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loganclarke/Downloads/"/>
    </mc:Choice>
  </mc:AlternateContent>
  <xr:revisionPtr revIDLastSave="0" documentId="13_ncr:1_{1365E534-AFD7-9045-B83F-6925400E4E67}" xr6:coauthVersionLast="47" xr6:coauthVersionMax="47" xr10:uidLastSave="{00000000-0000-0000-0000-000000000000}"/>
  <bookViews>
    <workbookView xWindow="0" yWindow="0" windowWidth="28800" windowHeight="18000" firstSheet="1" activeTab="10" xr2:uid="{00000000-000D-0000-FFFF-FFFF00000000}"/>
  </bookViews>
  <sheets>
    <sheet name="BPM 2.0 Season BYU 2020" sheetId="1" r:id="rId1"/>
    <sheet name="BYU" sheetId="6" r:id="rId2"/>
    <sheet name="Gonzaga" sheetId="9" r:id="rId3"/>
    <sheet name="Loyola Marymount" sheetId="8" r:id="rId4"/>
    <sheet name="Pacific" sheetId="12" r:id="rId5"/>
    <sheet name="Pepperdine" sheetId="14" r:id="rId6"/>
    <sheet name="Portland" sheetId="16" r:id="rId7"/>
    <sheet name="Saint Mary's" sheetId="17" r:id="rId8"/>
    <sheet name="San Diego" sheetId="18" r:id="rId9"/>
    <sheet name="San Francisco" sheetId="19" r:id="rId10"/>
    <sheet name="Santa Clara" sheetId="20" r:id="rId11"/>
    <sheet name="Paste" sheetId="10" r:id="rId12"/>
    <sheet name="Pre 1974 Pace" sheetId="5" state="hidden"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X426" i="20" l="1"/>
  <c r="AE426" i="20"/>
  <c r="AD426" i="20"/>
  <c r="AX425" i="20"/>
  <c r="AE425" i="20"/>
  <c r="AD425" i="20"/>
  <c r="AX424" i="20"/>
  <c r="AE424" i="20"/>
  <c r="AD424" i="20"/>
  <c r="AX423" i="20"/>
  <c r="AE423" i="20"/>
  <c r="AD423" i="20"/>
  <c r="AX422" i="20"/>
  <c r="AE422" i="20"/>
  <c r="AD422" i="20"/>
  <c r="AX421" i="20"/>
  <c r="AE421" i="20"/>
  <c r="AD421" i="20"/>
  <c r="AX420" i="20"/>
  <c r="AE420" i="20"/>
  <c r="AD420" i="20"/>
  <c r="AX419" i="20"/>
  <c r="AE419" i="20"/>
  <c r="AD419" i="20"/>
  <c r="AX418" i="20"/>
  <c r="AE418" i="20"/>
  <c r="AD418" i="20"/>
  <c r="AX417" i="20"/>
  <c r="AE417" i="20"/>
  <c r="AD417" i="20"/>
  <c r="AX416" i="20"/>
  <c r="AE416" i="20"/>
  <c r="AD416" i="20"/>
  <c r="AX415" i="20"/>
  <c r="AE415" i="20"/>
  <c r="AD415" i="20"/>
  <c r="AX414" i="20"/>
  <c r="AE414" i="20"/>
  <c r="AD414" i="20"/>
  <c r="AX413" i="20"/>
  <c r="AE413" i="20"/>
  <c r="AD413" i="20"/>
  <c r="AX412" i="20"/>
  <c r="AE412" i="20"/>
  <c r="AD412" i="20"/>
  <c r="AX411" i="20"/>
  <c r="AE411" i="20"/>
  <c r="AD411" i="20"/>
  <c r="AX410" i="20"/>
  <c r="AE410" i="20"/>
  <c r="AD410" i="20"/>
  <c r="AX409" i="20"/>
  <c r="AE409" i="20"/>
  <c r="AD409" i="20"/>
  <c r="AX408" i="20"/>
  <c r="AE408" i="20"/>
  <c r="AD408" i="20"/>
  <c r="AX407" i="20"/>
  <c r="AE407" i="20"/>
  <c r="AD407" i="20"/>
  <c r="AX406" i="20"/>
  <c r="AE406" i="20"/>
  <c r="AD406" i="20"/>
  <c r="AX405" i="20"/>
  <c r="AE405" i="20"/>
  <c r="AD405" i="20"/>
  <c r="AX404" i="20"/>
  <c r="AE404" i="20"/>
  <c r="AD404" i="20"/>
  <c r="AX403" i="20"/>
  <c r="AE403" i="20"/>
  <c r="AD403" i="20"/>
  <c r="AX402" i="20"/>
  <c r="AE402" i="20"/>
  <c r="AD402" i="20"/>
  <c r="AX401" i="20"/>
  <c r="AE401" i="20"/>
  <c r="AD401" i="20"/>
  <c r="AX400" i="20"/>
  <c r="AE400" i="20"/>
  <c r="AD400" i="20"/>
  <c r="AX399" i="20"/>
  <c r="AE399" i="20"/>
  <c r="AD399" i="20"/>
  <c r="AX398" i="20"/>
  <c r="AE398" i="20"/>
  <c r="AD398" i="20"/>
  <c r="AX397" i="20"/>
  <c r="AE397" i="20"/>
  <c r="AD397" i="20"/>
  <c r="AX396" i="20"/>
  <c r="AE396" i="20"/>
  <c r="AD396" i="20"/>
  <c r="AX395" i="20"/>
  <c r="AE395" i="20"/>
  <c r="AD395" i="20"/>
  <c r="AX394" i="20"/>
  <c r="AE394" i="20"/>
  <c r="AD394" i="20"/>
  <c r="AX393" i="20"/>
  <c r="AE393" i="20"/>
  <c r="AD393" i="20"/>
  <c r="AX392" i="20"/>
  <c r="AE392" i="20"/>
  <c r="AD392" i="20"/>
  <c r="AX391" i="20"/>
  <c r="AE391" i="20"/>
  <c r="AD391" i="20"/>
  <c r="AX390" i="20"/>
  <c r="AE390" i="20"/>
  <c r="AD390" i="20"/>
  <c r="AX389" i="20"/>
  <c r="AE389" i="20"/>
  <c r="AD389" i="20"/>
  <c r="AX388" i="20"/>
  <c r="AE388" i="20"/>
  <c r="AD388" i="20"/>
  <c r="AX387" i="20"/>
  <c r="AE387" i="20"/>
  <c r="AD387" i="20"/>
  <c r="AX386" i="20"/>
  <c r="AE386" i="20"/>
  <c r="AD386" i="20"/>
  <c r="AX385" i="20"/>
  <c r="AE385" i="20"/>
  <c r="AD385" i="20"/>
  <c r="AX384" i="20"/>
  <c r="AE384" i="20"/>
  <c r="AD384" i="20"/>
  <c r="AX383" i="20"/>
  <c r="AE383" i="20"/>
  <c r="AD383" i="20"/>
  <c r="AX382" i="20"/>
  <c r="AE382" i="20"/>
  <c r="AD382" i="20"/>
  <c r="AX381" i="20"/>
  <c r="AE381" i="20"/>
  <c r="AD381" i="20"/>
  <c r="AX380" i="20"/>
  <c r="AE380" i="20"/>
  <c r="AD380" i="20"/>
  <c r="AX379" i="20"/>
  <c r="AE379" i="20"/>
  <c r="AD379" i="20"/>
  <c r="AX378" i="20"/>
  <c r="AE378" i="20"/>
  <c r="AD378" i="20"/>
  <c r="AX377" i="20"/>
  <c r="AE377" i="20"/>
  <c r="AD377" i="20"/>
  <c r="AX376" i="20"/>
  <c r="AE376" i="20"/>
  <c r="AD376" i="20"/>
  <c r="AX375" i="20"/>
  <c r="AE375" i="20"/>
  <c r="AD375" i="20"/>
  <c r="AX374" i="20"/>
  <c r="AE374" i="20"/>
  <c r="AD374" i="20"/>
  <c r="AX373" i="20"/>
  <c r="AE373" i="20"/>
  <c r="AD373" i="20"/>
  <c r="AX372" i="20"/>
  <c r="AE372" i="20"/>
  <c r="AD372" i="20"/>
  <c r="AX371" i="20"/>
  <c r="AE371" i="20"/>
  <c r="AD371" i="20"/>
  <c r="AX370" i="20"/>
  <c r="AE370" i="20"/>
  <c r="AD370" i="20"/>
  <c r="AX369" i="20"/>
  <c r="AE369" i="20"/>
  <c r="AD369" i="20"/>
  <c r="AX368" i="20"/>
  <c r="AE368" i="20"/>
  <c r="AD368" i="20"/>
  <c r="AX367" i="20"/>
  <c r="AE367" i="20"/>
  <c r="AD367" i="20"/>
  <c r="AX366" i="20"/>
  <c r="AE366" i="20"/>
  <c r="AD366" i="20"/>
  <c r="AX365" i="20"/>
  <c r="AE365" i="20"/>
  <c r="AD365" i="20"/>
  <c r="AX364" i="20"/>
  <c r="AE364" i="20"/>
  <c r="AD364" i="20"/>
  <c r="AX363" i="20"/>
  <c r="AE363" i="20"/>
  <c r="AD363" i="20"/>
  <c r="AX362" i="20"/>
  <c r="AE362" i="20"/>
  <c r="AD362" i="20"/>
  <c r="AX361" i="20"/>
  <c r="AE361" i="20"/>
  <c r="AD361" i="20"/>
  <c r="AX360" i="20"/>
  <c r="AE360" i="20"/>
  <c r="AD360" i="20"/>
  <c r="AX359" i="20"/>
  <c r="AE359" i="20"/>
  <c r="AD359" i="20"/>
  <c r="AX358" i="20"/>
  <c r="AE358" i="20"/>
  <c r="AD358" i="20"/>
  <c r="AX357" i="20"/>
  <c r="AE357" i="20"/>
  <c r="AD357" i="20"/>
  <c r="AX356" i="20"/>
  <c r="AE356" i="20"/>
  <c r="AD356" i="20"/>
  <c r="AX355" i="20"/>
  <c r="AE355" i="20"/>
  <c r="AD355" i="20"/>
  <c r="AX354" i="20"/>
  <c r="AE354" i="20"/>
  <c r="AD354" i="20"/>
  <c r="AX353" i="20"/>
  <c r="AE353" i="20"/>
  <c r="AD353" i="20"/>
  <c r="AX352" i="20"/>
  <c r="AE352" i="20"/>
  <c r="AD352" i="20"/>
  <c r="AX351" i="20"/>
  <c r="AE351" i="20"/>
  <c r="AD351" i="20"/>
  <c r="AX350" i="20"/>
  <c r="AE350" i="20"/>
  <c r="AD350" i="20"/>
  <c r="AX349" i="20"/>
  <c r="AE349" i="20"/>
  <c r="AD349" i="20"/>
  <c r="AX348" i="20"/>
  <c r="AE348" i="20"/>
  <c r="AD348" i="20"/>
  <c r="AX347" i="20"/>
  <c r="AE347" i="20"/>
  <c r="AD347" i="20"/>
  <c r="AX346" i="20"/>
  <c r="AE346" i="20"/>
  <c r="AD346" i="20"/>
  <c r="AX345" i="20"/>
  <c r="AE345" i="20"/>
  <c r="AD345" i="20"/>
  <c r="AX344" i="20"/>
  <c r="AE344" i="20"/>
  <c r="AD344" i="20"/>
  <c r="AX343" i="20"/>
  <c r="AE343" i="20"/>
  <c r="AD343" i="20"/>
  <c r="AX342" i="20"/>
  <c r="AE342" i="20"/>
  <c r="AD342" i="20"/>
  <c r="AX341" i="20"/>
  <c r="AE341" i="20"/>
  <c r="AD341" i="20"/>
  <c r="AX340" i="20"/>
  <c r="AE340" i="20"/>
  <c r="AD340" i="20"/>
  <c r="AX339" i="20"/>
  <c r="AE339" i="20"/>
  <c r="AD339" i="20"/>
  <c r="AX338" i="20"/>
  <c r="AE338" i="20"/>
  <c r="AD338" i="20"/>
  <c r="AX337" i="20"/>
  <c r="AE337" i="20"/>
  <c r="AD337" i="20"/>
  <c r="AX336" i="20"/>
  <c r="AE336" i="20"/>
  <c r="AD336" i="20"/>
  <c r="AX335" i="20"/>
  <c r="AE335" i="20"/>
  <c r="AD335" i="20"/>
  <c r="AX334" i="20"/>
  <c r="AE334" i="20"/>
  <c r="AD334" i="20"/>
  <c r="AX333" i="20"/>
  <c r="AE333" i="20"/>
  <c r="AD333" i="20"/>
  <c r="AX332" i="20"/>
  <c r="AE332" i="20"/>
  <c r="AD332" i="20"/>
  <c r="AX331" i="20"/>
  <c r="AE331" i="20"/>
  <c r="AD331" i="20"/>
  <c r="AX330" i="20"/>
  <c r="AE330" i="20"/>
  <c r="AD330" i="20"/>
  <c r="AX329" i="20"/>
  <c r="AE329" i="20"/>
  <c r="AD329" i="20"/>
  <c r="AX328" i="20"/>
  <c r="AE328" i="20"/>
  <c r="AD328" i="20"/>
  <c r="AX327" i="20"/>
  <c r="AE327" i="20"/>
  <c r="AD327" i="20"/>
  <c r="AX326" i="20"/>
  <c r="AE326" i="20"/>
  <c r="AD326" i="20"/>
  <c r="AX325" i="20"/>
  <c r="AE325" i="20"/>
  <c r="AD325" i="20"/>
  <c r="AX324" i="20"/>
  <c r="AE324" i="20"/>
  <c r="AD324" i="20"/>
  <c r="AX323" i="20"/>
  <c r="AE323" i="20"/>
  <c r="AD323" i="20"/>
  <c r="AX322" i="20"/>
  <c r="AE322" i="20"/>
  <c r="AD322" i="20"/>
  <c r="AX321" i="20"/>
  <c r="AE321" i="20"/>
  <c r="AD321" i="20"/>
  <c r="AX320" i="20"/>
  <c r="AE320" i="20"/>
  <c r="AD320" i="20"/>
  <c r="AX319" i="20"/>
  <c r="AE319" i="20"/>
  <c r="AD319" i="20"/>
  <c r="AX318" i="20"/>
  <c r="AE318" i="20"/>
  <c r="AD318" i="20"/>
  <c r="AX317" i="20"/>
  <c r="AE317" i="20"/>
  <c r="AD317" i="20"/>
  <c r="AX316" i="20"/>
  <c r="AE316" i="20"/>
  <c r="AD316" i="20"/>
  <c r="AX315" i="20"/>
  <c r="AE315" i="20"/>
  <c r="AD315" i="20"/>
  <c r="AX314" i="20"/>
  <c r="AE314" i="20"/>
  <c r="AD314" i="20"/>
  <c r="AX313" i="20"/>
  <c r="AE313" i="20"/>
  <c r="AD313" i="20"/>
  <c r="AX312" i="20"/>
  <c r="AE312" i="20"/>
  <c r="AD312" i="20"/>
  <c r="AX311" i="20"/>
  <c r="AE311" i="20"/>
  <c r="AD311" i="20"/>
  <c r="AX310" i="20"/>
  <c r="AE310" i="20"/>
  <c r="AD310" i="20"/>
  <c r="AX309" i="20"/>
  <c r="AE309" i="20"/>
  <c r="AD309" i="20"/>
  <c r="AX308" i="20"/>
  <c r="AE308" i="20"/>
  <c r="AD308" i="20"/>
  <c r="AX307" i="20"/>
  <c r="AE307" i="20"/>
  <c r="AD307" i="20"/>
  <c r="AX306" i="20"/>
  <c r="AE306" i="20"/>
  <c r="AD306" i="20"/>
  <c r="AX305" i="20"/>
  <c r="AE305" i="20"/>
  <c r="AD305" i="20"/>
  <c r="AX304" i="20"/>
  <c r="AE304" i="20"/>
  <c r="AD304" i="20"/>
  <c r="AX303" i="20"/>
  <c r="AE303" i="20"/>
  <c r="AD303" i="20"/>
  <c r="AX302" i="20"/>
  <c r="AE302" i="20"/>
  <c r="AD302" i="20"/>
  <c r="AX301" i="20"/>
  <c r="AE301" i="20"/>
  <c r="AD301" i="20"/>
  <c r="AX300" i="20"/>
  <c r="AE300" i="20"/>
  <c r="AD300" i="20"/>
  <c r="AX299" i="20"/>
  <c r="AE299" i="20"/>
  <c r="AD299" i="20"/>
  <c r="AX298" i="20"/>
  <c r="AE298" i="20"/>
  <c r="AD298" i="20"/>
  <c r="AX297" i="20"/>
  <c r="AE297" i="20"/>
  <c r="AD297" i="20"/>
  <c r="AX296" i="20"/>
  <c r="AE296" i="20"/>
  <c r="AD296" i="20"/>
  <c r="AX295" i="20"/>
  <c r="AE295" i="20"/>
  <c r="AD295" i="20"/>
  <c r="AX294" i="20"/>
  <c r="AE294" i="20"/>
  <c r="AD294" i="20"/>
  <c r="AX293" i="20"/>
  <c r="AE293" i="20"/>
  <c r="AD293" i="20"/>
  <c r="AX292" i="20"/>
  <c r="AE292" i="20"/>
  <c r="AD292" i="20"/>
  <c r="AX291" i="20"/>
  <c r="AE291" i="20"/>
  <c r="AD291" i="20"/>
  <c r="AX290" i="20"/>
  <c r="AE290" i="20"/>
  <c r="AD290" i="20"/>
  <c r="AX289" i="20"/>
  <c r="AE289" i="20"/>
  <c r="AD289" i="20"/>
  <c r="AX288" i="20"/>
  <c r="AE288" i="20"/>
  <c r="AD288" i="20"/>
  <c r="AX287" i="20"/>
  <c r="AE287" i="20"/>
  <c r="AD287" i="20"/>
  <c r="AX286" i="20"/>
  <c r="AE286" i="20"/>
  <c r="AD286" i="20"/>
  <c r="AX285" i="20"/>
  <c r="AE285" i="20"/>
  <c r="AD285" i="20"/>
  <c r="AX284" i="20"/>
  <c r="AE284" i="20"/>
  <c r="AD284" i="20"/>
  <c r="AX283" i="20"/>
  <c r="AE283" i="20"/>
  <c r="AD283" i="20"/>
  <c r="AX282" i="20"/>
  <c r="AE282" i="20"/>
  <c r="AD282" i="20"/>
  <c r="AX281" i="20"/>
  <c r="AE281" i="20"/>
  <c r="AD281" i="20"/>
  <c r="AX280" i="20"/>
  <c r="AE280" i="20"/>
  <c r="AD280" i="20"/>
  <c r="AX279" i="20"/>
  <c r="AE279" i="20"/>
  <c r="AD279" i="20"/>
  <c r="AX278" i="20"/>
  <c r="AE278" i="20"/>
  <c r="AD278" i="20"/>
  <c r="AX277" i="20"/>
  <c r="AE277" i="20"/>
  <c r="AD277" i="20"/>
  <c r="AX276" i="20"/>
  <c r="AE276" i="20"/>
  <c r="AD276" i="20"/>
  <c r="AX275" i="20"/>
  <c r="AE275" i="20"/>
  <c r="AD275" i="20"/>
  <c r="AX274" i="20"/>
  <c r="AE274" i="20"/>
  <c r="AD274" i="20"/>
  <c r="AX273" i="20"/>
  <c r="AE273" i="20"/>
  <c r="AD273" i="20"/>
  <c r="AX272" i="20"/>
  <c r="AE272" i="20"/>
  <c r="AD272" i="20"/>
  <c r="AX271" i="20"/>
  <c r="AE271" i="20"/>
  <c r="AD271" i="20"/>
  <c r="AX270" i="20"/>
  <c r="AE270" i="20"/>
  <c r="AD270" i="20"/>
  <c r="AX269" i="20"/>
  <c r="AE269" i="20"/>
  <c r="AD269" i="20"/>
  <c r="AX268" i="20"/>
  <c r="AE268" i="20"/>
  <c r="AD268" i="20"/>
  <c r="AX267" i="20"/>
  <c r="AE267" i="20"/>
  <c r="AD267" i="20"/>
  <c r="AX266" i="20"/>
  <c r="AE266" i="20"/>
  <c r="AD266" i="20"/>
  <c r="AX265" i="20"/>
  <c r="AE265" i="20"/>
  <c r="AD265" i="20"/>
  <c r="AX264" i="20"/>
  <c r="AE264" i="20"/>
  <c r="AD264" i="20"/>
  <c r="AX263" i="20"/>
  <c r="AE263" i="20"/>
  <c r="AD263" i="20"/>
  <c r="AX262" i="20"/>
  <c r="AE262" i="20"/>
  <c r="AD262" i="20"/>
  <c r="AX261" i="20"/>
  <c r="AE261" i="20"/>
  <c r="AD261" i="20"/>
  <c r="AX260" i="20"/>
  <c r="AE260" i="20"/>
  <c r="AD260" i="20"/>
  <c r="AX259" i="20"/>
  <c r="AE259" i="20"/>
  <c r="AD259" i="20"/>
  <c r="AX258" i="20"/>
  <c r="AE258" i="20"/>
  <c r="AD258" i="20"/>
  <c r="AX257" i="20"/>
  <c r="AE257" i="20"/>
  <c r="AD257" i="20"/>
  <c r="AX256" i="20"/>
  <c r="AE256" i="20"/>
  <c r="AD256" i="20"/>
  <c r="AX255" i="20"/>
  <c r="AE255" i="20"/>
  <c r="AD255" i="20"/>
  <c r="AX254" i="20"/>
  <c r="AE254" i="20"/>
  <c r="AD254" i="20"/>
  <c r="AX253" i="20"/>
  <c r="AE253" i="20"/>
  <c r="AD253" i="20"/>
  <c r="AX252" i="20"/>
  <c r="AE252" i="20"/>
  <c r="AD252" i="20"/>
  <c r="AX251" i="20"/>
  <c r="AE251" i="20"/>
  <c r="AD251" i="20"/>
  <c r="AX250" i="20"/>
  <c r="AE250" i="20"/>
  <c r="AD250" i="20"/>
  <c r="AX249" i="20"/>
  <c r="AE249" i="20"/>
  <c r="AD249" i="20"/>
  <c r="AX248" i="20"/>
  <c r="AE248" i="20"/>
  <c r="AD248" i="20"/>
  <c r="AX247" i="20"/>
  <c r="AE247" i="20"/>
  <c r="AD247" i="20"/>
  <c r="AX246" i="20"/>
  <c r="AE246" i="20"/>
  <c r="AD246" i="20"/>
  <c r="AX245" i="20"/>
  <c r="AE245" i="20"/>
  <c r="AD245" i="20"/>
  <c r="AX244" i="20"/>
  <c r="AE244" i="20"/>
  <c r="AD244" i="20"/>
  <c r="AX243" i="20"/>
  <c r="AE243" i="20"/>
  <c r="AD243" i="20"/>
  <c r="AX242" i="20"/>
  <c r="AE242" i="20"/>
  <c r="AD242" i="20"/>
  <c r="AX241" i="20"/>
  <c r="AE241" i="20"/>
  <c r="AD241" i="20"/>
  <c r="AX240" i="20"/>
  <c r="AE240" i="20"/>
  <c r="AD240" i="20"/>
  <c r="AX239" i="20"/>
  <c r="AE239" i="20"/>
  <c r="AD239" i="20"/>
  <c r="AX238" i="20"/>
  <c r="AE238" i="20"/>
  <c r="AD238" i="20"/>
  <c r="AX237" i="20"/>
  <c r="AE237" i="20"/>
  <c r="AD237" i="20"/>
  <c r="AX236" i="20"/>
  <c r="AE236" i="20"/>
  <c r="AD236" i="20"/>
  <c r="AX235" i="20"/>
  <c r="AE235" i="20"/>
  <c r="AD235" i="20"/>
  <c r="AX234" i="20"/>
  <c r="AE234" i="20"/>
  <c r="AD234" i="20"/>
  <c r="AX233" i="20"/>
  <c r="AE233" i="20"/>
  <c r="AD233" i="20"/>
  <c r="AX232" i="20"/>
  <c r="AE232" i="20"/>
  <c r="AD232" i="20"/>
  <c r="AX231" i="20"/>
  <c r="AE231" i="20"/>
  <c r="AD231" i="20"/>
  <c r="AX230" i="20"/>
  <c r="AE230" i="20"/>
  <c r="AD230" i="20"/>
  <c r="AX229" i="20"/>
  <c r="AE229" i="20"/>
  <c r="AD229" i="20"/>
  <c r="AX228" i="20"/>
  <c r="AE228" i="20"/>
  <c r="AD228" i="20"/>
  <c r="AX227" i="20"/>
  <c r="AE227" i="20"/>
  <c r="AD227" i="20"/>
  <c r="AX226" i="20"/>
  <c r="AE226" i="20"/>
  <c r="AD226" i="20"/>
  <c r="AX225" i="20"/>
  <c r="AE225" i="20"/>
  <c r="AD225" i="20"/>
  <c r="AX224" i="20"/>
  <c r="AE224" i="20"/>
  <c r="AD224" i="20"/>
  <c r="AX223" i="20"/>
  <c r="AE223" i="20"/>
  <c r="AD223" i="20"/>
  <c r="AX222" i="20"/>
  <c r="AE222" i="20"/>
  <c r="AD222" i="20"/>
  <c r="AX221" i="20"/>
  <c r="AE221" i="20"/>
  <c r="AD221" i="20"/>
  <c r="AX220" i="20"/>
  <c r="AE220" i="20"/>
  <c r="AD220" i="20"/>
  <c r="AX219" i="20"/>
  <c r="AE219" i="20"/>
  <c r="AD219" i="20"/>
  <c r="AX218" i="20"/>
  <c r="AE218" i="20"/>
  <c r="AD218" i="20"/>
  <c r="AX217" i="20"/>
  <c r="AE217" i="20"/>
  <c r="AD217" i="20"/>
  <c r="AX216" i="20"/>
  <c r="AE216" i="20"/>
  <c r="AD216" i="20"/>
  <c r="AX215" i="20"/>
  <c r="AE215" i="20"/>
  <c r="AD215" i="20"/>
  <c r="AX214" i="20"/>
  <c r="AE214" i="20"/>
  <c r="AD214" i="20"/>
  <c r="AX213" i="20"/>
  <c r="AE213" i="20"/>
  <c r="AD213" i="20"/>
  <c r="AX212" i="20"/>
  <c r="AE212" i="20"/>
  <c r="AD212" i="20"/>
  <c r="AX211" i="20"/>
  <c r="AE211" i="20"/>
  <c r="AD211" i="20"/>
  <c r="AX210" i="20"/>
  <c r="AE210" i="20"/>
  <c r="AD210" i="20"/>
  <c r="AX209" i="20"/>
  <c r="AE209" i="20"/>
  <c r="AD209" i="20"/>
  <c r="AX208" i="20"/>
  <c r="AE208" i="20"/>
  <c r="AD208" i="20"/>
  <c r="AX207" i="20"/>
  <c r="AE207" i="20"/>
  <c r="AD207" i="20"/>
  <c r="AX206" i="20"/>
  <c r="AE206" i="20"/>
  <c r="AD206" i="20"/>
  <c r="AX205" i="20"/>
  <c r="AE205" i="20"/>
  <c r="AD205" i="20"/>
  <c r="AX204" i="20"/>
  <c r="AE204" i="20"/>
  <c r="AD204" i="20"/>
  <c r="AX203" i="20"/>
  <c r="AE203" i="20"/>
  <c r="AD203" i="20"/>
  <c r="AX202" i="20"/>
  <c r="AE202" i="20"/>
  <c r="AD202" i="20"/>
  <c r="AX201" i="20"/>
  <c r="AE201" i="20"/>
  <c r="AD201" i="20"/>
  <c r="AX200" i="20"/>
  <c r="AE200" i="20"/>
  <c r="AD200" i="20"/>
  <c r="AX199" i="20"/>
  <c r="AE199" i="20"/>
  <c r="AD199" i="20"/>
  <c r="AX198" i="20"/>
  <c r="AE198" i="20"/>
  <c r="AD198" i="20"/>
  <c r="AX197" i="20"/>
  <c r="AE197" i="20"/>
  <c r="AD197" i="20"/>
  <c r="AX196" i="20"/>
  <c r="AE196" i="20"/>
  <c r="AD196" i="20"/>
  <c r="AX195" i="20"/>
  <c r="AE195" i="20"/>
  <c r="AD195" i="20"/>
  <c r="AX194" i="20"/>
  <c r="AE194" i="20"/>
  <c r="AD194" i="20"/>
  <c r="AX193" i="20"/>
  <c r="AE193" i="20"/>
  <c r="AD193" i="20"/>
  <c r="AX192" i="20"/>
  <c r="AE192" i="20"/>
  <c r="AD192" i="20"/>
  <c r="AX191" i="20"/>
  <c r="AE191" i="20"/>
  <c r="AD191" i="20"/>
  <c r="AX190" i="20"/>
  <c r="AE190" i="20"/>
  <c r="AD190" i="20"/>
  <c r="AX189" i="20"/>
  <c r="AE189" i="20"/>
  <c r="AD189" i="20"/>
  <c r="AX188" i="20"/>
  <c r="AE188" i="20"/>
  <c r="AD188" i="20"/>
  <c r="AX187" i="20"/>
  <c r="AE187" i="20"/>
  <c r="AD187" i="20"/>
  <c r="AX186" i="20"/>
  <c r="AE186" i="20"/>
  <c r="AD186" i="20"/>
  <c r="AX185" i="20"/>
  <c r="AE185" i="20"/>
  <c r="AD185" i="20"/>
  <c r="AX184" i="20"/>
  <c r="AE184" i="20"/>
  <c r="AD184" i="20"/>
  <c r="AX183" i="20"/>
  <c r="AE183" i="20"/>
  <c r="AD183" i="20"/>
  <c r="AX182" i="20"/>
  <c r="AE182" i="20"/>
  <c r="AD182" i="20"/>
  <c r="AX181" i="20"/>
  <c r="AE181" i="20"/>
  <c r="AD181" i="20"/>
  <c r="AX180" i="20"/>
  <c r="AE180" i="20"/>
  <c r="AD180" i="20"/>
  <c r="AX179" i="20"/>
  <c r="AE179" i="20"/>
  <c r="AD179" i="20"/>
  <c r="AX178" i="20"/>
  <c r="AE178" i="20"/>
  <c r="AD178" i="20"/>
  <c r="AX177" i="20"/>
  <c r="AE177" i="20"/>
  <c r="AD177" i="20"/>
  <c r="AX176" i="20"/>
  <c r="AE176" i="20"/>
  <c r="AD176" i="20"/>
  <c r="AX175" i="20"/>
  <c r="AE175" i="20"/>
  <c r="AD175" i="20"/>
  <c r="AX174" i="20"/>
  <c r="AE174" i="20"/>
  <c r="AD174" i="20"/>
  <c r="AX173" i="20"/>
  <c r="AE173" i="20"/>
  <c r="AD173" i="20"/>
  <c r="AX172" i="20"/>
  <c r="AE172" i="20"/>
  <c r="AD172" i="20"/>
  <c r="AX171" i="20"/>
  <c r="AE171" i="20"/>
  <c r="AD171" i="20"/>
  <c r="AX170" i="20"/>
  <c r="AE170" i="20"/>
  <c r="AD170" i="20"/>
  <c r="AX169" i="20"/>
  <c r="AE169" i="20"/>
  <c r="AD169" i="20"/>
  <c r="AX168" i="20"/>
  <c r="AE168" i="20"/>
  <c r="AD168" i="20"/>
  <c r="AX167" i="20"/>
  <c r="AE167" i="20"/>
  <c r="AD167" i="20"/>
  <c r="AX166" i="20"/>
  <c r="AE166" i="20"/>
  <c r="AD166" i="20"/>
  <c r="AX165" i="20"/>
  <c r="AE165" i="20"/>
  <c r="AD165" i="20"/>
  <c r="AX164" i="20"/>
  <c r="AE164" i="20"/>
  <c r="AD164" i="20"/>
  <c r="AX163" i="20"/>
  <c r="AE163" i="20"/>
  <c r="AD163" i="20"/>
  <c r="AX162" i="20"/>
  <c r="AE162" i="20"/>
  <c r="AD162" i="20"/>
  <c r="AX161" i="20"/>
  <c r="AE161" i="20"/>
  <c r="AD161" i="20"/>
  <c r="AX160" i="20"/>
  <c r="AE160" i="20"/>
  <c r="AD160" i="20"/>
  <c r="AX159" i="20"/>
  <c r="AE159" i="20"/>
  <c r="AD159" i="20"/>
  <c r="AX158" i="20"/>
  <c r="AE158" i="20"/>
  <c r="AD158" i="20"/>
  <c r="AX157" i="20"/>
  <c r="AE157" i="20"/>
  <c r="AD157" i="20"/>
  <c r="AX156" i="20"/>
  <c r="AE156" i="20"/>
  <c r="AD156" i="20"/>
  <c r="AX155" i="20"/>
  <c r="AE155" i="20"/>
  <c r="AD155" i="20"/>
  <c r="AX154" i="20"/>
  <c r="AE154" i="20"/>
  <c r="AD154" i="20"/>
  <c r="AX153" i="20"/>
  <c r="AE153" i="20"/>
  <c r="AD153" i="20"/>
  <c r="AX152" i="20"/>
  <c r="AE152" i="20"/>
  <c r="AD152" i="20"/>
  <c r="AX151" i="20"/>
  <c r="AE151" i="20"/>
  <c r="AD151" i="20"/>
  <c r="AX150" i="20"/>
  <c r="AE150" i="20"/>
  <c r="AD150" i="20"/>
  <c r="AX149" i="20"/>
  <c r="AE149" i="20"/>
  <c r="AD149" i="20"/>
  <c r="AX148" i="20"/>
  <c r="AE148" i="20"/>
  <c r="AD148" i="20"/>
  <c r="AX147" i="20"/>
  <c r="AE147" i="20"/>
  <c r="AD147" i="20"/>
  <c r="AX146" i="20"/>
  <c r="AE146" i="20"/>
  <c r="AD146" i="20"/>
  <c r="AX145" i="20"/>
  <c r="AE145" i="20"/>
  <c r="AD145" i="20"/>
  <c r="AX144" i="20"/>
  <c r="AE144" i="20"/>
  <c r="AD144" i="20"/>
  <c r="AX143" i="20"/>
  <c r="AE143" i="20"/>
  <c r="AD143" i="20"/>
  <c r="AX142" i="20"/>
  <c r="AE142" i="20"/>
  <c r="AD142" i="20"/>
  <c r="AX141" i="20"/>
  <c r="AE141" i="20"/>
  <c r="AD141" i="20"/>
  <c r="AX140" i="20"/>
  <c r="AE140" i="20"/>
  <c r="AD140" i="20"/>
  <c r="AX139" i="20"/>
  <c r="AE139" i="20"/>
  <c r="AD139" i="20"/>
  <c r="AX138" i="20"/>
  <c r="AE138" i="20"/>
  <c r="AD138" i="20"/>
  <c r="AX137" i="20"/>
  <c r="AE137" i="20"/>
  <c r="AD137" i="20"/>
  <c r="AX136" i="20"/>
  <c r="AE136" i="20"/>
  <c r="AD136" i="20"/>
  <c r="AX135" i="20"/>
  <c r="AE135" i="20"/>
  <c r="AD135" i="20"/>
  <c r="AX134" i="20"/>
  <c r="AE134" i="20"/>
  <c r="AD134" i="20"/>
  <c r="AX133" i="20"/>
  <c r="AE133" i="20"/>
  <c r="AD133" i="20"/>
  <c r="AX132" i="20"/>
  <c r="AE132" i="20"/>
  <c r="AD132" i="20"/>
  <c r="AX131" i="20"/>
  <c r="AE131" i="20"/>
  <c r="AD131" i="20"/>
  <c r="AX130" i="20"/>
  <c r="AE130" i="20"/>
  <c r="AD130" i="20"/>
  <c r="AX129" i="20"/>
  <c r="AE129" i="20"/>
  <c r="AD129" i="20"/>
  <c r="AX128" i="20"/>
  <c r="AE128" i="20"/>
  <c r="AD128" i="20"/>
  <c r="AX127" i="20"/>
  <c r="AE127" i="20"/>
  <c r="AD127" i="20"/>
  <c r="AX126" i="20"/>
  <c r="AE126" i="20"/>
  <c r="AD126" i="20"/>
  <c r="AX125" i="20"/>
  <c r="AE125" i="20"/>
  <c r="AD125" i="20"/>
  <c r="AX124" i="20"/>
  <c r="AE124" i="20"/>
  <c r="AD124" i="20"/>
  <c r="AX123" i="20"/>
  <c r="AE123" i="20"/>
  <c r="AD123" i="20"/>
  <c r="AX122" i="20"/>
  <c r="AE122" i="20"/>
  <c r="AD122" i="20"/>
  <c r="AX121" i="20"/>
  <c r="AE121" i="20"/>
  <c r="AD121" i="20"/>
  <c r="AX120" i="20"/>
  <c r="AE120" i="20"/>
  <c r="AD120" i="20"/>
  <c r="AX119" i="20"/>
  <c r="AE119" i="20"/>
  <c r="AD119" i="20"/>
  <c r="AX118" i="20"/>
  <c r="AE118" i="20"/>
  <c r="AD118" i="20"/>
  <c r="AX117" i="20"/>
  <c r="AE117" i="20"/>
  <c r="AD117" i="20"/>
  <c r="AX116" i="20"/>
  <c r="AE116" i="20"/>
  <c r="AD116" i="20"/>
  <c r="AX115" i="20"/>
  <c r="AE115" i="20"/>
  <c r="AD115" i="20"/>
  <c r="AX114" i="20"/>
  <c r="AE114" i="20"/>
  <c r="AD114" i="20"/>
  <c r="AX113" i="20"/>
  <c r="AE113" i="20"/>
  <c r="AD113" i="20"/>
  <c r="AX112" i="20"/>
  <c r="AE112" i="20"/>
  <c r="AD112" i="20"/>
  <c r="AX111" i="20"/>
  <c r="AE111" i="20"/>
  <c r="AD111" i="20"/>
  <c r="AX110" i="20"/>
  <c r="AE110" i="20"/>
  <c r="AD110" i="20"/>
  <c r="AX109" i="20"/>
  <c r="AE109" i="20"/>
  <c r="AD109" i="20"/>
  <c r="AX108" i="20"/>
  <c r="AE108" i="20"/>
  <c r="AD108" i="20"/>
  <c r="AX107" i="20"/>
  <c r="AE107" i="20"/>
  <c r="AD107" i="20"/>
  <c r="AX106" i="20"/>
  <c r="AE106" i="20"/>
  <c r="AD106" i="20"/>
  <c r="AX105" i="20"/>
  <c r="AE105" i="20"/>
  <c r="AD105" i="20"/>
  <c r="AX104" i="20"/>
  <c r="AE104" i="20"/>
  <c r="AD104" i="20"/>
  <c r="AX103" i="20"/>
  <c r="AE103" i="20"/>
  <c r="AD103" i="20"/>
  <c r="AX102" i="20"/>
  <c r="AE102" i="20"/>
  <c r="AD102" i="20"/>
  <c r="AX101" i="20"/>
  <c r="AE101" i="20"/>
  <c r="AD101" i="20"/>
  <c r="AX100" i="20"/>
  <c r="AE100" i="20"/>
  <c r="AD100" i="20"/>
  <c r="AX99" i="20"/>
  <c r="AE99" i="20"/>
  <c r="AD99" i="20"/>
  <c r="AX98" i="20"/>
  <c r="AE98" i="20"/>
  <c r="AD98" i="20"/>
  <c r="AX97" i="20"/>
  <c r="AE97" i="20"/>
  <c r="AD97" i="20"/>
  <c r="AX96" i="20"/>
  <c r="AE96" i="20"/>
  <c r="AD96" i="20"/>
  <c r="AX95" i="20"/>
  <c r="AE95" i="20"/>
  <c r="AD95" i="20"/>
  <c r="AX94" i="20"/>
  <c r="AE94" i="20"/>
  <c r="AD94" i="20"/>
  <c r="AX93" i="20"/>
  <c r="AE93" i="20"/>
  <c r="AD93" i="20"/>
  <c r="AX92" i="20"/>
  <c r="AE92" i="20"/>
  <c r="AD92" i="20"/>
  <c r="AX91" i="20"/>
  <c r="AE91" i="20"/>
  <c r="AD91" i="20"/>
  <c r="B91" i="20"/>
  <c r="AX90" i="20"/>
  <c r="AE90" i="20"/>
  <c r="AD90" i="20"/>
  <c r="AX89" i="20"/>
  <c r="AE89" i="20"/>
  <c r="AD89" i="20"/>
  <c r="AX88" i="20"/>
  <c r="AE88" i="20"/>
  <c r="AD88" i="20"/>
  <c r="AX87" i="20"/>
  <c r="AE87" i="20"/>
  <c r="AD87" i="20"/>
  <c r="AX86" i="20"/>
  <c r="AE86" i="20"/>
  <c r="AD86" i="20"/>
  <c r="AX85" i="20"/>
  <c r="AE85" i="20"/>
  <c r="AD85" i="20"/>
  <c r="AX84" i="20"/>
  <c r="AE84" i="20"/>
  <c r="AD84" i="20"/>
  <c r="O76" i="20"/>
  <c r="L76" i="20"/>
  <c r="M76" i="20" s="1"/>
  <c r="N76" i="20" s="1"/>
  <c r="O75" i="20"/>
  <c r="L75" i="20"/>
  <c r="M75" i="20" s="1"/>
  <c r="N75" i="20" s="1"/>
  <c r="O74" i="20"/>
  <c r="L74" i="20"/>
  <c r="M74" i="20" s="1"/>
  <c r="N74" i="20" s="1"/>
  <c r="O73" i="20"/>
  <c r="L73" i="20"/>
  <c r="M73" i="20" s="1"/>
  <c r="N73" i="20" s="1"/>
  <c r="O72" i="20"/>
  <c r="L72" i="20"/>
  <c r="M72" i="20" s="1"/>
  <c r="N72" i="20" s="1"/>
  <c r="O71" i="20"/>
  <c r="L71" i="20"/>
  <c r="M71" i="20" s="1"/>
  <c r="N71" i="20" s="1"/>
  <c r="O70" i="20"/>
  <c r="L70" i="20"/>
  <c r="M70" i="20" s="1"/>
  <c r="N70" i="20" s="1"/>
  <c r="O69" i="20"/>
  <c r="L69" i="20"/>
  <c r="M69" i="20" s="1"/>
  <c r="N69" i="20" s="1"/>
  <c r="O68" i="20"/>
  <c r="L68" i="20"/>
  <c r="M68" i="20" s="1"/>
  <c r="N68" i="20" s="1"/>
  <c r="O67" i="20"/>
  <c r="L67" i="20"/>
  <c r="M67" i="20" s="1"/>
  <c r="N67" i="20" s="1"/>
  <c r="O66" i="20"/>
  <c r="L66" i="20"/>
  <c r="M66" i="20" s="1"/>
  <c r="N66" i="20" s="1"/>
  <c r="O65" i="20"/>
  <c r="L65" i="20"/>
  <c r="M65" i="20" s="1"/>
  <c r="N65" i="20" s="1"/>
  <c r="O64" i="20"/>
  <c r="L64" i="20"/>
  <c r="M64" i="20" s="1"/>
  <c r="N64" i="20" s="1"/>
  <c r="O63" i="20"/>
  <c r="L63" i="20"/>
  <c r="M63" i="20" s="1"/>
  <c r="N63" i="20" s="1"/>
  <c r="O62" i="20"/>
  <c r="L62" i="20"/>
  <c r="M62" i="20" s="1"/>
  <c r="N62" i="20" s="1"/>
  <c r="O61" i="20"/>
  <c r="L61" i="20"/>
  <c r="M61" i="20" s="1"/>
  <c r="N61" i="20" s="1"/>
  <c r="O60" i="20"/>
  <c r="L60" i="20"/>
  <c r="M60" i="20" s="1"/>
  <c r="N60" i="20" s="1"/>
  <c r="O59" i="20"/>
  <c r="L59" i="20"/>
  <c r="M59" i="20" s="1"/>
  <c r="N59" i="20" s="1"/>
  <c r="O58" i="20"/>
  <c r="L58" i="20"/>
  <c r="M58" i="20" s="1"/>
  <c r="N58" i="20" s="1"/>
  <c r="O57" i="20"/>
  <c r="L57" i="20"/>
  <c r="M57" i="20" s="1"/>
  <c r="N57" i="20" s="1"/>
  <c r="O56" i="20"/>
  <c r="L56" i="20"/>
  <c r="M56" i="20" s="1"/>
  <c r="N56" i="20" s="1"/>
  <c r="O55" i="20"/>
  <c r="L55" i="20"/>
  <c r="M55" i="20" s="1"/>
  <c r="N55" i="20" s="1"/>
  <c r="O54" i="20"/>
  <c r="L54" i="20"/>
  <c r="M54" i="20" s="1"/>
  <c r="N54" i="20" s="1"/>
  <c r="O53" i="20"/>
  <c r="L53" i="20"/>
  <c r="M53" i="20" s="1"/>
  <c r="N53" i="20" s="1"/>
  <c r="O52" i="20"/>
  <c r="L52" i="20"/>
  <c r="M52" i="20" s="1"/>
  <c r="N52" i="20" s="1"/>
  <c r="O51" i="20"/>
  <c r="L51" i="20"/>
  <c r="M51" i="20" s="1"/>
  <c r="N51" i="20" s="1"/>
  <c r="O50" i="20"/>
  <c r="L50" i="20"/>
  <c r="M50" i="20" s="1"/>
  <c r="N50" i="20" s="1"/>
  <c r="O49" i="20"/>
  <c r="L49" i="20"/>
  <c r="M49" i="20" s="1"/>
  <c r="N49" i="20" s="1"/>
  <c r="O48" i="20"/>
  <c r="L48" i="20"/>
  <c r="M48" i="20" s="1"/>
  <c r="N48" i="20" s="1"/>
  <c r="AZ22" i="20" s="1"/>
  <c r="BA22" i="20" s="1"/>
  <c r="DZ26" i="20"/>
  <c r="EB26" i="20" s="1"/>
  <c r="DT26" i="20"/>
  <c r="DS26" i="20"/>
  <c r="EA26" i="20" s="1"/>
  <c r="BZ26" i="20"/>
  <c r="CU26" i="20" s="1"/>
  <c r="DZ25" i="20"/>
  <c r="EB25" i="20" s="1"/>
  <c r="DT25" i="20"/>
  <c r="DS25" i="20"/>
  <c r="EA25" i="20" s="1"/>
  <c r="BZ25" i="20"/>
  <c r="CU25" i="20" s="1"/>
  <c r="DZ24" i="20"/>
  <c r="EB24" i="20" s="1"/>
  <c r="DT24" i="20"/>
  <c r="DS24" i="20"/>
  <c r="EA24" i="20" s="1"/>
  <c r="BZ24" i="20"/>
  <c r="CU24" i="20" s="1"/>
  <c r="DZ23" i="20"/>
  <c r="EB23" i="20" s="1"/>
  <c r="DT23" i="20"/>
  <c r="DS23" i="20"/>
  <c r="EA23" i="20" s="1"/>
  <c r="BZ23" i="20"/>
  <c r="CU23" i="20" s="1"/>
  <c r="DZ22" i="20"/>
  <c r="EB22" i="20" s="1"/>
  <c r="DT22" i="20"/>
  <c r="DS22" i="20"/>
  <c r="EA22" i="20" s="1"/>
  <c r="BZ22" i="20"/>
  <c r="CU22" i="20" s="1"/>
  <c r="DZ21" i="20"/>
  <c r="EB21" i="20" s="1"/>
  <c r="DT21" i="20"/>
  <c r="DS21" i="20"/>
  <c r="EA21" i="20" s="1"/>
  <c r="BZ21" i="20"/>
  <c r="CU21" i="20" s="1"/>
  <c r="DZ20" i="20"/>
  <c r="EB20" i="20" s="1"/>
  <c r="DT20" i="20"/>
  <c r="DS20" i="20"/>
  <c r="EA20" i="20" s="1"/>
  <c r="DP20" i="20"/>
  <c r="BZ20" i="20"/>
  <c r="CU20" i="20" s="1"/>
  <c r="DZ19" i="20"/>
  <c r="EB19" i="20" s="1"/>
  <c r="DT19" i="20"/>
  <c r="DS19" i="20"/>
  <c r="EA19" i="20" s="1"/>
  <c r="BZ19" i="20"/>
  <c r="CU19" i="20" s="1"/>
  <c r="DZ18" i="20"/>
  <c r="EB18" i="20" s="1"/>
  <c r="DT18" i="20"/>
  <c r="DS18" i="20"/>
  <c r="EA18" i="20" s="1"/>
  <c r="BZ18" i="20"/>
  <c r="CU18" i="20" s="1"/>
  <c r="DZ17" i="20"/>
  <c r="EB17" i="20" s="1"/>
  <c r="DT17" i="20"/>
  <c r="DS17" i="20"/>
  <c r="EA17" i="20" s="1"/>
  <c r="BZ17" i="20"/>
  <c r="CU17" i="20" s="1"/>
  <c r="DZ16" i="20"/>
  <c r="EB16" i="20" s="1"/>
  <c r="DT16" i="20"/>
  <c r="DS16" i="20"/>
  <c r="EA16" i="20" s="1"/>
  <c r="BZ16" i="20"/>
  <c r="CU16" i="20" s="1"/>
  <c r="EA15" i="20"/>
  <c r="DZ15" i="20"/>
  <c r="EB15" i="20" s="1"/>
  <c r="DT15" i="20"/>
  <c r="DS15" i="20"/>
  <c r="BZ15" i="20"/>
  <c r="CU15" i="20" s="1"/>
  <c r="DZ14" i="20"/>
  <c r="EB14" i="20" s="1"/>
  <c r="DT14" i="20"/>
  <c r="DS14" i="20"/>
  <c r="EA14" i="20" s="1"/>
  <c r="BZ14" i="20"/>
  <c r="CU14" i="20" s="1"/>
  <c r="DP11" i="20"/>
  <c r="R9" i="20"/>
  <c r="CS14" i="20" s="1"/>
  <c r="CQ8" i="20"/>
  <c r="CO8" i="20"/>
  <c r="CL8" i="20"/>
  <c r="CE8" i="20"/>
  <c r="CD8" i="20"/>
  <c r="CC8" i="20"/>
  <c r="CA8" i="20"/>
  <c r="X8" i="20"/>
  <c r="CC7" i="20"/>
  <c r="X7" i="20"/>
  <c r="X6" i="20"/>
  <c r="R6" i="20"/>
  <c r="X5" i="20"/>
  <c r="R5" i="20"/>
  <c r="CO4" i="20"/>
  <c r="CL4" i="20"/>
  <c r="CH4" i="20"/>
  <c r="CF4" i="20"/>
  <c r="CD4" i="20"/>
  <c r="CC4" i="20"/>
  <c r="CA4" i="20"/>
  <c r="X4" i="20"/>
  <c r="R4" i="20"/>
  <c r="CC3" i="20"/>
  <c r="S6" i="20" s="1"/>
  <c r="AC14" i="20" s="1"/>
  <c r="AD14" i="20" s="1"/>
  <c r="B3" i="20"/>
  <c r="B9" i="20" s="1"/>
  <c r="AX430" i="19"/>
  <c r="AE430" i="19"/>
  <c r="AD430" i="19"/>
  <c r="AX429" i="19"/>
  <c r="AE429" i="19"/>
  <c r="AD429" i="19"/>
  <c r="AX428" i="19"/>
  <c r="AE428" i="19"/>
  <c r="AD428" i="19"/>
  <c r="AX427" i="19"/>
  <c r="AE427" i="19"/>
  <c r="AD427" i="19"/>
  <c r="AX426" i="19"/>
  <c r="AE426" i="19"/>
  <c r="AD426" i="19"/>
  <c r="AX425" i="19"/>
  <c r="AE425" i="19"/>
  <c r="AD425" i="19"/>
  <c r="AX424" i="19"/>
  <c r="AE424" i="19"/>
  <c r="AD424" i="19"/>
  <c r="AX423" i="19"/>
  <c r="AE423" i="19"/>
  <c r="AD423" i="19"/>
  <c r="AX422" i="19"/>
  <c r="AE422" i="19"/>
  <c r="AD422" i="19"/>
  <c r="AX421" i="19"/>
  <c r="AE421" i="19"/>
  <c r="AD421" i="19"/>
  <c r="AX420" i="19"/>
  <c r="AE420" i="19"/>
  <c r="AD420" i="19"/>
  <c r="AX419" i="19"/>
  <c r="AE419" i="19"/>
  <c r="AD419" i="19"/>
  <c r="AX418" i="19"/>
  <c r="AE418" i="19"/>
  <c r="AD418" i="19"/>
  <c r="AX417" i="19"/>
  <c r="AE417" i="19"/>
  <c r="AD417" i="19"/>
  <c r="AX416" i="19"/>
  <c r="AE416" i="19"/>
  <c r="AD416" i="19"/>
  <c r="AX415" i="19"/>
  <c r="AE415" i="19"/>
  <c r="AD415" i="19"/>
  <c r="AX414" i="19"/>
  <c r="AE414" i="19"/>
  <c r="AD414" i="19"/>
  <c r="AX413" i="19"/>
  <c r="AE413" i="19"/>
  <c r="AD413" i="19"/>
  <c r="AX412" i="19"/>
  <c r="AE412" i="19"/>
  <c r="AD412" i="19"/>
  <c r="AX411" i="19"/>
  <c r="AE411" i="19"/>
  <c r="AD411" i="19"/>
  <c r="AX410" i="19"/>
  <c r="AE410" i="19"/>
  <c r="AD410" i="19"/>
  <c r="AX409" i="19"/>
  <c r="AE409" i="19"/>
  <c r="AD409" i="19"/>
  <c r="AX408" i="19"/>
  <c r="AE408" i="19"/>
  <c r="AD408" i="19"/>
  <c r="AX407" i="19"/>
  <c r="AE407" i="19"/>
  <c r="AD407" i="19"/>
  <c r="AX406" i="19"/>
  <c r="AE406" i="19"/>
  <c r="AD406" i="19"/>
  <c r="AX405" i="19"/>
  <c r="AE405" i="19"/>
  <c r="AD405" i="19"/>
  <c r="AX404" i="19"/>
  <c r="AE404" i="19"/>
  <c r="AD404" i="19"/>
  <c r="AX403" i="19"/>
  <c r="AE403" i="19"/>
  <c r="AD403" i="19"/>
  <c r="AX402" i="19"/>
  <c r="AE402" i="19"/>
  <c r="AD402" i="19"/>
  <c r="AX401" i="19"/>
  <c r="AE401" i="19"/>
  <c r="AD401" i="19"/>
  <c r="AX400" i="19"/>
  <c r="AE400" i="19"/>
  <c r="AD400" i="19"/>
  <c r="AX399" i="19"/>
  <c r="AE399" i="19"/>
  <c r="AD399" i="19"/>
  <c r="AX398" i="19"/>
  <c r="AE398" i="19"/>
  <c r="AD398" i="19"/>
  <c r="AX397" i="19"/>
  <c r="AE397" i="19"/>
  <c r="AD397" i="19"/>
  <c r="AX396" i="19"/>
  <c r="AE396" i="19"/>
  <c r="AD396" i="19"/>
  <c r="AX395" i="19"/>
  <c r="AE395" i="19"/>
  <c r="AD395" i="19"/>
  <c r="AX394" i="19"/>
  <c r="AE394" i="19"/>
  <c r="AD394" i="19"/>
  <c r="AX393" i="19"/>
  <c r="AE393" i="19"/>
  <c r="AD393" i="19"/>
  <c r="AX392" i="19"/>
  <c r="AE392" i="19"/>
  <c r="AD392" i="19"/>
  <c r="AX391" i="19"/>
  <c r="AE391" i="19"/>
  <c r="AD391" i="19"/>
  <c r="AX390" i="19"/>
  <c r="AE390" i="19"/>
  <c r="AD390" i="19"/>
  <c r="AX389" i="19"/>
  <c r="AE389" i="19"/>
  <c r="AD389" i="19"/>
  <c r="AX388" i="19"/>
  <c r="AE388" i="19"/>
  <c r="AD388" i="19"/>
  <c r="AX387" i="19"/>
  <c r="AE387" i="19"/>
  <c r="AD387" i="19"/>
  <c r="AX386" i="19"/>
  <c r="AE386" i="19"/>
  <c r="AD386" i="19"/>
  <c r="AX385" i="19"/>
  <c r="AE385" i="19"/>
  <c r="AD385" i="19"/>
  <c r="AX384" i="19"/>
  <c r="AE384" i="19"/>
  <c r="AD384" i="19"/>
  <c r="AX383" i="19"/>
  <c r="AE383" i="19"/>
  <c r="AD383" i="19"/>
  <c r="AX382" i="19"/>
  <c r="AE382" i="19"/>
  <c r="AD382" i="19"/>
  <c r="AX381" i="19"/>
  <c r="AE381" i="19"/>
  <c r="AD381" i="19"/>
  <c r="AX380" i="19"/>
  <c r="AE380" i="19"/>
  <c r="AD380" i="19"/>
  <c r="AX379" i="19"/>
  <c r="AE379" i="19"/>
  <c r="AD379" i="19"/>
  <c r="AX378" i="19"/>
  <c r="AE378" i="19"/>
  <c r="AD378" i="19"/>
  <c r="AX377" i="19"/>
  <c r="AE377" i="19"/>
  <c r="AD377" i="19"/>
  <c r="AX376" i="19"/>
  <c r="AE376" i="19"/>
  <c r="AD376" i="19"/>
  <c r="AX375" i="19"/>
  <c r="AE375" i="19"/>
  <c r="AD375" i="19"/>
  <c r="AX374" i="19"/>
  <c r="AE374" i="19"/>
  <c r="AD374" i="19"/>
  <c r="AX373" i="19"/>
  <c r="AE373" i="19"/>
  <c r="AD373" i="19"/>
  <c r="AX372" i="19"/>
  <c r="AE372" i="19"/>
  <c r="AD372" i="19"/>
  <c r="AX371" i="19"/>
  <c r="AE371" i="19"/>
  <c r="AD371" i="19"/>
  <c r="AX370" i="19"/>
  <c r="AE370" i="19"/>
  <c r="AD370" i="19"/>
  <c r="AX369" i="19"/>
  <c r="AE369" i="19"/>
  <c r="AD369" i="19"/>
  <c r="AX368" i="19"/>
  <c r="AE368" i="19"/>
  <c r="AD368" i="19"/>
  <c r="AX367" i="19"/>
  <c r="AE367" i="19"/>
  <c r="AD367" i="19"/>
  <c r="AX366" i="19"/>
  <c r="AE366" i="19"/>
  <c r="AD366" i="19"/>
  <c r="AX365" i="19"/>
  <c r="AE365" i="19"/>
  <c r="AD365" i="19"/>
  <c r="AX364" i="19"/>
  <c r="AE364" i="19"/>
  <c r="AD364" i="19"/>
  <c r="AX363" i="19"/>
  <c r="AE363" i="19"/>
  <c r="AD363" i="19"/>
  <c r="AX362" i="19"/>
  <c r="AE362" i="19"/>
  <c r="AD362" i="19"/>
  <c r="AX361" i="19"/>
  <c r="AE361" i="19"/>
  <c r="AD361" i="19"/>
  <c r="AX360" i="19"/>
  <c r="AE360" i="19"/>
  <c r="AD360" i="19"/>
  <c r="AX359" i="19"/>
  <c r="AE359" i="19"/>
  <c r="AD359" i="19"/>
  <c r="AX358" i="19"/>
  <c r="AE358" i="19"/>
  <c r="AD358" i="19"/>
  <c r="AX357" i="19"/>
  <c r="AE357" i="19"/>
  <c r="AD357" i="19"/>
  <c r="AX356" i="19"/>
  <c r="AE356" i="19"/>
  <c r="AD356" i="19"/>
  <c r="AX355" i="19"/>
  <c r="AE355" i="19"/>
  <c r="AD355" i="19"/>
  <c r="AX354" i="19"/>
  <c r="AE354" i="19"/>
  <c r="AD354" i="19"/>
  <c r="AX353" i="19"/>
  <c r="AE353" i="19"/>
  <c r="AD353" i="19"/>
  <c r="AX352" i="19"/>
  <c r="AE352" i="19"/>
  <c r="AD352" i="19"/>
  <c r="AX351" i="19"/>
  <c r="AE351" i="19"/>
  <c r="AD351" i="19"/>
  <c r="AX350" i="19"/>
  <c r="AE350" i="19"/>
  <c r="AD350" i="19"/>
  <c r="AX349" i="19"/>
  <c r="AE349" i="19"/>
  <c r="AD349" i="19"/>
  <c r="AX348" i="19"/>
  <c r="AE348" i="19"/>
  <c r="AD348" i="19"/>
  <c r="AX347" i="19"/>
  <c r="AE347" i="19"/>
  <c r="AD347" i="19"/>
  <c r="AX346" i="19"/>
  <c r="AE346" i="19"/>
  <c r="AD346" i="19"/>
  <c r="AX345" i="19"/>
  <c r="AE345" i="19"/>
  <c r="AD345" i="19"/>
  <c r="AX344" i="19"/>
  <c r="AE344" i="19"/>
  <c r="AD344" i="19"/>
  <c r="AX343" i="19"/>
  <c r="AE343" i="19"/>
  <c r="AD343" i="19"/>
  <c r="AX342" i="19"/>
  <c r="AE342" i="19"/>
  <c r="AD342" i="19"/>
  <c r="AX341" i="19"/>
  <c r="AE341" i="19"/>
  <c r="AD341" i="19"/>
  <c r="AX340" i="19"/>
  <c r="AE340" i="19"/>
  <c r="AD340" i="19"/>
  <c r="AX339" i="19"/>
  <c r="AE339" i="19"/>
  <c r="AD339" i="19"/>
  <c r="AX338" i="19"/>
  <c r="AE338" i="19"/>
  <c r="AD338" i="19"/>
  <c r="AX337" i="19"/>
  <c r="AE337" i="19"/>
  <c r="AD337" i="19"/>
  <c r="AX336" i="19"/>
  <c r="AE336" i="19"/>
  <c r="AD336" i="19"/>
  <c r="AX335" i="19"/>
  <c r="AE335" i="19"/>
  <c r="AD335" i="19"/>
  <c r="AX334" i="19"/>
  <c r="AE334" i="19"/>
  <c r="AD334" i="19"/>
  <c r="AX333" i="19"/>
  <c r="AE333" i="19"/>
  <c r="AD333" i="19"/>
  <c r="AX332" i="19"/>
  <c r="AE332" i="19"/>
  <c r="AD332" i="19"/>
  <c r="AX331" i="19"/>
  <c r="AE331" i="19"/>
  <c r="AD331" i="19"/>
  <c r="AX330" i="19"/>
  <c r="AE330" i="19"/>
  <c r="AD330" i="19"/>
  <c r="AX329" i="19"/>
  <c r="AE329" i="19"/>
  <c r="AD329" i="19"/>
  <c r="AX328" i="19"/>
  <c r="AE328" i="19"/>
  <c r="AD328" i="19"/>
  <c r="AX327" i="19"/>
  <c r="AE327" i="19"/>
  <c r="AD327" i="19"/>
  <c r="AX326" i="19"/>
  <c r="AE326" i="19"/>
  <c r="AD326" i="19"/>
  <c r="AX325" i="19"/>
  <c r="AE325" i="19"/>
  <c r="AD325" i="19"/>
  <c r="AX324" i="19"/>
  <c r="AE324" i="19"/>
  <c r="AD324" i="19"/>
  <c r="AX323" i="19"/>
  <c r="AE323" i="19"/>
  <c r="AD323" i="19"/>
  <c r="AX322" i="19"/>
  <c r="AE322" i="19"/>
  <c r="AD322" i="19"/>
  <c r="AX321" i="19"/>
  <c r="AE321" i="19"/>
  <c r="AD321" i="19"/>
  <c r="AX320" i="19"/>
  <c r="AE320" i="19"/>
  <c r="AD320" i="19"/>
  <c r="AX319" i="19"/>
  <c r="AE319" i="19"/>
  <c r="AD319" i="19"/>
  <c r="AX318" i="19"/>
  <c r="AE318" i="19"/>
  <c r="AD318" i="19"/>
  <c r="AX317" i="19"/>
  <c r="AE317" i="19"/>
  <c r="AD317" i="19"/>
  <c r="AX316" i="19"/>
  <c r="AE316" i="19"/>
  <c r="AD316" i="19"/>
  <c r="AX315" i="19"/>
  <c r="AE315" i="19"/>
  <c r="AD315" i="19"/>
  <c r="AX314" i="19"/>
  <c r="AE314" i="19"/>
  <c r="AD314" i="19"/>
  <c r="AX313" i="19"/>
  <c r="AE313" i="19"/>
  <c r="AD313" i="19"/>
  <c r="AX312" i="19"/>
  <c r="AE312" i="19"/>
  <c r="AD312" i="19"/>
  <c r="AX311" i="19"/>
  <c r="AE311" i="19"/>
  <c r="AD311" i="19"/>
  <c r="AX310" i="19"/>
  <c r="AE310" i="19"/>
  <c r="AD310" i="19"/>
  <c r="AX309" i="19"/>
  <c r="AE309" i="19"/>
  <c r="AD309" i="19"/>
  <c r="AX308" i="19"/>
  <c r="AE308" i="19"/>
  <c r="AD308" i="19"/>
  <c r="AX307" i="19"/>
  <c r="AE307" i="19"/>
  <c r="AD307" i="19"/>
  <c r="AX306" i="19"/>
  <c r="AE306" i="19"/>
  <c r="AD306" i="19"/>
  <c r="AX305" i="19"/>
  <c r="AE305" i="19"/>
  <c r="AD305" i="19"/>
  <c r="AX304" i="19"/>
  <c r="AE304" i="19"/>
  <c r="AD304" i="19"/>
  <c r="AX303" i="19"/>
  <c r="AE303" i="19"/>
  <c r="AD303" i="19"/>
  <c r="AX302" i="19"/>
  <c r="AE302" i="19"/>
  <c r="AD302" i="19"/>
  <c r="AX301" i="19"/>
  <c r="AE301" i="19"/>
  <c r="AD301" i="19"/>
  <c r="AX300" i="19"/>
  <c r="AE300" i="19"/>
  <c r="AD300" i="19"/>
  <c r="AX299" i="19"/>
  <c r="AE299" i="19"/>
  <c r="AD299" i="19"/>
  <c r="AX298" i="19"/>
  <c r="AE298" i="19"/>
  <c r="AD298" i="19"/>
  <c r="AX297" i="19"/>
  <c r="AE297" i="19"/>
  <c r="AD297" i="19"/>
  <c r="AX296" i="19"/>
  <c r="AE296" i="19"/>
  <c r="AD296" i="19"/>
  <c r="AX295" i="19"/>
  <c r="AE295" i="19"/>
  <c r="AD295" i="19"/>
  <c r="AX294" i="19"/>
  <c r="AE294" i="19"/>
  <c r="AD294" i="19"/>
  <c r="AX293" i="19"/>
  <c r="AE293" i="19"/>
  <c r="AD293" i="19"/>
  <c r="AX292" i="19"/>
  <c r="AE292" i="19"/>
  <c r="AD292" i="19"/>
  <c r="AX291" i="19"/>
  <c r="AE291" i="19"/>
  <c r="AD291" i="19"/>
  <c r="AX290" i="19"/>
  <c r="AE290" i="19"/>
  <c r="AD290" i="19"/>
  <c r="AX289" i="19"/>
  <c r="AE289" i="19"/>
  <c r="AD289" i="19"/>
  <c r="AX288" i="19"/>
  <c r="AE288" i="19"/>
  <c r="AD288" i="19"/>
  <c r="AX287" i="19"/>
  <c r="AE287" i="19"/>
  <c r="AD287" i="19"/>
  <c r="AX286" i="19"/>
  <c r="AE286" i="19"/>
  <c r="AD286" i="19"/>
  <c r="AX285" i="19"/>
  <c r="AE285" i="19"/>
  <c r="AD285" i="19"/>
  <c r="AX284" i="19"/>
  <c r="AE284" i="19"/>
  <c r="AD284" i="19"/>
  <c r="AX283" i="19"/>
  <c r="AE283" i="19"/>
  <c r="AD283" i="19"/>
  <c r="AX282" i="19"/>
  <c r="AE282" i="19"/>
  <c r="AD282" i="19"/>
  <c r="AX281" i="19"/>
  <c r="AE281" i="19"/>
  <c r="AD281" i="19"/>
  <c r="AX280" i="19"/>
  <c r="AE280" i="19"/>
  <c r="AD280" i="19"/>
  <c r="AX279" i="19"/>
  <c r="AE279" i="19"/>
  <c r="AD279" i="19"/>
  <c r="AX278" i="19"/>
  <c r="AE278" i="19"/>
  <c r="AD278" i="19"/>
  <c r="AX277" i="19"/>
  <c r="AE277" i="19"/>
  <c r="AD277" i="19"/>
  <c r="AX276" i="19"/>
  <c r="AE276" i="19"/>
  <c r="AD276" i="19"/>
  <c r="AX275" i="19"/>
  <c r="AE275" i="19"/>
  <c r="AD275" i="19"/>
  <c r="AX274" i="19"/>
  <c r="AE274" i="19"/>
  <c r="AD274" i="19"/>
  <c r="AX273" i="19"/>
  <c r="AE273" i="19"/>
  <c r="AD273" i="19"/>
  <c r="AX272" i="19"/>
  <c r="AE272" i="19"/>
  <c r="AD272" i="19"/>
  <c r="AX271" i="19"/>
  <c r="AE271" i="19"/>
  <c r="AD271" i="19"/>
  <c r="AX270" i="19"/>
  <c r="AE270" i="19"/>
  <c r="AD270" i="19"/>
  <c r="AX269" i="19"/>
  <c r="AE269" i="19"/>
  <c r="AD269" i="19"/>
  <c r="AX268" i="19"/>
  <c r="AE268" i="19"/>
  <c r="AD268" i="19"/>
  <c r="AX267" i="19"/>
  <c r="AE267" i="19"/>
  <c r="AD267" i="19"/>
  <c r="AX266" i="19"/>
  <c r="AE266" i="19"/>
  <c r="AD266" i="19"/>
  <c r="AX265" i="19"/>
  <c r="AE265" i="19"/>
  <c r="AD265" i="19"/>
  <c r="AX264" i="19"/>
  <c r="AE264" i="19"/>
  <c r="AD264" i="19"/>
  <c r="AX263" i="19"/>
  <c r="AE263" i="19"/>
  <c r="AD263" i="19"/>
  <c r="AX262" i="19"/>
  <c r="AE262" i="19"/>
  <c r="AD262" i="19"/>
  <c r="AX261" i="19"/>
  <c r="AE261" i="19"/>
  <c r="AD261" i="19"/>
  <c r="AX260" i="19"/>
  <c r="AE260" i="19"/>
  <c r="AD260" i="19"/>
  <c r="AX259" i="19"/>
  <c r="AE259" i="19"/>
  <c r="AD259" i="19"/>
  <c r="AX258" i="19"/>
  <c r="AE258" i="19"/>
  <c r="AD258" i="19"/>
  <c r="AX257" i="19"/>
  <c r="AE257" i="19"/>
  <c r="AD257" i="19"/>
  <c r="AX256" i="19"/>
  <c r="AE256" i="19"/>
  <c r="AD256" i="19"/>
  <c r="AX255" i="19"/>
  <c r="AE255" i="19"/>
  <c r="AD255" i="19"/>
  <c r="AX254" i="19"/>
  <c r="AE254" i="19"/>
  <c r="AD254" i="19"/>
  <c r="AX253" i="19"/>
  <c r="AE253" i="19"/>
  <c r="AD253" i="19"/>
  <c r="AX252" i="19"/>
  <c r="AE252" i="19"/>
  <c r="AD252" i="19"/>
  <c r="AX251" i="19"/>
  <c r="AE251" i="19"/>
  <c r="AD251" i="19"/>
  <c r="AX250" i="19"/>
  <c r="AE250" i="19"/>
  <c r="AD250" i="19"/>
  <c r="AX249" i="19"/>
  <c r="AE249" i="19"/>
  <c r="AD249" i="19"/>
  <c r="AX248" i="19"/>
  <c r="AE248" i="19"/>
  <c r="AD248" i="19"/>
  <c r="AX247" i="19"/>
  <c r="AE247" i="19"/>
  <c r="AD247" i="19"/>
  <c r="AX246" i="19"/>
  <c r="AE246" i="19"/>
  <c r="AD246" i="19"/>
  <c r="AX245" i="19"/>
  <c r="AE245" i="19"/>
  <c r="AD245" i="19"/>
  <c r="AX244" i="19"/>
  <c r="AE244" i="19"/>
  <c r="AD244" i="19"/>
  <c r="AX243" i="19"/>
  <c r="AE243" i="19"/>
  <c r="AD243" i="19"/>
  <c r="AX242" i="19"/>
  <c r="AE242" i="19"/>
  <c r="AD242" i="19"/>
  <c r="AX241" i="19"/>
  <c r="AE241" i="19"/>
  <c r="AD241" i="19"/>
  <c r="AX240" i="19"/>
  <c r="AE240" i="19"/>
  <c r="AD240" i="19"/>
  <c r="AX239" i="19"/>
  <c r="AE239" i="19"/>
  <c r="AD239" i="19"/>
  <c r="AX238" i="19"/>
  <c r="AE238" i="19"/>
  <c r="AD238" i="19"/>
  <c r="AX237" i="19"/>
  <c r="AE237" i="19"/>
  <c r="AD237" i="19"/>
  <c r="AX236" i="19"/>
  <c r="AE236" i="19"/>
  <c r="AD236" i="19"/>
  <c r="AX235" i="19"/>
  <c r="AE235" i="19"/>
  <c r="AD235" i="19"/>
  <c r="AX234" i="19"/>
  <c r="AE234" i="19"/>
  <c r="AD234" i="19"/>
  <c r="AX233" i="19"/>
  <c r="AE233" i="19"/>
  <c r="AD233" i="19"/>
  <c r="AX232" i="19"/>
  <c r="AE232" i="19"/>
  <c r="AD232" i="19"/>
  <c r="AX231" i="19"/>
  <c r="AE231" i="19"/>
  <c r="AD231" i="19"/>
  <c r="AX230" i="19"/>
  <c r="AE230" i="19"/>
  <c r="AD230" i="19"/>
  <c r="AX229" i="19"/>
  <c r="AE229" i="19"/>
  <c r="AD229" i="19"/>
  <c r="AX228" i="19"/>
  <c r="AE228" i="19"/>
  <c r="AD228" i="19"/>
  <c r="AX227" i="19"/>
  <c r="AE227" i="19"/>
  <c r="AD227" i="19"/>
  <c r="AX226" i="19"/>
  <c r="AE226" i="19"/>
  <c r="AD226" i="19"/>
  <c r="AX225" i="19"/>
  <c r="AE225" i="19"/>
  <c r="AD225" i="19"/>
  <c r="AX224" i="19"/>
  <c r="AE224" i="19"/>
  <c r="AD224" i="19"/>
  <c r="AX223" i="19"/>
  <c r="AE223" i="19"/>
  <c r="AD223" i="19"/>
  <c r="AX222" i="19"/>
  <c r="AE222" i="19"/>
  <c r="AD222" i="19"/>
  <c r="AX221" i="19"/>
  <c r="AE221" i="19"/>
  <c r="AD221" i="19"/>
  <c r="AX220" i="19"/>
  <c r="AE220" i="19"/>
  <c r="AD220" i="19"/>
  <c r="AX219" i="19"/>
  <c r="AE219" i="19"/>
  <c r="AD219" i="19"/>
  <c r="AX218" i="19"/>
  <c r="AE218" i="19"/>
  <c r="AD218" i="19"/>
  <c r="AX217" i="19"/>
  <c r="AE217" i="19"/>
  <c r="AD217" i="19"/>
  <c r="AX216" i="19"/>
  <c r="AE216" i="19"/>
  <c r="AD216" i="19"/>
  <c r="AX215" i="19"/>
  <c r="AE215" i="19"/>
  <c r="AD215" i="19"/>
  <c r="AX214" i="19"/>
  <c r="AE214" i="19"/>
  <c r="AD214" i="19"/>
  <c r="AX213" i="19"/>
  <c r="AE213" i="19"/>
  <c r="AD213" i="19"/>
  <c r="AX212" i="19"/>
  <c r="AE212" i="19"/>
  <c r="AD212" i="19"/>
  <c r="AX211" i="19"/>
  <c r="AE211" i="19"/>
  <c r="AD211" i="19"/>
  <c r="AX210" i="19"/>
  <c r="AE210" i="19"/>
  <c r="AD210" i="19"/>
  <c r="AX209" i="19"/>
  <c r="AE209" i="19"/>
  <c r="AD209" i="19"/>
  <c r="AX208" i="19"/>
  <c r="AE208" i="19"/>
  <c r="AD208" i="19"/>
  <c r="AX207" i="19"/>
  <c r="AE207" i="19"/>
  <c r="AD207" i="19"/>
  <c r="AX206" i="19"/>
  <c r="AE206" i="19"/>
  <c r="AD206" i="19"/>
  <c r="AX205" i="19"/>
  <c r="AE205" i="19"/>
  <c r="AD205" i="19"/>
  <c r="AX204" i="19"/>
  <c r="AE204" i="19"/>
  <c r="AD204" i="19"/>
  <c r="AX203" i="19"/>
  <c r="AE203" i="19"/>
  <c r="AD203" i="19"/>
  <c r="AX202" i="19"/>
  <c r="AE202" i="19"/>
  <c r="AD202" i="19"/>
  <c r="AX201" i="19"/>
  <c r="AE201" i="19"/>
  <c r="AD201" i="19"/>
  <c r="AX200" i="19"/>
  <c r="AE200" i="19"/>
  <c r="AD200" i="19"/>
  <c r="AX199" i="19"/>
  <c r="AE199" i="19"/>
  <c r="AD199" i="19"/>
  <c r="AX198" i="19"/>
  <c r="AE198" i="19"/>
  <c r="AD198" i="19"/>
  <c r="AX197" i="19"/>
  <c r="AE197" i="19"/>
  <c r="AD197" i="19"/>
  <c r="AX196" i="19"/>
  <c r="AE196" i="19"/>
  <c r="AD196" i="19"/>
  <c r="AX195" i="19"/>
  <c r="AE195" i="19"/>
  <c r="AD195" i="19"/>
  <c r="AX194" i="19"/>
  <c r="AE194" i="19"/>
  <c r="AD194" i="19"/>
  <c r="AX193" i="19"/>
  <c r="AE193" i="19"/>
  <c r="AD193" i="19"/>
  <c r="AX192" i="19"/>
  <c r="AE192" i="19"/>
  <c r="AD192" i="19"/>
  <c r="AX191" i="19"/>
  <c r="AE191" i="19"/>
  <c r="AD191" i="19"/>
  <c r="AX190" i="19"/>
  <c r="AE190" i="19"/>
  <c r="AD190" i="19"/>
  <c r="AX189" i="19"/>
  <c r="AE189" i="19"/>
  <c r="AD189" i="19"/>
  <c r="AX188" i="19"/>
  <c r="AE188" i="19"/>
  <c r="AD188" i="19"/>
  <c r="AX187" i="19"/>
  <c r="AE187" i="19"/>
  <c r="AD187" i="19"/>
  <c r="AX186" i="19"/>
  <c r="AE186" i="19"/>
  <c r="AD186" i="19"/>
  <c r="AX185" i="19"/>
  <c r="AE185" i="19"/>
  <c r="AD185" i="19"/>
  <c r="AX184" i="19"/>
  <c r="AE184" i="19"/>
  <c r="AD184" i="19"/>
  <c r="AX183" i="19"/>
  <c r="AE183" i="19"/>
  <c r="AD183" i="19"/>
  <c r="AX182" i="19"/>
  <c r="AE182" i="19"/>
  <c r="AD182" i="19"/>
  <c r="AX181" i="19"/>
  <c r="AE181" i="19"/>
  <c r="AD181" i="19"/>
  <c r="AX180" i="19"/>
  <c r="AE180" i="19"/>
  <c r="AD180" i="19"/>
  <c r="AX179" i="19"/>
  <c r="AE179" i="19"/>
  <c r="AD179" i="19"/>
  <c r="AX178" i="19"/>
  <c r="AE178" i="19"/>
  <c r="AD178" i="19"/>
  <c r="AX177" i="19"/>
  <c r="AE177" i="19"/>
  <c r="AD177" i="19"/>
  <c r="AX176" i="19"/>
  <c r="AE176" i="19"/>
  <c r="AD176" i="19"/>
  <c r="AX175" i="19"/>
  <c r="AE175" i="19"/>
  <c r="AD175" i="19"/>
  <c r="AX174" i="19"/>
  <c r="AE174" i="19"/>
  <c r="AD174" i="19"/>
  <c r="AX173" i="19"/>
  <c r="AE173" i="19"/>
  <c r="AD173" i="19"/>
  <c r="AX172" i="19"/>
  <c r="AE172" i="19"/>
  <c r="AD172" i="19"/>
  <c r="AX171" i="19"/>
  <c r="AE171" i="19"/>
  <c r="AD171" i="19"/>
  <c r="AX170" i="19"/>
  <c r="AE170" i="19"/>
  <c r="AD170" i="19"/>
  <c r="AX169" i="19"/>
  <c r="AE169" i="19"/>
  <c r="AD169" i="19"/>
  <c r="AX168" i="19"/>
  <c r="AE168" i="19"/>
  <c r="AD168" i="19"/>
  <c r="AX167" i="19"/>
  <c r="AE167" i="19"/>
  <c r="AD167" i="19"/>
  <c r="AX166" i="19"/>
  <c r="AE166" i="19"/>
  <c r="AD166" i="19"/>
  <c r="AX165" i="19"/>
  <c r="AE165" i="19"/>
  <c r="AD165" i="19"/>
  <c r="AX164" i="19"/>
  <c r="AE164" i="19"/>
  <c r="AD164" i="19"/>
  <c r="AX163" i="19"/>
  <c r="AE163" i="19"/>
  <c r="AD163" i="19"/>
  <c r="AX162" i="19"/>
  <c r="AE162" i="19"/>
  <c r="AD162" i="19"/>
  <c r="AX161" i="19"/>
  <c r="AE161" i="19"/>
  <c r="AD161" i="19"/>
  <c r="AX160" i="19"/>
  <c r="AE160" i="19"/>
  <c r="AD160" i="19"/>
  <c r="AX159" i="19"/>
  <c r="AE159" i="19"/>
  <c r="AD159" i="19"/>
  <c r="AX158" i="19"/>
  <c r="AE158" i="19"/>
  <c r="AD158" i="19"/>
  <c r="AX157" i="19"/>
  <c r="AE157" i="19"/>
  <c r="AD157" i="19"/>
  <c r="AX156" i="19"/>
  <c r="AE156" i="19"/>
  <c r="AD156" i="19"/>
  <c r="AX155" i="19"/>
  <c r="AE155" i="19"/>
  <c r="AD155" i="19"/>
  <c r="AX154" i="19"/>
  <c r="AE154" i="19"/>
  <c r="AD154" i="19"/>
  <c r="AX153" i="19"/>
  <c r="AE153" i="19"/>
  <c r="AD153" i="19"/>
  <c r="AX152" i="19"/>
  <c r="AE152" i="19"/>
  <c r="AD152" i="19"/>
  <c r="AX151" i="19"/>
  <c r="AE151" i="19"/>
  <c r="AD151" i="19"/>
  <c r="AX150" i="19"/>
  <c r="AE150" i="19"/>
  <c r="AD150" i="19"/>
  <c r="AX149" i="19"/>
  <c r="AE149" i="19"/>
  <c r="AD149" i="19"/>
  <c r="AX148" i="19"/>
  <c r="AE148" i="19"/>
  <c r="AD148" i="19"/>
  <c r="AX147" i="19"/>
  <c r="AE147" i="19"/>
  <c r="AD147" i="19"/>
  <c r="AX146" i="19"/>
  <c r="AE146" i="19"/>
  <c r="AD146" i="19"/>
  <c r="AX145" i="19"/>
  <c r="AE145" i="19"/>
  <c r="AD145" i="19"/>
  <c r="AX144" i="19"/>
  <c r="AE144" i="19"/>
  <c r="AD144" i="19"/>
  <c r="AX143" i="19"/>
  <c r="AE143" i="19"/>
  <c r="AD143" i="19"/>
  <c r="AX142" i="19"/>
  <c r="AE142" i="19"/>
  <c r="AD142" i="19"/>
  <c r="AX141" i="19"/>
  <c r="AE141" i="19"/>
  <c r="AD141" i="19"/>
  <c r="AX140" i="19"/>
  <c r="AE140" i="19"/>
  <c r="AD140" i="19"/>
  <c r="AX139" i="19"/>
  <c r="AE139" i="19"/>
  <c r="AD139" i="19"/>
  <c r="AX138" i="19"/>
  <c r="AE138" i="19"/>
  <c r="AD138" i="19"/>
  <c r="AX137" i="19"/>
  <c r="AE137" i="19"/>
  <c r="AD137" i="19"/>
  <c r="AX136" i="19"/>
  <c r="AE136" i="19"/>
  <c r="AD136" i="19"/>
  <c r="AX135" i="19"/>
  <c r="AE135" i="19"/>
  <c r="AD135" i="19"/>
  <c r="AX134" i="19"/>
  <c r="AE134" i="19"/>
  <c r="AD134" i="19"/>
  <c r="AX133" i="19"/>
  <c r="AE133" i="19"/>
  <c r="AD133" i="19"/>
  <c r="AX132" i="19"/>
  <c r="AE132" i="19"/>
  <c r="AD132" i="19"/>
  <c r="AX131" i="19"/>
  <c r="AE131" i="19"/>
  <c r="AD131" i="19"/>
  <c r="AX130" i="19"/>
  <c r="AE130" i="19"/>
  <c r="AD130" i="19"/>
  <c r="AX129" i="19"/>
  <c r="AE129" i="19"/>
  <c r="AD129" i="19"/>
  <c r="AX128" i="19"/>
  <c r="AE128" i="19"/>
  <c r="AD128" i="19"/>
  <c r="AX127" i="19"/>
  <c r="AE127" i="19"/>
  <c r="AD127" i="19"/>
  <c r="AX126" i="19"/>
  <c r="AE126" i="19"/>
  <c r="AD126" i="19"/>
  <c r="AX125" i="19"/>
  <c r="AE125" i="19"/>
  <c r="AD125" i="19"/>
  <c r="AX124" i="19"/>
  <c r="AE124" i="19"/>
  <c r="AD124" i="19"/>
  <c r="AX123" i="19"/>
  <c r="AE123" i="19"/>
  <c r="AD123" i="19"/>
  <c r="AX122" i="19"/>
  <c r="AE122" i="19"/>
  <c r="AD122" i="19"/>
  <c r="AX121" i="19"/>
  <c r="AE121" i="19"/>
  <c r="AD121" i="19"/>
  <c r="AX120" i="19"/>
  <c r="AE120" i="19"/>
  <c r="AD120" i="19"/>
  <c r="AX119" i="19"/>
  <c r="AE119" i="19"/>
  <c r="AD119" i="19"/>
  <c r="AX118" i="19"/>
  <c r="AE118" i="19"/>
  <c r="AD118" i="19"/>
  <c r="AX117" i="19"/>
  <c r="AE117" i="19"/>
  <c r="AD117" i="19"/>
  <c r="AX116" i="19"/>
  <c r="AE116" i="19"/>
  <c r="AD116" i="19"/>
  <c r="AX115" i="19"/>
  <c r="AE115" i="19"/>
  <c r="AD115" i="19"/>
  <c r="AX114" i="19"/>
  <c r="AE114" i="19"/>
  <c r="AD114" i="19"/>
  <c r="AX113" i="19"/>
  <c r="AE113" i="19"/>
  <c r="AD113" i="19"/>
  <c r="AX112" i="19"/>
  <c r="AE112" i="19"/>
  <c r="AD112" i="19"/>
  <c r="AX111" i="19"/>
  <c r="AE111" i="19"/>
  <c r="AD111" i="19"/>
  <c r="AX110" i="19"/>
  <c r="AE110" i="19"/>
  <c r="AD110" i="19"/>
  <c r="AX109" i="19"/>
  <c r="AE109" i="19"/>
  <c r="AD109" i="19"/>
  <c r="AX108" i="19"/>
  <c r="AE108" i="19"/>
  <c r="AD108" i="19"/>
  <c r="AX107" i="19"/>
  <c r="AE107" i="19"/>
  <c r="AD107" i="19"/>
  <c r="AX106" i="19"/>
  <c r="AE106" i="19"/>
  <c r="AD106" i="19"/>
  <c r="AX105" i="19"/>
  <c r="AE105" i="19"/>
  <c r="AD105" i="19"/>
  <c r="AX104" i="19"/>
  <c r="AE104" i="19"/>
  <c r="AD104" i="19"/>
  <c r="AX103" i="19"/>
  <c r="AE103" i="19"/>
  <c r="AD103" i="19"/>
  <c r="AX102" i="19"/>
  <c r="AE102" i="19"/>
  <c r="AD102" i="19"/>
  <c r="AX101" i="19"/>
  <c r="AE101" i="19"/>
  <c r="AD101" i="19"/>
  <c r="AX100" i="19"/>
  <c r="AE100" i="19"/>
  <c r="AD100" i="19"/>
  <c r="AX99" i="19"/>
  <c r="AE99" i="19"/>
  <c r="AD99" i="19"/>
  <c r="AX98" i="19"/>
  <c r="AE98" i="19"/>
  <c r="AD98" i="19"/>
  <c r="AX97" i="19"/>
  <c r="AE97" i="19"/>
  <c r="AD97" i="19"/>
  <c r="AX96" i="19"/>
  <c r="AE96" i="19"/>
  <c r="AD96" i="19"/>
  <c r="AX95" i="19"/>
  <c r="AE95" i="19"/>
  <c r="AD95" i="19"/>
  <c r="B95" i="19"/>
  <c r="AX94" i="19"/>
  <c r="AE94" i="19"/>
  <c r="AD94" i="19"/>
  <c r="AX93" i="19"/>
  <c r="AE93" i="19"/>
  <c r="AD93" i="19"/>
  <c r="AX92" i="19"/>
  <c r="AE92" i="19"/>
  <c r="AD92" i="19"/>
  <c r="AX91" i="19"/>
  <c r="AE91" i="19"/>
  <c r="AD91" i="19"/>
  <c r="AX90" i="19"/>
  <c r="AE90" i="19"/>
  <c r="AD90" i="19"/>
  <c r="AX89" i="19"/>
  <c r="J86" i="19" s="1"/>
  <c r="AE89" i="19"/>
  <c r="AD89" i="19"/>
  <c r="AX88" i="19"/>
  <c r="AE88" i="19"/>
  <c r="I86" i="19" s="1"/>
  <c r="AD88" i="19"/>
  <c r="O80" i="19"/>
  <c r="M80" i="19"/>
  <c r="N80" i="19" s="1"/>
  <c r="L80" i="19"/>
  <c r="O79" i="19"/>
  <c r="M79" i="19"/>
  <c r="N79" i="19" s="1"/>
  <c r="L79" i="19"/>
  <c r="O78" i="19"/>
  <c r="M78" i="19"/>
  <c r="N78" i="19" s="1"/>
  <c r="L78" i="19"/>
  <c r="O77" i="19"/>
  <c r="M77" i="19"/>
  <c r="N77" i="19" s="1"/>
  <c r="L77" i="19"/>
  <c r="O76" i="19"/>
  <c r="M76" i="19"/>
  <c r="N76" i="19" s="1"/>
  <c r="L76" i="19"/>
  <c r="O75" i="19"/>
  <c r="M75" i="19"/>
  <c r="N75" i="19" s="1"/>
  <c r="L75" i="19"/>
  <c r="O74" i="19"/>
  <c r="M74" i="19"/>
  <c r="N74" i="19" s="1"/>
  <c r="L74" i="19"/>
  <c r="O73" i="19"/>
  <c r="M73" i="19"/>
  <c r="N73" i="19" s="1"/>
  <c r="L73" i="19"/>
  <c r="O72" i="19"/>
  <c r="M72" i="19"/>
  <c r="N72" i="19" s="1"/>
  <c r="L72" i="19"/>
  <c r="O71" i="19"/>
  <c r="M71" i="19"/>
  <c r="N71" i="19" s="1"/>
  <c r="L71" i="19"/>
  <c r="O70" i="19"/>
  <c r="M70" i="19"/>
  <c r="N70" i="19" s="1"/>
  <c r="L70" i="19"/>
  <c r="O69" i="19"/>
  <c r="M69" i="19"/>
  <c r="N69" i="19" s="1"/>
  <c r="L69" i="19"/>
  <c r="O68" i="19"/>
  <c r="M68" i="19"/>
  <c r="N68" i="19" s="1"/>
  <c r="L68" i="19"/>
  <c r="O67" i="19"/>
  <c r="M67" i="19"/>
  <c r="N67" i="19" s="1"/>
  <c r="L67" i="19"/>
  <c r="O66" i="19"/>
  <c r="M66" i="19"/>
  <c r="N66" i="19" s="1"/>
  <c r="L66" i="19"/>
  <c r="O65" i="19"/>
  <c r="M65" i="19"/>
  <c r="N65" i="19" s="1"/>
  <c r="L65" i="19"/>
  <c r="O64" i="19"/>
  <c r="M64" i="19"/>
  <c r="N64" i="19" s="1"/>
  <c r="L64" i="19"/>
  <c r="O63" i="19"/>
  <c r="L63" i="19"/>
  <c r="M63" i="19" s="1"/>
  <c r="N63" i="19" s="1"/>
  <c r="O62" i="19"/>
  <c r="L62" i="19"/>
  <c r="M62" i="19" s="1"/>
  <c r="N62" i="19" s="1"/>
  <c r="O61" i="19"/>
  <c r="L61" i="19"/>
  <c r="M61" i="19" s="1"/>
  <c r="N61" i="19" s="1"/>
  <c r="O60" i="19"/>
  <c r="L60" i="19"/>
  <c r="M60" i="19" s="1"/>
  <c r="N60" i="19" s="1"/>
  <c r="O59" i="19"/>
  <c r="L59" i="19"/>
  <c r="M59" i="19" s="1"/>
  <c r="N59" i="19" s="1"/>
  <c r="O58" i="19"/>
  <c r="L58" i="19"/>
  <c r="M58" i="19" s="1"/>
  <c r="N58" i="19" s="1"/>
  <c r="O57" i="19"/>
  <c r="L57" i="19"/>
  <c r="M57" i="19" s="1"/>
  <c r="N57" i="19" s="1"/>
  <c r="O56" i="19"/>
  <c r="L56" i="19"/>
  <c r="M56" i="19" s="1"/>
  <c r="N56" i="19" s="1"/>
  <c r="O55" i="19"/>
  <c r="L55" i="19"/>
  <c r="M55" i="19" s="1"/>
  <c r="N55" i="19" s="1"/>
  <c r="O54" i="19"/>
  <c r="L54" i="19"/>
  <c r="M54" i="19" s="1"/>
  <c r="N54" i="19" s="1"/>
  <c r="O53" i="19"/>
  <c r="L53" i="19"/>
  <c r="M53" i="19" s="1"/>
  <c r="N53" i="19" s="1"/>
  <c r="O52" i="19"/>
  <c r="L52" i="19"/>
  <c r="M52" i="19" s="1"/>
  <c r="N52" i="19" s="1"/>
  <c r="O51" i="19"/>
  <c r="L51" i="19"/>
  <c r="M51" i="19" s="1"/>
  <c r="N51" i="19" s="1"/>
  <c r="O50" i="19"/>
  <c r="L50" i="19"/>
  <c r="M50" i="19" s="1"/>
  <c r="N50" i="19" s="1"/>
  <c r="DZ28" i="19"/>
  <c r="EB28" i="19" s="1"/>
  <c r="DT28" i="19"/>
  <c r="DS28" i="19"/>
  <c r="EA28" i="19" s="1"/>
  <c r="BZ28" i="19"/>
  <c r="CU28" i="19" s="1"/>
  <c r="DZ27" i="19"/>
  <c r="EB27" i="19" s="1"/>
  <c r="DT27" i="19"/>
  <c r="DS27" i="19"/>
  <c r="EA27" i="19" s="1"/>
  <c r="BZ27" i="19"/>
  <c r="CU27" i="19" s="1"/>
  <c r="DZ26" i="19"/>
  <c r="EB26" i="19" s="1"/>
  <c r="DT26" i="19"/>
  <c r="DS26" i="19"/>
  <c r="EA26" i="19" s="1"/>
  <c r="BZ26" i="19"/>
  <c r="CU26" i="19" s="1"/>
  <c r="DZ25" i="19"/>
  <c r="EB25" i="19" s="1"/>
  <c r="DT25" i="19"/>
  <c r="DS25" i="19"/>
  <c r="EA25" i="19" s="1"/>
  <c r="BZ25" i="19"/>
  <c r="CU25" i="19" s="1"/>
  <c r="EA24" i="19"/>
  <c r="DZ24" i="19"/>
  <c r="EB24" i="19" s="1"/>
  <c r="DT24" i="19"/>
  <c r="DS24" i="19"/>
  <c r="BZ24" i="19"/>
  <c r="CU24" i="19" s="1"/>
  <c r="DZ23" i="19"/>
  <c r="EB23" i="19" s="1"/>
  <c r="DT23" i="19"/>
  <c r="DS23" i="19"/>
  <c r="EA23" i="19" s="1"/>
  <c r="BZ23" i="19"/>
  <c r="CU23" i="19" s="1"/>
  <c r="DZ22" i="19"/>
  <c r="EB22" i="19" s="1"/>
  <c r="DT22" i="19"/>
  <c r="DS22" i="19"/>
  <c r="EA22" i="19" s="1"/>
  <c r="BZ22" i="19"/>
  <c r="CU22" i="19" s="1"/>
  <c r="DZ21" i="19"/>
  <c r="EB21" i="19" s="1"/>
  <c r="DT21" i="19"/>
  <c r="DS21" i="19"/>
  <c r="EA21" i="19" s="1"/>
  <c r="BZ21" i="19"/>
  <c r="CU21" i="19" s="1"/>
  <c r="DZ20" i="19"/>
  <c r="EB20" i="19" s="1"/>
  <c r="DT20" i="19"/>
  <c r="DS20" i="19"/>
  <c r="EA20" i="19" s="1"/>
  <c r="BZ20" i="19"/>
  <c r="CU20" i="19" s="1"/>
  <c r="DZ19" i="19"/>
  <c r="EB19" i="19" s="1"/>
  <c r="DT19" i="19"/>
  <c r="DS19" i="19"/>
  <c r="EA19" i="19" s="1"/>
  <c r="BZ19" i="19"/>
  <c r="CU19" i="19" s="1"/>
  <c r="DZ18" i="19"/>
  <c r="EB18" i="19" s="1"/>
  <c r="DT18" i="19"/>
  <c r="DS18" i="19"/>
  <c r="EA18" i="19" s="1"/>
  <c r="BZ18" i="19"/>
  <c r="CU18" i="19" s="1"/>
  <c r="DZ17" i="19"/>
  <c r="EB17" i="19" s="1"/>
  <c r="DT17" i="19"/>
  <c r="DS17" i="19"/>
  <c r="EA17" i="19" s="1"/>
  <c r="BZ17" i="19"/>
  <c r="CU17" i="19" s="1"/>
  <c r="DZ16" i="19"/>
  <c r="EB16" i="19" s="1"/>
  <c r="DT16" i="19"/>
  <c r="DS16" i="19"/>
  <c r="EA16" i="19" s="1"/>
  <c r="BZ16" i="19"/>
  <c r="CU16" i="19" s="1"/>
  <c r="DZ15" i="19"/>
  <c r="EB15" i="19" s="1"/>
  <c r="DT15" i="19"/>
  <c r="DS15" i="19"/>
  <c r="EA15" i="19" s="1"/>
  <c r="BZ15" i="19"/>
  <c r="CU15" i="19" s="1"/>
  <c r="DZ14" i="19"/>
  <c r="EB14" i="19" s="1"/>
  <c r="DT14" i="19"/>
  <c r="DS14" i="19"/>
  <c r="EA14" i="19" s="1"/>
  <c r="BZ14" i="19"/>
  <c r="CU14" i="19" s="1"/>
  <c r="DP11" i="19"/>
  <c r="R9" i="19"/>
  <c r="CQ8" i="19"/>
  <c r="CO8" i="19"/>
  <c r="CL8" i="19"/>
  <c r="CE8" i="19"/>
  <c r="CD8" i="19"/>
  <c r="CC8" i="19"/>
  <c r="CA8" i="19"/>
  <c r="X8" i="19"/>
  <c r="CC7" i="19"/>
  <c r="X7" i="19"/>
  <c r="X6" i="19"/>
  <c r="R6" i="19"/>
  <c r="X5" i="19"/>
  <c r="R5" i="19"/>
  <c r="CO4" i="19"/>
  <c r="CL4" i="19"/>
  <c r="CH4" i="19"/>
  <c r="CF4" i="19"/>
  <c r="CD4" i="19"/>
  <c r="CC4" i="19"/>
  <c r="CA4" i="19"/>
  <c r="X4" i="19"/>
  <c r="R4" i="19"/>
  <c r="CC3" i="19"/>
  <c r="S6" i="19" s="1"/>
  <c r="B3" i="19"/>
  <c r="B9" i="19" s="1"/>
  <c r="AX424" i="18"/>
  <c r="AE424" i="18"/>
  <c r="AD424" i="18"/>
  <c r="AX423" i="18"/>
  <c r="AE423" i="18"/>
  <c r="AD423" i="18"/>
  <c r="AX422" i="18"/>
  <c r="AE422" i="18"/>
  <c r="AD422" i="18"/>
  <c r="AX421" i="18"/>
  <c r="AE421" i="18"/>
  <c r="AD421" i="18"/>
  <c r="AX420" i="18"/>
  <c r="AE420" i="18"/>
  <c r="AD420" i="18"/>
  <c r="AX419" i="18"/>
  <c r="AE419" i="18"/>
  <c r="AD419" i="18"/>
  <c r="AX418" i="18"/>
  <c r="AE418" i="18"/>
  <c r="AD418" i="18"/>
  <c r="AX417" i="18"/>
  <c r="AE417" i="18"/>
  <c r="AD417" i="18"/>
  <c r="AX416" i="18"/>
  <c r="AE416" i="18"/>
  <c r="AD416" i="18"/>
  <c r="AX415" i="18"/>
  <c r="AE415" i="18"/>
  <c r="AD415" i="18"/>
  <c r="AX414" i="18"/>
  <c r="AE414" i="18"/>
  <c r="AD414" i="18"/>
  <c r="AX413" i="18"/>
  <c r="AE413" i="18"/>
  <c r="AD413" i="18"/>
  <c r="AX412" i="18"/>
  <c r="AE412" i="18"/>
  <c r="AD412" i="18"/>
  <c r="AX411" i="18"/>
  <c r="AE411" i="18"/>
  <c r="AD411" i="18"/>
  <c r="AX410" i="18"/>
  <c r="AE410" i="18"/>
  <c r="AD410" i="18"/>
  <c r="AX409" i="18"/>
  <c r="AE409" i="18"/>
  <c r="AD409" i="18"/>
  <c r="AX408" i="18"/>
  <c r="AE408" i="18"/>
  <c r="AD408" i="18"/>
  <c r="AX407" i="18"/>
  <c r="AE407" i="18"/>
  <c r="AD407" i="18"/>
  <c r="AX406" i="18"/>
  <c r="AE406" i="18"/>
  <c r="AD406" i="18"/>
  <c r="AX405" i="18"/>
  <c r="AE405" i="18"/>
  <c r="AD405" i="18"/>
  <c r="AX404" i="18"/>
  <c r="AE404" i="18"/>
  <c r="AD404" i="18"/>
  <c r="AX403" i="18"/>
  <c r="AE403" i="18"/>
  <c r="AD403" i="18"/>
  <c r="AX402" i="18"/>
  <c r="AE402" i="18"/>
  <c r="AD402" i="18"/>
  <c r="AX401" i="18"/>
  <c r="AE401" i="18"/>
  <c r="AD401" i="18"/>
  <c r="AX400" i="18"/>
  <c r="AE400" i="18"/>
  <c r="AD400" i="18"/>
  <c r="AX399" i="18"/>
  <c r="AE399" i="18"/>
  <c r="AD399" i="18"/>
  <c r="AX398" i="18"/>
  <c r="AE398" i="18"/>
  <c r="AD398" i="18"/>
  <c r="AX397" i="18"/>
  <c r="AE397" i="18"/>
  <c r="AD397" i="18"/>
  <c r="AX396" i="18"/>
  <c r="AE396" i="18"/>
  <c r="AD396" i="18"/>
  <c r="AX395" i="18"/>
  <c r="AE395" i="18"/>
  <c r="AD395" i="18"/>
  <c r="AX394" i="18"/>
  <c r="AE394" i="18"/>
  <c r="AD394" i="18"/>
  <c r="AX393" i="18"/>
  <c r="AE393" i="18"/>
  <c r="AD393" i="18"/>
  <c r="AX392" i="18"/>
  <c r="AE392" i="18"/>
  <c r="AD392" i="18"/>
  <c r="AX391" i="18"/>
  <c r="AE391" i="18"/>
  <c r="AD391" i="18"/>
  <c r="AX390" i="18"/>
  <c r="AE390" i="18"/>
  <c r="AD390" i="18"/>
  <c r="AX389" i="18"/>
  <c r="AE389" i="18"/>
  <c r="AD389" i="18"/>
  <c r="AX388" i="18"/>
  <c r="AE388" i="18"/>
  <c r="AD388" i="18"/>
  <c r="AX387" i="18"/>
  <c r="AE387" i="18"/>
  <c r="AD387" i="18"/>
  <c r="AX386" i="18"/>
  <c r="AE386" i="18"/>
  <c r="AD386" i="18"/>
  <c r="AX385" i="18"/>
  <c r="AE385" i="18"/>
  <c r="AD385" i="18"/>
  <c r="AX384" i="18"/>
  <c r="AE384" i="18"/>
  <c r="AD384" i="18"/>
  <c r="AX383" i="18"/>
  <c r="AE383" i="18"/>
  <c r="AD383" i="18"/>
  <c r="AX382" i="18"/>
  <c r="AE382" i="18"/>
  <c r="AD382" i="18"/>
  <c r="AX381" i="18"/>
  <c r="AE381" i="18"/>
  <c r="AD381" i="18"/>
  <c r="AX380" i="18"/>
  <c r="AE380" i="18"/>
  <c r="AD380" i="18"/>
  <c r="AX379" i="18"/>
  <c r="AE379" i="18"/>
  <c r="AD379" i="18"/>
  <c r="AX378" i="18"/>
  <c r="AE378" i="18"/>
  <c r="AD378" i="18"/>
  <c r="AX377" i="18"/>
  <c r="AE377" i="18"/>
  <c r="AD377" i="18"/>
  <c r="AX376" i="18"/>
  <c r="AE376" i="18"/>
  <c r="AD376" i="18"/>
  <c r="AX375" i="18"/>
  <c r="AE375" i="18"/>
  <c r="AD375" i="18"/>
  <c r="AX374" i="18"/>
  <c r="AE374" i="18"/>
  <c r="AD374" i="18"/>
  <c r="AX373" i="18"/>
  <c r="AE373" i="18"/>
  <c r="AD373" i="18"/>
  <c r="AX372" i="18"/>
  <c r="AE372" i="18"/>
  <c r="AD372" i="18"/>
  <c r="AX371" i="18"/>
  <c r="AE371" i="18"/>
  <c r="AD371" i="18"/>
  <c r="AX370" i="18"/>
  <c r="AE370" i="18"/>
  <c r="AD370" i="18"/>
  <c r="AX369" i="18"/>
  <c r="AE369" i="18"/>
  <c r="AD369" i="18"/>
  <c r="AX368" i="18"/>
  <c r="AE368" i="18"/>
  <c r="AD368" i="18"/>
  <c r="AX367" i="18"/>
  <c r="AE367" i="18"/>
  <c r="AD367" i="18"/>
  <c r="AX366" i="18"/>
  <c r="AE366" i="18"/>
  <c r="AD366" i="18"/>
  <c r="AX365" i="18"/>
  <c r="AE365" i="18"/>
  <c r="AD365" i="18"/>
  <c r="AX364" i="18"/>
  <c r="AE364" i="18"/>
  <c r="AD364" i="18"/>
  <c r="AX363" i="18"/>
  <c r="AE363" i="18"/>
  <c r="AD363" i="18"/>
  <c r="AX362" i="18"/>
  <c r="AE362" i="18"/>
  <c r="AD362" i="18"/>
  <c r="AX361" i="18"/>
  <c r="AE361" i="18"/>
  <c r="AD361" i="18"/>
  <c r="AX360" i="18"/>
  <c r="AE360" i="18"/>
  <c r="AD360" i="18"/>
  <c r="AX359" i="18"/>
  <c r="AE359" i="18"/>
  <c r="AD359" i="18"/>
  <c r="AX358" i="18"/>
  <c r="AE358" i="18"/>
  <c r="AD358" i="18"/>
  <c r="AX357" i="18"/>
  <c r="AE357" i="18"/>
  <c r="AD357" i="18"/>
  <c r="AX356" i="18"/>
  <c r="AE356" i="18"/>
  <c r="AD356" i="18"/>
  <c r="AX355" i="18"/>
  <c r="AE355" i="18"/>
  <c r="AD355" i="18"/>
  <c r="AX354" i="18"/>
  <c r="AE354" i="18"/>
  <c r="AD354" i="18"/>
  <c r="AX353" i="18"/>
  <c r="AE353" i="18"/>
  <c r="AD353" i="18"/>
  <c r="AX352" i="18"/>
  <c r="AE352" i="18"/>
  <c r="AD352" i="18"/>
  <c r="AX351" i="18"/>
  <c r="AE351" i="18"/>
  <c r="AD351" i="18"/>
  <c r="AX350" i="18"/>
  <c r="AE350" i="18"/>
  <c r="AD350" i="18"/>
  <c r="AX349" i="18"/>
  <c r="AE349" i="18"/>
  <c r="AD349" i="18"/>
  <c r="AX348" i="18"/>
  <c r="AE348" i="18"/>
  <c r="AD348" i="18"/>
  <c r="AX347" i="18"/>
  <c r="AE347" i="18"/>
  <c r="AD347" i="18"/>
  <c r="AX346" i="18"/>
  <c r="AE346" i="18"/>
  <c r="AD346" i="18"/>
  <c r="AX345" i="18"/>
  <c r="AE345" i="18"/>
  <c r="AD345" i="18"/>
  <c r="AX344" i="18"/>
  <c r="AE344" i="18"/>
  <c r="AD344" i="18"/>
  <c r="AX343" i="18"/>
  <c r="AE343" i="18"/>
  <c r="AD343" i="18"/>
  <c r="AX342" i="18"/>
  <c r="AE342" i="18"/>
  <c r="AD342" i="18"/>
  <c r="AX341" i="18"/>
  <c r="AE341" i="18"/>
  <c r="AD341" i="18"/>
  <c r="AX340" i="18"/>
  <c r="AE340" i="18"/>
  <c r="AD340" i="18"/>
  <c r="AX339" i="18"/>
  <c r="AE339" i="18"/>
  <c r="AD339" i="18"/>
  <c r="AX338" i="18"/>
  <c r="AE338" i="18"/>
  <c r="AD338" i="18"/>
  <c r="AX337" i="18"/>
  <c r="AE337" i="18"/>
  <c r="AD337" i="18"/>
  <c r="AX336" i="18"/>
  <c r="AE336" i="18"/>
  <c r="AD336" i="18"/>
  <c r="AX335" i="18"/>
  <c r="AE335" i="18"/>
  <c r="AD335" i="18"/>
  <c r="AX334" i="18"/>
  <c r="AE334" i="18"/>
  <c r="AD334" i="18"/>
  <c r="AX333" i="18"/>
  <c r="AE333" i="18"/>
  <c r="AD333" i="18"/>
  <c r="AX332" i="18"/>
  <c r="AE332" i="18"/>
  <c r="AD332" i="18"/>
  <c r="AX331" i="18"/>
  <c r="AE331" i="18"/>
  <c r="AD331" i="18"/>
  <c r="AX330" i="18"/>
  <c r="AE330" i="18"/>
  <c r="AD330" i="18"/>
  <c r="AX329" i="18"/>
  <c r="AE329" i="18"/>
  <c r="AD329" i="18"/>
  <c r="AX328" i="18"/>
  <c r="AE328" i="18"/>
  <c r="AD328" i="18"/>
  <c r="AX327" i="18"/>
  <c r="AE327" i="18"/>
  <c r="AD327" i="18"/>
  <c r="AX326" i="18"/>
  <c r="AE326" i="18"/>
  <c r="AD326" i="18"/>
  <c r="AX325" i="18"/>
  <c r="AE325" i="18"/>
  <c r="AD325" i="18"/>
  <c r="AX324" i="18"/>
  <c r="AE324" i="18"/>
  <c r="AD324" i="18"/>
  <c r="AX323" i="18"/>
  <c r="AE323" i="18"/>
  <c r="AD323" i="18"/>
  <c r="AX322" i="18"/>
  <c r="AE322" i="18"/>
  <c r="AD322" i="18"/>
  <c r="AX321" i="18"/>
  <c r="AE321" i="18"/>
  <c r="AD321" i="18"/>
  <c r="AX320" i="18"/>
  <c r="AE320" i="18"/>
  <c r="AD320" i="18"/>
  <c r="AX319" i="18"/>
  <c r="AE319" i="18"/>
  <c r="AD319" i="18"/>
  <c r="AX318" i="18"/>
  <c r="AE318" i="18"/>
  <c r="AD318" i="18"/>
  <c r="AX317" i="18"/>
  <c r="AE317" i="18"/>
  <c r="AD317" i="18"/>
  <c r="AX316" i="18"/>
  <c r="AE316" i="18"/>
  <c r="AD316" i="18"/>
  <c r="AX315" i="18"/>
  <c r="AE315" i="18"/>
  <c r="AD315" i="18"/>
  <c r="AX314" i="18"/>
  <c r="AE314" i="18"/>
  <c r="AD314" i="18"/>
  <c r="AX313" i="18"/>
  <c r="AE313" i="18"/>
  <c r="AD313" i="18"/>
  <c r="AX312" i="18"/>
  <c r="AE312" i="18"/>
  <c r="AD312" i="18"/>
  <c r="AX311" i="18"/>
  <c r="AE311" i="18"/>
  <c r="AD311" i="18"/>
  <c r="AX310" i="18"/>
  <c r="AE310" i="18"/>
  <c r="AD310" i="18"/>
  <c r="AX309" i="18"/>
  <c r="AE309" i="18"/>
  <c r="AD309" i="18"/>
  <c r="AX308" i="18"/>
  <c r="AE308" i="18"/>
  <c r="AD308" i="18"/>
  <c r="AX307" i="18"/>
  <c r="AE307" i="18"/>
  <c r="AD307" i="18"/>
  <c r="AX306" i="18"/>
  <c r="AE306" i="18"/>
  <c r="AD306" i="18"/>
  <c r="AX305" i="18"/>
  <c r="AE305" i="18"/>
  <c r="AD305" i="18"/>
  <c r="AX304" i="18"/>
  <c r="AE304" i="18"/>
  <c r="AD304" i="18"/>
  <c r="AX303" i="18"/>
  <c r="AE303" i="18"/>
  <c r="AD303" i="18"/>
  <c r="AX302" i="18"/>
  <c r="AE302" i="18"/>
  <c r="AD302" i="18"/>
  <c r="AX301" i="18"/>
  <c r="AE301" i="18"/>
  <c r="AD301" i="18"/>
  <c r="AX300" i="18"/>
  <c r="AE300" i="18"/>
  <c r="AD300" i="18"/>
  <c r="AX299" i="18"/>
  <c r="AE299" i="18"/>
  <c r="AD299" i="18"/>
  <c r="AX298" i="18"/>
  <c r="AE298" i="18"/>
  <c r="AD298" i="18"/>
  <c r="AX297" i="18"/>
  <c r="AE297" i="18"/>
  <c r="AD297" i="18"/>
  <c r="AX296" i="18"/>
  <c r="AE296" i="18"/>
  <c r="AD296" i="18"/>
  <c r="AX295" i="18"/>
  <c r="AE295" i="18"/>
  <c r="AD295" i="18"/>
  <c r="AX294" i="18"/>
  <c r="AE294" i="18"/>
  <c r="AD294" i="18"/>
  <c r="AX293" i="18"/>
  <c r="AE293" i="18"/>
  <c r="AD293" i="18"/>
  <c r="AX292" i="18"/>
  <c r="AE292" i="18"/>
  <c r="AD292" i="18"/>
  <c r="AX291" i="18"/>
  <c r="AE291" i="18"/>
  <c r="AD291" i="18"/>
  <c r="AX290" i="18"/>
  <c r="AE290" i="18"/>
  <c r="AD290" i="18"/>
  <c r="AX289" i="18"/>
  <c r="AE289" i="18"/>
  <c r="AD289" i="18"/>
  <c r="AX288" i="18"/>
  <c r="AE288" i="18"/>
  <c r="AD288" i="18"/>
  <c r="AX287" i="18"/>
  <c r="AE287" i="18"/>
  <c r="AD287" i="18"/>
  <c r="AX286" i="18"/>
  <c r="AE286" i="18"/>
  <c r="AD286" i="18"/>
  <c r="AX285" i="18"/>
  <c r="AE285" i="18"/>
  <c r="AD285" i="18"/>
  <c r="AX284" i="18"/>
  <c r="AE284" i="18"/>
  <c r="AD284" i="18"/>
  <c r="AX283" i="18"/>
  <c r="AE283" i="18"/>
  <c r="AD283" i="18"/>
  <c r="AX282" i="18"/>
  <c r="AE282" i="18"/>
  <c r="AD282" i="18"/>
  <c r="AX281" i="18"/>
  <c r="AE281" i="18"/>
  <c r="AD281" i="18"/>
  <c r="AX280" i="18"/>
  <c r="AE280" i="18"/>
  <c r="AD280" i="18"/>
  <c r="AX279" i="18"/>
  <c r="AE279" i="18"/>
  <c r="AD279" i="18"/>
  <c r="AX278" i="18"/>
  <c r="AE278" i="18"/>
  <c r="AD278" i="18"/>
  <c r="AX277" i="18"/>
  <c r="AE277" i="18"/>
  <c r="AD277" i="18"/>
  <c r="AX276" i="18"/>
  <c r="AE276" i="18"/>
  <c r="AD276" i="18"/>
  <c r="AX275" i="18"/>
  <c r="AE275" i="18"/>
  <c r="AD275" i="18"/>
  <c r="AX274" i="18"/>
  <c r="AE274" i="18"/>
  <c r="AD274" i="18"/>
  <c r="AX273" i="18"/>
  <c r="AE273" i="18"/>
  <c r="AD273" i="18"/>
  <c r="AX272" i="18"/>
  <c r="AE272" i="18"/>
  <c r="AD272" i="18"/>
  <c r="AX271" i="18"/>
  <c r="AE271" i="18"/>
  <c r="AD271" i="18"/>
  <c r="AX270" i="18"/>
  <c r="AE270" i="18"/>
  <c r="AD270" i="18"/>
  <c r="AX269" i="18"/>
  <c r="AE269" i="18"/>
  <c r="AD269" i="18"/>
  <c r="AX268" i="18"/>
  <c r="AE268" i="18"/>
  <c r="AD268" i="18"/>
  <c r="AX267" i="18"/>
  <c r="AE267" i="18"/>
  <c r="AD267" i="18"/>
  <c r="AX266" i="18"/>
  <c r="AE266" i="18"/>
  <c r="AD266" i="18"/>
  <c r="AX265" i="18"/>
  <c r="AE265" i="18"/>
  <c r="AD265" i="18"/>
  <c r="AX264" i="18"/>
  <c r="AE264" i="18"/>
  <c r="AD264" i="18"/>
  <c r="AX263" i="18"/>
  <c r="AE263" i="18"/>
  <c r="AD263" i="18"/>
  <c r="AX262" i="18"/>
  <c r="AE262" i="18"/>
  <c r="AD262" i="18"/>
  <c r="AX261" i="18"/>
  <c r="AE261" i="18"/>
  <c r="AD261" i="18"/>
  <c r="AX260" i="18"/>
  <c r="AE260" i="18"/>
  <c r="AD260" i="18"/>
  <c r="AX259" i="18"/>
  <c r="AE259" i="18"/>
  <c r="AD259" i="18"/>
  <c r="AX258" i="18"/>
  <c r="AE258" i="18"/>
  <c r="AD258" i="18"/>
  <c r="AX257" i="18"/>
  <c r="AE257" i="18"/>
  <c r="AD257" i="18"/>
  <c r="AX256" i="18"/>
  <c r="AE256" i="18"/>
  <c r="AD256" i="18"/>
  <c r="AX255" i="18"/>
  <c r="AE255" i="18"/>
  <c r="AD255" i="18"/>
  <c r="AX254" i="18"/>
  <c r="AE254" i="18"/>
  <c r="AD254" i="18"/>
  <c r="AX253" i="18"/>
  <c r="AE253" i="18"/>
  <c r="AD253" i="18"/>
  <c r="AX252" i="18"/>
  <c r="AE252" i="18"/>
  <c r="AD252" i="18"/>
  <c r="AX251" i="18"/>
  <c r="AE251" i="18"/>
  <c r="AD251" i="18"/>
  <c r="AX250" i="18"/>
  <c r="AE250" i="18"/>
  <c r="AD250" i="18"/>
  <c r="AX249" i="18"/>
  <c r="AE249" i="18"/>
  <c r="AD249" i="18"/>
  <c r="AX248" i="18"/>
  <c r="AE248" i="18"/>
  <c r="AD248" i="18"/>
  <c r="AX247" i="18"/>
  <c r="AE247" i="18"/>
  <c r="AD247" i="18"/>
  <c r="AX246" i="18"/>
  <c r="AE246" i="18"/>
  <c r="AD246" i="18"/>
  <c r="AX245" i="18"/>
  <c r="AE245" i="18"/>
  <c r="AD245" i="18"/>
  <c r="AX244" i="18"/>
  <c r="AE244" i="18"/>
  <c r="AD244" i="18"/>
  <c r="AX243" i="18"/>
  <c r="AE243" i="18"/>
  <c r="AD243" i="18"/>
  <c r="AX242" i="18"/>
  <c r="AE242" i="18"/>
  <c r="AD242" i="18"/>
  <c r="AX241" i="18"/>
  <c r="AE241" i="18"/>
  <c r="AD241" i="18"/>
  <c r="AX240" i="18"/>
  <c r="AE240" i="18"/>
  <c r="AD240" i="18"/>
  <c r="AX239" i="18"/>
  <c r="AE239" i="18"/>
  <c r="AD239" i="18"/>
  <c r="AX238" i="18"/>
  <c r="AE238" i="18"/>
  <c r="AD238" i="18"/>
  <c r="AX237" i="18"/>
  <c r="AE237" i="18"/>
  <c r="AD237" i="18"/>
  <c r="AX236" i="18"/>
  <c r="AE236" i="18"/>
  <c r="AD236" i="18"/>
  <c r="AX235" i="18"/>
  <c r="AE235" i="18"/>
  <c r="AD235" i="18"/>
  <c r="AX234" i="18"/>
  <c r="AE234" i="18"/>
  <c r="AD234" i="18"/>
  <c r="AX233" i="18"/>
  <c r="AE233" i="18"/>
  <c r="AD233" i="18"/>
  <c r="AX232" i="18"/>
  <c r="AE232" i="18"/>
  <c r="AD232" i="18"/>
  <c r="AX231" i="18"/>
  <c r="AE231" i="18"/>
  <c r="AD231" i="18"/>
  <c r="AX230" i="18"/>
  <c r="AE230" i="18"/>
  <c r="AD230" i="18"/>
  <c r="AX229" i="18"/>
  <c r="AE229" i="18"/>
  <c r="AD229" i="18"/>
  <c r="AX228" i="18"/>
  <c r="AE228" i="18"/>
  <c r="AD228" i="18"/>
  <c r="AX227" i="18"/>
  <c r="AE227" i="18"/>
  <c r="AD227" i="18"/>
  <c r="AX226" i="18"/>
  <c r="AE226" i="18"/>
  <c r="AD226" i="18"/>
  <c r="AX225" i="18"/>
  <c r="AE225" i="18"/>
  <c r="AD225" i="18"/>
  <c r="AX224" i="18"/>
  <c r="AE224" i="18"/>
  <c r="AD224" i="18"/>
  <c r="AX223" i="18"/>
  <c r="AE223" i="18"/>
  <c r="AD223" i="18"/>
  <c r="AX222" i="18"/>
  <c r="AE222" i="18"/>
  <c r="AD222" i="18"/>
  <c r="AX221" i="18"/>
  <c r="AE221" i="18"/>
  <c r="AD221" i="18"/>
  <c r="AX220" i="18"/>
  <c r="AE220" i="18"/>
  <c r="AD220" i="18"/>
  <c r="AX219" i="18"/>
  <c r="AE219" i="18"/>
  <c r="AD219" i="18"/>
  <c r="AX218" i="18"/>
  <c r="AE218" i="18"/>
  <c r="AD218" i="18"/>
  <c r="AX217" i="18"/>
  <c r="AE217" i="18"/>
  <c r="AD217" i="18"/>
  <c r="AX216" i="18"/>
  <c r="AE216" i="18"/>
  <c r="AD216" i="18"/>
  <c r="AX215" i="18"/>
  <c r="AE215" i="18"/>
  <c r="AD215" i="18"/>
  <c r="AX214" i="18"/>
  <c r="AE214" i="18"/>
  <c r="AD214" i="18"/>
  <c r="AX213" i="18"/>
  <c r="AE213" i="18"/>
  <c r="AD213" i="18"/>
  <c r="AX212" i="18"/>
  <c r="AE212" i="18"/>
  <c r="AD212" i="18"/>
  <c r="AX211" i="18"/>
  <c r="AE211" i="18"/>
  <c r="AD211" i="18"/>
  <c r="AX210" i="18"/>
  <c r="AE210" i="18"/>
  <c r="AD210" i="18"/>
  <c r="AX209" i="18"/>
  <c r="AE209" i="18"/>
  <c r="AD209" i="18"/>
  <c r="AX208" i="18"/>
  <c r="AE208" i="18"/>
  <c r="AD208" i="18"/>
  <c r="AX207" i="18"/>
  <c r="AE207" i="18"/>
  <c r="AD207" i="18"/>
  <c r="AX206" i="18"/>
  <c r="AE206" i="18"/>
  <c r="AD206" i="18"/>
  <c r="AX205" i="18"/>
  <c r="AE205" i="18"/>
  <c r="AD205" i="18"/>
  <c r="AX204" i="18"/>
  <c r="AE204" i="18"/>
  <c r="AD204" i="18"/>
  <c r="AX203" i="18"/>
  <c r="AE203" i="18"/>
  <c r="AD203" i="18"/>
  <c r="AX202" i="18"/>
  <c r="AE202" i="18"/>
  <c r="AD202" i="18"/>
  <c r="AX201" i="18"/>
  <c r="AE201" i="18"/>
  <c r="AD201" i="18"/>
  <c r="AX200" i="18"/>
  <c r="AE200" i="18"/>
  <c r="AD200" i="18"/>
  <c r="AX199" i="18"/>
  <c r="AE199" i="18"/>
  <c r="AD199" i="18"/>
  <c r="AX198" i="18"/>
  <c r="AE198" i="18"/>
  <c r="AD198" i="18"/>
  <c r="AX197" i="18"/>
  <c r="AE197" i="18"/>
  <c r="AD197" i="18"/>
  <c r="AX196" i="18"/>
  <c r="AE196" i="18"/>
  <c r="AD196" i="18"/>
  <c r="AX195" i="18"/>
  <c r="AE195" i="18"/>
  <c r="AD195" i="18"/>
  <c r="AX194" i="18"/>
  <c r="AE194" i="18"/>
  <c r="AD194" i="18"/>
  <c r="AX193" i="18"/>
  <c r="AE193" i="18"/>
  <c r="AD193" i="18"/>
  <c r="AX192" i="18"/>
  <c r="AE192" i="18"/>
  <c r="AD192" i="18"/>
  <c r="AX191" i="18"/>
  <c r="AE191" i="18"/>
  <c r="AD191" i="18"/>
  <c r="AX190" i="18"/>
  <c r="AE190" i="18"/>
  <c r="AD190" i="18"/>
  <c r="AX189" i="18"/>
  <c r="AE189" i="18"/>
  <c r="AD189" i="18"/>
  <c r="AX188" i="18"/>
  <c r="AE188" i="18"/>
  <c r="AD188" i="18"/>
  <c r="AX187" i="18"/>
  <c r="AE187" i="18"/>
  <c r="AD187" i="18"/>
  <c r="AX186" i="18"/>
  <c r="AE186" i="18"/>
  <c r="AD186" i="18"/>
  <c r="AX185" i="18"/>
  <c r="AE185" i="18"/>
  <c r="AD185" i="18"/>
  <c r="AX184" i="18"/>
  <c r="AE184" i="18"/>
  <c r="AD184" i="18"/>
  <c r="AX183" i="18"/>
  <c r="AE183" i="18"/>
  <c r="AD183" i="18"/>
  <c r="AX182" i="18"/>
  <c r="AE182" i="18"/>
  <c r="AD182" i="18"/>
  <c r="AX181" i="18"/>
  <c r="AE181" i="18"/>
  <c r="AD181" i="18"/>
  <c r="AX180" i="18"/>
  <c r="AE180" i="18"/>
  <c r="AD180" i="18"/>
  <c r="AX179" i="18"/>
  <c r="AE179" i="18"/>
  <c r="AD179" i="18"/>
  <c r="AX178" i="18"/>
  <c r="AE178" i="18"/>
  <c r="AD178" i="18"/>
  <c r="AX177" i="18"/>
  <c r="AE177" i="18"/>
  <c r="AD177" i="18"/>
  <c r="AX176" i="18"/>
  <c r="AE176" i="18"/>
  <c r="AD176" i="18"/>
  <c r="AX175" i="18"/>
  <c r="AE175" i="18"/>
  <c r="AD175" i="18"/>
  <c r="AX174" i="18"/>
  <c r="AE174" i="18"/>
  <c r="AD174" i="18"/>
  <c r="AX173" i="18"/>
  <c r="AE173" i="18"/>
  <c r="AD173" i="18"/>
  <c r="AX172" i="18"/>
  <c r="AE172" i="18"/>
  <c r="AD172" i="18"/>
  <c r="AX171" i="18"/>
  <c r="AE171" i="18"/>
  <c r="AD171" i="18"/>
  <c r="AX170" i="18"/>
  <c r="AE170" i="18"/>
  <c r="AD170" i="18"/>
  <c r="AX169" i="18"/>
  <c r="AE169" i="18"/>
  <c r="AD169" i="18"/>
  <c r="AX168" i="18"/>
  <c r="AE168" i="18"/>
  <c r="AD168" i="18"/>
  <c r="AX167" i="18"/>
  <c r="AE167" i="18"/>
  <c r="AD167" i="18"/>
  <c r="AX166" i="18"/>
  <c r="AE166" i="18"/>
  <c r="AD166" i="18"/>
  <c r="AX165" i="18"/>
  <c r="AE165" i="18"/>
  <c r="AD165" i="18"/>
  <c r="AX164" i="18"/>
  <c r="AE164" i="18"/>
  <c r="AD164" i="18"/>
  <c r="AX163" i="18"/>
  <c r="AE163" i="18"/>
  <c r="AD163" i="18"/>
  <c r="AX162" i="18"/>
  <c r="AE162" i="18"/>
  <c r="AD162" i="18"/>
  <c r="AX161" i="18"/>
  <c r="AE161" i="18"/>
  <c r="AD161" i="18"/>
  <c r="AX160" i="18"/>
  <c r="AE160" i="18"/>
  <c r="AD160" i="18"/>
  <c r="AX159" i="18"/>
  <c r="AE159" i="18"/>
  <c r="AD159" i="18"/>
  <c r="AX158" i="18"/>
  <c r="AE158" i="18"/>
  <c r="AD158" i="18"/>
  <c r="AX157" i="18"/>
  <c r="AE157" i="18"/>
  <c r="AD157" i="18"/>
  <c r="AX156" i="18"/>
  <c r="AE156" i="18"/>
  <c r="AD156" i="18"/>
  <c r="AX155" i="18"/>
  <c r="AE155" i="18"/>
  <c r="AD155" i="18"/>
  <c r="AX154" i="18"/>
  <c r="AE154" i="18"/>
  <c r="AD154" i="18"/>
  <c r="AX153" i="18"/>
  <c r="AE153" i="18"/>
  <c r="AD153" i="18"/>
  <c r="AX152" i="18"/>
  <c r="AE152" i="18"/>
  <c r="AD152" i="18"/>
  <c r="AX151" i="18"/>
  <c r="AE151" i="18"/>
  <c r="AD151" i="18"/>
  <c r="AX150" i="18"/>
  <c r="AE150" i="18"/>
  <c r="AD150" i="18"/>
  <c r="AX149" i="18"/>
  <c r="AE149" i="18"/>
  <c r="AD149" i="18"/>
  <c r="AX148" i="18"/>
  <c r="AE148" i="18"/>
  <c r="AD148" i="18"/>
  <c r="AX147" i="18"/>
  <c r="AE147" i="18"/>
  <c r="AD147" i="18"/>
  <c r="AX146" i="18"/>
  <c r="AE146" i="18"/>
  <c r="AD146" i="18"/>
  <c r="AX145" i="18"/>
  <c r="AE145" i="18"/>
  <c r="AD145" i="18"/>
  <c r="AX144" i="18"/>
  <c r="AE144" i="18"/>
  <c r="AD144" i="18"/>
  <c r="AX143" i="18"/>
  <c r="AE143" i="18"/>
  <c r="AD143" i="18"/>
  <c r="AX142" i="18"/>
  <c r="AE142" i="18"/>
  <c r="AD142" i="18"/>
  <c r="AX141" i="18"/>
  <c r="AE141" i="18"/>
  <c r="AD141" i="18"/>
  <c r="AX140" i="18"/>
  <c r="AE140" i="18"/>
  <c r="AD140" i="18"/>
  <c r="AX139" i="18"/>
  <c r="AE139" i="18"/>
  <c r="AD139" i="18"/>
  <c r="AX138" i="18"/>
  <c r="AE138" i="18"/>
  <c r="AD138" i="18"/>
  <c r="AX137" i="18"/>
  <c r="AE137" i="18"/>
  <c r="AD137" i="18"/>
  <c r="AX136" i="18"/>
  <c r="AE136" i="18"/>
  <c r="AD136" i="18"/>
  <c r="AX135" i="18"/>
  <c r="AE135" i="18"/>
  <c r="AD135" i="18"/>
  <c r="AX134" i="18"/>
  <c r="AE134" i="18"/>
  <c r="AD134" i="18"/>
  <c r="AX133" i="18"/>
  <c r="AE133" i="18"/>
  <c r="AD133" i="18"/>
  <c r="AX132" i="18"/>
  <c r="AE132" i="18"/>
  <c r="AD132" i="18"/>
  <c r="AX131" i="18"/>
  <c r="AE131" i="18"/>
  <c r="AD131" i="18"/>
  <c r="AX130" i="18"/>
  <c r="AE130" i="18"/>
  <c r="AD130" i="18"/>
  <c r="AX129" i="18"/>
  <c r="AE129" i="18"/>
  <c r="AD129" i="18"/>
  <c r="AX128" i="18"/>
  <c r="AE128" i="18"/>
  <c r="AD128" i="18"/>
  <c r="AX127" i="18"/>
  <c r="AE127" i="18"/>
  <c r="AD127" i="18"/>
  <c r="AX126" i="18"/>
  <c r="AE126" i="18"/>
  <c r="AD126" i="18"/>
  <c r="AX125" i="18"/>
  <c r="AE125" i="18"/>
  <c r="AD125" i="18"/>
  <c r="AX124" i="18"/>
  <c r="AE124" i="18"/>
  <c r="AD124" i="18"/>
  <c r="AX123" i="18"/>
  <c r="AE123" i="18"/>
  <c r="AD123" i="18"/>
  <c r="AX122" i="18"/>
  <c r="AE122" i="18"/>
  <c r="AD122" i="18"/>
  <c r="AX121" i="18"/>
  <c r="AE121" i="18"/>
  <c r="AD121" i="18"/>
  <c r="AX120" i="18"/>
  <c r="AE120" i="18"/>
  <c r="AD120" i="18"/>
  <c r="AX119" i="18"/>
  <c r="AE119" i="18"/>
  <c r="AD119" i="18"/>
  <c r="AX118" i="18"/>
  <c r="AE118" i="18"/>
  <c r="AD118" i="18"/>
  <c r="AX117" i="18"/>
  <c r="AE117" i="18"/>
  <c r="AD117" i="18"/>
  <c r="AX116" i="18"/>
  <c r="AE116" i="18"/>
  <c r="AD116" i="18"/>
  <c r="AX115" i="18"/>
  <c r="AE115" i="18"/>
  <c r="AD115" i="18"/>
  <c r="AX114" i="18"/>
  <c r="AE114" i="18"/>
  <c r="AD114" i="18"/>
  <c r="AX113" i="18"/>
  <c r="AE113" i="18"/>
  <c r="AD113" i="18"/>
  <c r="AX112" i="18"/>
  <c r="AE112" i="18"/>
  <c r="AD112" i="18"/>
  <c r="AX111" i="18"/>
  <c r="AE111" i="18"/>
  <c r="AD111" i="18"/>
  <c r="AX110" i="18"/>
  <c r="AE110" i="18"/>
  <c r="AD110" i="18"/>
  <c r="AX109" i="18"/>
  <c r="AE109" i="18"/>
  <c r="AD109" i="18"/>
  <c r="AX108" i="18"/>
  <c r="AE108" i="18"/>
  <c r="AD108" i="18"/>
  <c r="AX107" i="18"/>
  <c r="AE107" i="18"/>
  <c r="AD107" i="18"/>
  <c r="AX106" i="18"/>
  <c r="AE106" i="18"/>
  <c r="AD106" i="18"/>
  <c r="AX105" i="18"/>
  <c r="AE105" i="18"/>
  <c r="AD105" i="18"/>
  <c r="AX104" i="18"/>
  <c r="AE104" i="18"/>
  <c r="AD104" i="18"/>
  <c r="AX103" i="18"/>
  <c r="AE103" i="18"/>
  <c r="AD103" i="18"/>
  <c r="AX102" i="18"/>
  <c r="AE102" i="18"/>
  <c r="AD102" i="18"/>
  <c r="AX101" i="18"/>
  <c r="AE101" i="18"/>
  <c r="AD101" i="18"/>
  <c r="AX100" i="18"/>
  <c r="AE100" i="18"/>
  <c r="AD100" i="18"/>
  <c r="AX99" i="18"/>
  <c r="J80" i="18" s="1"/>
  <c r="AE99" i="18"/>
  <c r="AD99" i="18"/>
  <c r="AX98" i="18"/>
  <c r="AE98" i="18"/>
  <c r="AD98" i="18"/>
  <c r="AX97" i="18"/>
  <c r="AE97" i="18"/>
  <c r="AD97" i="18"/>
  <c r="AX96" i="18"/>
  <c r="AE96" i="18"/>
  <c r="AD96" i="18"/>
  <c r="AX95" i="18"/>
  <c r="AE95" i="18"/>
  <c r="AD95" i="18"/>
  <c r="AX94" i="18"/>
  <c r="AE94" i="18"/>
  <c r="AD94" i="18"/>
  <c r="AX93" i="18"/>
  <c r="AE93" i="18"/>
  <c r="AD93" i="18"/>
  <c r="AX92" i="18"/>
  <c r="AE92" i="18"/>
  <c r="AD92" i="18"/>
  <c r="AX91" i="18"/>
  <c r="AE91" i="18"/>
  <c r="AD91" i="18"/>
  <c r="AX90" i="18"/>
  <c r="AE90" i="18"/>
  <c r="AD90" i="18"/>
  <c r="AX89" i="18"/>
  <c r="AE89" i="18"/>
  <c r="AD89" i="18"/>
  <c r="B89" i="18"/>
  <c r="AX88" i="18"/>
  <c r="AE88" i="18"/>
  <c r="AD88" i="18"/>
  <c r="AX87" i="18"/>
  <c r="AE87" i="18"/>
  <c r="AD87" i="18"/>
  <c r="AX86" i="18"/>
  <c r="AE86" i="18"/>
  <c r="AD86" i="18"/>
  <c r="AX85" i="18"/>
  <c r="AE85" i="18"/>
  <c r="AD85" i="18"/>
  <c r="AX84" i="18"/>
  <c r="AE84" i="18"/>
  <c r="AD84" i="18"/>
  <c r="AX83" i="18"/>
  <c r="AE83" i="18"/>
  <c r="AD83" i="18"/>
  <c r="AX82" i="18"/>
  <c r="AE82" i="18"/>
  <c r="AD82" i="18"/>
  <c r="O74" i="18"/>
  <c r="L74" i="18"/>
  <c r="M74" i="18" s="1"/>
  <c r="N74" i="18" s="1"/>
  <c r="O73" i="18"/>
  <c r="L73" i="18"/>
  <c r="M73" i="18" s="1"/>
  <c r="N73" i="18" s="1"/>
  <c r="O72" i="18"/>
  <c r="L72" i="18"/>
  <c r="M72" i="18" s="1"/>
  <c r="N72" i="18" s="1"/>
  <c r="O71" i="18"/>
  <c r="M71" i="18"/>
  <c r="N71" i="18" s="1"/>
  <c r="L71" i="18"/>
  <c r="O70" i="18"/>
  <c r="L70" i="18"/>
  <c r="M70" i="18" s="1"/>
  <c r="N70" i="18" s="1"/>
  <c r="O69" i="18"/>
  <c r="L69" i="18"/>
  <c r="M69" i="18" s="1"/>
  <c r="N69" i="18" s="1"/>
  <c r="O68" i="18"/>
  <c r="L68" i="18"/>
  <c r="M68" i="18" s="1"/>
  <c r="N68" i="18" s="1"/>
  <c r="O67" i="18"/>
  <c r="M67" i="18"/>
  <c r="N67" i="18" s="1"/>
  <c r="L67" i="18"/>
  <c r="O66" i="18"/>
  <c r="L66" i="18"/>
  <c r="M66" i="18" s="1"/>
  <c r="N66" i="18" s="1"/>
  <c r="O65" i="18"/>
  <c r="M65" i="18"/>
  <c r="N65" i="18" s="1"/>
  <c r="L65" i="18"/>
  <c r="O64" i="18"/>
  <c r="L64" i="18"/>
  <c r="M64" i="18" s="1"/>
  <c r="N64" i="18" s="1"/>
  <c r="O63" i="18"/>
  <c r="M63" i="18"/>
  <c r="N63" i="18" s="1"/>
  <c r="L63" i="18"/>
  <c r="O62" i="18"/>
  <c r="M62" i="18"/>
  <c r="N62" i="18" s="1"/>
  <c r="L62" i="18"/>
  <c r="O61" i="18"/>
  <c r="L61" i="18"/>
  <c r="M61" i="18" s="1"/>
  <c r="N61" i="18" s="1"/>
  <c r="O60" i="18"/>
  <c r="L60" i="18"/>
  <c r="M60" i="18" s="1"/>
  <c r="N60" i="18" s="1"/>
  <c r="O59" i="18"/>
  <c r="L59" i="18"/>
  <c r="M59" i="18" s="1"/>
  <c r="N59" i="18" s="1"/>
  <c r="O58" i="18"/>
  <c r="L58" i="18"/>
  <c r="M58" i="18" s="1"/>
  <c r="N58" i="18" s="1"/>
  <c r="O57" i="18"/>
  <c r="L57" i="18"/>
  <c r="M57" i="18" s="1"/>
  <c r="N57" i="18" s="1"/>
  <c r="O56" i="18"/>
  <c r="L56" i="18"/>
  <c r="M56" i="18" s="1"/>
  <c r="N56" i="18" s="1"/>
  <c r="O55" i="18"/>
  <c r="L55" i="18"/>
  <c r="M55" i="18" s="1"/>
  <c r="N55" i="18" s="1"/>
  <c r="O54" i="18"/>
  <c r="L54" i="18"/>
  <c r="M54" i="18" s="1"/>
  <c r="N54" i="18" s="1"/>
  <c r="O53" i="18"/>
  <c r="L53" i="18"/>
  <c r="M53" i="18" s="1"/>
  <c r="N53" i="18" s="1"/>
  <c r="O52" i="18"/>
  <c r="L52" i="18"/>
  <c r="M52" i="18" s="1"/>
  <c r="N52" i="18" s="1"/>
  <c r="O51" i="18"/>
  <c r="M51" i="18"/>
  <c r="N51" i="18" s="1"/>
  <c r="L51" i="18"/>
  <c r="O50" i="18"/>
  <c r="L50" i="18"/>
  <c r="M50" i="18" s="1"/>
  <c r="N50" i="18" s="1"/>
  <c r="O49" i="18"/>
  <c r="L49" i="18"/>
  <c r="M49" i="18" s="1"/>
  <c r="N49" i="18" s="1"/>
  <c r="AZ17" i="18" s="1"/>
  <c r="BA17" i="18" s="1"/>
  <c r="O48" i="18"/>
  <c r="L48" i="18"/>
  <c r="M48" i="18" s="1"/>
  <c r="N48" i="18" s="1"/>
  <c r="DP15" i="18" s="1"/>
  <c r="O47" i="18"/>
  <c r="DP14" i="18" s="1"/>
  <c r="M47" i="18"/>
  <c r="N47" i="18" s="1"/>
  <c r="L47" i="18"/>
  <c r="DZ27" i="18"/>
  <c r="EB27" i="18" s="1"/>
  <c r="DT27" i="18"/>
  <c r="DS27" i="18"/>
  <c r="EA27" i="18" s="1"/>
  <c r="BZ27" i="18"/>
  <c r="CU27" i="18" s="1"/>
  <c r="EA26" i="18"/>
  <c r="DZ26" i="18"/>
  <c r="EB26" i="18" s="1"/>
  <c r="DT26" i="18"/>
  <c r="DS26" i="18"/>
  <c r="BZ26" i="18"/>
  <c r="CU26" i="18" s="1"/>
  <c r="DZ25" i="18"/>
  <c r="EB25" i="18" s="1"/>
  <c r="DT25" i="18"/>
  <c r="DS25" i="18"/>
  <c r="EA25" i="18" s="1"/>
  <c r="BZ25" i="18"/>
  <c r="CU25" i="18" s="1"/>
  <c r="DZ24" i="18"/>
  <c r="EB24" i="18" s="1"/>
  <c r="DT24" i="18"/>
  <c r="DS24" i="18"/>
  <c r="EA24" i="18" s="1"/>
  <c r="BZ24" i="18"/>
  <c r="CU24" i="18" s="1"/>
  <c r="DZ23" i="18"/>
  <c r="EB23" i="18" s="1"/>
  <c r="DT23" i="18"/>
  <c r="DS23" i="18"/>
  <c r="EA23" i="18" s="1"/>
  <c r="BZ23" i="18"/>
  <c r="CU23" i="18" s="1"/>
  <c r="DZ22" i="18"/>
  <c r="EB22" i="18" s="1"/>
  <c r="DT22" i="18"/>
  <c r="DS22" i="18"/>
  <c r="EA22" i="18" s="1"/>
  <c r="BZ22" i="18"/>
  <c r="CU22" i="18" s="1"/>
  <c r="DZ21" i="18"/>
  <c r="EB21" i="18" s="1"/>
  <c r="DT21" i="18"/>
  <c r="DS21" i="18"/>
  <c r="EA21" i="18" s="1"/>
  <c r="BZ21" i="18"/>
  <c r="CU21" i="18" s="1"/>
  <c r="DZ20" i="18"/>
  <c r="EB20" i="18" s="1"/>
  <c r="DT20" i="18"/>
  <c r="DS20" i="18"/>
  <c r="EA20" i="18" s="1"/>
  <c r="BZ20" i="18"/>
  <c r="CU20" i="18" s="1"/>
  <c r="DZ19" i="18"/>
  <c r="EB19" i="18" s="1"/>
  <c r="DT19" i="18"/>
  <c r="DS19" i="18"/>
  <c r="EA19" i="18" s="1"/>
  <c r="BZ19" i="18"/>
  <c r="CU19" i="18" s="1"/>
  <c r="DZ18" i="18"/>
  <c r="EB18" i="18" s="1"/>
  <c r="DT18" i="18"/>
  <c r="DS18" i="18"/>
  <c r="EA18" i="18" s="1"/>
  <c r="BZ18" i="18"/>
  <c r="CU18" i="18" s="1"/>
  <c r="DZ17" i="18"/>
  <c r="EB17" i="18" s="1"/>
  <c r="DT17" i="18"/>
  <c r="DS17" i="18"/>
  <c r="EA17" i="18" s="1"/>
  <c r="BZ17" i="18"/>
  <c r="CU17" i="18" s="1"/>
  <c r="DZ16" i="18"/>
  <c r="EB16" i="18" s="1"/>
  <c r="DT16" i="18"/>
  <c r="DS16" i="18"/>
  <c r="EA16" i="18" s="1"/>
  <c r="BZ16" i="18"/>
  <c r="CU16" i="18" s="1"/>
  <c r="DZ15" i="18"/>
  <c r="EB15" i="18" s="1"/>
  <c r="DT15" i="18"/>
  <c r="DS15" i="18"/>
  <c r="EA15" i="18" s="1"/>
  <c r="BZ15" i="18"/>
  <c r="CU15" i="18" s="1"/>
  <c r="DZ14" i="18"/>
  <c r="EB14" i="18" s="1"/>
  <c r="DT14" i="18"/>
  <c r="DS14" i="18"/>
  <c r="EA14" i="18" s="1"/>
  <c r="BZ14" i="18"/>
  <c r="CU14" i="18" s="1"/>
  <c r="AZ14" i="18"/>
  <c r="BA14" i="18" s="1"/>
  <c r="DP11" i="18"/>
  <c r="R9" i="18"/>
  <c r="CS20" i="18" s="1"/>
  <c r="CQ8" i="18"/>
  <c r="CO8" i="18"/>
  <c r="CL8" i="18"/>
  <c r="CE8" i="18"/>
  <c r="CD8" i="18"/>
  <c r="CC8" i="18"/>
  <c r="CA8" i="18"/>
  <c r="X8" i="18"/>
  <c r="CC7" i="18"/>
  <c r="X7" i="18"/>
  <c r="X6" i="18"/>
  <c r="R6" i="18"/>
  <c r="X5" i="18"/>
  <c r="R5" i="18"/>
  <c r="CO4" i="18"/>
  <c r="CL4" i="18"/>
  <c r="CH4" i="18"/>
  <c r="CF4" i="18"/>
  <c r="CD4" i="18"/>
  <c r="CC4" i="18"/>
  <c r="CA4" i="18"/>
  <c r="X4" i="18"/>
  <c r="R4" i="18"/>
  <c r="CC3" i="18"/>
  <c r="S6" i="18" s="1"/>
  <c r="B3" i="18"/>
  <c r="B9" i="18" s="1"/>
  <c r="AX422" i="17"/>
  <c r="AE422" i="17"/>
  <c r="AD422" i="17"/>
  <c r="AX421" i="17"/>
  <c r="AE421" i="17"/>
  <c r="AD421" i="17"/>
  <c r="AX420" i="17"/>
  <c r="AE420" i="17"/>
  <c r="AD420" i="17"/>
  <c r="AX419" i="17"/>
  <c r="AE419" i="17"/>
  <c r="AD419" i="17"/>
  <c r="AX418" i="17"/>
  <c r="AE418" i="17"/>
  <c r="AD418" i="17"/>
  <c r="AX417" i="17"/>
  <c r="AE417" i="17"/>
  <c r="AD417" i="17"/>
  <c r="AX416" i="17"/>
  <c r="AE416" i="17"/>
  <c r="AD416" i="17"/>
  <c r="AX415" i="17"/>
  <c r="AE415" i="17"/>
  <c r="AD415" i="17"/>
  <c r="AX414" i="17"/>
  <c r="AE414" i="17"/>
  <c r="AD414" i="17"/>
  <c r="AX413" i="17"/>
  <c r="AE413" i="17"/>
  <c r="AD413" i="17"/>
  <c r="AX412" i="17"/>
  <c r="AE412" i="17"/>
  <c r="AD412" i="17"/>
  <c r="AX411" i="17"/>
  <c r="AE411" i="17"/>
  <c r="AD411" i="17"/>
  <c r="AX410" i="17"/>
  <c r="AE410" i="17"/>
  <c r="AD410" i="17"/>
  <c r="AX409" i="17"/>
  <c r="AE409" i="17"/>
  <c r="AD409" i="17"/>
  <c r="AX408" i="17"/>
  <c r="AE408" i="17"/>
  <c r="AD408" i="17"/>
  <c r="AX407" i="17"/>
  <c r="AE407" i="17"/>
  <c r="AD407" i="17"/>
  <c r="AX406" i="17"/>
  <c r="AE406" i="17"/>
  <c r="AD406" i="17"/>
  <c r="AX405" i="17"/>
  <c r="AE405" i="17"/>
  <c r="AD405" i="17"/>
  <c r="AX404" i="17"/>
  <c r="AE404" i="17"/>
  <c r="AD404" i="17"/>
  <c r="AX403" i="17"/>
  <c r="AE403" i="17"/>
  <c r="AD403" i="17"/>
  <c r="AX402" i="17"/>
  <c r="AE402" i="17"/>
  <c r="AD402" i="17"/>
  <c r="AX401" i="17"/>
  <c r="AE401" i="17"/>
  <c r="AD401" i="17"/>
  <c r="AX400" i="17"/>
  <c r="AE400" i="17"/>
  <c r="AD400" i="17"/>
  <c r="AX399" i="17"/>
  <c r="AE399" i="17"/>
  <c r="AD399" i="17"/>
  <c r="AX398" i="17"/>
  <c r="AE398" i="17"/>
  <c r="AD398" i="17"/>
  <c r="AX397" i="17"/>
  <c r="AE397" i="17"/>
  <c r="AD397" i="17"/>
  <c r="AX396" i="17"/>
  <c r="AE396" i="17"/>
  <c r="AD396" i="17"/>
  <c r="AX395" i="17"/>
  <c r="AE395" i="17"/>
  <c r="AD395" i="17"/>
  <c r="AX394" i="17"/>
  <c r="AE394" i="17"/>
  <c r="AD394" i="17"/>
  <c r="AX393" i="17"/>
  <c r="AE393" i="17"/>
  <c r="AD393" i="17"/>
  <c r="AX392" i="17"/>
  <c r="AE392" i="17"/>
  <c r="AD392" i="17"/>
  <c r="AX391" i="17"/>
  <c r="AE391" i="17"/>
  <c r="AD391" i="17"/>
  <c r="AX390" i="17"/>
  <c r="AE390" i="17"/>
  <c r="AD390" i="17"/>
  <c r="AX389" i="17"/>
  <c r="AE389" i="17"/>
  <c r="AD389" i="17"/>
  <c r="AX388" i="17"/>
  <c r="AE388" i="17"/>
  <c r="AD388" i="17"/>
  <c r="AX387" i="17"/>
  <c r="AE387" i="17"/>
  <c r="AD387" i="17"/>
  <c r="AX386" i="17"/>
  <c r="AE386" i="17"/>
  <c r="AD386" i="17"/>
  <c r="AX385" i="17"/>
  <c r="AE385" i="17"/>
  <c r="AD385" i="17"/>
  <c r="AX384" i="17"/>
  <c r="AE384" i="17"/>
  <c r="AD384" i="17"/>
  <c r="AX383" i="17"/>
  <c r="AE383" i="17"/>
  <c r="AD383" i="17"/>
  <c r="AX382" i="17"/>
  <c r="AE382" i="17"/>
  <c r="AD382" i="17"/>
  <c r="AX381" i="17"/>
  <c r="AE381" i="17"/>
  <c r="AD381" i="17"/>
  <c r="AX380" i="17"/>
  <c r="AE380" i="17"/>
  <c r="AD380" i="17"/>
  <c r="AX379" i="17"/>
  <c r="AE379" i="17"/>
  <c r="AD379" i="17"/>
  <c r="AX378" i="17"/>
  <c r="AE378" i="17"/>
  <c r="AD378" i="17"/>
  <c r="AX377" i="17"/>
  <c r="AE377" i="17"/>
  <c r="AD377" i="17"/>
  <c r="AX376" i="17"/>
  <c r="AE376" i="17"/>
  <c r="AD376" i="17"/>
  <c r="AX375" i="17"/>
  <c r="AE375" i="17"/>
  <c r="AD375" i="17"/>
  <c r="AX374" i="17"/>
  <c r="AE374" i="17"/>
  <c r="AD374" i="17"/>
  <c r="AX373" i="17"/>
  <c r="AE373" i="17"/>
  <c r="AD373" i="17"/>
  <c r="AX372" i="17"/>
  <c r="AE372" i="17"/>
  <c r="AD372" i="17"/>
  <c r="AX371" i="17"/>
  <c r="AE371" i="17"/>
  <c r="AD371" i="17"/>
  <c r="AX370" i="17"/>
  <c r="AE370" i="17"/>
  <c r="AD370" i="17"/>
  <c r="AX369" i="17"/>
  <c r="AE369" i="17"/>
  <c r="AD369" i="17"/>
  <c r="AX368" i="17"/>
  <c r="AE368" i="17"/>
  <c r="AD368" i="17"/>
  <c r="AX367" i="17"/>
  <c r="AE367" i="17"/>
  <c r="AD367" i="17"/>
  <c r="AX366" i="17"/>
  <c r="AE366" i="17"/>
  <c r="AD366" i="17"/>
  <c r="AX365" i="17"/>
  <c r="AE365" i="17"/>
  <c r="AD365" i="17"/>
  <c r="AX364" i="17"/>
  <c r="AE364" i="17"/>
  <c r="AD364" i="17"/>
  <c r="AX363" i="17"/>
  <c r="AE363" i="17"/>
  <c r="AD363" i="17"/>
  <c r="AX362" i="17"/>
  <c r="AE362" i="17"/>
  <c r="AD362" i="17"/>
  <c r="AX361" i="17"/>
  <c r="AE361" i="17"/>
  <c r="AD361" i="17"/>
  <c r="AX360" i="17"/>
  <c r="AE360" i="17"/>
  <c r="AD360" i="17"/>
  <c r="AX359" i="17"/>
  <c r="AE359" i="17"/>
  <c r="AD359" i="17"/>
  <c r="AX358" i="17"/>
  <c r="AE358" i="17"/>
  <c r="AD358" i="17"/>
  <c r="AX357" i="17"/>
  <c r="AE357" i="17"/>
  <c r="AD357" i="17"/>
  <c r="AX356" i="17"/>
  <c r="AE356" i="17"/>
  <c r="AD356" i="17"/>
  <c r="AX355" i="17"/>
  <c r="AE355" i="17"/>
  <c r="AD355" i="17"/>
  <c r="AX354" i="17"/>
  <c r="AE354" i="17"/>
  <c r="AD354" i="17"/>
  <c r="AX353" i="17"/>
  <c r="AE353" i="17"/>
  <c r="AD353" i="17"/>
  <c r="AX352" i="17"/>
  <c r="AE352" i="17"/>
  <c r="AD352" i="17"/>
  <c r="AX351" i="17"/>
  <c r="AE351" i="17"/>
  <c r="AD351" i="17"/>
  <c r="AX350" i="17"/>
  <c r="AE350" i="17"/>
  <c r="AD350" i="17"/>
  <c r="AX349" i="17"/>
  <c r="AE349" i="17"/>
  <c r="AD349" i="17"/>
  <c r="AX348" i="17"/>
  <c r="AE348" i="17"/>
  <c r="AD348" i="17"/>
  <c r="AX347" i="17"/>
  <c r="AE347" i="17"/>
  <c r="AD347" i="17"/>
  <c r="AX346" i="17"/>
  <c r="AE346" i="17"/>
  <c r="AD346" i="17"/>
  <c r="AX345" i="17"/>
  <c r="AE345" i="17"/>
  <c r="AD345" i="17"/>
  <c r="AX344" i="17"/>
  <c r="AE344" i="17"/>
  <c r="AD344" i="17"/>
  <c r="AX343" i="17"/>
  <c r="AE343" i="17"/>
  <c r="AD343" i="17"/>
  <c r="AX342" i="17"/>
  <c r="AE342" i="17"/>
  <c r="AD342" i="17"/>
  <c r="AX341" i="17"/>
  <c r="AE341" i="17"/>
  <c r="AD341" i="17"/>
  <c r="AX340" i="17"/>
  <c r="AE340" i="17"/>
  <c r="AD340" i="17"/>
  <c r="AX339" i="17"/>
  <c r="AE339" i="17"/>
  <c r="AD339" i="17"/>
  <c r="AX338" i="17"/>
  <c r="AE338" i="17"/>
  <c r="AD338" i="17"/>
  <c r="AX337" i="17"/>
  <c r="AE337" i="17"/>
  <c r="AD337" i="17"/>
  <c r="AX336" i="17"/>
  <c r="AE336" i="17"/>
  <c r="AD336" i="17"/>
  <c r="AX335" i="17"/>
  <c r="AE335" i="17"/>
  <c r="AD335" i="17"/>
  <c r="AX334" i="17"/>
  <c r="AE334" i="17"/>
  <c r="AD334" i="17"/>
  <c r="AX333" i="17"/>
  <c r="AE333" i="17"/>
  <c r="AD333" i="17"/>
  <c r="AX332" i="17"/>
  <c r="AE332" i="17"/>
  <c r="AD332" i="17"/>
  <c r="AX331" i="17"/>
  <c r="AE331" i="17"/>
  <c r="AD331" i="17"/>
  <c r="AX330" i="17"/>
  <c r="AE330" i="17"/>
  <c r="AD330" i="17"/>
  <c r="AX329" i="17"/>
  <c r="AE329" i="17"/>
  <c r="AD329" i="17"/>
  <c r="AX328" i="17"/>
  <c r="AE328" i="17"/>
  <c r="AD328" i="17"/>
  <c r="AX327" i="17"/>
  <c r="AE327" i="17"/>
  <c r="AD327" i="17"/>
  <c r="AX326" i="17"/>
  <c r="AE326" i="17"/>
  <c r="AD326" i="17"/>
  <c r="AX325" i="17"/>
  <c r="AE325" i="17"/>
  <c r="AD325" i="17"/>
  <c r="AX324" i="17"/>
  <c r="AE324" i="17"/>
  <c r="AD324" i="17"/>
  <c r="AX323" i="17"/>
  <c r="AE323" i="17"/>
  <c r="AD323" i="17"/>
  <c r="AX322" i="17"/>
  <c r="AE322" i="17"/>
  <c r="AD322" i="17"/>
  <c r="AX321" i="17"/>
  <c r="AE321" i="17"/>
  <c r="AD321" i="17"/>
  <c r="AX320" i="17"/>
  <c r="AE320" i="17"/>
  <c r="AD320" i="17"/>
  <c r="AX319" i="17"/>
  <c r="AE319" i="17"/>
  <c r="AD319" i="17"/>
  <c r="AX318" i="17"/>
  <c r="AE318" i="17"/>
  <c r="AD318" i="17"/>
  <c r="AX317" i="17"/>
  <c r="AE317" i="17"/>
  <c r="AD317" i="17"/>
  <c r="AX316" i="17"/>
  <c r="AE316" i="17"/>
  <c r="AD316" i="17"/>
  <c r="AX315" i="17"/>
  <c r="AE315" i="17"/>
  <c r="AD315" i="17"/>
  <c r="AX314" i="17"/>
  <c r="AE314" i="17"/>
  <c r="AD314" i="17"/>
  <c r="AX313" i="17"/>
  <c r="AE313" i="17"/>
  <c r="AD313" i="17"/>
  <c r="AX312" i="17"/>
  <c r="AE312" i="17"/>
  <c r="AD312" i="17"/>
  <c r="AX311" i="17"/>
  <c r="AE311" i="17"/>
  <c r="AD311" i="17"/>
  <c r="AX310" i="17"/>
  <c r="AE310" i="17"/>
  <c r="AD310" i="17"/>
  <c r="AX309" i="17"/>
  <c r="AE309" i="17"/>
  <c r="AD309" i="17"/>
  <c r="AX308" i="17"/>
  <c r="AE308" i="17"/>
  <c r="AD308" i="17"/>
  <c r="AX307" i="17"/>
  <c r="AE307" i="17"/>
  <c r="AD307" i="17"/>
  <c r="AX306" i="17"/>
  <c r="AE306" i="17"/>
  <c r="AD306" i="17"/>
  <c r="AX305" i="17"/>
  <c r="AE305" i="17"/>
  <c r="AD305" i="17"/>
  <c r="AX304" i="17"/>
  <c r="AE304" i="17"/>
  <c r="AD304" i="17"/>
  <c r="AX303" i="17"/>
  <c r="AE303" i="17"/>
  <c r="AD303" i="17"/>
  <c r="AX302" i="17"/>
  <c r="AE302" i="17"/>
  <c r="AD302" i="17"/>
  <c r="AX301" i="17"/>
  <c r="AE301" i="17"/>
  <c r="AD301" i="17"/>
  <c r="AX300" i="17"/>
  <c r="AE300" i="17"/>
  <c r="AD300" i="17"/>
  <c r="AX299" i="17"/>
  <c r="AE299" i="17"/>
  <c r="AD299" i="17"/>
  <c r="AX298" i="17"/>
  <c r="AE298" i="17"/>
  <c r="AD298" i="17"/>
  <c r="AX297" i="17"/>
  <c r="AE297" i="17"/>
  <c r="AD297" i="17"/>
  <c r="AX296" i="17"/>
  <c r="AE296" i="17"/>
  <c r="AD296" i="17"/>
  <c r="AX295" i="17"/>
  <c r="AE295" i="17"/>
  <c r="AD295" i="17"/>
  <c r="AX294" i="17"/>
  <c r="AE294" i="17"/>
  <c r="AD294" i="17"/>
  <c r="AX293" i="17"/>
  <c r="AE293" i="17"/>
  <c r="AD293" i="17"/>
  <c r="AX292" i="17"/>
  <c r="AE292" i="17"/>
  <c r="AD292" i="17"/>
  <c r="AX291" i="17"/>
  <c r="AE291" i="17"/>
  <c r="AD291" i="17"/>
  <c r="AX290" i="17"/>
  <c r="AE290" i="17"/>
  <c r="AD290" i="17"/>
  <c r="AX289" i="17"/>
  <c r="AE289" i="17"/>
  <c r="AD289" i="17"/>
  <c r="AX288" i="17"/>
  <c r="AE288" i="17"/>
  <c r="AD288" i="17"/>
  <c r="AX287" i="17"/>
  <c r="AE287" i="17"/>
  <c r="AD287" i="17"/>
  <c r="AX286" i="17"/>
  <c r="AE286" i="17"/>
  <c r="AD286" i="17"/>
  <c r="AX285" i="17"/>
  <c r="AE285" i="17"/>
  <c r="AD285" i="17"/>
  <c r="AX284" i="17"/>
  <c r="AE284" i="17"/>
  <c r="AD284" i="17"/>
  <c r="AX283" i="17"/>
  <c r="AE283" i="17"/>
  <c r="AD283" i="17"/>
  <c r="AX282" i="17"/>
  <c r="AE282" i="17"/>
  <c r="AD282" i="17"/>
  <c r="AX281" i="17"/>
  <c r="AE281" i="17"/>
  <c r="AD281" i="17"/>
  <c r="AX280" i="17"/>
  <c r="AE280" i="17"/>
  <c r="AD280" i="17"/>
  <c r="AX279" i="17"/>
  <c r="AE279" i="17"/>
  <c r="AD279" i="17"/>
  <c r="AX278" i="17"/>
  <c r="AE278" i="17"/>
  <c r="AD278" i="17"/>
  <c r="AX277" i="17"/>
  <c r="AE277" i="17"/>
  <c r="AD277" i="17"/>
  <c r="AX276" i="17"/>
  <c r="AE276" i="17"/>
  <c r="AD276" i="17"/>
  <c r="AX275" i="17"/>
  <c r="AE275" i="17"/>
  <c r="AD275" i="17"/>
  <c r="AX274" i="17"/>
  <c r="AE274" i="17"/>
  <c r="AD274" i="17"/>
  <c r="AX273" i="17"/>
  <c r="AE273" i="17"/>
  <c r="AD273" i="17"/>
  <c r="AX272" i="17"/>
  <c r="AE272" i="17"/>
  <c r="AD272" i="17"/>
  <c r="AX271" i="17"/>
  <c r="AE271" i="17"/>
  <c r="AD271" i="17"/>
  <c r="AX270" i="17"/>
  <c r="AE270" i="17"/>
  <c r="AD270" i="17"/>
  <c r="AX269" i="17"/>
  <c r="AE269" i="17"/>
  <c r="AD269" i="17"/>
  <c r="AX268" i="17"/>
  <c r="AE268" i="17"/>
  <c r="AD268" i="17"/>
  <c r="AX267" i="17"/>
  <c r="AE267" i="17"/>
  <c r="AD267" i="17"/>
  <c r="AX266" i="17"/>
  <c r="AE266" i="17"/>
  <c r="AD266" i="17"/>
  <c r="AX265" i="17"/>
  <c r="AE265" i="17"/>
  <c r="AD265" i="17"/>
  <c r="AX264" i="17"/>
  <c r="AE264" i="17"/>
  <c r="AD264" i="17"/>
  <c r="AX263" i="17"/>
  <c r="AE263" i="17"/>
  <c r="AD263" i="17"/>
  <c r="AX262" i="17"/>
  <c r="AE262" i="17"/>
  <c r="AD262" i="17"/>
  <c r="AX261" i="17"/>
  <c r="AE261" i="17"/>
  <c r="AD261" i="17"/>
  <c r="AX260" i="17"/>
  <c r="AE260" i="17"/>
  <c r="AD260" i="17"/>
  <c r="AX259" i="17"/>
  <c r="AE259" i="17"/>
  <c r="AD259" i="17"/>
  <c r="AX258" i="17"/>
  <c r="AE258" i="17"/>
  <c r="AD258" i="17"/>
  <c r="AX257" i="17"/>
  <c r="AE257" i="17"/>
  <c r="AD257" i="17"/>
  <c r="AX256" i="17"/>
  <c r="AE256" i="17"/>
  <c r="AD256" i="17"/>
  <c r="AX255" i="17"/>
  <c r="AE255" i="17"/>
  <c r="AD255" i="17"/>
  <c r="AX254" i="17"/>
  <c r="AE254" i="17"/>
  <c r="AD254" i="17"/>
  <c r="AX253" i="17"/>
  <c r="AE253" i="17"/>
  <c r="AD253" i="17"/>
  <c r="AX252" i="17"/>
  <c r="AE252" i="17"/>
  <c r="AD252" i="17"/>
  <c r="AX251" i="17"/>
  <c r="AE251" i="17"/>
  <c r="AD251" i="17"/>
  <c r="AX250" i="17"/>
  <c r="AE250" i="17"/>
  <c r="AD250" i="17"/>
  <c r="AX249" i="17"/>
  <c r="AE249" i="17"/>
  <c r="AD249" i="17"/>
  <c r="AX248" i="17"/>
  <c r="AE248" i="17"/>
  <c r="AD248" i="17"/>
  <c r="AX247" i="17"/>
  <c r="AE247" i="17"/>
  <c r="AD247" i="17"/>
  <c r="AX246" i="17"/>
  <c r="AE246" i="17"/>
  <c r="AD246" i="17"/>
  <c r="AX245" i="17"/>
  <c r="AE245" i="17"/>
  <c r="AD245" i="17"/>
  <c r="AX244" i="17"/>
  <c r="AE244" i="17"/>
  <c r="AD244" i="17"/>
  <c r="AX243" i="17"/>
  <c r="AE243" i="17"/>
  <c r="AD243" i="17"/>
  <c r="AX242" i="17"/>
  <c r="AE242" i="17"/>
  <c r="AD242" i="17"/>
  <c r="AX241" i="17"/>
  <c r="AE241" i="17"/>
  <c r="AD241" i="17"/>
  <c r="AX240" i="17"/>
  <c r="AE240" i="17"/>
  <c r="AD240" i="17"/>
  <c r="AX239" i="17"/>
  <c r="AE239" i="17"/>
  <c r="AD239" i="17"/>
  <c r="AX238" i="17"/>
  <c r="AE238" i="17"/>
  <c r="AD238" i="17"/>
  <c r="AX237" i="17"/>
  <c r="AE237" i="17"/>
  <c r="AD237" i="17"/>
  <c r="AX236" i="17"/>
  <c r="AE236" i="17"/>
  <c r="AD236" i="17"/>
  <c r="AX235" i="17"/>
  <c r="AE235" i="17"/>
  <c r="AD235" i="17"/>
  <c r="AX234" i="17"/>
  <c r="AE234" i="17"/>
  <c r="AD234" i="17"/>
  <c r="AX233" i="17"/>
  <c r="AE233" i="17"/>
  <c r="AD233" i="17"/>
  <c r="AX232" i="17"/>
  <c r="AE232" i="17"/>
  <c r="AD232" i="17"/>
  <c r="AX231" i="17"/>
  <c r="AE231" i="17"/>
  <c r="AD231" i="17"/>
  <c r="AX230" i="17"/>
  <c r="AE230" i="17"/>
  <c r="AD230" i="17"/>
  <c r="AX229" i="17"/>
  <c r="AE229" i="17"/>
  <c r="AD229" i="17"/>
  <c r="AX228" i="17"/>
  <c r="AE228" i="17"/>
  <c r="AD228" i="17"/>
  <c r="AX227" i="17"/>
  <c r="AE227" i="17"/>
  <c r="AD227" i="17"/>
  <c r="AX226" i="17"/>
  <c r="AE226" i="17"/>
  <c r="AD226" i="17"/>
  <c r="AX225" i="17"/>
  <c r="AE225" i="17"/>
  <c r="AD225" i="17"/>
  <c r="AX224" i="17"/>
  <c r="AE224" i="17"/>
  <c r="AD224" i="17"/>
  <c r="AX223" i="17"/>
  <c r="AE223" i="17"/>
  <c r="AD223" i="17"/>
  <c r="AX222" i="17"/>
  <c r="AE222" i="17"/>
  <c r="AD222" i="17"/>
  <c r="AX221" i="17"/>
  <c r="AE221" i="17"/>
  <c r="AD221" i="17"/>
  <c r="AX220" i="17"/>
  <c r="AE220" i="17"/>
  <c r="AD220" i="17"/>
  <c r="AX219" i="17"/>
  <c r="AE219" i="17"/>
  <c r="AD219" i="17"/>
  <c r="AX218" i="17"/>
  <c r="AE218" i="17"/>
  <c r="AD218" i="17"/>
  <c r="AX217" i="17"/>
  <c r="AE217" i="17"/>
  <c r="AD217" i="17"/>
  <c r="AX216" i="17"/>
  <c r="AE216" i="17"/>
  <c r="AD216" i="17"/>
  <c r="AX215" i="17"/>
  <c r="AE215" i="17"/>
  <c r="AD215" i="17"/>
  <c r="AX214" i="17"/>
  <c r="AE214" i="17"/>
  <c r="AD214" i="17"/>
  <c r="AX213" i="17"/>
  <c r="AE213" i="17"/>
  <c r="AD213" i="17"/>
  <c r="AX212" i="17"/>
  <c r="AE212" i="17"/>
  <c r="AD212" i="17"/>
  <c r="AX211" i="17"/>
  <c r="AE211" i="17"/>
  <c r="AD211" i="17"/>
  <c r="AX210" i="17"/>
  <c r="AE210" i="17"/>
  <c r="AD210" i="17"/>
  <c r="AX209" i="17"/>
  <c r="AE209" i="17"/>
  <c r="AD209" i="17"/>
  <c r="AX208" i="17"/>
  <c r="AE208" i="17"/>
  <c r="AD208" i="17"/>
  <c r="AX207" i="17"/>
  <c r="AE207" i="17"/>
  <c r="AD207" i="17"/>
  <c r="AX206" i="17"/>
  <c r="AE206" i="17"/>
  <c r="AD206" i="17"/>
  <c r="AX205" i="17"/>
  <c r="AE205" i="17"/>
  <c r="AD205" i="17"/>
  <c r="AX204" i="17"/>
  <c r="AE204" i="17"/>
  <c r="AD204" i="17"/>
  <c r="AX203" i="17"/>
  <c r="AE203" i="17"/>
  <c r="AD203" i="17"/>
  <c r="AX202" i="17"/>
  <c r="AE202" i="17"/>
  <c r="AD202" i="17"/>
  <c r="AX201" i="17"/>
  <c r="AE201" i="17"/>
  <c r="AD201" i="17"/>
  <c r="AX200" i="17"/>
  <c r="AE200" i="17"/>
  <c r="AD200" i="17"/>
  <c r="AX199" i="17"/>
  <c r="AE199" i="17"/>
  <c r="AD199" i="17"/>
  <c r="AX198" i="17"/>
  <c r="AE198" i="17"/>
  <c r="AD198" i="17"/>
  <c r="AX197" i="17"/>
  <c r="AE197" i="17"/>
  <c r="AD197" i="17"/>
  <c r="AX196" i="17"/>
  <c r="AE196" i="17"/>
  <c r="AD196" i="17"/>
  <c r="AX195" i="17"/>
  <c r="AE195" i="17"/>
  <c r="AD195" i="17"/>
  <c r="AX194" i="17"/>
  <c r="AE194" i="17"/>
  <c r="AD194" i="17"/>
  <c r="AX193" i="17"/>
  <c r="AE193" i="17"/>
  <c r="AD193" i="17"/>
  <c r="AX192" i="17"/>
  <c r="AE192" i="17"/>
  <c r="AD192" i="17"/>
  <c r="AX191" i="17"/>
  <c r="AE191" i="17"/>
  <c r="AD191" i="17"/>
  <c r="AX190" i="17"/>
  <c r="AE190" i="17"/>
  <c r="AD190" i="17"/>
  <c r="AX189" i="17"/>
  <c r="AE189" i="17"/>
  <c r="AD189" i="17"/>
  <c r="AX188" i="17"/>
  <c r="AE188" i="17"/>
  <c r="AD188" i="17"/>
  <c r="AX187" i="17"/>
  <c r="AE187" i="17"/>
  <c r="AD187" i="17"/>
  <c r="AX186" i="17"/>
  <c r="AE186" i="17"/>
  <c r="AD186" i="17"/>
  <c r="AX185" i="17"/>
  <c r="AE185" i="17"/>
  <c r="AD185" i="17"/>
  <c r="AX184" i="17"/>
  <c r="AE184" i="17"/>
  <c r="AD184" i="17"/>
  <c r="AX183" i="17"/>
  <c r="AE183" i="17"/>
  <c r="AD183" i="17"/>
  <c r="AX182" i="17"/>
  <c r="AE182" i="17"/>
  <c r="AD182" i="17"/>
  <c r="AX181" i="17"/>
  <c r="AE181" i="17"/>
  <c r="AD181" i="17"/>
  <c r="AX180" i="17"/>
  <c r="AE180" i="17"/>
  <c r="AD180" i="17"/>
  <c r="AX179" i="17"/>
  <c r="AE179" i="17"/>
  <c r="AD179" i="17"/>
  <c r="AX178" i="17"/>
  <c r="AE178" i="17"/>
  <c r="AD178" i="17"/>
  <c r="AX177" i="17"/>
  <c r="AE177" i="17"/>
  <c r="AD177" i="17"/>
  <c r="AX176" i="17"/>
  <c r="AE176" i="17"/>
  <c r="AD176" i="17"/>
  <c r="AX175" i="17"/>
  <c r="AE175" i="17"/>
  <c r="AD175" i="17"/>
  <c r="AX174" i="17"/>
  <c r="AE174" i="17"/>
  <c r="AD174" i="17"/>
  <c r="AX173" i="17"/>
  <c r="AE173" i="17"/>
  <c r="AD173" i="17"/>
  <c r="AX172" i="17"/>
  <c r="AE172" i="17"/>
  <c r="AD172" i="17"/>
  <c r="AX171" i="17"/>
  <c r="AE171" i="17"/>
  <c r="AD171" i="17"/>
  <c r="AX170" i="17"/>
  <c r="AE170" i="17"/>
  <c r="AD170" i="17"/>
  <c r="AX169" i="17"/>
  <c r="AE169" i="17"/>
  <c r="AD169" i="17"/>
  <c r="AX168" i="17"/>
  <c r="AE168" i="17"/>
  <c r="AD168" i="17"/>
  <c r="AX167" i="17"/>
  <c r="AE167" i="17"/>
  <c r="AD167" i="17"/>
  <c r="AX166" i="17"/>
  <c r="AE166" i="17"/>
  <c r="AD166" i="17"/>
  <c r="AX165" i="17"/>
  <c r="AE165" i="17"/>
  <c r="AD165" i="17"/>
  <c r="AX164" i="17"/>
  <c r="AE164" i="17"/>
  <c r="AD164" i="17"/>
  <c r="AX163" i="17"/>
  <c r="AE163" i="17"/>
  <c r="AD163" i="17"/>
  <c r="AX162" i="17"/>
  <c r="AE162" i="17"/>
  <c r="AD162" i="17"/>
  <c r="AX161" i="17"/>
  <c r="AE161" i="17"/>
  <c r="AD161" i="17"/>
  <c r="AX160" i="17"/>
  <c r="AE160" i="17"/>
  <c r="AD160" i="17"/>
  <c r="AX159" i="17"/>
  <c r="AE159" i="17"/>
  <c r="AD159" i="17"/>
  <c r="AX158" i="17"/>
  <c r="AE158" i="17"/>
  <c r="AD158" i="17"/>
  <c r="AX157" i="17"/>
  <c r="AE157" i="17"/>
  <c r="AD157" i="17"/>
  <c r="AX156" i="17"/>
  <c r="AE156" i="17"/>
  <c r="AD156" i="17"/>
  <c r="AX155" i="17"/>
  <c r="AE155" i="17"/>
  <c r="AD155" i="17"/>
  <c r="AX154" i="17"/>
  <c r="AE154" i="17"/>
  <c r="AD154" i="17"/>
  <c r="AX153" i="17"/>
  <c r="AE153" i="17"/>
  <c r="AD153" i="17"/>
  <c r="AX152" i="17"/>
  <c r="AE152" i="17"/>
  <c r="AD152" i="17"/>
  <c r="AX151" i="17"/>
  <c r="AE151" i="17"/>
  <c r="AD151" i="17"/>
  <c r="AX150" i="17"/>
  <c r="AE150" i="17"/>
  <c r="AD150" i="17"/>
  <c r="AX149" i="17"/>
  <c r="AE149" i="17"/>
  <c r="AD149" i="17"/>
  <c r="AX148" i="17"/>
  <c r="AE148" i="17"/>
  <c r="AD148" i="17"/>
  <c r="AX147" i="17"/>
  <c r="AE147" i="17"/>
  <c r="AD147" i="17"/>
  <c r="AX146" i="17"/>
  <c r="AE146" i="17"/>
  <c r="AD146" i="17"/>
  <c r="AX145" i="17"/>
  <c r="AE145" i="17"/>
  <c r="AD145" i="17"/>
  <c r="AX144" i="17"/>
  <c r="AE144" i="17"/>
  <c r="AD144" i="17"/>
  <c r="AX143" i="17"/>
  <c r="AE143" i="17"/>
  <c r="AD143" i="17"/>
  <c r="AX142" i="17"/>
  <c r="AE142" i="17"/>
  <c r="AD142" i="17"/>
  <c r="AX141" i="17"/>
  <c r="AE141" i="17"/>
  <c r="AD141" i="17"/>
  <c r="AX140" i="17"/>
  <c r="AE140" i="17"/>
  <c r="AD140" i="17"/>
  <c r="AX139" i="17"/>
  <c r="AE139" i="17"/>
  <c r="AD139" i="17"/>
  <c r="AX138" i="17"/>
  <c r="AE138" i="17"/>
  <c r="AD138" i="17"/>
  <c r="AX137" i="17"/>
  <c r="AE137" i="17"/>
  <c r="AD137" i="17"/>
  <c r="AX136" i="17"/>
  <c r="AE136" i="17"/>
  <c r="AD136" i="17"/>
  <c r="AX135" i="17"/>
  <c r="AE135" i="17"/>
  <c r="AD135" i="17"/>
  <c r="AX134" i="17"/>
  <c r="AE134" i="17"/>
  <c r="AD134" i="17"/>
  <c r="AX133" i="17"/>
  <c r="AE133" i="17"/>
  <c r="AD133" i="17"/>
  <c r="AX132" i="17"/>
  <c r="AE132" i="17"/>
  <c r="AD132" i="17"/>
  <c r="AX131" i="17"/>
  <c r="AE131" i="17"/>
  <c r="AD131" i="17"/>
  <c r="AX130" i="17"/>
  <c r="AE130" i="17"/>
  <c r="AD130" i="17"/>
  <c r="AX129" i="17"/>
  <c r="AE129" i="17"/>
  <c r="AD129" i="17"/>
  <c r="AX128" i="17"/>
  <c r="AE128" i="17"/>
  <c r="AD128" i="17"/>
  <c r="AX127" i="17"/>
  <c r="AE127" i="17"/>
  <c r="AD127" i="17"/>
  <c r="AX126" i="17"/>
  <c r="AE126" i="17"/>
  <c r="AD126" i="17"/>
  <c r="AX125" i="17"/>
  <c r="AE125" i="17"/>
  <c r="AD125" i="17"/>
  <c r="AX124" i="17"/>
  <c r="AE124" i="17"/>
  <c r="AD124" i="17"/>
  <c r="AX123" i="17"/>
  <c r="AE123" i="17"/>
  <c r="AD123" i="17"/>
  <c r="AX122" i="17"/>
  <c r="AE122" i="17"/>
  <c r="AD122" i="17"/>
  <c r="AX121" i="17"/>
  <c r="AE121" i="17"/>
  <c r="AD121" i="17"/>
  <c r="AX120" i="17"/>
  <c r="AE120" i="17"/>
  <c r="AD120" i="17"/>
  <c r="AX119" i="17"/>
  <c r="AE119" i="17"/>
  <c r="AD119" i="17"/>
  <c r="AX118" i="17"/>
  <c r="AE118" i="17"/>
  <c r="AD118" i="17"/>
  <c r="AX117" i="17"/>
  <c r="AE117" i="17"/>
  <c r="AD117" i="17"/>
  <c r="AX116" i="17"/>
  <c r="AE116" i="17"/>
  <c r="AD116" i="17"/>
  <c r="AX115" i="17"/>
  <c r="AE115" i="17"/>
  <c r="AD115" i="17"/>
  <c r="AX114" i="17"/>
  <c r="AE114" i="17"/>
  <c r="AD114" i="17"/>
  <c r="AX113" i="17"/>
  <c r="AE113" i="17"/>
  <c r="AD113" i="17"/>
  <c r="AX112" i="17"/>
  <c r="AE112" i="17"/>
  <c r="AD112" i="17"/>
  <c r="AX111" i="17"/>
  <c r="AE111" i="17"/>
  <c r="AD111" i="17"/>
  <c r="AX110" i="17"/>
  <c r="AE110" i="17"/>
  <c r="AD110" i="17"/>
  <c r="AX109" i="17"/>
  <c r="AE109" i="17"/>
  <c r="AD109" i="17"/>
  <c r="AX108" i="17"/>
  <c r="AE108" i="17"/>
  <c r="AD108" i="17"/>
  <c r="AX107" i="17"/>
  <c r="AE107" i="17"/>
  <c r="AD107" i="17"/>
  <c r="AX106" i="17"/>
  <c r="AE106" i="17"/>
  <c r="AD106" i="17"/>
  <c r="AX105" i="17"/>
  <c r="AE105" i="17"/>
  <c r="AD105" i="17"/>
  <c r="AX104" i="17"/>
  <c r="AE104" i="17"/>
  <c r="AD104" i="17"/>
  <c r="AX103" i="17"/>
  <c r="AE103" i="17"/>
  <c r="AD103" i="17"/>
  <c r="AX102" i="17"/>
  <c r="AE102" i="17"/>
  <c r="AD102" i="17"/>
  <c r="AX101" i="17"/>
  <c r="AE101" i="17"/>
  <c r="AD101" i="17"/>
  <c r="AX100" i="17"/>
  <c r="AE100" i="17"/>
  <c r="AD100" i="17"/>
  <c r="AX99" i="17"/>
  <c r="AE99" i="17"/>
  <c r="AD99" i="17"/>
  <c r="AX98" i="17"/>
  <c r="AE98" i="17"/>
  <c r="AD98" i="17"/>
  <c r="AX97" i="17"/>
  <c r="AE97" i="17"/>
  <c r="AD97" i="17"/>
  <c r="AX96" i="17"/>
  <c r="AE96" i="17"/>
  <c r="AD96" i="17"/>
  <c r="AX95" i="17"/>
  <c r="AE95" i="17"/>
  <c r="AD95" i="17"/>
  <c r="AX94" i="17"/>
  <c r="AE94" i="17"/>
  <c r="AD94" i="17"/>
  <c r="AX93" i="17"/>
  <c r="AE93" i="17"/>
  <c r="AD93" i="17"/>
  <c r="AX92" i="17"/>
  <c r="AE92" i="17"/>
  <c r="AD92" i="17"/>
  <c r="AX91" i="17"/>
  <c r="AE91" i="17"/>
  <c r="AD91" i="17"/>
  <c r="AX90" i="17"/>
  <c r="AE90" i="17"/>
  <c r="AD90" i="17"/>
  <c r="AX89" i="17"/>
  <c r="AE89" i="17"/>
  <c r="AD89" i="17"/>
  <c r="AX88" i="17"/>
  <c r="AE88" i="17"/>
  <c r="AD88" i="17"/>
  <c r="AX87" i="17"/>
  <c r="AE87" i="17"/>
  <c r="AD87" i="17"/>
  <c r="B87" i="17"/>
  <c r="AX86" i="17"/>
  <c r="AE86" i="17"/>
  <c r="AD86" i="17"/>
  <c r="AX85" i="17"/>
  <c r="AE85" i="17"/>
  <c r="AD85" i="17"/>
  <c r="AX84" i="17"/>
  <c r="AE84" i="17"/>
  <c r="AD84" i="17"/>
  <c r="AX83" i="17"/>
  <c r="AE83" i="17"/>
  <c r="AD83" i="17"/>
  <c r="AX82" i="17"/>
  <c r="AE82" i="17"/>
  <c r="AD82" i="17"/>
  <c r="AX81" i="17"/>
  <c r="AE81" i="17"/>
  <c r="AD81" i="17"/>
  <c r="AX80" i="17"/>
  <c r="AE80" i="17"/>
  <c r="AD80" i="17"/>
  <c r="O72" i="17"/>
  <c r="L72" i="17"/>
  <c r="M72" i="17" s="1"/>
  <c r="N72" i="17" s="1"/>
  <c r="O71" i="17"/>
  <c r="L71" i="17"/>
  <c r="M71" i="17" s="1"/>
  <c r="N71" i="17" s="1"/>
  <c r="O70" i="17"/>
  <c r="L70" i="17"/>
  <c r="M70" i="17" s="1"/>
  <c r="N70" i="17" s="1"/>
  <c r="O69" i="17"/>
  <c r="L69" i="17"/>
  <c r="M69" i="17" s="1"/>
  <c r="N69" i="17" s="1"/>
  <c r="O68" i="17"/>
  <c r="L68" i="17"/>
  <c r="M68" i="17" s="1"/>
  <c r="N68" i="17" s="1"/>
  <c r="O67" i="17"/>
  <c r="L67" i="17"/>
  <c r="M67" i="17" s="1"/>
  <c r="N67" i="17" s="1"/>
  <c r="O66" i="17"/>
  <c r="L66" i="17"/>
  <c r="M66" i="17" s="1"/>
  <c r="N66" i="17" s="1"/>
  <c r="O65" i="17"/>
  <c r="L65" i="17"/>
  <c r="M65" i="17" s="1"/>
  <c r="N65" i="17" s="1"/>
  <c r="O64" i="17"/>
  <c r="L64" i="17"/>
  <c r="M64" i="17" s="1"/>
  <c r="N64" i="17" s="1"/>
  <c r="O63" i="17"/>
  <c r="L63" i="17"/>
  <c r="M63" i="17" s="1"/>
  <c r="N63" i="17" s="1"/>
  <c r="O62" i="17"/>
  <c r="L62" i="17"/>
  <c r="M62" i="17" s="1"/>
  <c r="N62" i="17" s="1"/>
  <c r="O61" i="17"/>
  <c r="L61" i="17"/>
  <c r="M61" i="17" s="1"/>
  <c r="N61" i="17" s="1"/>
  <c r="O60" i="17"/>
  <c r="L60" i="17"/>
  <c r="M60" i="17" s="1"/>
  <c r="N60" i="17" s="1"/>
  <c r="O59" i="17"/>
  <c r="L59" i="17"/>
  <c r="M59" i="17" s="1"/>
  <c r="N59" i="17" s="1"/>
  <c r="O58" i="17"/>
  <c r="L58" i="17"/>
  <c r="M58" i="17" s="1"/>
  <c r="N58" i="17" s="1"/>
  <c r="O57" i="17"/>
  <c r="L57" i="17"/>
  <c r="M57" i="17" s="1"/>
  <c r="N57" i="17" s="1"/>
  <c r="O56" i="17"/>
  <c r="L56" i="17"/>
  <c r="M56" i="17" s="1"/>
  <c r="N56" i="17" s="1"/>
  <c r="O55" i="17"/>
  <c r="L55" i="17"/>
  <c r="M55" i="17" s="1"/>
  <c r="N55" i="17" s="1"/>
  <c r="O54" i="17"/>
  <c r="L54" i="17"/>
  <c r="M54" i="17" s="1"/>
  <c r="N54" i="17" s="1"/>
  <c r="O53" i="17"/>
  <c r="L53" i="17"/>
  <c r="M53" i="17" s="1"/>
  <c r="N53" i="17" s="1"/>
  <c r="O52" i="17"/>
  <c r="L52" i="17"/>
  <c r="M52" i="17" s="1"/>
  <c r="N52" i="17" s="1"/>
  <c r="O51" i="17"/>
  <c r="L51" i="17"/>
  <c r="M51" i="17" s="1"/>
  <c r="N51" i="17" s="1"/>
  <c r="O50" i="17"/>
  <c r="L50" i="17"/>
  <c r="M50" i="17" s="1"/>
  <c r="N50" i="17" s="1"/>
  <c r="O49" i="17"/>
  <c r="L49" i="17"/>
  <c r="M49" i="17" s="1"/>
  <c r="N49" i="17" s="1"/>
  <c r="O48" i="17"/>
  <c r="L48" i="17"/>
  <c r="M48" i="17" s="1"/>
  <c r="N48" i="17" s="1"/>
  <c r="O47" i="17"/>
  <c r="L47" i="17"/>
  <c r="M47" i="17" s="1"/>
  <c r="N47" i="17" s="1"/>
  <c r="O46" i="17"/>
  <c r="L46" i="17"/>
  <c r="M46" i="17" s="1"/>
  <c r="N46" i="17" s="1"/>
  <c r="DZ26" i="17"/>
  <c r="EB26" i="17" s="1"/>
  <c r="DT26" i="17"/>
  <c r="DS26" i="17"/>
  <c r="EA26" i="17" s="1"/>
  <c r="BZ26" i="17"/>
  <c r="CU26" i="17" s="1"/>
  <c r="DZ25" i="17"/>
  <c r="EB25" i="17" s="1"/>
  <c r="DT25" i="17"/>
  <c r="DS25" i="17"/>
  <c r="EA25" i="17" s="1"/>
  <c r="BZ25" i="17"/>
  <c r="CU25" i="17" s="1"/>
  <c r="DZ24" i="17"/>
  <c r="EB24" i="17" s="1"/>
  <c r="DT24" i="17"/>
  <c r="DS24" i="17"/>
  <c r="EA24" i="17" s="1"/>
  <c r="BZ24" i="17"/>
  <c r="CU24" i="17" s="1"/>
  <c r="DZ23" i="17"/>
  <c r="EB23" i="17" s="1"/>
  <c r="DT23" i="17"/>
  <c r="DS23" i="17"/>
  <c r="EA23" i="17" s="1"/>
  <c r="BZ23" i="17"/>
  <c r="CU23" i="17" s="1"/>
  <c r="DZ22" i="17"/>
  <c r="EB22" i="17" s="1"/>
  <c r="DT22" i="17"/>
  <c r="DS22" i="17"/>
  <c r="EA22" i="17" s="1"/>
  <c r="BZ22" i="17"/>
  <c r="CU22" i="17" s="1"/>
  <c r="DZ21" i="17"/>
  <c r="EB21" i="17" s="1"/>
  <c r="DT21" i="17"/>
  <c r="DS21" i="17"/>
  <c r="EA21" i="17" s="1"/>
  <c r="BZ21" i="17"/>
  <c r="CU21" i="17" s="1"/>
  <c r="DZ20" i="17"/>
  <c r="EB20" i="17" s="1"/>
  <c r="DT20" i="17"/>
  <c r="DS20" i="17"/>
  <c r="EA20" i="17" s="1"/>
  <c r="BZ20" i="17"/>
  <c r="CU20" i="17" s="1"/>
  <c r="DZ19" i="17"/>
  <c r="EB19" i="17" s="1"/>
  <c r="DT19" i="17"/>
  <c r="DS19" i="17"/>
  <c r="EA19" i="17" s="1"/>
  <c r="BZ19" i="17"/>
  <c r="CU19" i="17" s="1"/>
  <c r="DZ18" i="17"/>
  <c r="EB18" i="17" s="1"/>
  <c r="DT18" i="17"/>
  <c r="DS18" i="17"/>
  <c r="EA18" i="17" s="1"/>
  <c r="BZ18" i="17"/>
  <c r="CU18" i="17" s="1"/>
  <c r="DZ17" i="17"/>
  <c r="EB17" i="17" s="1"/>
  <c r="DT17" i="17"/>
  <c r="DS17" i="17"/>
  <c r="EA17" i="17" s="1"/>
  <c r="BZ17" i="17"/>
  <c r="CU17" i="17" s="1"/>
  <c r="DZ16" i="17"/>
  <c r="EB16" i="17" s="1"/>
  <c r="DT16" i="17"/>
  <c r="DS16" i="17"/>
  <c r="EA16" i="17" s="1"/>
  <c r="BZ16" i="17"/>
  <c r="CU16" i="17" s="1"/>
  <c r="DZ15" i="17"/>
  <c r="EB15" i="17" s="1"/>
  <c r="DT15" i="17"/>
  <c r="DS15" i="17"/>
  <c r="EA15" i="17" s="1"/>
  <c r="BZ15" i="17"/>
  <c r="CU15" i="17" s="1"/>
  <c r="DZ14" i="17"/>
  <c r="EB14" i="17" s="1"/>
  <c r="DT14" i="17"/>
  <c r="DS14" i="17"/>
  <c r="EA14" i="17" s="1"/>
  <c r="BZ14" i="17"/>
  <c r="CU14" i="17" s="1"/>
  <c r="DP11" i="17"/>
  <c r="R9" i="17"/>
  <c r="CS16" i="17" s="1"/>
  <c r="CQ8" i="17"/>
  <c r="CO8" i="17"/>
  <c r="CL8" i="17"/>
  <c r="CE8" i="17"/>
  <c r="CD8" i="17"/>
  <c r="CC8" i="17"/>
  <c r="CA8" i="17"/>
  <c r="X8" i="17"/>
  <c r="CC7" i="17"/>
  <c r="X7" i="17"/>
  <c r="X6" i="17"/>
  <c r="R6" i="17"/>
  <c r="X5" i="17"/>
  <c r="R5" i="17"/>
  <c r="CO4" i="17"/>
  <c r="CL4" i="17"/>
  <c r="CH4" i="17"/>
  <c r="CF4" i="17"/>
  <c r="CD4" i="17"/>
  <c r="CC4" i="17"/>
  <c r="CA4" i="17"/>
  <c r="X4" i="17"/>
  <c r="R4" i="17"/>
  <c r="CC3" i="17"/>
  <c r="S6" i="17" s="1"/>
  <c r="AC14" i="17" s="1"/>
  <c r="B3" i="17"/>
  <c r="B9" i="17" s="1"/>
  <c r="AX424" i="16"/>
  <c r="AE424" i="16"/>
  <c r="AD424" i="16"/>
  <c r="AX423" i="16"/>
  <c r="AE423" i="16"/>
  <c r="AD423" i="16"/>
  <c r="AX422" i="16"/>
  <c r="AE422" i="16"/>
  <c r="AD422" i="16"/>
  <c r="AX421" i="16"/>
  <c r="AE421" i="16"/>
  <c r="AD421" i="16"/>
  <c r="AX420" i="16"/>
  <c r="AE420" i="16"/>
  <c r="AD420" i="16"/>
  <c r="AX419" i="16"/>
  <c r="AE419" i="16"/>
  <c r="AD419" i="16"/>
  <c r="AX418" i="16"/>
  <c r="AE418" i="16"/>
  <c r="AD418" i="16"/>
  <c r="AX417" i="16"/>
  <c r="AE417" i="16"/>
  <c r="AD417" i="16"/>
  <c r="AX416" i="16"/>
  <c r="AE416" i="16"/>
  <c r="AD416" i="16"/>
  <c r="AX415" i="16"/>
  <c r="AE415" i="16"/>
  <c r="AD415" i="16"/>
  <c r="AX414" i="16"/>
  <c r="AE414" i="16"/>
  <c r="AD414" i="16"/>
  <c r="AX413" i="16"/>
  <c r="AE413" i="16"/>
  <c r="AD413" i="16"/>
  <c r="AX412" i="16"/>
  <c r="AE412" i="16"/>
  <c r="AD412" i="16"/>
  <c r="AX411" i="16"/>
  <c r="AE411" i="16"/>
  <c r="AD411" i="16"/>
  <c r="AX410" i="16"/>
  <c r="AE410" i="16"/>
  <c r="AD410" i="16"/>
  <c r="AX409" i="16"/>
  <c r="AE409" i="16"/>
  <c r="AD409" i="16"/>
  <c r="AX408" i="16"/>
  <c r="AE408" i="16"/>
  <c r="AD408" i="16"/>
  <c r="AX407" i="16"/>
  <c r="AE407" i="16"/>
  <c r="AD407" i="16"/>
  <c r="AX406" i="16"/>
  <c r="AE406" i="16"/>
  <c r="AD406" i="16"/>
  <c r="AX405" i="16"/>
  <c r="AE405" i="16"/>
  <c r="AD405" i="16"/>
  <c r="AX404" i="16"/>
  <c r="AE404" i="16"/>
  <c r="AD404" i="16"/>
  <c r="AX403" i="16"/>
  <c r="AE403" i="16"/>
  <c r="AD403" i="16"/>
  <c r="AX402" i="16"/>
  <c r="AE402" i="16"/>
  <c r="AD402" i="16"/>
  <c r="AX401" i="16"/>
  <c r="AE401" i="16"/>
  <c r="AD401" i="16"/>
  <c r="AX400" i="16"/>
  <c r="AE400" i="16"/>
  <c r="AD400" i="16"/>
  <c r="AX399" i="16"/>
  <c r="AE399" i="16"/>
  <c r="AD399" i="16"/>
  <c r="AX398" i="16"/>
  <c r="AE398" i="16"/>
  <c r="AD398" i="16"/>
  <c r="AX397" i="16"/>
  <c r="AE397" i="16"/>
  <c r="AD397" i="16"/>
  <c r="AX396" i="16"/>
  <c r="AE396" i="16"/>
  <c r="AD396" i="16"/>
  <c r="AX395" i="16"/>
  <c r="AE395" i="16"/>
  <c r="AD395" i="16"/>
  <c r="AX394" i="16"/>
  <c r="AE394" i="16"/>
  <c r="AD394" i="16"/>
  <c r="AX393" i="16"/>
  <c r="AE393" i="16"/>
  <c r="AD393" i="16"/>
  <c r="AX392" i="16"/>
  <c r="AE392" i="16"/>
  <c r="AD392" i="16"/>
  <c r="AX391" i="16"/>
  <c r="AE391" i="16"/>
  <c r="AD391" i="16"/>
  <c r="AX390" i="16"/>
  <c r="AE390" i="16"/>
  <c r="AD390" i="16"/>
  <c r="AX389" i="16"/>
  <c r="AE389" i="16"/>
  <c r="AD389" i="16"/>
  <c r="AX388" i="16"/>
  <c r="AE388" i="16"/>
  <c r="AD388" i="16"/>
  <c r="AX387" i="16"/>
  <c r="AE387" i="16"/>
  <c r="AD387" i="16"/>
  <c r="AX386" i="16"/>
  <c r="AE386" i="16"/>
  <c r="AD386" i="16"/>
  <c r="AX385" i="16"/>
  <c r="AE385" i="16"/>
  <c r="AD385" i="16"/>
  <c r="AX384" i="16"/>
  <c r="AE384" i="16"/>
  <c r="AD384" i="16"/>
  <c r="AX383" i="16"/>
  <c r="AE383" i="16"/>
  <c r="AD383" i="16"/>
  <c r="AX382" i="16"/>
  <c r="AE382" i="16"/>
  <c r="AD382" i="16"/>
  <c r="AX381" i="16"/>
  <c r="AE381" i="16"/>
  <c r="AD381" i="16"/>
  <c r="AX380" i="16"/>
  <c r="AE380" i="16"/>
  <c r="AD380" i="16"/>
  <c r="AX379" i="16"/>
  <c r="AE379" i="16"/>
  <c r="AD379" i="16"/>
  <c r="AX378" i="16"/>
  <c r="AE378" i="16"/>
  <c r="AD378" i="16"/>
  <c r="AX377" i="16"/>
  <c r="AE377" i="16"/>
  <c r="AD377" i="16"/>
  <c r="AX376" i="16"/>
  <c r="AE376" i="16"/>
  <c r="AD376" i="16"/>
  <c r="AX375" i="16"/>
  <c r="AE375" i="16"/>
  <c r="AD375" i="16"/>
  <c r="AX374" i="16"/>
  <c r="AE374" i="16"/>
  <c r="AD374" i="16"/>
  <c r="AX373" i="16"/>
  <c r="AE373" i="16"/>
  <c r="AD373" i="16"/>
  <c r="AX372" i="16"/>
  <c r="AE372" i="16"/>
  <c r="AD372" i="16"/>
  <c r="AX371" i="16"/>
  <c r="AE371" i="16"/>
  <c r="AD371" i="16"/>
  <c r="AX370" i="16"/>
  <c r="AE370" i="16"/>
  <c r="AD370" i="16"/>
  <c r="AX369" i="16"/>
  <c r="AE369" i="16"/>
  <c r="AD369" i="16"/>
  <c r="AX368" i="16"/>
  <c r="AE368" i="16"/>
  <c r="AD368" i="16"/>
  <c r="AX367" i="16"/>
  <c r="AE367" i="16"/>
  <c r="AD367" i="16"/>
  <c r="AX366" i="16"/>
  <c r="AE366" i="16"/>
  <c r="AD366" i="16"/>
  <c r="AX365" i="16"/>
  <c r="AE365" i="16"/>
  <c r="AD365" i="16"/>
  <c r="AX364" i="16"/>
  <c r="AE364" i="16"/>
  <c r="AD364" i="16"/>
  <c r="AX363" i="16"/>
  <c r="AE363" i="16"/>
  <c r="AD363" i="16"/>
  <c r="AX362" i="16"/>
  <c r="AE362" i="16"/>
  <c r="AD362" i="16"/>
  <c r="AX361" i="16"/>
  <c r="AE361" i="16"/>
  <c r="AD361" i="16"/>
  <c r="AX360" i="16"/>
  <c r="AE360" i="16"/>
  <c r="AD360" i="16"/>
  <c r="AX359" i="16"/>
  <c r="AE359" i="16"/>
  <c r="AD359" i="16"/>
  <c r="AX358" i="16"/>
  <c r="AE358" i="16"/>
  <c r="AD358" i="16"/>
  <c r="AX357" i="16"/>
  <c r="AE357" i="16"/>
  <c r="AD357" i="16"/>
  <c r="AX356" i="16"/>
  <c r="AE356" i="16"/>
  <c r="AD356" i="16"/>
  <c r="AX355" i="16"/>
  <c r="AE355" i="16"/>
  <c r="AD355" i="16"/>
  <c r="AX354" i="16"/>
  <c r="AE354" i="16"/>
  <c r="AD354" i="16"/>
  <c r="AX353" i="16"/>
  <c r="AE353" i="16"/>
  <c r="AD353" i="16"/>
  <c r="AX352" i="16"/>
  <c r="AE352" i="16"/>
  <c r="AD352" i="16"/>
  <c r="AX351" i="16"/>
  <c r="AE351" i="16"/>
  <c r="AD351" i="16"/>
  <c r="AX350" i="16"/>
  <c r="AE350" i="16"/>
  <c r="AD350" i="16"/>
  <c r="AX349" i="16"/>
  <c r="AE349" i="16"/>
  <c r="AD349" i="16"/>
  <c r="AX348" i="16"/>
  <c r="AE348" i="16"/>
  <c r="AD348" i="16"/>
  <c r="AX347" i="16"/>
  <c r="AE347" i="16"/>
  <c r="AD347" i="16"/>
  <c r="AX346" i="16"/>
  <c r="AE346" i="16"/>
  <c r="AD346" i="16"/>
  <c r="AX345" i="16"/>
  <c r="AE345" i="16"/>
  <c r="AD345" i="16"/>
  <c r="AX344" i="16"/>
  <c r="AE344" i="16"/>
  <c r="AD344" i="16"/>
  <c r="AX343" i="16"/>
  <c r="AE343" i="16"/>
  <c r="AD343" i="16"/>
  <c r="AX342" i="16"/>
  <c r="AE342" i="16"/>
  <c r="AD342" i="16"/>
  <c r="AX341" i="16"/>
  <c r="AE341" i="16"/>
  <c r="AD341" i="16"/>
  <c r="AX340" i="16"/>
  <c r="AE340" i="16"/>
  <c r="AD340" i="16"/>
  <c r="AX339" i="16"/>
  <c r="AE339" i="16"/>
  <c r="AD339" i="16"/>
  <c r="AX338" i="16"/>
  <c r="AE338" i="16"/>
  <c r="AD338" i="16"/>
  <c r="AX337" i="16"/>
  <c r="AE337" i="16"/>
  <c r="AD337" i="16"/>
  <c r="AX336" i="16"/>
  <c r="AE336" i="16"/>
  <c r="AD336" i="16"/>
  <c r="AX335" i="16"/>
  <c r="AE335" i="16"/>
  <c r="AD335" i="16"/>
  <c r="AX334" i="16"/>
  <c r="AE334" i="16"/>
  <c r="AD334" i="16"/>
  <c r="AX333" i="16"/>
  <c r="AE333" i="16"/>
  <c r="AD333" i="16"/>
  <c r="AX332" i="16"/>
  <c r="AE332" i="16"/>
  <c r="AD332" i="16"/>
  <c r="AX331" i="16"/>
  <c r="AE331" i="16"/>
  <c r="AD331" i="16"/>
  <c r="AX330" i="16"/>
  <c r="AE330" i="16"/>
  <c r="AD330" i="16"/>
  <c r="AX329" i="16"/>
  <c r="AE329" i="16"/>
  <c r="AD329" i="16"/>
  <c r="AX328" i="16"/>
  <c r="AE328" i="16"/>
  <c r="AD328" i="16"/>
  <c r="AX327" i="16"/>
  <c r="AE327" i="16"/>
  <c r="AD327" i="16"/>
  <c r="AX326" i="16"/>
  <c r="AE326" i="16"/>
  <c r="AD326" i="16"/>
  <c r="AX325" i="16"/>
  <c r="AE325" i="16"/>
  <c r="AD325" i="16"/>
  <c r="AX324" i="16"/>
  <c r="AE324" i="16"/>
  <c r="AD324" i="16"/>
  <c r="AX323" i="16"/>
  <c r="AE323" i="16"/>
  <c r="AD323" i="16"/>
  <c r="AX322" i="16"/>
  <c r="AE322" i="16"/>
  <c r="AD322" i="16"/>
  <c r="AX321" i="16"/>
  <c r="AE321" i="16"/>
  <c r="AD321" i="16"/>
  <c r="AX320" i="16"/>
  <c r="AE320" i="16"/>
  <c r="AD320" i="16"/>
  <c r="AX319" i="16"/>
  <c r="AE319" i="16"/>
  <c r="AD319" i="16"/>
  <c r="AX318" i="16"/>
  <c r="AE318" i="16"/>
  <c r="AD318" i="16"/>
  <c r="AX317" i="16"/>
  <c r="AE317" i="16"/>
  <c r="AD317" i="16"/>
  <c r="AX316" i="16"/>
  <c r="AE316" i="16"/>
  <c r="AD316" i="16"/>
  <c r="AX315" i="16"/>
  <c r="AE315" i="16"/>
  <c r="AD315" i="16"/>
  <c r="AX314" i="16"/>
  <c r="AE314" i="16"/>
  <c r="AD314" i="16"/>
  <c r="AX313" i="16"/>
  <c r="AE313" i="16"/>
  <c r="AD313" i="16"/>
  <c r="AX312" i="16"/>
  <c r="AE312" i="16"/>
  <c r="AD312" i="16"/>
  <c r="AX311" i="16"/>
  <c r="AE311" i="16"/>
  <c r="AD311" i="16"/>
  <c r="AX310" i="16"/>
  <c r="AE310" i="16"/>
  <c r="AD310" i="16"/>
  <c r="AX309" i="16"/>
  <c r="AE309" i="16"/>
  <c r="AD309" i="16"/>
  <c r="AX308" i="16"/>
  <c r="AE308" i="16"/>
  <c r="AD308" i="16"/>
  <c r="AX307" i="16"/>
  <c r="AE307" i="16"/>
  <c r="AD307" i="16"/>
  <c r="AX306" i="16"/>
  <c r="AE306" i="16"/>
  <c r="AD306" i="16"/>
  <c r="AX305" i="16"/>
  <c r="AE305" i="16"/>
  <c r="AD305" i="16"/>
  <c r="AX304" i="16"/>
  <c r="AE304" i="16"/>
  <c r="AD304" i="16"/>
  <c r="AX303" i="16"/>
  <c r="AE303" i="16"/>
  <c r="AD303" i="16"/>
  <c r="AX302" i="16"/>
  <c r="AE302" i="16"/>
  <c r="AD302" i="16"/>
  <c r="AX301" i="16"/>
  <c r="AE301" i="16"/>
  <c r="AD301" i="16"/>
  <c r="AX300" i="16"/>
  <c r="AE300" i="16"/>
  <c r="AD300" i="16"/>
  <c r="AX299" i="16"/>
  <c r="AE299" i="16"/>
  <c r="AD299" i="16"/>
  <c r="AX298" i="16"/>
  <c r="AE298" i="16"/>
  <c r="AD298" i="16"/>
  <c r="AX297" i="16"/>
  <c r="AE297" i="16"/>
  <c r="AD297" i="16"/>
  <c r="AX296" i="16"/>
  <c r="AE296" i="16"/>
  <c r="AD296" i="16"/>
  <c r="AX295" i="16"/>
  <c r="AE295" i="16"/>
  <c r="AD295" i="16"/>
  <c r="AX294" i="16"/>
  <c r="AE294" i="16"/>
  <c r="AD294" i="16"/>
  <c r="AX293" i="16"/>
  <c r="AE293" i="16"/>
  <c r="AD293" i="16"/>
  <c r="AX292" i="16"/>
  <c r="AE292" i="16"/>
  <c r="AD292" i="16"/>
  <c r="AX291" i="16"/>
  <c r="AE291" i="16"/>
  <c r="AD291" i="16"/>
  <c r="AX290" i="16"/>
  <c r="AE290" i="16"/>
  <c r="AD290" i="16"/>
  <c r="AX289" i="16"/>
  <c r="AE289" i="16"/>
  <c r="AD289" i="16"/>
  <c r="AX288" i="16"/>
  <c r="AE288" i="16"/>
  <c r="AD288" i="16"/>
  <c r="AX287" i="16"/>
  <c r="AE287" i="16"/>
  <c r="AD287" i="16"/>
  <c r="AX286" i="16"/>
  <c r="AE286" i="16"/>
  <c r="AD286" i="16"/>
  <c r="AX285" i="16"/>
  <c r="AE285" i="16"/>
  <c r="AD285" i="16"/>
  <c r="AX284" i="16"/>
  <c r="AE284" i="16"/>
  <c r="AD284" i="16"/>
  <c r="AX283" i="16"/>
  <c r="AE283" i="16"/>
  <c r="AD283" i="16"/>
  <c r="AX282" i="16"/>
  <c r="AE282" i="16"/>
  <c r="AD282" i="16"/>
  <c r="AX281" i="16"/>
  <c r="AE281" i="16"/>
  <c r="AD281" i="16"/>
  <c r="AX280" i="16"/>
  <c r="AE280" i="16"/>
  <c r="AD280" i="16"/>
  <c r="AX279" i="16"/>
  <c r="AE279" i="16"/>
  <c r="AD279" i="16"/>
  <c r="AX278" i="16"/>
  <c r="AE278" i="16"/>
  <c r="AD278" i="16"/>
  <c r="AX277" i="16"/>
  <c r="AE277" i="16"/>
  <c r="AD277" i="16"/>
  <c r="AX276" i="16"/>
  <c r="AE276" i="16"/>
  <c r="AD276" i="16"/>
  <c r="AX275" i="16"/>
  <c r="AE275" i="16"/>
  <c r="AD275" i="16"/>
  <c r="AX274" i="16"/>
  <c r="AE274" i="16"/>
  <c r="AD274" i="16"/>
  <c r="AX273" i="16"/>
  <c r="AE273" i="16"/>
  <c r="AD273" i="16"/>
  <c r="AX272" i="16"/>
  <c r="AE272" i="16"/>
  <c r="AD272" i="16"/>
  <c r="AX271" i="16"/>
  <c r="AE271" i="16"/>
  <c r="AD271" i="16"/>
  <c r="AX270" i="16"/>
  <c r="AE270" i="16"/>
  <c r="AD270" i="16"/>
  <c r="AX269" i="16"/>
  <c r="AE269" i="16"/>
  <c r="AD269" i="16"/>
  <c r="AX268" i="16"/>
  <c r="AE268" i="16"/>
  <c r="AD268" i="16"/>
  <c r="AX267" i="16"/>
  <c r="AE267" i="16"/>
  <c r="AD267" i="16"/>
  <c r="AX266" i="16"/>
  <c r="AE266" i="16"/>
  <c r="AD266" i="16"/>
  <c r="AX265" i="16"/>
  <c r="AE265" i="16"/>
  <c r="AD265" i="16"/>
  <c r="AX264" i="16"/>
  <c r="AE264" i="16"/>
  <c r="AD264" i="16"/>
  <c r="AX263" i="16"/>
  <c r="AE263" i="16"/>
  <c r="AD263" i="16"/>
  <c r="AX262" i="16"/>
  <c r="AE262" i="16"/>
  <c r="AD262" i="16"/>
  <c r="AX261" i="16"/>
  <c r="AE261" i="16"/>
  <c r="AD261" i="16"/>
  <c r="AX260" i="16"/>
  <c r="AE260" i="16"/>
  <c r="AD260" i="16"/>
  <c r="AX259" i="16"/>
  <c r="AE259" i="16"/>
  <c r="AD259" i="16"/>
  <c r="AX258" i="16"/>
  <c r="AE258" i="16"/>
  <c r="AD258" i="16"/>
  <c r="AX257" i="16"/>
  <c r="AE257" i="16"/>
  <c r="AD257" i="16"/>
  <c r="AX256" i="16"/>
  <c r="AE256" i="16"/>
  <c r="AD256" i="16"/>
  <c r="AX255" i="16"/>
  <c r="AE255" i="16"/>
  <c r="AD255" i="16"/>
  <c r="AX254" i="16"/>
  <c r="AE254" i="16"/>
  <c r="AD254" i="16"/>
  <c r="AX253" i="16"/>
  <c r="AE253" i="16"/>
  <c r="AD253" i="16"/>
  <c r="AX252" i="16"/>
  <c r="AE252" i="16"/>
  <c r="AD252" i="16"/>
  <c r="AX251" i="16"/>
  <c r="AE251" i="16"/>
  <c r="AD251" i="16"/>
  <c r="AX250" i="16"/>
  <c r="AE250" i="16"/>
  <c r="AD250" i="16"/>
  <c r="AX249" i="16"/>
  <c r="AE249" i="16"/>
  <c r="AD249" i="16"/>
  <c r="AX248" i="16"/>
  <c r="AE248" i="16"/>
  <c r="AD248" i="16"/>
  <c r="AX247" i="16"/>
  <c r="AE247" i="16"/>
  <c r="AD247" i="16"/>
  <c r="AX246" i="16"/>
  <c r="AE246" i="16"/>
  <c r="AD246" i="16"/>
  <c r="AX245" i="16"/>
  <c r="AE245" i="16"/>
  <c r="AD245" i="16"/>
  <c r="AX244" i="16"/>
  <c r="AE244" i="16"/>
  <c r="AD244" i="16"/>
  <c r="AX243" i="16"/>
  <c r="AE243" i="16"/>
  <c r="AD243" i="16"/>
  <c r="AX242" i="16"/>
  <c r="AE242" i="16"/>
  <c r="AD242" i="16"/>
  <c r="AX241" i="16"/>
  <c r="AE241" i="16"/>
  <c r="AD241" i="16"/>
  <c r="AX240" i="16"/>
  <c r="AE240" i="16"/>
  <c r="AD240" i="16"/>
  <c r="AX239" i="16"/>
  <c r="AE239" i="16"/>
  <c r="AD239" i="16"/>
  <c r="AX238" i="16"/>
  <c r="AE238" i="16"/>
  <c r="AD238" i="16"/>
  <c r="AX237" i="16"/>
  <c r="AE237" i="16"/>
  <c r="AD237" i="16"/>
  <c r="AX236" i="16"/>
  <c r="AE236" i="16"/>
  <c r="AD236" i="16"/>
  <c r="AX235" i="16"/>
  <c r="AE235" i="16"/>
  <c r="AD235" i="16"/>
  <c r="AX234" i="16"/>
  <c r="AE234" i="16"/>
  <c r="AD234" i="16"/>
  <c r="AX233" i="16"/>
  <c r="AE233" i="16"/>
  <c r="AD233" i="16"/>
  <c r="AX232" i="16"/>
  <c r="AE232" i="16"/>
  <c r="AD232" i="16"/>
  <c r="AX231" i="16"/>
  <c r="AE231" i="16"/>
  <c r="AD231" i="16"/>
  <c r="AX230" i="16"/>
  <c r="AE230" i="16"/>
  <c r="AD230" i="16"/>
  <c r="AX229" i="16"/>
  <c r="AE229" i="16"/>
  <c r="AD229" i="16"/>
  <c r="AX228" i="16"/>
  <c r="AE228" i="16"/>
  <c r="AD228" i="16"/>
  <c r="AX227" i="16"/>
  <c r="AE227" i="16"/>
  <c r="AD227" i="16"/>
  <c r="AX226" i="16"/>
  <c r="AE226" i="16"/>
  <c r="AD226" i="16"/>
  <c r="AX225" i="16"/>
  <c r="AE225" i="16"/>
  <c r="AD225" i="16"/>
  <c r="AX224" i="16"/>
  <c r="AE224" i="16"/>
  <c r="AD224" i="16"/>
  <c r="AX223" i="16"/>
  <c r="AE223" i="16"/>
  <c r="AD223" i="16"/>
  <c r="AX222" i="16"/>
  <c r="AE222" i="16"/>
  <c r="AD222" i="16"/>
  <c r="AX221" i="16"/>
  <c r="AE221" i="16"/>
  <c r="AD221" i="16"/>
  <c r="AX220" i="16"/>
  <c r="AE220" i="16"/>
  <c r="AD220" i="16"/>
  <c r="AX219" i="16"/>
  <c r="AE219" i="16"/>
  <c r="AD219" i="16"/>
  <c r="AX218" i="16"/>
  <c r="AE218" i="16"/>
  <c r="AD218" i="16"/>
  <c r="AX217" i="16"/>
  <c r="AE217" i="16"/>
  <c r="AD217" i="16"/>
  <c r="AX216" i="16"/>
  <c r="AE216" i="16"/>
  <c r="AD216" i="16"/>
  <c r="AX215" i="16"/>
  <c r="AE215" i="16"/>
  <c r="AD215" i="16"/>
  <c r="AX214" i="16"/>
  <c r="AE214" i="16"/>
  <c r="AD214" i="16"/>
  <c r="AX213" i="16"/>
  <c r="AE213" i="16"/>
  <c r="AD213" i="16"/>
  <c r="AX212" i="16"/>
  <c r="AE212" i="16"/>
  <c r="AD212" i="16"/>
  <c r="AX211" i="16"/>
  <c r="AE211" i="16"/>
  <c r="AD211" i="16"/>
  <c r="AX210" i="16"/>
  <c r="AE210" i="16"/>
  <c r="AD210" i="16"/>
  <c r="AX209" i="16"/>
  <c r="AE209" i="16"/>
  <c r="AD209" i="16"/>
  <c r="AX208" i="16"/>
  <c r="AE208" i="16"/>
  <c r="AD208" i="16"/>
  <c r="AX207" i="16"/>
  <c r="AE207" i="16"/>
  <c r="AD207" i="16"/>
  <c r="AX206" i="16"/>
  <c r="AE206" i="16"/>
  <c r="AD206" i="16"/>
  <c r="AX205" i="16"/>
  <c r="AE205" i="16"/>
  <c r="AD205" i="16"/>
  <c r="AX204" i="16"/>
  <c r="AE204" i="16"/>
  <c r="AD204" i="16"/>
  <c r="AX203" i="16"/>
  <c r="AE203" i="16"/>
  <c r="AD203" i="16"/>
  <c r="AX202" i="16"/>
  <c r="AE202" i="16"/>
  <c r="AD202" i="16"/>
  <c r="AX201" i="16"/>
  <c r="AE201" i="16"/>
  <c r="AD201" i="16"/>
  <c r="AX200" i="16"/>
  <c r="AE200" i="16"/>
  <c r="AD200" i="16"/>
  <c r="AX199" i="16"/>
  <c r="AE199" i="16"/>
  <c r="AD199" i="16"/>
  <c r="AX198" i="16"/>
  <c r="AE198" i="16"/>
  <c r="AD198" i="16"/>
  <c r="AX197" i="16"/>
  <c r="AE197" i="16"/>
  <c r="AD197" i="16"/>
  <c r="AX196" i="16"/>
  <c r="AE196" i="16"/>
  <c r="AD196" i="16"/>
  <c r="AX195" i="16"/>
  <c r="AE195" i="16"/>
  <c r="AD195" i="16"/>
  <c r="AX194" i="16"/>
  <c r="AE194" i="16"/>
  <c r="AD194" i="16"/>
  <c r="AX193" i="16"/>
  <c r="AE193" i="16"/>
  <c r="AD193" i="16"/>
  <c r="AX192" i="16"/>
  <c r="AE192" i="16"/>
  <c r="AD192" i="16"/>
  <c r="AX191" i="16"/>
  <c r="AE191" i="16"/>
  <c r="AD191" i="16"/>
  <c r="AX190" i="16"/>
  <c r="AE190" i="16"/>
  <c r="AD190" i="16"/>
  <c r="AX189" i="16"/>
  <c r="AE189" i="16"/>
  <c r="AD189" i="16"/>
  <c r="AX188" i="16"/>
  <c r="AE188" i="16"/>
  <c r="AD188" i="16"/>
  <c r="AX187" i="16"/>
  <c r="AE187" i="16"/>
  <c r="AD187" i="16"/>
  <c r="AX186" i="16"/>
  <c r="AE186" i="16"/>
  <c r="AD186" i="16"/>
  <c r="AX185" i="16"/>
  <c r="AE185" i="16"/>
  <c r="AD185" i="16"/>
  <c r="AX184" i="16"/>
  <c r="AE184" i="16"/>
  <c r="AD184" i="16"/>
  <c r="AX183" i="16"/>
  <c r="AE183" i="16"/>
  <c r="AD183" i="16"/>
  <c r="AX182" i="16"/>
  <c r="AE182" i="16"/>
  <c r="AD182" i="16"/>
  <c r="AX181" i="16"/>
  <c r="AE181" i="16"/>
  <c r="AD181" i="16"/>
  <c r="AX180" i="16"/>
  <c r="AE180" i="16"/>
  <c r="AD180" i="16"/>
  <c r="AX179" i="16"/>
  <c r="AE179" i="16"/>
  <c r="AD179" i="16"/>
  <c r="AX178" i="16"/>
  <c r="AE178" i="16"/>
  <c r="AD178" i="16"/>
  <c r="AX177" i="16"/>
  <c r="AE177" i="16"/>
  <c r="AD177" i="16"/>
  <c r="AX176" i="16"/>
  <c r="AE176" i="16"/>
  <c r="AD176" i="16"/>
  <c r="AX175" i="16"/>
  <c r="AE175" i="16"/>
  <c r="AD175" i="16"/>
  <c r="AX174" i="16"/>
  <c r="AE174" i="16"/>
  <c r="AD174" i="16"/>
  <c r="AX173" i="16"/>
  <c r="AE173" i="16"/>
  <c r="AD173" i="16"/>
  <c r="AX172" i="16"/>
  <c r="AE172" i="16"/>
  <c r="AD172" i="16"/>
  <c r="AX171" i="16"/>
  <c r="AE171" i="16"/>
  <c r="AD171" i="16"/>
  <c r="AX170" i="16"/>
  <c r="AE170" i="16"/>
  <c r="AD170" i="16"/>
  <c r="AX169" i="16"/>
  <c r="AE169" i="16"/>
  <c r="AD169" i="16"/>
  <c r="AX168" i="16"/>
  <c r="AE168" i="16"/>
  <c r="AD168" i="16"/>
  <c r="AX167" i="16"/>
  <c r="AE167" i="16"/>
  <c r="AD167" i="16"/>
  <c r="AX166" i="16"/>
  <c r="AE166" i="16"/>
  <c r="AD166" i="16"/>
  <c r="AX165" i="16"/>
  <c r="AE165" i="16"/>
  <c r="AD165" i="16"/>
  <c r="AX164" i="16"/>
  <c r="AE164" i="16"/>
  <c r="AD164" i="16"/>
  <c r="AX163" i="16"/>
  <c r="AE163" i="16"/>
  <c r="AD163" i="16"/>
  <c r="AX162" i="16"/>
  <c r="AE162" i="16"/>
  <c r="AD162" i="16"/>
  <c r="AX161" i="16"/>
  <c r="AE161" i="16"/>
  <c r="AD161" i="16"/>
  <c r="AX160" i="16"/>
  <c r="AE160" i="16"/>
  <c r="AD160" i="16"/>
  <c r="AX159" i="16"/>
  <c r="AE159" i="16"/>
  <c r="AD159" i="16"/>
  <c r="AX158" i="16"/>
  <c r="AE158" i="16"/>
  <c r="AD158" i="16"/>
  <c r="AX157" i="16"/>
  <c r="AE157" i="16"/>
  <c r="AD157" i="16"/>
  <c r="AX156" i="16"/>
  <c r="AE156" i="16"/>
  <c r="AD156" i="16"/>
  <c r="AX155" i="16"/>
  <c r="AE155" i="16"/>
  <c r="AD155" i="16"/>
  <c r="AX154" i="16"/>
  <c r="AE154" i="16"/>
  <c r="AD154" i="16"/>
  <c r="AX153" i="16"/>
  <c r="AE153" i="16"/>
  <c r="AD153" i="16"/>
  <c r="AX152" i="16"/>
  <c r="AE152" i="16"/>
  <c r="AD152" i="16"/>
  <c r="AX151" i="16"/>
  <c r="AE151" i="16"/>
  <c r="AD151" i="16"/>
  <c r="AX150" i="16"/>
  <c r="AE150" i="16"/>
  <c r="AD150" i="16"/>
  <c r="AX149" i="16"/>
  <c r="AE149" i="16"/>
  <c r="AD149" i="16"/>
  <c r="AX148" i="16"/>
  <c r="AE148" i="16"/>
  <c r="AD148" i="16"/>
  <c r="AX147" i="16"/>
  <c r="AE147" i="16"/>
  <c r="AD147" i="16"/>
  <c r="AX146" i="16"/>
  <c r="AE146" i="16"/>
  <c r="AD146" i="16"/>
  <c r="AX145" i="16"/>
  <c r="AE145" i="16"/>
  <c r="AD145" i="16"/>
  <c r="AX144" i="16"/>
  <c r="AE144" i="16"/>
  <c r="AD144" i="16"/>
  <c r="AX143" i="16"/>
  <c r="AE143" i="16"/>
  <c r="AD143" i="16"/>
  <c r="AX142" i="16"/>
  <c r="AE142" i="16"/>
  <c r="AD142" i="16"/>
  <c r="AX141" i="16"/>
  <c r="AE141" i="16"/>
  <c r="AD141" i="16"/>
  <c r="AX140" i="16"/>
  <c r="AE140" i="16"/>
  <c r="AD140" i="16"/>
  <c r="AX139" i="16"/>
  <c r="AE139" i="16"/>
  <c r="AD139" i="16"/>
  <c r="AX138" i="16"/>
  <c r="AE138" i="16"/>
  <c r="AD138" i="16"/>
  <c r="AX137" i="16"/>
  <c r="AE137" i="16"/>
  <c r="AD137" i="16"/>
  <c r="AX136" i="16"/>
  <c r="AE136" i="16"/>
  <c r="AD136" i="16"/>
  <c r="AX135" i="16"/>
  <c r="AE135" i="16"/>
  <c r="AD135" i="16"/>
  <c r="AX134" i="16"/>
  <c r="AE134" i="16"/>
  <c r="AD134" i="16"/>
  <c r="AX133" i="16"/>
  <c r="AE133" i="16"/>
  <c r="AD133" i="16"/>
  <c r="AX132" i="16"/>
  <c r="AE132" i="16"/>
  <c r="AD132" i="16"/>
  <c r="AX131" i="16"/>
  <c r="AE131" i="16"/>
  <c r="AD131" i="16"/>
  <c r="AX130" i="16"/>
  <c r="AE130" i="16"/>
  <c r="AD130" i="16"/>
  <c r="AX129" i="16"/>
  <c r="AE129" i="16"/>
  <c r="AD129" i="16"/>
  <c r="AX128" i="16"/>
  <c r="AE128" i="16"/>
  <c r="AD128" i="16"/>
  <c r="AX127" i="16"/>
  <c r="AE127" i="16"/>
  <c r="AD127" i="16"/>
  <c r="AX126" i="16"/>
  <c r="AE126" i="16"/>
  <c r="AD126" i="16"/>
  <c r="AX125" i="16"/>
  <c r="AE125" i="16"/>
  <c r="AD125" i="16"/>
  <c r="AX124" i="16"/>
  <c r="AE124" i="16"/>
  <c r="AD124" i="16"/>
  <c r="AX123" i="16"/>
  <c r="AE123" i="16"/>
  <c r="AD123" i="16"/>
  <c r="AX122" i="16"/>
  <c r="AE122" i="16"/>
  <c r="AD122" i="16"/>
  <c r="AX121" i="16"/>
  <c r="AE121" i="16"/>
  <c r="AD121" i="16"/>
  <c r="AX120" i="16"/>
  <c r="AE120" i="16"/>
  <c r="AD120" i="16"/>
  <c r="AX119" i="16"/>
  <c r="AE119" i="16"/>
  <c r="AD119" i="16"/>
  <c r="AX118" i="16"/>
  <c r="AE118" i="16"/>
  <c r="AD118" i="16"/>
  <c r="AX117" i="16"/>
  <c r="AE117" i="16"/>
  <c r="AD117" i="16"/>
  <c r="AX116" i="16"/>
  <c r="AE116" i="16"/>
  <c r="AD116" i="16"/>
  <c r="AX115" i="16"/>
  <c r="AE115" i="16"/>
  <c r="AD115" i="16"/>
  <c r="AX114" i="16"/>
  <c r="AE114" i="16"/>
  <c r="AD114" i="16"/>
  <c r="AX113" i="16"/>
  <c r="AE113" i="16"/>
  <c r="AD113" i="16"/>
  <c r="AX112" i="16"/>
  <c r="AE112" i="16"/>
  <c r="AD112" i="16"/>
  <c r="AX111" i="16"/>
  <c r="AE111" i="16"/>
  <c r="AD111" i="16"/>
  <c r="AX110" i="16"/>
  <c r="AE110" i="16"/>
  <c r="AD110" i="16"/>
  <c r="AX109" i="16"/>
  <c r="AE109" i="16"/>
  <c r="AD109" i="16"/>
  <c r="AX108" i="16"/>
  <c r="AE108" i="16"/>
  <c r="AD108" i="16"/>
  <c r="AX107" i="16"/>
  <c r="AE107" i="16"/>
  <c r="AD107" i="16"/>
  <c r="AX106" i="16"/>
  <c r="AE106" i="16"/>
  <c r="AD106" i="16"/>
  <c r="AX105" i="16"/>
  <c r="AE105" i="16"/>
  <c r="AD105" i="16"/>
  <c r="AX104" i="16"/>
  <c r="AE104" i="16"/>
  <c r="AD104" i="16"/>
  <c r="AX103" i="16"/>
  <c r="AE103" i="16"/>
  <c r="AD103" i="16"/>
  <c r="AX102" i="16"/>
  <c r="AE102" i="16"/>
  <c r="AD102" i="16"/>
  <c r="AX101" i="16"/>
  <c r="AE101" i="16"/>
  <c r="AD101" i="16"/>
  <c r="AX100" i="16"/>
  <c r="AE100" i="16"/>
  <c r="AD100" i="16"/>
  <c r="AX99" i="16"/>
  <c r="AE99" i="16"/>
  <c r="AD99" i="16"/>
  <c r="AX98" i="16"/>
  <c r="AE98" i="16"/>
  <c r="AD98" i="16"/>
  <c r="AX97" i="16"/>
  <c r="AE97" i="16"/>
  <c r="AD97" i="16"/>
  <c r="AX96" i="16"/>
  <c r="AE96" i="16"/>
  <c r="AD96" i="16"/>
  <c r="AX95" i="16"/>
  <c r="AE95" i="16"/>
  <c r="AD95" i="16"/>
  <c r="AX94" i="16"/>
  <c r="AE94" i="16"/>
  <c r="AD94" i="16"/>
  <c r="AX93" i="16"/>
  <c r="AE93" i="16"/>
  <c r="AD93" i="16"/>
  <c r="AX92" i="16"/>
  <c r="AE92" i="16"/>
  <c r="AD92" i="16"/>
  <c r="AX91" i="16"/>
  <c r="AE91" i="16"/>
  <c r="AD91" i="16"/>
  <c r="AX90" i="16"/>
  <c r="AE90" i="16"/>
  <c r="AD90" i="16"/>
  <c r="AX89" i="16"/>
  <c r="AE89" i="16"/>
  <c r="AD89" i="16"/>
  <c r="B89" i="16"/>
  <c r="AX88" i="16"/>
  <c r="AE88" i="16"/>
  <c r="AD88" i="16"/>
  <c r="AX87" i="16"/>
  <c r="AE87" i="16"/>
  <c r="AD87" i="16"/>
  <c r="AX86" i="16"/>
  <c r="AE86" i="16"/>
  <c r="AD86" i="16"/>
  <c r="AX85" i="16"/>
  <c r="AE85" i="16"/>
  <c r="I80" i="16" s="1"/>
  <c r="AD85" i="16"/>
  <c r="AX84" i="16"/>
  <c r="J80" i="16" s="1"/>
  <c r="AE84" i="16"/>
  <c r="AD84" i="16"/>
  <c r="AX83" i="16"/>
  <c r="AE83" i="16"/>
  <c r="AD83" i="16"/>
  <c r="AX82" i="16"/>
  <c r="AE82" i="16"/>
  <c r="AD82" i="16"/>
  <c r="O74" i="16"/>
  <c r="L74" i="16"/>
  <c r="M74" i="16" s="1"/>
  <c r="N74" i="16" s="1"/>
  <c r="O73" i="16"/>
  <c r="L73" i="16"/>
  <c r="M73" i="16" s="1"/>
  <c r="N73" i="16" s="1"/>
  <c r="O72" i="16"/>
  <c r="L72" i="16"/>
  <c r="M72" i="16" s="1"/>
  <c r="N72" i="16" s="1"/>
  <c r="O71" i="16"/>
  <c r="L71" i="16"/>
  <c r="M71" i="16" s="1"/>
  <c r="N71" i="16" s="1"/>
  <c r="O70" i="16"/>
  <c r="L70" i="16"/>
  <c r="M70" i="16" s="1"/>
  <c r="N70" i="16" s="1"/>
  <c r="O69" i="16"/>
  <c r="L69" i="16"/>
  <c r="M69" i="16" s="1"/>
  <c r="N69" i="16" s="1"/>
  <c r="O68" i="16"/>
  <c r="L68" i="16"/>
  <c r="M68" i="16" s="1"/>
  <c r="N68" i="16" s="1"/>
  <c r="O67" i="16"/>
  <c r="L67" i="16"/>
  <c r="M67" i="16" s="1"/>
  <c r="N67" i="16" s="1"/>
  <c r="O66" i="16"/>
  <c r="L66" i="16"/>
  <c r="M66" i="16" s="1"/>
  <c r="N66" i="16" s="1"/>
  <c r="O65" i="16"/>
  <c r="L65" i="16"/>
  <c r="M65" i="16" s="1"/>
  <c r="N65" i="16" s="1"/>
  <c r="O64" i="16"/>
  <c r="L64" i="16"/>
  <c r="M64" i="16" s="1"/>
  <c r="N64" i="16" s="1"/>
  <c r="O63" i="16"/>
  <c r="L63" i="16"/>
  <c r="M63" i="16" s="1"/>
  <c r="N63" i="16" s="1"/>
  <c r="O62" i="16"/>
  <c r="L62" i="16"/>
  <c r="M62" i="16" s="1"/>
  <c r="N62" i="16" s="1"/>
  <c r="O61" i="16"/>
  <c r="L61" i="16"/>
  <c r="M61" i="16" s="1"/>
  <c r="N61" i="16" s="1"/>
  <c r="O60" i="16"/>
  <c r="L60" i="16"/>
  <c r="M60" i="16" s="1"/>
  <c r="N60" i="16" s="1"/>
  <c r="O59" i="16"/>
  <c r="L59" i="16"/>
  <c r="M59" i="16" s="1"/>
  <c r="N59" i="16" s="1"/>
  <c r="O58" i="16"/>
  <c r="L58" i="16"/>
  <c r="M58" i="16" s="1"/>
  <c r="N58" i="16" s="1"/>
  <c r="O57" i="16"/>
  <c r="L57" i="16"/>
  <c r="M57" i="16" s="1"/>
  <c r="N57" i="16" s="1"/>
  <c r="O56" i="16"/>
  <c r="L56" i="16"/>
  <c r="M56" i="16" s="1"/>
  <c r="N56" i="16" s="1"/>
  <c r="O55" i="16"/>
  <c r="L55" i="16"/>
  <c r="M55" i="16" s="1"/>
  <c r="N55" i="16" s="1"/>
  <c r="O54" i="16"/>
  <c r="L54" i="16"/>
  <c r="M54" i="16" s="1"/>
  <c r="N54" i="16" s="1"/>
  <c r="O53" i="16"/>
  <c r="L53" i="16"/>
  <c r="M53" i="16" s="1"/>
  <c r="N53" i="16" s="1"/>
  <c r="O52" i="16"/>
  <c r="L52" i="16"/>
  <c r="M52" i="16" s="1"/>
  <c r="N52" i="16" s="1"/>
  <c r="O51" i="16"/>
  <c r="L51" i="16"/>
  <c r="M51" i="16" s="1"/>
  <c r="N51" i="16" s="1"/>
  <c r="O50" i="16"/>
  <c r="L50" i="16"/>
  <c r="M50" i="16" s="1"/>
  <c r="N50" i="16" s="1"/>
  <c r="O49" i="16"/>
  <c r="L49" i="16"/>
  <c r="M49" i="16" s="1"/>
  <c r="N49" i="16" s="1"/>
  <c r="O48" i="16"/>
  <c r="L48" i="16"/>
  <c r="M48" i="16" s="1"/>
  <c r="N48" i="16" s="1"/>
  <c r="DP16" i="16" s="1"/>
  <c r="O47" i="16"/>
  <c r="L47" i="16"/>
  <c r="M47" i="16" s="1"/>
  <c r="N47" i="16" s="1"/>
  <c r="DZ27" i="16"/>
  <c r="EB27" i="16" s="1"/>
  <c r="DT27" i="16"/>
  <c r="DS27" i="16"/>
  <c r="EA27" i="16" s="1"/>
  <c r="BZ27" i="16"/>
  <c r="CU27" i="16" s="1"/>
  <c r="DZ26" i="16"/>
  <c r="EB26" i="16" s="1"/>
  <c r="DT26" i="16"/>
  <c r="DS26" i="16"/>
  <c r="EA26" i="16" s="1"/>
  <c r="BZ26" i="16"/>
  <c r="CU26" i="16" s="1"/>
  <c r="DZ25" i="16"/>
  <c r="EB25" i="16" s="1"/>
  <c r="DT25" i="16"/>
  <c r="DS25" i="16"/>
  <c r="EA25" i="16" s="1"/>
  <c r="BZ25" i="16"/>
  <c r="CU25" i="16" s="1"/>
  <c r="DZ24" i="16"/>
  <c r="EB24" i="16" s="1"/>
  <c r="DT24" i="16"/>
  <c r="DS24" i="16"/>
  <c r="EA24" i="16" s="1"/>
  <c r="BZ24" i="16"/>
  <c r="CU24" i="16" s="1"/>
  <c r="DZ23" i="16"/>
  <c r="EB23" i="16" s="1"/>
  <c r="DT23" i="16"/>
  <c r="DS23" i="16"/>
  <c r="EA23" i="16" s="1"/>
  <c r="BZ23" i="16"/>
  <c r="CU23" i="16" s="1"/>
  <c r="DZ22" i="16"/>
  <c r="EB22" i="16" s="1"/>
  <c r="DT22" i="16"/>
  <c r="DS22" i="16"/>
  <c r="EA22" i="16" s="1"/>
  <c r="BZ22" i="16"/>
  <c r="CU22" i="16" s="1"/>
  <c r="DZ21" i="16"/>
  <c r="EB21" i="16" s="1"/>
  <c r="DT21" i="16"/>
  <c r="DS21" i="16"/>
  <c r="EA21" i="16" s="1"/>
  <c r="BZ21" i="16"/>
  <c r="CU21" i="16" s="1"/>
  <c r="DZ20" i="16"/>
  <c r="EB20" i="16" s="1"/>
  <c r="DT20" i="16"/>
  <c r="DS20" i="16"/>
  <c r="EA20" i="16" s="1"/>
  <c r="BZ20" i="16"/>
  <c r="CU20" i="16" s="1"/>
  <c r="DZ19" i="16"/>
  <c r="EB19" i="16" s="1"/>
  <c r="DT19" i="16"/>
  <c r="DS19" i="16"/>
  <c r="EA19" i="16" s="1"/>
  <c r="BZ19" i="16"/>
  <c r="CU19" i="16" s="1"/>
  <c r="DZ18" i="16"/>
  <c r="EB18" i="16" s="1"/>
  <c r="DT18" i="16"/>
  <c r="DS18" i="16"/>
  <c r="EA18" i="16" s="1"/>
  <c r="BZ18" i="16"/>
  <c r="CU18" i="16" s="1"/>
  <c r="DZ17" i="16"/>
  <c r="EB17" i="16" s="1"/>
  <c r="DT17" i="16"/>
  <c r="DS17" i="16"/>
  <c r="EA17" i="16" s="1"/>
  <c r="BZ17" i="16"/>
  <c r="CU17" i="16" s="1"/>
  <c r="DZ16" i="16"/>
  <c r="EB16" i="16" s="1"/>
  <c r="DT16" i="16"/>
  <c r="DS16" i="16"/>
  <c r="EA16" i="16" s="1"/>
  <c r="BZ16" i="16"/>
  <c r="CU16" i="16" s="1"/>
  <c r="AZ16" i="16"/>
  <c r="BA16" i="16" s="1"/>
  <c r="DZ15" i="16"/>
  <c r="EB15" i="16" s="1"/>
  <c r="DT15" i="16"/>
  <c r="DS15" i="16"/>
  <c r="EA15" i="16" s="1"/>
  <c r="BZ15" i="16"/>
  <c r="CU15" i="16" s="1"/>
  <c r="DZ14" i="16"/>
  <c r="EB14" i="16" s="1"/>
  <c r="DT14" i="16"/>
  <c r="DS14" i="16"/>
  <c r="EA14" i="16" s="1"/>
  <c r="BZ14" i="16"/>
  <c r="CU14" i="16" s="1"/>
  <c r="DP11" i="16"/>
  <c r="R9" i="16"/>
  <c r="B9" i="16"/>
  <c r="CQ8" i="16"/>
  <c r="CO8" i="16"/>
  <c r="CL8" i="16"/>
  <c r="CE8" i="16"/>
  <c r="CD8" i="16"/>
  <c r="CC8" i="16"/>
  <c r="CA8" i="16"/>
  <c r="X8" i="16"/>
  <c r="CC7" i="16"/>
  <c r="X7" i="16"/>
  <c r="X6" i="16"/>
  <c r="R6" i="16"/>
  <c r="X5" i="16"/>
  <c r="R5" i="16"/>
  <c r="CO4" i="16"/>
  <c r="CL4" i="16"/>
  <c r="CH4" i="16"/>
  <c r="CF4" i="16"/>
  <c r="CD4" i="16"/>
  <c r="CC4" i="16"/>
  <c r="CA4" i="16"/>
  <c r="X4" i="16"/>
  <c r="R4" i="16"/>
  <c r="CC3" i="16"/>
  <c r="S6" i="16" s="1"/>
  <c r="B3" i="16"/>
  <c r="AX418" i="14"/>
  <c r="AE418" i="14"/>
  <c r="AD418" i="14"/>
  <c r="AX417" i="14"/>
  <c r="AE417" i="14"/>
  <c r="AD417" i="14"/>
  <c r="AX416" i="14"/>
  <c r="AE416" i="14"/>
  <c r="AD416" i="14"/>
  <c r="AX415" i="14"/>
  <c r="AE415" i="14"/>
  <c r="AD415" i="14"/>
  <c r="AX414" i="14"/>
  <c r="AE414" i="14"/>
  <c r="AD414" i="14"/>
  <c r="AX413" i="14"/>
  <c r="AE413" i="14"/>
  <c r="AD413" i="14"/>
  <c r="AX412" i="14"/>
  <c r="AE412" i="14"/>
  <c r="AD412" i="14"/>
  <c r="AX411" i="14"/>
  <c r="AE411" i="14"/>
  <c r="AD411" i="14"/>
  <c r="AX410" i="14"/>
  <c r="AE410" i="14"/>
  <c r="AD410" i="14"/>
  <c r="AX409" i="14"/>
  <c r="AE409" i="14"/>
  <c r="AD409" i="14"/>
  <c r="AX408" i="14"/>
  <c r="AE408" i="14"/>
  <c r="AD408" i="14"/>
  <c r="AX407" i="14"/>
  <c r="AE407" i="14"/>
  <c r="AD407" i="14"/>
  <c r="AX406" i="14"/>
  <c r="AE406" i="14"/>
  <c r="AD406" i="14"/>
  <c r="AX405" i="14"/>
  <c r="AE405" i="14"/>
  <c r="AD405" i="14"/>
  <c r="AX404" i="14"/>
  <c r="AE404" i="14"/>
  <c r="AD404" i="14"/>
  <c r="AX403" i="14"/>
  <c r="AE403" i="14"/>
  <c r="AD403" i="14"/>
  <c r="AX402" i="14"/>
  <c r="AE402" i="14"/>
  <c r="AD402" i="14"/>
  <c r="AX401" i="14"/>
  <c r="AE401" i="14"/>
  <c r="AD401" i="14"/>
  <c r="AX400" i="14"/>
  <c r="AE400" i="14"/>
  <c r="AD400" i="14"/>
  <c r="AX399" i="14"/>
  <c r="AE399" i="14"/>
  <c r="AD399" i="14"/>
  <c r="AX398" i="14"/>
  <c r="AE398" i="14"/>
  <c r="AD398" i="14"/>
  <c r="AX397" i="14"/>
  <c r="AE397" i="14"/>
  <c r="AD397" i="14"/>
  <c r="AX396" i="14"/>
  <c r="AE396" i="14"/>
  <c r="AD396" i="14"/>
  <c r="AX395" i="14"/>
  <c r="AE395" i="14"/>
  <c r="AD395" i="14"/>
  <c r="AX394" i="14"/>
  <c r="AE394" i="14"/>
  <c r="AD394" i="14"/>
  <c r="AX393" i="14"/>
  <c r="AE393" i="14"/>
  <c r="AD393" i="14"/>
  <c r="AX392" i="14"/>
  <c r="AE392" i="14"/>
  <c r="AD392" i="14"/>
  <c r="AX391" i="14"/>
  <c r="AE391" i="14"/>
  <c r="AD391" i="14"/>
  <c r="AX390" i="14"/>
  <c r="AE390" i="14"/>
  <c r="AD390" i="14"/>
  <c r="AX389" i="14"/>
  <c r="AE389" i="14"/>
  <c r="AD389" i="14"/>
  <c r="AX388" i="14"/>
  <c r="AE388" i="14"/>
  <c r="AD388" i="14"/>
  <c r="AX387" i="14"/>
  <c r="AE387" i="14"/>
  <c r="AD387" i="14"/>
  <c r="AX386" i="14"/>
  <c r="AE386" i="14"/>
  <c r="AD386" i="14"/>
  <c r="AX385" i="14"/>
  <c r="AE385" i="14"/>
  <c r="AD385" i="14"/>
  <c r="AX384" i="14"/>
  <c r="AE384" i="14"/>
  <c r="AD384" i="14"/>
  <c r="AX383" i="14"/>
  <c r="AE383" i="14"/>
  <c r="AD383" i="14"/>
  <c r="AX382" i="14"/>
  <c r="AE382" i="14"/>
  <c r="AD382" i="14"/>
  <c r="AX381" i="14"/>
  <c r="AE381" i="14"/>
  <c r="AD381" i="14"/>
  <c r="AX380" i="14"/>
  <c r="AE380" i="14"/>
  <c r="AD380" i="14"/>
  <c r="AX379" i="14"/>
  <c r="AE379" i="14"/>
  <c r="AD379" i="14"/>
  <c r="AX378" i="14"/>
  <c r="AE378" i="14"/>
  <c r="AD378" i="14"/>
  <c r="AX377" i="14"/>
  <c r="AE377" i="14"/>
  <c r="AD377" i="14"/>
  <c r="AX376" i="14"/>
  <c r="AE376" i="14"/>
  <c r="AD376" i="14"/>
  <c r="AX375" i="14"/>
  <c r="AE375" i="14"/>
  <c r="AD375" i="14"/>
  <c r="AX374" i="14"/>
  <c r="AE374" i="14"/>
  <c r="AD374" i="14"/>
  <c r="AX373" i="14"/>
  <c r="AE373" i="14"/>
  <c r="AD373" i="14"/>
  <c r="AX372" i="14"/>
  <c r="AE372" i="14"/>
  <c r="AD372" i="14"/>
  <c r="AX371" i="14"/>
  <c r="AE371" i="14"/>
  <c r="AD371" i="14"/>
  <c r="AX370" i="14"/>
  <c r="AE370" i="14"/>
  <c r="AD370" i="14"/>
  <c r="AX369" i="14"/>
  <c r="AE369" i="14"/>
  <c r="AD369" i="14"/>
  <c r="AX368" i="14"/>
  <c r="AE368" i="14"/>
  <c r="AD368" i="14"/>
  <c r="AX367" i="14"/>
  <c r="AE367" i="14"/>
  <c r="AD367" i="14"/>
  <c r="AX366" i="14"/>
  <c r="AE366" i="14"/>
  <c r="AD366" i="14"/>
  <c r="AX365" i="14"/>
  <c r="AE365" i="14"/>
  <c r="AD365" i="14"/>
  <c r="AX364" i="14"/>
  <c r="AE364" i="14"/>
  <c r="AD364" i="14"/>
  <c r="AX363" i="14"/>
  <c r="AE363" i="14"/>
  <c r="AD363" i="14"/>
  <c r="AX362" i="14"/>
  <c r="AE362" i="14"/>
  <c r="AD362" i="14"/>
  <c r="AX361" i="14"/>
  <c r="AE361" i="14"/>
  <c r="AD361" i="14"/>
  <c r="AX360" i="14"/>
  <c r="AE360" i="14"/>
  <c r="AD360" i="14"/>
  <c r="AX359" i="14"/>
  <c r="AE359" i="14"/>
  <c r="AD359" i="14"/>
  <c r="AX358" i="14"/>
  <c r="AE358" i="14"/>
  <c r="AD358" i="14"/>
  <c r="AX357" i="14"/>
  <c r="AE357" i="14"/>
  <c r="AD357" i="14"/>
  <c r="AX356" i="14"/>
  <c r="AE356" i="14"/>
  <c r="AD356" i="14"/>
  <c r="AX355" i="14"/>
  <c r="AE355" i="14"/>
  <c r="AD355" i="14"/>
  <c r="AX354" i="14"/>
  <c r="AE354" i="14"/>
  <c r="AD354" i="14"/>
  <c r="AX353" i="14"/>
  <c r="AE353" i="14"/>
  <c r="AD353" i="14"/>
  <c r="AX352" i="14"/>
  <c r="AE352" i="14"/>
  <c r="AD352" i="14"/>
  <c r="AX351" i="14"/>
  <c r="AE351" i="14"/>
  <c r="AD351" i="14"/>
  <c r="AX350" i="14"/>
  <c r="AE350" i="14"/>
  <c r="AD350" i="14"/>
  <c r="AX349" i="14"/>
  <c r="AE349" i="14"/>
  <c r="AD349" i="14"/>
  <c r="AX348" i="14"/>
  <c r="AE348" i="14"/>
  <c r="AD348" i="14"/>
  <c r="AX347" i="14"/>
  <c r="AE347" i="14"/>
  <c r="AD347" i="14"/>
  <c r="AX346" i="14"/>
  <c r="AE346" i="14"/>
  <c r="AD346" i="14"/>
  <c r="AX345" i="14"/>
  <c r="AE345" i="14"/>
  <c r="AD345" i="14"/>
  <c r="AX344" i="14"/>
  <c r="AE344" i="14"/>
  <c r="AD344" i="14"/>
  <c r="AX343" i="14"/>
  <c r="AE343" i="14"/>
  <c r="AD343" i="14"/>
  <c r="AX342" i="14"/>
  <c r="AE342" i="14"/>
  <c r="AD342" i="14"/>
  <c r="AX341" i="14"/>
  <c r="AE341" i="14"/>
  <c r="AD341" i="14"/>
  <c r="AX340" i="14"/>
  <c r="AE340" i="14"/>
  <c r="AD340" i="14"/>
  <c r="AX339" i="14"/>
  <c r="AE339" i="14"/>
  <c r="AD339" i="14"/>
  <c r="AX338" i="14"/>
  <c r="AE338" i="14"/>
  <c r="AD338" i="14"/>
  <c r="AX337" i="14"/>
  <c r="AE337" i="14"/>
  <c r="AD337" i="14"/>
  <c r="AX336" i="14"/>
  <c r="AE336" i="14"/>
  <c r="AD336" i="14"/>
  <c r="AX335" i="14"/>
  <c r="AE335" i="14"/>
  <c r="AD335" i="14"/>
  <c r="AX334" i="14"/>
  <c r="AE334" i="14"/>
  <c r="AD334" i="14"/>
  <c r="AX333" i="14"/>
  <c r="AE333" i="14"/>
  <c r="AD333" i="14"/>
  <c r="AX332" i="14"/>
  <c r="AE332" i="14"/>
  <c r="AD332" i="14"/>
  <c r="AX331" i="14"/>
  <c r="AE331" i="14"/>
  <c r="AD331" i="14"/>
  <c r="AX330" i="14"/>
  <c r="AE330" i="14"/>
  <c r="AD330" i="14"/>
  <c r="AX329" i="14"/>
  <c r="AE329" i="14"/>
  <c r="AD329" i="14"/>
  <c r="AX328" i="14"/>
  <c r="AE328" i="14"/>
  <c r="AD328" i="14"/>
  <c r="AX327" i="14"/>
  <c r="AE327" i="14"/>
  <c r="AD327" i="14"/>
  <c r="AX326" i="14"/>
  <c r="AE326" i="14"/>
  <c r="AD326" i="14"/>
  <c r="AX325" i="14"/>
  <c r="AE325" i="14"/>
  <c r="AD325" i="14"/>
  <c r="AX324" i="14"/>
  <c r="AE324" i="14"/>
  <c r="AD324" i="14"/>
  <c r="AX323" i="14"/>
  <c r="AE323" i="14"/>
  <c r="AD323" i="14"/>
  <c r="AX322" i="14"/>
  <c r="AE322" i="14"/>
  <c r="AD322" i="14"/>
  <c r="AX321" i="14"/>
  <c r="AE321" i="14"/>
  <c r="AD321" i="14"/>
  <c r="AX320" i="14"/>
  <c r="AE320" i="14"/>
  <c r="AD320" i="14"/>
  <c r="AX319" i="14"/>
  <c r="AE319" i="14"/>
  <c r="AD319" i="14"/>
  <c r="AX318" i="14"/>
  <c r="AE318" i="14"/>
  <c r="AD318" i="14"/>
  <c r="AX317" i="14"/>
  <c r="AE317" i="14"/>
  <c r="AD317" i="14"/>
  <c r="AX316" i="14"/>
  <c r="AE316" i="14"/>
  <c r="AD316" i="14"/>
  <c r="AX315" i="14"/>
  <c r="AE315" i="14"/>
  <c r="AD315" i="14"/>
  <c r="AX314" i="14"/>
  <c r="AE314" i="14"/>
  <c r="AD314" i="14"/>
  <c r="AX313" i="14"/>
  <c r="AE313" i="14"/>
  <c r="AD313" i="14"/>
  <c r="AX312" i="14"/>
  <c r="AE312" i="14"/>
  <c r="AD312" i="14"/>
  <c r="AX311" i="14"/>
  <c r="AE311" i="14"/>
  <c r="AD311" i="14"/>
  <c r="AX310" i="14"/>
  <c r="AE310" i="14"/>
  <c r="AD310" i="14"/>
  <c r="AX309" i="14"/>
  <c r="AE309" i="14"/>
  <c r="AD309" i="14"/>
  <c r="AX308" i="14"/>
  <c r="AE308" i="14"/>
  <c r="AD308" i="14"/>
  <c r="AX307" i="14"/>
  <c r="AE307" i="14"/>
  <c r="AD307" i="14"/>
  <c r="AX306" i="14"/>
  <c r="AE306" i="14"/>
  <c r="AD306" i="14"/>
  <c r="AX305" i="14"/>
  <c r="AE305" i="14"/>
  <c r="AD305" i="14"/>
  <c r="AX304" i="14"/>
  <c r="AE304" i="14"/>
  <c r="AD304" i="14"/>
  <c r="AX303" i="14"/>
  <c r="AE303" i="14"/>
  <c r="AD303" i="14"/>
  <c r="AX302" i="14"/>
  <c r="AE302" i="14"/>
  <c r="AD302" i="14"/>
  <c r="AX301" i="14"/>
  <c r="AE301" i="14"/>
  <c r="AD301" i="14"/>
  <c r="AX300" i="14"/>
  <c r="AE300" i="14"/>
  <c r="AD300" i="14"/>
  <c r="AX299" i="14"/>
  <c r="AE299" i="14"/>
  <c r="AD299" i="14"/>
  <c r="AX298" i="14"/>
  <c r="AE298" i="14"/>
  <c r="AD298" i="14"/>
  <c r="AX297" i="14"/>
  <c r="AE297" i="14"/>
  <c r="AD297" i="14"/>
  <c r="AX296" i="14"/>
  <c r="AE296" i="14"/>
  <c r="AD296" i="14"/>
  <c r="AX295" i="14"/>
  <c r="AE295" i="14"/>
  <c r="AD295" i="14"/>
  <c r="AX294" i="14"/>
  <c r="AE294" i="14"/>
  <c r="AD294" i="14"/>
  <c r="AX293" i="14"/>
  <c r="AE293" i="14"/>
  <c r="AD293" i="14"/>
  <c r="AX292" i="14"/>
  <c r="AE292" i="14"/>
  <c r="AD292" i="14"/>
  <c r="AX291" i="14"/>
  <c r="AE291" i="14"/>
  <c r="AD291" i="14"/>
  <c r="AX290" i="14"/>
  <c r="AE290" i="14"/>
  <c r="AD290" i="14"/>
  <c r="AX289" i="14"/>
  <c r="AE289" i="14"/>
  <c r="AD289" i="14"/>
  <c r="AX288" i="14"/>
  <c r="AE288" i="14"/>
  <c r="AD288" i="14"/>
  <c r="AX287" i="14"/>
  <c r="AE287" i="14"/>
  <c r="AD287" i="14"/>
  <c r="AX286" i="14"/>
  <c r="AE286" i="14"/>
  <c r="AD286" i="14"/>
  <c r="AX285" i="14"/>
  <c r="AE285" i="14"/>
  <c r="AD285" i="14"/>
  <c r="AX284" i="14"/>
  <c r="AE284" i="14"/>
  <c r="AD284" i="14"/>
  <c r="AX283" i="14"/>
  <c r="AE283" i="14"/>
  <c r="AD283" i="14"/>
  <c r="AX282" i="14"/>
  <c r="AE282" i="14"/>
  <c r="AD282" i="14"/>
  <c r="AX281" i="14"/>
  <c r="AE281" i="14"/>
  <c r="AD281" i="14"/>
  <c r="AX280" i="14"/>
  <c r="AE280" i="14"/>
  <c r="AD280" i="14"/>
  <c r="AX279" i="14"/>
  <c r="AE279" i="14"/>
  <c r="AD279" i="14"/>
  <c r="AX278" i="14"/>
  <c r="AE278" i="14"/>
  <c r="AD278" i="14"/>
  <c r="AX277" i="14"/>
  <c r="AE277" i="14"/>
  <c r="AD277" i="14"/>
  <c r="AX276" i="14"/>
  <c r="AE276" i="14"/>
  <c r="AD276" i="14"/>
  <c r="AX275" i="14"/>
  <c r="AE275" i="14"/>
  <c r="AD275" i="14"/>
  <c r="AX274" i="14"/>
  <c r="AE274" i="14"/>
  <c r="AD274" i="14"/>
  <c r="AX273" i="14"/>
  <c r="AE273" i="14"/>
  <c r="AD273" i="14"/>
  <c r="AX272" i="14"/>
  <c r="AE272" i="14"/>
  <c r="AD272" i="14"/>
  <c r="AX271" i="14"/>
  <c r="AE271" i="14"/>
  <c r="AD271" i="14"/>
  <c r="AX270" i="14"/>
  <c r="AE270" i="14"/>
  <c r="AD270" i="14"/>
  <c r="AX269" i="14"/>
  <c r="AE269" i="14"/>
  <c r="AD269" i="14"/>
  <c r="AX268" i="14"/>
  <c r="AE268" i="14"/>
  <c r="AD268" i="14"/>
  <c r="AX267" i="14"/>
  <c r="AE267" i="14"/>
  <c r="AD267" i="14"/>
  <c r="AX266" i="14"/>
  <c r="AE266" i="14"/>
  <c r="AD266" i="14"/>
  <c r="AX265" i="14"/>
  <c r="AE265" i="14"/>
  <c r="AD265" i="14"/>
  <c r="AX264" i="14"/>
  <c r="AE264" i="14"/>
  <c r="AD264" i="14"/>
  <c r="AX263" i="14"/>
  <c r="AE263" i="14"/>
  <c r="AD263" i="14"/>
  <c r="AX262" i="14"/>
  <c r="AE262" i="14"/>
  <c r="AD262" i="14"/>
  <c r="AX261" i="14"/>
  <c r="AE261" i="14"/>
  <c r="AD261" i="14"/>
  <c r="AX260" i="14"/>
  <c r="AE260" i="14"/>
  <c r="AD260" i="14"/>
  <c r="AX259" i="14"/>
  <c r="AE259" i="14"/>
  <c r="AD259" i="14"/>
  <c r="AX258" i="14"/>
  <c r="AE258" i="14"/>
  <c r="AD258" i="14"/>
  <c r="AX257" i="14"/>
  <c r="AE257" i="14"/>
  <c r="AD257" i="14"/>
  <c r="AX256" i="14"/>
  <c r="AE256" i="14"/>
  <c r="AD256" i="14"/>
  <c r="AX255" i="14"/>
  <c r="AE255" i="14"/>
  <c r="AD255" i="14"/>
  <c r="AX254" i="14"/>
  <c r="AE254" i="14"/>
  <c r="AD254" i="14"/>
  <c r="AX253" i="14"/>
  <c r="AE253" i="14"/>
  <c r="AD253" i="14"/>
  <c r="AX252" i="14"/>
  <c r="AE252" i="14"/>
  <c r="AD252" i="14"/>
  <c r="AX251" i="14"/>
  <c r="AE251" i="14"/>
  <c r="AD251" i="14"/>
  <c r="AX250" i="14"/>
  <c r="AE250" i="14"/>
  <c r="AD250" i="14"/>
  <c r="AX249" i="14"/>
  <c r="AE249" i="14"/>
  <c r="AD249" i="14"/>
  <c r="AX248" i="14"/>
  <c r="AE248" i="14"/>
  <c r="AD248" i="14"/>
  <c r="AX247" i="14"/>
  <c r="AE247" i="14"/>
  <c r="AD247" i="14"/>
  <c r="AX246" i="14"/>
  <c r="AE246" i="14"/>
  <c r="AD246" i="14"/>
  <c r="AX245" i="14"/>
  <c r="AE245" i="14"/>
  <c r="AD245" i="14"/>
  <c r="AX244" i="14"/>
  <c r="AE244" i="14"/>
  <c r="AD244" i="14"/>
  <c r="AX243" i="14"/>
  <c r="AE243" i="14"/>
  <c r="AD243" i="14"/>
  <c r="AX242" i="14"/>
  <c r="AE242" i="14"/>
  <c r="AD242" i="14"/>
  <c r="AX241" i="14"/>
  <c r="AE241" i="14"/>
  <c r="AD241" i="14"/>
  <c r="AX240" i="14"/>
  <c r="AE240" i="14"/>
  <c r="AD240" i="14"/>
  <c r="AX239" i="14"/>
  <c r="AE239" i="14"/>
  <c r="AD239" i="14"/>
  <c r="AX238" i="14"/>
  <c r="AE238" i="14"/>
  <c r="AD238" i="14"/>
  <c r="AX237" i="14"/>
  <c r="AE237" i="14"/>
  <c r="AD237" i="14"/>
  <c r="AX236" i="14"/>
  <c r="AE236" i="14"/>
  <c r="AD236" i="14"/>
  <c r="AX235" i="14"/>
  <c r="AE235" i="14"/>
  <c r="AD235" i="14"/>
  <c r="AX234" i="14"/>
  <c r="AE234" i="14"/>
  <c r="AD234" i="14"/>
  <c r="AX233" i="14"/>
  <c r="AE233" i="14"/>
  <c r="AD233" i="14"/>
  <c r="AX232" i="14"/>
  <c r="AE232" i="14"/>
  <c r="AD232" i="14"/>
  <c r="AX231" i="14"/>
  <c r="AE231" i="14"/>
  <c r="AD231" i="14"/>
  <c r="AX230" i="14"/>
  <c r="AE230" i="14"/>
  <c r="AD230" i="14"/>
  <c r="AX229" i="14"/>
  <c r="AE229" i="14"/>
  <c r="AD229" i="14"/>
  <c r="AX228" i="14"/>
  <c r="AE228" i="14"/>
  <c r="AD228" i="14"/>
  <c r="AX227" i="14"/>
  <c r="AE227" i="14"/>
  <c r="AD227" i="14"/>
  <c r="AX226" i="14"/>
  <c r="AE226" i="14"/>
  <c r="AD226" i="14"/>
  <c r="AX225" i="14"/>
  <c r="AE225" i="14"/>
  <c r="AD225" i="14"/>
  <c r="AX224" i="14"/>
  <c r="AE224" i="14"/>
  <c r="AD224" i="14"/>
  <c r="AX223" i="14"/>
  <c r="AE223" i="14"/>
  <c r="AD223" i="14"/>
  <c r="AX222" i="14"/>
  <c r="AE222" i="14"/>
  <c r="AD222" i="14"/>
  <c r="AX221" i="14"/>
  <c r="AE221" i="14"/>
  <c r="AD221" i="14"/>
  <c r="AX220" i="14"/>
  <c r="AE220" i="14"/>
  <c r="AD220" i="14"/>
  <c r="AX219" i="14"/>
  <c r="AE219" i="14"/>
  <c r="AD219" i="14"/>
  <c r="AX218" i="14"/>
  <c r="AE218" i="14"/>
  <c r="AD218" i="14"/>
  <c r="AX217" i="14"/>
  <c r="AE217" i="14"/>
  <c r="AD217" i="14"/>
  <c r="AX216" i="14"/>
  <c r="AE216" i="14"/>
  <c r="AD216" i="14"/>
  <c r="AX215" i="14"/>
  <c r="AE215" i="14"/>
  <c r="AD215" i="14"/>
  <c r="AX214" i="14"/>
  <c r="AE214" i="14"/>
  <c r="AD214" i="14"/>
  <c r="AX213" i="14"/>
  <c r="AE213" i="14"/>
  <c r="AD213" i="14"/>
  <c r="AX212" i="14"/>
  <c r="AE212" i="14"/>
  <c r="AD212" i="14"/>
  <c r="AX211" i="14"/>
  <c r="AE211" i="14"/>
  <c r="AD211" i="14"/>
  <c r="AX210" i="14"/>
  <c r="AE210" i="14"/>
  <c r="AD210" i="14"/>
  <c r="AX209" i="14"/>
  <c r="AE209" i="14"/>
  <c r="AD209" i="14"/>
  <c r="AX208" i="14"/>
  <c r="AE208" i="14"/>
  <c r="AD208" i="14"/>
  <c r="AX207" i="14"/>
  <c r="AE207" i="14"/>
  <c r="AD207" i="14"/>
  <c r="AX206" i="14"/>
  <c r="AE206" i="14"/>
  <c r="AD206" i="14"/>
  <c r="AX205" i="14"/>
  <c r="AE205" i="14"/>
  <c r="AD205" i="14"/>
  <c r="AX204" i="14"/>
  <c r="AE204" i="14"/>
  <c r="AD204" i="14"/>
  <c r="AX203" i="14"/>
  <c r="AE203" i="14"/>
  <c r="AD203" i="14"/>
  <c r="AX202" i="14"/>
  <c r="AE202" i="14"/>
  <c r="AD202" i="14"/>
  <c r="AX201" i="14"/>
  <c r="AE201" i="14"/>
  <c r="AD201" i="14"/>
  <c r="AX200" i="14"/>
  <c r="AE200" i="14"/>
  <c r="AD200" i="14"/>
  <c r="AX199" i="14"/>
  <c r="AE199" i="14"/>
  <c r="AD199" i="14"/>
  <c r="AX198" i="14"/>
  <c r="AE198" i="14"/>
  <c r="AD198" i="14"/>
  <c r="AX197" i="14"/>
  <c r="AE197" i="14"/>
  <c r="AD197" i="14"/>
  <c r="AX196" i="14"/>
  <c r="AE196" i="14"/>
  <c r="AD196" i="14"/>
  <c r="AX195" i="14"/>
  <c r="AE195" i="14"/>
  <c r="AD195" i="14"/>
  <c r="AX194" i="14"/>
  <c r="AE194" i="14"/>
  <c r="AD194" i="14"/>
  <c r="AX193" i="14"/>
  <c r="AE193" i="14"/>
  <c r="AD193" i="14"/>
  <c r="AX192" i="14"/>
  <c r="AE192" i="14"/>
  <c r="AD192" i="14"/>
  <c r="AX191" i="14"/>
  <c r="AE191" i="14"/>
  <c r="AD191" i="14"/>
  <c r="AX190" i="14"/>
  <c r="AE190" i="14"/>
  <c r="AD190" i="14"/>
  <c r="AX189" i="14"/>
  <c r="AE189" i="14"/>
  <c r="AD189" i="14"/>
  <c r="AX188" i="14"/>
  <c r="AE188" i="14"/>
  <c r="AD188" i="14"/>
  <c r="AX187" i="14"/>
  <c r="AE187" i="14"/>
  <c r="AD187" i="14"/>
  <c r="AX186" i="14"/>
  <c r="AE186" i="14"/>
  <c r="AD186" i="14"/>
  <c r="AX185" i="14"/>
  <c r="AE185" i="14"/>
  <c r="AD185" i="14"/>
  <c r="AX184" i="14"/>
  <c r="AE184" i="14"/>
  <c r="AD184" i="14"/>
  <c r="AX183" i="14"/>
  <c r="AE183" i="14"/>
  <c r="AD183" i="14"/>
  <c r="AX182" i="14"/>
  <c r="AE182" i="14"/>
  <c r="AD182" i="14"/>
  <c r="AX181" i="14"/>
  <c r="AE181" i="14"/>
  <c r="AD181" i="14"/>
  <c r="AX180" i="14"/>
  <c r="AE180" i="14"/>
  <c r="AD180" i="14"/>
  <c r="AX179" i="14"/>
  <c r="AE179" i="14"/>
  <c r="AD179" i="14"/>
  <c r="AX178" i="14"/>
  <c r="AE178" i="14"/>
  <c r="AD178" i="14"/>
  <c r="AX177" i="14"/>
  <c r="AE177" i="14"/>
  <c r="AD177" i="14"/>
  <c r="AX176" i="14"/>
  <c r="AE176" i="14"/>
  <c r="AD176" i="14"/>
  <c r="AX175" i="14"/>
  <c r="AE175" i="14"/>
  <c r="AD175" i="14"/>
  <c r="AX174" i="14"/>
  <c r="AE174" i="14"/>
  <c r="AD174" i="14"/>
  <c r="AX173" i="14"/>
  <c r="AE173" i="14"/>
  <c r="AD173" i="14"/>
  <c r="AX172" i="14"/>
  <c r="AE172" i="14"/>
  <c r="AD172" i="14"/>
  <c r="AX171" i="14"/>
  <c r="AE171" i="14"/>
  <c r="AD171" i="14"/>
  <c r="AX170" i="14"/>
  <c r="AE170" i="14"/>
  <c r="AD170" i="14"/>
  <c r="AX169" i="14"/>
  <c r="AE169" i="14"/>
  <c r="AD169" i="14"/>
  <c r="AX168" i="14"/>
  <c r="AE168" i="14"/>
  <c r="AD168" i="14"/>
  <c r="AX167" i="14"/>
  <c r="AE167" i="14"/>
  <c r="AD167" i="14"/>
  <c r="AX166" i="14"/>
  <c r="AE166" i="14"/>
  <c r="AD166" i="14"/>
  <c r="AX165" i="14"/>
  <c r="AE165" i="14"/>
  <c r="AD165" i="14"/>
  <c r="AX164" i="14"/>
  <c r="AE164" i="14"/>
  <c r="AD164" i="14"/>
  <c r="AX163" i="14"/>
  <c r="AE163" i="14"/>
  <c r="AD163" i="14"/>
  <c r="AX162" i="14"/>
  <c r="AE162" i="14"/>
  <c r="AD162" i="14"/>
  <c r="AX161" i="14"/>
  <c r="AE161" i="14"/>
  <c r="AD161" i="14"/>
  <c r="AX160" i="14"/>
  <c r="AE160" i="14"/>
  <c r="AD160" i="14"/>
  <c r="AX159" i="14"/>
  <c r="AE159" i="14"/>
  <c r="AD159" i="14"/>
  <c r="AX158" i="14"/>
  <c r="AE158" i="14"/>
  <c r="AD158" i="14"/>
  <c r="AX157" i="14"/>
  <c r="AE157" i="14"/>
  <c r="AD157" i="14"/>
  <c r="AX156" i="14"/>
  <c r="AE156" i="14"/>
  <c r="AD156" i="14"/>
  <c r="AX155" i="14"/>
  <c r="AE155" i="14"/>
  <c r="AD155" i="14"/>
  <c r="AX154" i="14"/>
  <c r="AE154" i="14"/>
  <c r="AD154" i="14"/>
  <c r="AX153" i="14"/>
  <c r="AE153" i="14"/>
  <c r="AD153" i="14"/>
  <c r="AX152" i="14"/>
  <c r="AE152" i="14"/>
  <c r="AD152" i="14"/>
  <c r="AX151" i="14"/>
  <c r="AE151" i="14"/>
  <c r="AD151" i="14"/>
  <c r="AX150" i="14"/>
  <c r="AE150" i="14"/>
  <c r="AD150" i="14"/>
  <c r="AX149" i="14"/>
  <c r="AE149" i="14"/>
  <c r="AD149" i="14"/>
  <c r="AX148" i="14"/>
  <c r="AE148" i="14"/>
  <c r="AD148" i="14"/>
  <c r="AX147" i="14"/>
  <c r="AE147" i="14"/>
  <c r="AD147" i="14"/>
  <c r="AX146" i="14"/>
  <c r="AE146" i="14"/>
  <c r="AD146" i="14"/>
  <c r="AX145" i="14"/>
  <c r="AE145" i="14"/>
  <c r="AD145" i="14"/>
  <c r="AX144" i="14"/>
  <c r="AE144" i="14"/>
  <c r="AD144" i="14"/>
  <c r="AX143" i="14"/>
  <c r="AE143" i="14"/>
  <c r="AD143" i="14"/>
  <c r="AX142" i="14"/>
  <c r="AE142" i="14"/>
  <c r="AD142" i="14"/>
  <c r="AX141" i="14"/>
  <c r="AE141" i="14"/>
  <c r="AD141" i="14"/>
  <c r="AX140" i="14"/>
  <c r="AE140" i="14"/>
  <c r="AD140" i="14"/>
  <c r="AX139" i="14"/>
  <c r="AE139" i="14"/>
  <c r="AD139" i="14"/>
  <c r="AX138" i="14"/>
  <c r="AE138" i="14"/>
  <c r="AD138" i="14"/>
  <c r="AX137" i="14"/>
  <c r="AE137" i="14"/>
  <c r="AD137" i="14"/>
  <c r="AX136" i="14"/>
  <c r="AE136" i="14"/>
  <c r="AD136" i="14"/>
  <c r="AX135" i="14"/>
  <c r="AE135" i="14"/>
  <c r="AD135" i="14"/>
  <c r="AX134" i="14"/>
  <c r="AE134" i="14"/>
  <c r="AD134" i="14"/>
  <c r="AX133" i="14"/>
  <c r="AE133" i="14"/>
  <c r="AD133" i="14"/>
  <c r="AX132" i="14"/>
  <c r="AE132" i="14"/>
  <c r="AD132" i="14"/>
  <c r="AX131" i="14"/>
  <c r="AE131" i="14"/>
  <c r="AD131" i="14"/>
  <c r="AX130" i="14"/>
  <c r="AE130" i="14"/>
  <c r="AD130" i="14"/>
  <c r="AX129" i="14"/>
  <c r="AE129" i="14"/>
  <c r="AD129" i="14"/>
  <c r="AX128" i="14"/>
  <c r="AE128" i="14"/>
  <c r="AD128" i="14"/>
  <c r="AX127" i="14"/>
  <c r="AE127" i="14"/>
  <c r="AD127" i="14"/>
  <c r="AX126" i="14"/>
  <c r="AE126" i="14"/>
  <c r="AD126" i="14"/>
  <c r="AX125" i="14"/>
  <c r="AE125" i="14"/>
  <c r="AD125" i="14"/>
  <c r="AX124" i="14"/>
  <c r="AE124" i="14"/>
  <c r="AD124" i="14"/>
  <c r="AX123" i="14"/>
  <c r="AE123" i="14"/>
  <c r="AD123" i="14"/>
  <c r="AX122" i="14"/>
  <c r="AE122" i="14"/>
  <c r="AD122" i="14"/>
  <c r="AX121" i="14"/>
  <c r="AE121" i="14"/>
  <c r="AD121" i="14"/>
  <c r="AX120" i="14"/>
  <c r="AE120" i="14"/>
  <c r="AD120" i="14"/>
  <c r="AX119" i="14"/>
  <c r="AE119" i="14"/>
  <c r="AD119" i="14"/>
  <c r="AX118" i="14"/>
  <c r="AE118" i="14"/>
  <c r="AD118" i="14"/>
  <c r="AX117" i="14"/>
  <c r="AE117" i="14"/>
  <c r="AD117" i="14"/>
  <c r="AX116" i="14"/>
  <c r="AE116" i="14"/>
  <c r="AD116" i="14"/>
  <c r="AX115" i="14"/>
  <c r="AE115" i="14"/>
  <c r="AD115" i="14"/>
  <c r="AX114" i="14"/>
  <c r="AE114" i="14"/>
  <c r="AD114" i="14"/>
  <c r="AX113" i="14"/>
  <c r="AE113" i="14"/>
  <c r="AD113" i="14"/>
  <c r="AX112" i="14"/>
  <c r="AE112" i="14"/>
  <c r="AD112" i="14"/>
  <c r="AX111" i="14"/>
  <c r="AE111" i="14"/>
  <c r="AD111" i="14"/>
  <c r="AX110" i="14"/>
  <c r="AE110" i="14"/>
  <c r="AD110" i="14"/>
  <c r="AX109" i="14"/>
  <c r="AE109" i="14"/>
  <c r="AD109" i="14"/>
  <c r="AX108" i="14"/>
  <c r="AE108" i="14"/>
  <c r="AD108" i="14"/>
  <c r="AX107" i="14"/>
  <c r="AE107" i="14"/>
  <c r="AD107" i="14"/>
  <c r="AX106" i="14"/>
  <c r="AE106" i="14"/>
  <c r="AD106" i="14"/>
  <c r="AX105" i="14"/>
  <c r="AE105" i="14"/>
  <c r="AD105" i="14"/>
  <c r="AX104" i="14"/>
  <c r="AE104" i="14"/>
  <c r="AD104" i="14"/>
  <c r="AX103" i="14"/>
  <c r="AE103" i="14"/>
  <c r="AD103" i="14"/>
  <c r="AX102" i="14"/>
  <c r="AE102" i="14"/>
  <c r="AD102" i="14"/>
  <c r="AX101" i="14"/>
  <c r="AE101" i="14"/>
  <c r="AD101" i="14"/>
  <c r="AX100" i="14"/>
  <c r="AE100" i="14"/>
  <c r="AD100" i="14"/>
  <c r="AX99" i="14"/>
  <c r="AE99" i="14"/>
  <c r="AD99" i="14"/>
  <c r="AX98" i="14"/>
  <c r="AE98" i="14"/>
  <c r="AD98" i="14"/>
  <c r="AX97" i="14"/>
  <c r="AE97" i="14"/>
  <c r="AD97" i="14"/>
  <c r="AX96" i="14"/>
  <c r="AE96" i="14"/>
  <c r="AD96" i="14"/>
  <c r="AX95" i="14"/>
  <c r="AE95" i="14"/>
  <c r="AD95" i="14"/>
  <c r="AX94" i="14"/>
  <c r="AE94" i="14"/>
  <c r="AD94" i="14"/>
  <c r="AX93" i="14"/>
  <c r="AE93" i="14"/>
  <c r="AD93" i="14"/>
  <c r="AX92" i="14"/>
  <c r="AE92" i="14"/>
  <c r="AD92" i="14"/>
  <c r="AX91" i="14"/>
  <c r="AE91" i="14"/>
  <c r="AD91" i="14"/>
  <c r="AX90" i="14"/>
  <c r="AE90" i="14"/>
  <c r="AD90" i="14"/>
  <c r="AX89" i="14"/>
  <c r="AE89" i="14"/>
  <c r="AD89" i="14"/>
  <c r="AX88" i="14"/>
  <c r="AE88" i="14"/>
  <c r="AD88" i="14"/>
  <c r="AX87" i="14"/>
  <c r="AE87" i="14"/>
  <c r="AD87" i="14"/>
  <c r="AX86" i="14"/>
  <c r="AE86" i="14"/>
  <c r="AD86" i="14"/>
  <c r="AX85" i="14"/>
  <c r="AE85" i="14"/>
  <c r="AD85" i="14"/>
  <c r="AX84" i="14"/>
  <c r="AE84" i="14"/>
  <c r="AD84" i="14"/>
  <c r="AX83" i="14"/>
  <c r="AE83" i="14"/>
  <c r="AD83" i="14"/>
  <c r="B83" i="14"/>
  <c r="AX82" i="14"/>
  <c r="AE82" i="14"/>
  <c r="AD82" i="14"/>
  <c r="AX81" i="14"/>
  <c r="AE81" i="14"/>
  <c r="AD81" i="14"/>
  <c r="AX80" i="14"/>
  <c r="AE80" i="14"/>
  <c r="AD80" i="14"/>
  <c r="AX79" i="14"/>
  <c r="AE79" i="14"/>
  <c r="I74" i="14" s="1"/>
  <c r="P106" i="14" s="1"/>
  <c r="AD79" i="14"/>
  <c r="AX78" i="14"/>
  <c r="AE78" i="14"/>
  <c r="AD78" i="14"/>
  <c r="AX77" i="14"/>
  <c r="AE77" i="14"/>
  <c r="AD77" i="14"/>
  <c r="AX76" i="14"/>
  <c r="J74" i="14" s="1"/>
  <c r="AE76" i="14"/>
  <c r="AD76" i="14"/>
  <c r="O68" i="14"/>
  <c r="L68" i="14"/>
  <c r="M68" i="14" s="1"/>
  <c r="N68" i="14" s="1"/>
  <c r="O67" i="14"/>
  <c r="L67" i="14"/>
  <c r="M67" i="14" s="1"/>
  <c r="N67" i="14" s="1"/>
  <c r="O66" i="14"/>
  <c r="L66" i="14"/>
  <c r="M66" i="14" s="1"/>
  <c r="N66" i="14" s="1"/>
  <c r="O65" i="14"/>
  <c r="L65" i="14"/>
  <c r="M65" i="14" s="1"/>
  <c r="N65" i="14" s="1"/>
  <c r="O64" i="14"/>
  <c r="L64" i="14"/>
  <c r="M64" i="14" s="1"/>
  <c r="N64" i="14" s="1"/>
  <c r="O63" i="14"/>
  <c r="L63" i="14"/>
  <c r="M63" i="14" s="1"/>
  <c r="N63" i="14" s="1"/>
  <c r="O62" i="14"/>
  <c r="L62" i="14"/>
  <c r="M62" i="14" s="1"/>
  <c r="N62" i="14" s="1"/>
  <c r="O61" i="14"/>
  <c r="L61" i="14"/>
  <c r="M61" i="14" s="1"/>
  <c r="N61" i="14" s="1"/>
  <c r="O60" i="14"/>
  <c r="L60" i="14"/>
  <c r="M60" i="14" s="1"/>
  <c r="N60" i="14" s="1"/>
  <c r="O59" i="14"/>
  <c r="L59" i="14"/>
  <c r="M59" i="14" s="1"/>
  <c r="N59" i="14" s="1"/>
  <c r="O58" i="14"/>
  <c r="L58" i="14"/>
  <c r="M58" i="14" s="1"/>
  <c r="N58" i="14" s="1"/>
  <c r="O57" i="14"/>
  <c r="L57" i="14"/>
  <c r="M57" i="14" s="1"/>
  <c r="N57" i="14" s="1"/>
  <c r="O56" i="14"/>
  <c r="L56" i="14"/>
  <c r="M56" i="14" s="1"/>
  <c r="N56" i="14" s="1"/>
  <c r="O55" i="14"/>
  <c r="L55" i="14"/>
  <c r="M55" i="14" s="1"/>
  <c r="N55" i="14" s="1"/>
  <c r="O54" i="14"/>
  <c r="L54" i="14"/>
  <c r="M54" i="14" s="1"/>
  <c r="N54" i="14" s="1"/>
  <c r="O53" i="14"/>
  <c r="L53" i="14"/>
  <c r="M53" i="14" s="1"/>
  <c r="N53" i="14" s="1"/>
  <c r="O52" i="14"/>
  <c r="L52" i="14"/>
  <c r="M52" i="14" s="1"/>
  <c r="N52" i="14" s="1"/>
  <c r="O51" i="14"/>
  <c r="L51" i="14"/>
  <c r="M51" i="14" s="1"/>
  <c r="N51" i="14" s="1"/>
  <c r="O50" i="14"/>
  <c r="L50" i="14"/>
  <c r="M50" i="14" s="1"/>
  <c r="N50" i="14" s="1"/>
  <c r="O49" i="14"/>
  <c r="L49" i="14"/>
  <c r="M49" i="14" s="1"/>
  <c r="N49" i="14" s="1"/>
  <c r="O48" i="14"/>
  <c r="L48" i="14"/>
  <c r="M48" i="14" s="1"/>
  <c r="N48" i="14" s="1"/>
  <c r="O47" i="14"/>
  <c r="L47" i="14"/>
  <c r="M47" i="14" s="1"/>
  <c r="N47" i="14" s="1"/>
  <c r="O46" i="14"/>
  <c r="L46" i="14"/>
  <c r="M46" i="14" s="1"/>
  <c r="N46" i="14" s="1"/>
  <c r="O45" i="14"/>
  <c r="L45" i="14"/>
  <c r="M45" i="14" s="1"/>
  <c r="N45" i="14" s="1"/>
  <c r="O44" i="14"/>
  <c r="L44" i="14"/>
  <c r="M44" i="14" s="1"/>
  <c r="N44" i="14" s="1"/>
  <c r="AZ18" i="14" s="1"/>
  <c r="BA18" i="14" s="1"/>
  <c r="DZ24" i="14"/>
  <c r="EB24" i="14" s="1"/>
  <c r="DT24" i="14"/>
  <c r="DS24" i="14"/>
  <c r="EA24" i="14" s="1"/>
  <c r="BZ24" i="14"/>
  <c r="CU24" i="14" s="1"/>
  <c r="DZ23" i="14"/>
  <c r="EB23" i="14" s="1"/>
  <c r="DT23" i="14"/>
  <c r="DS23" i="14"/>
  <c r="EA23" i="14" s="1"/>
  <c r="BZ23" i="14"/>
  <c r="CU23" i="14" s="1"/>
  <c r="DZ22" i="14"/>
  <c r="EB22" i="14" s="1"/>
  <c r="DT22" i="14"/>
  <c r="DS22" i="14"/>
  <c r="EA22" i="14" s="1"/>
  <c r="BZ22" i="14"/>
  <c r="CU22" i="14" s="1"/>
  <c r="DZ21" i="14"/>
  <c r="EB21" i="14" s="1"/>
  <c r="DT21" i="14"/>
  <c r="DS21" i="14"/>
  <c r="EA21" i="14" s="1"/>
  <c r="BZ21" i="14"/>
  <c r="CU21" i="14" s="1"/>
  <c r="DZ20" i="14"/>
  <c r="EB20" i="14" s="1"/>
  <c r="DT20" i="14"/>
  <c r="DS20" i="14"/>
  <c r="EA20" i="14" s="1"/>
  <c r="BZ20" i="14"/>
  <c r="CU20" i="14" s="1"/>
  <c r="DZ19" i="14"/>
  <c r="EB19" i="14" s="1"/>
  <c r="DT19" i="14"/>
  <c r="DS19" i="14"/>
  <c r="EA19" i="14" s="1"/>
  <c r="BZ19" i="14"/>
  <c r="CU19" i="14" s="1"/>
  <c r="DZ18" i="14"/>
  <c r="EB18" i="14" s="1"/>
  <c r="DT18" i="14"/>
  <c r="DS18" i="14"/>
  <c r="EA18" i="14" s="1"/>
  <c r="BZ18" i="14"/>
  <c r="CU18" i="14" s="1"/>
  <c r="DZ17" i="14"/>
  <c r="EB17" i="14" s="1"/>
  <c r="DT17" i="14"/>
  <c r="DS17" i="14"/>
  <c r="EA17" i="14" s="1"/>
  <c r="BZ17" i="14"/>
  <c r="CU17" i="14" s="1"/>
  <c r="DZ16" i="14"/>
  <c r="EB16" i="14" s="1"/>
  <c r="DT16" i="14"/>
  <c r="DS16" i="14"/>
  <c r="EA16" i="14" s="1"/>
  <c r="BZ16" i="14"/>
  <c r="CU16" i="14" s="1"/>
  <c r="DZ15" i="14"/>
  <c r="EB15" i="14" s="1"/>
  <c r="DT15" i="14"/>
  <c r="DS15" i="14"/>
  <c r="EA15" i="14" s="1"/>
  <c r="BZ15" i="14"/>
  <c r="CU15" i="14" s="1"/>
  <c r="AZ15" i="14"/>
  <c r="BA15" i="14" s="1"/>
  <c r="DZ14" i="14"/>
  <c r="EB14" i="14" s="1"/>
  <c r="DT14" i="14"/>
  <c r="DS14" i="14"/>
  <c r="EA14" i="14" s="1"/>
  <c r="BZ14" i="14"/>
  <c r="CU14" i="14" s="1"/>
  <c r="DP11" i="14"/>
  <c r="R9" i="14"/>
  <c r="CS14" i="14" s="1"/>
  <c r="CQ8" i="14"/>
  <c r="CO8" i="14"/>
  <c r="CL8" i="14"/>
  <c r="CE8" i="14"/>
  <c r="CD8" i="14"/>
  <c r="CC8" i="14"/>
  <c r="CA8" i="14"/>
  <c r="X8" i="14"/>
  <c r="CC7" i="14"/>
  <c r="X7" i="14"/>
  <c r="X6" i="14"/>
  <c r="R6" i="14"/>
  <c r="X5" i="14"/>
  <c r="R5" i="14"/>
  <c r="CO4" i="14"/>
  <c r="CL4" i="14"/>
  <c r="CH4" i="14"/>
  <c r="CF4" i="14"/>
  <c r="CD4" i="14"/>
  <c r="CC4" i="14"/>
  <c r="CA4" i="14"/>
  <c r="X4" i="14"/>
  <c r="R4" i="14"/>
  <c r="CC3" i="14"/>
  <c r="S6" i="14" s="1"/>
  <c r="B3" i="14"/>
  <c r="B9" i="14" s="1"/>
  <c r="EB26" i="12"/>
  <c r="EB27" i="12"/>
  <c r="EA26" i="12"/>
  <c r="EA27" i="12"/>
  <c r="DZ26" i="12"/>
  <c r="DZ27" i="12"/>
  <c r="DT26" i="12"/>
  <c r="DT27" i="12"/>
  <c r="DS26" i="12"/>
  <c r="DS27" i="12"/>
  <c r="DR26" i="12"/>
  <c r="DR27" i="12"/>
  <c r="DP26" i="12"/>
  <c r="DP27" i="12"/>
  <c r="DN26" i="12"/>
  <c r="DN27" i="12"/>
  <c r="CX26" i="12"/>
  <c r="CX27" i="12"/>
  <c r="CW26" i="12"/>
  <c r="CW27" i="12"/>
  <c r="CU26" i="12"/>
  <c r="CU27" i="12"/>
  <c r="CS26" i="12"/>
  <c r="CS27" i="12"/>
  <c r="BZ26" i="12"/>
  <c r="BZ27" i="12"/>
  <c r="AZ26" i="12"/>
  <c r="BA26" i="12" s="1"/>
  <c r="AZ27" i="12"/>
  <c r="BA27" i="12" s="1"/>
  <c r="AY26" i="12"/>
  <c r="AY27" i="12"/>
  <c r="AX26" i="12"/>
  <c r="AX27" i="12"/>
  <c r="AW26" i="12"/>
  <c r="BN26" i="12" s="1"/>
  <c r="BO26" i="12" s="1"/>
  <c r="AW27" i="12"/>
  <c r="BN27" i="12" s="1"/>
  <c r="BO27" i="12" s="1"/>
  <c r="AV26" i="12"/>
  <c r="AV27" i="12"/>
  <c r="AU26" i="12"/>
  <c r="AU27" i="12"/>
  <c r="AT26" i="12"/>
  <c r="BB26" i="12" s="1"/>
  <c r="AT27" i="12"/>
  <c r="BB27" i="12" s="1"/>
  <c r="AT25" i="12"/>
  <c r="AS26" i="12"/>
  <c r="AS27" i="12"/>
  <c r="AR26" i="12"/>
  <c r="AR27" i="12"/>
  <c r="AQ26" i="12"/>
  <c r="AQ27" i="12"/>
  <c r="AP26" i="12"/>
  <c r="AP27" i="12"/>
  <c r="AP25" i="12"/>
  <c r="AO26" i="12"/>
  <c r="AO27" i="12"/>
  <c r="AO25" i="12"/>
  <c r="AN26" i="12"/>
  <c r="AN27" i="12"/>
  <c r="AM26" i="12"/>
  <c r="AM27" i="12"/>
  <c r="AL26" i="12"/>
  <c r="AL27" i="12"/>
  <c r="AM25" i="12"/>
  <c r="AL25" i="12"/>
  <c r="AK26" i="12"/>
  <c r="AK27" i="12"/>
  <c r="AJ26" i="12"/>
  <c r="AJ27" i="12"/>
  <c r="AI26" i="12"/>
  <c r="AI27" i="12"/>
  <c r="AH26" i="12"/>
  <c r="AH27" i="12"/>
  <c r="AG26" i="12"/>
  <c r="AG27" i="12"/>
  <c r="AE26" i="12"/>
  <c r="AE27" i="12"/>
  <c r="AD26" i="12"/>
  <c r="AD27" i="12"/>
  <c r="AC26" i="12"/>
  <c r="AC27" i="12"/>
  <c r="AX424" i="12"/>
  <c r="AE424" i="12"/>
  <c r="AD424" i="12"/>
  <c r="AX423" i="12"/>
  <c r="AE423" i="12"/>
  <c r="AD423" i="12"/>
  <c r="AX422" i="12"/>
  <c r="AE422" i="12"/>
  <c r="AD422" i="12"/>
  <c r="AX421" i="12"/>
  <c r="AE421" i="12"/>
  <c r="AD421" i="12"/>
  <c r="AX420" i="12"/>
  <c r="AE420" i="12"/>
  <c r="AD420" i="12"/>
  <c r="AX419" i="12"/>
  <c r="AE419" i="12"/>
  <c r="AD419" i="12"/>
  <c r="AX418" i="12"/>
  <c r="AE418" i="12"/>
  <c r="AD418" i="12"/>
  <c r="AX417" i="12"/>
  <c r="AE417" i="12"/>
  <c r="AD417" i="12"/>
  <c r="AX416" i="12"/>
  <c r="AE416" i="12"/>
  <c r="AD416" i="12"/>
  <c r="AX415" i="12"/>
  <c r="AE415" i="12"/>
  <c r="AD415" i="12"/>
  <c r="AX414" i="12"/>
  <c r="AE414" i="12"/>
  <c r="AD414" i="12"/>
  <c r="AX413" i="12"/>
  <c r="AE413" i="12"/>
  <c r="AD413" i="12"/>
  <c r="AX412" i="12"/>
  <c r="AE412" i="12"/>
  <c r="AD412" i="12"/>
  <c r="AX411" i="12"/>
  <c r="AE411" i="12"/>
  <c r="AD411" i="12"/>
  <c r="AX410" i="12"/>
  <c r="AE410" i="12"/>
  <c r="AD410" i="12"/>
  <c r="AX409" i="12"/>
  <c r="AE409" i="12"/>
  <c r="AD409" i="12"/>
  <c r="AX408" i="12"/>
  <c r="AE408" i="12"/>
  <c r="AD408" i="12"/>
  <c r="AX407" i="12"/>
  <c r="AE407" i="12"/>
  <c r="AD407" i="12"/>
  <c r="AX406" i="12"/>
  <c r="AE406" i="12"/>
  <c r="AD406" i="12"/>
  <c r="AX405" i="12"/>
  <c r="AE405" i="12"/>
  <c r="AD405" i="12"/>
  <c r="AX404" i="12"/>
  <c r="AE404" i="12"/>
  <c r="AD404" i="12"/>
  <c r="AX403" i="12"/>
  <c r="AE403" i="12"/>
  <c r="AD403" i="12"/>
  <c r="AX402" i="12"/>
  <c r="AE402" i="12"/>
  <c r="AD402" i="12"/>
  <c r="AX401" i="12"/>
  <c r="AE401" i="12"/>
  <c r="AD401" i="12"/>
  <c r="AX400" i="12"/>
  <c r="AE400" i="12"/>
  <c r="AD400" i="12"/>
  <c r="AX399" i="12"/>
  <c r="AE399" i="12"/>
  <c r="AD399" i="12"/>
  <c r="AX398" i="12"/>
  <c r="AE398" i="12"/>
  <c r="AD398" i="12"/>
  <c r="AX397" i="12"/>
  <c r="AE397" i="12"/>
  <c r="AD397" i="12"/>
  <c r="AX396" i="12"/>
  <c r="AE396" i="12"/>
  <c r="AD396" i="12"/>
  <c r="AX395" i="12"/>
  <c r="AE395" i="12"/>
  <c r="AD395" i="12"/>
  <c r="AX394" i="12"/>
  <c r="AE394" i="12"/>
  <c r="AD394" i="12"/>
  <c r="AX393" i="12"/>
  <c r="AE393" i="12"/>
  <c r="AD393" i="12"/>
  <c r="AX392" i="12"/>
  <c r="AE392" i="12"/>
  <c r="AD392" i="12"/>
  <c r="AX391" i="12"/>
  <c r="AE391" i="12"/>
  <c r="AD391" i="12"/>
  <c r="AX390" i="12"/>
  <c r="AE390" i="12"/>
  <c r="AD390" i="12"/>
  <c r="AX389" i="12"/>
  <c r="AE389" i="12"/>
  <c r="AD389" i="12"/>
  <c r="AX388" i="12"/>
  <c r="AE388" i="12"/>
  <c r="AD388" i="12"/>
  <c r="AX387" i="12"/>
  <c r="AE387" i="12"/>
  <c r="AD387" i="12"/>
  <c r="AX386" i="12"/>
  <c r="AE386" i="12"/>
  <c r="AD386" i="12"/>
  <c r="AX385" i="12"/>
  <c r="AE385" i="12"/>
  <c r="AD385" i="12"/>
  <c r="AX384" i="12"/>
  <c r="AE384" i="12"/>
  <c r="AD384" i="12"/>
  <c r="AX383" i="12"/>
  <c r="AE383" i="12"/>
  <c r="AD383" i="12"/>
  <c r="AX382" i="12"/>
  <c r="AE382" i="12"/>
  <c r="AD382" i="12"/>
  <c r="AX381" i="12"/>
  <c r="AE381" i="12"/>
  <c r="AD381" i="12"/>
  <c r="AX380" i="12"/>
  <c r="AE380" i="12"/>
  <c r="AD380" i="12"/>
  <c r="AX379" i="12"/>
  <c r="AE379" i="12"/>
  <c r="AD379" i="12"/>
  <c r="AX378" i="12"/>
  <c r="AE378" i="12"/>
  <c r="AD378" i="12"/>
  <c r="AX377" i="12"/>
  <c r="AE377" i="12"/>
  <c r="AD377" i="12"/>
  <c r="AX376" i="12"/>
  <c r="AE376" i="12"/>
  <c r="AD376" i="12"/>
  <c r="AX375" i="12"/>
  <c r="AE375" i="12"/>
  <c r="AD375" i="12"/>
  <c r="AX374" i="12"/>
  <c r="AE374" i="12"/>
  <c r="AD374" i="12"/>
  <c r="AX373" i="12"/>
  <c r="AE373" i="12"/>
  <c r="AD373" i="12"/>
  <c r="AX372" i="12"/>
  <c r="AE372" i="12"/>
  <c r="AD372" i="12"/>
  <c r="AX371" i="12"/>
  <c r="AE371" i="12"/>
  <c r="AD371" i="12"/>
  <c r="AX370" i="12"/>
  <c r="AE370" i="12"/>
  <c r="AD370" i="12"/>
  <c r="AX369" i="12"/>
  <c r="AE369" i="12"/>
  <c r="AD369" i="12"/>
  <c r="AX368" i="12"/>
  <c r="AE368" i="12"/>
  <c r="AD368" i="12"/>
  <c r="AX367" i="12"/>
  <c r="AE367" i="12"/>
  <c r="AD367" i="12"/>
  <c r="AX366" i="12"/>
  <c r="AE366" i="12"/>
  <c r="AD366" i="12"/>
  <c r="AX365" i="12"/>
  <c r="AE365" i="12"/>
  <c r="AD365" i="12"/>
  <c r="AX364" i="12"/>
  <c r="AE364" i="12"/>
  <c r="AD364" i="12"/>
  <c r="AX363" i="12"/>
  <c r="AE363" i="12"/>
  <c r="AD363" i="12"/>
  <c r="AX362" i="12"/>
  <c r="AE362" i="12"/>
  <c r="AD362" i="12"/>
  <c r="AX361" i="12"/>
  <c r="AE361" i="12"/>
  <c r="AD361" i="12"/>
  <c r="AX360" i="12"/>
  <c r="AE360" i="12"/>
  <c r="AD360" i="12"/>
  <c r="AX359" i="12"/>
  <c r="AE359" i="12"/>
  <c r="AD359" i="12"/>
  <c r="AX358" i="12"/>
  <c r="AE358" i="12"/>
  <c r="AD358" i="12"/>
  <c r="AX357" i="12"/>
  <c r="AE357" i="12"/>
  <c r="AD357" i="12"/>
  <c r="AX356" i="12"/>
  <c r="AE356" i="12"/>
  <c r="AD356" i="12"/>
  <c r="AX355" i="12"/>
  <c r="AE355" i="12"/>
  <c r="AD355" i="12"/>
  <c r="AX354" i="12"/>
  <c r="AE354" i="12"/>
  <c r="AD354" i="12"/>
  <c r="AX353" i="12"/>
  <c r="AE353" i="12"/>
  <c r="AD353" i="12"/>
  <c r="AX352" i="12"/>
  <c r="AE352" i="12"/>
  <c r="AD352" i="12"/>
  <c r="AX351" i="12"/>
  <c r="AE351" i="12"/>
  <c r="AD351" i="12"/>
  <c r="AX350" i="12"/>
  <c r="AE350" i="12"/>
  <c r="AD350" i="12"/>
  <c r="AX349" i="12"/>
  <c r="AE349" i="12"/>
  <c r="AD349" i="12"/>
  <c r="AX348" i="12"/>
  <c r="AE348" i="12"/>
  <c r="AD348" i="12"/>
  <c r="AX347" i="12"/>
  <c r="AE347" i="12"/>
  <c r="AD347" i="12"/>
  <c r="AX346" i="12"/>
  <c r="AE346" i="12"/>
  <c r="AD346" i="12"/>
  <c r="AX345" i="12"/>
  <c r="AE345" i="12"/>
  <c r="AD345" i="12"/>
  <c r="AX344" i="12"/>
  <c r="AE344" i="12"/>
  <c r="AD344" i="12"/>
  <c r="AX343" i="12"/>
  <c r="AE343" i="12"/>
  <c r="AD343" i="12"/>
  <c r="AX342" i="12"/>
  <c r="AE342" i="12"/>
  <c r="AD342" i="12"/>
  <c r="AX341" i="12"/>
  <c r="AE341" i="12"/>
  <c r="AD341" i="12"/>
  <c r="AX340" i="12"/>
  <c r="AE340" i="12"/>
  <c r="AD340" i="12"/>
  <c r="AX339" i="12"/>
  <c r="AE339" i="12"/>
  <c r="AD339" i="12"/>
  <c r="AX338" i="12"/>
  <c r="AE338" i="12"/>
  <c r="AD338" i="12"/>
  <c r="AX337" i="12"/>
  <c r="AE337" i="12"/>
  <c r="AD337" i="12"/>
  <c r="AX336" i="12"/>
  <c r="AE336" i="12"/>
  <c r="AD336" i="12"/>
  <c r="AX335" i="12"/>
  <c r="AE335" i="12"/>
  <c r="AD335" i="12"/>
  <c r="AX334" i="12"/>
  <c r="AE334" i="12"/>
  <c r="AD334" i="12"/>
  <c r="AX333" i="12"/>
  <c r="AE333" i="12"/>
  <c r="AD333" i="12"/>
  <c r="AX332" i="12"/>
  <c r="AE332" i="12"/>
  <c r="AD332" i="12"/>
  <c r="AX331" i="12"/>
  <c r="AE331" i="12"/>
  <c r="AD331" i="12"/>
  <c r="AX330" i="12"/>
  <c r="AE330" i="12"/>
  <c r="AD330" i="12"/>
  <c r="AX329" i="12"/>
  <c r="AE329" i="12"/>
  <c r="AD329" i="12"/>
  <c r="AX328" i="12"/>
  <c r="AE328" i="12"/>
  <c r="AD328" i="12"/>
  <c r="AX327" i="12"/>
  <c r="AE327" i="12"/>
  <c r="AD327" i="12"/>
  <c r="AX326" i="12"/>
  <c r="AE326" i="12"/>
  <c r="AD326" i="12"/>
  <c r="AX325" i="12"/>
  <c r="AE325" i="12"/>
  <c r="AD325" i="12"/>
  <c r="AX324" i="12"/>
  <c r="AE324" i="12"/>
  <c r="AD324" i="12"/>
  <c r="AX323" i="12"/>
  <c r="AE323" i="12"/>
  <c r="AD323" i="12"/>
  <c r="AX322" i="12"/>
  <c r="AE322" i="12"/>
  <c r="AD322" i="12"/>
  <c r="AX321" i="12"/>
  <c r="AE321" i="12"/>
  <c r="AD321" i="12"/>
  <c r="AX320" i="12"/>
  <c r="AE320" i="12"/>
  <c r="AD320" i="12"/>
  <c r="AX319" i="12"/>
  <c r="AE319" i="12"/>
  <c r="AD319" i="12"/>
  <c r="AX318" i="12"/>
  <c r="AE318" i="12"/>
  <c r="AD318" i="12"/>
  <c r="AX317" i="12"/>
  <c r="AE317" i="12"/>
  <c r="AD317" i="12"/>
  <c r="AX316" i="12"/>
  <c r="AE316" i="12"/>
  <c r="AD316" i="12"/>
  <c r="AX315" i="12"/>
  <c r="AE315" i="12"/>
  <c r="AD315" i="12"/>
  <c r="AX314" i="12"/>
  <c r="AE314" i="12"/>
  <c r="AD314" i="12"/>
  <c r="AX313" i="12"/>
  <c r="AE313" i="12"/>
  <c r="AD313" i="12"/>
  <c r="AX312" i="12"/>
  <c r="AE312" i="12"/>
  <c r="AD312" i="12"/>
  <c r="AX311" i="12"/>
  <c r="AE311" i="12"/>
  <c r="AD311" i="12"/>
  <c r="AX310" i="12"/>
  <c r="AE310" i="12"/>
  <c r="AD310" i="12"/>
  <c r="AX309" i="12"/>
  <c r="AE309" i="12"/>
  <c r="AD309" i="12"/>
  <c r="AX308" i="12"/>
  <c r="AE308" i="12"/>
  <c r="AD308" i="12"/>
  <c r="AX307" i="12"/>
  <c r="AE307" i="12"/>
  <c r="AD307" i="12"/>
  <c r="AX306" i="12"/>
  <c r="AE306" i="12"/>
  <c r="AD306" i="12"/>
  <c r="AX305" i="12"/>
  <c r="AE305" i="12"/>
  <c r="AD305" i="12"/>
  <c r="AX304" i="12"/>
  <c r="AE304" i="12"/>
  <c r="AD304" i="12"/>
  <c r="AX303" i="12"/>
  <c r="AE303" i="12"/>
  <c r="AD303" i="12"/>
  <c r="AX302" i="12"/>
  <c r="AE302" i="12"/>
  <c r="AD302" i="12"/>
  <c r="AX301" i="12"/>
  <c r="AE301" i="12"/>
  <c r="AD301" i="12"/>
  <c r="AX300" i="12"/>
  <c r="AE300" i="12"/>
  <c r="AD300" i="12"/>
  <c r="AX299" i="12"/>
  <c r="AE299" i="12"/>
  <c r="AD299" i="12"/>
  <c r="AX298" i="12"/>
  <c r="AE298" i="12"/>
  <c r="AD298" i="12"/>
  <c r="AX297" i="12"/>
  <c r="AE297" i="12"/>
  <c r="AD297" i="12"/>
  <c r="AX296" i="12"/>
  <c r="AE296" i="12"/>
  <c r="AD296" i="12"/>
  <c r="AX295" i="12"/>
  <c r="AE295" i="12"/>
  <c r="AD295" i="12"/>
  <c r="AX294" i="12"/>
  <c r="AE294" i="12"/>
  <c r="AD294" i="12"/>
  <c r="AX293" i="12"/>
  <c r="AE293" i="12"/>
  <c r="AD293" i="12"/>
  <c r="AX292" i="12"/>
  <c r="AE292" i="12"/>
  <c r="AD292" i="12"/>
  <c r="AX291" i="12"/>
  <c r="AE291" i="12"/>
  <c r="AD291" i="12"/>
  <c r="AX290" i="12"/>
  <c r="AE290" i="12"/>
  <c r="AD290" i="12"/>
  <c r="AX289" i="12"/>
  <c r="AE289" i="12"/>
  <c r="AD289" i="12"/>
  <c r="AX288" i="12"/>
  <c r="AE288" i="12"/>
  <c r="AD288" i="12"/>
  <c r="AX287" i="12"/>
  <c r="AE287" i="12"/>
  <c r="AD287" i="12"/>
  <c r="AX286" i="12"/>
  <c r="AE286" i="12"/>
  <c r="AD286" i="12"/>
  <c r="AX285" i="12"/>
  <c r="AE285" i="12"/>
  <c r="AD285" i="12"/>
  <c r="AX284" i="12"/>
  <c r="AE284" i="12"/>
  <c r="AD284" i="12"/>
  <c r="AX283" i="12"/>
  <c r="AE283" i="12"/>
  <c r="AD283" i="12"/>
  <c r="AX282" i="12"/>
  <c r="AE282" i="12"/>
  <c r="AD282" i="12"/>
  <c r="AX281" i="12"/>
  <c r="AE281" i="12"/>
  <c r="AD281" i="12"/>
  <c r="AX280" i="12"/>
  <c r="AE280" i="12"/>
  <c r="AD280" i="12"/>
  <c r="AX279" i="12"/>
  <c r="AE279" i="12"/>
  <c r="AD279" i="12"/>
  <c r="AX278" i="12"/>
  <c r="AE278" i="12"/>
  <c r="AD278" i="12"/>
  <c r="AX277" i="12"/>
  <c r="AE277" i="12"/>
  <c r="AD277" i="12"/>
  <c r="AX276" i="12"/>
  <c r="AE276" i="12"/>
  <c r="AD276" i="12"/>
  <c r="AX275" i="12"/>
  <c r="AE275" i="12"/>
  <c r="AD275" i="12"/>
  <c r="AX274" i="12"/>
  <c r="AE274" i="12"/>
  <c r="AD274" i="12"/>
  <c r="AX273" i="12"/>
  <c r="AE273" i="12"/>
  <c r="AD273" i="12"/>
  <c r="AX272" i="12"/>
  <c r="AE272" i="12"/>
  <c r="AD272" i="12"/>
  <c r="AX271" i="12"/>
  <c r="AE271" i="12"/>
  <c r="AD271" i="12"/>
  <c r="AX270" i="12"/>
  <c r="AE270" i="12"/>
  <c r="AD270" i="12"/>
  <c r="AX269" i="12"/>
  <c r="AE269" i="12"/>
  <c r="AD269" i="12"/>
  <c r="AX268" i="12"/>
  <c r="AE268" i="12"/>
  <c r="AD268" i="12"/>
  <c r="AX267" i="12"/>
  <c r="AE267" i="12"/>
  <c r="AD267" i="12"/>
  <c r="AX266" i="12"/>
  <c r="AE266" i="12"/>
  <c r="AD266" i="12"/>
  <c r="AX265" i="12"/>
  <c r="AE265" i="12"/>
  <c r="AD265" i="12"/>
  <c r="AX264" i="12"/>
  <c r="AE264" i="12"/>
  <c r="AD264" i="12"/>
  <c r="AX263" i="12"/>
  <c r="AE263" i="12"/>
  <c r="AD263" i="12"/>
  <c r="AX262" i="12"/>
  <c r="AE262" i="12"/>
  <c r="AD262" i="12"/>
  <c r="AX261" i="12"/>
  <c r="AE261" i="12"/>
  <c r="AD261" i="12"/>
  <c r="AX260" i="12"/>
  <c r="AE260" i="12"/>
  <c r="AD260" i="12"/>
  <c r="AX259" i="12"/>
  <c r="AE259" i="12"/>
  <c r="AD259" i="12"/>
  <c r="AX258" i="12"/>
  <c r="AE258" i="12"/>
  <c r="AD258" i="12"/>
  <c r="AX257" i="12"/>
  <c r="AE257" i="12"/>
  <c r="AD257" i="12"/>
  <c r="AX256" i="12"/>
  <c r="AE256" i="12"/>
  <c r="AD256" i="12"/>
  <c r="AX255" i="12"/>
  <c r="AE255" i="12"/>
  <c r="AD255" i="12"/>
  <c r="AX254" i="12"/>
  <c r="AE254" i="12"/>
  <c r="AD254" i="12"/>
  <c r="AX253" i="12"/>
  <c r="AE253" i="12"/>
  <c r="AD253" i="12"/>
  <c r="AX252" i="12"/>
  <c r="AE252" i="12"/>
  <c r="AD252" i="12"/>
  <c r="AX251" i="12"/>
  <c r="AE251" i="12"/>
  <c r="AD251" i="12"/>
  <c r="AX250" i="12"/>
  <c r="AE250" i="12"/>
  <c r="AD250" i="12"/>
  <c r="AX249" i="12"/>
  <c r="AE249" i="12"/>
  <c r="AD249" i="12"/>
  <c r="AX248" i="12"/>
  <c r="AE248" i="12"/>
  <c r="AD248" i="12"/>
  <c r="AX247" i="12"/>
  <c r="AE247" i="12"/>
  <c r="AD247" i="12"/>
  <c r="AX246" i="12"/>
  <c r="AE246" i="12"/>
  <c r="AD246" i="12"/>
  <c r="AX245" i="12"/>
  <c r="AE245" i="12"/>
  <c r="AD245" i="12"/>
  <c r="AX244" i="12"/>
  <c r="AE244" i="12"/>
  <c r="AD244" i="12"/>
  <c r="AX243" i="12"/>
  <c r="AE243" i="12"/>
  <c r="AD243" i="12"/>
  <c r="AX242" i="12"/>
  <c r="AE242" i="12"/>
  <c r="AD242" i="12"/>
  <c r="AX241" i="12"/>
  <c r="AE241" i="12"/>
  <c r="AD241" i="12"/>
  <c r="AX240" i="12"/>
  <c r="AE240" i="12"/>
  <c r="AD240" i="12"/>
  <c r="AX239" i="12"/>
  <c r="AE239" i="12"/>
  <c r="AD239" i="12"/>
  <c r="AX238" i="12"/>
  <c r="AE238" i="12"/>
  <c r="AD238" i="12"/>
  <c r="AX237" i="12"/>
  <c r="AE237" i="12"/>
  <c r="AD237" i="12"/>
  <c r="AX236" i="12"/>
  <c r="AE236" i="12"/>
  <c r="AD236" i="12"/>
  <c r="AX235" i="12"/>
  <c r="AE235" i="12"/>
  <c r="AD235" i="12"/>
  <c r="AX234" i="12"/>
  <c r="AE234" i="12"/>
  <c r="AD234" i="12"/>
  <c r="AX233" i="12"/>
  <c r="AE233" i="12"/>
  <c r="AD233" i="12"/>
  <c r="AX232" i="12"/>
  <c r="AE232" i="12"/>
  <c r="AD232" i="12"/>
  <c r="AX231" i="12"/>
  <c r="AE231" i="12"/>
  <c r="AD231" i="12"/>
  <c r="AX230" i="12"/>
  <c r="AE230" i="12"/>
  <c r="AD230" i="12"/>
  <c r="AX229" i="12"/>
  <c r="AE229" i="12"/>
  <c r="AD229" i="12"/>
  <c r="AX228" i="12"/>
  <c r="AE228" i="12"/>
  <c r="AD228" i="12"/>
  <c r="AX227" i="12"/>
  <c r="AE227" i="12"/>
  <c r="AD227" i="12"/>
  <c r="AX226" i="12"/>
  <c r="AE226" i="12"/>
  <c r="AD226" i="12"/>
  <c r="AX225" i="12"/>
  <c r="AE225" i="12"/>
  <c r="AD225" i="12"/>
  <c r="AX224" i="12"/>
  <c r="AE224" i="12"/>
  <c r="AD224" i="12"/>
  <c r="AX223" i="12"/>
  <c r="AE223" i="12"/>
  <c r="AD223" i="12"/>
  <c r="AX222" i="12"/>
  <c r="AE222" i="12"/>
  <c r="AD222" i="12"/>
  <c r="AX221" i="12"/>
  <c r="AE221" i="12"/>
  <c r="AD221" i="12"/>
  <c r="AX220" i="12"/>
  <c r="AE220" i="12"/>
  <c r="AD220" i="12"/>
  <c r="AX219" i="12"/>
  <c r="AE219" i="12"/>
  <c r="AD219" i="12"/>
  <c r="AX218" i="12"/>
  <c r="AE218" i="12"/>
  <c r="AD218" i="12"/>
  <c r="AX217" i="12"/>
  <c r="AE217" i="12"/>
  <c r="AD217" i="12"/>
  <c r="AX216" i="12"/>
  <c r="AE216" i="12"/>
  <c r="AD216" i="12"/>
  <c r="AX215" i="12"/>
  <c r="AE215" i="12"/>
  <c r="AD215" i="12"/>
  <c r="AX214" i="12"/>
  <c r="AE214" i="12"/>
  <c r="AD214" i="12"/>
  <c r="AX213" i="12"/>
  <c r="AE213" i="12"/>
  <c r="AD213" i="12"/>
  <c r="AX212" i="12"/>
  <c r="AE212" i="12"/>
  <c r="AD212" i="12"/>
  <c r="AX211" i="12"/>
  <c r="AE211" i="12"/>
  <c r="AD211" i="12"/>
  <c r="AX210" i="12"/>
  <c r="AE210" i="12"/>
  <c r="AD210" i="12"/>
  <c r="AX209" i="12"/>
  <c r="AE209" i="12"/>
  <c r="AD209" i="12"/>
  <c r="AX208" i="12"/>
  <c r="AE208" i="12"/>
  <c r="AD208" i="12"/>
  <c r="AX207" i="12"/>
  <c r="AE207" i="12"/>
  <c r="AD207" i="12"/>
  <c r="AX206" i="12"/>
  <c r="AE206" i="12"/>
  <c r="AD206" i="12"/>
  <c r="AX205" i="12"/>
  <c r="AE205" i="12"/>
  <c r="AD205" i="12"/>
  <c r="AX204" i="12"/>
  <c r="AE204" i="12"/>
  <c r="AD204" i="12"/>
  <c r="AX203" i="12"/>
  <c r="AE203" i="12"/>
  <c r="AD203" i="12"/>
  <c r="AX202" i="12"/>
  <c r="AE202" i="12"/>
  <c r="AD202" i="12"/>
  <c r="AX201" i="12"/>
  <c r="AE201" i="12"/>
  <c r="AD201" i="12"/>
  <c r="AX200" i="12"/>
  <c r="AE200" i="12"/>
  <c r="AD200" i="12"/>
  <c r="AX199" i="12"/>
  <c r="AE199" i="12"/>
  <c r="AD199" i="12"/>
  <c r="AX198" i="12"/>
  <c r="AE198" i="12"/>
  <c r="AD198" i="12"/>
  <c r="AX197" i="12"/>
  <c r="AE197" i="12"/>
  <c r="AD197" i="12"/>
  <c r="AX196" i="12"/>
  <c r="AE196" i="12"/>
  <c r="AD196" i="12"/>
  <c r="AX195" i="12"/>
  <c r="AE195" i="12"/>
  <c r="AD195" i="12"/>
  <c r="AX194" i="12"/>
  <c r="AE194" i="12"/>
  <c r="AD194" i="12"/>
  <c r="AX193" i="12"/>
  <c r="AE193" i="12"/>
  <c r="AD193" i="12"/>
  <c r="AX192" i="12"/>
  <c r="AE192" i="12"/>
  <c r="AD192" i="12"/>
  <c r="AX191" i="12"/>
  <c r="AE191" i="12"/>
  <c r="AD191" i="12"/>
  <c r="AX190" i="12"/>
  <c r="AE190" i="12"/>
  <c r="AD190" i="12"/>
  <c r="AX189" i="12"/>
  <c r="AE189" i="12"/>
  <c r="AD189" i="12"/>
  <c r="AX188" i="12"/>
  <c r="AE188" i="12"/>
  <c r="AD188" i="12"/>
  <c r="AX187" i="12"/>
  <c r="AE187" i="12"/>
  <c r="AD187" i="12"/>
  <c r="AX186" i="12"/>
  <c r="AE186" i="12"/>
  <c r="AD186" i="12"/>
  <c r="AX185" i="12"/>
  <c r="AE185" i="12"/>
  <c r="AD185" i="12"/>
  <c r="AX184" i="12"/>
  <c r="AE184" i="12"/>
  <c r="AD184" i="12"/>
  <c r="AX183" i="12"/>
  <c r="AE183" i="12"/>
  <c r="AD183" i="12"/>
  <c r="AX182" i="12"/>
  <c r="AE182" i="12"/>
  <c r="AD182" i="12"/>
  <c r="AX181" i="12"/>
  <c r="AE181" i="12"/>
  <c r="AD181" i="12"/>
  <c r="AX180" i="12"/>
  <c r="AE180" i="12"/>
  <c r="AD180" i="12"/>
  <c r="AX179" i="12"/>
  <c r="AE179" i="12"/>
  <c r="AD179" i="12"/>
  <c r="AX178" i="12"/>
  <c r="AE178" i="12"/>
  <c r="AD178" i="12"/>
  <c r="AX177" i="12"/>
  <c r="AE177" i="12"/>
  <c r="AD177" i="12"/>
  <c r="AX176" i="12"/>
  <c r="AE176" i="12"/>
  <c r="AD176" i="12"/>
  <c r="AX175" i="12"/>
  <c r="AE175" i="12"/>
  <c r="AD175" i="12"/>
  <c r="AX174" i="12"/>
  <c r="AE174" i="12"/>
  <c r="AD174" i="12"/>
  <c r="AX173" i="12"/>
  <c r="AE173" i="12"/>
  <c r="AD173" i="12"/>
  <c r="AX172" i="12"/>
  <c r="AE172" i="12"/>
  <c r="AD172" i="12"/>
  <c r="AX171" i="12"/>
  <c r="AE171" i="12"/>
  <c r="AD171" i="12"/>
  <c r="AX170" i="12"/>
  <c r="AE170" i="12"/>
  <c r="AD170" i="12"/>
  <c r="AX169" i="12"/>
  <c r="AE169" i="12"/>
  <c r="AD169" i="12"/>
  <c r="AX168" i="12"/>
  <c r="AE168" i="12"/>
  <c r="AD168" i="12"/>
  <c r="AX167" i="12"/>
  <c r="AE167" i="12"/>
  <c r="AD167" i="12"/>
  <c r="AX166" i="12"/>
  <c r="AE166" i="12"/>
  <c r="AD166" i="12"/>
  <c r="AX165" i="12"/>
  <c r="AE165" i="12"/>
  <c r="AD165" i="12"/>
  <c r="AX164" i="12"/>
  <c r="AE164" i="12"/>
  <c r="AD164" i="12"/>
  <c r="AX163" i="12"/>
  <c r="AE163" i="12"/>
  <c r="AD163" i="12"/>
  <c r="AX162" i="12"/>
  <c r="AE162" i="12"/>
  <c r="AD162" i="12"/>
  <c r="AX161" i="12"/>
  <c r="AE161" i="12"/>
  <c r="AD161" i="12"/>
  <c r="AX160" i="12"/>
  <c r="AE160" i="12"/>
  <c r="AD160" i="12"/>
  <c r="AX159" i="12"/>
  <c r="AE159" i="12"/>
  <c r="AD159" i="12"/>
  <c r="AX158" i="12"/>
  <c r="AE158" i="12"/>
  <c r="AD158" i="12"/>
  <c r="AX157" i="12"/>
  <c r="AE157" i="12"/>
  <c r="AD157" i="12"/>
  <c r="AX156" i="12"/>
  <c r="AE156" i="12"/>
  <c r="AD156" i="12"/>
  <c r="AX155" i="12"/>
  <c r="AE155" i="12"/>
  <c r="AD155" i="12"/>
  <c r="AX154" i="12"/>
  <c r="AE154" i="12"/>
  <c r="AD154" i="12"/>
  <c r="AX153" i="12"/>
  <c r="AE153" i="12"/>
  <c r="AD153" i="12"/>
  <c r="AX152" i="12"/>
  <c r="AE152" i="12"/>
  <c r="AD152" i="12"/>
  <c r="AX151" i="12"/>
  <c r="AE151" i="12"/>
  <c r="AD151" i="12"/>
  <c r="AX150" i="12"/>
  <c r="AE150" i="12"/>
  <c r="AD150" i="12"/>
  <c r="AX149" i="12"/>
  <c r="AE149" i="12"/>
  <c r="AD149" i="12"/>
  <c r="AX148" i="12"/>
  <c r="AE148" i="12"/>
  <c r="AD148" i="12"/>
  <c r="AX147" i="12"/>
  <c r="AE147" i="12"/>
  <c r="AD147" i="12"/>
  <c r="AX146" i="12"/>
  <c r="AE146" i="12"/>
  <c r="AD146" i="12"/>
  <c r="AX145" i="12"/>
  <c r="AE145" i="12"/>
  <c r="AD145" i="12"/>
  <c r="AX144" i="12"/>
  <c r="AE144" i="12"/>
  <c r="AD144" i="12"/>
  <c r="AX143" i="12"/>
  <c r="AE143" i="12"/>
  <c r="AD143" i="12"/>
  <c r="AX142" i="12"/>
  <c r="AE142" i="12"/>
  <c r="AD142" i="12"/>
  <c r="AX141" i="12"/>
  <c r="AE141" i="12"/>
  <c r="AD141" i="12"/>
  <c r="AX140" i="12"/>
  <c r="AE140" i="12"/>
  <c r="AD140" i="12"/>
  <c r="AX139" i="12"/>
  <c r="AE139" i="12"/>
  <c r="AD139" i="12"/>
  <c r="AX138" i="12"/>
  <c r="AE138" i="12"/>
  <c r="AD138" i="12"/>
  <c r="AX137" i="12"/>
  <c r="AE137" i="12"/>
  <c r="AD137" i="12"/>
  <c r="AX136" i="12"/>
  <c r="AE136" i="12"/>
  <c r="AD136" i="12"/>
  <c r="AX135" i="12"/>
  <c r="AE135" i="12"/>
  <c r="AD135" i="12"/>
  <c r="AX134" i="12"/>
  <c r="AE134" i="12"/>
  <c r="AD134" i="12"/>
  <c r="AX133" i="12"/>
  <c r="AE133" i="12"/>
  <c r="AD133" i="12"/>
  <c r="AX132" i="12"/>
  <c r="AE132" i="12"/>
  <c r="AD132" i="12"/>
  <c r="AX131" i="12"/>
  <c r="AE131" i="12"/>
  <c r="AD131" i="12"/>
  <c r="AX130" i="12"/>
  <c r="AE130" i="12"/>
  <c r="AD130" i="12"/>
  <c r="AX129" i="12"/>
  <c r="AE129" i="12"/>
  <c r="AD129" i="12"/>
  <c r="AX128" i="12"/>
  <c r="AE128" i="12"/>
  <c r="AD128" i="12"/>
  <c r="AX127" i="12"/>
  <c r="AE127" i="12"/>
  <c r="AD127" i="12"/>
  <c r="AX126" i="12"/>
  <c r="AE126" i="12"/>
  <c r="AD126" i="12"/>
  <c r="AX125" i="12"/>
  <c r="AE125" i="12"/>
  <c r="AD125" i="12"/>
  <c r="AX124" i="12"/>
  <c r="AE124" i="12"/>
  <c r="AD124" i="12"/>
  <c r="AX123" i="12"/>
  <c r="AE123" i="12"/>
  <c r="AD123" i="12"/>
  <c r="AX122" i="12"/>
  <c r="AE122" i="12"/>
  <c r="AD122" i="12"/>
  <c r="AX121" i="12"/>
  <c r="AE121" i="12"/>
  <c r="AD121" i="12"/>
  <c r="AX120" i="12"/>
  <c r="AE120" i="12"/>
  <c r="AD120" i="12"/>
  <c r="AX119" i="12"/>
  <c r="AE119" i="12"/>
  <c r="AD119" i="12"/>
  <c r="AX118" i="12"/>
  <c r="AE118" i="12"/>
  <c r="AD118" i="12"/>
  <c r="AX117" i="12"/>
  <c r="AE117" i="12"/>
  <c r="AD117" i="12"/>
  <c r="AX116" i="12"/>
  <c r="AE116" i="12"/>
  <c r="AD116" i="12"/>
  <c r="AX115" i="12"/>
  <c r="AE115" i="12"/>
  <c r="AD115" i="12"/>
  <c r="AX114" i="12"/>
  <c r="AE114" i="12"/>
  <c r="AD114" i="12"/>
  <c r="AX113" i="12"/>
  <c r="AE113" i="12"/>
  <c r="AD113" i="12"/>
  <c r="AX112" i="12"/>
  <c r="AE112" i="12"/>
  <c r="AD112" i="12"/>
  <c r="AX111" i="12"/>
  <c r="AE111" i="12"/>
  <c r="AD111" i="12"/>
  <c r="AX110" i="12"/>
  <c r="AE110" i="12"/>
  <c r="AD110" i="12"/>
  <c r="AX109" i="12"/>
  <c r="AE109" i="12"/>
  <c r="AD109" i="12"/>
  <c r="AX108" i="12"/>
  <c r="AE108" i="12"/>
  <c r="AD108" i="12"/>
  <c r="AX107" i="12"/>
  <c r="AE107" i="12"/>
  <c r="AD107" i="12"/>
  <c r="AX106" i="12"/>
  <c r="AE106" i="12"/>
  <c r="AD106" i="12"/>
  <c r="AX105" i="12"/>
  <c r="AE105" i="12"/>
  <c r="AD105" i="12"/>
  <c r="AX104" i="12"/>
  <c r="AE104" i="12"/>
  <c r="AD104" i="12"/>
  <c r="AX103" i="12"/>
  <c r="AE103" i="12"/>
  <c r="AD103" i="12"/>
  <c r="AX102" i="12"/>
  <c r="AE102" i="12"/>
  <c r="AD102" i="12"/>
  <c r="AX101" i="12"/>
  <c r="AE101" i="12"/>
  <c r="AD101" i="12"/>
  <c r="AX100" i="12"/>
  <c r="AE100" i="12"/>
  <c r="AD100" i="12"/>
  <c r="AX99" i="12"/>
  <c r="AE99" i="12"/>
  <c r="AD99" i="12"/>
  <c r="AX98" i="12"/>
  <c r="AE98" i="12"/>
  <c r="AD98" i="12"/>
  <c r="AX97" i="12"/>
  <c r="AE97" i="12"/>
  <c r="AD97" i="12"/>
  <c r="AX96" i="12"/>
  <c r="AE96" i="12"/>
  <c r="AD96" i="12"/>
  <c r="AX95" i="12"/>
  <c r="AE95" i="12"/>
  <c r="AD95" i="12"/>
  <c r="AX94" i="12"/>
  <c r="AE94" i="12"/>
  <c r="AD94" i="12"/>
  <c r="AX93" i="12"/>
  <c r="AE93" i="12"/>
  <c r="AD93" i="12"/>
  <c r="AX92" i="12"/>
  <c r="AE92" i="12"/>
  <c r="AD92" i="12"/>
  <c r="AX91" i="12"/>
  <c r="AE91" i="12"/>
  <c r="AD91" i="12"/>
  <c r="AX90" i="12"/>
  <c r="AE90" i="12"/>
  <c r="AD90" i="12"/>
  <c r="AX89" i="12"/>
  <c r="AE89" i="12"/>
  <c r="AD89" i="12"/>
  <c r="B89" i="12"/>
  <c r="AX88" i="12"/>
  <c r="AE88" i="12"/>
  <c r="AD88" i="12"/>
  <c r="AX87" i="12"/>
  <c r="AE87" i="12"/>
  <c r="AD87" i="12"/>
  <c r="AX86" i="12"/>
  <c r="AE86" i="12"/>
  <c r="AD86" i="12"/>
  <c r="AX85" i="12"/>
  <c r="AE85" i="12"/>
  <c r="AD85" i="12"/>
  <c r="AX84" i="12"/>
  <c r="AE84" i="12"/>
  <c r="AD84" i="12"/>
  <c r="AX83" i="12"/>
  <c r="AE83" i="12"/>
  <c r="AD83" i="12"/>
  <c r="AX82" i="12"/>
  <c r="AE82" i="12"/>
  <c r="AD82" i="12"/>
  <c r="O74" i="12"/>
  <c r="M74" i="12"/>
  <c r="N74" i="12" s="1"/>
  <c r="L74" i="12"/>
  <c r="O73" i="12"/>
  <c r="M73" i="12"/>
  <c r="N73" i="12" s="1"/>
  <c r="L73" i="12"/>
  <c r="O72" i="12"/>
  <c r="M72" i="12"/>
  <c r="N72" i="12" s="1"/>
  <c r="L72" i="12"/>
  <c r="O71" i="12"/>
  <c r="M71" i="12"/>
  <c r="N71" i="12" s="1"/>
  <c r="L71" i="12"/>
  <c r="O70" i="12"/>
  <c r="M70" i="12"/>
  <c r="N70" i="12" s="1"/>
  <c r="L70" i="12"/>
  <c r="O69" i="12"/>
  <c r="M69" i="12"/>
  <c r="N69" i="12" s="1"/>
  <c r="L69" i="12"/>
  <c r="O68" i="12"/>
  <c r="M68" i="12"/>
  <c r="N68" i="12" s="1"/>
  <c r="L68" i="12"/>
  <c r="O67" i="12"/>
  <c r="M67" i="12"/>
  <c r="N67" i="12" s="1"/>
  <c r="L67" i="12"/>
  <c r="O66" i="12"/>
  <c r="M66" i="12"/>
  <c r="N66" i="12" s="1"/>
  <c r="L66" i="12"/>
  <c r="O65" i="12"/>
  <c r="M65" i="12"/>
  <c r="N65" i="12" s="1"/>
  <c r="L65" i="12"/>
  <c r="O64" i="12"/>
  <c r="M64" i="12"/>
  <c r="N64" i="12" s="1"/>
  <c r="L64" i="12"/>
  <c r="O63" i="12"/>
  <c r="M63" i="12"/>
  <c r="N63" i="12" s="1"/>
  <c r="L63" i="12"/>
  <c r="O62" i="12"/>
  <c r="M62" i="12"/>
  <c r="N62" i="12" s="1"/>
  <c r="L62" i="12"/>
  <c r="O61" i="12"/>
  <c r="M61" i="12"/>
  <c r="N61" i="12" s="1"/>
  <c r="L61" i="12"/>
  <c r="O60" i="12"/>
  <c r="L60" i="12"/>
  <c r="M60" i="12" s="1"/>
  <c r="N60" i="12" s="1"/>
  <c r="O59" i="12"/>
  <c r="L59" i="12"/>
  <c r="M59" i="12" s="1"/>
  <c r="N59" i="12" s="1"/>
  <c r="O58" i="12"/>
  <c r="M58" i="12"/>
  <c r="N58" i="12" s="1"/>
  <c r="L58" i="12"/>
  <c r="O57" i="12"/>
  <c r="L57" i="12"/>
  <c r="M57" i="12" s="1"/>
  <c r="N57" i="12" s="1"/>
  <c r="O56" i="12"/>
  <c r="L56" i="12"/>
  <c r="M56" i="12" s="1"/>
  <c r="N56" i="12" s="1"/>
  <c r="O55" i="12"/>
  <c r="L55" i="12"/>
  <c r="M55" i="12" s="1"/>
  <c r="N55" i="12" s="1"/>
  <c r="O54" i="12"/>
  <c r="M54" i="12"/>
  <c r="N54" i="12" s="1"/>
  <c r="L54" i="12"/>
  <c r="O53" i="12"/>
  <c r="L53" i="12"/>
  <c r="M53" i="12" s="1"/>
  <c r="N53" i="12" s="1"/>
  <c r="O52" i="12"/>
  <c r="L52" i="12"/>
  <c r="M52" i="12" s="1"/>
  <c r="N52" i="12" s="1"/>
  <c r="O51" i="12"/>
  <c r="L51" i="12"/>
  <c r="M51" i="12" s="1"/>
  <c r="N51" i="12" s="1"/>
  <c r="O50" i="12"/>
  <c r="M50" i="12"/>
  <c r="N50" i="12" s="1"/>
  <c r="L50" i="12"/>
  <c r="O49" i="12"/>
  <c r="L49" i="12"/>
  <c r="M49" i="12" s="1"/>
  <c r="N49" i="12" s="1"/>
  <c r="O48" i="12"/>
  <c r="L48" i="12"/>
  <c r="M48" i="12" s="1"/>
  <c r="N48" i="12" s="1"/>
  <c r="O47" i="12"/>
  <c r="L47" i="12"/>
  <c r="M47" i="12" s="1"/>
  <c r="N47" i="12" s="1"/>
  <c r="DZ25" i="12"/>
  <c r="EB25" i="12" s="1"/>
  <c r="DT25" i="12"/>
  <c r="DS25" i="12"/>
  <c r="EA25" i="12" s="1"/>
  <c r="BZ25" i="12"/>
  <c r="CU25" i="12" s="1"/>
  <c r="DZ24" i="12"/>
  <c r="EB24" i="12" s="1"/>
  <c r="DT24" i="12"/>
  <c r="DS24" i="12"/>
  <c r="EA24" i="12" s="1"/>
  <c r="BZ24" i="12"/>
  <c r="CU24" i="12" s="1"/>
  <c r="EB23" i="12"/>
  <c r="DZ23" i="12"/>
  <c r="DT23" i="12"/>
  <c r="DS23" i="12"/>
  <c r="EA23" i="12" s="1"/>
  <c r="BZ23" i="12"/>
  <c r="CU23" i="12" s="1"/>
  <c r="DZ22" i="12"/>
  <c r="EB22" i="12" s="1"/>
  <c r="DT22" i="12"/>
  <c r="DS22" i="12"/>
  <c r="EA22" i="12" s="1"/>
  <c r="BZ22" i="12"/>
  <c r="CU22" i="12" s="1"/>
  <c r="DZ21" i="12"/>
  <c r="EB21" i="12" s="1"/>
  <c r="DT21" i="12"/>
  <c r="DS21" i="12"/>
  <c r="EA21" i="12" s="1"/>
  <c r="BZ21" i="12"/>
  <c r="CU21" i="12" s="1"/>
  <c r="DZ20" i="12"/>
  <c r="EB20" i="12" s="1"/>
  <c r="DT20" i="12"/>
  <c r="DS20" i="12"/>
  <c r="EA20" i="12" s="1"/>
  <c r="BZ20" i="12"/>
  <c r="CU20" i="12" s="1"/>
  <c r="DZ19" i="12"/>
  <c r="EB19" i="12" s="1"/>
  <c r="DT19" i="12"/>
  <c r="DS19" i="12"/>
  <c r="EA19" i="12" s="1"/>
  <c r="BZ19" i="12"/>
  <c r="CU19" i="12" s="1"/>
  <c r="DZ18" i="12"/>
  <c r="EB18" i="12" s="1"/>
  <c r="DT18" i="12"/>
  <c r="DS18" i="12"/>
  <c r="EA18" i="12" s="1"/>
  <c r="BZ18" i="12"/>
  <c r="CU18" i="12" s="1"/>
  <c r="DZ17" i="12"/>
  <c r="EB17" i="12" s="1"/>
  <c r="DT17" i="12"/>
  <c r="DS17" i="12"/>
  <c r="EA17" i="12" s="1"/>
  <c r="BZ17" i="12"/>
  <c r="CU17" i="12" s="1"/>
  <c r="DZ16" i="12"/>
  <c r="EB16" i="12" s="1"/>
  <c r="DT16" i="12"/>
  <c r="DS16" i="12"/>
  <c r="EA16" i="12" s="1"/>
  <c r="BZ16" i="12"/>
  <c r="CU16" i="12" s="1"/>
  <c r="DZ15" i="12"/>
  <c r="EB15" i="12" s="1"/>
  <c r="DT15" i="12"/>
  <c r="DS15" i="12"/>
  <c r="EA15" i="12" s="1"/>
  <c r="BZ15" i="12"/>
  <c r="CU15" i="12" s="1"/>
  <c r="DZ14" i="12"/>
  <c r="EB14" i="12" s="1"/>
  <c r="DT14" i="12"/>
  <c r="DS14" i="12"/>
  <c r="EA14" i="12" s="1"/>
  <c r="BZ14" i="12"/>
  <c r="CU14" i="12" s="1"/>
  <c r="DP11" i="12"/>
  <c r="R9" i="12"/>
  <c r="CS19" i="12" s="1"/>
  <c r="CQ8" i="12"/>
  <c r="CO8" i="12"/>
  <c r="CL8" i="12"/>
  <c r="CE8" i="12"/>
  <c r="CD8" i="12"/>
  <c r="CC8" i="12"/>
  <c r="CA8" i="12"/>
  <c r="X8" i="12"/>
  <c r="CC7" i="12"/>
  <c r="X7" i="12"/>
  <c r="X6" i="12"/>
  <c r="R6" i="12"/>
  <c r="X5" i="12"/>
  <c r="R5" i="12"/>
  <c r="CO4" i="12"/>
  <c r="CL4" i="12"/>
  <c r="CH4" i="12"/>
  <c r="CF4" i="12"/>
  <c r="CD4" i="12"/>
  <c r="CC4" i="12"/>
  <c r="CA4" i="12"/>
  <c r="X4" i="12"/>
  <c r="R4" i="12"/>
  <c r="CC3" i="12"/>
  <c r="S6" i="12" s="1"/>
  <c r="B3" i="12"/>
  <c r="B9" i="12" s="1"/>
  <c r="AX424" i="8"/>
  <c r="AE424" i="8"/>
  <c r="AD424" i="8"/>
  <c r="AX423" i="8"/>
  <c r="AE423" i="8"/>
  <c r="AD423" i="8"/>
  <c r="AX422" i="8"/>
  <c r="AE422" i="8"/>
  <c r="AD422" i="8"/>
  <c r="AX421" i="8"/>
  <c r="AE421" i="8"/>
  <c r="AD421" i="8"/>
  <c r="AX420" i="8"/>
  <c r="AE420" i="8"/>
  <c r="AD420" i="8"/>
  <c r="AX419" i="8"/>
  <c r="AE419" i="8"/>
  <c r="AD419" i="8"/>
  <c r="AX418" i="8"/>
  <c r="AE418" i="8"/>
  <c r="AD418" i="8"/>
  <c r="AX417" i="8"/>
  <c r="AE417" i="8"/>
  <c r="AD417" i="8"/>
  <c r="AX416" i="8"/>
  <c r="AE416" i="8"/>
  <c r="AD416" i="8"/>
  <c r="AX415" i="8"/>
  <c r="AE415" i="8"/>
  <c r="AD415" i="8"/>
  <c r="AX414" i="8"/>
  <c r="AE414" i="8"/>
  <c r="AD414" i="8"/>
  <c r="AX413" i="8"/>
  <c r="AE413" i="8"/>
  <c r="AD413" i="8"/>
  <c r="AX412" i="8"/>
  <c r="AE412" i="8"/>
  <c r="AD412" i="8"/>
  <c r="AX411" i="8"/>
  <c r="AE411" i="8"/>
  <c r="AD411" i="8"/>
  <c r="AX410" i="8"/>
  <c r="AE410" i="8"/>
  <c r="AD410" i="8"/>
  <c r="AX409" i="8"/>
  <c r="AE409" i="8"/>
  <c r="AD409" i="8"/>
  <c r="AX408" i="8"/>
  <c r="AE408" i="8"/>
  <c r="AD408" i="8"/>
  <c r="AX407" i="8"/>
  <c r="AE407" i="8"/>
  <c r="AD407" i="8"/>
  <c r="AX406" i="8"/>
  <c r="AE406" i="8"/>
  <c r="AD406" i="8"/>
  <c r="AX405" i="8"/>
  <c r="AE405" i="8"/>
  <c r="AD405" i="8"/>
  <c r="AX404" i="8"/>
  <c r="AE404" i="8"/>
  <c r="AD404" i="8"/>
  <c r="AX403" i="8"/>
  <c r="AE403" i="8"/>
  <c r="AD403" i="8"/>
  <c r="AX402" i="8"/>
  <c r="AE402" i="8"/>
  <c r="AD402" i="8"/>
  <c r="AX401" i="8"/>
  <c r="AE401" i="8"/>
  <c r="AD401" i="8"/>
  <c r="AX400" i="8"/>
  <c r="AE400" i="8"/>
  <c r="AD400" i="8"/>
  <c r="AX399" i="8"/>
  <c r="AE399" i="8"/>
  <c r="AD399" i="8"/>
  <c r="AX398" i="8"/>
  <c r="AE398" i="8"/>
  <c r="AD398" i="8"/>
  <c r="AX397" i="8"/>
  <c r="AE397" i="8"/>
  <c r="AD397" i="8"/>
  <c r="AX396" i="8"/>
  <c r="AE396" i="8"/>
  <c r="AD396" i="8"/>
  <c r="AX395" i="8"/>
  <c r="AE395" i="8"/>
  <c r="AD395" i="8"/>
  <c r="AX394" i="8"/>
  <c r="AE394" i="8"/>
  <c r="AD394" i="8"/>
  <c r="AX393" i="8"/>
  <c r="AE393" i="8"/>
  <c r="AD393" i="8"/>
  <c r="AX392" i="8"/>
  <c r="AE392" i="8"/>
  <c r="AD392" i="8"/>
  <c r="AX391" i="8"/>
  <c r="AE391" i="8"/>
  <c r="AD391" i="8"/>
  <c r="AX390" i="8"/>
  <c r="AE390" i="8"/>
  <c r="AD390" i="8"/>
  <c r="AX389" i="8"/>
  <c r="AE389" i="8"/>
  <c r="AD389" i="8"/>
  <c r="AX388" i="8"/>
  <c r="AE388" i="8"/>
  <c r="AD388" i="8"/>
  <c r="AX387" i="8"/>
  <c r="AE387" i="8"/>
  <c r="AD387" i="8"/>
  <c r="AX386" i="8"/>
  <c r="AE386" i="8"/>
  <c r="AD386" i="8"/>
  <c r="AX385" i="8"/>
  <c r="AE385" i="8"/>
  <c r="AD385" i="8"/>
  <c r="AX384" i="8"/>
  <c r="AE384" i="8"/>
  <c r="AD384" i="8"/>
  <c r="AX383" i="8"/>
  <c r="AE383" i="8"/>
  <c r="AD383" i="8"/>
  <c r="AX382" i="8"/>
  <c r="AE382" i="8"/>
  <c r="AD382" i="8"/>
  <c r="AX381" i="8"/>
  <c r="AE381" i="8"/>
  <c r="AD381" i="8"/>
  <c r="AX380" i="8"/>
  <c r="AE380" i="8"/>
  <c r="AD380" i="8"/>
  <c r="AX379" i="8"/>
  <c r="AE379" i="8"/>
  <c r="AD379" i="8"/>
  <c r="AX378" i="8"/>
  <c r="AE378" i="8"/>
  <c r="AD378" i="8"/>
  <c r="AX377" i="8"/>
  <c r="AE377" i="8"/>
  <c r="AD377" i="8"/>
  <c r="AX376" i="8"/>
  <c r="AE376" i="8"/>
  <c r="AD376" i="8"/>
  <c r="AX375" i="8"/>
  <c r="AE375" i="8"/>
  <c r="AD375" i="8"/>
  <c r="AX374" i="8"/>
  <c r="AE374" i="8"/>
  <c r="AD374" i="8"/>
  <c r="AX373" i="8"/>
  <c r="AE373" i="8"/>
  <c r="AD373" i="8"/>
  <c r="AX372" i="8"/>
  <c r="AE372" i="8"/>
  <c r="AD372" i="8"/>
  <c r="AX371" i="8"/>
  <c r="AE371" i="8"/>
  <c r="AD371" i="8"/>
  <c r="AX370" i="8"/>
  <c r="AE370" i="8"/>
  <c r="AD370" i="8"/>
  <c r="AX369" i="8"/>
  <c r="AE369" i="8"/>
  <c r="AD369" i="8"/>
  <c r="AX368" i="8"/>
  <c r="AE368" i="8"/>
  <c r="AD368" i="8"/>
  <c r="AX367" i="8"/>
  <c r="AE367" i="8"/>
  <c r="AD367" i="8"/>
  <c r="AX366" i="8"/>
  <c r="AE366" i="8"/>
  <c r="AD366" i="8"/>
  <c r="AX365" i="8"/>
  <c r="AE365" i="8"/>
  <c r="AD365" i="8"/>
  <c r="AX364" i="8"/>
  <c r="AE364" i="8"/>
  <c r="AD364" i="8"/>
  <c r="AX363" i="8"/>
  <c r="AE363" i="8"/>
  <c r="AD363" i="8"/>
  <c r="AX362" i="8"/>
  <c r="AE362" i="8"/>
  <c r="AD362" i="8"/>
  <c r="AX361" i="8"/>
  <c r="AE361" i="8"/>
  <c r="AD361" i="8"/>
  <c r="AX360" i="8"/>
  <c r="AE360" i="8"/>
  <c r="AD360" i="8"/>
  <c r="AX359" i="8"/>
  <c r="AE359" i="8"/>
  <c r="AD359" i="8"/>
  <c r="AX358" i="8"/>
  <c r="AE358" i="8"/>
  <c r="AD358" i="8"/>
  <c r="AX357" i="8"/>
  <c r="AE357" i="8"/>
  <c r="AD357" i="8"/>
  <c r="AX356" i="8"/>
  <c r="AE356" i="8"/>
  <c r="AD356" i="8"/>
  <c r="AX355" i="8"/>
  <c r="AE355" i="8"/>
  <c r="AD355" i="8"/>
  <c r="AX354" i="8"/>
  <c r="AE354" i="8"/>
  <c r="AD354" i="8"/>
  <c r="AX353" i="8"/>
  <c r="AE353" i="8"/>
  <c r="AD353" i="8"/>
  <c r="AX352" i="8"/>
  <c r="AE352" i="8"/>
  <c r="AD352" i="8"/>
  <c r="AX351" i="8"/>
  <c r="AE351" i="8"/>
  <c r="AD351" i="8"/>
  <c r="AX350" i="8"/>
  <c r="AE350" i="8"/>
  <c r="AD350" i="8"/>
  <c r="AX349" i="8"/>
  <c r="AE349" i="8"/>
  <c r="AD349" i="8"/>
  <c r="AX348" i="8"/>
  <c r="AE348" i="8"/>
  <c r="AD348" i="8"/>
  <c r="AX347" i="8"/>
  <c r="AE347" i="8"/>
  <c r="AD347" i="8"/>
  <c r="AX346" i="8"/>
  <c r="AE346" i="8"/>
  <c r="AD346" i="8"/>
  <c r="AX345" i="8"/>
  <c r="AE345" i="8"/>
  <c r="AD345" i="8"/>
  <c r="AX344" i="8"/>
  <c r="AE344" i="8"/>
  <c r="AD344" i="8"/>
  <c r="AX343" i="8"/>
  <c r="AE343" i="8"/>
  <c r="AD343" i="8"/>
  <c r="AX342" i="8"/>
  <c r="AE342" i="8"/>
  <c r="AD342" i="8"/>
  <c r="AX341" i="8"/>
  <c r="AE341" i="8"/>
  <c r="AD341" i="8"/>
  <c r="AX340" i="8"/>
  <c r="AE340" i="8"/>
  <c r="AD340" i="8"/>
  <c r="AX339" i="8"/>
  <c r="AE339" i="8"/>
  <c r="AD339" i="8"/>
  <c r="AX338" i="8"/>
  <c r="AE338" i="8"/>
  <c r="AD338" i="8"/>
  <c r="AX337" i="8"/>
  <c r="AE337" i="8"/>
  <c r="AD337" i="8"/>
  <c r="AX336" i="8"/>
  <c r="AE336" i="8"/>
  <c r="AD336" i="8"/>
  <c r="AX335" i="8"/>
  <c r="AE335" i="8"/>
  <c r="AD335" i="8"/>
  <c r="AX334" i="8"/>
  <c r="AE334" i="8"/>
  <c r="AD334" i="8"/>
  <c r="AX333" i="8"/>
  <c r="AE333" i="8"/>
  <c r="AD333" i="8"/>
  <c r="AX332" i="8"/>
  <c r="AE332" i="8"/>
  <c r="AD332" i="8"/>
  <c r="AX331" i="8"/>
  <c r="AE331" i="8"/>
  <c r="AD331" i="8"/>
  <c r="AX330" i="8"/>
  <c r="AE330" i="8"/>
  <c r="AD330" i="8"/>
  <c r="AX329" i="8"/>
  <c r="AE329" i="8"/>
  <c r="AD329" i="8"/>
  <c r="AX328" i="8"/>
  <c r="AE328" i="8"/>
  <c r="AD328" i="8"/>
  <c r="AX327" i="8"/>
  <c r="AE327" i="8"/>
  <c r="AD327" i="8"/>
  <c r="AX326" i="8"/>
  <c r="AE326" i="8"/>
  <c r="AD326" i="8"/>
  <c r="AX325" i="8"/>
  <c r="AE325" i="8"/>
  <c r="AD325" i="8"/>
  <c r="AX324" i="8"/>
  <c r="AE324" i="8"/>
  <c r="AD324" i="8"/>
  <c r="AX323" i="8"/>
  <c r="AE323" i="8"/>
  <c r="AD323" i="8"/>
  <c r="AX322" i="8"/>
  <c r="AE322" i="8"/>
  <c r="AD322" i="8"/>
  <c r="AX321" i="8"/>
  <c r="AE321" i="8"/>
  <c r="AD321" i="8"/>
  <c r="AX320" i="8"/>
  <c r="AE320" i="8"/>
  <c r="AD320" i="8"/>
  <c r="AX319" i="8"/>
  <c r="AE319" i="8"/>
  <c r="AD319" i="8"/>
  <c r="AX318" i="8"/>
  <c r="AE318" i="8"/>
  <c r="AD318" i="8"/>
  <c r="AX317" i="8"/>
  <c r="AE317" i="8"/>
  <c r="AD317" i="8"/>
  <c r="AX316" i="8"/>
  <c r="AE316" i="8"/>
  <c r="AD316" i="8"/>
  <c r="AX315" i="8"/>
  <c r="AE315" i="8"/>
  <c r="AD315" i="8"/>
  <c r="AX314" i="8"/>
  <c r="AE314" i="8"/>
  <c r="AD314" i="8"/>
  <c r="AX313" i="8"/>
  <c r="AE313" i="8"/>
  <c r="AD313" i="8"/>
  <c r="AX312" i="8"/>
  <c r="AE312" i="8"/>
  <c r="AD312" i="8"/>
  <c r="AX311" i="8"/>
  <c r="AE311" i="8"/>
  <c r="AD311" i="8"/>
  <c r="AX310" i="8"/>
  <c r="AE310" i="8"/>
  <c r="AD310" i="8"/>
  <c r="AX309" i="8"/>
  <c r="AE309" i="8"/>
  <c r="AD309" i="8"/>
  <c r="AX308" i="8"/>
  <c r="AE308" i="8"/>
  <c r="AD308" i="8"/>
  <c r="AX307" i="8"/>
  <c r="AE307" i="8"/>
  <c r="AD307" i="8"/>
  <c r="AX306" i="8"/>
  <c r="AE306" i="8"/>
  <c r="AD306" i="8"/>
  <c r="AX305" i="8"/>
  <c r="AE305" i="8"/>
  <c r="AD305" i="8"/>
  <c r="AX304" i="8"/>
  <c r="AE304" i="8"/>
  <c r="AD304" i="8"/>
  <c r="AX303" i="8"/>
  <c r="AE303" i="8"/>
  <c r="AD303" i="8"/>
  <c r="AX302" i="8"/>
  <c r="AE302" i="8"/>
  <c r="AD302" i="8"/>
  <c r="AX301" i="8"/>
  <c r="AE301" i="8"/>
  <c r="AD301" i="8"/>
  <c r="AX300" i="8"/>
  <c r="AE300" i="8"/>
  <c r="AD300" i="8"/>
  <c r="AX299" i="8"/>
  <c r="AE299" i="8"/>
  <c r="AD299" i="8"/>
  <c r="AX298" i="8"/>
  <c r="AE298" i="8"/>
  <c r="AD298" i="8"/>
  <c r="AX297" i="8"/>
  <c r="AE297" i="8"/>
  <c r="AD297" i="8"/>
  <c r="AX296" i="8"/>
  <c r="AE296" i="8"/>
  <c r="AD296" i="8"/>
  <c r="AX295" i="8"/>
  <c r="AE295" i="8"/>
  <c r="AD295" i="8"/>
  <c r="AX294" i="8"/>
  <c r="AE294" i="8"/>
  <c r="AD294" i="8"/>
  <c r="AX293" i="8"/>
  <c r="AE293" i="8"/>
  <c r="AD293" i="8"/>
  <c r="AX292" i="8"/>
  <c r="AE292" i="8"/>
  <c r="AD292" i="8"/>
  <c r="AX291" i="8"/>
  <c r="AE291" i="8"/>
  <c r="AD291" i="8"/>
  <c r="AX290" i="8"/>
  <c r="AE290" i="8"/>
  <c r="AD290" i="8"/>
  <c r="AX289" i="8"/>
  <c r="AE289" i="8"/>
  <c r="AD289" i="8"/>
  <c r="AX288" i="8"/>
  <c r="AE288" i="8"/>
  <c r="AD288" i="8"/>
  <c r="AX287" i="8"/>
  <c r="AE287" i="8"/>
  <c r="AD287" i="8"/>
  <c r="AX286" i="8"/>
  <c r="AE286" i="8"/>
  <c r="AD286" i="8"/>
  <c r="AX285" i="8"/>
  <c r="AE285" i="8"/>
  <c r="AD285" i="8"/>
  <c r="AX284" i="8"/>
  <c r="AE284" i="8"/>
  <c r="AD284" i="8"/>
  <c r="AX283" i="8"/>
  <c r="AE283" i="8"/>
  <c r="AD283" i="8"/>
  <c r="AX282" i="8"/>
  <c r="AE282" i="8"/>
  <c r="AD282" i="8"/>
  <c r="AX281" i="8"/>
  <c r="AE281" i="8"/>
  <c r="AD281" i="8"/>
  <c r="AX280" i="8"/>
  <c r="AE280" i="8"/>
  <c r="AD280" i="8"/>
  <c r="AX279" i="8"/>
  <c r="AE279" i="8"/>
  <c r="AD279" i="8"/>
  <c r="AX278" i="8"/>
  <c r="AE278" i="8"/>
  <c r="AD278" i="8"/>
  <c r="AX277" i="8"/>
  <c r="AE277" i="8"/>
  <c r="AD277" i="8"/>
  <c r="AX276" i="8"/>
  <c r="AE276" i="8"/>
  <c r="AD276" i="8"/>
  <c r="AX275" i="8"/>
  <c r="AE275" i="8"/>
  <c r="AD275" i="8"/>
  <c r="AX274" i="8"/>
  <c r="AE274" i="8"/>
  <c r="AD274" i="8"/>
  <c r="AX273" i="8"/>
  <c r="AE273" i="8"/>
  <c r="AD273" i="8"/>
  <c r="AX272" i="8"/>
  <c r="AE272" i="8"/>
  <c r="AD272" i="8"/>
  <c r="AX271" i="8"/>
  <c r="AE271" i="8"/>
  <c r="AD271" i="8"/>
  <c r="AX270" i="8"/>
  <c r="AE270" i="8"/>
  <c r="AD270" i="8"/>
  <c r="AX269" i="8"/>
  <c r="AE269" i="8"/>
  <c r="AD269" i="8"/>
  <c r="AX268" i="8"/>
  <c r="AE268" i="8"/>
  <c r="AD268" i="8"/>
  <c r="AX267" i="8"/>
  <c r="AE267" i="8"/>
  <c r="AD267" i="8"/>
  <c r="AX266" i="8"/>
  <c r="AE266" i="8"/>
  <c r="AD266" i="8"/>
  <c r="AX265" i="8"/>
  <c r="AE265" i="8"/>
  <c r="AD265" i="8"/>
  <c r="AX264" i="8"/>
  <c r="AE264" i="8"/>
  <c r="AD264" i="8"/>
  <c r="AX263" i="8"/>
  <c r="AE263" i="8"/>
  <c r="AD263" i="8"/>
  <c r="AX262" i="8"/>
  <c r="AE262" i="8"/>
  <c r="AD262" i="8"/>
  <c r="AX261" i="8"/>
  <c r="AE261" i="8"/>
  <c r="AD261" i="8"/>
  <c r="AX260" i="8"/>
  <c r="AE260" i="8"/>
  <c r="AD260" i="8"/>
  <c r="AX259" i="8"/>
  <c r="AE259" i="8"/>
  <c r="AD259" i="8"/>
  <c r="AX258" i="8"/>
  <c r="AE258" i="8"/>
  <c r="AD258" i="8"/>
  <c r="AX257" i="8"/>
  <c r="AE257" i="8"/>
  <c r="AD257" i="8"/>
  <c r="AX256" i="8"/>
  <c r="AE256" i="8"/>
  <c r="AD256" i="8"/>
  <c r="AX255" i="8"/>
  <c r="AE255" i="8"/>
  <c r="AD255" i="8"/>
  <c r="AX254" i="8"/>
  <c r="AE254" i="8"/>
  <c r="AD254" i="8"/>
  <c r="AX253" i="8"/>
  <c r="AE253" i="8"/>
  <c r="AD253" i="8"/>
  <c r="AX252" i="8"/>
  <c r="AE252" i="8"/>
  <c r="AD252" i="8"/>
  <c r="AX251" i="8"/>
  <c r="AE251" i="8"/>
  <c r="AD251" i="8"/>
  <c r="AX250" i="8"/>
  <c r="AE250" i="8"/>
  <c r="AD250" i="8"/>
  <c r="AX249" i="8"/>
  <c r="AE249" i="8"/>
  <c r="AD249" i="8"/>
  <c r="AX248" i="8"/>
  <c r="AE248" i="8"/>
  <c r="AD248" i="8"/>
  <c r="AX247" i="8"/>
  <c r="AE247" i="8"/>
  <c r="AD247" i="8"/>
  <c r="AX246" i="8"/>
  <c r="AE246" i="8"/>
  <c r="AD246" i="8"/>
  <c r="AX245" i="8"/>
  <c r="AE245" i="8"/>
  <c r="AD245" i="8"/>
  <c r="AX244" i="8"/>
  <c r="AE244" i="8"/>
  <c r="AD244" i="8"/>
  <c r="AX243" i="8"/>
  <c r="AE243" i="8"/>
  <c r="AD243" i="8"/>
  <c r="AX242" i="8"/>
  <c r="AE242" i="8"/>
  <c r="AD242" i="8"/>
  <c r="AX241" i="8"/>
  <c r="AE241" i="8"/>
  <c r="AD241" i="8"/>
  <c r="AX240" i="8"/>
  <c r="AE240" i="8"/>
  <c r="AD240" i="8"/>
  <c r="AX239" i="8"/>
  <c r="AE239" i="8"/>
  <c r="AD239" i="8"/>
  <c r="AX238" i="8"/>
  <c r="AE238" i="8"/>
  <c r="AD238" i="8"/>
  <c r="AX237" i="8"/>
  <c r="AE237" i="8"/>
  <c r="AD237" i="8"/>
  <c r="AX236" i="8"/>
  <c r="AE236" i="8"/>
  <c r="AD236" i="8"/>
  <c r="AX235" i="8"/>
  <c r="AE235" i="8"/>
  <c r="AD235" i="8"/>
  <c r="AX234" i="8"/>
  <c r="AE234" i="8"/>
  <c r="AD234" i="8"/>
  <c r="AX233" i="8"/>
  <c r="AE233" i="8"/>
  <c r="AD233" i="8"/>
  <c r="AX232" i="8"/>
  <c r="AE232" i="8"/>
  <c r="AD232" i="8"/>
  <c r="AX231" i="8"/>
  <c r="AE231" i="8"/>
  <c r="AD231" i="8"/>
  <c r="AX230" i="8"/>
  <c r="AE230" i="8"/>
  <c r="AD230" i="8"/>
  <c r="AX229" i="8"/>
  <c r="AE229" i="8"/>
  <c r="AD229" i="8"/>
  <c r="AX228" i="8"/>
  <c r="AE228" i="8"/>
  <c r="AD228" i="8"/>
  <c r="AX227" i="8"/>
  <c r="AE227" i="8"/>
  <c r="AD227" i="8"/>
  <c r="AX226" i="8"/>
  <c r="AE226" i="8"/>
  <c r="AD226" i="8"/>
  <c r="AX225" i="8"/>
  <c r="AE225" i="8"/>
  <c r="AD225" i="8"/>
  <c r="AX224" i="8"/>
  <c r="AE224" i="8"/>
  <c r="AD224" i="8"/>
  <c r="AX223" i="8"/>
  <c r="AE223" i="8"/>
  <c r="AD223" i="8"/>
  <c r="AX222" i="8"/>
  <c r="AE222" i="8"/>
  <c r="AD222" i="8"/>
  <c r="AX221" i="8"/>
  <c r="AE221" i="8"/>
  <c r="AD221" i="8"/>
  <c r="AX220" i="8"/>
  <c r="AE220" i="8"/>
  <c r="AD220" i="8"/>
  <c r="AX219" i="8"/>
  <c r="AE219" i="8"/>
  <c r="AD219" i="8"/>
  <c r="AX218" i="8"/>
  <c r="AE218" i="8"/>
  <c r="AD218" i="8"/>
  <c r="AX217" i="8"/>
  <c r="AE217" i="8"/>
  <c r="AD217" i="8"/>
  <c r="AX216" i="8"/>
  <c r="AE216" i="8"/>
  <c r="AD216" i="8"/>
  <c r="AX215" i="8"/>
  <c r="AE215" i="8"/>
  <c r="AD215" i="8"/>
  <c r="AX214" i="8"/>
  <c r="AE214" i="8"/>
  <c r="AD214" i="8"/>
  <c r="AX213" i="8"/>
  <c r="AE213" i="8"/>
  <c r="AD213" i="8"/>
  <c r="AX212" i="8"/>
  <c r="AE212" i="8"/>
  <c r="AD212" i="8"/>
  <c r="AX211" i="8"/>
  <c r="AE211" i="8"/>
  <c r="AD211" i="8"/>
  <c r="AX210" i="8"/>
  <c r="AE210" i="8"/>
  <c r="AD210" i="8"/>
  <c r="AX209" i="8"/>
  <c r="AE209" i="8"/>
  <c r="AD209" i="8"/>
  <c r="AX208" i="8"/>
  <c r="AE208" i="8"/>
  <c r="AD208" i="8"/>
  <c r="AX207" i="8"/>
  <c r="AE207" i="8"/>
  <c r="AD207" i="8"/>
  <c r="AX206" i="8"/>
  <c r="AE206" i="8"/>
  <c r="AD206" i="8"/>
  <c r="AX205" i="8"/>
  <c r="AE205" i="8"/>
  <c r="AD205" i="8"/>
  <c r="AX204" i="8"/>
  <c r="AE204" i="8"/>
  <c r="AD204" i="8"/>
  <c r="AX203" i="8"/>
  <c r="AE203" i="8"/>
  <c r="AD203" i="8"/>
  <c r="AX202" i="8"/>
  <c r="AE202" i="8"/>
  <c r="AD202" i="8"/>
  <c r="AX201" i="8"/>
  <c r="AE201" i="8"/>
  <c r="AD201" i="8"/>
  <c r="AX200" i="8"/>
  <c r="AE200" i="8"/>
  <c r="AD200" i="8"/>
  <c r="AX199" i="8"/>
  <c r="AE199" i="8"/>
  <c r="AD199" i="8"/>
  <c r="AX198" i="8"/>
  <c r="AE198" i="8"/>
  <c r="AD198" i="8"/>
  <c r="AX197" i="8"/>
  <c r="AE197" i="8"/>
  <c r="AD197" i="8"/>
  <c r="AX196" i="8"/>
  <c r="AE196" i="8"/>
  <c r="AD196" i="8"/>
  <c r="AX195" i="8"/>
  <c r="AE195" i="8"/>
  <c r="AD195" i="8"/>
  <c r="AX194" i="8"/>
  <c r="AE194" i="8"/>
  <c r="AD194" i="8"/>
  <c r="AX193" i="8"/>
  <c r="AE193" i="8"/>
  <c r="AD193" i="8"/>
  <c r="AX192" i="8"/>
  <c r="AE192" i="8"/>
  <c r="AD192" i="8"/>
  <c r="AX191" i="8"/>
  <c r="AE191" i="8"/>
  <c r="AD191" i="8"/>
  <c r="AX190" i="8"/>
  <c r="AE190" i="8"/>
  <c r="AD190" i="8"/>
  <c r="AX189" i="8"/>
  <c r="AE189" i="8"/>
  <c r="AD189" i="8"/>
  <c r="AX188" i="8"/>
  <c r="AE188" i="8"/>
  <c r="AD188" i="8"/>
  <c r="AX187" i="8"/>
  <c r="AE187" i="8"/>
  <c r="AD187" i="8"/>
  <c r="AX186" i="8"/>
  <c r="AE186" i="8"/>
  <c r="AD186" i="8"/>
  <c r="AX185" i="8"/>
  <c r="AE185" i="8"/>
  <c r="AD185" i="8"/>
  <c r="AX184" i="8"/>
  <c r="AE184" i="8"/>
  <c r="AD184" i="8"/>
  <c r="AX183" i="8"/>
  <c r="AE183" i="8"/>
  <c r="AD183" i="8"/>
  <c r="AX182" i="8"/>
  <c r="AE182" i="8"/>
  <c r="AD182" i="8"/>
  <c r="AX181" i="8"/>
  <c r="AE181" i="8"/>
  <c r="AD181" i="8"/>
  <c r="AX180" i="8"/>
  <c r="AE180" i="8"/>
  <c r="AD180" i="8"/>
  <c r="AX179" i="8"/>
  <c r="AE179" i="8"/>
  <c r="AD179" i="8"/>
  <c r="AX178" i="8"/>
  <c r="AE178" i="8"/>
  <c r="AD178" i="8"/>
  <c r="AX177" i="8"/>
  <c r="AE177" i="8"/>
  <c r="AD177" i="8"/>
  <c r="AX176" i="8"/>
  <c r="AE176" i="8"/>
  <c r="AD176" i="8"/>
  <c r="AX175" i="8"/>
  <c r="AE175" i="8"/>
  <c r="AD175" i="8"/>
  <c r="AX174" i="8"/>
  <c r="AE174" i="8"/>
  <c r="AD174" i="8"/>
  <c r="AX173" i="8"/>
  <c r="AE173" i="8"/>
  <c r="AD173" i="8"/>
  <c r="AX172" i="8"/>
  <c r="AE172" i="8"/>
  <c r="AD172" i="8"/>
  <c r="AX171" i="8"/>
  <c r="AE171" i="8"/>
  <c r="AD171" i="8"/>
  <c r="AX170" i="8"/>
  <c r="AE170" i="8"/>
  <c r="AD170" i="8"/>
  <c r="AX169" i="8"/>
  <c r="AE169" i="8"/>
  <c r="AD169" i="8"/>
  <c r="AX168" i="8"/>
  <c r="AE168" i="8"/>
  <c r="AD168" i="8"/>
  <c r="AX167" i="8"/>
  <c r="AE167" i="8"/>
  <c r="AD167" i="8"/>
  <c r="AX166" i="8"/>
  <c r="AE166" i="8"/>
  <c r="AD166" i="8"/>
  <c r="AX165" i="8"/>
  <c r="AE165" i="8"/>
  <c r="AD165" i="8"/>
  <c r="AX164" i="8"/>
  <c r="AE164" i="8"/>
  <c r="AD164" i="8"/>
  <c r="AX163" i="8"/>
  <c r="AE163" i="8"/>
  <c r="AD163" i="8"/>
  <c r="AX162" i="8"/>
  <c r="AE162" i="8"/>
  <c r="AD162" i="8"/>
  <c r="AX161" i="8"/>
  <c r="AE161" i="8"/>
  <c r="AD161" i="8"/>
  <c r="AX160" i="8"/>
  <c r="AE160" i="8"/>
  <c r="AD160" i="8"/>
  <c r="AX159" i="8"/>
  <c r="AE159" i="8"/>
  <c r="AD159" i="8"/>
  <c r="AX158" i="8"/>
  <c r="AE158" i="8"/>
  <c r="AD158" i="8"/>
  <c r="AX157" i="8"/>
  <c r="AE157" i="8"/>
  <c r="AD157" i="8"/>
  <c r="AX156" i="8"/>
  <c r="AE156" i="8"/>
  <c r="AD156" i="8"/>
  <c r="AX155" i="8"/>
  <c r="AE155" i="8"/>
  <c r="AD155" i="8"/>
  <c r="AX154" i="8"/>
  <c r="AE154" i="8"/>
  <c r="AD154" i="8"/>
  <c r="AX153" i="8"/>
  <c r="AE153" i="8"/>
  <c r="AD153" i="8"/>
  <c r="AX152" i="8"/>
  <c r="AE152" i="8"/>
  <c r="AD152" i="8"/>
  <c r="AX151" i="8"/>
  <c r="AE151" i="8"/>
  <c r="AD151" i="8"/>
  <c r="AX150" i="8"/>
  <c r="AE150" i="8"/>
  <c r="AD150" i="8"/>
  <c r="AX149" i="8"/>
  <c r="AE149" i="8"/>
  <c r="AD149" i="8"/>
  <c r="AX148" i="8"/>
  <c r="AE148" i="8"/>
  <c r="AD148" i="8"/>
  <c r="AX147" i="8"/>
  <c r="AE147" i="8"/>
  <c r="AD147" i="8"/>
  <c r="AX146" i="8"/>
  <c r="AE146" i="8"/>
  <c r="AD146" i="8"/>
  <c r="AX145" i="8"/>
  <c r="AE145" i="8"/>
  <c r="AD145" i="8"/>
  <c r="AX144" i="8"/>
  <c r="AE144" i="8"/>
  <c r="AD144" i="8"/>
  <c r="AX143" i="8"/>
  <c r="AE143" i="8"/>
  <c r="AD143" i="8"/>
  <c r="AX142" i="8"/>
  <c r="AE142" i="8"/>
  <c r="AD142" i="8"/>
  <c r="AX141" i="8"/>
  <c r="AE141" i="8"/>
  <c r="AD141" i="8"/>
  <c r="AX140" i="8"/>
  <c r="AE140" i="8"/>
  <c r="AD140" i="8"/>
  <c r="AX139" i="8"/>
  <c r="AE139" i="8"/>
  <c r="AD139" i="8"/>
  <c r="AX138" i="8"/>
  <c r="AE138" i="8"/>
  <c r="AD138" i="8"/>
  <c r="AX137" i="8"/>
  <c r="AE137" i="8"/>
  <c r="AD137" i="8"/>
  <c r="AX136" i="8"/>
  <c r="AE136" i="8"/>
  <c r="AD136" i="8"/>
  <c r="AX135" i="8"/>
  <c r="AE135" i="8"/>
  <c r="AD135" i="8"/>
  <c r="AX134" i="8"/>
  <c r="AE134" i="8"/>
  <c r="AD134" i="8"/>
  <c r="AX133" i="8"/>
  <c r="AE133" i="8"/>
  <c r="AD133" i="8"/>
  <c r="AX132" i="8"/>
  <c r="AE132" i="8"/>
  <c r="AD132" i="8"/>
  <c r="AX131" i="8"/>
  <c r="AE131" i="8"/>
  <c r="AD131" i="8"/>
  <c r="AX130" i="8"/>
  <c r="AE130" i="8"/>
  <c r="AD130" i="8"/>
  <c r="AX129" i="8"/>
  <c r="AE129" i="8"/>
  <c r="AD129" i="8"/>
  <c r="AX128" i="8"/>
  <c r="AE128" i="8"/>
  <c r="AD128" i="8"/>
  <c r="AX127" i="8"/>
  <c r="AE127" i="8"/>
  <c r="AD127" i="8"/>
  <c r="AX126" i="8"/>
  <c r="AE126" i="8"/>
  <c r="AD126" i="8"/>
  <c r="AX125" i="8"/>
  <c r="AE125" i="8"/>
  <c r="AD125" i="8"/>
  <c r="AX124" i="8"/>
  <c r="AE124" i="8"/>
  <c r="AD124" i="8"/>
  <c r="AX123" i="8"/>
  <c r="AE123" i="8"/>
  <c r="AD123" i="8"/>
  <c r="AX122" i="8"/>
  <c r="AE122" i="8"/>
  <c r="AD122" i="8"/>
  <c r="AX121" i="8"/>
  <c r="AE121" i="8"/>
  <c r="AD121" i="8"/>
  <c r="AX120" i="8"/>
  <c r="AE120" i="8"/>
  <c r="AD120" i="8"/>
  <c r="AX119" i="8"/>
  <c r="AE119" i="8"/>
  <c r="AD119" i="8"/>
  <c r="AX118" i="8"/>
  <c r="AE118" i="8"/>
  <c r="AD118" i="8"/>
  <c r="AX117" i="8"/>
  <c r="AE117" i="8"/>
  <c r="AD117" i="8"/>
  <c r="AX116" i="8"/>
  <c r="AE116" i="8"/>
  <c r="AD116" i="8"/>
  <c r="AX115" i="8"/>
  <c r="AE115" i="8"/>
  <c r="AD115" i="8"/>
  <c r="AX114" i="8"/>
  <c r="AE114" i="8"/>
  <c r="AD114" i="8"/>
  <c r="AX113" i="8"/>
  <c r="AE113" i="8"/>
  <c r="AD113" i="8"/>
  <c r="AX112" i="8"/>
  <c r="AE112" i="8"/>
  <c r="AD112" i="8"/>
  <c r="AX111" i="8"/>
  <c r="AE111" i="8"/>
  <c r="AD111" i="8"/>
  <c r="AX110" i="8"/>
  <c r="AE110" i="8"/>
  <c r="AD110" i="8"/>
  <c r="AX109" i="8"/>
  <c r="AE109" i="8"/>
  <c r="AD109" i="8"/>
  <c r="AX108" i="8"/>
  <c r="AE108" i="8"/>
  <c r="AD108" i="8"/>
  <c r="AX107" i="8"/>
  <c r="AE107" i="8"/>
  <c r="AD107" i="8"/>
  <c r="AX106" i="8"/>
  <c r="AE106" i="8"/>
  <c r="AD106" i="8"/>
  <c r="AX105" i="8"/>
  <c r="AE105" i="8"/>
  <c r="AD105" i="8"/>
  <c r="AX104" i="8"/>
  <c r="AE104" i="8"/>
  <c r="AD104" i="8"/>
  <c r="AX103" i="8"/>
  <c r="AE103" i="8"/>
  <c r="AD103" i="8"/>
  <c r="AX102" i="8"/>
  <c r="AE102" i="8"/>
  <c r="AD102" i="8"/>
  <c r="AX101" i="8"/>
  <c r="AE101" i="8"/>
  <c r="AD101" i="8"/>
  <c r="AX100" i="8"/>
  <c r="AE100" i="8"/>
  <c r="AD100" i="8"/>
  <c r="AX99" i="8"/>
  <c r="AE99" i="8"/>
  <c r="AD99" i="8"/>
  <c r="AX98" i="8"/>
  <c r="AE98" i="8"/>
  <c r="AD98" i="8"/>
  <c r="AX97" i="8"/>
  <c r="AE97" i="8"/>
  <c r="AD97" i="8"/>
  <c r="AX96" i="8"/>
  <c r="AE96" i="8"/>
  <c r="AD96" i="8"/>
  <c r="AX95" i="8"/>
  <c r="AE95" i="8"/>
  <c r="AD95" i="8"/>
  <c r="AX94" i="8"/>
  <c r="AE94" i="8"/>
  <c r="AD94" i="8"/>
  <c r="AX93" i="8"/>
  <c r="AE93" i="8"/>
  <c r="AD93" i="8"/>
  <c r="AX92" i="8"/>
  <c r="AE92" i="8"/>
  <c r="AD92" i="8"/>
  <c r="AX91" i="8"/>
  <c r="AE91" i="8"/>
  <c r="AD91" i="8"/>
  <c r="AX90" i="8"/>
  <c r="AE90" i="8"/>
  <c r="AD90" i="8"/>
  <c r="AX89" i="8"/>
  <c r="AE89" i="8"/>
  <c r="AD89" i="8"/>
  <c r="B89" i="8"/>
  <c r="AX88" i="8"/>
  <c r="AE88" i="8"/>
  <c r="AD88" i="8"/>
  <c r="AX87" i="8"/>
  <c r="AE87" i="8"/>
  <c r="AD87" i="8"/>
  <c r="AX86" i="8"/>
  <c r="AE86" i="8"/>
  <c r="AD86" i="8"/>
  <c r="AX85" i="8"/>
  <c r="AE85" i="8"/>
  <c r="I80" i="8" s="1"/>
  <c r="P112" i="8" s="1"/>
  <c r="AD85" i="8"/>
  <c r="AX84" i="8"/>
  <c r="AE84" i="8"/>
  <c r="AD84" i="8"/>
  <c r="AX83" i="8"/>
  <c r="AE83" i="8"/>
  <c r="AD83" i="8"/>
  <c r="AX82" i="8"/>
  <c r="J80" i="8" s="1"/>
  <c r="AE82" i="8"/>
  <c r="AD82" i="8"/>
  <c r="O74" i="8"/>
  <c r="L74" i="8"/>
  <c r="M74" i="8" s="1"/>
  <c r="N74" i="8" s="1"/>
  <c r="O73" i="8"/>
  <c r="L73" i="8"/>
  <c r="M73" i="8" s="1"/>
  <c r="N73" i="8" s="1"/>
  <c r="O72" i="8"/>
  <c r="L72" i="8"/>
  <c r="M72" i="8" s="1"/>
  <c r="N72" i="8" s="1"/>
  <c r="O71" i="8"/>
  <c r="L71" i="8"/>
  <c r="M71" i="8" s="1"/>
  <c r="N71" i="8" s="1"/>
  <c r="O70" i="8"/>
  <c r="L70" i="8"/>
  <c r="M70" i="8" s="1"/>
  <c r="N70" i="8" s="1"/>
  <c r="O69" i="8"/>
  <c r="L69" i="8"/>
  <c r="M69" i="8" s="1"/>
  <c r="N69" i="8" s="1"/>
  <c r="O68" i="8"/>
  <c r="L68" i="8"/>
  <c r="M68" i="8" s="1"/>
  <c r="N68" i="8" s="1"/>
  <c r="O67" i="8"/>
  <c r="L67" i="8"/>
  <c r="M67" i="8" s="1"/>
  <c r="N67" i="8" s="1"/>
  <c r="O66" i="8"/>
  <c r="L66" i="8"/>
  <c r="M66" i="8" s="1"/>
  <c r="N66" i="8" s="1"/>
  <c r="O65" i="8"/>
  <c r="L65" i="8"/>
  <c r="M65" i="8" s="1"/>
  <c r="N65" i="8" s="1"/>
  <c r="O64" i="8"/>
  <c r="L64" i="8"/>
  <c r="M64" i="8" s="1"/>
  <c r="N64" i="8" s="1"/>
  <c r="O63" i="8"/>
  <c r="L63" i="8"/>
  <c r="M63" i="8" s="1"/>
  <c r="N63" i="8" s="1"/>
  <c r="O62" i="8"/>
  <c r="L62" i="8"/>
  <c r="M62" i="8" s="1"/>
  <c r="N62" i="8" s="1"/>
  <c r="O61" i="8"/>
  <c r="L61" i="8"/>
  <c r="M61" i="8" s="1"/>
  <c r="N61" i="8" s="1"/>
  <c r="O60" i="8"/>
  <c r="L60" i="8"/>
  <c r="M60" i="8" s="1"/>
  <c r="N60" i="8" s="1"/>
  <c r="O59" i="8"/>
  <c r="L59" i="8"/>
  <c r="M59" i="8" s="1"/>
  <c r="N59" i="8" s="1"/>
  <c r="O58" i="8"/>
  <c r="L58" i="8"/>
  <c r="M58" i="8" s="1"/>
  <c r="N58" i="8" s="1"/>
  <c r="O57" i="8"/>
  <c r="L57" i="8"/>
  <c r="M57" i="8" s="1"/>
  <c r="N57" i="8" s="1"/>
  <c r="O56" i="8"/>
  <c r="L56" i="8"/>
  <c r="M56" i="8" s="1"/>
  <c r="N56" i="8" s="1"/>
  <c r="O55" i="8"/>
  <c r="L55" i="8"/>
  <c r="M55" i="8" s="1"/>
  <c r="N55" i="8" s="1"/>
  <c r="O54" i="8"/>
  <c r="L54" i="8"/>
  <c r="M54" i="8" s="1"/>
  <c r="N54" i="8" s="1"/>
  <c r="O53" i="8"/>
  <c r="L53" i="8"/>
  <c r="M53" i="8" s="1"/>
  <c r="N53" i="8" s="1"/>
  <c r="O52" i="8"/>
  <c r="L52" i="8"/>
  <c r="M52" i="8" s="1"/>
  <c r="N52" i="8" s="1"/>
  <c r="O51" i="8"/>
  <c r="L51" i="8"/>
  <c r="M51" i="8" s="1"/>
  <c r="N51" i="8" s="1"/>
  <c r="O50" i="8"/>
  <c r="L50" i="8"/>
  <c r="M50" i="8" s="1"/>
  <c r="N50" i="8" s="1"/>
  <c r="O49" i="8"/>
  <c r="L49" i="8"/>
  <c r="M49" i="8" s="1"/>
  <c r="N49" i="8" s="1"/>
  <c r="O48" i="8"/>
  <c r="L48" i="8"/>
  <c r="M48" i="8" s="1"/>
  <c r="N48" i="8" s="1"/>
  <c r="O47" i="8"/>
  <c r="L47" i="8"/>
  <c r="M47" i="8" s="1"/>
  <c r="N47" i="8" s="1"/>
  <c r="DZ25" i="8"/>
  <c r="EB25" i="8" s="1"/>
  <c r="DT25" i="8"/>
  <c r="DS25" i="8"/>
  <c r="EA25" i="8" s="1"/>
  <c r="BZ25" i="8"/>
  <c r="CU25" i="8" s="1"/>
  <c r="DZ24" i="8"/>
  <c r="EB24" i="8" s="1"/>
  <c r="DT24" i="8"/>
  <c r="DS24" i="8"/>
  <c r="EA24" i="8" s="1"/>
  <c r="BZ24" i="8"/>
  <c r="CU24" i="8" s="1"/>
  <c r="DZ23" i="8"/>
  <c r="EB23" i="8" s="1"/>
  <c r="DT23" i="8"/>
  <c r="DS23" i="8"/>
  <c r="EA23" i="8" s="1"/>
  <c r="BZ23" i="8"/>
  <c r="CU23" i="8" s="1"/>
  <c r="DZ22" i="8"/>
  <c r="EB22" i="8" s="1"/>
  <c r="DT22" i="8"/>
  <c r="DS22" i="8"/>
  <c r="EA22" i="8" s="1"/>
  <c r="BZ22" i="8"/>
  <c r="CU22" i="8" s="1"/>
  <c r="DZ21" i="8"/>
  <c r="EB21" i="8" s="1"/>
  <c r="DT21" i="8"/>
  <c r="DS21" i="8"/>
  <c r="EA21" i="8" s="1"/>
  <c r="BZ21" i="8"/>
  <c r="CU21" i="8" s="1"/>
  <c r="DZ20" i="8"/>
  <c r="EB20" i="8" s="1"/>
  <c r="DT20" i="8"/>
  <c r="DS20" i="8"/>
  <c r="EA20" i="8" s="1"/>
  <c r="BZ20" i="8"/>
  <c r="CU20" i="8" s="1"/>
  <c r="DZ19" i="8"/>
  <c r="EB19" i="8" s="1"/>
  <c r="DT19" i="8"/>
  <c r="DS19" i="8"/>
  <c r="EA19" i="8" s="1"/>
  <c r="BZ19" i="8"/>
  <c r="CU19" i="8" s="1"/>
  <c r="DZ18" i="8"/>
  <c r="EB18" i="8" s="1"/>
  <c r="DT18" i="8"/>
  <c r="DS18" i="8"/>
  <c r="EA18" i="8" s="1"/>
  <c r="BZ18" i="8"/>
  <c r="CU18" i="8" s="1"/>
  <c r="EB17" i="8"/>
  <c r="DZ17" i="8"/>
  <c r="DT17" i="8"/>
  <c r="DS17" i="8"/>
  <c r="EA17" i="8" s="1"/>
  <c r="BZ17" i="8"/>
  <c r="CU17" i="8" s="1"/>
  <c r="DZ16" i="8"/>
  <c r="EB16" i="8" s="1"/>
  <c r="DT16" i="8"/>
  <c r="DS16" i="8"/>
  <c r="EA16" i="8" s="1"/>
  <c r="BZ16" i="8"/>
  <c r="CU16" i="8" s="1"/>
  <c r="DZ15" i="8"/>
  <c r="EB15" i="8" s="1"/>
  <c r="DT15" i="8"/>
  <c r="DS15" i="8"/>
  <c r="EA15" i="8" s="1"/>
  <c r="BZ15" i="8"/>
  <c r="CU15" i="8" s="1"/>
  <c r="DZ14" i="8"/>
  <c r="EB14" i="8" s="1"/>
  <c r="DT14" i="8"/>
  <c r="DS14" i="8"/>
  <c r="EA14" i="8" s="1"/>
  <c r="BZ14" i="8"/>
  <c r="CU14" i="8" s="1"/>
  <c r="DP11" i="8"/>
  <c r="R9" i="8"/>
  <c r="CS16" i="8" s="1"/>
  <c r="CQ8" i="8"/>
  <c r="CO8" i="8"/>
  <c r="CL8" i="8"/>
  <c r="CE8" i="8"/>
  <c r="CD8" i="8"/>
  <c r="CC8" i="8"/>
  <c r="CA8" i="8"/>
  <c r="X8" i="8"/>
  <c r="CC7" i="8"/>
  <c r="X7" i="8"/>
  <c r="X6" i="8"/>
  <c r="R6" i="8"/>
  <c r="X5" i="8"/>
  <c r="R5" i="8"/>
  <c r="CO4" i="8"/>
  <c r="CL4" i="8"/>
  <c r="CH4" i="8"/>
  <c r="CF4" i="8"/>
  <c r="CD4" i="8"/>
  <c r="CC4" i="8"/>
  <c r="CA4" i="8"/>
  <c r="X4" i="8"/>
  <c r="R4" i="8"/>
  <c r="CC3" i="8"/>
  <c r="S6" i="8" s="1"/>
  <c r="AC14" i="8" s="1"/>
  <c r="AD14" i="8" s="1"/>
  <c r="B3" i="8"/>
  <c r="B9" i="8" s="1"/>
  <c r="B3" i="9"/>
  <c r="AX430" i="9"/>
  <c r="AE430" i="9"/>
  <c r="AD430" i="9"/>
  <c r="AX429" i="9"/>
  <c r="AE429" i="9"/>
  <c r="AD429" i="9"/>
  <c r="AX428" i="9"/>
  <c r="AE428" i="9"/>
  <c r="AD428" i="9"/>
  <c r="AX427" i="9"/>
  <c r="AE427" i="9"/>
  <c r="AD427" i="9"/>
  <c r="AX426" i="9"/>
  <c r="AE426" i="9"/>
  <c r="AD426" i="9"/>
  <c r="AX425" i="9"/>
  <c r="AE425" i="9"/>
  <c r="AD425" i="9"/>
  <c r="AX424" i="9"/>
  <c r="AE424" i="9"/>
  <c r="AD424" i="9"/>
  <c r="AX423" i="9"/>
  <c r="AE423" i="9"/>
  <c r="AD423" i="9"/>
  <c r="AX422" i="9"/>
  <c r="AE422" i="9"/>
  <c r="AD422" i="9"/>
  <c r="AX421" i="9"/>
  <c r="AE421" i="9"/>
  <c r="AD421" i="9"/>
  <c r="AX420" i="9"/>
  <c r="AE420" i="9"/>
  <c r="AD420" i="9"/>
  <c r="AX419" i="9"/>
  <c r="AE419" i="9"/>
  <c r="AD419" i="9"/>
  <c r="AX418" i="9"/>
  <c r="AE418" i="9"/>
  <c r="AD418" i="9"/>
  <c r="AX417" i="9"/>
  <c r="AE417" i="9"/>
  <c r="AD417" i="9"/>
  <c r="AX416" i="9"/>
  <c r="AE416" i="9"/>
  <c r="AD416" i="9"/>
  <c r="AX415" i="9"/>
  <c r="AE415" i="9"/>
  <c r="AD415" i="9"/>
  <c r="AX414" i="9"/>
  <c r="AE414" i="9"/>
  <c r="AD414" i="9"/>
  <c r="AX413" i="9"/>
  <c r="AE413" i="9"/>
  <c r="AD413" i="9"/>
  <c r="AX412" i="9"/>
  <c r="AE412" i="9"/>
  <c r="AD412" i="9"/>
  <c r="AX411" i="9"/>
  <c r="AE411" i="9"/>
  <c r="AD411" i="9"/>
  <c r="AX410" i="9"/>
  <c r="AE410" i="9"/>
  <c r="AD410" i="9"/>
  <c r="AX409" i="9"/>
  <c r="AE409" i="9"/>
  <c r="AD409" i="9"/>
  <c r="AX408" i="9"/>
  <c r="AE408" i="9"/>
  <c r="AD408" i="9"/>
  <c r="AX407" i="9"/>
  <c r="AE407" i="9"/>
  <c r="AD407" i="9"/>
  <c r="AX406" i="9"/>
  <c r="AE406" i="9"/>
  <c r="AD406" i="9"/>
  <c r="AX405" i="9"/>
  <c r="AE405" i="9"/>
  <c r="AD405" i="9"/>
  <c r="AX404" i="9"/>
  <c r="AE404" i="9"/>
  <c r="AD404" i="9"/>
  <c r="AX403" i="9"/>
  <c r="AE403" i="9"/>
  <c r="AD403" i="9"/>
  <c r="AX402" i="9"/>
  <c r="AE402" i="9"/>
  <c r="AD402" i="9"/>
  <c r="AX401" i="9"/>
  <c r="AE401" i="9"/>
  <c r="AD401" i="9"/>
  <c r="AX400" i="9"/>
  <c r="AE400" i="9"/>
  <c r="AD400" i="9"/>
  <c r="AX399" i="9"/>
  <c r="AE399" i="9"/>
  <c r="AD399" i="9"/>
  <c r="AX398" i="9"/>
  <c r="AE398" i="9"/>
  <c r="AD398" i="9"/>
  <c r="AX397" i="9"/>
  <c r="AE397" i="9"/>
  <c r="AD397" i="9"/>
  <c r="AX396" i="9"/>
  <c r="AE396" i="9"/>
  <c r="AD396" i="9"/>
  <c r="AX395" i="9"/>
  <c r="AE395" i="9"/>
  <c r="AD395" i="9"/>
  <c r="AX394" i="9"/>
  <c r="AE394" i="9"/>
  <c r="AD394" i="9"/>
  <c r="AX393" i="9"/>
  <c r="AE393" i="9"/>
  <c r="AD393" i="9"/>
  <c r="AX392" i="9"/>
  <c r="AE392" i="9"/>
  <c r="AD392" i="9"/>
  <c r="AX391" i="9"/>
  <c r="AE391" i="9"/>
  <c r="AD391" i="9"/>
  <c r="AX390" i="9"/>
  <c r="AE390" i="9"/>
  <c r="AD390" i="9"/>
  <c r="AX389" i="9"/>
  <c r="AE389" i="9"/>
  <c r="AD389" i="9"/>
  <c r="AX388" i="9"/>
  <c r="AE388" i="9"/>
  <c r="AD388" i="9"/>
  <c r="AX387" i="9"/>
  <c r="AE387" i="9"/>
  <c r="AD387" i="9"/>
  <c r="AX386" i="9"/>
  <c r="AE386" i="9"/>
  <c r="AD386" i="9"/>
  <c r="AX385" i="9"/>
  <c r="AE385" i="9"/>
  <c r="AD385" i="9"/>
  <c r="AX384" i="9"/>
  <c r="AE384" i="9"/>
  <c r="AD384" i="9"/>
  <c r="AX383" i="9"/>
  <c r="AE383" i="9"/>
  <c r="AD383" i="9"/>
  <c r="AX382" i="9"/>
  <c r="AE382" i="9"/>
  <c r="AD382" i="9"/>
  <c r="AX381" i="9"/>
  <c r="AE381" i="9"/>
  <c r="AD381" i="9"/>
  <c r="AX380" i="9"/>
  <c r="AE380" i="9"/>
  <c r="AD380" i="9"/>
  <c r="AX379" i="9"/>
  <c r="AE379" i="9"/>
  <c r="AD379" i="9"/>
  <c r="AX378" i="9"/>
  <c r="AE378" i="9"/>
  <c r="AD378" i="9"/>
  <c r="AX377" i="9"/>
  <c r="AE377" i="9"/>
  <c r="AD377" i="9"/>
  <c r="AX376" i="9"/>
  <c r="AE376" i="9"/>
  <c r="AD376" i="9"/>
  <c r="AX375" i="9"/>
  <c r="AE375" i="9"/>
  <c r="AD375" i="9"/>
  <c r="AX374" i="9"/>
  <c r="AE374" i="9"/>
  <c r="AD374" i="9"/>
  <c r="AX373" i="9"/>
  <c r="AE373" i="9"/>
  <c r="AD373" i="9"/>
  <c r="AX372" i="9"/>
  <c r="AE372" i="9"/>
  <c r="AD372" i="9"/>
  <c r="AX371" i="9"/>
  <c r="AE371" i="9"/>
  <c r="AD371" i="9"/>
  <c r="AX370" i="9"/>
  <c r="AE370" i="9"/>
  <c r="AD370" i="9"/>
  <c r="AX369" i="9"/>
  <c r="AE369" i="9"/>
  <c r="AD369" i="9"/>
  <c r="AX368" i="9"/>
  <c r="AE368" i="9"/>
  <c r="AD368" i="9"/>
  <c r="AX367" i="9"/>
  <c r="AE367" i="9"/>
  <c r="AD367" i="9"/>
  <c r="AX366" i="9"/>
  <c r="AE366" i="9"/>
  <c r="AD366" i="9"/>
  <c r="AX365" i="9"/>
  <c r="AE365" i="9"/>
  <c r="AD365" i="9"/>
  <c r="AX364" i="9"/>
  <c r="AE364" i="9"/>
  <c r="AD364" i="9"/>
  <c r="AX363" i="9"/>
  <c r="AE363" i="9"/>
  <c r="AD363" i="9"/>
  <c r="AX362" i="9"/>
  <c r="AE362" i="9"/>
  <c r="AD362" i="9"/>
  <c r="AX361" i="9"/>
  <c r="AE361" i="9"/>
  <c r="AD361" i="9"/>
  <c r="AX360" i="9"/>
  <c r="AE360" i="9"/>
  <c r="AD360" i="9"/>
  <c r="AX359" i="9"/>
  <c r="AE359" i="9"/>
  <c r="AD359" i="9"/>
  <c r="AX358" i="9"/>
  <c r="AE358" i="9"/>
  <c r="AD358" i="9"/>
  <c r="AX357" i="9"/>
  <c r="AE357" i="9"/>
  <c r="AD357" i="9"/>
  <c r="AX356" i="9"/>
  <c r="AE356" i="9"/>
  <c r="AD356" i="9"/>
  <c r="AX355" i="9"/>
  <c r="AE355" i="9"/>
  <c r="AD355" i="9"/>
  <c r="AX354" i="9"/>
  <c r="AE354" i="9"/>
  <c r="AD354" i="9"/>
  <c r="AX353" i="9"/>
  <c r="AE353" i="9"/>
  <c r="AD353" i="9"/>
  <c r="AX352" i="9"/>
  <c r="AE352" i="9"/>
  <c r="AD352" i="9"/>
  <c r="AX351" i="9"/>
  <c r="AE351" i="9"/>
  <c r="AD351" i="9"/>
  <c r="AX350" i="9"/>
  <c r="AE350" i="9"/>
  <c r="AD350" i="9"/>
  <c r="AX349" i="9"/>
  <c r="AE349" i="9"/>
  <c r="AD349" i="9"/>
  <c r="AX348" i="9"/>
  <c r="AE348" i="9"/>
  <c r="AD348" i="9"/>
  <c r="AX347" i="9"/>
  <c r="AE347" i="9"/>
  <c r="AD347" i="9"/>
  <c r="AX346" i="9"/>
  <c r="AE346" i="9"/>
  <c r="AD346" i="9"/>
  <c r="AX345" i="9"/>
  <c r="AE345" i="9"/>
  <c r="AD345" i="9"/>
  <c r="AX344" i="9"/>
  <c r="AE344" i="9"/>
  <c r="AD344" i="9"/>
  <c r="AX343" i="9"/>
  <c r="AE343" i="9"/>
  <c r="AD343" i="9"/>
  <c r="AX342" i="9"/>
  <c r="AE342" i="9"/>
  <c r="AD342" i="9"/>
  <c r="AX341" i="9"/>
  <c r="AE341" i="9"/>
  <c r="AD341" i="9"/>
  <c r="AX340" i="9"/>
  <c r="AE340" i="9"/>
  <c r="AD340" i="9"/>
  <c r="AX339" i="9"/>
  <c r="AE339" i="9"/>
  <c r="AD339" i="9"/>
  <c r="AX338" i="9"/>
  <c r="AE338" i="9"/>
  <c r="AD338" i="9"/>
  <c r="AX337" i="9"/>
  <c r="AE337" i="9"/>
  <c r="AD337" i="9"/>
  <c r="AX336" i="9"/>
  <c r="AE336" i="9"/>
  <c r="AD336" i="9"/>
  <c r="AX335" i="9"/>
  <c r="AE335" i="9"/>
  <c r="AD335" i="9"/>
  <c r="AX334" i="9"/>
  <c r="AE334" i="9"/>
  <c r="AD334" i="9"/>
  <c r="AX333" i="9"/>
  <c r="AE333" i="9"/>
  <c r="AD333" i="9"/>
  <c r="AX332" i="9"/>
  <c r="AE332" i="9"/>
  <c r="AD332" i="9"/>
  <c r="AX331" i="9"/>
  <c r="AE331" i="9"/>
  <c r="AD331" i="9"/>
  <c r="AX330" i="9"/>
  <c r="AE330" i="9"/>
  <c r="AD330" i="9"/>
  <c r="AX329" i="9"/>
  <c r="AE329" i="9"/>
  <c r="AD329" i="9"/>
  <c r="AX328" i="9"/>
  <c r="AE328" i="9"/>
  <c r="AD328" i="9"/>
  <c r="AX327" i="9"/>
  <c r="AE327" i="9"/>
  <c r="AD327" i="9"/>
  <c r="AX326" i="9"/>
  <c r="AE326" i="9"/>
  <c r="AD326" i="9"/>
  <c r="AX325" i="9"/>
  <c r="AE325" i="9"/>
  <c r="AD325" i="9"/>
  <c r="AX324" i="9"/>
  <c r="AE324" i="9"/>
  <c r="AD324" i="9"/>
  <c r="AX323" i="9"/>
  <c r="AE323" i="9"/>
  <c r="AD323" i="9"/>
  <c r="AX322" i="9"/>
  <c r="AE322" i="9"/>
  <c r="AD322" i="9"/>
  <c r="AX321" i="9"/>
  <c r="AE321" i="9"/>
  <c r="AD321" i="9"/>
  <c r="AX320" i="9"/>
  <c r="AE320" i="9"/>
  <c r="AD320" i="9"/>
  <c r="AX319" i="9"/>
  <c r="AE319" i="9"/>
  <c r="AD319" i="9"/>
  <c r="AX318" i="9"/>
  <c r="AE318" i="9"/>
  <c r="AD318" i="9"/>
  <c r="AX317" i="9"/>
  <c r="AE317" i="9"/>
  <c r="AD317" i="9"/>
  <c r="AX316" i="9"/>
  <c r="AE316" i="9"/>
  <c r="AD316" i="9"/>
  <c r="AX315" i="9"/>
  <c r="AE315" i="9"/>
  <c r="AD315" i="9"/>
  <c r="AX314" i="9"/>
  <c r="AE314" i="9"/>
  <c r="AD314" i="9"/>
  <c r="AX313" i="9"/>
  <c r="AE313" i="9"/>
  <c r="AD313" i="9"/>
  <c r="AX312" i="9"/>
  <c r="AE312" i="9"/>
  <c r="AD312" i="9"/>
  <c r="AX311" i="9"/>
  <c r="AE311" i="9"/>
  <c r="AD311" i="9"/>
  <c r="AX310" i="9"/>
  <c r="AE310" i="9"/>
  <c r="AD310" i="9"/>
  <c r="AX309" i="9"/>
  <c r="AE309" i="9"/>
  <c r="AD309" i="9"/>
  <c r="AX308" i="9"/>
  <c r="AE308" i="9"/>
  <c r="AD308" i="9"/>
  <c r="AX307" i="9"/>
  <c r="AE307" i="9"/>
  <c r="AD307" i="9"/>
  <c r="AX306" i="9"/>
  <c r="AE306" i="9"/>
  <c r="AD306" i="9"/>
  <c r="AX305" i="9"/>
  <c r="AE305" i="9"/>
  <c r="AD305" i="9"/>
  <c r="AX304" i="9"/>
  <c r="AE304" i="9"/>
  <c r="AD304" i="9"/>
  <c r="AX303" i="9"/>
  <c r="AE303" i="9"/>
  <c r="AD303" i="9"/>
  <c r="AX302" i="9"/>
  <c r="AE302" i="9"/>
  <c r="AD302" i="9"/>
  <c r="AX301" i="9"/>
  <c r="AE301" i="9"/>
  <c r="AD301" i="9"/>
  <c r="AX300" i="9"/>
  <c r="AE300" i="9"/>
  <c r="AD300" i="9"/>
  <c r="AX299" i="9"/>
  <c r="AE299" i="9"/>
  <c r="AD299" i="9"/>
  <c r="AX298" i="9"/>
  <c r="AE298" i="9"/>
  <c r="AD298" i="9"/>
  <c r="AX297" i="9"/>
  <c r="AE297" i="9"/>
  <c r="AD297" i="9"/>
  <c r="AX296" i="9"/>
  <c r="AE296" i="9"/>
  <c r="AD296" i="9"/>
  <c r="AX295" i="9"/>
  <c r="AE295" i="9"/>
  <c r="AD295" i="9"/>
  <c r="AX294" i="9"/>
  <c r="AE294" i="9"/>
  <c r="AD294" i="9"/>
  <c r="AX293" i="9"/>
  <c r="AE293" i="9"/>
  <c r="AD293" i="9"/>
  <c r="AX292" i="9"/>
  <c r="AE292" i="9"/>
  <c r="AD292" i="9"/>
  <c r="AX291" i="9"/>
  <c r="AE291" i="9"/>
  <c r="AD291" i="9"/>
  <c r="AX290" i="9"/>
  <c r="AE290" i="9"/>
  <c r="AD290" i="9"/>
  <c r="AX289" i="9"/>
  <c r="AE289" i="9"/>
  <c r="AD289" i="9"/>
  <c r="AX288" i="9"/>
  <c r="AE288" i="9"/>
  <c r="AD288" i="9"/>
  <c r="AX287" i="9"/>
  <c r="AE287" i="9"/>
  <c r="AD287" i="9"/>
  <c r="AX286" i="9"/>
  <c r="AE286" i="9"/>
  <c r="AD286" i="9"/>
  <c r="AX285" i="9"/>
  <c r="AE285" i="9"/>
  <c r="AD285" i="9"/>
  <c r="AX284" i="9"/>
  <c r="AE284" i="9"/>
  <c r="AD284" i="9"/>
  <c r="AX283" i="9"/>
  <c r="AE283" i="9"/>
  <c r="AD283" i="9"/>
  <c r="AX282" i="9"/>
  <c r="AE282" i="9"/>
  <c r="AD282" i="9"/>
  <c r="AX281" i="9"/>
  <c r="AE281" i="9"/>
  <c r="AD281" i="9"/>
  <c r="AX280" i="9"/>
  <c r="AE280" i="9"/>
  <c r="AD280" i="9"/>
  <c r="AX279" i="9"/>
  <c r="AE279" i="9"/>
  <c r="AD279" i="9"/>
  <c r="AX278" i="9"/>
  <c r="AE278" i="9"/>
  <c r="AD278" i="9"/>
  <c r="AX277" i="9"/>
  <c r="AE277" i="9"/>
  <c r="AD277" i="9"/>
  <c r="AX276" i="9"/>
  <c r="AE276" i="9"/>
  <c r="AD276" i="9"/>
  <c r="AX275" i="9"/>
  <c r="AE275" i="9"/>
  <c r="AD275" i="9"/>
  <c r="AX274" i="9"/>
  <c r="AE274" i="9"/>
  <c r="AD274" i="9"/>
  <c r="AX273" i="9"/>
  <c r="AE273" i="9"/>
  <c r="AD273" i="9"/>
  <c r="AX272" i="9"/>
  <c r="AE272" i="9"/>
  <c r="AD272" i="9"/>
  <c r="AX271" i="9"/>
  <c r="AE271" i="9"/>
  <c r="AD271" i="9"/>
  <c r="AX270" i="9"/>
  <c r="AE270" i="9"/>
  <c r="AD270" i="9"/>
  <c r="AX269" i="9"/>
  <c r="AE269" i="9"/>
  <c r="AD269" i="9"/>
  <c r="AX268" i="9"/>
  <c r="AE268" i="9"/>
  <c r="AD268" i="9"/>
  <c r="AX267" i="9"/>
  <c r="AE267" i="9"/>
  <c r="AD267" i="9"/>
  <c r="AX266" i="9"/>
  <c r="AE266" i="9"/>
  <c r="AD266" i="9"/>
  <c r="AX265" i="9"/>
  <c r="AE265" i="9"/>
  <c r="AD265" i="9"/>
  <c r="AX264" i="9"/>
  <c r="AE264" i="9"/>
  <c r="AD264" i="9"/>
  <c r="AX263" i="9"/>
  <c r="AE263" i="9"/>
  <c r="AD263" i="9"/>
  <c r="AX262" i="9"/>
  <c r="AE262" i="9"/>
  <c r="AD262" i="9"/>
  <c r="AX261" i="9"/>
  <c r="AE261" i="9"/>
  <c r="AD261" i="9"/>
  <c r="AX260" i="9"/>
  <c r="AE260" i="9"/>
  <c r="AD260" i="9"/>
  <c r="AX259" i="9"/>
  <c r="AE259" i="9"/>
  <c r="AD259" i="9"/>
  <c r="AX258" i="9"/>
  <c r="AE258" i="9"/>
  <c r="AD258" i="9"/>
  <c r="AX257" i="9"/>
  <c r="AE257" i="9"/>
  <c r="AD257" i="9"/>
  <c r="AX256" i="9"/>
  <c r="AE256" i="9"/>
  <c r="AD256" i="9"/>
  <c r="AX255" i="9"/>
  <c r="AE255" i="9"/>
  <c r="AD255" i="9"/>
  <c r="AX254" i="9"/>
  <c r="AE254" i="9"/>
  <c r="AD254" i="9"/>
  <c r="AX253" i="9"/>
  <c r="AE253" i="9"/>
  <c r="AD253" i="9"/>
  <c r="AX252" i="9"/>
  <c r="AE252" i="9"/>
  <c r="AD252" i="9"/>
  <c r="AX251" i="9"/>
  <c r="AE251" i="9"/>
  <c r="AD251" i="9"/>
  <c r="AX250" i="9"/>
  <c r="AE250" i="9"/>
  <c r="AD250" i="9"/>
  <c r="AX249" i="9"/>
  <c r="AE249" i="9"/>
  <c r="AD249" i="9"/>
  <c r="AX248" i="9"/>
  <c r="AE248" i="9"/>
  <c r="AD248" i="9"/>
  <c r="AX247" i="9"/>
  <c r="AE247" i="9"/>
  <c r="AD247" i="9"/>
  <c r="AX246" i="9"/>
  <c r="AE246" i="9"/>
  <c r="AD246" i="9"/>
  <c r="AX245" i="9"/>
  <c r="AE245" i="9"/>
  <c r="AD245" i="9"/>
  <c r="AX244" i="9"/>
  <c r="AE244" i="9"/>
  <c r="AD244" i="9"/>
  <c r="AX243" i="9"/>
  <c r="AE243" i="9"/>
  <c r="AD243" i="9"/>
  <c r="AX242" i="9"/>
  <c r="AE242" i="9"/>
  <c r="AD242" i="9"/>
  <c r="AX241" i="9"/>
  <c r="AE241" i="9"/>
  <c r="AD241" i="9"/>
  <c r="AX240" i="9"/>
  <c r="AE240" i="9"/>
  <c r="AD240" i="9"/>
  <c r="AX239" i="9"/>
  <c r="AE239" i="9"/>
  <c r="AD239" i="9"/>
  <c r="AX238" i="9"/>
  <c r="AE238" i="9"/>
  <c r="AD238" i="9"/>
  <c r="AX237" i="9"/>
  <c r="AE237" i="9"/>
  <c r="AD237" i="9"/>
  <c r="AX236" i="9"/>
  <c r="AE236" i="9"/>
  <c r="AD236" i="9"/>
  <c r="AX235" i="9"/>
  <c r="AE235" i="9"/>
  <c r="AD235" i="9"/>
  <c r="AX234" i="9"/>
  <c r="AE234" i="9"/>
  <c r="AD234" i="9"/>
  <c r="AX233" i="9"/>
  <c r="AE233" i="9"/>
  <c r="AD233" i="9"/>
  <c r="AX232" i="9"/>
  <c r="AE232" i="9"/>
  <c r="AD232" i="9"/>
  <c r="AX231" i="9"/>
  <c r="AE231" i="9"/>
  <c r="AD231" i="9"/>
  <c r="AX230" i="9"/>
  <c r="AE230" i="9"/>
  <c r="AD230" i="9"/>
  <c r="AX229" i="9"/>
  <c r="AE229" i="9"/>
  <c r="AD229" i="9"/>
  <c r="AX228" i="9"/>
  <c r="AE228" i="9"/>
  <c r="AD228" i="9"/>
  <c r="AX227" i="9"/>
  <c r="AE227" i="9"/>
  <c r="AD227" i="9"/>
  <c r="AX226" i="9"/>
  <c r="AE226" i="9"/>
  <c r="AD226" i="9"/>
  <c r="AX225" i="9"/>
  <c r="AE225" i="9"/>
  <c r="AD225" i="9"/>
  <c r="AX224" i="9"/>
  <c r="AE224" i="9"/>
  <c r="AD224" i="9"/>
  <c r="AX223" i="9"/>
  <c r="AE223" i="9"/>
  <c r="AD223" i="9"/>
  <c r="AX222" i="9"/>
  <c r="AE222" i="9"/>
  <c r="AD222" i="9"/>
  <c r="AX221" i="9"/>
  <c r="AE221" i="9"/>
  <c r="AD221" i="9"/>
  <c r="AX220" i="9"/>
  <c r="AE220" i="9"/>
  <c r="AD220" i="9"/>
  <c r="AX219" i="9"/>
  <c r="AE219" i="9"/>
  <c r="AD219" i="9"/>
  <c r="AX218" i="9"/>
  <c r="AE218" i="9"/>
  <c r="AD218" i="9"/>
  <c r="AX217" i="9"/>
  <c r="AE217" i="9"/>
  <c r="AD217" i="9"/>
  <c r="AX216" i="9"/>
  <c r="AE216" i="9"/>
  <c r="AD216" i="9"/>
  <c r="AX215" i="9"/>
  <c r="AE215" i="9"/>
  <c r="AD215" i="9"/>
  <c r="AX214" i="9"/>
  <c r="AE214" i="9"/>
  <c r="AD214" i="9"/>
  <c r="AX213" i="9"/>
  <c r="AE213" i="9"/>
  <c r="AD213" i="9"/>
  <c r="AX212" i="9"/>
  <c r="AE212" i="9"/>
  <c r="AD212" i="9"/>
  <c r="AX211" i="9"/>
  <c r="AE211" i="9"/>
  <c r="AD211" i="9"/>
  <c r="AX210" i="9"/>
  <c r="AE210" i="9"/>
  <c r="AD210" i="9"/>
  <c r="AX209" i="9"/>
  <c r="AE209" i="9"/>
  <c r="AD209" i="9"/>
  <c r="AX208" i="9"/>
  <c r="AE208" i="9"/>
  <c r="AD208" i="9"/>
  <c r="AX207" i="9"/>
  <c r="AE207" i="9"/>
  <c r="AD207" i="9"/>
  <c r="AX206" i="9"/>
  <c r="AE206" i="9"/>
  <c r="AD206" i="9"/>
  <c r="AX205" i="9"/>
  <c r="AE205" i="9"/>
  <c r="AD205" i="9"/>
  <c r="AX204" i="9"/>
  <c r="AE204" i="9"/>
  <c r="AD204" i="9"/>
  <c r="AX203" i="9"/>
  <c r="AE203" i="9"/>
  <c r="AD203" i="9"/>
  <c r="AX202" i="9"/>
  <c r="AE202" i="9"/>
  <c r="AD202" i="9"/>
  <c r="AX201" i="9"/>
  <c r="AE201" i="9"/>
  <c r="AD201" i="9"/>
  <c r="AX200" i="9"/>
  <c r="AE200" i="9"/>
  <c r="AD200" i="9"/>
  <c r="AX199" i="9"/>
  <c r="AE199" i="9"/>
  <c r="AD199" i="9"/>
  <c r="AX198" i="9"/>
  <c r="AE198" i="9"/>
  <c r="AD198" i="9"/>
  <c r="AX197" i="9"/>
  <c r="AE197" i="9"/>
  <c r="AD197" i="9"/>
  <c r="AX196" i="9"/>
  <c r="AE196" i="9"/>
  <c r="AD196" i="9"/>
  <c r="AX195" i="9"/>
  <c r="AE195" i="9"/>
  <c r="AD195" i="9"/>
  <c r="AX194" i="9"/>
  <c r="AE194" i="9"/>
  <c r="AD194" i="9"/>
  <c r="AX193" i="9"/>
  <c r="AE193" i="9"/>
  <c r="AD193" i="9"/>
  <c r="AX192" i="9"/>
  <c r="AE192" i="9"/>
  <c r="AD192" i="9"/>
  <c r="AX191" i="9"/>
  <c r="AE191" i="9"/>
  <c r="AD191" i="9"/>
  <c r="AX190" i="9"/>
  <c r="AE190" i="9"/>
  <c r="AD190" i="9"/>
  <c r="AX189" i="9"/>
  <c r="AE189" i="9"/>
  <c r="AD189" i="9"/>
  <c r="AX188" i="9"/>
  <c r="AE188" i="9"/>
  <c r="AD188" i="9"/>
  <c r="AX187" i="9"/>
  <c r="AE187" i="9"/>
  <c r="AD187" i="9"/>
  <c r="AX186" i="9"/>
  <c r="AE186" i="9"/>
  <c r="AD186" i="9"/>
  <c r="AX185" i="9"/>
  <c r="AE185" i="9"/>
  <c r="AD185" i="9"/>
  <c r="AX184" i="9"/>
  <c r="AE184" i="9"/>
  <c r="AD184" i="9"/>
  <c r="AX183" i="9"/>
  <c r="AE183" i="9"/>
  <c r="AD183" i="9"/>
  <c r="AX182" i="9"/>
  <c r="AE182" i="9"/>
  <c r="AD182" i="9"/>
  <c r="AX181" i="9"/>
  <c r="AE181" i="9"/>
  <c r="AD181" i="9"/>
  <c r="AX180" i="9"/>
  <c r="AE180" i="9"/>
  <c r="AD180" i="9"/>
  <c r="AX179" i="9"/>
  <c r="AE179" i="9"/>
  <c r="AD179" i="9"/>
  <c r="AX178" i="9"/>
  <c r="AE178" i="9"/>
  <c r="AD178" i="9"/>
  <c r="AX177" i="9"/>
  <c r="AE177" i="9"/>
  <c r="AD177" i="9"/>
  <c r="AX176" i="9"/>
  <c r="AE176" i="9"/>
  <c r="AD176" i="9"/>
  <c r="AX175" i="9"/>
  <c r="AE175" i="9"/>
  <c r="AD175" i="9"/>
  <c r="AX174" i="9"/>
  <c r="AE174" i="9"/>
  <c r="AD174" i="9"/>
  <c r="AX173" i="9"/>
  <c r="AE173" i="9"/>
  <c r="AD173" i="9"/>
  <c r="AX172" i="9"/>
  <c r="AE172" i="9"/>
  <c r="AD172" i="9"/>
  <c r="AX171" i="9"/>
  <c r="AE171" i="9"/>
  <c r="AD171" i="9"/>
  <c r="AX170" i="9"/>
  <c r="AE170" i="9"/>
  <c r="AD170" i="9"/>
  <c r="AX169" i="9"/>
  <c r="AE169" i="9"/>
  <c r="AD169" i="9"/>
  <c r="AX168" i="9"/>
  <c r="AE168" i="9"/>
  <c r="AD168" i="9"/>
  <c r="AX167" i="9"/>
  <c r="AE167" i="9"/>
  <c r="AD167" i="9"/>
  <c r="AX166" i="9"/>
  <c r="AE166" i="9"/>
  <c r="AD166" i="9"/>
  <c r="AX165" i="9"/>
  <c r="AE165" i="9"/>
  <c r="AD165" i="9"/>
  <c r="AX164" i="9"/>
  <c r="AE164" i="9"/>
  <c r="AD164" i="9"/>
  <c r="AX163" i="9"/>
  <c r="AE163" i="9"/>
  <c r="AD163" i="9"/>
  <c r="AX162" i="9"/>
  <c r="AE162" i="9"/>
  <c r="AD162" i="9"/>
  <c r="AX161" i="9"/>
  <c r="AE161" i="9"/>
  <c r="AD161" i="9"/>
  <c r="AX160" i="9"/>
  <c r="AE160" i="9"/>
  <c r="AD160" i="9"/>
  <c r="AX159" i="9"/>
  <c r="AE159" i="9"/>
  <c r="AD159" i="9"/>
  <c r="AX158" i="9"/>
  <c r="AE158" i="9"/>
  <c r="AD158" i="9"/>
  <c r="AX157" i="9"/>
  <c r="AE157" i="9"/>
  <c r="AD157" i="9"/>
  <c r="AX156" i="9"/>
  <c r="AE156" i="9"/>
  <c r="AD156" i="9"/>
  <c r="AX155" i="9"/>
  <c r="AE155" i="9"/>
  <c r="AD155" i="9"/>
  <c r="AX154" i="9"/>
  <c r="AE154" i="9"/>
  <c r="AD154" i="9"/>
  <c r="AX153" i="9"/>
  <c r="AE153" i="9"/>
  <c r="AD153" i="9"/>
  <c r="AX152" i="9"/>
  <c r="AE152" i="9"/>
  <c r="AD152" i="9"/>
  <c r="AX151" i="9"/>
  <c r="AE151" i="9"/>
  <c r="AD151" i="9"/>
  <c r="AX150" i="9"/>
  <c r="AE150" i="9"/>
  <c r="AD150" i="9"/>
  <c r="AX149" i="9"/>
  <c r="AE149" i="9"/>
  <c r="AD149" i="9"/>
  <c r="AX148" i="9"/>
  <c r="AE148" i="9"/>
  <c r="AD148" i="9"/>
  <c r="AX147" i="9"/>
  <c r="AE147" i="9"/>
  <c r="AD147" i="9"/>
  <c r="AX146" i="9"/>
  <c r="AE146" i="9"/>
  <c r="AD146" i="9"/>
  <c r="AX145" i="9"/>
  <c r="AE145" i="9"/>
  <c r="AD145" i="9"/>
  <c r="AX144" i="9"/>
  <c r="AE144" i="9"/>
  <c r="AD144" i="9"/>
  <c r="AX143" i="9"/>
  <c r="AE143" i="9"/>
  <c r="AD143" i="9"/>
  <c r="AX142" i="9"/>
  <c r="AE142" i="9"/>
  <c r="AD142" i="9"/>
  <c r="AX141" i="9"/>
  <c r="AE141" i="9"/>
  <c r="AD141" i="9"/>
  <c r="AX140" i="9"/>
  <c r="AE140" i="9"/>
  <c r="AD140" i="9"/>
  <c r="AX139" i="9"/>
  <c r="AE139" i="9"/>
  <c r="AD139" i="9"/>
  <c r="AX138" i="9"/>
  <c r="AE138" i="9"/>
  <c r="AD138" i="9"/>
  <c r="AX137" i="9"/>
  <c r="AE137" i="9"/>
  <c r="AD137" i="9"/>
  <c r="AX136" i="9"/>
  <c r="AE136" i="9"/>
  <c r="AD136" i="9"/>
  <c r="AX135" i="9"/>
  <c r="AE135" i="9"/>
  <c r="AD135" i="9"/>
  <c r="AX134" i="9"/>
  <c r="AE134" i="9"/>
  <c r="AD134" i="9"/>
  <c r="AX133" i="9"/>
  <c r="AE133" i="9"/>
  <c r="AD133" i="9"/>
  <c r="AX132" i="9"/>
  <c r="AE132" i="9"/>
  <c r="AD132" i="9"/>
  <c r="AX131" i="9"/>
  <c r="AE131" i="9"/>
  <c r="AD131" i="9"/>
  <c r="AX130" i="9"/>
  <c r="AE130" i="9"/>
  <c r="AD130" i="9"/>
  <c r="AX129" i="9"/>
  <c r="AE129" i="9"/>
  <c r="AD129" i="9"/>
  <c r="AX128" i="9"/>
  <c r="AE128" i="9"/>
  <c r="AD128" i="9"/>
  <c r="AX127" i="9"/>
  <c r="AE127" i="9"/>
  <c r="AD127" i="9"/>
  <c r="AX126" i="9"/>
  <c r="AE126" i="9"/>
  <c r="AD126" i="9"/>
  <c r="AX125" i="9"/>
  <c r="AE125" i="9"/>
  <c r="AD125" i="9"/>
  <c r="AX124" i="9"/>
  <c r="AE124" i="9"/>
  <c r="AD124" i="9"/>
  <c r="AX123" i="9"/>
  <c r="AE123" i="9"/>
  <c r="AD123" i="9"/>
  <c r="AX122" i="9"/>
  <c r="AE122" i="9"/>
  <c r="AD122" i="9"/>
  <c r="AX121" i="9"/>
  <c r="AE121" i="9"/>
  <c r="AD121" i="9"/>
  <c r="AX120" i="9"/>
  <c r="AE120" i="9"/>
  <c r="AD120" i="9"/>
  <c r="AX119" i="9"/>
  <c r="AE119" i="9"/>
  <c r="AD119" i="9"/>
  <c r="AX118" i="9"/>
  <c r="AE118" i="9"/>
  <c r="AD118" i="9"/>
  <c r="AX117" i="9"/>
  <c r="AE117" i="9"/>
  <c r="AD117" i="9"/>
  <c r="AX116" i="9"/>
  <c r="AE116" i="9"/>
  <c r="AD116" i="9"/>
  <c r="AX115" i="9"/>
  <c r="AE115" i="9"/>
  <c r="AD115" i="9"/>
  <c r="AX114" i="9"/>
  <c r="AE114" i="9"/>
  <c r="AD114" i="9"/>
  <c r="AX113" i="9"/>
  <c r="AE113" i="9"/>
  <c r="AD113" i="9"/>
  <c r="AX112" i="9"/>
  <c r="AE112" i="9"/>
  <c r="AD112" i="9"/>
  <c r="AX111" i="9"/>
  <c r="AE111" i="9"/>
  <c r="AD111" i="9"/>
  <c r="AX110" i="9"/>
  <c r="AE110" i="9"/>
  <c r="AD110" i="9"/>
  <c r="AX109" i="9"/>
  <c r="AE109" i="9"/>
  <c r="AD109" i="9"/>
  <c r="AX108" i="9"/>
  <c r="AE108" i="9"/>
  <c r="AD108" i="9"/>
  <c r="AX107" i="9"/>
  <c r="AE107" i="9"/>
  <c r="AD107" i="9"/>
  <c r="AX106" i="9"/>
  <c r="AE106" i="9"/>
  <c r="AD106" i="9"/>
  <c r="AX105" i="9"/>
  <c r="AE105" i="9"/>
  <c r="AD105" i="9"/>
  <c r="AX104" i="9"/>
  <c r="AE104" i="9"/>
  <c r="AD104" i="9"/>
  <c r="AX103" i="9"/>
  <c r="AE103" i="9"/>
  <c r="AD103" i="9"/>
  <c r="AX102" i="9"/>
  <c r="AE102" i="9"/>
  <c r="AD102" i="9"/>
  <c r="AX101" i="9"/>
  <c r="AE101" i="9"/>
  <c r="AD101" i="9"/>
  <c r="AX100" i="9"/>
  <c r="AE100" i="9"/>
  <c r="AD100" i="9"/>
  <c r="AX99" i="9"/>
  <c r="AE99" i="9"/>
  <c r="AD99" i="9"/>
  <c r="AX98" i="9"/>
  <c r="AE98" i="9"/>
  <c r="AD98" i="9"/>
  <c r="AX97" i="9"/>
  <c r="AE97" i="9"/>
  <c r="AD97" i="9"/>
  <c r="AX96" i="9"/>
  <c r="AE96" i="9"/>
  <c r="AD96" i="9"/>
  <c r="AX95" i="9"/>
  <c r="AE95" i="9"/>
  <c r="AD95" i="9"/>
  <c r="B95" i="9"/>
  <c r="AX94" i="9"/>
  <c r="AE94" i="9"/>
  <c r="AD94" i="9"/>
  <c r="AX93" i="9"/>
  <c r="AE93" i="9"/>
  <c r="AD93" i="9"/>
  <c r="AX92" i="9"/>
  <c r="AE92" i="9"/>
  <c r="AD92" i="9"/>
  <c r="AX91" i="9"/>
  <c r="AE91" i="9"/>
  <c r="AD91" i="9"/>
  <c r="AX90" i="9"/>
  <c r="AE90" i="9"/>
  <c r="AD90" i="9"/>
  <c r="AX89" i="9"/>
  <c r="AE89" i="9"/>
  <c r="AD89" i="9"/>
  <c r="AX88" i="9"/>
  <c r="AE88" i="9"/>
  <c r="I86" i="9" s="1"/>
  <c r="P91" i="9" s="1"/>
  <c r="AD88" i="9"/>
  <c r="O80" i="9"/>
  <c r="L80" i="9"/>
  <c r="M80" i="9" s="1"/>
  <c r="N80" i="9" s="1"/>
  <c r="O79" i="9"/>
  <c r="M79" i="9"/>
  <c r="N79" i="9" s="1"/>
  <c r="L79" i="9"/>
  <c r="O78" i="9"/>
  <c r="L78" i="9"/>
  <c r="M78" i="9" s="1"/>
  <c r="N78" i="9" s="1"/>
  <c r="O77" i="9"/>
  <c r="L77" i="9"/>
  <c r="M77" i="9" s="1"/>
  <c r="N77" i="9" s="1"/>
  <c r="O76" i="9"/>
  <c r="L76" i="9"/>
  <c r="M76" i="9" s="1"/>
  <c r="N76" i="9" s="1"/>
  <c r="O75" i="9"/>
  <c r="M75" i="9"/>
  <c r="N75" i="9" s="1"/>
  <c r="L75" i="9"/>
  <c r="O74" i="9"/>
  <c r="L74" i="9"/>
  <c r="M74" i="9" s="1"/>
  <c r="N74" i="9" s="1"/>
  <c r="O73" i="9"/>
  <c r="M73" i="9"/>
  <c r="N73" i="9" s="1"/>
  <c r="L73" i="9"/>
  <c r="O72" i="9"/>
  <c r="L72" i="9"/>
  <c r="M72" i="9" s="1"/>
  <c r="N72" i="9" s="1"/>
  <c r="O71" i="9"/>
  <c r="M71" i="9"/>
  <c r="N71" i="9" s="1"/>
  <c r="L71" i="9"/>
  <c r="O70" i="9"/>
  <c r="L70" i="9"/>
  <c r="M70" i="9" s="1"/>
  <c r="N70" i="9" s="1"/>
  <c r="O69" i="9"/>
  <c r="M69" i="9"/>
  <c r="N69" i="9" s="1"/>
  <c r="L69" i="9"/>
  <c r="O68" i="9"/>
  <c r="L68" i="9"/>
  <c r="M68" i="9" s="1"/>
  <c r="N68" i="9" s="1"/>
  <c r="O67" i="9"/>
  <c r="M67" i="9"/>
  <c r="N67" i="9" s="1"/>
  <c r="L67" i="9"/>
  <c r="O66" i="9"/>
  <c r="L66" i="9"/>
  <c r="M66" i="9" s="1"/>
  <c r="N66" i="9" s="1"/>
  <c r="O65" i="9"/>
  <c r="L65" i="9"/>
  <c r="M65" i="9" s="1"/>
  <c r="N65" i="9" s="1"/>
  <c r="O64" i="9"/>
  <c r="L64" i="9"/>
  <c r="M64" i="9" s="1"/>
  <c r="N64" i="9" s="1"/>
  <c r="O63" i="9"/>
  <c r="L63" i="9"/>
  <c r="M63" i="9" s="1"/>
  <c r="N63" i="9" s="1"/>
  <c r="O62" i="9"/>
  <c r="L62" i="9"/>
  <c r="M62" i="9" s="1"/>
  <c r="N62" i="9" s="1"/>
  <c r="O61" i="9"/>
  <c r="L61" i="9"/>
  <c r="M61" i="9" s="1"/>
  <c r="N61" i="9" s="1"/>
  <c r="O60" i="9"/>
  <c r="L60" i="9"/>
  <c r="M60" i="9" s="1"/>
  <c r="N60" i="9" s="1"/>
  <c r="O59" i="9"/>
  <c r="L59" i="9"/>
  <c r="M59" i="9" s="1"/>
  <c r="N59" i="9" s="1"/>
  <c r="O58" i="9"/>
  <c r="L58" i="9"/>
  <c r="M58" i="9" s="1"/>
  <c r="N58" i="9" s="1"/>
  <c r="O57" i="9"/>
  <c r="L57" i="9"/>
  <c r="M57" i="9" s="1"/>
  <c r="N57" i="9" s="1"/>
  <c r="O56" i="9"/>
  <c r="L56" i="9"/>
  <c r="M56" i="9" s="1"/>
  <c r="N56" i="9" s="1"/>
  <c r="O55" i="9"/>
  <c r="L55" i="9"/>
  <c r="M55" i="9" s="1"/>
  <c r="N55" i="9" s="1"/>
  <c r="O54" i="9"/>
  <c r="L54" i="9"/>
  <c r="M54" i="9" s="1"/>
  <c r="N54" i="9" s="1"/>
  <c r="O53" i="9"/>
  <c r="L53" i="9"/>
  <c r="M53" i="9" s="1"/>
  <c r="N53" i="9" s="1"/>
  <c r="O52" i="9"/>
  <c r="L52" i="9"/>
  <c r="M52" i="9" s="1"/>
  <c r="N52" i="9" s="1"/>
  <c r="O51" i="9"/>
  <c r="L51" i="9"/>
  <c r="M51" i="9" s="1"/>
  <c r="N51" i="9" s="1"/>
  <c r="O50" i="9"/>
  <c r="L50" i="9"/>
  <c r="M50" i="9" s="1"/>
  <c r="N50" i="9" s="1"/>
  <c r="DZ28" i="9"/>
  <c r="EB28" i="9" s="1"/>
  <c r="DT28" i="9"/>
  <c r="DS28" i="9"/>
  <c r="EA28" i="9" s="1"/>
  <c r="BZ28" i="9"/>
  <c r="CU28" i="9" s="1"/>
  <c r="DZ27" i="9"/>
  <c r="EB27" i="9" s="1"/>
  <c r="DT27" i="9"/>
  <c r="DS27" i="9"/>
  <c r="EA27" i="9" s="1"/>
  <c r="BZ27" i="9"/>
  <c r="CU27" i="9" s="1"/>
  <c r="DZ26" i="9"/>
  <c r="EB26" i="9" s="1"/>
  <c r="DT26" i="9"/>
  <c r="DS26" i="9"/>
  <c r="EA26" i="9" s="1"/>
  <c r="BZ26" i="9"/>
  <c r="CU26" i="9" s="1"/>
  <c r="EB25" i="9"/>
  <c r="DZ25" i="9"/>
  <c r="DT25" i="9"/>
  <c r="DS25" i="9"/>
  <c r="EA25" i="9" s="1"/>
  <c r="BZ25" i="9"/>
  <c r="CU25" i="9" s="1"/>
  <c r="DZ24" i="9"/>
  <c r="EB24" i="9" s="1"/>
  <c r="DT24" i="9"/>
  <c r="DS24" i="9"/>
  <c r="EA24" i="9" s="1"/>
  <c r="BZ24" i="9"/>
  <c r="CU24" i="9" s="1"/>
  <c r="DZ23" i="9"/>
  <c r="EB23" i="9" s="1"/>
  <c r="DT23" i="9"/>
  <c r="DS23" i="9"/>
  <c r="EA23" i="9" s="1"/>
  <c r="BZ23" i="9"/>
  <c r="CU23" i="9" s="1"/>
  <c r="DZ22" i="9"/>
  <c r="EB22" i="9" s="1"/>
  <c r="DT22" i="9"/>
  <c r="DS22" i="9"/>
  <c r="EA22" i="9" s="1"/>
  <c r="BZ22" i="9"/>
  <c r="CU22" i="9" s="1"/>
  <c r="DZ21" i="9"/>
  <c r="EB21" i="9" s="1"/>
  <c r="DT21" i="9"/>
  <c r="DS21" i="9"/>
  <c r="EA21" i="9" s="1"/>
  <c r="BZ21" i="9"/>
  <c r="CU21" i="9" s="1"/>
  <c r="DZ20" i="9"/>
  <c r="EB20" i="9" s="1"/>
  <c r="DT20" i="9"/>
  <c r="DS20" i="9"/>
  <c r="EA20" i="9" s="1"/>
  <c r="BZ20" i="9"/>
  <c r="CU20" i="9" s="1"/>
  <c r="DZ19" i="9"/>
  <c r="EB19" i="9" s="1"/>
  <c r="DT19" i="9"/>
  <c r="DS19" i="9"/>
  <c r="EA19" i="9" s="1"/>
  <c r="BZ19" i="9"/>
  <c r="CU19" i="9" s="1"/>
  <c r="DZ18" i="9"/>
  <c r="EB18" i="9" s="1"/>
  <c r="DT18" i="9"/>
  <c r="DS18" i="9"/>
  <c r="EA18" i="9" s="1"/>
  <c r="BZ18" i="9"/>
  <c r="CU18" i="9" s="1"/>
  <c r="EA17" i="9"/>
  <c r="DZ17" i="9"/>
  <c r="EB17" i="9" s="1"/>
  <c r="DT17" i="9"/>
  <c r="DS17" i="9"/>
  <c r="BZ17" i="9"/>
  <c r="CU17" i="9" s="1"/>
  <c r="DZ16" i="9"/>
  <c r="EB16" i="9" s="1"/>
  <c r="DT16" i="9"/>
  <c r="DS16" i="9"/>
  <c r="EA16" i="9" s="1"/>
  <c r="BZ16" i="9"/>
  <c r="CU16" i="9" s="1"/>
  <c r="DZ15" i="9"/>
  <c r="EB15" i="9" s="1"/>
  <c r="DT15" i="9"/>
  <c r="DS15" i="9"/>
  <c r="EA15" i="9" s="1"/>
  <c r="BZ15" i="9"/>
  <c r="CU15" i="9" s="1"/>
  <c r="DZ14" i="9"/>
  <c r="EB14" i="9" s="1"/>
  <c r="DT14" i="9"/>
  <c r="DS14" i="9"/>
  <c r="EA14" i="9" s="1"/>
  <c r="BZ14" i="9"/>
  <c r="CU14" i="9" s="1"/>
  <c r="DP11" i="9"/>
  <c r="R9" i="9"/>
  <c r="CS14" i="9" s="1"/>
  <c r="CQ8" i="9"/>
  <c r="CO8" i="9"/>
  <c r="CL8" i="9"/>
  <c r="CE8" i="9"/>
  <c r="CD8" i="9"/>
  <c r="CC8" i="9"/>
  <c r="CA8" i="9"/>
  <c r="X8" i="9"/>
  <c r="CC7" i="9"/>
  <c r="X7" i="9"/>
  <c r="X6" i="9"/>
  <c r="R6" i="9"/>
  <c r="X5" i="9"/>
  <c r="R5" i="9"/>
  <c r="CO4" i="9"/>
  <c r="CL4" i="9"/>
  <c r="CH4" i="9"/>
  <c r="CF4" i="9"/>
  <c r="CD4" i="9"/>
  <c r="CC4" i="9"/>
  <c r="CA4" i="9"/>
  <c r="X4" i="9"/>
  <c r="R4" i="9"/>
  <c r="R7" i="9" s="1"/>
  <c r="CC3" i="9"/>
  <c r="S6" i="9" s="1"/>
  <c r="B9" i="9"/>
  <c r="AX431" i="6"/>
  <c r="AE431" i="6"/>
  <c r="AD431" i="6"/>
  <c r="AX430" i="6"/>
  <c r="AE430" i="6"/>
  <c r="AD430" i="6"/>
  <c r="AX429" i="6"/>
  <c r="AE429" i="6"/>
  <c r="AD429" i="6"/>
  <c r="AX428" i="6"/>
  <c r="AE428" i="6"/>
  <c r="AD428" i="6"/>
  <c r="AX427" i="6"/>
  <c r="AE427" i="6"/>
  <c r="AD427" i="6"/>
  <c r="AX426" i="6"/>
  <c r="AE426" i="6"/>
  <c r="AD426" i="6"/>
  <c r="AX425" i="6"/>
  <c r="AE425" i="6"/>
  <c r="AD425" i="6"/>
  <c r="AX424" i="6"/>
  <c r="AE424" i="6"/>
  <c r="AD424" i="6"/>
  <c r="AX423" i="6"/>
  <c r="AE423" i="6"/>
  <c r="AD423" i="6"/>
  <c r="AX422" i="6"/>
  <c r="AE422" i="6"/>
  <c r="AD422" i="6"/>
  <c r="AX421" i="6"/>
  <c r="AE421" i="6"/>
  <c r="AD421" i="6"/>
  <c r="AX420" i="6"/>
  <c r="AE420" i="6"/>
  <c r="AD420" i="6"/>
  <c r="AX419" i="6"/>
  <c r="AE419" i="6"/>
  <c r="AD419" i="6"/>
  <c r="AX418" i="6"/>
  <c r="AE418" i="6"/>
  <c r="AD418" i="6"/>
  <c r="AX417" i="6"/>
  <c r="AE417" i="6"/>
  <c r="AD417" i="6"/>
  <c r="AX416" i="6"/>
  <c r="AE416" i="6"/>
  <c r="AD416" i="6"/>
  <c r="AX415" i="6"/>
  <c r="AE415" i="6"/>
  <c r="AD415" i="6"/>
  <c r="AX414" i="6"/>
  <c r="AE414" i="6"/>
  <c r="AD414" i="6"/>
  <c r="AX413" i="6"/>
  <c r="AE413" i="6"/>
  <c r="AD413" i="6"/>
  <c r="AX412" i="6"/>
  <c r="AE412" i="6"/>
  <c r="AD412" i="6"/>
  <c r="AX411" i="6"/>
  <c r="AE411" i="6"/>
  <c r="AD411" i="6"/>
  <c r="AX410" i="6"/>
  <c r="AE410" i="6"/>
  <c r="AD410" i="6"/>
  <c r="AX409" i="6"/>
  <c r="AE409" i="6"/>
  <c r="AD409" i="6"/>
  <c r="AX408" i="6"/>
  <c r="AE408" i="6"/>
  <c r="AD408" i="6"/>
  <c r="AX407" i="6"/>
  <c r="AE407" i="6"/>
  <c r="AD407" i="6"/>
  <c r="AX406" i="6"/>
  <c r="AE406" i="6"/>
  <c r="AD406" i="6"/>
  <c r="AX405" i="6"/>
  <c r="AE405" i="6"/>
  <c r="AD405" i="6"/>
  <c r="AX404" i="6"/>
  <c r="AE404" i="6"/>
  <c r="AD404" i="6"/>
  <c r="AX403" i="6"/>
  <c r="AE403" i="6"/>
  <c r="AD403" i="6"/>
  <c r="AX402" i="6"/>
  <c r="AE402" i="6"/>
  <c r="AD402" i="6"/>
  <c r="AX401" i="6"/>
  <c r="AE401" i="6"/>
  <c r="AD401" i="6"/>
  <c r="AX400" i="6"/>
  <c r="AE400" i="6"/>
  <c r="AD400" i="6"/>
  <c r="AX399" i="6"/>
  <c r="AE399" i="6"/>
  <c r="AD399" i="6"/>
  <c r="AX398" i="6"/>
  <c r="AE398" i="6"/>
  <c r="AD398" i="6"/>
  <c r="AX397" i="6"/>
  <c r="AE397" i="6"/>
  <c r="AD397" i="6"/>
  <c r="AX396" i="6"/>
  <c r="AE396" i="6"/>
  <c r="AD396" i="6"/>
  <c r="AX395" i="6"/>
  <c r="AE395" i="6"/>
  <c r="AD395" i="6"/>
  <c r="AX394" i="6"/>
  <c r="AE394" i="6"/>
  <c r="AD394" i="6"/>
  <c r="AX393" i="6"/>
  <c r="AE393" i="6"/>
  <c r="AD393" i="6"/>
  <c r="AX392" i="6"/>
  <c r="AE392" i="6"/>
  <c r="AD392" i="6"/>
  <c r="AX391" i="6"/>
  <c r="AE391" i="6"/>
  <c r="AD391" i="6"/>
  <c r="AX390" i="6"/>
  <c r="AE390" i="6"/>
  <c r="AD390" i="6"/>
  <c r="AX389" i="6"/>
  <c r="AE389" i="6"/>
  <c r="AD389" i="6"/>
  <c r="AX388" i="6"/>
  <c r="AE388" i="6"/>
  <c r="AD388" i="6"/>
  <c r="AX387" i="6"/>
  <c r="AE387" i="6"/>
  <c r="AD387" i="6"/>
  <c r="AX386" i="6"/>
  <c r="AE386" i="6"/>
  <c r="AD386" i="6"/>
  <c r="AX385" i="6"/>
  <c r="AE385" i="6"/>
  <c r="AD385" i="6"/>
  <c r="AX384" i="6"/>
  <c r="AE384" i="6"/>
  <c r="AD384" i="6"/>
  <c r="AX383" i="6"/>
  <c r="AE383" i="6"/>
  <c r="AD383" i="6"/>
  <c r="AX382" i="6"/>
  <c r="AE382" i="6"/>
  <c r="AD382" i="6"/>
  <c r="AX381" i="6"/>
  <c r="AE381" i="6"/>
  <c r="AD381" i="6"/>
  <c r="AX380" i="6"/>
  <c r="AE380" i="6"/>
  <c r="AD380" i="6"/>
  <c r="AX379" i="6"/>
  <c r="AE379" i="6"/>
  <c r="AD379" i="6"/>
  <c r="AX378" i="6"/>
  <c r="AE378" i="6"/>
  <c r="AD378" i="6"/>
  <c r="AX377" i="6"/>
  <c r="AE377" i="6"/>
  <c r="AD377" i="6"/>
  <c r="AX376" i="6"/>
  <c r="AE376" i="6"/>
  <c r="AD376" i="6"/>
  <c r="AX375" i="6"/>
  <c r="AE375" i="6"/>
  <c r="AD375" i="6"/>
  <c r="AX374" i="6"/>
  <c r="AE374" i="6"/>
  <c r="AD374" i="6"/>
  <c r="AX373" i="6"/>
  <c r="AE373" i="6"/>
  <c r="AD373" i="6"/>
  <c r="AX372" i="6"/>
  <c r="AE372" i="6"/>
  <c r="AD372" i="6"/>
  <c r="AX371" i="6"/>
  <c r="AE371" i="6"/>
  <c r="AD371" i="6"/>
  <c r="AX370" i="6"/>
  <c r="AE370" i="6"/>
  <c r="AD370" i="6"/>
  <c r="AX369" i="6"/>
  <c r="AE369" i="6"/>
  <c r="AD369" i="6"/>
  <c r="AX368" i="6"/>
  <c r="AE368" i="6"/>
  <c r="AD368" i="6"/>
  <c r="AX367" i="6"/>
  <c r="AE367" i="6"/>
  <c r="AD367" i="6"/>
  <c r="AX366" i="6"/>
  <c r="AE366" i="6"/>
  <c r="AD366" i="6"/>
  <c r="AX365" i="6"/>
  <c r="AE365" i="6"/>
  <c r="AD365" i="6"/>
  <c r="AX364" i="6"/>
  <c r="AE364" i="6"/>
  <c r="AD364" i="6"/>
  <c r="AX363" i="6"/>
  <c r="AE363" i="6"/>
  <c r="AD363" i="6"/>
  <c r="AX362" i="6"/>
  <c r="AE362" i="6"/>
  <c r="AD362" i="6"/>
  <c r="AX361" i="6"/>
  <c r="AE361" i="6"/>
  <c r="AD361" i="6"/>
  <c r="AX360" i="6"/>
  <c r="AE360" i="6"/>
  <c r="AD360" i="6"/>
  <c r="AX359" i="6"/>
  <c r="AE359" i="6"/>
  <c r="AD359" i="6"/>
  <c r="AX358" i="6"/>
  <c r="AE358" i="6"/>
  <c r="AD358" i="6"/>
  <c r="AX357" i="6"/>
  <c r="AE357" i="6"/>
  <c r="AD357" i="6"/>
  <c r="AX356" i="6"/>
  <c r="AE356" i="6"/>
  <c r="AD356" i="6"/>
  <c r="AX355" i="6"/>
  <c r="AE355" i="6"/>
  <c r="AD355" i="6"/>
  <c r="AX354" i="6"/>
  <c r="AE354" i="6"/>
  <c r="AD354" i="6"/>
  <c r="AX353" i="6"/>
  <c r="AE353" i="6"/>
  <c r="AD353" i="6"/>
  <c r="AX352" i="6"/>
  <c r="AE352" i="6"/>
  <c r="AD352" i="6"/>
  <c r="AX351" i="6"/>
  <c r="AE351" i="6"/>
  <c r="AD351" i="6"/>
  <c r="AX350" i="6"/>
  <c r="AE350" i="6"/>
  <c r="AD350" i="6"/>
  <c r="AX349" i="6"/>
  <c r="AE349" i="6"/>
  <c r="AD349" i="6"/>
  <c r="AX348" i="6"/>
  <c r="AE348" i="6"/>
  <c r="AD348" i="6"/>
  <c r="AX347" i="6"/>
  <c r="AE347" i="6"/>
  <c r="AD347" i="6"/>
  <c r="AX346" i="6"/>
  <c r="AE346" i="6"/>
  <c r="AD346" i="6"/>
  <c r="AX345" i="6"/>
  <c r="AE345" i="6"/>
  <c r="AD345" i="6"/>
  <c r="AX344" i="6"/>
  <c r="AE344" i="6"/>
  <c r="AD344" i="6"/>
  <c r="AX343" i="6"/>
  <c r="AE343" i="6"/>
  <c r="AD343" i="6"/>
  <c r="AX342" i="6"/>
  <c r="AE342" i="6"/>
  <c r="AD342" i="6"/>
  <c r="AX341" i="6"/>
  <c r="AE341" i="6"/>
  <c r="AD341" i="6"/>
  <c r="AX340" i="6"/>
  <c r="AE340" i="6"/>
  <c r="AD340" i="6"/>
  <c r="AX339" i="6"/>
  <c r="AE339" i="6"/>
  <c r="AD339" i="6"/>
  <c r="AX338" i="6"/>
  <c r="AE338" i="6"/>
  <c r="AD338" i="6"/>
  <c r="AX337" i="6"/>
  <c r="AE337" i="6"/>
  <c r="AD337" i="6"/>
  <c r="AX336" i="6"/>
  <c r="AE336" i="6"/>
  <c r="AD336" i="6"/>
  <c r="AX335" i="6"/>
  <c r="AE335" i="6"/>
  <c r="AD335" i="6"/>
  <c r="AX334" i="6"/>
  <c r="AE334" i="6"/>
  <c r="AD334" i="6"/>
  <c r="AX333" i="6"/>
  <c r="AE333" i="6"/>
  <c r="AD333" i="6"/>
  <c r="AX332" i="6"/>
  <c r="AE332" i="6"/>
  <c r="AD332" i="6"/>
  <c r="AX331" i="6"/>
  <c r="AE331" i="6"/>
  <c r="AD331" i="6"/>
  <c r="AX330" i="6"/>
  <c r="AE330" i="6"/>
  <c r="AD330" i="6"/>
  <c r="AX329" i="6"/>
  <c r="AE329" i="6"/>
  <c r="AD329" i="6"/>
  <c r="AX328" i="6"/>
  <c r="AE328" i="6"/>
  <c r="AD328" i="6"/>
  <c r="AX327" i="6"/>
  <c r="AE327" i="6"/>
  <c r="AD327" i="6"/>
  <c r="AX326" i="6"/>
  <c r="AE326" i="6"/>
  <c r="AD326" i="6"/>
  <c r="AX325" i="6"/>
  <c r="AE325" i="6"/>
  <c r="AD325" i="6"/>
  <c r="AX324" i="6"/>
  <c r="AE324" i="6"/>
  <c r="AD324" i="6"/>
  <c r="AX323" i="6"/>
  <c r="AE323" i="6"/>
  <c r="AD323" i="6"/>
  <c r="AX322" i="6"/>
  <c r="AE322" i="6"/>
  <c r="AD322" i="6"/>
  <c r="AX321" i="6"/>
  <c r="AE321" i="6"/>
  <c r="AD321" i="6"/>
  <c r="AX320" i="6"/>
  <c r="AE320" i="6"/>
  <c r="AD320" i="6"/>
  <c r="AX319" i="6"/>
  <c r="AE319" i="6"/>
  <c r="AD319" i="6"/>
  <c r="AX318" i="6"/>
  <c r="AE318" i="6"/>
  <c r="AD318" i="6"/>
  <c r="AX317" i="6"/>
  <c r="AE317" i="6"/>
  <c r="AD317" i="6"/>
  <c r="AX316" i="6"/>
  <c r="AE316" i="6"/>
  <c r="AD316" i="6"/>
  <c r="AX315" i="6"/>
  <c r="AE315" i="6"/>
  <c r="AD315" i="6"/>
  <c r="AX314" i="6"/>
  <c r="AE314" i="6"/>
  <c r="AD314" i="6"/>
  <c r="AX313" i="6"/>
  <c r="AE313" i="6"/>
  <c r="AD313" i="6"/>
  <c r="AX312" i="6"/>
  <c r="AE312" i="6"/>
  <c r="AD312" i="6"/>
  <c r="AX311" i="6"/>
  <c r="AE311" i="6"/>
  <c r="AD311" i="6"/>
  <c r="AX310" i="6"/>
  <c r="AE310" i="6"/>
  <c r="AD310" i="6"/>
  <c r="AX309" i="6"/>
  <c r="AE309" i="6"/>
  <c r="AD309" i="6"/>
  <c r="AX308" i="6"/>
  <c r="AE308" i="6"/>
  <c r="AD308" i="6"/>
  <c r="AX307" i="6"/>
  <c r="AE307" i="6"/>
  <c r="AD307" i="6"/>
  <c r="AX306" i="6"/>
  <c r="AE306" i="6"/>
  <c r="AD306" i="6"/>
  <c r="AX305" i="6"/>
  <c r="AE305" i="6"/>
  <c r="AD305" i="6"/>
  <c r="AX304" i="6"/>
  <c r="AE304" i="6"/>
  <c r="AD304" i="6"/>
  <c r="AX303" i="6"/>
  <c r="AE303" i="6"/>
  <c r="AD303" i="6"/>
  <c r="AX302" i="6"/>
  <c r="AE302" i="6"/>
  <c r="AD302" i="6"/>
  <c r="AX301" i="6"/>
  <c r="AE301" i="6"/>
  <c r="AD301" i="6"/>
  <c r="AX300" i="6"/>
  <c r="AE300" i="6"/>
  <c r="AD300" i="6"/>
  <c r="AX299" i="6"/>
  <c r="AE299" i="6"/>
  <c r="AD299" i="6"/>
  <c r="AX298" i="6"/>
  <c r="AE298" i="6"/>
  <c r="AD298" i="6"/>
  <c r="AX297" i="6"/>
  <c r="AE297" i="6"/>
  <c r="AD297" i="6"/>
  <c r="AX296" i="6"/>
  <c r="AE296" i="6"/>
  <c r="AD296" i="6"/>
  <c r="AX295" i="6"/>
  <c r="AE295" i="6"/>
  <c r="AD295" i="6"/>
  <c r="AX294" i="6"/>
  <c r="AE294" i="6"/>
  <c r="AD294" i="6"/>
  <c r="AX293" i="6"/>
  <c r="AE293" i="6"/>
  <c r="AD293" i="6"/>
  <c r="AX292" i="6"/>
  <c r="AE292" i="6"/>
  <c r="AD292" i="6"/>
  <c r="AX291" i="6"/>
  <c r="AE291" i="6"/>
  <c r="AD291" i="6"/>
  <c r="AX290" i="6"/>
  <c r="AE290" i="6"/>
  <c r="AD290" i="6"/>
  <c r="AX289" i="6"/>
  <c r="AE289" i="6"/>
  <c r="AD289" i="6"/>
  <c r="AX288" i="6"/>
  <c r="AE288" i="6"/>
  <c r="AD288" i="6"/>
  <c r="AX287" i="6"/>
  <c r="AE287" i="6"/>
  <c r="AD287" i="6"/>
  <c r="AX286" i="6"/>
  <c r="AE286" i="6"/>
  <c r="AD286" i="6"/>
  <c r="AX285" i="6"/>
  <c r="AE285" i="6"/>
  <c r="AD285" i="6"/>
  <c r="AX284" i="6"/>
  <c r="AE284" i="6"/>
  <c r="AD284" i="6"/>
  <c r="AX283" i="6"/>
  <c r="AE283" i="6"/>
  <c r="AD283" i="6"/>
  <c r="AX282" i="6"/>
  <c r="AE282" i="6"/>
  <c r="AD282" i="6"/>
  <c r="AX281" i="6"/>
  <c r="AE281" i="6"/>
  <c r="AD281" i="6"/>
  <c r="AX280" i="6"/>
  <c r="AE280" i="6"/>
  <c r="AD280" i="6"/>
  <c r="AX279" i="6"/>
  <c r="AE279" i="6"/>
  <c r="AD279" i="6"/>
  <c r="AX278" i="6"/>
  <c r="AE278" i="6"/>
  <c r="AD278" i="6"/>
  <c r="AX277" i="6"/>
  <c r="AE277" i="6"/>
  <c r="AD277" i="6"/>
  <c r="AX276" i="6"/>
  <c r="AE276" i="6"/>
  <c r="AD276" i="6"/>
  <c r="AX275" i="6"/>
  <c r="AE275" i="6"/>
  <c r="AD275" i="6"/>
  <c r="AX274" i="6"/>
  <c r="AE274" i="6"/>
  <c r="AD274" i="6"/>
  <c r="AX273" i="6"/>
  <c r="AE273" i="6"/>
  <c r="AD273" i="6"/>
  <c r="AX272" i="6"/>
  <c r="AE272" i="6"/>
  <c r="AD272" i="6"/>
  <c r="AX271" i="6"/>
  <c r="AE271" i="6"/>
  <c r="AD271" i="6"/>
  <c r="AX270" i="6"/>
  <c r="AE270" i="6"/>
  <c r="AD270" i="6"/>
  <c r="AX269" i="6"/>
  <c r="AE269" i="6"/>
  <c r="AD269" i="6"/>
  <c r="AX268" i="6"/>
  <c r="AE268" i="6"/>
  <c r="AD268" i="6"/>
  <c r="AX267" i="6"/>
  <c r="AE267" i="6"/>
  <c r="AD267" i="6"/>
  <c r="AX266" i="6"/>
  <c r="AE266" i="6"/>
  <c r="AD266" i="6"/>
  <c r="AX265" i="6"/>
  <c r="AE265" i="6"/>
  <c r="AD265" i="6"/>
  <c r="AX264" i="6"/>
  <c r="AE264" i="6"/>
  <c r="AD264" i="6"/>
  <c r="AX263" i="6"/>
  <c r="AE263" i="6"/>
  <c r="AD263" i="6"/>
  <c r="AX262" i="6"/>
  <c r="AE262" i="6"/>
  <c r="AD262" i="6"/>
  <c r="AX261" i="6"/>
  <c r="AE261" i="6"/>
  <c r="AD261" i="6"/>
  <c r="AX260" i="6"/>
  <c r="AE260" i="6"/>
  <c r="AD260" i="6"/>
  <c r="AX259" i="6"/>
  <c r="AE259" i="6"/>
  <c r="AD259" i="6"/>
  <c r="AX258" i="6"/>
  <c r="AE258" i="6"/>
  <c r="AD258" i="6"/>
  <c r="AX257" i="6"/>
  <c r="AE257" i="6"/>
  <c r="AD257" i="6"/>
  <c r="AX256" i="6"/>
  <c r="AE256" i="6"/>
  <c r="AD256" i="6"/>
  <c r="AX255" i="6"/>
  <c r="AE255" i="6"/>
  <c r="AD255" i="6"/>
  <c r="AX254" i="6"/>
  <c r="AE254" i="6"/>
  <c r="AD254" i="6"/>
  <c r="AX253" i="6"/>
  <c r="AE253" i="6"/>
  <c r="AD253" i="6"/>
  <c r="AX252" i="6"/>
  <c r="AE252" i="6"/>
  <c r="AD252" i="6"/>
  <c r="AX251" i="6"/>
  <c r="AE251" i="6"/>
  <c r="AD251" i="6"/>
  <c r="AX250" i="6"/>
  <c r="AE250" i="6"/>
  <c r="AD250" i="6"/>
  <c r="AX249" i="6"/>
  <c r="AE249" i="6"/>
  <c r="AD249" i="6"/>
  <c r="AX248" i="6"/>
  <c r="AE248" i="6"/>
  <c r="AD248" i="6"/>
  <c r="AX247" i="6"/>
  <c r="AE247" i="6"/>
  <c r="AD247" i="6"/>
  <c r="AX246" i="6"/>
  <c r="AE246" i="6"/>
  <c r="AD246" i="6"/>
  <c r="AX245" i="6"/>
  <c r="AE245" i="6"/>
  <c r="AD245" i="6"/>
  <c r="AX244" i="6"/>
  <c r="AE244" i="6"/>
  <c r="AD244" i="6"/>
  <c r="AX243" i="6"/>
  <c r="AE243" i="6"/>
  <c r="AD243" i="6"/>
  <c r="AX242" i="6"/>
  <c r="AE242" i="6"/>
  <c r="AD242" i="6"/>
  <c r="AX241" i="6"/>
  <c r="AE241" i="6"/>
  <c r="AD241" i="6"/>
  <c r="AX240" i="6"/>
  <c r="AE240" i="6"/>
  <c r="AD240" i="6"/>
  <c r="AX239" i="6"/>
  <c r="AE239" i="6"/>
  <c r="AD239" i="6"/>
  <c r="AX238" i="6"/>
  <c r="AE238" i="6"/>
  <c r="AD238" i="6"/>
  <c r="AX237" i="6"/>
  <c r="AE237" i="6"/>
  <c r="AD237" i="6"/>
  <c r="AX236" i="6"/>
  <c r="AE236" i="6"/>
  <c r="AD236" i="6"/>
  <c r="AX235" i="6"/>
  <c r="AE235" i="6"/>
  <c r="AD235" i="6"/>
  <c r="AX234" i="6"/>
  <c r="AE234" i="6"/>
  <c r="AD234" i="6"/>
  <c r="AX233" i="6"/>
  <c r="AE233" i="6"/>
  <c r="AD233" i="6"/>
  <c r="AX232" i="6"/>
  <c r="AE232" i="6"/>
  <c r="AD232" i="6"/>
  <c r="AX231" i="6"/>
  <c r="AE231" i="6"/>
  <c r="AD231" i="6"/>
  <c r="AX230" i="6"/>
  <c r="AE230" i="6"/>
  <c r="AD230" i="6"/>
  <c r="AX229" i="6"/>
  <c r="AE229" i="6"/>
  <c r="AD229" i="6"/>
  <c r="AX228" i="6"/>
  <c r="AE228" i="6"/>
  <c r="AD228" i="6"/>
  <c r="AX227" i="6"/>
  <c r="AE227" i="6"/>
  <c r="AD227" i="6"/>
  <c r="AX226" i="6"/>
  <c r="AE226" i="6"/>
  <c r="AD226" i="6"/>
  <c r="AX225" i="6"/>
  <c r="AE225" i="6"/>
  <c r="AD225" i="6"/>
  <c r="AX224" i="6"/>
  <c r="AE224" i="6"/>
  <c r="AD224" i="6"/>
  <c r="AX223" i="6"/>
  <c r="AE223" i="6"/>
  <c r="AD223" i="6"/>
  <c r="AX222" i="6"/>
  <c r="AE222" i="6"/>
  <c r="AD222" i="6"/>
  <c r="AX221" i="6"/>
  <c r="AE221" i="6"/>
  <c r="AD221" i="6"/>
  <c r="AX220" i="6"/>
  <c r="AE220" i="6"/>
  <c r="AD220" i="6"/>
  <c r="AX219" i="6"/>
  <c r="AE219" i="6"/>
  <c r="AD219" i="6"/>
  <c r="AX218" i="6"/>
  <c r="AE218" i="6"/>
  <c r="AD218" i="6"/>
  <c r="AX217" i="6"/>
  <c r="AE217" i="6"/>
  <c r="AD217" i="6"/>
  <c r="AX216" i="6"/>
  <c r="AE216" i="6"/>
  <c r="AD216" i="6"/>
  <c r="AX215" i="6"/>
  <c r="AE215" i="6"/>
  <c r="AD215" i="6"/>
  <c r="AX214" i="6"/>
  <c r="AE214" i="6"/>
  <c r="AD214" i="6"/>
  <c r="AX213" i="6"/>
  <c r="AE213" i="6"/>
  <c r="AD213" i="6"/>
  <c r="AX212" i="6"/>
  <c r="AE212" i="6"/>
  <c r="AD212" i="6"/>
  <c r="AX211" i="6"/>
  <c r="AE211" i="6"/>
  <c r="AD211" i="6"/>
  <c r="AX210" i="6"/>
  <c r="AE210" i="6"/>
  <c r="AD210" i="6"/>
  <c r="AX209" i="6"/>
  <c r="AE209" i="6"/>
  <c r="AD209" i="6"/>
  <c r="AX208" i="6"/>
  <c r="AE208" i="6"/>
  <c r="AD208" i="6"/>
  <c r="AX207" i="6"/>
  <c r="AE207" i="6"/>
  <c r="AD207" i="6"/>
  <c r="AX206" i="6"/>
  <c r="AE206" i="6"/>
  <c r="AD206" i="6"/>
  <c r="AX205" i="6"/>
  <c r="AE205" i="6"/>
  <c r="AD205" i="6"/>
  <c r="AX204" i="6"/>
  <c r="AE204" i="6"/>
  <c r="AD204" i="6"/>
  <c r="AX203" i="6"/>
  <c r="AE203" i="6"/>
  <c r="AD203" i="6"/>
  <c r="AX202" i="6"/>
  <c r="AE202" i="6"/>
  <c r="AD202" i="6"/>
  <c r="AX201" i="6"/>
  <c r="AE201" i="6"/>
  <c r="AD201" i="6"/>
  <c r="AX200" i="6"/>
  <c r="AE200" i="6"/>
  <c r="AD200" i="6"/>
  <c r="AX199" i="6"/>
  <c r="AE199" i="6"/>
  <c r="AD199" i="6"/>
  <c r="AX198" i="6"/>
  <c r="AE198" i="6"/>
  <c r="AD198" i="6"/>
  <c r="AX197" i="6"/>
  <c r="AE197" i="6"/>
  <c r="AD197" i="6"/>
  <c r="AX196" i="6"/>
  <c r="AE196" i="6"/>
  <c r="AD196" i="6"/>
  <c r="AX195" i="6"/>
  <c r="AE195" i="6"/>
  <c r="AD195" i="6"/>
  <c r="AX194" i="6"/>
  <c r="AE194" i="6"/>
  <c r="AD194" i="6"/>
  <c r="AX193" i="6"/>
  <c r="AE193" i="6"/>
  <c r="AD193" i="6"/>
  <c r="AX192" i="6"/>
  <c r="AE192" i="6"/>
  <c r="AD192" i="6"/>
  <c r="AX191" i="6"/>
  <c r="AE191" i="6"/>
  <c r="AD191" i="6"/>
  <c r="AX190" i="6"/>
  <c r="AE190" i="6"/>
  <c r="AD190" i="6"/>
  <c r="AX189" i="6"/>
  <c r="AE189" i="6"/>
  <c r="AD189" i="6"/>
  <c r="AX188" i="6"/>
  <c r="AE188" i="6"/>
  <c r="AD188" i="6"/>
  <c r="AX187" i="6"/>
  <c r="AE187" i="6"/>
  <c r="AD187" i="6"/>
  <c r="AX186" i="6"/>
  <c r="AE186" i="6"/>
  <c r="AD186" i="6"/>
  <c r="AX185" i="6"/>
  <c r="AE185" i="6"/>
  <c r="AD185" i="6"/>
  <c r="AX184" i="6"/>
  <c r="AE184" i="6"/>
  <c r="AD184" i="6"/>
  <c r="AX183" i="6"/>
  <c r="AE183" i="6"/>
  <c r="AD183" i="6"/>
  <c r="AX182" i="6"/>
  <c r="AE182" i="6"/>
  <c r="AD182" i="6"/>
  <c r="AX181" i="6"/>
  <c r="AE181" i="6"/>
  <c r="AD181" i="6"/>
  <c r="AX180" i="6"/>
  <c r="AE180" i="6"/>
  <c r="AD180" i="6"/>
  <c r="AX179" i="6"/>
  <c r="AE179" i="6"/>
  <c r="AD179" i="6"/>
  <c r="AX178" i="6"/>
  <c r="AE178" i="6"/>
  <c r="AD178" i="6"/>
  <c r="AX177" i="6"/>
  <c r="AE177" i="6"/>
  <c r="AD177" i="6"/>
  <c r="AX176" i="6"/>
  <c r="AE176" i="6"/>
  <c r="AD176" i="6"/>
  <c r="AX175" i="6"/>
  <c r="AE175" i="6"/>
  <c r="AD175" i="6"/>
  <c r="AX174" i="6"/>
  <c r="AE174" i="6"/>
  <c r="AD174" i="6"/>
  <c r="AX173" i="6"/>
  <c r="AE173" i="6"/>
  <c r="AD173" i="6"/>
  <c r="AX172" i="6"/>
  <c r="AE172" i="6"/>
  <c r="AD172" i="6"/>
  <c r="AX171" i="6"/>
  <c r="AE171" i="6"/>
  <c r="AD171" i="6"/>
  <c r="AX170" i="6"/>
  <c r="AE170" i="6"/>
  <c r="AD170" i="6"/>
  <c r="AX169" i="6"/>
  <c r="AE169" i="6"/>
  <c r="AD169" i="6"/>
  <c r="AX168" i="6"/>
  <c r="AE168" i="6"/>
  <c r="AD168" i="6"/>
  <c r="AX167" i="6"/>
  <c r="AE167" i="6"/>
  <c r="AD167" i="6"/>
  <c r="AX166" i="6"/>
  <c r="AE166" i="6"/>
  <c r="AD166" i="6"/>
  <c r="AX165" i="6"/>
  <c r="AE165" i="6"/>
  <c r="AD165" i="6"/>
  <c r="AX164" i="6"/>
  <c r="AE164" i="6"/>
  <c r="AD164" i="6"/>
  <c r="AX163" i="6"/>
  <c r="AE163" i="6"/>
  <c r="AD163" i="6"/>
  <c r="AX162" i="6"/>
  <c r="AE162" i="6"/>
  <c r="AD162" i="6"/>
  <c r="AX161" i="6"/>
  <c r="AE161" i="6"/>
  <c r="AD161" i="6"/>
  <c r="AX160" i="6"/>
  <c r="AE160" i="6"/>
  <c r="AD160" i="6"/>
  <c r="AX159" i="6"/>
  <c r="AE159" i="6"/>
  <c r="AD159" i="6"/>
  <c r="AX158" i="6"/>
  <c r="AE158" i="6"/>
  <c r="AD158" i="6"/>
  <c r="AX157" i="6"/>
  <c r="AE157" i="6"/>
  <c r="AD157" i="6"/>
  <c r="AX156" i="6"/>
  <c r="AE156" i="6"/>
  <c r="AD156" i="6"/>
  <c r="AX155" i="6"/>
  <c r="AE155" i="6"/>
  <c r="AD155" i="6"/>
  <c r="AX154" i="6"/>
  <c r="AE154" i="6"/>
  <c r="AD154" i="6"/>
  <c r="AX153" i="6"/>
  <c r="AE153" i="6"/>
  <c r="AD153" i="6"/>
  <c r="AX152" i="6"/>
  <c r="AE152" i="6"/>
  <c r="AD152" i="6"/>
  <c r="AX151" i="6"/>
  <c r="AE151" i="6"/>
  <c r="AD151" i="6"/>
  <c r="AX150" i="6"/>
  <c r="AE150" i="6"/>
  <c r="AD150" i="6"/>
  <c r="AX149" i="6"/>
  <c r="AE149" i="6"/>
  <c r="AD149" i="6"/>
  <c r="AX148" i="6"/>
  <c r="AE148" i="6"/>
  <c r="AD148" i="6"/>
  <c r="AX147" i="6"/>
  <c r="AE147" i="6"/>
  <c r="AD147" i="6"/>
  <c r="AX146" i="6"/>
  <c r="AE146" i="6"/>
  <c r="AD146" i="6"/>
  <c r="AX145" i="6"/>
  <c r="AE145" i="6"/>
  <c r="AD145" i="6"/>
  <c r="AX144" i="6"/>
  <c r="AE144" i="6"/>
  <c r="AD144" i="6"/>
  <c r="AX143" i="6"/>
  <c r="AE143" i="6"/>
  <c r="AD143" i="6"/>
  <c r="AX142" i="6"/>
  <c r="AE142" i="6"/>
  <c r="AD142" i="6"/>
  <c r="AX141" i="6"/>
  <c r="AE141" i="6"/>
  <c r="AD141" i="6"/>
  <c r="AX140" i="6"/>
  <c r="AE140" i="6"/>
  <c r="AD140" i="6"/>
  <c r="AX139" i="6"/>
  <c r="AE139" i="6"/>
  <c r="AD139" i="6"/>
  <c r="AX138" i="6"/>
  <c r="AE138" i="6"/>
  <c r="AD138" i="6"/>
  <c r="AX137" i="6"/>
  <c r="AE137" i="6"/>
  <c r="AD137" i="6"/>
  <c r="AX136" i="6"/>
  <c r="AE136" i="6"/>
  <c r="AD136" i="6"/>
  <c r="AX135" i="6"/>
  <c r="AE135" i="6"/>
  <c r="AD135" i="6"/>
  <c r="AX134" i="6"/>
  <c r="AE134" i="6"/>
  <c r="AD134" i="6"/>
  <c r="AX133" i="6"/>
  <c r="AE133" i="6"/>
  <c r="AD133" i="6"/>
  <c r="AX132" i="6"/>
  <c r="AE132" i="6"/>
  <c r="AD132" i="6"/>
  <c r="AX131" i="6"/>
  <c r="AE131" i="6"/>
  <c r="AD131" i="6"/>
  <c r="AX130" i="6"/>
  <c r="AE130" i="6"/>
  <c r="AD130" i="6"/>
  <c r="AX129" i="6"/>
  <c r="AE129" i="6"/>
  <c r="AD129" i="6"/>
  <c r="AX128" i="6"/>
  <c r="AE128" i="6"/>
  <c r="AD128" i="6"/>
  <c r="AX127" i="6"/>
  <c r="AE127" i="6"/>
  <c r="AD127" i="6"/>
  <c r="AX126" i="6"/>
  <c r="AE126" i="6"/>
  <c r="AD126" i="6"/>
  <c r="AX125" i="6"/>
  <c r="AE125" i="6"/>
  <c r="AD125" i="6"/>
  <c r="AX124" i="6"/>
  <c r="AE124" i="6"/>
  <c r="AD124" i="6"/>
  <c r="AX123" i="6"/>
  <c r="AE123" i="6"/>
  <c r="AD123" i="6"/>
  <c r="AX122" i="6"/>
  <c r="AE122" i="6"/>
  <c r="AD122" i="6"/>
  <c r="AX121" i="6"/>
  <c r="AE121" i="6"/>
  <c r="AD121" i="6"/>
  <c r="AX120" i="6"/>
  <c r="AE120" i="6"/>
  <c r="AD120" i="6"/>
  <c r="AX119" i="6"/>
  <c r="AE119" i="6"/>
  <c r="AD119" i="6"/>
  <c r="AX118" i="6"/>
  <c r="AE118" i="6"/>
  <c r="AD118" i="6"/>
  <c r="AX117" i="6"/>
  <c r="AE117" i="6"/>
  <c r="AD117" i="6"/>
  <c r="AX116" i="6"/>
  <c r="AE116" i="6"/>
  <c r="AD116" i="6"/>
  <c r="AX115" i="6"/>
  <c r="AE115" i="6"/>
  <c r="AD115" i="6"/>
  <c r="AX114" i="6"/>
  <c r="AE114" i="6"/>
  <c r="AD114" i="6"/>
  <c r="AX113" i="6"/>
  <c r="AE113" i="6"/>
  <c r="AD113" i="6"/>
  <c r="AX112" i="6"/>
  <c r="AE112" i="6"/>
  <c r="AD112" i="6"/>
  <c r="AX111" i="6"/>
  <c r="AE111" i="6"/>
  <c r="AD111" i="6"/>
  <c r="AX110" i="6"/>
  <c r="AE110" i="6"/>
  <c r="AD110" i="6"/>
  <c r="AX109" i="6"/>
  <c r="AE109" i="6"/>
  <c r="AD109" i="6"/>
  <c r="AX108" i="6"/>
  <c r="AE108" i="6"/>
  <c r="AD108" i="6"/>
  <c r="AX107" i="6"/>
  <c r="AE107" i="6"/>
  <c r="AD107" i="6"/>
  <c r="AX106" i="6"/>
  <c r="AE106" i="6"/>
  <c r="AD106" i="6"/>
  <c r="AX105" i="6"/>
  <c r="AE105" i="6"/>
  <c r="AD105" i="6"/>
  <c r="AX104" i="6"/>
  <c r="J87" i="6" s="1"/>
  <c r="AE104" i="6"/>
  <c r="AD104" i="6"/>
  <c r="AX103" i="6"/>
  <c r="AE103" i="6"/>
  <c r="AD103" i="6"/>
  <c r="AX102" i="6"/>
  <c r="AE102" i="6"/>
  <c r="AD102" i="6"/>
  <c r="AX101" i="6"/>
  <c r="AE101" i="6"/>
  <c r="AD101" i="6"/>
  <c r="AX100" i="6"/>
  <c r="AE100" i="6"/>
  <c r="AD100" i="6"/>
  <c r="AX99" i="6"/>
  <c r="AE99" i="6"/>
  <c r="AD99" i="6"/>
  <c r="AX98" i="6"/>
  <c r="AE98" i="6"/>
  <c r="AD98" i="6"/>
  <c r="AX97" i="6"/>
  <c r="AE97" i="6"/>
  <c r="AD97" i="6"/>
  <c r="AX96" i="6"/>
  <c r="AE96" i="6"/>
  <c r="AD96" i="6"/>
  <c r="B96" i="6"/>
  <c r="AX95" i="6"/>
  <c r="AE95" i="6"/>
  <c r="AD95" i="6"/>
  <c r="AX94" i="6"/>
  <c r="AE94" i="6"/>
  <c r="AD94" i="6"/>
  <c r="AX93" i="6"/>
  <c r="AE93" i="6"/>
  <c r="AD93" i="6"/>
  <c r="AX92" i="6"/>
  <c r="AE92" i="6"/>
  <c r="AD92" i="6"/>
  <c r="AX91" i="6"/>
  <c r="AE91" i="6"/>
  <c r="AD91" i="6"/>
  <c r="AX90" i="6"/>
  <c r="AE90" i="6"/>
  <c r="AD90" i="6"/>
  <c r="AX89" i="6"/>
  <c r="AE89" i="6"/>
  <c r="AD89" i="6"/>
  <c r="O81" i="6"/>
  <c r="L81" i="6"/>
  <c r="M81" i="6" s="1"/>
  <c r="N81" i="6" s="1"/>
  <c r="O80" i="6"/>
  <c r="L80" i="6"/>
  <c r="M80" i="6" s="1"/>
  <c r="N80" i="6" s="1"/>
  <c r="O79" i="6"/>
  <c r="N79" i="6"/>
  <c r="M79" i="6"/>
  <c r="L79" i="6"/>
  <c r="O78" i="6"/>
  <c r="L78" i="6"/>
  <c r="M78" i="6" s="1"/>
  <c r="N78" i="6" s="1"/>
  <c r="O77" i="6"/>
  <c r="N77" i="6"/>
  <c r="L77" i="6"/>
  <c r="M77" i="6" s="1"/>
  <c r="O76" i="6"/>
  <c r="L76" i="6"/>
  <c r="M76" i="6" s="1"/>
  <c r="N76" i="6" s="1"/>
  <c r="O75" i="6"/>
  <c r="L75" i="6"/>
  <c r="M75" i="6" s="1"/>
  <c r="N75" i="6" s="1"/>
  <c r="O74" i="6"/>
  <c r="L74" i="6"/>
  <c r="M74" i="6" s="1"/>
  <c r="N74" i="6" s="1"/>
  <c r="O73" i="6"/>
  <c r="L73" i="6"/>
  <c r="M73" i="6" s="1"/>
  <c r="N73" i="6" s="1"/>
  <c r="O72" i="6"/>
  <c r="L72" i="6"/>
  <c r="M72" i="6" s="1"/>
  <c r="N72" i="6" s="1"/>
  <c r="O71" i="6"/>
  <c r="M71" i="6"/>
  <c r="N71" i="6" s="1"/>
  <c r="L71" i="6"/>
  <c r="O70" i="6"/>
  <c r="L70" i="6"/>
  <c r="M70" i="6" s="1"/>
  <c r="N70" i="6" s="1"/>
  <c r="O69" i="6"/>
  <c r="L69" i="6"/>
  <c r="M69" i="6" s="1"/>
  <c r="N69" i="6" s="1"/>
  <c r="O68" i="6"/>
  <c r="L68" i="6"/>
  <c r="M68" i="6" s="1"/>
  <c r="N68" i="6" s="1"/>
  <c r="O67" i="6"/>
  <c r="L67" i="6"/>
  <c r="M67" i="6" s="1"/>
  <c r="N67" i="6" s="1"/>
  <c r="O66" i="6"/>
  <c r="L66" i="6"/>
  <c r="M66" i="6" s="1"/>
  <c r="N66" i="6" s="1"/>
  <c r="O65" i="6"/>
  <c r="L65" i="6"/>
  <c r="M65" i="6" s="1"/>
  <c r="N65" i="6" s="1"/>
  <c r="O64" i="6"/>
  <c r="L64" i="6"/>
  <c r="M64" i="6" s="1"/>
  <c r="N64" i="6" s="1"/>
  <c r="O63" i="6"/>
  <c r="N63" i="6"/>
  <c r="M63" i="6"/>
  <c r="L63" i="6"/>
  <c r="O62" i="6"/>
  <c r="L62" i="6"/>
  <c r="M62" i="6" s="1"/>
  <c r="N62" i="6" s="1"/>
  <c r="O61" i="6"/>
  <c r="M61" i="6"/>
  <c r="N61" i="6" s="1"/>
  <c r="L61" i="6"/>
  <c r="O60" i="6"/>
  <c r="L60" i="6"/>
  <c r="M60" i="6" s="1"/>
  <c r="N60" i="6" s="1"/>
  <c r="O59" i="6"/>
  <c r="N59" i="6"/>
  <c r="M59" i="6"/>
  <c r="L59" i="6"/>
  <c r="O58" i="6"/>
  <c r="L58" i="6"/>
  <c r="M58" i="6" s="1"/>
  <c r="N58" i="6" s="1"/>
  <c r="O57" i="6"/>
  <c r="L57" i="6"/>
  <c r="M57" i="6" s="1"/>
  <c r="N57" i="6" s="1"/>
  <c r="O56" i="6"/>
  <c r="L56" i="6"/>
  <c r="M56" i="6" s="1"/>
  <c r="N56" i="6" s="1"/>
  <c r="O55" i="6"/>
  <c r="M55" i="6"/>
  <c r="N55" i="6" s="1"/>
  <c r="L55" i="6"/>
  <c r="O54" i="6"/>
  <c r="L54" i="6"/>
  <c r="M54" i="6" s="1"/>
  <c r="N54" i="6" s="1"/>
  <c r="O53" i="6"/>
  <c r="M53" i="6"/>
  <c r="N53" i="6" s="1"/>
  <c r="L53" i="6"/>
  <c r="O52" i="6"/>
  <c r="DP18" i="6" s="1"/>
  <c r="L52" i="6"/>
  <c r="M52" i="6" s="1"/>
  <c r="N52" i="6" s="1"/>
  <c r="O51" i="6"/>
  <c r="L51" i="6"/>
  <c r="M51" i="6" s="1"/>
  <c r="N51" i="6" s="1"/>
  <c r="EB29" i="6"/>
  <c r="EA29" i="6"/>
  <c r="DZ29" i="6"/>
  <c r="DT29" i="6"/>
  <c r="DS29" i="6"/>
  <c r="CU29" i="6"/>
  <c r="BZ29" i="6"/>
  <c r="DZ28" i="6"/>
  <c r="EB28" i="6" s="1"/>
  <c r="DT28" i="6"/>
  <c r="DS28" i="6"/>
  <c r="EA28" i="6" s="1"/>
  <c r="BZ28" i="6"/>
  <c r="CU28" i="6" s="1"/>
  <c r="DZ27" i="6"/>
  <c r="EB27" i="6" s="1"/>
  <c r="DT27" i="6"/>
  <c r="DS27" i="6"/>
  <c r="EA27" i="6" s="1"/>
  <c r="CU27" i="6"/>
  <c r="BZ27" i="6"/>
  <c r="DZ26" i="6"/>
  <c r="EB26" i="6" s="1"/>
  <c r="DT26" i="6"/>
  <c r="DS26" i="6"/>
  <c r="EA26" i="6" s="1"/>
  <c r="CU26" i="6"/>
  <c r="BZ26" i="6"/>
  <c r="EB25" i="6"/>
  <c r="DZ25" i="6"/>
  <c r="DT25" i="6"/>
  <c r="DS25" i="6"/>
  <c r="EA25" i="6" s="1"/>
  <c r="CU25" i="6"/>
  <c r="BZ25" i="6"/>
  <c r="EA24" i="6"/>
  <c r="DZ24" i="6"/>
  <c r="EB24" i="6" s="1"/>
  <c r="DT24" i="6"/>
  <c r="DS24" i="6"/>
  <c r="BZ24" i="6"/>
  <c r="CU24" i="6" s="1"/>
  <c r="EB23" i="6"/>
  <c r="EA23" i="6"/>
  <c r="DZ23" i="6"/>
  <c r="DT23" i="6"/>
  <c r="DS23" i="6"/>
  <c r="BZ23" i="6"/>
  <c r="CU23" i="6" s="1"/>
  <c r="DZ22" i="6"/>
  <c r="EB22" i="6" s="1"/>
  <c r="DT22" i="6"/>
  <c r="DS22" i="6"/>
  <c r="EA22" i="6" s="1"/>
  <c r="BZ22" i="6"/>
  <c r="CU22" i="6" s="1"/>
  <c r="EA21" i="6"/>
  <c r="DZ21" i="6"/>
  <c r="EB21" i="6" s="1"/>
  <c r="DT21" i="6"/>
  <c r="DS21" i="6"/>
  <c r="CU21" i="6"/>
  <c r="BZ21" i="6"/>
  <c r="DZ20" i="6"/>
  <c r="EB20" i="6" s="1"/>
  <c r="DT20" i="6"/>
  <c r="DS20" i="6"/>
  <c r="EA20" i="6" s="1"/>
  <c r="BZ20" i="6"/>
  <c r="CU20" i="6" s="1"/>
  <c r="EB19" i="6"/>
  <c r="EA19" i="6"/>
  <c r="DZ19" i="6"/>
  <c r="DT19" i="6"/>
  <c r="DS19" i="6"/>
  <c r="CU19" i="6"/>
  <c r="BZ19" i="6"/>
  <c r="EB18" i="6"/>
  <c r="DZ18" i="6"/>
  <c r="DT18" i="6"/>
  <c r="DS18" i="6"/>
  <c r="EA18" i="6" s="1"/>
  <c r="CU18" i="6"/>
  <c r="BZ18" i="6"/>
  <c r="AZ18" i="6"/>
  <c r="BA18" i="6" s="1"/>
  <c r="DZ17" i="6"/>
  <c r="EB17" i="6" s="1"/>
  <c r="DT17" i="6"/>
  <c r="DS17" i="6"/>
  <c r="EA17" i="6" s="1"/>
  <c r="BZ17" i="6"/>
  <c r="CU17" i="6" s="1"/>
  <c r="EA16" i="6"/>
  <c r="DZ16" i="6"/>
  <c r="EB16" i="6" s="1"/>
  <c r="DT16" i="6"/>
  <c r="DS16" i="6"/>
  <c r="BZ16" i="6"/>
  <c r="CU16" i="6" s="1"/>
  <c r="EB15" i="6"/>
  <c r="DZ15" i="6"/>
  <c r="DT15" i="6"/>
  <c r="DS15" i="6"/>
  <c r="EA15" i="6" s="1"/>
  <c r="BZ15" i="6"/>
  <c r="CU15" i="6" s="1"/>
  <c r="EA14" i="6"/>
  <c r="DZ14" i="6"/>
  <c r="EB14" i="6" s="1"/>
  <c r="DT14" i="6"/>
  <c r="DS14" i="6"/>
  <c r="DP14" i="6"/>
  <c r="CU14" i="6"/>
  <c r="CS14" i="6"/>
  <c r="BZ14" i="6"/>
  <c r="AZ14" i="6"/>
  <c r="DP11" i="6"/>
  <c r="R9" i="6"/>
  <c r="CS15" i="6" s="1"/>
  <c r="CQ8" i="6"/>
  <c r="CO8" i="6"/>
  <c r="CL8" i="6"/>
  <c r="CE8" i="6"/>
  <c r="CD8" i="6"/>
  <c r="CC8" i="6"/>
  <c r="CA8" i="6"/>
  <c r="X8" i="6"/>
  <c r="CC7" i="6"/>
  <c r="X7" i="6"/>
  <c r="X6" i="6"/>
  <c r="R6" i="6"/>
  <c r="X5" i="6"/>
  <c r="R5" i="6"/>
  <c r="CO4" i="6"/>
  <c r="CL4" i="6"/>
  <c r="CH4" i="6"/>
  <c r="CF4" i="6"/>
  <c r="CD4" i="6"/>
  <c r="CC4" i="6"/>
  <c r="CA4" i="6"/>
  <c r="X4" i="6"/>
  <c r="R4" i="6"/>
  <c r="R7" i="6" s="1"/>
  <c r="CC3" i="6"/>
  <c r="S6" i="6" s="1"/>
  <c r="B3" i="6"/>
  <c r="B9" i="6" s="1"/>
  <c r="C6" i="1"/>
  <c r="C5" i="1"/>
  <c r="C7" i="1"/>
  <c r="Q96" i="1"/>
  <c r="I87" i="1"/>
  <c r="Q99" i="1" s="1"/>
  <c r="J87" i="1"/>
  <c r="N96" i="1"/>
  <c r="S84" i="1"/>
  <c r="Q97" i="1"/>
  <c r="DP11" i="1"/>
  <c r="B3" i="1"/>
  <c r="B96" i="1"/>
  <c r="S87" i="1"/>
  <c r="S86" i="1"/>
  <c r="O96" i="1" s="1"/>
  <c r="C4" i="1" s="1"/>
  <c r="F4" i="1" s="1"/>
  <c r="F5" i="1" s="1"/>
  <c r="F6" i="1" s="1"/>
  <c r="S85" i="1"/>
  <c r="P97" i="1"/>
  <c r="P98" i="1"/>
  <c r="P99" i="1"/>
  <c r="P100" i="1"/>
  <c r="Q100" i="1"/>
  <c r="P101" i="1"/>
  <c r="P103" i="1"/>
  <c r="Q103" i="1"/>
  <c r="P104" i="1"/>
  <c r="P105" i="1"/>
  <c r="P106" i="1"/>
  <c r="P107" i="1"/>
  <c r="P108" i="1"/>
  <c r="Q108" i="1"/>
  <c r="P109" i="1"/>
  <c r="P111" i="1"/>
  <c r="Q111" i="1"/>
  <c r="P112" i="1"/>
  <c r="P113" i="1"/>
  <c r="P114" i="1"/>
  <c r="P115" i="1"/>
  <c r="P116" i="1"/>
  <c r="Q116" i="1"/>
  <c r="P117" i="1"/>
  <c r="P119" i="1"/>
  <c r="Q119" i="1"/>
  <c r="P90" i="1"/>
  <c r="P91" i="1"/>
  <c r="P92" i="1"/>
  <c r="P93" i="1"/>
  <c r="P94" i="1"/>
  <c r="Q94" i="1"/>
  <c r="P95" i="1"/>
  <c r="D233" i="5"/>
  <c r="B233" i="5"/>
  <c r="D232" i="5"/>
  <c r="B232" i="5"/>
  <c r="D231" i="5"/>
  <c r="B231" i="5"/>
  <c r="D230" i="5"/>
  <c r="B230" i="5"/>
  <c r="D229" i="5"/>
  <c r="B229" i="5"/>
  <c r="D228" i="5"/>
  <c r="B228" i="5"/>
  <c r="D227" i="5"/>
  <c r="B227" i="5"/>
  <c r="D226" i="5"/>
  <c r="B226" i="5"/>
  <c r="D225" i="5"/>
  <c r="B225" i="5"/>
  <c r="D224" i="5"/>
  <c r="B224" i="5"/>
  <c r="D223" i="5"/>
  <c r="B223" i="5"/>
  <c r="D222" i="5"/>
  <c r="B222" i="5"/>
  <c r="D221" i="5"/>
  <c r="B221" i="5"/>
  <c r="D220" i="5"/>
  <c r="B220" i="5"/>
  <c r="D219" i="5"/>
  <c r="B219" i="5"/>
  <c r="D218" i="5"/>
  <c r="B218" i="5"/>
  <c r="D217" i="5"/>
  <c r="B217" i="5"/>
  <c r="D216" i="5"/>
  <c r="B216" i="5"/>
  <c r="D215" i="5"/>
  <c r="B215" i="5"/>
  <c r="D214" i="5"/>
  <c r="B214" i="5"/>
  <c r="D213" i="5"/>
  <c r="B213" i="5"/>
  <c r="D212" i="5"/>
  <c r="B212" i="5"/>
  <c r="D211" i="5"/>
  <c r="B211" i="5"/>
  <c r="D210" i="5"/>
  <c r="B210" i="5"/>
  <c r="D209" i="5"/>
  <c r="B209" i="5"/>
  <c r="D208" i="5"/>
  <c r="B208" i="5"/>
  <c r="D207" i="5"/>
  <c r="B207" i="5"/>
  <c r="D206" i="5"/>
  <c r="B206" i="5"/>
  <c r="D205" i="5"/>
  <c r="B205" i="5"/>
  <c r="D204" i="5"/>
  <c r="B204" i="5"/>
  <c r="D203" i="5"/>
  <c r="B203" i="5"/>
  <c r="D202" i="5"/>
  <c r="B202" i="5"/>
  <c r="D201" i="5"/>
  <c r="B201" i="5"/>
  <c r="D200" i="5"/>
  <c r="B200" i="5"/>
  <c r="D199" i="5"/>
  <c r="B199" i="5"/>
  <c r="D198" i="5"/>
  <c r="B198" i="5"/>
  <c r="D197" i="5"/>
  <c r="B197" i="5"/>
  <c r="D196" i="5"/>
  <c r="B196" i="5"/>
  <c r="D195" i="5"/>
  <c r="B195" i="5"/>
  <c r="D194" i="5"/>
  <c r="B194" i="5"/>
  <c r="D193" i="5"/>
  <c r="B193" i="5"/>
  <c r="D192" i="5"/>
  <c r="B192" i="5"/>
  <c r="D191" i="5"/>
  <c r="B191" i="5"/>
  <c r="D190" i="5"/>
  <c r="B190" i="5"/>
  <c r="D189" i="5"/>
  <c r="B189" i="5"/>
  <c r="D188" i="5"/>
  <c r="B188" i="5"/>
  <c r="D187" i="5"/>
  <c r="B187" i="5"/>
  <c r="D186" i="5"/>
  <c r="B186" i="5"/>
  <c r="D185" i="5"/>
  <c r="B185" i="5"/>
  <c r="D184" i="5"/>
  <c r="B184" i="5"/>
  <c r="D183" i="5"/>
  <c r="B183" i="5"/>
  <c r="D182" i="5"/>
  <c r="B182" i="5"/>
  <c r="D181" i="5"/>
  <c r="B181" i="5"/>
  <c r="D180" i="5"/>
  <c r="B180" i="5"/>
  <c r="D179" i="5"/>
  <c r="B179" i="5"/>
  <c r="D178" i="5"/>
  <c r="B178" i="5"/>
  <c r="D177" i="5"/>
  <c r="B177" i="5"/>
  <c r="D176" i="5"/>
  <c r="B176" i="5"/>
  <c r="D175" i="5"/>
  <c r="B175" i="5"/>
  <c r="D174" i="5"/>
  <c r="B174" i="5"/>
  <c r="D173" i="5"/>
  <c r="B173" i="5"/>
  <c r="D172" i="5"/>
  <c r="B172" i="5"/>
  <c r="D171" i="5"/>
  <c r="B171" i="5"/>
  <c r="D170" i="5"/>
  <c r="B170" i="5"/>
  <c r="D169" i="5"/>
  <c r="B169" i="5"/>
  <c r="D168" i="5"/>
  <c r="B168" i="5"/>
  <c r="D167" i="5"/>
  <c r="B167" i="5"/>
  <c r="D166" i="5"/>
  <c r="B166" i="5"/>
  <c r="D165" i="5"/>
  <c r="B165" i="5"/>
  <c r="D164" i="5"/>
  <c r="B164" i="5"/>
  <c r="D163" i="5"/>
  <c r="B163" i="5"/>
  <c r="D162" i="5"/>
  <c r="B162" i="5"/>
  <c r="D161" i="5"/>
  <c r="B161" i="5"/>
  <c r="D160" i="5"/>
  <c r="B160" i="5"/>
  <c r="D159" i="5"/>
  <c r="B159" i="5"/>
  <c r="D158" i="5"/>
  <c r="B158" i="5"/>
  <c r="D157" i="5"/>
  <c r="B157" i="5"/>
  <c r="D156" i="5"/>
  <c r="B156" i="5"/>
  <c r="D155" i="5"/>
  <c r="B155" i="5"/>
  <c r="D154" i="5"/>
  <c r="B154" i="5"/>
  <c r="D153" i="5"/>
  <c r="B153" i="5"/>
  <c r="D152" i="5"/>
  <c r="B152" i="5"/>
  <c r="D151" i="5"/>
  <c r="B151" i="5"/>
  <c r="D150" i="5"/>
  <c r="B150" i="5"/>
  <c r="D149" i="5"/>
  <c r="B149" i="5"/>
  <c r="D148" i="5"/>
  <c r="B148" i="5"/>
  <c r="D147" i="5"/>
  <c r="B147" i="5"/>
  <c r="D146" i="5"/>
  <c r="B146" i="5"/>
  <c r="D145" i="5"/>
  <c r="B145" i="5"/>
  <c r="D144" i="5"/>
  <c r="B144" i="5"/>
  <c r="D143" i="5"/>
  <c r="B143" i="5"/>
  <c r="D142" i="5"/>
  <c r="B142" i="5"/>
  <c r="D141" i="5"/>
  <c r="B141" i="5"/>
  <c r="D140" i="5"/>
  <c r="B140" i="5"/>
  <c r="D139" i="5"/>
  <c r="B139" i="5"/>
  <c r="D138" i="5"/>
  <c r="B138" i="5"/>
  <c r="D137" i="5"/>
  <c r="B137" i="5"/>
  <c r="D136" i="5"/>
  <c r="B136" i="5"/>
  <c r="D135" i="5"/>
  <c r="B135" i="5"/>
  <c r="D134" i="5"/>
  <c r="B134" i="5"/>
  <c r="D133" i="5"/>
  <c r="B133" i="5"/>
  <c r="D132" i="5"/>
  <c r="B132" i="5"/>
  <c r="D131" i="5"/>
  <c r="B131" i="5"/>
  <c r="D130" i="5"/>
  <c r="B130" i="5"/>
  <c r="D129" i="5"/>
  <c r="B129" i="5"/>
  <c r="D128" i="5"/>
  <c r="B128" i="5"/>
  <c r="D127" i="5"/>
  <c r="B127" i="5"/>
  <c r="D126" i="5"/>
  <c r="B126" i="5"/>
  <c r="D125" i="5"/>
  <c r="B125" i="5"/>
  <c r="D124" i="5"/>
  <c r="B124" i="5"/>
  <c r="D123" i="5"/>
  <c r="B123" i="5"/>
  <c r="D122" i="5"/>
  <c r="B122" i="5"/>
  <c r="D121" i="5"/>
  <c r="B121" i="5"/>
  <c r="D120" i="5"/>
  <c r="B120" i="5"/>
  <c r="D119" i="5"/>
  <c r="B119" i="5"/>
  <c r="D118" i="5"/>
  <c r="B118" i="5"/>
  <c r="D117" i="5"/>
  <c r="B117" i="5"/>
  <c r="D116" i="5"/>
  <c r="B116" i="5"/>
  <c r="D115" i="5"/>
  <c r="B115" i="5"/>
  <c r="D114" i="5"/>
  <c r="B114" i="5"/>
  <c r="D113" i="5"/>
  <c r="B113" i="5"/>
  <c r="D112" i="5"/>
  <c r="B112" i="5"/>
  <c r="D111" i="5"/>
  <c r="B111" i="5"/>
  <c r="D110" i="5"/>
  <c r="B110" i="5"/>
  <c r="D109" i="5"/>
  <c r="B109" i="5"/>
  <c r="D108" i="5"/>
  <c r="B108" i="5"/>
  <c r="D107" i="5"/>
  <c r="B107" i="5"/>
  <c r="D106" i="5"/>
  <c r="B106" i="5"/>
  <c r="D105" i="5"/>
  <c r="B105" i="5"/>
  <c r="D104" i="5"/>
  <c r="B104" i="5"/>
  <c r="D103" i="5"/>
  <c r="B103" i="5"/>
  <c r="D102" i="5"/>
  <c r="B102" i="5"/>
  <c r="D101" i="5"/>
  <c r="B101" i="5"/>
  <c r="D100" i="5"/>
  <c r="B100" i="5"/>
  <c r="D99" i="5"/>
  <c r="B99" i="5"/>
  <c r="D98" i="5"/>
  <c r="B98" i="5"/>
  <c r="D97" i="5"/>
  <c r="B97" i="5"/>
  <c r="D96" i="5"/>
  <c r="B96" i="5"/>
  <c r="D95" i="5"/>
  <c r="B95" i="5"/>
  <c r="D94" i="5"/>
  <c r="B94" i="5"/>
  <c r="D93" i="5"/>
  <c r="B93" i="5"/>
  <c r="D92" i="5"/>
  <c r="B92" i="5"/>
  <c r="D91" i="5"/>
  <c r="B91" i="5"/>
  <c r="D90" i="5"/>
  <c r="B90" i="5"/>
  <c r="D89" i="5"/>
  <c r="B89" i="5"/>
  <c r="D88" i="5"/>
  <c r="B88" i="5"/>
  <c r="D87" i="5"/>
  <c r="B87" i="5"/>
  <c r="D86" i="5"/>
  <c r="B86" i="5"/>
  <c r="D85" i="5"/>
  <c r="B85" i="5"/>
  <c r="D84" i="5"/>
  <c r="B84" i="5"/>
  <c r="D83" i="5"/>
  <c r="B83" i="5"/>
  <c r="D82" i="5"/>
  <c r="B82" i="5"/>
  <c r="D81" i="5"/>
  <c r="B81" i="5"/>
  <c r="D80" i="5"/>
  <c r="B80" i="5"/>
  <c r="D79" i="5"/>
  <c r="B79" i="5"/>
  <c r="D78" i="5"/>
  <c r="B78" i="5"/>
  <c r="D77" i="5"/>
  <c r="B77" i="5"/>
  <c r="D76" i="5"/>
  <c r="B76" i="5"/>
  <c r="D75" i="5"/>
  <c r="B75" i="5"/>
  <c r="D74" i="5"/>
  <c r="B74" i="5"/>
  <c r="D73" i="5"/>
  <c r="B73" i="5"/>
  <c r="D72" i="5"/>
  <c r="B72" i="5"/>
  <c r="D71" i="5"/>
  <c r="B71" i="5"/>
  <c r="D70" i="5"/>
  <c r="B70" i="5"/>
  <c r="D69" i="5"/>
  <c r="B69" i="5"/>
  <c r="D68" i="5"/>
  <c r="B68" i="5"/>
  <c r="D67" i="5"/>
  <c r="B67" i="5"/>
  <c r="D66" i="5"/>
  <c r="B66" i="5"/>
  <c r="D65" i="5"/>
  <c r="B65" i="5"/>
  <c r="D64" i="5"/>
  <c r="B64" i="5"/>
  <c r="D63" i="5"/>
  <c r="B63" i="5"/>
  <c r="D62" i="5"/>
  <c r="B62" i="5"/>
  <c r="D61" i="5"/>
  <c r="B61" i="5"/>
  <c r="D60" i="5"/>
  <c r="B60" i="5"/>
  <c r="D59" i="5"/>
  <c r="B59" i="5"/>
  <c r="D58" i="5"/>
  <c r="B58" i="5"/>
  <c r="D57" i="5"/>
  <c r="B57" i="5"/>
  <c r="D56" i="5"/>
  <c r="B56" i="5"/>
  <c r="D55" i="5"/>
  <c r="B55" i="5"/>
  <c r="D54" i="5"/>
  <c r="B54" i="5"/>
  <c r="D53" i="5"/>
  <c r="B53" i="5"/>
  <c r="D52" i="5"/>
  <c r="B52" i="5"/>
  <c r="D51" i="5"/>
  <c r="B51" i="5"/>
  <c r="D50" i="5"/>
  <c r="B50" i="5"/>
  <c r="D49" i="5"/>
  <c r="B49" i="5"/>
  <c r="D48" i="5"/>
  <c r="B48" i="5"/>
  <c r="D47" i="5"/>
  <c r="B47" i="5"/>
  <c r="D46" i="5"/>
  <c r="B46" i="5"/>
  <c r="D45" i="5"/>
  <c r="B45" i="5"/>
  <c r="D44" i="5"/>
  <c r="B44" i="5"/>
  <c r="D43" i="5"/>
  <c r="B43" i="5"/>
  <c r="D42" i="5"/>
  <c r="B42" i="5"/>
  <c r="D41" i="5"/>
  <c r="B41" i="5"/>
  <c r="D40" i="5"/>
  <c r="B40" i="5"/>
  <c r="D39" i="5"/>
  <c r="B39" i="5"/>
  <c r="D38" i="5"/>
  <c r="B38" i="5"/>
  <c r="D37" i="5"/>
  <c r="B37" i="5"/>
  <c r="D36" i="5"/>
  <c r="B36" i="5"/>
  <c r="D35" i="5"/>
  <c r="B35" i="5"/>
  <c r="D34" i="5"/>
  <c r="B34" i="5"/>
  <c r="D33" i="5"/>
  <c r="B33" i="5"/>
  <c r="D32" i="5"/>
  <c r="B32" i="5"/>
  <c r="D31" i="5"/>
  <c r="B31" i="5"/>
  <c r="D30" i="5"/>
  <c r="B30" i="5"/>
  <c r="D29" i="5"/>
  <c r="B29" i="5"/>
  <c r="D28" i="5"/>
  <c r="B28" i="5"/>
  <c r="D27" i="5"/>
  <c r="B27" i="5"/>
  <c r="D26" i="5"/>
  <c r="B26" i="5"/>
  <c r="D25" i="5"/>
  <c r="B25" i="5"/>
  <c r="D24" i="5"/>
  <c r="B24" i="5"/>
  <c r="D23" i="5"/>
  <c r="B23" i="5"/>
  <c r="D22" i="5"/>
  <c r="B22" i="5"/>
  <c r="D21" i="5"/>
  <c r="B21" i="5"/>
  <c r="D20" i="5"/>
  <c r="B20" i="5"/>
  <c r="D19" i="5"/>
  <c r="B19" i="5"/>
  <c r="D18" i="5"/>
  <c r="B18" i="5"/>
  <c r="D17" i="5"/>
  <c r="B17" i="5"/>
  <c r="D16" i="5"/>
  <c r="B16" i="5"/>
  <c r="D15" i="5"/>
  <c r="B15" i="5"/>
  <c r="D14" i="5"/>
  <c r="B14" i="5"/>
  <c r="D13" i="5"/>
  <c r="B13" i="5"/>
  <c r="D12" i="5"/>
  <c r="B12" i="5"/>
  <c r="D11" i="5"/>
  <c r="B11" i="5"/>
  <c r="D10" i="5"/>
  <c r="B10" i="5"/>
  <c r="D9" i="5"/>
  <c r="B9" i="5"/>
  <c r="D8" i="5"/>
  <c r="B8" i="5"/>
  <c r="D7" i="5"/>
  <c r="B7" i="5"/>
  <c r="D6" i="5"/>
  <c r="B6" i="5"/>
  <c r="D5" i="5"/>
  <c r="B5" i="5"/>
  <c r="D4" i="5"/>
  <c r="B4" i="5"/>
  <c r="D3" i="5"/>
  <c r="B3" i="5"/>
  <c r="AX431" i="1"/>
  <c r="AE431" i="1"/>
  <c r="AD431" i="1"/>
  <c r="AX430" i="1"/>
  <c r="AE430" i="1"/>
  <c r="AD430" i="1"/>
  <c r="AX429" i="1"/>
  <c r="AE429" i="1"/>
  <c r="AD429" i="1"/>
  <c r="AX428" i="1"/>
  <c r="AE428" i="1"/>
  <c r="AD428" i="1"/>
  <c r="AX427" i="1"/>
  <c r="AE427" i="1"/>
  <c r="AD427" i="1"/>
  <c r="AX426" i="1"/>
  <c r="AE426" i="1"/>
  <c r="AD426" i="1"/>
  <c r="AX425" i="1"/>
  <c r="AE425" i="1"/>
  <c r="AD425" i="1"/>
  <c r="AX424" i="1"/>
  <c r="AE424" i="1"/>
  <c r="AD424" i="1"/>
  <c r="AX423" i="1"/>
  <c r="AE423" i="1"/>
  <c r="AD423" i="1"/>
  <c r="AX422" i="1"/>
  <c r="AE422" i="1"/>
  <c r="AD422" i="1"/>
  <c r="AX421" i="1"/>
  <c r="AE421" i="1"/>
  <c r="AD421" i="1"/>
  <c r="AX420" i="1"/>
  <c r="AE420" i="1"/>
  <c r="AD420" i="1"/>
  <c r="AX419" i="1"/>
  <c r="AE419" i="1"/>
  <c r="AD419" i="1"/>
  <c r="AX418" i="1"/>
  <c r="AE418" i="1"/>
  <c r="AD418" i="1"/>
  <c r="AX417" i="1"/>
  <c r="AE417" i="1"/>
  <c r="AD417" i="1"/>
  <c r="AX416" i="1"/>
  <c r="AE416" i="1"/>
  <c r="AD416" i="1"/>
  <c r="AX415" i="1"/>
  <c r="AE415" i="1"/>
  <c r="AD415" i="1"/>
  <c r="AX414" i="1"/>
  <c r="AE414" i="1"/>
  <c r="AD414" i="1"/>
  <c r="AX413" i="1"/>
  <c r="AE413" i="1"/>
  <c r="AD413" i="1"/>
  <c r="AX412" i="1"/>
  <c r="AE412" i="1"/>
  <c r="AD412" i="1"/>
  <c r="AX411" i="1"/>
  <c r="AE411" i="1"/>
  <c r="AD411" i="1"/>
  <c r="AX410" i="1"/>
  <c r="AE410" i="1"/>
  <c r="AD410" i="1"/>
  <c r="AX409" i="1"/>
  <c r="AE409" i="1"/>
  <c r="AD409" i="1"/>
  <c r="AX408" i="1"/>
  <c r="AE408" i="1"/>
  <c r="AD408" i="1"/>
  <c r="AX407" i="1"/>
  <c r="AE407" i="1"/>
  <c r="AD407" i="1"/>
  <c r="AX406" i="1"/>
  <c r="AE406" i="1"/>
  <c r="AD406" i="1"/>
  <c r="AX405" i="1"/>
  <c r="AE405" i="1"/>
  <c r="AD405" i="1"/>
  <c r="AX404" i="1"/>
  <c r="AE404" i="1"/>
  <c r="AD404" i="1"/>
  <c r="AX403" i="1"/>
  <c r="AE403" i="1"/>
  <c r="AD403" i="1"/>
  <c r="AX402" i="1"/>
  <c r="AE402" i="1"/>
  <c r="AD402" i="1"/>
  <c r="AX401" i="1"/>
  <c r="AE401" i="1"/>
  <c r="AD401" i="1"/>
  <c r="AX400" i="1"/>
  <c r="AE400" i="1"/>
  <c r="AD400" i="1"/>
  <c r="AX399" i="1"/>
  <c r="AE399" i="1"/>
  <c r="AD399" i="1"/>
  <c r="AX398" i="1"/>
  <c r="AE398" i="1"/>
  <c r="AD398" i="1"/>
  <c r="AX397" i="1"/>
  <c r="AE397" i="1"/>
  <c r="AD397" i="1"/>
  <c r="AX396" i="1"/>
  <c r="AE396" i="1"/>
  <c r="AD396" i="1"/>
  <c r="AX395" i="1"/>
  <c r="AE395" i="1"/>
  <c r="AD395" i="1"/>
  <c r="AX394" i="1"/>
  <c r="AE394" i="1"/>
  <c r="AD394" i="1"/>
  <c r="AX393" i="1"/>
  <c r="AE393" i="1"/>
  <c r="AD393" i="1"/>
  <c r="AX392" i="1"/>
  <c r="AE392" i="1"/>
  <c r="AD392" i="1"/>
  <c r="AX391" i="1"/>
  <c r="AE391" i="1"/>
  <c r="AD391" i="1"/>
  <c r="AX390" i="1"/>
  <c r="AE390" i="1"/>
  <c r="AD390" i="1"/>
  <c r="AX389" i="1"/>
  <c r="AE389" i="1"/>
  <c r="AD389" i="1"/>
  <c r="AX388" i="1"/>
  <c r="AE388" i="1"/>
  <c r="AD388" i="1"/>
  <c r="AX387" i="1"/>
  <c r="AE387" i="1"/>
  <c r="AD387" i="1"/>
  <c r="AX386" i="1"/>
  <c r="AE386" i="1"/>
  <c r="AD386" i="1"/>
  <c r="AX385" i="1"/>
  <c r="AE385" i="1"/>
  <c r="AD385" i="1"/>
  <c r="AX384" i="1"/>
  <c r="AE384" i="1"/>
  <c r="AD384" i="1"/>
  <c r="AX383" i="1"/>
  <c r="AE383" i="1"/>
  <c r="AD383" i="1"/>
  <c r="AX382" i="1"/>
  <c r="AE382" i="1"/>
  <c r="AD382" i="1"/>
  <c r="AX381" i="1"/>
  <c r="AE381" i="1"/>
  <c r="AD381" i="1"/>
  <c r="AX380" i="1"/>
  <c r="AE380" i="1"/>
  <c r="AD380" i="1"/>
  <c r="AX379" i="1"/>
  <c r="AE379" i="1"/>
  <c r="AD379" i="1"/>
  <c r="AX378" i="1"/>
  <c r="AE378" i="1"/>
  <c r="AD378" i="1"/>
  <c r="AX377" i="1"/>
  <c r="AE377" i="1"/>
  <c r="AD377" i="1"/>
  <c r="AX376" i="1"/>
  <c r="AE376" i="1"/>
  <c r="AD376" i="1"/>
  <c r="AX375" i="1"/>
  <c r="AE375" i="1"/>
  <c r="AD375" i="1"/>
  <c r="AX374" i="1"/>
  <c r="AE374" i="1"/>
  <c r="AD374" i="1"/>
  <c r="AX373" i="1"/>
  <c r="AE373" i="1"/>
  <c r="AD373" i="1"/>
  <c r="AX372" i="1"/>
  <c r="AE372" i="1"/>
  <c r="AD372" i="1"/>
  <c r="AX371" i="1"/>
  <c r="AE371" i="1"/>
  <c r="AD371" i="1"/>
  <c r="AX370" i="1"/>
  <c r="AE370" i="1"/>
  <c r="AD370" i="1"/>
  <c r="AX369" i="1"/>
  <c r="AE369" i="1"/>
  <c r="AD369" i="1"/>
  <c r="AX368" i="1"/>
  <c r="AE368" i="1"/>
  <c r="AD368" i="1"/>
  <c r="AX367" i="1"/>
  <c r="AE367" i="1"/>
  <c r="AD367" i="1"/>
  <c r="AX366" i="1"/>
  <c r="AE366" i="1"/>
  <c r="AD366" i="1"/>
  <c r="AX365" i="1"/>
  <c r="AE365" i="1"/>
  <c r="AD365" i="1"/>
  <c r="AX364" i="1"/>
  <c r="AE364" i="1"/>
  <c r="AD364" i="1"/>
  <c r="AX363" i="1"/>
  <c r="AE363" i="1"/>
  <c r="AD363" i="1"/>
  <c r="AX362" i="1"/>
  <c r="AE362" i="1"/>
  <c r="AD362" i="1"/>
  <c r="AX361" i="1"/>
  <c r="AE361" i="1"/>
  <c r="AD361" i="1"/>
  <c r="AX360" i="1"/>
  <c r="AE360" i="1"/>
  <c r="AD360" i="1"/>
  <c r="AX359" i="1"/>
  <c r="AE359" i="1"/>
  <c r="AD359" i="1"/>
  <c r="AX358" i="1"/>
  <c r="AE358" i="1"/>
  <c r="AD358" i="1"/>
  <c r="AX357" i="1"/>
  <c r="AE357" i="1"/>
  <c r="AD357" i="1"/>
  <c r="AX356" i="1"/>
  <c r="AE356" i="1"/>
  <c r="AD356" i="1"/>
  <c r="AX355" i="1"/>
  <c r="AE355" i="1"/>
  <c r="AD355" i="1"/>
  <c r="AX354" i="1"/>
  <c r="AE354" i="1"/>
  <c r="AD354" i="1"/>
  <c r="AX353" i="1"/>
  <c r="AE353" i="1"/>
  <c r="AD353" i="1"/>
  <c r="AX352" i="1"/>
  <c r="AE352" i="1"/>
  <c r="AD352" i="1"/>
  <c r="AX351" i="1"/>
  <c r="AE351" i="1"/>
  <c r="AD351" i="1"/>
  <c r="AX350" i="1"/>
  <c r="AE350" i="1"/>
  <c r="AD350" i="1"/>
  <c r="AX349" i="1"/>
  <c r="AE349" i="1"/>
  <c r="AD349" i="1"/>
  <c r="AX348" i="1"/>
  <c r="AE348" i="1"/>
  <c r="AD348" i="1"/>
  <c r="AX347" i="1"/>
  <c r="AE347" i="1"/>
  <c r="AD347" i="1"/>
  <c r="AX346" i="1"/>
  <c r="AE346" i="1"/>
  <c r="AD346" i="1"/>
  <c r="AX345" i="1"/>
  <c r="AE345" i="1"/>
  <c r="AD345" i="1"/>
  <c r="AX344" i="1"/>
  <c r="AE344" i="1"/>
  <c r="AD344" i="1"/>
  <c r="AX343" i="1"/>
  <c r="AE343" i="1"/>
  <c r="AD343" i="1"/>
  <c r="AX342" i="1"/>
  <c r="AE342" i="1"/>
  <c r="AD342" i="1"/>
  <c r="AX341" i="1"/>
  <c r="AE341" i="1"/>
  <c r="AD341" i="1"/>
  <c r="AX340" i="1"/>
  <c r="AE340" i="1"/>
  <c r="AD340" i="1"/>
  <c r="AX339" i="1"/>
  <c r="AE339" i="1"/>
  <c r="AD339" i="1"/>
  <c r="AX338" i="1"/>
  <c r="AE338" i="1"/>
  <c r="AD338" i="1"/>
  <c r="AX337" i="1"/>
  <c r="AE337" i="1"/>
  <c r="AD337" i="1"/>
  <c r="AX336" i="1"/>
  <c r="AE336" i="1"/>
  <c r="AD336" i="1"/>
  <c r="AX335" i="1"/>
  <c r="AE335" i="1"/>
  <c r="AD335" i="1"/>
  <c r="AX334" i="1"/>
  <c r="AE334" i="1"/>
  <c r="AD334" i="1"/>
  <c r="AX333" i="1"/>
  <c r="AE333" i="1"/>
  <c r="AD333" i="1"/>
  <c r="AX332" i="1"/>
  <c r="AE332" i="1"/>
  <c r="AD332" i="1"/>
  <c r="AX331" i="1"/>
  <c r="AE331" i="1"/>
  <c r="AD331" i="1"/>
  <c r="AX330" i="1"/>
  <c r="AE330" i="1"/>
  <c r="AD330" i="1"/>
  <c r="AX329" i="1"/>
  <c r="AE329" i="1"/>
  <c r="AD329" i="1"/>
  <c r="AX328" i="1"/>
  <c r="AE328" i="1"/>
  <c r="AD328" i="1"/>
  <c r="AX327" i="1"/>
  <c r="AE327" i="1"/>
  <c r="AD327" i="1"/>
  <c r="AX326" i="1"/>
  <c r="AE326" i="1"/>
  <c r="AD326" i="1"/>
  <c r="AX325" i="1"/>
  <c r="AE325" i="1"/>
  <c r="AD325" i="1"/>
  <c r="AX324" i="1"/>
  <c r="AE324" i="1"/>
  <c r="AD324" i="1"/>
  <c r="AX323" i="1"/>
  <c r="AE323" i="1"/>
  <c r="AD323" i="1"/>
  <c r="AX322" i="1"/>
  <c r="AE322" i="1"/>
  <c r="AD322" i="1"/>
  <c r="AX321" i="1"/>
  <c r="AE321" i="1"/>
  <c r="AD321" i="1"/>
  <c r="AX320" i="1"/>
  <c r="AE320" i="1"/>
  <c r="AD320" i="1"/>
  <c r="AX319" i="1"/>
  <c r="AE319" i="1"/>
  <c r="AD319" i="1"/>
  <c r="AX318" i="1"/>
  <c r="AE318" i="1"/>
  <c r="AD318" i="1"/>
  <c r="AX317" i="1"/>
  <c r="AE317" i="1"/>
  <c r="AD317" i="1"/>
  <c r="AX316" i="1"/>
  <c r="AE316" i="1"/>
  <c r="AD316" i="1"/>
  <c r="AX315" i="1"/>
  <c r="AE315" i="1"/>
  <c r="AD315" i="1"/>
  <c r="AX314" i="1"/>
  <c r="AE314" i="1"/>
  <c r="AD314" i="1"/>
  <c r="AX313" i="1"/>
  <c r="AE313" i="1"/>
  <c r="AD313" i="1"/>
  <c r="AX312" i="1"/>
  <c r="AE312" i="1"/>
  <c r="AD312" i="1"/>
  <c r="AX311" i="1"/>
  <c r="AE311" i="1"/>
  <c r="AD311" i="1"/>
  <c r="AX310" i="1"/>
  <c r="AE310" i="1"/>
  <c r="AD310" i="1"/>
  <c r="AX309" i="1"/>
  <c r="AE309" i="1"/>
  <c r="AD309" i="1"/>
  <c r="AX308" i="1"/>
  <c r="AE308" i="1"/>
  <c r="AD308" i="1"/>
  <c r="AX307" i="1"/>
  <c r="AE307" i="1"/>
  <c r="AD307" i="1"/>
  <c r="AX306" i="1"/>
  <c r="AE306" i="1"/>
  <c r="AD306" i="1"/>
  <c r="AX305" i="1"/>
  <c r="AE305" i="1"/>
  <c r="AD305" i="1"/>
  <c r="AX304" i="1"/>
  <c r="AE304" i="1"/>
  <c r="AD304" i="1"/>
  <c r="AX303" i="1"/>
  <c r="AE303" i="1"/>
  <c r="AD303" i="1"/>
  <c r="AX302" i="1"/>
  <c r="AE302" i="1"/>
  <c r="AD302" i="1"/>
  <c r="AX301" i="1"/>
  <c r="AE301" i="1"/>
  <c r="AD301" i="1"/>
  <c r="AX300" i="1"/>
  <c r="AE300" i="1"/>
  <c r="AD300" i="1"/>
  <c r="AX299" i="1"/>
  <c r="AE299" i="1"/>
  <c r="AD299" i="1"/>
  <c r="AX298" i="1"/>
  <c r="AE298" i="1"/>
  <c r="AD298" i="1"/>
  <c r="AX297" i="1"/>
  <c r="AE297" i="1"/>
  <c r="AD297" i="1"/>
  <c r="AX296" i="1"/>
  <c r="AE296" i="1"/>
  <c r="AD296" i="1"/>
  <c r="AX295" i="1"/>
  <c r="AE295" i="1"/>
  <c r="AD295" i="1"/>
  <c r="AX294" i="1"/>
  <c r="AE294" i="1"/>
  <c r="AD294" i="1"/>
  <c r="AX293" i="1"/>
  <c r="AE293" i="1"/>
  <c r="AD293" i="1"/>
  <c r="AX292" i="1"/>
  <c r="AE292" i="1"/>
  <c r="AD292" i="1"/>
  <c r="AX291" i="1"/>
  <c r="AE291" i="1"/>
  <c r="AD291" i="1"/>
  <c r="AX290" i="1"/>
  <c r="AE290" i="1"/>
  <c r="AD290" i="1"/>
  <c r="AX289" i="1"/>
  <c r="AE289" i="1"/>
  <c r="AD289" i="1"/>
  <c r="AX288" i="1"/>
  <c r="AE288" i="1"/>
  <c r="AD288" i="1"/>
  <c r="AX287" i="1"/>
  <c r="AE287" i="1"/>
  <c r="AD287" i="1"/>
  <c r="AX286" i="1"/>
  <c r="AE286" i="1"/>
  <c r="AD286" i="1"/>
  <c r="AX285" i="1"/>
  <c r="AE285" i="1"/>
  <c r="AD285" i="1"/>
  <c r="AX284" i="1"/>
  <c r="AE284" i="1"/>
  <c r="AD284" i="1"/>
  <c r="AX283" i="1"/>
  <c r="AE283" i="1"/>
  <c r="AD283" i="1"/>
  <c r="AX282" i="1"/>
  <c r="AE282" i="1"/>
  <c r="AD282" i="1"/>
  <c r="AX281" i="1"/>
  <c r="AE281" i="1"/>
  <c r="AD281" i="1"/>
  <c r="AX280" i="1"/>
  <c r="AE280" i="1"/>
  <c r="AD280" i="1"/>
  <c r="AX279" i="1"/>
  <c r="AE279" i="1"/>
  <c r="AD279" i="1"/>
  <c r="AX278" i="1"/>
  <c r="AE278" i="1"/>
  <c r="AD278" i="1"/>
  <c r="AX277" i="1"/>
  <c r="AE277" i="1"/>
  <c r="AD277" i="1"/>
  <c r="AX276" i="1"/>
  <c r="AE276" i="1"/>
  <c r="AD276" i="1"/>
  <c r="AX275" i="1"/>
  <c r="AE275" i="1"/>
  <c r="AD275" i="1"/>
  <c r="AX274" i="1"/>
  <c r="AE274" i="1"/>
  <c r="AD274" i="1"/>
  <c r="AX273" i="1"/>
  <c r="AE273" i="1"/>
  <c r="AD273" i="1"/>
  <c r="AX272" i="1"/>
  <c r="AE272" i="1"/>
  <c r="AD272" i="1"/>
  <c r="AX271" i="1"/>
  <c r="AE271" i="1"/>
  <c r="AD271" i="1"/>
  <c r="AX270" i="1"/>
  <c r="AE270" i="1"/>
  <c r="AD270" i="1"/>
  <c r="AX269" i="1"/>
  <c r="AE269" i="1"/>
  <c r="AD269" i="1"/>
  <c r="AX268" i="1"/>
  <c r="AE268" i="1"/>
  <c r="AD268" i="1"/>
  <c r="AX267" i="1"/>
  <c r="AE267" i="1"/>
  <c r="AD267" i="1"/>
  <c r="AX266" i="1"/>
  <c r="AE266" i="1"/>
  <c r="AD266" i="1"/>
  <c r="AX265" i="1"/>
  <c r="AE265" i="1"/>
  <c r="AD265" i="1"/>
  <c r="AX264" i="1"/>
  <c r="AE264" i="1"/>
  <c r="AD264" i="1"/>
  <c r="AX263" i="1"/>
  <c r="AE263" i="1"/>
  <c r="AD263" i="1"/>
  <c r="AX262" i="1"/>
  <c r="AE262" i="1"/>
  <c r="AD262" i="1"/>
  <c r="AX261" i="1"/>
  <c r="AE261" i="1"/>
  <c r="AD261" i="1"/>
  <c r="AX260" i="1"/>
  <c r="AE260" i="1"/>
  <c r="AD260" i="1"/>
  <c r="AX259" i="1"/>
  <c r="AE259" i="1"/>
  <c r="AD259" i="1"/>
  <c r="AX258" i="1"/>
  <c r="AE258" i="1"/>
  <c r="AD258" i="1"/>
  <c r="AX257" i="1"/>
  <c r="AE257" i="1"/>
  <c r="AD257" i="1"/>
  <c r="AX256" i="1"/>
  <c r="AE256" i="1"/>
  <c r="AD256" i="1"/>
  <c r="AX255" i="1"/>
  <c r="AE255" i="1"/>
  <c r="AD255" i="1"/>
  <c r="AX254" i="1"/>
  <c r="AE254" i="1"/>
  <c r="AD254" i="1"/>
  <c r="AX253" i="1"/>
  <c r="AE253" i="1"/>
  <c r="AD253" i="1"/>
  <c r="AX252" i="1"/>
  <c r="AE252" i="1"/>
  <c r="AD252" i="1"/>
  <c r="AX251" i="1"/>
  <c r="AE251" i="1"/>
  <c r="AD251" i="1"/>
  <c r="AX250" i="1"/>
  <c r="AE250" i="1"/>
  <c r="AD250" i="1"/>
  <c r="AX249" i="1"/>
  <c r="AE249" i="1"/>
  <c r="AD249" i="1"/>
  <c r="AX248" i="1"/>
  <c r="AE248" i="1"/>
  <c r="AD248" i="1"/>
  <c r="AX247" i="1"/>
  <c r="AE247" i="1"/>
  <c r="AD247" i="1"/>
  <c r="AX246" i="1"/>
  <c r="AE246" i="1"/>
  <c r="AD246" i="1"/>
  <c r="AX245" i="1"/>
  <c r="AE245" i="1"/>
  <c r="AD245" i="1"/>
  <c r="AX244" i="1"/>
  <c r="AE244" i="1"/>
  <c r="AD244" i="1"/>
  <c r="AX243" i="1"/>
  <c r="AE243" i="1"/>
  <c r="AD243" i="1"/>
  <c r="AX242" i="1"/>
  <c r="AE242" i="1"/>
  <c r="AD242" i="1"/>
  <c r="AX241" i="1"/>
  <c r="AE241" i="1"/>
  <c r="AD241" i="1"/>
  <c r="AX240" i="1"/>
  <c r="AE240" i="1"/>
  <c r="AD240" i="1"/>
  <c r="AX239" i="1"/>
  <c r="AE239" i="1"/>
  <c r="AD239" i="1"/>
  <c r="AX238" i="1"/>
  <c r="AE238" i="1"/>
  <c r="AD238" i="1"/>
  <c r="AX237" i="1"/>
  <c r="AE237" i="1"/>
  <c r="AD237" i="1"/>
  <c r="AX236" i="1"/>
  <c r="AE236" i="1"/>
  <c r="AD236" i="1"/>
  <c r="AX235" i="1"/>
  <c r="AE235" i="1"/>
  <c r="AD235" i="1"/>
  <c r="AX234" i="1"/>
  <c r="AE234" i="1"/>
  <c r="AD234" i="1"/>
  <c r="AX233" i="1"/>
  <c r="AE233" i="1"/>
  <c r="AD233" i="1"/>
  <c r="AX232" i="1"/>
  <c r="AE232" i="1"/>
  <c r="AD232" i="1"/>
  <c r="AX231" i="1"/>
  <c r="AE231" i="1"/>
  <c r="AD231" i="1"/>
  <c r="AX230" i="1"/>
  <c r="AE230" i="1"/>
  <c r="AD230" i="1"/>
  <c r="AX229" i="1"/>
  <c r="AE229" i="1"/>
  <c r="AD229" i="1"/>
  <c r="AX228" i="1"/>
  <c r="AE228" i="1"/>
  <c r="AD228" i="1"/>
  <c r="AX227" i="1"/>
  <c r="AE227" i="1"/>
  <c r="AD227" i="1"/>
  <c r="AX226" i="1"/>
  <c r="AE226" i="1"/>
  <c r="AD226" i="1"/>
  <c r="AX225" i="1"/>
  <c r="AE225" i="1"/>
  <c r="AD225" i="1"/>
  <c r="AX224" i="1"/>
  <c r="AE224" i="1"/>
  <c r="AD224" i="1"/>
  <c r="AX223" i="1"/>
  <c r="AE223" i="1"/>
  <c r="AD223" i="1"/>
  <c r="AX222" i="1"/>
  <c r="AE222" i="1"/>
  <c r="AD222" i="1"/>
  <c r="AX221" i="1"/>
  <c r="AE221" i="1"/>
  <c r="AD221" i="1"/>
  <c r="AX220" i="1"/>
  <c r="AE220" i="1"/>
  <c r="AD220" i="1"/>
  <c r="AX219" i="1"/>
  <c r="AE219" i="1"/>
  <c r="AD219" i="1"/>
  <c r="AX218" i="1"/>
  <c r="AE218" i="1"/>
  <c r="AD218" i="1"/>
  <c r="AX217" i="1"/>
  <c r="AE217" i="1"/>
  <c r="AD217" i="1"/>
  <c r="AX216" i="1"/>
  <c r="AE216" i="1"/>
  <c r="AD216" i="1"/>
  <c r="AX215" i="1"/>
  <c r="AE215" i="1"/>
  <c r="AD215" i="1"/>
  <c r="AX214" i="1"/>
  <c r="AE214" i="1"/>
  <c r="AD214" i="1"/>
  <c r="AX213" i="1"/>
  <c r="AE213" i="1"/>
  <c r="AD213" i="1"/>
  <c r="AX212" i="1"/>
  <c r="AE212" i="1"/>
  <c r="AD212" i="1"/>
  <c r="AX211" i="1"/>
  <c r="AE211" i="1"/>
  <c r="AD211" i="1"/>
  <c r="AX210" i="1"/>
  <c r="AE210" i="1"/>
  <c r="AD210" i="1"/>
  <c r="AX209" i="1"/>
  <c r="AE209" i="1"/>
  <c r="AD209" i="1"/>
  <c r="AX208" i="1"/>
  <c r="AE208" i="1"/>
  <c r="AD208" i="1"/>
  <c r="AX207" i="1"/>
  <c r="AE207" i="1"/>
  <c r="AD207" i="1"/>
  <c r="AX206" i="1"/>
  <c r="AE206" i="1"/>
  <c r="AD206" i="1"/>
  <c r="AX205" i="1"/>
  <c r="AE205" i="1"/>
  <c r="AD205" i="1"/>
  <c r="AX204" i="1"/>
  <c r="AE204" i="1"/>
  <c r="AD204" i="1"/>
  <c r="AX203" i="1"/>
  <c r="AE203" i="1"/>
  <c r="AD203" i="1"/>
  <c r="AX202" i="1"/>
  <c r="AE202" i="1"/>
  <c r="AD202" i="1"/>
  <c r="AX201" i="1"/>
  <c r="AE201" i="1"/>
  <c r="AD201" i="1"/>
  <c r="AX200" i="1"/>
  <c r="AE200" i="1"/>
  <c r="AD200" i="1"/>
  <c r="AX199" i="1"/>
  <c r="AE199" i="1"/>
  <c r="AD199" i="1"/>
  <c r="AX198" i="1"/>
  <c r="AE198" i="1"/>
  <c r="AD198" i="1"/>
  <c r="AX197" i="1"/>
  <c r="AE197" i="1"/>
  <c r="AD197" i="1"/>
  <c r="AX196" i="1"/>
  <c r="AE196" i="1"/>
  <c r="AD196" i="1"/>
  <c r="AX195" i="1"/>
  <c r="AE195" i="1"/>
  <c r="AD195" i="1"/>
  <c r="AX194" i="1"/>
  <c r="AE194" i="1"/>
  <c r="AD194" i="1"/>
  <c r="AX193" i="1"/>
  <c r="AE193" i="1"/>
  <c r="AD193" i="1"/>
  <c r="AX192" i="1"/>
  <c r="AE192" i="1"/>
  <c r="AD192" i="1"/>
  <c r="AX191" i="1"/>
  <c r="AE191" i="1"/>
  <c r="AD191" i="1"/>
  <c r="AX190" i="1"/>
  <c r="AE190" i="1"/>
  <c r="AD190" i="1"/>
  <c r="AX189" i="1"/>
  <c r="AE189" i="1"/>
  <c r="AD189" i="1"/>
  <c r="AX188" i="1"/>
  <c r="AE188" i="1"/>
  <c r="AD188" i="1"/>
  <c r="AX187" i="1"/>
  <c r="AE187" i="1"/>
  <c r="AD187" i="1"/>
  <c r="AX186" i="1"/>
  <c r="AE186" i="1"/>
  <c r="AD186" i="1"/>
  <c r="AX185" i="1"/>
  <c r="AE185" i="1"/>
  <c r="AD185" i="1"/>
  <c r="AX184" i="1"/>
  <c r="AE184" i="1"/>
  <c r="AD184" i="1"/>
  <c r="AX183" i="1"/>
  <c r="AE183" i="1"/>
  <c r="AD183" i="1"/>
  <c r="AX182" i="1"/>
  <c r="AE182" i="1"/>
  <c r="AD182" i="1"/>
  <c r="AX181" i="1"/>
  <c r="AE181" i="1"/>
  <c r="AD181" i="1"/>
  <c r="AX180" i="1"/>
  <c r="AE180" i="1"/>
  <c r="AD180" i="1"/>
  <c r="AX179" i="1"/>
  <c r="AE179" i="1"/>
  <c r="AD179" i="1"/>
  <c r="AX178" i="1"/>
  <c r="AE178" i="1"/>
  <c r="AD178" i="1"/>
  <c r="AX177" i="1"/>
  <c r="AE177" i="1"/>
  <c r="AD177" i="1"/>
  <c r="AX176" i="1"/>
  <c r="AE176" i="1"/>
  <c r="AD176" i="1"/>
  <c r="AX175" i="1"/>
  <c r="AE175" i="1"/>
  <c r="AD175" i="1"/>
  <c r="AX174" i="1"/>
  <c r="AE174" i="1"/>
  <c r="AD174" i="1"/>
  <c r="AX173" i="1"/>
  <c r="AE173" i="1"/>
  <c r="AD173" i="1"/>
  <c r="AX172" i="1"/>
  <c r="AE172" i="1"/>
  <c r="AD172" i="1"/>
  <c r="AX171" i="1"/>
  <c r="AE171" i="1"/>
  <c r="AD171" i="1"/>
  <c r="AX170" i="1"/>
  <c r="AE170" i="1"/>
  <c r="AD170" i="1"/>
  <c r="AX169" i="1"/>
  <c r="AE169" i="1"/>
  <c r="AD169" i="1"/>
  <c r="AX168" i="1"/>
  <c r="AE168" i="1"/>
  <c r="AD168" i="1"/>
  <c r="AX167" i="1"/>
  <c r="AE167" i="1"/>
  <c r="AD167" i="1"/>
  <c r="AX166" i="1"/>
  <c r="AE166" i="1"/>
  <c r="AD166" i="1"/>
  <c r="AX165" i="1"/>
  <c r="AE165" i="1"/>
  <c r="AD165" i="1"/>
  <c r="AX164" i="1"/>
  <c r="AE164" i="1"/>
  <c r="AD164" i="1"/>
  <c r="AX163" i="1"/>
  <c r="AE163" i="1"/>
  <c r="AD163" i="1"/>
  <c r="AX162" i="1"/>
  <c r="AE162" i="1"/>
  <c r="AD162" i="1"/>
  <c r="AX161" i="1"/>
  <c r="AE161" i="1"/>
  <c r="AD161" i="1"/>
  <c r="AX160" i="1"/>
  <c r="AE160" i="1"/>
  <c r="AD160" i="1"/>
  <c r="AX159" i="1"/>
  <c r="AE159" i="1"/>
  <c r="AD159" i="1"/>
  <c r="AX158" i="1"/>
  <c r="AE158" i="1"/>
  <c r="AD158" i="1"/>
  <c r="AX157" i="1"/>
  <c r="AE157" i="1"/>
  <c r="AD157" i="1"/>
  <c r="AX156" i="1"/>
  <c r="AE156" i="1"/>
  <c r="AD156" i="1"/>
  <c r="AX155" i="1"/>
  <c r="AE155" i="1"/>
  <c r="AD155" i="1"/>
  <c r="AX154" i="1"/>
  <c r="AE154" i="1"/>
  <c r="AD154" i="1"/>
  <c r="AX153" i="1"/>
  <c r="AE153" i="1"/>
  <c r="AD153" i="1"/>
  <c r="AX152" i="1"/>
  <c r="AE152" i="1"/>
  <c r="AD152" i="1"/>
  <c r="AX151" i="1"/>
  <c r="AE151" i="1"/>
  <c r="AD151" i="1"/>
  <c r="AX150" i="1"/>
  <c r="AE150" i="1"/>
  <c r="AD150" i="1"/>
  <c r="AX149" i="1"/>
  <c r="AE149" i="1"/>
  <c r="AD149" i="1"/>
  <c r="AX148" i="1"/>
  <c r="AE148" i="1"/>
  <c r="AD148" i="1"/>
  <c r="AX147" i="1"/>
  <c r="AE147" i="1"/>
  <c r="AD147" i="1"/>
  <c r="AX146" i="1"/>
  <c r="AE146" i="1"/>
  <c r="AD146" i="1"/>
  <c r="AX145" i="1"/>
  <c r="AE145" i="1"/>
  <c r="AD145" i="1"/>
  <c r="AX144" i="1"/>
  <c r="AE144" i="1"/>
  <c r="AD144" i="1"/>
  <c r="AX143" i="1"/>
  <c r="AE143" i="1"/>
  <c r="AD143" i="1"/>
  <c r="AX142" i="1"/>
  <c r="AE142" i="1"/>
  <c r="AD142" i="1"/>
  <c r="AX141" i="1"/>
  <c r="AE141" i="1"/>
  <c r="AD141" i="1"/>
  <c r="AX140" i="1"/>
  <c r="AE140" i="1"/>
  <c r="AD140" i="1"/>
  <c r="AX139" i="1"/>
  <c r="AE139" i="1"/>
  <c r="AD139" i="1"/>
  <c r="AX138" i="1"/>
  <c r="AE138" i="1"/>
  <c r="AD138" i="1"/>
  <c r="AX137" i="1"/>
  <c r="AE137" i="1"/>
  <c r="AD137" i="1"/>
  <c r="AX136" i="1"/>
  <c r="AE136" i="1"/>
  <c r="AD136" i="1"/>
  <c r="AX135" i="1"/>
  <c r="AE135" i="1"/>
  <c r="AD135" i="1"/>
  <c r="AX134" i="1"/>
  <c r="AE134" i="1"/>
  <c r="AD134" i="1"/>
  <c r="AX133" i="1"/>
  <c r="AE133" i="1"/>
  <c r="AD133" i="1"/>
  <c r="AX132" i="1"/>
  <c r="AE132" i="1"/>
  <c r="AD132" i="1"/>
  <c r="AX131" i="1"/>
  <c r="AE131" i="1"/>
  <c r="AD131" i="1"/>
  <c r="AX130" i="1"/>
  <c r="AE130" i="1"/>
  <c r="AD130" i="1"/>
  <c r="AX129" i="1"/>
  <c r="AE129" i="1"/>
  <c r="AD129" i="1"/>
  <c r="AX128" i="1"/>
  <c r="AE128" i="1"/>
  <c r="AD128" i="1"/>
  <c r="AX127" i="1"/>
  <c r="AE127" i="1"/>
  <c r="AD127" i="1"/>
  <c r="AX126" i="1"/>
  <c r="AE126" i="1"/>
  <c r="AD126" i="1"/>
  <c r="AX125" i="1"/>
  <c r="AE125" i="1"/>
  <c r="AD125" i="1"/>
  <c r="AX124" i="1"/>
  <c r="AE124" i="1"/>
  <c r="AD124" i="1"/>
  <c r="AX123" i="1"/>
  <c r="AE123" i="1"/>
  <c r="AD123" i="1"/>
  <c r="AX122" i="1"/>
  <c r="AE122" i="1"/>
  <c r="AD122" i="1"/>
  <c r="AX121" i="1"/>
  <c r="AE121" i="1"/>
  <c r="AD121" i="1"/>
  <c r="AX120" i="1"/>
  <c r="AE120" i="1"/>
  <c r="AD120" i="1"/>
  <c r="AX119" i="1"/>
  <c r="AE119" i="1"/>
  <c r="AD119" i="1"/>
  <c r="AX118" i="1"/>
  <c r="AE118" i="1"/>
  <c r="AD118" i="1"/>
  <c r="AX117" i="1"/>
  <c r="AE117" i="1"/>
  <c r="AD117" i="1"/>
  <c r="AX116" i="1"/>
  <c r="AE116" i="1"/>
  <c r="AD116" i="1"/>
  <c r="AX115" i="1"/>
  <c r="AE115" i="1"/>
  <c r="AD115" i="1"/>
  <c r="AX114" i="1"/>
  <c r="AE114" i="1"/>
  <c r="AD114" i="1"/>
  <c r="AX113" i="1"/>
  <c r="AE113" i="1"/>
  <c r="AD113" i="1"/>
  <c r="AX112" i="1"/>
  <c r="AE112" i="1"/>
  <c r="AD112" i="1"/>
  <c r="AX111" i="1"/>
  <c r="AE111" i="1"/>
  <c r="AD111" i="1"/>
  <c r="AX110" i="1"/>
  <c r="AE110" i="1"/>
  <c r="AD110" i="1"/>
  <c r="AX109" i="1"/>
  <c r="AE109" i="1"/>
  <c r="AD109" i="1"/>
  <c r="AX108" i="1"/>
  <c r="AE108" i="1"/>
  <c r="AD108" i="1"/>
  <c r="AX107" i="1"/>
  <c r="AE107" i="1"/>
  <c r="AD107" i="1"/>
  <c r="AX106" i="1"/>
  <c r="AE106" i="1"/>
  <c r="AD106" i="1"/>
  <c r="AX105" i="1"/>
  <c r="AE105" i="1"/>
  <c r="AD105" i="1"/>
  <c r="AX104" i="1"/>
  <c r="AE104" i="1"/>
  <c r="AD104" i="1"/>
  <c r="AX103" i="1"/>
  <c r="AE103" i="1"/>
  <c r="AD103" i="1"/>
  <c r="AX102" i="1"/>
  <c r="AE102" i="1"/>
  <c r="AD102" i="1"/>
  <c r="AX101" i="1"/>
  <c r="AE101" i="1"/>
  <c r="AD101" i="1"/>
  <c r="AX100" i="1"/>
  <c r="AE100" i="1"/>
  <c r="AD100" i="1"/>
  <c r="AX99" i="1"/>
  <c r="AE99" i="1"/>
  <c r="AD99" i="1"/>
  <c r="AX98" i="1"/>
  <c r="AE98" i="1"/>
  <c r="AD98" i="1"/>
  <c r="AX97" i="1"/>
  <c r="AE97" i="1"/>
  <c r="AD97" i="1"/>
  <c r="AX96" i="1"/>
  <c r="AE96" i="1"/>
  <c r="AD96" i="1"/>
  <c r="AX95" i="1"/>
  <c r="AE95" i="1"/>
  <c r="AD95" i="1"/>
  <c r="AX94" i="1"/>
  <c r="AE94" i="1"/>
  <c r="AD94" i="1"/>
  <c r="AX93" i="1"/>
  <c r="AE93" i="1"/>
  <c r="AD93" i="1"/>
  <c r="AX92" i="1"/>
  <c r="AE92" i="1"/>
  <c r="AD92" i="1"/>
  <c r="AX91" i="1"/>
  <c r="AE91" i="1"/>
  <c r="AD91" i="1"/>
  <c r="AX90" i="1"/>
  <c r="AE90" i="1"/>
  <c r="AD90" i="1"/>
  <c r="AX89" i="1"/>
  <c r="AE89" i="1"/>
  <c r="AD89" i="1"/>
  <c r="O81" i="1"/>
  <c r="L81" i="1"/>
  <c r="M81" i="1" s="1"/>
  <c r="N81" i="1" s="1"/>
  <c r="O80" i="1"/>
  <c r="L80" i="1"/>
  <c r="M80" i="1" s="1"/>
  <c r="N80" i="1" s="1"/>
  <c r="O79" i="1"/>
  <c r="L79" i="1"/>
  <c r="M79" i="1" s="1"/>
  <c r="N79" i="1" s="1"/>
  <c r="O78" i="1"/>
  <c r="L78" i="1"/>
  <c r="M78" i="1" s="1"/>
  <c r="N78" i="1" s="1"/>
  <c r="O77" i="1"/>
  <c r="L77" i="1"/>
  <c r="M77" i="1" s="1"/>
  <c r="N77" i="1" s="1"/>
  <c r="O76" i="1"/>
  <c r="L76" i="1"/>
  <c r="M76" i="1" s="1"/>
  <c r="N76" i="1" s="1"/>
  <c r="O75" i="1"/>
  <c r="M75" i="1"/>
  <c r="N75" i="1" s="1"/>
  <c r="L75" i="1"/>
  <c r="O74" i="1"/>
  <c r="L74" i="1"/>
  <c r="M74" i="1" s="1"/>
  <c r="N74" i="1" s="1"/>
  <c r="O73" i="1"/>
  <c r="L73" i="1"/>
  <c r="M73" i="1" s="1"/>
  <c r="N73" i="1" s="1"/>
  <c r="O72" i="1"/>
  <c r="L72" i="1"/>
  <c r="M72" i="1" s="1"/>
  <c r="N72" i="1" s="1"/>
  <c r="O71" i="1"/>
  <c r="M71" i="1"/>
  <c r="N71" i="1" s="1"/>
  <c r="L71" i="1"/>
  <c r="O70" i="1"/>
  <c r="L70" i="1"/>
  <c r="M70" i="1" s="1"/>
  <c r="N70" i="1" s="1"/>
  <c r="O69" i="1"/>
  <c r="L69" i="1"/>
  <c r="M69" i="1" s="1"/>
  <c r="N69" i="1" s="1"/>
  <c r="O68" i="1"/>
  <c r="L68" i="1"/>
  <c r="M68" i="1" s="1"/>
  <c r="N68" i="1" s="1"/>
  <c r="O67" i="1"/>
  <c r="L67" i="1"/>
  <c r="M67" i="1" s="1"/>
  <c r="N67" i="1" s="1"/>
  <c r="O66" i="1"/>
  <c r="L66" i="1"/>
  <c r="M66" i="1" s="1"/>
  <c r="N66" i="1" s="1"/>
  <c r="O65" i="1"/>
  <c r="L65" i="1"/>
  <c r="M65" i="1" s="1"/>
  <c r="N65" i="1" s="1"/>
  <c r="O64" i="1"/>
  <c r="M64" i="1"/>
  <c r="N64" i="1" s="1"/>
  <c r="L64" i="1"/>
  <c r="O63" i="1"/>
  <c r="N63" i="1"/>
  <c r="M63" i="1"/>
  <c r="L63" i="1"/>
  <c r="O62" i="1"/>
  <c r="L62" i="1"/>
  <c r="M62" i="1" s="1"/>
  <c r="N62" i="1" s="1"/>
  <c r="O61" i="1"/>
  <c r="L61" i="1"/>
  <c r="M61" i="1" s="1"/>
  <c r="N61" i="1" s="1"/>
  <c r="O60" i="1"/>
  <c r="L60" i="1"/>
  <c r="M60" i="1" s="1"/>
  <c r="N60" i="1" s="1"/>
  <c r="O59" i="1"/>
  <c r="L59" i="1"/>
  <c r="M59" i="1" s="1"/>
  <c r="N59" i="1" s="1"/>
  <c r="O58" i="1"/>
  <c r="L58" i="1"/>
  <c r="M58" i="1" s="1"/>
  <c r="N58" i="1" s="1"/>
  <c r="O57" i="1"/>
  <c r="L57" i="1"/>
  <c r="M57" i="1" s="1"/>
  <c r="N57" i="1" s="1"/>
  <c r="O56" i="1"/>
  <c r="L56" i="1"/>
  <c r="M56" i="1" s="1"/>
  <c r="N56" i="1" s="1"/>
  <c r="O55" i="1"/>
  <c r="L55" i="1"/>
  <c r="M55" i="1" s="1"/>
  <c r="N55" i="1" s="1"/>
  <c r="O54" i="1"/>
  <c r="M54" i="1"/>
  <c r="N54" i="1" s="1"/>
  <c r="L54" i="1"/>
  <c r="O53" i="1"/>
  <c r="M53" i="1"/>
  <c r="N53" i="1" s="1"/>
  <c r="L53" i="1"/>
  <c r="O52" i="1"/>
  <c r="L52" i="1"/>
  <c r="M52" i="1" s="1"/>
  <c r="N52" i="1" s="1"/>
  <c r="O51" i="1"/>
  <c r="L51" i="1"/>
  <c r="M51" i="1" s="1"/>
  <c r="N51" i="1" s="1"/>
  <c r="DP20" i="1" s="1"/>
  <c r="EB29" i="1"/>
  <c r="DZ29" i="1"/>
  <c r="DT29" i="1"/>
  <c r="DS29" i="1"/>
  <c r="EA29" i="1" s="1"/>
  <c r="BZ29" i="1"/>
  <c r="CU29" i="1" s="1"/>
  <c r="AF29" i="1"/>
  <c r="AN29" i="1" s="1"/>
  <c r="DZ28" i="1"/>
  <c r="EB28" i="1" s="1"/>
  <c r="DT28" i="1"/>
  <c r="DS28" i="1"/>
  <c r="EA28" i="1" s="1"/>
  <c r="BZ28" i="1"/>
  <c r="CU28" i="1" s="1"/>
  <c r="AF28" i="1"/>
  <c r="AQ28" i="1" s="1"/>
  <c r="DZ27" i="1"/>
  <c r="EB27" i="1" s="1"/>
  <c r="DT27" i="1"/>
  <c r="DS27" i="1"/>
  <c r="EA27" i="1" s="1"/>
  <c r="BZ27" i="1"/>
  <c r="CU27" i="1" s="1"/>
  <c r="AF27" i="1"/>
  <c r="AO27" i="1" s="1"/>
  <c r="DZ26" i="1"/>
  <c r="EB26" i="1" s="1"/>
  <c r="DT26" i="1"/>
  <c r="DS26" i="1"/>
  <c r="EA26" i="1" s="1"/>
  <c r="BZ26" i="1"/>
  <c r="CU26" i="1" s="1"/>
  <c r="AF26" i="1"/>
  <c r="AS26" i="1" s="1"/>
  <c r="DZ25" i="1"/>
  <c r="EB25" i="1" s="1"/>
  <c r="DT25" i="1"/>
  <c r="DS25" i="1"/>
  <c r="EA25" i="1" s="1"/>
  <c r="BZ25" i="1"/>
  <c r="CU25" i="1" s="1"/>
  <c r="AF25" i="1"/>
  <c r="AP25" i="1" s="1"/>
  <c r="DZ24" i="1"/>
  <c r="EB24" i="1" s="1"/>
  <c r="DT24" i="1"/>
  <c r="DS24" i="1"/>
  <c r="EA24" i="1" s="1"/>
  <c r="CU24" i="1"/>
  <c r="BZ24" i="1"/>
  <c r="AL24" i="1"/>
  <c r="AF24" i="1"/>
  <c r="AP24" i="1" s="1"/>
  <c r="EB23" i="1"/>
  <c r="DZ23" i="1"/>
  <c r="DT23" i="1"/>
  <c r="DS23" i="1"/>
  <c r="EA23" i="1" s="1"/>
  <c r="BZ23" i="1"/>
  <c r="CU23" i="1" s="1"/>
  <c r="AF23" i="1"/>
  <c r="AL23" i="1" s="1"/>
  <c r="EB22" i="1"/>
  <c r="DZ22" i="1"/>
  <c r="DT22" i="1"/>
  <c r="DS22" i="1"/>
  <c r="EA22" i="1" s="1"/>
  <c r="CU22" i="1"/>
  <c r="BZ22" i="1"/>
  <c r="AF22" i="1"/>
  <c r="AN22" i="1" s="1"/>
  <c r="DZ21" i="1"/>
  <c r="EB21" i="1" s="1"/>
  <c r="DT21" i="1"/>
  <c r="DS21" i="1"/>
  <c r="EA21" i="1" s="1"/>
  <c r="BZ21" i="1"/>
  <c r="CU21" i="1" s="1"/>
  <c r="AF21" i="1"/>
  <c r="EA20" i="1"/>
  <c r="DZ20" i="1"/>
  <c r="EB20" i="1" s="1"/>
  <c r="DT20" i="1"/>
  <c r="DS20" i="1"/>
  <c r="BZ20" i="1"/>
  <c r="CU20" i="1" s="1"/>
  <c r="AF20" i="1"/>
  <c r="AM20" i="1" s="1"/>
  <c r="EA19" i="1"/>
  <c r="DZ19" i="1"/>
  <c r="EB19" i="1" s="1"/>
  <c r="DT19" i="1"/>
  <c r="DS19" i="1"/>
  <c r="BZ19" i="1"/>
  <c r="CU19" i="1" s="1"/>
  <c r="AF19" i="1"/>
  <c r="AO19" i="1" s="1"/>
  <c r="DZ18" i="1"/>
  <c r="EB18" i="1" s="1"/>
  <c r="DT18" i="1"/>
  <c r="DS18" i="1"/>
  <c r="EA18" i="1" s="1"/>
  <c r="CU18" i="1"/>
  <c r="BZ18" i="1"/>
  <c r="AF18" i="1"/>
  <c r="AK18" i="1" s="1"/>
  <c r="DZ17" i="1"/>
  <c r="EB17" i="1" s="1"/>
  <c r="DT17" i="1"/>
  <c r="DS17" i="1"/>
  <c r="EA17" i="1" s="1"/>
  <c r="BZ17" i="1"/>
  <c r="CU17" i="1" s="1"/>
  <c r="AF17" i="1"/>
  <c r="AP17" i="1" s="1"/>
  <c r="DZ16" i="1"/>
  <c r="EB16" i="1" s="1"/>
  <c r="DT16" i="1"/>
  <c r="DS16" i="1"/>
  <c r="EA16" i="1" s="1"/>
  <c r="BZ16" i="1"/>
  <c r="CU16" i="1" s="1"/>
  <c r="AF16" i="1"/>
  <c r="AJ16" i="1" s="1"/>
  <c r="EA15" i="1"/>
  <c r="DZ15" i="1"/>
  <c r="EB15" i="1" s="1"/>
  <c r="DT15" i="1"/>
  <c r="DS15" i="1"/>
  <c r="BZ15" i="1"/>
  <c r="CU15" i="1" s="1"/>
  <c r="AQ15" i="1"/>
  <c r="AF15" i="1"/>
  <c r="AN15" i="1" s="1"/>
  <c r="EA14" i="1"/>
  <c r="DZ14" i="1"/>
  <c r="EB14" i="1" s="1"/>
  <c r="DT14" i="1"/>
  <c r="DS14" i="1"/>
  <c r="BZ14" i="1"/>
  <c r="CU14" i="1" s="1"/>
  <c r="AF14" i="1"/>
  <c r="AN14" i="1" s="1"/>
  <c r="DU12" i="1"/>
  <c r="R9" i="1"/>
  <c r="CS24" i="1" s="1"/>
  <c r="B9" i="1"/>
  <c r="CQ8" i="1"/>
  <c r="CO8" i="1"/>
  <c r="CL8" i="1"/>
  <c r="CE8" i="1"/>
  <c r="CD8" i="1"/>
  <c r="CC8" i="1"/>
  <c r="CA8" i="1"/>
  <c r="X8" i="1"/>
  <c r="CC7" i="1"/>
  <c r="X7" i="1"/>
  <c r="X6" i="1"/>
  <c r="R6" i="1"/>
  <c r="X5" i="1"/>
  <c r="R5" i="1"/>
  <c r="CO4" i="1"/>
  <c r="CL4" i="1"/>
  <c r="CH4" i="1"/>
  <c r="CF4" i="1"/>
  <c r="CD4" i="1"/>
  <c r="CC4" i="1"/>
  <c r="CA4" i="1"/>
  <c r="X4" i="1"/>
  <c r="R4" i="1"/>
  <c r="CC3" i="1"/>
  <c r="S6" i="1" s="1"/>
  <c r="CS18" i="20" l="1"/>
  <c r="DN18" i="20" s="1"/>
  <c r="DP17" i="20"/>
  <c r="AZ14" i="20"/>
  <c r="BA14" i="20" s="1"/>
  <c r="CS15" i="20"/>
  <c r="AX15" i="20" s="1"/>
  <c r="DP16" i="20"/>
  <c r="DP18" i="20"/>
  <c r="AZ19" i="20"/>
  <c r="BA19" i="20" s="1"/>
  <c r="AZ21" i="20"/>
  <c r="BA21" i="20" s="1"/>
  <c r="DP22" i="20"/>
  <c r="DP14" i="20"/>
  <c r="DP15" i="20"/>
  <c r="AZ17" i="20"/>
  <c r="BA17" i="20" s="1"/>
  <c r="AZ18" i="20"/>
  <c r="BA18" i="20" s="1"/>
  <c r="AZ20" i="20"/>
  <c r="BA20" i="20" s="1"/>
  <c r="AZ23" i="20"/>
  <c r="BA23" i="20" s="1"/>
  <c r="DP19" i="20"/>
  <c r="AT18" i="20"/>
  <c r="AZ15" i="20"/>
  <c r="BA15" i="20" s="1"/>
  <c r="AZ16" i="20"/>
  <c r="BA16" i="20" s="1"/>
  <c r="DP21" i="20"/>
  <c r="AC25" i="20"/>
  <c r="AC26" i="20"/>
  <c r="AC22" i="20"/>
  <c r="AC23" i="20"/>
  <c r="AC19" i="20"/>
  <c r="AC20" i="20"/>
  <c r="AC16" i="20"/>
  <c r="AC21" i="20"/>
  <c r="R7" i="20"/>
  <c r="AE14" i="20" s="1"/>
  <c r="AC24" i="20"/>
  <c r="AC18" i="20"/>
  <c r="AC17" i="20"/>
  <c r="AC15" i="20"/>
  <c r="DN14" i="20"/>
  <c r="AX14" i="20"/>
  <c r="AT14" i="20"/>
  <c r="AG14" i="20"/>
  <c r="AW14" i="20"/>
  <c r="AV18" i="20"/>
  <c r="AV14" i="20"/>
  <c r="AW18" i="20"/>
  <c r="AU14" i="20"/>
  <c r="AU18" i="20"/>
  <c r="CS25" i="20"/>
  <c r="CS24" i="20"/>
  <c r="CS26" i="20"/>
  <c r="AW26" i="20" s="1"/>
  <c r="CS22" i="20"/>
  <c r="AV22" i="20" s="1"/>
  <c r="CS23" i="20"/>
  <c r="AV23" i="20" s="1"/>
  <c r="CS19" i="20"/>
  <c r="CS20" i="20"/>
  <c r="AX20" i="20" s="1"/>
  <c r="CS16" i="20"/>
  <c r="AX16" i="20" s="1"/>
  <c r="CS21" i="20"/>
  <c r="CS17" i="20"/>
  <c r="AW17" i="20" s="1"/>
  <c r="DP26" i="20"/>
  <c r="AZ26" i="20"/>
  <c r="BA26" i="20" s="1"/>
  <c r="AZ25" i="20"/>
  <c r="BA25" i="20" s="1"/>
  <c r="DP23" i="20"/>
  <c r="DP25" i="20"/>
  <c r="I82" i="20"/>
  <c r="J82" i="20"/>
  <c r="AZ24" i="20"/>
  <c r="BA24" i="20" s="1"/>
  <c r="DP24" i="20"/>
  <c r="DP16" i="19"/>
  <c r="AZ15" i="19"/>
  <c r="BA15" i="19" s="1"/>
  <c r="AZ20" i="19"/>
  <c r="BA20" i="19" s="1"/>
  <c r="DP18" i="19"/>
  <c r="DP14" i="19"/>
  <c r="AZ16" i="19"/>
  <c r="BA16" i="19" s="1"/>
  <c r="DP15" i="19"/>
  <c r="AZ18" i="19"/>
  <c r="BA18" i="19" s="1"/>
  <c r="AZ14" i="19"/>
  <c r="BA14" i="19" s="1"/>
  <c r="AC28" i="19"/>
  <c r="AC27" i="19"/>
  <c r="AC23" i="19"/>
  <c r="AC26" i="19"/>
  <c r="AC24" i="19"/>
  <c r="AC21" i="19"/>
  <c r="AC20" i="19"/>
  <c r="AC16" i="19"/>
  <c r="AC25" i="19"/>
  <c r="AC22" i="19"/>
  <c r="AC18" i="19"/>
  <c r="AC19" i="19"/>
  <c r="AC17" i="19"/>
  <c r="AC15" i="19"/>
  <c r="AC14" i="19"/>
  <c r="R7" i="19"/>
  <c r="CS27" i="19"/>
  <c r="AV27" i="19" s="1"/>
  <c r="CS28" i="19"/>
  <c r="AX28" i="19" s="1"/>
  <c r="CS23" i="19"/>
  <c r="AW23" i="19" s="1"/>
  <c r="CS25" i="19"/>
  <c r="AT25" i="19" s="1"/>
  <c r="CS26" i="19"/>
  <c r="AW26" i="19" s="1"/>
  <c r="CS24" i="19"/>
  <c r="AT24" i="19" s="1"/>
  <c r="CS22" i="19"/>
  <c r="AX22" i="19" s="1"/>
  <c r="CS21" i="19"/>
  <c r="AT21" i="19" s="1"/>
  <c r="CS16" i="19"/>
  <c r="AW16" i="19" s="1"/>
  <c r="CS20" i="19"/>
  <c r="AX20" i="19" s="1"/>
  <c r="CS18" i="19"/>
  <c r="AU18" i="19" s="1"/>
  <c r="CS19" i="19"/>
  <c r="AX19" i="19" s="1"/>
  <c r="CS17" i="19"/>
  <c r="AW17" i="19" s="1"/>
  <c r="CS15" i="19"/>
  <c r="AT15" i="19" s="1"/>
  <c r="CS14" i="19"/>
  <c r="AX14" i="19" s="1"/>
  <c r="AV28" i="19"/>
  <c r="AV24" i="19"/>
  <c r="AV19" i="19"/>
  <c r="AV20" i="19"/>
  <c r="AV18" i="19"/>
  <c r="AW28" i="19"/>
  <c r="AW24" i="19"/>
  <c r="AW22" i="19"/>
  <c r="AW20" i="19"/>
  <c r="AW15" i="19"/>
  <c r="AW14" i="19"/>
  <c r="DP22" i="19"/>
  <c r="AZ22" i="19"/>
  <c r="BA22" i="19" s="1"/>
  <c r="AZ27" i="19"/>
  <c r="BA27" i="19" s="1"/>
  <c r="DP24" i="19"/>
  <c r="DP28" i="19"/>
  <c r="AZ25" i="19"/>
  <c r="BA25" i="19" s="1"/>
  <c r="AZ23" i="19"/>
  <c r="BA23" i="19" s="1"/>
  <c r="AZ28" i="19"/>
  <c r="BA28" i="19" s="1"/>
  <c r="DP20" i="19"/>
  <c r="AZ17" i="19"/>
  <c r="BA17" i="19" s="1"/>
  <c r="DP17" i="19"/>
  <c r="AZ24" i="19"/>
  <c r="BA24" i="19" s="1"/>
  <c r="AZ19" i="19"/>
  <c r="BA19" i="19" s="1"/>
  <c r="DP19" i="19"/>
  <c r="AZ21" i="19"/>
  <c r="BA21" i="19" s="1"/>
  <c r="DP21" i="19"/>
  <c r="DP23" i="19"/>
  <c r="DP25" i="19"/>
  <c r="DP27" i="19"/>
  <c r="P118" i="19"/>
  <c r="Q117" i="19"/>
  <c r="P114" i="19"/>
  <c r="Q113" i="19"/>
  <c r="P110" i="19"/>
  <c r="Q109" i="19"/>
  <c r="P106" i="19"/>
  <c r="Q105" i="19"/>
  <c r="P102" i="19"/>
  <c r="Q101" i="19"/>
  <c r="P98" i="19"/>
  <c r="Q97" i="19"/>
  <c r="P94" i="19"/>
  <c r="Q93" i="19"/>
  <c r="P90" i="19"/>
  <c r="Q89" i="19"/>
  <c r="P117" i="19"/>
  <c r="Q116" i="19"/>
  <c r="P113" i="19"/>
  <c r="Q112" i="19"/>
  <c r="P109" i="19"/>
  <c r="Q108" i="19"/>
  <c r="P105" i="19"/>
  <c r="Q104" i="19"/>
  <c r="P101" i="19"/>
  <c r="Q100" i="19"/>
  <c r="P97" i="19"/>
  <c r="Q96" i="19"/>
  <c r="P93" i="19"/>
  <c r="Q92" i="19"/>
  <c r="P89" i="19"/>
  <c r="P116" i="19"/>
  <c r="Q115" i="19"/>
  <c r="P112" i="19"/>
  <c r="Q111" i="19"/>
  <c r="P108" i="19"/>
  <c r="Q107" i="19"/>
  <c r="P104" i="19"/>
  <c r="Q103" i="19"/>
  <c r="P100" i="19"/>
  <c r="Q99" i="19"/>
  <c r="P96" i="19"/>
  <c r="P92" i="19"/>
  <c r="Q91" i="19"/>
  <c r="Q94" i="19"/>
  <c r="P115" i="19"/>
  <c r="Q114" i="19"/>
  <c r="P107" i="19"/>
  <c r="Q106" i="19"/>
  <c r="P99" i="19"/>
  <c r="Q98" i="19"/>
  <c r="P91" i="19"/>
  <c r="Q90" i="19"/>
  <c r="Q118" i="19"/>
  <c r="P111" i="19"/>
  <c r="Q110" i="19"/>
  <c r="P103" i="19"/>
  <c r="Q102" i="19"/>
  <c r="AZ26" i="19"/>
  <c r="BA26" i="19" s="1"/>
  <c r="DP26" i="19"/>
  <c r="R7" i="18"/>
  <c r="AC23" i="18"/>
  <c r="AC21" i="18"/>
  <c r="AC17" i="18"/>
  <c r="AC24" i="18"/>
  <c r="AC27" i="18"/>
  <c r="AC26" i="18"/>
  <c r="AC18" i="18"/>
  <c r="AC20" i="18"/>
  <c r="AC22" i="18"/>
  <c r="AC19" i="18"/>
  <c r="AC16" i="18"/>
  <c r="AC14" i="18"/>
  <c r="AC15" i="18"/>
  <c r="AC25" i="18"/>
  <c r="AU20" i="18"/>
  <c r="DN20" i="18"/>
  <c r="CS14" i="18"/>
  <c r="AX14" i="18" s="1"/>
  <c r="CS26" i="18"/>
  <c r="AW26" i="18" s="1"/>
  <c r="CS23" i="18"/>
  <c r="AV23" i="18" s="1"/>
  <c r="CS27" i="18"/>
  <c r="AX27" i="18" s="1"/>
  <c r="CS25" i="18"/>
  <c r="CS22" i="18"/>
  <c r="AW22" i="18" s="1"/>
  <c r="CS21" i="18"/>
  <c r="AT21" i="18" s="1"/>
  <c r="CS17" i="18"/>
  <c r="AX17" i="18" s="1"/>
  <c r="CS24" i="18"/>
  <c r="AV24" i="18" s="1"/>
  <c r="CS18" i="18"/>
  <c r="CS15" i="18"/>
  <c r="AU15" i="18" s="1"/>
  <c r="CS16" i="18"/>
  <c r="AV16" i="18" s="1"/>
  <c r="CS19" i="18"/>
  <c r="AW19" i="18" s="1"/>
  <c r="DP27" i="18"/>
  <c r="DP18" i="18"/>
  <c r="AW23" i="18"/>
  <c r="AW15" i="18"/>
  <c r="AW18" i="18"/>
  <c r="AW14" i="18"/>
  <c r="AW20" i="18"/>
  <c r="DP24" i="18"/>
  <c r="AZ24" i="18"/>
  <c r="BA24" i="18" s="1"/>
  <c r="AZ23" i="18"/>
  <c r="BA23" i="18" s="1"/>
  <c r="DP21" i="18"/>
  <c r="DP20" i="18"/>
  <c r="AZ20" i="18"/>
  <c r="BA20" i="18" s="1"/>
  <c r="DP16" i="18"/>
  <c r="AZ16" i="18"/>
  <c r="BA16" i="18" s="1"/>
  <c r="DP26" i="18"/>
  <c r="DP25" i="18"/>
  <c r="DP17" i="18"/>
  <c r="AZ27" i="18"/>
  <c r="BA27" i="18" s="1"/>
  <c r="AZ25" i="18"/>
  <c r="BA25" i="18" s="1"/>
  <c r="DP23" i="18"/>
  <c r="AZ19" i="18"/>
  <c r="BA19" i="18" s="1"/>
  <c r="AU26" i="18"/>
  <c r="AU23" i="18"/>
  <c r="AU22" i="18"/>
  <c r="AV26" i="18"/>
  <c r="AV20" i="18"/>
  <c r="AV21" i="18"/>
  <c r="AZ15" i="18"/>
  <c r="BA15" i="18" s="1"/>
  <c r="AV18" i="18"/>
  <c r="DP19" i="18"/>
  <c r="AZ21" i="18"/>
  <c r="BA21" i="18" s="1"/>
  <c r="AT18" i="18"/>
  <c r="AT26" i="18"/>
  <c r="AT20" i="18"/>
  <c r="AT17" i="18"/>
  <c r="AT22" i="18"/>
  <c r="AX24" i="18"/>
  <c r="AX18" i="18"/>
  <c r="AX26" i="18"/>
  <c r="AX23" i="18"/>
  <c r="AX20" i="18"/>
  <c r="AZ18" i="18"/>
  <c r="BA18" i="18" s="1"/>
  <c r="AX19" i="18"/>
  <c r="I80" i="18"/>
  <c r="AZ26" i="18"/>
  <c r="BA26" i="18" s="1"/>
  <c r="DP22" i="18"/>
  <c r="AZ22" i="18"/>
  <c r="BA22" i="18" s="1"/>
  <c r="AZ20" i="17"/>
  <c r="BA20" i="17" s="1"/>
  <c r="DP20" i="17"/>
  <c r="DP22" i="17"/>
  <c r="AZ14" i="17"/>
  <c r="BA14" i="17" s="1"/>
  <c r="DP15" i="17"/>
  <c r="DP17" i="17"/>
  <c r="AZ18" i="17"/>
  <c r="BA18" i="17" s="1"/>
  <c r="DP19" i="17"/>
  <c r="AZ22" i="17"/>
  <c r="BA22" i="17" s="1"/>
  <c r="CS14" i="17"/>
  <c r="DP16" i="17"/>
  <c r="R7" i="17"/>
  <c r="DP14" i="17"/>
  <c r="AZ15" i="17"/>
  <c r="BA15" i="17" s="1"/>
  <c r="AZ16" i="17"/>
  <c r="BA16" i="17" s="1"/>
  <c r="AZ17" i="17"/>
  <c r="BA17" i="17" s="1"/>
  <c r="DP18" i="17"/>
  <c r="AZ19" i="17"/>
  <c r="BA19" i="17" s="1"/>
  <c r="AW16" i="17"/>
  <c r="AW14" i="17"/>
  <c r="AD14" i="17"/>
  <c r="DN16" i="17"/>
  <c r="AC24" i="17"/>
  <c r="AC26" i="17"/>
  <c r="AC22" i="17"/>
  <c r="AC19" i="17"/>
  <c r="AC25" i="17"/>
  <c r="AC21" i="17"/>
  <c r="AC18" i="17"/>
  <c r="AC20" i="17"/>
  <c r="AC15" i="17"/>
  <c r="AC23" i="17"/>
  <c r="AC16" i="17"/>
  <c r="AC17" i="17"/>
  <c r="AV24" i="17"/>
  <c r="AV14" i="17"/>
  <c r="AV16" i="17"/>
  <c r="AX16" i="17"/>
  <c r="AT16" i="17"/>
  <c r="AU16" i="17"/>
  <c r="CS26" i="17"/>
  <c r="AW26" i="17" s="1"/>
  <c r="CS24" i="17"/>
  <c r="AT24" i="17" s="1"/>
  <c r="CS22" i="17"/>
  <c r="AU22" i="17" s="1"/>
  <c r="CS25" i="17"/>
  <c r="AU25" i="17" s="1"/>
  <c r="CS23" i="17"/>
  <c r="AV23" i="17" s="1"/>
  <c r="CS19" i="17"/>
  <c r="AU19" i="17" s="1"/>
  <c r="CS18" i="17"/>
  <c r="AT18" i="17" s="1"/>
  <c r="CS20" i="17"/>
  <c r="AW20" i="17" s="1"/>
  <c r="CS15" i="17"/>
  <c r="AW15" i="17" s="1"/>
  <c r="CS21" i="17"/>
  <c r="AX21" i="17" s="1"/>
  <c r="CS17" i="17"/>
  <c r="AU17" i="17" s="1"/>
  <c r="DP26" i="17"/>
  <c r="DP23" i="17"/>
  <c r="DP25" i="17"/>
  <c r="AZ25" i="17"/>
  <c r="BA25" i="17" s="1"/>
  <c r="AZ26" i="17"/>
  <c r="BA26" i="17" s="1"/>
  <c r="AZ24" i="17"/>
  <c r="BA24" i="17" s="1"/>
  <c r="DP21" i="17"/>
  <c r="AZ21" i="17"/>
  <c r="BA21" i="17" s="1"/>
  <c r="DP24" i="17"/>
  <c r="AZ23" i="17"/>
  <c r="BA23" i="17" s="1"/>
  <c r="I78" i="17"/>
  <c r="J78" i="17"/>
  <c r="DP21" i="16"/>
  <c r="AZ17" i="16"/>
  <c r="BA17" i="16" s="1"/>
  <c r="AZ14" i="16"/>
  <c r="BA14" i="16" s="1"/>
  <c r="AZ15" i="16"/>
  <c r="BA15" i="16" s="1"/>
  <c r="DP17" i="16"/>
  <c r="DP14" i="16"/>
  <c r="DP15" i="16"/>
  <c r="AC27" i="16"/>
  <c r="AC25" i="16"/>
  <c r="AC26" i="16"/>
  <c r="AC23" i="16"/>
  <c r="AC24" i="16"/>
  <c r="AC19" i="16"/>
  <c r="AC20" i="16"/>
  <c r="AC22" i="16"/>
  <c r="AC18" i="16"/>
  <c r="AC17" i="16"/>
  <c r="AC14" i="16"/>
  <c r="AC16" i="16"/>
  <c r="AC21" i="16"/>
  <c r="AC15" i="16"/>
  <c r="R7" i="16"/>
  <c r="CS27" i="16"/>
  <c r="AT27" i="16" s="1"/>
  <c r="CS25" i="16"/>
  <c r="AX25" i="16" s="1"/>
  <c r="CS23" i="16"/>
  <c r="CS26" i="16"/>
  <c r="AX26" i="16" s="1"/>
  <c r="CS21" i="16"/>
  <c r="AT21" i="16" s="1"/>
  <c r="CS19" i="16"/>
  <c r="AT19" i="16" s="1"/>
  <c r="CS15" i="16"/>
  <c r="CS20" i="16"/>
  <c r="AX20" i="16" s="1"/>
  <c r="CS16" i="16"/>
  <c r="AX16" i="16" s="1"/>
  <c r="CS24" i="16"/>
  <c r="AT24" i="16" s="1"/>
  <c r="CS22" i="16"/>
  <c r="CS14" i="16"/>
  <c r="AX14" i="16" s="1"/>
  <c r="CS17" i="16"/>
  <c r="CS18" i="16"/>
  <c r="AX18" i="16" s="1"/>
  <c r="AV27" i="16"/>
  <c r="AV22" i="16"/>
  <c r="AV21" i="16"/>
  <c r="AW27" i="16"/>
  <c r="AW26" i="16"/>
  <c r="AW21" i="16"/>
  <c r="AW14" i="16"/>
  <c r="AV16" i="16"/>
  <c r="DP22" i="16"/>
  <c r="AZ22" i="16"/>
  <c r="BA22" i="16" s="1"/>
  <c r="AZ27" i="16"/>
  <c r="BA27" i="16" s="1"/>
  <c r="DP23" i="16"/>
  <c r="AZ23" i="16"/>
  <c r="BA23" i="16" s="1"/>
  <c r="AZ21" i="16"/>
  <c r="BA21" i="16" s="1"/>
  <c r="AZ19" i="16"/>
  <c r="BA19" i="16" s="1"/>
  <c r="DP19" i="16"/>
  <c r="AZ18" i="16"/>
  <c r="BA18" i="16" s="1"/>
  <c r="DP18" i="16"/>
  <c r="AZ20" i="16"/>
  <c r="BA20" i="16" s="1"/>
  <c r="DP20" i="16"/>
  <c r="AZ25" i="16"/>
  <c r="BA25" i="16" s="1"/>
  <c r="DP26" i="16"/>
  <c r="DP24" i="16"/>
  <c r="AZ24" i="16"/>
  <c r="BA24" i="16" s="1"/>
  <c r="DP27" i="16"/>
  <c r="AZ26" i="16"/>
  <c r="BA26" i="16" s="1"/>
  <c r="DP25" i="16"/>
  <c r="P112" i="16"/>
  <c r="Q111" i="16"/>
  <c r="P108" i="16"/>
  <c r="Q107" i="16"/>
  <c r="P104" i="16"/>
  <c r="Q103" i="16"/>
  <c r="P100" i="16"/>
  <c r="Q99" i="16"/>
  <c r="P96" i="16"/>
  <c r="Q95" i="16"/>
  <c r="P92" i="16"/>
  <c r="Q91" i="16"/>
  <c r="P88" i="16"/>
  <c r="Q87" i="16"/>
  <c r="P84" i="16"/>
  <c r="Q83" i="16"/>
  <c r="P111" i="16"/>
  <c r="Q110" i="16"/>
  <c r="P107" i="16"/>
  <c r="Q106" i="16"/>
  <c r="P103" i="16"/>
  <c r="Q102" i="16"/>
  <c r="P99" i="16"/>
  <c r="Q98" i="16"/>
  <c r="P95" i="16"/>
  <c r="Q94" i="16"/>
  <c r="P91" i="16"/>
  <c r="Q90" i="16"/>
  <c r="P87" i="16"/>
  <c r="Q86" i="16"/>
  <c r="P83" i="16"/>
  <c r="P110" i="16"/>
  <c r="Q109" i="16"/>
  <c r="P106" i="16"/>
  <c r="Q105" i="16"/>
  <c r="P102" i="16"/>
  <c r="Q101" i="16"/>
  <c r="P98" i="16"/>
  <c r="Q97" i="16"/>
  <c r="P94" i="16"/>
  <c r="Q93" i="16"/>
  <c r="P90" i="16"/>
  <c r="P86" i="16"/>
  <c r="Q85" i="16"/>
  <c r="Q112" i="16"/>
  <c r="P109" i="16"/>
  <c r="Q108" i="16"/>
  <c r="P105" i="16"/>
  <c r="Q104" i="16"/>
  <c r="P101" i="16"/>
  <c r="Q100" i="16"/>
  <c r="P97" i="16"/>
  <c r="Q96" i="16"/>
  <c r="P93" i="16"/>
  <c r="Q92" i="16"/>
  <c r="Q88" i="16"/>
  <c r="P85" i="16"/>
  <c r="Q84" i="16"/>
  <c r="AW14" i="14"/>
  <c r="AU14" i="14"/>
  <c r="DP18" i="14"/>
  <c r="AZ19" i="14"/>
  <c r="BA19" i="14" s="1"/>
  <c r="DP19" i="14"/>
  <c r="AZ14" i="14"/>
  <c r="BA14" i="14" s="1"/>
  <c r="DP14" i="14"/>
  <c r="DP15" i="14"/>
  <c r="AZ16" i="14"/>
  <c r="BA16" i="14" s="1"/>
  <c r="AC22" i="14"/>
  <c r="AC24" i="14"/>
  <c r="AC23" i="14"/>
  <c r="AC21" i="14"/>
  <c r="AC17" i="14"/>
  <c r="AC18" i="14"/>
  <c r="AC16" i="14"/>
  <c r="AC20" i="14"/>
  <c r="AC19" i="14"/>
  <c r="AC15" i="14"/>
  <c r="AC14" i="14"/>
  <c r="R7" i="14"/>
  <c r="DN14" i="14"/>
  <c r="AX14" i="14"/>
  <c r="CS22" i="14"/>
  <c r="AV22" i="14" s="1"/>
  <c r="CS24" i="14"/>
  <c r="CS21" i="14"/>
  <c r="AT21" i="14" s="1"/>
  <c r="CS23" i="14"/>
  <c r="AX23" i="14" s="1"/>
  <c r="CS17" i="14"/>
  <c r="AV17" i="14" s="1"/>
  <c r="CS18" i="14"/>
  <c r="CS20" i="14"/>
  <c r="AW20" i="14" s="1"/>
  <c r="CS16" i="14"/>
  <c r="AU16" i="14" s="1"/>
  <c r="CS19" i="14"/>
  <c r="AU19" i="14" s="1"/>
  <c r="CS15" i="14"/>
  <c r="AU15" i="14" s="1"/>
  <c r="AT18" i="14"/>
  <c r="AT24" i="14"/>
  <c r="AT14" i="14"/>
  <c r="AU24" i="14"/>
  <c r="AU18" i="14"/>
  <c r="AW24" i="14"/>
  <c r="AW23" i="14"/>
  <c r="AW18" i="14"/>
  <c r="AV14" i="14"/>
  <c r="DP21" i="14"/>
  <c r="AZ24" i="14"/>
  <c r="BA24" i="14" s="1"/>
  <c r="DP23" i="14"/>
  <c r="AZ23" i="14"/>
  <c r="BA23" i="14" s="1"/>
  <c r="AZ22" i="14"/>
  <c r="BA22" i="14" s="1"/>
  <c r="DP22" i="14"/>
  <c r="AZ17" i="14"/>
  <c r="BA17" i="14" s="1"/>
  <c r="DP17" i="14"/>
  <c r="AZ21" i="14"/>
  <c r="BA21" i="14" s="1"/>
  <c r="DP16" i="14"/>
  <c r="AZ20" i="14"/>
  <c r="BA20" i="14" s="1"/>
  <c r="DP20" i="14"/>
  <c r="DP24" i="14"/>
  <c r="Q78" i="14"/>
  <c r="P79" i="14"/>
  <c r="Q82" i="14"/>
  <c r="Q86" i="14"/>
  <c r="P87" i="14"/>
  <c r="Q90" i="14"/>
  <c r="P91" i="14"/>
  <c r="Q94" i="14"/>
  <c r="P95" i="14"/>
  <c r="Q98" i="14"/>
  <c r="P99" i="14"/>
  <c r="Q102" i="14"/>
  <c r="P103" i="14"/>
  <c r="Q106" i="14"/>
  <c r="Q79" i="14"/>
  <c r="P80" i="14"/>
  <c r="P84" i="14"/>
  <c r="Q87" i="14"/>
  <c r="P88" i="14"/>
  <c r="Q91" i="14"/>
  <c r="P92" i="14"/>
  <c r="Q95" i="14"/>
  <c r="P96" i="14"/>
  <c r="Q99" i="14"/>
  <c r="P100" i="14"/>
  <c r="Q103" i="14"/>
  <c r="P104" i="14"/>
  <c r="P77" i="14"/>
  <c r="Q80" i="14"/>
  <c r="P81" i="14"/>
  <c r="Q84" i="14"/>
  <c r="P85" i="14"/>
  <c r="Q88" i="14"/>
  <c r="P89" i="14"/>
  <c r="Q92" i="14"/>
  <c r="P93" i="14"/>
  <c r="Q96" i="14"/>
  <c r="P97" i="14"/>
  <c r="Q100" i="14"/>
  <c r="P101" i="14"/>
  <c r="Q104" i="14"/>
  <c r="P105" i="14"/>
  <c r="Q77" i="14"/>
  <c r="P78" i="14"/>
  <c r="Q81" i="14"/>
  <c r="P82" i="14"/>
  <c r="Q85" i="14"/>
  <c r="P86" i="14"/>
  <c r="Q89" i="14"/>
  <c r="P90" i="14"/>
  <c r="Q93" i="14"/>
  <c r="P94" i="14"/>
  <c r="Q97" i="14"/>
  <c r="P98" i="14"/>
  <c r="Q101" i="14"/>
  <c r="P102" i="14"/>
  <c r="Q105" i="14"/>
  <c r="BC26" i="12"/>
  <c r="BC27" i="12"/>
  <c r="BD26" i="12"/>
  <c r="BP27" i="12"/>
  <c r="BP26" i="12"/>
  <c r="BD27" i="12"/>
  <c r="R7" i="12"/>
  <c r="CS17" i="12"/>
  <c r="DP21" i="12"/>
  <c r="AZ20" i="12"/>
  <c r="BA20" i="12" s="1"/>
  <c r="AZ17" i="12"/>
  <c r="BA17" i="12" s="1"/>
  <c r="AZ16" i="12"/>
  <c r="BA16" i="12" s="1"/>
  <c r="DP19" i="12"/>
  <c r="AZ18" i="12"/>
  <c r="BA18" i="12" s="1"/>
  <c r="DP17" i="12"/>
  <c r="DP15" i="12"/>
  <c r="AZ14" i="12"/>
  <c r="BA14" i="12" s="1"/>
  <c r="AZ24" i="12"/>
  <c r="BA24" i="12" s="1"/>
  <c r="AZ21" i="12"/>
  <c r="BA21" i="12" s="1"/>
  <c r="DP20" i="12"/>
  <c r="DP16" i="12"/>
  <c r="AZ19" i="12"/>
  <c r="BA19" i="12" s="1"/>
  <c r="DP18" i="12"/>
  <c r="AZ15" i="12"/>
  <c r="BA15" i="12" s="1"/>
  <c r="DP14" i="12"/>
  <c r="DN19" i="12"/>
  <c r="AC23" i="12"/>
  <c r="AC25" i="12"/>
  <c r="AC24" i="12"/>
  <c r="AC20" i="12"/>
  <c r="AC21" i="12"/>
  <c r="AC22" i="12"/>
  <c r="AC18" i="12"/>
  <c r="AC14" i="12"/>
  <c r="AC15" i="12"/>
  <c r="AC19" i="12"/>
  <c r="AC16" i="12"/>
  <c r="AC17" i="12"/>
  <c r="AX19" i="12"/>
  <c r="AX17" i="12"/>
  <c r="CS16" i="12"/>
  <c r="AU16" i="12" s="1"/>
  <c r="AT19" i="12"/>
  <c r="CS24" i="12"/>
  <c r="AX24" i="12" s="1"/>
  <c r="CS23" i="12"/>
  <c r="AV23" i="12" s="1"/>
  <c r="CS20" i="12"/>
  <c r="AX20" i="12" s="1"/>
  <c r="CS25" i="12"/>
  <c r="AX25" i="12" s="1"/>
  <c r="CS21" i="12"/>
  <c r="AT21" i="12" s="1"/>
  <c r="CS22" i="12"/>
  <c r="CS18" i="12"/>
  <c r="AU18" i="12" s="1"/>
  <c r="CS15" i="12"/>
  <c r="AW15" i="12" s="1"/>
  <c r="AU17" i="12"/>
  <c r="AU19" i="12"/>
  <c r="AV25" i="12"/>
  <c r="AV19" i="12"/>
  <c r="AW25" i="12"/>
  <c r="CS14" i="12"/>
  <c r="AV14" i="12" s="1"/>
  <c r="AT15" i="12"/>
  <c r="AV17" i="12"/>
  <c r="AW19" i="12"/>
  <c r="AT23" i="12"/>
  <c r="I80" i="12"/>
  <c r="J80" i="12"/>
  <c r="DP24" i="12"/>
  <c r="DP22" i="12"/>
  <c r="DP23" i="12"/>
  <c r="AZ23" i="12"/>
  <c r="BA23" i="12" s="1"/>
  <c r="AZ22" i="12"/>
  <c r="BA22" i="12" s="1"/>
  <c r="DP25" i="12"/>
  <c r="AZ25" i="12"/>
  <c r="BA25" i="12" s="1"/>
  <c r="DP24" i="8"/>
  <c r="DP17" i="8"/>
  <c r="DP19" i="8"/>
  <c r="DP15" i="8"/>
  <c r="AZ16" i="8"/>
  <c r="BA16" i="8" s="1"/>
  <c r="DP18" i="8"/>
  <c r="AZ19" i="8"/>
  <c r="BA19" i="8" s="1"/>
  <c r="R7" i="8"/>
  <c r="CS14" i="8"/>
  <c r="AV14" i="8" s="1"/>
  <c r="AC18" i="8"/>
  <c r="AD18" i="8" s="1"/>
  <c r="CS20" i="8"/>
  <c r="AU20" i="8" s="1"/>
  <c r="DP21" i="8"/>
  <c r="AZ22" i="8"/>
  <c r="BA22" i="8" s="1"/>
  <c r="DP14" i="8"/>
  <c r="AZ15" i="8"/>
  <c r="BA15" i="8" s="1"/>
  <c r="DP16" i="8"/>
  <c r="AZ17" i="8"/>
  <c r="BA17" i="8" s="1"/>
  <c r="AZ18" i="8"/>
  <c r="BA18" i="8" s="1"/>
  <c r="AZ24" i="8"/>
  <c r="BA24" i="8" s="1"/>
  <c r="AZ14" i="8"/>
  <c r="BA14" i="8" s="1"/>
  <c r="AZ20" i="8"/>
  <c r="BA20" i="8" s="1"/>
  <c r="DP20" i="8"/>
  <c r="AZ21" i="8"/>
  <c r="BA21" i="8" s="1"/>
  <c r="DP22" i="8"/>
  <c r="AZ23" i="8"/>
  <c r="BA23" i="8" s="1"/>
  <c r="AV16" i="8"/>
  <c r="AW16" i="8"/>
  <c r="AE14" i="8"/>
  <c r="AC23" i="8"/>
  <c r="AC25" i="8"/>
  <c r="AC21" i="8"/>
  <c r="AC22" i="8"/>
  <c r="AC19" i="8"/>
  <c r="AC17" i="8"/>
  <c r="AC20" i="8"/>
  <c r="AC15" i="8"/>
  <c r="AC24" i="8"/>
  <c r="AC16" i="8"/>
  <c r="DN16" i="8"/>
  <c r="AG14" i="8"/>
  <c r="AU16" i="8"/>
  <c r="CS25" i="8"/>
  <c r="CS24" i="8"/>
  <c r="CS21" i="8"/>
  <c r="AV21" i="8" s="1"/>
  <c r="CS23" i="8"/>
  <c r="AU23" i="8" s="1"/>
  <c r="CS22" i="8"/>
  <c r="AW22" i="8" s="1"/>
  <c r="CS19" i="8"/>
  <c r="AU19" i="8" s="1"/>
  <c r="CS15" i="8"/>
  <c r="AU15" i="8" s="1"/>
  <c r="AT16" i="8"/>
  <c r="AX16" i="8"/>
  <c r="CS18" i="8"/>
  <c r="AX18" i="8" s="1"/>
  <c r="AX19" i="8"/>
  <c r="AT14" i="8"/>
  <c r="CS17" i="8"/>
  <c r="AX17" i="8" s="1"/>
  <c r="AT18" i="8"/>
  <c r="AT25" i="8"/>
  <c r="DP25" i="8"/>
  <c r="AZ25" i="8"/>
  <c r="BA25" i="8" s="1"/>
  <c r="DP23" i="8"/>
  <c r="Q84" i="8"/>
  <c r="P85" i="8"/>
  <c r="Q88" i="8"/>
  <c r="Q92" i="8"/>
  <c r="P93" i="8"/>
  <c r="Q96" i="8"/>
  <c r="P97" i="8"/>
  <c r="Q100" i="8"/>
  <c r="P101" i="8"/>
  <c r="Q104" i="8"/>
  <c r="P105" i="8"/>
  <c r="Q108" i="8"/>
  <c r="P109" i="8"/>
  <c r="Q112" i="8"/>
  <c r="Q85" i="8"/>
  <c r="P86" i="8"/>
  <c r="P90" i="8"/>
  <c r="Q93" i="8"/>
  <c r="P94" i="8"/>
  <c r="Q97" i="8"/>
  <c r="P98" i="8"/>
  <c r="Q101" i="8"/>
  <c r="P102" i="8"/>
  <c r="Q105" i="8"/>
  <c r="P106" i="8"/>
  <c r="Q109" i="8"/>
  <c r="P110" i="8"/>
  <c r="P83" i="8"/>
  <c r="Q86" i="8"/>
  <c r="P87" i="8"/>
  <c r="Q90" i="8"/>
  <c r="P91" i="8"/>
  <c r="Q94" i="8"/>
  <c r="P95" i="8"/>
  <c r="Q98" i="8"/>
  <c r="P99" i="8"/>
  <c r="Q102" i="8"/>
  <c r="P103" i="8"/>
  <c r="Q106" i="8"/>
  <c r="P107" i="8"/>
  <c r="Q110" i="8"/>
  <c r="P111" i="8"/>
  <c r="Q83" i="8"/>
  <c r="P84" i="8"/>
  <c r="Q87" i="8"/>
  <c r="P88" i="8"/>
  <c r="Q91" i="8"/>
  <c r="P92" i="8"/>
  <c r="Q95" i="8"/>
  <c r="P96" i="8"/>
  <c r="Q99" i="8"/>
  <c r="P100" i="8"/>
  <c r="Q103" i="8"/>
  <c r="P104" i="8"/>
  <c r="Q107" i="8"/>
  <c r="P108" i="8"/>
  <c r="Q111" i="8"/>
  <c r="AU14" i="9"/>
  <c r="DP21" i="9"/>
  <c r="DP18" i="9"/>
  <c r="DP17" i="9"/>
  <c r="AZ16" i="9"/>
  <c r="BA16" i="9" s="1"/>
  <c r="DP15" i="9"/>
  <c r="AZ14" i="9"/>
  <c r="BA14" i="9" s="1"/>
  <c r="AZ21" i="9"/>
  <c r="BA21" i="9" s="1"/>
  <c r="DP20" i="9"/>
  <c r="AZ18" i="9"/>
  <c r="BA18" i="9" s="1"/>
  <c r="AZ17" i="9"/>
  <c r="BA17" i="9" s="1"/>
  <c r="DP16" i="9"/>
  <c r="AZ15" i="9"/>
  <c r="BA15" i="9" s="1"/>
  <c r="DP14" i="9"/>
  <c r="AZ25" i="9"/>
  <c r="BA25" i="9" s="1"/>
  <c r="DP19" i="9"/>
  <c r="AZ20" i="9"/>
  <c r="BA20" i="9" s="1"/>
  <c r="DP22" i="9"/>
  <c r="AZ19" i="9"/>
  <c r="BA19" i="9" s="1"/>
  <c r="AZ22" i="9"/>
  <c r="BA22" i="9" s="1"/>
  <c r="J86" i="9"/>
  <c r="AC28" i="9"/>
  <c r="AC27" i="9"/>
  <c r="AC24" i="9"/>
  <c r="AC25" i="9"/>
  <c r="AC26" i="9"/>
  <c r="AC20" i="9"/>
  <c r="AC23" i="9"/>
  <c r="AC21" i="9"/>
  <c r="AC17" i="9"/>
  <c r="AC22" i="9"/>
  <c r="AC15" i="9"/>
  <c r="AC16" i="9"/>
  <c r="AC19" i="9"/>
  <c r="AC18" i="9"/>
  <c r="AC14" i="9"/>
  <c r="DN14" i="9"/>
  <c r="AX14" i="9"/>
  <c r="AT14" i="9"/>
  <c r="AV22" i="9"/>
  <c r="AW14" i="9"/>
  <c r="AT19" i="9"/>
  <c r="AU25" i="9"/>
  <c r="CS28" i="9"/>
  <c r="AV28" i="9" s="1"/>
  <c r="CS27" i="9"/>
  <c r="AV27" i="9" s="1"/>
  <c r="CS24" i="9"/>
  <c r="CS25" i="9"/>
  <c r="AV25" i="9" s="1"/>
  <c r="CS26" i="9"/>
  <c r="AX26" i="9" s="1"/>
  <c r="CS22" i="9"/>
  <c r="CS20" i="9"/>
  <c r="CS16" i="9"/>
  <c r="AW16" i="9" s="1"/>
  <c r="CS21" i="9"/>
  <c r="AV21" i="9" s="1"/>
  <c r="CS17" i="9"/>
  <c r="AV17" i="9" s="1"/>
  <c r="CS23" i="9"/>
  <c r="CS19" i="9"/>
  <c r="AV19" i="9" s="1"/>
  <c r="CS18" i="9"/>
  <c r="AT18" i="9" s="1"/>
  <c r="CS15" i="9"/>
  <c r="AV14" i="9"/>
  <c r="DP28" i="9"/>
  <c r="DP27" i="9"/>
  <c r="AZ27" i="9"/>
  <c r="BA27" i="9" s="1"/>
  <c r="DP23" i="9"/>
  <c r="AZ23" i="9"/>
  <c r="BA23" i="9" s="1"/>
  <c r="DP26" i="9"/>
  <c r="DP24" i="9"/>
  <c r="AZ24" i="9"/>
  <c r="BA24" i="9" s="1"/>
  <c r="DP25" i="9"/>
  <c r="AZ28" i="9"/>
  <c r="BA28" i="9" s="1"/>
  <c r="AZ26" i="9"/>
  <c r="BA26" i="9" s="1"/>
  <c r="Q90" i="9"/>
  <c r="P118" i="9"/>
  <c r="Q117" i="9"/>
  <c r="P114" i="9"/>
  <c r="Q113" i="9"/>
  <c r="P110" i="9"/>
  <c r="Q109" i="9"/>
  <c r="P106" i="9"/>
  <c r="Q105" i="9"/>
  <c r="P102" i="9"/>
  <c r="Q101" i="9"/>
  <c r="P98" i="9"/>
  <c r="Q97" i="9"/>
  <c r="P94" i="9"/>
  <c r="Q93" i="9"/>
  <c r="P90" i="9"/>
  <c r="Q89" i="9"/>
  <c r="P117" i="9"/>
  <c r="Q116" i="9"/>
  <c r="P113" i="9"/>
  <c r="Q112" i="9"/>
  <c r="P109" i="9"/>
  <c r="Q108" i="9"/>
  <c r="P105" i="9"/>
  <c r="Q104" i="9"/>
  <c r="P101" i="9"/>
  <c r="Q100" i="9"/>
  <c r="P97" i="9"/>
  <c r="Q96" i="9"/>
  <c r="P93" i="9"/>
  <c r="Q92" i="9"/>
  <c r="P89" i="9"/>
  <c r="P116" i="9"/>
  <c r="Q115" i="9"/>
  <c r="P112" i="9"/>
  <c r="Q111" i="9"/>
  <c r="P108" i="9"/>
  <c r="Q107" i="9"/>
  <c r="P104" i="9"/>
  <c r="Q103" i="9"/>
  <c r="P100" i="9"/>
  <c r="Q99" i="9"/>
  <c r="P96" i="9"/>
  <c r="P92" i="9"/>
  <c r="Q91" i="9"/>
  <c r="Q118" i="9"/>
  <c r="P115" i="9"/>
  <c r="Q114" i="9"/>
  <c r="P111" i="9"/>
  <c r="Q110" i="9"/>
  <c r="P107" i="9"/>
  <c r="Q106" i="9"/>
  <c r="P103" i="9"/>
  <c r="Q102" i="9"/>
  <c r="P99" i="9"/>
  <c r="Q98" i="9"/>
  <c r="Q94" i="9"/>
  <c r="AV15" i="6"/>
  <c r="AT15" i="6"/>
  <c r="DN15" i="6"/>
  <c r="AW15" i="6"/>
  <c r="AV14" i="6"/>
  <c r="AU26" i="6"/>
  <c r="AU16" i="6"/>
  <c r="AU23" i="6"/>
  <c r="AU15" i="6"/>
  <c r="AU19" i="6"/>
  <c r="AU18" i="6"/>
  <c r="AU14" i="6"/>
  <c r="AC29" i="6"/>
  <c r="AC28" i="6"/>
  <c r="AC22" i="6"/>
  <c r="AC14" i="6"/>
  <c r="AC23" i="6"/>
  <c r="AC27" i="6"/>
  <c r="AC24" i="6"/>
  <c r="AC25" i="6"/>
  <c r="AC21" i="6"/>
  <c r="AC19" i="6"/>
  <c r="AC20" i="6"/>
  <c r="AC17" i="6"/>
  <c r="AC26" i="6"/>
  <c r="AC16" i="6"/>
  <c r="AC18" i="6"/>
  <c r="AW26" i="6"/>
  <c r="AW23" i="6"/>
  <c r="AW14" i="6"/>
  <c r="AW16" i="6"/>
  <c r="AT14" i="6"/>
  <c r="BB14" i="6" s="1"/>
  <c r="BC14" i="6" s="1"/>
  <c r="DP19" i="6"/>
  <c r="AZ29" i="6"/>
  <c r="BA29" i="6" s="1"/>
  <c r="DP20" i="6"/>
  <c r="DP15" i="6"/>
  <c r="DP26" i="6"/>
  <c r="AZ19" i="6"/>
  <c r="BA19" i="6" s="1"/>
  <c r="AZ16" i="6"/>
  <c r="BA16" i="6" s="1"/>
  <c r="AZ20" i="6"/>
  <c r="BA20" i="6" s="1"/>
  <c r="AZ24" i="6"/>
  <c r="BA24" i="6" s="1"/>
  <c r="DP16" i="6"/>
  <c r="AZ15" i="6"/>
  <c r="BA15" i="6" s="1"/>
  <c r="DN14" i="6"/>
  <c r="AC15" i="6"/>
  <c r="CS21" i="6"/>
  <c r="CS24" i="6"/>
  <c r="AZ28" i="6"/>
  <c r="BA28" i="6" s="1"/>
  <c r="AX23" i="6"/>
  <c r="AX15" i="6"/>
  <c r="AX25" i="6"/>
  <c r="AX14" i="6"/>
  <c r="CS28" i="6"/>
  <c r="AU28" i="6" s="1"/>
  <c r="CS18" i="6"/>
  <c r="CS29" i="6"/>
  <c r="CS16" i="6"/>
  <c r="CS27" i="6"/>
  <c r="AU27" i="6" s="1"/>
  <c r="CS23" i="6"/>
  <c r="CS20" i="6"/>
  <c r="AU20" i="6" s="1"/>
  <c r="CS17" i="6"/>
  <c r="AW17" i="6" s="1"/>
  <c r="CS25" i="6"/>
  <c r="CS22" i="6"/>
  <c r="CS26" i="6"/>
  <c r="BA14" i="6"/>
  <c r="AX17" i="6"/>
  <c r="CS19" i="6"/>
  <c r="AX26" i="6"/>
  <c r="DP27" i="6"/>
  <c r="AZ27" i="6"/>
  <c r="BA27" i="6" s="1"/>
  <c r="DP28" i="6"/>
  <c r="DP29" i="6"/>
  <c r="AZ26" i="6"/>
  <c r="BA26" i="6" s="1"/>
  <c r="AZ25" i="6"/>
  <c r="BA25" i="6" s="1"/>
  <c r="DP21" i="6"/>
  <c r="AZ17" i="6"/>
  <c r="BA17" i="6" s="1"/>
  <c r="AZ21" i="6"/>
  <c r="BA21" i="6" s="1"/>
  <c r="DP23" i="6"/>
  <c r="DP25" i="6"/>
  <c r="AZ22" i="6"/>
  <c r="BA22" i="6" s="1"/>
  <c r="AZ23" i="6"/>
  <c r="BA23" i="6" s="1"/>
  <c r="AT27" i="6"/>
  <c r="AT19" i="6"/>
  <c r="AT18" i="6"/>
  <c r="AT23" i="6"/>
  <c r="DP17" i="6"/>
  <c r="AT20" i="6"/>
  <c r="DP22" i="6"/>
  <c r="AT24" i="6"/>
  <c r="DP24" i="6"/>
  <c r="I87" i="6"/>
  <c r="AV21" i="6"/>
  <c r="AV23" i="6"/>
  <c r="AO20" i="1"/>
  <c r="AN25" i="1"/>
  <c r="AN28" i="1"/>
  <c r="AO28" i="1"/>
  <c r="AP28" i="1"/>
  <c r="M96" i="1"/>
  <c r="P96" i="1" s="1"/>
  <c r="Q93" i="1"/>
  <c r="P118" i="1"/>
  <c r="Q112" i="1"/>
  <c r="Q107" i="1"/>
  <c r="P102" i="1"/>
  <c r="Q90" i="1"/>
  <c r="Q115" i="1"/>
  <c r="P110" i="1"/>
  <c r="Q104" i="1"/>
  <c r="Q92" i="1"/>
  <c r="Q118" i="1"/>
  <c r="Q114" i="1"/>
  <c r="Q110" i="1"/>
  <c r="Q106" i="1"/>
  <c r="Q102" i="1"/>
  <c r="Q98" i="1"/>
  <c r="Q95" i="1"/>
  <c r="Q91" i="1"/>
  <c r="Q117" i="1"/>
  <c r="Q113" i="1"/>
  <c r="Q109" i="1"/>
  <c r="Q105" i="1"/>
  <c r="Q101" i="1"/>
  <c r="AI22" i="1"/>
  <c r="AI27" i="1"/>
  <c r="AN16" i="1"/>
  <c r="AL22" i="1"/>
  <c r="AJ27" i="1"/>
  <c r="AO16" i="1"/>
  <c r="AM22" i="1"/>
  <c r="AL27" i="1"/>
  <c r="AJ22" i="1"/>
  <c r="AS16" i="1"/>
  <c r="AO22" i="1"/>
  <c r="AP27" i="1"/>
  <c r="AQ19" i="1"/>
  <c r="AR22" i="1"/>
  <c r="AQ24" i="1"/>
  <c r="AO25" i="1"/>
  <c r="AQ27" i="1"/>
  <c r="AS22" i="1"/>
  <c r="AR25" i="1"/>
  <c r="AL14" i="1"/>
  <c r="AM23" i="1"/>
  <c r="AM14" i="1"/>
  <c r="AI19" i="1"/>
  <c r="AO14" i="1"/>
  <c r="AS18" i="1"/>
  <c r="AJ19" i="1"/>
  <c r="AO23" i="1"/>
  <c r="AI24" i="1"/>
  <c r="AS24" i="1"/>
  <c r="AQ14" i="1"/>
  <c r="AM15" i="1"/>
  <c r="AK19" i="1"/>
  <c r="AP22" i="1"/>
  <c r="AR23" i="1"/>
  <c r="AJ24" i="1"/>
  <c r="AI25" i="1"/>
  <c r="AR27" i="1"/>
  <c r="AP18" i="1"/>
  <c r="AQ18" i="1"/>
  <c r="AN23" i="1"/>
  <c r="AR24" i="1"/>
  <c r="R7" i="1"/>
  <c r="AR14" i="1"/>
  <c r="AL19" i="1"/>
  <c r="AQ22" i="1"/>
  <c r="AK24" i="1"/>
  <c r="AJ25" i="1"/>
  <c r="AS27" i="1"/>
  <c r="AI14" i="1"/>
  <c r="AI18" i="1"/>
  <c r="AR19" i="1"/>
  <c r="AJ23" i="1"/>
  <c r="AM24" i="1"/>
  <c r="AI29" i="1"/>
  <c r="AJ14" i="1"/>
  <c r="AS19" i="1"/>
  <c r="AN20" i="1"/>
  <c r="AK22" i="1"/>
  <c r="AO24" i="1"/>
  <c r="AK27" i="1"/>
  <c r="DW12" i="1"/>
  <c r="AT26" i="1"/>
  <c r="AZ15" i="1"/>
  <c r="BA15" i="1" s="1"/>
  <c r="AC29" i="1"/>
  <c r="AC23" i="1"/>
  <c r="AC28" i="1"/>
  <c r="AC25" i="1"/>
  <c r="AC27" i="1"/>
  <c r="AC21" i="1"/>
  <c r="AC14" i="1"/>
  <c r="AC24" i="1"/>
  <c r="AC18" i="1"/>
  <c r="AC26" i="1"/>
  <c r="AC20" i="1"/>
  <c r="AC15" i="1"/>
  <c r="AC22" i="1"/>
  <c r="AC16" i="1"/>
  <c r="AC19" i="1"/>
  <c r="AC17" i="1"/>
  <c r="AM17" i="1"/>
  <c r="AS17" i="1"/>
  <c r="AJ17" i="1"/>
  <c r="AR17" i="1"/>
  <c r="AI17" i="1"/>
  <c r="CS28" i="1"/>
  <c r="AX28" i="1" s="1"/>
  <c r="CS27" i="1"/>
  <c r="AX27" i="1" s="1"/>
  <c r="CS19" i="1"/>
  <c r="AW19" i="1" s="1"/>
  <c r="CS21" i="1"/>
  <c r="AW21" i="1" s="1"/>
  <c r="CS23" i="1"/>
  <c r="CS22" i="1"/>
  <c r="AV22" i="1" s="1"/>
  <c r="CS16" i="1"/>
  <c r="AU16" i="1" s="1"/>
  <c r="CS29" i="1"/>
  <c r="CS15" i="1"/>
  <c r="AU15" i="1" s="1"/>
  <c r="CS25" i="1"/>
  <c r="AU25" i="1" s="1"/>
  <c r="CS18" i="1"/>
  <c r="AX18" i="1" s="1"/>
  <c r="DP19" i="1"/>
  <c r="AP15" i="1"/>
  <c r="AO15" i="1"/>
  <c r="DP21" i="1"/>
  <c r="AZ22" i="1"/>
  <c r="BA22" i="1" s="1"/>
  <c r="AX29" i="1"/>
  <c r="AU29" i="1"/>
  <c r="AU27" i="1"/>
  <c r="AW28" i="1"/>
  <c r="AW18" i="1"/>
  <c r="AW15" i="1"/>
  <c r="AW24" i="1"/>
  <c r="AZ14" i="1"/>
  <c r="BA14" i="1" s="1"/>
  <c r="AL15" i="1"/>
  <c r="AM16" i="1"/>
  <c r="AO17" i="1"/>
  <c r="AZ17" i="1"/>
  <c r="BA17" i="1" s="1"/>
  <c r="AU24" i="1"/>
  <c r="DN24" i="1"/>
  <c r="AR26" i="1"/>
  <c r="AJ26" i="1"/>
  <c r="AQ26" i="1"/>
  <c r="AI26" i="1"/>
  <c r="AP26" i="1"/>
  <c r="AM26" i="1"/>
  <c r="AL26" i="1"/>
  <c r="AK26" i="1"/>
  <c r="AN26" i="1"/>
  <c r="AZ26" i="1"/>
  <c r="BA26" i="1" s="1"/>
  <c r="DP22" i="1"/>
  <c r="AZ18" i="1"/>
  <c r="BA18" i="1" s="1"/>
  <c r="DP29" i="1"/>
  <c r="DP27" i="1"/>
  <c r="AZ28" i="1"/>
  <c r="BA28" i="1" s="1"/>
  <c r="DP24" i="1"/>
  <c r="AZ24" i="1"/>
  <c r="BA24" i="1" s="1"/>
  <c r="DP17" i="1"/>
  <c r="DP28" i="1"/>
  <c r="AZ27" i="1"/>
  <c r="BA27" i="1" s="1"/>
  <c r="DP25" i="1"/>
  <c r="AZ20" i="1"/>
  <c r="BA20" i="1" s="1"/>
  <c r="AZ16" i="1"/>
  <c r="BA16" i="1" s="1"/>
  <c r="AZ23" i="1"/>
  <c r="BA23" i="1" s="1"/>
  <c r="DP18" i="1"/>
  <c r="DP23" i="1"/>
  <c r="AZ21" i="1"/>
  <c r="BA21" i="1" s="1"/>
  <c r="AZ19" i="1"/>
  <c r="BA19" i="1" s="1"/>
  <c r="AX24" i="1"/>
  <c r="AX26" i="1"/>
  <c r="AX21" i="1"/>
  <c r="AX15" i="1"/>
  <c r="AQ21" i="1"/>
  <c r="AI21" i="1"/>
  <c r="AO21" i="1"/>
  <c r="AM21" i="1"/>
  <c r="AL21" i="1"/>
  <c r="AK21" i="1"/>
  <c r="AN21" i="1"/>
  <c r="AR15" i="1"/>
  <c r="AI15" i="1"/>
  <c r="AS15" i="1"/>
  <c r="DP15" i="1"/>
  <c r="DP16" i="1"/>
  <c r="AK17" i="1"/>
  <c r="CS17" i="1"/>
  <c r="AU17" i="1" s="1"/>
  <c r="AW20" i="1"/>
  <c r="AP21" i="1"/>
  <c r="DP26" i="1"/>
  <c r="AX22" i="1"/>
  <c r="DP14" i="1"/>
  <c r="AP16" i="1"/>
  <c r="AR16" i="1"/>
  <c r="AI16" i="1"/>
  <c r="AQ16" i="1"/>
  <c r="AJ21" i="1"/>
  <c r="AS14" i="1"/>
  <c r="AK14" i="1"/>
  <c r="AJ15" i="1"/>
  <c r="AK16" i="1"/>
  <c r="AL17" i="1"/>
  <c r="AR21" i="1"/>
  <c r="AU26" i="1"/>
  <c r="AZ29" i="1"/>
  <c r="BA29" i="1" s="1"/>
  <c r="AQ17" i="1"/>
  <c r="CS14" i="1"/>
  <c r="AW14" i="1" s="1"/>
  <c r="AO26" i="1"/>
  <c r="AZ25" i="1"/>
  <c r="BA25" i="1" s="1"/>
  <c r="AT29" i="1"/>
  <c r="AT28" i="1"/>
  <c r="AT25" i="1"/>
  <c r="AT22" i="1"/>
  <c r="AT23" i="1"/>
  <c r="AT15" i="1"/>
  <c r="AL20" i="1"/>
  <c r="AR20" i="1"/>
  <c r="AI20" i="1"/>
  <c r="AQ20" i="1"/>
  <c r="AP20" i="1"/>
  <c r="AS20" i="1"/>
  <c r="AJ20" i="1"/>
  <c r="AP14" i="1"/>
  <c r="AK15" i="1"/>
  <c r="AL16" i="1"/>
  <c r="AW16" i="1"/>
  <c r="AN17" i="1"/>
  <c r="AK20" i="1"/>
  <c r="CS20" i="1"/>
  <c r="AS21" i="1"/>
  <c r="AT24" i="1"/>
  <c r="CS26" i="1"/>
  <c r="AL28" i="1"/>
  <c r="AS28" i="1"/>
  <c r="AK28" i="1"/>
  <c r="AR28" i="1"/>
  <c r="AJ28" i="1"/>
  <c r="AI28" i="1"/>
  <c r="AM28" i="1"/>
  <c r="AR18" i="1"/>
  <c r="AJ18" i="1"/>
  <c r="AO18" i="1"/>
  <c r="AV25" i="1"/>
  <c r="AL29" i="1"/>
  <c r="AM29" i="1"/>
  <c r="AK29" i="1"/>
  <c r="AS29" i="1"/>
  <c r="AJ29" i="1"/>
  <c r="AR29" i="1"/>
  <c r="AL18" i="1"/>
  <c r="AM19" i="1"/>
  <c r="AO29" i="1"/>
  <c r="AV29" i="1"/>
  <c r="AV24" i="1"/>
  <c r="AM18" i="1"/>
  <c r="AV18" i="1"/>
  <c r="AN19" i="1"/>
  <c r="AS23" i="1"/>
  <c r="AK23" i="1"/>
  <c r="AQ23" i="1"/>
  <c r="AI23" i="1"/>
  <c r="AP23" i="1"/>
  <c r="AM25" i="1"/>
  <c r="AL25" i="1"/>
  <c r="AS25" i="1"/>
  <c r="AK25" i="1"/>
  <c r="AQ25" i="1"/>
  <c r="AV28" i="1"/>
  <c r="AP29" i="1"/>
  <c r="AN18" i="1"/>
  <c r="AP19" i="1"/>
  <c r="AQ29" i="1"/>
  <c r="AN24" i="1"/>
  <c r="AM27" i="1"/>
  <c r="AN27" i="1"/>
  <c r="AV15" i="20" l="1"/>
  <c r="DN15" i="20"/>
  <c r="AU15" i="20"/>
  <c r="AW15" i="20"/>
  <c r="AT15" i="20"/>
  <c r="AX26" i="20"/>
  <c r="AT17" i="20"/>
  <c r="AV20" i="20"/>
  <c r="AX18" i="20"/>
  <c r="BB18" i="20" s="1"/>
  <c r="BC18" i="20" s="1"/>
  <c r="BD18" i="20" s="1"/>
  <c r="S82" i="20"/>
  <c r="AX22" i="20"/>
  <c r="AW22" i="20"/>
  <c r="AU23" i="20"/>
  <c r="AX17" i="20"/>
  <c r="AV17" i="20"/>
  <c r="DN21" i="20"/>
  <c r="DN19" i="20"/>
  <c r="AX19" i="20"/>
  <c r="DN24" i="20"/>
  <c r="AU19" i="20"/>
  <c r="AU21" i="20"/>
  <c r="AT24" i="20"/>
  <c r="AX23" i="20"/>
  <c r="AW19" i="20"/>
  <c r="AV21" i="20"/>
  <c r="AD18" i="20"/>
  <c r="AE18" i="20" s="1"/>
  <c r="AD16" i="20"/>
  <c r="AE16" i="20" s="1"/>
  <c r="AD22" i="20"/>
  <c r="AE22" i="20" s="1"/>
  <c r="P114" i="20"/>
  <c r="Q113" i="20"/>
  <c r="P110" i="20"/>
  <c r="Q109" i="20"/>
  <c r="P106" i="20"/>
  <c r="Q105" i="20"/>
  <c r="P102" i="20"/>
  <c r="Q101" i="20"/>
  <c r="P98" i="20"/>
  <c r="Q97" i="20"/>
  <c r="P94" i="20"/>
  <c r="Q93" i="20"/>
  <c r="P90" i="20"/>
  <c r="Q89" i="20"/>
  <c r="P86" i="20"/>
  <c r="Q85" i="20"/>
  <c r="P113" i="20"/>
  <c r="Q112" i="20"/>
  <c r="P109" i="20"/>
  <c r="Q108" i="20"/>
  <c r="P105" i="20"/>
  <c r="Q104" i="20"/>
  <c r="P101" i="20"/>
  <c r="Q100" i="20"/>
  <c r="P97" i="20"/>
  <c r="Q96" i="20"/>
  <c r="P93" i="20"/>
  <c r="Q92" i="20"/>
  <c r="P89" i="20"/>
  <c r="Q88" i="20"/>
  <c r="P85" i="20"/>
  <c r="P88" i="20"/>
  <c r="Q87" i="20"/>
  <c r="Q90" i="20"/>
  <c r="P87" i="20"/>
  <c r="Q86" i="20"/>
  <c r="P112" i="20"/>
  <c r="Q111" i="20"/>
  <c r="P108" i="20"/>
  <c r="Q107" i="20"/>
  <c r="P104" i="20"/>
  <c r="Q103" i="20"/>
  <c r="P100" i="20"/>
  <c r="Q99" i="20"/>
  <c r="P96" i="20"/>
  <c r="Q95" i="20"/>
  <c r="P92" i="20"/>
  <c r="P111" i="20"/>
  <c r="Q110" i="20"/>
  <c r="P103" i="20"/>
  <c r="Q102" i="20"/>
  <c r="P95" i="20"/>
  <c r="Q94" i="20"/>
  <c r="P107" i="20"/>
  <c r="Q106" i="20"/>
  <c r="P99" i="20"/>
  <c r="Q98" i="20"/>
  <c r="Q114" i="20"/>
  <c r="DN23" i="20"/>
  <c r="DN25" i="20"/>
  <c r="AU24" i="20"/>
  <c r="AT21" i="20"/>
  <c r="AX21" i="20"/>
  <c r="AW21" i="20"/>
  <c r="AW23" i="20"/>
  <c r="AW25" i="20"/>
  <c r="AD24" i="20"/>
  <c r="AE24" i="20" s="1"/>
  <c r="AD20" i="20"/>
  <c r="AE20" i="20" s="1"/>
  <c r="AD26" i="20"/>
  <c r="AE26" i="20" s="1"/>
  <c r="AT19" i="20"/>
  <c r="DN16" i="20"/>
  <c r="AU16" i="20"/>
  <c r="AT16" i="20"/>
  <c r="DN22" i="20"/>
  <c r="AU22" i="20"/>
  <c r="AU25" i="20"/>
  <c r="AT23" i="20"/>
  <c r="AT22" i="20"/>
  <c r="AX25" i="20"/>
  <c r="AW16" i="20"/>
  <c r="AV16" i="20"/>
  <c r="AV25" i="20"/>
  <c r="AV24" i="20"/>
  <c r="BB14" i="20"/>
  <c r="BC14" i="20" s="1"/>
  <c r="AD15" i="20"/>
  <c r="AE15" i="20" s="1"/>
  <c r="AD19" i="20"/>
  <c r="AE19" i="20" s="1"/>
  <c r="DN17" i="20"/>
  <c r="S79" i="20"/>
  <c r="DN20" i="20"/>
  <c r="DN26" i="20"/>
  <c r="AU17" i="20"/>
  <c r="AU26" i="20"/>
  <c r="AT25" i="20"/>
  <c r="AT20" i="20"/>
  <c r="AT26" i="20"/>
  <c r="AX24" i="20"/>
  <c r="AW20" i="20"/>
  <c r="AW24" i="20"/>
  <c r="AU20" i="20"/>
  <c r="AV19" i="20"/>
  <c r="AV26" i="20"/>
  <c r="AD17" i="20"/>
  <c r="AE17" i="20" s="1"/>
  <c r="AD21" i="20"/>
  <c r="AE21" i="20" s="1"/>
  <c r="AD23" i="20"/>
  <c r="AE23" i="20" s="1"/>
  <c r="AD25" i="20"/>
  <c r="AE25" i="20" s="1"/>
  <c r="AV23" i="19"/>
  <c r="AW18" i="19"/>
  <c r="AV15" i="19"/>
  <c r="AV22" i="19"/>
  <c r="AX18" i="19"/>
  <c r="AW27" i="19"/>
  <c r="AX24" i="19"/>
  <c r="AV17" i="19"/>
  <c r="AU17" i="19"/>
  <c r="DN17" i="19"/>
  <c r="DN16" i="19"/>
  <c r="DN26" i="19"/>
  <c r="DN27" i="19"/>
  <c r="AU16" i="19"/>
  <c r="AU26" i="19"/>
  <c r="AU27" i="19"/>
  <c r="AT27" i="19"/>
  <c r="AX16" i="19"/>
  <c r="AD19" i="19"/>
  <c r="AE19" i="19" s="1"/>
  <c r="AG19" i="19"/>
  <c r="AD16" i="19"/>
  <c r="AE16" i="19" s="1"/>
  <c r="AD26" i="19"/>
  <c r="AE26" i="19" s="1"/>
  <c r="DN19" i="19"/>
  <c r="DN21" i="19"/>
  <c r="DN25" i="19"/>
  <c r="AU21" i="19"/>
  <c r="AU25" i="19"/>
  <c r="AT17" i="19"/>
  <c r="AT26" i="19"/>
  <c r="AX21" i="19"/>
  <c r="AD14" i="19"/>
  <c r="AE14" i="19" s="1"/>
  <c r="AD18" i="19"/>
  <c r="AE18" i="19" s="1"/>
  <c r="AD20" i="19"/>
  <c r="AE20" i="19" s="1"/>
  <c r="AD23" i="19"/>
  <c r="AE23" i="19" s="1"/>
  <c r="S86" i="19"/>
  <c r="AW19" i="19"/>
  <c r="AW21" i="19"/>
  <c r="AW25" i="19"/>
  <c r="AV16" i="19"/>
  <c r="AV21" i="19"/>
  <c r="DN14" i="19"/>
  <c r="AU14" i="19"/>
  <c r="AT14" i="19"/>
  <c r="DN18" i="19"/>
  <c r="DN22" i="19"/>
  <c r="DN23" i="19"/>
  <c r="AU19" i="19"/>
  <c r="AU22" i="19"/>
  <c r="AU23" i="19"/>
  <c r="AT16" i="19"/>
  <c r="AT19" i="19"/>
  <c r="AT23" i="19"/>
  <c r="AX25" i="19"/>
  <c r="AX17" i="19"/>
  <c r="AX23" i="19"/>
  <c r="AV14" i="19"/>
  <c r="AD15" i="19"/>
  <c r="AE15" i="19" s="1"/>
  <c r="AD22" i="19"/>
  <c r="AE22" i="19" s="1"/>
  <c r="AD21" i="19"/>
  <c r="AE21" i="19" s="1"/>
  <c r="AD27" i="19"/>
  <c r="AE27" i="19" s="1"/>
  <c r="S83" i="19"/>
  <c r="AV25" i="19"/>
  <c r="AV26" i="19"/>
  <c r="DN15" i="19"/>
  <c r="AU15" i="19"/>
  <c r="DN20" i="19"/>
  <c r="DN24" i="19"/>
  <c r="DN28" i="19"/>
  <c r="AU20" i="19"/>
  <c r="AU24" i="19"/>
  <c r="AU28" i="19"/>
  <c r="AT18" i="19"/>
  <c r="AT22" i="19"/>
  <c r="AT20" i="19"/>
  <c r="AT28" i="19"/>
  <c r="BB28" i="19" s="1"/>
  <c r="BC28" i="19" s="1"/>
  <c r="AX15" i="19"/>
  <c r="AX27" i="19"/>
  <c r="AX26" i="19"/>
  <c r="AD17" i="19"/>
  <c r="AE17" i="19" s="1"/>
  <c r="AD25" i="19"/>
  <c r="AE25" i="19" s="1"/>
  <c r="AD24" i="19"/>
  <c r="AE24" i="19" s="1"/>
  <c r="AD28" i="19"/>
  <c r="AE28" i="19" s="1"/>
  <c r="AV22" i="18"/>
  <c r="AV27" i="18"/>
  <c r="AT15" i="18"/>
  <c r="AX21" i="18"/>
  <c r="AW21" i="18"/>
  <c r="P112" i="18"/>
  <c r="Q111" i="18"/>
  <c r="P108" i="18"/>
  <c r="Q107" i="18"/>
  <c r="P104" i="18"/>
  <c r="Q103" i="18"/>
  <c r="P100" i="18"/>
  <c r="Q99" i="18"/>
  <c r="P96" i="18"/>
  <c r="Q95" i="18"/>
  <c r="P92" i="18"/>
  <c r="Q91" i="18"/>
  <c r="P88" i="18"/>
  <c r="Q87" i="18"/>
  <c r="P84" i="18"/>
  <c r="Q83" i="18"/>
  <c r="P110" i="18"/>
  <c r="Q109" i="18"/>
  <c r="P102" i="18"/>
  <c r="Q101" i="18"/>
  <c r="P94" i="18"/>
  <c r="Q93" i="18"/>
  <c r="P85" i="18"/>
  <c r="Q84" i="18"/>
  <c r="P83" i="18"/>
  <c r="P106" i="18"/>
  <c r="Q105" i="18"/>
  <c r="P90" i="18"/>
  <c r="P86" i="18"/>
  <c r="Q85" i="18"/>
  <c r="P105" i="18"/>
  <c r="Q104" i="18"/>
  <c r="P103" i="18"/>
  <c r="Q102" i="18"/>
  <c r="P101" i="18"/>
  <c r="Q100" i="18"/>
  <c r="P99" i="18"/>
  <c r="Q98" i="18"/>
  <c r="P98" i="18"/>
  <c r="Q97" i="18"/>
  <c r="P97" i="18"/>
  <c r="Q96" i="18"/>
  <c r="P95" i="18"/>
  <c r="Q94" i="18"/>
  <c r="P93" i="18"/>
  <c r="Q92" i="18"/>
  <c r="P91" i="18"/>
  <c r="Q90" i="18"/>
  <c r="Q112" i="18"/>
  <c r="P111" i="18"/>
  <c r="Q110" i="18"/>
  <c r="P109" i="18"/>
  <c r="Q108" i="18"/>
  <c r="P107" i="18"/>
  <c r="Q106" i="18"/>
  <c r="Q88" i="18"/>
  <c r="P87" i="18"/>
  <c r="Q86" i="18"/>
  <c r="S80" i="18"/>
  <c r="DN16" i="18"/>
  <c r="AT16" i="18"/>
  <c r="DN25" i="18"/>
  <c r="AX25" i="18"/>
  <c r="AD20" i="18"/>
  <c r="AE20" i="18" s="1"/>
  <c r="AT24" i="18"/>
  <c r="AV19" i="18"/>
  <c r="AU16" i="18"/>
  <c r="AU19" i="18"/>
  <c r="AU25" i="18"/>
  <c r="DN17" i="18"/>
  <c r="DN27" i="18"/>
  <c r="AD18" i="18"/>
  <c r="AE18" i="18" s="1"/>
  <c r="AV17" i="18"/>
  <c r="AT19" i="18"/>
  <c r="BB26" i="18"/>
  <c r="BC26" i="18" s="1"/>
  <c r="AT27" i="18"/>
  <c r="AU17" i="18"/>
  <c r="AW17" i="18"/>
  <c r="AW27" i="18"/>
  <c r="DN15" i="18"/>
  <c r="AV15" i="18"/>
  <c r="AX15" i="18"/>
  <c r="DN21" i="18"/>
  <c r="AU21" i="18"/>
  <c r="DN23" i="18"/>
  <c r="AT23" i="18"/>
  <c r="BB23" i="18" s="1"/>
  <c r="BC23" i="18" s="1"/>
  <c r="AD25" i="18"/>
  <c r="AE25" i="18" s="1"/>
  <c r="AD19" i="18"/>
  <c r="AE19" i="18" s="1"/>
  <c r="AD26" i="18"/>
  <c r="AE26" i="18" s="1"/>
  <c r="AD21" i="18"/>
  <c r="AE21" i="18" s="1"/>
  <c r="DN19" i="18"/>
  <c r="DN24" i="18"/>
  <c r="DN14" i="18"/>
  <c r="AU14" i="18"/>
  <c r="AV14" i="18"/>
  <c r="AD14" i="18"/>
  <c r="AE14" i="18" s="1"/>
  <c r="AD24" i="18"/>
  <c r="AE24" i="18" s="1"/>
  <c r="AT25" i="18"/>
  <c r="BB20" i="18"/>
  <c r="BC20" i="18" s="1"/>
  <c r="AW16" i="18"/>
  <c r="AW25" i="18"/>
  <c r="AD16" i="18"/>
  <c r="AE16" i="18" s="1"/>
  <c r="AD17" i="18"/>
  <c r="AE17" i="18" s="1"/>
  <c r="AX16" i="18"/>
  <c r="AT14" i="18"/>
  <c r="AV25" i="18"/>
  <c r="AU27" i="18"/>
  <c r="AU24" i="18"/>
  <c r="AW24" i="18"/>
  <c r="S77" i="18"/>
  <c r="DN18" i="18"/>
  <c r="AU18" i="18"/>
  <c r="BB18" i="18" s="1"/>
  <c r="BC18" i="18" s="1"/>
  <c r="DN22" i="18"/>
  <c r="AX22" i="18"/>
  <c r="BB22" i="18" s="1"/>
  <c r="BC22" i="18" s="1"/>
  <c r="DN26" i="18"/>
  <c r="AD15" i="18"/>
  <c r="AE15" i="18" s="1"/>
  <c r="AD22" i="18"/>
  <c r="AE22" i="18" s="1"/>
  <c r="AD27" i="18"/>
  <c r="AE27" i="18" s="1"/>
  <c r="AD23" i="18"/>
  <c r="AE23" i="18" s="1"/>
  <c r="BB16" i="17"/>
  <c r="BC16" i="17" s="1"/>
  <c r="AE14" i="17"/>
  <c r="AU18" i="17"/>
  <c r="AT19" i="17"/>
  <c r="AX15" i="17"/>
  <c r="AU24" i="17"/>
  <c r="AX24" i="17"/>
  <c r="S75" i="17"/>
  <c r="AT21" i="17"/>
  <c r="AG14" i="17"/>
  <c r="DN14" i="17"/>
  <c r="AU14" i="17"/>
  <c r="AX19" i="17"/>
  <c r="AT14" i="17"/>
  <c r="AX14" i="17"/>
  <c r="S78" i="17"/>
  <c r="DN17" i="17"/>
  <c r="AT17" i="17"/>
  <c r="DN18" i="17"/>
  <c r="DN22" i="17"/>
  <c r="AU23" i="17"/>
  <c r="AU26" i="17"/>
  <c r="AT20" i="17"/>
  <c r="AT23" i="17"/>
  <c r="AX22" i="17"/>
  <c r="AX25" i="17"/>
  <c r="AV22" i="17"/>
  <c r="AV26" i="17"/>
  <c r="AD23" i="17"/>
  <c r="AE23" i="17" s="1"/>
  <c r="AD21" i="17"/>
  <c r="AE21" i="17" s="1"/>
  <c r="AD26" i="17"/>
  <c r="AE26" i="17" s="1"/>
  <c r="AW17" i="17"/>
  <c r="AW18" i="17"/>
  <c r="AW22" i="17"/>
  <c r="AX17" i="17"/>
  <c r="DN21" i="17"/>
  <c r="DN19" i="17"/>
  <c r="DN24" i="17"/>
  <c r="AU21" i="17"/>
  <c r="AU20" i="17"/>
  <c r="AT26" i="17"/>
  <c r="AT25" i="17"/>
  <c r="AX20" i="17"/>
  <c r="AX26" i="17"/>
  <c r="AV18" i="17"/>
  <c r="AV21" i="17"/>
  <c r="AT22" i="17"/>
  <c r="AD15" i="17"/>
  <c r="AE15" i="17" s="1"/>
  <c r="AD25" i="17"/>
  <c r="AE25" i="17" s="1"/>
  <c r="AD24" i="17"/>
  <c r="AE24" i="17" s="1"/>
  <c r="AW19" i="17"/>
  <c r="DN15" i="17"/>
  <c r="AU15" i="17"/>
  <c r="AT15" i="17"/>
  <c r="DN23" i="17"/>
  <c r="AV19" i="17"/>
  <c r="AV20" i="17"/>
  <c r="AD17" i="17"/>
  <c r="AE17" i="17" s="1"/>
  <c r="AD20" i="17"/>
  <c r="AE20" i="17" s="1"/>
  <c r="AD19" i="17"/>
  <c r="AE19" i="17" s="1"/>
  <c r="AX18" i="17"/>
  <c r="BB18" i="17" s="1"/>
  <c r="BC18" i="17" s="1"/>
  <c r="AW23" i="17"/>
  <c r="AW24" i="17"/>
  <c r="BB24" i="17" s="1"/>
  <c r="BC24" i="17" s="1"/>
  <c r="P110" i="17"/>
  <c r="Q109" i="17"/>
  <c r="P106" i="17"/>
  <c r="Q105" i="17"/>
  <c r="P102" i="17"/>
  <c r="Q101" i="17"/>
  <c r="P98" i="17"/>
  <c r="Q97" i="17"/>
  <c r="P94" i="17"/>
  <c r="Q93" i="17"/>
  <c r="P90" i="17"/>
  <c r="Q89" i="17"/>
  <c r="P86" i="17"/>
  <c r="Q85" i="17"/>
  <c r="P82" i="17"/>
  <c r="Q81" i="17"/>
  <c r="P109" i="17"/>
  <c r="Q108" i="17"/>
  <c r="P105" i="17"/>
  <c r="Q104" i="17"/>
  <c r="P101" i="17"/>
  <c r="Q100" i="17"/>
  <c r="P97" i="17"/>
  <c r="Q96" i="17"/>
  <c r="P93" i="17"/>
  <c r="Q92" i="17"/>
  <c r="P89" i="17"/>
  <c r="Q88" i="17"/>
  <c r="P85" i="17"/>
  <c r="Q84" i="17"/>
  <c r="P81" i="17"/>
  <c r="P108" i="17"/>
  <c r="Q107" i="17"/>
  <c r="P104" i="17"/>
  <c r="Q103" i="17"/>
  <c r="P100" i="17"/>
  <c r="Q99" i="17"/>
  <c r="P96" i="17"/>
  <c r="Q95" i="17"/>
  <c r="P92" i="17"/>
  <c r="Q91" i="17"/>
  <c r="P88" i="17"/>
  <c r="P84" i="17"/>
  <c r="Q83" i="17"/>
  <c r="Q86" i="17"/>
  <c r="P107" i="17"/>
  <c r="Q106" i="17"/>
  <c r="P99" i="17"/>
  <c r="Q98" i="17"/>
  <c r="P91" i="17"/>
  <c r="Q90" i="17"/>
  <c r="P83" i="17"/>
  <c r="Q82" i="17"/>
  <c r="P103" i="17"/>
  <c r="Q102" i="17"/>
  <c r="P95" i="17"/>
  <c r="Q94" i="17"/>
  <c r="Q110" i="17"/>
  <c r="DN20" i="17"/>
  <c r="DN25" i="17"/>
  <c r="DN26" i="17"/>
  <c r="BD16" i="17"/>
  <c r="AX23" i="17"/>
  <c r="AV15" i="17"/>
  <c r="AV17" i="17"/>
  <c r="AV25" i="17"/>
  <c r="AD16" i="17"/>
  <c r="AE16" i="17" s="1"/>
  <c r="AD18" i="17"/>
  <c r="AE18" i="17" s="1"/>
  <c r="AD22" i="17"/>
  <c r="AE22" i="17" s="1"/>
  <c r="AW21" i="17"/>
  <c r="AW25" i="17"/>
  <c r="AW20" i="16"/>
  <c r="AV20" i="16"/>
  <c r="AW19" i="16"/>
  <c r="AW25" i="16"/>
  <c r="AV18" i="16"/>
  <c r="AV24" i="16"/>
  <c r="AV25" i="16"/>
  <c r="AW24" i="16"/>
  <c r="AV19" i="16"/>
  <c r="AV26" i="16"/>
  <c r="AX21" i="16"/>
  <c r="AU16" i="16"/>
  <c r="AU25" i="16"/>
  <c r="AX27" i="16"/>
  <c r="S80" i="16"/>
  <c r="S77" i="16"/>
  <c r="DN17" i="16"/>
  <c r="AW17" i="16"/>
  <c r="DN22" i="16"/>
  <c r="DN15" i="16"/>
  <c r="AW15" i="16"/>
  <c r="AV15" i="16"/>
  <c r="DN23" i="16"/>
  <c r="AT17" i="16"/>
  <c r="AT26" i="16"/>
  <c r="AX17" i="16"/>
  <c r="AU15" i="16"/>
  <c r="AU20" i="16"/>
  <c r="AU14" i="16"/>
  <c r="AD16" i="16"/>
  <c r="AE16" i="16" s="1"/>
  <c r="AD22" i="16"/>
  <c r="AE22" i="16" s="1"/>
  <c r="AD23" i="16"/>
  <c r="AE23" i="16" s="1"/>
  <c r="AV17" i="16"/>
  <c r="AW23" i="16"/>
  <c r="AV23" i="16"/>
  <c r="AW18" i="16"/>
  <c r="AW22" i="16"/>
  <c r="DN24" i="16"/>
  <c r="DN19" i="16"/>
  <c r="DN25" i="16"/>
  <c r="AT14" i="16"/>
  <c r="AT22" i="16"/>
  <c r="AT20" i="16"/>
  <c r="AX19" i="16"/>
  <c r="AU19" i="16"/>
  <c r="AU26" i="16"/>
  <c r="AU22" i="16"/>
  <c r="AD14" i="16"/>
  <c r="AE14" i="16" s="1"/>
  <c r="AD20" i="16"/>
  <c r="AE20" i="16" s="1"/>
  <c r="AD26" i="16"/>
  <c r="AE26" i="16" s="1"/>
  <c r="DN16" i="16"/>
  <c r="AW16" i="16"/>
  <c r="DN21" i="16"/>
  <c r="DN27" i="16"/>
  <c r="AT18" i="16"/>
  <c r="AT16" i="16"/>
  <c r="AT25" i="16"/>
  <c r="AX22" i="16"/>
  <c r="AX24" i="16"/>
  <c r="AU23" i="16"/>
  <c r="AU27" i="16"/>
  <c r="AU21" i="16"/>
  <c r="AD15" i="16"/>
  <c r="AE15" i="16" s="1"/>
  <c r="AD17" i="16"/>
  <c r="AE17" i="16" s="1"/>
  <c r="AD19" i="16"/>
  <c r="AE19" i="16" s="1"/>
  <c r="AD25" i="16"/>
  <c r="AE25" i="16" s="1"/>
  <c r="DN18" i="16"/>
  <c r="DN14" i="16"/>
  <c r="AV14" i="16"/>
  <c r="DN20" i="16"/>
  <c r="DN26" i="16"/>
  <c r="AT15" i="16"/>
  <c r="AT23" i="16"/>
  <c r="AX15" i="16"/>
  <c r="AX23" i="16"/>
  <c r="AU18" i="16"/>
  <c r="AU17" i="16"/>
  <c r="AU24" i="16"/>
  <c r="AD21" i="16"/>
  <c r="AE21" i="16" s="1"/>
  <c r="AD18" i="16"/>
  <c r="AE18" i="16" s="1"/>
  <c r="AD24" i="16"/>
  <c r="AE24" i="16" s="1"/>
  <c r="AD27" i="16"/>
  <c r="AE27" i="16" s="1"/>
  <c r="AT17" i="14"/>
  <c r="AT16" i="14"/>
  <c r="AW16" i="14"/>
  <c r="AW22" i="14"/>
  <c r="AW17" i="14"/>
  <c r="AT19" i="14"/>
  <c r="AU22" i="14"/>
  <c r="AW15" i="14"/>
  <c r="AU17" i="14"/>
  <c r="AT22" i="14"/>
  <c r="AX17" i="14"/>
  <c r="BB17" i="14" s="1"/>
  <c r="BC17" i="14" s="1"/>
  <c r="BD17" i="14" s="1"/>
  <c r="AW21" i="14"/>
  <c r="AX22" i="14"/>
  <c r="DN15" i="14"/>
  <c r="AX15" i="14"/>
  <c r="DN19" i="14"/>
  <c r="DN23" i="14"/>
  <c r="AX19" i="14"/>
  <c r="AV19" i="14"/>
  <c r="AD19" i="14"/>
  <c r="AE19" i="14" s="1"/>
  <c r="AD17" i="14"/>
  <c r="AE17" i="14" s="1"/>
  <c r="AD24" i="14"/>
  <c r="AE24" i="14" s="1"/>
  <c r="BB14" i="14"/>
  <c r="BC14" i="14" s="1"/>
  <c r="DN20" i="14"/>
  <c r="DN21" i="14"/>
  <c r="AV15" i="14"/>
  <c r="AV21" i="14"/>
  <c r="AD20" i="14"/>
  <c r="AE20" i="14" s="1"/>
  <c r="AD21" i="14"/>
  <c r="AE21" i="14" s="1"/>
  <c r="AD22" i="14"/>
  <c r="AE22" i="14" s="1"/>
  <c r="S74" i="14"/>
  <c r="AU21" i="14"/>
  <c r="AU23" i="14"/>
  <c r="AT20" i="14"/>
  <c r="AT23" i="14"/>
  <c r="DN16" i="14"/>
  <c r="DN18" i="14"/>
  <c r="DN24" i="14"/>
  <c r="AX16" i="14"/>
  <c r="AX18" i="14"/>
  <c r="AV18" i="14"/>
  <c r="AV23" i="14"/>
  <c r="AD14" i="14"/>
  <c r="AE14" i="14" s="1"/>
  <c r="AD16" i="14"/>
  <c r="AE16" i="14" s="1"/>
  <c r="AD23" i="14"/>
  <c r="AE23" i="14" s="1"/>
  <c r="AG23" i="14"/>
  <c r="AW19" i="14"/>
  <c r="AU20" i="14"/>
  <c r="S71" i="14"/>
  <c r="DN17" i="14"/>
  <c r="DN22" i="14"/>
  <c r="AX20" i="14"/>
  <c r="AX21" i="14"/>
  <c r="AX24" i="14"/>
  <c r="AV16" i="14"/>
  <c r="AV24" i="14"/>
  <c r="AV20" i="14"/>
  <c r="AT15" i="14"/>
  <c r="AD15" i="14"/>
  <c r="AE15" i="14" s="1"/>
  <c r="AD18" i="14"/>
  <c r="AE18" i="14" s="1"/>
  <c r="AV18" i="12"/>
  <c r="AV20" i="12"/>
  <c r="AW18" i="12"/>
  <c r="AW20" i="12"/>
  <c r="AT16" i="12"/>
  <c r="AX16" i="12"/>
  <c r="AV21" i="12"/>
  <c r="AU25" i="12"/>
  <c r="AW21" i="12"/>
  <c r="AT20" i="12"/>
  <c r="DN17" i="12"/>
  <c r="AW17" i="12"/>
  <c r="AT17" i="12"/>
  <c r="S77" i="12"/>
  <c r="P112" i="12"/>
  <c r="Q111" i="12"/>
  <c r="P108" i="12"/>
  <c r="Q107" i="12"/>
  <c r="P104" i="12"/>
  <c r="Q103" i="12"/>
  <c r="P100" i="12"/>
  <c r="Q99" i="12"/>
  <c r="P96" i="12"/>
  <c r="Q95" i="12"/>
  <c r="P92" i="12"/>
  <c r="Q91" i="12"/>
  <c r="P88" i="12"/>
  <c r="Q87" i="12"/>
  <c r="P84" i="12"/>
  <c r="Q83" i="12"/>
  <c r="P111" i="12"/>
  <c r="Q110" i="12"/>
  <c r="P107" i="12"/>
  <c r="Q106" i="12"/>
  <c r="P103" i="12"/>
  <c r="Q102" i="12"/>
  <c r="P99" i="12"/>
  <c r="Q98" i="12"/>
  <c r="P95" i="12"/>
  <c r="Q94" i="12"/>
  <c r="P91" i="12"/>
  <c r="Q90" i="12"/>
  <c r="P87" i="12"/>
  <c r="Q86" i="12"/>
  <c r="P83" i="12"/>
  <c r="P110" i="12"/>
  <c r="Q109" i="12"/>
  <c r="P106" i="12"/>
  <c r="Q105" i="12"/>
  <c r="P102" i="12"/>
  <c r="Q101" i="12"/>
  <c r="P98" i="12"/>
  <c r="Q97" i="12"/>
  <c r="P94" i="12"/>
  <c r="Q93" i="12"/>
  <c r="P90" i="12"/>
  <c r="P86" i="12"/>
  <c r="Q85" i="12"/>
  <c r="Q88" i="12"/>
  <c r="P109" i="12"/>
  <c r="Q108" i="12"/>
  <c r="P101" i="12"/>
  <c r="Q100" i="12"/>
  <c r="P93" i="12"/>
  <c r="Q92" i="12"/>
  <c r="P85" i="12"/>
  <c r="Q84" i="12"/>
  <c r="P105" i="12"/>
  <c r="Q104" i="12"/>
  <c r="Q112" i="12"/>
  <c r="P97" i="12"/>
  <c r="Q96" i="12"/>
  <c r="DN22" i="12"/>
  <c r="DN23" i="12"/>
  <c r="AU22" i="12"/>
  <c r="AD17" i="12"/>
  <c r="AE17" i="12" s="1"/>
  <c r="AD14" i="12"/>
  <c r="AE14" i="12" s="1"/>
  <c r="AD20" i="12"/>
  <c r="AE20" i="12" s="1"/>
  <c r="DN21" i="12"/>
  <c r="DN24" i="12"/>
  <c r="AT22" i="12"/>
  <c r="AX22" i="12"/>
  <c r="AD16" i="12"/>
  <c r="AE16" i="12" s="1"/>
  <c r="AD18" i="12"/>
  <c r="AE18" i="12" s="1"/>
  <c r="AD24" i="12"/>
  <c r="AE24" i="12" s="1"/>
  <c r="S80" i="12"/>
  <c r="AW14" i="12"/>
  <c r="AW24" i="12"/>
  <c r="AU21" i="12"/>
  <c r="DN25" i="12"/>
  <c r="AU20" i="12"/>
  <c r="BB20" i="12" s="1"/>
  <c r="BC20" i="12" s="1"/>
  <c r="AU24" i="12"/>
  <c r="AT24" i="12"/>
  <c r="DN16" i="12"/>
  <c r="AV16" i="12"/>
  <c r="AX23" i="12"/>
  <c r="AD19" i="12"/>
  <c r="AE19" i="12" s="1"/>
  <c r="AD22" i="12"/>
  <c r="AE22" i="12" s="1"/>
  <c r="AD25" i="12"/>
  <c r="AE25" i="12" s="1"/>
  <c r="AU14" i="12"/>
  <c r="AT14" i="12"/>
  <c r="DN14" i="12"/>
  <c r="AX14" i="12"/>
  <c r="AW22" i="12"/>
  <c r="AW23" i="12"/>
  <c r="AV24" i="12"/>
  <c r="DN15" i="12"/>
  <c r="AV15" i="12"/>
  <c r="AU15" i="12"/>
  <c r="DN18" i="12"/>
  <c r="AT18" i="12"/>
  <c r="DN20" i="12"/>
  <c r="AU23" i="12"/>
  <c r="BB19" i="12"/>
  <c r="BC19" i="12" s="1"/>
  <c r="BB25" i="12"/>
  <c r="BC25" i="12" s="1"/>
  <c r="BD25" i="12" s="1"/>
  <c r="AW16" i="12"/>
  <c r="AX18" i="12"/>
  <c r="AX15" i="12"/>
  <c r="AX21" i="12"/>
  <c r="AV22" i="12"/>
  <c r="AD15" i="12"/>
  <c r="AE15" i="12" s="1"/>
  <c r="AD21" i="12"/>
  <c r="AE21" i="12" s="1"/>
  <c r="AD23" i="12"/>
  <c r="AE23" i="12" s="1"/>
  <c r="AE18" i="8"/>
  <c r="DN14" i="8"/>
  <c r="AX14" i="8"/>
  <c r="AW14" i="8"/>
  <c r="AT23" i="8"/>
  <c r="AU14" i="8"/>
  <c r="DN20" i="8"/>
  <c r="AT20" i="8"/>
  <c r="AW20" i="8"/>
  <c r="AV20" i="8"/>
  <c r="AT19" i="8"/>
  <c r="BB16" i="8"/>
  <c r="BC16" i="8" s="1"/>
  <c r="BD16" i="8" s="1"/>
  <c r="AX20" i="8"/>
  <c r="AU22" i="8"/>
  <c r="AG18" i="8"/>
  <c r="BB20" i="8"/>
  <c r="BC20" i="8" s="1"/>
  <c r="BD20" i="8" s="1"/>
  <c r="S80" i="8"/>
  <c r="DN18" i="8"/>
  <c r="DN15" i="8"/>
  <c r="AX15" i="8"/>
  <c r="AT15" i="8"/>
  <c r="DN19" i="8"/>
  <c r="DN24" i="8"/>
  <c r="AX24" i="8"/>
  <c r="AU24" i="8"/>
  <c r="AT22" i="8"/>
  <c r="AX22" i="8"/>
  <c r="AD16" i="8"/>
  <c r="AE16" i="8" s="1"/>
  <c r="AD17" i="8"/>
  <c r="AE17" i="8" s="1"/>
  <c r="AD25" i="8"/>
  <c r="AE25" i="8" s="1"/>
  <c r="AW19" i="8"/>
  <c r="AW24" i="8"/>
  <c r="AU18" i="8"/>
  <c r="AV18" i="8"/>
  <c r="AU17" i="8"/>
  <c r="DN22" i="8"/>
  <c r="DN25" i="8"/>
  <c r="AU21" i="8"/>
  <c r="AU25" i="8"/>
  <c r="AT24" i="8"/>
  <c r="AD24" i="8"/>
  <c r="AE24" i="8" s="1"/>
  <c r="AD19" i="8"/>
  <c r="AE19" i="8" s="1"/>
  <c r="AW15" i="8"/>
  <c r="AW21" i="8"/>
  <c r="AW25" i="8"/>
  <c r="AV15" i="8"/>
  <c r="AV22" i="8"/>
  <c r="DN17" i="8"/>
  <c r="AT21" i="8"/>
  <c r="DN23" i="8"/>
  <c r="AX25" i="8"/>
  <c r="AV17" i="8"/>
  <c r="AD15" i="8"/>
  <c r="AE15" i="8" s="1"/>
  <c r="AD22" i="8"/>
  <c r="AE22" i="8" s="1"/>
  <c r="AD23" i="8"/>
  <c r="AE23" i="8" s="1"/>
  <c r="AT17" i="8"/>
  <c r="AW17" i="8"/>
  <c r="AV19" i="8"/>
  <c r="AV24" i="8"/>
  <c r="AV25" i="8"/>
  <c r="S77" i="8"/>
  <c r="DN21" i="8"/>
  <c r="AX21" i="8"/>
  <c r="AX23" i="8"/>
  <c r="AD20" i="8"/>
  <c r="AE20" i="8" s="1"/>
  <c r="AD21" i="8"/>
  <c r="AE21" i="8" s="1"/>
  <c r="AW23" i="8"/>
  <c r="AV23" i="8"/>
  <c r="AW18" i="8"/>
  <c r="AU21" i="9"/>
  <c r="AT21" i="9"/>
  <c r="AW19" i="9"/>
  <c r="AX18" i="9"/>
  <c r="AW26" i="9"/>
  <c r="AU26" i="9"/>
  <c r="AX27" i="9"/>
  <c r="AU19" i="9"/>
  <c r="AU27" i="9"/>
  <c r="AT26" i="9"/>
  <c r="AX21" i="9"/>
  <c r="AW18" i="9"/>
  <c r="AW27" i="9"/>
  <c r="AT28" i="9"/>
  <c r="BB14" i="9"/>
  <c r="BC14" i="9" s="1"/>
  <c r="BD14" i="9" s="1"/>
  <c r="AU16" i="9"/>
  <c r="AU28" i="9"/>
  <c r="AX16" i="9"/>
  <c r="AW21" i="9"/>
  <c r="DN23" i="9"/>
  <c r="DN20" i="9"/>
  <c r="DN24" i="9"/>
  <c r="AT23" i="9"/>
  <c r="AX23" i="9"/>
  <c r="AV24" i="9"/>
  <c r="AD14" i="9"/>
  <c r="AE14" i="9" s="1"/>
  <c r="AD15" i="9"/>
  <c r="AE15" i="9" s="1"/>
  <c r="AD23" i="9"/>
  <c r="AE23" i="9" s="1"/>
  <c r="AD24" i="9"/>
  <c r="AE24" i="9" s="1"/>
  <c r="S86" i="9"/>
  <c r="DN15" i="9"/>
  <c r="DN17" i="9"/>
  <c r="DN22" i="9"/>
  <c r="AU15" i="9"/>
  <c r="AT20" i="9"/>
  <c r="AT24" i="9"/>
  <c r="AX19" i="9"/>
  <c r="AW15" i="9"/>
  <c r="AW20" i="9"/>
  <c r="AW25" i="9"/>
  <c r="AV16" i="9"/>
  <c r="AD18" i="9"/>
  <c r="AE18" i="9" s="1"/>
  <c r="AD22" i="9"/>
  <c r="AE22" i="9" s="1"/>
  <c r="AD20" i="9"/>
  <c r="AE20" i="9" s="1"/>
  <c r="AD27" i="9"/>
  <c r="AE27" i="9" s="1"/>
  <c r="DN18" i="9"/>
  <c r="DN21" i="9"/>
  <c r="DN26" i="9"/>
  <c r="DN27" i="9"/>
  <c r="AU17" i="9"/>
  <c r="AU18" i="9"/>
  <c r="AU23" i="9"/>
  <c r="AT16" i="9"/>
  <c r="AT17" i="9"/>
  <c r="AT27" i="9"/>
  <c r="BB27" i="9" s="1"/>
  <c r="BC27" i="9" s="1"/>
  <c r="AX15" i="9"/>
  <c r="AX22" i="9"/>
  <c r="AX17" i="9"/>
  <c r="AX25" i="9"/>
  <c r="AW23" i="9"/>
  <c r="AW22" i="9"/>
  <c r="AW24" i="9"/>
  <c r="AV18" i="9"/>
  <c r="AV26" i="9"/>
  <c r="BB26" i="9" s="1"/>
  <c r="BC26" i="9" s="1"/>
  <c r="AV23" i="9"/>
  <c r="AD19" i="9"/>
  <c r="AE19" i="9" s="1"/>
  <c r="AD17" i="9"/>
  <c r="AE17" i="9" s="1"/>
  <c r="AD26" i="9"/>
  <c r="AE26" i="9" s="1"/>
  <c r="AD28" i="9"/>
  <c r="AE28" i="9" s="1"/>
  <c r="S83" i="9"/>
  <c r="DN19" i="9"/>
  <c r="DN16" i="9"/>
  <c r="DN25" i="9"/>
  <c r="DN28" i="9"/>
  <c r="AU20" i="9"/>
  <c r="AU24" i="9"/>
  <c r="AU22" i="9"/>
  <c r="AT15" i="9"/>
  <c r="AT22" i="9"/>
  <c r="AT25" i="9"/>
  <c r="AX20" i="9"/>
  <c r="AX24" i="9"/>
  <c r="AX28" i="9"/>
  <c r="AW17" i="9"/>
  <c r="AW28" i="9"/>
  <c r="AV15" i="9"/>
  <c r="AV20" i="9"/>
  <c r="AD16" i="9"/>
  <c r="AE16" i="9" s="1"/>
  <c r="AD21" i="9"/>
  <c r="AE21" i="9" s="1"/>
  <c r="AD25" i="9"/>
  <c r="AE25" i="9" s="1"/>
  <c r="DN22" i="6"/>
  <c r="AV22" i="6"/>
  <c r="DN29" i="6"/>
  <c r="AV24" i="6"/>
  <c r="DN24" i="6"/>
  <c r="BD14" i="6"/>
  <c r="AW22" i="6"/>
  <c r="AD18" i="6"/>
  <c r="AE18" i="6" s="1"/>
  <c r="AD24" i="6"/>
  <c r="AE24" i="6" s="1"/>
  <c r="AG24" i="6"/>
  <c r="DN19" i="6"/>
  <c r="AV19" i="6"/>
  <c r="DN25" i="6"/>
  <c r="AV25" i="6"/>
  <c r="AT25" i="6"/>
  <c r="DN18" i="6"/>
  <c r="AX18" i="6"/>
  <c r="AV18" i="6"/>
  <c r="AX27" i="6"/>
  <c r="AT21" i="6"/>
  <c r="DN21" i="6"/>
  <c r="AD16" i="6"/>
  <c r="AE16" i="6" s="1"/>
  <c r="AG16" i="6"/>
  <c r="AD27" i="6"/>
  <c r="AE27" i="6" s="1"/>
  <c r="AV29" i="6"/>
  <c r="S87" i="6"/>
  <c r="N96" i="6" s="1"/>
  <c r="Q96" i="6" s="1"/>
  <c r="C6" i="6" s="1"/>
  <c r="DN20" i="6"/>
  <c r="AV20" i="6"/>
  <c r="AD15" i="6"/>
  <c r="AE15" i="6" s="1"/>
  <c r="AW27" i="6"/>
  <c r="AG17" i="6"/>
  <c r="AD17" i="6"/>
  <c r="AE17" i="6" s="1"/>
  <c r="AD14" i="6"/>
  <c r="AE14" i="6" s="1"/>
  <c r="BB15" i="6"/>
  <c r="BC15" i="6" s="1"/>
  <c r="BB23" i="6"/>
  <c r="BC23" i="6" s="1"/>
  <c r="DN23" i="6"/>
  <c r="AX19" i="6"/>
  <c r="AX20" i="6"/>
  <c r="BB20" i="6" s="1"/>
  <c r="BC20" i="6" s="1"/>
  <c r="AW24" i="6"/>
  <c r="AD20" i="6"/>
  <c r="AE20" i="6" s="1"/>
  <c r="AD22" i="6"/>
  <c r="AE22" i="6" s="1"/>
  <c r="AU29" i="6"/>
  <c r="AW29" i="6"/>
  <c r="AD23" i="6"/>
  <c r="AE23" i="6" s="1"/>
  <c r="AG23" i="6"/>
  <c r="AU24" i="6"/>
  <c r="BB24" i="6" s="1"/>
  <c r="BC24" i="6" s="1"/>
  <c r="BB18" i="6"/>
  <c r="BC18" i="6" s="1"/>
  <c r="S84" i="6"/>
  <c r="DN27" i="6"/>
  <c r="AV27" i="6"/>
  <c r="BB27" i="6" s="1"/>
  <c r="BC27" i="6" s="1"/>
  <c r="AX24" i="6"/>
  <c r="AW20" i="6"/>
  <c r="AW19" i="6"/>
  <c r="AD19" i="6"/>
  <c r="AE19" i="6" s="1"/>
  <c r="AD28" i="6"/>
  <c r="AE28" i="6" s="1"/>
  <c r="AU21" i="6"/>
  <c r="AT29" i="6"/>
  <c r="AG26" i="6"/>
  <c r="AD26" i="6"/>
  <c r="AE26" i="6" s="1"/>
  <c r="DN17" i="6"/>
  <c r="AT17" i="6"/>
  <c r="AV17" i="6"/>
  <c r="AV28" i="6"/>
  <c r="DN28" i="6"/>
  <c r="AX28" i="6"/>
  <c r="Q118" i="6"/>
  <c r="P115" i="6"/>
  <c r="Q110" i="6"/>
  <c r="P107" i="6"/>
  <c r="Q102" i="6"/>
  <c r="P99" i="6"/>
  <c r="P95" i="6"/>
  <c r="Q90" i="6"/>
  <c r="P118" i="6"/>
  <c r="Q113" i="6"/>
  <c r="P110" i="6"/>
  <c r="Q105" i="6"/>
  <c r="P102" i="6"/>
  <c r="Q97" i="6"/>
  <c r="Q93" i="6"/>
  <c r="P90" i="6"/>
  <c r="Q116" i="6"/>
  <c r="P111" i="6"/>
  <c r="P109" i="6"/>
  <c r="Q100" i="6"/>
  <c r="P116" i="6"/>
  <c r="Q114" i="6"/>
  <c r="Q107" i="6"/>
  <c r="P100" i="6"/>
  <c r="Q98" i="6"/>
  <c r="Q95" i="6"/>
  <c r="P114" i="6"/>
  <c r="Q112" i="6"/>
  <c r="P105" i="6"/>
  <c r="P98" i="6"/>
  <c r="P93" i="6"/>
  <c r="Q115" i="6"/>
  <c r="P108" i="6"/>
  <c r="Q106" i="6"/>
  <c r="Q99" i="6"/>
  <c r="Q94" i="6"/>
  <c r="Q109" i="6"/>
  <c r="P103" i="6"/>
  <c r="P101" i="6"/>
  <c r="P113" i="6"/>
  <c r="Q111" i="6"/>
  <c r="Q92" i="6"/>
  <c r="Q104" i="6"/>
  <c r="P94" i="6"/>
  <c r="P92" i="6"/>
  <c r="Q119" i="6"/>
  <c r="P119" i="6"/>
  <c r="P117" i="6"/>
  <c r="Q108" i="6"/>
  <c r="P112" i="6"/>
  <c r="P97" i="6"/>
  <c r="Q117" i="6"/>
  <c r="P104" i="6"/>
  <c r="Q101" i="6"/>
  <c r="Q91" i="6"/>
  <c r="P106" i="6"/>
  <c r="P91" i="6"/>
  <c r="Q103" i="6"/>
  <c r="AT22" i="6"/>
  <c r="AX21" i="6"/>
  <c r="AW25" i="6"/>
  <c r="AW18" i="6"/>
  <c r="AD21" i="6"/>
  <c r="AE21" i="6" s="1"/>
  <c r="AD29" i="6"/>
  <c r="AE29" i="6" s="1"/>
  <c r="AG29" i="6"/>
  <c r="AU17" i="6"/>
  <c r="AX29" i="6"/>
  <c r="AT28" i="6"/>
  <c r="BB28" i="6" s="1"/>
  <c r="BC28" i="6" s="1"/>
  <c r="AV26" i="6"/>
  <c r="AT26" i="6"/>
  <c r="BB26" i="6" s="1"/>
  <c r="BC26" i="6" s="1"/>
  <c r="DN26" i="6"/>
  <c r="AX16" i="6"/>
  <c r="DN16" i="6"/>
  <c r="AV16" i="6"/>
  <c r="AT16" i="6"/>
  <c r="AX22" i="6"/>
  <c r="AW21" i="6"/>
  <c r="AW28" i="6"/>
  <c r="AD25" i="6"/>
  <c r="AE25" i="6" s="1"/>
  <c r="AU25" i="6"/>
  <c r="AU22" i="6"/>
  <c r="AV21" i="1"/>
  <c r="AX14" i="1"/>
  <c r="AU21" i="1"/>
  <c r="AV19" i="1"/>
  <c r="AX25" i="1"/>
  <c r="AX19" i="1"/>
  <c r="AU18" i="1"/>
  <c r="BB18" i="1" s="1"/>
  <c r="BC18" i="1" s="1"/>
  <c r="AT21" i="1"/>
  <c r="AV27" i="1"/>
  <c r="AT18" i="1"/>
  <c r="AT27" i="1"/>
  <c r="AW27" i="1"/>
  <c r="DN29" i="1"/>
  <c r="AW29" i="1"/>
  <c r="BB29" i="1" s="1"/>
  <c r="BC29" i="1" s="1"/>
  <c r="DN28" i="1"/>
  <c r="AG16" i="1"/>
  <c r="AD16" i="1"/>
  <c r="AE16" i="1" s="1"/>
  <c r="AH16" i="1" s="1"/>
  <c r="AD21" i="1"/>
  <c r="AE21" i="1" s="1"/>
  <c r="AH21" i="1" s="1"/>
  <c r="DN20" i="1"/>
  <c r="AV20" i="1"/>
  <c r="AU20" i="1"/>
  <c r="AV16" i="1"/>
  <c r="AT16" i="1"/>
  <c r="DN16" i="1"/>
  <c r="AD22" i="1"/>
  <c r="AE22" i="1" s="1"/>
  <c r="AH22" i="1" s="1"/>
  <c r="AG27" i="1"/>
  <c r="AD27" i="1"/>
  <c r="AE27" i="1" s="1"/>
  <c r="AH27" i="1" s="1"/>
  <c r="AD15" i="1"/>
  <c r="AE15" i="1" s="1"/>
  <c r="AH15" i="1" s="1"/>
  <c r="AD25" i="1"/>
  <c r="AE25" i="1" s="1"/>
  <c r="AH25" i="1" s="1"/>
  <c r="DN22" i="1"/>
  <c r="AW22" i="1"/>
  <c r="AD20" i="1"/>
  <c r="AE20" i="1" s="1"/>
  <c r="AH20" i="1" s="1"/>
  <c r="AG20" i="1"/>
  <c r="AD28" i="1"/>
  <c r="AE28" i="1" s="1"/>
  <c r="AH28" i="1" s="1"/>
  <c r="DN23" i="1"/>
  <c r="AW23" i="1"/>
  <c r="AV23" i="1"/>
  <c r="AD26" i="1"/>
  <c r="AE26" i="1" s="1"/>
  <c r="AH26" i="1" s="1"/>
  <c r="AD23" i="1"/>
  <c r="AE23" i="1" s="1"/>
  <c r="AH23" i="1" s="1"/>
  <c r="BB27" i="1"/>
  <c r="BC27" i="1" s="1"/>
  <c r="AX20" i="1"/>
  <c r="DN17" i="1"/>
  <c r="AV17" i="1"/>
  <c r="AT17" i="1"/>
  <c r="DN26" i="1"/>
  <c r="AT20" i="1"/>
  <c r="AX17" i="1"/>
  <c r="AW17" i="1"/>
  <c r="AV26" i="1"/>
  <c r="AX16" i="1"/>
  <c r="AU22" i="1"/>
  <c r="BB22" i="1" s="1"/>
  <c r="BC22" i="1" s="1"/>
  <c r="DN18" i="1"/>
  <c r="DN21" i="1"/>
  <c r="AD18" i="1"/>
  <c r="AE18" i="1" s="1"/>
  <c r="AH18" i="1" s="1"/>
  <c r="AD29" i="1"/>
  <c r="AE29" i="1" s="1"/>
  <c r="AH29" i="1" s="1"/>
  <c r="BB24" i="1"/>
  <c r="BC24" i="1" s="1"/>
  <c r="AU14" i="1"/>
  <c r="AV14" i="1"/>
  <c r="AT14" i="1"/>
  <c r="DN14" i="1"/>
  <c r="BB21" i="1"/>
  <c r="BC21" i="1" s="1"/>
  <c r="DN25" i="1"/>
  <c r="AW25" i="1"/>
  <c r="BB25" i="1" s="1"/>
  <c r="BC25" i="1" s="1"/>
  <c r="AU19" i="1"/>
  <c r="DN19" i="1"/>
  <c r="AT19" i="1"/>
  <c r="AD17" i="1"/>
  <c r="AE17" i="1" s="1"/>
  <c r="AH17" i="1" s="1"/>
  <c r="AD24" i="1"/>
  <c r="AE24" i="1" s="1"/>
  <c r="AH24" i="1" s="1"/>
  <c r="AG24" i="1"/>
  <c r="AU23" i="1"/>
  <c r="AX23" i="1"/>
  <c r="AW26" i="1"/>
  <c r="AU28" i="1"/>
  <c r="BB28" i="1" s="1"/>
  <c r="BC28" i="1" s="1"/>
  <c r="DN15" i="1"/>
  <c r="AV15" i="1"/>
  <c r="BB15" i="1" s="1"/>
  <c r="BC15" i="1" s="1"/>
  <c r="DN27" i="1"/>
  <c r="AD19" i="1"/>
  <c r="AE19" i="1" s="1"/>
  <c r="AH19" i="1" s="1"/>
  <c r="AD14" i="1"/>
  <c r="AE14" i="1" s="1"/>
  <c r="AH14" i="1" s="1"/>
  <c r="N91" i="20" l="1"/>
  <c r="Q91" i="20" s="1"/>
  <c r="C6" i="20" s="1"/>
  <c r="BB15" i="20"/>
  <c r="BC15" i="20" s="1"/>
  <c r="AG20" i="20"/>
  <c r="BB17" i="20"/>
  <c r="BC17" i="20" s="1"/>
  <c r="BD17" i="20" s="1"/>
  <c r="AG23" i="20"/>
  <c r="BB25" i="20"/>
  <c r="BC25" i="20" s="1"/>
  <c r="BD25" i="20" s="1"/>
  <c r="AG21" i="20"/>
  <c r="AG24" i="20"/>
  <c r="AG17" i="20"/>
  <c r="BD15" i="20"/>
  <c r="BB20" i="20"/>
  <c r="BC20" i="20" s="1"/>
  <c r="BD14" i="20"/>
  <c r="AG19" i="20"/>
  <c r="AG22" i="20"/>
  <c r="AG18" i="20"/>
  <c r="BB22" i="20"/>
  <c r="BC22" i="20" s="1"/>
  <c r="BB16" i="20"/>
  <c r="BC16" i="20" s="1"/>
  <c r="BB19" i="20"/>
  <c r="BC19" i="20" s="1"/>
  <c r="BB21" i="20"/>
  <c r="BC21" i="20" s="1"/>
  <c r="AG25" i="20"/>
  <c r="BB26" i="20"/>
  <c r="BC26" i="20" s="1"/>
  <c r="AG15" i="20"/>
  <c r="BB23" i="20"/>
  <c r="BC23" i="20" s="1"/>
  <c r="AG26" i="20"/>
  <c r="AG16" i="20"/>
  <c r="BB24" i="20"/>
  <c r="BC24" i="20" s="1"/>
  <c r="BB24" i="19"/>
  <c r="BC24" i="19" s="1"/>
  <c r="BB18" i="19"/>
  <c r="BC18" i="19" s="1"/>
  <c r="BD18" i="19" s="1"/>
  <c r="BB19" i="19"/>
  <c r="BC19" i="19" s="1"/>
  <c r="BD19" i="19" s="1"/>
  <c r="AG27" i="19"/>
  <c r="AG25" i="19"/>
  <c r="AG23" i="19"/>
  <c r="AG26" i="19"/>
  <c r="AG24" i="19"/>
  <c r="AG17" i="19"/>
  <c r="AG15" i="19"/>
  <c r="AG18" i="19"/>
  <c r="AG14" i="19"/>
  <c r="AG16" i="19"/>
  <c r="BB25" i="19"/>
  <c r="BC25" i="19" s="1"/>
  <c r="BD25" i="19" s="1"/>
  <c r="BB21" i="19"/>
  <c r="BC21" i="19" s="1"/>
  <c r="BD21" i="19" s="1"/>
  <c r="BB17" i="19"/>
  <c r="BC17" i="19" s="1"/>
  <c r="BD17" i="19" s="1"/>
  <c r="BB15" i="19"/>
  <c r="BC15" i="19" s="1"/>
  <c r="BD15" i="19" s="1"/>
  <c r="BB27" i="19"/>
  <c r="BC27" i="19" s="1"/>
  <c r="BD27" i="19" s="1"/>
  <c r="N95" i="19"/>
  <c r="Q95" i="19" s="1"/>
  <c r="C6" i="19" s="1"/>
  <c r="BD24" i="19"/>
  <c r="AG22" i="19"/>
  <c r="BB23" i="19"/>
  <c r="BC23" i="19" s="1"/>
  <c r="BB14" i="19"/>
  <c r="BC14" i="19" s="1"/>
  <c r="AG20" i="19"/>
  <c r="BD28" i="19"/>
  <c r="AG28" i="19"/>
  <c r="BB20" i="19"/>
  <c r="BC20" i="19" s="1"/>
  <c r="BB16" i="19"/>
  <c r="BC16" i="19" s="1"/>
  <c r="BB22" i="19"/>
  <c r="BC22" i="19" s="1"/>
  <c r="AG21" i="19"/>
  <c r="BB26" i="19"/>
  <c r="BC26" i="19" s="1"/>
  <c r="BB15" i="18"/>
  <c r="BC15" i="18" s="1"/>
  <c r="BB21" i="18"/>
  <c r="BC21" i="18" s="1"/>
  <c r="BD21" i="18" s="1"/>
  <c r="AG24" i="18"/>
  <c r="AG22" i="18"/>
  <c r="AG23" i="18"/>
  <c r="AG20" i="18"/>
  <c r="AG27" i="18"/>
  <c r="AG19" i="18"/>
  <c r="AG25" i="18"/>
  <c r="BB14" i="18"/>
  <c r="BC14" i="18" s="1"/>
  <c r="BD14" i="18" s="1"/>
  <c r="BB25" i="18"/>
  <c r="BC25" i="18" s="1"/>
  <c r="BD25" i="18" s="1"/>
  <c r="BB16" i="18"/>
  <c r="BC16" i="18" s="1"/>
  <c r="BD16" i="18" s="1"/>
  <c r="BD18" i="18"/>
  <c r="BD15" i="18"/>
  <c r="BD26" i="18"/>
  <c r="AG17" i="18"/>
  <c r="BD23" i="18"/>
  <c r="BB19" i="18"/>
  <c r="BC19" i="18" s="1"/>
  <c r="N89" i="18"/>
  <c r="Q89" i="18" s="1"/>
  <c r="C6" i="18" s="1"/>
  <c r="BB17" i="18"/>
  <c r="BC17" i="18" s="1"/>
  <c r="BD22" i="18"/>
  <c r="BB24" i="18"/>
  <c r="BC24" i="18" s="1"/>
  <c r="AG15" i="18"/>
  <c r="AG21" i="18"/>
  <c r="AG16" i="18"/>
  <c r="BD20" i="18"/>
  <c r="AG14" i="18"/>
  <c r="AG26" i="18"/>
  <c r="BB27" i="18"/>
  <c r="BC27" i="18" s="1"/>
  <c r="AG18" i="18"/>
  <c r="AG25" i="17"/>
  <c r="AG21" i="17"/>
  <c r="AG26" i="17"/>
  <c r="BB19" i="17"/>
  <c r="BC19" i="17" s="1"/>
  <c r="BD19" i="17" s="1"/>
  <c r="N87" i="17"/>
  <c r="Q87" i="17" s="1"/>
  <c r="C6" i="17" s="1"/>
  <c r="AG22" i="17"/>
  <c r="BB14" i="17"/>
  <c r="BC14" i="17" s="1"/>
  <c r="BD14" i="17" s="1"/>
  <c r="AG19" i="17"/>
  <c r="BB15" i="17"/>
  <c r="BC15" i="17" s="1"/>
  <c r="BD15" i="17" s="1"/>
  <c r="BD24" i="17"/>
  <c r="BB26" i="17"/>
  <c r="BC26" i="17" s="1"/>
  <c r="AG24" i="17"/>
  <c r="AG15" i="17"/>
  <c r="BB23" i="17"/>
  <c r="BC23" i="17" s="1"/>
  <c r="BD18" i="17"/>
  <c r="AG18" i="17"/>
  <c r="AG17" i="17"/>
  <c r="BB22" i="17"/>
  <c r="BC22" i="17" s="1"/>
  <c r="BB20" i="17"/>
  <c r="BC20" i="17" s="1"/>
  <c r="BB17" i="17"/>
  <c r="BC17" i="17" s="1"/>
  <c r="AG16" i="17"/>
  <c r="AG20" i="17"/>
  <c r="BB21" i="17"/>
  <c r="BC21" i="17" s="1"/>
  <c r="BB25" i="17"/>
  <c r="BC25" i="17" s="1"/>
  <c r="AG23" i="17"/>
  <c r="BB21" i="16"/>
  <c r="BC21" i="16" s="1"/>
  <c r="BB25" i="16"/>
  <c r="BC25" i="16" s="1"/>
  <c r="BD25" i="16" s="1"/>
  <c r="AG22" i="16"/>
  <c r="AG18" i="16"/>
  <c r="AG14" i="16"/>
  <c r="AG19" i="16"/>
  <c r="AG26" i="16"/>
  <c r="AG21" i="16"/>
  <c r="AG17" i="16"/>
  <c r="AG23" i="16"/>
  <c r="BB20" i="16"/>
  <c r="BC20" i="16" s="1"/>
  <c r="BD20" i="16" s="1"/>
  <c r="BB27" i="16"/>
  <c r="BC27" i="16" s="1"/>
  <c r="BD27" i="16" s="1"/>
  <c r="BB19" i="16"/>
  <c r="BC19" i="16" s="1"/>
  <c r="BD19" i="16" s="1"/>
  <c r="BB15" i="16"/>
  <c r="BC15" i="16" s="1"/>
  <c r="BD15" i="16" s="1"/>
  <c r="BB24" i="16"/>
  <c r="BC24" i="16" s="1"/>
  <c r="BD24" i="16" s="1"/>
  <c r="N89" i="16"/>
  <c r="Q89" i="16" s="1"/>
  <c r="C6" i="16" s="1"/>
  <c r="BD21" i="16"/>
  <c r="AG25" i="16"/>
  <c r="BB26" i="16"/>
  <c r="BC26" i="16" s="1"/>
  <c r="BB22" i="16"/>
  <c r="BC22" i="16" s="1"/>
  <c r="BB14" i="16"/>
  <c r="BC14" i="16" s="1"/>
  <c r="AG24" i="16"/>
  <c r="BB23" i="16"/>
  <c r="BC23" i="16" s="1"/>
  <c r="AG15" i="16"/>
  <c r="BB16" i="16"/>
  <c r="BC16" i="16" s="1"/>
  <c r="AG27" i="16"/>
  <c r="BB18" i="16"/>
  <c r="BC18" i="16" s="1"/>
  <c r="AG20" i="16"/>
  <c r="AG16" i="16"/>
  <c r="BB17" i="16"/>
  <c r="BC17" i="16" s="1"/>
  <c r="BB22" i="14"/>
  <c r="BC22" i="14" s="1"/>
  <c r="AG15" i="14"/>
  <c r="BB18" i="14"/>
  <c r="BC18" i="14" s="1"/>
  <c r="BB24" i="14"/>
  <c r="BC24" i="14" s="1"/>
  <c r="BD24" i="14" s="1"/>
  <c r="BB16" i="14"/>
  <c r="BC16" i="14" s="1"/>
  <c r="BD16" i="14" s="1"/>
  <c r="BB15" i="14"/>
  <c r="BC15" i="14" s="1"/>
  <c r="BD15" i="14" s="1"/>
  <c r="BB19" i="14"/>
  <c r="BC19" i="14" s="1"/>
  <c r="BD19" i="14" s="1"/>
  <c r="AG14" i="14"/>
  <c r="AG17" i="14"/>
  <c r="AG19" i="14"/>
  <c r="AG20" i="14"/>
  <c r="BB21" i="14"/>
  <c r="BC21" i="14" s="1"/>
  <c r="BD21" i="14" s="1"/>
  <c r="AG22" i="14"/>
  <c r="BB23" i="14"/>
  <c r="BC23" i="14" s="1"/>
  <c r="BD23" i="14" s="1"/>
  <c r="BD18" i="14"/>
  <c r="N83" i="14"/>
  <c r="Q83" i="14" s="1"/>
  <c r="C6" i="14" s="1"/>
  <c r="AG21" i="14"/>
  <c r="AG24" i="14"/>
  <c r="BD22" i="14"/>
  <c r="AG16" i="14"/>
  <c r="S73" i="14" s="1"/>
  <c r="BB20" i="14"/>
  <c r="BC20" i="14" s="1"/>
  <c r="AG18" i="14"/>
  <c r="BD14" i="14"/>
  <c r="AG24" i="12"/>
  <c r="N89" i="12"/>
  <c r="Q89" i="12" s="1"/>
  <c r="C6" i="12" s="1"/>
  <c r="AG15" i="12"/>
  <c r="AG22" i="12"/>
  <c r="AG20" i="12"/>
  <c r="AG16" i="12"/>
  <c r="BB17" i="12"/>
  <c r="BC17" i="12" s="1"/>
  <c r="BD17" i="12" s="1"/>
  <c r="BB21" i="12"/>
  <c r="BC21" i="12" s="1"/>
  <c r="BD21" i="12" s="1"/>
  <c r="BB15" i="12"/>
  <c r="BC15" i="12" s="1"/>
  <c r="BD15" i="12" s="1"/>
  <c r="BB18" i="12"/>
  <c r="BC18" i="12" s="1"/>
  <c r="BD18" i="12" s="1"/>
  <c r="BB16" i="12"/>
  <c r="BC16" i="12" s="1"/>
  <c r="BD16" i="12" s="1"/>
  <c r="BB24" i="12"/>
  <c r="BC24" i="12" s="1"/>
  <c r="BB23" i="12"/>
  <c r="BC23" i="12" s="1"/>
  <c r="BD19" i="12"/>
  <c r="BB14" i="12"/>
  <c r="BC14" i="12" s="1"/>
  <c r="BD20" i="12"/>
  <c r="AG23" i="12"/>
  <c r="AG25" i="12"/>
  <c r="AG19" i="12"/>
  <c r="AG14" i="12"/>
  <c r="AG21" i="12"/>
  <c r="AG18" i="12"/>
  <c r="BB22" i="12"/>
  <c r="BC22" i="12" s="1"/>
  <c r="AG17" i="12"/>
  <c r="BB14" i="8"/>
  <c r="BC14" i="8" s="1"/>
  <c r="BD14" i="8" s="1"/>
  <c r="AG23" i="8"/>
  <c r="BB18" i="8"/>
  <c r="BC18" i="8" s="1"/>
  <c r="BD18" i="8" s="1"/>
  <c r="AG19" i="8"/>
  <c r="AG16" i="8"/>
  <c r="BB19" i="8"/>
  <c r="BC19" i="8" s="1"/>
  <c r="BD19" i="8" s="1"/>
  <c r="BB23" i="8"/>
  <c r="BC23" i="8" s="1"/>
  <c r="BD23" i="8" s="1"/>
  <c r="AG20" i="8"/>
  <c r="BB25" i="8"/>
  <c r="BC25" i="8" s="1"/>
  <c r="BD25" i="8" s="1"/>
  <c r="BB17" i="8"/>
  <c r="BC17" i="8" s="1"/>
  <c r="BD17" i="8" s="1"/>
  <c r="AG24" i="8"/>
  <c r="AG15" i="8"/>
  <c r="BB15" i="8"/>
  <c r="BC15" i="8" s="1"/>
  <c r="BB24" i="8"/>
  <c r="BC24" i="8" s="1"/>
  <c r="AG17" i="8"/>
  <c r="N89" i="8"/>
  <c r="Q89" i="8" s="1"/>
  <c r="C6" i="8" s="1"/>
  <c r="AG21" i="8"/>
  <c r="AG22" i="8"/>
  <c r="BB21" i="8"/>
  <c r="BC21" i="8" s="1"/>
  <c r="C7" i="8"/>
  <c r="AG25" i="8"/>
  <c r="BB22" i="8"/>
  <c r="BC22" i="8" s="1"/>
  <c r="AG15" i="9"/>
  <c r="AG20" i="9"/>
  <c r="BB21" i="9"/>
  <c r="BC21" i="9" s="1"/>
  <c r="BD21" i="9" s="1"/>
  <c r="BB19" i="9"/>
  <c r="BC19" i="9" s="1"/>
  <c r="AG19" i="9"/>
  <c r="BB28" i="9"/>
  <c r="BC28" i="9" s="1"/>
  <c r="BD28" i="9" s="1"/>
  <c r="BB18" i="9"/>
  <c r="BC18" i="9" s="1"/>
  <c r="BD18" i="9" s="1"/>
  <c r="BB16" i="9"/>
  <c r="BC16" i="9" s="1"/>
  <c r="BD16" i="9" s="1"/>
  <c r="AG27" i="9"/>
  <c r="AG22" i="9"/>
  <c r="AG24" i="9"/>
  <c r="BD19" i="9"/>
  <c r="BD27" i="9"/>
  <c r="BB20" i="9"/>
  <c r="BC20" i="9" s="1"/>
  <c r="BB15" i="9"/>
  <c r="BC15" i="9" s="1"/>
  <c r="AG25" i="9"/>
  <c r="AG16" i="9"/>
  <c r="BB25" i="9"/>
  <c r="BC25" i="9" s="1"/>
  <c r="AG28" i="9"/>
  <c r="AG17" i="9"/>
  <c r="BB17" i="9"/>
  <c r="BC17" i="9" s="1"/>
  <c r="AG18" i="9"/>
  <c r="AG23" i="9"/>
  <c r="AG14" i="9"/>
  <c r="N95" i="9"/>
  <c r="Q95" i="9" s="1"/>
  <c r="C6" i="9" s="1"/>
  <c r="BB23" i="9"/>
  <c r="BC23" i="9" s="1"/>
  <c r="BD26" i="9"/>
  <c r="AG21" i="9"/>
  <c r="BB22" i="9"/>
  <c r="BC22" i="9" s="1"/>
  <c r="AG26" i="9"/>
  <c r="BB24" i="9"/>
  <c r="BC24" i="9" s="1"/>
  <c r="BD24" i="6"/>
  <c r="BD20" i="6"/>
  <c r="BD27" i="6"/>
  <c r="BD23" i="6"/>
  <c r="BB22" i="6"/>
  <c r="BC22" i="6" s="1"/>
  <c r="BB29" i="6"/>
  <c r="BC29" i="6" s="1"/>
  <c r="BD15" i="6"/>
  <c r="AG15" i="6"/>
  <c r="AG18" i="6"/>
  <c r="AG25" i="6"/>
  <c r="AG21" i="6"/>
  <c r="BD18" i="6"/>
  <c r="AG20" i="6"/>
  <c r="BB17" i="6"/>
  <c r="BC17" i="6" s="1"/>
  <c r="AG14" i="6"/>
  <c r="BB25" i="6"/>
  <c r="BC25" i="6" s="1"/>
  <c r="BB16" i="6"/>
  <c r="BC16" i="6" s="1"/>
  <c r="BB19" i="6"/>
  <c r="BC19" i="6" s="1"/>
  <c r="AG28" i="6"/>
  <c r="BB21" i="6"/>
  <c r="BC21" i="6" s="1"/>
  <c r="BD26" i="6"/>
  <c r="BD28" i="6"/>
  <c r="AG19" i="6"/>
  <c r="AG22" i="6"/>
  <c r="AG27" i="6"/>
  <c r="BB26" i="1"/>
  <c r="BC26" i="1" s="1"/>
  <c r="AG28" i="1"/>
  <c r="BB20" i="1"/>
  <c r="BC20" i="1" s="1"/>
  <c r="AG23" i="1"/>
  <c r="BB14" i="1"/>
  <c r="BC14" i="1" s="1"/>
  <c r="BD14" i="1" s="1"/>
  <c r="BB23" i="1"/>
  <c r="BC23" i="1" s="1"/>
  <c r="BD23" i="1" s="1"/>
  <c r="AG15" i="1"/>
  <c r="BB17" i="1"/>
  <c r="BC17" i="1" s="1"/>
  <c r="BD17" i="1" s="1"/>
  <c r="AG21" i="1"/>
  <c r="AG25" i="1"/>
  <c r="BD26" i="1"/>
  <c r="BD25" i="1"/>
  <c r="BD29" i="1"/>
  <c r="BD28" i="1"/>
  <c r="BD22" i="1"/>
  <c r="BB16" i="1"/>
  <c r="BC16" i="1" s="1"/>
  <c r="BD24" i="1"/>
  <c r="BD27" i="1"/>
  <c r="AG14" i="1"/>
  <c r="AG29" i="1"/>
  <c r="DY12" i="1"/>
  <c r="F7" i="1"/>
  <c r="AG18" i="1"/>
  <c r="BD20" i="1"/>
  <c r="BD18" i="1"/>
  <c r="BD15" i="1"/>
  <c r="AG19" i="1"/>
  <c r="AG17" i="1"/>
  <c r="BD21" i="1"/>
  <c r="BB19" i="1"/>
  <c r="BC19" i="1" s="1"/>
  <c r="AG26" i="1"/>
  <c r="AG22" i="1"/>
  <c r="BD23" i="20" l="1"/>
  <c r="BD19" i="20"/>
  <c r="BD20" i="20"/>
  <c r="BD24" i="20"/>
  <c r="S81" i="20"/>
  <c r="C7" i="20"/>
  <c r="AB4" i="20"/>
  <c r="AY15" i="20" s="1"/>
  <c r="BN15" i="20" s="1"/>
  <c r="BO15" i="20" s="1"/>
  <c r="S80" i="20"/>
  <c r="BD21" i="20"/>
  <c r="BD16" i="20"/>
  <c r="BD26" i="20"/>
  <c r="BD22" i="20"/>
  <c r="S85" i="19"/>
  <c r="C7" i="19"/>
  <c r="AF28" i="19" s="1"/>
  <c r="BD20" i="19"/>
  <c r="BD23" i="19"/>
  <c r="BD14" i="19"/>
  <c r="BD26" i="19"/>
  <c r="BD22" i="19"/>
  <c r="BD16" i="19"/>
  <c r="S84" i="19"/>
  <c r="O95" i="19" s="1"/>
  <c r="C4" i="19" s="1"/>
  <c r="AB4" i="19"/>
  <c r="AY22" i="19" s="1"/>
  <c r="BN22" i="19" s="1"/>
  <c r="BO22" i="19" s="1"/>
  <c r="BD17" i="18"/>
  <c r="C7" i="18"/>
  <c r="AB4" i="18"/>
  <c r="AY14" i="18" s="1"/>
  <c r="BN14" i="18" s="1"/>
  <c r="BO14" i="18" s="1"/>
  <c r="S78" i="18"/>
  <c r="S79" i="18"/>
  <c r="BD19" i="18"/>
  <c r="BD27" i="18"/>
  <c r="BD24" i="18"/>
  <c r="BD21" i="17"/>
  <c r="BD22" i="17"/>
  <c r="BD23" i="17"/>
  <c r="BD17" i="17"/>
  <c r="BD25" i="17"/>
  <c r="BD20" i="17"/>
  <c r="BD26" i="17"/>
  <c r="S76" i="17"/>
  <c r="S77" i="17"/>
  <c r="C7" i="17"/>
  <c r="AB4" i="17"/>
  <c r="S79" i="16"/>
  <c r="BD14" i="16"/>
  <c r="BD23" i="16"/>
  <c r="C7" i="16"/>
  <c r="BD26" i="16"/>
  <c r="BD18" i="16"/>
  <c r="S78" i="16"/>
  <c r="BD17" i="16"/>
  <c r="AB4" i="16"/>
  <c r="AY16" i="16" s="1"/>
  <c r="BN16" i="16" s="1"/>
  <c r="BO16" i="16" s="1"/>
  <c r="BD16" i="16"/>
  <c r="BD22" i="16"/>
  <c r="C7" i="14"/>
  <c r="AF20" i="14" s="1"/>
  <c r="BD20" i="14"/>
  <c r="BE14" i="14" s="1"/>
  <c r="S72" i="14"/>
  <c r="O83" i="14" s="1"/>
  <c r="C4" i="14" s="1"/>
  <c r="AB4" i="14"/>
  <c r="BD22" i="12"/>
  <c r="BD24" i="12"/>
  <c r="BD14" i="12"/>
  <c r="AB4" i="12"/>
  <c r="AY19" i="12" s="1"/>
  <c r="BN19" i="12" s="1"/>
  <c r="BO19" i="12" s="1"/>
  <c r="C7" i="12"/>
  <c r="S79" i="12"/>
  <c r="S78" i="12"/>
  <c r="BD23" i="12"/>
  <c r="S78" i="8"/>
  <c r="AF25" i="8"/>
  <c r="AF20" i="8"/>
  <c r="AF23" i="8"/>
  <c r="AF21" i="8"/>
  <c r="AF24" i="8"/>
  <c r="AF22" i="8"/>
  <c r="AF16" i="8"/>
  <c r="DU12" i="8"/>
  <c r="AF18" i="8"/>
  <c r="AF14" i="8"/>
  <c r="AF19" i="8"/>
  <c r="AF15" i="8"/>
  <c r="AF17" i="8"/>
  <c r="BD21" i="8"/>
  <c r="BD22" i="8"/>
  <c r="S79" i="8"/>
  <c r="BD24" i="8"/>
  <c r="BD15" i="8"/>
  <c r="AB4" i="8"/>
  <c r="BD20" i="9"/>
  <c r="C7" i="9"/>
  <c r="AB4" i="9"/>
  <c r="AY21" i="9" s="1"/>
  <c r="BN21" i="9" s="1"/>
  <c r="BO21" i="9" s="1"/>
  <c r="S85" i="9"/>
  <c r="S84" i="9"/>
  <c r="AY23" i="9"/>
  <c r="BN23" i="9" s="1"/>
  <c r="BO23" i="9" s="1"/>
  <c r="BD17" i="9"/>
  <c r="BD25" i="9"/>
  <c r="BD24" i="9"/>
  <c r="BD22" i="9"/>
  <c r="BD23" i="9"/>
  <c r="BD15" i="9"/>
  <c r="AB4" i="6"/>
  <c r="C7" i="6"/>
  <c r="AY14" i="6"/>
  <c r="BN14" i="6" s="1"/>
  <c r="BO14" i="6" s="1"/>
  <c r="S86" i="6"/>
  <c r="S85" i="6"/>
  <c r="BD29" i="6"/>
  <c r="AY19" i="6"/>
  <c r="BN19" i="6" s="1"/>
  <c r="BO19" i="6" s="1"/>
  <c r="BD22" i="6"/>
  <c r="AY21" i="6"/>
  <c r="BN21" i="6" s="1"/>
  <c r="BO21" i="6" s="1"/>
  <c r="BD19" i="6"/>
  <c r="BD21" i="6"/>
  <c r="BD25" i="6"/>
  <c r="AY15" i="6"/>
  <c r="BN15" i="6" s="1"/>
  <c r="BO15" i="6" s="1"/>
  <c r="BD16" i="6"/>
  <c r="BE14" i="6" s="1"/>
  <c r="BD17" i="6"/>
  <c r="AB4" i="1"/>
  <c r="AY17" i="1" s="1"/>
  <c r="BN17" i="1" s="1"/>
  <c r="BO17" i="1" s="1"/>
  <c r="AY14" i="1"/>
  <c r="BN14" i="1" s="1"/>
  <c r="BO14" i="1" s="1"/>
  <c r="BD16" i="1"/>
  <c r="BE14" i="1" s="1"/>
  <c r="BD19" i="1"/>
  <c r="AY22" i="20" l="1"/>
  <c r="BN22" i="20" s="1"/>
  <c r="BO22" i="20" s="1"/>
  <c r="AY26" i="20"/>
  <c r="BN26" i="20" s="1"/>
  <c r="BO26" i="20" s="1"/>
  <c r="BP26" i="20" s="1"/>
  <c r="AY25" i="20"/>
  <c r="BN25" i="20" s="1"/>
  <c r="BO25" i="20" s="1"/>
  <c r="BP25" i="20" s="1"/>
  <c r="AY17" i="20"/>
  <c r="BN17" i="20" s="1"/>
  <c r="BO17" i="20" s="1"/>
  <c r="BP17" i="20" s="1"/>
  <c r="AY18" i="20"/>
  <c r="BN18" i="20" s="1"/>
  <c r="BO18" i="20" s="1"/>
  <c r="AY16" i="20"/>
  <c r="BN16" i="20" s="1"/>
  <c r="BO16" i="20" s="1"/>
  <c r="BP16" i="20" s="1"/>
  <c r="BE14" i="20"/>
  <c r="BF14" i="20" s="1"/>
  <c r="BG14" i="20" s="1"/>
  <c r="BP15" i="20"/>
  <c r="O91" i="20"/>
  <c r="C4" i="20" s="1"/>
  <c r="M91" i="20"/>
  <c r="P91" i="20" s="1"/>
  <c r="C5" i="20" s="1"/>
  <c r="BP18" i="20"/>
  <c r="AY14" i="20"/>
  <c r="BN14" i="20" s="1"/>
  <c r="BO14" i="20" s="1"/>
  <c r="AY21" i="20"/>
  <c r="BN21" i="20" s="1"/>
  <c r="BO21" i="20" s="1"/>
  <c r="AY24" i="20"/>
  <c r="BN24" i="20" s="1"/>
  <c r="BO24" i="20" s="1"/>
  <c r="AY23" i="20"/>
  <c r="BN23" i="20" s="1"/>
  <c r="BO23" i="20" s="1"/>
  <c r="AY20" i="20"/>
  <c r="BN20" i="20" s="1"/>
  <c r="BO20" i="20" s="1"/>
  <c r="AY19" i="20"/>
  <c r="BN19" i="20" s="1"/>
  <c r="BO19" i="20" s="1"/>
  <c r="BP22" i="20"/>
  <c r="AF24" i="20"/>
  <c r="AF23" i="20"/>
  <c r="AF25" i="20"/>
  <c r="AF18" i="20"/>
  <c r="AF19" i="20"/>
  <c r="AF15" i="20"/>
  <c r="AF26" i="20"/>
  <c r="AF20" i="20"/>
  <c r="AF21" i="20"/>
  <c r="AF14" i="20"/>
  <c r="AF16" i="20"/>
  <c r="AF22" i="20"/>
  <c r="AF17" i="20"/>
  <c r="DU12" i="20"/>
  <c r="AF14" i="19"/>
  <c r="AF15" i="19"/>
  <c r="AF22" i="19"/>
  <c r="AN22" i="19" s="1"/>
  <c r="DU12" i="19"/>
  <c r="AF23" i="19"/>
  <c r="AR23" i="19" s="1"/>
  <c r="AF20" i="19"/>
  <c r="AF18" i="19"/>
  <c r="AI18" i="19" s="1"/>
  <c r="AF19" i="19"/>
  <c r="AN19" i="19" s="1"/>
  <c r="AF27" i="19"/>
  <c r="AK27" i="19" s="1"/>
  <c r="AF17" i="19"/>
  <c r="AP17" i="19" s="1"/>
  <c r="AF24" i="19"/>
  <c r="AP24" i="19" s="1"/>
  <c r="AF26" i="19"/>
  <c r="AN26" i="19" s="1"/>
  <c r="AF16" i="19"/>
  <c r="AQ16" i="19" s="1"/>
  <c r="AF21" i="19"/>
  <c r="AF25" i="19"/>
  <c r="AQ25" i="19" s="1"/>
  <c r="DW12" i="19"/>
  <c r="F4" i="19"/>
  <c r="F5" i="19" s="1"/>
  <c r="F6" i="19" s="1"/>
  <c r="M95" i="19"/>
  <c r="P95" i="19" s="1"/>
  <c r="C5" i="19" s="1"/>
  <c r="AR17" i="19"/>
  <c r="AN17" i="19"/>
  <c r="AK17" i="19"/>
  <c r="AQ17" i="19"/>
  <c r="AM17" i="19"/>
  <c r="AH17" i="19"/>
  <c r="AS23" i="19"/>
  <c r="AO23" i="19"/>
  <c r="AM23" i="19"/>
  <c r="AN23" i="19"/>
  <c r="AJ23" i="19"/>
  <c r="AI23" i="19"/>
  <c r="AY24" i="19"/>
  <c r="BN24" i="19" s="1"/>
  <c r="BO24" i="19" s="1"/>
  <c r="AY26" i="19"/>
  <c r="BN26" i="19" s="1"/>
  <c r="BO26" i="19" s="1"/>
  <c r="AY23" i="19"/>
  <c r="BN23" i="19" s="1"/>
  <c r="BO23" i="19" s="1"/>
  <c r="AY16" i="19"/>
  <c r="BN16" i="19" s="1"/>
  <c r="BO16" i="19" s="1"/>
  <c r="AY17" i="19"/>
  <c r="BN17" i="19" s="1"/>
  <c r="BO17" i="19" s="1"/>
  <c r="AY27" i="19"/>
  <c r="BN27" i="19" s="1"/>
  <c r="BO27" i="19" s="1"/>
  <c r="AY14" i="19"/>
  <c r="BN14" i="19" s="1"/>
  <c r="BO14" i="19" s="1"/>
  <c r="AY15" i="19"/>
  <c r="BN15" i="19" s="1"/>
  <c r="BO15" i="19" s="1"/>
  <c r="AY19" i="19"/>
  <c r="BN19" i="19" s="1"/>
  <c r="BO19" i="19" s="1"/>
  <c r="AY25" i="19"/>
  <c r="BN25" i="19" s="1"/>
  <c r="BO25" i="19" s="1"/>
  <c r="AY18" i="19"/>
  <c r="BN18" i="19" s="1"/>
  <c r="BO18" i="19" s="1"/>
  <c r="AP20" i="19"/>
  <c r="AL20" i="19"/>
  <c r="AS20" i="19"/>
  <c r="AN20" i="19"/>
  <c r="AI20" i="19"/>
  <c r="AQ20" i="19"/>
  <c r="AK20" i="19"/>
  <c r="AO20" i="19"/>
  <c r="AM20" i="19"/>
  <c r="AJ20" i="19"/>
  <c r="AR20" i="19"/>
  <c r="AH20" i="19"/>
  <c r="AI27" i="19"/>
  <c r="BP22" i="19"/>
  <c r="AS14" i="19"/>
  <c r="AO14" i="19"/>
  <c r="AK14" i="19"/>
  <c r="AR14" i="19"/>
  <c r="AN14" i="19"/>
  <c r="AJ14" i="19"/>
  <c r="AQ14" i="19"/>
  <c r="AM14" i="19"/>
  <c r="AI14" i="19"/>
  <c r="AP14" i="19"/>
  <c r="AL14" i="19"/>
  <c r="AH14" i="19"/>
  <c r="AI24" i="19"/>
  <c r="BE14" i="19"/>
  <c r="AY20" i="19"/>
  <c r="BN20" i="19" s="1"/>
  <c r="BO20" i="19" s="1"/>
  <c r="AK16" i="19"/>
  <c r="AI16" i="19"/>
  <c r="AQ21" i="19"/>
  <c r="AM21" i="19"/>
  <c r="AI21" i="19"/>
  <c r="AS21" i="19"/>
  <c r="AO21" i="19"/>
  <c r="AK21" i="19"/>
  <c r="AR21" i="19"/>
  <c r="AJ21" i="19"/>
  <c r="AP21" i="19"/>
  <c r="AN21" i="19"/>
  <c r="AL21" i="19"/>
  <c r="AH21" i="19"/>
  <c r="AP28" i="19"/>
  <c r="AL28" i="19"/>
  <c r="AS28" i="19"/>
  <c r="AN28" i="19"/>
  <c r="AI28" i="19"/>
  <c r="AR28" i="19"/>
  <c r="AM28" i="19"/>
  <c r="AQ28" i="19"/>
  <c r="AK28" i="19"/>
  <c r="AJ28" i="19"/>
  <c r="AO28" i="19"/>
  <c r="AH28" i="19"/>
  <c r="AY21" i="19"/>
  <c r="BN21" i="19" s="1"/>
  <c r="BO21" i="19" s="1"/>
  <c r="AY28" i="19"/>
  <c r="BN28" i="19" s="1"/>
  <c r="BO28" i="19" s="1"/>
  <c r="AR15" i="19"/>
  <c r="AN15" i="19"/>
  <c r="AJ15" i="19"/>
  <c r="AP15" i="19"/>
  <c r="AL15" i="19"/>
  <c r="AS15" i="19"/>
  <c r="AK15" i="19"/>
  <c r="AQ15" i="19"/>
  <c r="AI15" i="19"/>
  <c r="AO15" i="19"/>
  <c r="AM15" i="19"/>
  <c r="AH15" i="19"/>
  <c r="AM22" i="19"/>
  <c r="AY18" i="18"/>
  <c r="BN18" i="18" s="1"/>
  <c r="BO18" i="18" s="1"/>
  <c r="AY16" i="18"/>
  <c r="BN16" i="18" s="1"/>
  <c r="BO16" i="18" s="1"/>
  <c r="BP16" i="18" s="1"/>
  <c r="AY26" i="18"/>
  <c r="BN26" i="18" s="1"/>
  <c r="BO26" i="18" s="1"/>
  <c r="BP26" i="18" s="1"/>
  <c r="AY17" i="18"/>
  <c r="BN17" i="18" s="1"/>
  <c r="BO17" i="18" s="1"/>
  <c r="BP17" i="18" s="1"/>
  <c r="AY15" i="18"/>
  <c r="BN15" i="18" s="1"/>
  <c r="BO15" i="18" s="1"/>
  <c r="AY21" i="18"/>
  <c r="BN21" i="18" s="1"/>
  <c r="BO21" i="18" s="1"/>
  <c r="BP21" i="18" s="1"/>
  <c r="BE14" i="18"/>
  <c r="BF14" i="18" s="1"/>
  <c r="BG14" i="18" s="1"/>
  <c r="BP18" i="18"/>
  <c r="BP14" i="18"/>
  <c r="BP15" i="18"/>
  <c r="AY23" i="18"/>
  <c r="BN23" i="18" s="1"/>
  <c r="BO23" i="18" s="1"/>
  <c r="AY24" i="18"/>
  <c r="BN24" i="18" s="1"/>
  <c r="BO24" i="18" s="1"/>
  <c r="AY22" i="18"/>
  <c r="BN22" i="18" s="1"/>
  <c r="BO22" i="18" s="1"/>
  <c r="AY19" i="18"/>
  <c r="BN19" i="18" s="1"/>
  <c r="BO19" i="18" s="1"/>
  <c r="AY27" i="18"/>
  <c r="BN27" i="18" s="1"/>
  <c r="BO27" i="18" s="1"/>
  <c r="AY20" i="18"/>
  <c r="BN20" i="18" s="1"/>
  <c r="BO20" i="18" s="1"/>
  <c r="AY25" i="18"/>
  <c r="BN25" i="18" s="1"/>
  <c r="BO25" i="18" s="1"/>
  <c r="O89" i="18"/>
  <c r="C4" i="18" s="1"/>
  <c r="M89" i="18"/>
  <c r="P89" i="18" s="1"/>
  <c r="C5" i="18" s="1"/>
  <c r="AF27" i="18"/>
  <c r="AF26" i="18"/>
  <c r="AF22" i="18"/>
  <c r="AF20" i="18"/>
  <c r="AF16" i="18"/>
  <c r="DU12" i="18"/>
  <c r="AF25" i="18"/>
  <c r="AF19" i="18"/>
  <c r="AF21" i="18"/>
  <c r="AF15" i="18"/>
  <c r="AF24" i="18"/>
  <c r="AF23" i="18"/>
  <c r="AF17" i="18"/>
  <c r="AF14" i="18"/>
  <c r="AF18" i="18"/>
  <c r="AY14" i="17"/>
  <c r="BN14" i="17" s="1"/>
  <c r="BO14" i="17" s="1"/>
  <c r="AY26" i="17"/>
  <c r="BN26" i="17" s="1"/>
  <c r="BO26" i="17" s="1"/>
  <c r="AY22" i="17"/>
  <c r="BN22" i="17" s="1"/>
  <c r="BO22" i="17" s="1"/>
  <c r="AY19" i="17"/>
  <c r="BN19" i="17" s="1"/>
  <c r="BO19" i="17" s="1"/>
  <c r="AY25" i="17"/>
  <c r="BN25" i="17" s="1"/>
  <c r="BO25" i="17" s="1"/>
  <c r="AY21" i="17"/>
  <c r="BN21" i="17" s="1"/>
  <c r="BO21" i="17" s="1"/>
  <c r="AY15" i="17"/>
  <c r="BN15" i="17" s="1"/>
  <c r="BO15" i="17" s="1"/>
  <c r="AY17" i="17"/>
  <c r="BN17" i="17" s="1"/>
  <c r="BO17" i="17" s="1"/>
  <c r="AF25" i="17"/>
  <c r="AF21" i="17"/>
  <c r="AF26" i="17"/>
  <c r="AF20" i="17"/>
  <c r="AF23" i="17"/>
  <c r="AF22" i="17"/>
  <c r="AF17" i="17"/>
  <c r="AF24" i="17"/>
  <c r="AF18" i="17"/>
  <c r="AF14" i="17"/>
  <c r="AF15" i="17"/>
  <c r="DU12" i="17"/>
  <c r="AF19" i="17"/>
  <c r="AF16" i="17"/>
  <c r="AY16" i="17"/>
  <c r="BN16" i="17" s="1"/>
  <c r="BO16" i="17" s="1"/>
  <c r="AY20" i="17"/>
  <c r="BN20" i="17" s="1"/>
  <c r="BO20" i="17" s="1"/>
  <c r="O87" i="17"/>
  <c r="C4" i="17" s="1"/>
  <c r="M87" i="17"/>
  <c r="P87" i="17" s="1"/>
  <c r="C5" i="17" s="1"/>
  <c r="AY24" i="17"/>
  <c r="BN24" i="17" s="1"/>
  <c r="BO24" i="17" s="1"/>
  <c r="AY23" i="17"/>
  <c r="BN23" i="17" s="1"/>
  <c r="BO23" i="17" s="1"/>
  <c r="BE14" i="17"/>
  <c r="AY18" i="17"/>
  <c r="BN18" i="17" s="1"/>
  <c r="BO18" i="17" s="1"/>
  <c r="O89" i="16"/>
  <c r="C4" i="16" s="1"/>
  <c r="F4" i="16" s="1"/>
  <c r="F5" i="16" s="1"/>
  <c r="F6" i="16" s="1"/>
  <c r="AY27" i="16"/>
  <c r="BN27" i="16" s="1"/>
  <c r="BO27" i="16" s="1"/>
  <c r="AY20" i="16"/>
  <c r="BN20" i="16" s="1"/>
  <c r="BO20" i="16" s="1"/>
  <c r="AY24" i="16"/>
  <c r="BN24" i="16" s="1"/>
  <c r="BO24" i="16" s="1"/>
  <c r="BP24" i="16" s="1"/>
  <c r="AY25" i="16"/>
  <c r="BN25" i="16" s="1"/>
  <c r="BO25" i="16" s="1"/>
  <c r="BP25" i="16" s="1"/>
  <c r="BP27" i="16"/>
  <c r="BE14" i="16"/>
  <c r="BP16" i="16"/>
  <c r="AY19" i="16"/>
  <c r="BN19" i="16" s="1"/>
  <c r="BO19" i="16" s="1"/>
  <c r="AY21" i="16"/>
  <c r="BN21" i="16" s="1"/>
  <c r="BO21" i="16" s="1"/>
  <c r="AY18" i="16"/>
  <c r="BN18" i="16" s="1"/>
  <c r="BO18" i="16" s="1"/>
  <c r="AY23" i="16"/>
  <c r="BN23" i="16" s="1"/>
  <c r="BO23" i="16" s="1"/>
  <c r="AY22" i="16"/>
  <c r="BN22" i="16" s="1"/>
  <c r="BO22" i="16" s="1"/>
  <c r="AY26" i="16"/>
  <c r="BN26" i="16" s="1"/>
  <c r="BO26" i="16" s="1"/>
  <c r="AY14" i="16"/>
  <c r="BN14" i="16" s="1"/>
  <c r="BO14" i="16" s="1"/>
  <c r="AY17" i="16"/>
  <c r="BN17" i="16" s="1"/>
  <c r="BO17" i="16" s="1"/>
  <c r="AY15" i="16"/>
  <c r="BN15" i="16" s="1"/>
  <c r="BO15" i="16" s="1"/>
  <c r="M89" i="16"/>
  <c r="P89" i="16" s="1"/>
  <c r="C5" i="16" s="1"/>
  <c r="BP20" i="16"/>
  <c r="AF27" i="16"/>
  <c r="AF22" i="16"/>
  <c r="AF23" i="16"/>
  <c r="AF26" i="16"/>
  <c r="AF25" i="16"/>
  <c r="AF24" i="16"/>
  <c r="AF18" i="16"/>
  <c r="AF21" i="16"/>
  <c r="AF19" i="16"/>
  <c r="AF17" i="16"/>
  <c r="AF16" i="16"/>
  <c r="DU12" i="16"/>
  <c r="AF20" i="16"/>
  <c r="AF14" i="16"/>
  <c r="AF15" i="16"/>
  <c r="AF16" i="14"/>
  <c r="AS16" i="14" s="1"/>
  <c r="AF24" i="14"/>
  <c r="AF22" i="14"/>
  <c r="AK22" i="14" s="1"/>
  <c r="AF14" i="14"/>
  <c r="AP14" i="14" s="1"/>
  <c r="AF19" i="14"/>
  <c r="AP19" i="14" s="1"/>
  <c r="AF17" i="14"/>
  <c r="AF23" i="14"/>
  <c r="AL23" i="14" s="1"/>
  <c r="AF15" i="14"/>
  <c r="AJ15" i="14" s="1"/>
  <c r="AF21" i="14"/>
  <c r="AO21" i="14" s="1"/>
  <c r="DU12" i="14"/>
  <c r="AF18" i="14"/>
  <c r="AO18" i="14" s="1"/>
  <c r="BE15" i="14"/>
  <c r="BF14" i="14"/>
  <c r="BG14" i="14" s="1"/>
  <c r="DW12" i="14"/>
  <c r="F4" i="14"/>
  <c r="F5" i="14" s="1"/>
  <c r="F6" i="14" s="1"/>
  <c r="AJ23" i="14"/>
  <c r="AS21" i="14"/>
  <c r="AI21" i="14"/>
  <c r="AY20" i="14"/>
  <c r="BN20" i="14" s="1"/>
  <c r="BO20" i="14" s="1"/>
  <c r="AY19" i="14"/>
  <c r="BN19" i="14" s="1"/>
  <c r="BO19" i="14" s="1"/>
  <c r="AY15" i="14"/>
  <c r="BN15" i="14" s="1"/>
  <c r="BO15" i="14" s="1"/>
  <c r="AY23" i="14"/>
  <c r="BN23" i="14" s="1"/>
  <c r="BO23" i="14" s="1"/>
  <c r="AY17" i="14"/>
  <c r="BN17" i="14" s="1"/>
  <c r="BO17" i="14" s="1"/>
  <c r="AY14" i="14"/>
  <c r="BN14" i="14" s="1"/>
  <c r="BO14" i="14" s="1"/>
  <c r="AY22" i="14"/>
  <c r="BN22" i="14" s="1"/>
  <c r="BO22" i="14" s="1"/>
  <c r="AY21" i="14"/>
  <c r="BN21" i="14" s="1"/>
  <c r="BO21" i="14" s="1"/>
  <c r="AY24" i="14"/>
  <c r="BN24" i="14" s="1"/>
  <c r="BO24" i="14" s="1"/>
  <c r="AY18" i="14"/>
  <c r="BN18" i="14" s="1"/>
  <c r="BO18" i="14" s="1"/>
  <c r="AR20" i="14"/>
  <c r="AN20" i="14"/>
  <c r="AJ20" i="14"/>
  <c r="AQ20" i="14"/>
  <c r="AM20" i="14"/>
  <c r="AI20" i="14"/>
  <c r="AO20" i="14"/>
  <c r="AL20" i="14"/>
  <c r="AS20" i="14"/>
  <c r="AK20" i="14"/>
  <c r="AP20" i="14"/>
  <c r="AH20" i="14"/>
  <c r="AQ24" i="14"/>
  <c r="AM24" i="14"/>
  <c r="AI24" i="14"/>
  <c r="AS24" i="14"/>
  <c r="AO24" i="14"/>
  <c r="AK24" i="14"/>
  <c r="AR24" i="14"/>
  <c r="AJ24" i="14"/>
  <c r="AP24" i="14"/>
  <c r="AN24" i="14"/>
  <c r="AL24" i="14"/>
  <c r="AH24" i="14"/>
  <c r="M83" i="14"/>
  <c r="P83" i="14" s="1"/>
  <c r="C5" i="14" s="1"/>
  <c r="AR16" i="14"/>
  <c r="AM16" i="14"/>
  <c r="AH16" i="14"/>
  <c r="AY16" i="14"/>
  <c r="BN16" i="14" s="1"/>
  <c r="BO16" i="14" s="1"/>
  <c r="AI19" i="14"/>
  <c r="AN19" i="14"/>
  <c r="AJ19" i="14"/>
  <c r="AS17" i="14"/>
  <c r="AO17" i="14"/>
  <c r="AK17" i="14"/>
  <c r="AR17" i="14"/>
  <c r="AN17" i="14"/>
  <c r="AJ17" i="14"/>
  <c r="AL17" i="14"/>
  <c r="AQ17" i="14"/>
  <c r="AI17" i="14"/>
  <c r="AP17" i="14"/>
  <c r="AM17" i="14"/>
  <c r="AH17" i="14"/>
  <c r="AF26" i="12"/>
  <c r="AF27" i="12"/>
  <c r="BE14" i="12"/>
  <c r="BE15" i="12" s="1"/>
  <c r="BE16" i="12" s="1"/>
  <c r="AF25" i="12"/>
  <c r="AF23" i="12"/>
  <c r="AF24" i="12"/>
  <c r="AF19" i="12"/>
  <c r="AF21" i="12"/>
  <c r="AF22" i="12"/>
  <c r="AF17" i="12"/>
  <c r="AF18" i="12"/>
  <c r="AF14" i="12"/>
  <c r="AF20" i="12"/>
  <c r="AF15" i="12"/>
  <c r="AF16" i="12"/>
  <c r="DU12" i="12"/>
  <c r="BP19" i="12"/>
  <c r="AY15" i="12"/>
  <c r="BN15" i="12" s="1"/>
  <c r="BO15" i="12" s="1"/>
  <c r="AY20" i="12"/>
  <c r="BN20" i="12" s="1"/>
  <c r="BO20" i="12" s="1"/>
  <c r="AY22" i="12"/>
  <c r="BN22" i="12" s="1"/>
  <c r="BO22" i="12" s="1"/>
  <c r="AY24" i="12"/>
  <c r="BN24" i="12" s="1"/>
  <c r="BO24" i="12" s="1"/>
  <c r="AY16" i="12"/>
  <c r="BN16" i="12" s="1"/>
  <c r="BO16" i="12" s="1"/>
  <c r="AY21" i="12"/>
  <c r="BN21" i="12" s="1"/>
  <c r="BO21" i="12" s="1"/>
  <c r="O89" i="12"/>
  <c r="C4" i="12" s="1"/>
  <c r="M89" i="12"/>
  <c r="P89" i="12" s="1"/>
  <c r="C5" i="12" s="1"/>
  <c r="AY25" i="12"/>
  <c r="BN25" i="12" s="1"/>
  <c r="BO25" i="12" s="1"/>
  <c r="AY18" i="12"/>
  <c r="BN18" i="12" s="1"/>
  <c r="BO18" i="12" s="1"/>
  <c r="AY14" i="12"/>
  <c r="BN14" i="12" s="1"/>
  <c r="BO14" i="12" s="1"/>
  <c r="AY23" i="12"/>
  <c r="BN23" i="12" s="1"/>
  <c r="BO23" i="12" s="1"/>
  <c r="AY17" i="12"/>
  <c r="BN17" i="12" s="1"/>
  <c r="BO17" i="12" s="1"/>
  <c r="BE14" i="8"/>
  <c r="BE15" i="8" s="1"/>
  <c r="AY14" i="8"/>
  <c r="BN14" i="8" s="1"/>
  <c r="BO14" i="8" s="1"/>
  <c r="AY18" i="8"/>
  <c r="BN18" i="8" s="1"/>
  <c r="BO18" i="8" s="1"/>
  <c r="AY15" i="8"/>
  <c r="BN15" i="8" s="1"/>
  <c r="BO15" i="8" s="1"/>
  <c r="AY24" i="8"/>
  <c r="BN24" i="8" s="1"/>
  <c r="BO24" i="8" s="1"/>
  <c r="AY19" i="8"/>
  <c r="BN19" i="8" s="1"/>
  <c r="BO19" i="8" s="1"/>
  <c r="AY16" i="8"/>
  <c r="BN16" i="8" s="1"/>
  <c r="BO16" i="8" s="1"/>
  <c r="AY20" i="8"/>
  <c r="BN20" i="8" s="1"/>
  <c r="BO20" i="8" s="1"/>
  <c r="AY23" i="8"/>
  <c r="BN23" i="8" s="1"/>
  <c r="BO23" i="8" s="1"/>
  <c r="AP14" i="8"/>
  <c r="AL14" i="8"/>
  <c r="AR14" i="8"/>
  <c r="AN14" i="8"/>
  <c r="AJ14" i="8"/>
  <c r="AQ14" i="8"/>
  <c r="AM14" i="8"/>
  <c r="AI14" i="8"/>
  <c r="AS14" i="8"/>
  <c r="AO14" i="8"/>
  <c r="AK14" i="8"/>
  <c r="AH14" i="8"/>
  <c r="AP22" i="8"/>
  <c r="AQ22" i="8"/>
  <c r="AL22" i="8"/>
  <c r="AO22" i="8"/>
  <c r="AK22" i="8"/>
  <c r="AS22" i="8"/>
  <c r="AN22" i="8"/>
  <c r="AJ22" i="8"/>
  <c r="AR22" i="8"/>
  <c r="AI22" i="8"/>
  <c r="AM22" i="8"/>
  <c r="AH22" i="8"/>
  <c r="AR20" i="8"/>
  <c r="AN20" i="8"/>
  <c r="AJ20" i="8"/>
  <c r="AP20" i="8"/>
  <c r="AL20" i="8"/>
  <c r="AO20" i="8"/>
  <c r="AS20" i="8"/>
  <c r="AK20" i="8"/>
  <c r="AQ20" i="8"/>
  <c r="AI20" i="8"/>
  <c r="AM20" i="8"/>
  <c r="AH20" i="8"/>
  <c r="AR25" i="8"/>
  <c r="AN25" i="8"/>
  <c r="AJ25" i="8"/>
  <c r="AS25" i="8"/>
  <c r="AO25" i="8"/>
  <c r="AK25" i="8"/>
  <c r="AM25" i="8"/>
  <c r="AQ25" i="8"/>
  <c r="AI25" i="8"/>
  <c r="AP25" i="8"/>
  <c r="AL25" i="8"/>
  <c r="AH25" i="8"/>
  <c r="AS17" i="8"/>
  <c r="AO17" i="8"/>
  <c r="AK17" i="8"/>
  <c r="AQ17" i="8"/>
  <c r="AM17" i="8"/>
  <c r="AI17" i="8"/>
  <c r="AP17" i="8"/>
  <c r="AL17" i="8"/>
  <c r="AR17" i="8"/>
  <c r="AN17" i="8"/>
  <c r="AJ17" i="8"/>
  <c r="AH17" i="8"/>
  <c r="AP18" i="8"/>
  <c r="AL18" i="8"/>
  <c r="AR18" i="8"/>
  <c r="AN18" i="8"/>
  <c r="AJ18" i="8"/>
  <c r="AQ18" i="8"/>
  <c r="AM18" i="8"/>
  <c r="AI18" i="8"/>
  <c r="AO18" i="8"/>
  <c r="AK18" i="8"/>
  <c r="AS18" i="8"/>
  <c r="AH18" i="8"/>
  <c r="AQ24" i="8"/>
  <c r="AM24" i="8"/>
  <c r="AI24" i="8"/>
  <c r="AR24" i="8"/>
  <c r="AL24" i="8"/>
  <c r="AO24" i="8"/>
  <c r="AJ24" i="8"/>
  <c r="AK24" i="8"/>
  <c r="AS24" i="8"/>
  <c r="AP24" i="8"/>
  <c r="AN24" i="8"/>
  <c r="AH24" i="8"/>
  <c r="AY17" i="8"/>
  <c r="BN17" i="8" s="1"/>
  <c r="BO17" i="8" s="1"/>
  <c r="O89" i="8"/>
  <c r="C4" i="8" s="1"/>
  <c r="M89" i="8"/>
  <c r="P89" i="8" s="1"/>
  <c r="C5" i="8" s="1"/>
  <c r="AQ15" i="8"/>
  <c r="AM15" i="8"/>
  <c r="AI15" i="8"/>
  <c r="AS15" i="8"/>
  <c r="AO15" i="8"/>
  <c r="AK15" i="8"/>
  <c r="AR15" i="8"/>
  <c r="AN15" i="8"/>
  <c r="AJ15" i="8"/>
  <c r="AP15" i="8"/>
  <c r="AL15" i="8"/>
  <c r="AH15" i="8"/>
  <c r="AS21" i="8"/>
  <c r="AO21" i="8"/>
  <c r="AK21" i="8"/>
  <c r="AR21" i="8"/>
  <c r="AN21" i="8"/>
  <c r="AJ21" i="8"/>
  <c r="AQ21" i="8"/>
  <c r="AM21" i="8"/>
  <c r="AI21" i="8"/>
  <c r="AL21" i="8"/>
  <c r="AP21" i="8"/>
  <c r="AH21" i="8"/>
  <c r="AY22" i="8"/>
  <c r="BN22" i="8" s="1"/>
  <c r="BO22" i="8" s="1"/>
  <c r="AY21" i="8"/>
  <c r="BN21" i="8" s="1"/>
  <c r="BO21" i="8" s="1"/>
  <c r="AQ19" i="8"/>
  <c r="AM19" i="8"/>
  <c r="AI19" i="8"/>
  <c r="AS19" i="8"/>
  <c r="AO19" i="8"/>
  <c r="AK19" i="8"/>
  <c r="AL19" i="8"/>
  <c r="AP19" i="8"/>
  <c r="AN19" i="8"/>
  <c r="AJ19" i="8"/>
  <c r="AR19" i="8"/>
  <c r="AH19" i="8"/>
  <c r="AR16" i="8"/>
  <c r="AN16" i="8"/>
  <c r="AJ16" i="8"/>
  <c r="AP16" i="8"/>
  <c r="AL16" i="8"/>
  <c r="AS16" i="8"/>
  <c r="AO16" i="8"/>
  <c r="AK16" i="8"/>
  <c r="AQ16" i="8"/>
  <c r="AM16" i="8"/>
  <c r="AI16" i="8"/>
  <c r="AH16" i="8"/>
  <c r="AS23" i="8"/>
  <c r="AO23" i="8"/>
  <c r="AK23" i="8"/>
  <c r="AQ23" i="8"/>
  <c r="AM23" i="8"/>
  <c r="AI23" i="8"/>
  <c r="AP23" i="8"/>
  <c r="AN23" i="8"/>
  <c r="AL23" i="8"/>
  <c r="AJ23" i="8"/>
  <c r="AR23" i="8"/>
  <c r="AH23" i="8"/>
  <c r="AY25" i="8"/>
  <c r="BN25" i="8" s="1"/>
  <c r="BO25" i="8" s="1"/>
  <c r="BP21" i="9"/>
  <c r="AF27" i="9"/>
  <c r="AF23" i="9"/>
  <c r="AF28" i="9"/>
  <c r="AF24" i="9"/>
  <c r="AF26" i="9"/>
  <c r="AF19" i="9"/>
  <c r="AF22" i="9"/>
  <c r="AF20" i="9"/>
  <c r="AF25" i="9"/>
  <c r="AF21" i="9"/>
  <c r="AF17" i="9"/>
  <c r="AF15" i="9"/>
  <c r="AF18" i="9"/>
  <c r="AF16" i="9"/>
  <c r="AF14" i="9"/>
  <c r="DU12" i="9"/>
  <c r="AY17" i="9"/>
  <c r="BN17" i="9" s="1"/>
  <c r="BO17" i="9" s="1"/>
  <c r="AY16" i="9"/>
  <c r="BN16" i="9" s="1"/>
  <c r="BO16" i="9" s="1"/>
  <c r="AY14" i="9"/>
  <c r="BN14" i="9" s="1"/>
  <c r="BO14" i="9" s="1"/>
  <c r="BP23" i="9"/>
  <c r="AY27" i="9"/>
  <c r="BN27" i="9" s="1"/>
  <c r="BO27" i="9" s="1"/>
  <c r="AY24" i="9"/>
  <c r="BN24" i="9" s="1"/>
  <c r="BO24" i="9" s="1"/>
  <c r="AY19" i="9"/>
  <c r="BN19" i="9" s="1"/>
  <c r="BO19" i="9" s="1"/>
  <c r="AY22" i="9"/>
  <c r="BN22" i="9" s="1"/>
  <c r="BO22" i="9" s="1"/>
  <c r="AY15" i="9"/>
  <c r="BN15" i="9" s="1"/>
  <c r="BO15" i="9" s="1"/>
  <c r="AY20" i="9"/>
  <c r="BN20" i="9" s="1"/>
  <c r="BO20" i="9" s="1"/>
  <c r="AY25" i="9"/>
  <c r="BN25" i="9" s="1"/>
  <c r="BO25" i="9" s="1"/>
  <c r="AY28" i="9"/>
  <c r="BN28" i="9" s="1"/>
  <c r="BO28" i="9" s="1"/>
  <c r="BE14" i="9"/>
  <c r="AY18" i="9"/>
  <c r="BN18" i="9" s="1"/>
  <c r="BO18" i="9" s="1"/>
  <c r="O95" i="9"/>
  <c r="C4" i="9" s="1"/>
  <c r="M95" i="9"/>
  <c r="P95" i="9" s="1"/>
  <c r="C5" i="9" s="1"/>
  <c r="AY26" i="9"/>
  <c r="BN26" i="9" s="1"/>
  <c r="BO26" i="9" s="1"/>
  <c r="AF21" i="6"/>
  <c r="AF29" i="6"/>
  <c r="AF24" i="6"/>
  <c r="AF20" i="6"/>
  <c r="AF26" i="6"/>
  <c r="AF25" i="6"/>
  <c r="AF28" i="6"/>
  <c r="AF18" i="6"/>
  <c r="AF14" i="6"/>
  <c r="AF17" i="6"/>
  <c r="AF19" i="6"/>
  <c r="AF16" i="6"/>
  <c r="AF22" i="6"/>
  <c r="AF27" i="6"/>
  <c r="AF23" i="6"/>
  <c r="AF15" i="6"/>
  <c r="DU12" i="6"/>
  <c r="BP15" i="6"/>
  <c r="BP21" i="6"/>
  <c r="AY17" i="6"/>
  <c r="BN17" i="6" s="1"/>
  <c r="BO17" i="6" s="1"/>
  <c r="AY26" i="6"/>
  <c r="BN26" i="6" s="1"/>
  <c r="BO26" i="6" s="1"/>
  <c r="AY24" i="6"/>
  <c r="BN24" i="6" s="1"/>
  <c r="BO24" i="6" s="1"/>
  <c r="AY23" i="6"/>
  <c r="BN23" i="6" s="1"/>
  <c r="BO23" i="6" s="1"/>
  <c r="AY16" i="6"/>
  <c r="BN16" i="6" s="1"/>
  <c r="BO16" i="6" s="1"/>
  <c r="AY29" i="6"/>
  <c r="BN29" i="6" s="1"/>
  <c r="BO29" i="6" s="1"/>
  <c r="AY18" i="6"/>
  <c r="BN18" i="6" s="1"/>
  <c r="BO18" i="6" s="1"/>
  <c r="AY28" i="6"/>
  <c r="BN28" i="6" s="1"/>
  <c r="BO28" i="6" s="1"/>
  <c r="AY22" i="6"/>
  <c r="BN22" i="6" s="1"/>
  <c r="BO22" i="6" s="1"/>
  <c r="AY20" i="6"/>
  <c r="BN20" i="6" s="1"/>
  <c r="BO20" i="6" s="1"/>
  <c r="AY27" i="6"/>
  <c r="BN27" i="6" s="1"/>
  <c r="BO27" i="6" s="1"/>
  <c r="AY25" i="6"/>
  <c r="BN25" i="6" s="1"/>
  <c r="BO25" i="6" s="1"/>
  <c r="O96" i="6"/>
  <c r="C4" i="6" s="1"/>
  <c r="M96" i="6"/>
  <c r="P96" i="6" s="1"/>
  <c r="C5" i="6" s="1"/>
  <c r="BE15" i="6"/>
  <c r="BF14" i="6"/>
  <c r="BG14" i="6" s="1"/>
  <c r="BP19" i="6"/>
  <c r="BP14" i="6"/>
  <c r="AY19" i="1"/>
  <c r="BN19" i="1" s="1"/>
  <c r="BO19" i="1" s="1"/>
  <c r="AY22" i="1"/>
  <c r="BN22" i="1" s="1"/>
  <c r="BO22" i="1" s="1"/>
  <c r="BP22" i="1" s="1"/>
  <c r="BE15" i="1"/>
  <c r="BF14" i="1"/>
  <c r="BG14" i="1" s="1"/>
  <c r="BP17" i="1"/>
  <c r="BP19" i="1"/>
  <c r="BP14" i="1"/>
  <c r="AY18" i="1"/>
  <c r="BN18" i="1" s="1"/>
  <c r="BO18" i="1" s="1"/>
  <c r="AY28" i="1"/>
  <c r="BN28" i="1" s="1"/>
  <c r="BO28" i="1" s="1"/>
  <c r="AY27" i="1"/>
  <c r="BN27" i="1" s="1"/>
  <c r="BO27" i="1" s="1"/>
  <c r="AY21" i="1"/>
  <c r="BN21" i="1" s="1"/>
  <c r="BO21" i="1" s="1"/>
  <c r="AY20" i="1"/>
  <c r="BN20" i="1" s="1"/>
  <c r="BO20" i="1" s="1"/>
  <c r="AY23" i="1"/>
  <c r="BN23" i="1" s="1"/>
  <c r="BO23" i="1" s="1"/>
  <c r="AY15" i="1"/>
  <c r="BN15" i="1" s="1"/>
  <c r="BO15" i="1" s="1"/>
  <c r="AY16" i="1"/>
  <c r="BN16" i="1" s="1"/>
  <c r="BO16" i="1" s="1"/>
  <c r="AY24" i="1"/>
  <c r="BN24" i="1" s="1"/>
  <c r="BO24" i="1" s="1"/>
  <c r="AY25" i="1"/>
  <c r="BN25" i="1" s="1"/>
  <c r="BO25" i="1" s="1"/>
  <c r="AY29" i="1"/>
  <c r="BN29" i="1" s="1"/>
  <c r="BO29" i="1" s="1"/>
  <c r="AY26" i="1"/>
  <c r="BN26" i="1" s="1"/>
  <c r="BO26" i="1" s="1"/>
  <c r="BE15" i="20" l="1"/>
  <c r="AR14" i="20"/>
  <c r="AN14" i="20"/>
  <c r="AJ14" i="20"/>
  <c r="AQ14" i="20"/>
  <c r="AM14" i="20"/>
  <c r="AI14" i="20"/>
  <c r="AP14" i="20"/>
  <c r="AL14" i="20"/>
  <c r="AO14" i="20"/>
  <c r="AK14" i="20"/>
  <c r="AS14" i="20"/>
  <c r="AH14" i="20"/>
  <c r="AR15" i="20"/>
  <c r="AN15" i="20"/>
  <c r="AJ15" i="20"/>
  <c r="AQ15" i="20"/>
  <c r="AL15" i="20"/>
  <c r="AP15" i="20"/>
  <c r="AK15" i="20"/>
  <c r="AO15" i="20"/>
  <c r="AI15" i="20"/>
  <c r="AS15" i="20"/>
  <c r="AM15" i="20"/>
  <c r="AH15" i="20"/>
  <c r="BP19" i="20"/>
  <c r="BP21" i="20"/>
  <c r="AS19" i="20"/>
  <c r="AO19" i="20"/>
  <c r="AK19" i="20"/>
  <c r="AR19" i="20"/>
  <c r="AN19" i="20"/>
  <c r="AJ19" i="20"/>
  <c r="AL19" i="20"/>
  <c r="AQ19" i="20"/>
  <c r="AI19" i="20"/>
  <c r="AP19" i="20"/>
  <c r="AM19" i="20"/>
  <c r="AH19" i="20"/>
  <c r="AQ23" i="20"/>
  <c r="AM23" i="20"/>
  <c r="AI23" i="20"/>
  <c r="AP23" i="20"/>
  <c r="AK23" i="20"/>
  <c r="AS23" i="20"/>
  <c r="AN23" i="20"/>
  <c r="AL23" i="20"/>
  <c r="AJ23" i="20"/>
  <c r="AR23" i="20"/>
  <c r="AO23" i="20"/>
  <c r="AH23" i="20"/>
  <c r="BP20" i="20"/>
  <c r="BP14" i="20"/>
  <c r="AQ21" i="20"/>
  <c r="AM21" i="20"/>
  <c r="AI21" i="20"/>
  <c r="AP21" i="20"/>
  <c r="AL21" i="20"/>
  <c r="AS21" i="20"/>
  <c r="AO21" i="20"/>
  <c r="AK21" i="20"/>
  <c r="AR21" i="20"/>
  <c r="AN21" i="20"/>
  <c r="AJ21" i="20"/>
  <c r="AH21" i="20"/>
  <c r="AS22" i="20"/>
  <c r="AO22" i="20"/>
  <c r="AK22" i="20"/>
  <c r="AP22" i="20"/>
  <c r="AJ22" i="20"/>
  <c r="AN22" i="20"/>
  <c r="AI22" i="20"/>
  <c r="AR22" i="20"/>
  <c r="AM22" i="20"/>
  <c r="AQ22" i="20"/>
  <c r="AL22" i="20"/>
  <c r="AH22" i="20"/>
  <c r="AP20" i="20"/>
  <c r="AL20" i="20"/>
  <c r="AS20" i="20"/>
  <c r="AO20" i="20"/>
  <c r="AK20" i="20"/>
  <c r="AR20" i="20"/>
  <c r="AN20" i="20"/>
  <c r="AJ20" i="20"/>
  <c r="AI20" i="20"/>
  <c r="AQ20" i="20"/>
  <c r="AM20" i="20"/>
  <c r="AH20" i="20"/>
  <c r="AR18" i="20"/>
  <c r="AN18" i="20"/>
  <c r="AJ18" i="20"/>
  <c r="AQ18" i="20"/>
  <c r="AM18" i="20"/>
  <c r="AI18" i="20"/>
  <c r="AO18" i="20"/>
  <c r="AL18" i="20"/>
  <c r="AS18" i="20"/>
  <c r="AK18" i="20"/>
  <c r="AP18" i="20"/>
  <c r="AH18" i="20"/>
  <c r="BP23" i="20"/>
  <c r="DY12" i="20"/>
  <c r="AQ17" i="20"/>
  <c r="AM17" i="20"/>
  <c r="AI17" i="20"/>
  <c r="AP17" i="20"/>
  <c r="AL17" i="20"/>
  <c r="AR17" i="20"/>
  <c r="AJ17" i="20"/>
  <c r="AO17" i="20"/>
  <c r="AN17" i="20"/>
  <c r="AS17" i="20"/>
  <c r="AK17" i="20"/>
  <c r="AH17" i="20"/>
  <c r="AS16" i="20"/>
  <c r="AO16" i="20"/>
  <c r="AK16" i="20"/>
  <c r="AR16" i="20"/>
  <c r="AM16" i="20"/>
  <c r="AQ16" i="20"/>
  <c r="AL16" i="20"/>
  <c r="AP16" i="20"/>
  <c r="AJ16" i="20"/>
  <c r="AN16" i="20"/>
  <c r="AI16" i="20"/>
  <c r="AH16" i="20"/>
  <c r="AP26" i="20"/>
  <c r="AL26" i="20"/>
  <c r="AO26" i="20"/>
  <c r="AJ26" i="20"/>
  <c r="AR26" i="20"/>
  <c r="AK26" i="20"/>
  <c r="AQ26" i="20"/>
  <c r="AI26" i="20"/>
  <c r="AN26" i="20"/>
  <c r="AS26" i="20"/>
  <c r="AM26" i="20"/>
  <c r="AH26" i="20"/>
  <c r="AS25" i="20"/>
  <c r="AO25" i="20"/>
  <c r="AK25" i="20"/>
  <c r="AP25" i="20"/>
  <c r="AJ25" i="20"/>
  <c r="AR25" i="20"/>
  <c r="AL25" i="20"/>
  <c r="AQ25" i="20"/>
  <c r="AI25" i="20"/>
  <c r="AN25" i="20"/>
  <c r="AM25" i="20"/>
  <c r="AH25" i="20"/>
  <c r="AR24" i="20"/>
  <c r="AN24" i="20"/>
  <c r="AJ24" i="20"/>
  <c r="AQ24" i="20"/>
  <c r="AL24" i="20"/>
  <c r="AO24" i="20"/>
  <c r="AM24" i="20"/>
  <c r="AS24" i="20"/>
  <c r="AK24" i="20"/>
  <c r="AP24" i="20"/>
  <c r="AI24" i="20"/>
  <c r="AH24" i="20"/>
  <c r="BP24" i="20"/>
  <c r="DW12" i="20"/>
  <c r="F4" i="20"/>
  <c r="F5" i="20" s="1"/>
  <c r="F7" i="20" s="1"/>
  <c r="BE16" i="20"/>
  <c r="BF15" i="20"/>
  <c r="BG15" i="20" s="1"/>
  <c r="AR18" i="19"/>
  <c r="AH25" i="19"/>
  <c r="AM18" i="19"/>
  <c r="AR25" i="19"/>
  <c r="AL22" i="19"/>
  <c r="AR22" i="19"/>
  <c r="AO18" i="19"/>
  <c r="AJ25" i="19"/>
  <c r="AS24" i="19"/>
  <c r="AR24" i="19"/>
  <c r="AQ22" i="19"/>
  <c r="AL18" i="19"/>
  <c r="AQ18" i="19"/>
  <c r="AN25" i="19"/>
  <c r="AI25" i="19"/>
  <c r="AO24" i="19"/>
  <c r="AK22" i="19"/>
  <c r="AS22" i="19"/>
  <c r="AK18" i="19"/>
  <c r="AK25" i="19"/>
  <c r="AH24" i="19"/>
  <c r="AM24" i="19"/>
  <c r="AP26" i="19"/>
  <c r="AH22" i="19"/>
  <c r="AP22" i="19"/>
  <c r="AJ22" i="19"/>
  <c r="AH18" i="19"/>
  <c r="AN18" i="19"/>
  <c r="AS18" i="19"/>
  <c r="AP25" i="19"/>
  <c r="AO25" i="19"/>
  <c r="AM25" i="19"/>
  <c r="AK24" i="19"/>
  <c r="AJ24" i="19"/>
  <c r="AL24" i="19"/>
  <c r="AO22" i="19"/>
  <c r="AI22" i="19"/>
  <c r="AJ18" i="19"/>
  <c r="AP18" i="19"/>
  <c r="AS25" i="19"/>
  <c r="AL25" i="19"/>
  <c r="AN24" i="19"/>
  <c r="AQ24" i="19"/>
  <c r="AR19" i="19"/>
  <c r="AL26" i="19"/>
  <c r="AJ16" i="19"/>
  <c r="AP23" i="19"/>
  <c r="AL23" i="19"/>
  <c r="AK23" i="19"/>
  <c r="AQ19" i="19"/>
  <c r="AH26" i="19"/>
  <c r="AM27" i="19"/>
  <c r="AH23" i="19"/>
  <c r="AQ23" i="19"/>
  <c r="AI19" i="19"/>
  <c r="AI26" i="19"/>
  <c r="AR26" i="19"/>
  <c r="AR16" i="19"/>
  <c r="AO16" i="19"/>
  <c r="AP27" i="19"/>
  <c r="AO27" i="19"/>
  <c r="AL19" i="19"/>
  <c r="AO26" i="19"/>
  <c r="AP16" i="19"/>
  <c r="AN27" i="19"/>
  <c r="AS27" i="19"/>
  <c r="AH19" i="19"/>
  <c r="AP19" i="19"/>
  <c r="AM26" i="19"/>
  <c r="AK26" i="19"/>
  <c r="AJ26" i="19"/>
  <c r="AL16" i="19"/>
  <c r="AM16" i="19"/>
  <c r="AS16" i="19"/>
  <c r="AH27" i="19"/>
  <c r="AJ27" i="19"/>
  <c r="AQ27" i="19"/>
  <c r="AM19" i="19"/>
  <c r="AK19" i="19"/>
  <c r="AJ19" i="19"/>
  <c r="AQ26" i="19"/>
  <c r="AS26" i="19"/>
  <c r="AH16" i="19"/>
  <c r="AN16" i="19"/>
  <c r="AL27" i="19"/>
  <c r="AR27" i="19"/>
  <c r="AO19" i="19"/>
  <c r="AS19" i="19"/>
  <c r="AO17" i="19"/>
  <c r="AS17" i="19"/>
  <c r="AL17" i="19"/>
  <c r="AI17" i="19"/>
  <c r="AJ17" i="19"/>
  <c r="BE15" i="19"/>
  <c r="BF14" i="19"/>
  <c r="BG14" i="19" s="1"/>
  <c r="BP15" i="19"/>
  <c r="BP16" i="19"/>
  <c r="DY12" i="19"/>
  <c r="F7" i="19"/>
  <c r="BP28" i="19"/>
  <c r="BP18" i="19"/>
  <c r="BP14" i="19"/>
  <c r="BP23" i="19"/>
  <c r="BP21" i="19"/>
  <c r="BP25" i="19"/>
  <c r="BP27" i="19"/>
  <c r="BP26" i="19"/>
  <c r="BP20" i="19"/>
  <c r="BP19" i="19"/>
  <c r="BP17" i="19"/>
  <c r="BP24" i="19"/>
  <c r="BE15" i="18"/>
  <c r="BE16" i="18" s="1"/>
  <c r="AP18" i="18"/>
  <c r="AL18" i="18"/>
  <c r="AS18" i="18"/>
  <c r="AN18" i="18"/>
  <c r="AI18" i="18"/>
  <c r="AR18" i="18"/>
  <c r="AM18" i="18"/>
  <c r="AO18" i="18"/>
  <c r="AK18" i="18"/>
  <c r="AJ18" i="18"/>
  <c r="AQ18" i="18"/>
  <c r="AH18" i="18"/>
  <c r="AP24" i="18"/>
  <c r="AL24" i="18"/>
  <c r="AO24" i="18"/>
  <c r="AJ24" i="18"/>
  <c r="AS24" i="18"/>
  <c r="AN24" i="18"/>
  <c r="AI24" i="18"/>
  <c r="AK24" i="18"/>
  <c r="AR24" i="18"/>
  <c r="AM24" i="18"/>
  <c r="AQ24" i="18"/>
  <c r="AH24" i="18"/>
  <c r="AQ25" i="18"/>
  <c r="AM25" i="18"/>
  <c r="AI25" i="18"/>
  <c r="AR25" i="18"/>
  <c r="AL25" i="18"/>
  <c r="AP25" i="18"/>
  <c r="AK25" i="18"/>
  <c r="AS25" i="18"/>
  <c r="AO25" i="18"/>
  <c r="AN25" i="18"/>
  <c r="AJ25" i="18"/>
  <c r="AH25" i="18"/>
  <c r="AR22" i="18"/>
  <c r="AN22" i="18"/>
  <c r="AJ22" i="18"/>
  <c r="AQ22" i="18"/>
  <c r="AL22" i="18"/>
  <c r="AO22" i="18"/>
  <c r="AM22" i="18"/>
  <c r="AP22" i="18"/>
  <c r="AK22" i="18"/>
  <c r="AI22" i="18"/>
  <c r="AS22" i="18"/>
  <c r="AH22" i="18"/>
  <c r="F4" i="18"/>
  <c r="F5" i="18" s="1"/>
  <c r="F6" i="18" s="1"/>
  <c r="DW12" i="18"/>
  <c r="BP19" i="18"/>
  <c r="AP14" i="18"/>
  <c r="AL14" i="18"/>
  <c r="AS14" i="18"/>
  <c r="AN14" i="18"/>
  <c r="AI14" i="18"/>
  <c r="AR14" i="18"/>
  <c r="AM14" i="18"/>
  <c r="AJ14" i="18"/>
  <c r="AQ14" i="18"/>
  <c r="AO14" i="18"/>
  <c r="AK14" i="18"/>
  <c r="AH14" i="18"/>
  <c r="AQ15" i="18"/>
  <c r="AM15" i="18"/>
  <c r="AI15" i="18"/>
  <c r="AR15" i="18"/>
  <c r="AL15" i="18"/>
  <c r="AN15" i="18"/>
  <c r="AS15" i="18"/>
  <c r="AK15" i="18"/>
  <c r="AP15" i="18"/>
  <c r="AO15" i="18"/>
  <c r="AJ15" i="18"/>
  <c r="AH15" i="18"/>
  <c r="AR26" i="18"/>
  <c r="AN26" i="18"/>
  <c r="AJ26" i="18"/>
  <c r="AP26" i="18"/>
  <c r="AK26" i="18"/>
  <c r="AO26" i="18"/>
  <c r="AI26" i="18"/>
  <c r="AM26" i="18"/>
  <c r="AL26" i="18"/>
  <c r="AS26" i="18"/>
  <c r="AQ26" i="18"/>
  <c r="AH26" i="18"/>
  <c r="BP25" i="18"/>
  <c r="BP22" i="18"/>
  <c r="AS17" i="18"/>
  <c r="AO17" i="18"/>
  <c r="AK17" i="18"/>
  <c r="AN17" i="18"/>
  <c r="AI17" i="18"/>
  <c r="AR17" i="18"/>
  <c r="AM17" i="18"/>
  <c r="AL17" i="18"/>
  <c r="AJ17" i="18"/>
  <c r="AQ17" i="18"/>
  <c r="AP17" i="18"/>
  <c r="AH17" i="18"/>
  <c r="AS21" i="18"/>
  <c r="AO21" i="18"/>
  <c r="AK21" i="18"/>
  <c r="AR21" i="18"/>
  <c r="AM21" i="18"/>
  <c r="AQ21" i="18"/>
  <c r="AL21" i="18"/>
  <c r="AI21" i="18"/>
  <c r="AP21" i="18"/>
  <c r="AN21" i="18"/>
  <c r="AJ21" i="18"/>
  <c r="AH21" i="18"/>
  <c r="AR16" i="18"/>
  <c r="AN16" i="18"/>
  <c r="AJ16" i="18"/>
  <c r="AP16" i="18"/>
  <c r="AK16" i="18"/>
  <c r="AQ16" i="18"/>
  <c r="AI16" i="18"/>
  <c r="AO16" i="18"/>
  <c r="AS16" i="18"/>
  <c r="AM16" i="18"/>
  <c r="AL16" i="18"/>
  <c r="AH16" i="18"/>
  <c r="AP27" i="18"/>
  <c r="AL27" i="18"/>
  <c r="AQ27" i="18"/>
  <c r="AK27" i="18"/>
  <c r="AO27" i="18"/>
  <c r="AI27" i="18"/>
  <c r="AN27" i="18"/>
  <c r="AR27" i="18"/>
  <c r="AM27" i="18"/>
  <c r="AS27" i="18"/>
  <c r="AJ27" i="18"/>
  <c r="AH27" i="18"/>
  <c r="BP20" i="18"/>
  <c r="BP24" i="18"/>
  <c r="AS23" i="18"/>
  <c r="AO23" i="18"/>
  <c r="AK23" i="18"/>
  <c r="AP23" i="18"/>
  <c r="AJ23" i="18"/>
  <c r="AR23" i="18"/>
  <c r="AL23" i="18"/>
  <c r="AQ23" i="18"/>
  <c r="AI23" i="18"/>
  <c r="AN23" i="18"/>
  <c r="AM23" i="18"/>
  <c r="AH23" i="18"/>
  <c r="AQ19" i="18"/>
  <c r="AM19" i="18"/>
  <c r="AI19" i="18"/>
  <c r="AP19" i="18"/>
  <c r="AK19" i="18"/>
  <c r="AO19" i="18"/>
  <c r="AJ19" i="18"/>
  <c r="AN19" i="18"/>
  <c r="AL19" i="18"/>
  <c r="AS19" i="18"/>
  <c r="AR19" i="18"/>
  <c r="AH19" i="18"/>
  <c r="AR20" i="18"/>
  <c r="AN20" i="18"/>
  <c r="AJ20" i="18"/>
  <c r="AO20" i="18"/>
  <c r="AI20" i="18"/>
  <c r="AS20" i="18"/>
  <c r="AM20" i="18"/>
  <c r="AQ20" i="18"/>
  <c r="AP20" i="18"/>
  <c r="AL20" i="18"/>
  <c r="AK20" i="18"/>
  <c r="AH20" i="18"/>
  <c r="DY12" i="18"/>
  <c r="BP27" i="18"/>
  <c r="BP23" i="18"/>
  <c r="BF15" i="18"/>
  <c r="BG15" i="18" s="1"/>
  <c r="BP18" i="17"/>
  <c r="BP16" i="17"/>
  <c r="AS15" i="17"/>
  <c r="AO15" i="17"/>
  <c r="AK15" i="17"/>
  <c r="AR15" i="17"/>
  <c r="AM15" i="17"/>
  <c r="AQ15" i="17"/>
  <c r="AL15" i="17"/>
  <c r="AP15" i="17"/>
  <c r="AJ15" i="17"/>
  <c r="AN15" i="17"/>
  <c r="AI15" i="17"/>
  <c r="AH15" i="17"/>
  <c r="AR17" i="17"/>
  <c r="AN17" i="17"/>
  <c r="AJ17" i="17"/>
  <c r="AQ17" i="17"/>
  <c r="AM17" i="17"/>
  <c r="AI17" i="17"/>
  <c r="AP17" i="17"/>
  <c r="AO17" i="17"/>
  <c r="AL17" i="17"/>
  <c r="AS17" i="17"/>
  <c r="AK17" i="17"/>
  <c r="AH17" i="17"/>
  <c r="AQ26" i="17"/>
  <c r="AM26" i="17"/>
  <c r="AI26" i="17"/>
  <c r="AS26" i="17"/>
  <c r="AO26" i="17"/>
  <c r="AK26" i="17"/>
  <c r="AR26" i="17"/>
  <c r="AJ26" i="17"/>
  <c r="AP26" i="17"/>
  <c r="AN26" i="17"/>
  <c r="AL26" i="17"/>
  <c r="AH26" i="17"/>
  <c r="BP17" i="17"/>
  <c r="BP19" i="17"/>
  <c r="BE15" i="17"/>
  <c r="BF14" i="17"/>
  <c r="BG14" i="17" s="1"/>
  <c r="DY12" i="17"/>
  <c r="AQ16" i="17"/>
  <c r="AM16" i="17"/>
  <c r="AI16" i="17"/>
  <c r="AP16" i="17"/>
  <c r="AL16" i="17"/>
  <c r="AS16" i="17"/>
  <c r="AK16" i="17"/>
  <c r="AR16" i="17"/>
  <c r="AJ16" i="17"/>
  <c r="AO16" i="17"/>
  <c r="AN16" i="17"/>
  <c r="AH16" i="17"/>
  <c r="AR14" i="17"/>
  <c r="AN14" i="17"/>
  <c r="AJ14" i="17"/>
  <c r="AQ14" i="17"/>
  <c r="AM14" i="17"/>
  <c r="AI14" i="17"/>
  <c r="AP14" i="17"/>
  <c r="AL14" i="17"/>
  <c r="AS14" i="17"/>
  <c r="AO14" i="17"/>
  <c r="AK14" i="17"/>
  <c r="AH14" i="17"/>
  <c r="AS22" i="17"/>
  <c r="AO22" i="17"/>
  <c r="AK22" i="17"/>
  <c r="AR22" i="17"/>
  <c r="AM22" i="17"/>
  <c r="AQ22" i="17"/>
  <c r="AL22" i="17"/>
  <c r="AP22" i="17"/>
  <c r="AN22" i="17"/>
  <c r="AJ22" i="17"/>
  <c r="AI22" i="17"/>
  <c r="AH22" i="17"/>
  <c r="AR21" i="17"/>
  <c r="AN21" i="17"/>
  <c r="AJ21" i="17"/>
  <c r="AO21" i="17"/>
  <c r="AI21" i="17"/>
  <c r="AS21" i="17"/>
  <c r="AM21" i="17"/>
  <c r="AP21" i="17"/>
  <c r="AL21" i="17"/>
  <c r="AK21" i="17"/>
  <c r="AQ21" i="17"/>
  <c r="AH21" i="17"/>
  <c r="BP15" i="17"/>
  <c r="BP22" i="17"/>
  <c r="DW12" i="17"/>
  <c r="F4" i="17"/>
  <c r="F5" i="17" s="1"/>
  <c r="F7" i="17" s="1"/>
  <c r="AP19" i="17"/>
  <c r="AL19" i="17"/>
  <c r="AS19" i="17"/>
  <c r="AN19" i="17"/>
  <c r="AI19" i="17"/>
  <c r="AQ19" i="17"/>
  <c r="AJ19" i="17"/>
  <c r="AO19" i="17"/>
  <c r="AR19" i="17"/>
  <c r="AM19" i="17"/>
  <c r="AK19" i="17"/>
  <c r="AH19" i="17"/>
  <c r="AS18" i="17"/>
  <c r="AO18" i="17"/>
  <c r="AK18" i="17"/>
  <c r="AR18" i="17"/>
  <c r="AN18" i="17"/>
  <c r="AJ18" i="17"/>
  <c r="AM18" i="17"/>
  <c r="AL18" i="17"/>
  <c r="AQ18" i="17"/>
  <c r="AI18" i="17"/>
  <c r="AP18" i="17"/>
  <c r="AH18" i="17"/>
  <c r="AP23" i="17"/>
  <c r="AL23" i="17"/>
  <c r="AR23" i="17"/>
  <c r="AM23" i="17"/>
  <c r="AQ23" i="17"/>
  <c r="AK23" i="17"/>
  <c r="AS23" i="17"/>
  <c r="AI23" i="17"/>
  <c r="AO23" i="17"/>
  <c r="AN23" i="17"/>
  <c r="AJ23" i="17"/>
  <c r="AH23" i="17"/>
  <c r="BP21" i="17"/>
  <c r="BP26" i="17"/>
  <c r="BP23" i="17"/>
  <c r="BP24" i="17"/>
  <c r="BP20" i="17"/>
  <c r="AS24" i="17"/>
  <c r="AO24" i="17"/>
  <c r="AK24" i="17"/>
  <c r="AR24" i="17"/>
  <c r="AM24" i="17"/>
  <c r="AP24" i="17"/>
  <c r="AJ24" i="17"/>
  <c r="AN24" i="17"/>
  <c r="AL24" i="17"/>
  <c r="AI24" i="17"/>
  <c r="AQ24" i="17"/>
  <c r="AH24" i="17"/>
  <c r="AQ20" i="17"/>
  <c r="AM20" i="17"/>
  <c r="AI20" i="17"/>
  <c r="AP20" i="17"/>
  <c r="AK20" i="17"/>
  <c r="AO20" i="17"/>
  <c r="AJ20" i="17"/>
  <c r="AN20" i="17"/>
  <c r="AL20" i="17"/>
  <c r="AS20" i="17"/>
  <c r="AR20" i="17"/>
  <c r="AH20" i="17"/>
  <c r="AP25" i="17"/>
  <c r="AL25" i="17"/>
  <c r="AR25" i="17"/>
  <c r="AN25" i="17"/>
  <c r="AJ25" i="17"/>
  <c r="AM25" i="17"/>
  <c r="AQ25" i="17"/>
  <c r="AI25" i="17"/>
  <c r="AS25" i="17"/>
  <c r="AK25" i="17"/>
  <c r="AO25" i="17"/>
  <c r="AH25" i="17"/>
  <c r="BP25" i="17"/>
  <c r="BP14" i="17"/>
  <c r="DW12" i="16"/>
  <c r="AP14" i="16"/>
  <c r="AL14" i="16"/>
  <c r="AS14" i="16"/>
  <c r="AO14" i="16"/>
  <c r="AK14" i="16"/>
  <c r="AR14" i="16"/>
  <c r="AJ14" i="16"/>
  <c r="AQ14" i="16"/>
  <c r="AI14" i="16"/>
  <c r="AN14" i="16"/>
  <c r="AM14" i="16"/>
  <c r="AH14" i="16"/>
  <c r="AQ17" i="16"/>
  <c r="AM17" i="16"/>
  <c r="AI17" i="16"/>
  <c r="AP17" i="16"/>
  <c r="AL17" i="16"/>
  <c r="AN17" i="16"/>
  <c r="AS17" i="16"/>
  <c r="AK17" i="16"/>
  <c r="AR17" i="16"/>
  <c r="AJ17" i="16"/>
  <c r="AO17" i="16"/>
  <c r="AH17" i="16"/>
  <c r="AR24" i="16"/>
  <c r="AP24" i="16"/>
  <c r="AL24" i="16"/>
  <c r="AO24" i="16"/>
  <c r="AK24" i="16"/>
  <c r="AS24" i="16"/>
  <c r="AN24" i="16"/>
  <c r="AJ24" i="16"/>
  <c r="AQ24" i="16"/>
  <c r="AM24" i="16"/>
  <c r="AI24" i="16"/>
  <c r="AH24" i="16"/>
  <c r="AR22" i="16"/>
  <c r="AN22" i="16"/>
  <c r="AJ22" i="16"/>
  <c r="AP22" i="16"/>
  <c r="AK22" i="16"/>
  <c r="AO22" i="16"/>
  <c r="AI22" i="16"/>
  <c r="AS22" i="16"/>
  <c r="AM22" i="16"/>
  <c r="AL22" i="16"/>
  <c r="AQ22" i="16"/>
  <c r="AH22" i="16"/>
  <c r="BP17" i="16"/>
  <c r="BP23" i="16"/>
  <c r="BE15" i="16"/>
  <c r="BF14" i="16"/>
  <c r="BG14" i="16" s="1"/>
  <c r="AP20" i="16"/>
  <c r="AL20" i="16"/>
  <c r="AO20" i="16"/>
  <c r="AJ20" i="16"/>
  <c r="AS20" i="16"/>
  <c r="AN20" i="16"/>
  <c r="AI20" i="16"/>
  <c r="AM20" i="16"/>
  <c r="AK20" i="16"/>
  <c r="AR20" i="16"/>
  <c r="AQ20" i="16"/>
  <c r="AH20" i="16"/>
  <c r="AS19" i="16"/>
  <c r="AO19" i="16"/>
  <c r="AK19" i="16"/>
  <c r="AR19" i="16"/>
  <c r="AN19" i="16"/>
  <c r="AJ19" i="16"/>
  <c r="AM19" i="16"/>
  <c r="AL19" i="16"/>
  <c r="AQ19" i="16"/>
  <c r="AI19" i="16"/>
  <c r="AP19" i="16"/>
  <c r="AH19" i="16"/>
  <c r="AS25" i="16"/>
  <c r="AO25" i="16"/>
  <c r="AK25" i="16"/>
  <c r="AN25" i="16"/>
  <c r="AI25" i="16"/>
  <c r="AR25" i="16"/>
  <c r="AM25" i="16"/>
  <c r="AQ25" i="16"/>
  <c r="AL25" i="16"/>
  <c r="AP25" i="16"/>
  <c r="AJ25" i="16"/>
  <c r="AH25" i="16"/>
  <c r="AS27" i="16"/>
  <c r="AO27" i="16"/>
  <c r="AK27" i="16"/>
  <c r="AQ27" i="16"/>
  <c r="AL27" i="16"/>
  <c r="AN27" i="16"/>
  <c r="AI27" i="16"/>
  <c r="AR27" i="16"/>
  <c r="AP27" i="16"/>
  <c r="AM27" i="16"/>
  <c r="AJ27" i="16"/>
  <c r="AH27" i="16"/>
  <c r="BP14" i="16"/>
  <c r="BP18" i="16"/>
  <c r="AQ21" i="16"/>
  <c r="AM21" i="16"/>
  <c r="AI21" i="16"/>
  <c r="AR21" i="16"/>
  <c r="AL21" i="16"/>
  <c r="AP21" i="16"/>
  <c r="AK21" i="16"/>
  <c r="AO21" i="16"/>
  <c r="AJ21" i="16"/>
  <c r="AS21" i="16"/>
  <c r="AN21" i="16"/>
  <c r="AH21" i="16"/>
  <c r="AP26" i="16"/>
  <c r="AL26" i="16"/>
  <c r="AS26" i="16"/>
  <c r="AN26" i="16"/>
  <c r="AI26" i="16"/>
  <c r="AR26" i="16"/>
  <c r="AM26" i="16"/>
  <c r="AQ26" i="16"/>
  <c r="AK26" i="16"/>
  <c r="AO26" i="16"/>
  <c r="AJ26" i="16"/>
  <c r="AH26" i="16"/>
  <c r="DY12" i="16"/>
  <c r="F7" i="16"/>
  <c r="BP26" i="16"/>
  <c r="BP21" i="16"/>
  <c r="AQ15" i="16"/>
  <c r="AM15" i="16"/>
  <c r="AI15" i="16"/>
  <c r="AP15" i="16"/>
  <c r="AL15" i="16"/>
  <c r="AS15" i="16"/>
  <c r="AK15" i="16"/>
  <c r="AR15" i="16"/>
  <c r="AJ15" i="16"/>
  <c r="AO15" i="16"/>
  <c r="AN15" i="16"/>
  <c r="AH15" i="16"/>
  <c r="AP16" i="16"/>
  <c r="AL16" i="16"/>
  <c r="AQ16" i="16"/>
  <c r="AK16" i="16"/>
  <c r="AO16" i="16"/>
  <c r="AJ16" i="16"/>
  <c r="AS16" i="16"/>
  <c r="AN16" i="16"/>
  <c r="AI16" i="16"/>
  <c r="AR16" i="16"/>
  <c r="AM16" i="16"/>
  <c r="AH16" i="16"/>
  <c r="AR18" i="16"/>
  <c r="AN18" i="16"/>
  <c r="AJ18" i="16"/>
  <c r="AQ18" i="16"/>
  <c r="AM18" i="16"/>
  <c r="AI18" i="16"/>
  <c r="AL18" i="16"/>
  <c r="AS18" i="16"/>
  <c r="AK18" i="16"/>
  <c r="AP18" i="16"/>
  <c r="AO18" i="16"/>
  <c r="AH18" i="16"/>
  <c r="AS23" i="16"/>
  <c r="AO23" i="16"/>
  <c r="AK23" i="16"/>
  <c r="AR23" i="16"/>
  <c r="AN23" i="16"/>
  <c r="AJ23" i="16"/>
  <c r="AL23" i="16"/>
  <c r="AQ23" i="16"/>
  <c r="AI23" i="16"/>
  <c r="AP23" i="16"/>
  <c r="AM23" i="16"/>
  <c r="AH23" i="16"/>
  <c r="BP15" i="16"/>
  <c r="BP22" i="16"/>
  <c r="BP19" i="16"/>
  <c r="AP21" i="14"/>
  <c r="AO19" i="14"/>
  <c r="AL16" i="14"/>
  <c r="AK16" i="14"/>
  <c r="AJ21" i="14"/>
  <c r="AK19" i="14"/>
  <c r="AL19" i="14"/>
  <c r="AQ19" i="14"/>
  <c r="AP16" i="14"/>
  <c r="AJ16" i="14"/>
  <c r="AO16" i="14"/>
  <c r="AL21" i="14"/>
  <c r="AN21" i="14"/>
  <c r="AR19" i="14"/>
  <c r="AM19" i="14"/>
  <c r="AQ16" i="14"/>
  <c r="AQ21" i="14"/>
  <c r="AH19" i="14"/>
  <c r="AS19" i="14"/>
  <c r="AI16" i="14"/>
  <c r="AN16" i="14"/>
  <c r="AH21" i="14"/>
  <c r="AM21" i="14"/>
  <c r="AR21" i="14"/>
  <c r="AM22" i="14"/>
  <c r="AK21" i="14"/>
  <c r="AH14" i="14"/>
  <c r="AN14" i="14"/>
  <c r="AK14" i="14"/>
  <c r="AQ18" i="14"/>
  <c r="AI15" i="14"/>
  <c r="AK15" i="14"/>
  <c r="AN15" i="14"/>
  <c r="AM14" i="14"/>
  <c r="AS14" i="14"/>
  <c r="AQ14" i="14"/>
  <c r="AS15" i="14"/>
  <c r="AM15" i="14"/>
  <c r="AR15" i="14"/>
  <c r="AR14" i="14"/>
  <c r="AJ14" i="14"/>
  <c r="AL14" i="14"/>
  <c r="AJ22" i="14"/>
  <c r="AN18" i="14"/>
  <c r="AH15" i="14"/>
  <c r="AL15" i="14"/>
  <c r="AQ15" i="14"/>
  <c r="AH23" i="14"/>
  <c r="AI14" i="14"/>
  <c r="AO14" i="14"/>
  <c r="AS22" i="14"/>
  <c r="AL18" i="14"/>
  <c r="AP15" i="14"/>
  <c r="AO15" i="14"/>
  <c r="AM23" i="14"/>
  <c r="AR22" i="14"/>
  <c r="AN22" i="14"/>
  <c r="AO22" i="14"/>
  <c r="AI18" i="14"/>
  <c r="AM18" i="14"/>
  <c r="AS18" i="14"/>
  <c r="AK23" i="14"/>
  <c r="AS23" i="14"/>
  <c r="AP23" i="14"/>
  <c r="AH22" i="14"/>
  <c r="AQ22" i="14"/>
  <c r="AP22" i="14"/>
  <c r="AJ18" i="14"/>
  <c r="AK18" i="14"/>
  <c r="AP18" i="14"/>
  <c r="AQ23" i="14"/>
  <c r="AI23" i="14"/>
  <c r="AO23" i="14"/>
  <c r="AL22" i="14"/>
  <c r="AI22" i="14"/>
  <c r="AH18" i="14"/>
  <c r="AR18" i="14"/>
  <c r="AR23" i="14"/>
  <c r="AN23" i="14"/>
  <c r="BP16" i="14"/>
  <c r="BP24" i="14"/>
  <c r="BP17" i="14"/>
  <c r="BP20" i="14"/>
  <c r="F7" i="14"/>
  <c r="DY12" i="14"/>
  <c r="BP21" i="14"/>
  <c r="BP23" i="14"/>
  <c r="BP22" i="14"/>
  <c r="BP15" i="14"/>
  <c r="BP18" i="14"/>
  <c r="BP14" i="14"/>
  <c r="BP19" i="14"/>
  <c r="BE16" i="14"/>
  <c r="BF15" i="14"/>
  <c r="BG15" i="14" s="1"/>
  <c r="BF14" i="12"/>
  <c r="BG14" i="12" s="1"/>
  <c r="BF15" i="12"/>
  <c r="BG15" i="12" s="1"/>
  <c r="BP23" i="12"/>
  <c r="BP21" i="12"/>
  <c r="BP22" i="12"/>
  <c r="AQ16" i="12"/>
  <c r="AM16" i="12"/>
  <c r="AI16" i="12"/>
  <c r="AP16" i="12"/>
  <c r="AL16" i="12"/>
  <c r="AS16" i="12"/>
  <c r="AO16" i="12"/>
  <c r="AK16" i="12"/>
  <c r="AN16" i="12"/>
  <c r="AJ16" i="12"/>
  <c r="AR16" i="12"/>
  <c r="AH16" i="12"/>
  <c r="AS18" i="12"/>
  <c r="AO18" i="12"/>
  <c r="AK18" i="12"/>
  <c r="AR18" i="12"/>
  <c r="AN18" i="12"/>
  <c r="AJ18" i="12"/>
  <c r="AQ18" i="12"/>
  <c r="AM18" i="12"/>
  <c r="AI18" i="12"/>
  <c r="AP18" i="12"/>
  <c r="AL18" i="12"/>
  <c r="AH18" i="12"/>
  <c r="AR19" i="12"/>
  <c r="AN19" i="12"/>
  <c r="AJ19" i="12"/>
  <c r="AP19" i="12"/>
  <c r="AL19" i="12"/>
  <c r="AO19" i="12"/>
  <c r="AM19" i="12"/>
  <c r="AS19" i="12"/>
  <c r="AK19" i="12"/>
  <c r="AQ19" i="12"/>
  <c r="AI19" i="12"/>
  <c r="AH19" i="12"/>
  <c r="BP18" i="12"/>
  <c r="BP25" i="12"/>
  <c r="BP20" i="12"/>
  <c r="AP15" i="12"/>
  <c r="AL15" i="12"/>
  <c r="AS15" i="12"/>
  <c r="AO15" i="12"/>
  <c r="AK15" i="12"/>
  <c r="AR15" i="12"/>
  <c r="AN15" i="12"/>
  <c r="AJ15" i="12"/>
  <c r="AQ15" i="12"/>
  <c r="AM15" i="12"/>
  <c r="AI15" i="12"/>
  <c r="AH15" i="12"/>
  <c r="AR17" i="12"/>
  <c r="AN17" i="12"/>
  <c r="AJ17" i="12"/>
  <c r="AQ17" i="12"/>
  <c r="AM17" i="12"/>
  <c r="AI17" i="12"/>
  <c r="AP17" i="12"/>
  <c r="AL17" i="12"/>
  <c r="AS17" i="12"/>
  <c r="AO17" i="12"/>
  <c r="AK17" i="12"/>
  <c r="AH17" i="12"/>
  <c r="AQ24" i="12"/>
  <c r="AM24" i="12"/>
  <c r="AI24" i="12"/>
  <c r="AP24" i="12"/>
  <c r="AL24" i="12"/>
  <c r="AS24" i="12"/>
  <c r="AO24" i="12"/>
  <c r="AK24" i="12"/>
  <c r="AR24" i="12"/>
  <c r="AN24" i="12"/>
  <c r="AJ24" i="12"/>
  <c r="AH24" i="12"/>
  <c r="BP14" i="12"/>
  <c r="BE17" i="12"/>
  <c r="BF16" i="12"/>
  <c r="BG16" i="12" s="1"/>
  <c r="DY12" i="12"/>
  <c r="BP16" i="12"/>
  <c r="BP15" i="12"/>
  <c r="AS20" i="12"/>
  <c r="AO20" i="12"/>
  <c r="AK20" i="12"/>
  <c r="AQ20" i="12"/>
  <c r="AM20" i="12"/>
  <c r="AI20" i="12"/>
  <c r="AR20" i="12"/>
  <c r="AJ20" i="12"/>
  <c r="AP20" i="12"/>
  <c r="AN20" i="12"/>
  <c r="AL20" i="12"/>
  <c r="AH20" i="12"/>
  <c r="AQ22" i="12"/>
  <c r="AM22" i="12"/>
  <c r="AI22" i="12"/>
  <c r="AO22" i="12"/>
  <c r="AJ22" i="12"/>
  <c r="AS22" i="12"/>
  <c r="AN22" i="12"/>
  <c r="AR22" i="12"/>
  <c r="AL22" i="12"/>
  <c r="AP22" i="12"/>
  <c r="AK22" i="12"/>
  <c r="AH22" i="12"/>
  <c r="AS23" i="12"/>
  <c r="AO23" i="12"/>
  <c r="AK23" i="12"/>
  <c r="AR23" i="12"/>
  <c r="AN23" i="12"/>
  <c r="AJ23" i="12"/>
  <c r="AQ23" i="12"/>
  <c r="AI23" i="12"/>
  <c r="AP23" i="12"/>
  <c r="AM23" i="12"/>
  <c r="AL23" i="12"/>
  <c r="AH23" i="12"/>
  <c r="BP17" i="12"/>
  <c r="F4" i="12"/>
  <c r="F5" i="12" s="1"/>
  <c r="F6" i="12" s="1"/>
  <c r="DW12" i="12"/>
  <c r="BP24" i="12"/>
  <c r="AS14" i="12"/>
  <c r="AO14" i="12"/>
  <c r="AK14" i="12"/>
  <c r="AR14" i="12"/>
  <c r="AN14" i="12"/>
  <c r="AJ14" i="12"/>
  <c r="AM14" i="12"/>
  <c r="AL14" i="12"/>
  <c r="AQ14" i="12"/>
  <c r="AI14" i="12"/>
  <c r="AP14" i="12"/>
  <c r="AH14" i="12"/>
  <c r="AP21" i="12"/>
  <c r="AL21" i="12"/>
  <c r="AS21" i="12"/>
  <c r="AO21" i="12"/>
  <c r="AK21" i="12"/>
  <c r="AR21" i="12"/>
  <c r="AN21" i="12"/>
  <c r="AJ21" i="12"/>
  <c r="AI21" i="12"/>
  <c r="AQ21" i="12"/>
  <c r="AM21" i="12"/>
  <c r="AH21" i="12"/>
  <c r="AR25" i="12"/>
  <c r="AN25" i="12"/>
  <c r="AJ25" i="12"/>
  <c r="AS25" i="12"/>
  <c r="AK25" i="12"/>
  <c r="AQ25" i="12"/>
  <c r="AI25" i="12"/>
  <c r="AH25" i="12"/>
  <c r="BF14" i="8"/>
  <c r="BG14" i="8" s="1"/>
  <c r="BE16" i="8"/>
  <c r="BF15" i="8"/>
  <c r="BG15" i="8" s="1"/>
  <c r="BP17" i="8"/>
  <c r="BP20" i="8"/>
  <c r="BP24" i="8"/>
  <c r="BP16" i="8"/>
  <c r="BP15" i="8"/>
  <c r="DY12" i="8"/>
  <c r="BP18" i="8"/>
  <c r="BP21" i="8"/>
  <c r="BP22" i="8"/>
  <c r="BP25" i="8"/>
  <c r="F4" i="8"/>
  <c r="F5" i="8" s="1"/>
  <c r="F6" i="8" s="1"/>
  <c r="DW12" i="8"/>
  <c r="BP23" i="8"/>
  <c r="BP19" i="8"/>
  <c r="BP14" i="8"/>
  <c r="BP25" i="9"/>
  <c r="BP26" i="9"/>
  <c r="BP18" i="9"/>
  <c r="BP20" i="9"/>
  <c r="BP17" i="9"/>
  <c r="AQ18" i="9"/>
  <c r="AM18" i="9"/>
  <c r="AI18" i="9"/>
  <c r="AP18" i="9"/>
  <c r="AL18" i="9"/>
  <c r="AR18" i="9"/>
  <c r="AJ18" i="9"/>
  <c r="AO18" i="9"/>
  <c r="AN18" i="9"/>
  <c r="AS18" i="9"/>
  <c r="AK18" i="9"/>
  <c r="AH18" i="9"/>
  <c r="AP25" i="9"/>
  <c r="AL25" i="9"/>
  <c r="AS25" i="9"/>
  <c r="AO25" i="9"/>
  <c r="AK25" i="9"/>
  <c r="AQ25" i="9"/>
  <c r="AM25" i="9"/>
  <c r="AI25" i="9"/>
  <c r="AN25" i="9"/>
  <c r="AJ25" i="9"/>
  <c r="AR25" i="9"/>
  <c r="AH25" i="9"/>
  <c r="AQ26" i="9"/>
  <c r="AM26" i="9"/>
  <c r="AI26" i="9"/>
  <c r="AP26" i="9"/>
  <c r="AL26" i="9"/>
  <c r="AS26" i="9"/>
  <c r="AO26" i="9"/>
  <c r="AK26" i="9"/>
  <c r="AR26" i="9"/>
  <c r="AN26" i="9"/>
  <c r="AJ26" i="9"/>
  <c r="AH26" i="9"/>
  <c r="DY12" i="9"/>
  <c r="BP28" i="9"/>
  <c r="BP22" i="9"/>
  <c r="BP14" i="9"/>
  <c r="AR14" i="9"/>
  <c r="AN14" i="9"/>
  <c r="AJ14" i="9"/>
  <c r="AQ14" i="9"/>
  <c r="AM14" i="9"/>
  <c r="AI14" i="9"/>
  <c r="AP14" i="9"/>
  <c r="AL14" i="9"/>
  <c r="AS14" i="9"/>
  <c r="AO14" i="9"/>
  <c r="AK14" i="9"/>
  <c r="AH14" i="9"/>
  <c r="AP17" i="9"/>
  <c r="AL17" i="9"/>
  <c r="AS17" i="9"/>
  <c r="AO17" i="9"/>
  <c r="AK17" i="9"/>
  <c r="AQ17" i="9"/>
  <c r="AI17" i="9"/>
  <c r="AN17" i="9"/>
  <c r="AM17" i="9"/>
  <c r="AR17" i="9"/>
  <c r="AJ17" i="9"/>
  <c r="AH17" i="9"/>
  <c r="AQ22" i="9"/>
  <c r="AM22" i="9"/>
  <c r="AI22" i="9"/>
  <c r="AR22" i="9"/>
  <c r="AL22" i="9"/>
  <c r="AP22" i="9"/>
  <c r="AK22" i="9"/>
  <c r="AO22" i="9"/>
  <c r="AJ22" i="9"/>
  <c r="AS22" i="9"/>
  <c r="AN22" i="9"/>
  <c r="AH22" i="9"/>
  <c r="AP28" i="9"/>
  <c r="AL28" i="9"/>
  <c r="AS28" i="9"/>
  <c r="AO28" i="9"/>
  <c r="AK28" i="9"/>
  <c r="AQ28" i="9"/>
  <c r="AI28" i="9"/>
  <c r="AN28" i="9"/>
  <c r="AM28" i="9"/>
  <c r="AR28" i="9"/>
  <c r="AJ28" i="9"/>
  <c r="AH28" i="9"/>
  <c r="DW12" i="9"/>
  <c r="F4" i="9"/>
  <c r="F5" i="9" s="1"/>
  <c r="F7" i="9" s="1"/>
  <c r="BP19" i="9"/>
  <c r="BP16" i="9"/>
  <c r="AP16" i="9"/>
  <c r="AL16" i="9"/>
  <c r="AS16" i="9"/>
  <c r="AO16" i="9"/>
  <c r="AK16" i="9"/>
  <c r="AR16" i="9"/>
  <c r="AN16" i="9"/>
  <c r="AJ16" i="9"/>
  <c r="AQ16" i="9"/>
  <c r="AM16" i="9"/>
  <c r="AI16" i="9"/>
  <c r="AH16" i="9"/>
  <c r="AP21" i="9"/>
  <c r="AL21" i="9"/>
  <c r="AS21" i="9"/>
  <c r="AO21" i="9"/>
  <c r="AK21" i="9"/>
  <c r="AR21" i="9"/>
  <c r="AN21" i="9"/>
  <c r="AQ21" i="9"/>
  <c r="AM21" i="9"/>
  <c r="AI21" i="9"/>
  <c r="AJ21" i="9"/>
  <c r="AH21" i="9"/>
  <c r="AR19" i="9"/>
  <c r="AN19" i="9"/>
  <c r="AJ19" i="9"/>
  <c r="AQ19" i="9"/>
  <c r="AM19" i="9"/>
  <c r="AI19" i="9"/>
  <c r="AP19" i="9"/>
  <c r="AO19" i="9"/>
  <c r="AL19" i="9"/>
  <c r="AS19" i="9"/>
  <c r="AK19" i="9"/>
  <c r="AH19" i="9"/>
  <c r="BP24" i="9"/>
  <c r="AR23" i="9"/>
  <c r="AN23" i="9"/>
  <c r="AJ23" i="9"/>
  <c r="AQ23" i="9"/>
  <c r="AM23" i="9"/>
  <c r="AI23" i="9"/>
  <c r="AL23" i="9"/>
  <c r="AS23" i="9"/>
  <c r="AK23" i="9"/>
  <c r="AP23" i="9"/>
  <c r="AO23" i="9"/>
  <c r="AH23" i="9"/>
  <c r="BE15" i="9"/>
  <c r="BF14" i="9"/>
  <c r="BG14" i="9" s="1"/>
  <c r="BP15" i="9"/>
  <c r="BP27" i="9"/>
  <c r="AS15" i="9"/>
  <c r="AO15" i="9"/>
  <c r="AK15" i="9"/>
  <c r="AR15" i="9"/>
  <c r="AN15" i="9"/>
  <c r="AJ15" i="9"/>
  <c r="AP15" i="9"/>
  <c r="AL15" i="9"/>
  <c r="AQ15" i="9"/>
  <c r="AM15" i="9"/>
  <c r="AI15" i="9"/>
  <c r="AH15" i="9"/>
  <c r="AS20" i="9"/>
  <c r="AO20" i="9"/>
  <c r="AK20" i="9"/>
  <c r="AR20" i="9"/>
  <c r="AN20" i="9"/>
  <c r="AJ20" i="9"/>
  <c r="AM20" i="9"/>
  <c r="AL20" i="9"/>
  <c r="AQ20" i="9"/>
  <c r="AI20" i="9"/>
  <c r="AP20" i="9"/>
  <c r="AH20" i="9"/>
  <c r="AS24" i="9"/>
  <c r="AO24" i="9"/>
  <c r="AK24" i="9"/>
  <c r="AR24" i="9"/>
  <c r="AN24" i="9"/>
  <c r="AJ24" i="9"/>
  <c r="AM24" i="9"/>
  <c r="AL24" i="9"/>
  <c r="AQ24" i="9"/>
  <c r="AI24" i="9"/>
  <c r="AP24" i="9"/>
  <c r="AH24" i="9"/>
  <c r="AS27" i="9"/>
  <c r="AO27" i="9"/>
  <c r="AR27" i="9"/>
  <c r="AN27" i="9"/>
  <c r="AJ27" i="9"/>
  <c r="AM27" i="9"/>
  <c r="AL27" i="9"/>
  <c r="AQ27" i="9"/>
  <c r="AK27" i="9"/>
  <c r="AP27" i="9"/>
  <c r="AI27" i="9"/>
  <c r="AH27" i="9"/>
  <c r="DY12" i="6"/>
  <c r="DW12" i="6"/>
  <c r="F4" i="6"/>
  <c r="F5" i="6" s="1"/>
  <c r="F7" i="6" s="1"/>
  <c r="BP16" i="6"/>
  <c r="AR27" i="6"/>
  <c r="AJ27" i="6"/>
  <c r="AK27" i="6"/>
  <c r="AO27" i="6"/>
  <c r="AN27" i="6"/>
  <c r="AM27" i="6"/>
  <c r="AS27" i="6"/>
  <c r="AP27" i="6"/>
  <c r="AL27" i="6"/>
  <c r="AI27" i="6"/>
  <c r="AQ27" i="6"/>
  <c r="AH27" i="6"/>
  <c r="AR25" i="6"/>
  <c r="AJ25" i="6"/>
  <c r="AQ25" i="6"/>
  <c r="AP25" i="6"/>
  <c r="AO25" i="6"/>
  <c r="AL25" i="6"/>
  <c r="AS25" i="6"/>
  <c r="AN25" i="6"/>
  <c r="AM25" i="6"/>
  <c r="AK25" i="6"/>
  <c r="AI25" i="6"/>
  <c r="AH25" i="6"/>
  <c r="BP25" i="6"/>
  <c r="BP23" i="6"/>
  <c r="AS22" i="6"/>
  <c r="AK22" i="6"/>
  <c r="AJ22" i="6"/>
  <c r="AQ22" i="6"/>
  <c r="AM22" i="6"/>
  <c r="AL22" i="6"/>
  <c r="AI22" i="6"/>
  <c r="AP22" i="6"/>
  <c r="AO22" i="6"/>
  <c r="AN22" i="6"/>
  <c r="AR22" i="6"/>
  <c r="AH22" i="6"/>
  <c r="AM26" i="6"/>
  <c r="AQ26" i="6"/>
  <c r="AR26" i="6"/>
  <c r="AP26" i="6"/>
  <c r="AO26" i="6"/>
  <c r="AK26" i="6"/>
  <c r="AS26" i="6"/>
  <c r="AJ26" i="6"/>
  <c r="AN26" i="6"/>
  <c r="AL26" i="6"/>
  <c r="AI26" i="6"/>
  <c r="AH26" i="6"/>
  <c r="BP27" i="6"/>
  <c r="BP24" i="6"/>
  <c r="AM16" i="6"/>
  <c r="AS16" i="6"/>
  <c r="AJ16" i="6"/>
  <c r="AR16" i="6"/>
  <c r="AQ16" i="6"/>
  <c r="AO16" i="6"/>
  <c r="AP16" i="6"/>
  <c r="AN16" i="6"/>
  <c r="AL16" i="6"/>
  <c r="AI16" i="6"/>
  <c r="AK16" i="6"/>
  <c r="AH16" i="6"/>
  <c r="AQ20" i="6"/>
  <c r="AI20" i="6"/>
  <c r="AO20" i="6"/>
  <c r="AJ20" i="6"/>
  <c r="AS20" i="6"/>
  <c r="AR20" i="6"/>
  <c r="AM20" i="6"/>
  <c r="AL20" i="6"/>
  <c r="AK20" i="6"/>
  <c r="AN20" i="6"/>
  <c r="AP20" i="6"/>
  <c r="AH20" i="6"/>
  <c r="BP20" i="6"/>
  <c r="BP26" i="6"/>
  <c r="AL19" i="6"/>
  <c r="AN19" i="6"/>
  <c r="AO19" i="6"/>
  <c r="AM19" i="6"/>
  <c r="AK19" i="6"/>
  <c r="AR19" i="6"/>
  <c r="AI19" i="6"/>
  <c r="AS19" i="6"/>
  <c r="AQ19" i="6"/>
  <c r="AP19" i="6"/>
  <c r="AJ19" i="6"/>
  <c r="AH19" i="6"/>
  <c r="AM24" i="6"/>
  <c r="AO24" i="6"/>
  <c r="AN24" i="6"/>
  <c r="AL24" i="6"/>
  <c r="AR24" i="6"/>
  <c r="AI24" i="6"/>
  <c r="AS24" i="6"/>
  <c r="AQ24" i="6"/>
  <c r="AJ24" i="6"/>
  <c r="AK24" i="6"/>
  <c r="AP24" i="6"/>
  <c r="AH24" i="6"/>
  <c r="BP22" i="6"/>
  <c r="BP17" i="6"/>
  <c r="AR17" i="6"/>
  <c r="AJ17" i="6"/>
  <c r="AS17" i="6"/>
  <c r="AI17" i="6"/>
  <c r="AK17" i="6"/>
  <c r="AQ17" i="6"/>
  <c r="AP17" i="6"/>
  <c r="AO17" i="6"/>
  <c r="AN17" i="6"/>
  <c r="AL17" i="6"/>
  <c r="AM17" i="6"/>
  <c r="AH17" i="6"/>
  <c r="AL29" i="6"/>
  <c r="AS29" i="6"/>
  <c r="AK29" i="6"/>
  <c r="AI29" i="6"/>
  <c r="AR29" i="6"/>
  <c r="AQ29" i="6"/>
  <c r="AP29" i="6"/>
  <c r="AM29" i="6"/>
  <c r="AO29" i="6"/>
  <c r="AN29" i="6"/>
  <c r="AJ29" i="6"/>
  <c r="AH29" i="6"/>
  <c r="BP28" i="6"/>
  <c r="AS14" i="6"/>
  <c r="AK14" i="6"/>
  <c r="AO14" i="6"/>
  <c r="AQ14" i="6"/>
  <c r="AP14" i="6"/>
  <c r="AN14" i="6"/>
  <c r="AM14" i="6"/>
  <c r="AL14" i="6"/>
  <c r="AJ14" i="6"/>
  <c r="AR14" i="6"/>
  <c r="AI14" i="6"/>
  <c r="AH14" i="6"/>
  <c r="AN21" i="6"/>
  <c r="AQ21" i="6"/>
  <c r="AM21" i="6"/>
  <c r="AL21" i="6"/>
  <c r="AK21" i="6"/>
  <c r="AR21" i="6"/>
  <c r="AS21" i="6"/>
  <c r="AP21" i="6"/>
  <c r="AO21" i="6"/>
  <c r="AJ21" i="6"/>
  <c r="AI21" i="6"/>
  <c r="AH21" i="6"/>
  <c r="BE16" i="6"/>
  <c r="BF15" i="6"/>
  <c r="BG15" i="6" s="1"/>
  <c r="BP18" i="6"/>
  <c r="AP15" i="6"/>
  <c r="AR15" i="6"/>
  <c r="AI15" i="6"/>
  <c r="AL15" i="6"/>
  <c r="AK15" i="6"/>
  <c r="AJ15" i="6"/>
  <c r="AS15" i="6"/>
  <c r="AQ15" i="6"/>
  <c r="AO15" i="6"/>
  <c r="AN15" i="6"/>
  <c r="AM15" i="6"/>
  <c r="AH15" i="6"/>
  <c r="AO18" i="6"/>
  <c r="AK18" i="6"/>
  <c r="AQ18" i="6"/>
  <c r="AP18" i="6"/>
  <c r="AN18" i="6"/>
  <c r="AM18" i="6"/>
  <c r="AL18" i="6"/>
  <c r="AJ18" i="6"/>
  <c r="AI18" i="6"/>
  <c r="AS18" i="6"/>
  <c r="AR18" i="6"/>
  <c r="AH18" i="6"/>
  <c r="AP23" i="6"/>
  <c r="AM23" i="6"/>
  <c r="AL23" i="6"/>
  <c r="AK23" i="6"/>
  <c r="AQ23" i="6"/>
  <c r="AS23" i="6"/>
  <c r="AR23" i="6"/>
  <c r="AJ23" i="6"/>
  <c r="AO23" i="6"/>
  <c r="AN23" i="6"/>
  <c r="AI23" i="6"/>
  <c r="AH23" i="6"/>
  <c r="BP29" i="6"/>
  <c r="BQ14" i="6" s="1"/>
  <c r="AO28" i="6"/>
  <c r="AL28" i="6"/>
  <c r="AK28" i="6"/>
  <c r="AM28" i="6"/>
  <c r="AJ28" i="6"/>
  <c r="AI28" i="6"/>
  <c r="AQ28" i="6"/>
  <c r="AP28" i="6"/>
  <c r="AS28" i="6"/>
  <c r="AR28" i="6"/>
  <c r="AN28" i="6"/>
  <c r="AH28" i="6"/>
  <c r="BP18" i="1"/>
  <c r="BP29" i="1"/>
  <c r="BP27" i="1"/>
  <c r="BP28" i="1"/>
  <c r="BP24" i="1"/>
  <c r="BP25" i="1"/>
  <c r="BP16" i="1"/>
  <c r="BP15" i="1"/>
  <c r="BQ14" i="1" s="1"/>
  <c r="BP23" i="1"/>
  <c r="BP26" i="1"/>
  <c r="BP20" i="1"/>
  <c r="BP21" i="1"/>
  <c r="BE16" i="1"/>
  <c r="BF15" i="1"/>
  <c r="BG15" i="1" s="1"/>
  <c r="F6" i="20" l="1"/>
  <c r="BE17" i="20"/>
  <c r="BF16" i="20"/>
  <c r="BG16" i="20" s="1"/>
  <c r="BQ14" i="20"/>
  <c r="BQ14" i="19"/>
  <c r="BE16" i="19"/>
  <c r="BF15" i="19"/>
  <c r="BG15" i="19" s="1"/>
  <c r="BQ14" i="18"/>
  <c r="BQ15" i="18" s="1"/>
  <c r="F7" i="18"/>
  <c r="BE17" i="18"/>
  <c r="BF16" i="18"/>
  <c r="BG16" i="18" s="1"/>
  <c r="F6" i="17"/>
  <c r="BQ14" i="17"/>
  <c r="BE16" i="17"/>
  <c r="BF15" i="17"/>
  <c r="BG15" i="17" s="1"/>
  <c r="BE16" i="16"/>
  <c r="BF15" i="16"/>
  <c r="BG15" i="16" s="1"/>
  <c r="BQ14" i="16"/>
  <c r="BQ14" i="14"/>
  <c r="BE17" i="14"/>
  <c r="BF16" i="14"/>
  <c r="BG16" i="14" s="1"/>
  <c r="BQ14" i="12"/>
  <c r="F7" i="12"/>
  <c r="BE18" i="12"/>
  <c r="BF17" i="12"/>
  <c r="BG17" i="12" s="1"/>
  <c r="F7" i="8"/>
  <c r="BQ14" i="8"/>
  <c r="BE17" i="8"/>
  <c r="BF16" i="8"/>
  <c r="BG16" i="8" s="1"/>
  <c r="F6" i="9"/>
  <c r="BQ14" i="9"/>
  <c r="BE16" i="9"/>
  <c r="BF15" i="9"/>
  <c r="BG15" i="9" s="1"/>
  <c r="BQ15" i="6"/>
  <c r="BR14" i="6"/>
  <c r="BS14" i="6" s="1"/>
  <c r="F6" i="6"/>
  <c r="BE17" i="6"/>
  <c r="BF16" i="6"/>
  <c r="BG16" i="6" s="1"/>
  <c r="BQ15" i="1"/>
  <c r="BR14" i="1"/>
  <c r="BS14" i="1" s="1"/>
  <c r="BE17" i="1"/>
  <c r="BF16" i="1"/>
  <c r="BG16" i="1" s="1"/>
  <c r="BQ15" i="20" l="1"/>
  <c r="BR14" i="20"/>
  <c r="BS14" i="20" s="1"/>
  <c r="BE18" i="20"/>
  <c r="BF17" i="20"/>
  <c r="BG17" i="20" s="1"/>
  <c r="BQ15" i="19"/>
  <c r="BR14" i="19"/>
  <c r="BS14" i="19" s="1"/>
  <c r="BE17" i="19"/>
  <c r="BF16" i="19"/>
  <c r="BG16" i="19" s="1"/>
  <c r="BR14" i="18"/>
  <c r="BS14" i="18" s="1"/>
  <c r="BE18" i="18"/>
  <c r="BF17" i="18"/>
  <c r="BG17" i="18" s="1"/>
  <c r="BQ16" i="18"/>
  <c r="BR15" i="18"/>
  <c r="BS15" i="18" s="1"/>
  <c r="BQ15" i="17"/>
  <c r="BR14" i="17"/>
  <c r="BS14" i="17" s="1"/>
  <c r="BE17" i="17"/>
  <c r="BF16" i="17"/>
  <c r="BG16" i="17" s="1"/>
  <c r="BQ15" i="16"/>
  <c r="BR14" i="16"/>
  <c r="BS14" i="16" s="1"/>
  <c r="BE17" i="16"/>
  <c r="BF16" i="16"/>
  <c r="BG16" i="16" s="1"/>
  <c r="BE18" i="14"/>
  <c r="BF17" i="14"/>
  <c r="BG17" i="14" s="1"/>
  <c r="BQ15" i="14"/>
  <c r="BR14" i="14"/>
  <c r="BS14" i="14" s="1"/>
  <c r="BQ15" i="12"/>
  <c r="BR14" i="12"/>
  <c r="BS14" i="12" s="1"/>
  <c r="BE19" i="12"/>
  <c r="BF18" i="12"/>
  <c r="BG18" i="12" s="1"/>
  <c r="BQ15" i="8"/>
  <c r="BR14" i="8"/>
  <c r="BS14" i="8" s="1"/>
  <c r="BE18" i="8"/>
  <c r="BF17" i="8"/>
  <c r="BG17" i="8" s="1"/>
  <c r="BQ15" i="9"/>
  <c r="BR14" i="9"/>
  <c r="BS14" i="9" s="1"/>
  <c r="BE17" i="9"/>
  <c r="BF16" i="9"/>
  <c r="BG16" i="9" s="1"/>
  <c r="BE18" i="6"/>
  <c r="BF17" i="6"/>
  <c r="BG17" i="6" s="1"/>
  <c r="BQ16" i="6"/>
  <c r="BR15" i="6"/>
  <c r="BS15" i="6" s="1"/>
  <c r="BE18" i="1"/>
  <c r="BF17" i="1"/>
  <c r="BG17" i="1" s="1"/>
  <c r="BQ16" i="1"/>
  <c r="BR15" i="1"/>
  <c r="BS15" i="1" s="1"/>
  <c r="BE19" i="20" l="1"/>
  <c r="BF18" i="20"/>
  <c r="BG18" i="20" s="1"/>
  <c r="BQ16" i="20"/>
  <c r="BR15" i="20"/>
  <c r="BS15" i="20" s="1"/>
  <c r="BE18" i="19"/>
  <c r="BF17" i="19"/>
  <c r="BG17" i="19" s="1"/>
  <c r="BQ16" i="19"/>
  <c r="BR15" i="19"/>
  <c r="BS15" i="19" s="1"/>
  <c r="BE19" i="18"/>
  <c r="BF18" i="18"/>
  <c r="BG18" i="18" s="1"/>
  <c r="BQ17" i="18"/>
  <c r="BR16" i="18"/>
  <c r="BS16" i="18" s="1"/>
  <c r="BE18" i="17"/>
  <c r="BF17" i="17"/>
  <c r="BG17" i="17" s="1"/>
  <c r="BQ16" i="17"/>
  <c r="BR15" i="17"/>
  <c r="BS15" i="17" s="1"/>
  <c r="BE18" i="16"/>
  <c r="BF17" i="16"/>
  <c r="BG17" i="16" s="1"/>
  <c r="BQ16" i="16"/>
  <c r="BR15" i="16"/>
  <c r="BS15" i="16" s="1"/>
  <c r="BQ16" i="14"/>
  <c r="BR15" i="14"/>
  <c r="BS15" i="14" s="1"/>
  <c r="BE19" i="14"/>
  <c r="BF18" i="14"/>
  <c r="BG18" i="14" s="1"/>
  <c r="BQ16" i="12"/>
  <c r="BR15" i="12"/>
  <c r="BS15" i="12" s="1"/>
  <c r="BE20" i="12"/>
  <c r="BF19" i="12"/>
  <c r="BG19" i="12" s="1"/>
  <c r="BE19" i="8"/>
  <c r="BF18" i="8"/>
  <c r="BG18" i="8" s="1"/>
  <c r="BQ16" i="8"/>
  <c r="BR15" i="8"/>
  <c r="BS15" i="8" s="1"/>
  <c r="BE18" i="9"/>
  <c r="BF17" i="9"/>
  <c r="BG17" i="9" s="1"/>
  <c r="BQ16" i="9"/>
  <c r="BR15" i="9"/>
  <c r="BS15" i="9" s="1"/>
  <c r="BE19" i="6"/>
  <c r="BF18" i="6"/>
  <c r="BG18" i="6" s="1"/>
  <c r="BQ17" i="6"/>
  <c r="BR16" i="6"/>
  <c r="BS16" i="6" s="1"/>
  <c r="BE19" i="1"/>
  <c r="BF18" i="1"/>
  <c r="BG18" i="1" s="1"/>
  <c r="BQ17" i="1"/>
  <c r="BR16" i="1"/>
  <c r="BS16" i="1" s="1"/>
  <c r="BQ17" i="20" l="1"/>
  <c r="BR16" i="20"/>
  <c r="BS16" i="20" s="1"/>
  <c r="BE20" i="20"/>
  <c r="BF19" i="20"/>
  <c r="BG19" i="20" s="1"/>
  <c r="BQ17" i="19"/>
  <c r="BR16" i="19"/>
  <c r="BS16" i="19" s="1"/>
  <c r="BE19" i="19"/>
  <c r="BF18" i="19"/>
  <c r="BG18" i="19" s="1"/>
  <c r="BQ18" i="18"/>
  <c r="BR17" i="18"/>
  <c r="BS17" i="18" s="1"/>
  <c r="BE20" i="18"/>
  <c r="BF19" i="18"/>
  <c r="BG19" i="18" s="1"/>
  <c r="BQ17" i="17"/>
  <c r="BR16" i="17"/>
  <c r="BS16" i="17" s="1"/>
  <c r="BE19" i="17"/>
  <c r="BF18" i="17"/>
  <c r="BG18" i="17" s="1"/>
  <c r="BQ17" i="16"/>
  <c r="BR16" i="16"/>
  <c r="BS16" i="16" s="1"/>
  <c r="BE19" i="16"/>
  <c r="BF18" i="16"/>
  <c r="BG18" i="16" s="1"/>
  <c r="BE20" i="14"/>
  <c r="BF19" i="14"/>
  <c r="BG19" i="14" s="1"/>
  <c r="BQ17" i="14"/>
  <c r="BR16" i="14"/>
  <c r="BS16" i="14" s="1"/>
  <c r="BQ17" i="12"/>
  <c r="BR16" i="12"/>
  <c r="BS16" i="12" s="1"/>
  <c r="BE21" i="12"/>
  <c r="BF20" i="12"/>
  <c r="BG20" i="12" s="1"/>
  <c r="BQ17" i="8"/>
  <c r="BR16" i="8"/>
  <c r="BS16" i="8" s="1"/>
  <c r="BE20" i="8"/>
  <c r="BF19" i="8"/>
  <c r="BG19" i="8" s="1"/>
  <c r="BQ17" i="9"/>
  <c r="BR16" i="9"/>
  <c r="BS16" i="9" s="1"/>
  <c r="BE19" i="9"/>
  <c r="BF18" i="9"/>
  <c r="BG18" i="9" s="1"/>
  <c r="BQ18" i="6"/>
  <c r="BR17" i="6"/>
  <c r="BS17" i="6" s="1"/>
  <c r="BE20" i="6"/>
  <c r="BF19" i="6"/>
  <c r="BG19" i="6" s="1"/>
  <c r="BQ18" i="1"/>
  <c r="BR17" i="1"/>
  <c r="BS17" i="1" s="1"/>
  <c r="BE20" i="1"/>
  <c r="BF19" i="1"/>
  <c r="BG19" i="1" s="1"/>
  <c r="BE21" i="20" l="1"/>
  <c r="BF20" i="20"/>
  <c r="BG20" i="20" s="1"/>
  <c r="BQ18" i="20"/>
  <c r="BR17" i="20"/>
  <c r="BS17" i="20" s="1"/>
  <c r="BE20" i="19"/>
  <c r="BF19" i="19"/>
  <c r="BG19" i="19" s="1"/>
  <c r="BQ18" i="19"/>
  <c r="BR17" i="19"/>
  <c r="BS17" i="19" s="1"/>
  <c r="BE21" i="18"/>
  <c r="BF20" i="18"/>
  <c r="BG20" i="18" s="1"/>
  <c r="BQ19" i="18"/>
  <c r="BR18" i="18"/>
  <c r="BS18" i="18" s="1"/>
  <c r="BE20" i="17"/>
  <c r="BF19" i="17"/>
  <c r="BG19" i="17" s="1"/>
  <c r="BQ18" i="17"/>
  <c r="BR17" i="17"/>
  <c r="BS17" i="17" s="1"/>
  <c r="BE20" i="16"/>
  <c r="BF19" i="16"/>
  <c r="BG19" i="16" s="1"/>
  <c r="BQ18" i="16"/>
  <c r="BR17" i="16"/>
  <c r="BS17" i="16" s="1"/>
  <c r="BQ18" i="14"/>
  <c r="BR17" i="14"/>
  <c r="BS17" i="14" s="1"/>
  <c r="BE21" i="14"/>
  <c r="BF20" i="14"/>
  <c r="BG20" i="14" s="1"/>
  <c r="BE22" i="12"/>
  <c r="BF21" i="12"/>
  <c r="BG21" i="12" s="1"/>
  <c r="BQ18" i="12"/>
  <c r="BR17" i="12"/>
  <c r="BS17" i="12" s="1"/>
  <c r="BE21" i="8"/>
  <c r="BF20" i="8"/>
  <c r="BG20" i="8" s="1"/>
  <c r="BQ18" i="8"/>
  <c r="BR17" i="8"/>
  <c r="BS17" i="8" s="1"/>
  <c r="BE20" i="9"/>
  <c r="BF19" i="9"/>
  <c r="BG19" i="9" s="1"/>
  <c r="BQ18" i="9"/>
  <c r="BR17" i="9"/>
  <c r="BS17" i="9" s="1"/>
  <c r="BE21" i="6"/>
  <c r="BF20" i="6"/>
  <c r="BG20" i="6" s="1"/>
  <c r="BQ19" i="6"/>
  <c r="BR18" i="6"/>
  <c r="BS18" i="6" s="1"/>
  <c r="BQ19" i="1"/>
  <c r="BR18" i="1"/>
  <c r="BS18" i="1" s="1"/>
  <c r="BE21" i="1"/>
  <c r="BF20" i="1"/>
  <c r="BG20" i="1" s="1"/>
  <c r="BQ19" i="20" l="1"/>
  <c r="BR18" i="20"/>
  <c r="BS18" i="20" s="1"/>
  <c r="BE22" i="20"/>
  <c r="BF21" i="20"/>
  <c r="BG21" i="20" s="1"/>
  <c r="BQ19" i="19"/>
  <c r="BR18" i="19"/>
  <c r="BS18" i="19" s="1"/>
  <c r="BE21" i="19"/>
  <c r="BF20" i="19"/>
  <c r="BG20" i="19" s="1"/>
  <c r="BQ20" i="18"/>
  <c r="BR19" i="18"/>
  <c r="BS19" i="18" s="1"/>
  <c r="BE22" i="18"/>
  <c r="BF21" i="18"/>
  <c r="BG21" i="18" s="1"/>
  <c r="BQ19" i="17"/>
  <c r="BR18" i="17"/>
  <c r="BS18" i="17" s="1"/>
  <c r="BE21" i="17"/>
  <c r="BF20" i="17"/>
  <c r="BG20" i="17" s="1"/>
  <c r="BQ19" i="16"/>
  <c r="BR18" i="16"/>
  <c r="BS18" i="16" s="1"/>
  <c r="BE21" i="16"/>
  <c r="BF20" i="16"/>
  <c r="BG20" i="16" s="1"/>
  <c r="BE22" i="14"/>
  <c r="BF21" i="14"/>
  <c r="BG21" i="14" s="1"/>
  <c r="BQ19" i="14"/>
  <c r="BR18" i="14"/>
  <c r="BS18" i="14" s="1"/>
  <c r="BQ19" i="12"/>
  <c r="BR18" i="12"/>
  <c r="BS18" i="12" s="1"/>
  <c r="BE23" i="12"/>
  <c r="BF22" i="12"/>
  <c r="BG22" i="12" s="1"/>
  <c r="BQ19" i="8"/>
  <c r="BR18" i="8"/>
  <c r="BS18" i="8" s="1"/>
  <c r="BE22" i="8"/>
  <c r="BF21" i="8"/>
  <c r="BG21" i="8" s="1"/>
  <c r="BQ19" i="9"/>
  <c r="BR18" i="9"/>
  <c r="BS18" i="9" s="1"/>
  <c r="BE21" i="9"/>
  <c r="BF20" i="9"/>
  <c r="BG20" i="9" s="1"/>
  <c r="BQ20" i="6"/>
  <c r="BR19" i="6"/>
  <c r="BS19" i="6" s="1"/>
  <c r="BE22" i="6"/>
  <c r="BF21" i="6"/>
  <c r="BG21" i="6" s="1"/>
  <c r="BE22" i="1"/>
  <c r="BF21" i="1"/>
  <c r="BG21" i="1" s="1"/>
  <c r="BQ20" i="1"/>
  <c r="BR19" i="1"/>
  <c r="BS19" i="1" s="1"/>
  <c r="BE23" i="20" l="1"/>
  <c r="BF22" i="20"/>
  <c r="BG22" i="20" s="1"/>
  <c r="BQ20" i="20"/>
  <c r="BR19" i="20"/>
  <c r="BS19" i="20" s="1"/>
  <c r="BE22" i="19"/>
  <c r="BF21" i="19"/>
  <c r="BG21" i="19" s="1"/>
  <c r="BQ20" i="19"/>
  <c r="BR19" i="19"/>
  <c r="BS19" i="19" s="1"/>
  <c r="BE23" i="18"/>
  <c r="BF22" i="18"/>
  <c r="BG22" i="18" s="1"/>
  <c r="BQ21" i="18"/>
  <c r="BR20" i="18"/>
  <c r="BS20" i="18" s="1"/>
  <c r="BE22" i="17"/>
  <c r="BF21" i="17"/>
  <c r="BG21" i="17" s="1"/>
  <c r="BQ20" i="17"/>
  <c r="BR19" i="17"/>
  <c r="BS19" i="17" s="1"/>
  <c r="BE22" i="16"/>
  <c r="BF21" i="16"/>
  <c r="BG21" i="16" s="1"/>
  <c r="BQ20" i="16"/>
  <c r="BR19" i="16"/>
  <c r="BS19" i="16" s="1"/>
  <c r="BQ20" i="14"/>
  <c r="BR19" i="14"/>
  <c r="BS19" i="14" s="1"/>
  <c r="BE23" i="14"/>
  <c r="BF22" i="14"/>
  <c r="BG22" i="14" s="1"/>
  <c r="BE24" i="12"/>
  <c r="BF23" i="12"/>
  <c r="BG23" i="12" s="1"/>
  <c r="BQ20" i="12"/>
  <c r="BR19" i="12"/>
  <c r="BS19" i="12" s="1"/>
  <c r="BE23" i="8"/>
  <c r="BF22" i="8"/>
  <c r="BG22" i="8" s="1"/>
  <c r="BQ20" i="8"/>
  <c r="BR19" i="8"/>
  <c r="BS19" i="8" s="1"/>
  <c r="BE22" i="9"/>
  <c r="BF21" i="9"/>
  <c r="BG21" i="9" s="1"/>
  <c r="BQ20" i="9"/>
  <c r="BR19" i="9"/>
  <c r="BS19" i="9" s="1"/>
  <c r="BE23" i="6"/>
  <c r="BF22" i="6"/>
  <c r="BG22" i="6" s="1"/>
  <c r="BQ21" i="6"/>
  <c r="BR20" i="6"/>
  <c r="BS20" i="6" s="1"/>
  <c r="BQ21" i="1"/>
  <c r="BR20" i="1"/>
  <c r="BS20" i="1" s="1"/>
  <c r="BE23" i="1"/>
  <c r="BF22" i="1"/>
  <c r="BG22" i="1" s="1"/>
  <c r="BQ21" i="20" l="1"/>
  <c r="BR20" i="20"/>
  <c r="BS20" i="20" s="1"/>
  <c r="BE24" i="20"/>
  <c r="BF23" i="20"/>
  <c r="BG23" i="20" s="1"/>
  <c r="BQ21" i="19"/>
  <c r="BR20" i="19"/>
  <c r="BS20" i="19" s="1"/>
  <c r="BE23" i="19"/>
  <c r="BF22" i="19"/>
  <c r="BG22" i="19" s="1"/>
  <c r="BQ22" i="18"/>
  <c r="BR21" i="18"/>
  <c r="BS21" i="18" s="1"/>
  <c r="BE24" i="18"/>
  <c r="BF23" i="18"/>
  <c r="BG23" i="18" s="1"/>
  <c r="BQ21" i="17"/>
  <c r="BR20" i="17"/>
  <c r="BS20" i="17" s="1"/>
  <c r="BE23" i="17"/>
  <c r="BF22" i="17"/>
  <c r="BG22" i="17" s="1"/>
  <c r="BQ21" i="16"/>
  <c r="BR20" i="16"/>
  <c r="BS20" i="16" s="1"/>
  <c r="BE23" i="16"/>
  <c r="BF22" i="16"/>
  <c r="BG22" i="16" s="1"/>
  <c r="BE24" i="14"/>
  <c r="BF23" i="14"/>
  <c r="BG23" i="14" s="1"/>
  <c r="BQ21" i="14"/>
  <c r="BR20" i="14"/>
  <c r="BS20" i="14" s="1"/>
  <c r="BQ21" i="12"/>
  <c r="BR20" i="12"/>
  <c r="BS20" i="12" s="1"/>
  <c r="BE25" i="12"/>
  <c r="BE26" i="12" s="1"/>
  <c r="BF24" i="12"/>
  <c r="BG24" i="12" s="1"/>
  <c r="BQ21" i="8"/>
  <c r="BR20" i="8"/>
  <c r="BS20" i="8" s="1"/>
  <c r="BE24" i="8"/>
  <c r="BF23" i="8"/>
  <c r="BG23" i="8" s="1"/>
  <c r="BQ21" i="9"/>
  <c r="BR20" i="9"/>
  <c r="BS20" i="9" s="1"/>
  <c r="BE23" i="9"/>
  <c r="BF22" i="9"/>
  <c r="BG22" i="9" s="1"/>
  <c r="BQ22" i="6"/>
  <c r="BR21" i="6"/>
  <c r="BS21" i="6" s="1"/>
  <c r="BE24" i="6"/>
  <c r="BF23" i="6"/>
  <c r="BG23" i="6" s="1"/>
  <c r="BE24" i="1"/>
  <c r="BF23" i="1"/>
  <c r="BG23" i="1" s="1"/>
  <c r="BQ22" i="1"/>
  <c r="BR21" i="1"/>
  <c r="BS21" i="1" s="1"/>
  <c r="BE25" i="20" l="1"/>
  <c r="BF24" i="20"/>
  <c r="BG24" i="20" s="1"/>
  <c r="BQ22" i="20"/>
  <c r="BR21" i="20"/>
  <c r="BS21" i="20" s="1"/>
  <c r="BE24" i="19"/>
  <c r="BF23" i="19"/>
  <c r="BG23" i="19" s="1"/>
  <c r="BQ22" i="19"/>
  <c r="BR21" i="19"/>
  <c r="BS21" i="19" s="1"/>
  <c r="BE25" i="18"/>
  <c r="BF24" i="18"/>
  <c r="BG24" i="18" s="1"/>
  <c r="BQ23" i="18"/>
  <c r="BR22" i="18"/>
  <c r="BS22" i="18" s="1"/>
  <c r="BQ22" i="17"/>
  <c r="BR21" i="17"/>
  <c r="BS21" i="17" s="1"/>
  <c r="BE24" i="17"/>
  <c r="BF23" i="17"/>
  <c r="BG23" i="17" s="1"/>
  <c r="BE24" i="16"/>
  <c r="BF23" i="16"/>
  <c r="BG23" i="16" s="1"/>
  <c r="BQ22" i="16"/>
  <c r="BR21" i="16"/>
  <c r="BS21" i="16" s="1"/>
  <c r="BQ22" i="14"/>
  <c r="BR21" i="14"/>
  <c r="BS21" i="14" s="1"/>
  <c r="BF24" i="14"/>
  <c r="BG24" i="14" s="1"/>
  <c r="BE27" i="12"/>
  <c r="BF26" i="12"/>
  <c r="BG26" i="12" s="1"/>
  <c r="BF25" i="12"/>
  <c r="BG25" i="12" s="1"/>
  <c r="BQ22" i="12"/>
  <c r="BR21" i="12"/>
  <c r="BS21" i="12" s="1"/>
  <c r="BE25" i="8"/>
  <c r="BF24" i="8"/>
  <c r="BG24" i="8" s="1"/>
  <c r="BQ22" i="8"/>
  <c r="BR21" i="8"/>
  <c r="BS21" i="8" s="1"/>
  <c r="BE24" i="9"/>
  <c r="BF23" i="9"/>
  <c r="BG23" i="9" s="1"/>
  <c r="BQ22" i="9"/>
  <c r="BR21" i="9"/>
  <c r="BS21" i="9" s="1"/>
  <c r="BE25" i="6"/>
  <c r="BF24" i="6"/>
  <c r="BG24" i="6" s="1"/>
  <c r="BQ23" i="6"/>
  <c r="BR22" i="6"/>
  <c r="BS22" i="6" s="1"/>
  <c r="BE25" i="1"/>
  <c r="BF24" i="1"/>
  <c r="BG24" i="1" s="1"/>
  <c r="BQ23" i="1"/>
  <c r="BR22" i="1"/>
  <c r="BS22" i="1" s="1"/>
  <c r="BQ23" i="20" l="1"/>
  <c r="BR22" i="20"/>
  <c r="BS22" i="20" s="1"/>
  <c r="BE26" i="20"/>
  <c r="BF25" i="20"/>
  <c r="BG25" i="20" s="1"/>
  <c r="BQ23" i="19"/>
  <c r="BR22" i="19"/>
  <c r="BS22" i="19" s="1"/>
  <c r="BE25" i="19"/>
  <c r="BF24" i="19"/>
  <c r="BG24" i="19" s="1"/>
  <c r="BQ24" i="18"/>
  <c r="BR23" i="18"/>
  <c r="BS23" i="18" s="1"/>
  <c r="BE26" i="18"/>
  <c r="BF25" i="18"/>
  <c r="BG25" i="18" s="1"/>
  <c r="BE25" i="17"/>
  <c r="BF24" i="17"/>
  <c r="BG24" i="17" s="1"/>
  <c r="BQ23" i="17"/>
  <c r="BR22" i="17"/>
  <c r="BS22" i="17" s="1"/>
  <c r="BQ23" i="16"/>
  <c r="BR22" i="16"/>
  <c r="BS22" i="16" s="1"/>
  <c r="BE25" i="16"/>
  <c r="BF24" i="16"/>
  <c r="BG24" i="16" s="1"/>
  <c r="BQ23" i="14"/>
  <c r="BR22" i="14"/>
  <c r="BS22" i="14" s="1"/>
  <c r="BH14" i="12"/>
  <c r="BI14" i="12" s="1"/>
  <c r="BJ14" i="12" s="1"/>
  <c r="BF27" i="12"/>
  <c r="BG27" i="12" s="1"/>
  <c r="BQ23" i="12"/>
  <c r="BR22" i="12"/>
  <c r="BS22" i="12" s="1"/>
  <c r="BQ23" i="8"/>
  <c r="BR22" i="8"/>
  <c r="BS22" i="8" s="1"/>
  <c r="BF25" i="8"/>
  <c r="BG25" i="8" s="1"/>
  <c r="BQ23" i="9"/>
  <c r="BR22" i="9"/>
  <c r="BS22" i="9" s="1"/>
  <c r="BE25" i="9"/>
  <c r="BF24" i="9"/>
  <c r="BG24" i="9" s="1"/>
  <c r="BQ24" i="6"/>
  <c r="BR23" i="6"/>
  <c r="BS23" i="6" s="1"/>
  <c r="BE26" i="6"/>
  <c r="BF25" i="6"/>
  <c r="BG25" i="6" s="1"/>
  <c r="BQ24" i="1"/>
  <c r="BR23" i="1"/>
  <c r="BS23" i="1" s="1"/>
  <c r="BE26" i="1"/>
  <c r="BF25" i="1"/>
  <c r="BG25" i="1" s="1"/>
  <c r="BF26" i="20" l="1"/>
  <c r="BG26" i="20" s="1"/>
  <c r="BQ24" i="20"/>
  <c r="BR23" i="20"/>
  <c r="BS23" i="20" s="1"/>
  <c r="BE26" i="19"/>
  <c r="BF25" i="19"/>
  <c r="BG25" i="19" s="1"/>
  <c r="BQ24" i="19"/>
  <c r="BR23" i="19"/>
  <c r="BS23" i="19" s="1"/>
  <c r="BE27" i="18"/>
  <c r="BF26" i="18"/>
  <c r="BG26" i="18" s="1"/>
  <c r="BQ25" i="18"/>
  <c r="BR24" i="18"/>
  <c r="BS24" i="18" s="1"/>
  <c r="BQ24" i="17"/>
  <c r="BR23" i="17"/>
  <c r="BS23" i="17" s="1"/>
  <c r="BE26" i="17"/>
  <c r="BF25" i="17"/>
  <c r="BG25" i="17" s="1"/>
  <c r="BE26" i="16"/>
  <c r="BF25" i="16"/>
  <c r="BG25" i="16" s="1"/>
  <c r="BQ24" i="16"/>
  <c r="BR23" i="16"/>
  <c r="BS23" i="16" s="1"/>
  <c r="BQ24" i="14"/>
  <c r="BR23" i="14"/>
  <c r="BS23" i="14" s="1"/>
  <c r="BH15" i="12"/>
  <c r="BH16" i="12" s="1"/>
  <c r="BQ24" i="12"/>
  <c r="BR23" i="12"/>
  <c r="BS23" i="12" s="1"/>
  <c r="BI15" i="12"/>
  <c r="BJ15" i="12" s="1"/>
  <c r="BQ24" i="8"/>
  <c r="BR23" i="8"/>
  <c r="BS23" i="8" s="1"/>
  <c r="BE26" i="9"/>
  <c r="BF25" i="9"/>
  <c r="BG25" i="9" s="1"/>
  <c r="BQ24" i="9"/>
  <c r="BR23" i="9"/>
  <c r="BS23" i="9" s="1"/>
  <c r="BE27" i="6"/>
  <c r="BF26" i="6"/>
  <c r="BG26" i="6" s="1"/>
  <c r="BQ25" i="6"/>
  <c r="BR24" i="6"/>
  <c r="BS24" i="6" s="1"/>
  <c r="BE27" i="1"/>
  <c r="BF26" i="1"/>
  <c r="BG26" i="1" s="1"/>
  <c r="BQ25" i="1"/>
  <c r="BR24" i="1"/>
  <c r="BS24" i="1" s="1"/>
  <c r="BQ25" i="20" l="1"/>
  <c r="BR24" i="20"/>
  <c r="BS24" i="20" s="1"/>
  <c r="BQ25" i="19"/>
  <c r="BR24" i="19"/>
  <c r="BS24" i="19" s="1"/>
  <c r="BE27" i="19"/>
  <c r="BF26" i="19"/>
  <c r="BG26" i="19" s="1"/>
  <c r="BQ26" i="18"/>
  <c r="BR25" i="18"/>
  <c r="BS25" i="18" s="1"/>
  <c r="BF27" i="18"/>
  <c r="BG27" i="18" s="1"/>
  <c r="BH14" i="18" s="1"/>
  <c r="BF26" i="17"/>
  <c r="BG26" i="17" s="1"/>
  <c r="BQ25" i="17"/>
  <c r="BR24" i="17"/>
  <c r="BS24" i="17" s="1"/>
  <c r="BQ25" i="16"/>
  <c r="BR24" i="16"/>
  <c r="BS24" i="16" s="1"/>
  <c r="BE27" i="16"/>
  <c r="BF26" i="16"/>
  <c r="BG26" i="16" s="1"/>
  <c r="BH14" i="14"/>
  <c r="BR24" i="14"/>
  <c r="BS24" i="14" s="1"/>
  <c r="BH17" i="12"/>
  <c r="BI16" i="12"/>
  <c r="BJ16" i="12" s="1"/>
  <c r="BQ25" i="12"/>
  <c r="BQ26" i="12" s="1"/>
  <c r="BR24" i="12"/>
  <c r="BS24" i="12" s="1"/>
  <c r="BQ25" i="8"/>
  <c r="BR24" i="8"/>
  <c r="BS24" i="8" s="1"/>
  <c r="BQ25" i="9"/>
  <c r="BR24" i="9"/>
  <c r="BS24" i="9" s="1"/>
  <c r="BE27" i="9"/>
  <c r="BF26" i="9"/>
  <c r="BG26" i="9" s="1"/>
  <c r="BQ26" i="6"/>
  <c r="BR25" i="6"/>
  <c r="BS25" i="6" s="1"/>
  <c r="BE28" i="6"/>
  <c r="BF27" i="6"/>
  <c r="BG27" i="6" s="1"/>
  <c r="BQ26" i="1"/>
  <c r="BR25" i="1"/>
  <c r="BS25" i="1" s="1"/>
  <c r="BE28" i="1"/>
  <c r="BF27" i="1"/>
  <c r="BG27" i="1" s="1"/>
  <c r="BH14" i="20" l="1"/>
  <c r="BQ26" i="20"/>
  <c r="BR25" i="20"/>
  <c r="BS25" i="20" s="1"/>
  <c r="BE28" i="19"/>
  <c r="BF27" i="19"/>
  <c r="BG27" i="19" s="1"/>
  <c r="BQ26" i="19"/>
  <c r="BR25" i="19"/>
  <c r="BS25" i="19" s="1"/>
  <c r="BH15" i="18"/>
  <c r="BI14" i="18"/>
  <c r="BJ14" i="18" s="1"/>
  <c r="BQ27" i="18"/>
  <c r="BR26" i="18"/>
  <c r="BS26" i="18" s="1"/>
  <c r="BQ26" i="17"/>
  <c r="BR25" i="17"/>
  <c r="BS25" i="17" s="1"/>
  <c r="BH14" i="17"/>
  <c r="BF27" i="16"/>
  <c r="BG27" i="16" s="1"/>
  <c r="BH14" i="16" s="1"/>
  <c r="BQ26" i="16"/>
  <c r="BR25" i="16"/>
  <c r="BS25" i="16" s="1"/>
  <c r="BH15" i="14"/>
  <c r="BI14" i="14"/>
  <c r="BJ14" i="14" s="1"/>
  <c r="BQ27" i="12"/>
  <c r="BR26" i="12"/>
  <c r="BS26" i="12" s="1"/>
  <c r="BH18" i="12"/>
  <c r="BI17" i="12"/>
  <c r="BJ17" i="12" s="1"/>
  <c r="BR25" i="12"/>
  <c r="BS25" i="12" s="1"/>
  <c r="BH14" i="8"/>
  <c r="BR25" i="8"/>
  <c r="BS25" i="8" s="1"/>
  <c r="BE28" i="9"/>
  <c r="BF27" i="9"/>
  <c r="BG27" i="9" s="1"/>
  <c r="BQ26" i="9"/>
  <c r="BR25" i="9"/>
  <c r="BS25" i="9" s="1"/>
  <c r="BE29" i="6"/>
  <c r="BF28" i="6"/>
  <c r="BG28" i="6" s="1"/>
  <c r="BQ27" i="6"/>
  <c r="BR26" i="6"/>
  <c r="BS26" i="6" s="1"/>
  <c r="BE29" i="1"/>
  <c r="BF28" i="1"/>
  <c r="BG28" i="1" s="1"/>
  <c r="BQ27" i="1"/>
  <c r="BR26" i="1"/>
  <c r="BS26" i="1" s="1"/>
  <c r="BR26" i="20" l="1"/>
  <c r="BS26" i="20" s="1"/>
  <c r="BH15" i="20"/>
  <c r="BI14" i="20"/>
  <c r="BJ14" i="20" s="1"/>
  <c r="BQ27" i="19"/>
  <c r="BR26" i="19"/>
  <c r="BS26" i="19" s="1"/>
  <c r="BF28" i="19"/>
  <c r="BG28" i="19" s="1"/>
  <c r="BH14" i="19" s="1"/>
  <c r="BR27" i="18"/>
  <c r="BS27" i="18" s="1"/>
  <c r="BT14" i="18" s="1"/>
  <c r="BH16" i="18"/>
  <c r="BI15" i="18"/>
  <c r="BJ15" i="18" s="1"/>
  <c r="BH15" i="17"/>
  <c r="BI14" i="17"/>
  <c r="BJ14" i="17" s="1"/>
  <c r="BR26" i="17"/>
  <c r="BS26" i="17" s="1"/>
  <c r="BQ27" i="16"/>
  <c r="BR26" i="16"/>
  <c r="BS26" i="16" s="1"/>
  <c r="BH15" i="16"/>
  <c r="BI14" i="16"/>
  <c r="BJ14" i="16" s="1"/>
  <c r="BH16" i="14"/>
  <c r="BI15" i="14"/>
  <c r="BJ15" i="14" s="1"/>
  <c r="BR27" i="12"/>
  <c r="BS27" i="12" s="1"/>
  <c r="BT14" i="12" s="1"/>
  <c r="BH19" i="12"/>
  <c r="BI18" i="12"/>
  <c r="BJ18" i="12" s="1"/>
  <c r="BH15" i="8"/>
  <c r="BI14" i="8"/>
  <c r="BJ14" i="8" s="1"/>
  <c r="BQ27" i="9"/>
  <c r="BR26" i="9"/>
  <c r="BS26" i="9" s="1"/>
  <c r="BF28" i="9"/>
  <c r="BG28" i="9" s="1"/>
  <c r="BQ28" i="6"/>
  <c r="BR27" i="6"/>
  <c r="BS27" i="6" s="1"/>
  <c r="BF29" i="6"/>
  <c r="BG29" i="6" s="1"/>
  <c r="BH14" i="6" s="1"/>
  <c r="BQ28" i="1"/>
  <c r="BR27" i="1"/>
  <c r="BS27" i="1" s="1"/>
  <c r="BF29" i="1"/>
  <c r="BG29" i="1" s="1"/>
  <c r="BH14" i="1" s="1"/>
  <c r="BH16" i="20" l="1"/>
  <c r="BI15" i="20"/>
  <c r="BJ15" i="20" s="1"/>
  <c r="BH15" i="19"/>
  <c r="BI14" i="19"/>
  <c r="BJ14" i="19" s="1"/>
  <c r="BQ28" i="19"/>
  <c r="BR27" i="19"/>
  <c r="BS27" i="19" s="1"/>
  <c r="BT15" i="18"/>
  <c r="BU14" i="18"/>
  <c r="BV14" i="18" s="1"/>
  <c r="BH17" i="18"/>
  <c r="BI16" i="18"/>
  <c r="BJ16" i="18" s="1"/>
  <c r="BT14" i="17"/>
  <c r="BH16" i="17"/>
  <c r="BI15" i="17"/>
  <c r="BJ15" i="17" s="1"/>
  <c r="BH16" i="16"/>
  <c r="BI15" i="16"/>
  <c r="BJ15" i="16" s="1"/>
  <c r="BR27" i="16"/>
  <c r="BS27" i="16" s="1"/>
  <c r="BT14" i="16" s="1"/>
  <c r="BT14" i="14"/>
  <c r="BH17" i="14"/>
  <c r="BI16" i="14"/>
  <c r="BJ16" i="14" s="1"/>
  <c r="BT15" i="12"/>
  <c r="BU14" i="12"/>
  <c r="BV14" i="12" s="1"/>
  <c r="BH20" i="12"/>
  <c r="BI19" i="12"/>
  <c r="BJ19" i="12" s="1"/>
  <c r="BT16" i="12"/>
  <c r="BU15" i="12"/>
  <c r="BV15" i="12" s="1"/>
  <c r="BH16" i="8"/>
  <c r="BI15" i="8"/>
  <c r="BJ15" i="8" s="1"/>
  <c r="BH14" i="9"/>
  <c r="BQ28" i="9"/>
  <c r="BR27" i="9"/>
  <c r="BS27" i="9" s="1"/>
  <c r="BH15" i="6"/>
  <c r="BI14" i="6"/>
  <c r="BJ14" i="6" s="1"/>
  <c r="BQ29" i="6"/>
  <c r="BR28" i="6"/>
  <c r="BS28" i="6" s="1"/>
  <c r="BQ29" i="1"/>
  <c r="BR28" i="1"/>
  <c r="BS28" i="1" s="1"/>
  <c r="BH15" i="1"/>
  <c r="BI14" i="1"/>
  <c r="BJ14" i="1" s="1"/>
  <c r="BT14" i="20" l="1"/>
  <c r="BH17" i="20"/>
  <c r="BI16" i="20"/>
  <c r="BJ16" i="20" s="1"/>
  <c r="BR28" i="19"/>
  <c r="BS28" i="19" s="1"/>
  <c r="BT14" i="19" s="1"/>
  <c r="BH16" i="19"/>
  <c r="BI15" i="19"/>
  <c r="BJ15" i="19" s="1"/>
  <c r="BH18" i="18"/>
  <c r="BI17" i="18"/>
  <c r="BJ17" i="18" s="1"/>
  <c r="BT16" i="18"/>
  <c r="BU15" i="18"/>
  <c r="BV15" i="18" s="1"/>
  <c r="BH17" i="17"/>
  <c r="BI16" i="17"/>
  <c r="BJ16" i="17" s="1"/>
  <c r="BT15" i="17"/>
  <c r="BU14" i="17"/>
  <c r="BV14" i="17" s="1"/>
  <c r="BT15" i="16"/>
  <c r="BU14" i="16"/>
  <c r="BV14" i="16" s="1"/>
  <c r="BH17" i="16"/>
  <c r="BI16" i="16"/>
  <c r="BJ16" i="16" s="1"/>
  <c r="BT15" i="14"/>
  <c r="BU14" i="14"/>
  <c r="BV14" i="14" s="1"/>
  <c r="BH18" i="14"/>
  <c r="BI17" i="14"/>
  <c r="BJ17" i="14" s="1"/>
  <c r="BT17" i="12"/>
  <c r="BU16" i="12"/>
  <c r="BV16" i="12" s="1"/>
  <c r="BH21" i="12"/>
  <c r="BI20" i="12"/>
  <c r="BJ20" i="12" s="1"/>
  <c r="BT14" i="8"/>
  <c r="BH17" i="8"/>
  <c r="BI16" i="8"/>
  <c r="BJ16" i="8" s="1"/>
  <c r="BR28" i="9"/>
  <c r="BS28" i="9" s="1"/>
  <c r="BH15" i="9"/>
  <c r="BI14" i="9"/>
  <c r="BJ14" i="9" s="1"/>
  <c r="BR29" i="6"/>
  <c r="BS29" i="6" s="1"/>
  <c r="BT14" i="6" s="1"/>
  <c r="BH16" i="6"/>
  <c r="BI15" i="6"/>
  <c r="BJ15" i="6" s="1"/>
  <c r="BR29" i="1"/>
  <c r="BS29" i="1" s="1"/>
  <c r="BT14" i="1" s="1"/>
  <c r="BH16" i="1"/>
  <c r="BI15" i="1"/>
  <c r="BJ15" i="1" s="1"/>
  <c r="BH18" i="20" l="1"/>
  <c r="BI17" i="20"/>
  <c r="BJ17" i="20" s="1"/>
  <c r="BT15" i="20"/>
  <c r="BU14" i="20"/>
  <c r="BV14" i="20" s="1"/>
  <c r="BT15" i="19"/>
  <c r="BU14" i="19"/>
  <c r="BV14" i="19" s="1"/>
  <c r="BH17" i="19"/>
  <c r="BI16" i="19"/>
  <c r="BJ16" i="19" s="1"/>
  <c r="BH19" i="18"/>
  <c r="BI18" i="18"/>
  <c r="BJ18" i="18" s="1"/>
  <c r="BT17" i="18"/>
  <c r="BU16" i="18"/>
  <c r="BV16" i="18" s="1"/>
  <c r="BH18" i="17"/>
  <c r="BI17" i="17"/>
  <c r="BJ17" i="17" s="1"/>
  <c r="BT16" i="17"/>
  <c r="BU15" i="17"/>
  <c r="BV15" i="17" s="1"/>
  <c r="BH18" i="16"/>
  <c r="BI17" i="16"/>
  <c r="BJ17" i="16" s="1"/>
  <c r="BT16" i="16"/>
  <c r="BU15" i="16"/>
  <c r="BV15" i="16" s="1"/>
  <c r="BH19" i="14"/>
  <c r="BI18" i="14"/>
  <c r="BJ18" i="14" s="1"/>
  <c r="BT16" i="14"/>
  <c r="BU15" i="14"/>
  <c r="BV15" i="14" s="1"/>
  <c r="BT18" i="12"/>
  <c r="BU17" i="12"/>
  <c r="BV17" i="12" s="1"/>
  <c r="BH22" i="12"/>
  <c r="BI21" i="12"/>
  <c r="BJ21" i="12" s="1"/>
  <c r="BT15" i="8"/>
  <c r="BU14" i="8"/>
  <c r="BV14" i="8" s="1"/>
  <c r="BH18" i="8"/>
  <c r="BI17" i="8"/>
  <c r="BJ17" i="8" s="1"/>
  <c r="BH16" i="9"/>
  <c r="BI15" i="9"/>
  <c r="BJ15" i="9" s="1"/>
  <c r="BT14" i="9"/>
  <c r="BH17" i="6"/>
  <c r="BI16" i="6"/>
  <c r="BJ16" i="6" s="1"/>
  <c r="BT15" i="6"/>
  <c r="BU14" i="6"/>
  <c r="BV14" i="6" s="1"/>
  <c r="BT15" i="1"/>
  <c r="BU14" i="1"/>
  <c r="BV14" i="1" s="1"/>
  <c r="BH17" i="1"/>
  <c r="BI16" i="1"/>
  <c r="BJ16" i="1" s="1"/>
  <c r="BT16" i="20" l="1"/>
  <c r="BU15" i="20"/>
  <c r="BV15" i="20" s="1"/>
  <c r="BH19" i="20"/>
  <c r="BI18" i="20"/>
  <c r="BJ18" i="20" s="1"/>
  <c r="BH18" i="19"/>
  <c r="BI17" i="19"/>
  <c r="BJ17" i="19" s="1"/>
  <c r="BT16" i="19"/>
  <c r="BU15" i="19"/>
  <c r="BV15" i="19" s="1"/>
  <c r="BH20" i="18"/>
  <c r="BI19" i="18"/>
  <c r="BJ19" i="18" s="1"/>
  <c r="BT18" i="18"/>
  <c r="BU17" i="18"/>
  <c r="BV17" i="18" s="1"/>
  <c r="BH19" i="17"/>
  <c r="BI18" i="17"/>
  <c r="BJ18" i="17" s="1"/>
  <c r="BT17" i="17"/>
  <c r="BU16" i="17"/>
  <c r="BV16" i="17" s="1"/>
  <c r="BH19" i="16"/>
  <c r="BI18" i="16"/>
  <c r="BJ18" i="16" s="1"/>
  <c r="BT17" i="16"/>
  <c r="BU16" i="16"/>
  <c r="BV16" i="16" s="1"/>
  <c r="BH20" i="14"/>
  <c r="BI19" i="14"/>
  <c r="BJ19" i="14" s="1"/>
  <c r="BT17" i="14"/>
  <c r="BU16" i="14"/>
  <c r="BV16" i="14" s="1"/>
  <c r="BT19" i="12"/>
  <c r="BU18" i="12"/>
  <c r="BV18" i="12" s="1"/>
  <c r="BH23" i="12"/>
  <c r="BI22" i="12"/>
  <c r="BJ22" i="12" s="1"/>
  <c r="BH19" i="8"/>
  <c r="BI18" i="8"/>
  <c r="BJ18" i="8" s="1"/>
  <c r="BT16" i="8"/>
  <c r="BU15" i="8"/>
  <c r="BV15" i="8" s="1"/>
  <c r="BT15" i="9"/>
  <c r="BU14" i="9"/>
  <c r="BV14" i="9" s="1"/>
  <c r="BH17" i="9"/>
  <c r="BI16" i="9"/>
  <c r="BJ16" i="9" s="1"/>
  <c r="BT16" i="6"/>
  <c r="BU15" i="6"/>
  <c r="BV15" i="6" s="1"/>
  <c r="BH18" i="6"/>
  <c r="BI17" i="6"/>
  <c r="BJ17" i="6" s="1"/>
  <c r="BH18" i="1"/>
  <c r="BI17" i="1"/>
  <c r="BJ17" i="1" s="1"/>
  <c r="BT16" i="1"/>
  <c r="BU15" i="1"/>
  <c r="BV15" i="1" s="1"/>
  <c r="BH20" i="20" l="1"/>
  <c r="BI19" i="20"/>
  <c r="BJ19" i="20" s="1"/>
  <c r="BT17" i="20"/>
  <c r="BU16" i="20"/>
  <c r="BV16" i="20" s="1"/>
  <c r="BT17" i="19"/>
  <c r="BU16" i="19"/>
  <c r="BV16" i="19" s="1"/>
  <c r="BH19" i="19"/>
  <c r="BI18" i="19"/>
  <c r="BJ18" i="19" s="1"/>
  <c r="BT19" i="18"/>
  <c r="BU18" i="18"/>
  <c r="BV18" i="18" s="1"/>
  <c r="BH21" i="18"/>
  <c r="BI20" i="18"/>
  <c r="BJ20" i="18" s="1"/>
  <c r="BT18" i="17"/>
  <c r="BU17" i="17"/>
  <c r="BV17" i="17" s="1"/>
  <c r="BH20" i="17"/>
  <c r="BI19" i="17"/>
  <c r="BJ19" i="17" s="1"/>
  <c r="BT18" i="16"/>
  <c r="BU17" i="16"/>
  <c r="BV17" i="16" s="1"/>
  <c r="BH20" i="16"/>
  <c r="BI19" i="16"/>
  <c r="BJ19" i="16" s="1"/>
  <c r="BH21" i="14"/>
  <c r="BI20" i="14"/>
  <c r="BJ20" i="14" s="1"/>
  <c r="BT18" i="14"/>
  <c r="BU17" i="14"/>
  <c r="BV17" i="14" s="1"/>
  <c r="BH24" i="12"/>
  <c r="BI23" i="12"/>
  <c r="BJ23" i="12" s="1"/>
  <c r="BT20" i="12"/>
  <c r="BU19" i="12"/>
  <c r="BV19" i="12" s="1"/>
  <c r="BT17" i="8"/>
  <c r="BU16" i="8"/>
  <c r="BV16" i="8" s="1"/>
  <c r="BH20" i="8"/>
  <c r="BI19" i="8"/>
  <c r="BJ19" i="8" s="1"/>
  <c r="BT16" i="9"/>
  <c r="BU15" i="9"/>
  <c r="BV15" i="9" s="1"/>
  <c r="BH18" i="9"/>
  <c r="BI17" i="9"/>
  <c r="BJ17" i="9" s="1"/>
  <c r="BH19" i="6"/>
  <c r="BI18" i="6"/>
  <c r="BJ18" i="6" s="1"/>
  <c r="BT17" i="6"/>
  <c r="BU16" i="6"/>
  <c r="BV16" i="6" s="1"/>
  <c r="BH19" i="1"/>
  <c r="BI18" i="1"/>
  <c r="BJ18" i="1" s="1"/>
  <c r="BT17" i="1"/>
  <c r="BU16" i="1"/>
  <c r="BV16" i="1" s="1"/>
  <c r="BT18" i="20" l="1"/>
  <c r="BU17" i="20"/>
  <c r="BV17" i="20" s="1"/>
  <c r="BH21" i="20"/>
  <c r="BI20" i="20"/>
  <c r="BJ20" i="20" s="1"/>
  <c r="BT18" i="19"/>
  <c r="BU17" i="19"/>
  <c r="BV17" i="19" s="1"/>
  <c r="BH20" i="19"/>
  <c r="BI19" i="19"/>
  <c r="BJ19" i="19" s="1"/>
  <c r="BH22" i="18"/>
  <c r="BI21" i="18"/>
  <c r="BJ21" i="18" s="1"/>
  <c r="BT20" i="18"/>
  <c r="BU19" i="18"/>
  <c r="BV19" i="18" s="1"/>
  <c r="BT19" i="17"/>
  <c r="BU18" i="17"/>
  <c r="BV18" i="17" s="1"/>
  <c r="BH21" i="17"/>
  <c r="BI20" i="17"/>
  <c r="BJ20" i="17" s="1"/>
  <c r="BH21" i="16"/>
  <c r="BI20" i="16"/>
  <c r="BJ20" i="16" s="1"/>
  <c r="BT19" i="16"/>
  <c r="BU18" i="16"/>
  <c r="BV18" i="16" s="1"/>
  <c r="BT19" i="14"/>
  <c r="BU18" i="14"/>
  <c r="BV18" i="14" s="1"/>
  <c r="BH22" i="14"/>
  <c r="BI21" i="14"/>
  <c r="BJ21" i="14" s="1"/>
  <c r="BT21" i="12"/>
  <c r="BU20" i="12"/>
  <c r="BV20" i="12" s="1"/>
  <c r="BH25" i="12"/>
  <c r="BH26" i="12" s="1"/>
  <c r="BI24" i="12"/>
  <c r="BJ24" i="12" s="1"/>
  <c r="BH21" i="8"/>
  <c r="BI20" i="8"/>
  <c r="BJ20" i="8" s="1"/>
  <c r="BT18" i="8"/>
  <c r="BU17" i="8"/>
  <c r="BV17" i="8" s="1"/>
  <c r="BH19" i="9"/>
  <c r="BI18" i="9"/>
  <c r="BJ18" i="9" s="1"/>
  <c r="BT17" i="9"/>
  <c r="BU16" i="9"/>
  <c r="BV16" i="9" s="1"/>
  <c r="BT18" i="6"/>
  <c r="BU17" i="6"/>
  <c r="BV17" i="6" s="1"/>
  <c r="BH20" i="6"/>
  <c r="BI19" i="6"/>
  <c r="BJ19" i="6" s="1"/>
  <c r="BT18" i="1"/>
  <c r="BU17" i="1"/>
  <c r="BV17" i="1" s="1"/>
  <c r="BH20" i="1"/>
  <c r="BI19" i="1"/>
  <c r="BJ19" i="1" s="1"/>
  <c r="BH22" i="20" l="1"/>
  <c r="BI21" i="20"/>
  <c r="BJ21" i="20" s="1"/>
  <c r="BT19" i="20"/>
  <c r="BU18" i="20"/>
  <c r="BV18" i="20" s="1"/>
  <c r="BH21" i="19"/>
  <c r="BI20" i="19"/>
  <c r="BJ20" i="19" s="1"/>
  <c r="BT19" i="19"/>
  <c r="BU18" i="19"/>
  <c r="BV18" i="19" s="1"/>
  <c r="BT21" i="18"/>
  <c r="BU20" i="18"/>
  <c r="BV20" i="18" s="1"/>
  <c r="BH23" i="18"/>
  <c r="BI22" i="18"/>
  <c r="BJ22" i="18" s="1"/>
  <c r="BH22" i="17"/>
  <c r="BI21" i="17"/>
  <c r="BJ21" i="17" s="1"/>
  <c r="BT20" i="17"/>
  <c r="BU19" i="17"/>
  <c r="BV19" i="17" s="1"/>
  <c r="BT20" i="16"/>
  <c r="BU19" i="16"/>
  <c r="BV19" i="16" s="1"/>
  <c r="BH22" i="16"/>
  <c r="BI21" i="16"/>
  <c r="BJ21" i="16" s="1"/>
  <c r="BH23" i="14"/>
  <c r="BI22" i="14"/>
  <c r="BJ22" i="14" s="1"/>
  <c r="BT20" i="14"/>
  <c r="BU19" i="14"/>
  <c r="BV19" i="14" s="1"/>
  <c r="BH27" i="12"/>
  <c r="BI26" i="12"/>
  <c r="BJ26" i="12" s="1"/>
  <c r="BI25" i="12"/>
  <c r="BJ25" i="12" s="1"/>
  <c r="BT22" i="12"/>
  <c r="BU21" i="12"/>
  <c r="BV21" i="12" s="1"/>
  <c r="BT19" i="8"/>
  <c r="BU18" i="8"/>
  <c r="BV18" i="8" s="1"/>
  <c r="BH22" i="8"/>
  <c r="BI21" i="8"/>
  <c r="BJ21" i="8" s="1"/>
  <c r="BT18" i="9"/>
  <c r="BU17" i="9"/>
  <c r="BV17" i="9" s="1"/>
  <c r="BH20" i="9"/>
  <c r="BI19" i="9"/>
  <c r="BJ19" i="9" s="1"/>
  <c r="BH21" i="6"/>
  <c r="BI20" i="6"/>
  <c r="BJ20" i="6" s="1"/>
  <c r="BT19" i="6"/>
  <c r="BU18" i="6"/>
  <c r="BV18" i="6" s="1"/>
  <c r="BT19" i="1"/>
  <c r="BU18" i="1"/>
  <c r="BV18" i="1" s="1"/>
  <c r="BH21" i="1"/>
  <c r="BI20" i="1"/>
  <c r="BJ20" i="1" s="1"/>
  <c r="BT20" i="20" l="1"/>
  <c r="BU19" i="20"/>
  <c r="BV19" i="20" s="1"/>
  <c r="BH23" i="20"/>
  <c r="BI22" i="20"/>
  <c r="BJ22" i="20" s="1"/>
  <c r="BT20" i="19"/>
  <c r="BU19" i="19"/>
  <c r="BV19" i="19" s="1"/>
  <c r="BH22" i="19"/>
  <c r="BI21" i="19"/>
  <c r="BJ21" i="19" s="1"/>
  <c r="BH24" i="18"/>
  <c r="BI23" i="18"/>
  <c r="BJ23" i="18" s="1"/>
  <c r="BT22" i="18"/>
  <c r="BU21" i="18"/>
  <c r="BV21" i="18" s="1"/>
  <c r="BT21" i="17"/>
  <c r="BU20" i="17"/>
  <c r="BV20" i="17" s="1"/>
  <c r="BH23" i="17"/>
  <c r="BI22" i="17"/>
  <c r="BJ22" i="17" s="1"/>
  <c r="BH23" i="16"/>
  <c r="BI22" i="16"/>
  <c r="BJ22" i="16" s="1"/>
  <c r="BT21" i="16"/>
  <c r="BU20" i="16"/>
  <c r="BV20" i="16" s="1"/>
  <c r="BT21" i="14"/>
  <c r="BU20" i="14"/>
  <c r="BV20" i="14" s="1"/>
  <c r="BH24" i="14"/>
  <c r="BI23" i="14"/>
  <c r="BJ23" i="14" s="1"/>
  <c r="BI27" i="12"/>
  <c r="BJ27" i="12" s="1"/>
  <c r="BK14" i="12" s="1"/>
  <c r="BT23" i="12"/>
  <c r="BU22" i="12"/>
  <c r="BV22" i="12" s="1"/>
  <c r="BH23" i="8"/>
  <c r="BI22" i="8"/>
  <c r="BJ22" i="8" s="1"/>
  <c r="BT20" i="8"/>
  <c r="BU19" i="8"/>
  <c r="BV19" i="8" s="1"/>
  <c r="BH21" i="9"/>
  <c r="BI20" i="9"/>
  <c r="BJ20" i="9" s="1"/>
  <c r="BT19" i="9"/>
  <c r="BU18" i="9"/>
  <c r="BV18" i="9" s="1"/>
  <c r="BT20" i="6"/>
  <c r="BU19" i="6"/>
  <c r="BV19" i="6" s="1"/>
  <c r="BH22" i="6"/>
  <c r="BI21" i="6"/>
  <c r="BJ21" i="6" s="1"/>
  <c r="BT20" i="1"/>
  <c r="BU19" i="1"/>
  <c r="BV19" i="1" s="1"/>
  <c r="BH22" i="1"/>
  <c r="BI21" i="1"/>
  <c r="BJ21" i="1" s="1"/>
  <c r="BH24" i="20" l="1"/>
  <c r="BI23" i="20"/>
  <c r="BJ23" i="20" s="1"/>
  <c r="BT21" i="20"/>
  <c r="BU20" i="20"/>
  <c r="BV20" i="20" s="1"/>
  <c r="BH23" i="19"/>
  <c r="BI22" i="19"/>
  <c r="BJ22" i="19" s="1"/>
  <c r="BT21" i="19"/>
  <c r="BU20" i="19"/>
  <c r="BV20" i="19" s="1"/>
  <c r="BT23" i="18"/>
  <c r="BU22" i="18"/>
  <c r="BV22" i="18" s="1"/>
  <c r="BH25" i="18"/>
  <c r="BI24" i="18"/>
  <c r="BJ24" i="18" s="1"/>
  <c r="BH24" i="17"/>
  <c r="BI23" i="17"/>
  <c r="BJ23" i="17" s="1"/>
  <c r="BT22" i="17"/>
  <c r="BU21" i="17"/>
  <c r="BV21" i="17" s="1"/>
  <c r="BT22" i="16"/>
  <c r="BU21" i="16"/>
  <c r="BV21" i="16" s="1"/>
  <c r="BH24" i="16"/>
  <c r="BI23" i="16"/>
  <c r="BJ23" i="16" s="1"/>
  <c r="BI24" i="14"/>
  <c r="BJ24" i="14" s="1"/>
  <c r="BT22" i="14"/>
  <c r="BU21" i="14"/>
  <c r="BV21" i="14" s="1"/>
  <c r="BL14" i="12"/>
  <c r="BM14" i="12" s="1"/>
  <c r="DA14" i="12" s="1"/>
  <c r="BK15" i="12"/>
  <c r="BK16" i="12" s="1"/>
  <c r="DQ14" i="12"/>
  <c r="DE14" i="12"/>
  <c r="CK14" i="12"/>
  <c r="CG14" i="12"/>
  <c r="DD14" i="12"/>
  <c r="CZ14" i="12"/>
  <c r="CV14" i="12"/>
  <c r="CJ14" i="12"/>
  <c r="CF14" i="12"/>
  <c r="DG14" i="12"/>
  <c r="DC14" i="12"/>
  <c r="CY14" i="12"/>
  <c r="CI14" i="12"/>
  <c r="CE14" i="12"/>
  <c r="CA14" i="12"/>
  <c r="CD14" i="12"/>
  <c r="DF14" i="12"/>
  <c r="DB14" i="12"/>
  <c r="CL14" i="12"/>
  <c r="CH14" i="12"/>
  <c r="BT24" i="12"/>
  <c r="BU23" i="12"/>
  <c r="BV23" i="12" s="1"/>
  <c r="BT21" i="8"/>
  <c r="BU20" i="8"/>
  <c r="BV20" i="8" s="1"/>
  <c r="BH24" i="8"/>
  <c r="BI23" i="8"/>
  <c r="BJ23" i="8" s="1"/>
  <c r="BT20" i="9"/>
  <c r="BU19" i="9"/>
  <c r="BV19" i="9" s="1"/>
  <c r="BH22" i="9"/>
  <c r="BI21" i="9"/>
  <c r="BJ21" i="9" s="1"/>
  <c r="BH23" i="6"/>
  <c r="BI22" i="6"/>
  <c r="BJ22" i="6" s="1"/>
  <c r="BT21" i="6"/>
  <c r="BU20" i="6"/>
  <c r="BV20" i="6" s="1"/>
  <c r="BT21" i="1"/>
  <c r="BU20" i="1"/>
  <c r="BV20" i="1" s="1"/>
  <c r="BH23" i="1"/>
  <c r="BI22" i="1"/>
  <c r="BJ22" i="1" s="1"/>
  <c r="BT22" i="20" l="1"/>
  <c r="BU21" i="20"/>
  <c r="BV21" i="20" s="1"/>
  <c r="BH25" i="20"/>
  <c r="BI24" i="20"/>
  <c r="BJ24" i="20" s="1"/>
  <c r="BT22" i="19"/>
  <c r="BU21" i="19"/>
  <c r="BV21" i="19" s="1"/>
  <c r="BH24" i="19"/>
  <c r="BI23" i="19"/>
  <c r="BJ23" i="19" s="1"/>
  <c r="BH26" i="18"/>
  <c r="BI25" i="18"/>
  <c r="BJ25" i="18" s="1"/>
  <c r="BT24" i="18"/>
  <c r="BU23" i="18"/>
  <c r="BV23" i="18" s="1"/>
  <c r="BT23" i="17"/>
  <c r="BU22" i="17"/>
  <c r="BV22" i="17" s="1"/>
  <c r="BH25" i="17"/>
  <c r="BI24" i="17"/>
  <c r="BJ24" i="17" s="1"/>
  <c r="BH25" i="16"/>
  <c r="BI24" i="16"/>
  <c r="BJ24" i="16" s="1"/>
  <c r="BT23" i="16"/>
  <c r="BU22" i="16"/>
  <c r="BV22" i="16" s="1"/>
  <c r="BT23" i="14"/>
  <c r="BU22" i="14"/>
  <c r="BV22" i="14" s="1"/>
  <c r="BL15" i="12"/>
  <c r="BM15" i="12" s="1"/>
  <c r="CN14" i="12"/>
  <c r="DJ14" i="12"/>
  <c r="CP14" i="12"/>
  <c r="DK14" i="12"/>
  <c r="CO14" i="12"/>
  <c r="BT25" i="12"/>
  <c r="BT26" i="12" s="1"/>
  <c r="BU24" i="12"/>
  <c r="BV24" i="12" s="1"/>
  <c r="DI14" i="12"/>
  <c r="DF15" i="12"/>
  <c r="DB15" i="12"/>
  <c r="CL15" i="12"/>
  <c r="CH15" i="12"/>
  <c r="CD15" i="12"/>
  <c r="DQ15" i="12"/>
  <c r="DE15" i="12"/>
  <c r="DA15" i="12"/>
  <c r="CK15" i="12"/>
  <c r="CG15" i="12"/>
  <c r="DD15" i="12"/>
  <c r="CZ15" i="12"/>
  <c r="CV15" i="12"/>
  <c r="CJ15" i="12"/>
  <c r="CF15" i="12"/>
  <c r="CE15" i="12"/>
  <c r="DG15" i="12"/>
  <c r="CA15" i="12"/>
  <c r="DC15" i="12"/>
  <c r="CY15" i="12"/>
  <c r="CI15" i="12"/>
  <c r="BK17" i="12"/>
  <c r="BL16" i="12"/>
  <c r="BM16" i="12" s="1"/>
  <c r="BH25" i="8"/>
  <c r="BI24" i="8"/>
  <c r="BJ24" i="8" s="1"/>
  <c r="BT22" i="8"/>
  <c r="BU21" i="8"/>
  <c r="BV21" i="8" s="1"/>
  <c r="BH23" i="9"/>
  <c r="BI22" i="9"/>
  <c r="BJ22" i="9" s="1"/>
  <c r="BT21" i="9"/>
  <c r="BU20" i="9"/>
  <c r="BV20" i="9" s="1"/>
  <c r="BT22" i="6"/>
  <c r="BU21" i="6"/>
  <c r="BV21" i="6" s="1"/>
  <c r="BH24" i="6"/>
  <c r="BI23" i="6"/>
  <c r="BJ23" i="6" s="1"/>
  <c r="BH24" i="1"/>
  <c r="BI23" i="1"/>
  <c r="BJ23" i="1" s="1"/>
  <c r="BT22" i="1"/>
  <c r="BU21" i="1"/>
  <c r="BV21" i="1" s="1"/>
  <c r="BH26" i="20" l="1"/>
  <c r="BI25" i="20"/>
  <c r="BJ25" i="20" s="1"/>
  <c r="BT23" i="20"/>
  <c r="BU22" i="20"/>
  <c r="BV22" i="20" s="1"/>
  <c r="BH25" i="19"/>
  <c r="BI24" i="19"/>
  <c r="BJ24" i="19" s="1"/>
  <c r="BT23" i="19"/>
  <c r="BU22" i="19"/>
  <c r="BV22" i="19" s="1"/>
  <c r="BT25" i="18"/>
  <c r="BU24" i="18"/>
  <c r="BV24" i="18" s="1"/>
  <c r="BH27" i="18"/>
  <c r="BI26" i="18"/>
  <c r="BJ26" i="18" s="1"/>
  <c r="BH26" i="17"/>
  <c r="BI25" i="17"/>
  <c r="BJ25" i="17" s="1"/>
  <c r="BT24" i="17"/>
  <c r="BU23" i="17"/>
  <c r="BV23" i="17" s="1"/>
  <c r="BT24" i="16"/>
  <c r="BU23" i="16"/>
  <c r="BV23" i="16" s="1"/>
  <c r="BH26" i="16"/>
  <c r="BI25" i="16"/>
  <c r="BJ25" i="16" s="1"/>
  <c r="BT24" i="14"/>
  <c r="BU23" i="14"/>
  <c r="BV23" i="14" s="1"/>
  <c r="BT27" i="12"/>
  <c r="BU26" i="12"/>
  <c r="BV26" i="12" s="1"/>
  <c r="DI15" i="12"/>
  <c r="CN15" i="12"/>
  <c r="CP15" i="12"/>
  <c r="DK15" i="12"/>
  <c r="CO15" i="12"/>
  <c r="DJ15" i="12"/>
  <c r="BU25" i="12"/>
  <c r="BV25" i="12" s="1"/>
  <c r="DG16" i="12"/>
  <c r="DC16" i="12"/>
  <c r="CY16" i="12"/>
  <c r="CI16" i="12"/>
  <c r="CE16" i="12"/>
  <c r="CA16" i="12"/>
  <c r="DF16" i="12"/>
  <c r="DB16" i="12"/>
  <c r="CL16" i="12"/>
  <c r="CH16" i="12"/>
  <c r="CD16" i="12"/>
  <c r="DQ16" i="12"/>
  <c r="DE16" i="12"/>
  <c r="DA16" i="12"/>
  <c r="CK16" i="12"/>
  <c r="CG16" i="12"/>
  <c r="DD16" i="12"/>
  <c r="CZ16" i="12"/>
  <c r="DI16" i="12" s="1"/>
  <c r="CV16" i="12"/>
  <c r="CJ16" i="12"/>
  <c r="CF16" i="12"/>
  <c r="BK18" i="12"/>
  <c r="BL17" i="12"/>
  <c r="BM17" i="12" s="1"/>
  <c r="BI25" i="8"/>
  <c r="BJ25" i="8" s="1"/>
  <c r="BT23" i="8"/>
  <c r="BU22" i="8"/>
  <c r="BV22" i="8" s="1"/>
  <c r="BT22" i="9"/>
  <c r="BU21" i="9"/>
  <c r="BV21" i="9" s="1"/>
  <c r="BH24" i="9"/>
  <c r="BI23" i="9"/>
  <c r="BJ23" i="9" s="1"/>
  <c r="BH25" i="6"/>
  <c r="BI24" i="6"/>
  <c r="BJ24" i="6" s="1"/>
  <c r="BT23" i="6"/>
  <c r="BU22" i="6"/>
  <c r="BV22" i="6" s="1"/>
  <c r="BH25" i="1"/>
  <c r="BI24" i="1"/>
  <c r="BJ24" i="1" s="1"/>
  <c r="BT23" i="1"/>
  <c r="BU22" i="1"/>
  <c r="BV22" i="1" s="1"/>
  <c r="BT24" i="20" l="1"/>
  <c r="BU23" i="20"/>
  <c r="BV23" i="20" s="1"/>
  <c r="BI26" i="20"/>
  <c r="BJ26" i="20" s="1"/>
  <c r="BT24" i="19"/>
  <c r="BU23" i="19"/>
  <c r="BV23" i="19" s="1"/>
  <c r="BH26" i="19"/>
  <c r="BI25" i="19"/>
  <c r="BJ25" i="19" s="1"/>
  <c r="BI27" i="18"/>
  <c r="BJ27" i="18" s="1"/>
  <c r="BK14" i="18" s="1"/>
  <c r="BT26" i="18"/>
  <c r="BU25" i="18"/>
  <c r="BV25" i="18" s="1"/>
  <c r="BT25" i="17"/>
  <c r="BU24" i="17"/>
  <c r="BV24" i="17" s="1"/>
  <c r="BI26" i="17"/>
  <c r="BJ26" i="17" s="1"/>
  <c r="BH27" i="16"/>
  <c r="BI26" i="16"/>
  <c r="BJ26" i="16" s="1"/>
  <c r="BT25" i="16"/>
  <c r="BU24" i="16"/>
  <c r="BV24" i="16" s="1"/>
  <c r="BU24" i="14"/>
  <c r="BV24" i="14" s="1"/>
  <c r="BK14" i="14"/>
  <c r="BU27" i="12"/>
  <c r="BV27" i="12" s="1"/>
  <c r="BW14" i="12" s="1"/>
  <c r="CO16" i="12"/>
  <c r="DJ16" i="12"/>
  <c r="BK19" i="12"/>
  <c r="BL18" i="12"/>
  <c r="BM18" i="12" s="1"/>
  <c r="CP16" i="12"/>
  <c r="DK16" i="12"/>
  <c r="CN16" i="12"/>
  <c r="DD17" i="12"/>
  <c r="CZ17" i="12"/>
  <c r="CV17" i="12"/>
  <c r="CJ17" i="12"/>
  <c r="CF17" i="12"/>
  <c r="DG17" i="12"/>
  <c r="DC17" i="12"/>
  <c r="CY17" i="12"/>
  <c r="CI17" i="12"/>
  <c r="CE17" i="12"/>
  <c r="CA17" i="12"/>
  <c r="DF17" i="12"/>
  <c r="DB17" i="12"/>
  <c r="CL17" i="12"/>
  <c r="CH17" i="12"/>
  <c r="CD17" i="12"/>
  <c r="DQ17" i="12"/>
  <c r="DE17" i="12"/>
  <c r="DA17" i="12"/>
  <c r="CK17" i="12"/>
  <c r="CG17" i="12"/>
  <c r="BT24" i="8"/>
  <c r="BU23" i="8"/>
  <c r="BV23" i="8" s="1"/>
  <c r="BT23" i="9"/>
  <c r="BU22" i="9"/>
  <c r="BV22" i="9" s="1"/>
  <c r="BH25" i="9"/>
  <c r="BI24" i="9"/>
  <c r="BJ24" i="9" s="1"/>
  <c r="BT24" i="6"/>
  <c r="BU23" i="6"/>
  <c r="BV23" i="6" s="1"/>
  <c r="BH26" i="6"/>
  <c r="BI25" i="6"/>
  <c r="BJ25" i="6" s="1"/>
  <c r="BT24" i="1"/>
  <c r="BU23" i="1"/>
  <c r="BV23" i="1" s="1"/>
  <c r="BH26" i="1"/>
  <c r="BI25" i="1"/>
  <c r="BJ25" i="1" s="1"/>
  <c r="BT25" i="20" l="1"/>
  <c r="BU24" i="20"/>
  <c r="BV24" i="20" s="1"/>
  <c r="BH27" i="19"/>
  <c r="BI26" i="19"/>
  <c r="BJ26" i="19" s="1"/>
  <c r="BT25" i="19"/>
  <c r="BU24" i="19"/>
  <c r="BV24" i="19" s="1"/>
  <c r="BT27" i="18"/>
  <c r="BU26" i="18"/>
  <c r="BV26" i="18" s="1"/>
  <c r="BK15" i="18"/>
  <c r="BL14" i="18"/>
  <c r="BM14" i="18" s="1"/>
  <c r="BK14" i="17"/>
  <c r="BT26" i="17"/>
  <c r="BU25" i="17"/>
  <c r="BV25" i="17" s="1"/>
  <c r="BT26" i="16"/>
  <c r="BU25" i="16"/>
  <c r="BV25" i="16" s="1"/>
  <c r="BI27" i="16"/>
  <c r="BJ27" i="16" s="1"/>
  <c r="BK14" i="16" s="1"/>
  <c r="BK15" i="14"/>
  <c r="BL14" i="14"/>
  <c r="BM14" i="14" s="1"/>
  <c r="BX14" i="12"/>
  <c r="BY14" i="12" s="1"/>
  <c r="BW15" i="12"/>
  <c r="DK17" i="12"/>
  <c r="CN17" i="12"/>
  <c r="CO17" i="12"/>
  <c r="DJ17" i="12"/>
  <c r="CW14" i="12"/>
  <c r="CC14" i="12"/>
  <c r="CB14" i="12"/>
  <c r="DR14" i="12"/>
  <c r="CX14" i="12"/>
  <c r="CQ14" i="12"/>
  <c r="DL14" i="12"/>
  <c r="BW16" i="12"/>
  <c r="BX15" i="12"/>
  <c r="BY15" i="12" s="1"/>
  <c r="CP17" i="12"/>
  <c r="DG18" i="12"/>
  <c r="DC18" i="12"/>
  <c r="CY18" i="12"/>
  <c r="CI18" i="12"/>
  <c r="CE18" i="12"/>
  <c r="CA18" i="12"/>
  <c r="DQ18" i="12"/>
  <c r="DE18" i="12"/>
  <c r="DA18" i="12"/>
  <c r="CK18" i="12"/>
  <c r="CG18" i="12"/>
  <c r="DF18" i="12"/>
  <c r="CH18" i="12"/>
  <c r="DD18" i="12"/>
  <c r="CV18" i="12"/>
  <c r="CF18" i="12"/>
  <c r="DB18" i="12"/>
  <c r="CL18" i="12"/>
  <c r="CD18" i="12"/>
  <c r="CZ18" i="12"/>
  <c r="CJ18" i="12"/>
  <c r="BK20" i="12"/>
  <c r="BL19" i="12"/>
  <c r="BM19" i="12" s="1"/>
  <c r="DI17" i="12"/>
  <c r="BT25" i="8"/>
  <c r="BU24" i="8"/>
  <c r="BV24" i="8" s="1"/>
  <c r="BH26" i="9"/>
  <c r="BI25" i="9"/>
  <c r="BJ25" i="9" s="1"/>
  <c r="BT24" i="9"/>
  <c r="BU23" i="9"/>
  <c r="BV23" i="9" s="1"/>
  <c r="BH27" i="6"/>
  <c r="BI26" i="6"/>
  <c r="BJ26" i="6" s="1"/>
  <c r="BT25" i="6"/>
  <c r="BU24" i="6"/>
  <c r="BV24" i="6" s="1"/>
  <c r="BH27" i="1"/>
  <c r="BI26" i="1"/>
  <c r="BJ26" i="1" s="1"/>
  <c r="BT25" i="1"/>
  <c r="BU24" i="1"/>
  <c r="BV24" i="1" s="1"/>
  <c r="BT26" i="20" l="1"/>
  <c r="BU25" i="20"/>
  <c r="BV25" i="20" s="1"/>
  <c r="BK14" i="20"/>
  <c r="BT26" i="19"/>
  <c r="BU25" i="19"/>
  <c r="BV25" i="19" s="1"/>
  <c r="BH28" i="19"/>
  <c r="BI27" i="19"/>
  <c r="BJ27" i="19" s="1"/>
  <c r="BK16" i="18"/>
  <c r="BL15" i="18"/>
  <c r="BM15" i="18" s="1"/>
  <c r="DF14" i="18"/>
  <c r="DB14" i="18"/>
  <c r="CL14" i="18"/>
  <c r="CH14" i="18"/>
  <c r="CD14" i="18"/>
  <c r="DE14" i="18"/>
  <c r="CZ14" i="18"/>
  <c r="CJ14" i="18"/>
  <c r="CE14" i="18"/>
  <c r="DQ14" i="18"/>
  <c r="DC14" i="18"/>
  <c r="CV14" i="18"/>
  <c r="CI14" i="18"/>
  <c r="DA14" i="18"/>
  <c r="CG14" i="18"/>
  <c r="CA14" i="18"/>
  <c r="CY14" i="18"/>
  <c r="DG14" i="18"/>
  <c r="CK14" i="18"/>
  <c r="DD14" i="18"/>
  <c r="CF14" i="18"/>
  <c r="BU27" i="18"/>
  <c r="BV27" i="18" s="1"/>
  <c r="BW14" i="18" s="1"/>
  <c r="BU26" i="17"/>
  <c r="BV26" i="17" s="1"/>
  <c r="BK15" i="17"/>
  <c r="BL14" i="17"/>
  <c r="BM14" i="17" s="1"/>
  <c r="BK15" i="16"/>
  <c r="BL14" i="16"/>
  <c r="BM14" i="16" s="1"/>
  <c r="BT27" i="16"/>
  <c r="BU26" i="16"/>
  <c r="BV26" i="16" s="1"/>
  <c r="DG14" i="14"/>
  <c r="DC14" i="14"/>
  <c r="CY14" i="14"/>
  <c r="CI14" i="14"/>
  <c r="CE14" i="14"/>
  <c r="CA14" i="14"/>
  <c r="DF14" i="14"/>
  <c r="DB14" i="14"/>
  <c r="CL14" i="14"/>
  <c r="CH14" i="14"/>
  <c r="CD14" i="14"/>
  <c r="CZ14" i="14"/>
  <c r="CJ14" i="14"/>
  <c r="DE14" i="14"/>
  <c r="CG14" i="14"/>
  <c r="DD14" i="14"/>
  <c r="CV14" i="14"/>
  <c r="CF14" i="14"/>
  <c r="DQ14" i="14"/>
  <c r="DA14" i="14"/>
  <c r="CK14" i="14"/>
  <c r="BK16" i="14"/>
  <c r="BL15" i="14"/>
  <c r="BM15" i="14" s="1"/>
  <c r="CM14" i="12"/>
  <c r="CR14" i="12" s="1"/>
  <c r="CT14" i="12" s="1"/>
  <c r="DI18" i="12"/>
  <c r="CO18" i="12"/>
  <c r="DJ18" i="12"/>
  <c r="DD19" i="12"/>
  <c r="CZ19" i="12"/>
  <c r="CV19" i="12"/>
  <c r="CJ19" i="12"/>
  <c r="CF19" i="12"/>
  <c r="DF19" i="12"/>
  <c r="DB19" i="12"/>
  <c r="CL19" i="12"/>
  <c r="CH19" i="12"/>
  <c r="CD19" i="12"/>
  <c r="DE19" i="12"/>
  <c r="CG19" i="12"/>
  <c r="DQ19" i="12"/>
  <c r="DC19" i="12"/>
  <c r="CE19" i="12"/>
  <c r="DA19" i="12"/>
  <c r="CK19" i="12"/>
  <c r="DG19" i="12"/>
  <c r="CY19" i="12"/>
  <c r="CI19" i="12"/>
  <c r="CA19" i="12"/>
  <c r="BK21" i="12"/>
  <c r="BL20" i="12"/>
  <c r="BM20" i="12" s="1"/>
  <c r="DK18" i="12"/>
  <c r="BW17" i="12"/>
  <c r="BX16" i="12"/>
  <c r="BY16" i="12" s="1"/>
  <c r="CP18" i="12"/>
  <c r="CN18" i="12"/>
  <c r="DR15" i="12"/>
  <c r="CX15" i="12"/>
  <c r="CW15" i="12"/>
  <c r="CC15" i="12"/>
  <c r="CB15" i="12"/>
  <c r="DL15" i="12"/>
  <c r="CQ15" i="12"/>
  <c r="DH14" i="12"/>
  <c r="DM14" i="12" s="1"/>
  <c r="BU25" i="8"/>
  <c r="BV25" i="8" s="1"/>
  <c r="BK14" i="8"/>
  <c r="BH27" i="9"/>
  <c r="BI26" i="9"/>
  <c r="BJ26" i="9" s="1"/>
  <c r="BT25" i="9"/>
  <c r="BU24" i="9"/>
  <c r="BV24" i="9" s="1"/>
  <c r="BT26" i="6"/>
  <c r="BU25" i="6"/>
  <c r="BV25" i="6" s="1"/>
  <c r="BH28" i="6"/>
  <c r="BI27" i="6"/>
  <c r="BJ27" i="6" s="1"/>
  <c r="BH28" i="1"/>
  <c r="BI27" i="1"/>
  <c r="BJ27" i="1" s="1"/>
  <c r="BT26" i="1"/>
  <c r="BU25" i="1"/>
  <c r="BV25" i="1" s="1"/>
  <c r="BK15" i="20" l="1"/>
  <c r="BL14" i="20"/>
  <c r="BM14" i="20" s="1"/>
  <c r="BU26" i="20"/>
  <c r="BV26" i="20" s="1"/>
  <c r="BI28" i="19"/>
  <c r="BJ28" i="19" s="1"/>
  <c r="BK14" i="19" s="1"/>
  <c r="BT27" i="19"/>
  <c r="BU26" i="19"/>
  <c r="BV26" i="19" s="1"/>
  <c r="DK14" i="18"/>
  <c r="CN14" i="18"/>
  <c r="DJ14" i="18"/>
  <c r="CO14" i="18"/>
  <c r="CP14" i="18"/>
  <c r="DG15" i="18"/>
  <c r="DC15" i="18"/>
  <c r="CY15" i="18"/>
  <c r="CI15" i="18"/>
  <c r="CE15" i="18"/>
  <c r="CA15" i="18"/>
  <c r="DD15" i="18"/>
  <c r="CH15" i="18"/>
  <c r="DF15" i="18"/>
  <c r="CZ15" i="18"/>
  <c r="CK15" i="18"/>
  <c r="CD15" i="18"/>
  <c r="DE15" i="18"/>
  <c r="CJ15" i="18"/>
  <c r="DA15" i="18"/>
  <c r="CL15" i="18"/>
  <c r="CV15" i="18"/>
  <c r="CG15" i="18"/>
  <c r="CF15" i="18"/>
  <c r="DQ15" i="18"/>
  <c r="DB15" i="18"/>
  <c r="BW15" i="18"/>
  <c r="BX14" i="18"/>
  <c r="BY14" i="18" s="1"/>
  <c r="DI14" i="18"/>
  <c r="BK17" i="18"/>
  <c r="BL16" i="18"/>
  <c r="BM16" i="18" s="1"/>
  <c r="BK16" i="17"/>
  <c r="BL15" i="17"/>
  <c r="BM15" i="17" s="1"/>
  <c r="DD14" i="17"/>
  <c r="CZ14" i="17"/>
  <c r="CV14" i="17"/>
  <c r="CJ14" i="17"/>
  <c r="CF14" i="17"/>
  <c r="DQ14" i="17"/>
  <c r="DG14" i="17"/>
  <c r="DB14" i="17"/>
  <c r="CL14" i="17"/>
  <c r="CG14" i="17"/>
  <c r="DF14" i="17"/>
  <c r="DA14" i="17"/>
  <c r="CK14" i="17"/>
  <c r="CE14" i="17"/>
  <c r="CA14" i="17"/>
  <c r="DE14" i="17"/>
  <c r="CY14" i="17"/>
  <c r="CI14" i="17"/>
  <c r="CD14" i="17"/>
  <c r="DC14" i="17"/>
  <c r="CH14" i="17"/>
  <c r="BW14" i="17"/>
  <c r="BU27" i="16"/>
  <c r="BV27" i="16" s="1"/>
  <c r="BW14" i="16" s="1"/>
  <c r="DF14" i="16"/>
  <c r="DB14" i="16"/>
  <c r="CL14" i="16"/>
  <c r="CH14" i="16"/>
  <c r="CD14" i="16"/>
  <c r="DQ14" i="16"/>
  <c r="DE14" i="16"/>
  <c r="DA14" i="16"/>
  <c r="CK14" i="16"/>
  <c r="CG14" i="16"/>
  <c r="DC14" i="16"/>
  <c r="CE14" i="16"/>
  <c r="CZ14" i="16"/>
  <c r="CJ14" i="16"/>
  <c r="DG14" i="16"/>
  <c r="CY14" i="16"/>
  <c r="CI14" i="16"/>
  <c r="CA14" i="16"/>
  <c r="DD14" i="16"/>
  <c r="CV14" i="16"/>
  <c r="CF14" i="16"/>
  <c r="BK16" i="16"/>
  <c r="BL15" i="16"/>
  <c r="BM15" i="16" s="1"/>
  <c r="CO14" i="14"/>
  <c r="DK14" i="14"/>
  <c r="DI14" i="14"/>
  <c r="DJ14" i="14"/>
  <c r="DD15" i="14"/>
  <c r="CZ15" i="14"/>
  <c r="CV15" i="14"/>
  <c r="CJ15" i="14"/>
  <c r="CF15" i="14"/>
  <c r="DG15" i="14"/>
  <c r="DC15" i="14"/>
  <c r="CY15" i="14"/>
  <c r="CI15" i="14"/>
  <c r="CE15" i="14"/>
  <c r="CA15" i="14"/>
  <c r="DF15" i="14"/>
  <c r="DB15" i="14"/>
  <c r="CL15" i="14"/>
  <c r="CH15" i="14"/>
  <c r="CG15" i="14"/>
  <c r="DQ15" i="14"/>
  <c r="DE15" i="14"/>
  <c r="CD15" i="14"/>
  <c r="DA15" i="14"/>
  <c r="CK15" i="14"/>
  <c r="BK17" i="14"/>
  <c r="BL16" i="14"/>
  <c r="BM16" i="14" s="1"/>
  <c r="CP14" i="14"/>
  <c r="CN14" i="14"/>
  <c r="BW14" i="14"/>
  <c r="DH15" i="12"/>
  <c r="DM15" i="12" s="1"/>
  <c r="DO15" i="12" s="1"/>
  <c r="DK19" i="12"/>
  <c r="CN19" i="12"/>
  <c r="CO19" i="12"/>
  <c r="DJ19" i="12"/>
  <c r="CM15" i="12"/>
  <c r="CR15" i="12" s="1"/>
  <c r="DI19" i="12"/>
  <c r="DO14" i="12"/>
  <c r="DR16" i="12"/>
  <c r="CX16" i="12"/>
  <c r="CW16" i="12"/>
  <c r="CC16" i="12"/>
  <c r="CB16" i="12"/>
  <c r="DL16" i="12"/>
  <c r="CQ16" i="12"/>
  <c r="DQ20" i="12"/>
  <c r="DE20" i="12"/>
  <c r="DA20" i="12"/>
  <c r="CK20" i="12"/>
  <c r="CG20" i="12"/>
  <c r="DD20" i="12"/>
  <c r="CZ20" i="12"/>
  <c r="DI20" i="12" s="1"/>
  <c r="CV20" i="12"/>
  <c r="CJ20" i="12"/>
  <c r="CF20" i="12"/>
  <c r="DG20" i="12"/>
  <c r="DC20" i="12"/>
  <c r="CY20" i="12"/>
  <c r="CI20" i="12"/>
  <c r="CE20" i="12"/>
  <c r="CA20" i="12"/>
  <c r="DB20" i="12"/>
  <c r="CL20" i="12"/>
  <c r="CH20" i="12"/>
  <c r="CD20" i="12"/>
  <c r="DF20" i="12"/>
  <c r="CP19" i="12"/>
  <c r="BW18" i="12"/>
  <c r="BX17" i="12"/>
  <c r="BY17" i="12" s="1"/>
  <c r="BK22" i="12"/>
  <c r="BL21" i="12"/>
  <c r="BM21" i="12" s="1"/>
  <c r="BK15" i="8"/>
  <c r="BL14" i="8"/>
  <c r="BM14" i="8" s="1"/>
  <c r="BT26" i="9"/>
  <c r="BU25" i="9"/>
  <c r="BV25" i="9" s="1"/>
  <c r="BH28" i="9"/>
  <c r="BI27" i="9"/>
  <c r="BJ27" i="9" s="1"/>
  <c r="BH29" i="6"/>
  <c r="BI28" i="6"/>
  <c r="BJ28" i="6" s="1"/>
  <c r="BT27" i="6"/>
  <c r="BU26" i="6"/>
  <c r="BV26" i="6" s="1"/>
  <c r="BT27" i="1"/>
  <c r="BU26" i="1"/>
  <c r="BV26" i="1" s="1"/>
  <c r="BH29" i="1"/>
  <c r="BI28" i="1"/>
  <c r="BJ28" i="1" s="1"/>
  <c r="DG14" i="20" l="1"/>
  <c r="DC14" i="20"/>
  <c r="CY14" i="20"/>
  <c r="CI14" i="20"/>
  <c r="CE14" i="20"/>
  <c r="CA14" i="20"/>
  <c r="DE14" i="20"/>
  <c r="CZ14" i="20"/>
  <c r="CJ14" i="20"/>
  <c r="CD14" i="20"/>
  <c r="DD14" i="20"/>
  <c r="CH14" i="20"/>
  <c r="DB14" i="20"/>
  <c r="CL14" i="20"/>
  <c r="CG14" i="20"/>
  <c r="DQ14" i="20"/>
  <c r="DF14" i="20"/>
  <c r="CK14" i="20"/>
  <c r="DA14" i="20"/>
  <c r="CF14" i="20"/>
  <c r="CV14" i="20"/>
  <c r="BK16" i="20"/>
  <c r="BL15" i="20"/>
  <c r="BM15" i="20" s="1"/>
  <c r="BT28" i="19"/>
  <c r="BU27" i="19"/>
  <c r="BV27" i="19" s="1"/>
  <c r="BK15" i="19"/>
  <c r="BL14" i="19"/>
  <c r="BM14" i="19" s="1"/>
  <c r="DK15" i="18"/>
  <c r="CO15" i="18"/>
  <c r="CP15" i="18"/>
  <c r="CN15" i="18"/>
  <c r="DI15" i="18"/>
  <c r="DJ15" i="18"/>
  <c r="DR14" i="18"/>
  <c r="CX14" i="18"/>
  <c r="CB14" i="18"/>
  <c r="CC14" i="18"/>
  <c r="CW14" i="18"/>
  <c r="DL14" i="18"/>
  <c r="CQ14" i="18"/>
  <c r="BK18" i="18"/>
  <c r="BL17" i="18"/>
  <c r="BM17" i="18" s="1"/>
  <c r="DD16" i="18"/>
  <c r="CZ16" i="18"/>
  <c r="CV16" i="18"/>
  <c r="CJ16" i="18"/>
  <c r="CF16" i="18"/>
  <c r="DG16" i="18"/>
  <c r="DB16" i="18"/>
  <c r="CL16" i="18"/>
  <c r="CG16" i="18"/>
  <c r="CA16" i="18"/>
  <c r="DQ16" i="18"/>
  <c r="DF16" i="18"/>
  <c r="DA16" i="18"/>
  <c r="CK16" i="18"/>
  <c r="DC16" i="18"/>
  <c r="CH16" i="18"/>
  <c r="CY16" i="18"/>
  <c r="CE16" i="18"/>
  <c r="DE16" i="18"/>
  <c r="CI16" i="18"/>
  <c r="CD16" i="18"/>
  <c r="BW16" i="18"/>
  <c r="BX15" i="18"/>
  <c r="BY15" i="18" s="1"/>
  <c r="DK14" i="17"/>
  <c r="CP14" i="17"/>
  <c r="CN14" i="17"/>
  <c r="CO14" i="17"/>
  <c r="DF15" i="17"/>
  <c r="DB15" i="17"/>
  <c r="CL15" i="17"/>
  <c r="CH15" i="17"/>
  <c r="CD15" i="17"/>
  <c r="DQ15" i="17"/>
  <c r="DE15" i="17"/>
  <c r="DA15" i="17"/>
  <c r="CK15" i="17"/>
  <c r="CG15" i="17"/>
  <c r="DC15" i="17"/>
  <c r="CE15" i="17"/>
  <c r="CZ15" i="17"/>
  <c r="CJ15" i="17"/>
  <c r="DG15" i="17"/>
  <c r="CY15" i="17"/>
  <c r="CI15" i="17"/>
  <c r="CA15" i="17"/>
  <c r="DD15" i="17"/>
  <c r="CV15" i="17"/>
  <c r="CF15" i="17"/>
  <c r="DJ14" i="17"/>
  <c r="BW15" i="17"/>
  <c r="BX14" i="17"/>
  <c r="BY14" i="17" s="1"/>
  <c r="DI14" i="17"/>
  <c r="BK17" i="17"/>
  <c r="BL16" i="17"/>
  <c r="BM16" i="17" s="1"/>
  <c r="DI14" i="16"/>
  <c r="DK14" i="16"/>
  <c r="CP14" i="16"/>
  <c r="CO14" i="16"/>
  <c r="DJ14" i="16"/>
  <c r="DQ15" i="16"/>
  <c r="DE15" i="16"/>
  <c r="DA15" i="16"/>
  <c r="CK15" i="16"/>
  <c r="CG15" i="16"/>
  <c r="DC15" i="16"/>
  <c r="CH15" i="16"/>
  <c r="DG15" i="16"/>
  <c r="DB15" i="16"/>
  <c r="CV15" i="16"/>
  <c r="CL15" i="16"/>
  <c r="CF15" i="16"/>
  <c r="CA15" i="16"/>
  <c r="DD15" i="16"/>
  <c r="CZ15" i="16"/>
  <c r="DI15" i="16" s="1"/>
  <c r="CE15" i="16"/>
  <c r="CY15" i="16"/>
  <c r="CD15" i="16"/>
  <c r="CJ15" i="16"/>
  <c r="DF15" i="16"/>
  <c r="CI15" i="16"/>
  <c r="BK17" i="16"/>
  <c r="BL16" i="16"/>
  <c r="BM16" i="16" s="1"/>
  <c r="CN14" i="16"/>
  <c r="BW15" i="16"/>
  <c r="BX14" i="16"/>
  <c r="BY14" i="16" s="1"/>
  <c r="DI15" i="14"/>
  <c r="DJ15" i="14"/>
  <c r="BW15" i="14"/>
  <c r="BX14" i="14"/>
  <c r="BY14" i="14" s="1"/>
  <c r="BK18" i="14"/>
  <c r="BL17" i="14"/>
  <c r="BM17" i="14" s="1"/>
  <c r="DK15" i="14"/>
  <c r="CN15" i="14"/>
  <c r="CO15" i="14"/>
  <c r="DD16" i="14"/>
  <c r="CZ16" i="14"/>
  <c r="CV16" i="14"/>
  <c r="CJ16" i="14"/>
  <c r="CF16" i="14"/>
  <c r="DG16" i="14"/>
  <c r="DC16" i="14"/>
  <c r="CY16" i="14"/>
  <c r="CI16" i="14"/>
  <c r="CE16" i="14"/>
  <c r="DE16" i="14"/>
  <c r="CG16" i="14"/>
  <c r="DB16" i="14"/>
  <c r="CL16" i="14"/>
  <c r="CD16" i="14"/>
  <c r="DQ16" i="14"/>
  <c r="DA16" i="14"/>
  <c r="CK16" i="14"/>
  <c r="DF16" i="14"/>
  <c r="CH16" i="14"/>
  <c r="CA16" i="14"/>
  <c r="CP15" i="14"/>
  <c r="DH16" i="12"/>
  <c r="DM16" i="12" s="1"/>
  <c r="CM16" i="12"/>
  <c r="CR16" i="12" s="1"/>
  <c r="DJ20" i="12"/>
  <c r="CB17" i="12"/>
  <c r="DR17" i="12"/>
  <c r="CX17" i="12"/>
  <c r="CW17" i="12"/>
  <c r="CC17" i="12"/>
  <c r="DL17" i="12"/>
  <c r="CQ17" i="12"/>
  <c r="BW19" i="12"/>
  <c r="BX18" i="12"/>
  <c r="BY18" i="12" s="1"/>
  <c r="CN20" i="12"/>
  <c r="CO20" i="12"/>
  <c r="DF21" i="12"/>
  <c r="DB21" i="12"/>
  <c r="CL21" i="12"/>
  <c r="CH21" i="12"/>
  <c r="CD21" i="12"/>
  <c r="DQ21" i="12"/>
  <c r="DE21" i="12"/>
  <c r="DA21" i="12"/>
  <c r="CK21" i="12"/>
  <c r="CG21" i="12"/>
  <c r="DD21" i="12"/>
  <c r="CZ21" i="12"/>
  <c r="CV21" i="12"/>
  <c r="CJ21" i="12"/>
  <c r="CF21" i="12"/>
  <c r="CY21" i="12"/>
  <c r="CI21" i="12"/>
  <c r="CE21" i="12"/>
  <c r="DG21" i="12"/>
  <c r="CA21" i="12"/>
  <c r="DC21" i="12"/>
  <c r="BK23" i="12"/>
  <c r="BL22" i="12"/>
  <c r="BM22" i="12" s="1"/>
  <c r="CP20" i="12"/>
  <c r="DK20" i="12"/>
  <c r="CT15" i="12"/>
  <c r="DF14" i="8"/>
  <c r="DB14" i="8"/>
  <c r="CL14" i="8"/>
  <c r="CH14" i="8"/>
  <c r="CD14" i="8"/>
  <c r="DD14" i="8"/>
  <c r="CZ14" i="8"/>
  <c r="CV14" i="8"/>
  <c r="CJ14" i="8"/>
  <c r="CF14" i="8"/>
  <c r="DG14" i="8"/>
  <c r="DC14" i="8"/>
  <c r="CY14" i="8"/>
  <c r="CI14" i="8"/>
  <c r="CE14" i="8"/>
  <c r="CA14" i="8"/>
  <c r="CK14" i="8"/>
  <c r="CG14" i="8"/>
  <c r="DQ14" i="8"/>
  <c r="DE14" i="8"/>
  <c r="DA14" i="8"/>
  <c r="BK16" i="8"/>
  <c r="BL15" i="8"/>
  <c r="BM15" i="8" s="1"/>
  <c r="BI28" i="9"/>
  <c r="BJ28" i="9" s="1"/>
  <c r="BT27" i="9"/>
  <c r="BU26" i="9"/>
  <c r="BV26" i="9" s="1"/>
  <c r="BT28" i="6"/>
  <c r="BU27" i="6"/>
  <c r="BV27" i="6" s="1"/>
  <c r="BI29" i="6"/>
  <c r="BJ29" i="6" s="1"/>
  <c r="BK14" i="6" s="1"/>
  <c r="BT28" i="1"/>
  <c r="BU27" i="1"/>
  <c r="BV27" i="1" s="1"/>
  <c r="BI29" i="1"/>
  <c r="BJ29" i="1" s="1"/>
  <c r="BK14" i="1" s="1"/>
  <c r="DJ14" i="20" l="1"/>
  <c r="CO14" i="20"/>
  <c r="DD15" i="20"/>
  <c r="CZ15" i="20"/>
  <c r="CV15" i="20"/>
  <c r="CJ15" i="20"/>
  <c r="CF15" i="20"/>
  <c r="DQ15" i="20"/>
  <c r="DG15" i="20"/>
  <c r="DB15" i="20"/>
  <c r="CL15" i="20"/>
  <c r="CG15" i="20"/>
  <c r="CA15" i="20"/>
  <c r="DF15" i="20"/>
  <c r="DA15" i="20"/>
  <c r="CK15" i="20"/>
  <c r="CE15" i="20"/>
  <c r="DE15" i="20"/>
  <c r="CY15" i="20"/>
  <c r="CI15" i="20"/>
  <c r="CD15" i="20"/>
  <c r="DC15" i="20"/>
  <c r="CH15" i="20"/>
  <c r="DI14" i="20"/>
  <c r="BK17" i="20"/>
  <c r="BL16" i="20"/>
  <c r="BM16" i="20" s="1"/>
  <c r="DK14" i="20"/>
  <c r="CP14" i="20"/>
  <c r="CN14" i="20"/>
  <c r="BW14" i="20"/>
  <c r="BK16" i="19"/>
  <c r="BL15" i="19"/>
  <c r="BM15" i="19" s="1"/>
  <c r="DQ14" i="19"/>
  <c r="DE14" i="19"/>
  <c r="DF14" i="19"/>
  <c r="DA14" i="19"/>
  <c r="CK14" i="19"/>
  <c r="CG14" i="19"/>
  <c r="DD14" i="19"/>
  <c r="CZ14" i="19"/>
  <c r="DI14" i="19" s="1"/>
  <c r="CV14" i="19"/>
  <c r="CJ14" i="19"/>
  <c r="CF14" i="19"/>
  <c r="DC14" i="19"/>
  <c r="CY14" i="19"/>
  <c r="CI14" i="19"/>
  <c r="CE14" i="19"/>
  <c r="CN14" i="19" s="1"/>
  <c r="CA14" i="19"/>
  <c r="CD14" i="19"/>
  <c r="DG14" i="19"/>
  <c r="DB14" i="19"/>
  <c r="CL14" i="19"/>
  <c r="CH14" i="19"/>
  <c r="BU28" i="19"/>
  <c r="BV28" i="19" s="1"/>
  <c r="BW14" i="19" s="1"/>
  <c r="CO16" i="18"/>
  <c r="DJ16" i="18"/>
  <c r="CN16" i="18"/>
  <c r="BW17" i="18"/>
  <c r="BX16" i="18"/>
  <c r="BY16" i="18" s="1"/>
  <c r="DI16" i="18"/>
  <c r="DQ17" i="18"/>
  <c r="DE17" i="18"/>
  <c r="DA17" i="18"/>
  <c r="CK17" i="18"/>
  <c r="CG17" i="18"/>
  <c r="DF17" i="18"/>
  <c r="CZ17" i="18"/>
  <c r="CJ17" i="18"/>
  <c r="CE17" i="18"/>
  <c r="DD17" i="18"/>
  <c r="CY17" i="18"/>
  <c r="CI17" i="18"/>
  <c r="CD17" i="18"/>
  <c r="DG17" i="18"/>
  <c r="CV17" i="18"/>
  <c r="CL17" i="18"/>
  <c r="CA17" i="18"/>
  <c r="DC17" i="18"/>
  <c r="CH17" i="18"/>
  <c r="DB17" i="18"/>
  <c r="CF17" i="18"/>
  <c r="BK19" i="18"/>
  <c r="BL18" i="18"/>
  <c r="BM18" i="18" s="1"/>
  <c r="DH14" i="18"/>
  <c r="DM14" i="18" s="1"/>
  <c r="CX15" i="18"/>
  <c r="CC15" i="18"/>
  <c r="DR15" i="18"/>
  <c r="CW15" i="18"/>
  <c r="CB15" i="18"/>
  <c r="DL15" i="18"/>
  <c r="CQ15" i="18"/>
  <c r="DK16" i="18"/>
  <c r="CP16" i="18"/>
  <c r="CM14" i="18"/>
  <c r="CR14" i="18" s="1"/>
  <c r="DJ15" i="17"/>
  <c r="CN15" i="17"/>
  <c r="CP15" i="17"/>
  <c r="BK18" i="17"/>
  <c r="BL17" i="17"/>
  <c r="BM17" i="17" s="1"/>
  <c r="CW14" i="17"/>
  <c r="CB14" i="17"/>
  <c r="DR14" i="17"/>
  <c r="CX14" i="17"/>
  <c r="CC14" i="17"/>
  <c r="CQ14" i="17"/>
  <c r="DL14" i="17"/>
  <c r="DK15" i="17"/>
  <c r="CO15" i="17"/>
  <c r="DG16" i="17"/>
  <c r="DC16" i="17"/>
  <c r="CY16" i="17"/>
  <c r="CI16" i="17"/>
  <c r="CE16" i="17"/>
  <c r="CA16" i="17"/>
  <c r="DF16" i="17"/>
  <c r="DB16" i="17"/>
  <c r="CL16" i="17"/>
  <c r="CH16" i="17"/>
  <c r="CD16" i="17"/>
  <c r="DQ16" i="17"/>
  <c r="DA16" i="17"/>
  <c r="CF16" i="17"/>
  <c r="CZ16" i="17"/>
  <c r="CK16" i="17"/>
  <c r="DE16" i="17"/>
  <c r="CJ16" i="17"/>
  <c r="DD16" i="17"/>
  <c r="CV16" i="17"/>
  <c r="CG16" i="17"/>
  <c r="BW16" i="17"/>
  <c r="BX15" i="17"/>
  <c r="BY15" i="17" s="1"/>
  <c r="DI15" i="17"/>
  <c r="CN15" i="16"/>
  <c r="CP15" i="16"/>
  <c r="CO15" i="16"/>
  <c r="BK18" i="16"/>
  <c r="BL17" i="16"/>
  <c r="BM17" i="16" s="1"/>
  <c r="BW16" i="16"/>
  <c r="BX15" i="16"/>
  <c r="BY15" i="16" s="1"/>
  <c r="DR14" i="16"/>
  <c r="CX14" i="16"/>
  <c r="CW14" i="16"/>
  <c r="CC14" i="16"/>
  <c r="CB14" i="16"/>
  <c r="DL14" i="16"/>
  <c r="CQ14" i="16"/>
  <c r="DF16" i="16"/>
  <c r="DB16" i="16"/>
  <c r="CL16" i="16"/>
  <c r="CH16" i="16"/>
  <c r="CD16" i="16"/>
  <c r="DQ16" i="16"/>
  <c r="DE16" i="16"/>
  <c r="DA16" i="16"/>
  <c r="CK16" i="16"/>
  <c r="CG16" i="16"/>
  <c r="DD16" i="16"/>
  <c r="CV16" i="16"/>
  <c r="CF16" i="16"/>
  <c r="CA16" i="16"/>
  <c r="DC16" i="16"/>
  <c r="CE16" i="16"/>
  <c r="CZ16" i="16"/>
  <c r="CJ16" i="16"/>
  <c r="DG16" i="16"/>
  <c r="CY16" i="16"/>
  <c r="CI16" i="16"/>
  <c r="DJ15" i="16"/>
  <c r="DK15" i="16"/>
  <c r="CN16" i="14"/>
  <c r="CO16" i="14"/>
  <c r="DQ17" i="14"/>
  <c r="DE17" i="14"/>
  <c r="DA17" i="14"/>
  <c r="CK17" i="14"/>
  <c r="CG17" i="14"/>
  <c r="DD17" i="14"/>
  <c r="CZ17" i="14"/>
  <c r="DI17" i="14" s="1"/>
  <c r="CV17" i="14"/>
  <c r="CJ17" i="14"/>
  <c r="CF17" i="14"/>
  <c r="DF17" i="14"/>
  <c r="CH17" i="14"/>
  <c r="DC17" i="14"/>
  <c r="CE17" i="14"/>
  <c r="DB17" i="14"/>
  <c r="CL17" i="14"/>
  <c r="CD17" i="14"/>
  <c r="DG17" i="14"/>
  <c r="CY17" i="14"/>
  <c r="CI17" i="14"/>
  <c r="CA17" i="14"/>
  <c r="DJ16" i="14"/>
  <c r="DI16" i="14"/>
  <c r="BK19" i="14"/>
  <c r="BL18" i="14"/>
  <c r="BM18" i="14" s="1"/>
  <c r="DR14" i="14"/>
  <c r="CX14" i="14"/>
  <c r="CB14" i="14"/>
  <c r="CW14" i="14"/>
  <c r="CC14" i="14"/>
  <c r="DL14" i="14"/>
  <c r="CQ14" i="14"/>
  <c r="DK16" i="14"/>
  <c r="CP16" i="14"/>
  <c r="BW16" i="14"/>
  <c r="BX15" i="14"/>
  <c r="BY15" i="14" s="1"/>
  <c r="DH17" i="12"/>
  <c r="DM17" i="12" s="1"/>
  <c r="DO17" i="12" s="1"/>
  <c r="CP21" i="12"/>
  <c r="DO16" i="12"/>
  <c r="BW20" i="12"/>
  <c r="BX19" i="12"/>
  <c r="BY19" i="12" s="1"/>
  <c r="CT16" i="12"/>
  <c r="DG22" i="12"/>
  <c r="DC22" i="12"/>
  <c r="CY22" i="12"/>
  <c r="CI22" i="12"/>
  <c r="CE22" i="12"/>
  <c r="CA22" i="12"/>
  <c r="DF22" i="12"/>
  <c r="DA22" i="12"/>
  <c r="CV22" i="12"/>
  <c r="CK22" i="12"/>
  <c r="CF22" i="12"/>
  <c r="DQ22" i="12"/>
  <c r="DE22" i="12"/>
  <c r="CZ22" i="12"/>
  <c r="CJ22" i="12"/>
  <c r="CD22" i="12"/>
  <c r="DD22" i="12"/>
  <c r="CH22" i="12"/>
  <c r="CL22" i="12"/>
  <c r="DB22" i="12"/>
  <c r="CG22" i="12"/>
  <c r="CN21" i="12"/>
  <c r="DK21" i="12"/>
  <c r="DJ21" i="12"/>
  <c r="BK24" i="12"/>
  <c r="BL23" i="12"/>
  <c r="BM23" i="12" s="1"/>
  <c r="CO21" i="12"/>
  <c r="DI21" i="12"/>
  <c r="CW18" i="12"/>
  <c r="CC18" i="12"/>
  <c r="CX18" i="12"/>
  <c r="DR18" i="12"/>
  <c r="CB18" i="12"/>
  <c r="DL18" i="12"/>
  <c r="CQ18" i="12"/>
  <c r="CM17" i="12"/>
  <c r="CR17" i="12" s="1"/>
  <c r="CO14" i="8"/>
  <c r="CN14" i="8"/>
  <c r="CP14" i="8"/>
  <c r="DK14" i="8"/>
  <c r="DI14" i="8"/>
  <c r="DG15" i="8"/>
  <c r="DC15" i="8"/>
  <c r="CY15" i="8"/>
  <c r="CI15" i="8"/>
  <c r="CE15" i="8"/>
  <c r="CA15" i="8"/>
  <c r="DQ15" i="8"/>
  <c r="DE15" i="8"/>
  <c r="DA15" i="8"/>
  <c r="CK15" i="8"/>
  <c r="CG15" i="8"/>
  <c r="DD15" i="8"/>
  <c r="CZ15" i="8"/>
  <c r="CV15" i="8"/>
  <c r="CJ15" i="8"/>
  <c r="CF15" i="8"/>
  <c r="CH15" i="8"/>
  <c r="CD15" i="8"/>
  <c r="DF15" i="8"/>
  <c r="DB15" i="8"/>
  <c r="CL15" i="8"/>
  <c r="BK17" i="8"/>
  <c r="BL16" i="8"/>
  <c r="BM16" i="8" s="1"/>
  <c r="DJ14" i="8"/>
  <c r="BW14" i="8"/>
  <c r="BT28" i="9"/>
  <c r="BU27" i="9"/>
  <c r="BV27" i="9" s="1"/>
  <c r="BK14" i="9"/>
  <c r="BK15" i="6"/>
  <c r="BL14" i="6"/>
  <c r="BM14" i="6" s="1"/>
  <c r="BT29" i="6"/>
  <c r="BU28" i="6"/>
  <c r="BV28" i="6" s="1"/>
  <c r="BK15" i="1"/>
  <c r="BL14" i="1"/>
  <c r="BM14" i="1" s="1"/>
  <c r="BT29" i="1"/>
  <c r="BU28" i="1"/>
  <c r="BV28" i="1" s="1"/>
  <c r="CN15" i="20" l="1"/>
  <c r="DJ15" i="20"/>
  <c r="CO15" i="20"/>
  <c r="BK18" i="20"/>
  <c r="BL17" i="20"/>
  <c r="BM17" i="20" s="1"/>
  <c r="DI15" i="20"/>
  <c r="DF16" i="20"/>
  <c r="DB16" i="20"/>
  <c r="CL16" i="20"/>
  <c r="CH16" i="20"/>
  <c r="CD16" i="20"/>
  <c r="DQ16" i="20"/>
  <c r="DE16" i="20"/>
  <c r="DA16" i="20"/>
  <c r="CK16" i="20"/>
  <c r="CG16" i="20"/>
  <c r="CZ16" i="20"/>
  <c r="CJ16" i="20"/>
  <c r="DG16" i="20"/>
  <c r="CY16" i="20"/>
  <c r="CI16" i="20"/>
  <c r="CA16" i="20"/>
  <c r="DD16" i="20"/>
  <c r="CV16" i="20"/>
  <c r="CF16" i="20"/>
  <c r="DC16" i="20"/>
  <c r="CE16" i="20"/>
  <c r="DK15" i="20"/>
  <c r="BW15" i="20"/>
  <c r="BX14" i="20"/>
  <c r="BY14" i="20" s="1"/>
  <c r="CP15" i="20"/>
  <c r="CO14" i="19"/>
  <c r="DJ14" i="19"/>
  <c r="CP14" i="19"/>
  <c r="DK14" i="19"/>
  <c r="BW15" i="19"/>
  <c r="BX14" i="19"/>
  <c r="BY14" i="19" s="1"/>
  <c r="DD15" i="19"/>
  <c r="CZ15" i="19"/>
  <c r="CV15" i="19"/>
  <c r="CJ15" i="19"/>
  <c r="CF15" i="19"/>
  <c r="DF15" i="19"/>
  <c r="DB15" i="19"/>
  <c r="CL15" i="19"/>
  <c r="CH15" i="19"/>
  <c r="CD15" i="19"/>
  <c r="DQ15" i="19"/>
  <c r="DC15" i="19"/>
  <c r="CE15" i="19"/>
  <c r="DA15" i="19"/>
  <c r="CK15" i="19"/>
  <c r="DG15" i="19"/>
  <c r="CY15" i="19"/>
  <c r="CI15" i="19"/>
  <c r="CA15" i="19"/>
  <c r="DE15" i="19"/>
  <c r="CG15" i="19"/>
  <c r="BK17" i="19"/>
  <c r="BL16" i="19"/>
  <c r="BM16" i="19" s="1"/>
  <c r="CM15" i="18"/>
  <c r="CR15" i="18" s="1"/>
  <c r="CT15" i="18" s="1"/>
  <c r="DI17" i="18"/>
  <c r="DH15" i="18"/>
  <c r="DM15" i="18" s="1"/>
  <c r="DK17" i="18"/>
  <c r="DF18" i="18"/>
  <c r="DB18" i="18"/>
  <c r="CL18" i="18"/>
  <c r="CH18" i="18"/>
  <c r="CD18" i="18"/>
  <c r="DD18" i="18"/>
  <c r="CY18" i="18"/>
  <c r="CI18" i="18"/>
  <c r="DC18" i="18"/>
  <c r="CG18" i="18"/>
  <c r="CZ18" i="18"/>
  <c r="CE18" i="18"/>
  <c r="DQ18" i="18"/>
  <c r="DG18" i="18"/>
  <c r="CV18" i="18"/>
  <c r="CK18" i="18"/>
  <c r="CA18" i="18"/>
  <c r="DE18" i="18"/>
  <c r="CJ18" i="18"/>
  <c r="CF18" i="18"/>
  <c r="DA18" i="18"/>
  <c r="DJ17" i="18"/>
  <c r="CN17" i="18"/>
  <c r="CO17" i="18"/>
  <c r="CB16" i="18"/>
  <c r="DR16" i="18"/>
  <c r="CW16" i="18"/>
  <c r="CX16" i="18"/>
  <c r="CC16" i="18"/>
  <c r="DL16" i="18"/>
  <c r="CQ16" i="18"/>
  <c r="DO14" i="18"/>
  <c r="CT14" i="18"/>
  <c r="BK20" i="18"/>
  <c r="BL19" i="18"/>
  <c r="BM19" i="18" s="1"/>
  <c r="CP17" i="18"/>
  <c r="BW18" i="18"/>
  <c r="BX17" i="18"/>
  <c r="BY17" i="18" s="1"/>
  <c r="DH14" i="17"/>
  <c r="DM14" i="17" s="1"/>
  <c r="DO14" i="17" s="1"/>
  <c r="CO16" i="17"/>
  <c r="DK16" i="17"/>
  <c r="CP16" i="17"/>
  <c r="CM14" i="17"/>
  <c r="CR14" i="17" s="1"/>
  <c r="CN16" i="17"/>
  <c r="DR15" i="17"/>
  <c r="CX15" i="17"/>
  <c r="CW15" i="17"/>
  <c r="CC15" i="17"/>
  <c r="CB15" i="17"/>
  <c r="CQ15" i="17"/>
  <c r="DL15" i="17"/>
  <c r="DJ16" i="17"/>
  <c r="DD17" i="17"/>
  <c r="CZ17" i="17"/>
  <c r="CV17" i="17"/>
  <c r="CJ17" i="17"/>
  <c r="CF17" i="17"/>
  <c r="DG17" i="17"/>
  <c r="DC17" i="17"/>
  <c r="CY17" i="17"/>
  <c r="CI17" i="17"/>
  <c r="CE17" i="17"/>
  <c r="CA17" i="17"/>
  <c r="DA17" i="17"/>
  <c r="CK17" i="17"/>
  <c r="DF17" i="17"/>
  <c r="CH17" i="17"/>
  <c r="DE17" i="17"/>
  <c r="CG17" i="17"/>
  <c r="DQ17" i="17"/>
  <c r="DB17" i="17"/>
  <c r="CL17" i="17"/>
  <c r="CD17" i="17"/>
  <c r="BW17" i="17"/>
  <c r="BX16" i="17"/>
  <c r="BY16" i="17" s="1"/>
  <c r="DI16" i="17"/>
  <c r="BK19" i="17"/>
  <c r="BL18" i="17"/>
  <c r="BM18" i="17" s="1"/>
  <c r="CM14" i="16"/>
  <c r="CR14" i="16" s="1"/>
  <c r="CT14" i="16" s="1"/>
  <c r="DI16" i="16"/>
  <c r="DK16" i="16"/>
  <c r="CP16" i="16"/>
  <c r="DJ16" i="16"/>
  <c r="CO16" i="16"/>
  <c r="CN16" i="16"/>
  <c r="CW15" i="16"/>
  <c r="CC15" i="16"/>
  <c r="CX15" i="16"/>
  <c r="CB15" i="16"/>
  <c r="DR15" i="16"/>
  <c r="DL15" i="16"/>
  <c r="CQ15" i="16"/>
  <c r="DG17" i="16"/>
  <c r="DC17" i="16"/>
  <c r="CY17" i="16"/>
  <c r="CI17" i="16"/>
  <c r="CE17" i="16"/>
  <c r="CA17" i="16"/>
  <c r="DF17" i="16"/>
  <c r="DB17" i="16"/>
  <c r="CL17" i="16"/>
  <c r="CH17" i="16"/>
  <c r="CD17" i="16"/>
  <c r="DE17" i="16"/>
  <c r="CG17" i="16"/>
  <c r="DD17" i="16"/>
  <c r="CV17" i="16"/>
  <c r="CF17" i="16"/>
  <c r="DQ17" i="16"/>
  <c r="DA17" i="16"/>
  <c r="CK17" i="16"/>
  <c r="CZ17" i="16"/>
  <c r="CJ17" i="16"/>
  <c r="DH14" i="16"/>
  <c r="DM14" i="16" s="1"/>
  <c r="BW17" i="16"/>
  <c r="BX16" i="16"/>
  <c r="BY16" i="16" s="1"/>
  <c r="BK19" i="16"/>
  <c r="BL18" i="16"/>
  <c r="BM18" i="16" s="1"/>
  <c r="DJ17" i="14"/>
  <c r="CN17" i="14"/>
  <c r="CM14" i="14"/>
  <c r="CR14" i="14" s="1"/>
  <c r="CT14" i="14" s="1"/>
  <c r="BK20" i="14"/>
  <c r="BL19" i="14"/>
  <c r="BM19" i="14" s="1"/>
  <c r="BW17" i="14"/>
  <c r="BX16" i="14"/>
  <c r="BY16" i="14" s="1"/>
  <c r="CP17" i="14"/>
  <c r="DK17" i="14"/>
  <c r="CB15" i="14"/>
  <c r="DR15" i="14"/>
  <c r="CX15" i="14"/>
  <c r="CW15" i="14"/>
  <c r="CC15" i="14"/>
  <c r="DL15" i="14"/>
  <c r="CQ15" i="14"/>
  <c r="DH14" i="14"/>
  <c r="DM14" i="14" s="1"/>
  <c r="DF18" i="14"/>
  <c r="DB18" i="14"/>
  <c r="CL18" i="14"/>
  <c r="CH18" i="14"/>
  <c r="CD18" i="14"/>
  <c r="DQ18" i="14"/>
  <c r="DE18" i="14"/>
  <c r="DA18" i="14"/>
  <c r="CK18" i="14"/>
  <c r="CG18" i="14"/>
  <c r="DG18" i="14"/>
  <c r="CY18" i="14"/>
  <c r="CI18" i="14"/>
  <c r="CA18" i="14"/>
  <c r="DD18" i="14"/>
  <c r="CV18" i="14"/>
  <c r="CF18" i="14"/>
  <c r="DC18" i="14"/>
  <c r="CE18" i="14"/>
  <c r="CZ18" i="14"/>
  <c r="DI18" i="14" s="1"/>
  <c r="CJ18" i="14"/>
  <c r="CO17" i="14"/>
  <c r="DK22" i="12"/>
  <c r="CN22" i="12"/>
  <c r="DI22" i="12"/>
  <c r="CB19" i="12"/>
  <c r="DR19" i="12"/>
  <c r="CX19" i="12"/>
  <c r="CW19" i="12"/>
  <c r="CC19" i="12"/>
  <c r="DL19" i="12"/>
  <c r="CQ19" i="12"/>
  <c r="CO22" i="12"/>
  <c r="BW21" i="12"/>
  <c r="BX20" i="12"/>
  <c r="BY20" i="12" s="1"/>
  <c r="DH18" i="12"/>
  <c r="DM18" i="12" s="1"/>
  <c r="DF23" i="12"/>
  <c r="DB23" i="12"/>
  <c r="CL23" i="12"/>
  <c r="CH23" i="12"/>
  <c r="CD23" i="12"/>
  <c r="DQ23" i="12"/>
  <c r="DE23" i="12"/>
  <c r="DA23" i="12"/>
  <c r="CK23" i="12"/>
  <c r="CG23" i="12"/>
  <c r="DD23" i="12"/>
  <c r="CZ23" i="12"/>
  <c r="CV23" i="12"/>
  <c r="CJ23" i="12"/>
  <c r="CF23" i="12"/>
  <c r="CY23" i="12"/>
  <c r="CI23" i="12"/>
  <c r="CE23" i="12"/>
  <c r="DG23" i="12"/>
  <c r="CA23" i="12"/>
  <c r="DC23" i="12"/>
  <c r="DJ22" i="12"/>
  <c r="CM18" i="12"/>
  <c r="CR18" i="12" s="1"/>
  <c r="CT17" i="12"/>
  <c r="BK25" i="12"/>
  <c r="BL24" i="12"/>
  <c r="BM24" i="12" s="1"/>
  <c r="CP22" i="12"/>
  <c r="DJ15" i="8"/>
  <c r="CO15" i="8"/>
  <c r="DI15" i="8"/>
  <c r="DD16" i="8"/>
  <c r="CZ16" i="8"/>
  <c r="CV16" i="8"/>
  <c r="CJ16" i="8"/>
  <c r="CF16" i="8"/>
  <c r="DF16" i="8"/>
  <c r="DB16" i="8"/>
  <c r="CL16" i="8"/>
  <c r="CH16" i="8"/>
  <c r="CD16" i="8"/>
  <c r="DQ16" i="8"/>
  <c r="DE16" i="8"/>
  <c r="DA16" i="8"/>
  <c r="CK16" i="8"/>
  <c r="CG16" i="8"/>
  <c r="CY16" i="8"/>
  <c r="CI16" i="8"/>
  <c r="CE16" i="8"/>
  <c r="DG16" i="8"/>
  <c r="CA16" i="8"/>
  <c r="DC16" i="8"/>
  <c r="CN15" i="8"/>
  <c r="BW15" i="8"/>
  <c r="BX14" i="8"/>
  <c r="BY14" i="8" s="1"/>
  <c r="BK18" i="8"/>
  <c r="BL17" i="8"/>
  <c r="BM17" i="8" s="1"/>
  <c r="CP15" i="8"/>
  <c r="DK15" i="8"/>
  <c r="BK15" i="9"/>
  <c r="BL14" i="9"/>
  <c r="BM14" i="9" s="1"/>
  <c r="BU28" i="9"/>
  <c r="BV28" i="9" s="1"/>
  <c r="BU29" i="6"/>
  <c r="BV29" i="6" s="1"/>
  <c r="BW14" i="6" s="1"/>
  <c r="DE14" i="6"/>
  <c r="CG14" i="6"/>
  <c r="DA14" i="6"/>
  <c r="CI14" i="6"/>
  <c r="CZ14" i="6"/>
  <c r="DI14" i="6" s="1"/>
  <c r="CE14" i="6"/>
  <c r="CN14" i="6" s="1"/>
  <c r="CL14" i="6"/>
  <c r="CY14" i="6"/>
  <c r="CD14" i="6"/>
  <c r="DQ14" i="6"/>
  <c r="DG14" i="6"/>
  <c r="CV14" i="6"/>
  <c r="DF14" i="6"/>
  <c r="CK14" i="6"/>
  <c r="CA14" i="6"/>
  <c r="DD14" i="6"/>
  <c r="CJ14" i="6"/>
  <c r="CF14" i="6"/>
  <c r="DB14" i="6"/>
  <c r="DC14" i="6"/>
  <c r="CH14" i="6"/>
  <c r="BK16" i="6"/>
  <c r="BL15" i="6"/>
  <c r="BM15" i="6" s="1"/>
  <c r="BU29" i="1"/>
  <c r="BV29" i="1" s="1"/>
  <c r="BW14" i="1" s="1"/>
  <c r="DE14" i="1"/>
  <c r="CG14" i="1"/>
  <c r="CV14" i="1"/>
  <c r="CF14" i="1"/>
  <c r="DD14" i="1"/>
  <c r="CY14" i="1"/>
  <c r="CL14" i="1"/>
  <c r="CH14" i="1"/>
  <c r="DA14" i="1"/>
  <c r="CJ14" i="1"/>
  <c r="CI14" i="1"/>
  <c r="DB14" i="1"/>
  <c r="DQ14" i="1"/>
  <c r="DG14" i="1"/>
  <c r="CK14" i="1"/>
  <c r="CA14" i="1"/>
  <c r="DF14" i="1"/>
  <c r="DC14" i="1"/>
  <c r="CZ14" i="1"/>
  <c r="DI14" i="1" s="1"/>
  <c r="CD14" i="1"/>
  <c r="CE14" i="1"/>
  <c r="CN14" i="1" s="1"/>
  <c r="BK16" i="1"/>
  <c r="BL15" i="1"/>
  <c r="BM15" i="1" s="1"/>
  <c r="DI16" i="20" l="1"/>
  <c r="CO16" i="20"/>
  <c r="BW16" i="20"/>
  <c r="BX15" i="20"/>
  <c r="BY15" i="20" s="1"/>
  <c r="CN16" i="20"/>
  <c r="DK16" i="20"/>
  <c r="DG17" i="20"/>
  <c r="DC17" i="20"/>
  <c r="CY17" i="20"/>
  <c r="CI17" i="20"/>
  <c r="CE17" i="20"/>
  <c r="CA17" i="20"/>
  <c r="DF17" i="20"/>
  <c r="DB17" i="20"/>
  <c r="CL17" i="20"/>
  <c r="CH17" i="20"/>
  <c r="CD17" i="20"/>
  <c r="CZ17" i="20"/>
  <c r="CK17" i="20"/>
  <c r="DE17" i="20"/>
  <c r="CJ17" i="20"/>
  <c r="DD17" i="20"/>
  <c r="CV17" i="20"/>
  <c r="CG17" i="20"/>
  <c r="DQ17" i="20"/>
  <c r="DA17" i="20"/>
  <c r="CF17" i="20"/>
  <c r="DJ16" i="20"/>
  <c r="BK19" i="20"/>
  <c r="BL18" i="20"/>
  <c r="BM18" i="20" s="1"/>
  <c r="CX14" i="20"/>
  <c r="CC14" i="20"/>
  <c r="DR14" i="20"/>
  <c r="CW14" i="20"/>
  <c r="CB14" i="20"/>
  <c r="DL14" i="20"/>
  <c r="CQ14" i="20"/>
  <c r="CP16" i="20"/>
  <c r="CN15" i="19"/>
  <c r="DK15" i="19"/>
  <c r="CP15" i="19"/>
  <c r="BK18" i="19"/>
  <c r="BL17" i="19"/>
  <c r="BM17" i="19" s="1"/>
  <c r="DJ15" i="19"/>
  <c r="CW14" i="19"/>
  <c r="CC14" i="19"/>
  <c r="CB14" i="19"/>
  <c r="DR14" i="19"/>
  <c r="CX14" i="19"/>
  <c r="CQ14" i="19"/>
  <c r="DL14" i="19"/>
  <c r="DQ16" i="19"/>
  <c r="DE16" i="19"/>
  <c r="DA16" i="19"/>
  <c r="CK16" i="19"/>
  <c r="CG16" i="19"/>
  <c r="DG16" i="19"/>
  <c r="DC16" i="19"/>
  <c r="CY16" i="19"/>
  <c r="CI16" i="19"/>
  <c r="CE16" i="19"/>
  <c r="CA16" i="19"/>
  <c r="DB16" i="19"/>
  <c r="CL16" i="19"/>
  <c r="CD16" i="19"/>
  <c r="CZ16" i="19"/>
  <c r="DI16" i="19" s="1"/>
  <c r="CJ16" i="19"/>
  <c r="DF16" i="19"/>
  <c r="CH16" i="19"/>
  <c r="DD16" i="19"/>
  <c r="CV16" i="19"/>
  <c r="CF16" i="19"/>
  <c r="CO15" i="19"/>
  <c r="DI15" i="19"/>
  <c r="BW16" i="19"/>
  <c r="BX15" i="19"/>
  <c r="BY15" i="19" s="1"/>
  <c r="DK18" i="18"/>
  <c r="CP18" i="18"/>
  <c r="CO18" i="18"/>
  <c r="CW17" i="18"/>
  <c r="CC17" i="18"/>
  <c r="DR17" i="18"/>
  <c r="CX17" i="18"/>
  <c r="CB17" i="18"/>
  <c r="DL17" i="18"/>
  <c r="CQ17" i="18"/>
  <c r="DI18" i="18"/>
  <c r="BK21" i="18"/>
  <c r="BL20" i="18"/>
  <c r="BM20" i="18" s="1"/>
  <c r="DO15" i="18"/>
  <c r="BW19" i="18"/>
  <c r="BX18" i="18"/>
  <c r="BY18" i="18" s="1"/>
  <c r="DH16" i="18"/>
  <c r="DM16" i="18" s="1"/>
  <c r="DJ18" i="18"/>
  <c r="DG19" i="18"/>
  <c r="DC19" i="18"/>
  <c r="CY19" i="18"/>
  <c r="CI19" i="18"/>
  <c r="CE19" i="18"/>
  <c r="CA19" i="18"/>
  <c r="DB19" i="18"/>
  <c r="CL19" i="18"/>
  <c r="CG19" i="18"/>
  <c r="DQ19" i="18"/>
  <c r="DF19" i="18"/>
  <c r="DA19" i="18"/>
  <c r="CV19" i="18"/>
  <c r="CK19" i="18"/>
  <c r="CF19" i="18"/>
  <c r="DE19" i="18"/>
  <c r="CJ19" i="18"/>
  <c r="DD19" i="18"/>
  <c r="CH19" i="18"/>
  <c r="CD19" i="18"/>
  <c r="CZ19" i="18"/>
  <c r="CM16" i="18"/>
  <c r="CR16" i="18" s="1"/>
  <c r="CN18" i="18"/>
  <c r="DH15" i="17"/>
  <c r="DM15" i="17" s="1"/>
  <c r="CN17" i="17"/>
  <c r="DJ17" i="17"/>
  <c r="DI17" i="17"/>
  <c r="DK17" i="17"/>
  <c r="DR16" i="17"/>
  <c r="CX16" i="17"/>
  <c r="CC16" i="17"/>
  <c r="CW16" i="17"/>
  <c r="CB16" i="17"/>
  <c r="CQ16" i="17"/>
  <c r="DL16" i="17"/>
  <c r="CP17" i="17"/>
  <c r="CM15" i="17"/>
  <c r="CR15" i="17" s="1"/>
  <c r="DQ18" i="17"/>
  <c r="DE18" i="17"/>
  <c r="DA18" i="17"/>
  <c r="CK18" i="17"/>
  <c r="CG18" i="17"/>
  <c r="DD18" i="17"/>
  <c r="CZ18" i="17"/>
  <c r="DI18" i="17" s="1"/>
  <c r="CV18" i="17"/>
  <c r="CJ18" i="17"/>
  <c r="CF18" i="17"/>
  <c r="DC18" i="17"/>
  <c r="CE18" i="17"/>
  <c r="DB18" i="17"/>
  <c r="CL18" i="17"/>
  <c r="CD18" i="17"/>
  <c r="DG18" i="17"/>
  <c r="CY18" i="17"/>
  <c r="CI18" i="17"/>
  <c r="CA18" i="17"/>
  <c r="DF18" i="17"/>
  <c r="CH18" i="17"/>
  <c r="BW18" i="17"/>
  <c r="BX17" i="17"/>
  <c r="BY17" i="17" s="1"/>
  <c r="CT14" i="17"/>
  <c r="BK20" i="17"/>
  <c r="BL19" i="17"/>
  <c r="BM19" i="17" s="1"/>
  <c r="CO17" i="17"/>
  <c r="CM15" i="16"/>
  <c r="CR15" i="16" s="1"/>
  <c r="CO17" i="16"/>
  <c r="DI17" i="16"/>
  <c r="DK17" i="16"/>
  <c r="BK20" i="16"/>
  <c r="BL19" i="16"/>
  <c r="BM19" i="16" s="1"/>
  <c r="CP17" i="16"/>
  <c r="DR16" i="16"/>
  <c r="CX16" i="16"/>
  <c r="CW16" i="16"/>
  <c r="CC16" i="16"/>
  <c r="CB16" i="16"/>
  <c r="DL16" i="16"/>
  <c r="CQ16" i="16"/>
  <c r="CN17" i="16"/>
  <c r="DH15" i="16"/>
  <c r="DM15" i="16" s="1"/>
  <c r="BW18" i="16"/>
  <c r="BX17" i="16"/>
  <c r="BY17" i="16" s="1"/>
  <c r="DJ17" i="16"/>
  <c r="DD18" i="16"/>
  <c r="CZ18" i="16"/>
  <c r="CV18" i="16"/>
  <c r="CJ18" i="16"/>
  <c r="CF18" i="16"/>
  <c r="DG18" i="16"/>
  <c r="DC18" i="16"/>
  <c r="CY18" i="16"/>
  <c r="CI18" i="16"/>
  <c r="CE18" i="16"/>
  <c r="CA18" i="16"/>
  <c r="DF18" i="16"/>
  <c r="CH18" i="16"/>
  <c r="DE18" i="16"/>
  <c r="CG18" i="16"/>
  <c r="DB18" i="16"/>
  <c r="CL18" i="16"/>
  <c r="CD18" i="16"/>
  <c r="DQ18" i="16"/>
  <c r="DA18" i="16"/>
  <c r="CK18" i="16"/>
  <c r="DO14" i="16"/>
  <c r="CO18" i="14"/>
  <c r="DJ18" i="14"/>
  <c r="CP18" i="14"/>
  <c r="DK18" i="14"/>
  <c r="BK21" i="14"/>
  <c r="BL20" i="14"/>
  <c r="BM20" i="14" s="1"/>
  <c r="CB16" i="14"/>
  <c r="CW16" i="14"/>
  <c r="DR16" i="14"/>
  <c r="CC16" i="14"/>
  <c r="CX16" i="14"/>
  <c r="DL16" i="14"/>
  <c r="CQ16" i="14"/>
  <c r="CN18" i="14"/>
  <c r="CM15" i="14"/>
  <c r="CR15" i="14" s="1"/>
  <c r="BW18" i="14"/>
  <c r="BX17" i="14"/>
  <c r="BY17" i="14" s="1"/>
  <c r="DO14" i="14"/>
  <c r="DH15" i="14"/>
  <c r="DM15" i="14" s="1"/>
  <c r="DG19" i="14"/>
  <c r="DC19" i="14"/>
  <c r="CY19" i="14"/>
  <c r="CI19" i="14"/>
  <c r="CE19" i="14"/>
  <c r="CA19" i="14"/>
  <c r="DF19" i="14"/>
  <c r="DB19" i="14"/>
  <c r="CL19" i="14"/>
  <c r="CH19" i="14"/>
  <c r="CD19" i="14"/>
  <c r="CZ19" i="14"/>
  <c r="CJ19" i="14"/>
  <c r="DE19" i="14"/>
  <c r="CG19" i="14"/>
  <c r="DD19" i="14"/>
  <c r="CV19" i="14"/>
  <c r="CF19" i="14"/>
  <c r="DQ19" i="14"/>
  <c r="DA19" i="14"/>
  <c r="CK19" i="14"/>
  <c r="BL25" i="12"/>
  <c r="BM25" i="12" s="1"/>
  <c r="DF25" i="12" s="1"/>
  <c r="BK26" i="12"/>
  <c r="DI23" i="12"/>
  <c r="DH19" i="12"/>
  <c r="DM19" i="12" s="1"/>
  <c r="CN23" i="12"/>
  <c r="DO18" i="12"/>
  <c r="DQ24" i="12"/>
  <c r="DE24" i="12"/>
  <c r="DA24" i="12"/>
  <c r="CK24" i="12"/>
  <c r="CG24" i="12"/>
  <c r="DG24" i="12"/>
  <c r="DB24" i="12"/>
  <c r="CV24" i="12"/>
  <c r="CL24" i="12"/>
  <c r="CF24" i="12"/>
  <c r="CA24" i="12"/>
  <c r="DF24" i="12"/>
  <c r="CZ24" i="12"/>
  <c r="CJ24" i="12"/>
  <c r="CE24" i="12"/>
  <c r="DD24" i="12"/>
  <c r="CY24" i="12"/>
  <c r="CI24" i="12"/>
  <c r="CD24" i="12"/>
  <c r="DC24" i="12"/>
  <c r="CH24" i="12"/>
  <c r="CT18" i="12"/>
  <c r="CP23" i="12"/>
  <c r="DK23" i="12"/>
  <c r="CW20" i="12"/>
  <c r="CC20" i="12"/>
  <c r="CB20" i="12"/>
  <c r="CX20" i="12"/>
  <c r="DR20" i="12"/>
  <c r="DL20" i="12"/>
  <c r="CQ20" i="12"/>
  <c r="CO23" i="12"/>
  <c r="DJ23" i="12"/>
  <c r="BW22" i="12"/>
  <c r="BX21" i="12"/>
  <c r="BY21" i="12" s="1"/>
  <c r="CM19" i="12"/>
  <c r="CR19" i="12" s="1"/>
  <c r="DK16" i="8"/>
  <c r="CN16" i="8"/>
  <c r="CP16" i="8"/>
  <c r="CO16" i="8"/>
  <c r="DJ16" i="8"/>
  <c r="DQ17" i="8"/>
  <c r="DE17" i="8"/>
  <c r="DA17" i="8"/>
  <c r="CK17" i="8"/>
  <c r="CG17" i="8"/>
  <c r="DG17" i="8"/>
  <c r="DC17" i="8"/>
  <c r="CY17" i="8"/>
  <c r="CI17" i="8"/>
  <c r="CE17" i="8"/>
  <c r="CA17" i="8"/>
  <c r="DF17" i="8"/>
  <c r="DB17" i="8"/>
  <c r="CL17" i="8"/>
  <c r="CH17" i="8"/>
  <c r="CD17" i="8"/>
  <c r="DD17" i="8"/>
  <c r="CZ17" i="8"/>
  <c r="CJ17" i="8"/>
  <c r="CV17" i="8"/>
  <c r="CF17" i="8"/>
  <c r="BK19" i="8"/>
  <c r="BL18" i="8"/>
  <c r="BM18" i="8" s="1"/>
  <c r="DI16" i="8"/>
  <c r="BW16" i="8"/>
  <c r="BX15" i="8"/>
  <c r="BY15" i="8" s="1"/>
  <c r="DR14" i="8"/>
  <c r="CX14" i="8"/>
  <c r="CB14" i="8"/>
  <c r="CW14" i="8"/>
  <c r="CC14" i="8"/>
  <c r="DL14" i="8"/>
  <c r="CQ14" i="8"/>
  <c r="BW14" i="9"/>
  <c r="DD14" i="9"/>
  <c r="CZ14" i="9"/>
  <c r="CV14" i="9"/>
  <c r="CJ14" i="9"/>
  <c r="CF14" i="9"/>
  <c r="DG14" i="9"/>
  <c r="DC14" i="9"/>
  <c r="CY14" i="9"/>
  <c r="CI14" i="9"/>
  <c r="CE14" i="9"/>
  <c r="CA14" i="9"/>
  <c r="DQ14" i="9"/>
  <c r="DB14" i="9"/>
  <c r="CL14" i="9"/>
  <c r="CD14" i="9"/>
  <c r="DA14" i="9"/>
  <c r="CK14" i="9"/>
  <c r="DF14" i="9"/>
  <c r="CH14" i="9"/>
  <c r="DE14" i="9"/>
  <c r="CG14" i="9"/>
  <c r="BK16" i="9"/>
  <c r="BL15" i="9"/>
  <c r="BM15" i="9" s="1"/>
  <c r="DK14" i="6"/>
  <c r="DJ14" i="6"/>
  <c r="DB15" i="6"/>
  <c r="CL15" i="6"/>
  <c r="CD15" i="6"/>
  <c r="DD15" i="6"/>
  <c r="CK15" i="6"/>
  <c r="DQ15" i="6"/>
  <c r="DG15" i="6"/>
  <c r="CA15" i="6"/>
  <c r="DF15" i="6"/>
  <c r="CV15" i="6"/>
  <c r="CJ15" i="6"/>
  <c r="CP15" i="6" s="1"/>
  <c r="DE15" i="6"/>
  <c r="DK15" i="6" s="1"/>
  <c r="CI15" i="6"/>
  <c r="DC15" i="6"/>
  <c r="CH15" i="6"/>
  <c r="DA15" i="6"/>
  <c r="CG15" i="6"/>
  <c r="CO15" i="6" s="1"/>
  <c r="CZ15" i="6"/>
  <c r="DI15" i="6" s="1"/>
  <c r="CF15" i="6"/>
  <c r="CY15" i="6"/>
  <c r="CE15" i="6"/>
  <c r="CN15" i="6" s="1"/>
  <c r="BW15" i="6"/>
  <c r="BX14" i="6"/>
  <c r="BY14" i="6" s="1"/>
  <c r="CO14" i="6"/>
  <c r="CP14" i="6"/>
  <c r="BK17" i="6"/>
  <c r="BL16" i="6"/>
  <c r="BM16" i="6" s="1"/>
  <c r="DB15" i="1"/>
  <c r="CL15" i="1"/>
  <c r="CD15" i="1"/>
  <c r="DA15" i="1"/>
  <c r="CK15" i="1"/>
  <c r="DG15" i="1"/>
  <c r="CA15" i="1"/>
  <c r="CH15" i="1"/>
  <c r="CG15" i="1"/>
  <c r="CZ15" i="1"/>
  <c r="DQ15" i="1"/>
  <c r="DF15" i="1"/>
  <c r="CV15" i="1"/>
  <c r="CJ15" i="1"/>
  <c r="CP15" i="1" s="1"/>
  <c r="DD15" i="1"/>
  <c r="CF15" i="1"/>
  <c r="DE15" i="1"/>
  <c r="CI15" i="1"/>
  <c r="DC15" i="1"/>
  <c r="CY15" i="1"/>
  <c r="CE15" i="1"/>
  <c r="DK14" i="1"/>
  <c r="DJ14" i="1"/>
  <c r="CP14" i="1"/>
  <c r="BK17" i="1"/>
  <c r="BL16" i="1"/>
  <c r="BM16" i="1" s="1"/>
  <c r="CO14" i="1"/>
  <c r="BW15" i="1"/>
  <c r="BX14" i="1"/>
  <c r="BY14" i="1" s="1"/>
  <c r="DH14" i="20" l="1"/>
  <c r="DM14" i="20" s="1"/>
  <c r="CO17" i="20"/>
  <c r="CP17" i="20"/>
  <c r="CM14" i="20"/>
  <c r="CR14" i="20" s="1"/>
  <c r="DK17" i="20"/>
  <c r="DD18" i="20"/>
  <c r="CZ18" i="20"/>
  <c r="CV18" i="20"/>
  <c r="CJ18" i="20"/>
  <c r="CF18" i="20"/>
  <c r="DG18" i="20"/>
  <c r="DC18" i="20"/>
  <c r="CY18" i="20"/>
  <c r="CI18" i="20"/>
  <c r="CE18" i="20"/>
  <c r="CA18" i="20"/>
  <c r="DF18" i="20"/>
  <c r="CH18" i="20"/>
  <c r="DE18" i="20"/>
  <c r="CG18" i="20"/>
  <c r="DQ18" i="20"/>
  <c r="DB18" i="20"/>
  <c r="CL18" i="20"/>
  <c r="CD18" i="20"/>
  <c r="DA18" i="20"/>
  <c r="CK18" i="20"/>
  <c r="CN17" i="20"/>
  <c r="CB15" i="20"/>
  <c r="CW15" i="20"/>
  <c r="DR15" i="20"/>
  <c r="CX15" i="20"/>
  <c r="CC15" i="20"/>
  <c r="DL15" i="20"/>
  <c r="CQ15" i="20"/>
  <c r="BK20" i="20"/>
  <c r="BL19" i="20"/>
  <c r="BM19" i="20" s="1"/>
  <c r="DI17" i="20"/>
  <c r="DJ17" i="20"/>
  <c r="BW17" i="20"/>
  <c r="BX16" i="20"/>
  <c r="BY16" i="20" s="1"/>
  <c r="CP16" i="19"/>
  <c r="CM14" i="19"/>
  <c r="CR14" i="19" s="1"/>
  <c r="CB15" i="19"/>
  <c r="DR15" i="19"/>
  <c r="CX15" i="19"/>
  <c r="CC15" i="19"/>
  <c r="CW15" i="19"/>
  <c r="CQ15" i="19"/>
  <c r="DL15" i="19"/>
  <c r="CN16" i="19"/>
  <c r="DF17" i="19"/>
  <c r="DB17" i="19"/>
  <c r="CL17" i="19"/>
  <c r="CH17" i="19"/>
  <c r="CD17" i="19"/>
  <c r="DD17" i="19"/>
  <c r="CZ17" i="19"/>
  <c r="CV17" i="19"/>
  <c r="CJ17" i="19"/>
  <c r="CF17" i="19"/>
  <c r="DC17" i="19"/>
  <c r="CE17" i="19"/>
  <c r="DQ17" i="19"/>
  <c r="DA17" i="19"/>
  <c r="CK17" i="19"/>
  <c r="DG17" i="19"/>
  <c r="CY17" i="19"/>
  <c r="CI17" i="19"/>
  <c r="CA17" i="19"/>
  <c r="DE17" i="19"/>
  <c r="CG17" i="19"/>
  <c r="BW17" i="19"/>
  <c r="BX16" i="19"/>
  <c r="BY16" i="19" s="1"/>
  <c r="DK16" i="19"/>
  <c r="DH14" i="19"/>
  <c r="DM14" i="19" s="1"/>
  <c r="BK19" i="19"/>
  <c r="BL18" i="19"/>
  <c r="BM18" i="19" s="1"/>
  <c r="DJ16" i="19"/>
  <c r="CO16" i="19"/>
  <c r="DI19" i="18"/>
  <c r="BW20" i="18"/>
  <c r="BX19" i="18"/>
  <c r="BY19" i="18" s="1"/>
  <c r="BK22" i="18"/>
  <c r="BL21" i="18"/>
  <c r="BM21" i="18" s="1"/>
  <c r="CP19" i="18"/>
  <c r="DO16" i="18"/>
  <c r="CT16" i="18"/>
  <c r="DD20" i="18"/>
  <c r="CZ20" i="18"/>
  <c r="CV20" i="18"/>
  <c r="CJ20" i="18"/>
  <c r="CF20" i="18"/>
  <c r="DQ20" i="18"/>
  <c r="DF20" i="18"/>
  <c r="DA20" i="18"/>
  <c r="CK20" i="18"/>
  <c r="CE20" i="18"/>
  <c r="DE20" i="18"/>
  <c r="CY20" i="18"/>
  <c r="CI20" i="18"/>
  <c r="CD20" i="18"/>
  <c r="DB20" i="18"/>
  <c r="CG20" i="18"/>
  <c r="DG20" i="18"/>
  <c r="CL20" i="18"/>
  <c r="CA20" i="18"/>
  <c r="CH20" i="18"/>
  <c r="DC20" i="18"/>
  <c r="DJ19" i="18"/>
  <c r="DK19" i="18"/>
  <c r="CO19" i="18"/>
  <c r="CN19" i="18"/>
  <c r="DR18" i="18"/>
  <c r="CX18" i="18"/>
  <c r="CC18" i="18"/>
  <c r="CW18" i="18"/>
  <c r="CB18" i="18"/>
  <c r="CQ18" i="18"/>
  <c r="DL18" i="18"/>
  <c r="CM17" i="18"/>
  <c r="CR17" i="18" s="1"/>
  <c r="DH17" i="18"/>
  <c r="DM17" i="18" s="1"/>
  <c r="CO18" i="17"/>
  <c r="CN18" i="17"/>
  <c r="BK21" i="17"/>
  <c r="BL20" i="17"/>
  <c r="BM20" i="17" s="1"/>
  <c r="CB17" i="17"/>
  <c r="CC17" i="17"/>
  <c r="CX17" i="17"/>
  <c r="DR17" i="17"/>
  <c r="CW17" i="17"/>
  <c r="DL17" i="17"/>
  <c r="CQ17" i="17"/>
  <c r="CT15" i="17"/>
  <c r="CM16" i="17"/>
  <c r="CR16" i="17" s="1"/>
  <c r="DO15" i="17"/>
  <c r="BW19" i="17"/>
  <c r="BX18" i="17"/>
  <c r="BY18" i="17" s="1"/>
  <c r="DF19" i="17"/>
  <c r="DB19" i="17"/>
  <c r="CL19" i="17"/>
  <c r="CH19" i="17"/>
  <c r="CD19" i="17"/>
  <c r="DD19" i="17"/>
  <c r="CY19" i="17"/>
  <c r="CI19" i="17"/>
  <c r="DA19" i="17"/>
  <c r="CF19" i="17"/>
  <c r="DG19" i="17"/>
  <c r="CZ19" i="17"/>
  <c r="CK19" i="17"/>
  <c r="CE19" i="17"/>
  <c r="CN19" i="17" s="1"/>
  <c r="DC19" i="17"/>
  <c r="CA19" i="17"/>
  <c r="CV19" i="17"/>
  <c r="CJ19" i="17"/>
  <c r="DQ19" i="17"/>
  <c r="DE19" i="17"/>
  <c r="CG19" i="17"/>
  <c r="DJ18" i="17"/>
  <c r="CP18" i="17"/>
  <c r="DK18" i="17"/>
  <c r="DH16" i="17"/>
  <c r="DM16" i="17" s="1"/>
  <c r="DH16" i="16"/>
  <c r="DM16" i="16" s="1"/>
  <c r="DO16" i="16" s="1"/>
  <c r="CM16" i="16"/>
  <c r="CR16" i="16" s="1"/>
  <c r="CT16" i="16" s="1"/>
  <c r="CO18" i="16"/>
  <c r="CN18" i="16"/>
  <c r="DI18" i="16"/>
  <c r="DJ18" i="16"/>
  <c r="CP18" i="16"/>
  <c r="DR17" i="16"/>
  <c r="CX17" i="16"/>
  <c r="CW17" i="16"/>
  <c r="CC17" i="16"/>
  <c r="CB17" i="16"/>
  <c r="CQ17" i="16"/>
  <c r="DL17" i="16"/>
  <c r="DK18" i="16"/>
  <c r="CT15" i="16"/>
  <c r="BW19" i="16"/>
  <c r="BX18" i="16"/>
  <c r="BY18" i="16" s="1"/>
  <c r="DO15" i="16"/>
  <c r="DQ19" i="16"/>
  <c r="DE19" i="16"/>
  <c r="DA19" i="16"/>
  <c r="DG19" i="16"/>
  <c r="DB19" i="16"/>
  <c r="CK19" i="16"/>
  <c r="CG19" i="16"/>
  <c r="DF19" i="16"/>
  <c r="CZ19" i="16"/>
  <c r="CV19" i="16"/>
  <c r="CJ19" i="16"/>
  <c r="CF19" i="16"/>
  <c r="CY19" i="16"/>
  <c r="CI19" i="16"/>
  <c r="CA19" i="16"/>
  <c r="CH19" i="16"/>
  <c r="DD19" i="16"/>
  <c r="CE19" i="16"/>
  <c r="DC19" i="16"/>
  <c r="CL19" i="16"/>
  <c r="CD19" i="16"/>
  <c r="BK21" i="16"/>
  <c r="BL20" i="16"/>
  <c r="BM20" i="16" s="1"/>
  <c r="CO19" i="14"/>
  <c r="DO15" i="14"/>
  <c r="DD20" i="14"/>
  <c r="CZ20" i="14"/>
  <c r="CV20" i="14"/>
  <c r="CJ20" i="14"/>
  <c r="CF20" i="14"/>
  <c r="DG20" i="14"/>
  <c r="DC20" i="14"/>
  <c r="CY20" i="14"/>
  <c r="CI20" i="14"/>
  <c r="CE20" i="14"/>
  <c r="CA20" i="14"/>
  <c r="DQ20" i="14"/>
  <c r="DA20" i="14"/>
  <c r="CK20" i="14"/>
  <c r="DF20" i="14"/>
  <c r="CH20" i="14"/>
  <c r="DE20" i="14"/>
  <c r="CG20" i="14"/>
  <c r="DB20" i="14"/>
  <c r="CL20" i="14"/>
  <c r="CD20" i="14"/>
  <c r="DK19" i="14"/>
  <c r="CW17" i="14"/>
  <c r="CC17" i="14"/>
  <c r="CB17" i="14"/>
  <c r="CX17" i="14"/>
  <c r="DR17" i="14"/>
  <c r="CQ17" i="14"/>
  <c r="DL17" i="14"/>
  <c r="BK22" i="14"/>
  <c r="BL21" i="14"/>
  <c r="BM21" i="14" s="1"/>
  <c r="CP19" i="14"/>
  <c r="CN19" i="14"/>
  <c r="BW19" i="14"/>
  <c r="BX18" i="14"/>
  <c r="BY18" i="14" s="1"/>
  <c r="DH16" i="14"/>
  <c r="DM16" i="14" s="1"/>
  <c r="DI19" i="14"/>
  <c r="DJ19" i="14"/>
  <c r="CT15" i="14"/>
  <c r="CM16" i="14"/>
  <c r="CR16" i="14" s="1"/>
  <c r="CK25" i="12"/>
  <c r="CG25" i="12"/>
  <c r="DG25" i="12"/>
  <c r="DD25" i="12"/>
  <c r="DQ25" i="12"/>
  <c r="CF25" i="12"/>
  <c r="DE25" i="12"/>
  <c r="CH25" i="12"/>
  <c r="CE25" i="12"/>
  <c r="CN25" i="12" s="1"/>
  <c r="CA25" i="12"/>
  <c r="CV25" i="12"/>
  <c r="CL25" i="12"/>
  <c r="DA25" i="12"/>
  <c r="DI25" i="12" s="1"/>
  <c r="DC25" i="12"/>
  <c r="CY25" i="12"/>
  <c r="CZ25" i="12"/>
  <c r="DB25" i="12"/>
  <c r="CI25" i="12"/>
  <c r="CJ25" i="12"/>
  <c r="CD25" i="12"/>
  <c r="BK27" i="12"/>
  <c r="BL27" i="12" s="1"/>
  <c r="BM27" i="12" s="1"/>
  <c r="BL26" i="12"/>
  <c r="BM26" i="12" s="1"/>
  <c r="DK25" i="12"/>
  <c r="CN24" i="12"/>
  <c r="CO25" i="12"/>
  <c r="DI24" i="12"/>
  <c r="CO24" i="12"/>
  <c r="CT19" i="12"/>
  <c r="DR21" i="12"/>
  <c r="CX21" i="12"/>
  <c r="CW21" i="12"/>
  <c r="CC21" i="12"/>
  <c r="CB21" i="12"/>
  <c r="CQ21" i="12"/>
  <c r="DL21" i="12"/>
  <c r="DH20" i="12"/>
  <c r="DM20" i="12" s="1"/>
  <c r="CP24" i="12"/>
  <c r="DJ24" i="12"/>
  <c r="DO19" i="12"/>
  <c r="BW23" i="12"/>
  <c r="BX22" i="12"/>
  <c r="BY22" i="12" s="1"/>
  <c r="CP25" i="12"/>
  <c r="DJ25" i="12"/>
  <c r="CM20" i="12"/>
  <c r="CR20" i="12" s="1"/>
  <c r="DK24" i="12"/>
  <c r="CP17" i="8"/>
  <c r="DH14" i="8"/>
  <c r="DM14" i="8" s="1"/>
  <c r="DI17" i="8"/>
  <c r="CM14" i="8"/>
  <c r="CR14" i="8" s="1"/>
  <c r="CW15" i="8"/>
  <c r="CC15" i="8"/>
  <c r="CB15" i="8"/>
  <c r="CX15" i="8"/>
  <c r="DR15" i="8"/>
  <c r="DL15" i="8"/>
  <c r="CQ15" i="8"/>
  <c r="BK20" i="8"/>
  <c r="BL19" i="8"/>
  <c r="BM19" i="8" s="1"/>
  <c r="BW17" i="8"/>
  <c r="BX16" i="8"/>
  <c r="BY16" i="8" s="1"/>
  <c r="CN17" i="8"/>
  <c r="DJ17" i="8"/>
  <c r="DK17" i="8"/>
  <c r="DF18" i="8"/>
  <c r="DB18" i="8"/>
  <c r="CL18" i="8"/>
  <c r="CH18" i="8"/>
  <c r="CD18" i="8"/>
  <c r="DG18" i="8"/>
  <c r="DA18" i="8"/>
  <c r="CV18" i="8"/>
  <c r="CK18" i="8"/>
  <c r="CF18" i="8"/>
  <c r="CA18" i="8"/>
  <c r="DQ18" i="8"/>
  <c r="DD18" i="8"/>
  <c r="CY18" i="8"/>
  <c r="CI18" i="8"/>
  <c r="DC18" i="8"/>
  <c r="CG18" i="8"/>
  <c r="DE18" i="8"/>
  <c r="CJ18" i="8"/>
  <c r="CZ18" i="8"/>
  <c r="CE18" i="8"/>
  <c r="CO17" i="8"/>
  <c r="CO14" i="9"/>
  <c r="CN14" i="9"/>
  <c r="DI14" i="9"/>
  <c r="DJ14" i="9"/>
  <c r="DK14" i="9"/>
  <c r="DQ15" i="9"/>
  <c r="DE15" i="9"/>
  <c r="DA15" i="9"/>
  <c r="CK15" i="9"/>
  <c r="CG15" i="9"/>
  <c r="DD15" i="9"/>
  <c r="CZ15" i="9"/>
  <c r="DI15" i="9" s="1"/>
  <c r="CV15" i="9"/>
  <c r="CJ15" i="9"/>
  <c r="CF15" i="9"/>
  <c r="DG15" i="9"/>
  <c r="DC15" i="9"/>
  <c r="CY15" i="9"/>
  <c r="CI15" i="9"/>
  <c r="CE15" i="9"/>
  <c r="CA15" i="9"/>
  <c r="DF15" i="9"/>
  <c r="DB15" i="9"/>
  <c r="CL15" i="9"/>
  <c r="CH15" i="9"/>
  <c r="CD15" i="9"/>
  <c r="CP14" i="9"/>
  <c r="BK17" i="9"/>
  <c r="BL16" i="9"/>
  <c r="BM16" i="9" s="1"/>
  <c r="BW15" i="9"/>
  <c r="BX14" i="9"/>
  <c r="BY14" i="9" s="1"/>
  <c r="BK18" i="6"/>
  <c r="BL17" i="6"/>
  <c r="BM17" i="6" s="1"/>
  <c r="CW14" i="6"/>
  <c r="DR14" i="6"/>
  <c r="CX14" i="6"/>
  <c r="CC14" i="6"/>
  <c r="CB14" i="6"/>
  <c r="CM14" i="6" s="1"/>
  <c r="CR14" i="6" s="1"/>
  <c r="DL14" i="6"/>
  <c r="CQ14" i="6"/>
  <c r="DJ15" i="6"/>
  <c r="BW16" i="6"/>
  <c r="BX15" i="6"/>
  <c r="BY15" i="6" s="1"/>
  <c r="DG16" i="6"/>
  <c r="CY16" i="6"/>
  <c r="CI16" i="6"/>
  <c r="DB16" i="6"/>
  <c r="CJ16" i="6"/>
  <c r="CA16" i="6"/>
  <c r="CD16" i="6"/>
  <c r="DQ16" i="6"/>
  <c r="DF16" i="6"/>
  <c r="CH16" i="6"/>
  <c r="CG16" i="6"/>
  <c r="CO16" i="6" s="1"/>
  <c r="DE16" i="6"/>
  <c r="CF16" i="6"/>
  <c r="DD16" i="6"/>
  <c r="CE16" i="6"/>
  <c r="CN16" i="6" s="1"/>
  <c r="DC16" i="6"/>
  <c r="DA16" i="6"/>
  <c r="CZ16" i="6"/>
  <c r="DI16" i="6" s="1"/>
  <c r="CV16" i="6"/>
  <c r="CL16" i="6"/>
  <c r="CK16" i="6"/>
  <c r="CW14" i="1"/>
  <c r="CC14" i="1"/>
  <c r="DR14" i="1"/>
  <c r="CX14" i="1"/>
  <c r="CB14" i="1"/>
  <c r="CM14" i="1" s="1"/>
  <c r="DL14" i="1"/>
  <c r="CQ14" i="1"/>
  <c r="BK18" i="1"/>
  <c r="BL17" i="1"/>
  <c r="BM17" i="1" s="1"/>
  <c r="BW16" i="1"/>
  <c r="BX15" i="1"/>
  <c r="BY15" i="1" s="1"/>
  <c r="CN15" i="1"/>
  <c r="DI15" i="1"/>
  <c r="DB16" i="1"/>
  <c r="CL16" i="1"/>
  <c r="CD16" i="1"/>
  <c r="DD16" i="1"/>
  <c r="CK16" i="1"/>
  <c r="DC16" i="1"/>
  <c r="CJ16" i="1"/>
  <c r="CA16" i="1"/>
  <c r="DG16" i="1"/>
  <c r="CV16" i="1"/>
  <c r="CH16" i="1"/>
  <c r="CE16" i="1"/>
  <c r="CY16" i="1"/>
  <c r="DQ16" i="1"/>
  <c r="DF16" i="1"/>
  <c r="CG16" i="1"/>
  <c r="CO16" i="1" s="1"/>
  <c r="DE16" i="1"/>
  <c r="CF16" i="1"/>
  <c r="DA16" i="1"/>
  <c r="CI16" i="1"/>
  <c r="CZ16" i="1"/>
  <c r="DK15" i="1"/>
  <c r="CO15" i="1"/>
  <c r="DJ15" i="1"/>
  <c r="DK18" i="20" l="1"/>
  <c r="CO18" i="20"/>
  <c r="DJ18" i="20"/>
  <c r="CN18" i="20"/>
  <c r="DH15" i="20"/>
  <c r="DM15" i="20" s="1"/>
  <c r="DR16" i="20"/>
  <c r="CX16" i="20"/>
  <c r="CW16" i="20"/>
  <c r="CC16" i="20"/>
  <c r="CB16" i="20"/>
  <c r="CQ16" i="20"/>
  <c r="DL16" i="20"/>
  <c r="DQ19" i="20"/>
  <c r="DE19" i="20"/>
  <c r="DA19" i="20"/>
  <c r="CK19" i="20"/>
  <c r="CG19" i="20"/>
  <c r="DD19" i="20"/>
  <c r="CZ19" i="20"/>
  <c r="DI19" i="20" s="1"/>
  <c r="CV19" i="20"/>
  <c r="CJ19" i="20"/>
  <c r="CF19" i="20"/>
  <c r="DG19" i="20"/>
  <c r="DC19" i="20"/>
  <c r="CY19" i="20"/>
  <c r="CI19" i="20"/>
  <c r="CE19" i="20"/>
  <c r="CA19" i="20"/>
  <c r="CH19" i="20"/>
  <c r="CD19" i="20"/>
  <c r="DF19" i="20"/>
  <c r="DB19" i="20"/>
  <c r="CL19" i="20"/>
  <c r="CM15" i="20"/>
  <c r="CR15" i="20" s="1"/>
  <c r="CP18" i="20"/>
  <c r="BW18" i="20"/>
  <c r="BX17" i="20"/>
  <c r="BY17" i="20" s="1"/>
  <c r="BK21" i="20"/>
  <c r="BL20" i="20"/>
  <c r="BM20" i="20" s="1"/>
  <c r="DO14" i="20"/>
  <c r="CT14" i="20"/>
  <c r="DI18" i="20"/>
  <c r="CM15" i="19"/>
  <c r="CR15" i="19" s="1"/>
  <c r="CT15" i="19" s="1"/>
  <c r="CN17" i="19"/>
  <c r="CO17" i="19"/>
  <c r="DG18" i="19"/>
  <c r="DC18" i="19"/>
  <c r="CY18" i="19"/>
  <c r="CI18" i="19"/>
  <c r="CE18" i="19"/>
  <c r="CA18" i="19"/>
  <c r="DQ18" i="19"/>
  <c r="DE18" i="19"/>
  <c r="DA18" i="19"/>
  <c r="CK18" i="19"/>
  <c r="CG18" i="19"/>
  <c r="DB18" i="19"/>
  <c r="CL18" i="19"/>
  <c r="CD18" i="19"/>
  <c r="CZ18" i="19"/>
  <c r="CJ18" i="19"/>
  <c r="DF18" i="19"/>
  <c r="CH18" i="19"/>
  <c r="DD18" i="19"/>
  <c r="CV18" i="19"/>
  <c r="CF18" i="19"/>
  <c r="DK17" i="19"/>
  <c r="CP17" i="19"/>
  <c r="DJ17" i="19"/>
  <c r="BK20" i="19"/>
  <c r="BL19" i="19"/>
  <c r="BM19" i="19" s="1"/>
  <c r="CW16" i="19"/>
  <c r="CC16" i="19"/>
  <c r="DR16" i="19"/>
  <c r="CB16" i="19"/>
  <c r="CX16" i="19"/>
  <c r="CQ16" i="19"/>
  <c r="DL16" i="19"/>
  <c r="DH15" i="19"/>
  <c r="DM15" i="19" s="1"/>
  <c r="DO14" i="19"/>
  <c r="BW18" i="19"/>
  <c r="BX17" i="19"/>
  <c r="BY17" i="19" s="1"/>
  <c r="DI17" i="19"/>
  <c r="CT14" i="19"/>
  <c r="CM18" i="18"/>
  <c r="CR18" i="18" s="1"/>
  <c r="CP20" i="18"/>
  <c r="DJ20" i="18"/>
  <c r="DK20" i="18"/>
  <c r="CN20" i="18"/>
  <c r="CT17" i="18"/>
  <c r="DH18" i="18"/>
  <c r="DM18" i="18" s="1"/>
  <c r="DI20" i="18"/>
  <c r="DR19" i="18"/>
  <c r="CW19" i="18"/>
  <c r="CB19" i="18"/>
  <c r="CX19" i="18"/>
  <c r="CC19" i="18"/>
  <c r="CQ19" i="18"/>
  <c r="DL19" i="18"/>
  <c r="DG21" i="18"/>
  <c r="DE21" i="18"/>
  <c r="DA21" i="18"/>
  <c r="CK21" i="18"/>
  <c r="CG21" i="18"/>
  <c r="DD21" i="18"/>
  <c r="CY21" i="18"/>
  <c r="CI21" i="18"/>
  <c r="CD21" i="18"/>
  <c r="DQ21" i="18"/>
  <c r="DC21" i="18"/>
  <c r="CH21" i="18"/>
  <c r="DF21" i="18"/>
  <c r="CJ21" i="18"/>
  <c r="DB21" i="18"/>
  <c r="CF21" i="18"/>
  <c r="CZ21" i="18"/>
  <c r="CE21" i="18"/>
  <c r="CV21" i="18"/>
  <c r="CL21" i="18"/>
  <c r="CA21" i="18"/>
  <c r="DO17" i="18"/>
  <c r="BK23" i="18"/>
  <c r="BL22" i="18"/>
  <c r="BM22" i="18" s="1"/>
  <c r="CO20" i="18"/>
  <c r="BW21" i="18"/>
  <c r="BX20" i="18"/>
  <c r="BY20" i="18" s="1"/>
  <c r="DH17" i="17"/>
  <c r="DK19" i="17"/>
  <c r="DI19" i="17"/>
  <c r="CM17" i="17"/>
  <c r="CR17" i="17" s="1"/>
  <c r="CT17" i="17" s="1"/>
  <c r="DM17" i="17"/>
  <c r="DO17" i="17" s="1"/>
  <c r="CP19" i="17"/>
  <c r="DR18" i="17"/>
  <c r="CW18" i="17"/>
  <c r="CC18" i="17"/>
  <c r="CB18" i="17"/>
  <c r="CX18" i="17"/>
  <c r="DL18" i="17"/>
  <c r="CQ18" i="17"/>
  <c r="DO16" i="17"/>
  <c r="CO19" i="17"/>
  <c r="BW20" i="17"/>
  <c r="BX19" i="17"/>
  <c r="BY19" i="17" s="1"/>
  <c r="CT16" i="17"/>
  <c r="DG20" i="17"/>
  <c r="DC20" i="17"/>
  <c r="CY20" i="17"/>
  <c r="CI20" i="17"/>
  <c r="CE20" i="17"/>
  <c r="CA20" i="17"/>
  <c r="DB20" i="17"/>
  <c r="CL20" i="17"/>
  <c r="CG20" i="17"/>
  <c r="DQ20" i="17"/>
  <c r="DF20" i="17"/>
  <c r="DA20" i="17"/>
  <c r="CV20" i="17"/>
  <c r="CK20" i="17"/>
  <c r="CF20" i="17"/>
  <c r="DE20" i="17"/>
  <c r="CJ20" i="17"/>
  <c r="DD20" i="17"/>
  <c r="CH20" i="17"/>
  <c r="CZ20" i="17"/>
  <c r="DI20" i="17" s="1"/>
  <c r="CD20" i="17"/>
  <c r="DJ19" i="17"/>
  <c r="BK22" i="17"/>
  <c r="BL21" i="17"/>
  <c r="BM21" i="17" s="1"/>
  <c r="DH17" i="16"/>
  <c r="DM17" i="16" s="1"/>
  <c r="CM17" i="16"/>
  <c r="CR17" i="16" s="1"/>
  <c r="DK19" i="16"/>
  <c r="DI19" i="16"/>
  <c r="DJ19" i="16"/>
  <c r="BK22" i="16"/>
  <c r="BL21" i="16"/>
  <c r="BM21" i="16" s="1"/>
  <c r="CN19" i="16"/>
  <c r="CP19" i="16"/>
  <c r="CO19" i="16"/>
  <c r="CB18" i="16"/>
  <c r="CX18" i="16"/>
  <c r="CW18" i="16"/>
  <c r="DR18" i="16"/>
  <c r="CC18" i="16"/>
  <c r="CQ18" i="16"/>
  <c r="DL18" i="16"/>
  <c r="DF20" i="16"/>
  <c r="DB20" i="16"/>
  <c r="CL20" i="16"/>
  <c r="CH20" i="16"/>
  <c r="CD20" i="16"/>
  <c r="DE20" i="16"/>
  <c r="CZ20" i="16"/>
  <c r="CJ20" i="16"/>
  <c r="CE20" i="16"/>
  <c r="DD20" i="16"/>
  <c r="CY20" i="16"/>
  <c r="CI20" i="16"/>
  <c r="DC20" i="16"/>
  <c r="CK20" i="16"/>
  <c r="CA20" i="16"/>
  <c r="DA20" i="16"/>
  <c r="CG20" i="16"/>
  <c r="CF20" i="16"/>
  <c r="DQ20" i="16"/>
  <c r="DG20" i="16"/>
  <c r="CV20" i="16"/>
  <c r="BW20" i="16"/>
  <c r="BX19" i="16"/>
  <c r="BY19" i="16" s="1"/>
  <c r="DH17" i="14"/>
  <c r="DM17" i="14" s="1"/>
  <c r="DO17" i="14" s="1"/>
  <c r="DJ20" i="14"/>
  <c r="CT16" i="14"/>
  <c r="DO16" i="14"/>
  <c r="CP20" i="14"/>
  <c r="DD21" i="14"/>
  <c r="CZ21" i="14"/>
  <c r="CV21" i="14"/>
  <c r="CJ21" i="14"/>
  <c r="CF21" i="14"/>
  <c r="DC21" i="14"/>
  <c r="CH21" i="14"/>
  <c r="DG21" i="14"/>
  <c r="DB21" i="14"/>
  <c r="CL21" i="14"/>
  <c r="CG21" i="14"/>
  <c r="CY21" i="14"/>
  <c r="CD21" i="14"/>
  <c r="DQ21" i="14"/>
  <c r="DF21" i="14"/>
  <c r="CK21" i="14"/>
  <c r="CA21" i="14"/>
  <c r="DA21" i="14"/>
  <c r="CE21" i="14"/>
  <c r="DE21" i="14"/>
  <c r="CI21" i="14"/>
  <c r="BW20" i="14"/>
  <c r="BX19" i="14"/>
  <c r="BY19" i="14" s="1"/>
  <c r="BK23" i="14"/>
  <c r="BL22" i="14"/>
  <c r="BM22" i="14" s="1"/>
  <c r="CO20" i="14"/>
  <c r="CN20" i="14"/>
  <c r="DR18" i="14"/>
  <c r="CX18" i="14"/>
  <c r="CW18" i="14"/>
  <c r="CC18" i="14"/>
  <c r="CB18" i="14"/>
  <c r="DL18" i="14"/>
  <c r="CQ18" i="14"/>
  <c r="CM17" i="14"/>
  <c r="CR17" i="14" s="1"/>
  <c r="DK20" i="14"/>
  <c r="DI20" i="14"/>
  <c r="DQ26" i="12"/>
  <c r="DG26" i="12"/>
  <c r="DE26" i="12"/>
  <c r="DC26" i="12"/>
  <c r="DA26" i="12"/>
  <c r="CY26" i="12"/>
  <c r="DL26" i="12"/>
  <c r="DF26" i="12"/>
  <c r="DD26" i="12"/>
  <c r="DB26" i="12"/>
  <c r="CZ26" i="12"/>
  <c r="DI26" i="12" s="1"/>
  <c r="CV26" i="12"/>
  <c r="DH26" i="12" s="1"/>
  <c r="DQ27" i="12"/>
  <c r="DG27" i="12"/>
  <c r="DE27" i="12"/>
  <c r="DC27" i="12"/>
  <c r="DA27" i="12"/>
  <c r="CY27" i="12"/>
  <c r="DL27" i="12"/>
  <c r="DF27" i="12"/>
  <c r="DD27" i="12"/>
  <c r="DB27" i="12"/>
  <c r="CZ27" i="12"/>
  <c r="DI27" i="12" s="1"/>
  <c r="CV27" i="12"/>
  <c r="DH27" i="12" s="1"/>
  <c r="CK26" i="12"/>
  <c r="CI26" i="12"/>
  <c r="CG26" i="12"/>
  <c r="CE26" i="12"/>
  <c r="CN26" i="12" s="1"/>
  <c r="CA26" i="12"/>
  <c r="CL26" i="12"/>
  <c r="CJ26" i="12"/>
  <c r="CP26" i="12" s="1"/>
  <c r="CH26" i="12"/>
  <c r="CF26" i="12"/>
  <c r="CD26" i="12"/>
  <c r="CK27" i="12"/>
  <c r="CI27" i="12"/>
  <c r="CG27" i="12"/>
  <c r="CE27" i="12"/>
  <c r="CA27" i="12"/>
  <c r="CL27" i="12"/>
  <c r="CJ27" i="12"/>
  <c r="CH27" i="12"/>
  <c r="CF27" i="12"/>
  <c r="CD27" i="12"/>
  <c r="CM21" i="12"/>
  <c r="CR21" i="12" s="1"/>
  <c r="CT20" i="12"/>
  <c r="BW24" i="12"/>
  <c r="BX23" i="12"/>
  <c r="BY23" i="12" s="1"/>
  <c r="DO20" i="12"/>
  <c r="DH21" i="12"/>
  <c r="DM21" i="12" s="1"/>
  <c r="DR22" i="12"/>
  <c r="CX22" i="12"/>
  <c r="CC22" i="12"/>
  <c r="CW22" i="12"/>
  <c r="CB22" i="12"/>
  <c r="CQ22" i="12"/>
  <c r="DL22" i="12"/>
  <c r="CP18" i="8"/>
  <c r="DH15" i="8"/>
  <c r="DM15" i="8" s="1"/>
  <c r="DO14" i="8"/>
  <c r="DI18" i="8"/>
  <c r="DJ18" i="8"/>
  <c r="BW18" i="8"/>
  <c r="BX17" i="8"/>
  <c r="BY17" i="8" s="1"/>
  <c r="CM15" i="8"/>
  <c r="CR15" i="8" s="1"/>
  <c r="DK18" i="8"/>
  <c r="DG19" i="8"/>
  <c r="DC19" i="8"/>
  <c r="CY19" i="8"/>
  <c r="CI19" i="8"/>
  <c r="CE19" i="8"/>
  <c r="CA19" i="8"/>
  <c r="DQ19" i="8"/>
  <c r="DE19" i="8"/>
  <c r="DA19" i="8"/>
  <c r="CK19" i="8"/>
  <c r="CG19" i="8"/>
  <c r="DF19" i="8"/>
  <c r="CH19" i="8"/>
  <c r="DB19" i="8"/>
  <c r="CL19" i="8"/>
  <c r="CD19" i="8"/>
  <c r="CZ19" i="8"/>
  <c r="DI19" i="8" s="1"/>
  <c r="CJ19" i="8"/>
  <c r="CF19" i="8"/>
  <c r="DD19" i="8"/>
  <c r="CV19" i="8"/>
  <c r="CN18" i="8"/>
  <c r="CO18" i="8"/>
  <c r="CB16" i="8"/>
  <c r="DR16" i="8"/>
  <c r="CX16" i="8"/>
  <c r="CW16" i="8"/>
  <c r="CC16" i="8"/>
  <c r="DL16" i="8"/>
  <c r="CQ16" i="8"/>
  <c r="BK21" i="8"/>
  <c r="BL20" i="8"/>
  <c r="BM20" i="8" s="1"/>
  <c r="CT14" i="8"/>
  <c r="CN15" i="9"/>
  <c r="DJ15" i="9"/>
  <c r="DQ16" i="9"/>
  <c r="DE16" i="9"/>
  <c r="DA16" i="9"/>
  <c r="DF16" i="9"/>
  <c r="CZ16" i="9"/>
  <c r="CL16" i="9"/>
  <c r="CH16" i="9"/>
  <c r="CD16" i="9"/>
  <c r="DD16" i="9"/>
  <c r="CY16" i="9"/>
  <c r="CK16" i="9"/>
  <c r="CG16" i="9"/>
  <c r="DC16" i="9"/>
  <c r="CJ16" i="9"/>
  <c r="CF16" i="9"/>
  <c r="DG16" i="9"/>
  <c r="DB16" i="9"/>
  <c r="CV16" i="9"/>
  <c r="CI16" i="9"/>
  <c r="CE16" i="9"/>
  <c r="CA16" i="9"/>
  <c r="CB14" i="9"/>
  <c r="CC14" i="9"/>
  <c r="CX14" i="9"/>
  <c r="DR14" i="9"/>
  <c r="CW14" i="9"/>
  <c r="DL14" i="9"/>
  <c r="CQ14" i="9"/>
  <c r="BK18" i="9"/>
  <c r="BL17" i="9"/>
  <c r="BM17" i="9" s="1"/>
  <c r="CP15" i="9"/>
  <c r="DK15" i="9"/>
  <c r="CO15" i="9"/>
  <c r="BW16" i="9"/>
  <c r="BX15" i="9"/>
  <c r="BY15" i="9" s="1"/>
  <c r="CT14" i="6"/>
  <c r="DR15" i="6"/>
  <c r="CB15" i="6"/>
  <c r="CW15" i="6"/>
  <c r="CX15" i="6"/>
  <c r="CC15" i="6"/>
  <c r="DL15" i="6"/>
  <c r="CQ15" i="6"/>
  <c r="CP16" i="6"/>
  <c r="BW17" i="6"/>
  <c r="BX16" i="6"/>
  <c r="BY16" i="6" s="1"/>
  <c r="DD17" i="6"/>
  <c r="CV17" i="6"/>
  <c r="CF17" i="6"/>
  <c r="DE17" i="6"/>
  <c r="CL17" i="6"/>
  <c r="DF17" i="6"/>
  <c r="CJ17" i="6"/>
  <c r="CP17" i="6" s="1"/>
  <c r="DC17" i="6"/>
  <c r="CI17" i="6"/>
  <c r="DB17" i="6"/>
  <c r="CH17" i="6"/>
  <c r="CD17" i="6"/>
  <c r="CA17" i="6"/>
  <c r="DG17" i="6"/>
  <c r="DA17" i="6"/>
  <c r="CZ17" i="6"/>
  <c r="CK17" i="6"/>
  <c r="CY17" i="6"/>
  <c r="CG17" i="6"/>
  <c r="CO17" i="6" s="1"/>
  <c r="CE17" i="6"/>
  <c r="CN17" i="6" s="1"/>
  <c r="DQ17" i="6"/>
  <c r="DK16" i="6"/>
  <c r="DH14" i="6"/>
  <c r="DM14" i="6" s="1"/>
  <c r="DJ16" i="6"/>
  <c r="BK19" i="6"/>
  <c r="BL18" i="6"/>
  <c r="BM18" i="6" s="1"/>
  <c r="CR14" i="1"/>
  <c r="CT14" i="1" s="1"/>
  <c r="DI16" i="1"/>
  <c r="CN16" i="1"/>
  <c r="DH14" i="1"/>
  <c r="DM14" i="1" s="1"/>
  <c r="DJ16" i="1"/>
  <c r="CP16" i="1"/>
  <c r="BK19" i="1"/>
  <c r="BL18" i="1"/>
  <c r="BM18" i="1" s="1"/>
  <c r="DG17" i="1"/>
  <c r="CY17" i="1"/>
  <c r="CI17" i="1"/>
  <c r="CA17" i="1"/>
  <c r="DE17" i="1"/>
  <c r="CV17" i="1"/>
  <c r="CD17" i="1"/>
  <c r="CL17" i="1"/>
  <c r="DD17" i="1"/>
  <c r="CJ17" i="1"/>
  <c r="DC17" i="1"/>
  <c r="DQ17" i="1"/>
  <c r="CH17" i="1"/>
  <c r="CE17" i="1"/>
  <c r="DF17" i="1"/>
  <c r="CG17" i="1"/>
  <c r="CZ17" i="1"/>
  <c r="CK17" i="1"/>
  <c r="CF17" i="1"/>
  <c r="DB17" i="1"/>
  <c r="DJ17" i="1" s="1"/>
  <c r="DA17" i="1"/>
  <c r="CC15" i="1"/>
  <c r="DR15" i="1"/>
  <c r="CW15" i="1"/>
  <c r="DH15" i="1" s="1"/>
  <c r="CX15" i="1"/>
  <c r="CB15" i="1"/>
  <c r="DL15" i="1"/>
  <c r="CQ15" i="1"/>
  <c r="BW17" i="1"/>
  <c r="BX16" i="1"/>
  <c r="BY16" i="1" s="1"/>
  <c r="DO14" i="1"/>
  <c r="DK16" i="1"/>
  <c r="DH16" i="20" l="1"/>
  <c r="DJ19" i="20"/>
  <c r="CN19" i="20"/>
  <c r="CP19" i="20"/>
  <c r="DR17" i="20"/>
  <c r="CX17" i="20"/>
  <c r="CC17" i="20"/>
  <c r="CW17" i="20"/>
  <c r="CB17" i="20"/>
  <c r="DL17" i="20"/>
  <c r="CQ17" i="20"/>
  <c r="CT15" i="20"/>
  <c r="DM16" i="20"/>
  <c r="BW19" i="20"/>
  <c r="BX18" i="20"/>
  <c r="BY18" i="20" s="1"/>
  <c r="DF20" i="20"/>
  <c r="DB20" i="20"/>
  <c r="CL20" i="20"/>
  <c r="CH20" i="20"/>
  <c r="CD20" i="20"/>
  <c r="DQ20" i="20"/>
  <c r="DE20" i="20"/>
  <c r="DA20" i="20"/>
  <c r="CK20" i="20"/>
  <c r="CG20" i="20"/>
  <c r="DD20" i="20"/>
  <c r="CZ20" i="20"/>
  <c r="CV20" i="20"/>
  <c r="CJ20" i="20"/>
  <c r="CF20" i="20"/>
  <c r="DC20" i="20"/>
  <c r="CY20" i="20"/>
  <c r="CI20" i="20"/>
  <c r="CE20" i="20"/>
  <c r="CN20" i="20" s="1"/>
  <c r="DG20" i="20"/>
  <c r="CA20" i="20"/>
  <c r="DK19" i="20"/>
  <c r="CM16" i="20"/>
  <c r="CR16" i="20" s="1"/>
  <c r="BK22" i="20"/>
  <c r="BL21" i="20"/>
  <c r="BM21" i="20" s="1"/>
  <c r="CO19" i="20"/>
  <c r="DO15" i="20"/>
  <c r="DR17" i="19"/>
  <c r="CX17" i="19"/>
  <c r="CB17" i="19"/>
  <c r="CC17" i="19"/>
  <c r="CW17" i="19"/>
  <c r="CQ17" i="19"/>
  <c r="DL17" i="19"/>
  <c r="CM16" i="19"/>
  <c r="CR16" i="19" s="1"/>
  <c r="DQ19" i="19"/>
  <c r="DE19" i="19"/>
  <c r="DA19" i="19"/>
  <c r="DF19" i="19"/>
  <c r="CZ19" i="19"/>
  <c r="CV19" i="19"/>
  <c r="CJ19" i="19"/>
  <c r="CF19" i="19"/>
  <c r="DC19" i="19"/>
  <c r="CL19" i="19"/>
  <c r="CH19" i="19"/>
  <c r="CD19" i="19"/>
  <c r="DD19" i="19"/>
  <c r="CE19" i="19"/>
  <c r="DB19" i="19"/>
  <c r="CK19" i="19"/>
  <c r="CY19" i="19"/>
  <c r="CI19" i="19"/>
  <c r="CA19" i="19"/>
  <c r="DG19" i="19"/>
  <c r="CG19" i="19"/>
  <c r="DI18" i="19"/>
  <c r="CO18" i="19"/>
  <c r="BW19" i="19"/>
  <c r="BX18" i="19"/>
  <c r="BY18" i="19" s="1"/>
  <c r="BK21" i="19"/>
  <c r="BL20" i="19"/>
  <c r="BM20" i="19" s="1"/>
  <c r="DO15" i="19"/>
  <c r="CN18" i="19"/>
  <c r="DH16" i="19"/>
  <c r="DM16" i="19" s="1"/>
  <c r="CP18" i="19"/>
  <c r="DJ18" i="19"/>
  <c r="DK18" i="19"/>
  <c r="CM19" i="18"/>
  <c r="CR19" i="18" s="1"/>
  <c r="DI21" i="18"/>
  <c r="CN21" i="18"/>
  <c r="CP21" i="18"/>
  <c r="DH19" i="18"/>
  <c r="DM19" i="18" s="1"/>
  <c r="DK21" i="18"/>
  <c r="CB20" i="18"/>
  <c r="CX20" i="18"/>
  <c r="CC20" i="18"/>
  <c r="DR20" i="18"/>
  <c r="CW20" i="18"/>
  <c r="CQ20" i="18"/>
  <c r="DL20" i="18"/>
  <c r="DD22" i="18"/>
  <c r="CZ22" i="18"/>
  <c r="CV22" i="18"/>
  <c r="CJ22" i="18"/>
  <c r="CF22" i="18"/>
  <c r="DC22" i="18"/>
  <c r="CH22" i="18"/>
  <c r="DG22" i="18"/>
  <c r="DA22" i="18"/>
  <c r="CL22" i="18"/>
  <c r="CE22" i="18"/>
  <c r="DF22" i="18"/>
  <c r="CY22" i="18"/>
  <c r="CK22" i="18"/>
  <c r="CD22" i="18"/>
  <c r="CG22" i="18"/>
  <c r="DE22" i="18"/>
  <c r="CA22" i="18"/>
  <c r="DQ22" i="18"/>
  <c r="DB22" i="18"/>
  <c r="CI22" i="18"/>
  <c r="CO21" i="18"/>
  <c r="CT18" i="18"/>
  <c r="BW22" i="18"/>
  <c r="BX21" i="18"/>
  <c r="BY21" i="18" s="1"/>
  <c r="BK24" i="18"/>
  <c r="BL23" i="18"/>
  <c r="BM23" i="18" s="1"/>
  <c r="DJ21" i="18"/>
  <c r="DO18" i="18"/>
  <c r="DH18" i="17"/>
  <c r="DM18" i="17" s="1"/>
  <c r="CM18" i="17"/>
  <c r="CR18" i="17" s="1"/>
  <c r="CT18" i="17" s="1"/>
  <c r="CP20" i="17"/>
  <c r="BW21" i="17"/>
  <c r="BX20" i="17"/>
  <c r="BY20" i="17" s="1"/>
  <c r="DD21" i="17"/>
  <c r="CZ21" i="17"/>
  <c r="CV21" i="17"/>
  <c r="CJ21" i="17"/>
  <c r="CF21" i="17"/>
  <c r="DQ21" i="17"/>
  <c r="DF21" i="17"/>
  <c r="DA21" i="17"/>
  <c r="CK21" i="17"/>
  <c r="CE21" i="17"/>
  <c r="DE21" i="17"/>
  <c r="CY21" i="17"/>
  <c r="CI21" i="17"/>
  <c r="CD21" i="17"/>
  <c r="DG21" i="17"/>
  <c r="CL21" i="17"/>
  <c r="CA21" i="17"/>
  <c r="DC21" i="17"/>
  <c r="CH21" i="17"/>
  <c r="DB21" i="17"/>
  <c r="CG21" i="17"/>
  <c r="DJ20" i="17"/>
  <c r="BK23" i="17"/>
  <c r="BL22" i="17"/>
  <c r="BM22" i="17" s="1"/>
  <c r="DK20" i="17"/>
  <c r="CO20" i="17"/>
  <c r="CN20" i="17"/>
  <c r="DR19" i="17"/>
  <c r="CX19" i="17"/>
  <c r="CC19" i="17"/>
  <c r="CB19" i="17"/>
  <c r="CW19" i="17"/>
  <c r="CQ19" i="17"/>
  <c r="DL19" i="17"/>
  <c r="DH18" i="16"/>
  <c r="DM18" i="16" s="1"/>
  <c r="CO20" i="16"/>
  <c r="CN20" i="16"/>
  <c r="DI20" i="16"/>
  <c r="DJ20" i="16"/>
  <c r="DO17" i="16"/>
  <c r="DR19" i="16"/>
  <c r="CW19" i="16"/>
  <c r="CC19" i="16"/>
  <c r="CB19" i="16"/>
  <c r="CX19" i="16"/>
  <c r="CQ19" i="16"/>
  <c r="DL19" i="16"/>
  <c r="BW21" i="16"/>
  <c r="BX20" i="16"/>
  <c r="BY20" i="16" s="1"/>
  <c r="CM18" i="16"/>
  <c r="CR18" i="16" s="1"/>
  <c r="DG21" i="16"/>
  <c r="DC21" i="16"/>
  <c r="CY21" i="16"/>
  <c r="CI21" i="16"/>
  <c r="CE21" i="16"/>
  <c r="CA21" i="16"/>
  <c r="DD21" i="16"/>
  <c r="CH21" i="16"/>
  <c r="DB21" i="16"/>
  <c r="CL21" i="16"/>
  <c r="CG21" i="16"/>
  <c r="DQ21" i="16"/>
  <c r="DF21" i="16"/>
  <c r="DA21" i="16"/>
  <c r="CV21" i="16"/>
  <c r="CK21" i="16"/>
  <c r="CF21" i="16"/>
  <c r="DE21" i="16"/>
  <c r="CJ21" i="16"/>
  <c r="CZ21" i="16"/>
  <c r="CD21" i="16"/>
  <c r="DK20" i="16"/>
  <c r="CP20" i="16"/>
  <c r="CT17" i="16"/>
  <c r="BK23" i="16"/>
  <c r="BL22" i="16"/>
  <c r="BM22" i="16" s="1"/>
  <c r="CM18" i="14"/>
  <c r="CR18" i="14" s="1"/>
  <c r="CT18" i="14" s="1"/>
  <c r="DK21" i="14"/>
  <c r="DH18" i="14"/>
  <c r="DM18" i="14" s="1"/>
  <c r="DO18" i="14" s="1"/>
  <c r="CN21" i="14"/>
  <c r="DI21" i="14"/>
  <c r="DQ22" i="14"/>
  <c r="DE22" i="14"/>
  <c r="DA22" i="14"/>
  <c r="CK22" i="14"/>
  <c r="CG22" i="14"/>
  <c r="DG22" i="14"/>
  <c r="DB22" i="14"/>
  <c r="CV22" i="14"/>
  <c r="CL22" i="14"/>
  <c r="CF22" i="14"/>
  <c r="CA22" i="14"/>
  <c r="DF22" i="14"/>
  <c r="CZ22" i="14"/>
  <c r="CJ22" i="14"/>
  <c r="CE22" i="14"/>
  <c r="CY22" i="14"/>
  <c r="CD22" i="14"/>
  <c r="DD22" i="14"/>
  <c r="CH22" i="14"/>
  <c r="DC22" i="14"/>
  <c r="CI22" i="14"/>
  <c r="CT17" i="14"/>
  <c r="BK24" i="14"/>
  <c r="BL23" i="14"/>
  <c r="BM23" i="14" s="1"/>
  <c r="DJ21" i="14"/>
  <c r="DR19" i="14"/>
  <c r="CX19" i="14"/>
  <c r="CB19" i="14"/>
  <c r="CW19" i="14"/>
  <c r="CC19" i="14"/>
  <c r="DL19" i="14"/>
  <c r="CQ19" i="14"/>
  <c r="CO21" i="14"/>
  <c r="CP21" i="14"/>
  <c r="BW21" i="14"/>
  <c r="BX20" i="14"/>
  <c r="BY20" i="14" s="1"/>
  <c r="CM27" i="12"/>
  <c r="CO26" i="12"/>
  <c r="DK27" i="12"/>
  <c r="DK26" i="12"/>
  <c r="CN27" i="12"/>
  <c r="DJ27" i="12"/>
  <c r="DM27" i="12" s="1"/>
  <c r="DO27" i="12" s="1"/>
  <c r="DJ26" i="12"/>
  <c r="DM26" i="12" s="1"/>
  <c r="DO26" i="12" s="1"/>
  <c r="CP27" i="12"/>
  <c r="CO27" i="12"/>
  <c r="CM26" i="12"/>
  <c r="CM22" i="12"/>
  <c r="CR22" i="12" s="1"/>
  <c r="CT22" i="12" s="1"/>
  <c r="DH22" i="12"/>
  <c r="DM22" i="12" s="1"/>
  <c r="DO22" i="12" s="1"/>
  <c r="DO21" i="12"/>
  <c r="DR23" i="12"/>
  <c r="CX23" i="12"/>
  <c r="CW23" i="12"/>
  <c r="CC23" i="12"/>
  <c r="CB23" i="12"/>
  <c r="CQ23" i="12"/>
  <c r="DL23" i="12"/>
  <c r="BW25" i="12"/>
  <c r="BX24" i="12"/>
  <c r="BY24" i="12" s="1"/>
  <c r="CT21" i="12"/>
  <c r="DH16" i="8"/>
  <c r="DM16" i="8" s="1"/>
  <c r="DO16" i="8" s="1"/>
  <c r="CP19" i="8"/>
  <c r="DK19" i="8"/>
  <c r="CN19" i="8"/>
  <c r="CT15" i="8"/>
  <c r="DO15" i="8"/>
  <c r="CO19" i="8"/>
  <c r="BW19" i="8"/>
  <c r="BX18" i="8"/>
  <c r="BY18" i="8" s="1"/>
  <c r="CM16" i="8"/>
  <c r="CR16" i="8" s="1"/>
  <c r="BK22" i="8"/>
  <c r="BL21" i="8"/>
  <c r="BM21" i="8" s="1"/>
  <c r="CW17" i="8"/>
  <c r="CC17" i="8"/>
  <c r="DR17" i="8"/>
  <c r="CX17" i="8"/>
  <c r="CB17" i="8"/>
  <c r="CQ17" i="8"/>
  <c r="DL17" i="8"/>
  <c r="DJ19" i="8"/>
  <c r="DD20" i="8"/>
  <c r="CZ20" i="8"/>
  <c r="CV20" i="8"/>
  <c r="CJ20" i="8"/>
  <c r="CF20" i="8"/>
  <c r="DG20" i="8"/>
  <c r="DC20" i="8"/>
  <c r="CY20" i="8"/>
  <c r="CI20" i="8"/>
  <c r="CE20" i="8"/>
  <c r="CA20" i="8"/>
  <c r="DF20" i="8"/>
  <c r="DB20" i="8"/>
  <c r="CL20" i="8"/>
  <c r="CH20" i="8"/>
  <c r="CD20" i="8"/>
  <c r="CG20" i="8"/>
  <c r="DA20" i="8"/>
  <c r="CK20" i="8"/>
  <c r="DQ20" i="8"/>
  <c r="DE20" i="8"/>
  <c r="DH14" i="9"/>
  <c r="DM14" i="9" s="1"/>
  <c r="DO14" i="9" s="1"/>
  <c r="CM14" i="9"/>
  <c r="CR14" i="9" s="1"/>
  <c r="CP16" i="9"/>
  <c r="DK16" i="9"/>
  <c r="DJ16" i="9"/>
  <c r="CN16" i="9"/>
  <c r="CO16" i="9"/>
  <c r="DF17" i="9"/>
  <c r="DB17" i="9"/>
  <c r="CL17" i="9"/>
  <c r="CH17" i="9"/>
  <c r="CD17" i="9"/>
  <c r="DQ17" i="9"/>
  <c r="DE17" i="9"/>
  <c r="DA17" i="9"/>
  <c r="CK17" i="9"/>
  <c r="CG17" i="9"/>
  <c r="CZ17" i="9"/>
  <c r="CJ17" i="9"/>
  <c r="DG17" i="9"/>
  <c r="CY17" i="9"/>
  <c r="CI17" i="9"/>
  <c r="CA17" i="9"/>
  <c r="DD17" i="9"/>
  <c r="CV17" i="9"/>
  <c r="CF17" i="9"/>
  <c r="DC17" i="9"/>
  <c r="CE17" i="9"/>
  <c r="CW15" i="9"/>
  <c r="CC15" i="9"/>
  <c r="CB15" i="9"/>
  <c r="DR15" i="9"/>
  <c r="CX15" i="9"/>
  <c r="DL15" i="9"/>
  <c r="CQ15" i="9"/>
  <c r="BK19" i="9"/>
  <c r="BL18" i="9"/>
  <c r="BM18" i="9" s="1"/>
  <c r="BW17" i="9"/>
  <c r="BX16" i="9"/>
  <c r="BY16" i="9" s="1"/>
  <c r="DI16" i="9"/>
  <c r="DO14" i="6"/>
  <c r="CX16" i="6"/>
  <c r="DR16" i="6"/>
  <c r="CW16" i="6"/>
  <c r="DH16" i="6" s="1"/>
  <c r="DM16" i="6" s="1"/>
  <c r="CC16" i="6"/>
  <c r="CB16" i="6"/>
  <c r="CM16" i="6" s="1"/>
  <c r="CQ16" i="6"/>
  <c r="DL16" i="6"/>
  <c r="BW18" i="6"/>
  <c r="BX17" i="6"/>
  <c r="BY17" i="6" s="1"/>
  <c r="DH15" i="6"/>
  <c r="DM15" i="6" s="1"/>
  <c r="CM15" i="6"/>
  <c r="CR15" i="6" s="1"/>
  <c r="DK17" i="6"/>
  <c r="DQ18" i="6"/>
  <c r="DA18" i="6"/>
  <c r="CK18" i="6"/>
  <c r="DF18" i="6"/>
  <c r="CE18" i="6"/>
  <c r="CN18" i="6" s="1"/>
  <c r="DB18" i="6"/>
  <c r="CG18" i="6"/>
  <c r="CO18" i="6" s="1"/>
  <c r="CF18" i="6"/>
  <c r="CZ18" i="6"/>
  <c r="DI18" i="6" s="1"/>
  <c r="CY18" i="6"/>
  <c r="CD18" i="6"/>
  <c r="DC18" i="6"/>
  <c r="CJ18" i="6"/>
  <c r="CP18" i="6" s="1"/>
  <c r="CI18" i="6"/>
  <c r="CV18" i="6"/>
  <c r="CH18" i="6"/>
  <c r="CA18" i="6"/>
  <c r="DG18" i="6"/>
  <c r="CL18" i="6"/>
  <c r="DE18" i="6"/>
  <c r="DK18" i="6" s="1"/>
  <c r="DD18" i="6"/>
  <c r="BK20" i="6"/>
  <c r="BL19" i="6"/>
  <c r="BM19" i="6" s="1"/>
  <c r="DJ17" i="6"/>
  <c r="DI17" i="6"/>
  <c r="CM15" i="1"/>
  <c r="CR15" i="1" s="1"/>
  <c r="DM15" i="1"/>
  <c r="CT15" i="1"/>
  <c r="CN17" i="1"/>
  <c r="DO15" i="1"/>
  <c r="DR16" i="1"/>
  <c r="CB16" i="1"/>
  <c r="CC16" i="1"/>
  <c r="CX16" i="1"/>
  <c r="CW16" i="1"/>
  <c r="DH16" i="1" s="1"/>
  <c r="CQ16" i="1"/>
  <c r="DL16" i="1"/>
  <c r="BW18" i="1"/>
  <c r="BX17" i="1"/>
  <c r="BY17" i="1" s="1"/>
  <c r="BK20" i="1"/>
  <c r="BL19" i="1"/>
  <c r="BM19" i="1" s="1"/>
  <c r="DK17" i="1"/>
  <c r="DD18" i="1"/>
  <c r="CV18" i="1"/>
  <c r="CF18" i="1"/>
  <c r="CZ18" i="1"/>
  <c r="CH18" i="1"/>
  <c r="DQ18" i="1"/>
  <c r="CY18" i="1"/>
  <c r="CG18" i="1"/>
  <c r="DG18" i="1"/>
  <c r="CE18" i="1"/>
  <c r="DA18" i="1"/>
  <c r="CI18" i="1"/>
  <c r="DB18" i="1"/>
  <c r="CJ18" i="1"/>
  <c r="CD18" i="1"/>
  <c r="DF18" i="1"/>
  <c r="CL18" i="1"/>
  <c r="CA18" i="1"/>
  <c r="DE18" i="1"/>
  <c r="DC18" i="1"/>
  <c r="CK18" i="1"/>
  <c r="DI17" i="1"/>
  <c r="CP17" i="1"/>
  <c r="CO17" i="1"/>
  <c r="CM17" i="20" l="1"/>
  <c r="CR17" i="20" s="1"/>
  <c r="CT17" i="20" s="1"/>
  <c r="DH17" i="20"/>
  <c r="DM17" i="20" s="1"/>
  <c r="DO17" i="20" s="1"/>
  <c r="CP20" i="20"/>
  <c r="DK20" i="20"/>
  <c r="BW20" i="20"/>
  <c r="BX19" i="20"/>
  <c r="BY19" i="20" s="1"/>
  <c r="CT16" i="20"/>
  <c r="CO20" i="20"/>
  <c r="DJ20" i="20"/>
  <c r="DG21" i="20"/>
  <c r="DC21" i="20"/>
  <c r="CY21" i="20"/>
  <c r="CI21" i="20"/>
  <c r="CE21" i="20"/>
  <c r="CA21" i="20"/>
  <c r="DF21" i="20"/>
  <c r="DB21" i="20"/>
  <c r="CL21" i="20"/>
  <c r="CH21" i="20"/>
  <c r="CD21" i="20"/>
  <c r="DQ21" i="20"/>
  <c r="DE21" i="20"/>
  <c r="DA21" i="20"/>
  <c r="CK21" i="20"/>
  <c r="CG21" i="20"/>
  <c r="CZ21" i="20"/>
  <c r="CV21" i="20"/>
  <c r="CJ21" i="20"/>
  <c r="CF21" i="20"/>
  <c r="DD21" i="20"/>
  <c r="DI20" i="20"/>
  <c r="DO16" i="20"/>
  <c r="BK23" i="20"/>
  <c r="BL22" i="20"/>
  <c r="BM22" i="20" s="1"/>
  <c r="CB18" i="20"/>
  <c r="CX18" i="20"/>
  <c r="DR18" i="20"/>
  <c r="CW18" i="20"/>
  <c r="CC18" i="20"/>
  <c r="DL18" i="20"/>
  <c r="CQ18" i="20"/>
  <c r="DH17" i="19"/>
  <c r="DM17" i="19" s="1"/>
  <c r="DJ19" i="19"/>
  <c r="CP19" i="19"/>
  <c r="CW18" i="19"/>
  <c r="CC18" i="19"/>
  <c r="DR18" i="19"/>
  <c r="CB18" i="19"/>
  <c r="CX18" i="19"/>
  <c r="CQ18" i="19"/>
  <c r="DL18" i="19"/>
  <c r="CT16" i="19"/>
  <c r="BW20" i="19"/>
  <c r="BX19" i="19"/>
  <c r="BY19" i="19" s="1"/>
  <c r="CO19" i="19"/>
  <c r="CM17" i="19"/>
  <c r="CR17" i="19" s="1"/>
  <c r="DF20" i="19"/>
  <c r="DB20" i="19"/>
  <c r="CL20" i="19"/>
  <c r="CH20" i="19"/>
  <c r="CD20" i="19"/>
  <c r="DD20" i="19"/>
  <c r="CZ20" i="19"/>
  <c r="CV20" i="19"/>
  <c r="CJ20" i="19"/>
  <c r="CF20" i="19"/>
  <c r="DE20" i="19"/>
  <c r="CG20" i="19"/>
  <c r="DQ20" i="19"/>
  <c r="DA20" i="19"/>
  <c r="CK20" i="19"/>
  <c r="DC20" i="19"/>
  <c r="CY20" i="19"/>
  <c r="CI20" i="19"/>
  <c r="CE20" i="19"/>
  <c r="DG20" i="19"/>
  <c r="CA20" i="19"/>
  <c r="CN19" i="19"/>
  <c r="DK19" i="19"/>
  <c r="DO16" i="19"/>
  <c r="BK22" i="19"/>
  <c r="BL21" i="19"/>
  <c r="BM21" i="19" s="1"/>
  <c r="DI19" i="19"/>
  <c r="DH20" i="18"/>
  <c r="DM20" i="18" s="1"/>
  <c r="DO20" i="18" s="1"/>
  <c r="CM20" i="18"/>
  <c r="CR20" i="18" s="1"/>
  <c r="CT20" i="18" s="1"/>
  <c r="CP22" i="18"/>
  <c r="DJ22" i="18"/>
  <c r="CO22" i="18"/>
  <c r="BK25" i="18"/>
  <c r="BL24" i="18"/>
  <c r="BM24" i="18" s="1"/>
  <c r="CW21" i="18"/>
  <c r="CC21" i="18"/>
  <c r="DR21" i="18"/>
  <c r="CX21" i="18"/>
  <c r="CB21" i="18"/>
  <c r="CQ21" i="18"/>
  <c r="DL21" i="18"/>
  <c r="BW23" i="18"/>
  <c r="BX22" i="18"/>
  <c r="BY22" i="18" s="1"/>
  <c r="CN22" i="18"/>
  <c r="DO19" i="18"/>
  <c r="CT19" i="18"/>
  <c r="DQ23" i="18"/>
  <c r="DE23" i="18"/>
  <c r="DA23" i="18"/>
  <c r="CK23" i="18"/>
  <c r="CG23" i="18"/>
  <c r="DG23" i="18"/>
  <c r="DB23" i="18"/>
  <c r="CV23" i="18"/>
  <c r="CL23" i="18"/>
  <c r="CF23" i="18"/>
  <c r="CA23" i="18"/>
  <c r="DD23" i="18"/>
  <c r="CI23" i="18"/>
  <c r="DC23" i="18"/>
  <c r="CH23" i="18"/>
  <c r="CY23" i="18"/>
  <c r="CJ23" i="18"/>
  <c r="CE23" i="18"/>
  <c r="CN23" i="18" s="1"/>
  <c r="DF23" i="18"/>
  <c r="CD23" i="18"/>
  <c r="CZ23" i="18"/>
  <c r="DK22" i="18"/>
  <c r="DI22" i="18"/>
  <c r="CN21" i="17"/>
  <c r="DO18" i="17"/>
  <c r="DK21" i="17"/>
  <c r="CO21" i="17"/>
  <c r="DI21" i="17"/>
  <c r="DH19" i="17"/>
  <c r="DM19" i="17" s="1"/>
  <c r="DQ22" i="17"/>
  <c r="DE22" i="17"/>
  <c r="DA22" i="17"/>
  <c r="CK22" i="17"/>
  <c r="CG22" i="17"/>
  <c r="DD22" i="17"/>
  <c r="CY22" i="17"/>
  <c r="CI22" i="17"/>
  <c r="CD22" i="17"/>
  <c r="DC22" i="17"/>
  <c r="CH22" i="17"/>
  <c r="DB22" i="17"/>
  <c r="CF22" i="17"/>
  <c r="CZ22" i="17"/>
  <c r="CE22" i="17"/>
  <c r="DG22" i="17"/>
  <c r="CV22" i="17"/>
  <c r="CL22" i="17"/>
  <c r="CA22" i="17"/>
  <c r="CJ22" i="17"/>
  <c r="DF22" i="17"/>
  <c r="DR20" i="17"/>
  <c r="CW20" i="17"/>
  <c r="CB20" i="17"/>
  <c r="CC20" i="17"/>
  <c r="CX20" i="17"/>
  <c r="CQ20" i="17"/>
  <c r="DL20" i="17"/>
  <c r="CM19" i="17"/>
  <c r="CR19" i="17" s="1"/>
  <c r="BK24" i="17"/>
  <c r="BL23" i="17"/>
  <c r="BM23" i="17" s="1"/>
  <c r="DJ21" i="17"/>
  <c r="CP21" i="17"/>
  <c r="BW22" i="17"/>
  <c r="BX21" i="17"/>
  <c r="BY21" i="17" s="1"/>
  <c r="CM19" i="16"/>
  <c r="CR19" i="16" s="1"/>
  <c r="CT19" i="16" s="1"/>
  <c r="DJ21" i="16"/>
  <c r="DI21" i="16"/>
  <c r="CO21" i="16"/>
  <c r="DD22" i="16"/>
  <c r="CZ22" i="16"/>
  <c r="CV22" i="16"/>
  <c r="CJ22" i="16"/>
  <c r="CF22" i="16"/>
  <c r="DG22" i="16"/>
  <c r="DB22" i="16"/>
  <c r="CL22" i="16"/>
  <c r="CG22" i="16"/>
  <c r="CA22" i="16"/>
  <c r="DQ22" i="16"/>
  <c r="DF22" i="16"/>
  <c r="DA22" i="16"/>
  <c r="CK22" i="16"/>
  <c r="CE22" i="16"/>
  <c r="DE22" i="16"/>
  <c r="CY22" i="16"/>
  <c r="CI22" i="16"/>
  <c r="CD22" i="16"/>
  <c r="DC22" i="16"/>
  <c r="CH22" i="16"/>
  <c r="CN21" i="16"/>
  <c r="BW22" i="16"/>
  <c r="BX21" i="16"/>
  <c r="BY21" i="16" s="1"/>
  <c r="BK24" i="16"/>
  <c r="BL23" i="16"/>
  <c r="BM23" i="16" s="1"/>
  <c r="CP21" i="16"/>
  <c r="DK21" i="16"/>
  <c r="CT18" i="16"/>
  <c r="DH19" i="16"/>
  <c r="DM19" i="16" s="1"/>
  <c r="DO18" i="16"/>
  <c r="DR20" i="16"/>
  <c r="CX20" i="16"/>
  <c r="CC20" i="16"/>
  <c r="CW20" i="16"/>
  <c r="CB20" i="16"/>
  <c r="DL20" i="16"/>
  <c r="CQ20" i="16"/>
  <c r="DH19" i="14"/>
  <c r="DM19" i="14" s="1"/>
  <c r="DO19" i="14" s="1"/>
  <c r="CN22" i="14"/>
  <c r="DI22" i="14"/>
  <c r="CP22" i="14"/>
  <c r="DF23" i="14"/>
  <c r="DB23" i="14"/>
  <c r="CL23" i="14"/>
  <c r="CH23" i="14"/>
  <c r="CD23" i="14"/>
  <c r="DE23" i="14"/>
  <c r="CZ23" i="14"/>
  <c r="CJ23" i="14"/>
  <c r="CE23" i="14"/>
  <c r="DD23" i="14"/>
  <c r="CY23" i="14"/>
  <c r="CI23" i="14"/>
  <c r="DC23" i="14"/>
  <c r="CK23" i="14"/>
  <c r="CA23" i="14"/>
  <c r="DA23" i="14"/>
  <c r="CG23" i="14"/>
  <c r="CF23" i="14"/>
  <c r="DQ23" i="14"/>
  <c r="DG23" i="14"/>
  <c r="CV23" i="14"/>
  <c r="CO22" i="14"/>
  <c r="BL24" i="14"/>
  <c r="BM24" i="14" s="1"/>
  <c r="DJ22" i="14"/>
  <c r="CB20" i="14"/>
  <c r="CC20" i="14"/>
  <c r="CX20" i="14"/>
  <c r="CW20" i="14"/>
  <c r="DR20" i="14"/>
  <c r="DL20" i="14"/>
  <c r="CQ20" i="14"/>
  <c r="CM19" i="14"/>
  <c r="CR19" i="14" s="1"/>
  <c r="BW22" i="14"/>
  <c r="BX21" i="14"/>
  <c r="BY21" i="14" s="1"/>
  <c r="DK22" i="14"/>
  <c r="BX25" i="12"/>
  <c r="BY25" i="12" s="1"/>
  <c r="CX25" i="12" s="1"/>
  <c r="BW26" i="12"/>
  <c r="DH23" i="12"/>
  <c r="DM23" i="12" s="1"/>
  <c r="CM23" i="12"/>
  <c r="CR23" i="12" s="1"/>
  <c r="CT23" i="12" s="1"/>
  <c r="DR25" i="12"/>
  <c r="CB25" i="12"/>
  <c r="CW25" i="12"/>
  <c r="CC25" i="12"/>
  <c r="CQ25" i="12"/>
  <c r="CW24" i="12"/>
  <c r="CC24" i="12"/>
  <c r="DR24" i="12"/>
  <c r="CX24" i="12"/>
  <c r="CB24" i="12"/>
  <c r="DL24" i="12"/>
  <c r="CQ24" i="12"/>
  <c r="DH17" i="8"/>
  <c r="CO20" i="8"/>
  <c r="CN20" i="8"/>
  <c r="DK20" i="8"/>
  <c r="DM17" i="8"/>
  <c r="DO17" i="8" s="1"/>
  <c r="CT16" i="8"/>
  <c r="DJ20" i="8"/>
  <c r="CM17" i="8"/>
  <c r="CR17" i="8" s="1"/>
  <c r="DQ21" i="8"/>
  <c r="DE21" i="8"/>
  <c r="DA21" i="8"/>
  <c r="CK21" i="8"/>
  <c r="CG21" i="8"/>
  <c r="DD21" i="8"/>
  <c r="CZ21" i="8"/>
  <c r="DI21" i="8" s="1"/>
  <c r="CV21" i="8"/>
  <c r="CJ21" i="8"/>
  <c r="CF21" i="8"/>
  <c r="DG21" i="8"/>
  <c r="DC21" i="8"/>
  <c r="CY21" i="8"/>
  <c r="CI21" i="8"/>
  <c r="CE21" i="8"/>
  <c r="CA21" i="8"/>
  <c r="CD21" i="8"/>
  <c r="DB21" i="8"/>
  <c r="CL21" i="8"/>
  <c r="CH21" i="8"/>
  <c r="DF21" i="8"/>
  <c r="DR18" i="8"/>
  <c r="CX18" i="8"/>
  <c r="CC18" i="8"/>
  <c r="CW18" i="8"/>
  <c r="CB18" i="8"/>
  <c r="DL18" i="8"/>
  <c r="CQ18" i="8"/>
  <c r="DI20" i="8"/>
  <c r="CP20" i="8"/>
  <c r="BK23" i="8"/>
  <c r="BL22" i="8"/>
  <c r="BM22" i="8" s="1"/>
  <c r="BW20" i="8"/>
  <c r="BX19" i="8"/>
  <c r="BY19" i="8" s="1"/>
  <c r="CM15" i="9"/>
  <c r="CR15" i="9" s="1"/>
  <c r="CP17" i="9"/>
  <c r="CO17" i="9"/>
  <c r="CN17" i="9"/>
  <c r="DI17" i="9"/>
  <c r="DK17" i="9"/>
  <c r="CW16" i="9"/>
  <c r="CC16" i="9"/>
  <c r="CX16" i="9"/>
  <c r="CB16" i="9"/>
  <c r="DR16" i="9"/>
  <c r="DL16" i="9"/>
  <c r="CQ16" i="9"/>
  <c r="DG18" i="9"/>
  <c r="DC18" i="9"/>
  <c r="CY18" i="9"/>
  <c r="CI18" i="9"/>
  <c r="CE18" i="9"/>
  <c r="CA18" i="9"/>
  <c r="DF18" i="9"/>
  <c r="DB18" i="9"/>
  <c r="CL18" i="9"/>
  <c r="CH18" i="9"/>
  <c r="CD18" i="9"/>
  <c r="DQ18" i="9"/>
  <c r="DA18" i="9"/>
  <c r="CK18" i="9"/>
  <c r="CZ18" i="9"/>
  <c r="CJ18" i="9"/>
  <c r="DE18" i="9"/>
  <c r="CG18" i="9"/>
  <c r="DD18" i="9"/>
  <c r="CV18" i="9"/>
  <c r="CF18" i="9"/>
  <c r="DH15" i="9"/>
  <c r="DM15" i="9" s="1"/>
  <c r="CT14" i="9"/>
  <c r="BW18" i="9"/>
  <c r="BX17" i="9"/>
  <c r="BY17" i="9" s="1"/>
  <c r="BK20" i="9"/>
  <c r="BL19" i="9"/>
  <c r="BM19" i="9" s="1"/>
  <c r="DJ17" i="9"/>
  <c r="BK21" i="6"/>
  <c r="BL20" i="6"/>
  <c r="BM20" i="6" s="1"/>
  <c r="CR16" i="6"/>
  <c r="DJ18" i="6"/>
  <c r="CT15" i="6"/>
  <c r="DO15" i="6"/>
  <c r="DO16" i="6"/>
  <c r="CC17" i="6"/>
  <c r="CW17" i="6"/>
  <c r="DH17" i="6" s="1"/>
  <c r="DM17" i="6" s="1"/>
  <c r="CB17" i="6"/>
  <c r="CM17" i="6" s="1"/>
  <c r="CR17" i="6" s="1"/>
  <c r="DR17" i="6"/>
  <c r="CX17" i="6"/>
  <c r="CQ17" i="6"/>
  <c r="DL17" i="6"/>
  <c r="BW19" i="6"/>
  <c r="BX18" i="6"/>
  <c r="BY18" i="6" s="1"/>
  <c r="DF19" i="6"/>
  <c r="CH19" i="6"/>
  <c r="DQ19" i="6"/>
  <c r="CY19" i="6"/>
  <c r="CF19" i="6"/>
  <c r="DG19" i="6"/>
  <c r="CV19" i="6"/>
  <c r="CL19" i="6"/>
  <c r="DE19" i="6"/>
  <c r="DK19" i="6" s="1"/>
  <c r="CK19" i="6"/>
  <c r="CA19" i="6"/>
  <c r="DB19" i="6"/>
  <c r="CG19" i="6"/>
  <c r="CO19" i="6" s="1"/>
  <c r="DD19" i="6"/>
  <c r="DC19" i="6"/>
  <c r="CJ19" i="6"/>
  <c r="DA19" i="6"/>
  <c r="CI19" i="6"/>
  <c r="CZ19" i="6"/>
  <c r="DI19" i="6" s="1"/>
  <c r="CE19" i="6"/>
  <c r="CN19" i="6" s="1"/>
  <c r="CD19" i="6"/>
  <c r="CN18" i="1"/>
  <c r="CO18" i="1"/>
  <c r="DK18" i="1"/>
  <c r="DI18" i="1"/>
  <c r="BW19" i="1"/>
  <c r="BX18" i="1"/>
  <c r="BY18" i="1" s="1"/>
  <c r="CP18" i="1"/>
  <c r="BK21" i="1"/>
  <c r="BL20" i="1"/>
  <c r="BM20" i="1" s="1"/>
  <c r="DM16" i="1"/>
  <c r="DQ19" i="1"/>
  <c r="DA19" i="1"/>
  <c r="CK19" i="1"/>
  <c r="DB19" i="1"/>
  <c r="CI19" i="1"/>
  <c r="CZ19" i="1"/>
  <c r="DI19" i="1" s="1"/>
  <c r="CH19" i="1"/>
  <c r="CY19" i="1"/>
  <c r="CG19" i="1"/>
  <c r="DC19" i="1"/>
  <c r="CJ19" i="1"/>
  <c r="CA19" i="1"/>
  <c r="DG19" i="1"/>
  <c r="DF19" i="1"/>
  <c r="CE19" i="1"/>
  <c r="DE19" i="1"/>
  <c r="CF19" i="1"/>
  <c r="CV19" i="1"/>
  <c r="DD19" i="1"/>
  <c r="CL19" i="1"/>
  <c r="CD19" i="1"/>
  <c r="DJ18" i="1"/>
  <c r="CC17" i="1"/>
  <c r="CW17" i="1"/>
  <c r="DR17" i="1"/>
  <c r="CB17" i="1"/>
  <c r="CM17" i="1" s="1"/>
  <c r="CX17" i="1"/>
  <c r="CQ17" i="1"/>
  <c r="DL17" i="1"/>
  <c r="CM16" i="1"/>
  <c r="CR16" i="1" s="1"/>
  <c r="DK21" i="20" l="1"/>
  <c r="DI21" i="20"/>
  <c r="DH18" i="20"/>
  <c r="DM18" i="20" s="1"/>
  <c r="DF22" i="20"/>
  <c r="DB22" i="20"/>
  <c r="CL22" i="20"/>
  <c r="CH22" i="20"/>
  <c r="CD22" i="20"/>
  <c r="DD22" i="20"/>
  <c r="CY22" i="20"/>
  <c r="CI22" i="20"/>
  <c r="DQ22" i="20"/>
  <c r="DG22" i="20"/>
  <c r="DA22" i="20"/>
  <c r="CV22" i="20"/>
  <c r="CK22" i="20"/>
  <c r="CF22" i="20"/>
  <c r="CA22" i="20"/>
  <c r="DC22" i="20"/>
  <c r="CG22" i="20"/>
  <c r="CZ22" i="20"/>
  <c r="CE22" i="20"/>
  <c r="CJ22" i="20"/>
  <c r="DE22" i="20"/>
  <c r="BW21" i="20"/>
  <c r="BX20" i="20"/>
  <c r="BY20" i="20" s="1"/>
  <c r="BK24" i="20"/>
  <c r="BL23" i="20"/>
  <c r="BM23" i="20" s="1"/>
  <c r="CN21" i="20"/>
  <c r="CM18" i="20"/>
  <c r="CR18" i="20" s="1"/>
  <c r="CP21" i="20"/>
  <c r="CO21" i="20"/>
  <c r="DJ21" i="20"/>
  <c r="CW19" i="20"/>
  <c r="CC19" i="20"/>
  <c r="CB19" i="20"/>
  <c r="CX19" i="20"/>
  <c r="DR19" i="20"/>
  <c r="DL19" i="20"/>
  <c r="CQ19" i="20"/>
  <c r="CM18" i="19"/>
  <c r="CR18" i="19" s="1"/>
  <c r="CT18" i="19" s="1"/>
  <c r="CO20" i="19"/>
  <c r="DG21" i="19"/>
  <c r="DC21" i="19"/>
  <c r="CY21" i="19"/>
  <c r="CI21" i="19"/>
  <c r="CE21" i="19"/>
  <c r="CA21" i="19"/>
  <c r="DF21" i="19"/>
  <c r="DB21" i="19"/>
  <c r="CL21" i="19"/>
  <c r="CH21" i="19"/>
  <c r="CD21" i="19"/>
  <c r="DQ21" i="19"/>
  <c r="DE21" i="19"/>
  <c r="DA21" i="19"/>
  <c r="CK21" i="19"/>
  <c r="CG21" i="19"/>
  <c r="CZ21" i="19"/>
  <c r="CJ21" i="19"/>
  <c r="CV21" i="19"/>
  <c r="CF21" i="19"/>
  <c r="DD21" i="19"/>
  <c r="CP20" i="19"/>
  <c r="DJ20" i="19"/>
  <c r="CB19" i="19"/>
  <c r="CX19" i="19"/>
  <c r="CC19" i="19"/>
  <c r="DR19" i="19"/>
  <c r="CW19" i="19"/>
  <c r="DL19" i="19"/>
  <c r="CQ19" i="19"/>
  <c r="DO17" i="19"/>
  <c r="BK23" i="19"/>
  <c r="BL22" i="19"/>
  <c r="BM22" i="19" s="1"/>
  <c r="BW21" i="19"/>
  <c r="BX20" i="19"/>
  <c r="BY20" i="19" s="1"/>
  <c r="CN20" i="19"/>
  <c r="DK20" i="19"/>
  <c r="DI20" i="19"/>
  <c r="CT17" i="19"/>
  <c r="DH18" i="19"/>
  <c r="DM18" i="19" s="1"/>
  <c r="DI23" i="18"/>
  <c r="CO23" i="18"/>
  <c r="DJ23" i="18"/>
  <c r="CP23" i="18"/>
  <c r="DF24" i="18"/>
  <c r="DB24" i="18"/>
  <c r="CL24" i="18"/>
  <c r="CH24" i="18"/>
  <c r="CD24" i="18"/>
  <c r="DE24" i="18"/>
  <c r="CZ24" i="18"/>
  <c r="CJ24" i="18"/>
  <c r="CE24" i="18"/>
  <c r="DD24" i="18"/>
  <c r="CY24" i="18"/>
  <c r="CI24" i="18"/>
  <c r="DA24" i="18"/>
  <c r="CG24" i="18"/>
  <c r="CF24" i="18"/>
  <c r="DG24" i="18"/>
  <c r="DC24" i="18"/>
  <c r="CK24" i="18"/>
  <c r="DQ24" i="18"/>
  <c r="CV24" i="18"/>
  <c r="CA24" i="18"/>
  <c r="BW24" i="18"/>
  <c r="BX23" i="18"/>
  <c r="BY23" i="18" s="1"/>
  <c r="DK23" i="18"/>
  <c r="CB22" i="18"/>
  <c r="CX22" i="18"/>
  <c r="CC22" i="18"/>
  <c r="DR22" i="18"/>
  <c r="CW22" i="18"/>
  <c r="CQ22" i="18"/>
  <c r="DL22" i="18"/>
  <c r="CM21" i="18"/>
  <c r="CR21" i="18" s="1"/>
  <c r="DH21" i="18"/>
  <c r="DM21" i="18" s="1"/>
  <c r="BK26" i="18"/>
  <c r="BL25" i="18"/>
  <c r="BM25" i="18" s="1"/>
  <c r="CN22" i="17"/>
  <c r="CM20" i="17"/>
  <c r="CR20" i="17" s="1"/>
  <c r="CT20" i="17" s="1"/>
  <c r="DJ22" i="17"/>
  <c r="BW23" i="17"/>
  <c r="BX22" i="17"/>
  <c r="BY22" i="17" s="1"/>
  <c r="BK25" i="17"/>
  <c r="BL24" i="17"/>
  <c r="BM24" i="17" s="1"/>
  <c r="CO22" i="17"/>
  <c r="CT19" i="17"/>
  <c r="DI22" i="17"/>
  <c r="DO19" i="17"/>
  <c r="CB21" i="17"/>
  <c r="CX21" i="17"/>
  <c r="CC21" i="17"/>
  <c r="DR21" i="17"/>
  <c r="CW21" i="17"/>
  <c r="DL21" i="17"/>
  <c r="CQ21" i="17"/>
  <c r="DD23" i="17"/>
  <c r="CZ23" i="17"/>
  <c r="CV23" i="17"/>
  <c r="CJ23" i="17"/>
  <c r="CF23" i="17"/>
  <c r="DQ23" i="17"/>
  <c r="DF23" i="17"/>
  <c r="DA23" i="17"/>
  <c r="CK23" i="17"/>
  <c r="CE23" i="17"/>
  <c r="DC23" i="17"/>
  <c r="CH23" i="17"/>
  <c r="DG23" i="17"/>
  <c r="CL23" i="17"/>
  <c r="CA23" i="17"/>
  <c r="DE23" i="17"/>
  <c r="CI23" i="17"/>
  <c r="DB23" i="17"/>
  <c r="CG23" i="17"/>
  <c r="CY23" i="17"/>
  <c r="CD23" i="17"/>
  <c r="DH20" i="17"/>
  <c r="DM20" i="17" s="1"/>
  <c r="CP22" i="17"/>
  <c r="DK22" i="17"/>
  <c r="CM20" i="16"/>
  <c r="CR20" i="16" s="1"/>
  <c r="DK22" i="16"/>
  <c r="DJ22" i="16"/>
  <c r="DQ23" i="16"/>
  <c r="DE23" i="16"/>
  <c r="DA23" i="16"/>
  <c r="CK23" i="16"/>
  <c r="CG23" i="16"/>
  <c r="DD23" i="16"/>
  <c r="CZ23" i="16"/>
  <c r="DI23" i="16" s="1"/>
  <c r="CV23" i="16"/>
  <c r="CJ23" i="16"/>
  <c r="CF23" i="16"/>
  <c r="DG23" i="16"/>
  <c r="DC23" i="16"/>
  <c r="CY23" i="16"/>
  <c r="CH23" i="16"/>
  <c r="DF23" i="16"/>
  <c r="CE23" i="16"/>
  <c r="DB23" i="16"/>
  <c r="CL23" i="16"/>
  <c r="CD23" i="16"/>
  <c r="CI23" i="16"/>
  <c r="CA23" i="16"/>
  <c r="CO22" i="16"/>
  <c r="DI22" i="16"/>
  <c r="DO19" i="16"/>
  <c r="BK25" i="16"/>
  <c r="BL24" i="16"/>
  <c r="BM24" i="16" s="1"/>
  <c r="CX21" i="16"/>
  <c r="CC21" i="16"/>
  <c r="DR21" i="16"/>
  <c r="CW21" i="16"/>
  <c r="CB21" i="16"/>
  <c r="CQ21" i="16"/>
  <c r="DL21" i="16"/>
  <c r="DH20" i="16"/>
  <c r="DM20" i="16" s="1"/>
  <c r="BW23" i="16"/>
  <c r="BX22" i="16"/>
  <c r="BY22" i="16" s="1"/>
  <c r="CN22" i="16"/>
  <c r="CP22" i="16"/>
  <c r="CO23" i="14"/>
  <c r="CM20" i="14"/>
  <c r="CR20" i="14" s="1"/>
  <c r="BW23" i="14"/>
  <c r="BX22" i="14"/>
  <c r="BY22" i="14" s="1"/>
  <c r="CP23" i="14"/>
  <c r="CT19" i="14"/>
  <c r="DH20" i="14"/>
  <c r="DM20" i="14" s="1"/>
  <c r="DI23" i="14"/>
  <c r="DG24" i="14"/>
  <c r="DC24" i="14"/>
  <c r="CY24" i="14"/>
  <c r="CI24" i="14"/>
  <c r="CE24" i="14"/>
  <c r="CA24" i="14"/>
  <c r="DQ24" i="14"/>
  <c r="DE24" i="14"/>
  <c r="DA24" i="14"/>
  <c r="CK24" i="14"/>
  <c r="CG24" i="14"/>
  <c r="DD24" i="14"/>
  <c r="CV24" i="14"/>
  <c r="CF24" i="14"/>
  <c r="DB24" i="14"/>
  <c r="CL24" i="14"/>
  <c r="CD24" i="14"/>
  <c r="CZ24" i="14"/>
  <c r="CJ24" i="14"/>
  <c r="CH24" i="14"/>
  <c r="DF24" i="14"/>
  <c r="DK23" i="14"/>
  <c r="DJ23" i="14"/>
  <c r="CB21" i="14"/>
  <c r="CX21" i="14"/>
  <c r="CC21" i="14"/>
  <c r="DR21" i="14"/>
  <c r="CW21" i="14"/>
  <c r="DL21" i="14"/>
  <c r="CQ21" i="14"/>
  <c r="CN23" i="14"/>
  <c r="DL25" i="12"/>
  <c r="BW27" i="12"/>
  <c r="BX27" i="12" s="1"/>
  <c r="BY27" i="12" s="1"/>
  <c r="BX26" i="12"/>
  <c r="BY26" i="12" s="1"/>
  <c r="CM24" i="12"/>
  <c r="CR24" i="12" s="1"/>
  <c r="DH25" i="12"/>
  <c r="DM25" i="12" s="1"/>
  <c r="DO25" i="12" s="1"/>
  <c r="CM25" i="12"/>
  <c r="CR25" i="12" s="1"/>
  <c r="CT25" i="12" s="1"/>
  <c r="DO23" i="12"/>
  <c r="DH24" i="12"/>
  <c r="DM24" i="12" s="1"/>
  <c r="DH18" i="8"/>
  <c r="CM18" i="8"/>
  <c r="CR18" i="8" s="1"/>
  <c r="CT18" i="8" s="1"/>
  <c r="DJ21" i="8"/>
  <c r="CN21" i="8"/>
  <c r="CW19" i="8"/>
  <c r="CC19" i="8"/>
  <c r="CX19" i="8"/>
  <c r="DR19" i="8"/>
  <c r="CB19" i="8"/>
  <c r="CQ19" i="8"/>
  <c r="DL19" i="8"/>
  <c r="BW21" i="8"/>
  <c r="BX20" i="8"/>
  <c r="BY20" i="8" s="1"/>
  <c r="CP21" i="8"/>
  <c r="DK21" i="8"/>
  <c r="CO21" i="8"/>
  <c r="DF22" i="8"/>
  <c r="DB22" i="8"/>
  <c r="CL22" i="8"/>
  <c r="CH22" i="8"/>
  <c r="CD22" i="8"/>
  <c r="DQ22" i="8"/>
  <c r="DG22" i="8"/>
  <c r="DA22" i="8"/>
  <c r="CV22" i="8"/>
  <c r="CK22" i="8"/>
  <c r="CF22" i="8"/>
  <c r="CA22" i="8"/>
  <c r="DE22" i="8"/>
  <c r="CZ22" i="8"/>
  <c r="CJ22" i="8"/>
  <c r="CE22" i="8"/>
  <c r="DD22" i="8"/>
  <c r="CY22" i="8"/>
  <c r="CI22" i="8"/>
  <c r="CG22" i="8"/>
  <c r="DC22" i="8"/>
  <c r="BK24" i="8"/>
  <c r="BL23" i="8"/>
  <c r="BM23" i="8" s="1"/>
  <c r="CT17" i="8"/>
  <c r="DM18" i="8"/>
  <c r="CO18" i="9"/>
  <c r="DK18" i="9"/>
  <c r="DH16" i="9"/>
  <c r="DM16" i="9" s="1"/>
  <c r="DO16" i="9" s="1"/>
  <c r="BW19" i="9"/>
  <c r="BX18" i="9"/>
  <c r="BY18" i="9" s="1"/>
  <c r="DO15" i="9"/>
  <c r="DI18" i="9"/>
  <c r="DD19" i="9"/>
  <c r="CZ19" i="9"/>
  <c r="CV19" i="9"/>
  <c r="CJ19" i="9"/>
  <c r="CF19" i="9"/>
  <c r="DG19" i="9"/>
  <c r="DC19" i="9"/>
  <c r="CY19" i="9"/>
  <c r="CI19" i="9"/>
  <c r="CE19" i="9"/>
  <c r="CA19" i="9"/>
  <c r="DA19" i="9"/>
  <c r="CK19" i="9"/>
  <c r="DF19" i="9"/>
  <c r="CH19" i="9"/>
  <c r="DE19" i="9"/>
  <c r="CG19" i="9"/>
  <c r="DQ19" i="9"/>
  <c r="DB19" i="9"/>
  <c r="CL19" i="9"/>
  <c r="CD19" i="9"/>
  <c r="CN18" i="9"/>
  <c r="BK21" i="9"/>
  <c r="BL20" i="9"/>
  <c r="BM20" i="9" s="1"/>
  <c r="CT15" i="9"/>
  <c r="DR17" i="9"/>
  <c r="CX17" i="9"/>
  <c r="CW17" i="9"/>
  <c r="CC17" i="9"/>
  <c r="CB17" i="9"/>
  <c r="DL17" i="9"/>
  <c r="CQ17" i="9"/>
  <c r="CP18" i="9"/>
  <c r="DJ18" i="9"/>
  <c r="CM16" i="9"/>
  <c r="CR16" i="9" s="1"/>
  <c r="CT17" i="6"/>
  <c r="DO17" i="6"/>
  <c r="CC18" i="6"/>
  <c r="CW18" i="6"/>
  <c r="DH18" i="6" s="1"/>
  <c r="DM18" i="6" s="1"/>
  <c r="DR18" i="6"/>
  <c r="CX18" i="6"/>
  <c r="CB18" i="6"/>
  <c r="DL18" i="6"/>
  <c r="CQ18" i="6"/>
  <c r="CT16" i="6"/>
  <c r="DJ19" i="6"/>
  <c r="BW20" i="6"/>
  <c r="BX19" i="6"/>
  <c r="BY19" i="6" s="1"/>
  <c r="DC20" i="6"/>
  <c r="CE20" i="6"/>
  <c r="DA20" i="6"/>
  <c r="CI20" i="6"/>
  <c r="DD20" i="6"/>
  <c r="CH20" i="6"/>
  <c r="DB20" i="6"/>
  <c r="CG20" i="6"/>
  <c r="CZ20" i="6"/>
  <c r="DI20" i="6" s="1"/>
  <c r="CF20" i="6"/>
  <c r="DQ20" i="6"/>
  <c r="DG20" i="6"/>
  <c r="CL20" i="6"/>
  <c r="CV20" i="6"/>
  <c r="CA20" i="6"/>
  <c r="DF20" i="6"/>
  <c r="CK20" i="6"/>
  <c r="DE20" i="6"/>
  <c r="CJ20" i="6"/>
  <c r="CP20" i="6" s="1"/>
  <c r="CY20" i="6"/>
  <c r="CD20" i="6"/>
  <c r="BK22" i="6"/>
  <c r="BL21" i="6"/>
  <c r="BM21" i="6" s="1"/>
  <c r="CP19" i="6"/>
  <c r="CR17" i="1"/>
  <c r="CT17" i="1" s="1"/>
  <c r="CP19" i="1"/>
  <c r="DF20" i="1"/>
  <c r="CH20" i="1"/>
  <c r="DD20" i="1"/>
  <c r="CV20" i="1"/>
  <c r="CF20" i="1"/>
  <c r="DA20" i="1"/>
  <c r="CE20" i="1"/>
  <c r="CZ20" i="1"/>
  <c r="CD20" i="1"/>
  <c r="CY20" i="1"/>
  <c r="DB20" i="1"/>
  <c r="CG20" i="1"/>
  <c r="CO20" i="1" s="1"/>
  <c r="DE20" i="1"/>
  <c r="DK20" i="1" s="1"/>
  <c r="CL20" i="1"/>
  <c r="DG20" i="1"/>
  <c r="CK20" i="1"/>
  <c r="CI20" i="1"/>
  <c r="DQ20" i="1"/>
  <c r="CA20" i="1"/>
  <c r="CJ20" i="1"/>
  <c r="CP20" i="1" s="1"/>
  <c r="DC20" i="1"/>
  <c r="DH17" i="1"/>
  <c r="DM17" i="1" s="1"/>
  <c r="CO19" i="1"/>
  <c r="BK22" i="1"/>
  <c r="BL21" i="1"/>
  <c r="BM21" i="1" s="1"/>
  <c r="DR18" i="1"/>
  <c r="CX18" i="1"/>
  <c r="CW18" i="1"/>
  <c r="DH18" i="1" s="1"/>
  <c r="DM18" i="1" s="1"/>
  <c r="CC18" i="1"/>
  <c r="CB18" i="1"/>
  <c r="CQ18" i="1"/>
  <c r="DL18" i="1"/>
  <c r="DJ19" i="1"/>
  <c r="DO16" i="1"/>
  <c r="CT16" i="1"/>
  <c r="DK19" i="1"/>
  <c r="CN19" i="1"/>
  <c r="BW20" i="1"/>
  <c r="BX19" i="1"/>
  <c r="BY19" i="1" s="1"/>
  <c r="CM19" i="20" l="1"/>
  <c r="CR19" i="20" s="1"/>
  <c r="DH19" i="20"/>
  <c r="DM19" i="20" s="1"/>
  <c r="DI22" i="20"/>
  <c r="CP22" i="20"/>
  <c r="CN22" i="20"/>
  <c r="DK22" i="20"/>
  <c r="DR20" i="20"/>
  <c r="CX20" i="20"/>
  <c r="CW20" i="20"/>
  <c r="CC20" i="20"/>
  <c r="CB20" i="20"/>
  <c r="CQ20" i="20"/>
  <c r="DL20" i="20"/>
  <c r="DJ22" i="20"/>
  <c r="BW22" i="20"/>
  <c r="BX21" i="20"/>
  <c r="BY21" i="20" s="1"/>
  <c r="CT18" i="20"/>
  <c r="DG23" i="20"/>
  <c r="DC23" i="20"/>
  <c r="CY23" i="20"/>
  <c r="CI23" i="20"/>
  <c r="CE23" i="20"/>
  <c r="CA23" i="20"/>
  <c r="DE23" i="20"/>
  <c r="CZ23" i="20"/>
  <c r="DD23" i="20"/>
  <c r="CL23" i="20"/>
  <c r="CG23" i="20"/>
  <c r="DQ23" i="20"/>
  <c r="DB23" i="20"/>
  <c r="CV23" i="20"/>
  <c r="CK23" i="20"/>
  <c r="CF23" i="20"/>
  <c r="DA23" i="20"/>
  <c r="CJ23" i="20"/>
  <c r="CD23" i="20"/>
  <c r="DF23" i="20"/>
  <c r="CH23" i="20"/>
  <c r="DO18" i="20"/>
  <c r="BK25" i="20"/>
  <c r="BL24" i="20"/>
  <c r="BM24" i="20" s="1"/>
  <c r="CO22" i="20"/>
  <c r="CO21" i="19"/>
  <c r="CP21" i="19"/>
  <c r="DJ21" i="19"/>
  <c r="DD22" i="19"/>
  <c r="CZ22" i="19"/>
  <c r="CV22" i="19"/>
  <c r="CJ22" i="19"/>
  <c r="CF22" i="19"/>
  <c r="DQ22" i="19"/>
  <c r="DF22" i="19"/>
  <c r="DA22" i="19"/>
  <c r="DC22" i="19"/>
  <c r="CI22" i="19"/>
  <c r="CD22" i="19"/>
  <c r="DB22" i="19"/>
  <c r="CH22" i="19"/>
  <c r="DG22" i="19"/>
  <c r="CY22" i="19"/>
  <c r="CL22" i="19"/>
  <c r="CG22" i="19"/>
  <c r="CA22" i="19"/>
  <c r="CK22" i="19"/>
  <c r="CE22" i="19"/>
  <c r="DE22" i="19"/>
  <c r="DO18" i="19"/>
  <c r="DR20" i="19"/>
  <c r="CX20" i="19"/>
  <c r="CB20" i="19"/>
  <c r="CW20" i="19"/>
  <c r="CC20" i="19"/>
  <c r="DL20" i="19"/>
  <c r="CQ20" i="19"/>
  <c r="BK24" i="19"/>
  <c r="BL23" i="19"/>
  <c r="BM23" i="19" s="1"/>
  <c r="BW22" i="19"/>
  <c r="BX21" i="19"/>
  <c r="BY21" i="19" s="1"/>
  <c r="DH19" i="19"/>
  <c r="DM19" i="19" s="1"/>
  <c r="CM19" i="19"/>
  <c r="CR19" i="19" s="1"/>
  <c r="DI21" i="19"/>
  <c r="DK21" i="19"/>
  <c r="CN21" i="19"/>
  <c r="DH22" i="18"/>
  <c r="DM22" i="18" s="1"/>
  <c r="DO22" i="18" s="1"/>
  <c r="CM22" i="18"/>
  <c r="CR22" i="18" s="1"/>
  <c r="CT22" i="18" s="1"/>
  <c r="DI24" i="18"/>
  <c r="DG25" i="18"/>
  <c r="DC25" i="18"/>
  <c r="CY25" i="18"/>
  <c r="CI25" i="18"/>
  <c r="CE25" i="18"/>
  <c r="CA25" i="18"/>
  <c r="DD25" i="18"/>
  <c r="CH25" i="18"/>
  <c r="DB25" i="18"/>
  <c r="CL25" i="18"/>
  <c r="CG25" i="18"/>
  <c r="DE25" i="18"/>
  <c r="CJ25" i="18"/>
  <c r="DA25" i="18"/>
  <c r="CF25" i="18"/>
  <c r="DF25" i="18"/>
  <c r="CK25" i="18"/>
  <c r="CZ25" i="18"/>
  <c r="DI25" i="18" s="1"/>
  <c r="CD25" i="18"/>
  <c r="DQ25" i="18"/>
  <c r="CV25" i="18"/>
  <c r="CW23" i="18"/>
  <c r="CC23" i="18"/>
  <c r="DR23" i="18"/>
  <c r="CX23" i="18"/>
  <c r="CB23" i="18"/>
  <c r="DL23" i="18"/>
  <c r="CQ23" i="18"/>
  <c r="DK24" i="18"/>
  <c r="DJ24" i="18"/>
  <c r="DO21" i="18"/>
  <c r="CP24" i="18"/>
  <c r="CT21" i="18"/>
  <c r="CO24" i="18"/>
  <c r="BK27" i="18"/>
  <c r="BL27" i="18" s="1"/>
  <c r="BM27" i="18" s="1"/>
  <c r="BL26" i="18"/>
  <c r="BM26" i="18" s="1"/>
  <c r="BW25" i="18"/>
  <c r="BX24" i="18"/>
  <c r="BY24" i="18" s="1"/>
  <c r="CN24" i="18"/>
  <c r="DH21" i="17"/>
  <c r="DM21" i="17" s="1"/>
  <c r="DO21" i="17" s="1"/>
  <c r="CN23" i="17"/>
  <c r="CO23" i="17"/>
  <c r="DJ23" i="17"/>
  <c r="DI23" i="17"/>
  <c r="CM21" i="17"/>
  <c r="CR21" i="17" s="1"/>
  <c r="DQ24" i="17"/>
  <c r="DE24" i="17"/>
  <c r="DA24" i="17"/>
  <c r="CK24" i="17"/>
  <c r="CG24" i="17"/>
  <c r="DG24" i="17"/>
  <c r="DC24" i="17"/>
  <c r="CY24" i="17"/>
  <c r="CI24" i="17"/>
  <c r="CE24" i="17"/>
  <c r="CA24" i="17"/>
  <c r="DD24" i="17"/>
  <c r="CV24" i="17"/>
  <c r="CF24" i="17"/>
  <c r="CZ24" i="17"/>
  <c r="DI24" i="17" s="1"/>
  <c r="CJ24" i="17"/>
  <c r="CH24" i="17"/>
  <c r="CD24" i="17"/>
  <c r="CL24" i="17"/>
  <c r="DF24" i="17"/>
  <c r="DB24" i="17"/>
  <c r="DK23" i="17"/>
  <c r="CP23" i="17"/>
  <c r="BK26" i="17"/>
  <c r="BL25" i="17"/>
  <c r="BM25" i="17" s="1"/>
  <c r="DO20" i="17"/>
  <c r="CW22" i="17"/>
  <c r="CC22" i="17"/>
  <c r="CX22" i="17"/>
  <c r="CB22" i="17"/>
  <c r="DR22" i="17"/>
  <c r="CQ22" i="17"/>
  <c r="DL22" i="17"/>
  <c r="BW24" i="17"/>
  <c r="BX23" i="17"/>
  <c r="BY23" i="17" s="1"/>
  <c r="DH21" i="16"/>
  <c r="DM21" i="16" s="1"/>
  <c r="DO21" i="16" s="1"/>
  <c r="CN23" i="16"/>
  <c r="DO20" i="16"/>
  <c r="DD24" i="16"/>
  <c r="CZ24" i="16"/>
  <c r="CV24" i="16"/>
  <c r="CJ24" i="16"/>
  <c r="CF24" i="16"/>
  <c r="DG24" i="16"/>
  <c r="DB24" i="16"/>
  <c r="CL24" i="16"/>
  <c r="CG24" i="16"/>
  <c r="CA24" i="16"/>
  <c r="DQ24" i="16"/>
  <c r="DF24" i="16"/>
  <c r="DA24" i="16"/>
  <c r="CK24" i="16"/>
  <c r="CE24" i="16"/>
  <c r="DE24" i="16"/>
  <c r="CY24" i="16"/>
  <c r="CI24" i="16"/>
  <c r="CD24" i="16"/>
  <c r="DC24" i="16"/>
  <c r="CH24" i="16"/>
  <c r="CT20" i="16"/>
  <c r="CP23" i="16"/>
  <c r="DK23" i="16"/>
  <c r="BK26" i="16"/>
  <c r="BL25" i="16"/>
  <c r="BM25" i="16" s="1"/>
  <c r="CO23" i="16"/>
  <c r="CB22" i="16"/>
  <c r="DR22" i="16"/>
  <c r="CW22" i="16"/>
  <c r="CX22" i="16"/>
  <c r="CC22" i="16"/>
  <c r="DL22" i="16"/>
  <c r="CQ22" i="16"/>
  <c r="BW24" i="16"/>
  <c r="BX23" i="16"/>
  <c r="BY23" i="16" s="1"/>
  <c r="CM21" i="16"/>
  <c r="CR21" i="16" s="1"/>
  <c r="DJ23" i="16"/>
  <c r="DI24" i="14"/>
  <c r="CP24" i="14"/>
  <c r="DJ24" i="14"/>
  <c r="DK24" i="14"/>
  <c r="DO20" i="14"/>
  <c r="CO24" i="14"/>
  <c r="CT20" i="14"/>
  <c r="CW22" i="14"/>
  <c r="CC22" i="14"/>
  <c r="DR22" i="14"/>
  <c r="CX22" i="14"/>
  <c r="CB22" i="14"/>
  <c r="DL22" i="14"/>
  <c r="CQ22" i="14"/>
  <c r="DH21" i="14"/>
  <c r="DM21" i="14" s="1"/>
  <c r="CM21" i="14"/>
  <c r="CR21" i="14" s="1"/>
  <c r="CN24" i="14"/>
  <c r="BW24" i="14"/>
  <c r="BX23" i="14"/>
  <c r="BY23" i="14" s="1"/>
  <c r="CC27" i="12"/>
  <c r="CB27" i="12"/>
  <c r="CQ27" i="12"/>
  <c r="CR27" i="12" s="1"/>
  <c r="CT27" i="12" s="1"/>
  <c r="CC26" i="12"/>
  <c r="CB26" i="12"/>
  <c r="CQ26" i="12"/>
  <c r="CR26" i="12" s="1"/>
  <c r="CT26" i="12" s="1"/>
  <c r="DO24" i="12"/>
  <c r="DO9" i="12" s="1"/>
  <c r="DO11" i="12" s="1"/>
  <c r="CT24" i="12"/>
  <c r="CM19" i="8"/>
  <c r="CR19" i="8" s="1"/>
  <c r="CT19" i="8" s="1"/>
  <c r="DH19" i="8"/>
  <c r="DM19" i="8" s="1"/>
  <c r="DO19" i="8" s="1"/>
  <c r="CP22" i="8"/>
  <c r="DI22" i="8"/>
  <c r="DK22" i="8"/>
  <c r="CO22" i="8"/>
  <c r="CN22" i="8"/>
  <c r="DF23" i="8"/>
  <c r="DB23" i="8"/>
  <c r="CL23" i="8"/>
  <c r="CH23" i="8"/>
  <c r="CD23" i="8"/>
  <c r="DE23" i="8"/>
  <c r="CZ23" i="8"/>
  <c r="CJ23" i="8"/>
  <c r="CE23" i="8"/>
  <c r="DC23" i="8"/>
  <c r="CG23" i="8"/>
  <c r="DQ23" i="8"/>
  <c r="DG23" i="8"/>
  <c r="CV23" i="8"/>
  <c r="DD23" i="8"/>
  <c r="CK23" i="8"/>
  <c r="CA23" i="8"/>
  <c r="DA23" i="8"/>
  <c r="CI23" i="8"/>
  <c r="CF23" i="8"/>
  <c r="CY23" i="8"/>
  <c r="BK25" i="8"/>
  <c r="BL24" i="8"/>
  <c r="BM24" i="8" s="1"/>
  <c r="DO18" i="8"/>
  <c r="DJ22" i="8"/>
  <c r="CB20" i="8"/>
  <c r="DR20" i="8"/>
  <c r="CX20" i="8"/>
  <c r="CW20" i="8"/>
  <c r="CC20" i="8"/>
  <c r="DL20" i="8"/>
  <c r="CQ20" i="8"/>
  <c r="BW22" i="8"/>
  <c r="BX21" i="8"/>
  <c r="BY21" i="8" s="1"/>
  <c r="DJ19" i="9"/>
  <c r="CO19" i="9"/>
  <c r="CN19" i="9"/>
  <c r="CT16" i="9"/>
  <c r="DQ20" i="9"/>
  <c r="DE20" i="9"/>
  <c r="DA20" i="9"/>
  <c r="CK20" i="9"/>
  <c r="CG20" i="9"/>
  <c r="DD20" i="9"/>
  <c r="CZ20" i="9"/>
  <c r="CV20" i="9"/>
  <c r="CJ20" i="9"/>
  <c r="CF20" i="9"/>
  <c r="DF20" i="9"/>
  <c r="DB20" i="9"/>
  <c r="CL20" i="9"/>
  <c r="CH20" i="9"/>
  <c r="CD20" i="9"/>
  <c r="DC20" i="9"/>
  <c r="CY20" i="9"/>
  <c r="CI20" i="9"/>
  <c r="CE20" i="9"/>
  <c r="DG20" i="9"/>
  <c r="CA20" i="9"/>
  <c r="DI19" i="9"/>
  <c r="CM17" i="9"/>
  <c r="CR17" i="9" s="1"/>
  <c r="BK22" i="9"/>
  <c r="BL21" i="9"/>
  <c r="BM21" i="9" s="1"/>
  <c r="DK19" i="9"/>
  <c r="CP19" i="9"/>
  <c r="DR18" i="9"/>
  <c r="CX18" i="9"/>
  <c r="CC18" i="9"/>
  <c r="CB18" i="9"/>
  <c r="CW18" i="9"/>
  <c r="CQ18" i="9"/>
  <c r="DL18" i="9"/>
  <c r="DH17" i="9"/>
  <c r="DM17" i="9" s="1"/>
  <c r="BW20" i="9"/>
  <c r="BX19" i="9"/>
  <c r="BY19" i="9" s="1"/>
  <c r="DO18" i="6"/>
  <c r="DK20" i="6"/>
  <c r="CZ21" i="6"/>
  <c r="DI21" i="6" s="1"/>
  <c r="CJ21" i="6"/>
  <c r="CP21" i="6" s="1"/>
  <c r="DC21" i="6"/>
  <c r="CK21" i="6"/>
  <c r="CA21" i="6"/>
  <c r="CD21" i="6"/>
  <c r="DG21" i="6"/>
  <c r="DQ21" i="6"/>
  <c r="DF21" i="6"/>
  <c r="CV21" i="6"/>
  <c r="CL21" i="6"/>
  <c r="DB21" i="6"/>
  <c r="CG21" i="6"/>
  <c r="DE21" i="6"/>
  <c r="CI21" i="6"/>
  <c r="DD21" i="6"/>
  <c r="CH21" i="6"/>
  <c r="DA21" i="6"/>
  <c r="CF21" i="6"/>
  <c r="CY21" i="6"/>
  <c r="CE21" i="6"/>
  <c r="CN21" i="6" s="1"/>
  <c r="CN20" i="6"/>
  <c r="BK23" i="6"/>
  <c r="BL22" i="6"/>
  <c r="BM22" i="6" s="1"/>
  <c r="CO20" i="6"/>
  <c r="CM18" i="6"/>
  <c r="CR18" i="6" s="1"/>
  <c r="CX19" i="6"/>
  <c r="CW19" i="6"/>
  <c r="DH19" i="6" s="1"/>
  <c r="DM19" i="6" s="1"/>
  <c r="CC19" i="6"/>
  <c r="DR19" i="6"/>
  <c r="CB19" i="6"/>
  <c r="CM19" i="6" s="1"/>
  <c r="CR19" i="6" s="1"/>
  <c r="DL19" i="6"/>
  <c r="CQ19" i="6"/>
  <c r="DJ20" i="6"/>
  <c r="BW21" i="6"/>
  <c r="BX20" i="6"/>
  <c r="BY20" i="6" s="1"/>
  <c r="DJ20" i="1"/>
  <c r="CC19" i="1"/>
  <c r="DR19" i="1"/>
  <c r="CX19" i="1"/>
  <c r="CW19" i="1"/>
  <c r="DH19" i="1" s="1"/>
  <c r="CB19" i="1"/>
  <c r="CM19" i="1" s="1"/>
  <c r="DL19" i="1"/>
  <c r="CQ19" i="1"/>
  <c r="DO18" i="1"/>
  <c r="BK23" i="1"/>
  <c r="BL22" i="1"/>
  <c r="BM22" i="1" s="1"/>
  <c r="DI20" i="1"/>
  <c r="BW21" i="1"/>
  <c r="BX20" i="1"/>
  <c r="BY20" i="1" s="1"/>
  <c r="DC21" i="1"/>
  <c r="CE21" i="1"/>
  <c r="CN21" i="1" s="1"/>
  <c r="DQ21" i="1"/>
  <c r="DA21" i="1"/>
  <c r="CK21" i="1"/>
  <c r="CY21" i="1"/>
  <c r="CD21" i="1"/>
  <c r="DG21" i="1"/>
  <c r="CL21" i="1"/>
  <c r="CA21" i="1"/>
  <c r="CZ21" i="1"/>
  <c r="DI21" i="1" s="1"/>
  <c r="CF21" i="1"/>
  <c r="DE21" i="1"/>
  <c r="CI21" i="1"/>
  <c r="CV21" i="1"/>
  <c r="DD21" i="1"/>
  <c r="CH21" i="1"/>
  <c r="DB21" i="1"/>
  <c r="CG21" i="1"/>
  <c r="DF21" i="1"/>
  <c r="CJ21" i="1"/>
  <c r="CN20" i="1"/>
  <c r="DO17" i="1"/>
  <c r="CM18" i="1"/>
  <c r="CR18" i="1" s="1"/>
  <c r="CO23" i="20" l="1"/>
  <c r="DH20" i="20"/>
  <c r="DM20" i="20" s="1"/>
  <c r="DK23" i="20"/>
  <c r="DJ23" i="20"/>
  <c r="CP23" i="20"/>
  <c r="DD24" i="20"/>
  <c r="CZ24" i="20"/>
  <c r="CV24" i="20"/>
  <c r="CJ24" i="20"/>
  <c r="CF24" i="20"/>
  <c r="DC24" i="20"/>
  <c r="CH24" i="20"/>
  <c r="DG24" i="20"/>
  <c r="DA24" i="20"/>
  <c r="CL24" i="20"/>
  <c r="CE24" i="20"/>
  <c r="DF24" i="20"/>
  <c r="CY24" i="20"/>
  <c r="CK24" i="20"/>
  <c r="CD24" i="20"/>
  <c r="DE24" i="20"/>
  <c r="CI24" i="20"/>
  <c r="CA24" i="20"/>
  <c r="DB24" i="20"/>
  <c r="DQ24" i="20"/>
  <c r="CG24" i="20"/>
  <c r="DR21" i="20"/>
  <c r="CX21" i="20"/>
  <c r="CW21" i="20"/>
  <c r="CC21" i="20"/>
  <c r="CB21" i="20"/>
  <c r="DL21" i="20"/>
  <c r="CQ21" i="20"/>
  <c r="BK26" i="20"/>
  <c r="BL25" i="20"/>
  <c r="BM25" i="20" s="1"/>
  <c r="CN23" i="20"/>
  <c r="DO19" i="20"/>
  <c r="BW23" i="20"/>
  <c r="BX22" i="20"/>
  <c r="BY22" i="20" s="1"/>
  <c r="CM20" i="20"/>
  <c r="CR20" i="20" s="1"/>
  <c r="DI23" i="20"/>
  <c r="CT19" i="20"/>
  <c r="DH20" i="19"/>
  <c r="DM20" i="19" s="1"/>
  <c r="DO20" i="19" s="1"/>
  <c r="CN22" i="19"/>
  <c r="CO22" i="19"/>
  <c r="DR21" i="19"/>
  <c r="CX21" i="19"/>
  <c r="CW21" i="19"/>
  <c r="CC21" i="19"/>
  <c r="CB21" i="19"/>
  <c r="CQ21" i="19"/>
  <c r="DL21" i="19"/>
  <c r="BK25" i="19"/>
  <c r="BL24" i="19"/>
  <c r="BM24" i="19" s="1"/>
  <c r="DJ22" i="19"/>
  <c r="CP22" i="19"/>
  <c r="BW23" i="19"/>
  <c r="BX22" i="19"/>
  <c r="BY22" i="19" s="1"/>
  <c r="CM20" i="19"/>
  <c r="CR20" i="19" s="1"/>
  <c r="CT19" i="19"/>
  <c r="DK22" i="19"/>
  <c r="DI22" i="19"/>
  <c r="DO19" i="19"/>
  <c r="DQ23" i="19"/>
  <c r="DE23" i="19"/>
  <c r="DA23" i="19"/>
  <c r="CK23" i="19"/>
  <c r="CG23" i="19"/>
  <c r="DD23" i="19"/>
  <c r="CY23" i="19"/>
  <c r="CI23" i="19"/>
  <c r="CD23" i="19"/>
  <c r="DG23" i="19"/>
  <c r="CZ23" i="19"/>
  <c r="DI23" i="19" s="1"/>
  <c r="CL23" i="19"/>
  <c r="CE23" i="19"/>
  <c r="DF23" i="19"/>
  <c r="CJ23" i="19"/>
  <c r="DC23" i="19"/>
  <c r="CV23" i="19"/>
  <c r="CH23" i="19"/>
  <c r="CA23" i="19"/>
  <c r="CF23" i="19"/>
  <c r="DB23" i="19"/>
  <c r="DH23" i="18"/>
  <c r="DM23" i="18" s="1"/>
  <c r="CP25" i="18"/>
  <c r="DK25" i="18"/>
  <c r="BW26" i="18"/>
  <c r="BX25" i="18"/>
  <c r="BY25" i="18" s="1"/>
  <c r="CM23" i="18"/>
  <c r="CR23" i="18" s="1"/>
  <c r="DQ26" i="18"/>
  <c r="DE26" i="18"/>
  <c r="DA26" i="18"/>
  <c r="CK26" i="18"/>
  <c r="CG26" i="18"/>
  <c r="DC26" i="18"/>
  <c r="CH26" i="18"/>
  <c r="DD26" i="18"/>
  <c r="CV26" i="18"/>
  <c r="CI26" i="18"/>
  <c r="CA26" i="18"/>
  <c r="DB26" i="18"/>
  <c r="CF26" i="18"/>
  <c r="DF26" i="18"/>
  <c r="CD26" i="18"/>
  <c r="CZ26" i="18"/>
  <c r="CL26" i="18"/>
  <c r="CJ26" i="18"/>
  <c r="DG26" i="18"/>
  <c r="CE26" i="18"/>
  <c r="CY26" i="18"/>
  <c r="DR24" i="18"/>
  <c r="CX24" i="18"/>
  <c r="CC24" i="18"/>
  <c r="CW24" i="18"/>
  <c r="CB24" i="18"/>
  <c r="DL24" i="18"/>
  <c r="CQ24" i="18"/>
  <c r="CO25" i="18"/>
  <c r="DF27" i="18"/>
  <c r="DB27" i="18"/>
  <c r="CL27" i="18"/>
  <c r="CH27" i="18"/>
  <c r="CD27" i="18"/>
  <c r="DQ27" i="18"/>
  <c r="DG27" i="18"/>
  <c r="DA27" i="18"/>
  <c r="CV27" i="18"/>
  <c r="CK27" i="18"/>
  <c r="CF27" i="18"/>
  <c r="CA27" i="18"/>
  <c r="CZ27" i="18"/>
  <c r="CE27" i="18"/>
  <c r="DE27" i="18"/>
  <c r="CY27" i="18"/>
  <c r="CJ27" i="18"/>
  <c r="CG27" i="18"/>
  <c r="DD27" i="18"/>
  <c r="DC27" i="18"/>
  <c r="CI27" i="18"/>
  <c r="DJ25" i="18"/>
  <c r="CN25" i="18"/>
  <c r="DH22" i="17"/>
  <c r="DM22" i="17" s="1"/>
  <c r="DO22" i="17" s="1"/>
  <c r="CM22" i="17"/>
  <c r="CR22" i="17" s="1"/>
  <c r="CT22" i="17" s="1"/>
  <c r="DJ24" i="17"/>
  <c r="CB23" i="17"/>
  <c r="CX23" i="17"/>
  <c r="CC23" i="17"/>
  <c r="DR23" i="17"/>
  <c r="CW23" i="17"/>
  <c r="CQ23" i="17"/>
  <c r="DL23" i="17"/>
  <c r="DF25" i="17"/>
  <c r="DB25" i="17"/>
  <c r="CL25" i="17"/>
  <c r="CH25" i="17"/>
  <c r="CD25" i="17"/>
  <c r="DD25" i="17"/>
  <c r="CZ25" i="17"/>
  <c r="CV25" i="17"/>
  <c r="CJ25" i="17"/>
  <c r="CF25" i="17"/>
  <c r="DE25" i="17"/>
  <c r="CG25" i="17"/>
  <c r="DQ25" i="17"/>
  <c r="DA25" i="17"/>
  <c r="CK25" i="17"/>
  <c r="DC25" i="17"/>
  <c r="CY25" i="17"/>
  <c r="CI25" i="17"/>
  <c r="CE25" i="17"/>
  <c r="DG25" i="17"/>
  <c r="CA25" i="17"/>
  <c r="CN24" i="17"/>
  <c r="CT21" i="17"/>
  <c r="BW25" i="17"/>
  <c r="BX24" i="17"/>
  <c r="BY24" i="17" s="1"/>
  <c r="BL26" i="17"/>
  <c r="BM26" i="17" s="1"/>
  <c r="CP24" i="17"/>
  <c r="DK24" i="17"/>
  <c r="CO24" i="17"/>
  <c r="DH22" i="16"/>
  <c r="DM22" i="16" s="1"/>
  <c r="DO22" i="16" s="1"/>
  <c r="DK24" i="16"/>
  <c r="CN24" i="16"/>
  <c r="CW23" i="16"/>
  <c r="CC23" i="16"/>
  <c r="CB23" i="16"/>
  <c r="DR23" i="16"/>
  <c r="CX23" i="16"/>
  <c r="CQ23" i="16"/>
  <c r="DL23" i="16"/>
  <c r="CM22" i="16"/>
  <c r="CR22" i="16" s="1"/>
  <c r="BK27" i="16"/>
  <c r="BL27" i="16" s="1"/>
  <c r="BM27" i="16" s="1"/>
  <c r="BL26" i="16"/>
  <c r="BM26" i="16" s="1"/>
  <c r="DJ24" i="16"/>
  <c r="BW25" i="16"/>
  <c r="BX24" i="16"/>
  <c r="BY24" i="16" s="1"/>
  <c r="CO24" i="16"/>
  <c r="DI24" i="16"/>
  <c r="CT21" i="16"/>
  <c r="DQ25" i="16"/>
  <c r="DE25" i="16"/>
  <c r="DA25" i="16"/>
  <c r="CK25" i="16"/>
  <c r="CG25" i="16"/>
  <c r="DF25" i="16"/>
  <c r="CZ25" i="16"/>
  <c r="DI25" i="16" s="1"/>
  <c r="CJ25" i="16"/>
  <c r="CE25" i="16"/>
  <c r="DD25" i="16"/>
  <c r="CY25" i="16"/>
  <c r="CI25" i="16"/>
  <c r="CD25" i="16"/>
  <c r="DC25" i="16"/>
  <c r="CH25" i="16"/>
  <c r="DG25" i="16"/>
  <c r="CL25" i="16"/>
  <c r="DB25" i="16"/>
  <c r="CF25" i="16"/>
  <c r="CV25" i="16"/>
  <c r="CA25" i="16"/>
  <c r="CP24" i="16"/>
  <c r="BX24" i="14"/>
  <c r="BY24" i="14" s="1"/>
  <c r="CM22" i="14"/>
  <c r="CR22" i="14" s="1"/>
  <c r="DH22" i="14"/>
  <c r="DM22" i="14" s="1"/>
  <c r="CT21" i="14"/>
  <c r="DR23" i="14"/>
  <c r="CX23" i="14"/>
  <c r="CC23" i="14"/>
  <c r="CW23" i="14"/>
  <c r="CB23" i="14"/>
  <c r="CQ23" i="14"/>
  <c r="DL23" i="14"/>
  <c r="DO21" i="14"/>
  <c r="CT9" i="12"/>
  <c r="CT11" i="12" s="1"/>
  <c r="DU26" i="12" s="1"/>
  <c r="DV26" i="12"/>
  <c r="ED26" i="12" s="1"/>
  <c r="DV27" i="12"/>
  <c r="ED27" i="12" s="1"/>
  <c r="DV14" i="12"/>
  <c r="ED14" i="12" s="1"/>
  <c r="DV15" i="12"/>
  <c r="ED15" i="12" s="1"/>
  <c r="DV16" i="12"/>
  <c r="ED16" i="12" s="1"/>
  <c r="DV17" i="12"/>
  <c r="ED17" i="12" s="1"/>
  <c r="DV18" i="12"/>
  <c r="ED18" i="12" s="1"/>
  <c r="DV19" i="12"/>
  <c r="ED19" i="12" s="1"/>
  <c r="DV20" i="12"/>
  <c r="ED20" i="12" s="1"/>
  <c r="DV22" i="12"/>
  <c r="ED22" i="12" s="1"/>
  <c r="DV21" i="12"/>
  <c r="ED21" i="12" s="1"/>
  <c r="DV23" i="12"/>
  <c r="ED23" i="12" s="1"/>
  <c r="DV25" i="12"/>
  <c r="ED25" i="12" s="1"/>
  <c r="DV24" i="12"/>
  <c r="ED24" i="12" s="1"/>
  <c r="DH20" i="8"/>
  <c r="DM20" i="8" s="1"/>
  <c r="CM20" i="8"/>
  <c r="CR20" i="8" s="1"/>
  <c r="CT20" i="8" s="1"/>
  <c r="DK23" i="8"/>
  <c r="CP23" i="8"/>
  <c r="BL25" i="8"/>
  <c r="BM25" i="8" s="1"/>
  <c r="CW21" i="8"/>
  <c r="CC21" i="8"/>
  <c r="CB21" i="8"/>
  <c r="CX21" i="8"/>
  <c r="DR21" i="8"/>
  <c r="CQ21" i="8"/>
  <c r="DL21" i="8"/>
  <c r="DI23" i="8"/>
  <c r="BW23" i="8"/>
  <c r="BX22" i="8"/>
  <c r="BY22" i="8" s="1"/>
  <c r="DJ23" i="8"/>
  <c r="CO23" i="8"/>
  <c r="DG24" i="8"/>
  <c r="DC24" i="8"/>
  <c r="CY24" i="8"/>
  <c r="CI24" i="8"/>
  <c r="CE24" i="8"/>
  <c r="CA24" i="8"/>
  <c r="DD24" i="8"/>
  <c r="CH24" i="8"/>
  <c r="DQ24" i="8"/>
  <c r="DF24" i="8"/>
  <c r="DA24" i="8"/>
  <c r="CV24" i="8"/>
  <c r="CK24" i="8"/>
  <c r="CF24" i="8"/>
  <c r="DE24" i="8"/>
  <c r="CJ24" i="8"/>
  <c r="DB24" i="8"/>
  <c r="CG24" i="8"/>
  <c r="CZ24" i="8"/>
  <c r="CD24" i="8"/>
  <c r="CL24" i="8"/>
  <c r="CN23" i="8"/>
  <c r="CM18" i="9"/>
  <c r="CR18" i="9" s="1"/>
  <c r="CN20" i="9"/>
  <c r="DJ20" i="9"/>
  <c r="CO20" i="9"/>
  <c r="BW21" i="9"/>
  <c r="BX20" i="9"/>
  <c r="BY20" i="9" s="1"/>
  <c r="DH18" i="9"/>
  <c r="DM18" i="9" s="1"/>
  <c r="DF21" i="9"/>
  <c r="DB21" i="9"/>
  <c r="DE21" i="9"/>
  <c r="CZ21" i="9"/>
  <c r="CL21" i="9"/>
  <c r="CH21" i="9"/>
  <c r="CD21" i="9"/>
  <c r="DD21" i="9"/>
  <c r="CY21" i="9"/>
  <c r="CK21" i="9"/>
  <c r="CG21" i="9"/>
  <c r="DC21" i="9"/>
  <c r="CJ21" i="9"/>
  <c r="CF21" i="9"/>
  <c r="DQ21" i="9"/>
  <c r="DG21" i="9"/>
  <c r="DA21" i="9"/>
  <c r="CV21" i="9"/>
  <c r="CI21" i="9"/>
  <c r="CE21" i="9"/>
  <c r="CA21" i="9"/>
  <c r="DI20" i="9"/>
  <c r="DO17" i="9"/>
  <c r="BK23" i="9"/>
  <c r="BL22" i="9"/>
  <c r="BM22" i="9" s="1"/>
  <c r="CB19" i="9"/>
  <c r="CC19" i="9"/>
  <c r="CX19" i="9"/>
  <c r="DR19" i="9"/>
  <c r="CW19" i="9"/>
  <c r="DL19" i="9"/>
  <c r="CQ19" i="9"/>
  <c r="CT17" i="9"/>
  <c r="CP20" i="9"/>
  <c r="DK20" i="9"/>
  <c r="CT19" i="6"/>
  <c r="DE22" i="6"/>
  <c r="CG22" i="6"/>
  <c r="DF22" i="6"/>
  <c r="CV22" i="6"/>
  <c r="CD22" i="6"/>
  <c r="DD22" i="6"/>
  <c r="CL22" i="6"/>
  <c r="DC22" i="6"/>
  <c r="CK22" i="6"/>
  <c r="CY22" i="6"/>
  <c r="CI22" i="6"/>
  <c r="CH22" i="6"/>
  <c r="CF22" i="6"/>
  <c r="DB22" i="6"/>
  <c r="CA22" i="6"/>
  <c r="DQ22" i="6"/>
  <c r="CJ22" i="6"/>
  <c r="CP22" i="6" s="1"/>
  <c r="CE22" i="6"/>
  <c r="DG22" i="6"/>
  <c r="DA22" i="6"/>
  <c r="CZ22" i="6"/>
  <c r="DI22" i="6" s="1"/>
  <c r="CW20" i="6"/>
  <c r="CB20" i="6"/>
  <c r="CX20" i="6"/>
  <c r="CC20" i="6"/>
  <c r="DR20" i="6"/>
  <c r="CQ20" i="6"/>
  <c r="DL20" i="6"/>
  <c r="BK24" i="6"/>
  <c r="BL23" i="6"/>
  <c r="BM23" i="6" s="1"/>
  <c r="DO19" i="6"/>
  <c r="DK21" i="6"/>
  <c r="BW22" i="6"/>
  <c r="BX21" i="6"/>
  <c r="BY21" i="6" s="1"/>
  <c r="CO21" i="6"/>
  <c r="CT18" i="6"/>
  <c r="DJ21" i="6"/>
  <c r="BW22" i="1"/>
  <c r="BX21" i="1"/>
  <c r="BY21" i="1" s="1"/>
  <c r="CX20" i="1"/>
  <c r="CC20" i="1"/>
  <c r="CW20" i="1"/>
  <c r="DH20" i="1" s="1"/>
  <c r="DM20" i="1" s="1"/>
  <c r="DR20" i="1"/>
  <c r="CB20" i="1"/>
  <c r="CQ20" i="1"/>
  <c r="DL20" i="1"/>
  <c r="CP21" i="1"/>
  <c r="CR19" i="1"/>
  <c r="DK21" i="1"/>
  <c r="DM19" i="1"/>
  <c r="CT18" i="1"/>
  <c r="CO21" i="1"/>
  <c r="CZ22" i="1"/>
  <c r="CJ22" i="1"/>
  <c r="DF22" i="1"/>
  <c r="CH22" i="1"/>
  <c r="DD22" i="1"/>
  <c r="CI22" i="1"/>
  <c r="DC22" i="1"/>
  <c r="CG22" i="1"/>
  <c r="DB22" i="1"/>
  <c r="CF22" i="1"/>
  <c r="DQ22" i="1"/>
  <c r="DE22" i="1"/>
  <c r="CK22" i="1"/>
  <c r="CV22" i="1"/>
  <c r="DG22" i="1"/>
  <c r="CA22" i="1"/>
  <c r="DA22" i="1"/>
  <c r="CY22" i="1"/>
  <c r="CE22" i="1"/>
  <c r="CN22" i="1" s="1"/>
  <c r="CD22" i="1"/>
  <c r="CL22" i="1"/>
  <c r="DJ21" i="1"/>
  <c r="BK24" i="1"/>
  <c r="BL23" i="1"/>
  <c r="BM23" i="1" s="1"/>
  <c r="DK24" i="20" l="1"/>
  <c r="DH21" i="20"/>
  <c r="DM21" i="20" s="1"/>
  <c r="DO21" i="20" s="1"/>
  <c r="CO24" i="20"/>
  <c r="DJ24" i="20"/>
  <c r="CN24" i="20"/>
  <c r="BW24" i="20"/>
  <c r="BX23" i="20"/>
  <c r="BY23" i="20" s="1"/>
  <c r="DQ25" i="20"/>
  <c r="DE25" i="20"/>
  <c r="DA25" i="20"/>
  <c r="CK25" i="20"/>
  <c r="CG25" i="20"/>
  <c r="DG25" i="20"/>
  <c r="DB25" i="20"/>
  <c r="CV25" i="20"/>
  <c r="CL25" i="20"/>
  <c r="CF25" i="20"/>
  <c r="CA25" i="20"/>
  <c r="DD25" i="20"/>
  <c r="CI25" i="20"/>
  <c r="DC25" i="20"/>
  <c r="CH25" i="20"/>
  <c r="CZ25" i="20"/>
  <c r="CE25" i="20"/>
  <c r="DF25" i="20"/>
  <c r="CD25" i="20"/>
  <c r="CY25" i="20"/>
  <c r="CJ25" i="20"/>
  <c r="CM21" i="20"/>
  <c r="CR21" i="20" s="1"/>
  <c r="CP24" i="20"/>
  <c r="BL26" i="20"/>
  <c r="BM26" i="20" s="1"/>
  <c r="DO20" i="20"/>
  <c r="CT20" i="20"/>
  <c r="DI24" i="20"/>
  <c r="DR22" i="20"/>
  <c r="CX22" i="20"/>
  <c r="CC22" i="20"/>
  <c r="CW22" i="20"/>
  <c r="CB22" i="20"/>
  <c r="DL22" i="20"/>
  <c r="CQ22" i="20"/>
  <c r="DH21" i="19"/>
  <c r="CP23" i="19"/>
  <c r="DJ23" i="19"/>
  <c r="CO23" i="19"/>
  <c r="CB22" i="19"/>
  <c r="DR22" i="19"/>
  <c r="CW22" i="19"/>
  <c r="CC22" i="19"/>
  <c r="CX22" i="19"/>
  <c r="CQ22" i="19"/>
  <c r="DL22" i="19"/>
  <c r="BK26" i="19"/>
  <c r="BL25" i="19"/>
  <c r="BM25" i="19" s="1"/>
  <c r="DK23" i="19"/>
  <c r="BW24" i="19"/>
  <c r="BX23" i="19"/>
  <c r="BY23" i="19" s="1"/>
  <c r="DM21" i="19"/>
  <c r="CN23" i="19"/>
  <c r="CT20" i="19"/>
  <c r="DF24" i="19"/>
  <c r="DB24" i="19"/>
  <c r="CL24" i="19"/>
  <c r="CH24" i="19"/>
  <c r="CD24" i="19"/>
  <c r="DC24" i="19"/>
  <c r="CG24" i="19"/>
  <c r="DQ24" i="19"/>
  <c r="DA24" i="19"/>
  <c r="CF24" i="19"/>
  <c r="DG24" i="19"/>
  <c r="CZ24" i="19"/>
  <c r="CK24" i="19"/>
  <c r="CE24" i="19"/>
  <c r="CN24" i="19" s="1"/>
  <c r="DE24" i="19"/>
  <c r="CY24" i="19"/>
  <c r="CJ24" i="19"/>
  <c r="DD24" i="19"/>
  <c r="CI24" i="19"/>
  <c r="CV24" i="19"/>
  <c r="CA24" i="19"/>
  <c r="CM21" i="19"/>
  <c r="CR21" i="19" s="1"/>
  <c r="DJ26" i="18"/>
  <c r="CN26" i="18"/>
  <c r="CP26" i="18"/>
  <c r="CO27" i="18"/>
  <c r="DK27" i="18"/>
  <c r="DJ27" i="18"/>
  <c r="CT23" i="18"/>
  <c r="CX25" i="18"/>
  <c r="CC25" i="18"/>
  <c r="DR25" i="18"/>
  <c r="CW25" i="18"/>
  <c r="CB25" i="18"/>
  <c r="CQ25" i="18"/>
  <c r="DL25" i="18"/>
  <c r="CN27" i="18"/>
  <c r="CM24" i="18"/>
  <c r="CR24" i="18" s="1"/>
  <c r="DK26" i="18"/>
  <c r="BW27" i="18"/>
  <c r="BX27" i="18" s="1"/>
  <c r="BY27" i="18" s="1"/>
  <c r="BX26" i="18"/>
  <c r="BY26" i="18" s="1"/>
  <c r="CP27" i="18"/>
  <c r="DI27" i="18"/>
  <c r="DO23" i="18"/>
  <c r="DH24" i="18"/>
  <c r="DM24" i="18" s="1"/>
  <c r="DI26" i="18"/>
  <c r="CO26" i="18"/>
  <c r="CN25" i="17"/>
  <c r="DK25" i="17"/>
  <c r="DI25" i="17"/>
  <c r="DJ25" i="17"/>
  <c r="BW26" i="17"/>
  <c r="BX25" i="17"/>
  <c r="BY25" i="17" s="1"/>
  <c r="DQ26" i="17"/>
  <c r="DE26" i="17"/>
  <c r="DA26" i="17"/>
  <c r="CK26" i="17"/>
  <c r="CG26" i="17"/>
  <c r="DG26" i="17"/>
  <c r="DB26" i="17"/>
  <c r="CV26" i="17"/>
  <c r="CL26" i="17"/>
  <c r="CF26" i="17"/>
  <c r="CA26" i="17"/>
  <c r="DD26" i="17"/>
  <c r="CY26" i="17"/>
  <c r="CI26" i="17"/>
  <c r="CD26" i="17"/>
  <c r="DC26" i="17"/>
  <c r="CH26" i="17"/>
  <c r="CZ26" i="17"/>
  <c r="CE26" i="17"/>
  <c r="CJ26" i="17"/>
  <c r="DF26" i="17"/>
  <c r="CP25" i="17"/>
  <c r="CW24" i="17"/>
  <c r="CC24" i="17"/>
  <c r="CB24" i="17"/>
  <c r="CX24" i="17"/>
  <c r="DR24" i="17"/>
  <c r="CQ24" i="17"/>
  <c r="DL24" i="17"/>
  <c r="CO25" i="17"/>
  <c r="DH23" i="17"/>
  <c r="DM23" i="17" s="1"/>
  <c r="CM23" i="17"/>
  <c r="CR23" i="17" s="1"/>
  <c r="CM23" i="16"/>
  <c r="CR23" i="16" s="1"/>
  <c r="CT23" i="16" s="1"/>
  <c r="CP25" i="16"/>
  <c r="CT22" i="16"/>
  <c r="DJ25" i="16"/>
  <c r="DK25" i="16"/>
  <c r="CB24" i="16"/>
  <c r="DR24" i="16"/>
  <c r="CW24" i="16"/>
  <c r="CX24" i="16"/>
  <c r="CC24" i="16"/>
  <c r="DL24" i="16"/>
  <c r="CQ24" i="16"/>
  <c r="CN25" i="16"/>
  <c r="CO25" i="16"/>
  <c r="BW26" i="16"/>
  <c r="BX25" i="16"/>
  <c r="BY25" i="16" s="1"/>
  <c r="DD26" i="16"/>
  <c r="CZ26" i="16"/>
  <c r="CV26" i="16"/>
  <c r="CJ26" i="16"/>
  <c r="CF26" i="16"/>
  <c r="DE26" i="16"/>
  <c r="CY26" i="16"/>
  <c r="CI26" i="16"/>
  <c r="CD26" i="16"/>
  <c r="DG26" i="16"/>
  <c r="DB26" i="16"/>
  <c r="CL26" i="16"/>
  <c r="CG26" i="16"/>
  <c r="DQ26" i="16"/>
  <c r="DF26" i="16"/>
  <c r="CK26" i="16"/>
  <c r="CA26" i="16"/>
  <c r="DC26" i="16"/>
  <c r="CH26" i="16"/>
  <c r="DA26" i="16"/>
  <c r="CE26" i="16"/>
  <c r="CN26" i="16" s="1"/>
  <c r="DF27" i="16"/>
  <c r="DB27" i="16"/>
  <c r="CL27" i="16"/>
  <c r="CH27" i="16"/>
  <c r="CD27" i="16"/>
  <c r="DQ27" i="16"/>
  <c r="DE27" i="16"/>
  <c r="DA27" i="16"/>
  <c r="CK27" i="16"/>
  <c r="CG27" i="16"/>
  <c r="DD27" i="16"/>
  <c r="CV27" i="16"/>
  <c r="CF27" i="16"/>
  <c r="CZ27" i="16"/>
  <c r="CJ27" i="16"/>
  <c r="CE27" i="16"/>
  <c r="DG27" i="16"/>
  <c r="CA27" i="16"/>
  <c r="DC27" i="16"/>
  <c r="CI27" i="16"/>
  <c r="CY27" i="16"/>
  <c r="DH23" i="16"/>
  <c r="DM23" i="16" s="1"/>
  <c r="DH23" i="14"/>
  <c r="DM23" i="14" s="1"/>
  <c r="DO23" i="14" s="1"/>
  <c r="DO22" i="14"/>
  <c r="CW24" i="14"/>
  <c r="CC24" i="14"/>
  <c r="DR24" i="14"/>
  <c r="CX24" i="14"/>
  <c r="CB24" i="14"/>
  <c r="CQ24" i="14"/>
  <c r="DL24" i="14"/>
  <c r="CM23" i="14"/>
  <c r="CR23" i="14" s="1"/>
  <c r="CT22" i="14"/>
  <c r="DU21" i="12"/>
  <c r="DU18" i="12"/>
  <c r="DU14" i="12"/>
  <c r="EC14" i="12" s="1"/>
  <c r="EE14" i="12" s="1"/>
  <c r="DU25" i="12"/>
  <c r="DX25" i="12" s="1"/>
  <c r="DU20" i="12"/>
  <c r="DU16" i="12"/>
  <c r="DU27" i="12"/>
  <c r="DY27" i="12" s="1"/>
  <c r="DU23" i="12"/>
  <c r="EC23" i="12" s="1"/>
  <c r="EE23" i="12" s="1"/>
  <c r="DU19" i="12"/>
  <c r="DU15" i="12"/>
  <c r="DU24" i="12"/>
  <c r="EC24" i="12" s="1"/>
  <c r="EE24" i="12" s="1"/>
  <c r="DU22" i="12"/>
  <c r="DX22" i="12" s="1"/>
  <c r="DU17" i="12"/>
  <c r="EC27" i="12"/>
  <c r="EE27" i="12" s="1"/>
  <c r="DX27" i="12"/>
  <c r="EC26" i="12"/>
  <c r="EE26" i="12" s="1"/>
  <c r="DY26" i="12"/>
  <c r="DW26" i="12"/>
  <c r="DX26" i="12"/>
  <c r="EC20" i="12"/>
  <c r="EE20" i="12" s="1"/>
  <c r="DY20" i="12"/>
  <c r="DX20" i="12"/>
  <c r="DW20" i="12"/>
  <c r="DW24" i="12"/>
  <c r="DW23" i="12"/>
  <c r="DX19" i="12"/>
  <c r="DY19" i="12"/>
  <c r="EC19" i="12"/>
  <c r="EE19" i="12" s="1"/>
  <c r="DW19" i="12"/>
  <c r="EC15" i="12"/>
  <c r="EE15" i="12" s="1"/>
  <c r="DY15" i="12"/>
  <c r="DX15" i="12"/>
  <c r="DW15" i="12"/>
  <c r="DY22" i="12"/>
  <c r="DX17" i="12"/>
  <c r="DW17" i="12"/>
  <c r="EC17" i="12"/>
  <c r="EE17" i="12" s="1"/>
  <c r="DY17" i="12"/>
  <c r="EC25" i="12"/>
  <c r="EE25" i="12" s="1"/>
  <c r="DW25" i="12"/>
  <c r="DW16" i="12"/>
  <c r="EC16" i="12"/>
  <c r="EE16" i="12" s="1"/>
  <c r="DY16" i="12"/>
  <c r="DX16" i="12"/>
  <c r="EC21" i="12"/>
  <c r="EE21" i="12" s="1"/>
  <c r="DY21" i="12"/>
  <c r="DX21" i="12"/>
  <c r="DW21" i="12"/>
  <c r="DW18" i="12"/>
  <c r="EC18" i="12"/>
  <c r="EE18" i="12" s="1"/>
  <c r="DY18" i="12"/>
  <c r="DX18" i="12"/>
  <c r="DX14" i="12"/>
  <c r="DW14" i="12"/>
  <c r="DI24" i="8"/>
  <c r="DH21" i="8"/>
  <c r="DM21" i="8" s="1"/>
  <c r="DO21" i="8" s="1"/>
  <c r="DJ24" i="8"/>
  <c r="CP24" i="8"/>
  <c r="CO24" i="8"/>
  <c r="CN24" i="8"/>
  <c r="DK24" i="8"/>
  <c r="DR22" i="8"/>
  <c r="CX22" i="8"/>
  <c r="CC22" i="8"/>
  <c r="CW22" i="8"/>
  <c r="CB22" i="8"/>
  <c r="DL22" i="8"/>
  <c r="CQ22" i="8"/>
  <c r="BW24" i="8"/>
  <c r="BX23" i="8"/>
  <c r="BY23" i="8" s="1"/>
  <c r="DD25" i="8"/>
  <c r="CZ25" i="8"/>
  <c r="CV25" i="8"/>
  <c r="CJ25" i="8"/>
  <c r="CF25" i="8"/>
  <c r="DF25" i="8"/>
  <c r="DB25" i="8"/>
  <c r="CL25" i="8"/>
  <c r="CH25" i="8"/>
  <c r="CD25" i="8"/>
  <c r="DQ25" i="8"/>
  <c r="DE25" i="8"/>
  <c r="DA25" i="8"/>
  <c r="CK25" i="8"/>
  <c r="CG25" i="8"/>
  <c r="CE25" i="8"/>
  <c r="DC25" i="8"/>
  <c r="DG25" i="8"/>
  <c r="CI25" i="8"/>
  <c r="CY25" i="8"/>
  <c r="CA25" i="8"/>
  <c r="DO20" i="8"/>
  <c r="CM21" i="8"/>
  <c r="CR21" i="8" s="1"/>
  <c r="CN21" i="9"/>
  <c r="DH19" i="9"/>
  <c r="DM19" i="9" s="1"/>
  <c r="DG22" i="9"/>
  <c r="DC22" i="9"/>
  <c r="CY22" i="9"/>
  <c r="CI22" i="9"/>
  <c r="CE22" i="9"/>
  <c r="CA22" i="9"/>
  <c r="DF22" i="9"/>
  <c r="DB22" i="9"/>
  <c r="DE22" i="9"/>
  <c r="CH22" i="9"/>
  <c r="DD22" i="9"/>
  <c r="CL22" i="9"/>
  <c r="CG22" i="9"/>
  <c r="DQ22" i="9"/>
  <c r="DA22" i="9"/>
  <c r="CV22" i="9"/>
  <c r="CK22" i="9"/>
  <c r="CF22" i="9"/>
  <c r="CZ22" i="9"/>
  <c r="DI22" i="9" s="1"/>
  <c r="CJ22" i="9"/>
  <c r="CD22" i="9"/>
  <c r="CP21" i="9"/>
  <c r="BK24" i="9"/>
  <c r="BL23" i="9"/>
  <c r="BM23" i="9" s="1"/>
  <c r="DI21" i="9"/>
  <c r="DO18" i="9"/>
  <c r="CM19" i="9"/>
  <c r="CR19" i="9" s="1"/>
  <c r="CT18" i="9"/>
  <c r="CO21" i="9"/>
  <c r="DK21" i="9"/>
  <c r="CW20" i="9"/>
  <c r="CC20" i="9"/>
  <c r="CB20" i="9"/>
  <c r="DR20" i="9"/>
  <c r="CX20" i="9"/>
  <c r="DL20" i="9"/>
  <c r="CQ20" i="9"/>
  <c r="DJ21" i="9"/>
  <c r="BW22" i="9"/>
  <c r="BX21" i="9"/>
  <c r="BY21" i="9" s="1"/>
  <c r="CB21" i="6"/>
  <c r="CX21" i="6"/>
  <c r="DR21" i="6"/>
  <c r="CW21" i="6"/>
  <c r="DH21" i="6" s="1"/>
  <c r="CC21" i="6"/>
  <c r="CQ21" i="6"/>
  <c r="DL21" i="6"/>
  <c r="BW23" i="6"/>
  <c r="BX22" i="6"/>
  <c r="BY22" i="6" s="1"/>
  <c r="CN22" i="6"/>
  <c r="CO22" i="6"/>
  <c r="DB23" i="6"/>
  <c r="DJ23" i="6" s="1"/>
  <c r="CL23" i="6"/>
  <c r="CD23" i="6"/>
  <c r="DQ23" i="6"/>
  <c r="CY23" i="6"/>
  <c r="CG23" i="6"/>
  <c r="DG23" i="6"/>
  <c r="CF23" i="6"/>
  <c r="DF23" i="6"/>
  <c r="CE23" i="6"/>
  <c r="CN23" i="6" s="1"/>
  <c r="DC23" i="6"/>
  <c r="CJ23" i="6"/>
  <c r="CA23" i="6"/>
  <c r="CZ23" i="6"/>
  <c r="DI23" i="6" s="1"/>
  <c r="CH23" i="6"/>
  <c r="CV23" i="6"/>
  <c r="DE23" i="6"/>
  <c r="DK23" i="6" s="1"/>
  <c r="CI23" i="6"/>
  <c r="DD23" i="6"/>
  <c r="DA23" i="6"/>
  <c r="CK23" i="6"/>
  <c r="CM20" i="6"/>
  <c r="CR20" i="6" s="1"/>
  <c r="DK22" i="6"/>
  <c r="BK25" i="6"/>
  <c r="BL24" i="6"/>
  <c r="BM24" i="6" s="1"/>
  <c r="DH20" i="6"/>
  <c r="DM20" i="6" s="1"/>
  <c r="DJ22" i="6"/>
  <c r="DK22" i="1"/>
  <c r="CO22" i="1"/>
  <c r="CM20" i="1"/>
  <c r="CR20" i="1" s="1"/>
  <c r="DE23" i="1"/>
  <c r="CG23" i="1"/>
  <c r="DC23" i="1"/>
  <c r="CE23" i="1"/>
  <c r="CN23" i="1" s="1"/>
  <c r="DD23" i="1"/>
  <c r="CI23" i="1"/>
  <c r="DB23" i="1"/>
  <c r="CH23" i="1"/>
  <c r="DA23" i="1"/>
  <c r="CF23" i="1"/>
  <c r="DF23" i="1"/>
  <c r="CJ23" i="1"/>
  <c r="CP23" i="1" s="1"/>
  <c r="CZ23" i="1"/>
  <c r="DI23" i="1" s="1"/>
  <c r="CD23" i="1"/>
  <c r="CY23" i="1"/>
  <c r="CV23" i="1"/>
  <c r="CL23" i="1"/>
  <c r="DG23" i="1"/>
  <c r="CK23" i="1"/>
  <c r="DQ23" i="1"/>
  <c r="CA23" i="1"/>
  <c r="BW23" i="1"/>
  <c r="BX22" i="1"/>
  <c r="BY22" i="1" s="1"/>
  <c r="DO19" i="1"/>
  <c r="CT19" i="1"/>
  <c r="CC21" i="1"/>
  <c r="CX21" i="1"/>
  <c r="CB21" i="1"/>
  <c r="DR21" i="1"/>
  <c r="CW21" i="1"/>
  <c r="DL21" i="1"/>
  <c r="CQ21" i="1"/>
  <c r="BK25" i="1"/>
  <c r="BL24" i="1"/>
  <c r="BM24" i="1" s="1"/>
  <c r="DJ22" i="1"/>
  <c r="DO20" i="1"/>
  <c r="CP22" i="1"/>
  <c r="DI22" i="1"/>
  <c r="CM22" i="20" l="1"/>
  <c r="CR22" i="20" s="1"/>
  <c r="CT22" i="20" s="1"/>
  <c r="CP25" i="20"/>
  <c r="DI25" i="20"/>
  <c r="CN25" i="20"/>
  <c r="DK25" i="20"/>
  <c r="CO25" i="20"/>
  <c r="DH22" i="20"/>
  <c r="DM22" i="20" s="1"/>
  <c r="CT21" i="20"/>
  <c r="DJ25" i="20"/>
  <c r="DR23" i="20"/>
  <c r="CW23" i="20"/>
  <c r="CB23" i="20"/>
  <c r="CX23" i="20"/>
  <c r="CC23" i="20"/>
  <c r="DL23" i="20"/>
  <c r="CQ23" i="20"/>
  <c r="DF26" i="20"/>
  <c r="DB26" i="20"/>
  <c r="CL26" i="20"/>
  <c r="CH26" i="20"/>
  <c r="CD26" i="20"/>
  <c r="DE26" i="20"/>
  <c r="CZ26" i="20"/>
  <c r="CJ26" i="20"/>
  <c r="CE26" i="20"/>
  <c r="DG26" i="20"/>
  <c r="CY26" i="20"/>
  <c r="CF26" i="20"/>
  <c r="DD26" i="20"/>
  <c r="CK26" i="20"/>
  <c r="DQ26" i="20"/>
  <c r="DC26" i="20"/>
  <c r="CV26" i="20"/>
  <c r="CI26" i="20"/>
  <c r="CG26" i="20"/>
  <c r="DA26" i="20"/>
  <c r="CA26" i="20"/>
  <c r="BW25" i="20"/>
  <c r="BX24" i="20"/>
  <c r="BY24" i="20" s="1"/>
  <c r="CM22" i="19"/>
  <c r="CR22" i="19" s="1"/>
  <c r="CT22" i="19" s="1"/>
  <c r="CP24" i="19"/>
  <c r="DI24" i="19"/>
  <c r="DK24" i="19"/>
  <c r="DJ24" i="19"/>
  <c r="BW25" i="19"/>
  <c r="BX24" i="19"/>
  <c r="BY24" i="19" s="1"/>
  <c r="DH22" i="19"/>
  <c r="DM22" i="19" s="1"/>
  <c r="CT21" i="19"/>
  <c r="DO21" i="19"/>
  <c r="DG25" i="19"/>
  <c r="DC25" i="19"/>
  <c r="CY25" i="19"/>
  <c r="CI25" i="19"/>
  <c r="CE25" i="19"/>
  <c r="CA25" i="19"/>
  <c r="DQ25" i="19"/>
  <c r="DE25" i="19"/>
  <c r="DA25" i="19"/>
  <c r="DB25" i="19"/>
  <c r="CH25" i="19"/>
  <c r="DF25" i="19"/>
  <c r="CK25" i="19"/>
  <c r="CF25" i="19"/>
  <c r="CV25" i="19"/>
  <c r="CJ25" i="19"/>
  <c r="CG25" i="19"/>
  <c r="DD25" i="19"/>
  <c r="CD25" i="19"/>
  <c r="CZ25" i="19"/>
  <c r="CL25" i="19"/>
  <c r="CO24" i="19"/>
  <c r="CW23" i="19"/>
  <c r="CC23" i="19"/>
  <c r="CX23" i="19"/>
  <c r="CB23" i="19"/>
  <c r="DR23" i="19"/>
  <c r="CQ23" i="19"/>
  <c r="DL23" i="19"/>
  <c r="BK27" i="19"/>
  <c r="BL26" i="19"/>
  <c r="BM26" i="19" s="1"/>
  <c r="DO24" i="18"/>
  <c r="CT24" i="18"/>
  <c r="CM25" i="18"/>
  <c r="CR25" i="18" s="1"/>
  <c r="CW26" i="18"/>
  <c r="CC26" i="18"/>
  <c r="CX26" i="18"/>
  <c r="CB26" i="18"/>
  <c r="DR26" i="18"/>
  <c r="CQ26" i="18"/>
  <c r="DL26" i="18"/>
  <c r="DH25" i="18"/>
  <c r="DM25" i="18" s="1"/>
  <c r="DR27" i="18"/>
  <c r="CX27" i="18"/>
  <c r="CC27" i="18"/>
  <c r="CB27" i="18"/>
  <c r="CW27" i="18"/>
  <c r="DL27" i="18"/>
  <c r="CQ27" i="18"/>
  <c r="DH24" i="17"/>
  <c r="DM24" i="17" s="1"/>
  <c r="DO24" i="17" s="1"/>
  <c r="CN26" i="17"/>
  <c r="CP26" i="17"/>
  <c r="DI26" i="17"/>
  <c r="DO23" i="17"/>
  <c r="DK26" i="17"/>
  <c r="CO26" i="17"/>
  <c r="DJ26" i="17"/>
  <c r="DR25" i="17"/>
  <c r="CX25" i="17"/>
  <c r="CB25" i="17"/>
  <c r="CW25" i="17"/>
  <c r="CC25" i="17"/>
  <c r="DL25" i="17"/>
  <c r="CQ25" i="17"/>
  <c r="CT23" i="17"/>
  <c r="CM24" i="17"/>
  <c r="CR24" i="17" s="1"/>
  <c r="BX26" i="17"/>
  <c r="BY26" i="17" s="1"/>
  <c r="CN27" i="16"/>
  <c r="CP27" i="16"/>
  <c r="DK27" i="16"/>
  <c r="CP26" i="16"/>
  <c r="DI27" i="16"/>
  <c r="CO27" i="16"/>
  <c r="DJ27" i="16"/>
  <c r="DH24" i="16"/>
  <c r="DM24" i="16" s="1"/>
  <c r="DO23" i="16"/>
  <c r="DJ26" i="16"/>
  <c r="CW25" i="16"/>
  <c r="CC25" i="16"/>
  <c r="CX25" i="16"/>
  <c r="CB25" i="16"/>
  <c r="DR25" i="16"/>
  <c r="DL25" i="16"/>
  <c r="CQ25" i="16"/>
  <c r="CO26" i="16"/>
  <c r="DK26" i="16"/>
  <c r="DI26" i="16"/>
  <c r="BW27" i="16"/>
  <c r="BX27" i="16" s="1"/>
  <c r="BY27" i="16" s="1"/>
  <c r="BX26" i="16"/>
  <c r="BY26" i="16" s="1"/>
  <c r="CM24" i="16"/>
  <c r="CR24" i="16" s="1"/>
  <c r="CM24" i="14"/>
  <c r="CR24" i="14" s="1"/>
  <c r="CT24" i="14" s="1"/>
  <c r="CT23" i="14"/>
  <c r="DH24" i="14"/>
  <c r="DM24" i="14" s="1"/>
  <c r="DY14" i="12"/>
  <c r="DY25" i="12"/>
  <c r="DW22" i="12"/>
  <c r="DY23" i="12"/>
  <c r="DW27" i="12"/>
  <c r="DY24" i="12"/>
  <c r="EC22" i="12"/>
  <c r="EE22" i="12" s="1"/>
  <c r="DX23" i="12"/>
  <c r="DX24" i="12"/>
  <c r="DH22" i="8"/>
  <c r="DM22" i="8" s="1"/>
  <c r="DO22" i="8" s="1"/>
  <c r="CN25" i="8"/>
  <c r="CO25" i="8"/>
  <c r="DJ25" i="8"/>
  <c r="CT21" i="8"/>
  <c r="DI25" i="8"/>
  <c r="DR23" i="8"/>
  <c r="CX23" i="8"/>
  <c r="CW23" i="8"/>
  <c r="CB23" i="8"/>
  <c r="CC23" i="8"/>
  <c r="CQ23" i="8"/>
  <c r="DL23" i="8"/>
  <c r="CM22" i="8"/>
  <c r="CR22" i="8" s="1"/>
  <c r="DK25" i="8"/>
  <c r="CP25" i="8"/>
  <c r="BW25" i="8"/>
  <c r="BX24" i="8"/>
  <c r="BY24" i="8" s="1"/>
  <c r="DK22" i="9"/>
  <c r="CO22" i="9"/>
  <c r="CP22" i="9"/>
  <c r="DR21" i="9"/>
  <c r="CX21" i="9"/>
  <c r="CC21" i="9"/>
  <c r="CW21" i="9"/>
  <c r="CB21" i="9"/>
  <c r="DL21" i="9"/>
  <c r="CQ21" i="9"/>
  <c r="CM20" i="9"/>
  <c r="CR20" i="9" s="1"/>
  <c r="BW23" i="9"/>
  <c r="BX22" i="9"/>
  <c r="BY22" i="9" s="1"/>
  <c r="CT19" i="9"/>
  <c r="DH20" i="9"/>
  <c r="DM20" i="9" s="1"/>
  <c r="DO19" i="9"/>
  <c r="CN22" i="9"/>
  <c r="DD23" i="9"/>
  <c r="CZ23" i="9"/>
  <c r="CV23" i="9"/>
  <c r="CJ23" i="9"/>
  <c r="CF23" i="9"/>
  <c r="DG23" i="9"/>
  <c r="DC23" i="9"/>
  <c r="CY23" i="9"/>
  <c r="CI23" i="9"/>
  <c r="CE23" i="9"/>
  <c r="CA23" i="9"/>
  <c r="DF23" i="9"/>
  <c r="CH23" i="9"/>
  <c r="DE23" i="9"/>
  <c r="CG23" i="9"/>
  <c r="DB23" i="9"/>
  <c r="CL23" i="9"/>
  <c r="CD23" i="9"/>
  <c r="DQ23" i="9"/>
  <c r="DA23" i="9"/>
  <c r="CK23" i="9"/>
  <c r="BK25" i="9"/>
  <c r="BL24" i="9"/>
  <c r="BM24" i="9" s="1"/>
  <c r="DJ22" i="9"/>
  <c r="BK26" i="6"/>
  <c r="BL25" i="6"/>
  <c r="BM25" i="6" s="1"/>
  <c r="CT20" i="6"/>
  <c r="DM21" i="6"/>
  <c r="CO23" i="6"/>
  <c r="CP23" i="6"/>
  <c r="DO20" i="6"/>
  <c r="CW22" i="6"/>
  <c r="CB22" i="6"/>
  <c r="DR22" i="6"/>
  <c r="CX22" i="6"/>
  <c r="CC22" i="6"/>
  <c r="CQ22" i="6"/>
  <c r="DL22" i="6"/>
  <c r="CM21" i="6"/>
  <c r="CR21" i="6" s="1"/>
  <c r="DG24" i="6"/>
  <c r="CY24" i="6"/>
  <c r="CI24" i="6"/>
  <c r="CA24" i="6"/>
  <c r="DA24" i="6"/>
  <c r="CH24" i="6"/>
  <c r="CZ24" i="6"/>
  <c r="DI24" i="6" s="1"/>
  <c r="CG24" i="6"/>
  <c r="DQ24" i="6"/>
  <c r="CF24" i="6"/>
  <c r="DD24" i="6"/>
  <c r="CL24" i="6"/>
  <c r="CE24" i="6"/>
  <c r="CV24" i="6"/>
  <c r="CD24" i="6"/>
  <c r="DE24" i="6"/>
  <c r="DF24" i="6"/>
  <c r="DC24" i="6"/>
  <c r="DB24" i="6"/>
  <c r="DJ24" i="6" s="1"/>
  <c r="CK24" i="6"/>
  <c r="CJ24" i="6"/>
  <c r="BW24" i="6"/>
  <c r="BX23" i="6"/>
  <c r="BY23" i="6" s="1"/>
  <c r="DJ23" i="1"/>
  <c r="DH21" i="1"/>
  <c r="DB24" i="1"/>
  <c r="CL24" i="1"/>
  <c r="CD24" i="1"/>
  <c r="DQ24" i="1"/>
  <c r="CZ24" i="1"/>
  <c r="CJ24" i="1"/>
  <c r="DA24" i="1"/>
  <c r="CF24" i="1"/>
  <c r="CY24" i="1"/>
  <c r="CE24" i="1"/>
  <c r="DC24" i="1"/>
  <c r="CG24" i="1"/>
  <c r="CO24" i="1" s="1"/>
  <c r="DF24" i="1"/>
  <c r="CK24" i="1"/>
  <c r="DE24" i="1"/>
  <c r="CI24" i="1"/>
  <c r="CV24" i="1"/>
  <c r="DD24" i="1"/>
  <c r="CH24" i="1"/>
  <c r="CA24" i="1"/>
  <c r="DG24" i="1"/>
  <c r="BK26" i="1"/>
  <c r="BL25" i="1"/>
  <c r="BM25" i="1" s="1"/>
  <c r="DM21" i="1"/>
  <c r="CT20" i="1"/>
  <c r="CM21" i="1"/>
  <c r="CR21" i="1" s="1"/>
  <c r="CB22" i="1"/>
  <c r="CX22" i="1"/>
  <c r="DR22" i="1"/>
  <c r="CC22" i="1"/>
  <c r="CW22" i="1"/>
  <c r="DL22" i="1"/>
  <c r="CQ22" i="1"/>
  <c r="CO23" i="1"/>
  <c r="BW24" i="1"/>
  <c r="BX23" i="1"/>
  <c r="BY23" i="1" s="1"/>
  <c r="DK23" i="1"/>
  <c r="CM23" i="20" l="1"/>
  <c r="CR23" i="20" s="1"/>
  <c r="CT23" i="20" s="1"/>
  <c r="CP26" i="20"/>
  <c r="CO26" i="20"/>
  <c r="CN26" i="20"/>
  <c r="CB24" i="20"/>
  <c r="CX24" i="20"/>
  <c r="CC24" i="20"/>
  <c r="DR24" i="20"/>
  <c r="CW24" i="20"/>
  <c r="CQ24" i="20"/>
  <c r="DL24" i="20"/>
  <c r="BW26" i="20"/>
  <c r="BX25" i="20"/>
  <c r="BY25" i="20" s="1"/>
  <c r="DI26" i="20"/>
  <c r="DH23" i="20"/>
  <c r="DM23" i="20" s="1"/>
  <c r="DK26" i="20"/>
  <c r="DJ26" i="20"/>
  <c r="DO22" i="20"/>
  <c r="CM23" i="19"/>
  <c r="CR23" i="19" s="1"/>
  <c r="CT23" i="19" s="1"/>
  <c r="CO25" i="19"/>
  <c r="DI25" i="19"/>
  <c r="DJ25" i="19"/>
  <c r="DR24" i="19"/>
  <c r="CX24" i="19"/>
  <c r="CW24" i="19"/>
  <c r="CB24" i="19"/>
  <c r="CC24" i="19"/>
  <c r="DL24" i="19"/>
  <c r="CQ24" i="19"/>
  <c r="CP25" i="19"/>
  <c r="BW26" i="19"/>
  <c r="BX25" i="19"/>
  <c r="BY25" i="19" s="1"/>
  <c r="BK28" i="19"/>
  <c r="BL28" i="19" s="1"/>
  <c r="BM28" i="19" s="1"/>
  <c r="BL27" i="19"/>
  <c r="BM27" i="19" s="1"/>
  <c r="CN25" i="19"/>
  <c r="DK25" i="19"/>
  <c r="DD26" i="19"/>
  <c r="CZ26" i="19"/>
  <c r="CV26" i="19"/>
  <c r="CJ26" i="19"/>
  <c r="CF26" i="19"/>
  <c r="DF26" i="19"/>
  <c r="DB26" i="19"/>
  <c r="CL26" i="19"/>
  <c r="CH26" i="19"/>
  <c r="CD26" i="19"/>
  <c r="DC26" i="19"/>
  <c r="CE26" i="19"/>
  <c r="DG26" i="19"/>
  <c r="CY26" i="19"/>
  <c r="CI26" i="19"/>
  <c r="CA26" i="19"/>
  <c r="DE26" i="19"/>
  <c r="DQ26" i="19"/>
  <c r="DA26" i="19"/>
  <c r="CK26" i="19"/>
  <c r="CG26" i="19"/>
  <c r="DH23" i="19"/>
  <c r="DM23" i="19" s="1"/>
  <c r="DO22" i="19"/>
  <c r="CM27" i="18"/>
  <c r="CR27" i="18" s="1"/>
  <c r="CT27" i="18" s="1"/>
  <c r="CM26" i="18"/>
  <c r="CR26" i="18" s="1"/>
  <c r="CT26" i="18" s="1"/>
  <c r="DH26" i="18"/>
  <c r="DM26" i="18" s="1"/>
  <c r="DO26" i="18" s="1"/>
  <c r="DH27" i="18"/>
  <c r="DM27" i="18" s="1"/>
  <c r="DO27" i="18" s="1"/>
  <c r="DO25" i="18"/>
  <c r="CT25" i="18"/>
  <c r="DH25" i="17"/>
  <c r="DM25" i="17" s="1"/>
  <c r="DO25" i="17" s="1"/>
  <c r="CM25" i="17"/>
  <c r="CR25" i="17" s="1"/>
  <c r="CW26" i="17"/>
  <c r="CC26" i="17"/>
  <c r="CX26" i="17"/>
  <c r="CB26" i="17"/>
  <c r="DR26" i="17"/>
  <c r="DL26" i="17"/>
  <c r="CQ26" i="17"/>
  <c r="CT24" i="17"/>
  <c r="CM25" i="16"/>
  <c r="CR25" i="16" s="1"/>
  <c r="DO24" i="16"/>
  <c r="CT24" i="16"/>
  <c r="DR26" i="16"/>
  <c r="CW26" i="16"/>
  <c r="CB26" i="16"/>
  <c r="CX26" i="16"/>
  <c r="CC26" i="16"/>
  <c r="DL26" i="16"/>
  <c r="CQ26" i="16"/>
  <c r="DH25" i="16"/>
  <c r="DM25" i="16" s="1"/>
  <c r="DR27" i="16"/>
  <c r="CX27" i="16"/>
  <c r="CW27" i="16"/>
  <c r="CC27" i="16"/>
  <c r="CB27" i="16"/>
  <c r="DL27" i="16"/>
  <c r="CQ27" i="16"/>
  <c r="DO24" i="14"/>
  <c r="DH23" i="8"/>
  <c r="DM23" i="8" s="1"/>
  <c r="CT22" i="8"/>
  <c r="CM23" i="8"/>
  <c r="CR23" i="8" s="1"/>
  <c r="CX24" i="8"/>
  <c r="CC24" i="8"/>
  <c r="CB24" i="8"/>
  <c r="CW24" i="8"/>
  <c r="DR24" i="8"/>
  <c r="DL24" i="8"/>
  <c r="CQ24" i="8"/>
  <c r="BX25" i="8"/>
  <c r="BY25" i="8" s="1"/>
  <c r="DJ23" i="9"/>
  <c r="DH21" i="9"/>
  <c r="DM21" i="9" s="1"/>
  <c r="DO21" i="9" s="1"/>
  <c r="CO23" i="9"/>
  <c r="DK23" i="9"/>
  <c r="CN23" i="9"/>
  <c r="CP23" i="9"/>
  <c r="CT20" i="9"/>
  <c r="DQ24" i="9"/>
  <c r="DE24" i="9"/>
  <c r="DA24" i="9"/>
  <c r="CK24" i="9"/>
  <c r="CG24" i="9"/>
  <c r="DD24" i="9"/>
  <c r="CZ24" i="9"/>
  <c r="CV24" i="9"/>
  <c r="CJ24" i="9"/>
  <c r="CF24" i="9"/>
  <c r="DG24" i="9"/>
  <c r="CY24" i="9"/>
  <c r="CI24" i="9"/>
  <c r="CA24" i="9"/>
  <c r="DF24" i="9"/>
  <c r="CH24" i="9"/>
  <c r="DC24" i="9"/>
  <c r="CE24" i="9"/>
  <c r="CN24" i="9" s="1"/>
  <c r="DB24" i="9"/>
  <c r="CL24" i="9"/>
  <c r="CD24" i="9"/>
  <c r="BK26" i="9"/>
  <c r="BL25" i="9"/>
  <c r="BM25" i="9" s="1"/>
  <c r="DO20" i="9"/>
  <c r="DR22" i="9"/>
  <c r="CX22" i="9"/>
  <c r="CC22" i="9"/>
  <c r="CW22" i="9"/>
  <c r="CB22" i="9"/>
  <c r="CQ22" i="9"/>
  <c r="DL22" i="9"/>
  <c r="DI23" i="9"/>
  <c r="BW24" i="9"/>
  <c r="BX23" i="9"/>
  <c r="BY23" i="9" s="1"/>
  <c r="CM21" i="9"/>
  <c r="CR21" i="9" s="1"/>
  <c r="DO21" i="6"/>
  <c r="DK24" i="6"/>
  <c r="CM22" i="6"/>
  <c r="CR22" i="6" s="1"/>
  <c r="DR23" i="6"/>
  <c r="CX23" i="6"/>
  <c r="CW23" i="6"/>
  <c r="DH23" i="6" s="1"/>
  <c r="DM23" i="6" s="1"/>
  <c r="CC23" i="6"/>
  <c r="CB23" i="6"/>
  <c r="CM23" i="6" s="1"/>
  <c r="DL23" i="6"/>
  <c r="CQ23" i="6"/>
  <c r="CO24" i="6"/>
  <c r="DH22" i="6"/>
  <c r="DM22" i="6" s="1"/>
  <c r="BW25" i="6"/>
  <c r="BX24" i="6"/>
  <c r="BY24" i="6" s="1"/>
  <c r="CT21" i="6"/>
  <c r="CP24" i="6"/>
  <c r="DB25" i="6"/>
  <c r="CL25" i="6"/>
  <c r="CD25" i="6"/>
  <c r="DA25" i="6"/>
  <c r="CI25" i="6"/>
  <c r="DQ25" i="6"/>
  <c r="DG25" i="6"/>
  <c r="DF25" i="6"/>
  <c r="CV25" i="6"/>
  <c r="CK25" i="6"/>
  <c r="CA25" i="6"/>
  <c r="DC25" i="6"/>
  <c r="CG25" i="6"/>
  <c r="CY25" i="6"/>
  <c r="CE25" i="6"/>
  <c r="CN25" i="6" s="1"/>
  <c r="DE25" i="6"/>
  <c r="DK25" i="6" s="1"/>
  <c r="CJ25" i="6"/>
  <c r="CP25" i="6" s="1"/>
  <c r="CH25" i="6"/>
  <c r="CF25" i="6"/>
  <c r="DD25" i="6"/>
  <c r="CZ25" i="6"/>
  <c r="CN24" i="6"/>
  <c r="BK27" i="6"/>
  <c r="BL26" i="6"/>
  <c r="BM26" i="6" s="1"/>
  <c r="DJ24" i="1"/>
  <c r="DH22" i="1"/>
  <c r="DM22" i="1"/>
  <c r="CT21" i="1"/>
  <c r="BK27" i="1"/>
  <c r="BL26" i="1"/>
  <c r="BM26" i="1" s="1"/>
  <c r="DK24" i="1"/>
  <c r="CP24" i="1"/>
  <c r="CW23" i="1"/>
  <c r="CC23" i="1"/>
  <c r="DR23" i="1"/>
  <c r="CX23" i="1"/>
  <c r="CB23" i="1"/>
  <c r="DL23" i="1"/>
  <c r="CQ23" i="1"/>
  <c r="DI24" i="1"/>
  <c r="CN24" i="1"/>
  <c r="DO21" i="1"/>
  <c r="BW25" i="1"/>
  <c r="BX24" i="1"/>
  <c r="BY24" i="1" s="1"/>
  <c r="CM22" i="1"/>
  <c r="CR22" i="1" s="1"/>
  <c r="DG25" i="1"/>
  <c r="CY25" i="1"/>
  <c r="CI25" i="1"/>
  <c r="CA25" i="1"/>
  <c r="DF25" i="1"/>
  <c r="CH25" i="1"/>
  <c r="DE25" i="1"/>
  <c r="CG25" i="1"/>
  <c r="DQ25" i="1"/>
  <c r="DC25" i="1"/>
  <c r="CD25" i="1"/>
  <c r="DB25" i="1"/>
  <c r="DA25" i="1"/>
  <c r="DD25" i="1"/>
  <c r="CE25" i="1"/>
  <c r="CK25" i="1"/>
  <c r="CJ25" i="1"/>
  <c r="CZ25" i="1"/>
  <c r="CF25" i="1"/>
  <c r="CV25" i="1"/>
  <c r="CL25" i="1"/>
  <c r="DO23" i="20" l="1"/>
  <c r="BX26" i="20"/>
  <c r="BY26" i="20" s="1"/>
  <c r="CW25" i="20"/>
  <c r="CC25" i="20"/>
  <c r="DR25" i="20"/>
  <c r="CX25" i="20"/>
  <c r="CB25" i="20"/>
  <c r="DL25" i="20"/>
  <c r="CQ25" i="20"/>
  <c r="DH24" i="20"/>
  <c r="DM24" i="20" s="1"/>
  <c r="CM24" i="20"/>
  <c r="CR24" i="20" s="1"/>
  <c r="CO26" i="19"/>
  <c r="DK26" i="19"/>
  <c r="CM24" i="19"/>
  <c r="CR24" i="19" s="1"/>
  <c r="DH24" i="19"/>
  <c r="DM24" i="19" s="1"/>
  <c r="DO24" i="19" s="1"/>
  <c r="CN26" i="19"/>
  <c r="DF28" i="19"/>
  <c r="DB28" i="19"/>
  <c r="CL28" i="19"/>
  <c r="CH28" i="19"/>
  <c r="CD28" i="19"/>
  <c r="DD28" i="19"/>
  <c r="CY28" i="19"/>
  <c r="CI28" i="19"/>
  <c r="DC28" i="19"/>
  <c r="CG28" i="19"/>
  <c r="DQ28" i="19"/>
  <c r="DG28" i="19"/>
  <c r="DA28" i="19"/>
  <c r="CV28" i="19"/>
  <c r="CK28" i="19"/>
  <c r="CF28" i="19"/>
  <c r="CA28" i="19"/>
  <c r="DE28" i="19"/>
  <c r="CJ28" i="19"/>
  <c r="CP28" i="19" s="1"/>
  <c r="CE28" i="19"/>
  <c r="CN28" i="19" s="1"/>
  <c r="CZ28" i="19"/>
  <c r="DI28" i="19" s="1"/>
  <c r="CP26" i="19"/>
  <c r="CW25" i="19"/>
  <c r="DR25" i="19"/>
  <c r="CC25" i="19"/>
  <c r="CX25" i="19"/>
  <c r="CB25" i="19"/>
  <c r="CQ25" i="19"/>
  <c r="DL25" i="19"/>
  <c r="DO23" i="19"/>
  <c r="DJ26" i="19"/>
  <c r="BW27" i="19"/>
  <c r="BX26" i="19"/>
  <c r="BY26" i="19" s="1"/>
  <c r="DI26" i="19"/>
  <c r="DQ27" i="19"/>
  <c r="DE27" i="19"/>
  <c r="DA27" i="19"/>
  <c r="DF27" i="19"/>
  <c r="CZ27" i="19"/>
  <c r="CK27" i="19"/>
  <c r="CG27" i="19"/>
  <c r="DD27" i="19"/>
  <c r="CY27" i="19"/>
  <c r="CJ27" i="19"/>
  <c r="CF27" i="19"/>
  <c r="DC27" i="19"/>
  <c r="CI27" i="19"/>
  <c r="CE27" i="19"/>
  <c r="CA27" i="19"/>
  <c r="DB27" i="19"/>
  <c r="CH27" i="19"/>
  <c r="CL27" i="19"/>
  <c r="CD27" i="19"/>
  <c r="DG27" i="19"/>
  <c r="CV27" i="19"/>
  <c r="DO9" i="18"/>
  <c r="DO11" i="18" s="1"/>
  <c r="DV17" i="18" s="1"/>
  <c r="ED17" i="18" s="1"/>
  <c r="CT9" i="18"/>
  <c r="CT11" i="18" s="1"/>
  <c r="DH26" i="17"/>
  <c r="DM26" i="17" s="1"/>
  <c r="CM26" i="17"/>
  <c r="CR26" i="17" s="1"/>
  <c r="CT25" i="17"/>
  <c r="DH27" i="16"/>
  <c r="DM27" i="16" s="1"/>
  <c r="DO27" i="16" s="1"/>
  <c r="CM26" i="16"/>
  <c r="CR26" i="16" s="1"/>
  <c r="CT26" i="16" s="1"/>
  <c r="DO25" i="16"/>
  <c r="DH26" i="16"/>
  <c r="DM26" i="16" s="1"/>
  <c r="CT25" i="16"/>
  <c r="CM27" i="16"/>
  <c r="CR27" i="16" s="1"/>
  <c r="DH24" i="8"/>
  <c r="DM24" i="8" s="1"/>
  <c r="DO24" i="8" s="1"/>
  <c r="CM24" i="8"/>
  <c r="CR24" i="8" s="1"/>
  <c r="CT24" i="8" s="1"/>
  <c r="CB25" i="8"/>
  <c r="DR25" i="8"/>
  <c r="CX25" i="8"/>
  <c r="CW25" i="8"/>
  <c r="DH25" i="8" s="1"/>
  <c r="CC25" i="8"/>
  <c r="DL25" i="8"/>
  <c r="CQ25" i="8"/>
  <c r="DO23" i="8"/>
  <c r="CT23" i="8"/>
  <c r="CM22" i="9"/>
  <c r="CR22" i="9" s="1"/>
  <c r="DJ24" i="9"/>
  <c r="BW25" i="9"/>
  <c r="BX24" i="9"/>
  <c r="BY24" i="9" s="1"/>
  <c r="CT21" i="9"/>
  <c r="DH22" i="9"/>
  <c r="DM22" i="9" s="1"/>
  <c r="CB23" i="9"/>
  <c r="CX23" i="9"/>
  <c r="CW23" i="9"/>
  <c r="DR23" i="9"/>
  <c r="CC23" i="9"/>
  <c r="DL23" i="9"/>
  <c r="CQ23" i="9"/>
  <c r="CP24" i="9"/>
  <c r="DK24" i="9"/>
  <c r="DF25" i="9"/>
  <c r="DB25" i="9"/>
  <c r="CL25" i="9"/>
  <c r="CH25" i="9"/>
  <c r="CD25" i="9"/>
  <c r="DQ25" i="9"/>
  <c r="DE25" i="9"/>
  <c r="DA25" i="9"/>
  <c r="CK25" i="9"/>
  <c r="CG25" i="9"/>
  <c r="DD25" i="9"/>
  <c r="CZ25" i="9"/>
  <c r="CV25" i="9"/>
  <c r="CJ25" i="9"/>
  <c r="CF25" i="9"/>
  <c r="DG25" i="9"/>
  <c r="DC25" i="9"/>
  <c r="CY25" i="9"/>
  <c r="CI25" i="9"/>
  <c r="CE25" i="9"/>
  <c r="CA25" i="9"/>
  <c r="CO24" i="9"/>
  <c r="BK27" i="9"/>
  <c r="BL26" i="9"/>
  <c r="BM26" i="9" s="1"/>
  <c r="DI24" i="9"/>
  <c r="DR24" i="6"/>
  <c r="CX24" i="6"/>
  <c r="CC24" i="6"/>
  <c r="CW24" i="6"/>
  <c r="DH24" i="6" s="1"/>
  <c r="CB24" i="6"/>
  <c r="CM24" i="6" s="1"/>
  <c r="DL24" i="6"/>
  <c r="CQ24" i="6"/>
  <c r="DO23" i="6"/>
  <c r="BW26" i="6"/>
  <c r="BX25" i="6"/>
  <c r="BY25" i="6" s="1"/>
  <c r="DG26" i="6"/>
  <c r="CY26" i="6"/>
  <c r="CI26" i="6"/>
  <c r="CA26" i="6"/>
  <c r="DC26" i="6"/>
  <c r="CK26" i="6"/>
  <c r="DB26" i="6"/>
  <c r="DJ26" i="6" s="1"/>
  <c r="CG26" i="6"/>
  <c r="CO26" i="6" s="1"/>
  <c r="DA26" i="6"/>
  <c r="CF26" i="6"/>
  <c r="CZ26" i="6"/>
  <c r="CE26" i="6"/>
  <c r="CN26" i="6" s="1"/>
  <c r="DQ26" i="6"/>
  <c r="DF26" i="6"/>
  <c r="CV26" i="6"/>
  <c r="CL26" i="6"/>
  <c r="DE26" i="6"/>
  <c r="DK26" i="6" s="1"/>
  <c r="CJ26" i="6"/>
  <c r="DD26" i="6"/>
  <c r="CH26" i="6"/>
  <c r="CD26" i="6"/>
  <c r="DO22" i="6"/>
  <c r="BK28" i="6"/>
  <c r="BL27" i="6"/>
  <c r="BM27" i="6" s="1"/>
  <c r="DJ25" i="6"/>
  <c r="CT22" i="6"/>
  <c r="DI25" i="6"/>
  <c r="CO25" i="6"/>
  <c r="CR23" i="6"/>
  <c r="CO25" i="1"/>
  <c r="CN25" i="1"/>
  <c r="DJ25" i="1"/>
  <c r="DK25" i="1"/>
  <c r="CT22" i="1"/>
  <c r="DR24" i="1"/>
  <c r="CB24" i="1"/>
  <c r="CM24" i="1" s="1"/>
  <c r="CR24" i="1" s="1"/>
  <c r="CX24" i="1"/>
  <c r="CC24" i="1"/>
  <c r="CW24" i="1"/>
  <c r="CQ24" i="1"/>
  <c r="DL24" i="1"/>
  <c r="DH23" i="1"/>
  <c r="DM23" i="1" s="1"/>
  <c r="DD26" i="1"/>
  <c r="CV26" i="1"/>
  <c r="CF26" i="1"/>
  <c r="DC26" i="1"/>
  <c r="CE26" i="1"/>
  <c r="DB26" i="1"/>
  <c r="CL26" i="1"/>
  <c r="CD26" i="1"/>
  <c r="CY26" i="1"/>
  <c r="CK26" i="1"/>
  <c r="CJ26" i="1"/>
  <c r="CP26" i="1" s="1"/>
  <c r="CI26" i="1"/>
  <c r="CZ26" i="1"/>
  <c r="CA26" i="1"/>
  <c r="DG26" i="1"/>
  <c r="DQ26" i="1"/>
  <c r="CH26" i="1"/>
  <c r="CG26" i="1"/>
  <c r="CO26" i="1" s="1"/>
  <c r="DE26" i="1"/>
  <c r="DA26" i="1"/>
  <c r="DF26" i="1"/>
  <c r="DI25" i="1"/>
  <c r="BW26" i="1"/>
  <c r="BX25" i="1"/>
  <c r="BY25" i="1" s="1"/>
  <c r="DO22" i="1"/>
  <c r="BK28" i="1"/>
  <c r="BL27" i="1"/>
  <c r="BM27" i="1" s="1"/>
  <c r="CP25" i="1"/>
  <c r="CM23" i="1"/>
  <c r="CR23" i="1" s="1"/>
  <c r="CM25" i="20" l="1"/>
  <c r="CR25" i="20" s="1"/>
  <c r="DH25" i="20"/>
  <c r="DM25" i="20" s="1"/>
  <c r="DO25" i="20" s="1"/>
  <c r="CT24" i="20"/>
  <c r="DO24" i="20"/>
  <c r="DR26" i="20"/>
  <c r="CX26" i="20"/>
  <c r="CW26" i="20"/>
  <c r="CC26" i="20"/>
  <c r="CB26" i="20"/>
  <c r="CQ26" i="20"/>
  <c r="DL26" i="20"/>
  <c r="DJ27" i="19"/>
  <c r="CM25" i="19"/>
  <c r="CR25" i="19" s="1"/>
  <c r="CT25" i="19" s="1"/>
  <c r="DH25" i="19"/>
  <c r="DM25" i="19" s="1"/>
  <c r="DO25" i="19" s="1"/>
  <c r="CO27" i="19"/>
  <c r="DK28" i="19"/>
  <c r="CO28" i="19"/>
  <c r="CP27" i="19"/>
  <c r="CB26" i="19"/>
  <c r="DR26" i="19"/>
  <c r="CX26" i="19"/>
  <c r="CC26" i="19"/>
  <c r="CW26" i="19"/>
  <c r="CQ26" i="19"/>
  <c r="DL26" i="19"/>
  <c r="CN27" i="19"/>
  <c r="DK27" i="19"/>
  <c r="BW28" i="19"/>
  <c r="BX28" i="19" s="1"/>
  <c r="BY28" i="19" s="1"/>
  <c r="BX27" i="19"/>
  <c r="BY27" i="19" s="1"/>
  <c r="DJ28" i="19"/>
  <c r="DI27" i="19"/>
  <c r="CT24" i="19"/>
  <c r="DV24" i="18"/>
  <c r="ED24" i="18" s="1"/>
  <c r="DV23" i="18"/>
  <c r="ED23" i="18" s="1"/>
  <c r="DV19" i="18"/>
  <c r="ED19" i="18" s="1"/>
  <c r="DV15" i="18"/>
  <c r="ED15" i="18" s="1"/>
  <c r="DV16" i="18"/>
  <c r="ED16" i="18" s="1"/>
  <c r="DV22" i="18"/>
  <c r="ED22" i="18" s="1"/>
  <c r="DV18" i="18"/>
  <c r="ED18" i="18" s="1"/>
  <c r="DV14" i="18"/>
  <c r="ED14" i="18" s="1"/>
  <c r="DV20" i="18"/>
  <c r="ED20" i="18" s="1"/>
  <c r="DV27" i="18"/>
  <c r="ED27" i="18" s="1"/>
  <c r="DV21" i="18"/>
  <c r="ED21" i="18" s="1"/>
  <c r="DV25" i="18"/>
  <c r="ED25" i="18" s="1"/>
  <c r="DV26" i="18"/>
  <c r="ED26" i="18" s="1"/>
  <c r="DU15" i="18"/>
  <c r="DU14" i="18"/>
  <c r="DU16" i="18"/>
  <c r="DU17" i="18"/>
  <c r="DU18" i="18"/>
  <c r="DU19" i="18"/>
  <c r="DU20" i="18"/>
  <c r="DU22" i="18"/>
  <c r="DU21" i="18"/>
  <c r="DU23" i="18"/>
  <c r="DU24" i="18"/>
  <c r="DU27" i="18"/>
  <c r="DU26" i="18"/>
  <c r="DU25" i="18"/>
  <c r="CT26" i="17"/>
  <c r="CT9" i="17" s="1"/>
  <c r="CT11" i="17" s="1"/>
  <c r="DO26" i="17"/>
  <c r="DO9" i="17" s="1"/>
  <c r="DO11" i="17" s="1"/>
  <c r="CT27" i="16"/>
  <c r="CT9" i="16" s="1"/>
  <c r="CT11" i="16" s="1"/>
  <c r="DO26" i="16"/>
  <c r="DO9" i="16" s="1"/>
  <c r="DO11" i="16" s="1"/>
  <c r="DV26" i="16" s="1"/>
  <c r="ED26" i="16" s="1"/>
  <c r="CT9" i="14"/>
  <c r="CT11" i="14" s="1"/>
  <c r="DM25" i="8"/>
  <c r="DO25" i="8" s="1"/>
  <c r="CM25" i="8"/>
  <c r="CR25" i="8" s="1"/>
  <c r="CP25" i="9"/>
  <c r="DH23" i="9"/>
  <c r="DM23" i="9" s="1"/>
  <c r="DO23" i="9" s="1"/>
  <c r="CO25" i="9"/>
  <c r="CN25" i="9"/>
  <c r="DJ25" i="9"/>
  <c r="DI25" i="9"/>
  <c r="CT22" i="9"/>
  <c r="CM23" i="9"/>
  <c r="CR23" i="9" s="1"/>
  <c r="CW24" i="9"/>
  <c r="CC24" i="9"/>
  <c r="CB24" i="9"/>
  <c r="DR24" i="9"/>
  <c r="CX24" i="9"/>
  <c r="DL24" i="9"/>
  <c r="CQ24" i="9"/>
  <c r="DG26" i="9"/>
  <c r="DC26" i="9"/>
  <c r="CY26" i="9"/>
  <c r="CI26" i="9"/>
  <c r="CE26" i="9"/>
  <c r="DQ26" i="9"/>
  <c r="DF26" i="9"/>
  <c r="DA26" i="9"/>
  <c r="CV26" i="9"/>
  <c r="CK26" i="9"/>
  <c r="CF26" i="9"/>
  <c r="CA26" i="9"/>
  <c r="DE26" i="9"/>
  <c r="CZ26" i="9"/>
  <c r="CJ26" i="9"/>
  <c r="CD26" i="9"/>
  <c r="DD26" i="9"/>
  <c r="CH26" i="9"/>
  <c r="DB26" i="9"/>
  <c r="CL26" i="9"/>
  <c r="CG26" i="9"/>
  <c r="BK28" i="9"/>
  <c r="BL27" i="9"/>
  <c r="BM27" i="9" s="1"/>
  <c r="DK25" i="9"/>
  <c r="DO22" i="9"/>
  <c r="BW26" i="9"/>
  <c r="BX25" i="9"/>
  <c r="BY25" i="9" s="1"/>
  <c r="DD27" i="6"/>
  <c r="CV27" i="6"/>
  <c r="CF27" i="6"/>
  <c r="DF27" i="6"/>
  <c r="CD27" i="6"/>
  <c r="CZ27" i="6"/>
  <c r="DI27" i="6" s="1"/>
  <c r="CE27" i="6"/>
  <c r="CN27" i="6" s="1"/>
  <c r="CY27" i="6"/>
  <c r="CL27" i="6"/>
  <c r="DC27" i="6"/>
  <c r="CI27" i="6"/>
  <c r="DA27" i="6"/>
  <c r="CG27" i="6"/>
  <c r="CO27" i="6" s="1"/>
  <c r="DQ27" i="6"/>
  <c r="CA27" i="6"/>
  <c r="DG27" i="6"/>
  <c r="CK27" i="6"/>
  <c r="CJ27" i="6"/>
  <c r="CP27" i="6" s="1"/>
  <c r="CH27" i="6"/>
  <c r="DE27" i="6"/>
  <c r="DK27" i="6" s="1"/>
  <c r="DB27" i="6"/>
  <c r="DJ27" i="6" s="1"/>
  <c r="CT23" i="6"/>
  <c r="BK29" i="6"/>
  <c r="BL29" i="6" s="1"/>
  <c r="BM29" i="6" s="1"/>
  <c r="BL28" i="6"/>
  <c r="BM28" i="6" s="1"/>
  <c r="CR24" i="6"/>
  <c r="DR25" i="6"/>
  <c r="CX25" i="6"/>
  <c r="CC25" i="6"/>
  <c r="CW25" i="6"/>
  <c r="CB25" i="6"/>
  <c r="CQ25" i="6"/>
  <c r="DL25" i="6"/>
  <c r="DM24" i="6"/>
  <c r="BW27" i="6"/>
  <c r="BX26" i="6"/>
  <c r="BY26" i="6" s="1"/>
  <c r="DI26" i="6"/>
  <c r="CP26" i="6"/>
  <c r="DQ27" i="1"/>
  <c r="DA27" i="1"/>
  <c r="CK27" i="1"/>
  <c r="CZ27" i="1"/>
  <c r="DI27" i="1" s="1"/>
  <c r="CJ27" i="1"/>
  <c r="CP27" i="1" s="1"/>
  <c r="DG27" i="1"/>
  <c r="CY27" i="1"/>
  <c r="CI27" i="1"/>
  <c r="CA27" i="1"/>
  <c r="DB27" i="1"/>
  <c r="CL27" i="1"/>
  <c r="DC27" i="1"/>
  <c r="CD27" i="1"/>
  <c r="CE27" i="1"/>
  <c r="CH27" i="1"/>
  <c r="CF27" i="1"/>
  <c r="DD27" i="1"/>
  <c r="CV27" i="1"/>
  <c r="DF27" i="1"/>
  <c r="CG27" i="1"/>
  <c r="DE27" i="1"/>
  <c r="CT24" i="1"/>
  <c r="CX25" i="1"/>
  <c r="CW25" i="1"/>
  <c r="CC25" i="1"/>
  <c r="CB25" i="1"/>
  <c r="CM25" i="1" s="1"/>
  <c r="DR25" i="1"/>
  <c r="CQ25" i="1"/>
  <c r="DL25" i="1"/>
  <c r="DO23" i="1"/>
  <c r="BW27" i="1"/>
  <c r="BX26" i="1"/>
  <c r="BY26" i="1" s="1"/>
  <c r="DJ26" i="1"/>
  <c r="CT23" i="1"/>
  <c r="DI26" i="1"/>
  <c r="CN26" i="1"/>
  <c r="BK29" i="1"/>
  <c r="BL29" i="1" s="1"/>
  <c r="BM29" i="1" s="1"/>
  <c r="BL28" i="1"/>
  <c r="BM28" i="1" s="1"/>
  <c r="DK26" i="1"/>
  <c r="DH24" i="1"/>
  <c r="DM24" i="1" s="1"/>
  <c r="CM26" i="20" l="1"/>
  <c r="CR26" i="20" s="1"/>
  <c r="CT25" i="20"/>
  <c r="DH26" i="20"/>
  <c r="DM26" i="20" s="1"/>
  <c r="CW27" i="19"/>
  <c r="CC27" i="19"/>
  <c r="CB27" i="19"/>
  <c r="CX27" i="19"/>
  <c r="DR27" i="19"/>
  <c r="DL27" i="19"/>
  <c r="CQ27" i="19"/>
  <c r="DH26" i="19"/>
  <c r="DM26" i="19" s="1"/>
  <c r="CM26" i="19"/>
  <c r="CR26" i="19" s="1"/>
  <c r="DR28" i="19"/>
  <c r="CX28" i="19"/>
  <c r="CC28" i="19"/>
  <c r="CW28" i="19"/>
  <c r="CB28" i="19"/>
  <c r="DL28" i="19"/>
  <c r="CQ28" i="19"/>
  <c r="DW27" i="18"/>
  <c r="DY27" i="18"/>
  <c r="DX27" i="18"/>
  <c r="EC27" i="18"/>
  <c r="EE27" i="18" s="1"/>
  <c r="DX22" i="18"/>
  <c r="EC22" i="18"/>
  <c r="EE22" i="18" s="1"/>
  <c r="DW22" i="18"/>
  <c r="DY22" i="18"/>
  <c r="EC17" i="18"/>
  <c r="EE17" i="18" s="1"/>
  <c r="DY17" i="18"/>
  <c r="DX17" i="18"/>
  <c r="DW17" i="18"/>
  <c r="EC24" i="18"/>
  <c r="EE24" i="18" s="1"/>
  <c r="DY24" i="18"/>
  <c r="DX24" i="18"/>
  <c r="DW24" i="18"/>
  <c r="DX20" i="18"/>
  <c r="DY20" i="18"/>
  <c r="DW20" i="18"/>
  <c r="EC20" i="18"/>
  <c r="EE20" i="18" s="1"/>
  <c r="DX16" i="18"/>
  <c r="DW16" i="18"/>
  <c r="EC16" i="18"/>
  <c r="EE16" i="18" s="1"/>
  <c r="DY16" i="18"/>
  <c r="DW25" i="18"/>
  <c r="EC25" i="18"/>
  <c r="EE25" i="18" s="1"/>
  <c r="DX25" i="18"/>
  <c r="DY25" i="18"/>
  <c r="EC23" i="18"/>
  <c r="EE23" i="18" s="1"/>
  <c r="DY23" i="18"/>
  <c r="DW23" i="18"/>
  <c r="DX23" i="18"/>
  <c r="DW19" i="18"/>
  <c r="DY19" i="18"/>
  <c r="DX19" i="18"/>
  <c r="EC19" i="18"/>
  <c r="EE19" i="18" s="1"/>
  <c r="DX14" i="18"/>
  <c r="DW14" i="18"/>
  <c r="DY14" i="18"/>
  <c r="EC14" i="18"/>
  <c r="EE14" i="18" s="1"/>
  <c r="EC26" i="18"/>
  <c r="EE26" i="18" s="1"/>
  <c r="DY26" i="18"/>
  <c r="DX26" i="18"/>
  <c r="DW26" i="18"/>
  <c r="DW21" i="18"/>
  <c r="DY21" i="18"/>
  <c r="EC21" i="18"/>
  <c r="EE21" i="18" s="1"/>
  <c r="DX21" i="18"/>
  <c r="EC18" i="18"/>
  <c r="EE18" i="18" s="1"/>
  <c r="DY18" i="18"/>
  <c r="DX18" i="18"/>
  <c r="DW18" i="18"/>
  <c r="DW15" i="18"/>
  <c r="EC15" i="18"/>
  <c r="EE15" i="18" s="1"/>
  <c r="DX15" i="18"/>
  <c r="DY15" i="18"/>
  <c r="DV14" i="17"/>
  <c r="ED14" i="17" s="1"/>
  <c r="DV15" i="17"/>
  <c r="ED15" i="17" s="1"/>
  <c r="DV17" i="17"/>
  <c r="ED17" i="17" s="1"/>
  <c r="DV16" i="17"/>
  <c r="ED16" i="17" s="1"/>
  <c r="DV18" i="17"/>
  <c r="ED18" i="17" s="1"/>
  <c r="DV19" i="17"/>
  <c r="ED19" i="17" s="1"/>
  <c r="DV21" i="17"/>
  <c r="ED21" i="17" s="1"/>
  <c r="DV20" i="17"/>
  <c r="ED20" i="17" s="1"/>
  <c r="DV22" i="17"/>
  <c r="ED22" i="17" s="1"/>
  <c r="DV23" i="17"/>
  <c r="ED23" i="17" s="1"/>
  <c r="DV24" i="17"/>
  <c r="ED24" i="17" s="1"/>
  <c r="DV25" i="17"/>
  <c r="ED25" i="17" s="1"/>
  <c r="DV26" i="17"/>
  <c r="ED26" i="17" s="1"/>
  <c r="DU14" i="17"/>
  <c r="DU15" i="17"/>
  <c r="DU17" i="17"/>
  <c r="DU16" i="17"/>
  <c r="DU18" i="17"/>
  <c r="DU19" i="17"/>
  <c r="DU20" i="17"/>
  <c r="DU21" i="17"/>
  <c r="DU22" i="17"/>
  <c r="DU23" i="17"/>
  <c r="DU24" i="17"/>
  <c r="DU25" i="17"/>
  <c r="DU26" i="17"/>
  <c r="DU14" i="16"/>
  <c r="DU16" i="16"/>
  <c r="DU15" i="16"/>
  <c r="DU17" i="16"/>
  <c r="DU19" i="16"/>
  <c r="DU18" i="16"/>
  <c r="DU20" i="16"/>
  <c r="DU21" i="16"/>
  <c r="DU22" i="16"/>
  <c r="DU23" i="16"/>
  <c r="DU24" i="16"/>
  <c r="DU25" i="16"/>
  <c r="DU26" i="16"/>
  <c r="DV14" i="16"/>
  <c r="ED14" i="16" s="1"/>
  <c r="DV16" i="16"/>
  <c r="ED16" i="16" s="1"/>
  <c r="DV15" i="16"/>
  <c r="ED15" i="16" s="1"/>
  <c r="DV17" i="16"/>
  <c r="ED17" i="16" s="1"/>
  <c r="DV18" i="16"/>
  <c r="ED18" i="16" s="1"/>
  <c r="DV19" i="16"/>
  <c r="ED19" i="16" s="1"/>
  <c r="DV20" i="16"/>
  <c r="ED20" i="16" s="1"/>
  <c r="DV21" i="16"/>
  <c r="ED21" i="16" s="1"/>
  <c r="DV22" i="16"/>
  <c r="ED22" i="16" s="1"/>
  <c r="DV23" i="16"/>
  <c r="ED23" i="16" s="1"/>
  <c r="DV24" i="16"/>
  <c r="ED24" i="16" s="1"/>
  <c r="DV25" i="16"/>
  <c r="ED25" i="16" s="1"/>
  <c r="DV27" i="16"/>
  <c r="ED27" i="16" s="1"/>
  <c r="DU27" i="16"/>
  <c r="DO9" i="14"/>
  <c r="DO11" i="14" s="1"/>
  <c r="DU14" i="14"/>
  <c r="DU15" i="14"/>
  <c r="DU16" i="14"/>
  <c r="DU17" i="14"/>
  <c r="DU18" i="14"/>
  <c r="DU19" i="14"/>
  <c r="DU20" i="14"/>
  <c r="DU21" i="14"/>
  <c r="DU22" i="14"/>
  <c r="DU23" i="14"/>
  <c r="DU24" i="14"/>
  <c r="CT25" i="8"/>
  <c r="DJ26" i="9"/>
  <c r="CM24" i="9"/>
  <c r="CR24" i="9" s="1"/>
  <c r="DI26" i="9"/>
  <c r="CP26" i="9"/>
  <c r="DK26" i="9"/>
  <c r="DQ27" i="9"/>
  <c r="DE27" i="9"/>
  <c r="DA27" i="9"/>
  <c r="CK27" i="9"/>
  <c r="CG27" i="9"/>
  <c r="DD27" i="9"/>
  <c r="CZ27" i="9"/>
  <c r="DI27" i="9" s="1"/>
  <c r="CV27" i="9"/>
  <c r="CJ27" i="9"/>
  <c r="CF27" i="9"/>
  <c r="DG27" i="9"/>
  <c r="CY27" i="9"/>
  <c r="CI27" i="9"/>
  <c r="CA27" i="9"/>
  <c r="DF27" i="9"/>
  <c r="CH27" i="9"/>
  <c r="DC27" i="9"/>
  <c r="CE27" i="9"/>
  <c r="CN27" i="9" s="1"/>
  <c r="DB27" i="9"/>
  <c r="CL27" i="9"/>
  <c r="CD27" i="9"/>
  <c r="CT23" i="9"/>
  <c r="BL28" i="9"/>
  <c r="BM28" i="9" s="1"/>
  <c r="CO26" i="9"/>
  <c r="DR25" i="9"/>
  <c r="CX25" i="9"/>
  <c r="CW25" i="9"/>
  <c r="CC25" i="9"/>
  <c r="CB25" i="9"/>
  <c r="DL25" i="9"/>
  <c r="CQ25" i="9"/>
  <c r="BW27" i="9"/>
  <c r="BX26" i="9"/>
  <c r="BY26" i="9" s="1"/>
  <c r="CN26" i="9"/>
  <c r="DH24" i="9"/>
  <c r="DM24" i="9" s="1"/>
  <c r="DO24" i="6"/>
  <c r="DQ28" i="6"/>
  <c r="DA28" i="6"/>
  <c r="CK28" i="6"/>
  <c r="DG28" i="6"/>
  <c r="CF28" i="6"/>
  <c r="DF28" i="6"/>
  <c r="CE28" i="6"/>
  <c r="CI28" i="6"/>
  <c r="DE28" i="6"/>
  <c r="CH28" i="6"/>
  <c r="DD28" i="6"/>
  <c r="CG28" i="6"/>
  <c r="CO28" i="6" s="1"/>
  <c r="CZ28" i="6"/>
  <c r="DI28" i="6" s="1"/>
  <c r="CA28" i="6"/>
  <c r="DB28" i="6"/>
  <c r="CY28" i="6"/>
  <c r="CV28" i="6"/>
  <c r="CL28" i="6"/>
  <c r="CJ28" i="6"/>
  <c r="CP28" i="6" s="1"/>
  <c r="CD28" i="6"/>
  <c r="DC28" i="6"/>
  <c r="BW28" i="6"/>
  <c r="BX27" i="6"/>
  <c r="BY27" i="6" s="1"/>
  <c r="CM25" i="6"/>
  <c r="CR25" i="6" s="1"/>
  <c r="DF29" i="6"/>
  <c r="CH29" i="6"/>
  <c r="DE29" i="6"/>
  <c r="CG29" i="6"/>
  <c r="DD29" i="6"/>
  <c r="CJ29" i="6"/>
  <c r="DC29" i="6"/>
  <c r="CI29" i="6"/>
  <c r="CV29" i="6"/>
  <c r="CF29" i="6"/>
  <c r="CE29" i="6"/>
  <c r="CD29" i="6"/>
  <c r="DQ29" i="6"/>
  <c r="DA29" i="6"/>
  <c r="CA29" i="6"/>
  <c r="CL29" i="6"/>
  <c r="CZ29" i="6"/>
  <c r="DG29" i="6"/>
  <c r="DB29" i="6"/>
  <c r="CY29" i="6"/>
  <c r="CK29" i="6"/>
  <c r="CB26" i="6"/>
  <c r="CM26" i="6" s="1"/>
  <c r="CR26" i="6" s="1"/>
  <c r="CX26" i="6"/>
  <c r="DR26" i="6"/>
  <c r="CC26" i="6"/>
  <c r="CW26" i="6"/>
  <c r="DL26" i="6"/>
  <c r="CQ26" i="6"/>
  <c r="CT24" i="6"/>
  <c r="DH25" i="6"/>
  <c r="DM25" i="6" s="1"/>
  <c r="DH25" i="1"/>
  <c r="DM25" i="1" s="1"/>
  <c r="DJ27" i="1"/>
  <c r="CR25" i="1"/>
  <c r="CT25" i="1" s="1"/>
  <c r="BW28" i="1"/>
  <c r="BX27" i="1"/>
  <c r="BY27" i="1" s="1"/>
  <c r="DQ28" i="1"/>
  <c r="DA28" i="1"/>
  <c r="CK28" i="1"/>
  <c r="DE28" i="1"/>
  <c r="CV28" i="1"/>
  <c r="CD28" i="1"/>
  <c r="DD28" i="1"/>
  <c r="CL28" i="1"/>
  <c r="DC28" i="1"/>
  <c r="CJ28" i="1"/>
  <c r="CA28" i="1"/>
  <c r="DB28" i="1"/>
  <c r="CZ28" i="1"/>
  <c r="CY28" i="1"/>
  <c r="CI28" i="1"/>
  <c r="DF28" i="1"/>
  <c r="CG28" i="1"/>
  <c r="CF28" i="1"/>
  <c r="DG28" i="1"/>
  <c r="CE28" i="1"/>
  <c r="CH28" i="1"/>
  <c r="CN27" i="1"/>
  <c r="DF29" i="1"/>
  <c r="CH29" i="1"/>
  <c r="DQ29" i="1"/>
  <c r="DG29" i="1"/>
  <c r="CE29" i="1"/>
  <c r="DE29" i="1"/>
  <c r="CV29" i="1"/>
  <c r="CD29" i="1"/>
  <c r="DD29" i="1"/>
  <c r="CL29" i="1"/>
  <c r="CI29" i="1"/>
  <c r="CG29" i="1"/>
  <c r="CF29" i="1"/>
  <c r="CY29" i="1"/>
  <c r="CJ29" i="1"/>
  <c r="DC29" i="1"/>
  <c r="CK29" i="1"/>
  <c r="DB29" i="1"/>
  <c r="DJ29" i="1" s="1"/>
  <c r="DA29" i="1"/>
  <c r="CA29" i="1"/>
  <c r="CZ29" i="1"/>
  <c r="DK27" i="1"/>
  <c r="DR26" i="1"/>
  <c r="CX26" i="1"/>
  <c r="CW26" i="1"/>
  <c r="DH26" i="1" s="1"/>
  <c r="DM26" i="1" s="1"/>
  <c r="CC26" i="1"/>
  <c r="CB26" i="1"/>
  <c r="CQ26" i="1"/>
  <c r="DL26" i="1"/>
  <c r="DO25" i="1"/>
  <c r="DO24" i="1"/>
  <c r="CO27" i="1"/>
  <c r="CT26" i="20" l="1"/>
  <c r="DO26" i="20"/>
  <c r="DH28" i="19"/>
  <c r="DM28" i="19" s="1"/>
  <c r="DO28" i="19" s="1"/>
  <c r="DO26" i="19"/>
  <c r="CM27" i="19"/>
  <c r="CR27" i="19" s="1"/>
  <c r="CM28" i="19"/>
  <c r="CR28" i="19" s="1"/>
  <c r="CT26" i="19"/>
  <c r="DH27" i="19"/>
  <c r="DM27" i="19" s="1"/>
  <c r="DX23" i="17"/>
  <c r="EC23" i="17"/>
  <c r="EE23" i="17" s="1"/>
  <c r="DW23" i="17"/>
  <c r="DY23" i="17"/>
  <c r="EC19" i="17"/>
  <c r="EE19" i="17" s="1"/>
  <c r="DY19" i="17"/>
  <c r="DW19" i="17"/>
  <c r="DX19" i="17"/>
  <c r="EC15" i="17"/>
  <c r="EE15" i="17" s="1"/>
  <c r="DY15" i="17"/>
  <c r="DX15" i="17"/>
  <c r="DW15" i="17"/>
  <c r="EC26" i="17"/>
  <c r="EE26" i="17" s="1"/>
  <c r="DY26" i="17"/>
  <c r="DX26" i="17"/>
  <c r="DW26" i="17"/>
  <c r="EC22" i="17"/>
  <c r="EE22" i="17" s="1"/>
  <c r="DY22" i="17"/>
  <c r="DX22" i="17"/>
  <c r="DW22" i="17"/>
  <c r="EC18" i="17"/>
  <c r="EE18" i="17" s="1"/>
  <c r="DY18" i="17"/>
  <c r="DX18" i="17"/>
  <c r="DW18" i="17"/>
  <c r="DX14" i="17"/>
  <c r="DY14" i="17"/>
  <c r="EC14" i="17"/>
  <c r="EE14" i="17" s="1"/>
  <c r="DW14" i="17"/>
  <c r="DX25" i="17"/>
  <c r="EC25" i="17"/>
  <c r="EE25" i="17" s="1"/>
  <c r="DY25" i="17"/>
  <c r="DW25" i="17"/>
  <c r="DX21" i="17"/>
  <c r="DY21" i="17"/>
  <c r="DW21" i="17"/>
  <c r="EC21" i="17"/>
  <c r="EE21" i="17" s="1"/>
  <c r="DW16" i="17"/>
  <c r="EC16" i="17"/>
  <c r="EE16" i="17" s="1"/>
  <c r="DX16" i="17"/>
  <c r="DY16" i="17"/>
  <c r="EC24" i="17"/>
  <c r="EE24" i="17" s="1"/>
  <c r="DY24" i="17"/>
  <c r="DW24" i="17"/>
  <c r="DX24" i="17"/>
  <c r="DW20" i="17"/>
  <c r="DY20" i="17"/>
  <c r="DX20" i="17"/>
  <c r="EC20" i="17"/>
  <c r="EE20" i="17" s="1"/>
  <c r="DX17" i="17"/>
  <c r="DW17" i="17"/>
  <c r="DY17" i="17"/>
  <c r="EC17" i="17"/>
  <c r="EE17" i="17" s="1"/>
  <c r="EC25" i="16"/>
  <c r="EE25" i="16" s="1"/>
  <c r="DY25" i="16"/>
  <c r="DX25" i="16"/>
  <c r="DW25" i="16"/>
  <c r="DW21" i="16"/>
  <c r="EC21" i="16"/>
  <c r="EE21" i="16" s="1"/>
  <c r="DX21" i="16"/>
  <c r="DY21" i="16"/>
  <c r="DW17" i="16"/>
  <c r="DY17" i="16"/>
  <c r="EC17" i="16"/>
  <c r="EE17" i="16" s="1"/>
  <c r="DX17" i="16"/>
  <c r="EC15" i="16"/>
  <c r="EE15" i="16" s="1"/>
  <c r="DY15" i="16"/>
  <c r="DX15" i="16"/>
  <c r="DW15" i="16"/>
  <c r="EC20" i="16"/>
  <c r="EE20" i="16" s="1"/>
  <c r="DY20" i="16"/>
  <c r="DW20" i="16"/>
  <c r="DX20" i="16"/>
  <c r="EC23" i="16"/>
  <c r="EE23" i="16" s="1"/>
  <c r="DY23" i="16"/>
  <c r="DX23" i="16"/>
  <c r="DW23" i="16"/>
  <c r="DX18" i="16"/>
  <c r="DW18" i="16"/>
  <c r="DY18" i="16"/>
  <c r="EC18" i="16"/>
  <c r="EE18" i="16" s="1"/>
  <c r="EC16" i="16"/>
  <c r="EE16" i="16" s="1"/>
  <c r="DY16" i="16"/>
  <c r="DX16" i="16"/>
  <c r="DW16" i="16"/>
  <c r="EC27" i="16"/>
  <c r="EE27" i="16" s="1"/>
  <c r="DY27" i="16"/>
  <c r="DX27" i="16"/>
  <c r="DW27" i="16"/>
  <c r="DX24" i="16"/>
  <c r="DY24" i="16"/>
  <c r="EC24" i="16"/>
  <c r="EE24" i="16" s="1"/>
  <c r="DW24" i="16"/>
  <c r="DX26" i="16"/>
  <c r="DY26" i="16"/>
  <c r="DW26" i="16"/>
  <c r="EC26" i="16"/>
  <c r="EE26" i="16" s="1"/>
  <c r="DX22" i="16"/>
  <c r="DY22" i="16"/>
  <c r="DW22" i="16"/>
  <c r="EC22" i="16"/>
  <c r="EE22" i="16" s="1"/>
  <c r="EC19" i="16"/>
  <c r="EE19" i="16" s="1"/>
  <c r="DY19" i="16"/>
  <c r="DW19" i="16"/>
  <c r="DX19" i="16"/>
  <c r="EC14" i="16"/>
  <c r="EE14" i="16" s="1"/>
  <c r="DY14" i="16"/>
  <c r="DX14" i="16"/>
  <c r="DW14" i="16"/>
  <c r="DX20" i="14"/>
  <c r="EC20" i="14"/>
  <c r="DY20" i="14"/>
  <c r="DX16" i="14"/>
  <c r="DY16" i="14"/>
  <c r="EC16" i="14"/>
  <c r="EC24" i="14"/>
  <c r="DY24" i="14"/>
  <c r="DX24" i="14"/>
  <c r="EC23" i="14"/>
  <c r="DY23" i="14"/>
  <c r="DX23" i="14"/>
  <c r="DY19" i="14"/>
  <c r="EC19" i="14"/>
  <c r="DX19" i="14"/>
  <c r="DX15" i="14"/>
  <c r="EC15" i="14"/>
  <c r="DY15" i="14"/>
  <c r="EC22" i="14"/>
  <c r="DY22" i="14"/>
  <c r="DX22" i="14"/>
  <c r="EC18" i="14"/>
  <c r="DY18" i="14"/>
  <c r="DX18" i="14"/>
  <c r="DY14" i="14"/>
  <c r="EC14" i="14"/>
  <c r="DX14" i="14"/>
  <c r="DX21" i="14"/>
  <c r="EC21" i="14"/>
  <c r="DY21" i="14"/>
  <c r="EC17" i="14"/>
  <c r="DY17" i="14"/>
  <c r="DX17" i="14"/>
  <c r="DV14" i="14"/>
  <c r="ED14" i="14" s="1"/>
  <c r="DV15" i="14"/>
  <c r="ED15" i="14" s="1"/>
  <c r="DV17" i="14"/>
  <c r="ED17" i="14" s="1"/>
  <c r="DV16" i="14"/>
  <c r="ED16" i="14" s="1"/>
  <c r="DV18" i="14"/>
  <c r="ED18" i="14" s="1"/>
  <c r="DV19" i="14"/>
  <c r="ED19" i="14" s="1"/>
  <c r="DV20" i="14"/>
  <c r="ED20" i="14" s="1"/>
  <c r="DV21" i="14"/>
  <c r="ED21" i="14" s="1"/>
  <c r="DV22" i="14"/>
  <c r="ED22" i="14" s="1"/>
  <c r="DV23" i="14"/>
  <c r="ED23" i="14" s="1"/>
  <c r="DV24" i="14"/>
  <c r="ED24" i="14" s="1"/>
  <c r="DJ27" i="9"/>
  <c r="CT24" i="9"/>
  <c r="CX26" i="9"/>
  <c r="CC26" i="9"/>
  <c r="DR26" i="9"/>
  <c r="CW26" i="9"/>
  <c r="CB26" i="9"/>
  <c r="CQ26" i="9"/>
  <c r="DL26" i="9"/>
  <c r="CM25" i="9"/>
  <c r="CR25" i="9" s="1"/>
  <c r="DQ28" i="9"/>
  <c r="DE28" i="9"/>
  <c r="DA28" i="9"/>
  <c r="DG28" i="9"/>
  <c r="DB28" i="9"/>
  <c r="CV28" i="9"/>
  <c r="CL28" i="9"/>
  <c r="CH28" i="9"/>
  <c r="CD28" i="9"/>
  <c r="DF28" i="9"/>
  <c r="CZ28" i="9"/>
  <c r="DI28" i="9" s="1"/>
  <c r="CK28" i="9"/>
  <c r="CG28" i="9"/>
  <c r="DD28" i="9"/>
  <c r="CJ28" i="9"/>
  <c r="DC28" i="9"/>
  <c r="CI28" i="9"/>
  <c r="CA28" i="9"/>
  <c r="CY28" i="9"/>
  <c r="CF28" i="9"/>
  <c r="CE28" i="9"/>
  <c r="DO24" i="9"/>
  <c r="BW28" i="9"/>
  <c r="BX27" i="9"/>
  <c r="BY27" i="9" s="1"/>
  <c r="CP27" i="9"/>
  <c r="DK27" i="9"/>
  <c r="DH25" i="9"/>
  <c r="DM25" i="9" s="1"/>
  <c r="CO27" i="9"/>
  <c r="DO25" i="6"/>
  <c r="CT26" i="6"/>
  <c r="CT25" i="6"/>
  <c r="CW27" i="6"/>
  <c r="CC27" i="6"/>
  <c r="DR27" i="6"/>
  <c r="CX27" i="6"/>
  <c r="CB27" i="6"/>
  <c r="CM27" i="6" s="1"/>
  <c r="DL27" i="6"/>
  <c r="CQ27" i="6"/>
  <c r="CP29" i="6"/>
  <c r="BW29" i="6"/>
  <c r="BX29" i="6" s="1"/>
  <c r="BY29" i="6" s="1"/>
  <c r="BX28" i="6"/>
  <c r="BY28" i="6" s="1"/>
  <c r="DJ29" i="6"/>
  <c r="DK28" i="6"/>
  <c r="DH26" i="6"/>
  <c r="DM26" i="6" s="1"/>
  <c r="CO29" i="6"/>
  <c r="DJ28" i="6"/>
  <c r="DI29" i="6"/>
  <c r="CN29" i="6"/>
  <c r="DK29" i="6"/>
  <c r="CN28" i="6"/>
  <c r="CP28" i="1"/>
  <c r="DI28" i="1"/>
  <c r="CN28" i="1"/>
  <c r="DJ28" i="1"/>
  <c r="CM26" i="1"/>
  <c r="CR26" i="1" s="1"/>
  <c r="CO29" i="1"/>
  <c r="CC27" i="1"/>
  <c r="CB27" i="1"/>
  <c r="CX27" i="1"/>
  <c r="CW27" i="1"/>
  <c r="DH27" i="1" s="1"/>
  <c r="DR27" i="1"/>
  <c r="CQ27" i="1"/>
  <c r="DL27" i="1"/>
  <c r="DI29" i="1"/>
  <c r="CP29" i="1"/>
  <c r="CO28" i="1"/>
  <c r="BW29" i="1"/>
  <c r="BX29" i="1" s="1"/>
  <c r="BY29" i="1" s="1"/>
  <c r="BX28" i="1"/>
  <c r="BY28" i="1" s="1"/>
  <c r="DK28" i="1"/>
  <c r="DK29" i="1"/>
  <c r="DO26" i="1"/>
  <c r="CN29" i="1"/>
  <c r="CT9" i="20" l="1"/>
  <c r="CT11" i="20" s="1"/>
  <c r="CT28" i="19"/>
  <c r="CT27" i="19"/>
  <c r="DO27" i="19"/>
  <c r="DO9" i="19" s="1"/>
  <c r="DO11" i="19" s="1"/>
  <c r="DW17" i="14"/>
  <c r="EE16" i="14"/>
  <c r="DW21" i="14"/>
  <c r="EE14" i="14"/>
  <c r="DW18" i="14"/>
  <c r="DW22" i="14"/>
  <c r="EE15" i="14"/>
  <c r="EE19" i="14"/>
  <c r="DW23" i="14"/>
  <c r="EE20" i="14"/>
  <c r="EE21" i="14"/>
  <c r="DW15" i="14"/>
  <c r="EE24" i="14"/>
  <c r="DW16" i="14"/>
  <c r="DW20" i="14"/>
  <c r="EE17" i="14"/>
  <c r="DW14" i="14"/>
  <c r="EE18" i="14"/>
  <c r="EE22" i="14"/>
  <c r="DW19" i="14"/>
  <c r="EE23" i="14"/>
  <c r="DW24" i="14"/>
  <c r="DO9" i="8"/>
  <c r="DO11" i="8" s="1"/>
  <c r="CM26" i="9"/>
  <c r="CR26" i="9" s="1"/>
  <c r="CT26" i="9" s="1"/>
  <c r="CN28" i="9"/>
  <c r="CP28" i="9"/>
  <c r="DO25" i="9"/>
  <c r="CT25" i="9"/>
  <c r="DH26" i="9"/>
  <c r="DM26" i="9" s="1"/>
  <c r="CW27" i="9"/>
  <c r="CC27" i="9"/>
  <c r="CB27" i="9"/>
  <c r="CX27" i="9"/>
  <c r="DR27" i="9"/>
  <c r="DL27" i="9"/>
  <c r="CQ27" i="9"/>
  <c r="CO28" i="9"/>
  <c r="BX28" i="9"/>
  <c r="BY28" i="9" s="1"/>
  <c r="DJ28" i="9"/>
  <c r="DK28" i="9"/>
  <c r="DO26" i="6"/>
  <c r="CC28" i="6"/>
  <c r="DR28" i="6"/>
  <c r="CX28" i="6"/>
  <c r="CW28" i="6"/>
  <c r="DH28" i="6" s="1"/>
  <c r="DM28" i="6" s="1"/>
  <c r="CB28" i="6"/>
  <c r="CM28" i="6" s="1"/>
  <c r="CQ28" i="6"/>
  <c r="DL28" i="6"/>
  <c r="CR27" i="6"/>
  <c r="CX29" i="6"/>
  <c r="CW29" i="6"/>
  <c r="DH29" i="6" s="1"/>
  <c r="DM29" i="6" s="1"/>
  <c r="DR29" i="6"/>
  <c r="CB29" i="6"/>
  <c r="CC29" i="6"/>
  <c r="CQ29" i="6"/>
  <c r="DL29" i="6"/>
  <c r="DH27" i="6"/>
  <c r="DM27" i="6" s="1"/>
  <c r="CM27" i="1"/>
  <c r="CR27" i="1" s="1"/>
  <c r="CT26" i="1"/>
  <c r="DM27" i="1"/>
  <c r="CC28" i="1"/>
  <c r="CB28" i="1"/>
  <c r="DR28" i="1"/>
  <c r="CX28" i="1"/>
  <c r="CW28" i="1"/>
  <c r="DH28" i="1" s="1"/>
  <c r="DL28" i="1"/>
  <c r="CQ28" i="1"/>
  <c r="CX29" i="1"/>
  <c r="CW29" i="1"/>
  <c r="CC29" i="1"/>
  <c r="CB29" i="1"/>
  <c r="CM29" i="1" s="1"/>
  <c r="DR29" i="1"/>
  <c r="CQ29" i="1"/>
  <c r="DL29" i="1"/>
  <c r="DU14" i="20" l="1"/>
  <c r="DU15" i="20"/>
  <c r="DU16" i="20"/>
  <c r="DU17" i="20"/>
  <c r="DU18" i="20"/>
  <c r="DU19" i="20"/>
  <c r="DU20" i="20"/>
  <c r="DU21" i="20"/>
  <c r="DU22" i="20"/>
  <c r="DU23" i="20"/>
  <c r="DU24" i="20"/>
  <c r="DU25" i="20"/>
  <c r="DU26" i="20"/>
  <c r="DO9" i="20"/>
  <c r="DO11" i="20" s="1"/>
  <c r="DV14" i="19"/>
  <c r="ED14" i="19" s="1"/>
  <c r="DV15" i="19"/>
  <c r="ED15" i="19" s="1"/>
  <c r="DV16" i="19"/>
  <c r="ED16" i="19" s="1"/>
  <c r="DV17" i="19"/>
  <c r="ED17" i="19" s="1"/>
  <c r="DV18" i="19"/>
  <c r="ED18" i="19" s="1"/>
  <c r="DV20" i="19"/>
  <c r="ED20" i="19" s="1"/>
  <c r="DV19" i="19"/>
  <c r="ED19" i="19" s="1"/>
  <c r="DV21" i="19"/>
  <c r="ED21" i="19" s="1"/>
  <c r="DV22" i="19"/>
  <c r="ED22" i="19" s="1"/>
  <c r="DV24" i="19"/>
  <c r="ED24" i="19" s="1"/>
  <c r="DV23" i="19"/>
  <c r="ED23" i="19" s="1"/>
  <c r="DV25" i="19"/>
  <c r="ED25" i="19" s="1"/>
  <c r="DV26" i="19"/>
  <c r="ED26" i="19" s="1"/>
  <c r="DV28" i="19"/>
  <c r="ED28" i="19" s="1"/>
  <c r="DV27" i="19"/>
  <c r="ED27" i="19" s="1"/>
  <c r="CT9" i="19"/>
  <c r="CT11" i="19" s="1"/>
  <c r="DV14" i="8"/>
  <c r="ED14" i="8" s="1"/>
  <c r="DV15" i="8"/>
  <c r="ED15" i="8" s="1"/>
  <c r="DV16" i="8"/>
  <c r="ED16" i="8" s="1"/>
  <c r="DV17" i="8"/>
  <c r="ED17" i="8" s="1"/>
  <c r="DV19" i="8"/>
  <c r="ED19" i="8" s="1"/>
  <c r="DV18" i="8"/>
  <c r="ED18" i="8" s="1"/>
  <c r="DV20" i="8"/>
  <c r="ED20" i="8" s="1"/>
  <c r="DV21" i="8"/>
  <c r="ED21" i="8" s="1"/>
  <c r="DV22" i="8"/>
  <c r="ED22" i="8" s="1"/>
  <c r="DV24" i="8"/>
  <c r="ED24" i="8" s="1"/>
  <c r="DV23" i="8"/>
  <c r="ED23" i="8" s="1"/>
  <c r="DV25" i="8"/>
  <c r="ED25" i="8" s="1"/>
  <c r="CT9" i="8"/>
  <c r="CT11" i="8" s="1"/>
  <c r="DH27" i="9"/>
  <c r="DM27" i="9" s="1"/>
  <c r="CM27" i="9"/>
  <c r="CR27" i="9" s="1"/>
  <c r="DO26" i="9"/>
  <c r="CW28" i="9"/>
  <c r="DR28" i="9"/>
  <c r="CC28" i="9"/>
  <c r="CB28" i="9"/>
  <c r="CX28" i="9"/>
  <c r="DL28" i="9"/>
  <c r="CQ28" i="9"/>
  <c r="CR28" i="6"/>
  <c r="CM29" i="6"/>
  <c r="CR29" i="6" s="1"/>
  <c r="DO28" i="6"/>
  <c r="DO29" i="6"/>
  <c r="DO9" i="6" s="1"/>
  <c r="DO11" i="6" s="1"/>
  <c r="DO27" i="6"/>
  <c r="CT27" i="6"/>
  <c r="DH29" i="1"/>
  <c r="DM29" i="1" s="1"/>
  <c r="DO27" i="1"/>
  <c r="DM28" i="1"/>
  <c r="CR29" i="1"/>
  <c r="CT27" i="1"/>
  <c r="CM28" i="1"/>
  <c r="CR28" i="1" s="1"/>
  <c r="DX21" i="20" l="1"/>
  <c r="EC21" i="20"/>
  <c r="DY21" i="20"/>
  <c r="DY17" i="20"/>
  <c r="EC17" i="20"/>
  <c r="DX17" i="20"/>
  <c r="DX24" i="20"/>
  <c r="EC24" i="20"/>
  <c r="DY24" i="20"/>
  <c r="EC20" i="20"/>
  <c r="DY20" i="20"/>
  <c r="DX20" i="20"/>
  <c r="DY23" i="20"/>
  <c r="EC23" i="20"/>
  <c r="DX23" i="20"/>
  <c r="EC19" i="20"/>
  <c r="DY19" i="20"/>
  <c r="DX19" i="20"/>
  <c r="DX15" i="20"/>
  <c r="DY15" i="20"/>
  <c r="EC15" i="20"/>
  <c r="EC25" i="20"/>
  <c r="DY25" i="20"/>
  <c r="DX25" i="20"/>
  <c r="DV14" i="20"/>
  <c r="ED14" i="20" s="1"/>
  <c r="DV15" i="20"/>
  <c r="ED15" i="20" s="1"/>
  <c r="DV16" i="20"/>
  <c r="ED16" i="20" s="1"/>
  <c r="DV17" i="20"/>
  <c r="ED17" i="20" s="1"/>
  <c r="DV18" i="20"/>
  <c r="ED18" i="20" s="1"/>
  <c r="DV19" i="20"/>
  <c r="ED19" i="20" s="1"/>
  <c r="DV20" i="20"/>
  <c r="ED20" i="20" s="1"/>
  <c r="DV21" i="20"/>
  <c r="ED21" i="20" s="1"/>
  <c r="DV22" i="20"/>
  <c r="ED22" i="20" s="1"/>
  <c r="DV23" i="20"/>
  <c r="ED23" i="20" s="1"/>
  <c r="DV24" i="20"/>
  <c r="ED24" i="20" s="1"/>
  <c r="DV25" i="20"/>
  <c r="ED25" i="20" s="1"/>
  <c r="DV26" i="20"/>
  <c r="ED26" i="20" s="1"/>
  <c r="EC16" i="20"/>
  <c r="DY16" i="20"/>
  <c r="DX16" i="20"/>
  <c r="EC26" i="20"/>
  <c r="DY26" i="20"/>
  <c r="DX26" i="20"/>
  <c r="EC22" i="20"/>
  <c r="DY22" i="20"/>
  <c r="DX22" i="20"/>
  <c r="DX18" i="20"/>
  <c r="DY18" i="20"/>
  <c r="EC18" i="20"/>
  <c r="DY14" i="20"/>
  <c r="EC14" i="20"/>
  <c r="DX14" i="20"/>
  <c r="DU14" i="19"/>
  <c r="DU15" i="19"/>
  <c r="DU16" i="19"/>
  <c r="DU18" i="19"/>
  <c r="DU17" i="19"/>
  <c r="DU19" i="19"/>
  <c r="DU20" i="19"/>
  <c r="DU22" i="19"/>
  <c r="DU21" i="19"/>
  <c r="DU23" i="19"/>
  <c r="DU25" i="19"/>
  <c r="DU24" i="19"/>
  <c r="DU26" i="19"/>
  <c r="DU28" i="19"/>
  <c r="DU27" i="19"/>
  <c r="DU14" i="8"/>
  <c r="DU15" i="8"/>
  <c r="DU16" i="8"/>
  <c r="DU18" i="8"/>
  <c r="DU17" i="8"/>
  <c r="DU19" i="8"/>
  <c r="DU20" i="8"/>
  <c r="DU21" i="8"/>
  <c r="DU22" i="8"/>
  <c r="DU24" i="8"/>
  <c r="DU23" i="8"/>
  <c r="DU25" i="8"/>
  <c r="DH28" i="9"/>
  <c r="DM28" i="9" s="1"/>
  <c r="DO27" i="9"/>
  <c r="CM28" i="9"/>
  <c r="CR28" i="9" s="1"/>
  <c r="CT27" i="9"/>
  <c r="DV14" i="6"/>
  <c r="ED14" i="6" s="1"/>
  <c r="DV15" i="6"/>
  <c r="ED15" i="6" s="1"/>
  <c r="DV16" i="6"/>
  <c r="ED16" i="6" s="1"/>
  <c r="DV17" i="6"/>
  <c r="ED17" i="6" s="1"/>
  <c r="DV18" i="6"/>
  <c r="ED18" i="6" s="1"/>
  <c r="DV19" i="6"/>
  <c r="ED19" i="6" s="1"/>
  <c r="DV20" i="6"/>
  <c r="ED20" i="6" s="1"/>
  <c r="DV21" i="6"/>
  <c r="ED21" i="6" s="1"/>
  <c r="DV23" i="6"/>
  <c r="ED23" i="6" s="1"/>
  <c r="DV22" i="6"/>
  <c r="ED22" i="6" s="1"/>
  <c r="DV24" i="6"/>
  <c r="ED24" i="6" s="1"/>
  <c r="DV25" i="6"/>
  <c r="ED25" i="6" s="1"/>
  <c r="DV26" i="6"/>
  <c r="ED26" i="6" s="1"/>
  <c r="DV29" i="6"/>
  <c r="ED29" i="6" s="1"/>
  <c r="DV28" i="6"/>
  <c r="ED28" i="6" s="1"/>
  <c r="CT29" i="6"/>
  <c r="CT28" i="6"/>
  <c r="DV27" i="6"/>
  <c r="ED27" i="6" s="1"/>
  <c r="CT29" i="1"/>
  <c r="DO28" i="1"/>
  <c r="DO29" i="1"/>
  <c r="DO9" i="1" s="1"/>
  <c r="DO11" i="1" s="1"/>
  <c r="CT28" i="1"/>
  <c r="EE14" i="20" l="1"/>
  <c r="DW18" i="20"/>
  <c r="DW14" i="20"/>
  <c r="DW22" i="20"/>
  <c r="EE18" i="20"/>
  <c r="EE16" i="20"/>
  <c r="DW16" i="20"/>
  <c r="DW20" i="20"/>
  <c r="DW15" i="20"/>
  <c r="DW19" i="20"/>
  <c r="EE22" i="20"/>
  <c r="EE26" i="20"/>
  <c r="EE15" i="20"/>
  <c r="EE23" i="20"/>
  <c r="DW26" i="20"/>
  <c r="DW25" i="20"/>
  <c r="EE17" i="20"/>
  <c r="DW21" i="20"/>
  <c r="EE24" i="20"/>
  <c r="EE21" i="20"/>
  <c r="DW24" i="20"/>
  <c r="EE25" i="20"/>
  <c r="EE19" i="20"/>
  <c r="DW23" i="20"/>
  <c r="EE20" i="20"/>
  <c r="DW17" i="20"/>
  <c r="DX22" i="19"/>
  <c r="EC22" i="19"/>
  <c r="EE22" i="19" s="1"/>
  <c r="DW22" i="19"/>
  <c r="DY22" i="19"/>
  <c r="EC27" i="19"/>
  <c r="EE27" i="19" s="1"/>
  <c r="DY27" i="19"/>
  <c r="DX27" i="19"/>
  <c r="DW27" i="19"/>
  <c r="DW25" i="19"/>
  <c r="EC25" i="19"/>
  <c r="EE25" i="19" s="1"/>
  <c r="DY25" i="19"/>
  <c r="DX25" i="19"/>
  <c r="DX20" i="19"/>
  <c r="EC20" i="19"/>
  <c r="EE20" i="19" s="1"/>
  <c r="DY20" i="19"/>
  <c r="DW20" i="19"/>
  <c r="EC16" i="19"/>
  <c r="EE16" i="19" s="1"/>
  <c r="DY16" i="19"/>
  <c r="DW16" i="19"/>
  <c r="DX16" i="19"/>
  <c r="DX24" i="19"/>
  <c r="EC24" i="19"/>
  <c r="EE24" i="19" s="1"/>
  <c r="DY24" i="19"/>
  <c r="DW24" i="19"/>
  <c r="DW18" i="19"/>
  <c r="EC18" i="19"/>
  <c r="EE18" i="19" s="1"/>
  <c r="DY18" i="19"/>
  <c r="DX18" i="19"/>
  <c r="EC28" i="19"/>
  <c r="EE28" i="19" s="1"/>
  <c r="DY28" i="19"/>
  <c r="DX28" i="19"/>
  <c r="DW28" i="19"/>
  <c r="EC23" i="19"/>
  <c r="EE23" i="19" s="1"/>
  <c r="DY23" i="19"/>
  <c r="DX23" i="19"/>
  <c r="DW23" i="19"/>
  <c r="EC19" i="19"/>
  <c r="EE19" i="19" s="1"/>
  <c r="DY19" i="19"/>
  <c r="DX19" i="19"/>
  <c r="DW19" i="19"/>
  <c r="DX15" i="19"/>
  <c r="EC15" i="19"/>
  <c r="EE15" i="19" s="1"/>
  <c r="DW15" i="19"/>
  <c r="DY15" i="19"/>
  <c r="DX26" i="19"/>
  <c r="DY26" i="19"/>
  <c r="EC26" i="19"/>
  <c r="EE26" i="19" s="1"/>
  <c r="DW26" i="19"/>
  <c r="DW21" i="19"/>
  <c r="EC21" i="19"/>
  <c r="EE21" i="19" s="1"/>
  <c r="DY21" i="19"/>
  <c r="DX21" i="19"/>
  <c r="DX17" i="19"/>
  <c r="EC17" i="19"/>
  <c r="EE17" i="19" s="1"/>
  <c r="DY17" i="19"/>
  <c r="DW17" i="19"/>
  <c r="EC14" i="19"/>
  <c r="EE14" i="19" s="1"/>
  <c r="DY14" i="19"/>
  <c r="DX14" i="19"/>
  <c r="DW14" i="19"/>
  <c r="EC21" i="8"/>
  <c r="EE21" i="8" s="1"/>
  <c r="DY21" i="8"/>
  <c r="DX21" i="8"/>
  <c r="DW21" i="8"/>
  <c r="DX18" i="8"/>
  <c r="EC18" i="8"/>
  <c r="EE18" i="8" s="1"/>
  <c r="DW18" i="8"/>
  <c r="DY18" i="8"/>
  <c r="DX23" i="8"/>
  <c r="EC23" i="8"/>
  <c r="EE23" i="8" s="1"/>
  <c r="DY23" i="8"/>
  <c r="DW23" i="8"/>
  <c r="DX20" i="8"/>
  <c r="DW20" i="8"/>
  <c r="EC20" i="8"/>
  <c r="EE20" i="8" s="1"/>
  <c r="DY20" i="8"/>
  <c r="DX16" i="8"/>
  <c r="EC16" i="8"/>
  <c r="EE16" i="8" s="1"/>
  <c r="DY16" i="8"/>
  <c r="DW16" i="8"/>
  <c r="DW24" i="8"/>
  <c r="EC24" i="8"/>
  <c r="EE24" i="8" s="1"/>
  <c r="DX24" i="8"/>
  <c r="DY24" i="8"/>
  <c r="DW15" i="8"/>
  <c r="EC15" i="8"/>
  <c r="EE15" i="8" s="1"/>
  <c r="DY15" i="8"/>
  <c r="DX15" i="8"/>
  <c r="DW19" i="8"/>
  <c r="EC19" i="8"/>
  <c r="EE19" i="8" s="1"/>
  <c r="DY19" i="8"/>
  <c r="DX19" i="8"/>
  <c r="DX25" i="8"/>
  <c r="EC25" i="8"/>
  <c r="EE25" i="8" s="1"/>
  <c r="DY25" i="8"/>
  <c r="DW25" i="8"/>
  <c r="DX22" i="8"/>
  <c r="EC22" i="8"/>
  <c r="EE22" i="8" s="1"/>
  <c r="DW22" i="8"/>
  <c r="DY22" i="8"/>
  <c r="EC17" i="8"/>
  <c r="EE17" i="8" s="1"/>
  <c r="DY17" i="8"/>
  <c r="DW17" i="8"/>
  <c r="DX17" i="8"/>
  <c r="DX14" i="8"/>
  <c r="DW14" i="8"/>
  <c r="EC14" i="8"/>
  <c r="EE14" i="8" s="1"/>
  <c r="DY14" i="8"/>
  <c r="CT28" i="9"/>
  <c r="CT9" i="9" s="1"/>
  <c r="CT11" i="9" s="1"/>
  <c r="DO28" i="9"/>
  <c r="DO9" i="9" s="1"/>
  <c r="DO11" i="9" s="1"/>
  <c r="CT9" i="6"/>
  <c r="CT11" i="6" s="1"/>
  <c r="DV14" i="1"/>
  <c r="ED14" i="1" s="1"/>
  <c r="DV15" i="1"/>
  <c r="ED15" i="1" s="1"/>
  <c r="DV16" i="1"/>
  <c r="ED16" i="1" s="1"/>
  <c r="DV18" i="1"/>
  <c r="ED18" i="1" s="1"/>
  <c r="DV17" i="1"/>
  <c r="ED17" i="1" s="1"/>
  <c r="DV19" i="1"/>
  <c r="ED19" i="1" s="1"/>
  <c r="DV20" i="1"/>
  <c r="ED20" i="1" s="1"/>
  <c r="DV21" i="1"/>
  <c r="ED21" i="1" s="1"/>
  <c r="DV22" i="1"/>
  <c r="ED22" i="1" s="1"/>
  <c r="DV23" i="1"/>
  <c r="ED23" i="1" s="1"/>
  <c r="DV24" i="1"/>
  <c r="ED24" i="1" s="1"/>
  <c r="DV25" i="1"/>
  <c r="ED25" i="1" s="1"/>
  <c r="DV26" i="1"/>
  <c r="ED26" i="1" s="1"/>
  <c r="DV27" i="1"/>
  <c r="ED27" i="1" s="1"/>
  <c r="DV29" i="1"/>
  <c r="ED29" i="1" s="1"/>
  <c r="DV28" i="1"/>
  <c r="ED28" i="1" s="1"/>
  <c r="CT9" i="1"/>
  <c r="CT11" i="1" s="1"/>
  <c r="DV14" i="9" l="1"/>
  <c r="ED14" i="9" s="1"/>
  <c r="DV16" i="9"/>
  <c r="ED16" i="9" s="1"/>
  <c r="DV15" i="9"/>
  <c r="ED15" i="9" s="1"/>
  <c r="DV17" i="9"/>
  <c r="ED17" i="9" s="1"/>
  <c r="DV18" i="9"/>
  <c r="ED18" i="9" s="1"/>
  <c r="DV19" i="9"/>
  <c r="ED19" i="9" s="1"/>
  <c r="DV21" i="9"/>
  <c r="ED21" i="9" s="1"/>
  <c r="DV20" i="9"/>
  <c r="ED20" i="9" s="1"/>
  <c r="DV23" i="9"/>
  <c r="ED23" i="9" s="1"/>
  <c r="DV22" i="9"/>
  <c r="ED22" i="9" s="1"/>
  <c r="DV24" i="9"/>
  <c r="ED24" i="9" s="1"/>
  <c r="DV25" i="9"/>
  <c r="ED25" i="9" s="1"/>
  <c r="DV26" i="9"/>
  <c r="ED26" i="9" s="1"/>
  <c r="DV27" i="9"/>
  <c r="ED27" i="9" s="1"/>
  <c r="DV28" i="9"/>
  <c r="ED28" i="9" s="1"/>
  <c r="DU14" i="9"/>
  <c r="DU15" i="9"/>
  <c r="DU16" i="9"/>
  <c r="DU17" i="9"/>
  <c r="DU18" i="9"/>
  <c r="DU19" i="9"/>
  <c r="DU20" i="9"/>
  <c r="DU21" i="9"/>
  <c r="DU22" i="9"/>
  <c r="DU23" i="9"/>
  <c r="DU24" i="9"/>
  <c r="DU25" i="9"/>
  <c r="DU26" i="9"/>
  <c r="DU27" i="9"/>
  <c r="DU28" i="9"/>
  <c r="DU14" i="6"/>
  <c r="DU15" i="6"/>
  <c r="DU17" i="6"/>
  <c r="DU16" i="6"/>
  <c r="DU19" i="6"/>
  <c r="DU18" i="6"/>
  <c r="DU20" i="6"/>
  <c r="DU21" i="6"/>
  <c r="DU22" i="6"/>
  <c r="DU23" i="6"/>
  <c r="DU24" i="6"/>
  <c r="DU26" i="6"/>
  <c r="DU25" i="6"/>
  <c r="DU27" i="6"/>
  <c r="DU29" i="6"/>
  <c r="DU28" i="6"/>
  <c r="DU14" i="1"/>
  <c r="DY14" i="1" s="1"/>
  <c r="DU15" i="1"/>
  <c r="DU17" i="1"/>
  <c r="DU16" i="1"/>
  <c r="DU18" i="1"/>
  <c r="DU19" i="1"/>
  <c r="DU20" i="1"/>
  <c r="DU21" i="1"/>
  <c r="DU22" i="1"/>
  <c r="DU23" i="1"/>
  <c r="DU24" i="1"/>
  <c r="DU25" i="1"/>
  <c r="DU26" i="1"/>
  <c r="DU27" i="1"/>
  <c r="DU28" i="1"/>
  <c r="DU29" i="1"/>
  <c r="EC25" i="9" l="1"/>
  <c r="EE25" i="9" s="1"/>
  <c r="DY25" i="9"/>
  <c r="DX25" i="9"/>
  <c r="DW25" i="9"/>
  <c r="EC21" i="9"/>
  <c r="EE21" i="9" s="1"/>
  <c r="DY21" i="9"/>
  <c r="DX21" i="9"/>
  <c r="DW21" i="9"/>
  <c r="EC17" i="9"/>
  <c r="EE17" i="9" s="1"/>
  <c r="DY17" i="9"/>
  <c r="DX17" i="9"/>
  <c r="DW17" i="9"/>
  <c r="EC24" i="9"/>
  <c r="EE24" i="9" s="1"/>
  <c r="DY24" i="9"/>
  <c r="DX24" i="9"/>
  <c r="DW24" i="9"/>
  <c r="EC20" i="9"/>
  <c r="EE20" i="9" s="1"/>
  <c r="DY20" i="9"/>
  <c r="DX20" i="9"/>
  <c r="DW20" i="9"/>
  <c r="EC16" i="9"/>
  <c r="EE16" i="9" s="1"/>
  <c r="DY16" i="9"/>
  <c r="DX16" i="9"/>
  <c r="DW16" i="9"/>
  <c r="EC27" i="9"/>
  <c r="EE27" i="9" s="1"/>
  <c r="DY27" i="9"/>
  <c r="DX27" i="9"/>
  <c r="DW27" i="9"/>
  <c r="DX19" i="9"/>
  <c r="DW19" i="9"/>
  <c r="DY19" i="9"/>
  <c r="EC19" i="9"/>
  <c r="EE19" i="9" s="1"/>
  <c r="EC15" i="9"/>
  <c r="EE15" i="9" s="1"/>
  <c r="DY15" i="9"/>
  <c r="DX15" i="9"/>
  <c r="DW15" i="9"/>
  <c r="EC28" i="9"/>
  <c r="EE28" i="9" s="1"/>
  <c r="DY28" i="9"/>
  <c r="DW28" i="9"/>
  <c r="DX28" i="9"/>
  <c r="DX23" i="9"/>
  <c r="DW23" i="9"/>
  <c r="DY23" i="9"/>
  <c r="EC23" i="9"/>
  <c r="EE23" i="9" s="1"/>
  <c r="DW26" i="9"/>
  <c r="DY26" i="9"/>
  <c r="EC26" i="9"/>
  <c r="EE26" i="9" s="1"/>
  <c r="DX26" i="9"/>
  <c r="DW22" i="9"/>
  <c r="DY22" i="9"/>
  <c r="EC22" i="9"/>
  <c r="EE22" i="9" s="1"/>
  <c r="DX22" i="9"/>
  <c r="DW18" i="9"/>
  <c r="EC18" i="9"/>
  <c r="EE18" i="9" s="1"/>
  <c r="DX18" i="9"/>
  <c r="DY18" i="9"/>
  <c r="DX14" i="9"/>
  <c r="DW14" i="9"/>
  <c r="EC14" i="9"/>
  <c r="EE14" i="9" s="1"/>
  <c r="DY14" i="9"/>
  <c r="EC29" i="6"/>
  <c r="EE29" i="6" s="1"/>
  <c r="DY29" i="6"/>
  <c r="DX29" i="6"/>
  <c r="DW29" i="6"/>
  <c r="DY20" i="6"/>
  <c r="EC20" i="6"/>
  <c r="EE20" i="6" s="1"/>
  <c r="DX20" i="6"/>
  <c r="DW20" i="6"/>
  <c r="DW27" i="6"/>
  <c r="EC27" i="6"/>
  <c r="EE27" i="6" s="1"/>
  <c r="DX27" i="6"/>
  <c r="DY27" i="6"/>
  <c r="DY18" i="6"/>
  <c r="DX18" i="6"/>
  <c r="EC18" i="6"/>
  <c r="EE18" i="6" s="1"/>
  <c r="DW18" i="6"/>
  <c r="DY25" i="6"/>
  <c r="EC25" i="6"/>
  <c r="EE25" i="6" s="1"/>
  <c r="DW25" i="6"/>
  <c r="DX25" i="6"/>
  <c r="DW19" i="6"/>
  <c r="DY19" i="6"/>
  <c r="DX19" i="6"/>
  <c r="EC19" i="6"/>
  <c r="EE19" i="6" s="1"/>
  <c r="DW26" i="6"/>
  <c r="DX26" i="6"/>
  <c r="DY26" i="6"/>
  <c r="EC26" i="6"/>
  <c r="EE26" i="6" s="1"/>
  <c r="DW16" i="6"/>
  <c r="EC16" i="6"/>
  <c r="EE16" i="6" s="1"/>
  <c r="DX16" i="6"/>
  <c r="DY16" i="6"/>
  <c r="DW24" i="6"/>
  <c r="EC24" i="6"/>
  <c r="EE24" i="6" s="1"/>
  <c r="DY24" i="6"/>
  <c r="DX24" i="6"/>
  <c r="DY17" i="6"/>
  <c r="DX17" i="6"/>
  <c r="DW17" i="6"/>
  <c r="EC17" i="6"/>
  <c r="EE17" i="6" s="1"/>
  <c r="DY23" i="6"/>
  <c r="DX23" i="6"/>
  <c r="EC23" i="6"/>
  <c r="EE23" i="6" s="1"/>
  <c r="DW23" i="6"/>
  <c r="DY15" i="6"/>
  <c r="DX15" i="6"/>
  <c r="DW15" i="6"/>
  <c r="EC15" i="6"/>
  <c r="EE15" i="6" s="1"/>
  <c r="EC22" i="6"/>
  <c r="EE22" i="6" s="1"/>
  <c r="DX22" i="6"/>
  <c r="DW22" i="6"/>
  <c r="DY22" i="6"/>
  <c r="EC14" i="6"/>
  <c r="EE14" i="6" s="1"/>
  <c r="DY14" i="6"/>
  <c r="DX14" i="6"/>
  <c r="DW14" i="6"/>
  <c r="DY28" i="6"/>
  <c r="DX28" i="6"/>
  <c r="EC28" i="6"/>
  <c r="EE28" i="6" s="1"/>
  <c r="DW28" i="6"/>
  <c r="DX21" i="6"/>
  <c r="EC21" i="6"/>
  <c r="EE21" i="6" s="1"/>
  <c r="DW21" i="6"/>
  <c r="DY21" i="6"/>
  <c r="EC15" i="1"/>
  <c r="EE15" i="1" s="1"/>
  <c r="DY15" i="1"/>
  <c r="DX15" i="1"/>
  <c r="DW15" i="1"/>
  <c r="EC14" i="1"/>
  <c r="EE14" i="1" s="1"/>
  <c r="DW14" i="1"/>
  <c r="DX14" i="1"/>
  <c r="DY27" i="1"/>
  <c r="DX27" i="1"/>
  <c r="DW27" i="1"/>
  <c r="EC27" i="1"/>
  <c r="EE27" i="1" s="1"/>
  <c r="DW26" i="1"/>
  <c r="EC26" i="1"/>
  <c r="EE26" i="1" s="1"/>
  <c r="DY26" i="1"/>
  <c r="DX26" i="1"/>
  <c r="DY18" i="1"/>
  <c r="DX18" i="1"/>
  <c r="EC18" i="1"/>
  <c r="EE18" i="1" s="1"/>
  <c r="DW18" i="1"/>
  <c r="DX22" i="1"/>
  <c r="DY22" i="1"/>
  <c r="DW22" i="1"/>
  <c r="EC22" i="1"/>
  <c r="EE22" i="1" s="1"/>
  <c r="DW29" i="1"/>
  <c r="DY29" i="1"/>
  <c r="DX29" i="1"/>
  <c r="EC29" i="1"/>
  <c r="EE29" i="1" s="1"/>
  <c r="EC23" i="1"/>
  <c r="EE23" i="1" s="1"/>
  <c r="DX23" i="1"/>
  <c r="DW23" i="1"/>
  <c r="DY23" i="1"/>
  <c r="DY21" i="1"/>
  <c r="EC21" i="1"/>
  <c r="EE21" i="1" s="1"/>
  <c r="DX21" i="1"/>
  <c r="DW21" i="1"/>
  <c r="DY28" i="1"/>
  <c r="DW28" i="1"/>
  <c r="EC28" i="1"/>
  <c r="EE28" i="1" s="1"/>
  <c r="DX28" i="1"/>
  <c r="EC20" i="1"/>
  <c r="EE20" i="1" s="1"/>
  <c r="DW20" i="1"/>
  <c r="DY20" i="1"/>
  <c r="DX20" i="1"/>
  <c r="DY19" i="1"/>
  <c r="EC19" i="1"/>
  <c r="EE19" i="1" s="1"/>
  <c r="DW19" i="1"/>
  <c r="DX19" i="1"/>
  <c r="DW25" i="1"/>
  <c r="EC25" i="1"/>
  <c r="EE25" i="1" s="1"/>
  <c r="DX25" i="1"/>
  <c r="DY25" i="1"/>
  <c r="EC16" i="1"/>
  <c r="EE16" i="1" s="1"/>
  <c r="DW16" i="1"/>
  <c r="DY16" i="1"/>
  <c r="DX16" i="1"/>
  <c r="DY24" i="1"/>
  <c r="DX24" i="1"/>
  <c r="DW24" i="1"/>
  <c r="EC24" i="1"/>
  <c r="EE24" i="1" s="1"/>
  <c r="DW17" i="1"/>
  <c r="DY17" i="1"/>
  <c r="DX17" i="1"/>
  <c r="EC17" i="1"/>
  <c r="EE17" i="1" s="1"/>
</calcChain>
</file>

<file path=xl/sharedStrings.xml><?xml version="1.0" encoding="utf-8"?>
<sst xmlns="http://schemas.openxmlformats.org/spreadsheetml/2006/main" count="13195" uniqueCount="817">
  <si>
    <t>Box Plus/Minus Coefficients:</t>
  </si>
  <si>
    <t>Box Plus/Minus 2.0 Calculator</t>
  </si>
  <si>
    <t>Modified to Add Offensive Role, Update Position Calcs, and Update Coefficients</t>
  </si>
  <si>
    <t>Positions:</t>
  </si>
  <si>
    <t>Intercept</t>
  </si>
  <si>
    <t>% of TRB</t>
  </si>
  <si>
    <t>% of STL</t>
  </si>
  <si>
    <t>% of PF</t>
  </si>
  <si>
    <t>% of AST</t>
  </si>
  <si>
    <t>% of BLK</t>
  </si>
  <si>
    <t>Min Wt</t>
  </si>
  <si>
    <t>Variable</t>
  </si>
  <si>
    <t>Adj. Pt</t>
  </si>
  <si>
    <t>FGA</t>
  </si>
  <si>
    <t>FTA</t>
  </si>
  <si>
    <t>3 Pt FG (bonus)</t>
  </si>
  <si>
    <t>AST</t>
  </si>
  <si>
    <t>TO</t>
  </si>
  <si>
    <t>ORB</t>
  </si>
  <si>
    <t>DRB</t>
  </si>
  <si>
    <t>TRB</t>
  </si>
  <si>
    <t>STL</t>
  </si>
  <si>
    <t>BLK</t>
  </si>
  <si>
    <t>PF</t>
  </si>
  <si>
    <t>Position Constant</t>
  </si>
  <si>
    <t>Modern</t>
  </si>
  <si>
    <t>Pos 1</t>
  </si>
  <si>
    <t>Pos 3</t>
  </si>
  <si>
    <t>Pos 5</t>
  </si>
  <si>
    <t>Offensive Role Slope</t>
  </si>
  <si>
    <t>Team Rating</t>
  </si>
  <si>
    <t>Avg. Lead</t>
  </si>
  <si>
    <t>Team Pts</t>
  </si>
  <si>
    <t>Team TRB</t>
  </si>
  <si>
    <t>Team ThreshPts</t>
  </si>
  <si>
    <t>Pre 1971</t>
  </si>
  <si>
    <t>Off Rating</t>
  </si>
  <si>
    <t>Lead Bonus</t>
  </si>
  <si>
    <t>Team FGA</t>
  </si>
  <si>
    <t>Team STL</t>
  </si>
  <si>
    <t>Offensive Box Plus/Minus Coefficients:</t>
  </si>
  <si>
    <t>Def Rating</t>
  </si>
  <si>
    <t>Adj. Tm Rtg</t>
  </si>
  <si>
    <t>Team FTA</t>
  </si>
  <si>
    <t>Team PF</t>
  </si>
  <si>
    <t>Offensive Role:</t>
  </si>
  <si>
    <t>% of ast</t>
  </si>
  <si>
    <t>% of Threshold points</t>
  </si>
  <si>
    <t>Pt Threshold</t>
  </si>
  <si>
    <t>Default pos</t>
  </si>
  <si>
    <t>Pace</t>
  </si>
  <si>
    <t>Adj. ORtg</t>
  </si>
  <si>
    <t>Tm Pts/TSA</t>
  </si>
  <si>
    <t>Team AST</t>
  </si>
  <si>
    <t>URL:</t>
  </si>
  <si>
    <t>Baseline Pts/TSA</t>
  </si>
  <si>
    <t>Team BLK</t>
  </si>
  <si>
    <t>Sum</t>
  </si>
  <si>
    <t>Total Minutes</t>
  </si>
  <si>
    <t>Team Games</t>
  </si>
  <si>
    <t>Tm Adj.</t>
  </si>
  <si>
    <t>Totals table from BBRef:</t>
  </si>
  <si>
    <t>Adjust for Team Shooting Context</t>
  </si>
  <si>
    <t>Calculated Stats per 100 Possessions</t>
  </si>
  <si>
    <t>% of Stats</t>
  </si>
  <si>
    <t>Estimate Positions:</t>
  </si>
  <si>
    <t>Offensive Role</t>
  </si>
  <si>
    <t>BPM Coefficients to use, based on Positions:</t>
  </si>
  <si>
    <t>Raw BPM Calculation:</t>
  </si>
  <si>
    <t>OBPM Coefficients to use, based on Positions:</t>
  </si>
  <si>
    <t>Raw OBPM Calculation:</t>
  </si>
  <si>
    <t>Pace:</t>
  </si>
  <si>
    <t>Rating:</t>
  </si>
  <si>
    <t>ORtg:</t>
  </si>
  <si>
    <t>Rk</t>
  </si>
  <si>
    <t>Age</t>
  </si>
  <si>
    <t>G</t>
  </si>
  <si>
    <t>GS</t>
  </si>
  <si>
    <t>MP</t>
  </si>
  <si>
    <t>FG</t>
  </si>
  <si>
    <t>FG%</t>
  </si>
  <si>
    <t>3P</t>
  </si>
  <si>
    <t>3PA</t>
  </si>
  <si>
    <t>3P%</t>
  </si>
  <si>
    <t>2P</t>
  </si>
  <si>
    <t>2PA</t>
  </si>
  <si>
    <t>2P%</t>
  </si>
  <si>
    <t>eFG%</t>
  </si>
  <si>
    <t>FT</t>
  </si>
  <si>
    <t>FT%</t>
  </si>
  <si>
    <t>TOV</t>
  </si>
  <si>
    <t>PTS</t>
  </si>
  <si>
    <t>TSA</t>
  </si>
  <si>
    <t>Pt/TSA</t>
  </si>
  <si>
    <t>Adj. Pts</t>
  </si>
  <si>
    <t>Possessions</t>
  </si>
  <si>
    <t>ThreshPts</t>
  </si>
  <si>
    <t>Adj Pt</t>
  </si>
  <si>
    <t>3FG</t>
  </si>
  <si>
    <t>% of ThreshPts</t>
  </si>
  <si>
    <t>Position</t>
  </si>
  <si>
    <t>Pos Num</t>
  </si>
  <si>
    <t>Est Pos 1</t>
  </si>
  <si>
    <t>Min Adj 1</t>
  </si>
  <si>
    <t>Trim 1</t>
  </si>
  <si>
    <t>Tm Avg 1</t>
  </si>
  <si>
    <t>Adj Pos 2</t>
  </si>
  <si>
    <t>Trim 2</t>
  </si>
  <si>
    <t>Tm Avg 2</t>
  </si>
  <si>
    <t>Adj Pos 3</t>
  </si>
  <si>
    <t>Trim 3</t>
  </si>
  <si>
    <t>Tm Avg 3</t>
  </si>
  <si>
    <t>Adj Pos 4</t>
  </si>
  <si>
    <t>Est Off. Role 1</t>
  </si>
  <si>
    <t>Adj Off. Role 2</t>
  </si>
  <si>
    <t>Adj Off. Role 3</t>
  </si>
  <si>
    <t>Adj Off. Role 4</t>
  </si>
  <si>
    <t>Player</t>
  </si>
  <si>
    <t>Scoring</t>
  </si>
  <si>
    <t>Ballhandling</t>
  </si>
  <si>
    <t>Rebounding</t>
  </si>
  <si>
    <t>Defense</t>
  </si>
  <si>
    <t>Pos Const</t>
  </si>
  <si>
    <t>Raw BPM</t>
  </si>
  <si>
    <t>% Min</t>
  </si>
  <si>
    <t>Contrib</t>
  </si>
  <si>
    <t>Raw OBPM</t>
  </si>
  <si>
    <t>Pos</t>
  </si>
  <si>
    <t>Off. Role</t>
  </si>
  <si>
    <t>Minutes</t>
  </si>
  <si>
    <t>MPG</t>
  </si>
  <si>
    <t>BPM</t>
  </si>
  <si>
    <t>OBPM</t>
  </si>
  <si>
    <t>DBPM</t>
  </si>
  <si>
    <t>VORP</t>
  </si>
  <si>
    <t>ReMPG</t>
  </si>
  <si>
    <t>ReMin</t>
  </si>
  <si>
    <t>ExpBPM</t>
  </si>
  <si>
    <t>ReBPM</t>
  </si>
  <si>
    <t>ReOBPM</t>
  </si>
  <si>
    <t>ReDBPM</t>
  </si>
  <si>
    <t>Megan Stevenson</t>
  </si>
  <si>
    <t>Shaylee Gonzales</t>
  </si>
  <si>
    <t>Kate Vorwaller</t>
  </si>
  <si>
    <t>Devry Millett</t>
  </si>
  <si>
    <t>Maria Albiero</t>
  </si>
  <si>
    <t>Tegan Graham</t>
  </si>
  <si>
    <t>Kaylee Smiler</t>
  </si>
  <si>
    <t>Lauren Gustin</t>
  </si>
  <si>
    <t>Paisley Johnson</t>
  </si>
  <si>
    <t>Babalu Ugwu</t>
  </si>
  <si>
    <t>Perri Malli</t>
  </si>
  <si>
    <t>Tahlia White</t>
  </si>
  <si>
    <t>Sara Hamson</t>
  </si>
  <si>
    <t>Signe Glantz</t>
  </si>
  <si>
    <t>Kyra Beckman</t>
  </si>
  <si>
    <t>Kayla Belles-Lee</t>
  </si>
  <si>
    <t>Jr.</t>
  </si>
  <si>
    <t>III</t>
  </si>
  <si>
    <t>(TW)</t>
  </si>
  <si>
    <t>Roster:</t>
  </si>
  <si>
    <t>No.</t>
  </si>
  <si>
    <t>Ht</t>
  </si>
  <si>
    <t>Wt</t>
  </si>
  <si>
    <t>Birth Date</t>
  </si>
  <si>
    <t>Exp</t>
  </si>
  <si>
    <t>College</t>
  </si>
  <si>
    <t>Year</t>
  </si>
  <si>
    <t>SF</t>
  </si>
  <si>
    <t>6-0</t>
  </si>
  <si>
    <t>PG</t>
  </si>
  <si>
    <t>1st</t>
  </si>
  <si>
    <t>SG</t>
  </si>
  <si>
    <t>2nd</t>
  </si>
  <si>
    <t>3rd</t>
  </si>
  <si>
    <t>C</t>
  </si>
  <si>
    <t>G-F</t>
  </si>
  <si>
    <t>F-G</t>
  </si>
  <si>
    <t>F</t>
  </si>
  <si>
    <t>?</t>
  </si>
  <si>
    <t>Average Pace</t>
  </si>
  <si>
    <t>https://www.basketball-reference.com/leagues/NBA_2017_ratings.html</t>
  </si>
  <si>
    <t>Unadjusted</t>
  </si>
  <si>
    <t>Adjusted</t>
  </si>
  <si>
    <t>#</t>
  </si>
  <si>
    <t>Team</t>
  </si>
  <si>
    <t>GP</t>
  </si>
  <si>
    <t>% Time</t>
  </si>
  <si>
    <t>Poss</t>
  </si>
  <si>
    <t>Points</t>
  </si>
  <si>
    <t>PPP</t>
  </si>
  <si>
    <t>FGm</t>
  </si>
  <si>
    <t>FGM</t>
  </si>
  <si>
    <t>aFG%</t>
  </si>
  <si>
    <t>%TO</t>
  </si>
  <si>
    <t>%FT</t>
  </si>
  <si>
    <t>%SF</t>
  </si>
  <si>
    <t>%Score</t>
  </si>
  <si>
    <t>Conf</t>
  </si>
  <si>
    <t>Div</t>
  </si>
  <si>
    <t>W</t>
  </si>
  <si>
    <t>L</t>
  </si>
  <si>
    <t>W/L%</t>
  </si>
  <si>
    <t>MOV</t>
  </si>
  <si>
    <t>ORtg</t>
  </si>
  <si>
    <t>DRtg</t>
  </si>
  <si>
    <t>NRtg</t>
  </si>
  <si>
    <t>MOV/A</t>
  </si>
  <si>
    <t>ORtg/A</t>
  </si>
  <si>
    <t>DRtg/A</t>
  </si>
  <si>
    <t>NRtg/A</t>
  </si>
  <si>
    <t>ORtg Adj 2</t>
  </si>
  <si>
    <t>DRtg Adj 2</t>
  </si>
  <si>
    <t>Iowa Hawkeyes</t>
  </si>
  <si>
    <t>North Carolina A&amp;T Aggies</t>
  </si>
  <si>
    <t>Golden State Warriors</t>
  </si>
  <si>
    <t>P</t>
  </si>
  <si>
    <t>Maryland Terrapins</t>
  </si>
  <si>
    <t>Stephen F. Austin Lumberjacks</t>
  </si>
  <si>
    <t>San Antonio Spurs</t>
  </si>
  <si>
    <t>SW</t>
  </si>
  <si>
    <t>Arkansas Razorbacks</t>
  </si>
  <si>
    <t>UCF Knights</t>
  </si>
  <si>
    <t>Houston Rockets</t>
  </si>
  <si>
    <t>Florida Gulf Coast Eagles</t>
  </si>
  <si>
    <t>Connecticut Huskies</t>
  </si>
  <si>
    <t>Los Angeles Clippers</t>
  </si>
  <si>
    <t>California Baptist Lancers</t>
  </si>
  <si>
    <t>Utah Jazz</t>
  </si>
  <si>
    <t>NW</t>
  </si>
  <si>
    <t>Louisville Cardinals</t>
  </si>
  <si>
    <t>Baylor Lady Bears</t>
  </si>
  <si>
    <t>Toronto Raptors</t>
  </si>
  <si>
    <t>E</t>
  </si>
  <si>
    <t>A</t>
  </si>
  <si>
    <t>Bucknell Bison</t>
  </si>
  <si>
    <t>Stanford Cardinal</t>
  </si>
  <si>
    <t>Rutgers Scarlet Knights</t>
  </si>
  <si>
    <t>Stony Brook Seawolves</t>
  </si>
  <si>
    <t>Boston Celtics</t>
  </si>
  <si>
    <t>New Mexico Lobos</t>
  </si>
  <si>
    <t>Marist Red Foxes</t>
  </si>
  <si>
    <t>Washington Wizards</t>
  </si>
  <si>
    <t>SE</t>
  </si>
  <si>
    <t>North Carolina State Wolfpack</t>
  </si>
  <si>
    <t>Howard Bison</t>
  </si>
  <si>
    <t>Oklahoma City Thunder</t>
  </si>
  <si>
    <t>Maine Black Bears</t>
  </si>
  <si>
    <t>Memphis Grizzlies</t>
  </si>
  <si>
    <t>Oregon State Beavers</t>
  </si>
  <si>
    <t>Texas-(Arlington) Mavericks</t>
  </si>
  <si>
    <t>Miami Heat</t>
  </si>
  <si>
    <t>Colorado State Rams</t>
  </si>
  <si>
    <t>Campbell Fighting Camels</t>
  </si>
  <si>
    <t>Denver Nuggets</t>
  </si>
  <si>
    <t>Norfolk State Spartans</t>
  </si>
  <si>
    <t>Charlotte Hornets</t>
  </si>
  <si>
    <t>Missouri Tigers</t>
  </si>
  <si>
    <t>Morgan State Bears</t>
  </si>
  <si>
    <t>Chicago Bulls</t>
  </si>
  <si>
    <t>High Point Panthers</t>
  </si>
  <si>
    <t>Boston University Terriers</t>
  </si>
  <si>
    <t>Portland Trail Blazers</t>
  </si>
  <si>
    <t>Central Michigan Chippewas</t>
  </si>
  <si>
    <t>Massachusetts Lowell</t>
  </si>
  <si>
    <t>Milwaukee Bucks</t>
  </si>
  <si>
    <t>Indiana Hoosiers</t>
  </si>
  <si>
    <t>Jackson State Tigers</t>
  </si>
  <si>
    <t>Indiana Pacers</t>
  </si>
  <si>
    <t>Iowa State Cyclones</t>
  </si>
  <si>
    <t>South Florida Bulls</t>
  </si>
  <si>
    <t>Minnesota Timberwolves</t>
  </si>
  <si>
    <t>Fresno State Bulldogs</t>
  </si>
  <si>
    <t>Atlanta Hawks</t>
  </si>
  <si>
    <t>Oklahoma Sooners</t>
  </si>
  <si>
    <t>Georgia Lady Bulldogs</t>
  </si>
  <si>
    <t>Detroit Pistons</t>
  </si>
  <si>
    <t>Tennessee-Martin Skyhawks</t>
  </si>
  <si>
    <t>Quinnipiac Bobcats</t>
  </si>
  <si>
    <t>New Orleans Pelicans</t>
  </si>
  <si>
    <t>Texas A&amp;M Aggies</t>
  </si>
  <si>
    <t>Houston Cougars</t>
  </si>
  <si>
    <t>Dallas Mavericks</t>
  </si>
  <si>
    <t>Alabama Crimson Tide</t>
  </si>
  <si>
    <t>Arizona Wildcats</t>
  </si>
  <si>
    <t>Sacramento Kings</t>
  </si>
  <si>
    <t>South Dakota Coyotes</t>
  </si>
  <si>
    <t>South Carolina Gamecocks</t>
  </si>
  <si>
    <t>New York Knicks</t>
  </si>
  <si>
    <t>Gonzaga Bulldogs</t>
  </si>
  <si>
    <t>Iona Gaels</t>
  </si>
  <si>
    <t>Phoenix Suns</t>
  </si>
  <si>
    <t>Oregon Ducks</t>
  </si>
  <si>
    <t>Wisconsin-(Milwaukee) Panthers</t>
  </si>
  <si>
    <t>Philadelphia 76ers</t>
  </si>
  <si>
    <t>Drake Bulldogs</t>
  </si>
  <si>
    <t>Mercer Bears</t>
  </si>
  <si>
    <t>Los Angeles Lakers</t>
  </si>
  <si>
    <t>Ohio State Buckeyes</t>
  </si>
  <si>
    <t>Alabama State Hornets</t>
  </si>
  <si>
    <t>Brooklyn Nets</t>
  </si>
  <si>
    <t>South Dakota State Jackrabbits</t>
  </si>
  <si>
    <t>Rice Owls</t>
  </si>
  <si>
    <t>Orlando Magic</t>
  </si>
  <si>
    <t>Vermont Catamounts</t>
  </si>
  <si>
    <t>Virginia Tech Hokies</t>
  </si>
  <si>
    <t>IUPUI Jaguars</t>
  </si>
  <si>
    <t>Wagner Seahawks</t>
  </si>
  <si>
    <t>Lehigh Mountain Hawks</t>
  </si>
  <si>
    <t>Manhattan Jaspers</t>
  </si>
  <si>
    <t>UC Davis Aggies</t>
  </si>
  <si>
    <t>Fairfield Stags</t>
  </si>
  <si>
    <t>Michigan Wolverines</t>
  </si>
  <si>
    <t>Houston Baptist Huskies</t>
  </si>
  <si>
    <t>Seton Hall Pirates</t>
  </si>
  <si>
    <t>Fordham Rams</t>
  </si>
  <si>
    <t>Belmont Bruins</t>
  </si>
  <si>
    <t>Idaho State Bengals</t>
  </si>
  <si>
    <t>UNC Greensboro Spartans</t>
  </si>
  <si>
    <t>Bowling Green Falcons</t>
  </si>
  <si>
    <t>George Washington Colonials</t>
  </si>
  <si>
    <t>Kentucky Wildcats</t>
  </si>
  <si>
    <t>Michigan State Spartans</t>
  </si>
  <si>
    <t>N.J.I.T. Highlanders</t>
  </si>
  <si>
    <t>San Francisco Dons</t>
  </si>
  <si>
    <t>Georgia State Panthers</t>
  </si>
  <si>
    <t>West Virginia Mountaineers</t>
  </si>
  <si>
    <t>Mount St. Mary's Mountaineers</t>
  </si>
  <si>
    <t>Tulane Green Wave</t>
  </si>
  <si>
    <t>Ohio Bobcats</t>
  </si>
  <si>
    <t>Oklahoma State Cowgirls</t>
  </si>
  <si>
    <t>Illinois State Redbirds</t>
  </si>
  <si>
    <t>Delaware Fightin Blue Hens</t>
  </si>
  <si>
    <t>Abilene Christian Wildcats</t>
  </si>
  <si>
    <t>Arkansas State Red Wolves</t>
  </si>
  <si>
    <t>Duke Blue Devils</t>
  </si>
  <si>
    <t>Rider Broncs</t>
  </si>
  <si>
    <t>Villanova Wildcats</t>
  </si>
  <si>
    <t>Drexel Dragons</t>
  </si>
  <si>
    <t>Youngstown State Penguins</t>
  </si>
  <si>
    <t>Binghamton Bearcats</t>
  </si>
  <si>
    <t>Brigham Young Cougars</t>
  </si>
  <si>
    <t>Saint Louis Billikens</t>
  </si>
  <si>
    <t>UCLA Bruins</t>
  </si>
  <si>
    <t>Wright State Raiders</t>
  </si>
  <si>
    <t>Bradley Braves</t>
  </si>
  <si>
    <t>Dayton Flyers</t>
  </si>
  <si>
    <t>Alabama A&amp;M Bulldogs</t>
  </si>
  <si>
    <t>DePaul Blue Demons</t>
  </si>
  <si>
    <t>San Diego Toreros</t>
  </si>
  <si>
    <t>Northern Arizona Lumberjacks</t>
  </si>
  <si>
    <t>North Florida Ospreys</t>
  </si>
  <si>
    <t>Grambling State Tigers</t>
  </si>
  <si>
    <t>Tennessee Tech Golden Eagles</t>
  </si>
  <si>
    <t>South Alabama Jaguars</t>
  </si>
  <si>
    <t>Liberty Flames</t>
  </si>
  <si>
    <t>Richmond Spiders</t>
  </si>
  <si>
    <t>Middle Tennessee State Blue Raiders</t>
  </si>
  <si>
    <t>Presbyterian Blue Hose</t>
  </si>
  <si>
    <t>Montana State Bobcats</t>
  </si>
  <si>
    <t>North Dakota State Bison</t>
  </si>
  <si>
    <t>Southeastern Louisiana Lions</t>
  </si>
  <si>
    <t>UMKC Kangaroos</t>
  </si>
  <si>
    <t>Jacksonville State Gamecocks</t>
  </si>
  <si>
    <t>Charlotte 49ers</t>
  </si>
  <si>
    <t>Grand Canyon University Antelopes</t>
  </si>
  <si>
    <t>Denver Pioneers</t>
  </si>
  <si>
    <t>Marquette Golden Eagles</t>
  </si>
  <si>
    <t>Southern University Jaguars</t>
  </si>
  <si>
    <t>Northern Iowa Panthers</t>
  </si>
  <si>
    <t>San Jose State Spartans</t>
  </si>
  <si>
    <t>Ball State Cardinals</t>
  </si>
  <si>
    <t>Mississippi State Bulldogs</t>
  </si>
  <si>
    <t>Louisiana-(Lafayette) Ragin Cajuns</t>
  </si>
  <si>
    <t>Idaho Vandals</t>
  </si>
  <si>
    <t>Boise State Broncos</t>
  </si>
  <si>
    <t>Nebraska Cornhuskers</t>
  </si>
  <si>
    <t>North Carolina Tar Heels</t>
  </si>
  <si>
    <t>Eastern Michigan Eagles</t>
  </si>
  <si>
    <t>Wisconsin-(Green Bay) Phoenix</t>
  </si>
  <si>
    <t>Texas Tech Lady Raiders</t>
  </si>
  <si>
    <t>Samford Bulldogs</t>
  </si>
  <si>
    <t>Notre Dame Fighting Irish</t>
  </si>
  <si>
    <t>Chattanooga Mocs</t>
  </si>
  <si>
    <t>Arkansas-(Little Rock) Trojans</t>
  </si>
  <si>
    <t>Northern Illinois Huskies</t>
  </si>
  <si>
    <t>Navy Midshipmen</t>
  </si>
  <si>
    <t>USC Trojans</t>
  </si>
  <si>
    <t>Murray State Racers</t>
  </si>
  <si>
    <t>Tennessee Lady Volunteers</t>
  </si>
  <si>
    <t>Missouri State Lady Bears</t>
  </si>
  <si>
    <t>Fairleigh Dickinson Knights</t>
  </si>
  <si>
    <t>Troy Trojans</t>
  </si>
  <si>
    <t>Florida International Panthers</t>
  </si>
  <si>
    <t>Cleveland State Vikings</t>
  </si>
  <si>
    <t>Towson Tigers</t>
  </si>
  <si>
    <t>Wofford Terriers</t>
  </si>
  <si>
    <t>American University Eagles</t>
  </si>
  <si>
    <t>Louisiana Tech Bulldogs</t>
  </si>
  <si>
    <t>Texas State Bobcats</t>
  </si>
  <si>
    <t>Wake Forest Demon Deacons</t>
  </si>
  <si>
    <t>Rhode Island Rams</t>
  </si>
  <si>
    <t>Florida Gators</t>
  </si>
  <si>
    <t>Delaware State Hornets</t>
  </si>
  <si>
    <t>Georgia Tech Yellow Jackets</t>
  </si>
  <si>
    <t>Toledo Rockets</t>
  </si>
  <si>
    <t>Southeast Missouri State Redhawks</t>
  </si>
  <si>
    <t>Massachusetts Minutewomen</t>
  </si>
  <si>
    <t>Coppin State Eagles</t>
  </si>
  <si>
    <t>New Mexico State Aggies</t>
  </si>
  <si>
    <t>Eastern Illinois Panthers</t>
  </si>
  <si>
    <t>Portland Pilots</t>
  </si>
  <si>
    <t>Syracuse Orange</t>
  </si>
  <si>
    <t>Tarleton State Texans</t>
  </si>
  <si>
    <t>Southern Utah Thunderbirds</t>
  </si>
  <si>
    <t>Prairie View A&amp;M Panthers</t>
  </si>
  <si>
    <t>Buffalo Bulls</t>
  </si>
  <si>
    <t>Mississippi Rebels</t>
  </si>
  <si>
    <t>UTEP Miners</t>
  </si>
  <si>
    <t>McNeese State Cowgirls</t>
  </si>
  <si>
    <t>Minnesota Golden Gophers</t>
  </si>
  <si>
    <t>Long Island University Sharks</t>
  </si>
  <si>
    <t>Elon Phoenix</t>
  </si>
  <si>
    <t>Wyoming Cowgirls</t>
  </si>
  <si>
    <t>USC Upstate Spartans</t>
  </si>
  <si>
    <t>UC Santa Barbara Gauchos</t>
  </si>
  <si>
    <t>North Carolina Central Eagles</t>
  </si>
  <si>
    <t>UNLV Rebels</t>
  </si>
  <si>
    <t>East Carolina Pirates</t>
  </si>
  <si>
    <t>Utah Valley Wolverines</t>
  </si>
  <si>
    <t>Northern Colorado Bears</t>
  </si>
  <si>
    <t>Northwestern Wildcats</t>
  </si>
  <si>
    <t>William &amp; Mary Tribe</t>
  </si>
  <si>
    <t>Valparaiso University</t>
  </si>
  <si>
    <t>Texas-(Austin) Longhorns</t>
  </si>
  <si>
    <t>Penn State Lady Lions</t>
  </si>
  <si>
    <t>Temple Owls</t>
  </si>
  <si>
    <t>Stetson Hatters</t>
  </si>
  <si>
    <t>LSU Tigers</t>
  </si>
  <si>
    <t>Longwood Lancers</t>
  </si>
  <si>
    <t>UC Riverside Highlanders</t>
  </si>
  <si>
    <t>Old Dominion Lady Monarchs</t>
  </si>
  <si>
    <t>Saint Francis (PA) Red Flash</t>
  </si>
  <si>
    <t>Arizona State Sun Devils</t>
  </si>
  <si>
    <t>Virginia Cavaliers</t>
  </si>
  <si>
    <t>Colorado Buffaloes</t>
  </si>
  <si>
    <t>North Alabama Lions</t>
  </si>
  <si>
    <t>Cal State Bakersfield Roadrunners</t>
  </si>
  <si>
    <t>UAB Blazers</t>
  </si>
  <si>
    <t>Long Beach State 49ers</t>
  </si>
  <si>
    <t>Sam Houston State Bearkats</t>
  </si>
  <si>
    <t>La Salle Explorers</t>
  </si>
  <si>
    <t>Georgia Southern Eagles</t>
  </si>
  <si>
    <t>Akron Zips</t>
  </si>
  <si>
    <t>Charleston Cougars</t>
  </si>
  <si>
    <t>TCU Horned Frogs</t>
  </si>
  <si>
    <t>Austin Peay Governors</t>
  </si>
  <si>
    <t>Nicholls State Colonels</t>
  </si>
  <si>
    <t>Vanderbilt Commodores</t>
  </si>
  <si>
    <t>UC Irvine Anteaters</t>
  </si>
  <si>
    <t>Niagara Purple Eagles</t>
  </si>
  <si>
    <t>Nebraska-Omaha Mavericks</t>
  </si>
  <si>
    <t>Saint Peter's Peacocks</t>
  </si>
  <si>
    <t>Florida State Seminoles</t>
  </si>
  <si>
    <t>James Madison Dukes</t>
  </si>
  <si>
    <t>Army Black Knights</t>
  </si>
  <si>
    <t>Kansas Jayhawks</t>
  </si>
  <si>
    <t>Albany Great Danes</t>
  </si>
  <si>
    <t>Oakland Golden Grizzlies</t>
  </si>
  <si>
    <t>Western Kentucky Hilltoppers</t>
  </si>
  <si>
    <t>Western Illinois Leathernecks</t>
  </si>
  <si>
    <t>Santa Clara Broncos</t>
  </si>
  <si>
    <t>Hampton Pirates</t>
  </si>
  <si>
    <t>Miami (FL) Hurricanes</t>
  </si>
  <si>
    <t>Florida Atlantic Owls</t>
  </si>
  <si>
    <t>Washington State Cougars</t>
  </si>
  <si>
    <t>Hofstra Pride</t>
  </si>
  <si>
    <t>Furman Paladins</t>
  </si>
  <si>
    <t>Kent State Golden Flashes</t>
  </si>
  <si>
    <t>North Texas Mean Green</t>
  </si>
  <si>
    <t>Lipscomb Bisons</t>
  </si>
  <si>
    <t>North Carolina-Asheville Bulldogs</t>
  </si>
  <si>
    <t>Texas Southern Tigers</t>
  </si>
  <si>
    <t>Kansas State Wildcats</t>
  </si>
  <si>
    <t>Marshall Thundering Herd</t>
  </si>
  <si>
    <t>Tulsa Golden Hurricane</t>
  </si>
  <si>
    <t>St. John's Red Storm</t>
  </si>
  <si>
    <t>Loyola (Chicago) Ramblers</t>
  </si>
  <si>
    <t>Holy Cross Crusaders</t>
  </si>
  <si>
    <t>Pacific Tigers</t>
  </si>
  <si>
    <t>Hartford Hawks</t>
  </si>
  <si>
    <t>Radford Highlanders</t>
  </si>
  <si>
    <t>Northern Kentucky Norse</t>
  </si>
  <si>
    <t>Monmouth Hawks</t>
  </si>
  <si>
    <t>Saint Joseph's Hawks</t>
  </si>
  <si>
    <t>Nevada Wolf Pack</t>
  </si>
  <si>
    <t>Davidson Wildcats</t>
  </si>
  <si>
    <t>Lamar Cardinals</t>
  </si>
  <si>
    <t>Purdue Boilermakers</t>
  </si>
  <si>
    <t>Clemson Tigers</t>
  </si>
  <si>
    <t>Northeastern Huskies</t>
  </si>
  <si>
    <t>East Tennessee State Buccaneers</t>
  </si>
  <si>
    <t>Virginia Commonwealth Rams</t>
  </si>
  <si>
    <t>Central Arkansas Bears</t>
  </si>
  <si>
    <t>Montana Lady Griz</t>
  </si>
  <si>
    <t>Eastern Washington Eagles</t>
  </si>
  <si>
    <t>Texas A&amp;M-(Corpus Christi) Islanders</t>
  </si>
  <si>
    <t>Western Michigan Broncos</t>
  </si>
  <si>
    <t>Incarnate Word Cardinals</t>
  </si>
  <si>
    <t>Central Connecticut State Blue Devils</t>
  </si>
  <si>
    <t>Boston College Eagles</t>
  </si>
  <si>
    <t>Alcorn State Braves</t>
  </si>
  <si>
    <t>North Carolina-Wilmington Seahawks</t>
  </si>
  <si>
    <t>Merrimack Warriors</t>
  </si>
  <si>
    <t>Hawaii Warriors</t>
  </si>
  <si>
    <t>Wichita State Shockers</t>
  </si>
  <si>
    <t>St. Bonaventure Bonnies</t>
  </si>
  <si>
    <t>Seattle Redhawks</t>
  </si>
  <si>
    <t>Portland State Vikings</t>
  </si>
  <si>
    <t>Gardner-Webb Runnin Bulldogs</t>
  </si>
  <si>
    <t>UC San Diego Tritons</t>
  </si>
  <si>
    <t>Providence Friars</t>
  </si>
  <si>
    <t>Wisconsin Badgers</t>
  </si>
  <si>
    <t>Sacred Heart Pioneers</t>
  </si>
  <si>
    <t>Eastern Kentucky Colonels</t>
  </si>
  <si>
    <t>Bryant University Bulldogs</t>
  </si>
  <si>
    <t>Kennesaw State Fighting Owls</t>
  </si>
  <si>
    <t>St. Francis (NY) Terriers</t>
  </si>
  <si>
    <t>Cincinnati Bearcats</t>
  </si>
  <si>
    <t>UMBC Retrievers</t>
  </si>
  <si>
    <t>Saint Mary's Gaels</t>
  </si>
  <si>
    <t>Dixie State University Trailblazers</t>
  </si>
  <si>
    <t>Lafayette Leopards</t>
  </si>
  <si>
    <t>Memphis Tigers</t>
  </si>
  <si>
    <t>Southern Illinois Salukis</t>
  </si>
  <si>
    <t>Duquesne Dukes</t>
  </si>
  <si>
    <t>Winthrop Eagles</t>
  </si>
  <si>
    <t>Loyola Marymount Lions</t>
  </si>
  <si>
    <t>Creighton Bluejays</t>
  </si>
  <si>
    <t>SIU Edwardsville Cougars</t>
  </si>
  <si>
    <t>Appalachian State Mountaineers</t>
  </si>
  <si>
    <t>Sacramento State Hornets</t>
  </si>
  <si>
    <t>Air Force Falcons</t>
  </si>
  <si>
    <t>Georgetown Hoyas</t>
  </si>
  <si>
    <t>Cal Poly SLO Mustangs</t>
  </si>
  <si>
    <t>Miami (OH) RedHawks</t>
  </si>
  <si>
    <t>San Diego State Aztecs</t>
  </si>
  <si>
    <t>Charleston Southern Buccaneers</t>
  </si>
  <si>
    <t>Texas-(Rio Grande Valley) Vaqueros</t>
  </si>
  <si>
    <t>Utah Utes</t>
  </si>
  <si>
    <t>New Orleans Privateers</t>
  </si>
  <si>
    <t>Washington Huskies</t>
  </si>
  <si>
    <t>George Mason Patriots</t>
  </si>
  <si>
    <t>Auburn Tigers</t>
  </si>
  <si>
    <t>Bellarmine Knights</t>
  </si>
  <si>
    <t>Morehead State Eagles</t>
  </si>
  <si>
    <t>Butler Bulldogs</t>
  </si>
  <si>
    <t>Pittsburgh Panthers</t>
  </si>
  <si>
    <t>Southern Miss Golden Eagles</t>
  </si>
  <si>
    <t>Siena Saints</t>
  </si>
  <si>
    <t>Cal State Fullerton Titans</t>
  </si>
  <si>
    <t>North Dakota Fighting Hawks</t>
  </si>
  <si>
    <t>Pepperdine Waves</t>
  </si>
  <si>
    <t>Robert Morris Colonials</t>
  </si>
  <si>
    <t>Western Carolina Lady Catamounts</t>
  </si>
  <si>
    <t>South Carolina State Bulldogs</t>
  </si>
  <si>
    <t>New Hampshire Wildcats</t>
  </si>
  <si>
    <t>Utah State Aggies</t>
  </si>
  <si>
    <t>Indiana State Sycamores</t>
  </si>
  <si>
    <t>Coastal Carolina Chanticleers</t>
  </si>
  <si>
    <t>Evansville Aces</t>
  </si>
  <si>
    <t>Oral Roberts Golden Eagles</t>
  </si>
  <si>
    <t>Colgate Raiders</t>
  </si>
  <si>
    <t>Louisiana-(Monroe) Warhawks</t>
  </si>
  <si>
    <t>Illinois-Chicago Flames</t>
  </si>
  <si>
    <t>Texas-(San Antonio) Roadrunners</t>
  </si>
  <si>
    <t>Illinois Fighting Illini</t>
  </si>
  <si>
    <t>Xavier Musketeers</t>
  </si>
  <si>
    <t>Southern Methodist Mustangs</t>
  </si>
  <si>
    <t>Detroit Titans</t>
  </si>
  <si>
    <t>Weber State Wildcats</t>
  </si>
  <si>
    <t>Arkansas-(Pine Bluff) Golden Lions</t>
  </si>
  <si>
    <t>Loyola (MD) Greyhounds</t>
  </si>
  <si>
    <t>Jacksonville Dolphins</t>
  </si>
  <si>
    <t>Mississippi Valley State Delta Devils</t>
  </si>
  <si>
    <t>Canisius Golden Griffins</t>
  </si>
  <si>
    <t>Purdue Fort Wayne Mastodons</t>
  </si>
  <si>
    <t>California Golden Bears</t>
  </si>
  <si>
    <t>Tennessee State Tigers</t>
  </si>
  <si>
    <t>Chicago State Cougars</t>
  </si>
  <si>
    <t>Northwestern State Demons</t>
  </si>
  <si>
    <t>GSW</t>
  </si>
  <si>
    <t>CLE</t>
  </si>
  <si>
    <t>From Ben Taylor:</t>
  </si>
  <si>
    <t>Yr</t>
  </si>
  <si>
    <t>ID</t>
  </si>
  <si>
    <t>1951-52</t>
  </si>
  <si>
    <t>BLB</t>
  </si>
  <si>
    <t>BOS</t>
  </si>
  <si>
    <t>FTW</t>
  </si>
  <si>
    <t>INO</t>
  </si>
  <si>
    <t>MLH</t>
  </si>
  <si>
    <t>MNL</t>
  </si>
  <si>
    <t>NYK</t>
  </si>
  <si>
    <t>PHW</t>
  </si>
  <si>
    <t>ROC</t>
  </si>
  <si>
    <t>SYR</t>
  </si>
  <si>
    <t>1952-53</t>
  </si>
  <si>
    <t>1953-54</t>
  </si>
  <si>
    <t>1954-55</t>
  </si>
  <si>
    <t>1955-56</t>
  </si>
  <si>
    <t>1956-57</t>
  </si>
  <si>
    <t>1957-58</t>
  </si>
  <si>
    <t>CIN</t>
  </si>
  <si>
    <t>DET</t>
  </si>
  <si>
    <t>1958-59</t>
  </si>
  <si>
    <t>1959-60</t>
  </si>
  <si>
    <t>1960-61</t>
  </si>
  <si>
    <t>LAL</t>
  </si>
  <si>
    <t>1961-62</t>
  </si>
  <si>
    <t>CHP</t>
  </si>
  <si>
    <t>1962-63</t>
  </si>
  <si>
    <t>CHZ</t>
  </si>
  <si>
    <t>SFW</t>
  </si>
  <si>
    <t>1963-64</t>
  </si>
  <si>
    <t>BAL</t>
  </si>
  <si>
    <t>PHI</t>
  </si>
  <si>
    <t>1964-65</t>
  </si>
  <si>
    <t>1965-66</t>
  </si>
  <si>
    <t>1966-67</t>
  </si>
  <si>
    <t>CHI</t>
  </si>
  <si>
    <t>1967-68</t>
  </si>
  <si>
    <t>SDR</t>
  </si>
  <si>
    <t>SEA</t>
  </si>
  <si>
    <t>1968-69</t>
  </si>
  <si>
    <t>ATL</t>
  </si>
  <si>
    <t>MIL</t>
  </si>
  <si>
    <t>PHO</t>
  </si>
  <si>
    <t>1969-70</t>
  </si>
  <si>
    <t>1970-71</t>
  </si>
  <si>
    <t>BUF</t>
  </si>
  <si>
    <t>POR</t>
  </si>
  <si>
    <t>1971-72</t>
  </si>
  <si>
    <t>HOU</t>
  </si>
  <si>
    <t>1972-73</t>
  </si>
  <si>
    <t>KCO</t>
  </si>
  <si>
    <t>2020-2021</t>
  </si>
  <si>
    <t>def poss</t>
  </si>
  <si>
    <t>off poss</t>
  </si>
  <si>
    <t>off points</t>
  </si>
  <si>
    <t>def points</t>
  </si>
  <si>
    <t>Anamaria Virjoghe</t>
  </si>
  <si>
    <t>Lily Scanlon</t>
  </si>
  <si>
    <t>Jenn Wirth</t>
  </si>
  <si>
    <t>LeeAnne Wirth</t>
  </si>
  <si>
    <t>Louise Forsyth</t>
  </si>
  <si>
    <t>Gillian Barfield</t>
  </si>
  <si>
    <t>Kayleigh Truong</t>
  </si>
  <si>
    <t>Eliza Hollingsworth</t>
  </si>
  <si>
    <t>Cierra Walker</t>
  </si>
  <si>
    <t>Kaylynne Truong</t>
  </si>
  <si>
    <t>Yvonne Ejim</t>
  </si>
  <si>
    <t>Mckayla Williams</t>
  </si>
  <si>
    <t>Abby O'Connor</t>
  </si>
  <si>
    <t>Jill Townsend</t>
  </si>
  <si>
    <t>Melody Kempton</t>
  </si>
  <si>
    <t>gp</t>
  </si>
  <si>
    <t>min</t>
  </si>
  <si>
    <t>pts</t>
  </si>
  <si>
    <t>ast</t>
  </si>
  <si>
    <t>ast/to</t>
  </si>
  <si>
    <t>stl</t>
  </si>
  <si>
    <t>stl pos</t>
  </si>
  <si>
    <t>blk</t>
  </si>
  <si>
    <t>tlt reb</t>
  </si>
  <si>
    <t>def reb</t>
  </si>
  <si>
    <t>-</t>
  </si>
  <si>
    <t>fga</t>
  </si>
  <si>
    <t>fgm</t>
  </si>
  <si>
    <t>fg%</t>
  </si>
  <si>
    <t>2fgm</t>
  </si>
  <si>
    <t>3fga</t>
  </si>
  <si>
    <t>3fgm</t>
  </si>
  <si>
    <t>3fg%</t>
  </si>
  <si>
    <t>fta</t>
  </si>
  <si>
    <t>ftm</t>
  </si>
  <si>
    <t>ft%</t>
  </si>
  <si>
    <t>5-9</t>
  </si>
  <si>
    <t>6-3</t>
  </si>
  <si>
    <t>6-1</t>
  </si>
  <si>
    <t>6-2</t>
  </si>
  <si>
    <t>5-8</t>
  </si>
  <si>
    <t>5-11</t>
  </si>
  <si>
    <t>na</t>
  </si>
  <si>
    <t>to</t>
  </si>
  <si>
    <t>off revb</t>
  </si>
  <si>
    <t>fmg</t>
  </si>
  <si>
    <t>2 fga</t>
  </si>
  <si>
    <t>2 fg %</t>
  </si>
  <si>
    <t>Cassandra Gordon</t>
  </si>
  <si>
    <t>Ciera Ellington</t>
  </si>
  <si>
    <t>Chelsey Gipson</t>
  </si>
  <si>
    <t>Morgan Debord</t>
  </si>
  <si>
    <t>Haley Herdman</t>
  </si>
  <si>
    <t>Laura Vaida</t>
  </si>
  <si>
    <t>Jasmine Jones</t>
  </si>
  <si>
    <t>Nicole Rodriguez</t>
  </si>
  <si>
    <t>Natalia Klimek</t>
  </si>
  <si>
    <t>Ariel Johnson</t>
  </si>
  <si>
    <t>Khari Clark</t>
  </si>
  <si>
    <t>Meghan Mandel</t>
  </si>
  <si>
    <t>5-10</t>
  </si>
  <si>
    <t>5-7</t>
  </si>
  <si>
    <t>6-4</t>
  </si>
  <si>
    <t>6-5</t>
  </si>
  <si>
    <t>#0 Cassidy Johnson</t>
  </si>
  <si>
    <t>#1 Brooklyn McDavid</t>
  </si>
  <si>
    <t>#2 Josephine Millard</t>
  </si>
  <si>
    <t>#4 Rosie Schweizer</t>
  </si>
  <si>
    <t>#10 Savannah Whitehead</t>
  </si>
  <si>
    <t>#13 Jordan Cruz</t>
  </si>
  <si>
    <t>#14 Mia Fleming-Mullins</t>
  </si>
  <si>
    <t>#20 Erica Adams</t>
  </si>
  <si>
    <t>#21 Kaylin Randhawa</t>
  </si>
  <si>
    <t>#22 Valerie Higgins</t>
  </si>
  <si>
    <t>#23 Lianna Tillman</t>
  </si>
  <si>
    <t>#24 Liz Smith</t>
  </si>
  <si>
    <t>#30 Sam Ashby</t>
  </si>
  <si>
    <t>#33 Madalene Ennis</t>
  </si>
  <si>
    <t>PFA</t>
  </si>
  <si>
    <t>pfc</t>
  </si>
  <si>
    <t>#0 Cydney Rivera</t>
  </si>
  <si>
    <t>#1 Malia Bambrick</t>
  </si>
  <si>
    <t>#3 Jayda Ruffus-Milner</t>
  </si>
  <si>
    <t>#4 Cheyenne Givens</t>
  </si>
  <si>
    <t>#5 Isabel Montoya</t>
  </si>
  <si>
    <t>#10 Jane Nwaba</t>
  </si>
  <si>
    <t>#11 Monique Andriuolo</t>
  </si>
  <si>
    <t>#14 Jayla Ruffus-Milner</t>
  </si>
  <si>
    <t>#22 Kennedy Carson</t>
  </si>
  <si>
    <t>#24 Hayley Duren</t>
  </si>
  <si>
    <t>#45 Tara Dushharm</t>
  </si>
  <si>
    <t>5-5</t>
  </si>
  <si>
    <t>#1 Mckelle Meek</t>
  </si>
  <si>
    <t>#2 Rose Pflug</t>
  </si>
  <si>
    <t>#4 Keeley Frawley</t>
  </si>
  <si>
    <t>#5 Emme Shearer</t>
  </si>
  <si>
    <t>#10 Haylee Andrews</t>
  </si>
  <si>
    <t>#12 Alex Fowler</t>
  </si>
  <si>
    <t>#14 Jayce Gorzeman</t>
  </si>
  <si>
    <t>#15 Maddie Muhlheim</t>
  </si>
  <si>
    <t>#21 Tyler McclimmentCall</t>
  </si>
  <si>
    <t>#22 Kristina Wooldridge</t>
  </si>
  <si>
    <t>#23 Liana Kaituu</t>
  </si>
  <si>
    <t>#32 Kelsey Lenzie</t>
  </si>
  <si>
    <t>#34 Jacksen McclimentCall</t>
  </si>
  <si>
    <t>#44 Lauren Walker</t>
  </si>
  <si>
    <t>6'0</t>
  </si>
  <si>
    <t>#3 Leia Hanafin</t>
  </si>
  <si>
    <t>#4 Taycee Wedin</t>
  </si>
  <si>
    <t>#5 Madeline Holland</t>
  </si>
  <si>
    <t>#10 Tayla Dalton</t>
  </si>
  <si>
    <t>#11 Jade Kirisome</t>
  </si>
  <si>
    <t>#12 Mia Grizelj</t>
  </si>
  <si>
    <t>#14 Jordyn Boesel</t>
  </si>
  <si>
    <t>#20 Hannah Rapp</t>
  </si>
  <si>
    <t>#22 Ellie Croco</t>
  </si>
  <si>
    <t>#23 Emily Codding</t>
  </si>
  <si>
    <t>#24 Brianna Simonich</t>
  </si>
  <si>
    <t>#30 Amy West</t>
  </si>
  <si>
    <t>#32 Finau Tonga</t>
  </si>
  <si>
    <t>#0 Kiera Oakry</t>
  </si>
  <si>
    <t>#4 Steph Gorman</t>
  </si>
  <si>
    <t>#5 Ayanna Khalfani</t>
  </si>
  <si>
    <t>#10 Myah Pace</t>
  </si>
  <si>
    <t>#11 Laura Erikstrup</t>
  </si>
  <si>
    <t>#14 Karla Martinez</t>
  </si>
  <si>
    <t>#20 Erica Martinsen</t>
  </si>
  <si>
    <t>#21 Kylie Horstmeyer</t>
  </si>
  <si>
    <t>#23 Jordyn Edwards</t>
  </si>
  <si>
    <t>#25 Nicole Blakes</t>
  </si>
  <si>
    <t>#30 Kendall Bird</t>
  </si>
  <si>
    <t>#32 Sydney Hunter</t>
  </si>
  <si>
    <t>#33 Amanda Olinger</t>
  </si>
  <si>
    <t>#34 Gabby Giuffre</t>
  </si>
  <si>
    <t>#1 Rain Sheh</t>
  </si>
  <si>
    <t>#2 Kia Vaalavirta</t>
  </si>
  <si>
    <t>#3 Marta Galic</t>
  </si>
  <si>
    <t>#4 Marianna Klavina</t>
  </si>
  <si>
    <t>#5 Amalie Langer</t>
  </si>
  <si>
    <t>#10 Marija Galic</t>
  </si>
  <si>
    <t>#12 Sofia Persson</t>
  </si>
  <si>
    <t>#13 Lucie Hoskova</t>
  </si>
  <si>
    <t>#14 Jessica McdowellWhite</t>
  </si>
  <si>
    <t>#21 Ioanna Krimili</t>
  </si>
  <si>
    <t>#24 Lucija Kostic</t>
  </si>
  <si>
    <t>#32 Julia Nielacna</t>
  </si>
  <si>
    <t>#34 Leilah Vigil</t>
  </si>
  <si>
    <t>#35 Jumoke Adaramoye</t>
  </si>
  <si>
    <t>#55 Abby Rathbun</t>
  </si>
  <si>
    <t>5-3</t>
  </si>
  <si>
    <t>5-6</t>
  </si>
  <si>
    <t>#3 Lexie Pritchard</t>
  </si>
  <si>
    <t>#4 Anna Johnson</t>
  </si>
  <si>
    <t>#5 Merle Wiehl</t>
  </si>
  <si>
    <t>#11 Bryce Nixon</t>
  </si>
  <si>
    <t>#12 Ashlee Maldonado</t>
  </si>
  <si>
    <t>#14 Katie Harris</t>
  </si>
  <si>
    <t>#22 Ashlyn Herlihy</t>
  </si>
  <si>
    <t>#23 Lindsey VanAllen</t>
  </si>
  <si>
    <t>#24 Shayley Harris</t>
  </si>
  <si>
    <t>#30 Lara Edmanson</t>
  </si>
  <si>
    <t>#31 Ashley Hiraki</t>
  </si>
  <si>
    <t>#33 Danja Stafford</t>
  </si>
  <si>
    <t>#34 Lana Hollingsworth</t>
  </si>
  <si>
    <t>6-7</t>
  </si>
  <si>
    <t>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</si>
</sst>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
    <numFmt numFmtId="167" formatCode="0.0%"/>
    <numFmt numFmtId="168" formatCode="#,##0.0"/>
    <numFmt numFmtId="169" formatCode="mmmm\ d\,\ yyyy"/>
    <numFmt numFmtId="170" formatCode="m\-d"/>
  </numFmts>
  <fonts count="31" x14ac:knownFonts="1">
    <font>
      <sz val="10"/>
      <color rgb="FF000000"/>
      <name val="Arial"/>
    </font>
    <font>
      <sz val="10"/>
      <color theme="1"/>
      <name val="Arial"/>
      <family val="2"/>
    </font>
    <font>
      <b/>
      <sz val="10"/>
      <color theme="1"/>
      <name val="Arial"/>
      <family val="2"/>
    </font>
    <font>
      <sz val="10"/>
      <color theme="1"/>
      <name val="Arial"/>
      <family val="2"/>
    </font>
    <font>
      <b/>
      <sz val="12"/>
      <color theme="1"/>
      <name val="Arial"/>
      <family val="2"/>
    </font>
    <font>
      <i/>
      <sz val="10"/>
      <color theme="1"/>
      <name val="Arial"/>
      <family val="2"/>
    </font>
    <font>
      <b/>
      <sz val="11"/>
      <color rgb="FF000000"/>
      <name val="Calibri"/>
      <family val="2"/>
    </font>
    <font>
      <b/>
      <sz val="10"/>
      <color rgb="FF000000"/>
      <name val="Arial"/>
      <family val="2"/>
    </font>
    <font>
      <sz val="10"/>
      <name val="Arial"/>
      <family val="2"/>
    </font>
    <font>
      <b/>
      <sz val="11"/>
      <color rgb="FF000000"/>
      <name val="Arial"/>
      <family val="2"/>
    </font>
    <font>
      <b/>
      <sz val="10"/>
      <name val="Arial"/>
      <family val="2"/>
    </font>
    <font>
      <sz val="11"/>
      <color rgb="FF000000"/>
      <name val="Calibri"/>
      <family val="2"/>
    </font>
    <font>
      <sz val="11"/>
      <color rgb="FF000000"/>
      <name val="Arial"/>
      <family val="2"/>
    </font>
    <font>
      <b/>
      <sz val="10"/>
      <color theme="1"/>
      <name val="Arial"/>
      <family val="2"/>
    </font>
    <font>
      <u/>
      <sz val="10"/>
      <color rgb="FF0000FF"/>
      <name val="Arial"/>
      <family val="2"/>
    </font>
    <font>
      <b/>
      <sz val="11"/>
      <name val="Arial"/>
      <family val="2"/>
    </font>
    <font>
      <sz val="11"/>
      <color theme="1"/>
      <name val="Arial"/>
      <family val="2"/>
    </font>
    <font>
      <b/>
      <sz val="11"/>
      <color theme="1"/>
      <name val="Arial"/>
      <family val="2"/>
    </font>
    <font>
      <u/>
      <sz val="10"/>
      <color rgb="FF222222"/>
      <name val="Arial"/>
      <family val="2"/>
    </font>
    <font>
      <b/>
      <sz val="8"/>
      <color rgb="FFFFFFFF"/>
      <name val="Tahoma"/>
      <family val="2"/>
    </font>
    <font>
      <sz val="8"/>
      <color rgb="FF000000"/>
      <name val="Tahoma"/>
      <family val="2"/>
    </font>
    <font>
      <u/>
      <sz val="8"/>
      <color rgb="FF0000FF"/>
      <name val="Tahoma"/>
      <family val="2"/>
    </font>
    <font>
      <sz val="8"/>
      <color rgb="FF0000FF"/>
      <name val="Tahoma"/>
      <family val="2"/>
    </font>
    <font>
      <u/>
      <sz val="8"/>
      <color rgb="FF000000"/>
      <name val="Tahoma"/>
      <family val="2"/>
    </font>
    <font>
      <u/>
      <sz val="8"/>
      <color rgb="FF0000FF"/>
      <name val="Tahoma"/>
      <family val="2"/>
    </font>
    <font>
      <b/>
      <sz val="16"/>
      <color theme="1"/>
      <name val="Arial"/>
      <family val="2"/>
    </font>
    <font>
      <sz val="10"/>
      <color rgb="FF000000"/>
      <name val="Arial"/>
      <family val="2"/>
    </font>
    <font>
      <u/>
      <sz val="10"/>
      <color theme="10"/>
      <name val="Arial"/>
      <family val="2"/>
    </font>
    <font>
      <sz val="10"/>
      <color theme="1"/>
      <name val="Arial"/>
      <family val="2"/>
      <scheme val="minor"/>
    </font>
    <font>
      <sz val="10"/>
      <color rgb="FF000000"/>
      <name val="Arial"/>
      <family val="2"/>
      <scheme val="minor"/>
    </font>
    <font>
      <sz val="8"/>
      <name val="Arial"/>
      <family val="2"/>
    </font>
  </fonts>
  <fills count="16">
    <fill>
      <patternFill patternType="none"/>
    </fill>
    <fill>
      <patternFill patternType="gray125"/>
    </fill>
    <fill>
      <patternFill patternType="solid">
        <fgColor rgb="FFFCE5CD"/>
        <bgColor rgb="FFFCE5CD"/>
      </patternFill>
    </fill>
    <fill>
      <patternFill patternType="solid">
        <fgColor rgb="FFFFFF00"/>
        <bgColor rgb="FFFFFF00"/>
      </patternFill>
    </fill>
    <fill>
      <patternFill patternType="solid">
        <fgColor rgb="FFD9D9D9"/>
        <bgColor rgb="FFD9D9D9"/>
      </patternFill>
    </fill>
    <fill>
      <patternFill patternType="solid">
        <fgColor rgb="FFFFFFFF"/>
        <bgColor rgb="FFFFFFFF"/>
      </patternFill>
    </fill>
    <fill>
      <patternFill patternType="solid">
        <fgColor rgb="FFCCCCCC"/>
        <bgColor rgb="FFCCCCCC"/>
      </patternFill>
    </fill>
    <fill>
      <patternFill patternType="solid">
        <fgColor rgb="FFD9EAD3"/>
        <bgColor rgb="FFD9EAD3"/>
      </patternFill>
    </fill>
    <fill>
      <patternFill patternType="solid">
        <fgColor rgb="FFCFE2F3"/>
        <bgColor rgb="FFCFE2F3"/>
      </patternFill>
    </fill>
    <fill>
      <patternFill patternType="solid">
        <fgColor rgb="FFFF9900"/>
        <bgColor rgb="FFFF9900"/>
      </patternFill>
    </fill>
    <fill>
      <patternFill patternType="solid">
        <fgColor rgb="FFF1F1F1"/>
        <bgColor rgb="FFF1F1F1"/>
      </patternFill>
    </fill>
    <fill>
      <patternFill patternType="solid">
        <fgColor rgb="FF666666"/>
        <bgColor rgb="FF666666"/>
      </patternFill>
    </fill>
    <fill>
      <patternFill patternType="solid">
        <fgColor rgb="FFDCDCDC"/>
        <bgColor rgb="FFDCDCDC"/>
      </patternFill>
    </fill>
    <fill>
      <patternFill patternType="solid">
        <fgColor rgb="FFEEE8AA"/>
        <bgColor rgb="FFEEE8AA"/>
      </patternFill>
    </fill>
    <fill>
      <patternFill patternType="solid">
        <fgColor theme="1" tint="0.499984740745262"/>
        <bgColor rgb="FF666666"/>
      </patternFill>
    </fill>
    <fill>
      <patternFill patternType="solid">
        <fgColor rgb="FFFFFF00"/>
        <bgColor indexed="64"/>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FFFFFF"/>
      </right>
      <top style="thin">
        <color rgb="FF000000"/>
      </top>
      <bottom style="thin">
        <color rgb="FFFFFFFF"/>
      </bottom>
      <diagonal/>
    </border>
    <border>
      <left/>
      <right style="thin">
        <color rgb="FFFFFFFF"/>
      </right>
      <top style="thin">
        <color rgb="FF000000"/>
      </top>
      <bottom style="thin">
        <color rgb="FFFFFFFF"/>
      </bottom>
      <diagonal/>
    </border>
    <border>
      <left style="thin">
        <color rgb="FFFFFFFF"/>
      </left>
      <right style="thin">
        <color rgb="FFFFFFFF"/>
      </right>
      <top style="thin">
        <color rgb="FF000000"/>
      </top>
      <bottom style="thin">
        <color rgb="FFFFFFFF"/>
      </bottom>
      <diagonal/>
    </border>
    <border>
      <left style="thin">
        <color rgb="FFFFFFFF"/>
      </left>
      <right style="thin">
        <color rgb="FF000000"/>
      </right>
      <top style="thin">
        <color rgb="FF000000"/>
      </top>
      <bottom style="thin">
        <color rgb="FFFFFFFF"/>
      </bottom>
      <diagonal/>
    </border>
    <border>
      <left style="thin">
        <color rgb="FF000000"/>
      </left>
      <right style="thin">
        <color rgb="FFFFFFFF"/>
      </right>
      <top style="thin">
        <color rgb="FFFFFFFF"/>
      </top>
      <bottom style="thin">
        <color rgb="FF000000"/>
      </bottom>
      <diagonal/>
    </border>
    <border>
      <left/>
      <right style="thin">
        <color rgb="FFFFFFFF"/>
      </right>
      <top style="thin">
        <color rgb="FFFFFFFF"/>
      </top>
      <bottom style="thin">
        <color rgb="FF000000"/>
      </bottom>
      <diagonal/>
    </border>
    <border>
      <left style="thin">
        <color rgb="FFFFFFFF"/>
      </left>
      <right style="thin">
        <color rgb="FFFFFFFF"/>
      </right>
      <top style="thin">
        <color rgb="FFFFFFFF"/>
      </top>
      <bottom style="thin">
        <color rgb="FF000000"/>
      </bottom>
      <diagonal/>
    </border>
    <border>
      <left style="thin">
        <color rgb="FFFFFFFF"/>
      </left>
      <right style="thin">
        <color rgb="FF000000"/>
      </right>
      <top style="thin">
        <color rgb="FFFFFFFF"/>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2">
    <xf numFmtId="0" fontId="0" fillId="0" borderId="0"/>
    <xf numFmtId="0" fontId="27" fillId="0" borderId="0" applyNumberFormat="0" applyFill="0" applyBorder="0" applyAlignment="0" applyProtection="0"/>
  </cellStyleXfs>
  <cellXfs count="202">
    <xf numFmtId="0" fontId="0" fillId="0" borderId="0" xfId="0" applyFont="1" applyAlignment="1"/>
    <xf numFmtId="0" fontId="1" fillId="0" borderId="0" xfId="0" applyFont="1"/>
    <xf numFmtId="0" fontId="1" fillId="0" borderId="0" xfId="0" applyFont="1" applyAlignment="1">
      <alignment horizontal="center"/>
    </xf>
    <xf numFmtId="0" fontId="2" fillId="0" borderId="0" xfId="0" applyFont="1" applyAlignment="1"/>
    <xf numFmtId="164" fontId="3" fillId="0" borderId="0" xfId="0" applyNumberFormat="1" applyFont="1"/>
    <xf numFmtId="0" fontId="3" fillId="0" borderId="0" xfId="0" applyFont="1" applyAlignment="1">
      <alignment horizontal="center"/>
    </xf>
    <xf numFmtId="0" fontId="3" fillId="0" borderId="0" xfId="0" applyFont="1" applyAlignment="1"/>
    <xf numFmtId="0" fontId="4" fillId="0" borderId="0" xfId="0" applyFont="1" applyAlignment="1"/>
    <xf numFmtId="0" fontId="5" fillId="0" borderId="0" xfId="0" applyFont="1" applyAlignment="1"/>
    <xf numFmtId="0" fontId="6" fillId="0" borderId="0" xfId="0" applyFont="1" applyAlignment="1">
      <alignment horizontal="right"/>
    </xf>
    <xf numFmtId="0" fontId="6" fillId="0" borderId="1" xfId="0" applyFont="1" applyBorder="1" applyAlignment="1"/>
    <xf numFmtId="0" fontId="7" fillId="0" borderId="0" xfId="0" applyFont="1" applyAlignment="1">
      <alignment horizontal="left"/>
    </xf>
    <xf numFmtId="0" fontId="7" fillId="0" borderId="1" xfId="0" applyFont="1" applyBorder="1" applyAlignment="1">
      <alignment horizontal="left"/>
    </xf>
    <xf numFmtId="0" fontId="7" fillId="2" borderId="1" xfId="0" applyFont="1" applyFill="1" applyBorder="1" applyAlignment="1">
      <alignment horizontal="left"/>
    </xf>
    <xf numFmtId="0" fontId="1" fillId="0" borderId="1" xfId="0" applyFont="1" applyBorder="1" applyAlignment="1">
      <alignment horizontal="left" vertical="top"/>
    </xf>
    <xf numFmtId="0" fontId="3" fillId="2" borderId="0" xfId="0" applyFont="1" applyFill="1"/>
    <xf numFmtId="0" fontId="9" fillId="0" borderId="0" xfId="0" applyFont="1" applyAlignment="1">
      <alignment horizontal="left"/>
    </xf>
    <xf numFmtId="164" fontId="9" fillId="0" borderId="0" xfId="0" applyNumberFormat="1" applyFont="1" applyAlignment="1">
      <alignment horizontal="left"/>
    </xf>
    <xf numFmtId="0" fontId="9" fillId="0" borderId="0" xfId="0" applyFont="1" applyAlignment="1">
      <alignment horizontal="center"/>
    </xf>
    <xf numFmtId="0" fontId="10" fillId="3" borderId="1" xfId="0" applyFont="1" applyFill="1" applyBorder="1" applyAlignment="1"/>
    <xf numFmtId="0" fontId="3" fillId="0" borderId="0" xfId="0" applyFont="1" applyAlignment="1">
      <alignment horizontal="right"/>
    </xf>
    <xf numFmtId="165" fontId="11" fillId="0" borderId="1" xfId="0" applyNumberFormat="1" applyFont="1" applyBorder="1" applyAlignment="1">
      <alignment horizontal="right"/>
    </xf>
    <xf numFmtId="3" fontId="11" fillId="0" borderId="1" xfId="0" applyNumberFormat="1" applyFont="1" applyBorder="1" applyAlignment="1">
      <alignment horizontal="right"/>
    </xf>
    <xf numFmtId="0" fontId="7" fillId="0" borderId="0" xfId="0" applyFont="1" applyAlignment="1">
      <alignment horizontal="center"/>
    </xf>
    <xf numFmtId="0" fontId="7" fillId="0" borderId="1" xfId="0" applyFont="1" applyBorder="1" applyAlignment="1">
      <alignment horizontal="center"/>
    </xf>
    <xf numFmtId="165" fontId="0" fillId="0" borderId="1" xfId="0" applyNumberFormat="1" applyFont="1" applyBorder="1" applyAlignment="1">
      <alignment horizontal="center"/>
    </xf>
    <xf numFmtId="165" fontId="0" fillId="4" borderId="1" xfId="0" applyNumberFormat="1" applyFont="1" applyFill="1" applyBorder="1" applyAlignment="1">
      <alignment horizontal="center"/>
    </xf>
    <xf numFmtId="0" fontId="1" fillId="0" borderId="1" xfId="0" applyFont="1" applyBorder="1" applyAlignment="1">
      <alignment horizontal="left" vertical="top"/>
    </xf>
    <xf numFmtId="0" fontId="12" fillId="0" borderId="0" xfId="0" applyFont="1" applyAlignment="1">
      <alignment horizontal="center"/>
    </xf>
    <xf numFmtId="164" fontId="12" fillId="0" borderId="0" xfId="0" applyNumberFormat="1" applyFont="1" applyAlignment="1">
      <alignment horizontal="center"/>
    </xf>
    <xf numFmtId="0" fontId="13" fillId="0" borderId="0" xfId="0" applyFont="1" applyAlignment="1"/>
    <xf numFmtId="164" fontId="13" fillId="4" borderId="0" xfId="0" applyNumberFormat="1" applyFont="1" applyFill="1" applyAlignment="1"/>
    <xf numFmtId="0" fontId="3" fillId="0" borderId="0" xfId="0" applyFont="1" applyAlignment="1">
      <alignment horizontal="right"/>
    </xf>
    <xf numFmtId="2" fontId="3" fillId="0" borderId="0" xfId="0" applyNumberFormat="1" applyFont="1" applyAlignment="1"/>
    <xf numFmtId="1" fontId="3" fillId="0" borderId="0" xfId="0" applyNumberFormat="1" applyFont="1" applyAlignment="1"/>
    <xf numFmtId="165" fontId="11" fillId="0" borderId="1" xfId="0" applyNumberFormat="1" applyFont="1" applyBorder="1" applyAlignment="1"/>
    <xf numFmtId="165" fontId="11" fillId="0" borderId="0" xfId="0" applyNumberFormat="1" applyFont="1" applyAlignment="1"/>
    <xf numFmtId="165" fontId="0" fillId="5" borderId="1" xfId="0" applyNumberFormat="1" applyFont="1" applyFill="1" applyBorder="1" applyAlignment="1">
      <alignment horizontal="center"/>
    </xf>
    <xf numFmtId="0" fontId="7" fillId="0" borderId="1" xfId="0" applyFont="1" applyBorder="1" applyAlignment="1">
      <alignment horizontal="right"/>
    </xf>
    <xf numFmtId="166" fontId="0" fillId="0" borderId="1" xfId="0" applyNumberFormat="1" applyFont="1" applyBorder="1" applyAlignment="1">
      <alignment horizontal="center"/>
    </xf>
    <xf numFmtId="0" fontId="0" fillId="0" borderId="1" xfId="0" applyFont="1" applyBorder="1" applyAlignment="1">
      <alignment horizontal="center"/>
    </xf>
    <xf numFmtId="0" fontId="0" fillId="2" borderId="1" xfId="0" applyFont="1" applyFill="1" applyBorder="1" applyAlignment="1">
      <alignment horizontal="center"/>
    </xf>
    <xf numFmtId="0" fontId="3" fillId="0" borderId="0" xfId="0" applyFont="1" applyAlignment="1"/>
    <xf numFmtId="0" fontId="3" fillId="0" borderId="0" xfId="0" applyFont="1" applyAlignment="1">
      <alignment horizontal="left"/>
    </xf>
    <xf numFmtId="0" fontId="1" fillId="0" borderId="0" xfId="0" applyFont="1" applyAlignment="1">
      <alignment horizontal="left"/>
    </xf>
    <xf numFmtId="0" fontId="2" fillId="0" borderId="0" xfId="0" applyFont="1" applyAlignment="1">
      <alignment horizontal="left"/>
    </xf>
    <xf numFmtId="165" fontId="1" fillId="0" borderId="0" xfId="0" applyNumberFormat="1" applyFont="1" applyAlignment="1">
      <alignment horizontal="left"/>
    </xf>
    <xf numFmtId="0" fontId="3" fillId="2" borderId="0" xfId="0" applyFont="1" applyFill="1" applyAlignment="1">
      <alignment horizontal="left"/>
    </xf>
    <xf numFmtId="164" fontId="3" fillId="0" borderId="0" xfId="0" applyNumberFormat="1" applyFont="1" applyAlignment="1">
      <alignment horizontal="left"/>
    </xf>
    <xf numFmtId="0" fontId="3" fillId="0" borderId="0" xfId="0" applyFont="1" applyAlignment="1">
      <alignment horizontal="center"/>
    </xf>
    <xf numFmtId="164" fontId="13" fillId="4" borderId="0" xfId="0" applyNumberFormat="1" applyFont="1" applyFill="1" applyAlignment="1"/>
    <xf numFmtId="0" fontId="13" fillId="0" borderId="0" xfId="0" applyFont="1" applyAlignment="1">
      <alignment horizontal="right"/>
    </xf>
    <xf numFmtId="164" fontId="13" fillId="0" borderId="0" xfId="0" applyNumberFormat="1" applyFont="1" applyAlignment="1"/>
    <xf numFmtId="165" fontId="7" fillId="0" borderId="1" xfId="0" applyNumberFormat="1" applyFont="1" applyBorder="1" applyAlignment="1">
      <alignment horizontal="left"/>
    </xf>
    <xf numFmtId="165" fontId="7" fillId="2" borderId="1" xfId="0" applyNumberFormat="1" applyFont="1" applyFill="1" applyBorder="1" applyAlignment="1">
      <alignment horizontal="left"/>
    </xf>
    <xf numFmtId="0" fontId="12" fillId="2" borderId="0" xfId="0" applyFont="1" applyFill="1" applyAlignment="1">
      <alignment horizontal="center"/>
    </xf>
    <xf numFmtId="0" fontId="0" fillId="0" borderId="0" xfId="0" applyFont="1" applyAlignment="1">
      <alignment horizontal="center"/>
    </xf>
    <xf numFmtId="0" fontId="3" fillId="0" borderId="0" xfId="0" applyFont="1" applyAlignment="1"/>
    <xf numFmtId="2" fontId="3" fillId="4" borderId="0" xfId="0" applyNumberFormat="1" applyFont="1" applyFill="1" applyAlignment="1"/>
    <xf numFmtId="0" fontId="1" fillId="0" borderId="0" xfId="0" applyFont="1" applyAlignment="1">
      <alignment horizontal="center"/>
    </xf>
    <xf numFmtId="165" fontId="0" fillId="6" borderId="1" xfId="0" applyNumberFormat="1" applyFont="1" applyFill="1" applyBorder="1" applyAlignment="1">
      <alignment horizontal="center"/>
    </xf>
    <xf numFmtId="0" fontId="13" fillId="0" borderId="0" xfId="0" applyFont="1" applyAlignment="1">
      <alignment horizontal="left"/>
    </xf>
    <xf numFmtId="0" fontId="14" fillId="0" borderId="0" xfId="0" applyFont="1" applyAlignment="1"/>
    <xf numFmtId="0" fontId="1" fillId="0" borderId="0" xfId="0" applyFont="1" applyAlignment="1"/>
    <xf numFmtId="0" fontId="0" fillId="0" borderId="0" xfId="0" applyFont="1" applyAlignment="1">
      <alignment horizontal="left"/>
    </xf>
    <xf numFmtId="164" fontId="13" fillId="0" borderId="0" xfId="0" applyNumberFormat="1" applyFont="1"/>
    <xf numFmtId="0" fontId="13" fillId="0" borderId="0" xfId="0" applyFont="1" applyAlignment="1"/>
    <xf numFmtId="0" fontId="15" fillId="0" borderId="0" xfId="0" applyFont="1" applyAlignment="1"/>
    <xf numFmtId="0" fontId="16" fillId="0" borderId="0" xfId="0" applyFont="1"/>
    <xf numFmtId="0" fontId="17" fillId="0" borderId="0" xfId="0" applyFont="1"/>
    <xf numFmtId="0" fontId="4" fillId="0" borderId="5" xfId="0" applyFont="1" applyBorder="1"/>
    <xf numFmtId="0" fontId="17" fillId="0" borderId="6" xfId="0" applyFont="1" applyBorder="1"/>
    <xf numFmtId="0" fontId="17" fillId="0" borderId="7" xfId="0" applyFont="1" applyBorder="1"/>
    <xf numFmtId="0" fontId="3" fillId="0" borderId="7" xfId="0" applyFont="1" applyBorder="1"/>
    <xf numFmtId="164" fontId="3" fillId="0" borderId="7" xfId="0" applyNumberFormat="1" applyFont="1" applyBorder="1"/>
    <xf numFmtId="0" fontId="3" fillId="0" borderId="8" xfId="0" applyFont="1" applyBorder="1"/>
    <xf numFmtId="0" fontId="13" fillId="0" borderId="0" xfId="0" applyFont="1"/>
    <xf numFmtId="0" fontId="13" fillId="2" borderId="0" xfId="0" applyFont="1" applyFill="1" applyAlignment="1"/>
    <xf numFmtId="0" fontId="13" fillId="2" borderId="0" xfId="0" applyFont="1" applyFill="1"/>
    <xf numFmtId="0" fontId="13" fillId="2" borderId="0" xfId="0" applyFont="1" applyFill="1" applyAlignment="1">
      <alignment horizontal="center"/>
    </xf>
    <xf numFmtId="0" fontId="2" fillId="2" borderId="0" xfId="0" applyFont="1" applyFill="1" applyAlignment="1"/>
    <xf numFmtId="0" fontId="2" fillId="0" borderId="0" xfId="0" applyFont="1"/>
    <xf numFmtId="0" fontId="3" fillId="0" borderId="9" xfId="0" applyFont="1" applyBorder="1"/>
    <xf numFmtId="0" fontId="17" fillId="0" borderId="10" xfId="0" applyFont="1" applyBorder="1"/>
    <xf numFmtId="0" fontId="17" fillId="0" borderId="11" xfId="0" applyFont="1" applyBorder="1"/>
    <xf numFmtId="0" fontId="2" fillId="0" borderId="11" xfId="0" applyFont="1" applyBorder="1" applyAlignment="1">
      <alignment horizontal="right"/>
    </xf>
    <xf numFmtId="164" fontId="2" fillId="0" borderId="11" xfId="0" applyNumberFormat="1" applyFont="1" applyBorder="1" applyAlignment="1">
      <alignment horizontal="left"/>
    </xf>
    <xf numFmtId="164" fontId="2" fillId="0" borderId="12" xfId="0" applyNumberFormat="1" applyFont="1" applyBorder="1" applyAlignment="1">
      <alignment horizontal="left"/>
    </xf>
    <xf numFmtId="0" fontId="13" fillId="3" borderId="1" xfId="0" applyFont="1" applyFill="1" applyBorder="1" applyAlignment="1">
      <alignment horizontal="center"/>
    </xf>
    <xf numFmtId="0" fontId="13" fillId="3" borderId="1" xfId="0" applyFont="1" applyFill="1" applyBorder="1" applyAlignment="1">
      <alignment horizontal="center"/>
    </xf>
    <xf numFmtId="0" fontId="13" fillId="0" borderId="1" xfId="0" applyFont="1" applyBorder="1" applyAlignment="1"/>
    <xf numFmtId="0" fontId="13" fillId="2" borderId="1" xfId="0" applyFont="1" applyFill="1" applyBorder="1" applyAlignment="1"/>
    <xf numFmtId="0" fontId="13" fillId="7" borderId="1" xfId="0" applyFont="1" applyFill="1" applyBorder="1" applyAlignment="1"/>
    <xf numFmtId="0" fontId="13" fillId="7" borderId="1" xfId="0" applyFont="1" applyFill="1" applyBorder="1" applyAlignment="1">
      <alignment horizontal="center"/>
    </xf>
    <xf numFmtId="0" fontId="13" fillId="2" borderId="1" xfId="0" applyFont="1" applyFill="1" applyBorder="1" applyAlignment="1">
      <alignment horizontal="center"/>
    </xf>
    <xf numFmtId="0" fontId="2" fillId="0" borderId="1" xfId="0" applyFont="1" applyBorder="1" applyAlignment="1">
      <alignment horizontal="center"/>
    </xf>
    <xf numFmtId="0" fontId="7" fillId="8" borderId="1" xfId="0" applyFont="1" applyFill="1" applyBorder="1" applyAlignment="1">
      <alignment horizontal="center"/>
    </xf>
    <xf numFmtId="0" fontId="7" fillId="2" borderId="1" xfId="0" applyFont="1" applyFill="1" applyBorder="1" applyAlignment="1">
      <alignment horizontal="center"/>
    </xf>
    <xf numFmtId="0" fontId="2" fillId="8" borderId="1" xfId="0" applyFont="1" applyFill="1" applyBorder="1" applyAlignment="1">
      <alignment horizontal="center"/>
    </xf>
    <xf numFmtId="0" fontId="7" fillId="8" borderId="1" xfId="0" applyFont="1" applyFill="1" applyBorder="1" applyAlignment="1">
      <alignment horizontal="center" wrapText="1"/>
    </xf>
    <xf numFmtId="0" fontId="13" fillId="0" borderId="1" xfId="0" applyFont="1" applyBorder="1" applyAlignment="1">
      <alignment horizontal="center"/>
    </xf>
    <xf numFmtId="0" fontId="13" fillId="0" borderId="13" xfId="0" applyFont="1" applyBorder="1" applyAlignment="1">
      <alignment horizontal="center"/>
    </xf>
    <xf numFmtId="164" fontId="13" fillId="0" borderId="13" xfId="0" applyNumberFormat="1" applyFont="1" applyBorder="1" applyAlignment="1">
      <alignment horizontal="center"/>
    </xf>
    <xf numFmtId="0" fontId="13" fillId="9" borderId="13" xfId="0" applyFont="1" applyFill="1" applyBorder="1" applyAlignment="1">
      <alignment horizontal="center"/>
    </xf>
    <xf numFmtId="0" fontId="3" fillId="9" borderId="0" xfId="0" applyFont="1" applyFill="1" applyAlignment="1">
      <alignment horizontal="center"/>
    </xf>
    <xf numFmtId="0" fontId="13" fillId="3" borderId="0" xfId="0" applyFont="1" applyFill="1" applyAlignment="1">
      <alignment horizontal="center"/>
    </xf>
    <xf numFmtId="0" fontId="3" fillId="3" borderId="0" xfId="0" applyFont="1" applyFill="1" applyAlignment="1"/>
    <xf numFmtId="1" fontId="3" fillId="0" borderId="0" xfId="0" applyNumberFormat="1" applyFont="1"/>
    <xf numFmtId="2" fontId="3" fillId="0" borderId="0" xfId="0" applyNumberFormat="1" applyFont="1"/>
    <xf numFmtId="1" fontId="3" fillId="2" borderId="0" xfId="0" applyNumberFormat="1" applyFont="1" applyFill="1" applyAlignment="1">
      <alignment horizontal="center"/>
    </xf>
    <xf numFmtId="164" fontId="3" fillId="7" borderId="0" xfId="0" applyNumberFormat="1" applyFont="1" applyFill="1"/>
    <xf numFmtId="167" fontId="3" fillId="0" borderId="0" xfId="0" applyNumberFormat="1" applyFont="1" applyAlignment="1">
      <alignment horizontal="center"/>
    </xf>
    <xf numFmtId="167" fontId="3" fillId="2" borderId="0" xfId="0" applyNumberFormat="1" applyFont="1" applyFill="1" applyAlignment="1">
      <alignment horizontal="center"/>
    </xf>
    <xf numFmtId="0" fontId="3" fillId="0" borderId="14" xfId="0" applyFont="1" applyBorder="1" applyAlignment="1">
      <alignment horizontal="center"/>
    </xf>
    <xf numFmtId="0" fontId="3" fillId="0" borderId="15" xfId="0" applyFont="1" applyBorder="1" applyAlignment="1">
      <alignment horizontal="center"/>
    </xf>
    <xf numFmtId="164" fontId="3" fillId="0" borderId="0" xfId="0" applyNumberFormat="1" applyFont="1" applyAlignment="1">
      <alignment horizontal="center"/>
    </xf>
    <xf numFmtId="2" fontId="3" fillId="7" borderId="0" xfId="0" applyNumberFormat="1" applyFont="1" applyFill="1" applyAlignment="1">
      <alignment horizontal="center"/>
    </xf>
    <xf numFmtId="168" fontId="3" fillId="0" borderId="0" xfId="0" applyNumberFormat="1" applyFont="1" applyAlignment="1">
      <alignment horizontal="center"/>
    </xf>
    <xf numFmtId="166" fontId="3" fillId="8" borderId="0" xfId="0" applyNumberFormat="1" applyFont="1" applyFill="1" applyAlignment="1">
      <alignment horizontal="center"/>
    </xf>
    <xf numFmtId="166" fontId="3" fillId="2" borderId="0" xfId="0" applyNumberFormat="1" applyFont="1" applyFill="1" applyAlignment="1">
      <alignment horizontal="center"/>
    </xf>
    <xf numFmtId="164" fontId="3" fillId="2" borderId="0" xfId="0" applyNumberFormat="1" applyFont="1" applyFill="1" applyAlignment="1">
      <alignment horizontal="center"/>
    </xf>
    <xf numFmtId="164" fontId="13" fillId="0" borderId="1" xfId="0" applyNumberFormat="1" applyFont="1" applyBorder="1" applyAlignment="1">
      <alignment horizontal="center"/>
    </xf>
    <xf numFmtId="0" fontId="3" fillId="0" borderId="0" xfId="0" applyFont="1" applyAlignment="1">
      <alignment horizontal="left"/>
    </xf>
    <xf numFmtId="0" fontId="3" fillId="0" borderId="1" xfId="0" applyFont="1" applyBorder="1" applyAlignment="1">
      <alignment horizontal="left"/>
    </xf>
    <xf numFmtId="164" fontId="3" fillId="0" borderId="1" xfId="0" applyNumberFormat="1" applyFont="1" applyBorder="1" applyAlignment="1">
      <alignment horizontal="center"/>
    </xf>
    <xf numFmtId="1" fontId="3" fillId="0" borderId="1" xfId="0" applyNumberFormat="1" applyFont="1" applyBorder="1" applyAlignment="1">
      <alignment horizontal="center"/>
    </xf>
    <xf numFmtId="2" fontId="3" fillId="0" borderId="1" xfId="0" applyNumberFormat="1" applyFont="1" applyBorder="1" applyAlignment="1">
      <alignment horizontal="center"/>
    </xf>
    <xf numFmtId="164" fontId="0" fillId="0" borderId="0" xfId="0" applyNumberFormat="1" applyFont="1" applyAlignment="1">
      <alignment horizontal="center"/>
    </xf>
    <xf numFmtId="0" fontId="3" fillId="3" borderId="0" xfId="0" applyFont="1" applyFill="1"/>
    <xf numFmtId="2" fontId="3" fillId="0" borderId="0" xfId="0" applyNumberFormat="1" applyFont="1" applyAlignment="1">
      <alignment horizontal="center"/>
    </xf>
    <xf numFmtId="0" fontId="8" fillId="0" borderId="1" xfId="0" applyFont="1" applyBorder="1" applyAlignment="1">
      <alignment horizontal="left"/>
    </xf>
    <xf numFmtId="164" fontId="8" fillId="0" borderId="1" xfId="0" applyNumberFormat="1" applyFont="1" applyBorder="1" applyAlignment="1">
      <alignment horizontal="center"/>
    </xf>
    <xf numFmtId="2" fontId="8" fillId="0" borderId="1" xfId="0" applyNumberFormat="1" applyFont="1" applyBorder="1" applyAlignment="1">
      <alignment horizontal="center"/>
    </xf>
    <xf numFmtId="0" fontId="3" fillId="2" borderId="0" xfId="0" applyFont="1" applyFill="1" applyAlignment="1">
      <alignment horizontal="center"/>
    </xf>
    <xf numFmtId="1" fontId="8" fillId="2" borderId="0" xfId="0" applyNumberFormat="1" applyFont="1" applyFill="1" applyAlignment="1">
      <alignment horizontal="center"/>
    </xf>
    <xf numFmtId="0" fontId="3" fillId="3" borderId="0" xfId="0" applyFont="1" applyFill="1" applyAlignment="1"/>
    <xf numFmtId="1" fontId="3" fillId="2" borderId="0" xfId="0" applyNumberFormat="1" applyFont="1" applyFill="1"/>
    <xf numFmtId="0" fontId="18" fillId="5" borderId="0" xfId="0" applyFont="1" applyFill="1" applyAlignment="1"/>
    <xf numFmtId="0" fontId="13" fillId="7" borderId="0" xfId="0" applyFont="1" applyFill="1" applyAlignment="1">
      <alignment horizontal="center"/>
    </xf>
    <xf numFmtId="0" fontId="13" fillId="7" borderId="0" xfId="0" applyFont="1" applyFill="1" applyAlignment="1">
      <alignment horizontal="center"/>
    </xf>
    <xf numFmtId="0" fontId="3" fillId="7" borderId="0" xfId="0" applyFont="1" applyFill="1"/>
    <xf numFmtId="0" fontId="3" fillId="7" borderId="0" xfId="0" applyFont="1" applyFill="1" applyAlignment="1"/>
    <xf numFmtId="169" fontId="3" fillId="7" borderId="0" xfId="0" applyNumberFormat="1" applyFont="1" applyFill="1" applyAlignment="1"/>
    <xf numFmtId="0" fontId="3" fillId="7" borderId="0" xfId="0" applyFont="1" applyFill="1"/>
    <xf numFmtId="0" fontId="3" fillId="0" borderId="0" xfId="0" applyFont="1"/>
    <xf numFmtId="170" fontId="3" fillId="7" borderId="0" xfId="0" applyNumberFormat="1" applyFont="1" applyFill="1" applyAlignment="1"/>
    <xf numFmtId="0" fontId="8" fillId="0" borderId="0" xfId="0" applyFont="1" applyAlignment="1"/>
    <xf numFmtId="0" fontId="19" fillId="10" borderId="1" xfId="0" applyFont="1" applyFill="1" applyBorder="1" applyAlignment="1">
      <alignment horizontal="center"/>
    </xf>
    <xf numFmtId="0" fontId="19" fillId="10" borderId="1" xfId="0" applyFont="1" applyFill="1" applyBorder="1" applyAlignment="1">
      <alignment horizontal="left"/>
    </xf>
    <xf numFmtId="0" fontId="20" fillId="10" borderId="1" xfId="0" applyFont="1" applyFill="1" applyBorder="1" applyAlignment="1">
      <alignment horizontal="center"/>
    </xf>
    <xf numFmtId="0" fontId="21" fillId="10" borderId="1" xfId="0" applyFont="1" applyFill="1" applyBorder="1" applyAlignment="1">
      <alignment horizontal="left"/>
    </xf>
    <xf numFmtId="9" fontId="20" fillId="10" borderId="1" xfId="0" applyNumberFormat="1" applyFont="1" applyFill="1" applyBorder="1" applyAlignment="1">
      <alignment horizontal="center"/>
    </xf>
    <xf numFmtId="0" fontId="22" fillId="10" borderId="1" xfId="0" applyFont="1" applyFill="1" applyBorder="1" applyAlignment="1">
      <alignment horizontal="center"/>
    </xf>
    <xf numFmtId="10" fontId="20" fillId="10" borderId="1" xfId="0" applyNumberFormat="1" applyFont="1" applyFill="1" applyBorder="1" applyAlignment="1">
      <alignment horizontal="center"/>
    </xf>
    <xf numFmtId="10" fontId="22" fillId="10" borderId="1" xfId="0" applyNumberFormat="1" applyFont="1" applyFill="1" applyBorder="1" applyAlignment="1">
      <alignment horizontal="center"/>
    </xf>
    <xf numFmtId="9" fontId="22" fillId="10" borderId="1" xfId="0" applyNumberFormat="1" applyFont="1" applyFill="1" applyBorder="1" applyAlignment="1">
      <alignment horizontal="center"/>
    </xf>
    <xf numFmtId="0" fontId="8" fillId="11" borderId="0" xfId="0" applyFont="1" applyFill="1"/>
    <xf numFmtId="164" fontId="3" fillId="11" borderId="0" xfId="0" applyNumberFormat="1" applyFont="1" applyFill="1"/>
    <xf numFmtId="0" fontId="10" fillId="0" borderId="0" xfId="0" applyFont="1" applyAlignment="1"/>
    <xf numFmtId="0" fontId="10" fillId="0" borderId="0" xfId="0" applyFont="1"/>
    <xf numFmtId="0" fontId="20" fillId="12" borderId="1" xfId="0" applyFont="1" applyFill="1" applyBorder="1" applyAlignment="1">
      <alignment horizontal="center"/>
    </xf>
    <xf numFmtId="0" fontId="23" fillId="12" borderId="1" xfId="0" applyFont="1" applyFill="1" applyBorder="1" applyAlignment="1">
      <alignment horizontal="left"/>
    </xf>
    <xf numFmtId="9" fontId="20" fillId="12" borderId="1" xfId="0" applyNumberFormat="1" applyFont="1" applyFill="1" applyBorder="1" applyAlignment="1">
      <alignment horizontal="center"/>
    </xf>
    <xf numFmtId="0" fontId="22" fillId="12" borderId="1" xfId="0" applyFont="1" applyFill="1" applyBorder="1" applyAlignment="1">
      <alignment horizontal="center"/>
    </xf>
    <xf numFmtId="10" fontId="20" fillId="12" borderId="1" xfId="0" applyNumberFormat="1" applyFont="1" applyFill="1" applyBorder="1" applyAlignment="1">
      <alignment horizontal="center"/>
    </xf>
    <xf numFmtId="9" fontId="22" fillId="12" borderId="1" xfId="0" applyNumberFormat="1" applyFont="1" applyFill="1" applyBorder="1" applyAlignment="1">
      <alignment horizontal="center"/>
    </xf>
    <xf numFmtId="10" fontId="22" fillId="12" borderId="1" xfId="0" applyNumberFormat="1" applyFont="1" applyFill="1" applyBorder="1" applyAlignment="1">
      <alignment horizontal="center"/>
    </xf>
    <xf numFmtId="0" fontId="20" fillId="13" borderId="1" xfId="0" applyFont="1" applyFill="1" applyBorder="1" applyAlignment="1">
      <alignment horizontal="center"/>
    </xf>
    <xf numFmtId="0" fontId="24" fillId="13" borderId="1" xfId="0" applyFont="1" applyFill="1" applyBorder="1" applyAlignment="1">
      <alignment horizontal="left"/>
    </xf>
    <xf numFmtId="9" fontId="20" fillId="13" borderId="1" xfId="0" applyNumberFormat="1" applyFont="1" applyFill="1" applyBorder="1" applyAlignment="1">
      <alignment horizontal="center"/>
    </xf>
    <xf numFmtId="0" fontId="22" fillId="13" borderId="1" xfId="0" applyFont="1" applyFill="1" applyBorder="1" applyAlignment="1">
      <alignment horizontal="center"/>
    </xf>
    <xf numFmtId="10" fontId="20" fillId="13" borderId="1" xfId="0" applyNumberFormat="1" applyFont="1" applyFill="1" applyBorder="1" applyAlignment="1">
      <alignment horizontal="center"/>
    </xf>
    <xf numFmtId="10" fontId="22" fillId="13" borderId="1" xfId="0" applyNumberFormat="1" applyFont="1" applyFill="1" applyBorder="1" applyAlignment="1">
      <alignment horizontal="center"/>
    </xf>
    <xf numFmtId="0" fontId="11" fillId="0" borderId="0" xfId="0" applyFont="1" applyAlignment="1"/>
    <xf numFmtId="0" fontId="11" fillId="0" borderId="0" xfId="0" applyFont="1" applyAlignment="1">
      <alignment horizontal="right"/>
    </xf>
    <xf numFmtId="0" fontId="0" fillId="0" borderId="0" xfId="0" applyFont="1" applyAlignment="1"/>
    <xf numFmtId="0" fontId="0" fillId="0" borderId="0" xfId="0" applyFont="1" applyAlignment="1"/>
    <xf numFmtId="0" fontId="3" fillId="0" borderId="0" xfId="0" applyFont="1" applyAlignment="1">
      <alignment horizontal="center"/>
    </xf>
    <xf numFmtId="164" fontId="3" fillId="14" borderId="0" xfId="0" applyNumberFormat="1" applyFont="1" applyFill="1"/>
    <xf numFmtId="164" fontId="25" fillId="0" borderId="0" xfId="0" applyNumberFormat="1" applyFont="1"/>
    <xf numFmtId="0" fontId="26" fillId="0" borderId="0" xfId="0" applyFont="1" applyAlignment="1"/>
    <xf numFmtId="2" fontId="13" fillId="4" borderId="0" xfId="0" applyNumberFormat="1" applyFont="1" applyFill="1" applyAlignment="1"/>
    <xf numFmtId="0" fontId="0" fillId="0" borderId="0" xfId="0" applyFont="1" applyAlignment="1"/>
    <xf numFmtId="0" fontId="3" fillId="0" borderId="0" xfId="0" applyFont="1" applyAlignment="1">
      <alignment horizontal="center"/>
    </xf>
    <xf numFmtId="0" fontId="0" fillId="0" borderId="0" xfId="0" applyFont="1" applyAlignment="1"/>
    <xf numFmtId="0" fontId="3" fillId="0" borderId="0" xfId="0" applyFont="1" applyAlignment="1">
      <alignment horizontal="center"/>
    </xf>
    <xf numFmtId="0" fontId="20" fillId="0" borderId="0" xfId="0" applyFont="1" applyAlignment="1"/>
    <xf numFmtId="0" fontId="27" fillId="0" borderId="0" xfId="1" applyAlignment="1"/>
    <xf numFmtId="10" fontId="20" fillId="0" borderId="0" xfId="0" applyNumberFormat="1" applyFont="1" applyAlignment="1"/>
    <xf numFmtId="9" fontId="20" fillId="0" borderId="0" xfId="0" applyNumberFormat="1" applyFont="1" applyAlignment="1"/>
    <xf numFmtId="0" fontId="20" fillId="15" borderId="0" xfId="0" applyFont="1" applyFill="1" applyAlignment="1"/>
    <xf numFmtId="49" fontId="1" fillId="7" borderId="0" xfId="0" applyNumberFormat="1" applyFont="1" applyFill="1" applyAlignment="1"/>
    <xf numFmtId="0" fontId="1" fillId="7" borderId="0" xfId="0" applyFont="1" applyFill="1" applyAlignment="1"/>
    <xf numFmtId="0" fontId="28" fillId="3" borderId="0" xfId="0" applyFont="1" applyFill="1" applyAlignment="1"/>
    <xf numFmtId="0" fontId="29" fillId="15" borderId="0" xfId="0" applyFont="1" applyFill="1" applyAlignment="1"/>
    <xf numFmtId="0" fontId="0" fillId="0" borderId="0" xfId="0" applyFont="1" applyAlignment="1"/>
    <xf numFmtId="0" fontId="3" fillId="0" borderId="0" xfId="0" applyFont="1" applyAlignment="1">
      <alignment horizontal="center"/>
    </xf>
    <xf numFmtId="0" fontId="0" fillId="0" borderId="0" xfId="0" applyFont="1" applyAlignment="1"/>
    <xf numFmtId="0" fontId="7" fillId="0" borderId="2" xfId="0" applyFont="1" applyBorder="1" applyAlignment="1">
      <alignment horizontal="center"/>
    </xf>
    <xf numFmtId="0" fontId="8" fillId="0" borderId="3" xfId="0" applyFont="1" applyBorder="1"/>
    <xf numFmtId="0" fontId="8" fillId="0" borderId="4" xfId="0" applyFont="1" applyBorder="1"/>
    <xf numFmtId="0" fontId="3" fillId="0" borderId="0" xfId="0" applyFont="1" applyAlignment="1">
      <alignment horizontal="center"/>
    </xf>
  </cellXfs>
  <cellStyles count="2">
    <cellStyle name="Hyperlink" xfId="1" builtinId="8"/>
    <cellStyle name="Normal" xfId="0" builtinId="0"/>
  </cellStyles>
  <dxfs count="33">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11</xdr:col>
      <xdr:colOff>381000</xdr:colOff>
      <xdr:row>31</xdr:row>
      <xdr:rowOff>101600</xdr:rowOff>
    </xdr:from>
    <xdr:to>
      <xdr:col>26</xdr:col>
      <xdr:colOff>279400</xdr:colOff>
      <xdr:row>37</xdr:row>
      <xdr:rowOff>0</xdr:rowOff>
    </xdr:to>
    <xdr:sp macro="" textlink="">
      <xdr:nvSpPr>
        <xdr:cNvPr id="2" name="TextBox 1">
          <a:extLst>
            <a:ext uri="{FF2B5EF4-FFF2-40B4-BE49-F238E27FC236}">
              <a16:creationId xmlns:a16="http://schemas.microsoft.com/office/drawing/2014/main" id="{56312723-2063-AE46-A72B-B7B7A4E1C450}"/>
            </a:ext>
          </a:extLst>
        </xdr:cNvPr>
        <xdr:cNvSpPr txBox="1"/>
      </xdr:nvSpPr>
      <xdr:spPr>
        <a:xfrm>
          <a:off x="6858000" y="5702300"/>
          <a:ext cx="61214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pasteing and some wrangling</a:t>
          </a:r>
        </a:p>
      </xdr:txBody>
    </xdr:sp>
    <xdr:clientData/>
  </xdr:twoCellAnchor>
  <xdr:twoCellAnchor>
    <xdr:from>
      <xdr:col>1</xdr:col>
      <xdr:colOff>304800</xdr:colOff>
      <xdr:row>43</xdr:row>
      <xdr:rowOff>25400</xdr:rowOff>
    </xdr:from>
    <xdr:to>
      <xdr:col>5</xdr:col>
      <xdr:colOff>101600</xdr:colOff>
      <xdr:row>47</xdr:row>
      <xdr:rowOff>101600</xdr:rowOff>
    </xdr:to>
    <xdr:sp macro="" textlink="">
      <xdr:nvSpPr>
        <xdr:cNvPr id="3" name="TextBox 2">
          <a:extLst>
            <a:ext uri="{FF2B5EF4-FFF2-40B4-BE49-F238E27FC236}">
              <a16:creationId xmlns:a16="http://schemas.microsoft.com/office/drawing/2014/main" id="{B184D665-06D4-9548-A1B5-21D56E303BDB}"/>
            </a:ext>
          </a:extLst>
        </xdr:cNvPr>
        <xdr:cNvSpPr txBox="1"/>
      </xdr:nvSpPr>
      <xdr:spPr>
        <a:xfrm>
          <a:off x="571500" y="7696200"/>
          <a:ext cx="30353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data below (in green) you gotta Google and get off the roster info</a:t>
          </a:r>
        </a:p>
      </xdr:txBody>
    </xdr:sp>
    <xdr:clientData/>
  </xdr:twoCellAnchor>
  <xdr:twoCellAnchor>
    <xdr:from>
      <xdr:col>18</xdr:col>
      <xdr:colOff>114300</xdr:colOff>
      <xdr:row>92</xdr:row>
      <xdr:rowOff>127000</xdr:rowOff>
    </xdr:from>
    <xdr:to>
      <xdr:col>27</xdr:col>
      <xdr:colOff>279400</xdr:colOff>
      <xdr:row>107</xdr:row>
      <xdr:rowOff>50800</xdr:rowOff>
    </xdr:to>
    <xdr:sp macro="" textlink="">
      <xdr:nvSpPr>
        <xdr:cNvPr id="4" name="TextBox 3">
          <a:extLst>
            <a:ext uri="{FF2B5EF4-FFF2-40B4-BE49-F238E27FC236}">
              <a16:creationId xmlns:a16="http://schemas.microsoft.com/office/drawing/2014/main" id="{1DBA2837-2A6F-E143-9A54-7899A73BE598}"/>
            </a:ext>
          </a:extLst>
        </xdr:cNvPr>
        <xdr:cNvSpPr txBox="1"/>
      </xdr:nvSpPr>
      <xdr:spPr>
        <a:xfrm>
          <a:off x="10020300" y="158877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A10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5" name="TextBox 4">
          <a:extLst>
            <a:ext uri="{FF2B5EF4-FFF2-40B4-BE49-F238E27FC236}">
              <a16:creationId xmlns:a16="http://schemas.microsoft.com/office/drawing/2014/main" id="{F6252995-44D8-D44C-94DB-AE573A46A00E}"/>
            </a:ext>
          </a:extLst>
        </xdr:cNvPr>
        <xdr:cNvSpPr txBox="1"/>
      </xdr:nvSpPr>
      <xdr:spPr>
        <a:xfrm>
          <a:off x="42799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381000</xdr:colOff>
      <xdr:row>31</xdr:row>
      <xdr:rowOff>101600</xdr:rowOff>
    </xdr:from>
    <xdr:to>
      <xdr:col>26</xdr:col>
      <xdr:colOff>279400</xdr:colOff>
      <xdr:row>37</xdr:row>
      <xdr:rowOff>0</xdr:rowOff>
    </xdr:to>
    <xdr:sp macro="" textlink="">
      <xdr:nvSpPr>
        <xdr:cNvPr id="2" name="TextBox 1">
          <a:extLst>
            <a:ext uri="{FF2B5EF4-FFF2-40B4-BE49-F238E27FC236}">
              <a16:creationId xmlns:a16="http://schemas.microsoft.com/office/drawing/2014/main" id="{3D081A95-AFE3-DD49-8CEB-DE450BCFE340}"/>
            </a:ext>
          </a:extLst>
        </xdr:cNvPr>
        <xdr:cNvSpPr txBox="1"/>
      </xdr:nvSpPr>
      <xdr:spPr>
        <a:xfrm>
          <a:off x="6858000" y="57023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stuff in the yellow can be grabbed from Synergy with some copy and pasteing and some wrangling</a:t>
          </a:r>
        </a:p>
      </xdr:txBody>
    </xdr:sp>
    <xdr:clientData/>
  </xdr:twoCellAnchor>
  <xdr:twoCellAnchor>
    <xdr:from>
      <xdr:col>1</xdr:col>
      <xdr:colOff>304800</xdr:colOff>
      <xdr:row>43</xdr:row>
      <xdr:rowOff>25400</xdr:rowOff>
    </xdr:from>
    <xdr:to>
      <xdr:col>4</xdr:col>
      <xdr:colOff>393700</xdr:colOff>
      <xdr:row>46</xdr:row>
      <xdr:rowOff>127000</xdr:rowOff>
    </xdr:to>
    <xdr:sp macro="" textlink="">
      <xdr:nvSpPr>
        <xdr:cNvPr id="3" name="TextBox 2">
          <a:extLst>
            <a:ext uri="{FF2B5EF4-FFF2-40B4-BE49-F238E27FC236}">
              <a16:creationId xmlns:a16="http://schemas.microsoft.com/office/drawing/2014/main" id="{D89A2723-C466-6444-9B71-69C167D2140E}"/>
            </a:ext>
          </a:extLst>
        </xdr:cNvPr>
        <xdr:cNvSpPr txBox="1"/>
      </xdr:nvSpPr>
      <xdr:spPr>
        <a:xfrm>
          <a:off x="571500" y="7696200"/>
          <a:ext cx="2832100" cy="59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data below (in green) you gotta Google and get off the roster info</a:t>
          </a:r>
        </a:p>
      </xdr:txBody>
    </xdr:sp>
    <xdr:clientData/>
  </xdr:twoCellAnchor>
  <xdr:twoCellAnchor>
    <xdr:from>
      <xdr:col>18</xdr:col>
      <xdr:colOff>114300</xdr:colOff>
      <xdr:row>92</xdr:row>
      <xdr:rowOff>127000</xdr:rowOff>
    </xdr:from>
    <xdr:to>
      <xdr:col>24</xdr:col>
      <xdr:colOff>342900</xdr:colOff>
      <xdr:row>100</xdr:row>
      <xdr:rowOff>63500</xdr:rowOff>
    </xdr:to>
    <xdr:sp macro="" textlink="">
      <xdr:nvSpPr>
        <xdr:cNvPr id="4" name="TextBox 3">
          <a:extLst>
            <a:ext uri="{FF2B5EF4-FFF2-40B4-BE49-F238E27FC236}">
              <a16:creationId xmlns:a16="http://schemas.microsoft.com/office/drawing/2014/main" id="{B9EEEBBB-87DC-F747-ABAA-168513E119B6}"/>
            </a:ext>
          </a:extLst>
        </xdr:cNvPr>
        <xdr:cNvSpPr txBox="1"/>
      </xdr:nvSpPr>
      <xdr:spPr>
        <a:xfrm>
          <a:off x="10020300" y="15887700"/>
          <a:ext cx="2463800" cy="191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 three bolded values are the ones</a:t>
          </a:r>
          <a:r>
            <a:rPr lang="en-US" sz="1100" baseline="0"/>
            <a:t> needed. They are calculated based on the tables to the right. You need to change the name in B96 to match the name in the table to the right and these three values will automatically calculate.</a:t>
          </a:r>
        </a:p>
        <a:p>
          <a:endParaRPr lang="en-US" sz="1100"/>
        </a:p>
      </xdr:txBody>
    </xdr:sp>
    <xdr:clientData/>
  </xdr:twoCellAnchor>
  <xdr:twoCellAnchor>
    <xdr:from>
      <xdr:col>6</xdr:col>
      <xdr:colOff>279400</xdr:colOff>
      <xdr:row>2</xdr:row>
      <xdr:rowOff>63500</xdr:rowOff>
    </xdr:from>
    <xdr:to>
      <xdr:col>12</xdr:col>
      <xdr:colOff>12700</xdr:colOff>
      <xdr:row>7</xdr:row>
      <xdr:rowOff>25400</xdr:rowOff>
    </xdr:to>
    <xdr:sp macro="" textlink="">
      <xdr:nvSpPr>
        <xdr:cNvPr id="5" name="TextBox 4">
          <a:extLst>
            <a:ext uri="{FF2B5EF4-FFF2-40B4-BE49-F238E27FC236}">
              <a16:creationId xmlns:a16="http://schemas.microsoft.com/office/drawing/2014/main" id="{5228B96B-61E3-D241-96AB-4458603C8CDC}"/>
            </a:ext>
          </a:extLst>
        </xdr:cNvPr>
        <xdr:cNvSpPr txBox="1"/>
      </xdr:nvSpPr>
      <xdr:spPr>
        <a:xfrm>
          <a:off x="4279900" y="431800"/>
          <a:ext cx="2705100" cy="88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a:t>
          </a:r>
          <a:r>
            <a:rPr lang="en-US" sz="1100" baseline="0"/>
            <a:t> values up here get pulled automatically</a:t>
          </a:r>
          <a:endParaRPr lang="en-US" sz="1100"/>
        </a:p>
      </xdr:txBody>
    </xdr:sp>
    <xdr:clientData/>
  </xdr:twoCellAnchor>
  <xdr:twoCellAnchor>
    <xdr:from>
      <xdr:col>11</xdr:col>
      <xdr:colOff>381000</xdr:colOff>
      <xdr:row>31</xdr:row>
      <xdr:rowOff>101600</xdr:rowOff>
    </xdr:from>
    <xdr:to>
      <xdr:col>26</xdr:col>
      <xdr:colOff>279400</xdr:colOff>
      <xdr:row>37</xdr:row>
      <xdr:rowOff>0</xdr:rowOff>
    </xdr:to>
    <xdr:sp macro="" textlink="">
      <xdr:nvSpPr>
        <xdr:cNvPr id="6" name="TextBox 5">
          <a:extLst>
            <a:ext uri="{FF2B5EF4-FFF2-40B4-BE49-F238E27FC236}">
              <a16:creationId xmlns:a16="http://schemas.microsoft.com/office/drawing/2014/main" id="{03DB9DC3-A559-C04A-9EF7-DC48013E7953}"/>
            </a:ext>
          </a:extLst>
        </xdr:cNvPr>
        <xdr:cNvSpPr txBox="1"/>
      </xdr:nvSpPr>
      <xdr:spPr>
        <a:xfrm>
          <a:off x="6908800" y="57023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pasteing and some wrangling</a:t>
          </a:r>
        </a:p>
      </xdr:txBody>
    </xdr:sp>
    <xdr:clientData/>
  </xdr:twoCellAnchor>
  <xdr:twoCellAnchor>
    <xdr:from>
      <xdr:col>1</xdr:col>
      <xdr:colOff>304800</xdr:colOff>
      <xdr:row>43</xdr:row>
      <xdr:rowOff>25400</xdr:rowOff>
    </xdr:from>
    <xdr:to>
      <xdr:col>5</xdr:col>
      <xdr:colOff>101600</xdr:colOff>
      <xdr:row>47</xdr:row>
      <xdr:rowOff>101600</xdr:rowOff>
    </xdr:to>
    <xdr:sp macro="" textlink="">
      <xdr:nvSpPr>
        <xdr:cNvPr id="7" name="TextBox 6">
          <a:extLst>
            <a:ext uri="{FF2B5EF4-FFF2-40B4-BE49-F238E27FC236}">
              <a16:creationId xmlns:a16="http://schemas.microsoft.com/office/drawing/2014/main" id="{DF7133E5-0348-374D-B3D5-495DB0272FAF}"/>
            </a:ext>
          </a:extLst>
        </xdr:cNvPr>
        <xdr:cNvSpPr txBox="1"/>
      </xdr:nvSpPr>
      <xdr:spPr>
        <a:xfrm>
          <a:off x="571500" y="7696200"/>
          <a:ext cx="30861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data below (in green) you gotta Google and get off the roster info</a:t>
          </a:r>
        </a:p>
      </xdr:txBody>
    </xdr:sp>
    <xdr:clientData/>
  </xdr:twoCellAnchor>
  <xdr:twoCellAnchor>
    <xdr:from>
      <xdr:col>18</xdr:col>
      <xdr:colOff>114300</xdr:colOff>
      <xdr:row>92</xdr:row>
      <xdr:rowOff>127000</xdr:rowOff>
    </xdr:from>
    <xdr:to>
      <xdr:col>27</xdr:col>
      <xdr:colOff>279400</xdr:colOff>
      <xdr:row>107</xdr:row>
      <xdr:rowOff>50800</xdr:rowOff>
    </xdr:to>
    <xdr:sp macro="" textlink="">
      <xdr:nvSpPr>
        <xdr:cNvPr id="8" name="TextBox 7">
          <a:extLst>
            <a:ext uri="{FF2B5EF4-FFF2-40B4-BE49-F238E27FC236}">
              <a16:creationId xmlns:a16="http://schemas.microsoft.com/office/drawing/2014/main" id="{F4BDEE6D-1E41-E942-9A25-69288EBE4574}"/>
            </a:ext>
          </a:extLst>
        </xdr:cNvPr>
        <xdr:cNvSpPr txBox="1"/>
      </xdr:nvSpPr>
      <xdr:spPr>
        <a:xfrm>
          <a:off x="10071100" y="158877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A10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9" name="TextBox 8">
          <a:extLst>
            <a:ext uri="{FF2B5EF4-FFF2-40B4-BE49-F238E27FC236}">
              <a16:creationId xmlns:a16="http://schemas.microsoft.com/office/drawing/2014/main" id="{291177EB-00EC-6340-B25F-B2A8C6C4F961}"/>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twoCellAnchor>
    <xdr:from>
      <xdr:col>11</xdr:col>
      <xdr:colOff>381000</xdr:colOff>
      <xdr:row>31</xdr:row>
      <xdr:rowOff>101600</xdr:rowOff>
    </xdr:from>
    <xdr:to>
      <xdr:col>26</xdr:col>
      <xdr:colOff>279400</xdr:colOff>
      <xdr:row>37</xdr:row>
      <xdr:rowOff>0</xdr:rowOff>
    </xdr:to>
    <xdr:sp macro="" textlink="">
      <xdr:nvSpPr>
        <xdr:cNvPr id="10" name="TextBox 9">
          <a:extLst>
            <a:ext uri="{FF2B5EF4-FFF2-40B4-BE49-F238E27FC236}">
              <a16:creationId xmlns:a16="http://schemas.microsoft.com/office/drawing/2014/main" id="{D0248D54-C748-5447-8122-336A05E56E78}"/>
            </a:ext>
          </a:extLst>
        </xdr:cNvPr>
        <xdr:cNvSpPr txBox="1"/>
      </xdr:nvSpPr>
      <xdr:spPr>
        <a:xfrm>
          <a:off x="6908800" y="57023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pasteing and some wrangling</a:t>
          </a:r>
        </a:p>
      </xdr:txBody>
    </xdr:sp>
    <xdr:clientData/>
  </xdr:twoCellAnchor>
  <xdr:twoCellAnchor>
    <xdr:from>
      <xdr:col>1</xdr:col>
      <xdr:colOff>304800</xdr:colOff>
      <xdr:row>43</xdr:row>
      <xdr:rowOff>25400</xdr:rowOff>
    </xdr:from>
    <xdr:to>
      <xdr:col>5</xdr:col>
      <xdr:colOff>101600</xdr:colOff>
      <xdr:row>47</xdr:row>
      <xdr:rowOff>101600</xdr:rowOff>
    </xdr:to>
    <xdr:sp macro="" textlink="">
      <xdr:nvSpPr>
        <xdr:cNvPr id="11" name="TextBox 10">
          <a:extLst>
            <a:ext uri="{FF2B5EF4-FFF2-40B4-BE49-F238E27FC236}">
              <a16:creationId xmlns:a16="http://schemas.microsoft.com/office/drawing/2014/main" id="{DB97B9A8-F91E-C347-9EE8-4DB70B625B67}"/>
            </a:ext>
          </a:extLst>
        </xdr:cNvPr>
        <xdr:cNvSpPr txBox="1"/>
      </xdr:nvSpPr>
      <xdr:spPr>
        <a:xfrm>
          <a:off x="571500" y="7696200"/>
          <a:ext cx="30861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data below (in green) you gotta Google and get off the roster info</a:t>
          </a:r>
        </a:p>
      </xdr:txBody>
    </xdr:sp>
    <xdr:clientData/>
  </xdr:twoCellAnchor>
  <xdr:twoCellAnchor>
    <xdr:from>
      <xdr:col>18</xdr:col>
      <xdr:colOff>114300</xdr:colOff>
      <xdr:row>92</xdr:row>
      <xdr:rowOff>127000</xdr:rowOff>
    </xdr:from>
    <xdr:to>
      <xdr:col>27</xdr:col>
      <xdr:colOff>279400</xdr:colOff>
      <xdr:row>107</xdr:row>
      <xdr:rowOff>50800</xdr:rowOff>
    </xdr:to>
    <xdr:sp macro="" textlink="">
      <xdr:nvSpPr>
        <xdr:cNvPr id="12" name="TextBox 11">
          <a:extLst>
            <a:ext uri="{FF2B5EF4-FFF2-40B4-BE49-F238E27FC236}">
              <a16:creationId xmlns:a16="http://schemas.microsoft.com/office/drawing/2014/main" id="{28B5427F-6663-2B4D-9706-8B17037C2BF1}"/>
            </a:ext>
          </a:extLst>
        </xdr:cNvPr>
        <xdr:cNvSpPr txBox="1"/>
      </xdr:nvSpPr>
      <xdr:spPr>
        <a:xfrm>
          <a:off x="10071100" y="158877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A10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13" name="TextBox 12">
          <a:extLst>
            <a:ext uri="{FF2B5EF4-FFF2-40B4-BE49-F238E27FC236}">
              <a16:creationId xmlns:a16="http://schemas.microsoft.com/office/drawing/2014/main" id="{249E5321-0DE5-B641-ABF0-4B599221AF78}"/>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381000</xdr:colOff>
      <xdr:row>30</xdr:row>
      <xdr:rowOff>101600</xdr:rowOff>
    </xdr:from>
    <xdr:to>
      <xdr:col>26</xdr:col>
      <xdr:colOff>279400</xdr:colOff>
      <xdr:row>36</xdr:row>
      <xdr:rowOff>0</xdr:rowOff>
    </xdr:to>
    <xdr:sp macro="" textlink="">
      <xdr:nvSpPr>
        <xdr:cNvPr id="2" name="TextBox 1">
          <a:extLst>
            <a:ext uri="{FF2B5EF4-FFF2-40B4-BE49-F238E27FC236}">
              <a16:creationId xmlns:a16="http://schemas.microsoft.com/office/drawing/2014/main" id="{D79BA6E2-84C7-E745-96A8-A0D8A005FDAF}"/>
            </a:ext>
          </a:extLst>
        </xdr:cNvPr>
        <xdr:cNvSpPr txBox="1"/>
      </xdr:nvSpPr>
      <xdr:spPr>
        <a:xfrm>
          <a:off x="6908800" y="57023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stuff in the yellow can be grabbed from Synergy with some copy and pasteing and some wrangling</a:t>
          </a:r>
        </a:p>
      </xdr:txBody>
    </xdr:sp>
    <xdr:clientData/>
  </xdr:twoCellAnchor>
  <xdr:twoCellAnchor>
    <xdr:from>
      <xdr:col>1</xdr:col>
      <xdr:colOff>304800</xdr:colOff>
      <xdr:row>42</xdr:row>
      <xdr:rowOff>25400</xdr:rowOff>
    </xdr:from>
    <xdr:to>
      <xdr:col>4</xdr:col>
      <xdr:colOff>393700</xdr:colOff>
      <xdr:row>45</xdr:row>
      <xdr:rowOff>127000</xdr:rowOff>
    </xdr:to>
    <xdr:sp macro="" textlink="">
      <xdr:nvSpPr>
        <xdr:cNvPr id="3" name="TextBox 2">
          <a:extLst>
            <a:ext uri="{FF2B5EF4-FFF2-40B4-BE49-F238E27FC236}">
              <a16:creationId xmlns:a16="http://schemas.microsoft.com/office/drawing/2014/main" id="{68BCFA09-844F-6D47-8384-685C08EC94D0}"/>
            </a:ext>
          </a:extLst>
        </xdr:cNvPr>
        <xdr:cNvSpPr txBox="1"/>
      </xdr:nvSpPr>
      <xdr:spPr>
        <a:xfrm>
          <a:off x="571500" y="7696200"/>
          <a:ext cx="2882900" cy="59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data below (in green) you gotta Google and get off the roster info</a:t>
          </a:r>
        </a:p>
      </xdr:txBody>
    </xdr:sp>
    <xdr:clientData/>
  </xdr:twoCellAnchor>
  <xdr:twoCellAnchor>
    <xdr:from>
      <xdr:col>18</xdr:col>
      <xdr:colOff>114300</xdr:colOff>
      <xdr:row>91</xdr:row>
      <xdr:rowOff>127000</xdr:rowOff>
    </xdr:from>
    <xdr:to>
      <xdr:col>24</xdr:col>
      <xdr:colOff>342900</xdr:colOff>
      <xdr:row>99</xdr:row>
      <xdr:rowOff>63500</xdr:rowOff>
    </xdr:to>
    <xdr:sp macro="" textlink="">
      <xdr:nvSpPr>
        <xdr:cNvPr id="4" name="TextBox 3">
          <a:extLst>
            <a:ext uri="{FF2B5EF4-FFF2-40B4-BE49-F238E27FC236}">
              <a16:creationId xmlns:a16="http://schemas.microsoft.com/office/drawing/2014/main" id="{72996B4F-7EF1-434D-A135-96F25B7C3997}"/>
            </a:ext>
          </a:extLst>
        </xdr:cNvPr>
        <xdr:cNvSpPr txBox="1"/>
      </xdr:nvSpPr>
      <xdr:spPr>
        <a:xfrm>
          <a:off x="10071100" y="15887700"/>
          <a:ext cx="2463800" cy="191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 three bolded values are the ones</a:t>
          </a:r>
          <a:r>
            <a:rPr lang="en-US" sz="1100" baseline="0"/>
            <a:t> needed. They are calculated based on the tables to the right. You need to change the name in B96 to match the name in the table to the right and these three values will automatically calculate.</a:t>
          </a:r>
        </a:p>
        <a:p>
          <a:endParaRPr lang="en-US" sz="1100"/>
        </a:p>
      </xdr:txBody>
    </xdr:sp>
    <xdr:clientData/>
  </xdr:twoCellAnchor>
  <xdr:twoCellAnchor>
    <xdr:from>
      <xdr:col>6</xdr:col>
      <xdr:colOff>279400</xdr:colOff>
      <xdr:row>2</xdr:row>
      <xdr:rowOff>63500</xdr:rowOff>
    </xdr:from>
    <xdr:to>
      <xdr:col>12</xdr:col>
      <xdr:colOff>12700</xdr:colOff>
      <xdr:row>7</xdr:row>
      <xdr:rowOff>25400</xdr:rowOff>
    </xdr:to>
    <xdr:sp macro="" textlink="">
      <xdr:nvSpPr>
        <xdr:cNvPr id="5" name="TextBox 4">
          <a:extLst>
            <a:ext uri="{FF2B5EF4-FFF2-40B4-BE49-F238E27FC236}">
              <a16:creationId xmlns:a16="http://schemas.microsoft.com/office/drawing/2014/main" id="{8CD8EF9C-6C67-E840-8492-E414425D3338}"/>
            </a:ext>
          </a:extLst>
        </xdr:cNvPr>
        <xdr:cNvSpPr txBox="1"/>
      </xdr:nvSpPr>
      <xdr:spPr>
        <a:xfrm>
          <a:off x="4330700" y="431800"/>
          <a:ext cx="2705100" cy="88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a:t>
          </a:r>
          <a:r>
            <a:rPr lang="en-US" sz="1100" baseline="0"/>
            <a:t> values up here get pulled automatically</a:t>
          </a:r>
          <a:endParaRPr lang="en-US" sz="1100"/>
        </a:p>
      </xdr:txBody>
    </xdr:sp>
    <xdr:clientData/>
  </xdr:twoCellAnchor>
  <xdr:twoCellAnchor>
    <xdr:from>
      <xdr:col>11</xdr:col>
      <xdr:colOff>381000</xdr:colOff>
      <xdr:row>30</xdr:row>
      <xdr:rowOff>101600</xdr:rowOff>
    </xdr:from>
    <xdr:to>
      <xdr:col>26</xdr:col>
      <xdr:colOff>279400</xdr:colOff>
      <xdr:row>36</xdr:row>
      <xdr:rowOff>0</xdr:rowOff>
    </xdr:to>
    <xdr:sp macro="" textlink="">
      <xdr:nvSpPr>
        <xdr:cNvPr id="6" name="TextBox 5">
          <a:extLst>
            <a:ext uri="{FF2B5EF4-FFF2-40B4-BE49-F238E27FC236}">
              <a16:creationId xmlns:a16="http://schemas.microsoft.com/office/drawing/2014/main" id="{F1F655E6-CF38-8E47-AEEB-3754BEAD4E39}"/>
            </a:ext>
          </a:extLst>
        </xdr:cNvPr>
        <xdr:cNvSpPr txBox="1"/>
      </xdr:nvSpPr>
      <xdr:spPr>
        <a:xfrm>
          <a:off x="6908800" y="57023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pasteing and some wrangling</a:t>
          </a:r>
        </a:p>
      </xdr:txBody>
    </xdr:sp>
    <xdr:clientData/>
  </xdr:twoCellAnchor>
  <xdr:twoCellAnchor>
    <xdr:from>
      <xdr:col>1</xdr:col>
      <xdr:colOff>304800</xdr:colOff>
      <xdr:row>42</xdr:row>
      <xdr:rowOff>25400</xdr:rowOff>
    </xdr:from>
    <xdr:to>
      <xdr:col>5</xdr:col>
      <xdr:colOff>101600</xdr:colOff>
      <xdr:row>46</xdr:row>
      <xdr:rowOff>101600</xdr:rowOff>
    </xdr:to>
    <xdr:sp macro="" textlink="">
      <xdr:nvSpPr>
        <xdr:cNvPr id="7" name="TextBox 6">
          <a:extLst>
            <a:ext uri="{FF2B5EF4-FFF2-40B4-BE49-F238E27FC236}">
              <a16:creationId xmlns:a16="http://schemas.microsoft.com/office/drawing/2014/main" id="{0937A178-10E7-D64C-AC8F-74973E70577A}"/>
            </a:ext>
          </a:extLst>
        </xdr:cNvPr>
        <xdr:cNvSpPr txBox="1"/>
      </xdr:nvSpPr>
      <xdr:spPr>
        <a:xfrm>
          <a:off x="571500" y="7518400"/>
          <a:ext cx="30861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data below (in green) you gotta Google and get off the roster info</a:t>
          </a:r>
        </a:p>
      </xdr:txBody>
    </xdr:sp>
    <xdr:clientData/>
  </xdr:twoCellAnchor>
  <xdr:twoCellAnchor>
    <xdr:from>
      <xdr:col>18</xdr:col>
      <xdr:colOff>114300</xdr:colOff>
      <xdr:row>91</xdr:row>
      <xdr:rowOff>127000</xdr:rowOff>
    </xdr:from>
    <xdr:to>
      <xdr:col>27</xdr:col>
      <xdr:colOff>279400</xdr:colOff>
      <xdr:row>106</xdr:row>
      <xdr:rowOff>50800</xdr:rowOff>
    </xdr:to>
    <xdr:sp macro="" textlink="">
      <xdr:nvSpPr>
        <xdr:cNvPr id="8" name="TextBox 7">
          <a:extLst>
            <a:ext uri="{FF2B5EF4-FFF2-40B4-BE49-F238E27FC236}">
              <a16:creationId xmlns:a16="http://schemas.microsoft.com/office/drawing/2014/main" id="{55901945-14A5-2D49-9A4F-3C33CF239482}"/>
            </a:ext>
          </a:extLst>
        </xdr:cNvPr>
        <xdr:cNvSpPr txBox="1"/>
      </xdr:nvSpPr>
      <xdr:spPr>
        <a:xfrm>
          <a:off x="10071100" y="158877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A10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9" name="TextBox 8">
          <a:extLst>
            <a:ext uri="{FF2B5EF4-FFF2-40B4-BE49-F238E27FC236}">
              <a16:creationId xmlns:a16="http://schemas.microsoft.com/office/drawing/2014/main" id="{E3D43166-5CB9-AE48-9626-EE5B36B7E39F}"/>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twoCellAnchor>
    <xdr:from>
      <xdr:col>11</xdr:col>
      <xdr:colOff>381000</xdr:colOff>
      <xdr:row>30</xdr:row>
      <xdr:rowOff>101600</xdr:rowOff>
    </xdr:from>
    <xdr:to>
      <xdr:col>26</xdr:col>
      <xdr:colOff>279400</xdr:colOff>
      <xdr:row>36</xdr:row>
      <xdr:rowOff>0</xdr:rowOff>
    </xdr:to>
    <xdr:sp macro="" textlink="">
      <xdr:nvSpPr>
        <xdr:cNvPr id="10" name="TextBox 9">
          <a:extLst>
            <a:ext uri="{FF2B5EF4-FFF2-40B4-BE49-F238E27FC236}">
              <a16:creationId xmlns:a16="http://schemas.microsoft.com/office/drawing/2014/main" id="{B08BBD53-4E1D-DA4C-AA07-72C685610C4B}"/>
            </a:ext>
          </a:extLst>
        </xdr:cNvPr>
        <xdr:cNvSpPr txBox="1"/>
      </xdr:nvSpPr>
      <xdr:spPr>
        <a:xfrm>
          <a:off x="6908800" y="57023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pasting and some wrangling</a:t>
          </a:r>
        </a:p>
      </xdr:txBody>
    </xdr:sp>
    <xdr:clientData/>
  </xdr:twoCellAnchor>
  <xdr:twoCellAnchor>
    <xdr:from>
      <xdr:col>1</xdr:col>
      <xdr:colOff>342900</xdr:colOff>
      <xdr:row>40</xdr:row>
      <xdr:rowOff>88900</xdr:rowOff>
    </xdr:from>
    <xdr:to>
      <xdr:col>5</xdr:col>
      <xdr:colOff>139700</xdr:colOff>
      <xdr:row>46</xdr:row>
      <xdr:rowOff>63500</xdr:rowOff>
    </xdr:to>
    <xdr:sp macro="" textlink="">
      <xdr:nvSpPr>
        <xdr:cNvPr id="11" name="TextBox 10">
          <a:extLst>
            <a:ext uri="{FF2B5EF4-FFF2-40B4-BE49-F238E27FC236}">
              <a16:creationId xmlns:a16="http://schemas.microsoft.com/office/drawing/2014/main" id="{78F5D9D6-CD52-FD49-8E58-68C477FF7582}"/>
            </a:ext>
          </a:extLst>
        </xdr:cNvPr>
        <xdr:cNvSpPr txBox="1"/>
      </xdr:nvSpPr>
      <xdr:spPr>
        <a:xfrm>
          <a:off x="609600" y="7251700"/>
          <a:ext cx="30861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data below (in green) you gotta Google and get off the roster info. Cutoffs: for</a:t>
          </a:r>
          <a:r>
            <a:rPr lang="en-US" sz="1400" baseline="0"/>
            <a:t> G Pg &lt;5'10 Sg &gt;=5'10. For F sf &lt;6'2 and pf &gt;= 6'2</a:t>
          </a:r>
          <a:endParaRPr lang="en-US" sz="1400"/>
        </a:p>
        <a:p>
          <a:endParaRPr lang="en-US" sz="1400"/>
        </a:p>
      </xdr:txBody>
    </xdr:sp>
    <xdr:clientData/>
  </xdr:twoCellAnchor>
  <xdr:twoCellAnchor>
    <xdr:from>
      <xdr:col>18</xdr:col>
      <xdr:colOff>114300</xdr:colOff>
      <xdr:row>91</xdr:row>
      <xdr:rowOff>127000</xdr:rowOff>
    </xdr:from>
    <xdr:to>
      <xdr:col>27</xdr:col>
      <xdr:colOff>279400</xdr:colOff>
      <xdr:row>106</xdr:row>
      <xdr:rowOff>50800</xdr:rowOff>
    </xdr:to>
    <xdr:sp macro="" textlink="">
      <xdr:nvSpPr>
        <xdr:cNvPr id="12" name="TextBox 11">
          <a:extLst>
            <a:ext uri="{FF2B5EF4-FFF2-40B4-BE49-F238E27FC236}">
              <a16:creationId xmlns:a16="http://schemas.microsoft.com/office/drawing/2014/main" id="{64F872F7-2A02-CE4A-A95A-359081F50ACD}"/>
            </a:ext>
          </a:extLst>
        </xdr:cNvPr>
        <xdr:cNvSpPr txBox="1"/>
      </xdr:nvSpPr>
      <xdr:spPr>
        <a:xfrm>
          <a:off x="10071100" y="158877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A11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13" name="TextBox 12">
          <a:extLst>
            <a:ext uri="{FF2B5EF4-FFF2-40B4-BE49-F238E27FC236}">
              <a16:creationId xmlns:a16="http://schemas.microsoft.com/office/drawing/2014/main" id="{67CCE93D-44D5-734A-8023-A90985955146}"/>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381000</xdr:colOff>
      <xdr:row>27</xdr:row>
      <xdr:rowOff>101600</xdr:rowOff>
    </xdr:from>
    <xdr:to>
      <xdr:col>26</xdr:col>
      <xdr:colOff>279400</xdr:colOff>
      <xdr:row>33</xdr:row>
      <xdr:rowOff>0</xdr:rowOff>
    </xdr:to>
    <xdr:sp macro="" textlink="">
      <xdr:nvSpPr>
        <xdr:cNvPr id="2" name="TextBox 1">
          <a:extLst>
            <a:ext uri="{FF2B5EF4-FFF2-40B4-BE49-F238E27FC236}">
              <a16:creationId xmlns:a16="http://schemas.microsoft.com/office/drawing/2014/main" id="{2FF22FE8-F51E-1041-BDA1-9C8E7E6ED6F1}"/>
            </a:ext>
          </a:extLst>
        </xdr:cNvPr>
        <xdr:cNvSpPr txBox="1"/>
      </xdr:nvSpPr>
      <xdr:spPr>
        <a:xfrm>
          <a:off x="6908800" y="55245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stuff in the yellow can be grabbed from Synergy with some copy and pasteing and some wrangling</a:t>
          </a:r>
        </a:p>
      </xdr:txBody>
    </xdr:sp>
    <xdr:clientData/>
  </xdr:twoCellAnchor>
  <xdr:twoCellAnchor>
    <xdr:from>
      <xdr:col>1</xdr:col>
      <xdr:colOff>304800</xdr:colOff>
      <xdr:row>39</xdr:row>
      <xdr:rowOff>25400</xdr:rowOff>
    </xdr:from>
    <xdr:to>
      <xdr:col>4</xdr:col>
      <xdr:colOff>393700</xdr:colOff>
      <xdr:row>42</xdr:row>
      <xdr:rowOff>127000</xdr:rowOff>
    </xdr:to>
    <xdr:sp macro="" textlink="">
      <xdr:nvSpPr>
        <xdr:cNvPr id="3" name="TextBox 2">
          <a:extLst>
            <a:ext uri="{FF2B5EF4-FFF2-40B4-BE49-F238E27FC236}">
              <a16:creationId xmlns:a16="http://schemas.microsoft.com/office/drawing/2014/main" id="{9A43BCEC-3D3E-2240-9C6F-C75EC62EAE7D}"/>
            </a:ext>
          </a:extLst>
        </xdr:cNvPr>
        <xdr:cNvSpPr txBox="1"/>
      </xdr:nvSpPr>
      <xdr:spPr>
        <a:xfrm>
          <a:off x="571500" y="7518400"/>
          <a:ext cx="2882900" cy="59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data below (in green) you gotta Google and get off the roster info</a:t>
          </a:r>
        </a:p>
      </xdr:txBody>
    </xdr:sp>
    <xdr:clientData/>
  </xdr:twoCellAnchor>
  <xdr:twoCellAnchor>
    <xdr:from>
      <xdr:col>18</xdr:col>
      <xdr:colOff>114300</xdr:colOff>
      <xdr:row>85</xdr:row>
      <xdr:rowOff>127000</xdr:rowOff>
    </xdr:from>
    <xdr:to>
      <xdr:col>24</xdr:col>
      <xdr:colOff>342900</xdr:colOff>
      <xdr:row>93</xdr:row>
      <xdr:rowOff>63500</xdr:rowOff>
    </xdr:to>
    <xdr:sp macro="" textlink="">
      <xdr:nvSpPr>
        <xdr:cNvPr id="4" name="TextBox 3">
          <a:extLst>
            <a:ext uri="{FF2B5EF4-FFF2-40B4-BE49-F238E27FC236}">
              <a16:creationId xmlns:a16="http://schemas.microsoft.com/office/drawing/2014/main" id="{4CFCCC42-1340-8140-8B58-0DEDB43D0895}"/>
            </a:ext>
          </a:extLst>
        </xdr:cNvPr>
        <xdr:cNvSpPr txBox="1"/>
      </xdr:nvSpPr>
      <xdr:spPr>
        <a:xfrm>
          <a:off x="10071100" y="15709900"/>
          <a:ext cx="2463800" cy="191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 three bolded values are the ones</a:t>
          </a:r>
          <a:r>
            <a:rPr lang="en-US" sz="1100" baseline="0"/>
            <a:t> needed. They are calculated based on the tables to the right. You need to change the name in B96 to match the name in the table to the right and these three values will automatically calculate.</a:t>
          </a:r>
        </a:p>
        <a:p>
          <a:endParaRPr lang="en-US" sz="1100"/>
        </a:p>
      </xdr:txBody>
    </xdr:sp>
    <xdr:clientData/>
  </xdr:twoCellAnchor>
  <xdr:twoCellAnchor>
    <xdr:from>
      <xdr:col>6</xdr:col>
      <xdr:colOff>279400</xdr:colOff>
      <xdr:row>2</xdr:row>
      <xdr:rowOff>63500</xdr:rowOff>
    </xdr:from>
    <xdr:to>
      <xdr:col>12</xdr:col>
      <xdr:colOff>12700</xdr:colOff>
      <xdr:row>7</xdr:row>
      <xdr:rowOff>25400</xdr:rowOff>
    </xdr:to>
    <xdr:sp macro="" textlink="">
      <xdr:nvSpPr>
        <xdr:cNvPr id="5" name="TextBox 4">
          <a:extLst>
            <a:ext uri="{FF2B5EF4-FFF2-40B4-BE49-F238E27FC236}">
              <a16:creationId xmlns:a16="http://schemas.microsoft.com/office/drawing/2014/main" id="{2F20808B-B51C-D64B-A53A-C46053FBD04D}"/>
            </a:ext>
          </a:extLst>
        </xdr:cNvPr>
        <xdr:cNvSpPr txBox="1"/>
      </xdr:nvSpPr>
      <xdr:spPr>
        <a:xfrm>
          <a:off x="4330700" y="431800"/>
          <a:ext cx="2705100" cy="88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a:t>
          </a:r>
          <a:r>
            <a:rPr lang="en-US" sz="1100" baseline="0"/>
            <a:t> values up here get pulled automatically</a:t>
          </a:r>
          <a:endParaRPr lang="en-US" sz="1100"/>
        </a:p>
      </xdr:txBody>
    </xdr:sp>
    <xdr:clientData/>
  </xdr:twoCellAnchor>
  <xdr:twoCellAnchor>
    <xdr:from>
      <xdr:col>11</xdr:col>
      <xdr:colOff>381000</xdr:colOff>
      <xdr:row>27</xdr:row>
      <xdr:rowOff>101600</xdr:rowOff>
    </xdr:from>
    <xdr:to>
      <xdr:col>26</xdr:col>
      <xdr:colOff>279400</xdr:colOff>
      <xdr:row>33</xdr:row>
      <xdr:rowOff>0</xdr:rowOff>
    </xdr:to>
    <xdr:sp macro="" textlink="">
      <xdr:nvSpPr>
        <xdr:cNvPr id="6" name="TextBox 5">
          <a:extLst>
            <a:ext uri="{FF2B5EF4-FFF2-40B4-BE49-F238E27FC236}">
              <a16:creationId xmlns:a16="http://schemas.microsoft.com/office/drawing/2014/main" id="{8CD1C749-8F92-614D-B8A9-AC821F79F05A}"/>
            </a:ext>
          </a:extLst>
        </xdr:cNvPr>
        <xdr:cNvSpPr txBox="1"/>
      </xdr:nvSpPr>
      <xdr:spPr>
        <a:xfrm>
          <a:off x="6908800" y="55245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pasteing and some wrangling</a:t>
          </a:r>
        </a:p>
      </xdr:txBody>
    </xdr:sp>
    <xdr:clientData/>
  </xdr:twoCellAnchor>
  <xdr:twoCellAnchor>
    <xdr:from>
      <xdr:col>1</xdr:col>
      <xdr:colOff>304800</xdr:colOff>
      <xdr:row>39</xdr:row>
      <xdr:rowOff>25400</xdr:rowOff>
    </xdr:from>
    <xdr:to>
      <xdr:col>5</xdr:col>
      <xdr:colOff>101600</xdr:colOff>
      <xdr:row>43</xdr:row>
      <xdr:rowOff>101600</xdr:rowOff>
    </xdr:to>
    <xdr:sp macro="" textlink="">
      <xdr:nvSpPr>
        <xdr:cNvPr id="7" name="TextBox 6">
          <a:extLst>
            <a:ext uri="{FF2B5EF4-FFF2-40B4-BE49-F238E27FC236}">
              <a16:creationId xmlns:a16="http://schemas.microsoft.com/office/drawing/2014/main" id="{5AAD7D57-C8EB-2844-B858-830E79368979}"/>
            </a:ext>
          </a:extLst>
        </xdr:cNvPr>
        <xdr:cNvSpPr txBox="1"/>
      </xdr:nvSpPr>
      <xdr:spPr>
        <a:xfrm>
          <a:off x="571500" y="7518400"/>
          <a:ext cx="30861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data below (in green) you gotta Google and get off the roster info</a:t>
          </a:r>
        </a:p>
      </xdr:txBody>
    </xdr:sp>
    <xdr:clientData/>
  </xdr:twoCellAnchor>
  <xdr:twoCellAnchor>
    <xdr:from>
      <xdr:col>18</xdr:col>
      <xdr:colOff>114300</xdr:colOff>
      <xdr:row>85</xdr:row>
      <xdr:rowOff>127000</xdr:rowOff>
    </xdr:from>
    <xdr:to>
      <xdr:col>27</xdr:col>
      <xdr:colOff>279400</xdr:colOff>
      <xdr:row>100</xdr:row>
      <xdr:rowOff>50800</xdr:rowOff>
    </xdr:to>
    <xdr:sp macro="" textlink="">
      <xdr:nvSpPr>
        <xdr:cNvPr id="8" name="TextBox 7">
          <a:extLst>
            <a:ext uri="{FF2B5EF4-FFF2-40B4-BE49-F238E27FC236}">
              <a16:creationId xmlns:a16="http://schemas.microsoft.com/office/drawing/2014/main" id="{A1C3322D-9AA6-EC4A-B0FE-51050DA974E3}"/>
            </a:ext>
          </a:extLst>
        </xdr:cNvPr>
        <xdr:cNvSpPr txBox="1"/>
      </xdr:nvSpPr>
      <xdr:spPr>
        <a:xfrm>
          <a:off x="10071100" y="157099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A10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9" name="TextBox 8">
          <a:extLst>
            <a:ext uri="{FF2B5EF4-FFF2-40B4-BE49-F238E27FC236}">
              <a16:creationId xmlns:a16="http://schemas.microsoft.com/office/drawing/2014/main" id="{880121A3-9ED0-B541-8B54-30D44FCD9D85}"/>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twoCellAnchor>
    <xdr:from>
      <xdr:col>11</xdr:col>
      <xdr:colOff>381000</xdr:colOff>
      <xdr:row>27</xdr:row>
      <xdr:rowOff>101600</xdr:rowOff>
    </xdr:from>
    <xdr:to>
      <xdr:col>26</xdr:col>
      <xdr:colOff>279400</xdr:colOff>
      <xdr:row>33</xdr:row>
      <xdr:rowOff>0</xdr:rowOff>
    </xdr:to>
    <xdr:sp macro="" textlink="">
      <xdr:nvSpPr>
        <xdr:cNvPr id="10" name="TextBox 9">
          <a:extLst>
            <a:ext uri="{FF2B5EF4-FFF2-40B4-BE49-F238E27FC236}">
              <a16:creationId xmlns:a16="http://schemas.microsoft.com/office/drawing/2014/main" id="{F24A12D8-DF89-7D4A-AE2F-FDCF85D83D38}"/>
            </a:ext>
          </a:extLst>
        </xdr:cNvPr>
        <xdr:cNvSpPr txBox="1"/>
      </xdr:nvSpPr>
      <xdr:spPr>
        <a:xfrm>
          <a:off x="6908800" y="55245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pasting and some wrangling</a:t>
          </a:r>
        </a:p>
      </xdr:txBody>
    </xdr:sp>
    <xdr:clientData/>
  </xdr:twoCellAnchor>
  <xdr:twoCellAnchor>
    <xdr:from>
      <xdr:col>1</xdr:col>
      <xdr:colOff>368300</xdr:colOff>
      <xdr:row>37</xdr:row>
      <xdr:rowOff>152400</xdr:rowOff>
    </xdr:from>
    <xdr:to>
      <xdr:col>5</xdr:col>
      <xdr:colOff>165100</xdr:colOff>
      <xdr:row>44</xdr:row>
      <xdr:rowOff>0</xdr:rowOff>
    </xdr:to>
    <xdr:sp macro="" textlink="">
      <xdr:nvSpPr>
        <xdr:cNvPr id="11" name="TextBox 10">
          <a:extLst>
            <a:ext uri="{FF2B5EF4-FFF2-40B4-BE49-F238E27FC236}">
              <a16:creationId xmlns:a16="http://schemas.microsoft.com/office/drawing/2014/main" id="{EB9ED170-EDD9-6F4C-B0BB-EBAF7CFB893A}"/>
            </a:ext>
          </a:extLst>
        </xdr:cNvPr>
        <xdr:cNvSpPr txBox="1"/>
      </xdr:nvSpPr>
      <xdr:spPr>
        <a:xfrm>
          <a:off x="635000" y="6781800"/>
          <a:ext cx="3086100" cy="100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t>This data below (in green) you gotta Google and get off the roster info. Cutoffs: for</a:t>
          </a:r>
          <a:r>
            <a:rPr lang="en-US" sz="1400" baseline="0"/>
            <a:t> G Pg &lt;5'10 Sg &gt;=5'10. For F sf &lt;6'2 and pf &gt;= 6'2</a:t>
          </a:r>
          <a:endParaRPr lang="en-US" sz="1400"/>
        </a:p>
        <a:p>
          <a:endParaRPr lang="en-US" sz="1400"/>
        </a:p>
      </xdr:txBody>
    </xdr:sp>
    <xdr:clientData/>
  </xdr:twoCellAnchor>
  <xdr:twoCellAnchor>
    <xdr:from>
      <xdr:col>18</xdr:col>
      <xdr:colOff>114300</xdr:colOff>
      <xdr:row>85</xdr:row>
      <xdr:rowOff>127000</xdr:rowOff>
    </xdr:from>
    <xdr:to>
      <xdr:col>27</xdr:col>
      <xdr:colOff>279400</xdr:colOff>
      <xdr:row>100</xdr:row>
      <xdr:rowOff>50800</xdr:rowOff>
    </xdr:to>
    <xdr:sp macro="" textlink="">
      <xdr:nvSpPr>
        <xdr:cNvPr id="12" name="TextBox 11">
          <a:extLst>
            <a:ext uri="{FF2B5EF4-FFF2-40B4-BE49-F238E27FC236}">
              <a16:creationId xmlns:a16="http://schemas.microsoft.com/office/drawing/2014/main" id="{C949FA35-4AB5-5641-BF98-3B4F7DCEFF28}"/>
            </a:ext>
          </a:extLst>
        </xdr:cNvPr>
        <xdr:cNvSpPr txBox="1"/>
      </xdr:nvSpPr>
      <xdr:spPr>
        <a:xfrm>
          <a:off x="10071100" y="157099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A11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13" name="TextBox 12">
          <a:extLst>
            <a:ext uri="{FF2B5EF4-FFF2-40B4-BE49-F238E27FC236}">
              <a16:creationId xmlns:a16="http://schemas.microsoft.com/office/drawing/2014/main" id="{2E573908-B2E0-4C47-864A-27BC51ACACAF}"/>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11</xdr:col>
      <xdr:colOff>381000</xdr:colOff>
      <xdr:row>27</xdr:row>
      <xdr:rowOff>101600</xdr:rowOff>
    </xdr:from>
    <xdr:to>
      <xdr:col>26</xdr:col>
      <xdr:colOff>279400</xdr:colOff>
      <xdr:row>33</xdr:row>
      <xdr:rowOff>0</xdr:rowOff>
    </xdr:to>
    <xdr:sp macro="" textlink="">
      <xdr:nvSpPr>
        <xdr:cNvPr id="2" name="TextBox 1">
          <a:extLst>
            <a:ext uri="{FF2B5EF4-FFF2-40B4-BE49-F238E27FC236}">
              <a16:creationId xmlns:a16="http://schemas.microsoft.com/office/drawing/2014/main" id="{B3968BE6-7A8B-FD4E-9AD9-411690949B5B}"/>
            </a:ext>
          </a:extLst>
        </xdr:cNvPr>
        <xdr:cNvSpPr txBox="1"/>
      </xdr:nvSpPr>
      <xdr:spPr>
        <a:xfrm>
          <a:off x="6908800" y="49911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stuff in the yellow can be grabbed from Synergy with some copy and pasteing and some wrangling</a:t>
          </a:r>
        </a:p>
      </xdr:txBody>
    </xdr:sp>
    <xdr:clientData/>
  </xdr:twoCellAnchor>
  <xdr:twoCellAnchor>
    <xdr:from>
      <xdr:col>1</xdr:col>
      <xdr:colOff>304800</xdr:colOff>
      <xdr:row>39</xdr:row>
      <xdr:rowOff>25400</xdr:rowOff>
    </xdr:from>
    <xdr:to>
      <xdr:col>4</xdr:col>
      <xdr:colOff>393700</xdr:colOff>
      <xdr:row>42</xdr:row>
      <xdr:rowOff>127000</xdr:rowOff>
    </xdr:to>
    <xdr:sp macro="" textlink="">
      <xdr:nvSpPr>
        <xdr:cNvPr id="3" name="TextBox 2">
          <a:extLst>
            <a:ext uri="{FF2B5EF4-FFF2-40B4-BE49-F238E27FC236}">
              <a16:creationId xmlns:a16="http://schemas.microsoft.com/office/drawing/2014/main" id="{74F3BF17-AA95-B24A-9613-2B8DC2A91A3D}"/>
            </a:ext>
          </a:extLst>
        </xdr:cNvPr>
        <xdr:cNvSpPr txBox="1"/>
      </xdr:nvSpPr>
      <xdr:spPr>
        <a:xfrm>
          <a:off x="571500" y="6985000"/>
          <a:ext cx="2882900" cy="59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data below (in green) you gotta Google and get off the roster info</a:t>
          </a:r>
        </a:p>
      </xdr:txBody>
    </xdr:sp>
    <xdr:clientData/>
  </xdr:twoCellAnchor>
  <xdr:twoCellAnchor>
    <xdr:from>
      <xdr:col>18</xdr:col>
      <xdr:colOff>114300</xdr:colOff>
      <xdr:row>85</xdr:row>
      <xdr:rowOff>127000</xdr:rowOff>
    </xdr:from>
    <xdr:to>
      <xdr:col>24</xdr:col>
      <xdr:colOff>342900</xdr:colOff>
      <xdr:row>93</xdr:row>
      <xdr:rowOff>63500</xdr:rowOff>
    </xdr:to>
    <xdr:sp macro="" textlink="">
      <xdr:nvSpPr>
        <xdr:cNvPr id="4" name="TextBox 3">
          <a:extLst>
            <a:ext uri="{FF2B5EF4-FFF2-40B4-BE49-F238E27FC236}">
              <a16:creationId xmlns:a16="http://schemas.microsoft.com/office/drawing/2014/main" id="{95EC45DB-9CB3-5742-84E2-4A795638D091}"/>
            </a:ext>
          </a:extLst>
        </xdr:cNvPr>
        <xdr:cNvSpPr txBox="1"/>
      </xdr:nvSpPr>
      <xdr:spPr>
        <a:xfrm>
          <a:off x="10071100" y="14681200"/>
          <a:ext cx="2463800" cy="191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 three bolded values are the ones</a:t>
          </a:r>
          <a:r>
            <a:rPr lang="en-US" sz="1100" baseline="0"/>
            <a:t> needed. They are calculated based on the tables to the right. You need to change the name in B96 to match the name in the table to the right and these three values will automatically calculate.</a:t>
          </a:r>
        </a:p>
        <a:p>
          <a:endParaRPr lang="en-US" sz="1100"/>
        </a:p>
      </xdr:txBody>
    </xdr:sp>
    <xdr:clientData/>
  </xdr:twoCellAnchor>
  <xdr:twoCellAnchor>
    <xdr:from>
      <xdr:col>6</xdr:col>
      <xdr:colOff>279400</xdr:colOff>
      <xdr:row>2</xdr:row>
      <xdr:rowOff>63500</xdr:rowOff>
    </xdr:from>
    <xdr:to>
      <xdr:col>12</xdr:col>
      <xdr:colOff>12700</xdr:colOff>
      <xdr:row>7</xdr:row>
      <xdr:rowOff>25400</xdr:rowOff>
    </xdr:to>
    <xdr:sp macro="" textlink="">
      <xdr:nvSpPr>
        <xdr:cNvPr id="5" name="TextBox 4">
          <a:extLst>
            <a:ext uri="{FF2B5EF4-FFF2-40B4-BE49-F238E27FC236}">
              <a16:creationId xmlns:a16="http://schemas.microsoft.com/office/drawing/2014/main" id="{C54482FB-F8D5-844B-A9AC-E1FD589D9A85}"/>
            </a:ext>
          </a:extLst>
        </xdr:cNvPr>
        <xdr:cNvSpPr txBox="1"/>
      </xdr:nvSpPr>
      <xdr:spPr>
        <a:xfrm>
          <a:off x="4330700" y="431800"/>
          <a:ext cx="2705100" cy="88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a:t>
          </a:r>
          <a:r>
            <a:rPr lang="en-US" sz="1100" baseline="0"/>
            <a:t> values up here get pulled automatically</a:t>
          </a:r>
          <a:endParaRPr lang="en-US" sz="1100"/>
        </a:p>
      </xdr:txBody>
    </xdr:sp>
    <xdr:clientData/>
  </xdr:twoCellAnchor>
  <xdr:twoCellAnchor>
    <xdr:from>
      <xdr:col>11</xdr:col>
      <xdr:colOff>381000</xdr:colOff>
      <xdr:row>27</xdr:row>
      <xdr:rowOff>101600</xdr:rowOff>
    </xdr:from>
    <xdr:to>
      <xdr:col>26</xdr:col>
      <xdr:colOff>279400</xdr:colOff>
      <xdr:row>33</xdr:row>
      <xdr:rowOff>0</xdr:rowOff>
    </xdr:to>
    <xdr:sp macro="" textlink="">
      <xdr:nvSpPr>
        <xdr:cNvPr id="6" name="TextBox 5">
          <a:extLst>
            <a:ext uri="{FF2B5EF4-FFF2-40B4-BE49-F238E27FC236}">
              <a16:creationId xmlns:a16="http://schemas.microsoft.com/office/drawing/2014/main" id="{D8553039-DA36-E742-BE22-F56189FF74D5}"/>
            </a:ext>
          </a:extLst>
        </xdr:cNvPr>
        <xdr:cNvSpPr txBox="1"/>
      </xdr:nvSpPr>
      <xdr:spPr>
        <a:xfrm>
          <a:off x="6908800" y="49911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pasteing and some wrangling</a:t>
          </a:r>
        </a:p>
      </xdr:txBody>
    </xdr:sp>
    <xdr:clientData/>
  </xdr:twoCellAnchor>
  <xdr:twoCellAnchor>
    <xdr:from>
      <xdr:col>1</xdr:col>
      <xdr:colOff>304800</xdr:colOff>
      <xdr:row>39</xdr:row>
      <xdr:rowOff>25400</xdr:rowOff>
    </xdr:from>
    <xdr:to>
      <xdr:col>5</xdr:col>
      <xdr:colOff>101600</xdr:colOff>
      <xdr:row>43</xdr:row>
      <xdr:rowOff>101600</xdr:rowOff>
    </xdr:to>
    <xdr:sp macro="" textlink="">
      <xdr:nvSpPr>
        <xdr:cNvPr id="7" name="TextBox 6">
          <a:extLst>
            <a:ext uri="{FF2B5EF4-FFF2-40B4-BE49-F238E27FC236}">
              <a16:creationId xmlns:a16="http://schemas.microsoft.com/office/drawing/2014/main" id="{3341E849-CC61-4944-8F89-6BB1A5C04A33}"/>
            </a:ext>
          </a:extLst>
        </xdr:cNvPr>
        <xdr:cNvSpPr txBox="1"/>
      </xdr:nvSpPr>
      <xdr:spPr>
        <a:xfrm>
          <a:off x="571500" y="6985000"/>
          <a:ext cx="30861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data below (in green) you gotta Google and get off the roster info</a:t>
          </a:r>
        </a:p>
      </xdr:txBody>
    </xdr:sp>
    <xdr:clientData/>
  </xdr:twoCellAnchor>
  <xdr:twoCellAnchor>
    <xdr:from>
      <xdr:col>18</xdr:col>
      <xdr:colOff>114300</xdr:colOff>
      <xdr:row>85</xdr:row>
      <xdr:rowOff>127000</xdr:rowOff>
    </xdr:from>
    <xdr:to>
      <xdr:col>27</xdr:col>
      <xdr:colOff>279400</xdr:colOff>
      <xdr:row>100</xdr:row>
      <xdr:rowOff>50800</xdr:rowOff>
    </xdr:to>
    <xdr:sp macro="" textlink="">
      <xdr:nvSpPr>
        <xdr:cNvPr id="8" name="TextBox 7">
          <a:extLst>
            <a:ext uri="{FF2B5EF4-FFF2-40B4-BE49-F238E27FC236}">
              <a16:creationId xmlns:a16="http://schemas.microsoft.com/office/drawing/2014/main" id="{AB331C1E-5FA5-7640-9AD5-D60E6E8D1722}"/>
            </a:ext>
          </a:extLst>
        </xdr:cNvPr>
        <xdr:cNvSpPr txBox="1"/>
      </xdr:nvSpPr>
      <xdr:spPr>
        <a:xfrm>
          <a:off x="10071100" y="146812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A10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9" name="TextBox 8">
          <a:extLst>
            <a:ext uri="{FF2B5EF4-FFF2-40B4-BE49-F238E27FC236}">
              <a16:creationId xmlns:a16="http://schemas.microsoft.com/office/drawing/2014/main" id="{835F8E1A-374B-D849-A6E7-7FC13342A968}"/>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twoCellAnchor>
    <xdr:from>
      <xdr:col>11</xdr:col>
      <xdr:colOff>381000</xdr:colOff>
      <xdr:row>27</xdr:row>
      <xdr:rowOff>101600</xdr:rowOff>
    </xdr:from>
    <xdr:to>
      <xdr:col>26</xdr:col>
      <xdr:colOff>279400</xdr:colOff>
      <xdr:row>33</xdr:row>
      <xdr:rowOff>0</xdr:rowOff>
    </xdr:to>
    <xdr:sp macro="" textlink="">
      <xdr:nvSpPr>
        <xdr:cNvPr id="10" name="TextBox 9">
          <a:extLst>
            <a:ext uri="{FF2B5EF4-FFF2-40B4-BE49-F238E27FC236}">
              <a16:creationId xmlns:a16="http://schemas.microsoft.com/office/drawing/2014/main" id="{A34ADA2A-CD2E-FA41-B4C2-DF253DE68F8B}"/>
            </a:ext>
          </a:extLst>
        </xdr:cNvPr>
        <xdr:cNvSpPr txBox="1"/>
      </xdr:nvSpPr>
      <xdr:spPr>
        <a:xfrm>
          <a:off x="6908800" y="49911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pasting and some wrangling</a:t>
          </a:r>
        </a:p>
      </xdr:txBody>
    </xdr:sp>
    <xdr:clientData/>
  </xdr:twoCellAnchor>
  <xdr:twoCellAnchor>
    <xdr:from>
      <xdr:col>1</xdr:col>
      <xdr:colOff>368300</xdr:colOff>
      <xdr:row>37</xdr:row>
      <xdr:rowOff>152400</xdr:rowOff>
    </xdr:from>
    <xdr:to>
      <xdr:col>5</xdr:col>
      <xdr:colOff>165100</xdr:colOff>
      <xdr:row>44</xdr:row>
      <xdr:rowOff>0</xdr:rowOff>
    </xdr:to>
    <xdr:sp macro="" textlink="">
      <xdr:nvSpPr>
        <xdr:cNvPr id="11" name="TextBox 10">
          <a:extLst>
            <a:ext uri="{FF2B5EF4-FFF2-40B4-BE49-F238E27FC236}">
              <a16:creationId xmlns:a16="http://schemas.microsoft.com/office/drawing/2014/main" id="{BE414607-E80B-9B4E-A3F8-45B04E58C9BF}"/>
            </a:ext>
          </a:extLst>
        </xdr:cNvPr>
        <xdr:cNvSpPr txBox="1"/>
      </xdr:nvSpPr>
      <xdr:spPr>
        <a:xfrm>
          <a:off x="635000" y="6781800"/>
          <a:ext cx="3086100" cy="100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t>This data below (in green) you gotta Google and get off the roster info. Cutoffs: for</a:t>
          </a:r>
          <a:r>
            <a:rPr lang="en-US" sz="1400" baseline="0"/>
            <a:t> G Pg &lt;5'10 Sg &gt;=5'10. For F sf &lt;6'2 and pf &gt;= 6'2</a:t>
          </a:r>
          <a:endParaRPr lang="en-US" sz="1400"/>
        </a:p>
        <a:p>
          <a:endParaRPr lang="en-US" sz="1400"/>
        </a:p>
      </xdr:txBody>
    </xdr:sp>
    <xdr:clientData/>
  </xdr:twoCellAnchor>
  <xdr:twoCellAnchor>
    <xdr:from>
      <xdr:col>18</xdr:col>
      <xdr:colOff>114300</xdr:colOff>
      <xdr:row>85</xdr:row>
      <xdr:rowOff>127000</xdr:rowOff>
    </xdr:from>
    <xdr:to>
      <xdr:col>27</xdr:col>
      <xdr:colOff>279400</xdr:colOff>
      <xdr:row>100</xdr:row>
      <xdr:rowOff>50800</xdr:rowOff>
    </xdr:to>
    <xdr:sp macro="" textlink="">
      <xdr:nvSpPr>
        <xdr:cNvPr id="12" name="TextBox 11">
          <a:extLst>
            <a:ext uri="{FF2B5EF4-FFF2-40B4-BE49-F238E27FC236}">
              <a16:creationId xmlns:a16="http://schemas.microsoft.com/office/drawing/2014/main" id="{93CA97F2-5DDE-074A-9B76-4631FD9A9CC6}"/>
            </a:ext>
          </a:extLst>
        </xdr:cNvPr>
        <xdr:cNvSpPr txBox="1"/>
      </xdr:nvSpPr>
      <xdr:spPr>
        <a:xfrm>
          <a:off x="10071100" y="146812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A11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13" name="TextBox 12">
          <a:extLst>
            <a:ext uri="{FF2B5EF4-FFF2-40B4-BE49-F238E27FC236}">
              <a16:creationId xmlns:a16="http://schemas.microsoft.com/office/drawing/2014/main" id="{29C0694A-904F-EA4D-9574-912CAE79A9D2}"/>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381000</xdr:colOff>
      <xdr:row>24</xdr:row>
      <xdr:rowOff>101600</xdr:rowOff>
    </xdr:from>
    <xdr:to>
      <xdr:col>26</xdr:col>
      <xdr:colOff>279400</xdr:colOff>
      <xdr:row>30</xdr:row>
      <xdr:rowOff>0</xdr:rowOff>
    </xdr:to>
    <xdr:sp macro="" textlink="">
      <xdr:nvSpPr>
        <xdr:cNvPr id="2" name="TextBox 1">
          <a:extLst>
            <a:ext uri="{FF2B5EF4-FFF2-40B4-BE49-F238E27FC236}">
              <a16:creationId xmlns:a16="http://schemas.microsoft.com/office/drawing/2014/main" id="{2142B5DC-5921-8D47-AFF2-836F6B80FA26}"/>
            </a:ext>
          </a:extLst>
        </xdr:cNvPr>
        <xdr:cNvSpPr txBox="1"/>
      </xdr:nvSpPr>
      <xdr:spPr>
        <a:xfrm>
          <a:off x="6908800" y="49911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stuff in the yellow can be grabbed from Synergy with some copy and pasteing and some wrangling</a:t>
          </a:r>
        </a:p>
      </xdr:txBody>
    </xdr:sp>
    <xdr:clientData/>
  </xdr:twoCellAnchor>
  <xdr:twoCellAnchor>
    <xdr:from>
      <xdr:col>1</xdr:col>
      <xdr:colOff>304800</xdr:colOff>
      <xdr:row>36</xdr:row>
      <xdr:rowOff>25400</xdr:rowOff>
    </xdr:from>
    <xdr:to>
      <xdr:col>4</xdr:col>
      <xdr:colOff>393700</xdr:colOff>
      <xdr:row>39</xdr:row>
      <xdr:rowOff>127000</xdr:rowOff>
    </xdr:to>
    <xdr:sp macro="" textlink="">
      <xdr:nvSpPr>
        <xdr:cNvPr id="3" name="TextBox 2">
          <a:extLst>
            <a:ext uri="{FF2B5EF4-FFF2-40B4-BE49-F238E27FC236}">
              <a16:creationId xmlns:a16="http://schemas.microsoft.com/office/drawing/2014/main" id="{7A0DF944-EB25-3641-AE4E-AD256BCBC79E}"/>
            </a:ext>
          </a:extLst>
        </xdr:cNvPr>
        <xdr:cNvSpPr txBox="1"/>
      </xdr:nvSpPr>
      <xdr:spPr>
        <a:xfrm>
          <a:off x="571500" y="6985000"/>
          <a:ext cx="2882900" cy="59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data below (in green) you gotta Google and get off the roster info</a:t>
          </a:r>
        </a:p>
      </xdr:txBody>
    </xdr:sp>
    <xdr:clientData/>
  </xdr:twoCellAnchor>
  <xdr:twoCellAnchor>
    <xdr:from>
      <xdr:col>18</xdr:col>
      <xdr:colOff>114300</xdr:colOff>
      <xdr:row>79</xdr:row>
      <xdr:rowOff>127000</xdr:rowOff>
    </xdr:from>
    <xdr:to>
      <xdr:col>24</xdr:col>
      <xdr:colOff>342900</xdr:colOff>
      <xdr:row>87</xdr:row>
      <xdr:rowOff>63500</xdr:rowOff>
    </xdr:to>
    <xdr:sp macro="" textlink="">
      <xdr:nvSpPr>
        <xdr:cNvPr id="4" name="TextBox 3">
          <a:extLst>
            <a:ext uri="{FF2B5EF4-FFF2-40B4-BE49-F238E27FC236}">
              <a16:creationId xmlns:a16="http://schemas.microsoft.com/office/drawing/2014/main" id="{B6B7C7DE-53D2-3A46-AE7D-6D7A6C5257A1}"/>
            </a:ext>
          </a:extLst>
        </xdr:cNvPr>
        <xdr:cNvSpPr txBox="1"/>
      </xdr:nvSpPr>
      <xdr:spPr>
        <a:xfrm>
          <a:off x="10071100" y="14681200"/>
          <a:ext cx="2463800" cy="191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 three bolded values are the ones</a:t>
          </a:r>
          <a:r>
            <a:rPr lang="en-US" sz="1100" baseline="0"/>
            <a:t> needed. They are calculated based on the tables to the right. You need to change the name in B96 to match the name in the table to the right and these three values will automatically calculate.</a:t>
          </a:r>
        </a:p>
        <a:p>
          <a:endParaRPr lang="en-US" sz="1100"/>
        </a:p>
      </xdr:txBody>
    </xdr:sp>
    <xdr:clientData/>
  </xdr:twoCellAnchor>
  <xdr:twoCellAnchor>
    <xdr:from>
      <xdr:col>6</xdr:col>
      <xdr:colOff>279400</xdr:colOff>
      <xdr:row>2</xdr:row>
      <xdr:rowOff>63500</xdr:rowOff>
    </xdr:from>
    <xdr:to>
      <xdr:col>12</xdr:col>
      <xdr:colOff>12700</xdr:colOff>
      <xdr:row>7</xdr:row>
      <xdr:rowOff>25400</xdr:rowOff>
    </xdr:to>
    <xdr:sp macro="" textlink="">
      <xdr:nvSpPr>
        <xdr:cNvPr id="5" name="TextBox 4">
          <a:extLst>
            <a:ext uri="{FF2B5EF4-FFF2-40B4-BE49-F238E27FC236}">
              <a16:creationId xmlns:a16="http://schemas.microsoft.com/office/drawing/2014/main" id="{55FB8FF6-BF0F-D047-96C8-1D9119ADB30E}"/>
            </a:ext>
          </a:extLst>
        </xdr:cNvPr>
        <xdr:cNvSpPr txBox="1"/>
      </xdr:nvSpPr>
      <xdr:spPr>
        <a:xfrm>
          <a:off x="4330700" y="431800"/>
          <a:ext cx="2705100" cy="88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a:t>
          </a:r>
          <a:r>
            <a:rPr lang="en-US" sz="1100" baseline="0"/>
            <a:t> values up here get pulled automatically</a:t>
          </a:r>
          <a:endParaRPr lang="en-US" sz="1100"/>
        </a:p>
      </xdr:txBody>
    </xdr:sp>
    <xdr:clientData/>
  </xdr:twoCellAnchor>
  <xdr:twoCellAnchor>
    <xdr:from>
      <xdr:col>11</xdr:col>
      <xdr:colOff>381000</xdr:colOff>
      <xdr:row>24</xdr:row>
      <xdr:rowOff>101600</xdr:rowOff>
    </xdr:from>
    <xdr:to>
      <xdr:col>26</xdr:col>
      <xdr:colOff>279400</xdr:colOff>
      <xdr:row>30</xdr:row>
      <xdr:rowOff>0</xdr:rowOff>
    </xdr:to>
    <xdr:sp macro="" textlink="">
      <xdr:nvSpPr>
        <xdr:cNvPr id="6" name="TextBox 5">
          <a:extLst>
            <a:ext uri="{FF2B5EF4-FFF2-40B4-BE49-F238E27FC236}">
              <a16:creationId xmlns:a16="http://schemas.microsoft.com/office/drawing/2014/main" id="{4F9ABE1D-5152-2F48-B4E2-6F93698E26EE}"/>
            </a:ext>
          </a:extLst>
        </xdr:cNvPr>
        <xdr:cNvSpPr txBox="1"/>
      </xdr:nvSpPr>
      <xdr:spPr>
        <a:xfrm>
          <a:off x="6908800" y="49911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pasteing and some wrangling</a:t>
          </a:r>
        </a:p>
      </xdr:txBody>
    </xdr:sp>
    <xdr:clientData/>
  </xdr:twoCellAnchor>
  <xdr:twoCellAnchor>
    <xdr:from>
      <xdr:col>1</xdr:col>
      <xdr:colOff>304800</xdr:colOff>
      <xdr:row>36</xdr:row>
      <xdr:rowOff>25400</xdr:rowOff>
    </xdr:from>
    <xdr:to>
      <xdr:col>5</xdr:col>
      <xdr:colOff>101600</xdr:colOff>
      <xdr:row>40</xdr:row>
      <xdr:rowOff>101600</xdr:rowOff>
    </xdr:to>
    <xdr:sp macro="" textlink="">
      <xdr:nvSpPr>
        <xdr:cNvPr id="7" name="TextBox 6">
          <a:extLst>
            <a:ext uri="{FF2B5EF4-FFF2-40B4-BE49-F238E27FC236}">
              <a16:creationId xmlns:a16="http://schemas.microsoft.com/office/drawing/2014/main" id="{CC2A6DFF-0784-2641-A8E4-1AB4C3A2918C}"/>
            </a:ext>
          </a:extLst>
        </xdr:cNvPr>
        <xdr:cNvSpPr txBox="1"/>
      </xdr:nvSpPr>
      <xdr:spPr>
        <a:xfrm>
          <a:off x="571500" y="6985000"/>
          <a:ext cx="30861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data below (in green) you gotta Google and get off the roster info</a:t>
          </a:r>
        </a:p>
      </xdr:txBody>
    </xdr:sp>
    <xdr:clientData/>
  </xdr:twoCellAnchor>
  <xdr:twoCellAnchor>
    <xdr:from>
      <xdr:col>18</xdr:col>
      <xdr:colOff>114300</xdr:colOff>
      <xdr:row>79</xdr:row>
      <xdr:rowOff>127000</xdr:rowOff>
    </xdr:from>
    <xdr:to>
      <xdr:col>27</xdr:col>
      <xdr:colOff>279400</xdr:colOff>
      <xdr:row>94</xdr:row>
      <xdr:rowOff>50800</xdr:rowOff>
    </xdr:to>
    <xdr:sp macro="" textlink="">
      <xdr:nvSpPr>
        <xdr:cNvPr id="8" name="TextBox 7">
          <a:extLst>
            <a:ext uri="{FF2B5EF4-FFF2-40B4-BE49-F238E27FC236}">
              <a16:creationId xmlns:a16="http://schemas.microsoft.com/office/drawing/2014/main" id="{DBA8A139-09E8-9949-8F30-A1B137B94E5B}"/>
            </a:ext>
          </a:extLst>
        </xdr:cNvPr>
        <xdr:cNvSpPr txBox="1"/>
      </xdr:nvSpPr>
      <xdr:spPr>
        <a:xfrm>
          <a:off x="10071100" y="146812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A10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9" name="TextBox 8">
          <a:extLst>
            <a:ext uri="{FF2B5EF4-FFF2-40B4-BE49-F238E27FC236}">
              <a16:creationId xmlns:a16="http://schemas.microsoft.com/office/drawing/2014/main" id="{C6D48FD5-BCFF-D040-A76E-BC085FD65317}"/>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twoCellAnchor>
    <xdr:from>
      <xdr:col>11</xdr:col>
      <xdr:colOff>381000</xdr:colOff>
      <xdr:row>24</xdr:row>
      <xdr:rowOff>101600</xdr:rowOff>
    </xdr:from>
    <xdr:to>
      <xdr:col>26</xdr:col>
      <xdr:colOff>279400</xdr:colOff>
      <xdr:row>30</xdr:row>
      <xdr:rowOff>0</xdr:rowOff>
    </xdr:to>
    <xdr:sp macro="" textlink="">
      <xdr:nvSpPr>
        <xdr:cNvPr id="10" name="TextBox 9">
          <a:extLst>
            <a:ext uri="{FF2B5EF4-FFF2-40B4-BE49-F238E27FC236}">
              <a16:creationId xmlns:a16="http://schemas.microsoft.com/office/drawing/2014/main" id="{AD87B6D3-A11A-404C-B668-6CA273E984BA}"/>
            </a:ext>
          </a:extLst>
        </xdr:cNvPr>
        <xdr:cNvSpPr txBox="1"/>
      </xdr:nvSpPr>
      <xdr:spPr>
        <a:xfrm>
          <a:off x="6908800" y="49911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pasting and some wrangling</a:t>
          </a:r>
        </a:p>
      </xdr:txBody>
    </xdr:sp>
    <xdr:clientData/>
  </xdr:twoCellAnchor>
  <xdr:twoCellAnchor>
    <xdr:from>
      <xdr:col>1</xdr:col>
      <xdr:colOff>368300</xdr:colOff>
      <xdr:row>34</xdr:row>
      <xdr:rowOff>152400</xdr:rowOff>
    </xdr:from>
    <xdr:to>
      <xdr:col>5</xdr:col>
      <xdr:colOff>165100</xdr:colOff>
      <xdr:row>41</xdr:row>
      <xdr:rowOff>0</xdr:rowOff>
    </xdr:to>
    <xdr:sp macro="" textlink="">
      <xdr:nvSpPr>
        <xdr:cNvPr id="11" name="TextBox 10">
          <a:extLst>
            <a:ext uri="{FF2B5EF4-FFF2-40B4-BE49-F238E27FC236}">
              <a16:creationId xmlns:a16="http://schemas.microsoft.com/office/drawing/2014/main" id="{E8385DAF-399F-304F-834C-4BAB5A2D05D2}"/>
            </a:ext>
          </a:extLst>
        </xdr:cNvPr>
        <xdr:cNvSpPr txBox="1"/>
      </xdr:nvSpPr>
      <xdr:spPr>
        <a:xfrm>
          <a:off x="635000" y="6781800"/>
          <a:ext cx="3086100" cy="100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t>This data below (in green) you gotta Google and get off the roster info. Cutoffs: for</a:t>
          </a:r>
          <a:r>
            <a:rPr lang="en-US" sz="1400" baseline="0"/>
            <a:t> G Pg &lt;5'10 Sg &gt;=5'10. For F sf &lt;6'2 and pf &gt;= 6'2</a:t>
          </a:r>
          <a:endParaRPr lang="en-US" sz="1400"/>
        </a:p>
        <a:p>
          <a:endParaRPr lang="en-US" sz="1400"/>
        </a:p>
      </xdr:txBody>
    </xdr:sp>
    <xdr:clientData/>
  </xdr:twoCellAnchor>
  <xdr:twoCellAnchor>
    <xdr:from>
      <xdr:col>18</xdr:col>
      <xdr:colOff>114300</xdr:colOff>
      <xdr:row>79</xdr:row>
      <xdr:rowOff>127000</xdr:rowOff>
    </xdr:from>
    <xdr:to>
      <xdr:col>27</xdr:col>
      <xdr:colOff>279400</xdr:colOff>
      <xdr:row>94</xdr:row>
      <xdr:rowOff>50800</xdr:rowOff>
    </xdr:to>
    <xdr:sp macro="" textlink="">
      <xdr:nvSpPr>
        <xdr:cNvPr id="12" name="TextBox 11">
          <a:extLst>
            <a:ext uri="{FF2B5EF4-FFF2-40B4-BE49-F238E27FC236}">
              <a16:creationId xmlns:a16="http://schemas.microsoft.com/office/drawing/2014/main" id="{067E43D3-7667-F646-8ED8-6262800B7FA8}"/>
            </a:ext>
          </a:extLst>
        </xdr:cNvPr>
        <xdr:cNvSpPr txBox="1"/>
      </xdr:nvSpPr>
      <xdr:spPr>
        <a:xfrm>
          <a:off x="10071100" y="146812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A11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13" name="TextBox 12">
          <a:extLst>
            <a:ext uri="{FF2B5EF4-FFF2-40B4-BE49-F238E27FC236}">
              <a16:creationId xmlns:a16="http://schemas.microsoft.com/office/drawing/2014/main" id="{7F1FCB37-D14A-F846-A9E5-3141DE4D2546}"/>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381000</xdr:colOff>
      <xdr:row>27</xdr:row>
      <xdr:rowOff>101600</xdr:rowOff>
    </xdr:from>
    <xdr:to>
      <xdr:col>26</xdr:col>
      <xdr:colOff>279400</xdr:colOff>
      <xdr:row>33</xdr:row>
      <xdr:rowOff>0</xdr:rowOff>
    </xdr:to>
    <xdr:sp macro="" textlink="">
      <xdr:nvSpPr>
        <xdr:cNvPr id="2" name="TextBox 1">
          <a:extLst>
            <a:ext uri="{FF2B5EF4-FFF2-40B4-BE49-F238E27FC236}">
              <a16:creationId xmlns:a16="http://schemas.microsoft.com/office/drawing/2014/main" id="{269A3724-6378-2B4D-8CDE-7268564ABD9C}"/>
            </a:ext>
          </a:extLst>
        </xdr:cNvPr>
        <xdr:cNvSpPr txBox="1"/>
      </xdr:nvSpPr>
      <xdr:spPr>
        <a:xfrm>
          <a:off x="6908800" y="49911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stuff in the yellow can be grabbed from Synergy with some copy and pasteing and some wrangling</a:t>
          </a:r>
        </a:p>
      </xdr:txBody>
    </xdr:sp>
    <xdr:clientData/>
  </xdr:twoCellAnchor>
  <xdr:twoCellAnchor>
    <xdr:from>
      <xdr:col>1</xdr:col>
      <xdr:colOff>304800</xdr:colOff>
      <xdr:row>39</xdr:row>
      <xdr:rowOff>25400</xdr:rowOff>
    </xdr:from>
    <xdr:to>
      <xdr:col>4</xdr:col>
      <xdr:colOff>393700</xdr:colOff>
      <xdr:row>42</xdr:row>
      <xdr:rowOff>127000</xdr:rowOff>
    </xdr:to>
    <xdr:sp macro="" textlink="">
      <xdr:nvSpPr>
        <xdr:cNvPr id="3" name="TextBox 2">
          <a:extLst>
            <a:ext uri="{FF2B5EF4-FFF2-40B4-BE49-F238E27FC236}">
              <a16:creationId xmlns:a16="http://schemas.microsoft.com/office/drawing/2014/main" id="{E38F2750-34D0-FD42-87F6-327DA13408D1}"/>
            </a:ext>
          </a:extLst>
        </xdr:cNvPr>
        <xdr:cNvSpPr txBox="1"/>
      </xdr:nvSpPr>
      <xdr:spPr>
        <a:xfrm>
          <a:off x="571500" y="6985000"/>
          <a:ext cx="2882900" cy="59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data below (in green) you gotta Google and get off the roster info</a:t>
          </a:r>
        </a:p>
      </xdr:txBody>
    </xdr:sp>
    <xdr:clientData/>
  </xdr:twoCellAnchor>
  <xdr:twoCellAnchor>
    <xdr:from>
      <xdr:col>18</xdr:col>
      <xdr:colOff>114300</xdr:colOff>
      <xdr:row>85</xdr:row>
      <xdr:rowOff>127000</xdr:rowOff>
    </xdr:from>
    <xdr:to>
      <xdr:col>24</xdr:col>
      <xdr:colOff>342900</xdr:colOff>
      <xdr:row>93</xdr:row>
      <xdr:rowOff>63500</xdr:rowOff>
    </xdr:to>
    <xdr:sp macro="" textlink="">
      <xdr:nvSpPr>
        <xdr:cNvPr id="4" name="TextBox 3">
          <a:extLst>
            <a:ext uri="{FF2B5EF4-FFF2-40B4-BE49-F238E27FC236}">
              <a16:creationId xmlns:a16="http://schemas.microsoft.com/office/drawing/2014/main" id="{334AB224-51AC-ED45-BC2E-1815E47E07CD}"/>
            </a:ext>
          </a:extLst>
        </xdr:cNvPr>
        <xdr:cNvSpPr txBox="1"/>
      </xdr:nvSpPr>
      <xdr:spPr>
        <a:xfrm>
          <a:off x="10071100" y="14681200"/>
          <a:ext cx="2463800" cy="191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 three bolded values are the ones</a:t>
          </a:r>
          <a:r>
            <a:rPr lang="en-US" sz="1100" baseline="0"/>
            <a:t> needed. They are calculated based on the tables to the right. You need to change the name in B96 to match the name in the table to the right and these three values will automatically calculate.</a:t>
          </a:r>
        </a:p>
        <a:p>
          <a:endParaRPr lang="en-US" sz="1100"/>
        </a:p>
      </xdr:txBody>
    </xdr:sp>
    <xdr:clientData/>
  </xdr:twoCellAnchor>
  <xdr:twoCellAnchor>
    <xdr:from>
      <xdr:col>6</xdr:col>
      <xdr:colOff>279400</xdr:colOff>
      <xdr:row>2</xdr:row>
      <xdr:rowOff>63500</xdr:rowOff>
    </xdr:from>
    <xdr:to>
      <xdr:col>12</xdr:col>
      <xdr:colOff>12700</xdr:colOff>
      <xdr:row>7</xdr:row>
      <xdr:rowOff>25400</xdr:rowOff>
    </xdr:to>
    <xdr:sp macro="" textlink="">
      <xdr:nvSpPr>
        <xdr:cNvPr id="5" name="TextBox 4">
          <a:extLst>
            <a:ext uri="{FF2B5EF4-FFF2-40B4-BE49-F238E27FC236}">
              <a16:creationId xmlns:a16="http://schemas.microsoft.com/office/drawing/2014/main" id="{8B5567FA-0E78-274C-9083-4C714D0F265B}"/>
            </a:ext>
          </a:extLst>
        </xdr:cNvPr>
        <xdr:cNvSpPr txBox="1"/>
      </xdr:nvSpPr>
      <xdr:spPr>
        <a:xfrm>
          <a:off x="4330700" y="431800"/>
          <a:ext cx="2705100" cy="88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a:t>
          </a:r>
          <a:r>
            <a:rPr lang="en-US" sz="1100" baseline="0"/>
            <a:t> values up here get pulled automatically</a:t>
          </a:r>
          <a:endParaRPr lang="en-US" sz="1100"/>
        </a:p>
      </xdr:txBody>
    </xdr:sp>
    <xdr:clientData/>
  </xdr:twoCellAnchor>
  <xdr:twoCellAnchor>
    <xdr:from>
      <xdr:col>11</xdr:col>
      <xdr:colOff>381000</xdr:colOff>
      <xdr:row>27</xdr:row>
      <xdr:rowOff>101600</xdr:rowOff>
    </xdr:from>
    <xdr:to>
      <xdr:col>26</xdr:col>
      <xdr:colOff>279400</xdr:colOff>
      <xdr:row>33</xdr:row>
      <xdr:rowOff>0</xdr:rowOff>
    </xdr:to>
    <xdr:sp macro="" textlink="">
      <xdr:nvSpPr>
        <xdr:cNvPr id="6" name="TextBox 5">
          <a:extLst>
            <a:ext uri="{FF2B5EF4-FFF2-40B4-BE49-F238E27FC236}">
              <a16:creationId xmlns:a16="http://schemas.microsoft.com/office/drawing/2014/main" id="{256E0020-016B-ED46-9523-2B9CC98E6CB3}"/>
            </a:ext>
          </a:extLst>
        </xdr:cNvPr>
        <xdr:cNvSpPr txBox="1"/>
      </xdr:nvSpPr>
      <xdr:spPr>
        <a:xfrm>
          <a:off x="6908800" y="49911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pasteing and some wrangling</a:t>
          </a:r>
        </a:p>
      </xdr:txBody>
    </xdr:sp>
    <xdr:clientData/>
  </xdr:twoCellAnchor>
  <xdr:twoCellAnchor>
    <xdr:from>
      <xdr:col>1</xdr:col>
      <xdr:colOff>304800</xdr:colOff>
      <xdr:row>39</xdr:row>
      <xdr:rowOff>25400</xdr:rowOff>
    </xdr:from>
    <xdr:to>
      <xdr:col>5</xdr:col>
      <xdr:colOff>101600</xdr:colOff>
      <xdr:row>43</xdr:row>
      <xdr:rowOff>101600</xdr:rowOff>
    </xdr:to>
    <xdr:sp macro="" textlink="">
      <xdr:nvSpPr>
        <xdr:cNvPr id="7" name="TextBox 6">
          <a:extLst>
            <a:ext uri="{FF2B5EF4-FFF2-40B4-BE49-F238E27FC236}">
              <a16:creationId xmlns:a16="http://schemas.microsoft.com/office/drawing/2014/main" id="{FDD8E5F3-5142-E04E-A03D-AB508809D33C}"/>
            </a:ext>
          </a:extLst>
        </xdr:cNvPr>
        <xdr:cNvSpPr txBox="1"/>
      </xdr:nvSpPr>
      <xdr:spPr>
        <a:xfrm>
          <a:off x="571500" y="6985000"/>
          <a:ext cx="30861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data below (in green) you gotta Google and get off the roster info</a:t>
          </a:r>
        </a:p>
      </xdr:txBody>
    </xdr:sp>
    <xdr:clientData/>
  </xdr:twoCellAnchor>
  <xdr:twoCellAnchor>
    <xdr:from>
      <xdr:col>18</xdr:col>
      <xdr:colOff>114300</xdr:colOff>
      <xdr:row>85</xdr:row>
      <xdr:rowOff>127000</xdr:rowOff>
    </xdr:from>
    <xdr:to>
      <xdr:col>27</xdr:col>
      <xdr:colOff>279400</xdr:colOff>
      <xdr:row>100</xdr:row>
      <xdr:rowOff>50800</xdr:rowOff>
    </xdr:to>
    <xdr:sp macro="" textlink="">
      <xdr:nvSpPr>
        <xdr:cNvPr id="8" name="TextBox 7">
          <a:extLst>
            <a:ext uri="{FF2B5EF4-FFF2-40B4-BE49-F238E27FC236}">
              <a16:creationId xmlns:a16="http://schemas.microsoft.com/office/drawing/2014/main" id="{51F52997-7E94-DE41-8B3F-E4EA1533C835}"/>
            </a:ext>
          </a:extLst>
        </xdr:cNvPr>
        <xdr:cNvSpPr txBox="1"/>
      </xdr:nvSpPr>
      <xdr:spPr>
        <a:xfrm>
          <a:off x="10071100" y="146812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A10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9" name="TextBox 8">
          <a:extLst>
            <a:ext uri="{FF2B5EF4-FFF2-40B4-BE49-F238E27FC236}">
              <a16:creationId xmlns:a16="http://schemas.microsoft.com/office/drawing/2014/main" id="{A23E7219-FCA7-D94D-8695-D17A2FD16E43}"/>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twoCellAnchor>
    <xdr:from>
      <xdr:col>11</xdr:col>
      <xdr:colOff>381000</xdr:colOff>
      <xdr:row>27</xdr:row>
      <xdr:rowOff>101600</xdr:rowOff>
    </xdr:from>
    <xdr:to>
      <xdr:col>26</xdr:col>
      <xdr:colOff>279400</xdr:colOff>
      <xdr:row>33</xdr:row>
      <xdr:rowOff>0</xdr:rowOff>
    </xdr:to>
    <xdr:sp macro="" textlink="">
      <xdr:nvSpPr>
        <xdr:cNvPr id="10" name="TextBox 9">
          <a:extLst>
            <a:ext uri="{FF2B5EF4-FFF2-40B4-BE49-F238E27FC236}">
              <a16:creationId xmlns:a16="http://schemas.microsoft.com/office/drawing/2014/main" id="{58EB0E6D-6DDF-1040-87B9-C9DE069AA077}"/>
            </a:ext>
          </a:extLst>
        </xdr:cNvPr>
        <xdr:cNvSpPr txBox="1"/>
      </xdr:nvSpPr>
      <xdr:spPr>
        <a:xfrm>
          <a:off x="6908800" y="49911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pasting and some wrangling</a:t>
          </a:r>
        </a:p>
      </xdr:txBody>
    </xdr:sp>
    <xdr:clientData/>
  </xdr:twoCellAnchor>
  <xdr:twoCellAnchor>
    <xdr:from>
      <xdr:col>1</xdr:col>
      <xdr:colOff>368300</xdr:colOff>
      <xdr:row>37</xdr:row>
      <xdr:rowOff>152400</xdr:rowOff>
    </xdr:from>
    <xdr:to>
      <xdr:col>5</xdr:col>
      <xdr:colOff>165100</xdr:colOff>
      <xdr:row>44</xdr:row>
      <xdr:rowOff>0</xdr:rowOff>
    </xdr:to>
    <xdr:sp macro="" textlink="">
      <xdr:nvSpPr>
        <xdr:cNvPr id="11" name="TextBox 10">
          <a:extLst>
            <a:ext uri="{FF2B5EF4-FFF2-40B4-BE49-F238E27FC236}">
              <a16:creationId xmlns:a16="http://schemas.microsoft.com/office/drawing/2014/main" id="{D43997E3-30D0-744A-9B23-294469DC9E20}"/>
            </a:ext>
          </a:extLst>
        </xdr:cNvPr>
        <xdr:cNvSpPr txBox="1"/>
      </xdr:nvSpPr>
      <xdr:spPr>
        <a:xfrm>
          <a:off x="635000" y="6781800"/>
          <a:ext cx="3086100" cy="100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t>This data below (in green) you gotta Google and get off the roster info. Cutoffs: for</a:t>
          </a:r>
          <a:r>
            <a:rPr lang="en-US" sz="1400" baseline="0"/>
            <a:t> G Pg &lt;5'10 Sg &gt;=5'10. For F sf &lt;6'2 and pf &gt;= 6'2</a:t>
          </a:r>
          <a:endParaRPr lang="en-US" sz="1400"/>
        </a:p>
        <a:p>
          <a:endParaRPr lang="en-US" sz="1400"/>
        </a:p>
      </xdr:txBody>
    </xdr:sp>
    <xdr:clientData/>
  </xdr:twoCellAnchor>
  <xdr:twoCellAnchor>
    <xdr:from>
      <xdr:col>18</xdr:col>
      <xdr:colOff>114300</xdr:colOff>
      <xdr:row>85</xdr:row>
      <xdr:rowOff>127000</xdr:rowOff>
    </xdr:from>
    <xdr:to>
      <xdr:col>27</xdr:col>
      <xdr:colOff>279400</xdr:colOff>
      <xdr:row>100</xdr:row>
      <xdr:rowOff>50800</xdr:rowOff>
    </xdr:to>
    <xdr:sp macro="" textlink="">
      <xdr:nvSpPr>
        <xdr:cNvPr id="12" name="TextBox 11">
          <a:extLst>
            <a:ext uri="{FF2B5EF4-FFF2-40B4-BE49-F238E27FC236}">
              <a16:creationId xmlns:a16="http://schemas.microsoft.com/office/drawing/2014/main" id="{8820B3BF-7AB4-914B-AFCA-7B0940B24428}"/>
            </a:ext>
          </a:extLst>
        </xdr:cNvPr>
        <xdr:cNvSpPr txBox="1"/>
      </xdr:nvSpPr>
      <xdr:spPr>
        <a:xfrm>
          <a:off x="10071100" y="146812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A11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13" name="TextBox 12">
          <a:extLst>
            <a:ext uri="{FF2B5EF4-FFF2-40B4-BE49-F238E27FC236}">
              <a16:creationId xmlns:a16="http://schemas.microsoft.com/office/drawing/2014/main" id="{2A89B634-2A1C-AA48-9354-CD080614EA49}"/>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11</xdr:col>
      <xdr:colOff>381000</xdr:colOff>
      <xdr:row>26</xdr:row>
      <xdr:rowOff>101600</xdr:rowOff>
    </xdr:from>
    <xdr:to>
      <xdr:col>26</xdr:col>
      <xdr:colOff>279400</xdr:colOff>
      <xdr:row>32</xdr:row>
      <xdr:rowOff>0</xdr:rowOff>
    </xdr:to>
    <xdr:sp macro="" textlink="">
      <xdr:nvSpPr>
        <xdr:cNvPr id="2" name="TextBox 1">
          <a:extLst>
            <a:ext uri="{FF2B5EF4-FFF2-40B4-BE49-F238E27FC236}">
              <a16:creationId xmlns:a16="http://schemas.microsoft.com/office/drawing/2014/main" id="{9FA4941D-93C0-1F47-ADBE-E80F821CBCA4}"/>
            </a:ext>
          </a:extLst>
        </xdr:cNvPr>
        <xdr:cNvSpPr txBox="1"/>
      </xdr:nvSpPr>
      <xdr:spPr>
        <a:xfrm>
          <a:off x="6908800" y="49911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stuff in the yellow can be grabbed from Synergy with some copy and pasteing and some wrangling</a:t>
          </a:r>
        </a:p>
      </xdr:txBody>
    </xdr:sp>
    <xdr:clientData/>
  </xdr:twoCellAnchor>
  <xdr:twoCellAnchor>
    <xdr:from>
      <xdr:col>1</xdr:col>
      <xdr:colOff>304800</xdr:colOff>
      <xdr:row>38</xdr:row>
      <xdr:rowOff>25400</xdr:rowOff>
    </xdr:from>
    <xdr:to>
      <xdr:col>4</xdr:col>
      <xdr:colOff>393700</xdr:colOff>
      <xdr:row>41</xdr:row>
      <xdr:rowOff>127000</xdr:rowOff>
    </xdr:to>
    <xdr:sp macro="" textlink="">
      <xdr:nvSpPr>
        <xdr:cNvPr id="3" name="TextBox 2">
          <a:extLst>
            <a:ext uri="{FF2B5EF4-FFF2-40B4-BE49-F238E27FC236}">
              <a16:creationId xmlns:a16="http://schemas.microsoft.com/office/drawing/2014/main" id="{6DEFB34B-3FF9-FC41-BC26-C1E5F0469FF0}"/>
            </a:ext>
          </a:extLst>
        </xdr:cNvPr>
        <xdr:cNvSpPr txBox="1"/>
      </xdr:nvSpPr>
      <xdr:spPr>
        <a:xfrm>
          <a:off x="571500" y="6985000"/>
          <a:ext cx="2882900" cy="59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data below (in green) you gotta Google and get off the roster info</a:t>
          </a:r>
        </a:p>
      </xdr:txBody>
    </xdr:sp>
    <xdr:clientData/>
  </xdr:twoCellAnchor>
  <xdr:twoCellAnchor>
    <xdr:from>
      <xdr:col>18</xdr:col>
      <xdr:colOff>114300</xdr:colOff>
      <xdr:row>83</xdr:row>
      <xdr:rowOff>127000</xdr:rowOff>
    </xdr:from>
    <xdr:to>
      <xdr:col>24</xdr:col>
      <xdr:colOff>342900</xdr:colOff>
      <xdr:row>91</xdr:row>
      <xdr:rowOff>63500</xdr:rowOff>
    </xdr:to>
    <xdr:sp macro="" textlink="">
      <xdr:nvSpPr>
        <xdr:cNvPr id="4" name="TextBox 3">
          <a:extLst>
            <a:ext uri="{FF2B5EF4-FFF2-40B4-BE49-F238E27FC236}">
              <a16:creationId xmlns:a16="http://schemas.microsoft.com/office/drawing/2014/main" id="{ECE0FC41-B231-D942-8C30-698353B110A9}"/>
            </a:ext>
          </a:extLst>
        </xdr:cNvPr>
        <xdr:cNvSpPr txBox="1"/>
      </xdr:nvSpPr>
      <xdr:spPr>
        <a:xfrm>
          <a:off x="10071100" y="14681200"/>
          <a:ext cx="2463800" cy="191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 three bolded values are the ones</a:t>
          </a:r>
          <a:r>
            <a:rPr lang="en-US" sz="1100" baseline="0"/>
            <a:t> needed. They are calculated based on the tables to the right. You need to change the name in B96 to match the name in the table to the right and these three values will automatically calculate.</a:t>
          </a:r>
        </a:p>
        <a:p>
          <a:endParaRPr lang="en-US" sz="1100"/>
        </a:p>
      </xdr:txBody>
    </xdr:sp>
    <xdr:clientData/>
  </xdr:twoCellAnchor>
  <xdr:twoCellAnchor>
    <xdr:from>
      <xdr:col>6</xdr:col>
      <xdr:colOff>279400</xdr:colOff>
      <xdr:row>2</xdr:row>
      <xdr:rowOff>63500</xdr:rowOff>
    </xdr:from>
    <xdr:to>
      <xdr:col>12</xdr:col>
      <xdr:colOff>12700</xdr:colOff>
      <xdr:row>7</xdr:row>
      <xdr:rowOff>25400</xdr:rowOff>
    </xdr:to>
    <xdr:sp macro="" textlink="">
      <xdr:nvSpPr>
        <xdr:cNvPr id="5" name="TextBox 4">
          <a:extLst>
            <a:ext uri="{FF2B5EF4-FFF2-40B4-BE49-F238E27FC236}">
              <a16:creationId xmlns:a16="http://schemas.microsoft.com/office/drawing/2014/main" id="{F7AC7D5A-CCB2-0948-93E8-D96C743D7BA8}"/>
            </a:ext>
          </a:extLst>
        </xdr:cNvPr>
        <xdr:cNvSpPr txBox="1"/>
      </xdr:nvSpPr>
      <xdr:spPr>
        <a:xfrm>
          <a:off x="4330700" y="431800"/>
          <a:ext cx="2705100" cy="88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a:t>
          </a:r>
          <a:r>
            <a:rPr lang="en-US" sz="1100" baseline="0"/>
            <a:t> values up here get pulled automatically</a:t>
          </a:r>
          <a:endParaRPr lang="en-US" sz="1100"/>
        </a:p>
      </xdr:txBody>
    </xdr:sp>
    <xdr:clientData/>
  </xdr:twoCellAnchor>
  <xdr:twoCellAnchor>
    <xdr:from>
      <xdr:col>11</xdr:col>
      <xdr:colOff>381000</xdr:colOff>
      <xdr:row>26</xdr:row>
      <xdr:rowOff>101600</xdr:rowOff>
    </xdr:from>
    <xdr:to>
      <xdr:col>26</xdr:col>
      <xdr:colOff>279400</xdr:colOff>
      <xdr:row>32</xdr:row>
      <xdr:rowOff>0</xdr:rowOff>
    </xdr:to>
    <xdr:sp macro="" textlink="">
      <xdr:nvSpPr>
        <xdr:cNvPr id="6" name="TextBox 5">
          <a:extLst>
            <a:ext uri="{FF2B5EF4-FFF2-40B4-BE49-F238E27FC236}">
              <a16:creationId xmlns:a16="http://schemas.microsoft.com/office/drawing/2014/main" id="{B6CC3F5F-1AC8-3448-9C64-A9A36C7846C8}"/>
            </a:ext>
          </a:extLst>
        </xdr:cNvPr>
        <xdr:cNvSpPr txBox="1"/>
      </xdr:nvSpPr>
      <xdr:spPr>
        <a:xfrm>
          <a:off x="6908800" y="49911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pasteing and some wrangling</a:t>
          </a:r>
        </a:p>
      </xdr:txBody>
    </xdr:sp>
    <xdr:clientData/>
  </xdr:twoCellAnchor>
  <xdr:twoCellAnchor>
    <xdr:from>
      <xdr:col>1</xdr:col>
      <xdr:colOff>304800</xdr:colOff>
      <xdr:row>38</xdr:row>
      <xdr:rowOff>25400</xdr:rowOff>
    </xdr:from>
    <xdr:to>
      <xdr:col>5</xdr:col>
      <xdr:colOff>101600</xdr:colOff>
      <xdr:row>42</xdr:row>
      <xdr:rowOff>101600</xdr:rowOff>
    </xdr:to>
    <xdr:sp macro="" textlink="">
      <xdr:nvSpPr>
        <xdr:cNvPr id="7" name="TextBox 6">
          <a:extLst>
            <a:ext uri="{FF2B5EF4-FFF2-40B4-BE49-F238E27FC236}">
              <a16:creationId xmlns:a16="http://schemas.microsoft.com/office/drawing/2014/main" id="{CE37A6B0-F740-1D4C-B42D-F18BE2FF48CA}"/>
            </a:ext>
          </a:extLst>
        </xdr:cNvPr>
        <xdr:cNvSpPr txBox="1"/>
      </xdr:nvSpPr>
      <xdr:spPr>
        <a:xfrm>
          <a:off x="571500" y="6985000"/>
          <a:ext cx="30861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data below (in green) you gotta Google and get off the roster info</a:t>
          </a:r>
        </a:p>
      </xdr:txBody>
    </xdr:sp>
    <xdr:clientData/>
  </xdr:twoCellAnchor>
  <xdr:twoCellAnchor>
    <xdr:from>
      <xdr:col>18</xdr:col>
      <xdr:colOff>114300</xdr:colOff>
      <xdr:row>83</xdr:row>
      <xdr:rowOff>127000</xdr:rowOff>
    </xdr:from>
    <xdr:to>
      <xdr:col>27</xdr:col>
      <xdr:colOff>279400</xdr:colOff>
      <xdr:row>98</xdr:row>
      <xdr:rowOff>50800</xdr:rowOff>
    </xdr:to>
    <xdr:sp macro="" textlink="">
      <xdr:nvSpPr>
        <xdr:cNvPr id="8" name="TextBox 7">
          <a:extLst>
            <a:ext uri="{FF2B5EF4-FFF2-40B4-BE49-F238E27FC236}">
              <a16:creationId xmlns:a16="http://schemas.microsoft.com/office/drawing/2014/main" id="{1BE711A2-267B-D046-B075-1A7EEE82C94D}"/>
            </a:ext>
          </a:extLst>
        </xdr:cNvPr>
        <xdr:cNvSpPr txBox="1"/>
      </xdr:nvSpPr>
      <xdr:spPr>
        <a:xfrm>
          <a:off x="10071100" y="146812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A10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9" name="TextBox 8">
          <a:extLst>
            <a:ext uri="{FF2B5EF4-FFF2-40B4-BE49-F238E27FC236}">
              <a16:creationId xmlns:a16="http://schemas.microsoft.com/office/drawing/2014/main" id="{C63E83DF-ED98-DE47-BFC6-677F0CF8647D}"/>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twoCellAnchor>
    <xdr:from>
      <xdr:col>11</xdr:col>
      <xdr:colOff>381000</xdr:colOff>
      <xdr:row>26</xdr:row>
      <xdr:rowOff>101600</xdr:rowOff>
    </xdr:from>
    <xdr:to>
      <xdr:col>26</xdr:col>
      <xdr:colOff>279400</xdr:colOff>
      <xdr:row>32</xdr:row>
      <xdr:rowOff>0</xdr:rowOff>
    </xdr:to>
    <xdr:sp macro="" textlink="">
      <xdr:nvSpPr>
        <xdr:cNvPr id="10" name="TextBox 9">
          <a:extLst>
            <a:ext uri="{FF2B5EF4-FFF2-40B4-BE49-F238E27FC236}">
              <a16:creationId xmlns:a16="http://schemas.microsoft.com/office/drawing/2014/main" id="{08808BAB-D563-CB4C-8FB0-AE06331357E3}"/>
            </a:ext>
          </a:extLst>
        </xdr:cNvPr>
        <xdr:cNvSpPr txBox="1"/>
      </xdr:nvSpPr>
      <xdr:spPr>
        <a:xfrm>
          <a:off x="6908800" y="49911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pasting and some wrangling</a:t>
          </a:r>
        </a:p>
      </xdr:txBody>
    </xdr:sp>
    <xdr:clientData/>
  </xdr:twoCellAnchor>
  <xdr:twoCellAnchor>
    <xdr:from>
      <xdr:col>1</xdr:col>
      <xdr:colOff>368300</xdr:colOff>
      <xdr:row>36</xdr:row>
      <xdr:rowOff>152400</xdr:rowOff>
    </xdr:from>
    <xdr:to>
      <xdr:col>5</xdr:col>
      <xdr:colOff>165100</xdr:colOff>
      <xdr:row>43</xdr:row>
      <xdr:rowOff>0</xdr:rowOff>
    </xdr:to>
    <xdr:sp macro="" textlink="">
      <xdr:nvSpPr>
        <xdr:cNvPr id="11" name="TextBox 10">
          <a:extLst>
            <a:ext uri="{FF2B5EF4-FFF2-40B4-BE49-F238E27FC236}">
              <a16:creationId xmlns:a16="http://schemas.microsoft.com/office/drawing/2014/main" id="{8CC1C87A-EF5D-9942-B3A5-B92CDAEF666F}"/>
            </a:ext>
          </a:extLst>
        </xdr:cNvPr>
        <xdr:cNvSpPr txBox="1"/>
      </xdr:nvSpPr>
      <xdr:spPr>
        <a:xfrm>
          <a:off x="635000" y="6781800"/>
          <a:ext cx="3086100" cy="100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t>This data below (in green) you gotta Google and get off the roster info. Cutoffs: for</a:t>
          </a:r>
          <a:r>
            <a:rPr lang="en-US" sz="1400" baseline="0"/>
            <a:t> G Pg &lt;5'10 Sg &gt;=5'10. For F sf &lt;6'2 and pf &gt;= 6'2</a:t>
          </a:r>
          <a:endParaRPr lang="en-US" sz="1400"/>
        </a:p>
        <a:p>
          <a:endParaRPr lang="en-US" sz="1400"/>
        </a:p>
      </xdr:txBody>
    </xdr:sp>
    <xdr:clientData/>
  </xdr:twoCellAnchor>
  <xdr:twoCellAnchor>
    <xdr:from>
      <xdr:col>18</xdr:col>
      <xdr:colOff>114300</xdr:colOff>
      <xdr:row>83</xdr:row>
      <xdr:rowOff>127000</xdr:rowOff>
    </xdr:from>
    <xdr:to>
      <xdr:col>27</xdr:col>
      <xdr:colOff>279400</xdr:colOff>
      <xdr:row>98</xdr:row>
      <xdr:rowOff>50800</xdr:rowOff>
    </xdr:to>
    <xdr:sp macro="" textlink="">
      <xdr:nvSpPr>
        <xdr:cNvPr id="12" name="TextBox 11">
          <a:extLst>
            <a:ext uri="{FF2B5EF4-FFF2-40B4-BE49-F238E27FC236}">
              <a16:creationId xmlns:a16="http://schemas.microsoft.com/office/drawing/2014/main" id="{74A95DF6-2844-E840-B4DB-F1AF35D98944}"/>
            </a:ext>
          </a:extLst>
        </xdr:cNvPr>
        <xdr:cNvSpPr txBox="1"/>
      </xdr:nvSpPr>
      <xdr:spPr>
        <a:xfrm>
          <a:off x="10071100" y="146812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A11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13" name="TextBox 12">
          <a:extLst>
            <a:ext uri="{FF2B5EF4-FFF2-40B4-BE49-F238E27FC236}">
              <a16:creationId xmlns:a16="http://schemas.microsoft.com/office/drawing/2014/main" id="{6251B66A-95BC-8C49-857A-0C594E060949}"/>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11</xdr:col>
      <xdr:colOff>381000</xdr:colOff>
      <xdr:row>27</xdr:row>
      <xdr:rowOff>101600</xdr:rowOff>
    </xdr:from>
    <xdr:to>
      <xdr:col>26</xdr:col>
      <xdr:colOff>279400</xdr:colOff>
      <xdr:row>33</xdr:row>
      <xdr:rowOff>0</xdr:rowOff>
    </xdr:to>
    <xdr:sp macro="" textlink="">
      <xdr:nvSpPr>
        <xdr:cNvPr id="2" name="TextBox 1">
          <a:extLst>
            <a:ext uri="{FF2B5EF4-FFF2-40B4-BE49-F238E27FC236}">
              <a16:creationId xmlns:a16="http://schemas.microsoft.com/office/drawing/2014/main" id="{C6A7EC69-5F5A-BD41-89C5-99F7AD63DC99}"/>
            </a:ext>
          </a:extLst>
        </xdr:cNvPr>
        <xdr:cNvSpPr txBox="1"/>
      </xdr:nvSpPr>
      <xdr:spPr>
        <a:xfrm>
          <a:off x="6908800" y="49911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stuff in the yellow can be grabbed from Synergy with some copy and pasteing and some wrangling</a:t>
          </a:r>
        </a:p>
      </xdr:txBody>
    </xdr:sp>
    <xdr:clientData/>
  </xdr:twoCellAnchor>
  <xdr:twoCellAnchor>
    <xdr:from>
      <xdr:col>1</xdr:col>
      <xdr:colOff>304800</xdr:colOff>
      <xdr:row>39</xdr:row>
      <xdr:rowOff>25400</xdr:rowOff>
    </xdr:from>
    <xdr:to>
      <xdr:col>4</xdr:col>
      <xdr:colOff>393700</xdr:colOff>
      <xdr:row>42</xdr:row>
      <xdr:rowOff>127000</xdr:rowOff>
    </xdr:to>
    <xdr:sp macro="" textlink="">
      <xdr:nvSpPr>
        <xdr:cNvPr id="3" name="TextBox 2">
          <a:extLst>
            <a:ext uri="{FF2B5EF4-FFF2-40B4-BE49-F238E27FC236}">
              <a16:creationId xmlns:a16="http://schemas.microsoft.com/office/drawing/2014/main" id="{8830AFAF-890D-224F-97E9-4446370023EA}"/>
            </a:ext>
          </a:extLst>
        </xdr:cNvPr>
        <xdr:cNvSpPr txBox="1"/>
      </xdr:nvSpPr>
      <xdr:spPr>
        <a:xfrm>
          <a:off x="571500" y="6985000"/>
          <a:ext cx="2882900" cy="59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data below (in green) you gotta Google and get off the roster info</a:t>
          </a:r>
        </a:p>
      </xdr:txBody>
    </xdr:sp>
    <xdr:clientData/>
  </xdr:twoCellAnchor>
  <xdr:twoCellAnchor>
    <xdr:from>
      <xdr:col>18</xdr:col>
      <xdr:colOff>114300</xdr:colOff>
      <xdr:row>85</xdr:row>
      <xdr:rowOff>127000</xdr:rowOff>
    </xdr:from>
    <xdr:to>
      <xdr:col>24</xdr:col>
      <xdr:colOff>342900</xdr:colOff>
      <xdr:row>93</xdr:row>
      <xdr:rowOff>63500</xdr:rowOff>
    </xdr:to>
    <xdr:sp macro="" textlink="">
      <xdr:nvSpPr>
        <xdr:cNvPr id="4" name="TextBox 3">
          <a:extLst>
            <a:ext uri="{FF2B5EF4-FFF2-40B4-BE49-F238E27FC236}">
              <a16:creationId xmlns:a16="http://schemas.microsoft.com/office/drawing/2014/main" id="{67B4E205-2AFE-A64E-BC7A-F64D584E61FD}"/>
            </a:ext>
          </a:extLst>
        </xdr:cNvPr>
        <xdr:cNvSpPr txBox="1"/>
      </xdr:nvSpPr>
      <xdr:spPr>
        <a:xfrm>
          <a:off x="10071100" y="14681200"/>
          <a:ext cx="2463800" cy="191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 three bolded values are the ones</a:t>
          </a:r>
          <a:r>
            <a:rPr lang="en-US" sz="1100" baseline="0"/>
            <a:t> needed. They are calculated based on the tables to the right. You need to change the name in B96 to match the name in the table to the right and these three values will automatically calculate.</a:t>
          </a:r>
        </a:p>
        <a:p>
          <a:endParaRPr lang="en-US" sz="1100"/>
        </a:p>
      </xdr:txBody>
    </xdr:sp>
    <xdr:clientData/>
  </xdr:twoCellAnchor>
  <xdr:twoCellAnchor>
    <xdr:from>
      <xdr:col>6</xdr:col>
      <xdr:colOff>279400</xdr:colOff>
      <xdr:row>2</xdr:row>
      <xdr:rowOff>63500</xdr:rowOff>
    </xdr:from>
    <xdr:to>
      <xdr:col>12</xdr:col>
      <xdr:colOff>12700</xdr:colOff>
      <xdr:row>7</xdr:row>
      <xdr:rowOff>25400</xdr:rowOff>
    </xdr:to>
    <xdr:sp macro="" textlink="">
      <xdr:nvSpPr>
        <xdr:cNvPr id="5" name="TextBox 4">
          <a:extLst>
            <a:ext uri="{FF2B5EF4-FFF2-40B4-BE49-F238E27FC236}">
              <a16:creationId xmlns:a16="http://schemas.microsoft.com/office/drawing/2014/main" id="{868D056D-47B8-8048-A10A-C837E5333278}"/>
            </a:ext>
          </a:extLst>
        </xdr:cNvPr>
        <xdr:cNvSpPr txBox="1"/>
      </xdr:nvSpPr>
      <xdr:spPr>
        <a:xfrm>
          <a:off x="4330700" y="431800"/>
          <a:ext cx="2705100" cy="88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a:t>
          </a:r>
          <a:r>
            <a:rPr lang="en-US" sz="1100" baseline="0"/>
            <a:t> values up here get pulled automatically</a:t>
          </a:r>
          <a:endParaRPr lang="en-US" sz="1100"/>
        </a:p>
      </xdr:txBody>
    </xdr:sp>
    <xdr:clientData/>
  </xdr:twoCellAnchor>
  <xdr:twoCellAnchor>
    <xdr:from>
      <xdr:col>11</xdr:col>
      <xdr:colOff>381000</xdr:colOff>
      <xdr:row>27</xdr:row>
      <xdr:rowOff>101600</xdr:rowOff>
    </xdr:from>
    <xdr:to>
      <xdr:col>26</xdr:col>
      <xdr:colOff>279400</xdr:colOff>
      <xdr:row>33</xdr:row>
      <xdr:rowOff>0</xdr:rowOff>
    </xdr:to>
    <xdr:sp macro="" textlink="">
      <xdr:nvSpPr>
        <xdr:cNvPr id="6" name="TextBox 5">
          <a:extLst>
            <a:ext uri="{FF2B5EF4-FFF2-40B4-BE49-F238E27FC236}">
              <a16:creationId xmlns:a16="http://schemas.microsoft.com/office/drawing/2014/main" id="{392E9422-B641-0545-8044-2BDB2D3D3622}"/>
            </a:ext>
          </a:extLst>
        </xdr:cNvPr>
        <xdr:cNvSpPr txBox="1"/>
      </xdr:nvSpPr>
      <xdr:spPr>
        <a:xfrm>
          <a:off x="6908800" y="49911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pasteing and some wrangling</a:t>
          </a:r>
        </a:p>
      </xdr:txBody>
    </xdr:sp>
    <xdr:clientData/>
  </xdr:twoCellAnchor>
  <xdr:twoCellAnchor>
    <xdr:from>
      <xdr:col>1</xdr:col>
      <xdr:colOff>304800</xdr:colOff>
      <xdr:row>39</xdr:row>
      <xdr:rowOff>25400</xdr:rowOff>
    </xdr:from>
    <xdr:to>
      <xdr:col>5</xdr:col>
      <xdr:colOff>101600</xdr:colOff>
      <xdr:row>43</xdr:row>
      <xdr:rowOff>101600</xdr:rowOff>
    </xdr:to>
    <xdr:sp macro="" textlink="">
      <xdr:nvSpPr>
        <xdr:cNvPr id="7" name="TextBox 6">
          <a:extLst>
            <a:ext uri="{FF2B5EF4-FFF2-40B4-BE49-F238E27FC236}">
              <a16:creationId xmlns:a16="http://schemas.microsoft.com/office/drawing/2014/main" id="{94EA9091-6ACB-9A4D-9D36-6A66D967EAF1}"/>
            </a:ext>
          </a:extLst>
        </xdr:cNvPr>
        <xdr:cNvSpPr txBox="1"/>
      </xdr:nvSpPr>
      <xdr:spPr>
        <a:xfrm>
          <a:off x="571500" y="6985000"/>
          <a:ext cx="30861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data below (in green) you gotta Google and get off the roster info</a:t>
          </a:r>
        </a:p>
      </xdr:txBody>
    </xdr:sp>
    <xdr:clientData/>
  </xdr:twoCellAnchor>
  <xdr:twoCellAnchor>
    <xdr:from>
      <xdr:col>18</xdr:col>
      <xdr:colOff>114300</xdr:colOff>
      <xdr:row>85</xdr:row>
      <xdr:rowOff>127000</xdr:rowOff>
    </xdr:from>
    <xdr:to>
      <xdr:col>27</xdr:col>
      <xdr:colOff>279400</xdr:colOff>
      <xdr:row>100</xdr:row>
      <xdr:rowOff>50800</xdr:rowOff>
    </xdr:to>
    <xdr:sp macro="" textlink="">
      <xdr:nvSpPr>
        <xdr:cNvPr id="8" name="TextBox 7">
          <a:extLst>
            <a:ext uri="{FF2B5EF4-FFF2-40B4-BE49-F238E27FC236}">
              <a16:creationId xmlns:a16="http://schemas.microsoft.com/office/drawing/2014/main" id="{E53B3E95-4EF6-124A-B6CA-34483317F1E5}"/>
            </a:ext>
          </a:extLst>
        </xdr:cNvPr>
        <xdr:cNvSpPr txBox="1"/>
      </xdr:nvSpPr>
      <xdr:spPr>
        <a:xfrm>
          <a:off x="10071100" y="146812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A10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9" name="TextBox 8">
          <a:extLst>
            <a:ext uri="{FF2B5EF4-FFF2-40B4-BE49-F238E27FC236}">
              <a16:creationId xmlns:a16="http://schemas.microsoft.com/office/drawing/2014/main" id="{E0318856-482E-E44D-A725-C2DCB1AB1B87}"/>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twoCellAnchor>
    <xdr:from>
      <xdr:col>11</xdr:col>
      <xdr:colOff>381000</xdr:colOff>
      <xdr:row>27</xdr:row>
      <xdr:rowOff>101600</xdr:rowOff>
    </xdr:from>
    <xdr:to>
      <xdr:col>26</xdr:col>
      <xdr:colOff>279400</xdr:colOff>
      <xdr:row>33</xdr:row>
      <xdr:rowOff>0</xdr:rowOff>
    </xdr:to>
    <xdr:sp macro="" textlink="">
      <xdr:nvSpPr>
        <xdr:cNvPr id="10" name="TextBox 9">
          <a:extLst>
            <a:ext uri="{FF2B5EF4-FFF2-40B4-BE49-F238E27FC236}">
              <a16:creationId xmlns:a16="http://schemas.microsoft.com/office/drawing/2014/main" id="{C1BD6223-EB06-0748-9E7C-0C244F1D79AF}"/>
            </a:ext>
          </a:extLst>
        </xdr:cNvPr>
        <xdr:cNvSpPr txBox="1"/>
      </xdr:nvSpPr>
      <xdr:spPr>
        <a:xfrm>
          <a:off x="6908800" y="49911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pasting and some wrangling</a:t>
          </a:r>
        </a:p>
      </xdr:txBody>
    </xdr:sp>
    <xdr:clientData/>
  </xdr:twoCellAnchor>
  <xdr:twoCellAnchor>
    <xdr:from>
      <xdr:col>1</xdr:col>
      <xdr:colOff>368300</xdr:colOff>
      <xdr:row>37</xdr:row>
      <xdr:rowOff>152400</xdr:rowOff>
    </xdr:from>
    <xdr:to>
      <xdr:col>5</xdr:col>
      <xdr:colOff>165100</xdr:colOff>
      <xdr:row>44</xdr:row>
      <xdr:rowOff>0</xdr:rowOff>
    </xdr:to>
    <xdr:sp macro="" textlink="">
      <xdr:nvSpPr>
        <xdr:cNvPr id="11" name="TextBox 10">
          <a:extLst>
            <a:ext uri="{FF2B5EF4-FFF2-40B4-BE49-F238E27FC236}">
              <a16:creationId xmlns:a16="http://schemas.microsoft.com/office/drawing/2014/main" id="{3807D136-30F3-2D4E-BEE6-690A511D5DC9}"/>
            </a:ext>
          </a:extLst>
        </xdr:cNvPr>
        <xdr:cNvSpPr txBox="1"/>
      </xdr:nvSpPr>
      <xdr:spPr>
        <a:xfrm>
          <a:off x="635000" y="6781800"/>
          <a:ext cx="3086100" cy="100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a:t>This data below (in green) you gotta Google and get off the roster info. Cutoffs: for</a:t>
          </a:r>
          <a:r>
            <a:rPr lang="en-US" sz="1400" baseline="0"/>
            <a:t> G Pg &lt;5'10 Sg &gt;=5'10. For F sf &lt;6'2 and pf &gt;= 6'2</a:t>
          </a:r>
          <a:endParaRPr lang="en-US" sz="1400"/>
        </a:p>
        <a:p>
          <a:endParaRPr lang="en-US" sz="1400"/>
        </a:p>
      </xdr:txBody>
    </xdr:sp>
    <xdr:clientData/>
  </xdr:twoCellAnchor>
  <xdr:twoCellAnchor>
    <xdr:from>
      <xdr:col>18</xdr:col>
      <xdr:colOff>114300</xdr:colOff>
      <xdr:row>85</xdr:row>
      <xdr:rowOff>127000</xdr:rowOff>
    </xdr:from>
    <xdr:to>
      <xdr:col>27</xdr:col>
      <xdr:colOff>279400</xdr:colOff>
      <xdr:row>100</xdr:row>
      <xdr:rowOff>50800</xdr:rowOff>
    </xdr:to>
    <xdr:sp macro="" textlink="">
      <xdr:nvSpPr>
        <xdr:cNvPr id="12" name="TextBox 11">
          <a:extLst>
            <a:ext uri="{FF2B5EF4-FFF2-40B4-BE49-F238E27FC236}">
              <a16:creationId xmlns:a16="http://schemas.microsoft.com/office/drawing/2014/main" id="{CB2024ED-4C1E-9948-A45A-E6FB26C96A31}"/>
            </a:ext>
          </a:extLst>
        </xdr:cNvPr>
        <xdr:cNvSpPr txBox="1"/>
      </xdr:nvSpPr>
      <xdr:spPr>
        <a:xfrm>
          <a:off x="10071100" y="146812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A11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13" name="TextBox 12">
          <a:extLst>
            <a:ext uri="{FF2B5EF4-FFF2-40B4-BE49-F238E27FC236}">
              <a16:creationId xmlns:a16="http://schemas.microsoft.com/office/drawing/2014/main" id="{98AAF401-1342-1C4F-993F-6D60BB0820FD}"/>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381000</xdr:colOff>
      <xdr:row>30</xdr:row>
      <xdr:rowOff>101600</xdr:rowOff>
    </xdr:from>
    <xdr:to>
      <xdr:col>26</xdr:col>
      <xdr:colOff>279400</xdr:colOff>
      <xdr:row>36</xdr:row>
      <xdr:rowOff>0</xdr:rowOff>
    </xdr:to>
    <xdr:sp macro="" textlink="">
      <xdr:nvSpPr>
        <xdr:cNvPr id="2" name="TextBox 1">
          <a:extLst>
            <a:ext uri="{FF2B5EF4-FFF2-40B4-BE49-F238E27FC236}">
              <a16:creationId xmlns:a16="http://schemas.microsoft.com/office/drawing/2014/main" id="{831C9484-FD74-D645-AB89-9C27A905DEE8}"/>
            </a:ext>
          </a:extLst>
        </xdr:cNvPr>
        <xdr:cNvSpPr txBox="1"/>
      </xdr:nvSpPr>
      <xdr:spPr>
        <a:xfrm>
          <a:off x="6908800" y="55245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stuff in the yellow can be grabbed from Synergy with some copy and pasteing and some wrangling</a:t>
          </a:r>
        </a:p>
      </xdr:txBody>
    </xdr:sp>
    <xdr:clientData/>
  </xdr:twoCellAnchor>
  <xdr:twoCellAnchor>
    <xdr:from>
      <xdr:col>1</xdr:col>
      <xdr:colOff>304800</xdr:colOff>
      <xdr:row>42</xdr:row>
      <xdr:rowOff>25400</xdr:rowOff>
    </xdr:from>
    <xdr:to>
      <xdr:col>4</xdr:col>
      <xdr:colOff>393700</xdr:colOff>
      <xdr:row>45</xdr:row>
      <xdr:rowOff>127000</xdr:rowOff>
    </xdr:to>
    <xdr:sp macro="" textlink="">
      <xdr:nvSpPr>
        <xdr:cNvPr id="3" name="TextBox 2">
          <a:extLst>
            <a:ext uri="{FF2B5EF4-FFF2-40B4-BE49-F238E27FC236}">
              <a16:creationId xmlns:a16="http://schemas.microsoft.com/office/drawing/2014/main" id="{A6F77552-D178-674D-930A-052BD5682223}"/>
            </a:ext>
          </a:extLst>
        </xdr:cNvPr>
        <xdr:cNvSpPr txBox="1"/>
      </xdr:nvSpPr>
      <xdr:spPr>
        <a:xfrm>
          <a:off x="571500" y="7518400"/>
          <a:ext cx="2882900" cy="59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data below (in green) you gotta Google and get off the roster info</a:t>
          </a:r>
        </a:p>
      </xdr:txBody>
    </xdr:sp>
    <xdr:clientData/>
  </xdr:twoCellAnchor>
  <xdr:twoCellAnchor>
    <xdr:from>
      <xdr:col>18</xdr:col>
      <xdr:colOff>114300</xdr:colOff>
      <xdr:row>91</xdr:row>
      <xdr:rowOff>127000</xdr:rowOff>
    </xdr:from>
    <xdr:to>
      <xdr:col>24</xdr:col>
      <xdr:colOff>342900</xdr:colOff>
      <xdr:row>99</xdr:row>
      <xdr:rowOff>63500</xdr:rowOff>
    </xdr:to>
    <xdr:sp macro="" textlink="">
      <xdr:nvSpPr>
        <xdr:cNvPr id="4" name="TextBox 3">
          <a:extLst>
            <a:ext uri="{FF2B5EF4-FFF2-40B4-BE49-F238E27FC236}">
              <a16:creationId xmlns:a16="http://schemas.microsoft.com/office/drawing/2014/main" id="{6B208110-3718-5D4B-B3F1-324BCEC8C5E6}"/>
            </a:ext>
          </a:extLst>
        </xdr:cNvPr>
        <xdr:cNvSpPr txBox="1"/>
      </xdr:nvSpPr>
      <xdr:spPr>
        <a:xfrm>
          <a:off x="10071100" y="15709900"/>
          <a:ext cx="2463800" cy="191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 three bolded values are the ones</a:t>
          </a:r>
          <a:r>
            <a:rPr lang="en-US" sz="1100" baseline="0"/>
            <a:t> needed. They are calculated based on the tables to the right. You need to change the name in B96 to match the name in the table to the right and these three values will automatically calculate.</a:t>
          </a:r>
        </a:p>
        <a:p>
          <a:endParaRPr lang="en-US" sz="1100"/>
        </a:p>
      </xdr:txBody>
    </xdr:sp>
    <xdr:clientData/>
  </xdr:twoCellAnchor>
  <xdr:twoCellAnchor>
    <xdr:from>
      <xdr:col>6</xdr:col>
      <xdr:colOff>279400</xdr:colOff>
      <xdr:row>2</xdr:row>
      <xdr:rowOff>63500</xdr:rowOff>
    </xdr:from>
    <xdr:to>
      <xdr:col>12</xdr:col>
      <xdr:colOff>12700</xdr:colOff>
      <xdr:row>7</xdr:row>
      <xdr:rowOff>25400</xdr:rowOff>
    </xdr:to>
    <xdr:sp macro="" textlink="">
      <xdr:nvSpPr>
        <xdr:cNvPr id="5" name="TextBox 4">
          <a:extLst>
            <a:ext uri="{FF2B5EF4-FFF2-40B4-BE49-F238E27FC236}">
              <a16:creationId xmlns:a16="http://schemas.microsoft.com/office/drawing/2014/main" id="{020AC854-5F0C-F648-8071-FD0E25CF61D0}"/>
            </a:ext>
          </a:extLst>
        </xdr:cNvPr>
        <xdr:cNvSpPr txBox="1"/>
      </xdr:nvSpPr>
      <xdr:spPr>
        <a:xfrm>
          <a:off x="4330700" y="431800"/>
          <a:ext cx="2705100" cy="88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a:t>
          </a:r>
          <a:r>
            <a:rPr lang="en-US" sz="1100" baseline="0"/>
            <a:t> values up here get pulled automatically</a:t>
          </a:r>
          <a:endParaRPr lang="en-US" sz="1100"/>
        </a:p>
      </xdr:txBody>
    </xdr:sp>
    <xdr:clientData/>
  </xdr:twoCellAnchor>
  <xdr:twoCellAnchor>
    <xdr:from>
      <xdr:col>11</xdr:col>
      <xdr:colOff>381000</xdr:colOff>
      <xdr:row>30</xdr:row>
      <xdr:rowOff>101600</xdr:rowOff>
    </xdr:from>
    <xdr:to>
      <xdr:col>26</xdr:col>
      <xdr:colOff>279400</xdr:colOff>
      <xdr:row>36</xdr:row>
      <xdr:rowOff>0</xdr:rowOff>
    </xdr:to>
    <xdr:sp macro="" textlink="">
      <xdr:nvSpPr>
        <xdr:cNvPr id="6" name="TextBox 5">
          <a:extLst>
            <a:ext uri="{FF2B5EF4-FFF2-40B4-BE49-F238E27FC236}">
              <a16:creationId xmlns:a16="http://schemas.microsoft.com/office/drawing/2014/main" id="{85287C50-7228-7742-825F-1EAD73BE0F3D}"/>
            </a:ext>
          </a:extLst>
        </xdr:cNvPr>
        <xdr:cNvSpPr txBox="1"/>
      </xdr:nvSpPr>
      <xdr:spPr>
        <a:xfrm>
          <a:off x="6908800" y="55245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pasteing and some wrangling</a:t>
          </a:r>
        </a:p>
      </xdr:txBody>
    </xdr:sp>
    <xdr:clientData/>
  </xdr:twoCellAnchor>
  <xdr:twoCellAnchor>
    <xdr:from>
      <xdr:col>1</xdr:col>
      <xdr:colOff>304800</xdr:colOff>
      <xdr:row>42</xdr:row>
      <xdr:rowOff>25400</xdr:rowOff>
    </xdr:from>
    <xdr:to>
      <xdr:col>5</xdr:col>
      <xdr:colOff>101600</xdr:colOff>
      <xdr:row>46</xdr:row>
      <xdr:rowOff>101600</xdr:rowOff>
    </xdr:to>
    <xdr:sp macro="" textlink="">
      <xdr:nvSpPr>
        <xdr:cNvPr id="7" name="TextBox 6">
          <a:extLst>
            <a:ext uri="{FF2B5EF4-FFF2-40B4-BE49-F238E27FC236}">
              <a16:creationId xmlns:a16="http://schemas.microsoft.com/office/drawing/2014/main" id="{F6AF56EC-732C-DC4D-A2AC-296F796FB375}"/>
            </a:ext>
          </a:extLst>
        </xdr:cNvPr>
        <xdr:cNvSpPr txBox="1"/>
      </xdr:nvSpPr>
      <xdr:spPr>
        <a:xfrm>
          <a:off x="571500" y="7518400"/>
          <a:ext cx="30861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data below (in green) you gotta Google and get off the roster info</a:t>
          </a:r>
        </a:p>
      </xdr:txBody>
    </xdr:sp>
    <xdr:clientData/>
  </xdr:twoCellAnchor>
  <xdr:twoCellAnchor>
    <xdr:from>
      <xdr:col>18</xdr:col>
      <xdr:colOff>114300</xdr:colOff>
      <xdr:row>91</xdr:row>
      <xdr:rowOff>127000</xdr:rowOff>
    </xdr:from>
    <xdr:to>
      <xdr:col>27</xdr:col>
      <xdr:colOff>279400</xdr:colOff>
      <xdr:row>106</xdr:row>
      <xdr:rowOff>50800</xdr:rowOff>
    </xdr:to>
    <xdr:sp macro="" textlink="">
      <xdr:nvSpPr>
        <xdr:cNvPr id="8" name="TextBox 7">
          <a:extLst>
            <a:ext uri="{FF2B5EF4-FFF2-40B4-BE49-F238E27FC236}">
              <a16:creationId xmlns:a16="http://schemas.microsoft.com/office/drawing/2014/main" id="{3D8B7E59-88BC-7C45-8130-C440A2F426EC}"/>
            </a:ext>
          </a:extLst>
        </xdr:cNvPr>
        <xdr:cNvSpPr txBox="1"/>
      </xdr:nvSpPr>
      <xdr:spPr>
        <a:xfrm>
          <a:off x="10071100" y="157099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A10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9" name="TextBox 8">
          <a:extLst>
            <a:ext uri="{FF2B5EF4-FFF2-40B4-BE49-F238E27FC236}">
              <a16:creationId xmlns:a16="http://schemas.microsoft.com/office/drawing/2014/main" id="{B70B8BC1-9629-954D-9958-11F79C90E754}"/>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twoCellAnchor>
    <xdr:from>
      <xdr:col>11</xdr:col>
      <xdr:colOff>381000</xdr:colOff>
      <xdr:row>30</xdr:row>
      <xdr:rowOff>101600</xdr:rowOff>
    </xdr:from>
    <xdr:to>
      <xdr:col>26</xdr:col>
      <xdr:colOff>279400</xdr:colOff>
      <xdr:row>36</xdr:row>
      <xdr:rowOff>0</xdr:rowOff>
    </xdr:to>
    <xdr:sp macro="" textlink="">
      <xdr:nvSpPr>
        <xdr:cNvPr id="10" name="TextBox 9">
          <a:extLst>
            <a:ext uri="{FF2B5EF4-FFF2-40B4-BE49-F238E27FC236}">
              <a16:creationId xmlns:a16="http://schemas.microsoft.com/office/drawing/2014/main" id="{BF038447-38CC-0E46-97CF-45E9AA702C8B}"/>
            </a:ext>
          </a:extLst>
        </xdr:cNvPr>
        <xdr:cNvSpPr txBox="1"/>
      </xdr:nvSpPr>
      <xdr:spPr>
        <a:xfrm>
          <a:off x="6908800" y="55245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pasting and some wrangling</a:t>
          </a:r>
        </a:p>
      </xdr:txBody>
    </xdr:sp>
    <xdr:clientData/>
  </xdr:twoCellAnchor>
  <xdr:twoCellAnchor>
    <xdr:from>
      <xdr:col>1</xdr:col>
      <xdr:colOff>342900</xdr:colOff>
      <xdr:row>40</xdr:row>
      <xdr:rowOff>88900</xdr:rowOff>
    </xdr:from>
    <xdr:to>
      <xdr:col>5</xdr:col>
      <xdr:colOff>139700</xdr:colOff>
      <xdr:row>46</xdr:row>
      <xdr:rowOff>63500</xdr:rowOff>
    </xdr:to>
    <xdr:sp macro="" textlink="">
      <xdr:nvSpPr>
        <xdr:cNvPr id="11" name="TextBox 10">
          <a:extLst>
            <a:ext uri="{FF2B5EF4-FFF2-40B4-BE49-F238E27FC236}">
              <a16:creationId xmlns:a16="http://schemas.microsoft.com/office/drawing/2014/main" id="{EF31121F-B210-7142-BE21-1BFC2614E162}"/>
            </a:ext>
          </a:extLst>
        </xdr:cNvPr>
        <xdr:cNvSpPr txBox="1"/>
      </xdr:nvSpPr>
      <xdr:spPr>
        <a:xfrm>
          <a:off x="609600" y="7251700"/>
          <a:ext cx="30861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data below (in green) you gotta Google and get off the roster info. Cutoffs: for</a:t>
          </a:r>
          <a:r>
            <a:rPr lang="en-US" sz="1400" baseline="0"/>
            <a:t> G Pg &lt;5'10 Sg &gt;=5'10. For F sf &lt;6'2 and pf &gt;= 6'2</a:t>
          </a:r>
          <a:endParaRPr lang="en-US" sz="1400"/>
        </a:p>
        <a:p>
          <a:endParaRPr lang="en-US" sz="1400"/>
        </a:p>
      </xdr:txBody>
    </xdr:sp>
    <xdr:clientData/>
  </xdr:twoCellAnchor>
  <xdr:twoCellAnchor>
    <xdr:from>
      <xdr:col>18</xdr:col>
      <xdr:colOff>114300</xdr:colOff>
      <xdr:row>91</xdr:row>
      <xdr:rowOff>127000</xdr:rowOff>
    </xdr:from>
    <xdr:to>
      <xdr:col>27</xdr:col>
      <xdr:colOff>279400</xdr:colOff>
      <xdr:row>106</xdr:row>
      <xdr:rowOff>50800</xdr:rowOff>
    </xdr:to>
    <xdr:sp macro="" textlink="">
      <xdr:nvSpPr>
        <xdr:cNvPr id="12" name="TextBox 11">
          <a:extLst>
            <a:ext uri="{FF2B5EF4-FFF2-40B4-BE49-F238E27FC236}">
              <a16:creationId xmlns:a16="http://schemas.microsoft.com/office/drawing/2014/main" id="{878143A2-E94D-FA4D-9059-F6CAA9324199}"/>
            </a:ext>
          </a:extLst>
        </xdr:cNvPr>
        <xdr:cNvSpPr txBox="1"/>
      </xdr:nvSpPr>
      <xdr:spPr>
        <a:xfrm>
          <a:off x="10071100" y="157099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A11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13" name="TextBox 12">
          <a:extLst>
            <a:ext uri="{FF2B5EF4-FFF2-40B4-BE49-F238E27FC236}">
              <a16:creationId xmlns:a16="http://schemas.microsoft.com/office/drawing/2014/main" id="{FC3CE3D3-7E9B-864E-9CBA-C54BFE034148}"/>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381000</xdr:colOff>
      <xdr:row>28</xdr:row>
      <xdr:rowOff>101600</xdr:rowOff>
    </xdr:from>
    <xdr:to>
      <xdr:col>26</xdr:col>
      <xdr:colOff>279400</xdr:colOff>
      <xdr:row>34</xdr:row>
      <xdr:rowOff>0</xdr:rowOff>
    </xdr:to>
    <xdr:sp macro="" textlink="">
      <xdr:nvSpPr>
        <xdr:cNvPr id="2" name="TextBox 1">
          <a:extLst>
            <a:ext uri="{FF2B5EF4-FFF2-40B4-BE49-F238E27FC236}">
              <a16:creationId xmlns:a16="http://schemas.microsoft.com/office/drawing/2014/main" id="{75306BFF-E08A-844C-8A8A-D2CBE54CA4E1}"/>
            </a:ext>
          </a:extLst>
        </xdr:cNvPr>
        <xdr:cNvSpPr txBox="1"/>
      </xdr:nvSpPr>
      <xdr:spPr>
        <a:xfrm>
          <a:off x="6908800" y="55245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stuff in the yellow can be grabbed from Synergy with some copy and pasteing and some wrangling</a:t>
          </a:r>
        </a:p>
      </xdr:txBody>
    </xdr:sp>
    <xdr:clientData/>
  </xdr:twoCellAnchor>
  <xdr:twoCellAnchor>
    <xdr:from>
      <xdr:col>1</xdr:col>
      <xdr:colOff>304800</xdr:colOff>
      <xdr:row>40</xdr:row>
      <xdr:rowOff>25400</xdr:rowOff>
    </xdr:from>
    <xdr:to>
      <xdr:col>4</xdr:col>
      <xdr:colOff>393700</xdr:colOff>
      <xdr:row>43</xdr:row>
      <xdr:rowOff>127000</xdr:rowOff>
    </xdr:to>
    <xdr:sp macro="" textlink="">
      <xdr:nvSpPr>
        <xdr:cNvPr id="3" name="TextBox 2">
          <a:extLst>
            <a:ext uri="{FF2B5EF4-FFF2-40B4-BE49-F238E27FC236}">
              <a16:creationId xmlns:a16="http://schemas.microsoft.com/office/drawing/2014/main" id="{B09867C3-66AF-E048-A7DE-B47DB32C9986}"/>
            </a:ext>
          </a:extLst>
        </xdr:cNvPr>
        <xdr:cNvSpPr txBox="1"/>
      </xdr:nvSpPr>
      <xdr:spPr>
        <a:xfrm>
          <a:off x="571500" y="7518400"/>
          <a:ext cx="2882900" cy="59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data below (in green) you gotta Google and get off the roster info</a:t>
          </a:r>
        </a:p>
      </xdr:txBody>
    </xdr:sp>
    <xdr:clientData/>
  </xdr:twoCellAnchor>
  <xdr:twoCellAnchor>
    <xdr:from>
      <xdr:col>18</xdr:col>
      <xdr:colOff>114300</xdr:colOff>
      <xdr:row>87</xdr:row>
      <xdr:rowOff>127000</xdr:rowOff>
    </xdr:from>
    <xdr:to>
      <xdr:col>24</xdr:col>
      <xdr:colOff>342900</xdr:colOff>
      <xdr:row>95</xdr:row>
      <xdr:rowOff>63500</xdr:rowOff>
    </xdr:to>
    <xdr:sp macro="" textlink="">
      <xdr:nvSpPr>
        <xdr:cNvPr id="4" name="TextBox 3">
          <a:extLst>
            <a:ext uri="{FF2B5EF4-FFF2-40B4-BE49-F238E27FC236}">
              <a16:creationId xmlns:a16="http://schemas.microsoft.com/office/drawing/2014/main" id="{A8A6B2EF-37B9-464F-9CED-A3341F3F8A77}"/>
            </a:ext>
          </a:extLst>
        </xdr:cNvPr>
        <xdr:cNvSpPr txBox="1"/>
      </xdr:nvSpPr>
      <xdr:spPr>
        <a:xfrm>
          <a:off x="10071100" y="15709900"/>
          <a:ext cx="2463800" cy="191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 three bolded values are the ones</a:t>
          </a:r>
          <a:r>
            <a:rPr lang="en-US" sz="1100" baseline="0"/>
            <a:t> needed. They are calculated based on the tables to the right. You need to change the name in B96 to match the name in the table to the right and these three values will automatically calculate.</a:t>
          </a:r>
        </a:p>
        <a:p>
          <a:endParaRPr lang="en-US" sz="1100"/>
        </a:p>
      </xdr:txBody>
    </xdr:sp>
    <xdr:clientData/>
  </xdr:twoCellAnchor>
  <xdr:twoCellAnchor>
    <xdr:from>
      <xdr:col>6</xdr:col>
      <xdr:colOff>279400</xdr:colOff>
      <xdr:row>2</xdr:row>
      <xdr:rowOff>63500</xdr:rowOff>
    </xdr:from>
    <xdr:to>
      <xdr:col>12</xdr:col>
      <xdr:colOff>12700</xdr:colOff>
      <xdr:row>7</xdr:row>
      <xdr:rowOff>25400</xdr:rowOff>
    </xdr:to>
    <xdr:sp macro="" textlink="">
      <xdr:nvSpPr>
        <xdr:cNvPr id="5" name="TextBox 4">
          <a:extLst>
            <a:ext uri="{FF2B5EF4-FFF2-40B4-BE49-F238E27FC236}">
              <a16:creationId xmlns:a16="http://schemas.microsoft.com/office/drawing/2014/main" id="{A246AB0A-988A-0A43-8EA8-CA3824DE6AFC}"/>
            </a:ext>
          </a:extLst>
        </xdr:cNvPr>
        <xdr:cNvSpPr txBox="1"/>
      </xdr:nvSpPr>
      <xdr:spPr>
        <a:xfrm>
          <a:off x="4330700" y="431800"/>
          <a:ext cx="2705100" cy="88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These</a:t>
          </a:r>
          <a:r>
            <a:rPr lang="en-US" sz="1100" baseline="0"/>
            <a:t> values up here get pulled automatically</a:t>
          </a:r>
          <a:endParaRPr lang="en-US" sz="1100"/>
        </a:p>
      </xdr:txBody>
    </xdr:sp>
    <xdr:clientData/>
  </xdr:twoCellAnchor>
  <xdr:twoCellAnchor>
    <xdr:from>
      <xdr:col>11</xdr:col>
      <xdr:colOff>381000</xdr:colOff>
      <xdr:row>28</xdr:row>
      <xdr:rowOff>101600</xdr:rowOff>
    </xdr:from>
    <xdr:to>
      <xdr:col>26</xdr:col>
      <xdr:colOff>279400</xdr:colOff>
      <xdr:row>34</xdr:row>
      <xdr:rowOff>0</xdr:rowOff>
    </xdr:to>
    <xdr:sp macro="" textlink="">
      <xdr:nvSpPr>
        <xdr:cNvPr id="6" name="TextBox 5">
          <a:extLst>
            <a:ext uri="{FF2B5EF4-FFF2-40B4-BE49-F238E27FC236}">
              <a16:creationId xmlns:a16="http://schemas.microsoft.com/office/drawing/2014/main" id="{8A060264-3617-9543-81BD-5BEDA3AE8900}"/>
            </a:ext>
          </a:extLst>
        </xdr:cNvPr>
        <xdr:cNvSpPr txBox="1"/>
      </xdr:nvSpPr>
      <xdr:spPr>
        <a:xfrm>
          <a:off x="6908800" y="55245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pasteing and some wrangling</a:t>
          </a:r>
        </a:p>
      </xdr:txBody>
    </xdr:sp>
    <xdr:clientData/>
  </xdr:twoCellAnchor>
  <xdr:twoCellAnchor>
    <xdr:from>
      <xdr:col>1</xdr:col>
      <xdr:colOff>304800</xdr:colOff>
      <xdr:row>40</xdr:row>
      <xdr:rowOff>25400</xdr:rowOff>
    </xdr:from>
    <xdr:to>
      <xdr:col>5</xdr:col>
      <xdr:colOff>101600</xdr:colOff>
      <xdr:row>44</xdr:row>
      <xdr:rowOff>101600</xdr:rowOff>
    </xdr:to>
    <xdr:sp macro="" textlink="">
      <xdr:nvSpPr>
        <xdr:cNvPr id="7" name="TextBox 6">
          <a:extLst>
            <a:ext uri="{FF2B5EF4-FFF2-40B4-BE49-F238E27FC236}">
              <a16:creationId xmlns:a16="http://schemas.microsoft.com/office/drawing/2014/main" id="{E268BEB7-26F7-4444-88AC-7DCF7C994324}"/>
            </a:ext>
          </a:extLst>
        </xdr:cNvPr>
        <xdr:cNvSpPr txBox="1"/>
      </xdr:nvSpPr>
      <xdr:spPr>
        <a:xfrm>
          <a:off x="571500" y="7518400"/>
          <a:ext cx="30861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data below (in green) you gotta Google and get off the roster info</a:t>
          </a:r>
        </a:p>
      </xdr:txBody>
    </xdr:sp>
    <xdr:clientData/>
  </xdr:twoCellAnchor>
  <xdr:twoCellAnchor>
    <xdr:from>
      <xdr:col>18</xdr:col>
      <xdr:colOff>114300</xdr:colOff>
      <xdr:row>87</xdr:row>
      <xdr:rowOff>127000</xdr:rowOff>
    </xdr:from>
    <xdr:to>
      <xdr:col>27</xdr:col>
      <xdr:colOff>279400</xdr:colOff>
      <xdr:row>102</xdr:row>
      <xdr:rowOff>50800</xdr:rowOff>
    </xdr:to>
    <xdr:sp macro="" textlink="">
      <xdr:nvSpPr>
        <xdr:cNvPr id="8" name="TextBox 7">
          <a:extLst>
            <a:ext uri="{FF2B5EF4-FFF2-40B4-BE49-F238E27FC236}">
              <a16:creationId xmlns:a16="http://schemas.microsoft.com/office/drawing/2014/main" id="{FB12E214-E5A9-1244-AF31-E362260D070B}"/>
            </a:ext>
          </a:extLst>
        </xdr:cNvPr>
        <xdr:cNvSpPr txBox="1"/>
      </xdr:nvSpPr>
      <xdr:spPr>
        <a:xfrm>
          <a:off x="10071100" y="157099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A10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9" name="TextBox 8">
          <a:extLst>
            <a:ext uri="{FF2B5EF4-FFF2-40B4-BE49-F238E27FC236}">
              <a16:creationId xmlns:a16="http://schemas.microsoft.com/office/drawing/2014/main" id="{20962E97-A6F2-4F43-B30A-09F389C17B48}"/>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twoCellAnchor>
    <xdr:from>
      <xdr:col>11</xdr:col>
      <xdr:colOff>381000</xdr:colOff>
      <xdr:row>28</xdr:row>
      <xdr:rowOff>101600</xdr:rowOff>
    </xdr:from>
    <xdr:to>
      <xdr:col>26</xdr:col>
      <xdr:colOff>279400</xdr:colOff>
      <xdr:row>34</xdr:row>
      <xdr:rowOff>0</xdr:rowOff>
    </xdr:to>
    <xdr:sp macro="" textlink="">
      <xdr:nvSpPr>
        <xdr:cNvPr id="10" name="TextBox 9">
          <a:extLst>
            <a:ext uri="{FF2B5EF4-FFF2-40B4-BE49-F238E27FC236}">
              <a16:creationId xmlns:a16="http://schemas.microsoft.com/office/drawing/2014/main" id="{6BB99949-1A0C-B24A-9300-BD9C9173939C}"/>
            </a:ext>
          </a:extLst>
        </xdr:cNvPr>
        <xdr:cNvSpPr txBox="1"/>
      </xdr:nvSpPr>
      <xdr:spPr>
        <a:xfrm>
          <a:off x="6908800" y="5524500"/>
          <a:ext cx="62992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stuff in the yellow can be grabbed from Synergy with some copy and pasting and some wrangling</a:t>
          </a:r>
        </a:p>
      </xdr:txBody>
    </xdr:sp>
    <xdr:clientData/>
  </xdr:twoCellAnchor>
  <xdr:twoCellAnchor>
    <xdr:from>
      <xdr:col>1</xdr:col>
      <xdr:colOff>342900</xdr:colOff>
      <xdr:row>38</xdr:row>
      <xdr:rowOff>88900</xdr:rowOff>
    </xdr:from>
    <xdr:to>
      <xdr:col>5</xdr:col>
      <xdr:colOff>139700</xdr:colOff>
      <xdr:row>44</xdr:row>
      <xdr:rowOff>63500</xdr:rowOff>
    </xdr:to>
    <xdr:sp macro="" textlink="">
      <xdr:nvSpPr>
        <xdr:cNvPr id="11" name="TextBox 10">
          <a:extLst>
            <a:ext uri="{FF2B5EF4-FFF2-40B4-BE49-F238E27FC236}">
              <a16:creationId xmlns:a16="http://schemas.microsoft.com/office/drawing/2014/main" id="{04371A12-D0C3-914D-AAA0-C7D5A8F10270}"/>
            </a:ext>
          </a:extLst>
        </xdr:cNvPr>
        <xdr:cNvSpPr txBox="1"/>
      </xdr:nvSpPr>
      <xdr:spPr>
        <a:xfrm>
          <a:off x="609600" y="7251700"/>
          <a:ext cx="30861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data below (in green) you gotta Google and get off the roster info. Cutoffs: for</a:t>
          </a:r>
          <a:r>
            <a:rPr lang="en-US" sz="1400" baseline="0"/>
            <a:t> G Pg &lt;5'10 Sg &gt;=5'10. For F sf &lt;6'2 and pf &gt;= 6'2</a:t>
          </a:r>
          <a:endParaRPr lang="en-US" sz="1400"/>
        </a:p>
        <a:p>
          <a:endParaRPr lang="en-US" sz="1400"/>
        </a:p>
      </xdr:txBody>
    </xdr:sp>
    <xdr:clientData/>
  </xdr:twoCellAnchor>
  <xdr:twoCellAnchor>
    <xdr:from>
      <xdr:col>18</xdr:col>
      <xdr:colOff>114300</xdr:colOff>
      <xdr:row>87</xdr:row>
      <xdr:rowOff>127000</xdr:rowOff>
    </xdr:from>
    <xdr:to>
      <xdr:col>27</xdr:col>
      <xdr:colOff>279400</xdr:colOff>
      <xdr:row>102</xdr:row>
      <xdr:rowOff>50800</xdr:rowOff>
    </xdr:to>
    <xdr:sp macro="" textlink="">
      <xdr:nvSpPr>
        <xdr:cNvPr id="12" name="TextBox 11">
          <a:extLst>
            <a:ext uri="{FF2B5EF4-FFF2-40B4-BE49-F238E27FC236}">
              <a16:creationId xmlns:a16="http://schemas.microsoft.com/office/drawing/2014/main" id="{E834EE8C-BA95-704E-836F-A372B98508D1}"/>
            </a:ext>
          </a:extLst>
        </xdr:cNvPr>
        <xdr:cNvSpPr txBox="1"/>
      </xdr:nvSpPr>
      <xdr:spPr>
        <a:xfrm>
          <a:off x="10071100" y="15709900"/>
          <a:ext cx="3505200" cy="306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 three bolded values are the ones</a:t>
          </a:r>
          <a:r>
            <a:rPr lang="en-US" sz="1400" baseline="0"/>
            <a:t> needed. They are calculated based on the tables to the right. You need to change the name in A11 to match the name in the table to the right and these three values will automatically calculate.</a:t>
          </a:r>
        </a:p>
        <a:p>
          <a:endParaRPr lang="en-US" sz="1400" baseline="0"/>
        </a:p>
        <a:p>
          <a:r>
            <a:rPr lang="en-US" sz="1400" baseline="0"/>
            <a:t>As long as you do 2020-21 teams, you should not have to do anything except change the team name up in cell A11</a:t>
          </a:r>
        </a:p>
        <a:p>
          <a:endParaRPr lang="en-US" sz="1400"/>
        </a:p>
      </xdr:txBody>
    </xdr:sp>
    <xdr:clientData/>
  </xdr:twoCellAnchor>
  <xdr:twoCellAnchor>
    <xdr:from>
      <xdr:col>6</xdr:col>
      <xdr:colOff>279400</xdr:colOff>
      <xdr:row>2</xdr:row>
      <xdr:rowOff>63500</xdr:rowOff>
    </xdr:from>
    <xdr:to>
      <xdr:col>12</xdr:col>
      <xdr:colOff>457200</xdr:colOff>
      <xdr:row>7</xdr:row>
      <xdr:rowOff>101600</xdr:rowOff>
    </xdr:to>
    <xdr:sp macro="" textlink="">
      <xdr:nvSpPr>
        <xdr:cNvPr id="13" name="TextBox 12">
          <a:extLst>
            <a:ext uri="{FF2B5EF4-FFF2-40B4-BE49-F238E27FC236}">
              <a16:creationId xmlns:a16="http://schemas.microsoft.com/office/drawing/2014/main" id="{1CA1BDD3-CE8D-5344-A7E3-0AA8DFC298FC}"/>
            </a:ext>
          </a:extLst>
        </xdr:cNvPr>
        <xdr:cNvSpPr txBox="1"/>
      </xdr:nvSpPr>
      <xdr:spPr>
        <a:xfrm>
          <a:off x="4330700" y="431800"/>
          <a:ext cx="314960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These</a:t>
          </a:r>
          <a:r>
            <a:rPr lang="en-US" sz="1400" baseline="0"/>
            <a:t> values up here get pulled automatically when you update cell A11, just make sure they change. If they don't there is a problem.</a:t>
          </a:r>
          <a:endParaRPr lang="en-US" sz="14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ynergysportstech.com/Synergy/Sport/Basketball/web/teamsst/Video/QuantifiedTeam2Printable.aspx?iTeamID=2267&amp;iSeasonID=2020&amp;iGameSubTypeID=83&amp;offensive=1&amp;pergame=0" TargetMode="External"/><Relationship Id="rId671" Type="http://schemas.openxmlformats.org/officeDocument/2006/relationships/hyperlink" Target="https://www.synergysportstech.com/Synergy/Sport/Basketball/web/teamsst/Video/QuantifiedTeam2Printable.aspx?iTeamID=2158&amp;iSeasonID=2020&amp;iGameSubTypeID=83&amp;offensive=1&amp;pergame=0" TargetMode="External"/><Relationship Id="rId21" Type="http://schemas.openxmlformats.org/officeDocument/2006/relationships/hyperlink" Target="https://www.synergysportstech.com/Synergy/Sport/Basketball/web/teamsst/Video/QuantifiedTeam2Printable.aspx?iTeamID=2339&amp;iSeasonID=2020&amp;iGameSubTypeID=83&amp;offensive=1&amp;pergame=0" TargetMode="External"/><Relationship Id="rId324" Type="http://schemas.openxmlformats.org/officeDocument/2006/relationships/hyperlink" Target="https://www.synergysportstech.com/Synergy/Sport/Basketball/web/teamsst/Video/QuantifiedTeam2Printable.aspx?iTeamID=2238&amp;iSeasonID=2020&amp;iGameSubTypeID=83&amp;offensive=0&amp;pergame=0" TargetMode="External"/><Relationship Id="rId531" Type="http://schemas.openxmlformats.org/officeDocument/2006/relationships/hyperlink" Target="https://www.synergysportstech.com/Synergy/Sport/Basketball/web/teamsst/Video/QuantifiedTeam2Printable.aspx?iTeamID=2183&amp;iSeasonID=2020&amp;iGameSubTypeID=83&amp;offensive=1&amp;pergame=0" TargetMode="External"/><Relationship Id="rId629" Type="http://schemas.openxmlformats.org/officeDocument/2006/relationships/hyperlink" Target="https://www.synergysportstech.com/Synergy/Sport/Basketball/web/teamsst/Video/QuantifiedTeam2Printable.aspx?iTeamID=2235&amp;iSeasonID=2020&amp;iGameSubTypeID=83&amp;offensive=1&amp;pergame=0" TargetMode="External"/><Relationship Id="rId170" Type="http://schemas.openxmlformats.org/officeDocument/2006/relationships/hyperlink" Target="https://www.synergysportstech.com/Synergy/Sport/Basketball/web/teamsst/Video/QuantifiedTeam2Printable.aspx?iTeamID=2236&amp;iSeasonID=2020&amp;iGameSubTypeID=83&amp;offensive=0&amp;pergame=0" TargetMode="External"/><Relationship Id="rId268" Type="http://schemas.openxmlformats.org/officeDocument/2006/relationships/hyperlink" Target="https://www.synergysportstech.com/Synergy/Sport/Basketball/web/teamsst/Video/QuantifiedTeam2Printable.aspx?iTeamID=2079&amp;iSeasonID=2020&amp;iGameSubTypeID=83&amp;offensive=0&amp;pergame=0" TargetMode="External"/><Relationship Id="rId475" Type="http://schemas.openxmlformats.org/officeDocument/2006/relationships/hyperlink" Target="https://www.synergysportstech.com/Synergy/Sport/Basketball/web/teamsst/Video/QuantifiedTeam2Printable.aspx?iTeamID=5612&amp;iSeasonID=2020&amp;iGameSubTypeID=83&amp;offensive=1&amp;pergame=0" TargetMode="External"/><Relationship Id="rId682" Type="http://schemas.openxmlformats.org/officeDocument/2006/relationships/hyperlink" Target="https://www.synergysportstech.com/Synergy/Sport/Basketball/web/teamsst/Video/QuantifiedTeam2Printable.aspx?iTeamID=5612&amp;iSeasonID=2020&amp;iGameSubTypeID=83&amp;offensive=0&amp;pergame=0" TargetMode="External"/><Relationship Id="rId32" Type="http://schemas.openxmlformats.org/officeDocument/2006/relationships/hyperlink" Target="https://www.synergysportstech.com/Synergy/Sport/Basketball/web/teamsst/Video/QuantifiedTeam2Printable.aspx?iTeamID=2087&amp;iSeasonID=2020&amp;iGameSubTypeID=83&amp;offensive=0&amp;pergame=0" TargetMode="External"/><Relationship Id="rId128" Type="http://schemas.openxmlformats.org/officeDocument/2006/relationships/hyperlink" Target="https://www.synergysportstech.com/Synergy/Sport/Basketball/web/teamsst/Video/QuantifiedTeam2Printable.aspx?iTeamID=2182&amp;iSeasonID=2020&amp;iGameSubTypeID=83&amp;offensive=0&amp;pergame=0" TargetMode="External"/><Relationship Id="rId335" Type="http://schemas.openxmlformats.org/officeDocument/2006/relationships/hyperlink" Target="https://www.synergysportstech.com/Synergy/Sport/Basketball/web/teamsst/Video/QuantifiedTeam2Printable.aspx?iTeamID=2191&amp;iSeasonID=2020&amp;iGameSubTypeID=83&amp;offensive=1&amp;pergame=0" TargetMode="External"/><Relationship Id="rId542" Type="http://schemas.openxmlformats.org/officeDocument/2006/relationships/hyperlink" Target="https://www.synergysportstech.com/Synergy/Sport/Basketball/web/teamsst/Video/QuantifiedTeam2Printable.aspx?iTeamID=2203&amp;iSeasonID=2020&amp;iGameSubTypeID=83&amp;offensive=0&amp;pergame=0" TargetMode="External"/><Relationship Id="rId181" Type="http://schemas.openxmlformats.org/officeDocument/2006/relationships/hyperlink" Target="https://www.synergysportstech.com/Synergy/Sport/Basketball/web/teamsst/Video/QuantifiedTeam2Printable.aspx?iTeamID=2324&amp;iSeasonID=2020&amp;iGameSubTypeID=83&amp;offensive=1&amp;pergame=0" TargetMode="External"/><Relationship Id="rId402" Type="http://schemas.openxmlformats.org/officeDocument/2006/relationships/hyperlink" Target="https://www.synergysportstech.com/Synergy/Sport/Basketball/web/teamsst/Video/QuantifiedTeam2Printable.aspx?iTeamID=2206&amp;iSeasonID=2020&amp;iGameSubTypeID=83&amp;offensive=0&amp;pergame=0" TargetMode="External"/><Relationship Id="rId279" Type="http://schemas.openxmlformats.org/officeDocument/2006/relationships/hyperlink" Target="https://www.synergysportstech.com/Synergy/Sport/Basketball/web/teamsst/Video/QuantifiedTeam2Printable.aspx?iTeamID=2207&amp;iSeasonID=2020&amp;iGameSubTypeID=83&amp;offensive=1&amp;pergame=0" TargetMode="External"/><Relationship Id="rId486" Type="http://schemas.openxmlformats.org/officeDocument/2006/relationships/hyperlink" Target="https://www.synergysportstech.com/Synergy/Sport/Basketball/web/teamsst/Video/QuantifiedTeam2Printable.aspx?iTeamID=2297&amp;iSeasonID=2020&amp;iGameSubTypeID=83&amp;offensive=0&amp;pergame=0" TargetMode="External"/><Relationship Id="rId43" Type="http://schemas.openxmlformats.org/officeDocument/2006/relationships/hyperlink" Target="https://www.synergysportstech.com/Synergy/Sport/Basketball/web/teamsst/Video/QuantifiedTeam2Printable.aspx?iTeamID=2370&amp;iSeasonID=2020&amp;iGameSubTypeID=83&amp;offensive=1&amp;pergame=0" TargetMode="External"/><Relationship Id="rId139" Type="http://schemas.openxmlformats.org/officeDocument/2006/relationships/hyperlink" Target="https://www.synergysportstech.com/Synergy/Sport/Basketball/web/teamsst/Video/QuantifiedTeam2Printable.aspx?iTeamID=2270&amp;iSeasonID=2020&amp;iGameSubTypeID=83&amp;offensive=1&amp;pergame=0" TargetMode="External"/><Relationship Id="rId346" Type="http://schemas.openxmlformats.org/officeDocument/2006/relationships/hyperlink" Target="https://www.synergysportstech.com/Synergy/Sport/Basketball/web/teamsst/Video/QuantifiedTeam2Printable.aspx?iTeamID=2104&amp;iSeasonID=2020&amp;iGameSubTypeID=83&amp;offensive=0&amp;pergame=0" TargetMode="External"/><Relationship Id="rId553" Type="http://schemas.openxmlformats.org/officeDocument/2006/relationships/hyperlink" Target="https://www.synergysportstech.com/Synergy/Sport/Basketball/web/teamsst/Video/QuantifiedTeam2Printable.aspx?iTeamID=2214&amp;iSeasonID=2020&amp;iGameSubTypeID=83&amp;offensive=1&amp;pergame=0" TargetMode="External"/><Relationship Id="rId192" Type="http://schemas.openxmlformats.org/officeDocument/2006/relationships/hyperlink" Target="https://www.synergysportstech.com/Synergy/Sport/Basketball/web/teamsst/Video/QuantifiedTeam2Printable.aspx?iTeamID=2130&amp;iSeasonID=2020&amp;iGameSubTypeID=83&amp;offensive=0&amp;pergame=0" TargetMode="External"/><Relationship Id="rId206" Type="http://schemas.openxmlformats.org/officeDocument/2006/relationships/hyperlink" Target="https://www.synergysportstech.com/Synergy/Sport/Basketball/web/teamsst/Video/QuantifiedTeam2Printable.aspx?iTeamID=2399&amp;iSeasonID=2020&amp;iGameSubTypeID=83&amp;offensive=0&amp;pergame=0" TargetMode="External"/><Relationship Id="rId413" Type="http://schemas.openxmlformats.org/officeDocument/2006/relationships/hyperlink" Target="https://www.synergysportstech.com/Synergy/Sport/Basketball/web/teamsst/Video/QuantifiedTeam2Printable.aspx?iTeamID=2395&amp;iSeasonID=2020&amp;iGameSubTypeID=83&amp;offensive=1&amp;pergame=0" TargetMode="External"/><Relationship Id="rId497" Type="http://schemas.openxmlformats.org/officeDocument/2006/relationships/hyperlink" Target="https://www.synergysportstech.com/Synergy/Sport/Basketball/web/teamsst/Video/QuantifiedTeam2Printable.aspx?iTeamID=2166&amp;iSeasonID=2020&amp;iGameSubTypeID=83&amp;offensive=1&amp;pergame=0" TargetMode="External"/><Relationship Id="rId620" Type="http://schemas.openxmlformats.org/officeDocument/2006/relationships/hyperlink" Target="https://www.synergysportstech.com/Synergy/Sport/Basketball/web/teamsst/Video/QuantifiedTeam2Printable.aspx?iTeamID=2267&amp;iSeasonID=2020&amp;iGameSubTypeID=83&amp;offensive=0&amp;pergame=0" TargetMode="External"/><Relationship Id="rId357" Type="http://schemas.openxmlformats.org/officeDocument/2006/relationships/hyperlink" Target="https://www.synergysportstech.com/Synergy/Sport/Basketball/web/teamsst/Video/QuantifiedTeam2Printable.aspx?iTeamID=2143&amp;iSeasonID=2020&amp;iGameSubTypeID=83&amp;offensive=1&amp;pergame=0" TargetMode="External"/><Relationship Id="rId54" Type="http://schemas.openxmlformats.org/officeDocument/2006/relationships/hyperlink" Target="https://www.synergysportstech.com/Synergy/Sport/Basketball/web/teamsst/Video/QuantifiedTeam2Printable.aspx?iTeamID=2400&amp;iSeasonID=2020&amp;iGameSubTypeID=83&amp;offensive=0&amp;pergame=0" TargetMode="External"/><Relationship Id="rId217" Type="http://schemas.openxmlformats.org/officeDocument/2006/relationships/hyperlink" Target="https://www.synergysportstech.com/Synergy/Sport/Basketball/web/teamsst/Video/QuantifiedTeam2Printable.aspx?iTeamID=2232&amp;iSeasonID=2020&amp;iGameSubTypeID=83&amp;offensive=1&amp;pergame=0" TargetMode="External"/><Relationship Id="rId564" Type="http://schemas.openxmlformats.org/officeDocument/2006/relationships/hyperlink" Target="https://www.synergysportstech.com/Synergy/Sport/Basketball/web/teamsst/Video/QuantifiedTeam2Printable.aspx?iTeamID=2274&amp;iSeasonID=2020&amp;iGameSubTypeID=83&amp;offensive=0&amp;pergame=0" TargetMode="External"/><Relationship Id="rId424" Type="http://schemas.openxmlformats.org/officeDocument/2006/relationships/hyperlink" Target="https://www.synergysportstech.com/Synergy/Sport/Basketball/web/teamsst/Video/QuantifiedTeam2Printable.aspx?iTeamID=2094&amp;iSeasonID=2020&amp;iGameSubTypeID=83&amp;offensive=0&amp;pergame=0" TargetMode="External"/><Relationship Id="rId631" Type="http://schemas.openxmlformats.org/officeDocument/2006/relationships/hyperlink" Target="https://www.synergysportstech.com/Synergy/Sport/Basketball/web/teamsst/Video/QuantifiedTeam2Printable.aspx?iTeamID=2130&amp;iSeasonID=2020&amp;iGameSubTypeID=83&amp;offensive=1&amp;pergame=0" TargetMode="External"/><Relationship Id="rId270" Type="http://schemas.openxmlformats.org/officeDocument/2006/relationships/hyperlink" Target="https://www.synergysportstech.com/Synergy/Sport/Basketball/web/teamsst/Video/QuantifiedTeam2Printable.aspx?iTeamID=2258&amp;iSeasonID=2020&amp;iGameSubTypeID=83&amp;offensive=0&amp;pergame=0" TargetMode="External"/><Relationship Id="rId65" Type="http://schemas.openxmlformats.org/officeDocument/2006/relationships/hyperlink" Target="https://www.synergysportstech.com/Synergy/Sport/Basketball/web/teamsst/Video/QuantifiedTeam2Printable.aspx?iTeamID=2188&amp;iSeasonID=2020&amp;iGameSubTypeID=83&amp;offensive=1&amp;pergame=0" TargetMode="External"/><Relationship Id="rId130" Type="http://schemas.openxmlformats.org/officeDocument/2006/relationships/hyperlink" Target="https://www.synergysportstech.com/Synergy/Sport/Basketball/web/teamsst/Video/QuantifiedTeam2Printable.aspx?iTeamID=2324&amp;iSeasonID=2020&amp;iGameSubTypeID=83&amp;offensive=0&amp;pergame=0" TargetMode="External"/><Relationship Id="rId368" Type="http://schemas.openxmlformats.org/officeDocument/2006/relationships/hyperlink" Target="https://www.synergysportstech.com/Synergy/Sport/Basketball/web/teamsst/Video/QuantifiedTeam2Printable.aspx?iTeamID=2068&amp;iSeasonID=2020&amp;iGameSubTypeID=83&amp;offensive=0&amp;pergame=0" TargetMode="External"/><Relationship Id="rId575" Type="http://schemas.openxmlformats.org/officeDocument/2006/relationships/hyperlink" Target="https://www.synergysportstech.com/Synergy/Sport/Basketball/web/teamsst/Video/QuantifiedTeam2Printable.aspx?iTeamID=2172&amp;iSeasonID=2020&amp;iGameSubTypeID=83&amp;offensive=1&amp;pergame=0" TargetMode="External"/><Relationship Id="rId228" Type="http://schemas.openxmlformats.org/officeDocument/2006/relationships/hyperlink" Target="https://www.synergysportstech.com/Synergy/Sport/Basketball/web/teamsst/Video/QuantifiedTeam2Printable.aspx?iTeamID=2374&amp;iSeasonID=2020&amp;iGameSubTypeID=83&amp;offensive=0&amp;pergame=0" TargetMode="External"/><Relationship Id="rId435" Type="http://schemas.openxmlformats.org/officeDocument/2006/relationships/hyperlink" Target="https://www.synergysportstech.com/Synergy/Sport/Basketball/web/teamsst/Video/QuantifiedTeam2Printable.aspx?iTeamID=2296&amp;iSeasonID=2020&amp;iGameSubTypeID=83&amp;offensive=1&amp;pergame=0" TargetMode="External"/><Relationship Id="rId642" Type="http://schemas.openxmlformats.org/officeDocument/2006/relationships/hyperlink" Target="https://www.synergysportstech.com/Synergy/Sport/Basketball/web/teamsst/Video/QuantifiedTeam2Printable.aspx?iTeamID=2388&amp;iSeasonID=2020&amp;iGameSubTypeID=83&amp;offensive=0&amp;pergame=0" TargetMode="External"/><Relationship Id="rId281" Type="http://schemas.openxmlformats.org/officeDocument/2006/relationships/hyperlink" Target="https://www.synergysportstech.com/Synergy/Sport/Basketball/web/teamsst/Video/QuantifiedTeam2Printable.aspx?iTeamID=2217&amp;iSeasonID=2020&amp;iGameSubTypeID=83&amp;offensive=1&amp;pergame=0" TargetMode="External"/><Relationship Id="rId502" Type="http://schemas.openxmlformats.org/officeDocument/2006/relationships/hyperlink" Target="https://www.synergysportstech.com/Synergy/Sport/Basketball/web/teamsst/Video/QuantifiedTeam2Printable.aspx?iTeamID=2333&amp;iSeasonID=2020&amp;iGameSubTypeID=83&amp;offensive=0&amp;pergame=0" TargetMode="External"/><Relationship Id="rId76" Type="http://schemas.openxmlformats.org/officeDocument/2006/relationships/hyperlink" Target="https://www.synergysportstech.com/Synergy/Sport/Basketball/web/teamsst/Video/QuantifiedTeam2Printable.aspx?iTeamID=2177&amp;iSeasonID=2020&amp;iGameSubTypeID=83&amp;offensive=0&amp;pergame=0" TargetMode="External"/><Relationship Id="rId141" Type="http://schemas.openxmlformats.org/officeDocument/2006/relationships/hyperlink" Target="https://www.synergysportstech.com/Synergy/Sport/Basketball/web/teamsst/Video/QuantifiedTeam2Printable.aspx?iTeamID=2080&amp;iSeasonID=2020&amp;iGameSubTypeID=83&amp;offensive=1&amp;pergame=0" TargetMode="External"/><Relationship Id="rId379" Type="http://schemas.openxmlformats.org/officeDocument/2006/relationships/hyperlink" Target="https://www.synergysportstech.com/Synergy/Sport/Basketball/web/teamsst/Video/QuantifiedTeam2Printable.aspx?iTeamID=2289&amp;iSeasonID=2020&amp;iGameSubTypeID=83&amp;offensive=1&amp;pergame=0" TargetMode="External"/><Relationship Id="rId586" Type="http://schemas.openxmlformats.org/officeDocument/2006/relationships/hyperlink" Target="https://www.synergysportstech.com/Synergy/Sport/Basketball/web/teamsst/Video/QuantifiedTeam2Printable.aspx?iTeamID=2269&amp;iSeasonID=2020&amp;iGameSubTypeID=83&amp;offensive=0&amp;pergame=0" TargetMode="External"/><Relationship Id="rId7" Type="http://schemas.openxmlformats.org/officeDocument/2006/relationships/hyperlink" Target="https://www.synergysportstech.com/Synergy/Sport/Basketball/web/teamsst/Video/QuantifiedTeam2Printable.aspx?iTeamID=2151&amp;iSeasonID=2020&amp;iGameSubTypeID=83&amp;offensive=1&amp;pergame=0" TargetMode="External"/><Relationship Id="rId239" Type="http://schemas.openxmlformats.org/officeDocument/2006/relationships/hyperlink" Target="https://www.synergysportstech.com/Synergy/Sport/Basketball/web/teamsst/Video/QuantifiedTeam2Printable.aspx?iTeamID=2146&amp;iSeasonID=2020&amp;iGameSubTypeID=83&amp;offensive=1&amp;pergame=0" TargetMode="External"/><Relationship Id="rId446" Type="http://schemas.openxmlformats.org/officeDocument/2006/relationships/hyperlink" Target="https://www.synergysportstech.com/Synergy/Sport/Basketball/web/teamsst/Video/QuantifiedTeam2Printable.aspx?iTeamID=2380&amp;iSeasonID=2020&amp;iGameSubTypeID=83&amp;offensive=0&amp;pergame=0" TargetMode="External"/><Relationship Id="rId653" Type="http://schemas.openxmlformats.org/officeDocument/2006/relationships/hyperlink" Target="https://www.synergysportstech.com/Synergy/Sport/Basketball/web/teamsst/Video/QuantifiedTeam2Printable.aspx?iTeamID=969&amp;iSeasonID=2020&amp;iGameSubTypeID=83&amp;offensive=1&amp;pergame=0" TargetMode="External"/><Relationship Id="rId292" Type="http://schemas.openxmlformats.org/officeDocument/2006/relationships/hyperlink" Target="https://www.synergysportstech.com/Synergy/Sport/Basketball/web/teamsst/Video/QuantifiedTeam2Printable.aspx?iTeamID=2167&amp;iSeasonID=2020&amp;iGameSubTypeID=83&amp;offensive=0&amp;pergame=0" TargetMode="External"/><Relationship Id="rId306" Type="http://schemas.openxmlformats.org/officeDocument/2006/relationships/hyperlink" Target="https://www.synergysportstech.com/Synergy/Sport/Basketball/web/teamsst/Video/QuantifiedTeam2Printable.aspx?iTeamID=2069&amp;iSeasonID=2020&amp;iGameSubTypeID=83&amp;offensive=0&amp;pergame=0" TargetMode="External"/><Relationship Id="rId87" Type="http://schemas.openxmlformats.org/officeDocument/2006/relationships/hyperlink" Target="https://www.synergysportstech.com/Synergy/Sport/Basketball/web/teamsst/Video/QuantifiedTeam2Printable.aspx?iTeamID=2310&amp;iSeasonID=2020&amp;iGameSubTypeID=83&amp;offensive=1&amp;pergame=0" TargetMode="External"/><Relationship Id="rId513" Type="http://schemas.openxmlformats.org/officeDocument/2006/relationships/hyperlink" Target="https://www.synergysportstech.com/Synergy/Sport/Basketball/web/teamsst/Video/QuantifiedTeam2Printable.aspx?iTeamID=2246&amp;iSeasonID=2020&amp;iGameSubTypeID=83&amp;offensive=1&amp;pergame=0" TargetMode="External"/><Relationship Id="rId597" Type="http://schemas.openxmlformats.org/officeDocument/2006/relationships/hyperlink" Target="https://www.synergysportstech.com/Synergy/Sport/Basketball/web/teamsst/Video/QuantifiedTeam2Printable.aspx?iTeamID=2371&amp;iSeasonID=2020&amp;iGameSubTypeID=83&amp;offensive=1&amp;pergame=0" TargetMode="External"/><Relationship Id="rId152" Type="http://schemas.openxmlformats.org/officeDocument/2006/relationships/hyperlink" Target="https://www.synergysportstech.com/Synergy/Sport/Basketball/web/teamsst/Video/QuantifiedTeam2Printable.aspx?iTeamID=980&amp;iSeasonID=2020&amp;iGameSubTypeID=83&amp;offensive=0&amp;pergame=0" TargetMode="External"/><Relationship Id="rId457" Type="http://schemas.openxmlformats.org/officeDocument/2006/relationships/hyperlink" Target="https://www.synergysportstech.com/Synergy/Sport/Basketball/web/teamsst/Video/QuantifiedTeam2Printable.aspx?iTeamID=2354&amp;iSeasonID=2020&amp;iGameSubTypeID=83&amp;offensive=1&amp;pergame=0" TargetMode="External"/><Relationship Id="rId664" Type="http://schemas.openxmlformats.org/officeDocument/2006/relationships/hyperlink" Target="https://www.synergysportstech.com/Synergy/Sport/Basketball/web/teamsst/Video/QuantifiedTeam2Printable.aspx?iTeamID=2407&amp;iSeasonID=2020&amp;iGameSubTypeID=83&amp;offensive=0&amp;pergame=0" TargetMode="External"/><Relationship Id="rId14" Type="http://schemas.openxmlformats.org/officeDocument/2006/relationships/hyperlink" Target="https://www.synergysportstech.com/Synergy/Sport/Basketball/web/teamsst/Video/QuantifiedTeam2Printable.aspx?iTeamID=2338&amp;iSeasonID=2020&amp;iGameSubTypeID=83&amp;offensive=0&amp;pergame=0" TargetMode="External"/><Relationship Id="rId317" Type="http://schemas.openxmlformats.org/officeDocument/2006/relationships/hyperlink" Target="https://www.synergysportstech.com/Synergy/Sport/Basketball/web/teamsst/Video/QuantifiedTeam2Printable.aspx?iTeamID=2283&amp;iSeasonID=2020&amp;iGameSubTypeID=83&amp;offensive=1&amp;pergame=0" TargetMode="External"/><Relationship Id="rId524" Type="http://schemas.openxmlformats.org/officeDocument/2006/relationships/hyperlink" Target="https://www.synergysportstech.com/Synergy/Sport/Basketball/web/teamsst/Video/QuantifiedTeam2Printable.aspx?iTeamID=2393&amp;iSeasonID=2020&amp;iGameSubTypeID=83&amp;offensive=0&amp;pergame=0" TargetMode="External"/><Relationship Id="rId98" Type="http://schemas.openxmlformats.org/officeDocument/2006/relationships/hyperlink" Target="https://www.synergysportstech.com/Synergy/Sport/Basketball/web/teamsst/Video/QuantifiedTeam2Printable.aspx?iTeamID=2075&amp;iSeasonID=2020&amp;iGameSubTypeID=83&amp;offensive=0&amp;pergame=0" TargetMode="External"/><Relationship Id="rId163" Type="http://schemas.openxmlformats.org/officeDocument/2006/relationships/hyperlink" Target="https://www.synergysportstech.com/Synergy/Sport/Basketball/web/teamsst/Video/QuantifiedTeam2Printable.aspx?iTeamID=2325&amp;iSeasonID=2020&amp;iGameSubTypeID=83&amp;offensive=1&amp;pergame=0" TargetMode="External"/><Relationship Id="rId370" Type="http://schemas.openxmlformats.org/officeDocument/2006/relationships/hyperlink" Target="https://www.synergysportstech.com/Synergy/Sport/Basketball/web/teamsst/Video/QuantifiedTeam2Printable.aspx?iTeamID=2361&amp;iSeasonID=2020&amp;iGameSubTypeID=83&amp;offensive=0&amp;pergame=0" TargetMode="External"/><Relationship Id="rId230" Type="http://schemas.openxmlformats.org/officeDocument/2006/relationships/hyperlink" Target="https://www.synergysportstech.com/Synergy/Sport/Basketball/web/teamsst/Video/QuantifiedTeam2Printable.aspx?iTeamID=2218&amp;iSeasonID=2020&amp;iGameSubTypeID=83&amp;offensive=0&amp;pergame=0" TargetMode="External"/><Relationship Id="rId468" Type="http://schemas.openxmlformats.org/officeDocument/2006/relationships/hyperlink" Target="https://www.synergysportstech.com/Synergy/Sport/Basketball/web/teamsst/Video/QuantifiedTeam2Printable.aspx?iTeamID=2345&amp;iSeasonID=2020&amp;iGameSubTypeID=83&amp;offensive=0&amp;pergame=0" TargetMode="External"/><Relationship Id="rId675" Type="http://schemas.openxmlformats.org/officeDocument/2006/relationships/hyperlink" Target="https://www.synergysportstech.com/Synergy/Sport/Basketball/web/teamsst/Video/QuantifiedTeam2Printable.aspx?iTeamID=2100&amp;iSeasonID=2020&amp;iGameSubTypeID=83&amp;offensive=1&amp;pergame=0" TargetMode="External"/><Relationship Id="rId25" Type="http://schemas.openxmlformats.org/officeDocument/2006/relationships/hyperlink" Target="https://www.synergysportstech.com/Synergy/Sport/Basketball/web/teamsst/Video/QuantifiedTeam2Printable.aspx?iTeamID=2119&amp;iSeasonID=2020&amp;iGameSubTypeID=83&amp;offensive=1&amp;pergame=0" TargetMode="External"/><Relationship Id="rId328" Type="http://schemas.openxmlformats.org/officeDocument/2006/relationships/hyperlink" Target="https://www.synergysportstech.com/Synergy/Sport/Basketball/web/teamsst/Video/QuantifiedTeam2Printable.aspx?iTeamID=2251&amp;iSeasonID=2020&amp;iGameSubTypeID=83&amp;offensive=0&amp;pergame=0" TargetMode="External"/><Relationship Id="rId535" Type="http://schemas.openxmlformats.org/officeDocument/2006/relationships/hyperlink" Target="https://www.synergysportstech.com/Synergy/Sport/Basketball/web/teamsst/Video/QuantifiedTeam2Printable.aspx?iTeamID=2116&amp;iSeasonID=2020&amp;iGameSubTypeID=83&amp;offensive=1&amp;pergame=0" TargetMode="External"/><Relationship Id="rId174" Type="http://schemas.openxmlformats.org/officeDocument/2006/relationships/hyperlink" Target="https://www.synergysportstech.com/Synergy/Sport/Basketball/web/teamsst/Video/QuantifiedTeam2Printable.aspx?iTeamID=2358&amp;iSeasonID=2020&amp;iGameSubTypeID=83&amp;offensive=0&amp;pergame=0" TargetMode="External"/><Relationship Id="rId381" Type="http://schemas.openxmlformats.org/officeDocument/2006/relationships/hyperlink" Target="https://www.synergysportstech.com/Synergy/Sport/Basketball/web/teamsst/Video/QuantifiedTeam2Printable.aspx?iTeamID=2077&amp;iSeasonID=2020&amp;iGameSubTypeID=83&amp;offensive=1&amp;pergame=0" TargetMode="External"/><Relationship Id="rId602" Type="http://schemas.openxmlformats.org/officeDocument/2006/relationships/hyperlink" Target="https://www.synergysportstech.com/Synergy/Sport/Basketball/web/teamsst/Video/QuantifiedTeam2Printable.aspx?iTeamID=2352&amp;iSeasonID=2020&amp;iGameSubTypeID=83&amp;offensive=0&amp;pergame=0" TargetMode="External"/><Relationship Id="rId241" Type="http://schemas.openxmlformats.org/officeDocument/2006/relationships/hyperlink" Target="https://www.synergysportstech.com/Synergy/Sport/Basketball/web/teamsst/Video/QuantifiedTeam2Printable.aspx?iTeamID=2340&amp;iSeasonID=2020&amp;iGameSubTypeID=83&amp;offensive=1&amp;pergame=0" TargetMode="External"/><Relationship Id="rId479" Type="http://schemas.openxmlformats.org/officeDocument/2006/relationships/hyperlink" Target="https://www.synergysportstech.com/Synergy/Sport/Basketball/web/teamsst/Video/QuantifiedTeam2Printable.aspx?iTeamID=2106&amp;iSeasonID=2020&amp;iGameSubTypeID=83&amp;offensive=1&amp;pergame=0" TargetMode="External"/><Relationship Id="rId686" Type="http://schemas.openxmlformats.org/officeDocument/2006/relationships/hyperlink" Target="https://www.synergysportstech.com/Synergy/Sport/Basketball/web/teamsst/Video/QuantifiedTeam2Printable.aspx?iTeamID=2232&amp;iSeasonID=2020&amp;iGameSubTypeID=83&amp;offensive=0&amp;pergame=0" TargetMode="External"/><Relationship Id="rId36" Type="http://schemas.openxmlformats.org/officeDocument/2006/relationships/hyperlink" Target="https://www.synergysportstech.com/Synergy/Sport/Basketball/web/teamsst/Video/QuantifiedTeam2Printable.aspx?iTeamID=2189&amp;iSeasonID=2020&amp;iGameSubTypeID=83&amp;offensive=0&amp;pergame=0" TargetMode="External"/><Relationship Id="rId339" Type="http://schemas.openxmlformats.org/officeDocument/2006/relationships/hyperlink" Target="https://www.synergysportstech.com/Synergy/Sport/Basketball/web/teamsst/Video/QuantifiedTeam2Printable.aspx?iTeamID=2294&amp;iSeasonID=2020&amp;iGameSubTypeID=83&amp;offensive=1&amp;pergame=0" TargetMode="External"/><Relationship Id="rId546" Type="http://schemas.openxmlformats.org/officeDocument/2006/relationships/hyperlink" Target="https://www.synergysportstech.com/Synergy/Sport/Basketball/web/teamsst/Video/QuantifiedTeam2Printable.aspx?iTeamID=2282&amp;iSeasonID=2020&amp;iGameSubTypeID=83&amp;offensive=0&amp;pergame=0" TargetMode="External"/><Relationship Id="rId101" Type="http://schemas.openxmlformats.org/officeDocument/2006/relationships/hyperlink" Target="https://www.synergysportstech.com/Synergy/Sport/Basketball/web/teamsst/Video/QuantifiedTeam2Printable.aspx?iTeamID=2380&amp;iSeasonID=2020&amp;iGameSubTypeID=83&amp;offensive=1&amp;pergame=0" TargetMode="External"/><Relationship Id="rId185" Type="http://schemas.openxmlformats.org/officeDocument/2006/relationships/hyperlink" Target="https://www.synergysportstech.com/Synergy/Sport/Basketball/web/teamsst/Video/QuantifiedTeam2Printable.aspx?iTeamID=2385&amp;iSeasonID=2020&amp;iGameSubTypeID=83&amp;offensive=1&amp;pergame=0" TargetMode="External"/><Relationship Id="rId406" Type="http://schemas.openxmlformats.org/officeDocument/2006/relationships/hyperlink" Target="https://www.synergysportstech.com/Synergy/Sport/Basketball/web/teamsst/Video/QuantifiedTeam2Printable.aspx?iTeamID=2112&amp;iSeasonID=2020&amp;iGameSubTypeID=83&amp;offensive=0&amp;pergame=0" TargetMode="External"/><Relationship Id="rId392" Type="http://schemas.openxmlformats.org/officeDocument/2006/relationships/hyperlink" Target="https://www.synergysportstech.com/Synergy/Sport/Basketball/web/teamsst/Video/QuantifiedTeam2Printable.aspx?iTeamID=2304&amp;iSeasonID=2020&amp;iGameSubTypeID=83&amp;offensive=0&amp;pergame=0" TargetMode="External"/><Relationship Id="rId613" Type="http://schemas.openxmlformats.org/officeDocument/2006/relationships/hyperlink" Target="https://www.synergysportstech.com/Synergy/Sport/Basketball/web/teamsst/Video/QuantifiedTeam2Printable.aspx?iTeamID=2092&amp;iSeasonID=2020&amp;iGameSubTypeID=83&amp;offensive=1&amp;pergame=0" TargetMode="External"/><Relationship Id="rId252" Type="http://schemas.openxmlformats.org/officeDocument/2006/relationships/hyperlink" Target="https://www.synergysportstech.com/Synergy/Sport/Basketball/web/teamsst/Video/QuantifiedTeam2Printable.aspx?iTeamID=2119&amp;iSeasonID=2020&amp;iGameSubTypeID=83&amp;offensive=0&amp;pergame=0" TargetMode="External"/><Relationship Id="rId47" Type="http://schemas.openxmlformats.org/officeDocument/2006/relationships/hyperlink" Target="https://www.synergysportstech.com/Synergy/Sport/Basketball/web/teamsst/Video/QuantifiedTeam2Printable.aspx?iTeamID=2065&amp;iSeasonID=2020&amp;iGameSubTypeID=83&amp;offensive=1&amp;pergame=0" TargetMode="External"/><Relationship Id="rId112" Type="http://schemas.openxmlformats.org/officeDocument/2006/relationships/hyperlink" Target="https://www.synergysportstech.com/Synergy/Sport/Basketball/web/teamsst/Video/QuantifiedTeam2Printable.aspx?iTeamID=2064&amp;iSeasonID=2020&amp;iGameSubTypeID=83&amp;offensive=0&amp;pergame=0" TargetMode="External"/><Relationship Id="rId557" Type="http://schemas.openxmlformats.org/officeDocument/2006/relationships/hyperlink" Target="https://www.synergysportstech.com/Synergy/Sport/Basketball/web/teamsst/Video/QuantifiedTeam2Printable.aspx?iTeamID=2327&amp;iSeasonID=2020&amp;iGameSubTypeID=83&amp;offensive=1&amp;pergame=0" TargetMode="External"/><Relationship Id="rId196" Type="http://schemas.openxmlformats.org/officeDocument/2006/relationships/hyperlink" Target="https://www.synergysportstech.com/Synergy/Sport/Basketball/web/teamsst/Video/QuantifiedTeam2Printable.aspx?iTeamID=978&amp;iSeasonID=2020&amp;iGameSubTypeID=83&amp;offensive=0&amp;pergame=0" TargetMode="External"/><Relationship Id="rId417" Type="http://schemas.openxmlformats.org/officeDocument/2006/relationships/hyperlink" Target="https://www.synergysportstech.com/Synergy/Sport/Basketball/web/teamsst/Video/QuantifiedTeam2Printable.aspx?iTeamID=4973&amp;iSeasonID=2020&amp;iGameSubTypeID=83&amp;offensive=1&amp;pergame=0" TargetMode="External"/><Relationship Id="rId624" Type="http://schemas.openxmlformats.org/officeDocument/2006/relationships/hyperlink" Target="https://www.synergysportstech.com/Synergy/Sport/Basketball/web/teamsst/Video/QuantifiedTeam2Printable.aspx?iTeamID=2355&amp;iSeasonID=2020&amp;iGameSubTypeID=83&amp;offensive=0&amp;pergame=0" TargetMode="External"/><Relationship Id="rId263" Type="http://schemas.openxmlformats.org/officeDocument/2006/relationships/hyperlink" Target="https://www.synergysportstech.com/Synergy/Sport/Basketball/web/teamsst/Video/QuantifiedTeam2Printable.aspx?iTeamID=2351&amp;iSeasonID=2020&amp;iGameSubTypeID=83&amp;offensive=1&amp;pergame=0" TargetMode="External"/><Relationship Id="rId470" Type="http://schemas.openxmlformats.org/officeDocument/2006/relationships/hyperlink" Target="https://www.synergysportstech.com/Synergy/Sport/Basketball/web/teamsst/Video/QuantifiedTeam2Printable.aspx?iTeamID=2340&amp;iSeasonID=2020&amp;iGameSubTypeID=83&amp;offensive=0&amp;pergame=0" TargetMode="External"/><Relationship Id="rId58" Type="http://schemas.openxmlformats.org/officeDocument/2006/relationships/hyperlink" Target="https://www.synergysportstech.com/Synergy/Sport/Basketball/web/teamsst/Video/QuantifiedTeam2Printable.aspx?iTeamID=2066&amp;iSeasonID=2020&amp;iGameSubTypeID=83&amp;offensive=0&amp;pergame=0" TargetMode="External"/><Relationship Id="rId123" Type="http://schemas.openxmlformats.org/officeDocument/2006/relationships/hyperlink" Target="https://www.synergysportstech.com/Synergy/Sport/Basketball/web/teamsst/Video/QuantifiedTeam2Printable.aspx?iTeamID=2202&amp;iSeasonID=2020&amp;iGameSubTypeID=83&amp;offensive=1&amp;pergame=0" TargetMode="External"/><Relationship Id="rId330" Type="http://schemas.openxmlformats.org/officeDocument/2006/relationships/hyperlink" Target="https://www.synergysportstech.com/Synergy/Sport/Basketball/web/teamsst/Video/QuantifiedTeam2Printable.aspx?iTeamID=2234&amp;iSeasonID=2020&amp;iGameSubTypeID=83&amp;offensive=0&amp;pergame=0" TargetMode="External"/><Relationship Id="rId568" Type="http://schemas.openxmlformats.org/officeDocument/2006/relationships/hyperlink" Target="https://www.synergysportstech.com/Synergy/Sport/Basketball/web/teamsst/Video/QuantifiedTeam2Printable.aspx?iTeamID=2385&amp;iSeasonID=2020&amp;iGameSubTypeID=83&amp;offensive=0&amp;pergame=0" TargetMode="External"/><Relationship Id="rId428" Type="http://schemas.openxmlformats.org/officeDocument/2006/relationships/hyperlink" Target="https://www.synergysportstech.com/Synergy/Sport/Basketball/web/teamsst/Video/QuantifiedTeam2Printable.aspx?iTeamID=2677&amp;iSeasonID=2020&amp;iGameSubTypeID=83&amp;offensive=0&amp;pergame=0" TargetMode="External"/><Relationship Id="rId635" Type="http://schemas.openxmlformats.org/officeDocument/2006/relationships/hyperlink" Target="https://www.synergysportstech.com/Synergy/Sport/Basketball/web/teamsst/Video/QuantifiedTeam2Printable.aspx?iTeamID=2167&amp;iSeasonID=2020&amp;iGameSubTypeID=83&amp;offensive=1&amp;pergame=0" TargetMode="External"/><Relationship Id="rId274" Type="http://schemas.openxmlformats.org/officeDocument/2006/relationships/hyperlink" Target="https://www.synergysportstech.com/Synergy/Sport/Basketball/web/teamsst/Video/QuantifiedTeam2Printable.aspx?iTeamID=2363&amp;iSeasonID=2020&amp;iGameSubTypeID=83&amp;offensive=0&amp;pergame=0" TargetMode="External"/><Relationship Id="rId481" Type="http://schemas.openxmlformats.org/officeDocument/2006/relationships/hyperlink" Target="https://www.synergysportstech.com/Synergy/Sport/Basketball/web/teamsst/Video/QuantifiedTeam2Printable.aspx?iTeamID=2677&amp;iSeasonID=2020&amp;iGameSubTypeID=83&amp;offensive=1&amp;pergame=0" TargetMode="External"/><Relationship Id="rId69" Type="http://schemas.openxmlformats.org/officeDocument/2006/relationships/hyperlink" Target="https://www.synergysportstech.com/Synergy/Sport/Basketball/web/teamsst/Video/QuantifiedTeam2Printable.aspx?iTeamID=2362&amp;iSeasonID=2020&amp;iGameSubTypeID=83&amp;offensive=1&amp;pergame=0" TargetMode="External"/><Relationship Id="rId134" Type="http://schemas.openxmlformats.org/officeDocument/2006/relationships/hyperlink" Target="https://www.synergysportstech.com/Synergy/Sport/Basketball/web/teamsst/Video/QuantifiedTeam2Printable.aspx?iTeamID=3526&amp;iSeasonID=2020&amp;iGameSubTypeID=83&amp;offensive=0&amp;pergame=0" TargetMode="External"/><Relationship Id="rId579" Type="http://schemas.openxmlformats.org/officeDocument/2006/relationships/hyperlink" Target="https://www.synergysportstech.com/Synergy/Sport/Basketball/web/teamsst/Video/QuantifiedTeam2Printable.aspx?iTeamID=2311&amp;iSeasonID=2020&amp;iGameSubTypeID=83&amp;offensive=1&amp;pergame=0" TargetMode="External"/><Relationship Id="rId341" Type="http://schemas.openxmlformats.org/officeDocument/2006/relationships/hyperlink" Target="https://www.synergysportstech.com/Synergy/Sport/Basketball/web/teamsst/Video/QuantifiedTeam2Printable.aspx?iTeamID=2114&amp;iSeasonID=2020&amp;iGameSubTypeID=83&amp;offensive=1&amp;pergame=0" TargetMode="External"/><Relationship Id="rId439" Type="http://schemas.openxmlformats.org/officeDocument/2006/relationships/hyperlink" Target="https://www.synergysportstech.com/Synergy/Sport/Basketball/web/teamsst/Video/QuantifiedTeam2Printable.aspx?iTeamID=2142&amp;iSeasonID=2020&amp;iGameSubTypeID=83&amp;offensive=1&amp;pergame=0" TargetMode="External"/><Relationship Id="rId646" Type="http://schemas.openxmlformats.org/officeDocument/2006/relationships/hyperlink" Target="https://www.synergysportstech.com/Synergy/Sport/Basketball/web/teamsst/Video/QuantifiedTeam2Printable.aspx?iTeamID=2294&amp;iSeasonID=2020&amp;iGameSubTypeID=83&amp;offensive=0&amp;pergame=0" TargetMode="External"/><Relationship Id="rId201" Type="http://schemas.openxmlformats.org/officeDocument/2006/relationships/hyperlink" Target="https://www.synergysportstech.com/Synergy/Sport/Basketball/web/teamsst/Video/QuantifiedTeam2Printable.aspx?iTeamID=2222&amp;iSeasonID=2020&amp;iGameSubTypeID=83&amp;offensive=1&amp;pergame=0" TargetMode="External"/><Relationship Id="rId285" Type="http://schemas.openxmlformats.org/officeDocument/2006/relationships/hyperlink" Target="https://www.synergysportstech.com/Synergy/Sport/Basketball/web/teamsst/Video/QuantifiedTeam2Printable.aspx?iTeamID=2193&amp;iSeasonID=2020&amp;iGameSubTypeID=83&amp;offensive=1&amp;pergame=0" TargetMode="External"/><Relationship Id="rId506" Type="http://schemas.openxmlformats.org/officeDocument/2006/relationships/hyperlink" Target="https://www.synergysportstech.com/Synergy/Sport/Basketball/web/teamsst/Video/QuantifiedTeam2Printable.aspx?iTeamID=997&amp;iSeasonID=2020&amp;iGameSubTypeID=83&amp;offensive=0&amp;pergame=0" TargetMode="External"/><Relationship Id="rId492" Type="http://schemas.openxmlformats.org/officeDocument/2006/relationships/hyperlink" Target="https://www.synergysportstech.com/Synergy/Sport/Basketball/web/teamsst/Video/QuantifiedTeam2Printable.aspx?iTeamID=2229&amp;iSeasonID=2020&amp;iGameSubTypeID=83&amp;offensive=0&amp;pergame=0" TargetMode="External"/><Relationship Id="rId145" Type="http://schemas.openxmlformats.org/officeDocument/2006/relationships/hyperlink" Target="https://www.synergysportstech.com/Synergy/Sport/Basketball/web/teamsst/Video/QuantifiedTeam2Printable.aspx?iTeamID=2178&amp;iSeasonID=2020&amp;iGameSubTypeID=83&amp;offensive=1&amp;pergame=0" TargetMode="External"/><Relationship Id="rId352" Type="http://schemas.openxmlformats.org/officeDocument/2006/relationships/hyperlink" Target="https://www.synergysportstech.com/Synergy/Sport/Basketball/web/teamsst/Video/QuantifiedTeam2Printable.aspx?iTeamID=2197&amp;iSeasonID=2020&amp;iGameSubTypeID=83&amp;offensive=0&amp;pergame=0" TargetMode="External"/><Relationship Id="rId212" Type="http://schemas.openxmlformats.org/officeDocument/2006/relationships/hyperlink" Target="https://www.synergysportstech.com/Synergy/Sport/Basketball/web/teamsst/Video/QuantifiedTeam2Printable.aspx?iTeamID=2290&amp;iSeasonID=2020&amp;iGameSubTypeID=83&amp;offensive=0&amp;pergame=0" TargetMode="External"/><Relationship Id="rId254" Type="http://schemas.openxmlformats.org/officeDocument/2006/relationships/hyperlink" Target="https://www.synergysportstech.com/Synergy/Sport/Basketball/web/teamsst/Video/QuantifiedTeam2Printable.aspx?iTeamID=2118&amp;iSeasonID=2020&amp;iGameSubTypeID=83&amp;offensive=0&amp;pergame=0" TargetMode="External"/><Relationship Id="rId657" Type="http://schemas.openxmlformats.org/officeDocument/2006/relationships/hyperlink" Target="https://www.synergysportstech.com/Synergy/Sport/Basketball/web/teamsst/Video/QuantifiedTeam2Printable.aspx?iTeamID=2209&amp;iSeasonID=2020&amp;iGameSubTypeID=83&amp;offensive=1&amp;pergame=0" TargetMode="External"/><Relationship Id="rId49" Type="http://schemas.openxmlformats.org/officeDocument/2006/relationships/hyperlink" Target="https://www.synergysportstech.com/Synergy/Sport/Basketball/web/teamsst/Video/QuantifiedTeam2Printable.aspx?iTeamID=2320&amp;iSeasonID=2020&amp;iGameSubTypeID=83&amp;offensive=1&amp;pergame=0" TargetMode="External"/><Relationship Id="rId114" Type="http://schemas.openxmlformats.org/officeDocument/2006/relationships/hyperlink" Target="https://www.synergysportstech.com/Synergy/Sport/Basketball/web/teamsst/Video/QuantifiedTeam2Printable.aspx?iTeamID=2365&amp;iSeasonID=2020&amp;iGameSubTypeID=83&amp;offensive=0&amp;pergame=0" TargetMode="External"/><Relationship Id="rId296" Type="http://schemas.openxmlformats.org/officeDocument/2006/relationships/hyperlink" Target="https://www.synergysportstech.com/Synergy/Sport/Basketball/web/teamsst/Video/QuantifiedTeam2Printable.aspx?iTeamID=2172&amp;iSeasonID=2020&amp;iGameSubTypeID=83&amp;offensive=0&amp;pergame=0" TargetMode="External"/><Relationship Id="rId461" Type="http://schemas.openxmlformats.org/officeDocument/2006/relationships/hyperlink" Target="https://www.synergysportstech.com/Synergy/Sport/Basketball/web/teamsst/Video/QuantifiedTeam2Printable.aspx?iTeamID=2352&amp;iSeasonID=2020&amp;iGameSubTypeID=83&amp;offensive=1&amp;pergame=0" TargetMode="External"/><Relationship Id="rId517" Type="http://schemas.openxmlformats.org/officeDocument/2006/relationships/hyperlink" Target="https://www.synergysportstech.com/Synergy/Sport/Basketball/web/teamsst/Video/QuantifiedTeam2Printable.aspx?iTeamID=2242&amp;iSeasonID=2020&amp;iGameSubTypeID=83&amp;offensive=1&amp;pergame=0" TargetMode="External"/><Relationship Id="rId559" Type="http://schemas.openxmlformats.org/officeDocument/2006/relationships/hyperlink" Target="https://www.synergysportstech.com/Synergy/Sport/Basketball/web/teamsst/Video/QuantifiedTeam2Printable.aspx?iTeamID=2108&amp;iSeasonID=2020&amp;iGameSubTypeID=83&amp;offensive=1&amp;pergame=0" TargetMode="External"/><Relationship Id="rId60" Type="http://schemas.openxmlformats.org/officeDocument/2006/relationships/hyperlink" Target="https://www.synergysportstech.com/Synergy/Sport/Basketball/web/teamsst/Video/QuantifiedTeam2Printable.aspx?iTeamID=2298&amp;iSeasonID=2020&amp;iGameSubTypeID=83&amp;offensive=0&amp;pergame=0" TargetMode="External"/><Relationship Id="rId156" Type="http://schemas.openxmlformats.org/officeDocument/2006/relationships/hyperlink" Target="https://www.synergysportstech.com/Synergy/Sport/Basketball/web/teamsst/Video/QuantifiedTeam2Printable.aspx?iTeamID=2243&amp;iSeasonID=2020&amp;iGameSubTypeID=83&amp;offensive=0&amp;pergame=0" TargetMode="External"/><Relationship Id="rId198" Type="http://schemas.openxmlformats.org/officeDocument/2006/relationships/hyperlink" Target="https://www.synergysportstech.com/Synergy/Sport/Basketball/web/teamsst/Video/QuantifiedTeam2Printable.aspx?iTeamID=2222&amp;iSeasonID=2020&amp;iGameSubTypeID=83&amp;offensive=0&amp;pergame=0" TargetMode="External"/><Relationship Id="rId321" Type="http://schemas.openxmlformats.org/officeDocument/2006/relationships/hyperlink" Target="https://www.synergysportstech.com/Synergy/Sport/Basketball/web/teamsst/Video/QuantifiedTeam2Printable.aspx?iTeamID=2064&amp;iSeasonID=2020&amp;iGameSubTypeID=83&amp;offensive=1&amp;pergame=0" TargetMode="External"/><Relationship Id="rId363" Type="http://schemas.openxmlformats.org/officeDocument/2006/relationships/hyperlink" Target="https://www.synergysportstech.com/Synergy/Sport/Basketball/web/teamsst/Video/QuantifiedTeam2Printable.aspx?iTeamID=2349&amp;iSeasonID=2020&amp;iGameSubTypeID=83&amp;offensive=1&amp;pergame=0" TargetMode="External"/><Relationship Id="rId419" Type="http://schemas.openxmlformats.org/officeDocument/2006/relationships/hyperlink" Target="https://www.synergysportstech.com/Synergy/Sport/Basketball/web/teamsst/Video/QuantifiedTeam2Printable.aspx?iTeamID=991&amp;iSeasonID=2020&amp;iGameSubTypeID=83&amp;offensive=1&amp;pergame=0" TargetMode="External"/><Relationship Id="rId570" Type="http://schemas.openxmlformats.org/officeDocument/2006/relationships/hyperlink" Target="https://www.synergysportstech.com/Synergy/Sport/Basketball/web/teamsst/Video/QuantifiedTeam2Printable.aspx?iTeamID=993&amp;iSeasonID=2020&amp;iGameSubTypeID=83&amp;offensive=0&amp;pergame=0" TargetMode="External"/><Relationship Id="rId626" Type="http://schemas.openxmlformats.org/officeDocument/2006/relationships/hyperlink" Target="https://www.synergysportstech.com/Synergy/Sport/Basketball/web/teamsst/Video/QuantifiedTeam2Printable.aspx?iTeamID=2344&amp;iSeasonID=2020&amp;iGameSubTypeID=83&amp;offensive=0&amp;pergame=0" TargetMode="External"/><Relationship Id="rId223" Type="http://schemas.openxmlformats.org/officeDocument/2006/relationships/hyperlink" Target="https://www.synergysportstech.com/Synergy/Sport/Basketball/web/teamsst/Video/QuantifiedTeam2Printable.aspx?iTeamID=2364&amp;iSeasonID=2020&amp;iGameSubTypeID=83&amp;offensive=1&amp;pergame=0" TargetMode="External"/><Relationship Id="rId430" Type="http://schemas.openxmlformats.org/officeDocument/2006/relationships/hyperlink" Target="https://www.synergysportstech.com/Synergy/Sport/Basketball/web/teamsst/Video/QuantifiedTeam2Printable.aspx?iTeamID=2170&amp;iSeasonID=2020&amp;iGameSubTypeID=83&amp;offensive=0&amp;pergame=0" TargetMode="External"/><Relationship Id="rId668" Type="http://schemas.openxmlformats.org/officeDocument/2006/relationships/hyperlink" Target="https://www.synergysportstech.com/Synergy/Sport/Basketball/web/teamsst/Video/QuantifiedTeam2Printable.aspx?iTeamID=2131&amp;iSeasonID=2020&amp;iGameSubTypeID=83&amp;offensive=0&amp;pergame=0" TargetMode="External"/><Relationship Id="rId18" Type="http://schemas.openxmlformats.org/officeDocument/2006/relationships/hyperlink" Target="https://www.synergysportstech.com/Synergy/Sport/Basketball/web/teamsst/Video/QuantifiedTeam2Printable.aspx?iTeamID=2217&amp;iSeasonID=2020&amp;iGameSubTypeID=83&amp;offensive=0&amp;pergame=0" TargetMode="External"/><Relationship Id="rId265" Type="http://schemas.openxmlformats.org/officeDocument/2006/relationships/hyperlink" Target="https://www.synergysportstech.com/Synergy/Sport/Basketball/web/teamsst/Video/QuantifiedTeam2Printable.aspx?iTeamID=2063&amp;iSeasonID=2020&amp;iGameSubTypeID=83&amp;offensive=1&amp;pergame=0" TargetMode="External"/><Relationship Id="rId472" Type="http://schemas.openxmlformats.org/officeDocument/2006/relationships/hyperlink" Target="https://www.synergysportstech.com/Synergy/Sport/Basketball/web/teamsst/Video/QuantifiedTeam2Printable.aspx?iTeamID=1000&amp;iSeasonID=2020&amp;iGameSubTypeID=83&amp;offensive=0&amp;pergame=0" TargetMode="External"/><Relationship Id="rId528" Type="http://schemas.openxmlformats.org/officeDocument/2006/relationships/hyperlink" Target="https://www.synergysportstech.com/Synergy/Sport/Basketball/web/teamsst/Video/QuantifiedTeam2Printable.aspx?iTeamID=963&amp;iSeasonID=2020&amp;iGameSubTypeID=83&amp;offensive=0&amp;pergame=0" TargetMode="External"/><Relationship Id="rId125" Type="http://schemas.openxmlformats.org/officeDocument/2006/relationships/hyperlink" Target="https://www.synergysportstech.com/Synergy/Sport/Basketball/web/teamsst/Video/QuantifiedTeam2Printable.aspx?iTeamID=2231&amp;iSeasonID=2020&amp;iGameSubTypeID=83&amp;offensive=1&amp;pergame=0" TargetMode="External"/><Relationship Id="rId167" Type="http://schemas.openxmlformats.org/officeDocument/2006/relationships/hyperlink" Target="https://www.synergysportstech.com/Synergy/Sport/Basketball/web/teamsst/Video/QuantifiedTeam2Printable.aspx?iTeamID=2244&amp;iSeasonID=2020&amp;iGameSubTypeID=83&amp;offensive=1&amp;pergame=0" TargetMode="External"/><Relationship Id="rId332" Type="http://schemas.openxmlformats.org/officeDocument/2006/relationships/hyperlink" Target="https://www.synergysportstech.com/Synergy/Sport/Basketball/web/teamsst/Video/QuantifiedTeam2Printable.aspx?iTeamID=2382&amp;iSeasonID=2020&amp;iGameSubTypeID=83&amp;offensive=0&amp;pergame=0" TargetMode="External"/><Relationship Id="rId374" Type="http://schemas.openxmlformats.org/officeDocument/2006/relationships/hyperlink" Target="https://www.synergysportstech.com/Synergy/Sport/Basketball/web/teamsst/Video/QuantifiedTeam2Printable.aspx?iTeamID=2230&amp;iSeasonID=2020&amp;iGameSubTypeID=83&amp;offensive=0&amp;pergame=0" TargetMode="External"/><Relationship Id="rId581" Type="http://schemas.openxmlformats.org/officeDocument/2006/relationships/hyperlink" Target="https://www.synergysportstech.com/Synergy/Sport/Basketball/web/teamsst/Video/QuantifiedTeam2Printable.aspx?iTeamID=994&amp;iSeasonID=2020&amp;iGameSubTypeID=83&amp;offensive=1&amp;pergame=0" TargetMode="External"/><Relationship Id="rId71" Type="http://schemas.openxmlformats.org/officeDocument/2006/relationships/hyperlink" Target="https://www.synergysportstech.com/Synergy/Sport/Basketball/web/teamsst/Video/QuantifiedTeam2Printable.aspx?iTeamID=2230&amp;iSeasonID=2020&amp;iGameSubTypeID=83&amp;offensive=1&amp;pergame=0" TargetMode="External"/><Relationship Id="rId234" Type="http://schemas.openxmlformats.org/officeDocument/2006/relationships/hyperlink" Target="https://www.synergysportstech.com/Synergy/Sport/Basketball/web/teamsst/Video/QuantifiedTeam2Printable.aspx?iTeamID=2351&amp;iSeasonID=2020&amp;iGameSubTypeID=83&amp;offensive=0&amp;pergame=0" TargetMode="External"/><Relationship Id="rId637" Type="http://schemas.openxmlformats.org/officeDocument/2006/relationships/hyperlink" Target="https://www.synergysportstech.com/Synergy/Sport/Basketball/web/teamsst/Video/QuantifiedTeam2Printable.aspx?iTeamID=2139&amp;iSeasonID=2020&amp;iGameSubTypeID=83&amp;offensive=1&amp;pergame=0" TargetMode="External"/><Relationship Id="rId679" Type="http://schemas.openxmlformats.org/officeDocument/2006/relationships/hyperlink" Target="https://www.synergysportstech.com/Synergy/Sport/Basketball/web/teamsst/Video/QuantifiedTeam2Printable.aspx?iTeamID=2238&amp;iSeasonID=2020&amp;iGameSubTypeID=83&amp;offensive=1&amp;pergame=0" TargetMode="External"/><Relationship Id="rId2" Type="http://schemas.openxmlformats.org/officeDocument/2006/relationships/hyperlink" Target="https://www.synergysportstech.com/Synergy/Sport/Basketball/web/teamsst/Video/QuantifiedTeam2Printable.aspx?iTeamID=2260&amp;iSeasonID=2020&amp;iGameSubTypeID=83&amp;offensive=0&amp;pergame=0" TargetMode="External"/><Relationship Id="rId29" Type="http://schemas.openxmlformats.org/officeDocument/2006/relationships/hyperlink" Target="https://www.synergysportstech.com/Synergy/Sport/Basketball/web/teamsst/Video/QuantifiedTeam2Printable.aspx?iTeamID=2237&amp;iSeasonID=2020&amp;iGameSubTypeID=83&amp;offensive=1&amp;pergame=0" TargetMode="External"/><Relationship Id="rId276" Type="http://schemas.openxmlformats.org/officeDocument/2006/relationships/hyperlink" Target="https://www.synergysportstech.com/Synergy/Sport/Basketball/web/teamsst/Video/QuantifiedTeam2Printable.aspx?iTeamID=2257&amp;iSeasonID=2020&amp;iGameSubTypeID=83&amp;offensive=0&amp;pergame=0" TargetMode="External"/><Relationship Id="rId441" Type="http://schemas.openxmlformats.org/officeDocument/2006/relationships/hyperlink" Target="https://www.synergysportstech.com/Synergy/Sport/Basketball/web/teamsst/Video/QuantifiedTeam2Printable.aspx?iTeamID=2303&amp;iSeasonID=2020&amp;iGameSubTypeID=83&amp;offensive=1&amp;pergame=0" TargetMode="External"/><Relationship Id="rId483" Type="http://schemas.openxmlformats.org/officeDocument/2006/relationships/hyperlink" Target="https://www.synergysportstech.com/Synergy/Sport/Basketball/web/teamsst/Video/QuantifiedTeam2Printable.aspx?iTeamID=2095&amp;iSeasonID=2020&amp;iGameSubTypeID=83&amp;offensive=1&amp;pergame=0" TargetMode="External"/><Relationship Id="rId539" Type="http://schemas.openxmlformats.org/officeDocument/2006/relationships/hyperlink" Target="https://www.synergysportstech.com/Synergy/Sport/Basketball/web/teamsst/Video/QuantifiedTeam2Printable.aspx?iTeamID=2117&amp;iSeasonID=2020&amp;iGameSubTypeID=83&amp;offensive=1&amp;pergame=0" TargetMode="External"/><Relationship Id="rId40" Type="http://schemas.openxmlformats.org/officeDocument/2006/relationships/hyperlink" Target="https://www.synergysportstech.com/Synergy/Sport/Basketball/web/teamsst/Video/QuantifiedTeam2Printable.aspx?iTeamID=2151&amp;iSeasonID=2020&amp;iGameSubTypeID=83&amp;offensive=0&amp;pergame=0" TargetMode="External"/><Relationship Id="rId136" Type="http://schemas.openxmlformats.org/officeDocument/2006/relationships/hyperlink" Target="https://www.synergysportstech.com/Synergy/Sport/Basketball/web/teamsst/Video/QuantifiedTeam2Printable.aspx?iTeamID=2165&amp;iSeasonID=2020&amp;iGameSubTypeID=83&amp;offensive=0&amp;pergame=0" TargetMode="External"/><Relationship Id="rId178" Type="http://schemas.openxmlformats.org/officeDocument/2006/relationships/hyperlink" Target="https://www.synergysportstech.com/Synergy/Sport/Basketball/web/teamsst/Video/QuantifiedTeam2Printable.aspx?iTeamID=2401&amp;iSeasonID=2020&amp;iGameSubTypeID=83&amp;offensive=0&amp;pergame=0" TargetMode="External"/><Relationship Id="rId301" Type="http://schemas.openxmlformats.org/officeDocument/2006/relationships/hyperlink" Target="https://www.synergysportstech.com/Synergy/Sport/Basketball/web/teamsst/Video/QuantifiedTeam2Printable.aspx?iTeamID=2203&amp;iSeasonID=2020&amp;iGameSubTypeID=83&amp;offensive=1&amp;pergame=0" TargetMode="External"/><Relationship Id="rId343" Type="http://schemas.openxmlformats.org/officeDocument/2006/relationships/hyperlink" Target="https://www.synergysportstech.com/Synergy/Sport/Basketball/web/teamsst/Video/QuantifiedTeam2Printable.aspx?iTeamID=2153&amp;iSeasonID=2020&amp;iGameSubTypeID=83&amp;offensive=1&amp;pergame=0" TargetMode="External"/><Relationship Id="rId550" Type="http://schemas.openxmlformats.org/officeDocument/2006/relationships/hyperlink" Target="https://www.synergysportstech.com/Synergy/Sport/Basketball/web/teamsst/Video/QuantifiedTeam2Printable.aspx?iTeamID=2137&amp;iSeasonID=2020&amp;iGameSubTypeID=83&amp;offensive=0&amp;pergame=0" TargetMode="External"/><Relationship Id="rId82" Type="http://schemas.openxmlformats.org/officeDocument/2006/relationships/hyperlink" Target="https://www.synergysportstech.com/Synergy/Sport/Basketball/web/teamsst/Video/QuantifiedTeam2Printable.aspx?iTeamID=2159&amp;iSeasonID=2020&amp;iGameSubTypeID=83&amp;offensive=0&amp;pergame=0" TargetMode="External"/><Relationship Id="rId203" Type="http://schemas.openxmlformats.org/officeDocument/2006/relationships/hyperlink" Target="https://www.synergysportstech.com/Synergy/Sport/Basketball/web/teamsst/Video/QuantifiedTeam2Printable.aspx?iTeamID=2140&amp;iSeasonID=2020&amp;iGameSubTypeID=83&amp;offensive=1&amp;pergame=0" TargetMode="External"/><Relationship Id="rId385" Type="http://schemas.openxmlformats.org/officeDocument/2006/relationships/hyperlink" Target="https://www.synergysportstech.com/Synergy/Sport/Basketball/web/teamsst/Video/QuantifiedTeam2Printable.aspx?iTeamID=2394&amp;iSeasonID=2020&amp;iGameSubTypeID=83&amp;offensive=1&amp;pergame=0" TargetMode="External"/><Relationship Id="rId592" Type="http://schemas.openxmlformats.org/officeDocument/2006/relationships/hyperlink" Target="https://www.synergysportstech.com/Synergy/Sport/Basketball/web/teamsst/Video/QuantifiedTeam2Printable.aspx?iTeamID=2235&amp;iSeasonID=2020&amp;iGameSubTypeID=83&amp;offensive=0&amp;pergame=0" TargetMode="External"/><Relationship Id="rId606" Type="http://schemas.openxmlformats.org/officeDocument/2006/relationships/hyperlink" Target="https://www.synergysportstech.com/Synergy/Sport/Basketball/web/teamsst/Video/QuantifiedTeam2Printable.aspx?iTeamID=2080&amp;iSeasonID=2020&amp;iGameSubTypeID=83&amp;offensive=0&amp;pergame=0" TargetMode="External"/><Relationship Id="rId648" Type="http://schemas.openxmlformats.org/officeDocument/2006/relationships/hyperlink" Target="https://www.synergysportstech.com/Synergy/Sport/Basketball/web/teamsst/Video/QuantifiedTeam2Printable.aspx?iTeamID=2372&amp;iSeasonID=2020&amp;iGameSubTypeID=83&amp;offensive=0&amp;pergame=0" TargetMode="External"/><Relationship Id="rId245" Type="http://schemas.openxmlformats.org/officeDocument/2006/relationships/hyperlink" Target="https://www.synergysportstech.com/Synergy/Sport/Basketball/web/teamsst/Video/QuantifiedTeam2Printable.aspx?iTeamID=1318&amp;iSeasonID=2020&amp;iGameSubTypeID=83&amp;offensive=1&amp;pergame=0" TargetMode="External"/><Relationship Id="rId287" Type="http://schemas.openxmlformats.org/officeDocument/2006/relationships/hyperlink" Target="https://www.synergysportstech.com/Synergy/Sport/Basketball/web/teamsst/Video/QuantifiedTeam2Printable.aspx?iTeamID=2274&amp;iSeasonID=2020&amp;iGameSubTypeID=83&amp;offensive=1&amp;pergame=0" TargetMode="External"/><Relationship Id="rId410" Type="http://schemas.openxmlformats.org/officeDocument/2006/relationships/hyperlink" Target="https://www.synergysportstech.com/Synergy/Sport/Basketball/web/teamsst/Video/QuantifiedTeam2Printable.aspx?iTeamID=982&amp;iSeasonID=2020&amp;iGameSubTypeID=83&amp;offensive=0&amp;pergame=0" TargetMode="External"/><Relationship Id="rId452" Type="http://schemas.openxmlformats.org/officeDocument/2006/relationships/hyperlink" Target="https://www.synergysportstech.com/Synergy/Sport/Basketball/web/teamsst/Video/QuantifiedTeam2Printable.aspx?iTeamID=2268&amp;iSeasonID=2020&amp;iGameSubTypeID=83&amp;offensive=0&amp;pergame=0" TargetMode="External"/><Relationship Id="rId494" Type="http://schemas.openxmlformats.org/officeDocument/2006/relationships/hyperlink" Target="https://www.synergysportstech.com/Synergy/Sport/Basketball/web/teamsst/Video/QuantifiedTeam2Printable.aspx?iTeamID=2195&amp;iSeasonID=2020&amp;iGameSubTypeID=83&amp;offensive=0&amp;pergame=0" TargetMode="External"/><Relationship Id="rId508" Type="http://schemas.openxmlformats.org/officeDocument/2006/relationships/hyperlink" Target="https://www.synergysportstech.com/Synergy/Sport/Basketball/web/teamsst/Video/QuantifiedTeam2Printable.aspx?iTeamID=2286&amp;iSeasonID=2020&amp;iGameSubTypeID=83&amp;offensive=0&amp;pergame=0" TargetMode="External"/><Relationship Id="rId105" Type="http://schemas.openxmlformats.org/officeDocument/2006/relationships/hyperlink" Target="https://www.synergysportstech.com/Synergy/Sport/Basketball/web/teamsst/Video/QuantifiedTeam2Printable.aspx?iTeamID=2090&amp;iSeasonID=2020&amp;iGameSubTypeID=83&amp;offensive=1&amp;pergame=0" TargetMode="External"/><Relationship Id="rId147" Type="http://schemas.openxmlformats.org/officeDocument/2006/relationships/hyperlink" Target="https://www.synergysportstech.com/Synergy/Sport/Basketball/web/teamsst/Video/QuantifiedTeam2Printable.aspx?iTeamID=2250&amp;iSeasonID=2020&amp;iGameSubTypeID=83&amp;offensive=1&amp;pergame=0" TargetMode="External"/><Relationship Id="rId312" Type="http://schemas.openxmlformats.org/officeDocument/2006/relationships/hyperlink" Target="https://www.synergysportstech.com/Synergy/Sport/Basketball/web/teamsst/Video/QuantifiedTeam2Printable.aspx?iTeamID=2211&amp;iSeasonID=2020&amp;iGameSubTypeID=83&amp;offensive=0&amp;pergame=0" TargetMode="External"/><Relationship Id="rId354" Type="http://schemas.openxmlformats.org/officeDocument/2006/relationships/hyperlink" Target="https://www.synergysportstech.com/Synergy/Sport/Basketball/web/teamsst/Video/QuantifiedTeam2Printable.aspx?iTeamID=2164&amp;iSeasonID=2020&amp;iGameSubTypeID=83&amp;offensive=0&amp;pergame=0" TargetMode="External"/><Relationship Id="rId51" Type="http://schemas.openxmlformats.org/officeDocument/2006/relationships/hyperlink" Target="https://www.synergysportstech.com/Synergy/Sport/Basketball/web/teamsst/Video/QuantifiedTeam2Printable.aspx?iTeamID=2165&amp;iSeasonID=2020&amp;iGameSubTypeID=83&amp;offensive=1&amp;pergame=0" TargetMode="External"/><Relationship Id="rId93" Type="http://schemas.openxmlformats.org/officeDocument/2006/relationships/hyperlink" Target="https://www.synergysportstech.com/Synergy/Sport/Basketball/web/teamsst/Video/QuantifiedTeam2Printable.aspx?iTeamID=2275&amp;iSeasonID=2020&amp;iGameSubTypeID=83&amp;offensive=1&amp;pergame=0" TargetMode="External"/><Relationship Id="rId189" Type="http://schemas.openxmlformats.org/officeDocument/2006/relationships/hyperlink" Target="https://www.synergysportstech.com/Synergy/Sport/Basketball/web/teamsst/Video/QuantifiedTeam2Printable.aspx?iTeamID=2072&amp;iSeasonID=2020&amp;iGameSubTypeID=83&amp;offensive=1&amp;pergame=0" TargetMode="External"/><Relationship Id="rId396" Type="http://schemas.openxmlformats.org/officeDocument/2006/relationships/hyperlink" Target="https://www.synergysportstech.com/Synergy/Sport/Basketball/web/teamsst/Video/QuantifiedTeam2Printable.aspx?iTeamID=2092&amp;iSeasonID=2020&amp;iGameSubTypeID=83&amp;offensive=0&amp;pergame=0" TargetMode="External"/><Relationship Id="rId561" Type="http://schemas.openxmlformats.org/officeDocument/2006/relationships/hyperlink" Target="https://www.synergysportstech.com/Synergy/Sport/Basketball/web/teamsst/Video/QuantifiedTeam2Printable.aspx?iTeamID=2184&amp;iSeasonID=2020&amp;iGameSubTypeID=83&amp;offensive=1&amp;pergame=0" TargetMode="External"/><Relationship Id="rId617" Type="http://schemas.openxmlformats.org/officeDocument/2006/relationships/hyperlink" Target="https://www.synergysportstech.com/Synergy/Sport/Basketball/web/teamsst/Video/QuantifiedTeam2Printable.aspx?iTeamID=2067&amp;iSeasonID=2020&amp;iGameSubTypeID=83&amp;offensive=1&amp;pergame=0" TargetMode="External"/><Relationship Id="rId659" Type="http://schemas.openxmlformats.org/officeDocument/2006/relationships/hyperlink" Target="https://www.synergysportstech.com/Synergy/Sport/Basketball/web/teamsst/Video/QuantifiedTeam2Printable.aspx?iTeamID=2397&amp;iSeasonID=2020&amp;iGameSubTypeID=83&amp;offensive=1&amp;pergame=0" TargetMode="External"/><Relationship Id="rId214" Type="http://schemas.openxmlformats.org/officeDocument/2006/relationships/hyperlink" Target="https://www.synergysportstech.com/Synergy/Sport/Basketball/web/teamsst/Video/QuantifiedTeam2Printable.aspx?iTeamID=2233&amp;iSeasonID=2020&amp;iGameSubTypeID=83&amp;offensive=0&amp;pergame=0" TargetMode="External"/><Relationship Id="rId256" Type="http://schemas.openxmlformats.org/officeDocument/2006/relationships/hyperlink" Target="https://www.synergysportstech.com/Synergy/Sport/Basketball/web/teamsst/Video/QuantifiedTeam2Printable.aspx?iTeamID=2099&amp;iSeasonID=2020&amp;iGameSubTypeID=83&amp;offensive=0&amp;pergame=0" TargetMode="External"/><Relationship Id="rId298" Type="http://schemas.openxmlformats.org/officeDocument/2006/relationships/hyperlink" Target="https://www.synergysportstech.com/Synergy/Sport/Basketball/web/teamsst/Video/QuantifiedTeam2Printable.aspx?iTeamID=2156&amp;iSeasonID=2020&amp;iGameSubTypeID=83&amp;offensive=0&amp;pergame=0" TargetMode="External"/><Relationship Id="rId421" Type="http://schemas.openxmlformats.org/officeDocument/2006/relationships/hyperlink" Target="https://www.synergysportstech.com/Synergy/Sport/Basketball/web/teamsst/Video/QuantifiedTeam2Printable.aspx?iTeamID=2211&amp;iSeasonID=2020&amp;iGameSubTypeID=83&amp;offensive=1&amp;pergame=0" TargetMode="External"/><Relationship Id="rId463" Type="http://schemas.openxmlformats.org/officeDocument/2006/relationships/hyperlink" Target="https://www.synergysportstech.com/Synergy/Sport/Basketball/web/teamsst/Video/QuantifiedTeam2Printable.aspx?iTeamID=2373&amp;iSeasonID=2020&amp;iGameSubTypeID=83&amp;offensive=1&amp;pergame=0" TargetMode="External"/><Relationship Id="rId519" Type="http://schemas.openxmlformats.org/officeDocument/2006/relationships/hyperlink" Target="https://www.synergysportstech.com/Synergy/Sport/Basketball/web/teamsst/Video/QuantifiedTeam2Printable.aspx?iTeamID=2401&amp;iSeasonID=2020&amp;iGameSubTypeID=83&amp;offensive=1&amp;pergame=0" TargetMode="External"/><Relationship Id="rId670" Type="http://schemas.openxmlformats.org/officeDocument/2006/relationships/hyperlink" Target="https://www.synergysportstech.com/Synergy/Sport/Basketball/web/teamsst/Video/QuantifiedTeam2Printable.aspx?iTeamID=3138&amp;iSeasonID=2020&amp;iGameSubTypeID=83&amp;offensive=0&amp;pergame=0" TargetMode="External"/><Relationship Id="rId116" Type="http://schemas.openxmlformats.org/officeDocument/2006/relationships/hyperlink" Target="https://www.synergysportstech.com/Synergy/Sport/Basketball/web/teamsst/Video/QuantifiedTeam2Printable.aspx?iTeamID=2309&amp;iSeasonID=2020&amp;iGameSubTypeID=83&amp;offensive=0&amp;pergame=0" TargetMode="External"/><Relationship Id="rId158" Type="http://schemas.openxmlformats.org/officeDocument/2006/relationships/hyperlink" Target="https://www.synergysportstech.com/Synergy/Sport/Basketball/web/teamsst/Video/QuantifiedTeam2Printable.aspx?iTeamID=2369&amp;iSeasonID=2020&amp;iGameSubTypeID=83&amp;offensive=0&amp;pergame=0" TargetMode="External"/><Relationship Id="rId323" Type="http://schemas.openxmlformats.org/officeDocument/2006/relationships/hyperlink" Target="https://www.synergysportstech.com/Synergy/Sport/Basketball/web/teamsst/Video/QuantifiedTeam2Printable.aspx?iTeamID=2741&amp;iSeasonID=2020&amp;iGameSubTypeID=83&amp;offensive=1&amp;pergame=0" TargetMode="External"/><Relationship Id="rId530" Type="http://schemas.openxmlformats.org/officeDocument/2006/relationships/hyperlink" Target="https://www.synergysportstech.com/Synergy/Sport/Basketball/web/teamsst/Video/QuantifiedTeam2Printable.aspx?iTeamID=2201&amp;iSeasonID=2020&amp;iGameSubTypeID=83&amp;offensive=0&amp;pergame=0" TargetMode="External"/><Relationship Id="rId20" Type="http://schemas.openxmlformats.org/officeDocument/2006/relationships/hyperlink" Target="https://www.synergysportstech.com/Synergy/Sport/Basketball/web/teamsst/Video/QuantifiedTeam2Printable.aspx?iTeamID=2176&amp;iSeasonID=2020&amp;iGameSubTypeID=83&amp;offensive=0&amp;pergame=0" TargetMode="External"/><Relationship Id="rId62" Type="http://schemas.openxmlformats.org/officeDocument/2006/relationships/hyperlink" Target="https://www.synergysportstech.com/Synergy/Sport/Basketball/web/teamsst/Video/QuantifiedTeam2Printable.aspx?iTeamID=974&amp;iSeasonID=2020&amp;iGameSubTypeID=83&amp;offensive=0&amp;pergame=0" TargetMode="External"/><Relationship Id="rId365" Type="http://schemas.openxmlformats.org/officeDocument/2006/relationships/hyperlink" Target="https://www.synergysportstech.com/Synergy/Sport/Basketball/web/teamsst/Video/QuantifiedTeam2Printable.aspx?iTeamID=2079&amp;iSeasonID=2020&amp;iGameSubTypeID=83&amp;offensive=1&amp;pergame=0" TargetMode="External"/><Relationship Id="rId572" Type="http://schemas.openxmlformats.org/officeDocument/2006/relationships/hyperlink" Target="https://www.synergysportstech.com/Synergy/Sport/Basketball/web/teamsst/Video/QuantifiedTeam2Printable.aspx?iTeamID=2308&amp;iSeasonID=2020&amp;iGameSubTypeID=83&amp;offensive=0&amp;pergame=0" TargetMode="External"/><Relationship Id="rId628" Type="http://schemas.openxmlformats.org/officeDocument/2006/relationships/hyperlink" Target="https://www.synergysportstech.com/Synergy/Sport/Basketball/web/teamsst/Video/QuantifiedTeam2Printable.aspx?iTeamID=2280&amp;iSeasonID=2020&amp;iGameSubTypeID=83&amp;offensive=0&amp;pergame=0" TargetMode="External"/><Relationship Id="rId225" Type="http://schemas.openxmlformats.org/officeDocument/2006/relationships/hyperlink" Target="https://www.synergysportstech.com/Synergy/Sport/Basketball/web/teamsst/Video/QuantifiedTeam2Printable.aspx?iTeamID=2367&amp;iSeasonID=2020&amp;iGameSubTypeID=83&amp;offensive=1&amp;pergame=0" TargetMode="External"/><Relationship Id="rId267" Type="http://schemas.openxmlformats.org/officeDocument/2006/relationships/hyperlink" Target="https://www.synergysportstech.com/Synergy/Sport/Basketball/web/teamsst/Video/QuantifiedTeam2Printable.aspx?iTeamID=2350&amp;iSeasonID=2020&amp;iGameSubTypeID=83&amp;offensive=1&amp;pergame=0" TargetMode="External"/><Relationship Id="rId432" Type="http://schemas.openxmlformats.org/officeDocument/2006/relationships/hyperlink" Target="https://www.synergysportstech.com/Synergy/Sport/Basketball/web/teamsst/Video/QuantifiedTeam2Printable.aspx?iTeamID=2089&amp;iSeasonID=2020&amp;iGameSubTypeID=83&amp;offensive=0&amp;pergame=0" TargetMode="External"/><Relationship Id="rId474" Type="http://schemas.openxmlformats.org/officeDocument/2006/relationships/hyperlink" Target="https://www.synergysportstech.com/Synergy/Sport/Basketball/web/teamsst/Video/QuantifiedTeam2Printable.aspx?iTeamID=2310&amp;iSeasonID=2020&amp;iGameSubTypeID=83&amp;offensive=0&amp;pergame=0" TargetMode="External"/><Relationship Id="rId127" Type="http://schemas.openxmlformats.org/officeDocument/2006/relationships/hyperlink" Target="https://www.synergysportstech.com/Synergy/Sport/Basketball/web/teamsst/Video/QuantifiedTeam2Printable.aspx?iTeamID=2240&amp;iSeasonID=2020&amp;iGameSubTypeID=83&amp;offensive=1&amp;pergame=0" TargetMode="External"/><Relationship Id="rId681" Type="http://schemas.openxmlformats.org/officeDocument/2006/relationships/hyperlink" Target="https://www.synergysportstech.com/Synergy/Sport/Basketball/web/teamsst/Video/QuantifiedTeam2Printable.aspx?iTeamID=2111&amp;iSeasonID=2020&amp;iGameSubTypeID=83&amp;offensive=1&amp;pergame=0" TargetMode="External"/><Relationship Id="rId31" Type="http://schemas.openxmlformats.org/officeDocument/2006/relationships/hyperlink" Target="https://www.synergysportstech.com/Synergy/Sport/Basketball/web/teamsst/Video/QuantifiedTeam2Printable.aspx?iTeamID=2171&amp;iSeasonID=2020&amp;iGameSubTypeID=83&amp;offensive=1&amp;pergame=0" TargetMode="External"/><Relationship Id="rId73" Type="http://schemas.openxmlformats.org/officeDocument/2006/relationships/hyperlink" Target="https://www.synergysportstech.com/Synergy/Sport/Basketball/web/teamsst/Video/QuantifiedTeam2Printable.aspx?iTeamID=2314&amp;iSeasonID=2020&amp;iGameSubTypeID=83&amp;offensive=1&amp;pergame=0" TargetMode="External"/><Relationship Id="rId169" Type="http://schemas.openxmlformats.org/officeDocument/2006/relationships/hyperlink" Target="https://www.synergysportstech.com/Synergy/Sport/Basketball/web/teamsst/Video/QuantifiedTeam2Printable.aspx?iTeamID=2066&amp;iSeasonID=2020&amp;iGameSubTypeID=83&amp;offensive=1&amp;pergame=0" TargetMode="External"/><Relationship Id="rId334" Type="http://schemas.openxmlformats.org/officeDocument/2006/relationships/hyperlink" Target="https://www.synergysportstech.com/Synergy/Sport/Basketball/web/teamsst/Video/QuantifiedTeam2Printable.aspx?iTeamID=2375&amp;iSeasonID=2020&amp;iGameSubTypeID=83&amp;offensive=0&amp;pergame=0" TargetMode="External"/><Relationship Id="rId376" Type="http://schemas.openxmlformats.org/officeDocument/2006/relationships/hyperlink" Target="https://www.synergysportstech.com/Synergy/Sport/Basketball/web/teamsst/Video/QuantifiedTeam2Printable.aspx?iTeamID=2394&amp;iSeasonID=2020&amp;iGameSubTypeID=83&amp;offensive=0&amp;pergame=0" TargetMode="External"/><Relationship Id="rId541" Type="http://schemas.openxmlformats.org/officeDocument/2006/relationships/hyperlink" Target="https://www.synergysportstech.com/Synergy/Sport/Basketball/web/teamsst/Video/QuantifiedTeam2Printable.aspx?iTeamID=2179&amp;iSeasonID=2020&amp;iGameSubTypeID=83&amp;offensive=1&amp;pergame=0" TargetMode="External"/><Relationship Id="rId583" Type="http://schemas.openxmlformats.org/officeDocument/2006/relationships/hyperlink" Target="https://www.synergysportstech.com/Synergy/Sport/Basketball/web/teamsst/Video/QuantifiedTeam2Printable.aspx?iTeamID=2157&amp;iSeasonID=2020&amp;iGameSubTypeID=83&amp;offensive=1&amp;pergame=0" TargetMode="External"/><Relationship Id="rId639" Type="http://schemas.openxmlformats.org/officeDocument/2006/relationships/hyperlink" Target="https://www.synergysportstech.com/Synergy/Sport/Basketball/web/teamsst/Video/QuantifiedTeam2Printable.aspx?iTeamID=963&amp;iSeasonID=2020&amp;iGameSubTypeID=83&amp;offensive=1&amp;pergame=0" TargetMode="External"/><Relationship Id="rId4" Type="http://schemas.openxmlformats.org/officeDocument/2006/relationships/hyperlink" Target="https://www.synergysportstech.com/Synergy/Sport/Basketball/web/teamsst/Video/QuantifiedTeam2Printable.aspx?iTeamID=2339&amp;iSeasonID=2020&amp;iGameSubTypeID=83&amp;offensive=0&amp;pergame=0" TargetMode="External"/><Relationship Id="rId180" Type="http://schemas.openxmlformats.org/officeDocument/2006/relationships/hyperlink" Target="https://www.synergysportstech.com/Synergy/Sport/Basketball/web/teamsst/Video/QuantifiedTeam2Printable.aspx?iTeamID=987&amp;iSeasonID=2020&amp;iGameSubTypeID=83&amp;offensive=0&amp;pergame=0" TargetMode="External"/><Relationship Id="rId236" Type="http://schemas.openxmlformats.org/officeDocument/2006/relationships/hyperlink" Target="https://www.synergysportstech.com/Synergy/Sport/Basketball/web/teamsst/Video/QuantifiedTeam2Printable.aspx?iTeamID=2272&amp;iSeasonID=2020&amp;iGameSubTypeID=83&amp;offensive=0&amp;pergame=0" TargetMode="External"/><Relationship Id="rId278" Type="http://schemas.openxmlformats.org/officeDocument/2006/relationships/hyperlink" Target="https://www.synergysportstech.com/Synergy/Sport/Basketball/web/teamsst/Video/QuantifiedTeam2Printable.aspx?iTeamID=2337&amp;iSeasonID=2020&amp;iGameSubTypeID=83&amp;offensive=0&amp;pergame=0" TargetMode="External"/><Relationship Id="rId401" Type="http://schemas.openxmlformats.org/officeDocument/2006/relationships/hyperlink" Target="https://www.synergysportstech.com/Synergy/Sport/Basketball/web/teamsst/Video/QuantifiedTeam2Printable.aspx?iTeamID=2101&amp;iSeasonID=2020&amp;iGameSubTypeID=83&amp;offensive=1&amp;pergame=0" TargetMode="External"/><Relationship Id="rId443" Type="http://schemas.openxmlformats.org/officeDocument/2006/relationships/hyperlink" Target="https://www.synergysportstech.com/Synergy/Sport/Basketball/web/teamsst/Video/QuantifiedTeam2Printable.aspx?iTeamID=2341&amp;iSeasonID=2020&amp;iGameSubTypeID=83&amp;offensive=1&amp;pergame=0" TargetMode="External"/><Relationship Id="rId650" Type="http://schemas.openxmlformats.org/officeDocument/2006/relationships/hyperlink" Target="https://www.synergysportstech.com/Synergy/Sport/Basketball/web/teamsst/Video/QuantifiedTeam2Printable.aspx?iTeamID=2285&amp;iSeasonID=2020&amp;iGameSubTypeID=83&amp;offensive=0&amp;pergame=0" TargetMode="External"/><Relationship Id="rId303" Type="http://schemas.openxmlformats.org/officeDocument/2006/relationships/hyperlink" Target="https://www.synergysportstech.com/Synergy/Sport/Basketball/web/teamsst/Video/QuantifiedTeam2Printable.aspx?iTeamID=978&amp;iSeasonID=2020&amp;iGameSubTypeID=83&amp;offensive=1&amp;pergame=0" TargetMode="External"/><Relationship Id="rId485" Type="http://schemas.openxmlformats.org/officeDocument/2006/relationships/hyperlink" Target="https://www.synergysportstech.com/Synergy/Sport/Basketball/web/teamsst/Video/QuantifiedTeam2Printable.aspx?iTeamID=2287&amp;iSeasonID=2020&amp;iGameSubTypeID=83&amp;offensive=1&amp;pergame=0" TargetMode="External"/><Relationship Id="rId42" Type="http://schemas.openxmlformats.org/officeDocument/2006/relationships/hyperlink" Target="https://www.synergysportstech.com/Synergy/Sport/Basketball/web/teamsst/Video/QuantifiedTeam2Printable.aspx?iTeamID=2161&amp;iSeasonID=2020&amp;iGameSubTypeID=83&amp;offensive=0&amp;pergame=0" TargetMode="External"/><Relationship Id="rId84" Type="http://schemas.openxmlformats.org/officeDocument/2006/relationships/hyperlink" Target="https://www.synergysportstech.com/Synergy/Sport/Basketball/web/teamsst/Video/QuantifiedTeam2Printable.aspx?iTeamID=2093&amp;iSeasonID=2020&amp;iGameSubTypeID=83&amp;offensive=0&amp;pergame=0" TargetMode="External"/><Relationship Id="rId138" Type="http://schemas.openxmlformats.org/officeDocument/2006/relationships/hyperlink" Target="https://www.synergysportstech.com/Synergy/Sport/Basketball/web/teamsst/Video/QuantifiedTeam2Printable.aspx?iTeamID=2327&amp;iSeasonID=2020&amp;iGameSubTypeID=83&amp;offensive=0&amp;pergame=0" TargetMode="External"/><Relationship Id="rId345" Type="http://schemas.openxmlformats.org/officeDocument/2006/relationships/hyperlink" Target="https://www.synergysportstech.com/Synergy/Sport/Basketball/web/teamsst/Video/QuantifiedTeam2Printable.aspx?iTeamID=2378&amp;iSeasonID=2020&amp;iGameSubTypeID=83&amp;offensive=1&amp;pergame=0" TargetMode="External"/><Relationship Id="rId387" Type="http://schemas.openxmlformats.org/officeDocument/2006/relationships/hyperlink" Target="https://www.synergysportstech.com/Synergy/Sport/Basketball/web/teamsst/Video/QuantifiedTeam2Printable.aspx?iTeamID=2621&amp;iSeasonID=2020&amp;iGameSubTypeID=83&amp;offensive=1&amp;pergame=0" TargetMode="External"/><Relationship Id="rId510" Type="http://schemas.openxmlformats.org/officeDocument/2006/relationships/hyperlink" Target="https://www.synergysportstech.com/Synergy/Sport/Basketball/web/teamsst/Video/QuantifiedTeam2Printable.aspx?iTeamID=2275&amp;iSeasonID=2020&amp;iGameSubTypeID=83&amp;offensive=0&amp;pergame=0" TargetMode="External"/><Relationship Id="rId552" Type="http://schemas.openxmlformats.org/officeDocument/2006/relationships/hyperlink" Target="https://www.synergysportstech.com/Synergy/Sport/Basketball/web/teamsst/Video/QuantifiedTeam2Printable.aspx?iTeamID=2074&amp;iSeasonID=2020&amp;iGameSubTypeID=83&amp;offensive=0&amp;pergame=0" TargetMode="External"/><Relationship Id="rId594" Type="http://schemas.openxmlformats.org/officeDocument/2006/relationships/hyperlink" Target="https://www.synergysportstech.com/Synergy/Sport/Basketball/web/teamsst/Video/QuantifiedTeam2Printable.aspx?iTeamID=2288&amp;iSeasonID=2020&amp;iGameSubTypeID=83&amp;offensive=0&amp;pergame=0" TargetMode="External"/><Relationship Id="rId608" Type="http://schemas.openxmlformats.org/officeDocument/2006/relationships/hyperlink" Target="https://www.synergysportstech.com/Synergy/Sport/Basketball/web/teamsst/Video/QuantifiedTeam2Printable.aspx?iTeamID=2621&amp;iSeasonID=2020&amp;iGameSubTypeID=83&amp;offensive=0&amp;pergame=0" TargetMode="External"/><Relationship Id="rId191" Type="http://schemas.openxmlformats.org/officeDocument/2006/relationships/hyperlink" Target="https://www.synergysportstech.com/Synergy/Sport/Basketball/web/teamsst/Video/QuantifiedTeam2Printable.aspx?iTeamID=997&amp;iSeasonID=2020&amp;iGameSubTypeID=83&amp;offensive=1&amp;pergame=0" TargetMode="External"/><Relationship Id="rId205" Type="http://schemas.openxmlformats.org/officeDocument/2006/relationships/hyperlink" Target="https://www.synergysportstech.com/Synergy/Sport/Basketball/web/teamsst/Video/QuantifiedTeam2Printable.aspx?iTeamID=2288&amp;iSeasonID=2020&amp;iGameSubTypeID=83&amp;offensive=1&amp;pergame=0" TargetMode="External"/><Relationship Id="rId247" Type="http://schemas.openxmlformats.org/officeDocument/2006/relationships/hyperlink" Target="https://www.synergysportstech.com/Synergy/Sport/Basketball/web/teamsst/Video/QuantifiedTeam2Printable.aspx?iTeamID=2334&amp;iSeasonID=2020&amp;iGameSubTypeID=83&amp;offensive=1&amp;pergame=0" TargetMode="External"/><Relationship Id="rId412" Type="http://schemas.openxmlformats.org/officeDocument/2006/relationships/hyperlink" Target="https://www.synergysportstech.com/Synergy/Sport/Basketball/web/teamsst/Video/QuantifiedTeam2Printable.aspx?iTeamID=2227&amp;iSeasonID=2020&amp;iGameSubTypeID=83&amp;offensive=0&amp;pergame=0" TargetMode="External"/><Relationship Id="rId107" Type="http://schemas.openxmlformats.org/officeDocument/2006/relationships/hyperlink" Target="https://www.synergysportstech.com/Synergy/Sport/Basketball/web/teamsst/Video/QuantifiedTeam2Printable.aspx?iTeamID=2365&amp;iSeasonID=2020&amp;iGameSubTypeID=83&amp;offensive=1&amp;pergame=0" TargetMode="External"/><Relationship Id="rId289" Type="http://schemas.openxmlformats.org/officeDocument/2006/relationships/hyperlink" Target="https://www.synergysportstech.com/Synergy/Sport/Basketball/web/teamsst/Video/QuantifiedTeam2Printable.aspx?iTeamID=2391&amp;iSeasonID=2020&amp;iGameSubTypeID=83&amp;offensive=1&amp;pergame=0" TargetMode="External"/><Relationship Id="rId454" Type="http://schemas.openxmlformats.org/officeDocument/2006/relationships/hyperlink" Target="https://www.synergysportstech.com/Synergy/Sport/Basketball/web/teamsst/Video/QuantifiedTeam2Printable.aspx?iTeamID=2231&amp;iSeasonID=2020&amp;iGameSubTypeID=83&amp;offensive=0&amp;pergame=0" TargetMode="External"/><Relationship Id="rId496" Type="http://schemas.openxmlformats.org/officeDocument/2006/relationships/hyperlink" Target="https://www.synergysportstech.com/Synergy/Sport/Basketball/web/teamsst/Video/QuantifiedTeam2Printable.aspx?iTeamID=2098&amp;iSeasonID=2020&amp;iGameSubTypeID=83&amp;offensive=0&amp;pergame=0" TargetMode="External"/><Relationship Id="rId661" Type="http://schemas.openxmlformats.org/officeDocument/2006/relationships/hyperlink" Target="https://www.synergysportstech.com/Synergy/Sport/Basketball/web/teamsst/Video/QuantifiedTeam2Printable.aspx?iTeamID=2678&amp;iSeasonID=2020&amp;iGameSubTypeID=83&amp;offensive=1&amp;pergame=0" TargetMode="External"/><Relationship Id="rId11" Type="http://schemas.openxmlformats.org/officeDocument/2006/relationships/hyperlink" Target="https://www.synergysportstech.com/Synergy/Sport/Basketball/web/teamsst/Video/QuantifiedTeam2Printable.aspx?iTeamID=965&amp;iSeasonID=2020&amp;iGameSubTypeID=83&amp;offensive=1&amp;pergame=0" TargetMode="External"/><Relationship Id="rId53" Type="http://schemas.openxmlformats.org/officeDocument/2006/relationships/hyperlink" Target="https://www.synergysportstech.com/Synergy/Sport/Basketball/web/teamsst/Video/QuantifiedTeam2Printable.aspx?iTeamID=2281&amp;iSeasonID=2020&amp;iGameSubTypeID=83&amp;offensive=1&amp;pergame=0" TargetMode="External"/><Relationship Id="rId149" Type="http://schemas.openxmlformats.org/officeDocument/2006/relationships/hyperlink" Target="https://www.synergysportstech.com/Synergy/Sport/Basketball/web/teamsst/Video/QuantifiedTeam2Printable.aspx?iTeamID=2262&amp;iSeasonID=2020&amp;iGameSubTypeID=83&amp;offensive=1&amp;pergame=0" TargetMode="External"/><Relationship Id="rId314" Type="http://schemas.openxmlformats.org/officeDocument/2006/relationships/hyperlink" Target="https://www.synergysportstech.com/Synergy/Sport/Basketball/web/teamsst/Video/QuantifiedTeam2Printable.aspx?iTeamID=2202&amp;iSeasonID=2020&amp;iGameSubTypeID=83&amp;offensive=0&amp;pergame=0" TargetMode="External"/><Relationship Id="rId356" Type="http://schemas.openxmlformats.org/officeDocument/2006/relationships/hyperlink" Target="https://www.synergysportstech.com/Synergy/Sport/Basketball/web/teamsst/Video/QuantifiedTeam2Printable.aspx?iTeamID=2403&amp;iSeasonID=2020&amp;iGameSubTypeID=83&amp;offensive=0&amp;pergame=0" TargetMode="External"/><Relationship Id="rId398" Type="http://schemas.openxmlformats.org/officeDocument/2006/relationships/hyperlink" Target="https://www.synergysportstech.com/Synergy/Sport/Basketball/web/teamsst/Video/QuantifiedTeam2Printable.aspx?iTeamID=2289&amp;iSeasonID=2020&amp;iGameSubTypeID=83&amp;offensive=0&amp;pergame=0" TargetMode="External"/><Relationship Id="rId521" Type="http://schemas.openxmlformats.org/officeDocument/2006/relationships/hyperlink" Target="https://www.synergysportstech.com/Synergy/Sport/Basketball/web/teamsst/Video/QuantifiedTeam2Printable.aspx?iTeamID=2062&amp;iSeasonID=2020&amp;iGameSubTypeID=83&amp;offensive=1&amp;pergame=0" TargetMode="External"/><Relationship Id="rId563" Type="http://schemas.openxmlformats.org/officeDocument/2006/relationships/hyperlink" Target="https://www.synergysportstech.com/Synergy/Sport/Basketball/web/teamsst/Video/QuantifiedTeam2Printable.aspx?iTeamID=2388&amp;iSeasonID=2020&amp;iGameSubTypeID=83&amp;offensive=1&amp;pergame=0" TargetMode="External"/><Relationship Id="rId619" Type="http://schemas.openxmlformats.org/officeDocument/2006/relationships/hyperlink" Target="https://www.synergysportstech.com/Synergy/Sport/Basketball/web/teamsst/Video/QuantifiedTeam2Printable.aspx?iTeamID=2187&amp;iSeasonID=2020&amp;iGameSubTypeID=83&amp;offensive=1&amp;pergame=0" TargetMode="External"/><Relationship Id="rId95" Type="http://schemas.openxmlformats.org/officeDocument/2006/relationships/hyperlink" Target="https://www.synergysportstech.com/Synergy/Sport/Basketball/web/teamsst/Video/QuantifiedTeam2Printable.aspx?iTeamID=2181&amp;iSeasonID=2020&amp;iGameSubTypeID=83&amp;offensive=1&amp;pergame=0" TargetMode="External"/><Relationship Id="rId160" Type="http://schemas.openxmlformats.org/officeDocument/2006/relationships/hyperlink" Target="https://www.synergysportstech.com/Synergy/Sport/Basketball/web/teamsst/Video/QuantifiedTeam2Printable.aspx?iTeamID=2076&amp;iSeasonID=2020&amp;iGameSubTypeID=83&amp;offensive=0&amp;pergame=0" TargetMode="External"/><Relationship Id="rId216" Type="http://schemas.openxmlformats.org/officeDocument/2006/relationships/hyperlink" Target="https://www.synergysportstech.com/Synergy/Sport/Basketball/web/teamsst/Video/QuantifiedTeam2Printable.aspx?iTeamID=2223&amp;iSeasonID=2020&amp;iGameSubTypeID=83&amp;offensive=0&amp;pergame=0" TargetMode="External"/><Relationship Id="rId423" Type="http://schemas.openxmlformats.org/officeDocument/2006/relationships/hyperlink" Target="https://www.synergysportstech.com/Synergy/Sport/Basketball/web/teamsst/Video/QuantifiedTeam2Printable.aspx?iTeamID=2326&amp;iSeasonID=2020&amp;iGameSubTypeID=83&amp;offensive=1&amp;pergame=0" TargetMode="External"/><Relationship Id="rId258" Type="http://schemas.openxmlformats.org/officeDocument/2006/relationships/hyperlink" Target="https://www.synergysportstech.com/Synergy/Sport/Basketball/web/teamsst/Video/QuantifiedTeam2Printable.aspx?iTeamID=2321&amp;iSeasonID=2020&amp;iGameSubTypeID=83&amp;offensive=0&amp;pergame=0" TargetMode="External"/><Relationship Id="rId465" Type="http://schemas.openxmlformats.org/officeDocument/2006/relationships/hyperlink" Target="https://www.synergysportstech.com/Synergy/Sport/Basketball/web/teamsst/Video/QuantifiedTeam2Printable.aspx?iTeamID=2386&amp;iSeasonID=2020&amp;iGameSubTypeID=83&amp;offensive=1&amp;pergame=0" TargetMode="External"/><Relationship Id="rId630" Type="http://schemas.openxmlformats.org/officeDocument/2006/relationships/hyperlink" Target="https://www.synergysportstech.com/Synergy/Sport/Basketball/web/teamsst/Video/QuantifiedTeam2Printable.aspx?iTeamID=2277&amp;iSeasonID=2020&amp;iGameSubTypeID=83&amp;offensive=0&amp;pergame=0" TargetMode="External"/><Relationship Id="rId672" Type="http://schemas.openxmlformats.org/officeDocument/2006/relationships/hyperlink" Target="https://www.synergysportstech.com/Synergy/Sport/Basketball/web/teamsst/Video/QuantifiedTeam2Printable.aspx?iTeamID=2228&amp;iSeasonID=2020&amp;iGameSubTypeID=83&amp;offensive=0&amp;pergame=0" TargetMode="External"/><Relationship Id="rId22" Type="http://schemas.openxmlformats.org/officeDocument/2006/relationships/hyperlink" Target="https://www.synergysportstech.com/Synergy/Sport/Basketball/web/teamsst/Video/QuantifiedTeam2Printable.aspx?iTeamID=2215&amp;iSeasonID=2020&amp;iGameSubTypeID=83&amp;offensive=0&amp;pergame=0" TargetMode="External"/><Relationship Id="rId64" Type="http://schemas.openxmlformats.org/officeDocument/2006/relationships/hyperlink" Target="https://www.synergysportstech.com/Synergy/Sport/Basketball/web/teamsst/Video/QuantifiedTeam2Printable.aspx?iTeamID=2302&amp;iSeasonID=2020&amp;iGameSubTypeID=83&amp;offensive=0&amp;pergame=0" TargetMode="External"/><Relationship Id="rId118" Type="http://schemas.openxmlformats.org/officeDocument/2006/relationships/hyperlink" Target="https://www.synergysportstech.com/Synergy/Sport/Basketball/web/teamsst/Video/QuantifiedTeam2Printable.aspx?iTeamID=2347&amp;iSeasonID=2020&amp;iGameSubTypeID=83&amp;offensive=0&amp;pergame=0" TargetMode="External"/><Relationship Id="rId325" Type="http://schemas.openxmlformats.org/officeDocument/2006/relationships/hyperlink" Target="https://www.synergysportstech.com/Synergy/Sport/Basketball/web/teamsst/Video/QuantifiedTeam2Printable.aspx?iTeamID=2085&amp;iSeasonID=2020&amp;iGameSubTypeID=83&amp;offensive=1&amp;pergame=0" TargetMode="External"/><Relationship Id="rId367" Type="http://schemas.openxmlformats.org/officeDocument/2006/relationships/hyperlink" Target="https://www.synergysportstech.com/Synergy/Sport/Basketball/web/teamsst/Video/QuantifiedTeam2Printable.aspx?iTeamID=964&amp;iSeasonID=2020&amp;iGameSubTypeID=83&amp;offensive=1&amp;pergame=0" TargetMode="External"/><Relationship Id="rId532" Type="http://schemas.openxmlformats.org/officeDocument/2006/relationships/hyperlink" Target="https://www.synergysportstech.com/Synergy/Sport/Basketball/web/teamsst/Video/QuantifiedTeam2Printable.aspx?iTeamID=2386&amp;iSeasonID=2020&amp;iGameSubTypeID=83&amp;offensive=0&amp;pergame=0" TargetMode="External"/><Relationship Id="rId574" Type="http://schemas.openxmlformats.org/officeDocument/2006/relationships/hyperlink" Target="https://www.synergysportstech.com/Synergy/Sport/Basketball/web/teamsst/Video/QuantifiedTeam2Printable.aspx?iTeamID=995&amp;iSeasonID=2020&amp;iGameSubTypeID=83&amp;offensive=0&amp;pergame=0" TargetMode="External"/><Relationship Id="rId171" Type="http://schemas.openxmlformats.org/officeDocument/2006/relationships/hyperlink" Target="https://www.synergysportstech.com/Synergy/Sport/Basketball/web/teamsst/Video/QuantifiedTeam2Printable.aspx?iTeamID=2236&amp;iSeasonID=2020&amp;iGameSubTypeID=83&amp;offensive=1&amp;pergame=0" TargetMode="External"/><Relationship Id="rId227" Type="http://schemas.openxmlformats.org/officeDocument/2006/relationships/hyperlink" Target="https://www.synergysportstech.com/Synergy/Sport/Basketball/web/teamsst/Video/QuantifiedTeam2Printable.aspx?iTeamID=2233&amp;iSeasonID=2020&amp;iGameSubTypeID=83&amp;offensive=1&amp;pergame=0" TargetMode="External"/><Relationship Id="rId269" Type="http://schemas.openxmlformats.org/officeDocument/2006/relationships/hyperlink" Target="https://www.synergysportstech.com/Synergy/Sport/Basketball/web/teamsst/Video/QuantifiedTeam2Printable.aspx?iTeamID=2374&amp;iSeasonID=2020&amp;iGameSubTypeID=83&amp;offensive=1&amp;pergame=0" TargetMode="External"/><Relationship Id="rId434" Type="http://schemas.openxmlformats.org/officeDocument/2006/relationships/hyperlink" Target="https://www.synergysportstech.com/Synergy/Sport/Basketball/web/teamsst/Video/QuantifiedTeam2Printable.aspx?iTeamID=5600&amp;iSeasonID=2020&amp;iGameSubTypeID=83&amp;offensive=0&amp;pergame=0" TargetMode="External"/><Relationship Id="rId476" Type="http://schemas.openxmlformats.org/officeDocument/2006/relationships/hyperlink" Target="https://www.synergysportstech.com/Synergy/Sport/Basketball/web/teamsst/Video/QuantifiedTeam2Printable.aspx?iTeamID=2244&amp;iSeasonID=2020&amp;iGameSubTypeID=83&amp;offensive=0&amp;pergame=0" TargetMode="External"/><Relationship Id="rId641" Type="http://schemas.openxmlformats.org/officeDocument/2006/relationships/hyperlink" Target="https://www.synergysportstech.com/Synergy/Sport/Basketball/web/teamsst/Video/QuantifiedTeam2Printable.aspx?iTeamID=2259&amp;iSeasonID=2020&amp;iGameSubTypeID=83&amp;offensive=1&amp;pergame=0" TargetMode="External"/><Relationship Id="rId683" Type="http://schemas.openxmlformats.org/officeDocument/2006/relationships/hyperlink" Target="https://www.synergysportstech.com/Synergy/Sport/Basketball/web/teamsst/Video/QuantifiedTeam2Printable.aspx?iTeamID=2271&amp;iSeasonID=2020&amp;iGameSubTypeID=83&amp;offensive=1&amp;pergame=0" TargetMode="External"/><Relationship Id="rId33" Type="http://schemas.openxmlformats.org/officeDocument/2006/relationships/hyperlink" Target="https://www.synergysportstech.com/Synergy/Sport/Basketball/web/teamsst/Video/QuantifiedTeam2Printable.aspx?iTeamID=970&amp;iSeasonID=2020&amp;iGameSubTypeID=83&amp;offensive=1&amp;pergame=0" TargetMode="External"/><Relationship Id="rId129" Type="http://schemas.openxmlformats.org/officeDocument/2006/relationships/hyperlink" Target="https://www.synergysportstech.com/Synergy/Sport/Basketball/web/teamsst/Video/QuantifiedTeam2Printable.aspx?iTeamID=2263&amp;iSeasonID=2020&amp;iGameSubTypeID=83&amp;offensive=1&amp;pergame=0" TargetMode="External"/><Relationship Id="rId280" Type="http://schemas.openxmlformats.org/officeDocument/2006/relationships/hyperlink" Target="https://www.synergysportstech.com/Synergy/Sport/Basketball/web/teamsst/Video/QuantifiedTeam2Printable.aspx?iTeamID=2153&amp;iSeasonID=2020&amp;iGameSubTypeID=83&amp;offensive=0&amp;pergame=0" TargetMode="External"/><Relationship Id="rId336" Type="http://schemas.openxmlformats.org/officeDocument/2006/relationships/hyperlink" Target="https://www.synergysportstech.com/Synergy/Sport/Basketball/web/teamsst/Video/QuantifiedTeam2Printable.aspx?iTeamID=2330&amp;iSeasonID=2020&amp;iGameSubTypeID=83&amp;offensive=0&amp;pergame=0" TargetMode="External"/><Relationship Id="rId501" Type="http://schemas.openxmlformats.org/officeDocument/2006/relationships/hyperlink" Target="https://www.synergysportstech.com/Synergy/Sport/Basketball/web/teamsst/Video/QuantifiedTeam2Printable.aspx?iTeamID=2304&amp;iSeasonID=2020&amp;iGameSubTypeID=83&amp;offensive=1&amp;pergame=0" TargetMode="External"/><Relationship Id="rId543" Type="http://schemas.openxmlformats.org/officeDocument/2006/relationships/hyperlink" Target="https://www.synergysportstech.com/Synergy/Sport/Basketball/web/teamsst/Video/QuantifiedTeam2Printable.aspx?iTeamID=2098&amp;iSeasonID=2020&amp;iGameSubTypeID=83&amp;offensive=1&amp;pergame=0" TargetMode="External"/><Relationship Id="rId75" Type="http://schemas.openxmlformats.org/officeDocument/2006/relationships/hyperlink" Target="https://www.synergysportstech.com/Synergy/Sport/Basketball/web/teamsst/Video/QuantifiedTeam2Printable.aspx?iTeamID=1323&amp;iSeasonID=2020&amp;iGameSubTypeID=83&amp;offensive=1&amp;pergame=0" TargetMode="External"/><Relationship Id="rId140" Type="http://schemas.openxmlformats.org/officeDocument/2006/relationships/hyperlink" Target="https://www.synergysportstech.com/Synergy/Sport/Basketball/web/teamsst/Video/QuantifiedTeam2Printable.aspx?iTeamID=2311&amp;iSeasonID=2020&amp;iGameSubTypeID=83&amp;offensive=0&amp;pergame=0" TargetMode="External"/><Relationship Id="rId182" Type="http://schemas.openxmlformats.org/officeDocument/2006/relationships/hyperlink" Target="https://www.synergysportstech.com/Synergy/Sport/Basketball/web/teamsst/Video/QuantifiedTeam2Printable.aspx?iTeamID=2354&amp;iSeasonID=2020&amp;iGameSubTypeID=83&amp;offensive=0&amp;pergame=0" TargetMode="External"/><Relationship Id="rId378" Type="http://schemas.openxmlformats.org/officeDocument/2006/relationships/hyperlink" Target="https://www.synergysportstech.com/Synergy/Sport/Basketball/web/teamsst/Video/QuantifiedTeam2Printable.aspx?iTeamID=2408&amp;iSeasonID=2020&amp;iGameSubTypeID=83&amp;offensive=0&amp;pergame=0" TargetMode="External"/><Relationship Id="rId403" Type="http://schemas.openxmlformats.org/officeDocument/2006/relationships/hyperlink" Target="https://www.synergysportstech.com/Synergy/Sport/Basketball/web/teamsst/Video/QuantifiedTeam2Printable.aspx?iTeamID=2195&amp;iSeasonID=2020&amp;iGameSubTypeID=83&amp;offensive=1&amp;pergame=0" TargetMode="External"/><Relationship Id="rId585" Type="http://schemas.openxmlformats.org/officeDocument/2006/relationships/hyperlink" Target="https://www.synergysportstech.com/Synergy/Sport/Basketball/web/teamsst/Video/QuantifiedTeam2Printable.aspx?iTeamID=2249&amp;iSeasonID=2020&amp;iGameSubTypeID=83&amp;offensive=1&amp;pergame=0" TargetMode="External"/><Relationship Id="rId6" Type="http://schemas.openxmlformats.org/officeDocument/2006/relationships/hyperlink" Target="https://www.synergysportstech.com/Synergy/Sport/Basketball/web/teamsst/Video/QuantifiedTeam2Printable.aspx?iTeamID=2106&amp;iSeasonID=2020&amp;iGameSubTypeID=83&amp;offensive=0&amp;pergame=0" TargetMode="External"/><Relationship Id="rId238" Type="http://schemas.openxmlformats.org/officeDocument/2006/relationships/hyperlink" Target="https://www.synergysportstech.com/Synergy/Sport/Basketball/web/teamsst/Video/QuantifiedTeam2Printable.aspx?iTeamID=999&amp;iSeasonID=2020&amp;iGameSubTypeID=83&amp;offensive=0&amp;pergame=0" TargetMode="External"/><Relationship Id="rId445" Type="http://schemas.openxmlformats.org/officeDocument/2006/relationships/hyperlink" Target="https://www.synergysportstech.com/Synergy/Sport/Basketball/web/teamsst/Video/QuantifiedTeam2Printable.aspx?iTeamID=2173&amp;iSeasonID=2020&amp;iGameSubTypeID=83&amp;offensive=1&amp;pergame=0" TargetMode="External"/><Relationship Id="rId487" Type="http://schemas.openxmlformats.org/officeDocument/2006/relationships/hyperlink" Target="https://www.synergysportstech.com/Synergy/Sport/Basketball/web/teamsst/Video/QuantifiedTeam2Printable.aspx?iTeamID=2402&amp;iSeasonID=2020&amp;iGameSubTypeID=83&amp;offensive=1&amp;pergame=0" TargetMode="External"/><Relationship Id="rId610" Type="http://schemas.openxmlformats.org/officeDocument/2006/relationships/hyperlink" Target="https://www.synergysportstech.com/Synergy/Sport/Basketball/web/teamsst/Video/QuantifiedTeam2Printable.aspx?iTeamID=969&amp;iSeasonID=2020&amp;iGameSubTypeID=83&amp;offensive=0&amp;pergame=0" TargetMode="External"/><Relationship Id="rId652" Type="http://schemas.openxmlformats.org/officeDocument/2006/relationships/hyperlink" Target="https://www.synergysportstech.com/Synergy/Sport/Basketball/web/teamsst/Video/QuantifiedTeam2Printable.aspx?iTeamID=2391&amp;iSeasonID=2020&amp;iGameSubTypeID=83&amp;offensive=0&amp;pergame=0" TargetMode="External"/><Relationship Id="rId291" Type="http://schemas.openxmlformats.org/officeDocument/2006/relationships/hyperlink" Target="https://www.synergysportstech.com/Synergy/Sport/Basketball/web/teamsst/Video/QuantifiedTeam2Printable.aspx?iTeamID=2312&amp;iSeasonID=2020&amp;iGameSubTypeID=83&amp;offensive=1&amp;pergame=0" TargetMode="External"/><Relationship Id="rId305" Type="http://schemas.openxmlformats.org/officeDocument/2006/relationships/hyperlink" Target="https://www.synergysportstech.com/Synergy/Sport/Basketball/web/teamsst/Video/QuantifiedTeam2Printable.aspx?iTeamID=2129&amp;iSeasonID=2020&amp;iGameSubTypeID=83&amp;offensive=1&amp;pergame=0" TargetMode="External"/><Relationship Id="rId347" Type="http://schemas.openxmlformats.org/officeDocument/2006/relationships/hyperlink" Target="https://www.synergysportstech.com/Synergy/Sport/Basketball/web/teamsst/Video/QuantifiedTeam2Printable.aspx?iTeamID=2260&amp;iSeasonID=2020&amp;iGameSubTypeID=83&amp;offensive=1&amp;pergame=0" TargetMode="External"/><Relationship Id="rId512" Type="http://schemas.openxmlformats.org/officeDocument/2006/relationships/hyperlink" Target="https://www.synergysportstech.com/Synergy/Sport/Basketball/web/teamsst/Video/QuantifiedTeam2Printable.aspx?iTeamID=2273&amp;iSeasonID=2020&amp;iGameSubTypeID=83&amp;offensive=0&amp;pergame=0" TargetMode="External"/><Relationship Id="rId44" Type="http://schemas.openxmlformats.org/officeDocument/2006/relationships/hyperlink" Target="https://www.synergysportstech.com/Synergy/Sport/Basketball/web/teamsst/Video/QuantifiedTeam2Printable.aspx?iTeamID=975&amp;iSeasonID=2020&amp;iGameSubTypeID=83&amp;offensive=0&amp;pergame=0" TargetMode="External"/><Relationship Id="rId86" Type="http://schemas.openxmlformats.org/officeDocument/2006/relationships/hyperlink" Target="https://www.synergysportstech.com/Synergy/Sport/Basketball/web/teamsst/Video/QuantifiedTeam2Printable.aspx?iTeamID=2253&amp;iSeasonID=2020&amp;iGameSubTypeID=83&amp;offensive=0&amp;pergame=0" TargetMode="External"/><Relationship Id="rId151" Type="http://schemas.openxmlformats.org/officeDocument/2006/relationships/hyperlink" Target="https://www.synergysportstech.com/Synergy/Sport/Basketball/web/teamsst/Video/QuantifiedTeam2Printable.aspx?iTeamID=2399&amp;iSeasonID=2020&amp;iGameSubTypeID=83&amp;offensive=1&amp;pergame=0" TargetMode="External"/><Relationship Id="rId389" Type="http://schemas.openxmlformats.org/officeDocument/2006/relationships/hyperlink" Target="https://www.synergysportstech.com/Synergy/Sport/Basketball/web/teamsst/Video/QuantifiedTeam2Printable.aspx?iTeamID=2115&amp;iSeasonID=2020&amp;iGameSubTypeID=83&amp;offensive=1&amp;pergame=0" TargetMode="External"/><Relationship Id="rId554" Type="http://schemas.openxmlformats.org/officeDocument/2006/relationships/hyperlink" Target="https://www.synergysportstech.com/Synergy/Sport/Basketball/web/teamsst/Video/QuantifiedTeam2Printable.aspx?iTeamID=2328&amp;iSeasonID=2020&amp;iGameSubTypeID=83&amp;offensive=0&amp;pergame=0" TargetMode="External"/><Relationship Id="rId596" Type="http://schemas.openxmlformats.org/officeDocument/2006/relationships/hyperlink" Target="https://www.synergysportstech.com/Synergy/Sport/Basketball/web/teamsst/Video/QuantifiedTeam2Printable.aspx?iTeamID=2140&amp;iSeasonID=2020&amp;iGameSubTypeID=83&amp;offensive=0&amp;pergame=0" TargetMode="External"/><Relationship Id="rId193" Type="http://schemas.openxmlformats.org/officeDocument/2006/relationships/hyperlink" Target="https://www.synergysportstech.com/Synergy/Sport/Basketball/web/teamsst/Video/QuantifiedTeam2Printable.aspx?iTeamID=2164&amp;iSeasonID=2020&amp;iGameSubTypeID=83&amp;offensive=1&amp;pergame=0" TargetMode="External"/><Relationship Id="rId207" Type="http://schemas.openxmlformats.org/officeDocument/2006/relationships/hyperlink" Target="https://www.synergysportstech.com/Synergy/Sport/Basketball/web/teamsst/Video/QuantifiedTeam2Printable.aspx?iTeamID=2342&amp;iSeasonID=2020&amp;iGameSubTypeID=83&amp;offensive=1&amp;pergame=0" TargetMode="External"/><Relationship Id="rId249" Type="http://schemas.openxmlformats.org/officeDocument/2006/relationships/hyperlink" Target="https://www.synergysportstech.com/Synergy/Sport/Basketball/web/teamsst/Video/QuantifiedTeam2Printable.aspx?iTeamID=2305&amp;iSeasonID=2020&amp;iGameSubTypeID=83&amp;offensive=1&amp;pergame=0" TargetMode="External"/><Relationship Id="rId414" Type="http://schemas.openxmlformats.org/officeDocument/2006/relationships/hyperlink" Target="https://www.synergysportstech.com/Synergy/Sport/Basketball/web/teamsst/Video/QuantifiedTeam2Printable.aspx?iTeamID=2753&amp;iSeasonID=2020&amp;iGameSubTypeID=83&amp;offensive=0&amp;pergame=0" TargetMode="External"/><Relationship Id="rId456" Type="http://schemas.openxmlformats.org/officeDocument/2006/relationships/hyperlink" Target="https://www.synergysportstech.com/Synergy/Sport/Basketball/web/teamsst/Video/QuantifiedTeam2Printable.aspx?iTeamID=2109&amp;iSeasonID=2020&amp;iGameSubTypeID=83&amp;offensive=0&amp;pergame=0" TargetMode="External"/><Relationship Id="rId498" Type="http://schemas.openxmlformats.org/officeDocument/2006/relationships/hyperlink" Target="https://www.synergysportstech.com/Synergy/Sport/Basketball/web/teamsst/Video/QuantifiedTeam2Printable.aspx?iTeamID=2096&amp;iSeasonID=2020&amp;iGameSubTypeID=83&amp;offensive=0&amp;pergame=0" TargetMode="External"/><Relationship Id="rId621" Type="http://schemas.openxmlformats.org/officeDocument/2006/relationships/hyperlink" Target="https://www.synergysportstech.com/Synergy/Sport/Basketball/web/teamsst/Video/QuantifiedTeam2Printable.aspx?iTeamID=2337&amp;iSeasonID=2020&amp;iGameSubTypeID=83&amp;offensive=1&amp;pergame=0" TargetMode="External"/><Relationship Id="rId663" Type="http://schemas.openxmlformats.org/officeDocument/2006/relationships/hyperlink" Target="https://www.synergysportstech.com/Synergy/Sport/Basketball/web/teamsst/Video/QuantifiedTeam2Printable.aspx?iTeamID=2223&amp;iSeasonID=2020&amp;iGameSubTypeID=83&amp;offensive=1&amp;pergame=0" TargetMode="External"/><Relationship Id="rId13" Type="http://schemas.openxmlformats.org/officeDocument/2006/relationships/hyperlink" Target="https://www.synergysportstech.com/Synergy/Sport/Basketball/web/teamsst/Video/QuantifiedTeam2Printable.aspx?iTeamID=2093&amp;iSeasonID=2020&amp;iGameSubTypeID=83&amp;offensive=1&amp;pergame=0" TargetMode="External"/><Relationship Id="rId109" Type="http://schemas.openxmlformats.org/officeDocument/2006/relationships/hyperlink" Target="https://www.synergysportstech.com/Synergy/Sport/Basketball/web/teamsst/Video/QuantifiedTeam2Printable.aspx?iTeamID=2089&amp;iSeasonID=2020&amp;iGameSubTypeID=83&amp;offensive=1&amp;pergame=0" TargetMode="External"/><Relationship Id="rId260" Type="http://schemas.openxmlformats.org/officeDocument/2006/relationships/hyperlink" Target="https://www.synergysportstech.com/Synergy/Sport/Basketball/web/teamsst/Video/QuantifiedTeam2Printable.aspx?iTeamID=2306&amp;iSeasonID=2020&amp;iGameSubTypeID=83&amp;offensive=0&amp;pergame=0" TargetMode="External"/><Relationship Id="rId316" Type="http://schemas.openxmlformats.org/officeDocument/2006/relationships/hyperlink" Target="https://www.synergysportstech.com/Synergy/Sport/Basketball/web/teamsst/Video/QuantifiedTeam2Printable.aspx?iTeamID=2173&amp;iSeasonID=2020&amp;iGameSubTypeID=83&amp;offensive=0&amp;pergame=0" TargetMode="External"/><Relationship Id="rId523" Type="http://schemas.openxmlformats.org/officeDocument/2006/relationships/hyperlink" Target="https://www.synergysportstech.com/Synergy/Sport/Basketball/web/teamsst/Video/QuantifiedTeam2Printable.aspx?iTeamID=2286&amp;iSeasonID=2020&amp;iGameSubTypeID=83&amp;offensive=1&amp;pergame=0" TargetMode="External"/><Relationship Id="rId55" Type="http://schemas.openxmlformats.org/officeDocument/2006/relationships/hyperlink" Target="https://www.synergysportstech.com/Synergy/Sport/Basketball/web/teamsst/Video/QuantifiedTeam2Printable.aspx?iTeamID=2134&amp;iSeasonID=2020&amp;iGameSubTypeID=83&amp;offensive=1&amp;pergame=0" TargetMode="External"/><Relationship Id="rId97" Type="http://schemas.openxmlformats.org/officeDocument/2006/relationships/hyperlink" Target="https://www.synergysportstech.com/Synergy/Sport/Basketball/web/teamsst/Video/QuantifiedTeam2Printable.aspx?iTeamID=2657&amp;iSeasonID=2020&amp;iGameSubTypeID=83&amp;offensive=1&amp;pergame=0" TargetMode="External"/><Relationship Id="rId120" Type="http://schemas.openxmlformats.org/officeDocument/2006/relationships/hyperlink" Target="https://www.synergysportstech.com/Synergy/Sport/Basketball/web/teamsst/Video/QuantifiedTeam2Printable.aspx?iTeamID=2166&amp;iSeasonID=2020&amp;iGameSubTypeID=83&amp;offensive=0&amp;pergame=0" TargetMode="External"/><Relationship Id="rId358" Type="http://schemas.openxmlformats.org/officeDocument/2006/relationships/hyperlink" Target="https://www.synergysportstech.com/Synergy/Sport/Basketball/web/teamsst/Video/QuantifiedTeam2Printable.aspx?iTeamID=2378&amp;iSeasonID=2020&amp;iGameSubTypeID=83&amp;offensive=0&amp;pergame=0" TargetMode="External"/><Relationship Id="rId565" Type="http://schemas.openxmlformats.org/officeDocument/2006/relationships/hyperlink" Target="https://www.synergysportstech.com/Synergy/Sport/Basketball/web/teamsst/Video/QuantifiedTeam2Printable.aspx?iTeamID=2159&amp;iSeasonID=2020&amp;iGameSubTypeID=83&amp;offensive=1&amp;pergame=0" TargetMode="External"/><Relationship Id="rId162" Type="http://schemas.openxmlformats.org/officeDocument/2006/relationships/hyperlink" Target="https://www.synergysportstech.com/Synergy/Sport/Basketball/web/teamsst/Video/QuantifiedTeam2Printable.aspx?iTeamID=2245&amp;iSeasonID=2020&amp;iGameSubTypeID=83&amp;offensive=0&amp;pergame=0" TargetMode="External"/><Relationship Id="rId218" Type="http://schemas.openxmlformats.org/officeDocument/2006/relationships/hyperlink" Target="https://www.synergysportstech.com/Synergy/Sport/Basketball/web/teamsst/Video/QuantifiedTeam2Printable.aspx?iTeamID=2205&amp;iSeasonID=2020&amp;iGameSubTypeID=83&amp;offensive=0&amp;pergame=0" TargetMode="External"/><Relationship Id="rId425" Type="http://schemas.openxmlformats.org/officeDocument/2006/relationships/hyperlink" Target="https://www.synergysportstech.com/Synergy/Sport/Basketball/web/teamsst/Video/QuantifiedTeam2Printable.aspx?iTeamID=2137&amp;iSeasonID=2020&amp;iGameSubTypeID=83&amp;offensive=1&amp;pergame=0" TargetMode="External"/><Relationship Id="rId467" Type="http://schemas.openxmlformats.org/officeDocument/2006/relationships/hyperlink" Target="https://www.synergysportstech.com/Synergy/Sport/Basketball/web/teamsst/Video/QuantifiedTeam2Printable.aspx?iTeamID=2408&amp;iSeasonID=2020&amp;iGameSubTypeID=83&amp;offensive=1&amp;pergame=0" TargetMode="External"/><Relationship Id="rId632" Type="http://schemas.openxmlformats.org/officeDocument/2006/relationships/hyperlink" Target="https://www.synergysportstech.com/Synergy/Sport/Basketball/web/teamsst/Video/QuantifiedTeam2Printable.aspx?iTeamID=2404&amp;iSeasonID=2020&amp;iGameSubTypeID=83&amp;offensive=0&amp;pergame=0" TargetMode="External"/><Relationship Id="rId271" Type="http://schemas.openxmlformats.org/officeDocument/2006/relationships/hyperlink" Target="https://www.synergysportstech.com/Synergy/Sport/Basketball/web/teamsst/Video/QuantifiedTeam2Printable.aspx?iTeamID=993&amp;iSeasonID=2020&amp;iGameSubTypeID=83&amp;offensive=1&amp;pergame=0" TargetMode="External"/><Relationship Id="rId674" Type="http://schemas.openxmlformats.org/officeDocument/2006/relationships/hyperlink" Target="https://www.synergysportstech.com/Synergy/Sport/Basketball/web/teamsst/Video/QuantifiedTeam2Printable.aspx?iTeamID=2271&amp;iSeasonID=2020&amp;iGameSubTypeID=83&amp;offensive=0&amp;pergame=0" TargetMode="External"/><Relationship Id="rId24" Type="http://schemas.openxmlformats.org/officeDocument/2006/relationships/hyperlink" Target="https://www.synergysportstech.com/Synergy/Sport/Basketball/web/teamsst/Video/QuantifiedTeam2Printable.aspx?iTeamID=2349&amp;iSeasonID=2020&amp;iGameSubTypeID=83&amp;offensive=0&amp;pergame=0" TargetMode="External"/><Relationship Id="rId66" Type="http://schemas.openxmlformats.org/officeDocument/2006/relationships/hyperlink" Target="https://www.synergysportstech.com/Synergy/Sport/Basketball/web/teamsst/Video/QuantifiedTeam2Printable.aspx?iTeamID=2384&amp;iSeasonID=2020&amp;iGameSubTypeID=83&amp;offensive=0&amp;pergame=0" TargetMode="External"/><Relationship Id="rId131" Type="http://schemas.openxmlformats.org/officeDocument/2006/relationships/hyperlink" Target="https://www.synergysportstech.com/Synergy/Sport/Basketball/web/teamsst/Video/QuantifiedTeam2Printable.aspx?iTeamID=2366&amp;iSeasonID=2020&amp;iGameSubTypeID=83&amp;offensive=1&amp;pergame=0" TargetMode="External"/><Relationship Id="rId327" Type="http://schemas.openxmlformats.org/officeDocument/2006/relationships/hyperlink" Target="https://www.synergysportstech.com/Synergy/Sport/Basketball/web/teamsst/Video/QuantifiedTeam2Printable.aspx?iTeamID=2369&amp;iSeasonID=2020&amp;iGameSubTypeID=83&amp;offensive=1&amp;pergame=0" TargetMode="External"/><Relationship Id="rId369" Type="http://schemas.openxmlformats.org/officeDocument/2006/relationships/hyperlink" Target="https://www.synergysportstech.com/Synergy/Sport/Basketball/web/teamsst/Video/QuantifiedTeam2Printable.aspx?iTeamID=2163&amp;iSeasonID=2020&amp;iGameSubTypeID=83&amp;offensive=1&amp;pergame=0" TargetMode="External"/><Relationship Id="rId534" Type="http://schemas.openxmlformats.org/officeDocument/2006/relationships/hyperlink" Target="https://www.synergysportstech.com/Synergy/Sport/Basketball/web/teamsst/Video/QuantifiedTeam2Printable.aspx?iTeamID=2287&amp;iSeasonID=2020&amp;iGameSubTypeID=83&amp;offensive=0&amp;pergame=0" TargetMode="External"/><Relationship Id="rId576" Type="http://schemas.openxmlformats.org/officeDocument/2006/relationships/hyperlink" Target="https://www.synergysportstech.com/Synergy/Sport/Basketball/web/teamsst/Video/QuantifiedTeam2Printable.aspx?iTeamID=986&amp;iSeasonID=2020&amp;iGameSubTypeID=83&amp;offensive=0&amp;pergame=0" TargetMode="External"/><Relationship Id="rId173" Type="http://schemas.openxmlformats.org/officeDocument/2006/relationships/hyperlink" Target="https://www.synergysportstech.com/Synergy/Sport/Basketball/web/teamsst/Video/QuantifiedTeam2Printable.aspx?iTeamID=2278&amp;iSeasonID=2020&amp;iGameSubTypeID=83&amp;offensive=1&amp;pergame=0" TargetMode="External"/><Relationship Id="rId229" Type="http://schemas.openxmlformats.org/officeDocument/2006/relationships/hyperlink" Target="https://www.synergysportstech.com/Synergy/Sport/Basketball/web/teamsst/Video/QuantifiedTeam2Printable.aspx?iTeamID=2268&amp;iSeasonID=2020&amp;iGameSubTypeID=83&amp;offensive=1&amp;pergame=0" TargetMode="External"/><Relationship Id="rId380" Type="http://schemas.openxmlformats.org/officeDocument/2006/relationships/hyperlink" Target="https://www.synergysportstech.com/Synergy/Sport/Basketball/web/teamsst/Video/QuantifiedTeam2Printable.aspx?iTeamID=2334&amp;iSeasonID=2020&amp;iGameSubTypeID=83&amp;offensive=0&amp;pergame=0" TargetMode="External"/><Relationship Id="rId436" Type="http://schemas.openxmlformats.org/officeDocument/2006/relationships/hyperlink" Target="https://www.synergysportstech.com/Synergy/Sport/Basketball/web/teamsst/Video/QuantifiedTeam2Printable.aspx?iTeamID=2316&amp;iSeasonID=2020&amp;iGameSubTypeID=83&amp;offensive=0&amp;pergame=0" TargetMode="External"/><Relationship Id="rId601" Type="http://schemas.openxmlformats.org/officeDocument/2006/relationships/hyperlink" Target="https://www.synergysportstech.com/Synergy/Sport/Basketball/web/teamsst/Video/QuantifiedTeam2Printable.aspx?iTeamID=2348&amp;iSeasonID=2020&amp;iGameSubTypeID=83&amp;offensive=1&amp;pergame=0" TargetMode="External"/><Relationship Id="rId643" Type="http://schemas.openxmlformats.org/officeDocument/2006/relationships/hyperlink" Target="https://www.synergysportstech.com/Synergy/Sport/Basketball/web/teamsst/Video/QuantifiedTeam2Printable.aspx?iTeamID=2316&amp;iSeasonID=2020&amp;iGameSubTypeID=83&amp;offensive=1&amp;pergame=0" TargetMode="External"/><Relationship Id="rId240" Type="http://schemas.openxmlformats.org/officeDocument/2006/relationships/hyperlink" Target="https://www.synergysportstech.com/Synergy/Sport/Basketball/web/teamsst/Video/QuantifiedTeam2Printable.aspx?iTeamID=2240&amp;iSeasonID=2020&amp;iGameSubTypeID=83&amp;offensive=0&amp;pergame=0" TargetMode="External"/><Relationship Id="rId478" Type="http://schemas.openxmlformats.org/officeDocument/2006/relationships/hyperlink" Target="https://www.synergysportstech.com/Synergy/Sport/Basketball/web/teamsst/Video/QuantifiedTeam2Printable.aspx?iTeamID=971&amp;iSeasonID=2020&amp;iGameSubTypeID=83&amp;offensive=0&amp;pergame=0" TargetMode="External"/><Relationship Id="rId685" Type="http://schemas.openxmlformats.org/officeDocument/2006/relationships/hyperlink" Target="https://www.synergysportstech.com/Synergy/Sport/Basketball/web/teamsst/Video/QuantifiedTeam2Printable.aspx?iTeamID=990&amp;iSeasonID=2020&amp;iGameSubTypeID=83&amp;offensive=1&amp;pergame=0" TargetMode="External"/><Relationship Id="rId35" Type="http://schemas.openxmlformats.org/officeDocument/2006/relationships/hyperlink" Target="https://www.synergysportstech.com/Synergy/Sport/Basketball/web/teamsst/Video/QuantifiedTeam2Printable.aspx?iTeamID=2182&amp;iSeasonID=2020&amp;iGameSubTypeID=83&amp;offensive=1&amp;pergame=0" TargetMode="External"/><Relationship Id="rId77" Type="http://schemas.openxmlformats.org/officeDocument/2006/relationships/hyperlink" Target="https://www.synergysportstech.com/Synergy/Sport/Basketball/web/teamsst/Video/QuantifiedTeam2Printable.aspx?iTeamID=2430&amp;iSeasonID=2020&amp;iGameSubTypeID=83&amp;offensive=1&amp;pergame=0" TargetMode="External"/><Relationship Id="rId100" Type="http://schemas.openxmlformats.org/officeDocument/2006/relationships/hyperlink" Target="https://www.synergysportstech.com/Synergy/Sport/Basketball/web/teamsst/Video/QuantifiedTeam2Printable.aspx?iTeamID=988&amp;iSeasonID=2020&amp;iGameSubTypeID=83&amp;offensive=0&amp;pergame=0" TargetMode="External"/><Relationship Id="rId282" Type="http://schemas.openxmlformats.org/officeDocument/2006/relationships/hyperlink" Target="https://www.synergysportstech.com/Synergy/Sport/Basketball/web/teamsst/Video/QuantifiedTeam2Printable.aspx?iTeamID=2204&amp;iSeasonID=2020&amp;iGameSubTypeID=83&amp;offensive=0&amp;pergame=0" TargetMode="External"/><Relationship Id="rId338" Type="http://schemas.openxmlformats.org/officeDocument/2006/relationships/hyperlink" Target="https://www.synergysportstech.com/Synergy/Sport/Basketball/web/teamsst/Video/QuantifiedTeam2Printable.aspx?iTeamID=2200&amp;iSeasonID=2020&amp;iGameSubTypeID=83&amp;offensive=0&amp;pergame=0" TargetMode="External"/><Relationship Id="rId503" Type="http://schemas.openxmlformats.org/officeDocument/2006/relationships/hyperlink" Target="https://www.synergysportstech.com/Synergy/Sport/Basketball/web/teamsst/Video/QuantifiedTeam2Printable.aspx?iTeamID=2384&amp;iSeasonID=2020&amp;iGameSubTypeID=83&amp;offensive=1&amp;pergame=0" TargetMode="External"/><Relationship Id="rId545" Type="http://schemas.openxmlformats.org/officeDocument/2006/relationships/hyperlink" Target="https://www.synergysportstech.com/Synergy/Sport/Basketball/web/teamsst/Video/QuantifiedTeam2Printable.aspx?iTeamID=2255&amp;iSeasonID=2020&amp;iGameSubTypeID=83&amp;offensive=1&amp;pergame=0" TargetMode="External"/><Relationship Id="rId587" Type="http://schemas.openxmlformats.org/officeDocument/2006/relationships/hyperlink" Target="https://www.synergysportstech.com/Synergy/Sport/Basketball/web/teamsst/Video/QuantifiedTeam2Printable.aspx?iTeamID=2353&amp;iSeasonID=2020&amp;iGameSubTypeID=83&amp;offensive=1&amp;pergame=0" TargetMode="External"/><Relationship Id="rId8" Type="http://schemas.openxmlformats.org/officeDocument/2006/relationships/hyperlink" Target="https://www.synergysportstech.com/Synergy/Sport/Basketball/web/teamsst/Video/QuantifiedTeam2Printable.aspx?iTeamID=2121&amp;iSeasonID=2020&amp;iGameSubTypeID=83&amp;offensive=0&amp;pergame=0" TargetMode="External"/><Relationship Id="rId142" Type="http://schemas.openxmlformats.org/officeDocument/2006/relationships/hyperlink" Target="https://www.synergysportstech.com/Synergy/Sport/Basketball/web/teamsst/Video/QuantifiedTeam2Printable.aspx?iTeamID=2261&amp;iSeasonID=2020&amp;iGameSubTypeID=83&amp;offensive=0&amp;pergame=0" TargetMode="External"/><Relationship Id="rId184" Type="http://schemas.openxmlformats.org/officeDocument/2006/relationships/hyperlink" Target="https://www.synergysportstech.com/Synergy/Sport/Basketball/web/teamsst/Video/QuantifiedTeam2Printable.aspx?iTeamID=2320&amp;iSeasonID=2020&amp;iGameSubTypeID=83&amp;offensive=0&amp;pergame=0" TargetMode="External"/><Relationship Id="rId391" Type="http://schemas.openxmlformats.org/officeDocument/2006/relationships/hyperlink" Target="https://www.synergysportstech.com/Synergy/Sport/Basketball/web/teamsst/Video/QuantifiedTeam2Printable.aspx?iTeamID=2398&amp;iSeasonID=2020&amp;iGameSubTypeID=83&amp;offensive=1&amp;pergame=0" TargetMode="External"/><Relationship Id="rId405" Type="http://schemas.openxmlformats.org/officeDocument/2006/relationships/hyperlink" Target="https://www.synergysportstech.com/Synergy/Sport/Basketball/web/teamsst/Video/QuantifiedTeam2Printable.aspx?iTeamID=2333&amp;iSeasonID=2020&amp;iGameSubTypeID=83&amp;offensive=1&amp;pergame=0" TargetMode="External"/><Relationship Id="rId447" Type="http://schemas.openxmlformats.org/officeDocument/2006/relationships/hyperlink" Target="https://www.synergysportstech.com/Synergy/Sport/Basketball/web/teamsst/Video/QuantifiedTeam2Printable.aspx?iTeamID=2175&amp;iSeasonID=2020&amp;iGameSubTypeID=83&amp;offensive=1&amp;pergame=0" TargetMode="External"/><Relationship Id="rId612" Type="http://schemas.openxmlformats.org/officeDocument/2006/relationships/hyperlink" Target="https://www.synergysportstech.com/Synergy/Sport/Basketball/web/teamsst/Video/QuantifiedTeam2Printable.aspx?iTeamID=2078&amp;iSeasonID=2020&amp;iGameSubTypeID=83&amp;offensive=0&amp;pergame=0" TargetMode="External"/><Relationship Id="rId251" Type="http://schemas.openxmlformats.org/officeDocument/2006/relationships/hyperlink" Target="https://www.synergysportstech.com/Synergy/Sport/Basketball/web/teamsst/Video/QuantifiedTeam2Printable.aspx?iTeamID=2118&amp;iSeasonID=2020&amp;iGameSubTypeID=83&amp;offensive=1&amp;pergame=0" TargetMode="External"/><Relationship Id="rId489" Type="http://schemas.openxmlformats.org/officeDocument/2006/relationships/hyperlink" Target="https://www.synergysportstech.com/Synergy/Sport/Basketball/web/teamsst/Video/QuantifiedTeam2Printable.aspx?iTeamID=2109&amp;iSeasonID=2020&amp;iGameSubTypeID=83&amp;offensive=1&amp;pergame=0" TargetMode="External"/><Relationship Id="rId654" Type="http://schemas.openxmlformats.org/officeDocument/2006/relationships/hyperlink" Target="https://www.synergysportstech.com/Synergy/Sport/Basketball/web/teamsst/Video/QuantifiedTeam2Printable.aspx?iTeamID=2303&amp;iSeasonID=2020&amp;iGameSubTypeID=83&amp;offensive=0&amp;pergame=0" TargetMode="External"/><Relationship Id="rId46" Type="http://schemas.openxmlformats.org/officeDocument/2006/relationships/hyperlink" Target="https://www.synergysportstech.com/Synergy/Sport/Basketball/web/teamsst/Video/QuantifiedTeam2Printable.aspx?iTeamID=2175&amp;iSeasonID=2020&amp;iGameSubTypeID=83&amp;offensive=0&amp;pergame=0" TargetMode="External"/><Relationship Id="rId293" Type="http://schemas.openxmlformats.org/officeDocument/2006/relationships/hyperlink" Target="https://www.synergysportstech.com/Synergy/Sport/Basketball/web/teamsst/Video/QuantifiedTeam2Printable.aspx?iTeamID=2227&amp;iSeasonID=2020&amp;iGameSubTypeID=83&amp;offensive=1&amp;pergame=0" TargetMode="External"/><Relationship Id="rId307" Type="http://schemas.openxmlformats.org/officeDocument/2006/relationships/hyperlink" Target="https://www.synergysportstech.com/Synergy/Sport/Basketball/web/teamsst/Video/QuantifiedTeam2Printable.aspx?iTeamID=995&amp;iSeasonID=2020&amp;iGameSubTypeID=83&amp;offensive=1&amp;pergame=0" TargetMode="External"/><Relationship Id="rId349" Type="http://schemas.openxmlformats.org/officeDocument/2006/relationships/hyperlink" Target="https://www.synergysportstech.com/Synergy/Sport/Basketball/web/teamsst/Video/QuantifiedTeam2Printable.aspx?iTeamID=968&amp;iSeasonID=2020&amp;iGameSubTypeID=83&amp;offensive=1&amp;pergame=0" TargetMode="External"/><Relationship Id="rId514" Type="http://schemas.openxmlformats.org/officeDocument/2006/relationships/hyperlink" Target="https://www.synergysportstech.com/Synergy/Sport/Basketball/web/teamsst/Video/QuantifiedTeam2Printable.aspx?iTeamID=2250&amp;iSeasonID=2020&amp;iGameSubTypeID=83&amp;offensive=0&amp;pergame=0" TargetMode="External"/><Relationship Id="rId556" Type="http://schemas.openxmlformats.org/officeDocument/2006/relationships/hyperlink" Target="https://www.synergysportstech.com/Synergy/Sport/Basketball/web/teamsst/Video/QuantifiedTeam2Printable.aspx?iTeamID=989&amp;iSeasonID=2020&amp;iGameSubTypeID=83&amp;offensive=0&amp;pergame=0" TargetMode="External"/><Relationship Id="rId88" Type="http://schemas.openxmlformats.org/officeDocument/2006/relationships/hyperlink" Target="https://www.synergysportstech.com/Synergy/Sport/Basketball/web/teamsst/Video/QuantifiedTeam2Printable.aspx?iTeamID=2163&amp;iSeasonID=2020&amp;iGameSubTypeID=83&amp;offensive=0&amp;pergame=0" TargetMode="External"/><Relationship Id="rId111" Type="http://schemas.openxmlformats.org/officeDocument/2006/relationships/hyperlink" Target="https://www.synergysportstech.com/Synergy/Sport/Basketball/web/teamsst/Video/QuantifiedTeam2Printable.aspx?iTeamID=2177&amp;iSeasonID=2020&amp;iGameSubTypeID=83&amp;offensive=1&amp;pergame=0" TargetMode="External"/><Relationship Id="rId153" Type="http://schemas.openxmlformats.org/officeDocument/2006/relationships/hyperlink" Target="https://www.synergysportstech.com/Synergy/Sport/Basketball/web/teamsst/Video/QuantifiedTeam2Printable.aspx?iTeamID=2355&amp;iSeasonID=2020&amp;iGameSubTypeID=83&amp;offensive=1&amp;pergame=0" TargetMode="External"/><Relationship Id="rId195" Type="http://schemas.openxmlformats.org/officeDocument/2006/relationships/hyperlink" Target="https://www.synergysportstech.com/Synergy/Sport/Basketball/web/teamsst/Video/QuantifiedTeam2Printable.aspx?iTeamID=2356&amp;iSeasonID=2020&amp;iGameSubTypeID=83&amp;offensive=1&amp;pergame=0" TargetMode="External"/><Relationship Id="rId209" Type="http://schemas.openxmlformats.org/officeDocument/2006/relationships/hyperlink" Target="https://www.synergysportstech.com/Synergy/Sport/Basketball/web/teamsst/Video/QuantifiedTeam2Printable.aspx?iTeamID=2161&amp;iSeasonID=2020&amp;iGameSubTypeID=83&amp;offensive=1&amp;pergame=0" TargetMode="External"/><Relationship Id="rId360" Type="http://schemas.openxmlformats.org/officeDocument/2006/relationships/hyperlink" Target="https://www.synergysportstech.com/Synergy/Sport/Basketball/web/teamsst/Video/QuantifiedTeam2Printable.aspx?iTeamID=2348&amp;iSeasonID=2020&amp;iGameSubTypeID=83&amp;offensive=0&amp;pergame=0" TargetMode="External"/><Relationship Id="rId416" Type="http://schemas.openxmlformats.org/officeDocument/2006/relationships/hyperlink" Target="https://www.synergysportstech.com/Synergy/Sport/Basketball/web/teamsst/Video/QuantifiedTeam2Printable.aspx?iTeamID=2110&amp;iSeasonID=2020&amp;iGameSubTypeID=83&amp;offensive=0&amp;pergame=0" TargetMode="External"/><Relationship Id="rId598" Type="http://schemas.openxmlformats.org/officeDocument/2006/relationships/hyperlink" Target="https://www.synergysportstech.com/Synergy/Sport/Basketball/web/teamsst/Video/QuantifiedTeam2Printable.aspx?iTeamID=2350&amp;iSeasonID=2020&amp;iGameSubTypeID=83&amp;offensive=0&amp;pergame=0" TargetMode="External"/><Relationship Id="rId220" Type="http://schemas.openxmlformats.org/officeDocument/2006/relationships/hyperlink" Target="https://www.synergysportstech.com/Synergy/Sport/Basketball/web/teamsst/Video/QuantifiedTeam2Printable.aspx?iTeamID=2144&amp;iSeasonID=2020&amp;iGameSubTypeID=83&amp;offensive=0&amp;pergame=0" TargetMode="External"/><Relationship Id="rId458" Type="http://schemas.openxmlformats.org/officeDocument/2006/relationships/hyperlink" Target="https://www.synergysportstech.com/Synergy/Sport/Basketball/web/teamsst/Video/QuantifiedTeam2Printable.aspx?iTeamID=996&amp;iSeasonID=2020&amp;iGameSubTypeID=83&amp;offensive=0&amp;pergame=0" TargetMode="External"/><Relationship Id="rId623" Type="http://schemas.openxmlformats.org/officeDocument/2006/relationships/hyperlink" Target="https://www.synergysportstech.com/Synergy/Sport/Basketball/web/teamsst/Video/QuantifiedTeam2Printable.aspx?iTeamID=988&amp;iSeasonID=2020&amp;iGameSubTypeID=83&amp;offensive=1&amp;pergame=0" TargetMode="External"/><Relationship Id="rId665" Type="http://schemas.openxmlformats.org/officeDocument/2006/relationships/hyperlink" Target="https://www.synergysportstech.com/Synergy/Sport/Basketball/web/teamsst/Video/QuantifiedTeam2Printable.aspx?iTeamID=2344&amp;iSeasonID=2020&amp;iGameSubTypeID=83&amp;offensive=1&amp;pergame=0" TargetMode="External"/><Relationship Id="rId15" Type="http://schemas.openxmlformats.org/officeDocument/2006/relationships/hyperlink" Target="https://www.synergysportstech.com/Synergy/Sport/Basketball/web/teamsst/Video/QuantifiedTeam2Printable.aspx?iTeamID=2302&amp;iSeasonID=2020&amp;iGameSubTypeID=83&amp;offensive=1&amp;pergame=0" TargetMode="External"/><Relationship Id="rId57" Type="http://schemas.openxmlformats.org/officeDocument/2006/relationships/hyperlink" Target="https://www.synergysportstech.com/Synergy/Sport/Basketball/web/teamsst/Video/QuantifiedTeam2Printable.aspx?iTeamID=2276&amp;iSeasonID=2020&amp;iGameSubTypeID=83&amp;offensive=1&amp;pergame=0" TargetMode="External"/><Relationship Id="rId262" Type="http://schemas.openxmlformats.org/officeDocument/2006/relationships/hyperlink" Target="https://www.synergysportstech.com/Synergy/Sport/Basketball/web/teamsst/Video/QuantifiedTeam2Printable.aspx?iTeamID=2198&amp;iSeasonID=2020&amp;iGameSubTypeID=83&amp;offensive=0&amp;pergame=0" TargetMode="External"/><Relationship Id="rId318" Type="http://schemas.openxmlformats.org/officeDocument/2006/relationships/hyperlink" Target="https://www.synergysportstech.com/Synergy/Sport/Basketball/web/teamsst/Video/QuantifiedTeam2Printable.aspx?iTeamID=2168&amp;iSeasonID=2020&amp;iGameSubTypeID=83&amp;offensive=0&amp;pergame=0" TargetMode="External"/><Relationship Id="rId525" Type="http://schemas.openxmlformats.org/officeDocument/2006/relationships/hyperlink" Target="https://www.synergysportstech.com/Synergy/Sport/Basketball/web/teamsst/Video/QuantifiedTeam2Printable.aspx?iTeamID=2392&amp;iSeasonID=2020&amp;iGameSubTypeID=83&amp;offensive=1&amp;pergame=0" TargetMode="External"/><Relationship Id="rId567" Type="http://schemas.openxmlformats.org/officeDocument/2006/relationships/hyperlink" Target="https://www.synergysportstech.com/Synergy/Sport/Basketball/web/teamsst/Video/QuantifiedTeam2Printable.aspx?iTeamID=2180&amp;iSeasonID=2020&amp;iGameSubTypeID=83&amp;offensive=1&amp;pergame=0" TargetMode="External"/><Relationship Id="rId99" Type="http://schemas.openxmlformats.org/officeDocument/2006/relationships/hyperlink" Target="https://www.synergysportstech.com/Synergy/Sport/Basketball/web/teamsst/Video/QuantifiedTeam2Printable.aspx?iTeamID=980&amp;iSeasonID=2020&amp;iGameSubTypeID=83&amp;offensive=1&amp;pergame=0" TargetMode="External"/><Relationship Id="rId122" Type="http://schemas.openxmlformats.org/officeDocument/2006/relationships/hyperlink" Target="https://www.synergysportstech.com/Synergy/Sport/Basketball/web/teamsst/Video/QuantifiedTeam2Printable.aspx?iTeamID=2317&amp;iSeasonID=2020&amp;iGameSubTypeID=83&amp;offensive=0&amp;pergame=0" TargetMode="External"/><Relationship Id="rId164" Type="http://schemas.openxmlformats.org/officeDocument/2006/relationships/hyperlink" Target="https://www.synergysportstech.com/Synergy/Sport/Basketball/web/teamsst/Video/QuantifiedTeam2Printable.aspx?iTeamID=2171&amp;iSeasonID=2020&amp;iGameSubTypeID=83&amp;offensive=0&amp;pergame=0" TargetMode="External"/><Relationship Id="rId371" Type="http://schemas.openxmlformats.org/officeDocument/2006/relationships/hyperlink" Target="https://www.synergysportstech.com/Synergy/Sport/Basketball/web/teamsst/Video/QuantifiedTeam2Printable.aspx?iTeamID=2189&amp;iSeasonID=2020&amp;iGameSubTypeID=83&amp;offensive=1&amp;pergame=0" TargetMode="External"/><Relationship Id="rId427" Type="http://schemas.openxmlformats.org/officeDocument/2006/relationships/hyperlink" Target="https://www.synergysportstech.com/Synergy/Sport/Basketball/web/teamsst/Video/QuantifiedTeam2Printable.aspx?iTeamID=2251&amp;iSeasonID=2020&amp;iGameSubTypeID=83&amp;offensive=1&amp;pergame=0" TargetMode="External"/><Relationship Id="rId469" Type="http://schemas.openxmlformats.org/officeDocument/2006/relationships/hyperlink" Target="https://www.synergysportstech.com/Synergy/Sport/Basketball/web/teamsst/Video/QuantifiedTeam2Printable.aspx?iTeamID=2309&amp;iSeasonID=2020&amp;iGameSubTypeID=83&amp;offensive=1&amp;pergame=0" TargetMode="External"/><Relationship Id="rId634" Type="http://schemas.openxmlformats.org/officeDocument/2006/relationships/hyperlink" Target="https://www.synergysportstech.com/Synergy/Sport/Basketball/web/teamsst/Video/QuantifiedTeam2Printable.aspx?iTeamID=2326&amp;iSeasonID=2020&amp;iGameSubTypeID=83&amp;offensive=0&amp;pergame=0" TargetMode="External"/><Relationship Id="rId676" Type="http://schemas.openxmlformats.org/officeDocument/2006/relationships/hyperlink" Target="https://www.synergysportstech.com/Synergy/Sport/Basketball/web/teamsst/Video/QuantifiedTeam2Printable.aspx?iTeamID=2183&amp;iSeasonID=2020&amp;iGameSubTypeID=83&amp;offensive=0&amp;pergame=0" TargetMode="External"/><Relationship Id="rId26" Type="http://schemas.openxmlformats.org/officeDocument/2006/relationships/hyperlink" Target="https://www.synergysportstech.com/Synergy/Sport/Basketball/web/teamsst/Video/QuantifiedTeam2Printable.aspx?iTeamID=2101&amp;iSeasonID=2020&amp;iGameSubTypeID=83&amp;offensive=0&amp;pergame=0" TargetMode="External"/><Relationship Id="rId231" Type="http://schemas.openxmlformats.org/officeDocument/2006/relationships/hyperlink" Target="https://www.synergysportstech.com/Synergy/Sport/Basketball/web/teamsst/Video/QuantifiedTeam2Printable.aspx?iTeamID=2272&amp;iSeasonID=2020&amp;iGameSubTypeID=83&amp;offensive=1&amp;pergame=0" TargetMode="External"/><Relationship Id="rId273" Type="http://schemas.openxmlformats.org/officeDocument/2006/relationships/hyperlink" Target="https://www.synergysportstech.com/Synergy/Sport/Basketball/web/teamsst/Video/QuantifiedTeam2Printable.aspx?iTeamID=2400&amp;iSeasonID=2020&amp;iGameSubTypeID=83&amp;offensive=1&amp;pergame=0" TargetMode="External"/><Relationship Id="rId329" Type="http://schemas.openxmlformats.org/officeDocument/2006/relationships/hyperlink" Target="https://www.synergysportstech.com/Synergy/Sport/Basketball/web/teamsst/Video/QuantifiedTeam2Printable.aspx?iTeamID=2299&amp;iSeasonID=2020&amp;iGameSubTypeID=83&amp;offensive=1&amp;pergame=0" TargetMode="External"/><Relationship Id="rId480" Type="http://schemas.openxmlformats.org/officeDocument/2006/relationships/hyperlink" Target="https://www.synergysportstech.com/Synergy/Sport/Basketball/web/teamsst/Video/QuantifiedTeam2Printable.aspx?iTeamID=2312&amp;iSeasonID=2020&amp;iGameSubTypeID=83&amp;offensive=0&amp;pergame=0" TargetMode="External"/><Relationship Id="rId536" Type="http://schemas.openxmlformats.org/officeDocument/2006/relationships/hyperlink" Target="https://www.synergysportstech.com/Synergy/Sport/Basketball/web/teamsst/Video/QuantifiedTeam2Printable.aspx?iTeamID=2145&amp;iSeasonID=2020&amp;iGameSubTypeID=83&amp;offensive=0&amp;pergame=0" TargetMode="External"/><Relationship Id="rId68" Type="http://schemas.openxmlformats.org/officeDocument/2006/relationships/hyperlink" Target="https://www.synergysportstech.com/Synergy/Sport/Basketball/web/teamsst/Video/QuantifiedTeam2Printable.aspx?iTeamID=2216&amp;iSeasonID=2020&amp;iGameSubTypeID=83&amp;offensive=0&amp;pergame=0" TargetMode="External"/><Relationship Id="rId133" Type="http://schemas.openxmlformats.org/officeDocument/2006/relationships/hyperlink" Target="https://www.synergysportstech.com/Synergy/Sport/Basketball/web/teamsst/Video/QuantifiedTeam2Printable.aspx?iTeamID=2110&amp;iSeasonID=2020&amp;iGameSubTypeID=83&amp;offensive=1&amp;pergame=0" TargetMode="External"/><Relationship Id="rId175" Type="http://schemas.openxmlformats.org/officeDocument/2006/relationships/hyperlink" Target="https://www.synergysportstech.com/Synergy/Sport/Basketball/web/teamsst/Video/QuantifiedTeam2Printable.aspx?iTeamID=989&amp;iSeasonID=2020&amp;iGameSubTypeID=83&amp;offensive=1&amp;pergame=0" TargetMode="External"/><Relationship Id="rId340" Type="http://schemas.openxmlformats.org/officeDocument/2006/relationships/hyperlink" Target="https://www.synergysportstech.com/Synergy/Sport/Basketball/web/teamsst/Video/QuantifiedTeam2Printable.aspx?iTeamID=2270&amp;iSeasonID=2020&amp;iGameSubTypeID=83&amp;offensive=0&amp;pergame=0" TargetMode="External"/><Relationship Id="rId578" Type="http://schemas.openxmlformats.org/officeDocument/2006/relationships/hyperlink" Target="https://www.synergysportstech.com/Synergy/Sport/Basketball/web/teamsst/Video/QuantifiedTeam2Printable.aspx?iTeamID=2190&amp;iSeasonID=2020&amp;iGameSubTypeID=83&amp;offensive=0&amp;pergame=0" TargetMode="External"/><Relationship Id="rId200" Type="http://schemas.openxmlformats.org/officeDocument/2006/relationships/hyperlink" Target="https://www.synergysportstech.com/Synergy/Sport/Basketball/web/teamsst/Video/QuantifiedTeam2Printable.aspx?iTeamID=984&amp;iSeasonID=2020&amp;iGameSubTypeID=83&amp;offensive=0&amp;pergame=0" TargetMode="External"/><Relationship Id="rId382" Type="http://schemas.openxmlformats.org/officeDocument/2006/relationships/hyperlink" Target="https://www.synergysportstech.com/Synergy/Sport/Basketball/web/teamsst/Video/QuantifiedTeam2Printable.aspx?iTeamID=2741&amp;iSeasonID=2020&amp;iGameSubTypeID=83&amp;offensive=0&amp;pergame=0" TargetMode="External"/><Relationship Id="rId438" Type="http://schemas.openxmlformats.org/officeDocument/2006/relationships/hyperlink" Target="https://www.synergysportstech.com/Synergy/Sport/Basketball/web/teamsst/Video/QuantifiedTeam2Printable.aspx?iTeamID=2263&amp;iSeasonID=2020&amp;iGameSubTypeID=83&amp;offensive=0&amp;pergame=0" TargetMode="External"/><Relationship Id="rId603" Type="http://schemas.openxmlformats.org/officeDocument/2006/relationships/hyperlink" Target="https://www.synergysportstech.com/Synergy/Sport/Basketball/web/teamsst/Video/QuantifiedTeam2Printable.aspx?iTeamID=2205&amp;iSeasonID=2020&amp;iGameSubTypeID=83&amp;offensive=1&amp;pergame=0" TargetMode="External"/><Relationship Id="rId645" Type="http://schemas.openxmlformats.org/officeDocument/2006/relationships/hyperlink" Target="https://www.synergysportstech.com/Synergy/Sport/Basketball/web/teamsst/Video/QuantifiedTeam2Printable.aspx?iTeamID=2104&amp;iSeasonID=2020&amp;iGameSubTypeID=83&amp;offensive=1&amp;pergame=0" TargetMode="External"/><Relationship Id="rId687" Type="http://schemas.openxmlformats.org/officeDocument/2006/relationships/drawing" Target="../drawings/drawing1.xml"/><Relationship Id="rId242" Type="http://schemas.openxmlformats.org/officeDocument/2006/relationships/hyperlink" Target="https://www.synergysportstech.com/Synergy/Sport/Basketball/web/teamsst/Video/QuantifiedTeam2Printable.aspx?iTeamID=2214&amp;iSeasonID=2020&amp;iGameSubTypeID=83&amp;offensive=0&amp;pergame=0" TargetMode="External"/><Relationship Id="rId284" Type="http://schemas.openxmlformats.org/officeDocument/2006/relationships/hyperlink" Target="https://www.synergysportstech.com/Synergy/Sport/Basketball/web/teamsst/Video/QuantifiedTeam2Printable.aspx?iTeamID=2077&amp;iSeasonID=2020&amp;iGameSubTypeID=83&amp;offensive=0&amp;pergame=0" TargetMode="External"/><Relationship Id="rId491" Type="http://schemas.openxmlformats.org/officeDocument/2006/relationships/hyperlink" Target="https://www.synergysportstech.com/Synergy/Sport/Basketball/web/teamsst/Video/QuantifiedTeam2Printable.aspx?iTeamID=2156&amp;iSeasonID=2020&amp;iGameSubTypeID=83&amp;offensive=1&amp;pergame=0" TargetMode="External"/><Relationship Id="rId505" Type="http://schemas.openxmlformats.org/officeDocument/2006/relationships/hyperlink" Target="https://www.synergysportstech.com/Synergy/Sport/Basketball/web/teamsst/Video/QuantifiedTeam2Printable.aspx?iTeamID=2076&amp;iSeasonID=2020&amp;iGameSubTypeID=83&amp;offensive=1&amp;pergame=0" TargetMode="External"/><Relationship Id="rId37" Type="http://schemas.openxmlformats.org/officeDocument/2006/relationships/hyperlink" Target="https://www.synergysportstech.com/Synergy/Sport/Basketball/web/teamsst/Video/QuantifiedTeam2Printable.aspx?iTeamID=2186&amp;iSeasonID=2020&amp;iGameSubTypeID=83&amp;offensive=1&amp;pergame=0" TargetMode="External"/><Relationship Id="rId79" Type="http://schemas.openxmlformats.org/officeDocument/2006/relationships/hyperlink" Target="https://www.synergysportstech.com/Synergy/Sport/Basketball/web/teamsst/Video/QuantifiedTeam2Printable.aspx?iTeamID=2298&amp;iSeasonID=2020&amp;iGameSubTypeID=83&amp;offensive=1&amp;pergame=0" TargetMode="External"/><Relationship Id="rId102" Type="http://schemas.openxmlformats.org/officeDocument/2006/relationships/hyperlink" Target="https://www.synergysportstech.com/Synergy/Sport/Basketball/web/teamsst/Video/QuantifiedTeam2Printable.aspx?iTeamID=2135&amp;iSeasonID=2020&amp;iGameSubTypeID=83&amp;offensive=0&amp;pergame=0" TargetMode="External"/><Relationship Id="rId144" Type="http://schemas.openxmlformats.org/officeDocument/2006/relationships/hyperlink" Target="https://www.synergysportstech.com/Synergy/Sport/Basketball/web/teamsst/Video/QuantifiedTeam2Printable.aspx?iTeamID=2207&amp;iSeasonID=2020&amp;iGameSubTypeID=83&amp;offensive=0&amp;pergame=0" TargetMode="External"/><Relationship Id="rId547" Type="http://schemas.openxmlformats.org/officeDocument/2006/relationships/hyperlink" Target="https://www.synergysportstech.com/Synergy/Sport/Basketball/web/teamsst/Video/QuantifiedTeam2Printable.aspx?iTeamID=2315&amp;iSeasonID=2020&amp;iGameSubTypeID=83&amp;offensive=1&amp;pergame=0" TargetMode="External"/><Relationship Id="rId589" Type="http://schemas.openxmlformats.org/officeDocument/2006/relationships/hyperlink" Target="https://www.synergysportstech.com/Synergy/Sport/Basketball/web/teamsst/Video/QuantifiedTeam2Printable.aspx?iTeamID=2133&amp;iSeasonID=2020&amp;iGameSubTypeID=83&amp;offensive=1&amp;pergame=0" TargetMode="External"/><Relationship Id="rId90" Type="http://schemas.openxmlformats.org/officeDocument/2006/relationships/hyperlink" Target="https://www.synergysportstech.com/Synergy/Sport/Basketball/web/teamsst/Video/QuantifiedTeam2Printable.aspx?iTeamID=2362&amp;iSeasonID=2020&amp;iGameSubTypeID=83&amp;offensive=0&amp;pergame=0" TargetMode="External"/><Relationship Id="rId186" Type="http://schemas.openxmlformats.org/officeDocument/2006/relationships/hyperlink" Target="https://www.synergysportstech.com/Synergy/Sport/Basketball/web/teamsst/Video/QuantifiedTeam2Printable.aspx?iTeamID=2281&amp;iSeasonID=2020&amp;iGameSubTypeID=83&amp;offensive=0&amp;pergame=0" TargetMode="External"/><Relationship Id="rId351" Type="http://schemas.openxmlformats.org/officeDocument/2006/relationships/hyperlink" Target="https://www.synergysportstech.com/Synergy/Sport/Basketball/web/teamsst/Video/QuantifiedTeam2Printable.aspx?iTeamID=2363&amp;iSeasonID=2020&amp;iGameSubTypeID=83&amp;offensive=1&amp;pergame=0" TargetMode="External"/><Relationship Id="rId393" Type="http://schemas.openxmlformats.org/officeDocument/2006/relationships/hyperlink" Target="https://www.synergysportstech.com/Synergy/Sport/Basketball/web/teamsst/Video/QuantifiedTeam2Printable.aspx?iTeamID=2332&amp;iSeasonID=2020&amp;iGameSubTypeID=83&amp;offensive=1&amp;pergame=0" TargetMode="External"/><Relationship Id="rId407" Type="http://schemas.openxmlformats.org/officeDocument/2006/relationships/hyperlink" Target="https://www.synergysportstech.com/Synergy/Sport/Basketball/web/teamsst/Video/QuantifiedTeam2Printable.aspx?iTeamID=973&amp;iSeasonID=2020&amp;iGameSubTypeID=83&amp;offensive=1&amp;pergame=0" TargetMode="External"/><Relationship Id="rId449" Type="http://schemas.openxmlformats.org/officeDocument/2006/relationships/hyperlink" Target="https://www.synergysportstech.com/Synergy/Sport/Basketball/web/teamsst/Video/QuantifiedTeam2Printable.aspx?iTeamID=2097&amp;iSeasonID=2020&amp;iGameSubTypeID=83&amp;offensive=1&amp;pergame=0" TargetMode="External"/><Relationship Id="rId614" Type="http://schemas.openxmlformats.org/officeDocument/2006/relationships/hyperlink" Target="https://www.synergysportstech.com/Synergy/Sport/Basketball/web/teamsst/Video/QuantifiedTeam2Printable.aspx?iTeamID=2124&amp;iSeasonID=2020&amp;iGameSubTypeID=83&amp;offensive=0&amp;pergame=0" TargetMode="External"/><Relationship Id="rId656" Type="http://schemas.openxmlformats.org/officeDocument/2006/relationships/hyperlink" Target="https://www.synergysportstech.com/Synergy/Sport/Basketball/web/teamsst/Video/QuantifiedTeam2Printable.aspx?iTeamID=2336&amp;iSeasonID=2020&amp;iGameSubTypeID=83&amp;offensive=0&amp;pergame=0" TargetMode="External"/><Relationship Id="rId211" Type="http://schemas.openxmlformats.org/officeDocument/2006/relationships/hyperlink" Target="https://www.synergysportstech.com/Synergy/Sport/Basketball/web/teamsst/Video/QuantifiedTeam2Printable.aspx?iTeamID=2330&amp;iSeasonID=2020&amp;iGameSubTypeID=83&amp;offensive=1&amp;pergame=0" TargetMode="External"/><Relationship Id="rId253" Type="http://schemas.openxmlformats.org/officeDocument/2006/relationships/hyperlink" Target="https://www.synergysportstech.com/Synergy/Sport/Basketball/web/teamsst/Video/QuantifiedTeam2Printable.aspx?iTeamID=3179&amp;iSeasonID=2020&amp;iGameSubTypeID=83&amp;offensive=1&amp;pergame=0" TargetMode="External"/><Relationship Id="rId295" Type="http://schemas.openxmlformats.org/officeDocument/2006/relationships/hyperlink" Target="https://www.synergysportstech.com/Synergy/Sport/Basketball/web/teamsst/Video/QuantifiedTeam2Printable.aspx?iTeamID=2387&amp;iSeasonID=2020&amp;iGameSubTypeID=83&amp;offensive=1&amp;pergame=0" TargetMode="External"/><Relationship Id="rId309" Type="http://schemas.openxmlformats.org/officeDocument/2006/relationships/hyperlink" Target="https://www.synergysportstech.com/Synergy/Sport/Basketball/web/teamsst/Video/QuantifiedTeam2Printable.aspx?iTeamID=987&amp;iSeasonID=2020&amp;iGameSubTypeID=83&amp;offensive=1&amp;pergame=0" TargetMode="External"/><Relationship Id="rId460" Type="http://schemas.openxmlformats.org/officeDocument/2006/relationships/hyperlink" Target="https://www.synergysportstech.com/Synergy/Sport/Basketball/web/teamsst/Video/QuantifiedTeam2Printable.aspx?iTeamID=2199&amp;iSeasonID=2020&amp;iGameSubTypeID=83&amp;offensive=0&amp;pergame=0" TargetMode="External"/><Relationship Id="rId516" Type="http://schemas.openxmlformats.org/officeDocument/2006/relationships/hyperlink" Target="https://www.synergysportstech.com/Synergy/Sport/Basketball/web/teamsst/Video/QuantifiedTeam2Printable.aspx?iTeamID=2237&amp;iSeasonID=2020&amp;iGameSubTypeID=83&amp;offensive=0&amp;pergame=0" TargetMode="External"/><Relationship Id="rId48" Type="http://schemas.openxmlformats.org/officeDocument/2006/relationships/hyperlink" Target="https://www.synergysportstech.com/Synergy/Sport/Basketball/web/teamsst/Video/QuantifiedTeam2Printable.aspx?iTeamID=2072&amp;iSeasonID=2020&amp;iGameSubTypeID=83&amp;offensive=0&amp;pergame=0" TargetMode="External"/><Relationship Id="rId113" Type="http://schemas.openxmlformats.org/officeDocument/2006/relationships/hyperlink" Target="https://www.synergysportstech.com/Synergy/Sport/Basketball/web/teamsst/Video/QuantifiedTeam2Printable.aspx?iTeamID=2132&amp;iSeasonID=2020&amp;iGameSubTypeID=83&amp;offensive=1&amp;pergame=0" TargetMode="External"/><Relationship Id="rId320" Type="http://schemas.openxmlformats.org/officeDocument/2006/relationships/hyperlink" Target="https://www.synergysportstech.com/Synergy/Sport/Basketball/web/teamsst/Video/QuantifiedTeam2Printable.aspx?iTeamID=2262&amp;iSeasonID=2020&amp;iGameSubTypeID=83&amp;offensive=0&amp;pergame=0" TargetMode="External"/><Relationship Id="rId558" Type="http://schemas.openxmlformats.org/officeDocument/2006/relationships/hyperlink" Target="https://www.synergysportstech.com/Synergy/Sport/Basketball/web/teamsst/Video/QuantifiedTeam2Printable.aspx?iTeamID=2133&amp;iSeasonID=2020&amp;iGameSubTypeID=83&amp;offensive=0&amp;pergame=0" TargetMode="External"/><Relationship Id="rId155" Type="http://schemas.openxmlformats.org/officeDocument/2006/relationships/hyperlink" Target="https://www.synergysportstech.com/Synergy/Sport/Basketball/web/teamsst/Video/QuantifiedTeam2Printable.aspx?iTeamID=2307&amp;iSeasonID=2020&amp;iGameSubTypeID=83&amp;offensive=1&amp;pergame=0" TargetMode="External"/><Relationship Id="rId197" Type="http://schemas.openxmlformats.org/officeDocument/2006/relationships/hyperlink" Target="https://www.synergysportstech.com/Synergy/Sport/Basketball/web/teamsst/Video/QuantifiedTeam2Printable.aspx?iTeamID=2358&amp;iSeasonID=2020&amp;iGameSubTypeID=83&amp;offensive=1&amp;pergame=0" TargetMode="External"/><Relationship Id="rId362" Type="http://schemas.openxmlformats.org/officeDocument/2006/relationships/hyperlink" Target="https://www.synergysportstech.com/Synergy/Sport/Basketball/web/teamsst/Video/QuantifiedTeam2Printable.aspx?iTeamID=2254&amp;iSeasonID=2020&amp;iGameSubTypeID=83&amp;offensive=0&amp;pergame=0" TargetMode="External"/><Relationship Id="rId418" Type="http://schemas.openxmlformats.org/officeDocument/2006/relationships/hyperlink" Target="https://www.synergysportstech.com/Synergy/Sport/Basketball/web/teamsst/Video/QuantifiedTeam2Printable.aspx?iTeamID=2367&amp;iSeasonID=2020&amp;iGameSubTypeID=83&amp;offensive=0&amp;pergame=0" TargetMode="External"/><Relationship Id="rId625" Type="http://schemas.openxmlformats.org/officeDocument/2006/relationships/hyperlink" Target="https://www.synergysportstech.com/Synergy/Sport/Basketball/web/teamsst/Video/QuantifiedTeam2Printable.aspx?iTeamID=2068&amp;iSeasonID=2020&amp;iGameSubTypeID=83&amp;offensive=1&amp;pergame=0" TargetMode="External"/><Relationship Id="rId222" Type="http://schemas.openxmlformats.org/officeDocument/2006/relationships/hyperlink" Target="https://www.synergysportstech.com/Synergy/Sport/Basketball/web/teamsst/Video/QuantifiedTeam2Printable.aspx?iTeamID=2368&amp;iSeasonID=2020&amp;iGameSubTypeID=83&amp;offensive=0&amp;pergame=0" TargetMode="External"/><Relationship Id="rId264" Type="http://schemas.openxmlformats.org/officeDocument/2006/relationships/hyperlink" Target="https://www.synergysportstech.com/Synergy/Sport/Basketball/web/teamsst/Video/QuantifiedTeam2Printable.aspx?iTeamID=991&amp;iSeasonID=2020&amp;iGameSubTypeID=83&amp;offensive=0&amp;pergame=0" TargetMode="External"/><Relationship Id="rId471" Type="http://schemas.openxmlformats.org/officeDocument/2006/relationships/hyperlink" Target="https://www.synergysportstech.com/Synergy/Sport/Basketball/web/teamsst/Video/QuantifiedTeam2Printable.aspx?iTeamID=2070&amp;iSeasonID=2020&amp;iGameSubTypeID=83&amp;offensive=1&amp;pergame=0" TargetMode="External"/><Relationship Id="rId667" Type="http://schemas.openxmlformats.org/officeDocument/2006/relationships/hyperlink" Target="https://www.synergysportstech.com/Synergy/Sport/Basketball/web/teamsst/Video/QuantifiedTeam2Printable.aspx?iTeamID=981&amp;iSeasonID=2020&amp;iGameSubTypeID=83&amp;offensive=1&amp;pergame=0" TargetMode="External"/><Relationship Id="rId17" Type="http://schemas.openxmlformats.org/officeDocument/2006/relationships/hyperlink" Target="https://www.synergysportstech.com/Synergy/Sport/Basketball/web/teamsst/Video/QuantifiedTeam2Printable.aspx?iTeamID=2254&amp;iSeasonID=2020&amp;iGameSubTypeID=83&amp;offensive=1&amp;pergame=0" TargetMode="External"/><Relationship Id="rId59" Type="http://schemas.openxmlformats.org/officeDocument/2006/relationships/hyperlink" Target="https://www.synergysportstech.com/Synergy/Sport/Basketball/web/teamsst/Video/QuantifiedTeam2Printable.aspx?iTeamID=2321&amp;iSeasonID=2020&amp;iGameSubTypeID=83&amp;offensive=1&amp;pergame=0" TargetMode="External"/><Relationship Id="rId124" Type="http://schemas.openxmlformats.org/officeDocument/2006/relationships/hyperlink" Target="https://www.synergysportstech.com/Synergy/Sport/Basketball/web/teamsst/Video/QuantifiedTeam2Printable.aspx?iTeamID=2299&amp;iSeasonID=2020&amp;iGameSubTypeID=83&amp;offensive=0&amp;pergame=0" TargetMode="External"/><Relationship Id="rId527" Type="http://schemas.openxmlformats.org/officeDocument/2006/relationships/hyperlink" Target="https://www.synergysportstech.com/Synergy/Sport/Basketball/web/teamsst/Video/QuantifiedTeam2Printable.aspx?iTeamID=999&amp;iSeasonID=2020&amp;iGameSubTypeID=83&amp;offensive=1&amp;pergame=0" TargetMode="External"/><Relationship Id="rId569" Type="http://schemas.openxmlformats.org/officeDocument/2006/relationships/hyperlink" Target="https://www.synergysportstech.com/Synergy/Sport/Basketball/web/teamsst/Video/QuantifiedTeam2Printable.aspx?iTeamID=5592&amp;iSeasonID=2020&amp;iGameSubTypeID=83&amp;offensive=1&amp;pergame=0" TargetMode="External"/><Relationship Id="rId70" Type="http://schemas.openxmlformats.org/officeDocument/2006/relationships/hyperlink" Target="https://www.synergysportstech.com/Synergy/Sport/Basketball/web/teamsst/Video/QuantifiedTeam2Printable.aspx?iTeamID=2146&amp;iSeasonID=2020&amp;iGameSubTypeID=83&amp;offensive=0&amp;pergame=0" TargetMode="External"/><Relationship Id="rId166" Type="http://schemas.openxmlformats.org/officeDocument/2006/relationships/hyperlink" Target="https://www.synergysportstech.com/Synergy/Sport/Basketball/web/teamsst/Video/QuantifiedTeam2Printable.aspx?iTeamID=2370&amp;iSeasonID=2020&amp;iGameSubTypeID=83&amp;offensive=0&amp;pergame=0" TargetMode="External"/><Relationship Id="rId331" Type="http://schemas.openxmlformats.org/officeDocument/2006/relationships/hyperlink" Target="https://www.synergysportstech.com/Synergy/Sport/Basketball/web/teamsst/Video/QuantifiedTeam2Printable.aspx?iTeamID=2306&amp;iSeasonID=2020&amp;iGameSubTypeID=83&amp;offensive=1&amp;pergame=0" TargetMode="External"/><Relationship Id="rId373" Type="http://schemas.openxmlformats.org/officeDocument/2006/relationships/hyperlink" Target="https://www.synergysportstech.com/Synergy/Sport/Basketball/web/teamsst/Video/QuantifiedTeam2Printable.aspx?iTeamID=5600&amp;iSeasonID=2020&amp;iGameSubTypeID=83&amp;offensive=1&amp;pergame=0" TargetMode="External"/><Relationship Id="rId429" Type="http://schemas.openxmlformats.org/officeDocument/2006/relationships/hyperlink" Target="https://www.synergysportstech.com/Synergy/Sport/Basketball/web/teamsst/Video/QuantifiedTeam2Printable.aspx?iTeamID=2112&amp;iSeasonID=2020&amp;iGameSubTypeID=83&amp;offensive=1&amp;pergame=0" TargetMode="External"/><Relationship Id="rId580" Type="http://schemas.openxmlformats.org/officeDocument/2006/relationships/hyperlink" Target="https://www.synergysportstech.com/Synergy/Sport/Basketball/web/teamsst/Video/QuantifiedTeam2Printable.aspx?iTeamID=2073&amp;iSeasonID=2020&amp;iGameSubTypeID=83&amp;offensive=0&amp;pergame=0" TargetMode="External"/><Relationship Id="rId636" Type="http://schemas.openxmlformats.org/officeDocument/2006/relationships/hyperlink" Target="https://www.synergysportstech.com/Synergy/Sport/Basketball/web/teamsst/Video/QuantifiedTeam2Printable.aspx?iTeamID=2373&amp;iSeasonID=2020&amp;iGameSubTypeID=83&amp;offensive=0&amp;pergame=0" TargetMode="External"/><Relationship Id="rId1" Type="http://schemas.openxmlformats.org/officeDocument/2006/relationships/hyperlink" Target="https://www.synergysportstech.com/Synergy/Sport/Basketball/web/teamsst/Video/QuantifiedTeam2Printable.aspx?iTeamID=2185&amp;iSeasonID=2020&amp;iGameSubTypeID=83&amp;offensive=1&amp;pergame=0" TargetMode="External"/><Relationship Id="rId233" Type="http://schemas.openxmlformats.org/officeDocument/2006/relationships/hyperlink" Target="https://www.synergysportstech.com/Synergy/Sport/Basketball/web/teamsst/Video/QuantifiedTeam2Printable.aspx?iTeamID=2376&amp;iSeasonID=2020&amp;iGameSubTypeID=83&amp;offensive=1&amp;pergame=0" TargetMode="External"/><Relationship Id="rId440" Type="http://schemas.openxmlformats.org/officeDocument/2006/relationships/hyperlink" Target="https://www.synergysportstech.com/Synergy/Sport/Basketball/web/teamsst/Video/QuantifiedTeam2Printable.aspx?iTeamID=2070&amp;iSeasonID=2020&amp;iGameSubTypeID=83&amp;offensive=0&amp;pergame=0" TargetMode="External"/><Relationship Id="rId678" Type="http://schemas.openxmlformats.org/officeDocument/2006/relationships/hyperlink" Target="https://www.synergysportstech.com/Synergy/Sport/Basketball/web/teamsst/Video/QuantifiedTeam2Printable.aspx?iTeamID=2185&amp;iSeasonID=2020&amp;iGameSubTypeID=83&amp;offensive=0&amp;pergame=0" TargetMode="External"/><Relationship Id="rId28" Type="http://schemas.openxmlformats.org/officeDocument/2006/relationships/hyperlink" Target="https://www.synergysportstech.com/Synergy/Sport/Basketball/web/teamsst/Video/QuantifiedTeam2Printable.aspx?iTeamID=2259&amp;iSeasonID=2020&amp;iGameSubTypeID=83&amp;offensive=0&amp;pergame=0" TargetMode="External"/><Relationship Id="rId275" Type="http://schemas.openxmlformats.org/officeDocument/2006/relationships/hyperlink" Target="https://www.synergysportstech.com/Synergy/Sport/Basketball/web/teamsst/Video/QuantifiedTeam2Printable.aspx?iTeamID=2226&amp;iSeasonID=2020&amp;iGameSubTypeID=83&amp;offensive=1&amp;pergame=0" TargetMode="External"/><Relationship Id="rId300" Type="http://schemas.openxmlformats.org/officeDocument/2006/relationships/hyperlink" Target="https://www.synergysportstech.com/Synergy/Sport/Basketball/web/teamsst/Video/QuantifiedTeam2Printable.aspx?iTeamID=2265&amp;iSeasonID=2020&amp;iGameSubTypeID=83&amp;offensive=0&amp;pergame=0" TargetMode="External"/><Relationship Id="rId482" Type="http://schemas.openxmlformats.org/officeDocument/2006/relationships/hyperlink" Target="https://www.synergysportstech.com/Synergy/Sport/Basketball/web/teamsst/Video/QuantifiedTeam2Printable.aspx?iTeamID=2387&amp;iSeasonID=2020&amp;iGameSubTypeID=83&amp;offensive=0&amp;pergame=0" TargetMode="External"/><Relationship Id="rId538" Type="http://schemas.openxmlformats.org/officeDocument/2006/relationships/hyperlink" Target="https://www.synergysportstech.com/Synergy/Sport/Basketball/web/teamsst/Video/QuantifiedTeam2Printable.aspx?iTeamID=2193&amp;iSeasonID=2020&amp;iGameSubTypeID=83&amp;offensive=0&amp;pergame=0" TargetMode="External"/><Relationship Id="rId81" Type="http://schemas.openxmlformats.org/officeDocument/2006/relationships/hyperlink" Target="https://www.synergysportstech.com/Synergy/Sport/Basketball/web/teamsst/Video/QuantifiedTeam2Printable.aspx?iTeamID=2088&amp;iSeasonID=2020&amp;iGameSubTypeID=83&amp;offensive=1&amp;pergame=0" TargetMode="External"/><Relationship Id="rId135" Type="http://schemas.openxmlformats.org/officeDocument/2006/relationships/hyperlink" Target="https://www.synergysportstech.com/Synergy/Sport/Basketball/web/teamsst/Video/QuantifiedTeam2Printable.aspx?iTeamID=2131&amp;iSeasonID=2020&amp;iGameSubTypeID=83&amp;offensive=1&amp;pergame=0" TargetMode="External"/><Relationship Id="rId177" Type="http://schemas.openxmlformats.org/officeDocument/2006/relationships/hyperlink" Target="https://www.synergysportstech.com/Synergy/Sport/Basketball/web/teamsst/Video/QuantifiedTeam2Printable.aspx?iTeamID=983&amp;iSeasonID=2020&amp;iGameSubTypeID=83&amp;offensive=1&amp;pergame=0" TargetMode="External"/><Relationship Id="rId342" Type="http://schemas.openxmlformats.org/officeDocument/2006/relationships/hyperlink" Target="https://www.synergysportstech.com/Synergy/Sport/Basketball/web/teamsst/Video/QuantifiedTeam2Printable.aspx?iTeamID=968&amp;iSeasonID=2020&amp;iGameSubTypeID=83&amp;offensive=0&amp;pergame=0" TargetMode="External"/><Relationship Id="rId384" Type="http://schemas.openxmlformats.org/officeDocument/2006/relationships/hyperlink" Target="https://www.synergysportstech.com/Synergy/Sport/Basketball/web/teamsst/Video/QuantifiedTeam2Printable.aspx?iTeamID=2157&amp;iSeasonID=2020&amp;iGameSubTypeID=83&amp;offensive=0&amp;pergame=0" TargetMode="External"/><Relationship Id="rId591" Type="http://schemas.openxmlformats.org/officeDocument/2006/relationships/hyperlink" Target="https://www.synergysportstech.com/Synergy/Sport/Basketball/web/teamsst/Video/QuantifiedTeam2Printable.aspx?iTeamID=2138&amp;iSeasonID=2020&amp;iGameSubTypeID=83&amp;offensive=1&amp;pergame=0" TargetMode="External"/><Relationship Id="rId605" Type="http://schemas.openxmlformats.org/officeDocument/2006/relationships/hyperlink" Target="https://www.synergysportstech.com/Synergy/Sport/Basketball/web/teamsst/Video/QuantifiedTeam2Printable.aspx?iTeamID=2360&amp;iSeasonID=2020&amp;iGameSubTypeID=83&amp;offensive=1&amp;pergame=0" TargetMode="External"/><Relationship Id="rId202" Type="http://schemas.openxmlformats.org/officeDocument/2006/relationships/hyperlink" Target="https://www.synergysportstech.com/Synergy/Sport/Basketball/web/teamsst/Video/QuantifiedTeam2Printable.aspx?iTeamID=2255&amp;iSeasonID=2020&amp;iGameSubTypeID=83&amp;offensive=0&amp;pergame=0" TargetMode="External"/><Relationship Id="rId244" Type="http://schemas.openxmlformats.org/officeDocument/2006/relationships/hyperlink" Target="https://www.synergysportstech.com/Synergy/Sport/Basketball/web/teamsst/Video/QuantifiedTeam2Printable.aspx?iTeamID=2097&amp;iSeasonID=2020&amp;iGameSubTypeID=83&amp;offensive=0&amp;pergame=0" TargetMode="External"/><Relationship Id="rId647" Type="http://schemas.openxmlformats.org/officeDocument/2006/relationships/hyperlink" Target="https://www.synergysportstech.com/Synergy/Sport/Basketball/web/teamsst/Video/QuantifiedTeam2Printable.aspx?iTeamID=2190&amp;iSeasonID=2020&amp;iGameSubTypeID=83&amp;offensive=1&amp;pergame=0" TargetMode="External"/><Relationship Id="rId39" Type="http://schemas.openxmlformats.org/officeDocument/2006/relationships/hyperlink" Target="https://www.synergysportstech.com/Synergy/Sport/Basketball/web/teamsst/Video/QuantifiedTeam2Printable.aspx?iTeamID=2155&amp;iSeasonID=2020&amp;iGameSubTypeID=83&amp;offensive=1&amp;pergame=0" TargetMode="External"/><Relationship Id="rId286" Type="http://schemas.openxmlformats.org/officeDocument/2006/relationships/hyperlink" Target="https://www.synergysportstech.com/Synergy/Sport/Basketball/web/teamsst/Video/QuantifiedTeam2Printable.aspx?iTeamID=2067&amp;iSeasonID=2020&amp;iGameSubTypeID=83&amp;offensive=0&amp;pergame=0" TargetMode="External"/><Relationship Id="rId451" Type="http://schemas.openxmlformats.org/officeDocument/2006/relationships/hyperlink" Target="https://www.synergysportstech.com/Synergy/Sport/Basketball/web/teamsst/Video/QuantifiedTeam2Printable.aspx?iTeamID=2096&amp;iSeasonID=2020&amp;iGameSubTypeID=83&amp;offensive=1&amp;pergame=0" TargetMode="External"/><Relationship Id="rId493" Type="http://schemas.openxmlformats.org/officeDocument/2006/relationships/hyperlink" Target="https://www.synergysportstech.com/Synergy/Sport/Basketball/web/teamsst/Video/QuantifiedTeam2Printable.aspx?iTeamID=2176&amp;iSeasonID=2020&amp;iGameSubTypeID=83&amp;offensive=1&amp;pergame=0" TargetMode="External"/><Relationship Id="rId507" Type="http://schemas.openxmlformats.org/officeDocument/2006/relationships/hyperlink" Target="https://www.synergysportstech.com/Synergy/Sport/Basketball/web/teamsst/Video/QuantifiedTeam2Printable.aspx?iTeamID=2258&amp;iSeasonID=2020&amp;iGameSubTypeID=83&amp;offensive=1&amp;pergame=0" TargetMode="External"/><Relationship Id="rId549" Type="http://schemas.openxmlformats.org/officeDocument/2006/relationships/hyperlink" Target="https://www.synergysportstech.com/Synergy/Sport/Basketball/web/teamsst/Video/QuantifiedTeam2Printable.aspx?iTeamID=2753&amp;iSeasonID=2020&amp;iGameSubTypeID=83&amp;offensive=1&amp;pergame=0" TargetMode="External"/><Relationship Id="rId50" Type="http://schemas.openxmlformats.org/officeDocument/2006/relationships/hyperlink" Target="https://www.synergysportstech.com/Synergy/Sport/Basketball/web/teamsst/Video/QuantifiedTeam2Printable.aspx?iTeamID=2318&amp;iSeasonID=2020&amp;iGameSubTypeID=83&amp;offensive=0&amp;pergame=0" TargetMode="External"/><Relationship Id="rId104" Type="http://schemas.openxmlformats.org/officeDocument/2006/relationships/hyperlink" Target="https://www.synergysportstech.com/Synergy/Sport/Basketball/web/teamsst/Video/QuantifiedTeam2Printable.aspx?iTeamID=2084&amp;iSeasonID=2020&amp;iGameSubTypeID=83&amp;offensive=0&amp;pergame=0" TargetMode="External"/><Relationship Id="rId146" Type="http://schemas.openxmlformats.org/officeDocument/2006/relationships/hyperlink" Target="https://www.synergysportstech.com/Synergy/Sport/Basketball/web/teamsst/Video/QuantifiedTeam2Printable.aspx?iTeamID=2085&amp;iSeasonID=2020&amp;iGameSubTypeID=83&amp;offensive=0&amp;pergame=0" TargetMode="External"/><Relationship Id="rId188" Type="http://schemas.openxmlformats.org/officeDocument/2006/relationships/hyperlink" Target="https://www.synergysportstech.com/Synergy/Sport/Basketball/web/teamsst/Video/QuantifiedTeam2Printable.aspx?iTeamID=2657&amp;iSeasonID=2020&amp;iGameSubTypeID=83&amp;offensive=0&amp;pergame=0" TargetMode="External"/><Relationship Id="rId311" Type="http://schemas.openxmlformats.org/officeDocument/2006/relationships/hyperlink" Target="https://www.synergysportstech.com/Synergy/Sport/Basketball/web/teamsst/Video/QuantifiedTeam2Printable.aspx?iTeamID=1000&amp;iSeasonID=2020&amp;iGameSubTypeID=83&amp;offensive=1&amp;pergame=0" TargetMode="External"/><Relationship Id="rId353" Type="http://schemas.openxmlformats.org/officeDocument/2006/relationships/hyperlink" Target="https://www.synergysportstech.com/Synergy/Sport/Basketball/web/teamsst/Video/QuantifiedTeam2Printable.aspx?iTeamID=2239&amp;iSeasonID=2020&amp;iGameSubTypeID=83&amp;offensive=1&amp;pergame=0" TargetMode="External"/><Relationship Id="rId395" Type="http://schemas.openxmlformats.org/officeDocument/2006/relationships/hyperlink" Target="https://www.synergysportstech.com/Synergy/Sport/Basketball/web/teamsst/Video/QuantifiedTeam2Printable.aspx?iTeamID=2141&amp;iSeasonID=2020&amp;iGameSubTypeID=83&amp;offensive=1&amp;pergame=0" TargetMode="External"/><Relationship Id="rId409" Type="http://schemas.openxmlformats.org/officeDocument/2006/relationships/hyperlink" Target="https://www.synergysportstech.com/Synergy/Sport/Basketball/web/teamsst/Video/QuantifiedTeam2Printable.aspx?iTeamID=975&amp;iSeasonID=2020&amp;iGameSubTypeID=83&amp;offensive=1&amp;pergame=0" TargetMode="External"/><Relationship Id="rId560" Type="http://schemas.openxmlformats.org/officeDocument/2006/relationships/hyperlink" Target="https://www.synergysportstech.com/Synergy/Sport/Basketball/web/teamsst/Video/QuantifiedTeam2Printable.aspx?iTeamID=2325&amp;iSeasonID=2020&amp;iGameSubTypeID=83&amp;offensive=0&amp;pergame=0" TargetMode="External"/><Relationship Id="rId92" Type="http://schemas.openxmlformats.org/officeDocument/2006/relationships/hyperlink" Target="https://www.synergysportstech.com/Synergy/Sport/Basketball/web/teamsst/Video/QuantifiedTeam2Printable.aspx?iTeamID=979&amp;iSeasonID=2020&amp;iGameSubTypeID=83&amp;offensive=0&amp;pergame=0" TargetMode="External"/><Relationship Id="rId213" Type="http://schemas.openxmlformats.org/officeDocument/2006/relationships/hyperlink" Target="https://www.synergysportstech.com/Synergy/Sport/Basketball/web/teamsst/Video/QuantifiedTeam2Printable.aspx?iTeamID=2094&amp;iSeasonID=2020&amp;iGameSubTypeID=83&amp;offensive=1&amp;pergame=0" TargetMode="External"/><Relationship Id="rId420" Type="http://schemas.openxmlformats.org/officeDocument/2006/relationships/hyperlink" Target="https://www.synergysportstech.com/Synergy/Sport/Basketball/web/teamsst/Video/QuantifiedTeam2Printable.aspx?iTeamID=2225&amp;iSeasonID=2020&amp;iGameSubTypeID=83&amp;offensive=0&amp;pergame=0" TargetMode="External"/><Relationship Id="rId616" Type="http://schemas.openxmlformats.org/officeDocument/2006/relationships/hyperlink" Target="https://www.synergysportstech.com/Synergy/Sport/Basketball/web/teamsst/Video/QuantifiedTeam2Printable.aspx?iTeamID=2179&amp;iSeasonID=2020&amp;iGameSubTypeID=83&amp;offensive=0&amp;pergame=0" TargetMode="External"/><Relationship Id="rId658" Type="http://schemas.openxmlformats.org/officeDocument/2006/relationships/hyperlink" Target="https://www.synergysportstech.com/Synergy/Sport/Basketball/web/teamsst/Video/QuantifiedTeam2Printable.aspx?iTeamID=2196&amp;iSeasonID=2020&amp;iGameSubTypeID=83&amp;offensive=0&amp;pergame=0" TargetMode="External"/><Relationship Id="rId255" Type="http://schemas.openxmlformats.org/officeDocument/2006/relationships/hyperlink" Target="https://www.synergysportstech.com/Synergy/Sport/Basketball/web/teamsst/Video/QuantifiedTeam2Printable.aspx?iTeamID=2322&amp;iSeasonID=2020&amp;iGameSubTypeID=83&amp;offensive=1&amp;pergame=0" TargetMode="External"/><Relationship Id="rId297" Type="http://schemas.openxmlformats.org/officeDocument/2006/relationships/hyperlink" Target="https://www.synergysportstech.com/Synergy/Sport/Basketball/web/teamsst/Video/QuantifiedTeam2Printable.aspx?iTeamID=2135&amp;iSeasonID=2020&amp;iGameSubTypeID=83&amp;offensive=1&amp;pergame=0" TargetMode="External"/><Relationship Id="rId462" Type="http://schemas.openxmlformats.org/officeDocument/2006/relationships/hyperlink" Target="https://www.synergysportstech.com/Synergy/Sport/Basketball/web/teamsst/Video/QuantifiedTeam2Printable.aspx?iTeamID=2331&amp;iSeasonID=2020&amp;iGameSubTypeID=83&amp;offensive=0&amp;pergame=0" TargetMode="External"/><Relationship Id="rId518" Type="http://schemas.openxmlformats.org/officeDocument/2006/relationships/hyperlink" Target="https://www.synergysportstech.com/Synergy/Sport/Basketball/web/teamsst/Video/QuantifiedTeam2Printable.aspx?iTeamID=994&amp;iSeasonID=2020&amp;iGameSubTypeID=83&amp;offensive=0&amp;pergame=0" TargetMode="External"/><Relationship Id="rId115" Type="http://schemas.openxmlformats.org/officeDocument/2006/relationships/hyperlink" Target="https://www.synergysportstech.com/Synergy/Sport/Basketball/web/teamsst/Video/QuantifiedTeam2Printable.aspx?iTeamID=2215&amp;iSeasonID=2020&amp;iGameSubTypeID=83&amp;offensive=1&amp;pergame=0" TargetMode="External"/><Relationship Id="rId157" Type="http://schemas.openxmlformats.org/officeDocument/2006/relationships/hyperlink" Target="https://www.synergysportstech.com/Synergy/Sport/Basketball/web/teamsst/Video/QuantifiedTeam2Printable.aspx?iTeamID=2273&amp;iSeasonID=2020&amp;iGameSubTypeID=83&amp;offensive=1&amp;pergame=0" TargetMode="External"/><Relationship Id="rId322" Type="http://schemas.openxmlformats.org/officeDocument/2006/relationships/hyperlink" Target="https://www.synergysportstech.com/Synergy/Sport/Basketball/web/teamsst/Video/QuantifiedTeam2Printable.aspx?iTeamID=2296&amp;iSeasonID=2020&amp;iGameSubTypeID=83&amp;offensive=0&amp;pergame=0" TargetMode="External"/><Relationship Id="rId364" Type="http://schemas.openxmlformats.org/officeDocument/2006/relationships/hyperlink" Target="https://www.synergysportstech.com/Synergy/Sport/Basketball/web/teamsst/Video/QuantifiedTeam2Printable.aspx?iTeamID=2755&amp;iSeasonID=2020&amp;iGameSubTypeID=83&amp;offensive=0&amp;pergame=0" TargetMode="External"/><Relationship Id="rId61" Type="http://schemas.openxmlformats.org/officeDocument/2006/relationships/hyperlink" Target="https://www.synergysportstech.com/Synergy/Sport/Basketball/web/teamsst/Video/QuantifiedTeam2Printable.aspx?iTeamID=2081&amp;iSeasonID=2020&amp;iGameSubTypeID=83&amp;offensive=1&amp;pergame=0" TargetMode="External"/><Relationship Id="rId199" Type="http://schemas.openxmlformats.org/officeDocument/2006/relationships/hyperlink" Target="https://www.synergysportstech.com/Synergy/Sport/Basketball/web/teamsst/Video/QuantifiedTeam2Printable.aspx?iTeamID=2087&amp;iSeasonID=2020&amp;iGameSubTypeID=83&amp;offensive=1&amp;pergame=0" TargetMode="External"/><Relationship Id="rId571" Type="http://schemas.openxmlformats.org/officeDocument/2006/relationships/hyperlink" Target="https://www.synergysportstech.com/Synergy/Sport/Basketball/web/teamsst/Video/QuantifiedTeam2Printable.aspx?iTeamID=971&amp;iSeasonID=2020&amp;iGameSubTypeID=83&amp;offensive=1&amp;pergame=0" TargetMode="External"/><Relationship Id="rId627" Type="http://schemas.openxmlformats.org/officeDocument/2006/relationships/hyperlink" Target="https://www.synergysportstech.com/Synergy/Sport/Basketball/web/teamsst/Video/QuantifiedTeam2Printable.aspx?iTeamID=982&amp;iSeasonID=2020&amp;iGameSubTypeID=83&amp;offensive=1&amp;pergame=0" TargetMode="External"/><Relationship Id="rId669" Type="http://schemas.openxmlformats.org/officeDocument/2006/relationships/hyperlink" Target="https://www.synergysportstech.com/Synergy/Sport/Basketball/web/teamsst/Video/QuantifiedTeam2Printable.aspx?iTeamID=2168&amp;iSeasonID=2020&amp;iGameSubTypeID=83&amp;offensive=1&amp;pergame=0" TargetMode="External"/><Relationship Id="rId19" Type="http://schemas.openxmlformats.org/officeDocument/2006/relationships/hyperlink" Target="https://www.synergysportstech.com/Synergy/Sport/Basketball/web/teamsst/Video/QuantifiedTeam2Printable.aspx?iTeamID=2261&amp;iSeasonID=2020&amp;iGameSubTypeID=83&amp;offensive=1&amp;pergame=0" TargetMode="External"/><Relationship Id="rId224" Type="http://schemas.openxmlformats.org/officeDocument/2006/relationships/hyperlink" Target="https://www.synergysportstech.com/Synergy/Sport/Basketball/web/teamsst/Video/QuantifiedTeam2Printable.aspx?iTeamID=1329&amp;iSeasonID=2020&amp;iGameSubTypeID=83&amp;offensive=0&amp;pergame=0" TargetMode="External"/><Relationship Id="rId266" Type="http://schemas.openxmlformats.org/officeDocument/2006/relationships/hyperlink" Target="https://www.synergysportstech.com/Synergy/Sport/Basketball/web/teamsst/Video/QuantifiedTeam2Printable.aspx?iTeamID=2108&amp;iSeasonID=2020&amp;iGameSubTypeID=83&amp;offensive=0&amp;pergame=0" TargetMode="External"/><Relationship Id="rId431" Type="http://schemas.openxmlformats.org/officeDocument/2006/relationships/hyperlink" Target="https://www.synergysportstech.com/Synergy/Sport/Basketball/web/teamsst/Video/QuantifiedTeam2Printable.aspx?iTeamID=2124&amp;iSeasonID=2020&amp;iGameSubTypeID=83&amp;offensive=1&amp;pergame=0" TargetMode="External"/><Relationship Id="rId473" Type="http://schemas.openxmlformats.org/officeDocument/2006/relationships/hyperlink" Target="https://www.synergysportstech.com/Synergy/Sport/Basketball/web/teamsst/Video/QuantifiedTeam2Printable.aspx?iTeamID=2078&amp;iSeasonID=2020&amp;iGameSubTypeID=83&amp;offensive=1&amp;pergame=0" TargetMode="External"/><Relationship Id="rId529" Type="http://schemas.openxmlformats.org/officeDocument/2006/relationships/hyperlink" Target="https://www.synergysportstech.com/Synergy/Sport/Basketball/web/teamsst/Video/QuantifiedTeam2Printable.aspx?iTeamID=2372&amp;iSeasonID=2020&amp;iGameSubTypeID=83&amp;offensive=1&amp;pergame=0" TargetMode="External"/><Relationship Id="rId680" Type="http://schemas.openxmlformats.org/officeDocument/2006/relationships/hyperlink" Target="https://www.synergysportstech.com/Synergy/Sport/Basketball/web/teamsst/Video/QuantifiedTeam2Printable.aspx?iTeamID=2117&amp;iSeasonID=2020&amp;iGameSubTypeID=83&amp;offensive=0&amp;pergame=0" TargetMode="External"/><Relationship Id="rId30" Type="http://schemas.openxmlformats.org/officeDocument/2006/relationships/hyperlink" Target="https://www.synergysportstech.com/Synergy/Sport/Basketball/web/teamsst/Video/QuantifiedTeam2Printable.aspx?iTeamID=2242&amp;iSeasonID=2020&amp;iGameSubTypeID=83&amp;offensive=0&amp;pergame=0" TargetMode="External"/><Relationship Id="rId126" Type="http://schemas.openxmlformats.org/officeDocument/2006/relationships/hyperlink" Target="https://www.synergysportstech.com/Synergy/Sport/Basketball/web/teamsst/Video/QuantifiedTeam2Printable.aspx?iTeamID=2291&amp;iSeasonID=2020&amp;iGameSubTypeID=83&amp;offensive=0&amp;pergame=0" TargetMode="External"/><Relationship Id="rId168" Type="http://schemas.openxmlformats.org/officeDocument/2006/relationships/hyperlink" Target="https://www.synergysportstech.com/Synergy/Sport/Basketball/web/teamsst/Video/QuantifiedTeam2Printable.aspx?iTeamID=998&amp;iSeasonID=2020&amp;iGameSubTypeID=83&amp;offensive=0&amp;pergame=0" TargetMode="External"/><Relationship Id="rId333" Type="http://schemas.openxmlformats.org/officeDocument/2006/relationships/hyperlink" Target="https://www.synergysportstech.com/Synergy/Sport/Basketball/web/teamsst/Video/QuantifiedTeam2Printable.aspx?iTeamID=2147&amp;iSeasonID=2020&amp;iGameSubTypeID=83&amp;offensive=1&amp;pergame=0" TargetMode="External"/><Relationship Id="rId540" Type="http://schemas.openxmlformats.org/officeDocument/2006/relationships/hyperlink" Target="https://www.synergysportstech.com/Synergy/Sport/Basketball/web/teamsst/Video/QuantifiedTeam2Printable.aspx?iTeamID=2209&amp;iSeasonID=2020&amp;iGameSubTypeID=83&amp;offensive=0&amp;pergame=0" TargetMode="External"/><Relationship Id="rId72" Type="http://schemas.openxmlformats.org/officeDocument/2006/relationships/hyperlink" Target="https://www.synergysportstech.com/Synergy/Sport/Basketball/web/teamsst/Video/QuantifiedTeam2Printable.aspx?iTeamID=2174&amp;iSeasonID=2020&amp;iGameSubTypeID=83&amp;offensive=0&amp;pergame=0" TargetMode="External"/><Relationship Id="rId375" Type="http://schemas.openxmlformats.org/officeDocument/2006/relationships/hyperlink" Target="https://www.synergysportstech.com/Synergy/Sport/Basketball/web/teamsst/Video/QuantifiedTeam2Printable.aspx?iTeamID=2170&amp;iSeasonID=2020&amp;iGameSubTypeID=83&amp;offensive=1&amp;pergame=0" TargetMode="External"/><Relationship Id="rId582" Type="http://schemas.openxmlformats.org/officeDocument/2006/relationships/hyperlink" Target="https://www.synergysportstech.com/Synergy/Sport/Basketball/web/teamsst/Video/QuantifiedTeam2Printable.aspx?iTeamID=2132&amp;iSeasonID=2020&amp;iGameSubTypeID=83&amp;offensive=0&amp;pergame=0" TargetMode="External"/><Relationship Id="rId638" Type="http://schemas.openxmlformats.org/officeDocument/2006/relationships/hyperlink" Target="https://www.synergysportstech.com/Synergy/Sport/Basketball/web/teamsst/Video/QuantifiedTeam2Printable.aspx?iTeamID=2366&amp;iSeasonID=2020&amp;iGameSubTypeID=83&amp;offensive=0&amp;pergame=0" TargetMode="External"/><Relationship Id="rId3" Type="http://schemas.openxmlformats.org/officeDocument/2006/relationships/hyperlink" Target="https://www.synergysportstech.com/Synergy/Sport/Basketball/web/teamsst/Video/QuantifiedTeam2Printable.aspx?iTeamID=996&amp;iSeasonID=2020&amp;iGameSubTypeID=83&amp;offensive=1&amp;pergame=0" TargetMode="External"/><Relationship Id="rId235" Type="http://schemas.openxmlformats.org/officeDocument/2006/relationships/hyperlink" Target="https://www.synergysportstech.com/Synergy/Sport/Basketball/web/teamsst/Video/QuantifiedTeam2Printable.aspx?iTeamID=2154&amp;iSeasonID=2020&amp;iGameSubTypeID=83&amp;offensive=1&amp;pergame=0" TargetMode="External"/><Relationship Id="rId277" Type="http://schemas.openxmlformats.org/officeDocument/2006/relationships/hyperlink" Target="https://www.synergysportstech.com/Synergy/Sport/Basketball/web/teamsst/Video/QuantifiedTeam2Printable.aspx?iTeamID=3138&amp;iSeasonID=2020&amp;iGameSubTypeID=83&amp;offensive=1&amp;pergame=0" TargetMode="External"/><Relationship Id="rId400" Type="http://schemas.openxmlformats.org/officeDocument/2006/relationships/hyperlink" Target="https://www.synergysportstech.com/Synergy/Sport/Basketball/web/teamsst/Video/QuantifiedTeam2Printable.aspx?iTeamID=1318&amp;iSeasonID=2020&amp;iGameSubTypeID=83&amp;offensive=0&amp;pergame=0" TargetMode="External"/><Relationship Id="rId442" Type="http://schemas.openxmlformats.org/officeDocument/2006/relationships/hyperlink" Target="https://www.synergysportstech.com/Synergy/Sport/Basketball/web/teamsst/Video/QuantifiedTeam2Printable.aspx?iTeamID=2062&amp;iSeasonID=2020&amp;iGameSubTypeID=83&amp;offensive=0&amp;pergame=0" TargetMode="External"/><Relationship Id="rId484" Type="http://schemas.openxmlformats.org/officeDocument/2006/relationships/hyperlink" Target="https://www.synergysportstech.com/Synergy/Sport/Basketball/web/teamsst/Video/QuantifiedTeam2Printable.aspx?iTeamID=2155&amp;iSeasonID=2020&amp;iGameSubTypeID=83&amp;offensive=0&amp;pergame=0" TargetMode="External"/><Relationship Id="rId137" Type="http://schemas.openxmlformats.org/officeDocument/2006/relationships/hyperlink" Target="https://www.synergysportstech.com/Synergy/Sport/Basketball/web/teamsst/Video/QuantifiedTeam2Printable.aspx?iTeamID=2218&amp;iSeasonID=2020&amp;iGameSubTypeID=83&amp;offensive=1&amp;pergame=0" TargetMode="External"/><Relationship Id="rId302" Type="http://schemas.openxmlformats.org/officeDocument/2006/relationships/hyperlink" Target="https://www.synergysportstech.com/Synergy/Sport/Basketball/web/teamsst/Video/QuantifiedTeam2Printable.aspx?iTeamID=2246&amp;iSeasonID=2020&amp;iGameSubTypeID=83&amp;offensive=0&amp;pergame=0" TargetMode="External"/><Relationship Id="rId344" Type="http://schemas.openxmlformats.org/officeDocument/2006/relationships/hyperlink" Target="https://www.synergysportstech.com/Synergy/Sport/Basketball/web/teamsst/Video/QuantifiedTeam2Printable.aspx?iTeamID=2139&amp;iSeasonID=2020&amp;iGameSubTypeID=83&amp;offensive=0&amp;pergame=0" TargetMode="External"/><Relationship Id="rId41" Type="http://schemas.openxmlformats.org/officeDocument/2006/relationships/hyperlink" Target="https://www.synergysportstech.com/Synergy/Sport/Basketball/web/teamsst/Video/QuantifiedTeam2Printable.aspx?iTeamID=2277&amp;iSeasonID=2020&amp;iGameSubTypeID=83&amp;offensive=1&amp;pergame=0" TargetMode="External"/><Relationship Id="rId83" Type="http://schemas.openxmlformats.org/officeDocument/2006/relationships/hyperlink" Target="https://www.synergysportstech.com/Synergy/Sport/Basketball/web/teamsst/Video/QuantifiedTeam2Printable.aspx?iTeamID=2197&amp;iSeasonID=2020&amp;iGameSubTypeID=83&amp;offensive=1&amp;pergame=0" TargetMode="External"/><Relationship Id="rId179" Type="http://schemas.openxmlformats.org/officeDocument/2006/relationships/hyperlink" Target="https://www.synergysportstech.com/Synergy/Sport/Basketball/web/teamsst/Video/QuantifiedTeam2Printable.aspx?iTeamID=2069&amp;iSeasonID=2020&amp;iGameSubTypeID=83&amp;offensive=1&amp;pergame=0" TargetMode="External"/><Relationship Id="rId386" Type="http://schemas.openxmlformats.org/officeDocument/2006/relationships/hyperlink" Target="https://www.synergysportstech.com/Synergy/Sport/Basketball/web/teamsst/Video/QuantifiedTeam2Printable.aspx?iTeamID=2114&amp;iSeasonID=2020&amp;iGameSubTypeID=83&amp;offensive=0&amp;pergame=0" TargetMode="External"/><Relationship Id="rId551" Type="http://schemas.openxmlformats.org/officeDocument/2006/relationships/hyperlink" Target="https://www.synergysportstech.com/Synergy/Sport/Basketball/web/teamsst/Video/QuantifiedTeam2Printable.aspx?iTeamID=2404&amp;iSeasonID=2020&amp;iGameSubTypeID=83&amp;offensive=1&amp;pergame=0" TargetMode="External"/><Relationship Id="rId593" Type="http://schemas.openxmlformats.org/officeDocument/2006/relationships/hyperlink" Target="https://www.synergysportstech.com/Synergy/Sport/Basketball/web/teamsst/Video/QuantifiedTeam2Printable.aspx?iTeamID=2145&amp;iSeasonID=2020&amp;iGameSubTypeID=83&amp;offensive=1&amp;pergame=0" TargetMode="External"/><Relationship Id="rId607" Type="http://schemas.openxmlformats.org/officeDocument/2006/relationships/hyperlink" Target="https://www.synergysportstech.com/Synergy/Sport/Basketball/web/teamsst/Video/QuantifiedTeam2Printable.aspx?iTeamID=2071&amp;iSeasonID=2020&amp;iGameSubTypeID=83&amp;offensive=1&amp;pergame=0" TargetMode="External"/><Relationship Id="rId649" Type="http://schemas.openxmlformats.org/officeDocument/2006/relationships/hyperlink" Target="https://www.synergysportstech.com/Synergy/Sport/Basketball/web/teamsst/Video/QuantifiedTeam2Printable.aspx?iTeamID=986&amp;iSeasonID=2020&amp;iGameSubTypeID=83&amp;offensive=1&amp;pergame=0" TargetMode="External"/><Relationship Id="rId190" Type="http://schemas.openxmlformats.org/officeDocument/2006/relationships/hyperlink" Target="https://www.synergysportstech.com/Synergy/Sport/Basketball/web/teamsst/Video/QuantifiedTeam2Printable.aspx?iTeamID=2188&amp;iSeasonID=2020&amp;iGameSubTypeID=83&amp;offensive=0&amp;pergame=0" TargetMode="External"/><Relationship Id="rId204" Type="http://schemas.openxmlformats.org/officeDocument/2006/relationships/hyperlink" Target="https://www.synergysportstech.com/Synergy/Sport/Basketball/web/teamsst/Video/QuantifiedTeam2Printable.aspx?iTeamID=2181&amp;iSeasonID=2020&amp;iGameSubTypeID=83&amp;offensive=0&amp;pergame=0" TargetMode="External"/><Relationship Id="rId246" Type="http://schemas.openxmlformats.org/officeDocument/2006/relationships/hyperlink" Target="https://www.synergysportstech.com/Synergy/Sport/Basketball/web/teamsst/Video/QuantifiedTeam2Printable.aspx?iTeamID=2314&amp;iSeasonID=2020&amp;iGameSubTypeID=83&amp;offensive=0&amp;pergame=0" TargetMode="External"/><Relationship Id="rId288" Type="http://schemas.openxmlformats.org/officeDocument/2006/relationships/hyperlink" Target="https://www.synergysportstech.com/Synergy/Sport/Basketball/web/teamsst/Video/QuantifiedTeam2Printable.aspx?iTeamID=2392&amp;iSeasonID=2020&amp;iGameSubTypeID=83&amp;offensive=0&amp;pergame=0" TargetMode="External"/><Relationship Id="rId411" Type="http://schemas.openxmlformats.org/officeDocument/2006/relationships/hyperlink" Target="https://www.synergysportstech.com/Synergy/Sport/Basketball/web/teamsst/Video/QuantifiedTeam2Printable.aspx?iTeamID=2336&amp;iSeasonID=2020&amp;iGameSubTypeID=83&amp;offensive=1&amp;pergame=0" TargetMode="External"/><Relationship Id="rId453" Type="http://schemas.openxmlformats.org/officeDocument/2006/relationships/hyperlink" Target="https://www.synergysportstech.com/Synergy/Sport/Basketball/web/teamsst/Video/QuantifiedTeam2Printable.aspx?iTeamID=2228&amp;iSeasonID=2020&amp;iGameSubTypeID=83&amp;offensive=1&amp;pergame=0" TargetMode="External"/><Relationship Id="rId509" Type="http://schemas.openxmlformats.org/officeDocument/2006/relationships/hyperlink" Target="https://www.synergysportstech.com/Synergy/Sport/Basketball/web/teamsst/Video/QuantifiedTeam2Printable.aspx?iTeamID=2755&amp;iSeasonID=2020&amp;iGameSubTypeID=83&amp;offensive=1&amp;pergame=0" TargetMode="External"/><Relationship Id="rId660" Type="http://schemas.openxmlformats.org/officeDocument/2006/relationships/hyperlink" Target="https://www.synergysportstech.com/Synergy/Sport/Basketball/web/teamsst/Video/QuantifiedTeam2Printable.aspx?iTeamID=970&amp;iSeasonID=2020&amp;iGameSubTypeID=83&amp;offensive=0&amp;pergame=0" TargetMode="External"/><Relationship Id="rId106" Type="http://schemas.openxmlformats.org/officeDocument/2006/relationships/hyperlink" Target="https://www.synergysportstech.com/Synergy/Sport/Basketball/web/teamsst/Video/QuantifiedTeam2Printable.aspx?iTeamID=2305&amp;iSeasonID=2020&amp;iGameSubTypeID=83&amp;offensive=0&amp;pergame=0" TargetMode="External"/><Relationship Id="rId313" Type="http://schemas.openxmlformats.org/officeDocument/2006/relationships/hyperlink" Target="https://www.synergysportstech.com/Synergy/Sport/Basketball/web/teamsst/Video/QuantifiedTeam2Printable.aspx?iTeamID=2198&amp;iSeasonID=2020&amp;iGameSubTypeID=83&amp;offensive=1&amp;pergame=0" TargetMode="External"/><Relationship Id="rId495" Type="http://schemas.openxmlformats.org/officeDocument/2006/relationships/hyperlink" Target="https://www.synergysportstech.com/Synergy/Sport/Basketball/web/teamsst/Video/QuantifiedTeam2Printable.aspx?iTeamID=2329&amp;iSeasonID=2020&amp;iGameSubTypeID=83&amp;offensive=1&amp;pergame=0" TargetMode="External"/><Relationship Id="rId10" Type="http://schemas.openxmlformats.org/officeDocument/2006/relationships/hyperlink" Target="https://www.synergysportstech.com/Synergy/Sport/Basketball/web/teamsst/Video/QuantifiedTeam2Printable.aspx?iTeamID=2430&amp;iSeasonID=2020&amp;iGameSubTypeID=83&amp;offensive=0&amp;pergame=0" TargetMode="External"/><Relationship Id="rId52" Type="http://schemas.openxmlformats.org/officeDocument/2006/relationships/hyperlink" Target="https://www.synergysportstech.com/Synergy/Sport/Basketball/web/teamsst/Video/QuantifiedTeam2Printable.aspx?iTeamID=2184&amp;iSeasonID=2020&amp;iGameSubTypeID=83&amp;offensive=0&amp;pergame=0" TargetMode="External"/><Relationship Id="rId94" Type="http://schemas.openxmlformats.org/officeDocument/2006/relationships/hyperlink" Target="https://www.synergysportstech.com/Synergy/Sport/Basketball/web/teamsst/Video/QuantifiedTeam2Printable.aspx?iTeamID=2278&amp;iSeasonID=2020&amp;iGameSubTypeID=83&amp;offensive=0&amp;pergame=0" TargetMode="External"/><Relationship Id="rId148" Type="http://schemas.openxmlformats.org/officeDocument/2006/relationships/hyperlink" Target="https://www.synergysportstech.com/Synergy/Sport/Basketball/web/teamsst/Video/QuantifiedTeam2Printable.aspx?iTeamID=965&amp;iSeasonID=2020&amp;iGameSubTypeID=83&amp;offensive=0&amp;pergame=0" TargetMode="External"/><Relationship Id="rId355" Type="http://schemas.openxmlformats.org/officeDocument/2006/relationships/hyperlink" Target="https://www.synergysportstech.com/Synergy/Sport/Basketball/web/teamsst/Video/QuantifiedTeam2Printable.aspx?iTeamID=2075&amp;iSeasonID=2020&amp;iGameSubTypeID=83&amp;offensive=1&amp;pergame=0" TargetMode="External"/><Relationship Id="rId397" Type="http://schemas.openxmlformats.org/officeDocument/2006/relationships/hyperlink" Target="https://www.synergysportstech.com/Synergy/Sport/Basketball/web/teamsst/Video/QuantifiedTeam2Printable.aspx?iTeamID=2144&amp;iSeasonID=2020&amp;iGameSubTypeID=83&amp;offensive=1&amp;pergame=0" TargetMode="External"/><Relationship Id="rId520" Type="http://schemas.openxmlformats.org/officeDocument/2006/relationships/hyperlink" Target="https://www.synergysportstech.com/Synergy/Sport/Basketball/web/teamsst/Video/QuantifiedTeam2Printable.aspx?iTeamID=2356&amp;iSeasonID=2020&amp;iGameSubTypeID=83&amp;offensive=0&amp;pergame=0" TargetMode="External"/><Relationship Id="rId562" Type="http://schemas.openxmlformats.org/officeDocument/2006/relationships/hyperlink" Target="https://www.synergysportstech.com/Synergy/Sport/Basketball/web/teamsst/Video/QuantifiedTeam2Printable.aspx?iTeamID=2364&amp;iSeasonID=2020&amp;iGameSubTypeID=83&amp;offensive=0&amp;pergame=0" TargetMode="External"/><Relationship Id="rId618" Type="http://schemas.openxmlformats.org/officeDocument/2006/relationships/hyperlink" Target="https://www.synergysportstech.com/Synergy/Sport/Basketball/web/teamsst/Video/QuantifiedTeam2Printable.aspx?iTeamID=2116&amp;iSeasonID=2020&amp;iGameSubTypeID=83&amp;offensive=0&amp;pergame=0" TargetMode="External"/><Relationship Id="rId215" Type="http://schemas.openxmlformats.org/officeDocument/2006/relationships/hyperlink" Target="https://www.synergysportstech.com/Synergy/Sport/Basketball/web/teamsst/Video/QuantifiedTeam2Printable.aspx?iTeamID=2375&amp;iSeasonID=2020&amp;iGameSubTypeID=83&amp;offensive=1&amp;pergame=0" TargetMode="External"/><Relationship Id="rId257" Type="http://schemas.openxmlformats.org/officeDocument/2006/relationships/hyperlink" Target="https://www.synergysportstech.com/Synergy/Sport/Basketball/web/teamsst/Video/QuantifiedTeam2Printable.aspx?iTeamID=2361&amp;iSeasonID=2020&amp;iGameSubTypeID=83&amp;offensive=1&amp;pergame=0" TargetMode="External"/><Relationship Id="rId422" Type="http://schemas.openxmlformats.org/officeDocument/2006/relationships/hyperlink" Target="https://www.synergysportstech.com/Synergy/Sport/Basketball/web/teamsst/Video/QuantifiedTeam2Printable.aspx?iTeamID=985&amp;iSeasonID=2020&amp;iGameSubTypeID=83&amp;offensive=0&amp;pergame=0" TargetMode="External"/><Relationship Id="rId464" Type="http://schemas.openxmlformats.org/officeDocument/2006/relationships/hyperlink" Target="https://www.synergysportstech.com/Synergy/Sport/Basketball/web/teamsst/Video/QuantifiedTeam2Printable.aspx?iTeamID=2256&amp;iSeasonID=2020&amp;iGameSubTypeID=83&amp;offensive=0&amp;pergame=0" TargetMode="External"/><Relationship Id="rId299" Type="http://schemas.openxmlformats.org/officeDocument/2006/relationships/hyperlink" Target="https://www.synergysportstech.com/Synergy/Sport/Basketball/web/teamsst/Video/QuantifiedTeam2Printable.aspx?iTeamID=2196&amp;iSeasonID=2020&amp;iGameSubTypeID=83&amp;offensive=1&amp;pergame=0" TargetMode="External"/><Relationship Id="rId63" Type="http://schemas.openxmlformats.org/officeDocument/2006/relationships/hyperlink" Target="https://www.synergysportstech.com/Synergy/Sport/Basketball/web/teamsst/Video/QuantifiedTeam2Printable.aspx?iTeamID=2382&amp;iSeasonID=2020&amp;iGameSubTypeID=83&amp;offensive=1&amp;pergame=0" TargetMode="External"/><Relationship Id="rId159" Type="http://schemas.openxmlformats.org/officeDocument/2006/relationships/hyperlink" Target="https://www.synergysportstech.com/Synergy/Sport/Basketball/web/teamsst/Video/QuantifiedTeam2Printable.aspx?iTeamID=2318&amp;iSeasonID=2020&amp;iGameSubTypeID=83&amp;offensive=1&amp;pergame=0" TargetMode="External"/><Relationship Id="rId366" Type="http://schemas.openxmlformats.org/officeDocument/2006/relationships/hyperlink" Target="https://www.synergysportstech.com/Synergy/Sport/Basketball/web/teamsst/Video/QuantifiedTeam2Printable.aspx?iTeamID=2105&amp;iSeasonID=2020&amp;iGameSubTypeID=83&amp;offensive=0&amp;pergame=0" TargetMode="External"/><Relationship Id="rId573" Type="http://schemas.openxmlformats.org/officeDocument/2006/relationships/hyperlink" Target="https://www.synergysportstech.com/Synergy/Sport/Basketball/web/teamsst/Video/QuantifiedTeam2Printable.aspx?iTeamID=2073&amp;iSeasonID=2020&amp;iGameSubTypeID=83&amp;offensive=1&amp;pergame=0" TargetMode="External"/><Relationship Id="rId226" Type="http://schemas.openxmlformats.org/officeDocument/2006/relationships/hyperlink" Target="https://www.synergysportstech.com/Synergy/Sport/Basketball/web/teamsst/Video/QuantifiedTeam2Printable.aspx?iTeamID=2138&amp;iSeasonID=2020&amp;iGameSubTypeID=83&amp;offensive=0&amp;pergame=0" TargetMode="External"/><Relationship Id="rId433" Type="http://schemas.openxmlformats.org/officeDocument/2006/relationships/hyperlink" Target="https://www.synergysportstech.com/Synergy/Sport/Basketball/web/teamsst/Video/QuantifiedTeam2Printable.aspx?iTeamID=2219&amp;iSeasonID=2020&amp;iGameSubTypeID=83&amp;offensive=1&amp;pergame=0" TargetMode="External"/><Relationship Id="rId640" Type="http://schemas.openxmlformats.org/officeDocument/2006/relationships/hyperlink" Target="https://www.synergysportstech.com/Synergy/Sport/Basketball/web/teamsst/Video/QuantifiedTeam2Printable.aspx?iTeamID=2111&amp;iSeasonID=2020&amp;iGameSubTypeID=83&amp;offensive=0&amp;pergame=0" TargetMode="External"/><Relationship Id="rId74" Type="http://schemas.openxmlformats.org/officeDocument/2006/relationships/hyperlink" Target="https://www.synergysportstech.com/Synergy/Sport/Basketball/web/teamsst/Video/QuantifiedTeam2Printable.aspx?iTeamID=2154&amp;iSeasonID=2020&amp;iGameSubTypeID=83&amp;offensive=0&amp;pergame=0" TargetMode="External"/><Relationship Id="rId377" Type="http://schemas.openxmlformats.org/officeDocument/2006/relationships/hyperlink" Target="https://www.synergysportstech.com/Synergy/Sport/Basketball/web/teamsst/Video/QuantifiedTeam2Printable.aspx?iTeamID=2331&amp;iSeasonID=2020&amp;iGameSubTypeID=83&amp;offensive=1&amp;pergame=0" TargetMode="External"/><Relationship Id="rId500" Type="http://schemas.openxmlformats.org/officeDocument/2006/relationships/hyperlink" Target="https://www.synergysportstech.com/Synergy/Sport/Basketball/web/teamsst/Video/QuantifiedTeam2Printable.aspx?iTeamID=2063&amp;iSeasonID=2020&amp;iGameSubTypeID=83&amp;offensive=0&amp;pergame=0" TargetMode="External"/><Relationship Id="rId584" Type="http://schemas.openxmlformats.org/officeDocument/2006/relationships/hyperlink" Target="https://www.synergysportstech.com/Synergy/Sport/Basketball/web/teamsst/Video/QuantifiedTeam2Printable.aspx?iTeamID=2065&amp;iSeasonID=2020&amp;iGameSubTypeID=83&amp;offensive=0&amp;pergame=0" TargetMode="External"/><Relationship Id="rId5" Type="http://schemas.openxmlformats.org/officeDocument/2006/relationships/hyperlink" Target="https://www.synergysportstech.com/Synergy/Sport/Basketball/web/teamsst/Video/QuantifiedTeam2Printable.aspx?iTeamID=2074&amp;iSeasonID=2020&amp;iGameSubTypeID=83&amp;offensive=1&amp;pergame=0" TargetMode="External"/><Relationship Id="rId237" Type="http://schemas.openxmlformats.org/officeDocument/2006/relationships/hyperlink" Target="https://www.synergysportstech.com/Synergy/Sport/Basketball/web/teamsst/Video/QuantifiedTeam2Printable.aspx?iTeamID=2285&amp;iSeasonID=2020&amp;iGameSubTypeID=83&amp;offensive=1&amp;pergame=0" TargetMode="External"/><Relationship Id="rId444" Type="http://schemas.openxmlformats.org/officeDocument/2006/relationships/hyperlink" Target="https://www.synergysportstech.com/Synergy/Sport/Basketball/web/teamsst/Video/QuantifiedTeam2Printable.aspx?iTeamID=2389&amp;iSeasonID=2020&amp;iGameSubTypeID=83&amp;offensive=0&amp;pergame=0" TargetMode="External"/><Relationship Id="rId651" Type="http://schemas.openxmlformats.org/officeDocument/2006/relationships/hyperlink" Target="https://www.synergysportstech.com/Synergy/Sport/Basketball/web/teamsst/Video/QuantifiedTeam2Printable.aspx?iTeamID=1329&amp;iSeasonID=2020&amp;iGameSubTypeID=83&amp;offensive=1&amp;pergame=0" TargetMode="External"/><Relationship Id="rId290" Type="http://schemas.openxmlformats.org/officeDocument/2006/relationships/hyperlink" Target="https://www.synergysportstech.com/Synergy/Sport/Basketball/web/teamsst/Video/QuantifiedTeam2Printable.aspx?iTeamID=2342&amp;iSeasonID=2020&amp;iGameSubTypeID=83&amp;offensive=0&amp;pergame=0" TargetMode="External"/><Relationship Id="rId304" Type="http://schemas.openxmlformats.org/officeDocument/2006/relationships/hyperlink" Target="https://www.synergysportstech.com/Synergy/Sport/Basketball/web/teamsst/Video/QuantifiedTeam2Printable.aspx?iTeamID=2353&amp;iSeasonID=2020&amp;iGameSubTypeID=83&amp;offensive=0&amp;pergame=0" TargetMode="External"/><Relationship Id="rId388" Type="http://schemas.openxmlformats.org/officeDocument/2006/relationships/hyperlink" Target="https://www.synergysportstech.com/Synergy/Sport/Basketball/web/teamsst/Video/QuantifiedTeam2Printable.aspx?iTeamID=973&amp;iSeasonID=2020&amp;iGameSubTypeID=83&amp;offensive=0&amp;pergame=0" TargetMode="External"/><Relationship Id="rId511" Type="http://schemas.openxmlformats.org/officeDocument/2006/relationships/hyperlink" Target="https://www.synergysportstech.com/Synergy/Sport/Basketball/web/teamsst/Video/QuantifiedTeam2Printable.aspx?iTeamID=2105&amp;iSeasonID=2020&amp;iGameSubTypeID=83&amp;offensive=1&amp;pergame=0" TargetMode="External"/><Relationship Id="rId609" Type="http://schemas.openxmlformats.org/officeDocument/2006/relationships/hyperlink" Target="https://www.synergysportstech.com/Synergy/Sport/Basketball/web/teamsst/Video/QuantifiedTeam2Printable.aspx?iTeamID=2084&amp;iSeasonID=2020&amp;iGameSubTypeID=83&amp;offensive=1&amp;pergame=0" TargetMode="External"/><Relationship Id="rId85" Type="http://schemas.openxmlformats.org/officeDocument/2006/relationships/hyperlink" Target="https://www.synergysportstech.com/Synergy/Sport/Basketball/web/teamsst/Video/QuantifiedTeam2Printable.aspx?iTeamID=2229&amp;iSeasonID=2020&amp;iGameSubTypeID=83&amp;offensive=1&amp;pergame=0" TargetMode="External"/><Relationship Id="rId150" Type="http://schemas.openxmlformats.org/officeDocument/2006/relationships/hyperlink" Target="https://www.synergysportstech.com/Synergy/Sport/Basketball/web/teamsst/Video/QuantifiedTeam2Printable.aspx?iTeamID=2142&amp;iSeasonID=2020&amp;iGameSubTypeID=83&amp;offensive=0&amp;pergame=0" TargetMode="External"/><Relationship Id="rId595" Type="http://schemas.openxmlformats.org/officeDocument/2006/relationships/hyperlink" Target="https://www.synergysportstech.com/Synergy/Sport/Basketball/web/teamsst/Video/QuantifiedTeam2Printable.aspx?iTeamID=2225&amp;iSeasonID=2020&amp;iGameSubTypeID=83&amp;offensive=1&amp;pergame=0" TargetMode="External"/><Relationship Id="rId248" Type="http://schemas.openxmlformats.org/officeDocument/2006/relationships/hyperlink" Target="https://www.synergysportstech.com/Synergy/Sport/Basketball/web/teamsst/Video/QuantifiedTeam2Printable.aspx?iTeamID=2071&amp;iSeasonID=2020&amp;iGameSubTypeID=83&amp;offensive=0&amp;pergame=0" TargetMode="External"/><Relationship Id="rId455" Type="http://schemas.openxmlformats.org/officeDocument/2006/relationships/hyperlink" Target="https://www.synergysportstech.com/Synergy/Sport/Basketball/web/teamsst/Video/QuantifiedTeam2Printable.aspx?iTeamID=2308&amp;iSeasonID=2020&amp;iGameSubTypeID=83&amp;offensive=1&amp;pergame=0" TargetMode="External"/><Relationship Id="rId662" Type="http://schemas.openxmlformats.org/officeDocument/2006/relationships/hyperlink" Target="https://www.synergysportstech.com/Synergy/Sport/Basketball/web/teamsst/Video/QuantifiedTeam2Printable.aspx?iTeamID=2398&amp;iSeasonID=2020&amp;iGameSubTypeID=83&amp;offensive=0&amp;pergame=0" TargetMode="External"/><Relationship Id="rId12" Type="http://schemas.openxmlformats.org/officeDocument/2006/relationships/hyperlink" Target="https://www.synergysportstech.com/Synergy/Sport/Basketball/web/teamsst/Video/QuantifiedTeam2Printable.aspx?iTeamID=2081&amp;iSeasonID=2020&amp;iGameSubTypeID=83&amp;offensive=0&amp;pergame=0" TargetMode="External"/><Relationship Id="rId108" Type="http://schemas.openxmlformats.org/officeDocument/2006/relationships/hyperlink" Target="https://www.synergysportstech.com/Synergy/Sport/Basketball/web/teamsst/Video/QuantifiedTeam2Printable.aspx?iTeamID=2402&amp;iSeasonID=2020&amp;iGameSubTypeID=83&amp;offensive=0&amp;pergame=0" TargetMode="External"/><Relationship Id="rId315" Type="http://schemas.openxmlformats.org/officeDocument/2006/relationships/hyperlink" Target="https://www.synergysportstech.com/Synergy/Sport/Basketball/web/teamsst/Video/QuantifiedTeam2Printable.aspx?iTeamID=2265&amp;iSeasonID=2020&amp;iGameSubTypeID=83&amp;offensive=1&amp;pergame=0" TargetMode="External"/><Relationship Id="rId522" Type="http://schemas.openxmlformats.org/officeDocument/2006/relationships/hyperlink" Target="https://www.synergysportstech.com/Synergy/Sport/Basketball/web/teamsst/Video/QuantifiedTeam2Printable.aspx?iTeamID=2301&amp;iSeasonID=2020&amp;iGameSubTypeID=83&amp;offensive=0&amp;pergame=0" TargetMode="External"/><Relationship Id="rId96" Type="http://schemas.openxmlformats.org/officeDocument/2006/relationships/hyperlink" Target="https://www.synergysportstech.com/Synergy/Sport/Basketball/web/teamsst/Video/QuantifiedTeam2Printable.aspx?iTeamID=2129&amp;iSeasonID=2020&amp;iGameSubTypeID=83&amp;offensive=0&amp;pergame=0" TargetMode="External"/><Relationship Id="rId161" Type="http://schemas.openxmlformats.org/officeDocument/2006/relationships/hyperlink" Target="https://www.synergysportstech.com/Synergy/Sport/Basketball/web/teamsst/Video/QuantifiedTeam2Printable.aspx?iTeamID=2269&amp;iSeasonID=2020&amp;iGameSubTypeID=83&amp;offensive=1&amp;pergame=0" TargetMode="External"/><Relationship Id="rId399" Type="http://schemas.openxmlformats.org/officeDocument/2006/relationships/hyperlink" Target="https://www.synergysportstech.com/Synergy/Sport/Basketball/web/teamsst/Video/QuantifiedTeam2Printable.aspx?iTeamID=2291&amp;iSeasonID=2020&amp;iGameSubTypeID=83&amp;offensive=1&amp;pergame=0" TargetMode="External"/><Relationship Id="rId259" Type="http://schemas.openxmlformats.org/officeDocument/2006/relationships/hyperlink" Target="https://www.synergysportstech.com/Synergy/Sport/Basketball/web/teamsst/Video/QuantifiedTeam2Printable.aspx?iTeamID=2204&amp;iSeasonID=2020&amp;iGameSubTypeID=83&amp;offensive=1&amp;pergame=0" TargetMode="External"/><Relationship Id="rId466" Type="http://schemas.openxmlformats.org/officeDocument/2006/relationships/hyperlink" Target="https://www.synergysportstech.com/Synergy/Sport/Basketball/web/teamsst/Video/QuantifiedTeam2Printable.aspx?iTeamID=2158&amp;iSeasonID=2020&amp;iGameSubTypeID=83&amp;offensive=0&amp;pergame=0" TargetMode="External"/><Relationship Id="rId673" Type="http://schemas.openxmlformats.org/officeDocument/2006/relationships/hyperlink" Target="https://www.synergysportstech.com/Synergy/Sport/Basketball/web/teamsst/Video/QuantifiedTeam2Printable.aspx?iTeamID=2328&amp;iSeasonID=2020&amp;iGameSubTypeID=83&amp;offensive=1&amp;pergame=0" TargetMode="External"/><Relationship Id="rId23" Type="http://schemas.openxmlformats.org/officeDocument/2006/relationships/hyperlink" Target="https://www.synergysportstech.com/Synergy/Sport/Basketball/web/teamsst/Video/QuantifiedTeam2Printable.aspx?iTeamID=2282&amp;iSeasonID=2020&amp;iGameSubTypeID=83&amp;offensive=1&amp;pergame=0" TargetMode="External"/><Relationship Id="rId119" Type="http://schemas.openxmlformats.org/officeDocument/2006/relationships/hyperlink" Target="https://www.synergysportstech.com/Synergy/Sport/Basketball/web/teamsst/Video/QuantifiedTeam2Printable.aspx?iTeamID=2264&amp;iSeasonID=2020&amp;iGameSubTypeID=83&amp;offensive=1&amp;pergame=0" TargetMode="External"/><Relationship Id="rId326" Type="http://schemas.openxmlformats.org/officeDocument/2006/relationships/hyperlink" Target="https://www.synergysportstech.com/Synergy/Sport/Basketball/web/teamsst/Video/QuantifiedTeam2Printable.aspx?iTeamID=2332&amp;iSeasonID=2020&amp;iGameSubTypeID=83&amp;offensive=0&amp;pergame=0" TargetMode="External"/><Relationship Id="rId533" Type="http://schemas.openxmlformats.org/officeDocument/2006/relationships/hyperlink" Target="https://www.synergysportstech.com/Synergy/Sport/Basketball/web/teamsst/Video/QuantifiedTeam2Printable.aspx?iTeamID=2245&amp;iSeasonID=2020&amp;iGameSubTypeID=83&amp;offensive=1&amp;pergame=0" TargetMode="External"/><Relationship Id="rId172" Type="http://schemas.openxmlformats.org/officeDocument/2006/relationships/hyperlink" Target="https://www.synergysportstech.com/Synergy/Sport/Basketball/web/teamsst/Video/QuantifiedTeam2Printable.aspx?iTeamID=2147&amp;iSeasonID=2020&amp;iGameSubTypeID=83&amp;offensive=0&amp;pergame=0" TargetMode="External"/><Relationship Id="rId477" Type="http://schemas.openxmlformats.org/officeDocument/2006/relationships/hyperlink" Target="https://www.synergysportstech.com/Synergy/Sport/Basketball/web/teamsst/Video/QuantifiedTeam2Printable.aspx?iTeamID=2317&amp;iSeasonID=2020&amp;iGameSubTypeID=83&amp;offensive=1&amp;pergame=0" TargetMode="External"/><Relationship Id="rId600" Type="http://schemas.openxmlformats.org/officeDocument/2006/relationships/hyperlink" Target="https://www.synergysportstech.com/Synergy/Sport/Basketball/web/teamsst/Video/QuantifiedTeam2Printable.aspx?iTeamID=2186&amp;iSeasonID=2020&amp;iGameSubTypeID=83&amp;offensive=0&amp;pergame=0" TargetMode="External"/><Relationship Id="rId684" Type="http://schemas.openxmlformats.org/officeDocument/2006/relationships/hyperlink" Target="https://www.synergysportstech.com/Synergy/Sport/Basketball/web/teamsst/Video/QuantifiedTeam2Printable.aspx?iTeamID=2095&amp;iSeasonID=2020&amp;iGameSubTypeID=83&amp;offensive=0&amp;pergame=0" TargetMode="External"/><Relationship Id="rId337" Type="http://schemas.openxmlformats.org/officeDocument/2006/relationships/hyperlink" Target="https://www.synergysportstech.com/Synergy/Sport/Basketball/web/teamsst/Video/QuantifiedTeam2Printable.aspx?iTeamID=2127&amp;iSeasonID=2020&amp;iGameSubTypeID=83&amp;offensive=1&amp;pergame=0" TargetMode="External"/><Relationship Id="rId34" Type="http://schemas.openxmlformats.org/officeDocument/2006/relationships/hyperlink" Target="https://www.synergysportstech.com/Synergy/Sport/Basketball/web/teamsst/Video/QuantifiedTeam2Printable.aspx?iTeamID=5592&amp;iSeasonID=2020&amp;iGameSubTypeID=83&amp;offensive=0&amp;pergame=0" TargetMode="External"/><Relationship Id="rId544" Type="http://schemas.openxmlformats.org/officeDocument/2006/relationships/hyperlink" Target="https://www.synergysportstech.com/Synergy/Sport/Basketball/web/teamsst/Video/QuantifiedTeam2Printable.aspx?iTeamID=2371&amp;iSeasonID=2020&amp;iGameSubTypeID=83&amp;offensive=0&amp;pergame=0" TargetMode="External"/><Relationship Id="rId183" Type="http://schemas.openxmlformats.org/officeDocument/2006/relationships/hyperlink" Target="https://www.synergysportstech.com/Synergy/Sport/Basketball/web/teamsst/Video/QuantifiedTeam2Printable.aspx?iTeamID=979&amp;iSeasonID=2020&amp;iGameSubTypeID=83&amp;offensive=1&amp;pergame=0" TargetMode="External"/><Relationship Id="rId390" Type="http://schemas.openxmlformats.org/officeDocument/2006/relationships/hyperlink" Target="https://www.synergysportstech.com/Synergy/Sport/Basketball/web/teamsst/Video/QuantifiedTeam2Printable.aspx?iTeamID=983&amp;iSeasonID=2020&amp;iGameSubTypeID=83&amp;offensive=0&amp;pergame=0" TargetMode="External"/><Relationship Id="rId404" Type="http://schemas.openxmlformats.org/officeDocument/2006/relationships/hyperlink" Target="https://www.synergysportstech.com/Synergy/Sport/Basketball/web/teamsst/Video/QuantifiedTeam2Printable.aspx?iTeamID=2134&amp;iSeasonID=2020&amp;iGameSubTypeID=83&amp;offensive=0&amp;pergame=0" TargetMode="External"/><Relationship Id="rId611" Type="http://schemas.openxmlformats.org/officeDocument/2006/relationships/hyperlink" Target="https://www.synergysportstech.com/Synergy/Sport/Basketball/web/teamsst/Video/QuantifiedTeam2Printable.aspx?iTeamID=2216&amp;iSeasonID=2020&amp;iGameSubTypeID=83&amp;offensive=1&amp;pergame=0" TargetMode="External"/><Relationship Id="rId250" Type="http://schemas.openxmlformats.org/officeDocument/2006/relationships/hyperlink" Target="https://www.synergysportstech.com/Synergy/Sport/Basketball/web/teamsst/Video/QuantifiedTeam2Printable.aspx?iTeamID=2678&amp;iSeasonID=2020&amp;iGameSubTypeID=83&amp;offensive=0&amp;pergame=0" TargetMode="External"/><Relationship Id="rId488" Type="http://schemas.openxmlformats.org/officeDocument/2006/relationships/hyperlink" Target="https://www.synergysportstech.com/Synergy/Sport/Basketball/web/teamsst/Video/QuantifiedTeam2Printable.aspx?iTeamID=2329&amp;iSeasonID=2020&amp;iGameSubTypeID=83&amp;offensive=0&amp;pergame=0" TargetMode="External"/><Relationship Id="rId45" Type="http://schemas.openxmlformats.org/officeDocument/2006/relationships/hyperlink" Target="https://www.synergysportstech.com/Synergy/Sport/Basketball/web/teamsst/Video/QuantifiedTeam2Printable.aspx?iTeamID=2347&amp;iSeasonID=2020&amp;iGameSubTypeID=83&amp;offensive=1&amp;pergame=0" TargetMode="External"/><Relationship Id="rId110" Type="http://schemas.openxmlformats.org/officeDocument/2006/relationships/hyperlink" Target="https://www.synergysportstech.com/Synergy/Sport/Basketball/web/teamsst/Video/QuantifiedTeam2Printable.aspx?iTeamID=2128&amp;iSeasonID=2020&amp;iGameSubTypeID=83&amp;offensive=0&amp;pergame=0" TargetMode="External"/><Relationship Id="rId348" Type="http://schemas.openxmlformats.org/officeDocument/2006/relationships/hyperlink" Target="https://www.synergysportstech.com/Synergy/Sport/Basketball/web/teamsst/Video/QuantifiedTeam2Printable.aspx?iTeamID=2276&amp;iSeasonID=2020&amp;iGameSubTypeID=83&amp;offensive=0&amp;pergame=0" TargetMode="External"/><Relationship Id="rId555" Type="http://schemas.openxmlformats.org/officeDocument/2006/relationships/hyperlink" Target="https://www.synergysportstech.com/Synergy/Sport/Basketball/web/teamsst/Video/QuantifiedTeam2Printable.aspx?iTeamID=2253&amp;iSeasonID=2020&amp;iGameSubTypeID=83&amp;offensive=1&amp;pergame=0" TargetMode="External"/><Relationship Id="rId194" Type="http://schemas.openxmlformats.org/officeDocument/2006/relationships/hyperlink" Target="https://www.synergysportstech.com/Synergy/Sport/Basketball/web/teamsst/Video/QuantifiedTeam2Printable.aspx?iTeamID=2090&amp;iSeasonID=2020&amp;iGameSubTypeID=83&amp;offensive=0&amp;pergame=0" TargetMode="External"/><Relationship Id="rId208" Type="http://schemas.openxmlformats.org/officeDocument/2006/relationships/hyperlink" Target="https://www.synergysportstech.com/Synergy/Sport/Basketball/web/teamsst/Video/QuantifiedTeam2Printable.aspx?iTeamID=4973&amp;iSeasonID=2020&amp;iGameSubTypeID=83&amp;offensive=0&amp;pergame=0" TargetMode="External"/><Relationship Id="rId415" Type="http://schemas.openxmlformats.org/officeDocument/2006/relationships/hyperlink" Target="https://www.synergysportstech.com/Synergy/Sport/Basketball/web/teamsst/Video/QuantifiedTeam2Printable.aspx?iTeamID=2199&amp;iSeasonID=2020&amp;iGameSubTypeID=83&amp;offensive=1&amp;pergame=0" TargetMode="External"/><Relationship Id="rId622" Type="http://schemas.openxmlformats.org/officeDocument/2006/relationships/hyperlink" Target="https://www.synergysportstech.com/Synergy/Sport/Basketball/web/teamsst/Video/QuantifiedTeam2Printable.aspx?iTeamID=2100&amp;iSeasonID=2020&amp;iGameSubTypeID=83&amp;offensive=0&amp;pergame=0" TargetMode="External"/><Relationship Id="rId261" Type="http://schemas.openxmlformats.org/officeDocument/2006/relationships/hyperlink" Target="https://www.synergysportstech.com/Synergy/Sport/Basketball/web/teamsst/Video/QuantifiedTeam2Printable.aspx?iTeamID=2128&amp;iSeasonID=2020&amp;iGameSubTypeID=83&amp;offensive=1&amp;pergame=0" TargetMode="External"/><Relationship Id="rId499" Type="http://schemas.openxmlformats.org/officeDocument/2006/relationships/hyperlink" Target="https://www.synergysportstech.com/Synergy/Sport/Basketball/web/teamsst/Video/QuantifiedTeam2Printable.aspx?iTeamID=2407&amp;iSeasonID=2020&amp;iGameSubTypeID=83&amp;offensive=1&amp;pergame=0" TargetMode="External"/><Relationship Id="rId56" Type="http://schemas.openxmlformats.org/officeDocument/2006/relationships/hyperlink" Target="https://www.synergysportstech.com/Synergy/Sport/Basketball/web/teamsst/Video/QuantifiedTeam2Printable.aspx?iTeamID=2226&amp;iSeasonID=2020&amp;iGameSubTypeID=83&amp;offensive=0&amp;pergame=0" TargetMode="External"/><Relationship Id="rId359" Type="http://schemas.openxmlformats.org/officeDocument/2006/relationships/hyperlink" Target="https://www.synergysportstech.com/Synergy/Sport/Basketball/web/teamsst/Video/QuantifiedTeam2Printable.aspx?iTeamID=2149&amp;iSeasonID=2020&amp;iGameSubTypeID=83&amp;offensive=1&amp;pergame=0" TargetMode="External"/><Relationship Id="rId566" Type="http://schemas.openxmlformats.org/officeDocument/2006/relationships/hyperlink" Target="https://www.synergysportstech.com/Synergy/Sport/Basketball/web/teamsst/Video/QuantifiedTeam2Printable.aspx?iTeamID=2141&amp;iSeasonID=2020&amp;iGameSubTypeID=83&amp;offensive=0&amp;pergame=0" TargetMode="External"/><Relationship Id="rId121" Type="http://schemas.openxmlformats.org/officeDocument/2006/relationships/hyperlink" Target="https://www.synergysportstech.com/Synergy/Sport/Basketball/web/teamsst/Video/QuantifiedTeam2Printable.aspx?iTeamID=2345&amp;iSeasonID=2020&amp;iGameSubTypeID=83&amp;offensive=1&amp;pergame=0" TargetMode="External"/><Relationship Id="rId219" Type="http://schemas.openxmlformats.org/officeDocument/2006/relationships/hyperlink" Target="https://www.synergysportstech.com/Synergy/Sport/Basketball/web/teamsst/Video/QuantifiedTeam2Printable.aspx?iTeamID=998&amp;iSeasonID=2020&amp;iGameSubTypeID=83&amp;offensive=1&amp;pergame=0" TargetMode="External"/><Relationship Id="rId426" Type="http://schemas.openxmlformats.org/officeDocument/2006/relationships/hyperlink" Target="https://www.synergysportstech.com/Synergy/Sport/Basketball/web/teamsst/Video/QuantifiedTeam2Printable.aspx?iTeamID=2397&amp;iSeasonID=2020&amp;iGameSubTypeID=83&amp;offensive=0&amp;pergame=0" TargetMode="External"/><Relationship Id="rId633" Type="http://schemas.openxmlformats.org/officeDocument/2006/relationships/hyperlink" Target="https://www.synergysportstech.com/Synergy/Sport/Basketball/web/teamsst/Video/QuantifiedTeam2Printable.aspx?iTeamID=2256&amp;iSeasonID=2020&amp;iGameSubTypeID=83&amp;offensive=1&amp;pergame=0" TargetMode="External"/><Relationship Id="rId67" Type="http://schemas.openxmlformats.org/officeDocument/2006/relationships/hyperlink" Target="https://www.synergysportstech.com/Synergy/Sport/Basketball/web/teamsst/Video/QuantifiedTeam2Printable.aspx?iTeamID=2201&amp;iSeasonID=2020&amp;iGameSubTypeID=83&amp;offensive=1&amp;pergame=0" TargetMode="External"/><Relationship Id="rId272" Type="http://schemas.openxmlformats.org/officeDocument/2006/relationships/hyperlink" Target="https://www.synergysportstech.com/Synergy/Sport/Basketball/web/teamsst/Video/QuantifiedTeam2Printable.aspx?iTeamID=2376&amp;iSeasonID=2020&amp;iGameSubTypeID=83&amp;offensive=0&amp;pergame=0" TargetMode="External"/><Relationship Id="rId577" Type="http://schemas.openxmlformats.org/officeDocument/2006/relationships/hyperlink" Target="https://www.synergysportstech.com/Synergy/Sport/Basketball/web/teamsst/Video/QuantifiedTeam2Printable.aspx?iTeamID=2257&amp;iSeasonID=2020&amp;iGameSubTypeID=83&amp;offensive=1&amp;pergame=0" TargetMode="External"/><Relationship Id="rId132" Type="http://schemas.openxmlformats.org/officeDocument/2006/relationships/hyperlink" Target="https://www.synergysportstech.com/Synergy/Sport/Basketball/web/teamsst/Video/QuantifiedTeam2Printable.aspx?iTeamID=2191&amp;iSeasonID=2020&amp;iGameSubTypeID=83&amp;offensive=0&amp;pergame=0" TargetMode="External"/><Relationship Id="rId437" Type="http://schemas.openxmlformats.org/officeDocument/2006/relationships/hyperlink" Target="https://www.synergysportstech.com/Synergy/Sport/Basketball/web/teamsst/Video/QuantifiedTeam2Printable.aspx?iTeamID=2174&amp;iSeasonID=2020&amp;iGameSubTypeID=83&amp;offensive=1&amp;pergame=0" TargetMode="External"/><Relationship Id="rId644" Type="http://schemas.openxmlformats.org/officeDocument/2006/relationships/hyperlink" Target="https://www.synergysportstech.com/Synergy/Sport/Basketball/web/teamsst/Video/QuantifiedTeam2Printable.aspx?iTeamID=3179&amp;iSeasonID=2020&amp;iGameSubTypeID=83&amp;offensive=0&amp;pergame=0" TargetMode="External"/><Relationship Id="rId283" Type="http://schemas.openxmlformats.org/officeDocument/2006/relationships/hyperlink" Target="https://www.synergysportstech.com/Synergy/Sport/Basketball/web/teamsst/Video/QuantifiedTeam2Printable.aspx?iTeamID=985&amp;iSeasonID=2020&amp;iGameSubTypeID=83&amp;offensive=1&amp;pergame=0" TargetMode="External"/><Relationship Id="rId490" Type="http://schemas.openxmlformats.org/officeDocument/2006/relationships/hyperlink" Target="https://www.synergysportstech.com/Synergy/Sport/Basketball/web/teamsst/Video/QuantifiedTeam2Printable.aspx?iTeamID=2315&amp;iSeasonID=2020&amp;iGameSubTypeID=83&amp;offensive=0&amp;pergame=0" TargetMode="External"/><Relationship Id="rId504" Type="http://schemas.openxmlformats.org/officeDocument/2006/relationships/hyperlink" Target="https://www.synergysportstech.com/Synergy/Sport/Basketball/web/teamsst/Video/QuantifiedTeam2Printable.aspx?iTeamID=2264&amp;iSeasonID=2020&amp;iGameSubTypeID=83&amp;offensive=0&amp;pergame=0" TargetMode="External"/><Relationship Id="rId78" Type="http://schemas.openxmlformats.org/officeDocument/2006/relationships/hyperlink" Target="https://www.synergysportstech.com/Synergy/Sport/Basketball/web/teamsst/Video/QuantifiedTeam2Printable.aspx?iTeamID=1323&amp;iSeasonID=2020&amp;iGameSubTypeID=83&amp;offensive=0&amp;pergame=0" TargetMode="External"/><Relationship Id="rId143" Type="http://schemas.openxmlformats.org/officeDocument/2006/relationships/hyperlink" Target="https://www.synergysportstech.com/Synergy/Sport/Basketball/web/teamsst/Video/QuantifiedTeam2Printable.aspx?iTeamID=2234&amp;iSeasonID=2020&amp;iGameSubTypeID=83&amp;offensive=1&amp;pergame=0" TargetMode="External"/><Relationship Id="rId350" Type="http://schemas.openxmlformats.org/officeDocument/2006/relationships/hyperlink" Target="https://www.synergysportstech.com/Synergy/Sport/Basketball/web/teamsst/Video/QuantifiedTeam2Printable.aspx?iTeamID=2239&amp;iSeasonID=2020&amp;iGameSubTypeID=83&amp;offensive=0&amp;pergame=0" TargetMode="External"/><Relationship Id="rId588" Type="http://schemas.openxmlformats.org/officeDocument/2006/relationships/hyperlink" Target="https://www.synergysportstech.com/Synergy/Sport/Basketball/web/teamsst/Video/QuantifiedTeam2Printable.aspx?iTeamID=2127&amp;iSeasonID=2020&amp;iGameSubTypeID=83&amp;offensive=0&amp;pergame=0" TargetMode="External"/><Relationship Id="rId9" Type="http://schemas.openxmlformats.org/officeDocument/2006/relationships/hyperlink" Target="https://www.synergysportstech.com/Synergy/Sport/Basketball/web/teamsst/Video/QuantifiedTeam2Printable.aspx?iTeamID=2121&amp;iSeasonID=2020&amp;iGameSubTypeID=83&amp;offensive=1&amp;pergame=0" TargetMode="External"/><Relationship Id="rId210" Type="http://schemas.openxmlformats.org/officeDocument/2006/relationships/hyperlink" Target="https://www.synergysportstech.com/Synergy/Sport/Basketball/web/teamsst/Video/QuantifiedTeam2Printable.aspx?iTeamID=2307&amp;iSeasonID=2020&amp;iGameSubTypeID=83&amp;offensive=0&amp;pergame=0" TargetMode="External"/><Relationship Id="rId448" Type="http://schemas.openxmlformats.org/officeDocument/2006/relationships/hyperlink" Target="https://www.synergysportstech.com/Synergy/Sport/Basketball/web/teamsst/Video/QuantifiedTeam2Printable.aspx?iTeamID=981&amp;iSeasonID=2020&amp;iGameSubTypeID=83&amp;offensive=0&amp;pergame=0" TargetMode="External"/><Relationship Id="rId655" Type="http://schemas.openxmlformats.org/officeDocument/2006/relationships/hyperlink" Target="https://www.synergysportstech.com/Synergy/Sport/Basketball/web/teamsst/Video/QuantifiedTeam2Printable.aspx?iTeamID=2248&amp;iSeasonID=2020&amp;iGameSubTypeID=83&amp;offensive=1&amp;pergame=0" TargetMode="External"/><Relationship Id="rId294" Type="http://schemas.openxmlformats.org/officeDocument/2006/relationships/hyperlink" Target="https://www.synergysportstech.com/Synergy/Sport/Basketball/web/teamsst/Video/QuantifiedTeam2Printable.aspx?iTeamID=2149&amp;iSeasonID=2020&amp;iGameSubTypeID=83&amp;offensive=0&amp;pergame=0" TargetMode="External"/><Relationship Id="rId308" Type="http://schemas.openxmlformats.org/officeDocument/2006/relationships/hyperlink" Target="https://www.synergysportstech.com/Synergy/Sport/Basketball/web/teamsst/Video/QuantifiedTeam2Printable.aspx?iTeamID=2219&amp;iSeasonID=2020&amp;iGameSubTypeID=83&amp;offensive=0&amp;pergame=0" TargetMode="External"/><Relationship Id="rId515" Type="http://schemas.openxmlformats.org/officeDocument/2006/relationships/hyperlink" Target="https://www.synergysportstech.com/Synergy/Sport/Basketball/web/teamsst/Video/QuantifiedTeam2Printable.aspx?iTeamID=2301&amp;iSeasonID=2020&amp;iGameSubTypeID=83&amp;offensive=1&amp;pergame=0" TargetMode="External"/><Relationship Id="rId89" Type="http://schemas.openxmlformats.org/officeDocument/2006/relationships/hyperlink" Target="https://www.synergysportstech.com/Synergy/Sport/Basketball/web/teamsst/Video/QuantifiedTeam2Printable.aspx?iTeamID=2389&amp;iSeasonID=2020&amp;iGameSubTypeID=83&amp;offensive=1&amp;pergame=0" TargetMode="External"/><Relationship Id="rId154" Type="http://schemas.openxmlformats.org/officeDocument/2006/relationships/hyperlink" Target="https://www.synergysportstech.com/Synergy/Sport/Basketball/web/teamsst/Video/QuantifiedTeam2Printable.aspx?iTeamID=2088&amp;iSeasonID=2020&amp;iGameSubTypeID=83&amp;offensive=0&amp;pergame=0" TargetMode="External"/><Relationship Id="rId361" Type="http://schemas.openxmlformats.org/officeDocument/2006/relationships/hyperlink" Target="https://www.synergysportstech.com/Synergy/Sport/Basketball/web/teamsst/Video/QuantifiedTeam2Printable.aspx?iTeamID=2393&amp;iSeasonID=2020&amp;iGameSubTypeID=83&amp;offensive=1&amp;pergame=0" TargetMode="External"/><Relationship Id="rId599" Type="http://schemas.openxmlformats.org/officeDocument/2006/relationships/hyperlink" Target="https://www.synergysportstech.com/Synergy/Sport/Basketball/web/teamsst/Video/QuantifiedTeam2Printable.aspx?iTeamID=2368&amp;iSeasonID=2020&amp;iGameSubTypeID=83&amp;offensive=1&amp;pergame=0" TargetMode="External"/><Relationship Id="rId459" Type="http://schemas.openxmlformats.org/officeDocument/2006/relationships/hyperlink" Target="https://www.synergysportstech.com/Synergy/Sport/Basketball/web/teamsst/Video/QuantifiedTeam2Printable.aspx?iTeamID=2200&amp;iSeasonID=2020&amp;iGameSubTypeID=83&amp;offensive=1&amp;pergame=0" TargetMode="External"/><Relationship Id="rId666" Type="http://schemas.openxmlformats.org/officeDocument/2006/relationships/hyperlink" Target="https://www.synergysportstech.com/Synergy/Sport/Basketball/web/teamsst/Video/QuantifiedTeam2Printable.aspx?iTeamID=2187&amp;iSeasonID=2020&amp;iGameSubTypeID=83&amp;offensive=0&amp;pergame=0" TargetMode="External"/><Relationship Id="rId16" Type="http://schemas.openxmlformats.org/officeDocument/2006/relationships/hyperlink" Target="https://www.synergysportstech.com/Synergy/Sport/Basketball/web/teamsst/Video/QuantifiedTeam2Printable.aspx?iTeamID=2341&amp;iSeasonID=2020&amp;iGameSubTypeID=83&amp;offensive=0&amp;pergame=0" TargetMode="External"/><Relationship Id="rId221" Type="http://schemas.openxmlformats.org/officeDocument/2006/relationships/hyperlink" Target="https://www.synergysportstech.com/Synergy/Sport/Basketball/web/teamsst/Video/QuantifiedTeam2Printable.aspx?iTeamID=2403&amp;iSeasonID=2020&amp;iGameSubTypeID=83&amp;offensive=1&amp;pergame=0" TargetMode="External"/><Relationship Id="rId319" Type="http://schemas.openxmlformats.org/officeDocument/2006/relationships/hyperlink" Target="https://www.synergysportstech.com/Synergy/Sport/Basketball/web/teamsst/Video/QuantifiedTeam2Printable.aspx?iTeamID=974&amp;iSeasonID=2020&amp;iGameSubTypeID=83&amp;offensive=1&amp;pergame=0" TargetMode="External"/><Relationship Id="rId526" Type="http://schemas.openxmlformats.org/officeDocument/2006/relationships/hyperlink" Target="https://www.synergysportstech.com/Synergy/Sport/Basketball/web/teamsst/Video/QuantifiedTeam2Printable.aspx?iTeamID=990&amp;iSeasonID=2020&amp;iGameSubTypeID=83&amp;offensive=0&amp;pergame=0" TargetMode="External"/><Relationship Id="rId165" Type="http://schemas.openxmlformats.org/officeDocument/2006/relationships/hyperlink" Target="https://www.synergysportstech.com/Synergy/Sport/Basketball/web/teamsst/Video/QuantifiedTeam2Printable.aspx?iTeamID=3526&amp;iSeasonID=2020&amp;iGameSubTypeID=83&amp;offensive=1&amp;pergame=0" TargetMode="External"/><Relationship Id="rId372" Type="http://schemas.openxmlformats.org/officeDocument/2006/relationships/hyperlink" Target="https://www.synergysportstech.com/Synergy/Sport/Basketball/web/teamsst/Video/QuantifiedTeam2Printable.aspx?iTeamID=2249&amp;iSeasonID=2020&amp;iGameSubTypeID=83&amp;offensive=0&amp;pergame=0" TargetMode="External"/><Relationship Id="rId677" Type="http://schemas.openxmlformats.org/officeDocument/2006/relationships/hyperlink" Target="https://www.synergysportstech.com/Synergy/Sport/Basketball/web/teamsst/Video/QuantifiedTeam2Printable.aspx?iTeamID=984&amp;iSeasonID=2020&amp;iGameSubTypeID=83&amp;offensive=1&amp;pergame=0" TargetMode="External"/><Relationship Id="rId232" Type="http://schemas.openxmlformats.org/officeDocument/2006/relationships/hyperlink" Target="https://www.synergysportstech.com/Synergy/Sport/Basketball/web/teamsst/Video/QuantifiedTeam2Printable.aspx?iTeamID=2395&amp;iSeasonID=2020&amp;iGameSubTypeID=83&amp;offensive=0&amp;pergame=0" TargetMode="External"/><Relationship Id="rId27" Type="http://schemas.openxmlformats.org/officeDocument/2006/relationships/hyperlink" Target="https://www.synergysportstech.com/Synergy/Sport/Basketball/web/teamsst/Video/QuantifiedTeam2Printable.aspx?iTeamID=2338&amp;iSeasonID=2020&amp;iGameSubTypeID=83&amp;offensive=1&amp;pergame=0" TargetMode="External"/><Relationship Id="rId537" Type="http://schemas.openxmlformats.org/officeDocument/2006/relationships/hyperlink" Target="https://www.synergysportstech.com/Synergy/Sport/Basketball/web/teamsst/Video/QuantifiedTeam2Printable.aspx?iTeamID=2280&amp;iSeasonID=2020&amp;iGameSubTypeID=83&amp;offensive=1&amp;pergame=0" TargetMode="External"/><Relationship Id="rId80" Type="http://schemas.openxmlformats.org/officeDocument/2006/relationships/hyperlink" Target="https://www.synergysportstech.com/Synergy/Sport/Basketball/web/teamsst/Video/QuantifiedTeam2Printable.aspx?iTeamID=2248&amp;iSeasonID=2020&amp;iGameSubTypeID=83&amp;offensive=0&amp;pergame=0" TargetMode="External"/><Relationship Id="rId176" Type="http://schemas.openxmlformats.org/officeDocument/2006/relationships/hyperlink" Target="https://www.synergysportstech.com/Synergy/Sport/Basketball/web/teamsst/Video/QuantifiedTeam2Printable.aspx?iTeamID=2115&amp;iSeasonID=2020&amp;iGameSubTypeID=83&amp;offensive=0&amp;pergame=0" TargetMode="External"/><Relationship Id="rId383" Type="http://schemas.openxmlformats.org/officeDocument/2006/relationships/hyperlink" Target="https://www.synergysportstech.com/Synergy/Sport/Basketball/web/teamsst/Video/QuantifiedTeam2Printable.aspx?iTeamID=2099&amp;iSeasonID=2020&amp;iGameSubTypeID=83&amp;offensive=1&amp;pergame=0" TargetMode="External"/><Relationship Id="rId590" Type="http://schemas.openxmlformats.org/officeDocument/2006/relationships/hyperlink" Target="https://www.synergysportstech.com/Synergy/Sport/Basketball/web/teamsst/Video/QuantifiedTeam2Printable.aspx?iTeamID=964&amp;iSeasonID=2020&amp;iGameSubTypeID=83&amp;offensive=0&amp;pergame=0" TargetMode="External"/><Relationship Id="rId604" Type="http://schemas.openxmlformats.org/officeDocument/2006/relationships/hyperlink" Target="https://www.synergysportstech.com/Synergy/Sport/Basketball/web/teamsst/Video/QuantifiedTeam2Printable.aspx?iTeamID=2143&amp;iSeasonID=2020&amp;iGameSubTypeID=83&amp;offensive=0&amp;pergame=0" TargetMode="External"/><Relationship Id="rId243" Type="http://schemas.openxmlformats.org/officeDocument/2006/relationships/hyperlink" Target="https://www.synergysportstech.com/Synergy/Sport/Basketball/web/teamsst/Video/QuantifiedTeam2Printable.aspx?iTeamID=2206&amp;iSeasonID=2020&amp;iGameSubTypeID=83&amp;offensive=1&amp;pergame=0" TargetMode="External"/><Relationship Id="rId450" Type="http://schemas.openxmlformats.org/officeDocument/2006/relationships/hyperlink" Target="https://www.synergysportstech.com/Synergy/Sport/Basketball/web/teamsst/Video/QuantifiedTeam2Printable.aspx?iTeamID=2283&amp;iSeasonID=2020&amp;iGameSubTypeID=83&amp;offensive=0&amp;pergame=0" TargetMode="External"/><Relationship Id="rId38" Type="http://schemas.openxmlformats.org/officeDocument/2006/relationships/hyperlink" Target="https://www.synergysportstech.com/Synergy/Sport/Basketball/web/teamsst/Video/QuantifiedTeam2Printable.aspx?iTeamID=2322&amp;iSeasonID=2020&amp;iGameSubTypeID=83&amp;offensive=0&amp;pergame=0" TargetMode="External"/><Relationship Id="rId103" Type="http://schemas.openxmlformats.org/officeDocument/2006/relationships/hyperlink" Target="https://www.synergysportstech.com/Synergy/Sport/Basketball/web/teamsst/Video/QuantifiedTeam2Printable.aspx?iTeamID=2406&amp;iSeasonID=2020&amp;iGameSubTypeID=83&amp;offensive=1&amp;pergame=0" TargetMode="External"/><Relationship Id="rId310" Type="http://schemas.openxmlformats.org/officeDocument/2006/relationships/hyperlink" Target="https://www.synergysportstech.com/Synergy/Sport/Basketball/web/teamsst/Video/QuantifiedTeam2Printable.aspx?iTeamID=2360&amp;iSeasonID=2020&amp;iGameSubTypeID=83&amp;offensive=0&amp;pergame=0" TargetMode="External"/><Relationship Id="rId548" Type="http://schemas.openxmlformats.org/officeDocument/2006/relationships/hyperlink" Target="https://www.synergysportstech.com/Synergy/Sport/Basketball/web/teamsst/Video/QuantifiedTeam2Printable.aspx?iTeamID=2180&amp;iSeasonID=2020&amp;iGameSubTypeID=83&amp;offensive=0&amp;pergame=0" TargetMode="External"/><Relationship Id="rId91" Type="http://schemas.openxmlformats.org/officeDocument/2006/relationships/hyperlink" Target="https://www.synergysportstech.com/Synergy/Sport/Basketball/web/teamsst/Video/QuantifiedTeam2Printable.aspx?iTeamID=2243&amp;iSeasonID=2020&amp;iGameSubTypeID=83&amp;offensive=1&amp;pergame=0" TargetMode="External"/><Relationship Id="rId187" Type="http://schemas.openxmlformats.org/officeDocument/2006/relationships/hyperlink" Target="https://www.synergysportstech.com/Synergy/Sport/Basketball/web/teamsst/Video/QuantifiedTeam2Printable.aspx?iTeamID=2297&amp;iSeasonID=2020&amp;iGameSubTypeID=83&amp;offensive=1&amp;pergame=0" TargetMode="External"/><Relationship Id="rId394" Type="http://schemas.openxmlformats.org/officeDocument/2006/relationships/hyperlink" Target="https://www.synergysportstech.com/Synergy/Sport/Basketball/web/teamsst/Video/QuantifiedTeam2Printable.aspx?iTeamID=2178&amp;iSeasonID=2020&amp;iGameSubTypeID=83&amp;offensive=0&amp;pergame=0" TargetMode="External"/><Relationship Id="rId408" Type="http://schemas.openxmlformats.org/officeDocument/2006/relationships/hyperlink" Target="https://www.synergysportstech.com/Synergy/Sport/Basketball/web/teamsst/Video/QuantifiedTeam2Printable.aspx?iTeamID=2406&amp;iSeasonID=2020&amp;iGameSubTypeID=83&amp;offensive=0&amp;pergame=0" TargetMode="External"/><Relationship Id="rId615" Type="http://schemas.openxmlformats.org/officeDocument/2006/relationships/hyperlink" Target="https://www.synergysportstech.com/Synergy/Sport/Basketball/web/teamsst/Video/QuantifiedTeam2Printable.aspx?iTeamID=2290&amp;iSeasonID=2020&amp;iGameSubTypeID=83&amp;offensive=1&amp;pergame=0"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synergysportstech.com/Synergy/Sport/Basketball/web/teamsst/Video/QuantifiedTeam2Printable.aspx?iTeamID=2267&amp;iSeasonID=2020&amp;iGameSubTypeID=83&amp;offensive=1&amp;pergame=0" TargetMode="External"/><Relationship Id="rId671" Type="http://schemas.openxmlformats.org/officeDocument/2006/relationships/hyperlink" Target="https://www.synergysportstech.com/Synergy/Sport/Basketball/web/teamsst/Video/QuantifiedTeam2Printable.aspx?iTeamID=2158&amp;iSeasonID=2020&amp;iGameSubTypeID=83&amp;offensive=1&amp;pergame=0" TargetMode="External"/><Relationship Id="rId21" Type="http://schemas.openxmlformats.org/officeDocument/2006/relationships/hyperlink" Target="https://www.synergysportstech.com/Synergy/Sport/Basketball/web/teamsst/Video/QuantifiedTeam2Printable.aspx?iTeamID=2339&amp;iSeasonID=2020&amp;iGameSubTypeID=83&amp;offensive=1&amp;pergame=0" TargetMode="External"/><Relationship Id="rId324" Type="http://schemas.openxmlformats.org/officeDocument/2006/relationships/hyperlink" Target="https://www.synergysportstech.com/Synergy/Sport/Basketball/web/teamsst/Video/QuantifiedTeam2Printable.aspx?iTeamID=2238&amp;iSeasonID=2020&amp;iGameSubTypeID=83&amp;offensive=0&amp;pergame=0" TargetMode="External"/><Relationship Id="rId531" Type="http://schemas.openxmlformats.org/officeDocument/2006/relationships/hyperlink" Target="https://www.synergysportstech.com/Synergy/Sport/Basketball/web/teamsst/Video/QuantifiedTeam2Printable.aspx?iTeamID=2183&amp;iSeasonID=2020&amp;iGameSubTypeID=83&amp;offensive=1&amp;pergame=0" TargetMode="External"/><Relationship Id="rId629" Type="http://schemas.openxmlformats.org/officeDocument/2006/relationships/hyperlink" Target="https://www.synergysportstech.com/Synergy/Sport/Basketball/web/teamsst/Video/QuantifiedTeam2Printable.aspx?iTeamID=2235&amp;iSeasonID=2020&amp;iGameSubTypeID=83&amp;offensive=1&amp;pergame=0" TargetMode="External"/><Relationship Id="rId170" Type="http://schemas.openxmlformats.org/officeDocument/2006/relationships/hyperlink" Target="https://www.synergysportstech.com/Synergy/Sport/Basketball/web/teamsst/Video/QuantifiedTeam2Printable.aspx?iTeamID=2236&amp;iSeasonID=2020&amp;iGameSubTypeID=83&amp;offensive=0&amp;pergame=0" TargetMode="External"/><Relationship Id="rId268" Type="http://schemas.openxmlformats.org/officeDocument/2006/relationships/hyperlink" Target="https://www.synergysportstech.com/Synergy/Sport/Basketball/web/teamsst/Video/QuantifiedTeam2Printable.aspx?iTeamID=2079&amp;iSeasonID=2020&amp;iGameSubTypeID=83&amp;offensive=0&amp;pergame=0" TargetMode="External"/><Relationship Id="rId475" Type="http://schemas.openxmlformats.org/officeDocument/2006/relationships/hyperlink" Target="https://www.synergysportstech.com/Synergy/Sport/Basketball/web/teamsst/Video/QuantifiedTeam2Printable.aspx?iTeamID=5612&amp;iSeasonID=2020&amp;iGameSubTypeID=83&amp;offensive=1&amp;pergame=0" TargetMode="External"/><Relationship Id="rId682" Type="http://schemas.openxmlformats.org/officeDocument/2006/relationships/hyperlink" Target="https://www.synergysportstech.com/Synergy/Sport/Basketball/web/teamsst/Video/QuantifiedTeam2Printable.aspx?iTeamID=5612&amp;iSeasonID=2020&amp;iGameSubTypeID=83&amp;offensive=0&amp;pergame=0" TargetMode="External"/><Relationship Id="rId32" Type="http://schemas.openxmlformats.org/officeDocument/2006/relationships/hyperlink" Target="https://www.synergysportstech.com/Synergy/Sport/Basketball/web/teamsst/Video/QuantifiedTeam2Printable.aspx?iTeamID=2087&amp;iSeasonID=2020&amp;iGameSubTypeID=83&amp;offensive=0&amp;pergame=0" TargetMode="External"/><Relationship Id="rId128" Type="http://schemas.openxmlformats.org/officeDocument/2006/relationships/hyperlink" Target="https://www.synergysportstech.com/Synergy/Sport/Basketball/web/teamsst/Video/QuantifiedTeam2Printable.aspx?iTeamID=2182&amp;iSeasonID=2020&amp;iGameSubTypeID=83&amp;offensive=0&amp;pergame=0" TargetMode="External"/><Relationship Id="rId335" Type="http://schemas.openxmlformats.org/officeDocument/2006/relationships/hyperlink" Target="https://www.synergysportstech.com/Synergy/Sport/Basketball/web/teamsst/Video/QuantifiedTeam2Printable.aspx?iTeamID=2191&amp;iSeasonID=2020&amp;iGameSubTypeID=83&amp;offensive=1&amp;pergame=0" TargetMode="External"/><Relationship Id="rId542" Type="http://schemas.openxmlformats.org/officeDocument/2006/relationships/hyperlink" Target="https://www.synergysportstech.com/Synergy/Sport/Basketball/web/teamsst/Video/QuantifiedTeam2Printable.aspx?iTeamID=2203&amp;iSeasonID=2020&amp;iGameSubTypeID=83&amp;offensive=0&amp;pergame=0" TargetMode="External"/><Relationship Id="rId181" Type="http://schemas.openxmlformats.org/officeDocument/2006/relationships/hyperlink" Target="https://www.synergysportstech.com/Synergy/Sport/Basketball/web/teamsst/Video/QuantifiedTeam2Printable.aspx?iTeamID=2324&amp;iSeasonID=2020&amp;iGameSubTypeID=83&amp;offensive=1&amp;pergame=0" TargetMode="External"/><Relationship Id="rId402" Type="http://schemas.openxmlformats.org/officeDocument/2006/relationships/hyperlink" Target="https://www.synergysportstech.com/Synergy/Sport/Basketball/web/teamsst/Video/QuantifiedTeam2Printable.aspx?iTeamID=2206&amp;iSeasonID=2020&amp;iGameSubTypeID=83&amp;offensive=0&amp;pergame=0" TargetMode="External"/><Relationship Id="rId279" Type="http://schemas.openxmlformats.org/officeDocument/2006/relationships/hyperlink" Target="https://www.synergysportstech.com/Synergy/Sport/Basketball/web/teamsst/Video/QuantifiedTeam2Printable.aspx?iTeamID=2207&amp;iSeasonID=2020&amp;iGameSubTypeID=83&amp;offensive=1&amp;pergame=0" TargetMode="External"/><Relationship Id="rId486" Type="http://schemas.openxmlformats.org/officeDocument/2006/relationships/hyperlink" Target="https://www.synergysportstech.com/Synergy/Sport/Basketball/web/teamsst/Video/QuantifiedTeam2Printable.aspx?iTeamID=2297&amp;iSeasonID=2020&amp;iGameSubTypeID=83&amp;offensive=0&amp;pergame=0" TargetMode="External"/><Relationship Id="rId43" Type="http://schemas.openxmlformats.org/officeDocument/2006/relationships/hyperlink" Target="https://www.synergysportstech.com/Synergy/Sport/Basketball/web/teamsst/Video/QuantifiedTeam2Printable.aspx?iTeamID=2370&amp;iSeasonID=2020&amp;iGameSubTypeID=83&amp;offensive=1&amp;pergame=0" TargetMode="External"/><Relationship Id="rId139" Type="http://schemas.openxmlformats.org/officeDocument/2006/relationships/hyperlink" Target="https://www.synergysportstech.com/Synergy/Sport/Basketball/web/teamsst/Video/QuantifiedTeam2Printable.aspx?iTeamID=2270&amp;iSeasonID=2020&amp;iGameSubTypeID=83&amp;offensive=1&amp;pergame=0" TargetMode="External"/><Relationship Id="rId346" Type="http://schemas.openxmlformats.org/officeDocument/2006/relationships/hyperlink" Target="https://www.synergysportstech.com/Synergy/Sport/Basketball/web/teamsst/Video/QuantifiedTeam2Printable.aspx?iTeamID=2104&amp;iSeasonID=2020&amp;iGameSubTypeID=83&amp;offensive=0&amp;pergame=0" TargetMode="External"/><Relationship Id="rId553" Type="http://schemas.openxmlformats.org/officeDocument/2006/relationships/hyperlink" Target="https://www.synergysportstech.com/Synergy/Sport/Basketball/web/teamsst/Video/QuantifiedTeam2Printable.aspx?iTeamID=2214&amp;iSeasonID=2020&amp;iGameSubTypeID=83&amp;offensive=1&amp;pergame=0" TargetMode="External"/><Relationship Id="rId192" Type="http://schemas.openxmlformats.org/officeDocument/2006/relationships/hyperlink" Target="https://www.synergysportstech.com/Synergy/Sport/Basketball/web/teamsst/Video/QuantifiedTeam2Printable.aspx?iTeamID=2130&amp;iSeasonID=2020&amp;iGameSubTypeID=83&amp;offensive=0&amp;pergame=0" TargetMode="External"/><Relationship Id="rId206" Type="http://schemas.openxmlformats.org/officeDocument/2006/relationships/hyperlink" Target="https://www.synergysportstech.com/Synergy/Sport/Basketball/web/teamsst/Video/QuantifiedTeam2Printable.aspx?iTeamID=2399&amp;iSeasonID=2020&amp;iGameSubTypeID=83&amp;offensive=0&amp;pergame=0" TargetMode="External"/><Relationship Id="rId413" Type="http://schemas.openxmlformats.org/officeDocument/2006/relationships/hyperlink" Target="https://www.synergysportstech.com/Synergy/Sport/Basketball/web/teamsst/Video/QuantifiedTeam2Printable.aspx?iTeamID=2395&amp;iSeasonID=2020&amp;iGameSubTypeID=83&amp;offensive=1&amp;pergame=0" TargetMode="External"/><Relationship Id="rId497" Type="http://schemas.openxmlformats.org/officeDocument/2006/relationships/hyperlink" Target="https://www.synergysportstech.com/Synergy/Sport/Basketball/web/teamsst/Video/QuantifiedTeam2Printable.aspx?iTeamID=2166&amp;iSeasonID=2020&amp;iGameSubTypeID=83&amp;offensive=1&amp;pergame=0" TargetMode="External"/><Relationship Id="rId620" Type="http://schemas.openxmlformats.org/officeDocument/2006/relationships/hyperlink" Target="https://www.synergysportstech.com/Synergy/Sport/Basketball/web/teamsst/Video/QuantifiedTeam2Printable.aspx?iTeamID=2267&amp;iSeasonID=2020&amp;iGameSubTypeID=83&amp;offensive=0&amp;pergame=0" TargetMode="External"/><Relationship Id="rId357" Type="http://schemas.openxmlformats.org/officeDocument/2006/relationships/hyperlink" Target="https://www.synergysportstech.com/Synergy/Sport/Basketball/web/teamsst/Video/QuantifiedTeam2Printable.aspx?iTeamID=2143&amp;iSeasonID=2020&amp;iGameSubTypeID=83&amp;offensive=1&amp;pergame=0" TargetMode="External"/><Relationship Id="rId54" Type="http://schemas.openxmlformats.org/officeDocument/2006/relationships/hyperlink" Target="https://www.synergysportstech.com/Synergy/Sport/Basketball/web/teamsst/Video/QuantifiedTeam2Printable.aspx?iTeamID=2400&amp;iSeasonID=2020&amp;iGameSubTypeID=83&amp;offensive=0&amp;pergame=0" TargetMode="External"/><Relationship Id="rId217" Type="http://schemas.openxmlformats.org/officeDocument/2006/relationships/hyperlink" Target="https://www.synergysportstech.com/Synergy/Sport/Basketball/web/teamsst/Video/QuantifiedTeam2Printable.aspx?iTeamID=2232&amp;iSeasonID=2020&amp;iGameSubTypeID=83&amp;offensive=1&amp;pergame=0" TargetMode="External"/><Relationship Id="rId564" Type="http://schemas.openxmlformats.org/officeDocument/2006/relationships/hyperlink" Target="https://www.synergysportstech.com/Synergy/Sport/Basketball/web/teamsst/Video/QuantifiedTeam2Printable.aspx?iTeamID=2274&amp;iSeasonID=2020&amp;iGameSubTypeID=83&amp;offensive=0&amp;pergame=0" TargetMode="External"/><Relationship Id="rId424" Type="http://schemas.openxmlformats.org/officeDocument/2006/relationships/hyperlink" Target="https://www.synergysportstech.com/Synergy/Sport/Basketball/web/teamsst/Video/QuantifiedTeam2Printable.aspx?iTeamID=2094&amp;iSeasonID=2020&amp;iGameSubTypeID=83&amp;offensive=0&amp;pergame=0" TargetMode="External"/><Relationship Id="rId631" Type="http://schemas.openxmlformats.org/officeDocument/2006/relationships/hyperlink" Target="https://www.synergysportstech.com/Synergy/Sport/Basketball/web/teamsst/Video/QuantifiedTeam2Printable.aspx?iTeamID=2130&amp;iSeasonID=2020&amp;iGameSubTypeID=83&amp;offensive=1&amp;pergame=0" TargetMode="External"/><Relationship Id="rId270" Type="http://schemas.openxmlformats.org/officeDocument/2006/relationships/hyperlink" Target="https://www.synergysportstech.com/Synergy/Sport/Basketball/web/teamsst/Video/QuantifiedTeam2Printable.aspx?iTeamID=2258&amp;iSeasonID=2020&amp;iGameSubTypeID=83&amp;offensive=0&amp;pergame=0" TargetMode="External"/><Relationship Id="rId65" Type="http://schemas.openxmlformats.org/officeDocument/2006/relationships/hyperlink" Target="https://www.synergysportstech.com/Synergy/Sport/Basketball/web/teamsst/Video/QuantifiedTeam2Printable.aspx?iTeamID=2188&amp;iSeasonID=2020&amp;iGameSubTypeID=83&amp;offensive=1&amp;pergame=0" TargetMode="External"/><Relationship Id="rId130" Type="http://schemas.openxmlformats.org/officeDocument/2006/relationships/hyperlink" Target="https://www.synergysportstech.com/Synergy/Sport/Basketball/web/teamsst/Video/QuantifiedTeam2Printable.aspx?iTeamID=2324&amp;iSeasonID=2020&amp;iGameSubTypeID=83&amp;offensive=0&amp;pergame=0" TargetMode="External"/><Relationship Id="rId368" Type="http://schemas.openxmlformats.org/officeDocument/2006/relationships/hyperlink" Target="https://www.synergysportstech.com/Synergy/Sport/Basketball/web/teamsst/Video/QuantifiedTeam2Printable.aspx?iTeamID=2068&amp;iSeasonID=2020&amp;iGameSubTypeID=83&amp;offensive=0&amp;pergame=0" TargetMode="External"/><Relationship Id="rId575" Type="http://schemas.openxmlformats.org/officeDocument/2006/relationships/hyperlink" Target="https://www.synergysportstech.com/Synergy/Sport/Basketball/web/teamsst/Video/QuantifiedTeam2Printable.aspx?iTeamID=2172&amp;iSeasonID=2020&amp;iGameSubTypeID=83&amp;offensive=1&amp;pergame=0" TargetMode="External"/><Relationship Id="rId228" Type="http://schemas.openxmlformats.org/officeDocument/2006/relationships/hyperlink" Target="https://www.synergysportstech.com/Synergy/Sport/Basketball/web/teamsst/Video/QuantifiedTeam2Printable.aspx?iTeamID=2374&amp;iSeasonID=2020&amp;iGameSubTypeID=83&amp;offensive=0&amp;pergame=0" TargetMode="External"/><Relationship Id="rId435" Type="http://schemas.openxmlformats.org/officeDocument/2006/relationships/hyperlink" Target="https://www.synergysportstech.com/Synergy/Sport/Basketball/web/teamsst/Video/QuantifiedTeam2Printable.aspx?iTeamID=2296&amp;iSeasonID=2020&amp;iGameSubTypeID=83&amp;offensive=1&amp;pergame=0" TargetMode="External"/><Relationship Id="rId642" Type="http://schemas.openxmlformats.org/officeDocument/2006/relationships/hyperlink" Target="https://www.synergysportstech.com/Synergy/Sport/Basketball/web/teamsst/Video/QuantifiedTeam2Printable.aspx?iTeamID=2388&amp;iSeasonID=2020&amp;iGameSubTypeID=83&amp;offensive=0&amp;pergame=0" TargetMode="External"/><Relationship Id="rId281" Type="http://schemas.openxmlformats.org/officeDocument/2006/relationships/hyperlink" Target="https://www.synergysportstech.com/Synergy/Sport/Basketball/web/teamsst/Video/QuantifiedTeam2Printable.aspx?iTeamID=2217&amp;iSeasonID=2020&amp;iGameSubTypeID=83&amp;offensive=1&amp;pergame=0" TargetMode="External"/><Relationship Id="rId502" Type="http://schemas.openxmlformats.org/officeDocument/2006/relationships/hyperlink" Target="https://www.synergysportstech.com/Synergy/Sport/Basketball/web/teamsst/Video/QuantifiedTeam2Printable.aspx?iTeamID=2333&amp;iSeasonID=2020&amp;iGameSubTypeID=83&amp;offensive=0&amp;pergame=0" TargetMode="External"/><Relationship Id="rId76" Type="http://schemas.openxmlformats.org/officeDocument/2006/relationships/hyperlink" Target="https://www.synergysportstech.com/Synergy/Sport/Basketball/web/teamsst/Video/QuantifiedTeam2Printable.aspx?iTeamID=2177&amp;iSeasonID=2020&amp;iGameSubTypeID=83&amp;offensive=0&amp;pergame=0" TargetMode="External"/><Relationship Id="rId141" Type="http://schemas.openxmlformats.org/officeDocument/2006/relationships/hyperlink" Target="https://www.synergysportstech.com/Synergy/Sport/Basketball/web/teamsst/Video/QuantifiedTeam2Printable.aspx?iTeamID=2080&amp;iSeasonID=2020&amp;iGameSubTypeID=83&amp;offensive=1&amp;pergame=0" TargetMode="External"/><Relationship Id="rId379" Type="http://schemas.openxmlformats.org/officeDocument/2006/relationships/hyperlink" Target="https://www.synergysportstech.com/Synergy/Sport/Basketball/web/teamsst/Video/QuantifiedTeam2Printable.aspx?iTeamID=2289&amp;iSeasonID=2020&amp;iGameSubTypeID=83&amp;offensive=1&amp;pergame=0" TargetMode="External"/><Relationship Id="rId586" Type="http://schemas.openxmlformats.org/officeDocument/2006/relationships/hyperlink" Target="https://www.synergysportstech.com/Synergy/Sport/Basketball/web/teamsst/Video/QuantifiedTeam2Printable.aspx?iTeamID=2269&amp;iSeasonID=2020&amp;iGameSubTypeID=83&amp;offensive=0&amp;pergame=0" TargetMode="External"/><Relationship Id="rId7" Type="http://schemas.openxmlformats.org/officeDocument/2006/relationships/hyperlink" Target="https://www.synergysportstech.com/Synergy/Sport/Basketball/web/teamsst/Video/QuantifiedTeam2Printable.aspx?iTeamID=2151&amp;iSeasonID=2020&amp;iGameSubTypeID=83&amp;offensive=1&amp;pergame=0" TargetMode="External"/><Relationship Id="rId239" Type="http://schemas.openxmlformats.org/officeDocument/2006/relationships/hyperlink" Target="https://www.synergysportstech.com/Synergy/Sport/Basketball/web/teamsst/Video/QuantifiedTeam2Printable.aspx?iTeamID=2146&amp;iSeasonID=2020&amp;iGameSubTypeID=83&amp;offensive=1&amp;pergame=0" TargetMode="External"/><Relationship Id="rId446" Type="http://schemas.openxmlformats.org/officeDocument/2006/relationships/hyperlink" Target="https://www.synergysportstech.com/Synergy/Sport/Basketball/web/teamsst/Video/QuantifiedTeam2Printable.aspx?iTeamID=2380&amp;iSeasonID=2020&amp;iGameSubTypeID=83&amp;offensive=0&amp;pergame=0" TargetMode="External"/><Relationship Id="rId653" Type="http://schemas.openxmlformats.org/officeDocument/2006/relationships/hyperlink" Target="https://www.synergysportstech.com/Synergy/Sport/Basketball/web/teamsst/Video/QuantifiedTeam2Printable.aspx?iTeamID=969&amp;iSeasonID=2020&amp;iGameSubTypeID=83&amp;offensive=1&amp;pergame=0" TargetMode="External"/><Relationship Id="rId292" Type="http://schemas.openxmlformats.org/officeDocument/2006/relationships/hyperlink" Target="https://www.synergysportstech.com/Synergy/Sport/Basketball/web/teamsst/Video/QuantifiedTeam2Printable.aspx?iTeamID=2167&amp;iSeasonID=2020&amp;iGameSubTypeID=83&amp;offensive=0&amp;pergame=0" TargetMode="External"/><Relationship Id="rId306" Type="http://schemas.openxmlformats.org/officeDocument/2006/relationships/hyperlink" Target="https://www.synergysportstech.com/Synergy/Sport/Basketball/web/teamsst/Video/QuantifiedTeam2Printable.aspx?iTeamID=2069&amp;iSeasonID=2020&amp;iGameSubTypeID=83&amp;offensive=0&amp;pergame=0" TargetMode="External"/><Relationship Id="rId87" Type="http://schemas.openxmlformats.org/officeDocument/2006/relationships/hyperlink" Target="https://www.synergysportstech.com/Synergy/Sport/Basketball/web/teamsst/Video/QuantifiedTeam2Printable.aspx?iTeamID=2310&amp;iSeasonID=2020&amp;iGameSubTypeID=83&amp;offensive=1&amp;pergame=0" TargetMode="External"/><Relationship Id="rId513" Type="http://schemas.openxmlformats.org/officeDocument/2006/relationships/hyperlink" Target="https://www.synergysportstech.com/Synergy/Sport/Basketball/web/teamsst/Video/QuantifiedTeam2Printable.aspx?iTeamID=2246&amp;iSeasonID=2020&amp;iGameSubTypeID=83&amp;offensive=1&amp;pergame=0" TargetMode="External"/><Relationship Id="rId597" Type="http://schemas.openxmlformats.org/officeDocument/2006/relationships/hyperlink" Target="https://www.synergysportstech.com/Synergy/Sport/Basketball/web/teamsst/Video/QuantifiedTeam2Printable.aspx?iTeamID=2371&amp;iSeasonID=2020&amp;iGameSubTypeID=83&amp;offensive=1&amp;pergame=0" TargetMode="External"/><Relationship Id="rId152" Type="http://schemas.openxmlformats.org/officeDocument/2006/relationships/hyperlink" Target="https://www.synergysportstech.com/Synergy/Sport/Basketball/web/teamsst/Video/QuantifiedTeam2Printable.aspx?iTeamID=980&amp;iSeasonID=2020&amp;iGameSubTypeID=83&amp;offensive=0&amp;pergame=0" TargetMode="External"/><Relationship Id="rId457" Type="http://schemas.openxmlformats.org/officeDocument/2006/relationships/hyperlink" Target="https://www.synergysportstech.com/Synergy/Sport/Basketball/web/teamsst/Video/QuantifiedTeam2Printable.aspx?iTeamID=2354&amp;iSeasonID=2020&amp;iGameSubTypeID=83&amp;offensive=1&amp;pergame=0" TargetMode="External"/><Relationship Id="rId664" Type="http://schemas.openxmlformats.org/officeDocument/2006/relationships/hyperlink" Target="https://www.synergysportstech.com/Synergy/Sport/Basketball/web/teamsst/Video/QuantifiedTeam2Printable.aspx?iTeamID=2407&amp;iSeasonID=2020&amp;iGameSubTypeID=83&amp;offensive=0&amp;pergame=0" TargetMode="External"/><Relationship Id="rId14" Type="http://schemas.openxmlformats.org/officeDocument/2006/relationships/hyperlink" Target="https://www.synergysportstech.com/Synergy/Sport/Basketball/web/teamsst/Video/QuantifiedTeam2Printable.aspx?iTeamID=2338&amp;iSeasonID=2020&amp;iGameSubTypeID=83&amp;offensive=0&amp;pergame=0" TargetMode="External"/><Relationship Id="rId317" Type="http://schemas.openxmlformats.org/officeDocument/2006/relationships/hyperlink" Target="https://www.synergysportstech.com/Synergy/Sport/Basketball/web/teamsst/Video/QuantifiedTeam2Printable.aspx?iTeamID=2283&amp;iSeasonID=2020&amp;iGameSubTypeID=83&amp;offensive=1&amp;pergame=0" TargetMode="External"/><Relationship Id="rId524" Type="http://schemas.openxmlformats.org/officeDocument/2006/relationships/hyperlink" Target="https://www.synergysportstech.com/Synergy/Sport/Basketball/web/teamsst/Video/QuantifiedTeam2Printable.aspx?iTeamID=2393&amp;iSeasonID=2020&amp;iGameSubTypeID=83&amp;offensive=0&amp;pergame=0" TargetMode="External"/><Relationship Id="rId98" Type="http://schemas.openxmlformats.org/officeDocument/2006/relationships/hyperlink" Target="https://www.synergysportstech.com/Synergy/Sport/Basketball/web/teamsst/Video/QuantifiedTeam2Printable.aspx?iTeamID=2075&amp;iSeasonID=2020&amp;iGameSubTypeID=83&amp;offensive=0&amp;pergame=0" TargetMode="External"/><Relationship Id="rId163" Type="http://schemas.openxmlformats.org/officeDocument/2006/relationships/hyperlink" Target="https://www.synergysportstech.com/Synergy/Sport/Basketball/web/teamsst/Video/QuantifiedTeam2Printable.aspx?iTeamID=2325&amp;iSeasonID=2020&amp;iGameSubTypeID=83&amp;offensive=1&amp;pergame=0" TargetMode="External"/><Relationship Id="rId370" Type="http://schemas.openxmlformats.org/officeDocument/2006/relationships/hyperlink" Target="https://www.synergysportstech.com/Synergy/Sport/Basketball/web/teamsst/Video/QuantifiedTeam2Printable.aspx?iTeamID=2361&amp;iSeasonID=2020&amp;iGameSubTypeID=83&amp;offensive=0&amp;pergame=0" TargetMode="External"/><Relationship Id="rId230" Type="http://schemas.openxmlformats.org/officeDocument/2006/relationships/hyperlink" Target="https://www.synergysportstech.com/Synergy/Sport/Basketball/web/teamsst/Video/QuantifiedTeam2Printable.aspx?iTeamID=2218&amp;iSeasonID=2020&amp;iGameSubTypeID=83&amp;offensive=0&amp;pergame=0" TargetMode="External"/><Relationship Id="rId468" Type="http://schemas.openxmlformats.org/officeDocument/2006/relationships/hyperlink" Target="https://www.synergysportstech.com/Synergy/Sport/Basketball/web/teamsst/Video/QuantifiedTeam2Printable.aspx?iTeamID=2345&amp;iSeasonID=2020&amp;iGameSubTypeID=83&amp;offensive=0&amp;pergame=0" TargetMode="External"/><Relationship Id="rId675" Type="http://schemas.openxmlformats.org/officeDocument/2006/relationships/hyperlink" Target="https://www.synergysportstech.com/Synergy/Sport/Basketball/web/teamsst/Video/QuantifiedTeam2Printable.aspx?iTeamID=2100&amp;iSeasonID=2020&amp;iGameSubTypeID=83&amp;offensive=1&amp;pergame=0" TargetMode="External"/><Relationship Id="rId25" Type="http://schemas.openxmlformats.org/officeDocument/2006/relationships/hyperlink" Target="https://www.synergysportstech.com/Synergy/Sport/Basketball/web/teamsst/Video/QuantifiedTeam2Printable.aspx?iTeamID=2119&amp;iSeasonID=2020&amp;iGameSubTypeID=83&amp;offensive=1&amp;pergame=0" TargetMode="External"/><Relationship Id="rId328" Type="http://schemas.openxmlformats.org/officeDocument/2006/relationships/hyperlink" Target="https://www.synergysportstech.com/Synergy/Sport/Basketball/web/teamsst/Video/QuantifiedTeam2Printable.aspx?iTeamID=2251&amp;iSeasonID=2020&amp;iGameSubTypeID=83&amp;offensive=0&amp;pergame=0" TargetMode="External"/><Relationship Id="rId535" Type="http://schemas.openxmlformats.org/officeDocument/2006/relationships/hyperlink" Target="https://www.synergysportstech.com/Synergy/Sport/Basketball/web/teamsst/Video/QuantifiedTeam2Printable.aspx?iTeamID=2116&amp;iSeasonID=2020&amp;iGameSubTypeID=83&amp;offensive=1&amp;pergame=0" TargetMode="External"/><Relationship Id="rId174" Type="http://schemas.openxmlformats.org/officeDocument/2006/relationships/hyperlink" Target="https://www.synergysportstech.com/Synergy/Sport/Basketball/web/teamsst/Video/QuantifiedTeam2Printable.aspx?iTeamID=2358&amp;iSeasonID=2020&amp;iGameSubTypeID=83&amp;offensive=0&amp;pergame=0" TargetMode="External"/><Relationship Id="rId381" Type="http://schemas.openxmlformats.org/officeDocument/2006/relationships/hyperlink" Target="https://www.synergysportstech.com/Synergy/Sport/Basketball/web/teamsst/Video/QuantifiedTeam2Printable.aspx?iTeamID=2077&amp;iSeasonID=2020&amp;iGameSubTypeID=83&amp;offensive=1&amp;pergame=0" TargetMode="External"/><Relationship Id="rId602" Type="http://schemas.openxmlformats.org/officeDocument/2006/relationships/hyperlink" Target="https://www.synergysportstech.com/Synergy/Sport/Basketball/web/teamsst/Video/QuantifiedTeam2Printable.aspx?iTeamID=2352&amp;iSeasonID=2020&amp;iGameSubTypeID=83&amp;offensive=0&amp;pergame=0" TargetMode="External"/><Relationship Id="rId241" Type="http://schemas.openxmlformats.org/officeDocument/2006/relationships/hyperlink" Target="https://www.synergysportstech.com/Synergy/Sport/Basketball/web/teamsst/Video/QuantifiedTeam2Printable.aspx?iTeamID=2340&amp;iSeasonID=2020&amp;iGameSubTypeID=83&amp;offensive=1&amp;pergame=0" TargetMode="External"/><Relationship Id="rId479" Type="http://schemas.openxmlformats.org/officeDocument/2006/relationships/hyperlink" Target="https://www.synergysportstech.com/Synergy/Sport/Basketball/web/teamsst/Video/QuantifiedTeam2Printable.aspx?iTeamID=2106&amp;iSeasonID=2020&amp;iGameSubTypeID=83&amp;offensive=1&amp;pergame=0" TargetMode="External"/><Relationship Id="rId686" Type="http://schemas.openxmlformats.org/officeDocument/2006/relationships/hyperlink" Target="https://www.synergysportstech.com/Synergy/Sport/Basketball/web/teamsst/Video/QuantifiedTeam2Printable.aspx?iTeamID=2232&amp;iSeasonID=2020&amp;iGameSubTypeID=83&amp;offensive=0&amp;pergame=0" TargetMode="External"/><Relationship Id="rId36" Type="http://schemas.openxmlformats.org/officeDocument/2006/relationships/hyperlink" Target="https://www.synergysportstech.com/Synergy/Sport/Basketball/web/teamsst/Video/QuantifiedTeam2Printable.aspx?iTeamID=2189&amp;iSeasonID=2020&amp;iGameSubTypeID=83&amp;offensive=0&amp;pergame=0" TargetMode="External"/><Relationship Id="rId339" Type="http://schemas.openxmlformats.org/officeDocument/2006/relationships/hyperlink" Target="https://www.synergysportstech.com/Synergy/Sport/Basketball/web/teamsst/Video/QuantifiedTeam2Printable.aspx?iTeamID=2294&amp;iSeasonID=2020&amp;iGameSubTypeID=83&amp;offensive=1&amp;pergame=0" TargetMode="External"/><Relationship Id="rId546" Type="http://schemas.openxmlformats.org/officeDocument/2006/relationships/hyperlink" Target="https://www.synergysportstech.com/Synergy/Sport/Basketball/web/teamsst/Video/QuantifiedTeam2Printable.aspx?iTeamID=2282&amp;iSeasonID=2020&amp;iGameSubTypeID=83&amp;offensive=0&amp;pergame=0" TargetMode="External"/><Relationship Id="rId101" Type="http://schemas.openxmlformats.org/officeDocument/2006/relationships/hyperlink" Target="https://www.synergysportstech.com/Synergy/Sport/Basketball/web/teamsst/Video/QuantifiedTeam2Printable.aspx?iTeamID=2380&amp;iSeasonID=2020&amp;iGameSubTypeID=83&amp;offensive=1&amp;pergame=0" TargetMode="External"/><Relationship Id="rId185" Type="http://schemas.openxmlformats.org/officeDocument/2006/relationships/hyperlink" Target="https://www.synergysportstech.com/Synergy/Sport/Basketball/web/teamsst/Video/QuantifiedTeam2Printable.aspx?iTeamID=2385&amp;iSeasonID=2020&amp;iGameSubTypeID=83&amp;offensive=1&amp;pergame=0" TargetMode="External"/><Relationship Id="rId406" Type="http://schemas.openxmlformats.org/officeDocument/2006/relationships/hyperlink" Target="https://www.synergysportstech.com/Synergy/Sport/Basketball/web/teamsst/Video/QuantifiedTeam2Printable.aspx?iTeamID=2112&amp;iSeasonID=2020&amp;iGameSubTypeID=83&amp;offensive=0&amp;pergame=0" TargetMode="External"/><Relationship Id="rId392" Type="http://schemas.openxmlformats.org/officeDocument/2006/relationships/hyperlink" Target="https://www.synergysportstech.com/Synergy/Sport/Basketball/web/teamsst/Video/QuantifiedTeam2Printable.aspx?iTeamID=2304&amp;iSeasonID=2020&amp;iGameSubTypeID=83&amp;offensive=0&amp;pergame=0" TargetMode="External"/><Relationship Id="rId613" Type="http://schemas.openxmlformats.org/officeDocument/2006/relationships/hyperlink" Target="https://www.synergysportstech.com/Synergy/Sport/Basketball/web/teamsst/Video/QuantifiedTeam2Printable.aspx?iTeamID=2092&amp;iSeasonID=2020&amp;iGameSubTypeID=83&amp;offensive=1&amp;pergame=0" TargetMode="External"/><Relationship Id="rId252" Type="http://schemas.openxmlformats.org/officeDocument/2006/relationships/hyperlink" Target="https://www.synergysportstech.com/Synergy/Sport/Basketball/web/teamsst/Video/QuantifiedTeam2Printable.aspx?iTeamID=2119&amp;iSeasonID=2020&amp;iGameSubTypeID=83&amp;offensive=0&amp;pergame=0" TargetMode="External"/><Relationship Id="rId47" Type="http://schemas.openxmlformats.org/officeDocument/2006/relationships/hyperlink" Target="https://www.synergysportstech.com/Synergy/Sport/Basketball/web/teamsst/Video/QuantifiedTeam2Printable.aspx?iTeamID=2065&amp;iSeasonID=2020&amp;iGameSubTypeID=83&amp;offensive=1&amp;pergame=0" TargetMode="External"/><Relationship Id="rId112" Type="http://schemas.openxmlformats.org/officeDocument/2006/relationships/hyperlink" Target="https://www.synergysportstech.com/Synergy/Sport/Basketball/web/teamsst/Video/QuantifiedTeam2Printable.aspx?iTeamID=2064&amp;iSeasonID=2020&amp;iGameSubTypeID=83&amp;offensive=0&amp;pergame=0" TargetMode="External"/><Relationship Id="rId557" Type="http://schemas.openxmlformats.org/officeDocument/2006/relationships/hyperlink" Target="https://www.synergysportstech.com/Synergy/Sport/Basketball/web/teamsst/Video/QuantifiedTeam2Printable.aspx?iTeamID=2327&amp;iSeasonID=2020&amp;iGameSubTypeID=83&amp;offensive=1&amp;pergame=0" TargetMode="External"/><Relationship Id="rId196" Type="http://schemas.openxmlformats.org/officeDocument/2006/relationships/hyperlink" Target="https://www.synergysportstech.com/Synergy/Sport/Basketball/web/teamsst/Video/QuantifiedTeam2Printable.aspx?iTeamID=978&amp;iSeasonID=2020&amp;iGameSubTypeID=83&amp;offensive=0&amp;pergame=0" TargetMode="External"/><Relationship Id="rId417" Type="http://schemas.openxmlformats.org/officeDocument/2006/relationships/hyperlink" Target="https://www.synergysportstech.com/Synergy/Sport/Basketball/web/teamsst/Video/QuantifiedTeam2Printable.aspx?iTeamID=4973&amp;iSeasonID=2020&amp;iGameSubTypeID=83&amp;offensive=1&amp;pergame=0" TargetMode="External"/><Relationship Id="rId624" Type="http://schemas.openxmlformats.org/officeDocument/2006/relationships/hyperlink" Target="https://www.synergysportstech.com/Synergy/Sport/Basketball/web/teamsst/Video/QuantifiedTeam2Printable.aspx?iTeamID=2355&amp;iSeasonID=2020&amp;iGameSubTypeID=83&amp;offensive=0&amp;pergame=0" TargetMode="External"/><Relationship Id="rId263" Type="http://schemas.openxmlformats.org/officeDocument/2006/relationships/hyperlink" Target="https://www.synergysportstech.com/Synergy/Sport/Basketball/web/teamsst/Video/QuantifiedTeam2Printable.aspx?iTeamID=2351&amp;iSeasonID=2020&amp;iGameSubTypeID=83&amp;offensive=1&amp;pergame=0" TargetMode="External"/><Relationship Id="rId470" Type="http://schemas.openxmlformats.org/officeDocument/2006/relationships/hyperlink" Target="https://www.synergysportstech.com/Synergy/Sport/Basketball/web/teamsst/Video/QuantifiedTeam2Printable.aspx?iTeamID=2340&amp;iSeasonID=2020&amp;iGameSubTypeID=83&amp;offensive=0&amp;pergame=0" TargetMode="External"/><Relationship Id="rId58" Type="http://schemas.openxmlformats.org/officeDocument/2006/relationships/hyperlink" Target="https://www.synergysportstech.com/Synergy/Sport/Basketball/web/teamsst/Video/QuantifiedTeam2Printable.aspx?iTeamID=2066&amp;iSeasonID=2020&amp;iGameSubTypeID=83&amp;offensive=0&amp;pergame=0" TargetMode="External"/><Relationship Id="rId123" Type="http://schemas.openxmlformats.org/officeDocument/2006/relationships/hyperlink" Target="https://www.synergysportstech.com/Synergy/Sport/Basketball/web/teamsst/Video/QuantifiedTeam2Printable.aspx?iTeamID=2202&amp;iSeasonID=2020&amp;iGameSubTypeID=83&amp;offensive=1&amp;pergame=0" TargetMode="External"/><Relationship Id="rId330" Type="http://schemas.openxmlformats.org/officeDocument/2006/relationships/hyperlink" Target="https://www.synergysportstech.com/Synergy/Sport/Basketball/web/teamsst/Video/QuantifiedTeam2Printable.aspx?iTeamID=2234&amp;iSeasonID=2020&amp;iGameSubTypeID=83&amp;offensive=0&amp;pergame=0" TargetMode="External"/><Relationship Id="rId568" Type="http://schemas.openxmlformats.org/officeDocument/2006/relationships/hyperlink" Target="https://www.synergysportstech.com/Synergy/Sport/Basketball/web/teamsst/Video/QuantifiedTeam2Printable.aspx?iTeamID=2385&amp;iSeasonID=2020&amp;iGameSubTypeID=83&amp;offensive=0&amp;pergame=0" TargetMode="External"/><Relationship Id="rId428" Type="http://schemas.openxmlformats.org/officeDocument/2006/relationships/hyperlink" Target="https://www.synergysportstech.com/Synergy/Sport/Basketball/web/teamsst/Video/QuantifiedTeam2Printable.aspx?iTeamID=2677&amp;iSeasonID=2020&amp;iGameSubTypeID=83&amp;offensive=0&amp;pergame=0" TargetMode="External"/><Relationship Id="rId635" Type="http://schemas.openxmlformats.org/officeDocument/2006/relationships/hyperlink" Target="https://www.synergysportstech.com/Synergy/Sport/Basketball/web/teamsst/Video/QuantifiedTeam2Printable.aspx?iTeamID=2167&amp;iSeasonID=2020&amp;iGameSubTypeID=83&amp;offensive=1&amp;pergame=0" TargetMode="External"/><Relationship Id="rId274" Type="http://schemas.openxmlformats.org/officeDocument/2006/relationships/hyperlink" Target="https://www.synergysportstech.com/Synergy/Sport/Basketball/web/teamsst/Video/QuantifiedTeam2Printable.aspx?iTeamID=2363&amp;iSeasonID=2020&amp;iGameSubTypeID=83&amp;offensive=0&amp;pergame=0" TargetMode="External"/><Relationship Id="rId481" Type="http://schemas.openxmlformats.org/officeDocument/2006/relationships/hyperlink" Target="https://www.synergysportstech.com/Synergy/Sport/Basketball/web/teamsst/Video/QuantifiedTeam2Printable.aspx?iTeamID=2677&amp;iSeasonID=2020&amp;iGameSubTypeID=83&amp;offensive=1&amp;pergame=0" TargetMode="External"/><Relationship Id="rId69" Type="http://schemas.openxmlformats.org/officeDocument/2006/relationships/hyperlink" Target="https://www.synergysportstech.com/Synergy/Sport/Basketball/web/teamsst/Video/QuantifiedTeam2Printable.aspx?iTeamID=2362&amp;iSeasonID=2020&amp;iGameSubTypeID=83&amp;offensive=1&amp;pergame=0" TargetMode="External"/><Relationship Id="rId134" Type="http://schemas.openxmlformats.org/officeDocument/2006/relationships/hyperlink" Target="https://www.synergysportstech.com/Synergy/Sport/Basketball/web/teamsst/Video/QuantifiedTeam2Printable.aspx?iTeamID=3526&amp;iSeasonID=2020&amp;iGameSubTypeID=83&amp;offensive=0&amp;pergame=0" TargetMode="External"/><Relationship Id="rId579" Type="http://schemas.openxmlformats.org/officeDocument/2006/relationships/hyperlink" Target="https://www.synergysportstech.com/Synergy/Sport/Basketball/web/teamsst/Video/QuantifiedTeam2Printable.aspx?iTeamID=2311&amp;iSeasonID=2020&amp;iGameSubTypeID=83&amp;offensive=1&amp;pergame=0" TargetMode="External"/><Relationship Id="rId341" Type="http://schemas.openxmlformats.org/officeDocument/2006/relationships/hyperlink" Target="https://www.synergysportstech.com/Synergy/Sport/Basketball/web/teamsst/Video/QuantifiedTeam2Printable.aspx?iTeamID=2114&amp;iSeasonID=2020&amp;iGameSubTypeID=83&amp;offensive=1&amp;pergame=0" TargetMode="External"/><Relationship Id="rId439" Type="http://schemas.openxmlformats.org/officeDocument/2006/relationships/hyperlink" Target="https://www.synergysportstech.com/Synergy/Sport/Basketball/web/teamsst/Video/QuantifiedTeam2Printable.aspx?iTeamID=2142&amp;iSeasonID=2020&amp;iGameSubTypeID=83&amp;offensive=1&amp;pergame=0" TargetMode="External"/><Relationship Id="rId646" Type="http://schemas.openxmlformats.org/officeDocument/2006/relationships/hyperlink" Target="https://www.synergysportstech.com/Synergy/Sport/Basketball/web/teamsst/Video/QuantifiedTeam2Printable.aspx?iTeamID=2294&amp;iSeasonID=2020&amp;iGameSubTypeID=83&amp;offensive=0&amp;pergame=0" TargetMode="External"/><Relationship Id="rId201" Type="http://schemas.openxmlformats.org/officeDocument/2006/relationships/hyperlink" Target="https://www.synergysportstech.com/Synergy/Sport/Basketball/web/teamsst/Video/QuantifiedTeam2Printable.aspx?iTeamID=2222&amp;iSeasonID=2020&amp;iGameSubTypeID=83&amp;offensive=1&amp;pergame=0" TargetMode="External"/><Relationship Id="rId285" Type="http://schemas.openxmlformats.org/officeDocument/2006/relationships/hyperlink" Target="https://www.synergysportstech.com/Synergy/Sport/Basketball/web/teamsst/Video/QuantifiedTeam2Printable.aspx?iTeamID=2193&amp;iSeasonID=2020&amp;iGameSubTypeID=83&amp;offensive=1&amp;pergame=0" TargetMode="External"/><Relationship Id="rId506" Type="http://schemas.openxmlformats.org/officeDocument/2006/relationships/hyperlink" Target="https://www.synergysportstech.com/Synergy/Sport/Basketball/web/teamsst/Video/QuantifiedTeam2Printable.aspx?iTeamID=997&amp;iSeasonID=2020&amp;iGameSubTypeID=83&amp;offensive=0&amp;pergame=0" TargetMode="External"/><Relationship Id="rId492" Type="http://schemas.openxmlformats.org/officeDocument/2006/relationships/hyperlink" Target="https://www.synergysportstech.com/Synergy/Sport/Basketball/web/teamsst/Video/QuantifiedTeam2Printable.aspx?iTeamID=2229&amp;iSeasonID=2020&amp;iGameSubTypeID=83&amp;offensive=0&amp;pergame=0" TargetMode="External"/><Relationship Id="rId145" Type="http://schemas.openxmlformats.org/officeDocument/2006/relationships/hyperlink" Target="https://www.synergysportstech.com/Synergy/Sport/Basketball/web/teamsst/Video/QuantifiedTeam2Printable.aspx?iTeamID=2178&amp;iSeasonID=2020&amp;iGameSubTypeID=83&amp;offensive=1&amp;pergame=0" TargetMode="External"/><Relationship Id="rId352" Type="http://schemas.openxmlformats.org/officeDocument/2006/relationships/hyperlink" Target="https://www.synergysportstech.com/Synergy/Sport/Basketball/web/teamsst/Video/QuantifiedTeam2Printable.aspx?iTeamID=2197&amp;iSeasonID=2020&amp;iGameSubTypeID=83&amp;offensive=0&amp;pergame=0" TargetMode="External"/><Relationship Id="rId212" Type="http://schemas.openxmlformats.org/officeDocument/2006/relationships/hyperlink" Target="https://www.synergysportstech.com/Synergy/Sport/Basketball/web/teamsst/Video/QuantifiedTeam2Printable.aspx?iTeamID=2290&amp;iSeasonID=2020&amp;iGameSubTypeID=83&amp;offensive=0&amp;pergame=0" TargetMode="External"/><Relationship Id="rId254" Type="http://schemas.openxmlformats.org/officeDocument/2006/relationships/hyperlink" Target="https://www.synergysportstech.com/Synergy/Sport/Basketball/web/teamsst/Video/QuantifiedTeam2Printable.aspx?iTeamID=2118&amp;iSeasonID=2020&amp;iGameSubTypeID=83&amp;offensive=0&amp;pergame=0" TargetMode="External"/><Relationship Id="rId657" Type="http://schemas.openxmlformats.org/officeDocument/2006/relationships/hyperlink" Target="https://www.synergysportstech.com/Synergy/Sport/Basketball/web/teamsst/Video/QuantifiedTeam2Printable.aspx?iTeamID=2209&amp;iSeasonID=2020&amp;iGameSubTypeID=83&amp;offensive=1&amp;pergame=0" TargetMode="External"/><Relationship Id="rId49" Type="http://schemas.openxmlformats.org/officeDocument/2006/relationships/hyperlink" Target="https://www.synergysportstech.com/Synergy/Sport/Basketball/web/teamsst/Video/QuantifiedTeam2Printable.aspx?iTeamID=2320&amp;iSeasonID=2020&amp;iGameSubTypeID=83&amp;offensive=1&amp;pergame=0" TargetMode="External"/><Relationship Id="rId114" Type="http://schemas.openxmlformats.org/officeDocument/2006/relationships/hyperlink" Target="https://www.synergysportstech.com/Synergy/Sport/Basketball/web/teamsst/Video/QuantifiedTeam2Printable.aspx?iTeamID=2365&amp;iSeasonID=2020&amp;iGameSubTypeID=83&amp;offensive=0&amp;pergame=0" TargetMode="External"/><Relationship Id="rId296" Type="http://schemas.openxmlformats.org/officeDocument/2006/relationships/hyperlink" Target="https://www.synergysportstech.com/Synergy/Sport/Basketball/web/teamsst/Video/QuantifiedTeam2Printable.aspx?iTeamID=2172&amp;iSeasonID=2020&amp;iGameSubTypeID=83&amp;offensive=0&amp;pergame=0" TargetMode="External"/><Relationship Id="rId461" Type="http://schemas.openxmlformats.org/officeDocument/2006/relationships/hyperlink" Target="https://www.synergysportstech.com/Synergy/Sport/Basketball/web/teamsst/Video/QuantifiedTeam2Printable.aspx?iTeamID=2352&amp;iSeasonID=2020&amp;iGameSubTypeID=83&amp;offensive=1&amp;pergame=0" TargetMode="External"/><Relationship Id="rId517" Type="http://schemas.openxmlformats.org/officeDocument/2006/relationships/hyperlink" Target="https://www.synergysportstech.com/Synergy/Sport/Basketball/web/teamsst/Video/QuantifiedTeam2Printable.aspx?iTeamID=2242&amp;iSeasonID=2020&amp;iGameSubTypeID=83&amp;offensive=1&amp;pergame=0" TargetMode="External"/><Relationship Id="rId559" Type="http://schemas.openxmlformats.org/officeDocument/2006/relationships/hyperlink" Target="https://www.synergysportstech.com/Synergy/Sport/Basketball/web/teamsst/Video/QuantifiedTeam2Printable.aspx?iTeamID=2108&amp;iSeasonID=2020&amp;iGameSubTypeID=83&amp;offensive=1&amp;pergame=0" TargetMode="External"/><Relationship Id="rId60" Type="http://schemas.openxmlformats.org/officeDocument/2006/relationships/hyperlink" Target="https://www.synergysportstech.com/Synergy/Sport/Basketball/web/teamsst/Video/QuantifiedTeam2Printable.aspx?iTeamID=2298&amp;iSeasonID=2020&amp;iGameSubTypeID=83&amp;offensive=0&amp;pergame=0" TargetMode="External"/><Relationship Id="rId156" Type="http://schemas.openxmlformats.org/officeDocument/2006/relationships/hyperlink" Target="https://www.synergysportstech.com/Synergy/Sport/Basketball/web/teamsst/Video/QuantifiedTeam2Printable.aspx?iTeamID=2243&amp;iSeasonID=2020&amp;iGameSubTypeID=83&amp;offensive=0&amp;pergame=0" TargetMode="External"/><Relationship Id="rId198" Type="http://schemas.openxmlformats.org/officeDocument/2006/relationships/hyperlink" Target="https://www.synergysportstech.com/Synergy/Sport/Basketball/web/teamsst/Video/QuantifiedTeam2Printable.aspx?iTeamID=2222&amp;iSeasonID=2020&amp;iGameSubTypeID=83&amp;offensive=0&amp;pergame=0" TargetMode="External"/><Relationship Id="rId321" Type="http://schemas.openxmlformats.org/officeDocument/2006/relationships/hyperlink" Target="https://www.synergysportstech.com/Synergy/Sport/Basketball/web/teamsst/Video/QuantifiedTeam2Printable.aspx?iTeamID=2064&amp;iSeasonID=2020&amp;iGameSubTypeID=83&amp;offensive=1&amp;pergame=0" TargetMode="External"/><Relationship Id="rId363" Type="http://schemas.openxmlformats.org/officeDocument/2006/relationships/hyperlink" Target="https://www.synergysportstech.com/Synergy/Sport/Basketball/web/teamsst/Video/QuantifiedTeam2Printable.aspx?iTeamID=2349&amp;iSeasonID=2020&amp;iGameSubTypeID=83&amp;offensive=1&amp;pergame=0" TargetMode="External"/><Relationship Id="rId419" Type="http://schemas.openxmlformats.org/officeDocument/2006/relationships/hyperlink" Target="https://www.synergysportstech.com/Synergy/Sport/Basketball/web/teamsst/Video/QuantifiedTeam2Printable.aspx?iTeamID=991&amp;iSeasonID=2020&amp;iGameSubTypeID=83&amp;offensive=1&amp;pergame=0" TargetMode="External"/><Relationship Id="rId570" Type="http://schemas.openxmlformats.org/officeDocument/2006/relationships/hyperlink" Target="https://www.synergysportstech.com/Synergy/Sport/Basketball/web/teamsst/Video/QuantifiedTeam2Printable.aspx?iTeamID=993&amp;iSeasonID=2020&amp;iGameSubTypeID=83&amp;offensive=0&amp;pergame=0" TargetMode="External"/><Relationship Id="rId626" Type="http://schemas.openxmlformats.org/officeDocument/2006/relationships/hyperlink" Target="https://www.synergysportstech.com/Synergy/Sport/Basketball/web/teamsst/Video/QuantifiedTeam2Printable.aspx?iTeamID=2344&amp;iSeasonID=2020&amp;iGameSubTypeID=83&amp;offensive=0&amp;pergame=0" TargetMode="External"/><Relationship Id="rId223" Type="http://schemas.openxmlformats.org/officeDocument/2006/relationships/hyperlink" Target="https://www.synergysportstech.com/Synergy/Sport/Basketball/web/teamsst/Video/QuantifiedTeam2Printable.aspx?iTeamID=2364&amp;iSeasonID=2020&amp;iGameSubTypeID=83&amp;offensive=1&amp;pergame=0" TargetMode="External"/><Relationship Id="rId430" Type="http://schemas.openxmlformats.org/officeDocument/2006/relationships/hyperlink" Target="https://www.synergysportstech.com/Synergy/Sport/Basketball/web/teamsst/Video/QuantifiedTeam2Printable.aspx?iTeamID=2170&amp;iSeasonID=2020&amp;iGameSubTypeID=83&amp;offensive=0&amp;pergame=0" TargetMode="External"/><Relationship Id="rId668" Type="http://schemas.openxmlformats.org/officeDocument/2006/relationships/hyperlink" Target="https://www.synergysportstech.com/Synergy/Sport/Basketball/web/teamsst/Video/QuantifiedTeam2Printable.aspx?iTeamID=2131&amp;iSeasonID=2020&amp;iGameSubTypeID=83&amp;offensive=0&amp;pergame=0" TargetMode="External"/><Relationship Id="rId18" Type="http://schemas.openxmlformats.org/officeDocument/2006/relationships/hyperlink" Target="https://www.synergysportstech.com/Synergy/Sport/Basketball/web/teamsst/Video/QuantifiedTeam2Printable.aspx?iTeamID=2217&amp;iSeasonID=2020&amp;iGameSubTypeID=83&amp;offensive=0&amp;pergame=0" TargetMode="External"/><Relationship Id="rId265" Type="http://schemas.openxmlformats.org/officeDocument/2006/relationships/hyperlink" Target="https://www.synergysportstech.com/Synergy/Sport/Basketball/web/teamsst/Video/QuantifiedTeam2Printable.aspx?iTeamID=2063&amp;iSeasonID=2020&amp;iGameSubTypeID=83&amp;offensive=1&amp;pergame=0" TargetMode="External"/><Relationship Id="rId472" Type="http://schemas.openxmlformats.org/officeDocument/2006/relationships/hyperlink" Target="https://www.synergysportstech.com/Synergy/Sport/Basketball/web/teamsst/Video/QuantifiedTeam2Printable.aspx?iTeamID=1000&amp;iSeasonID=2020&amp;iGameSubTypeID=83&amp;offensive=0&amp;pergame=0" TargetMode="External"/><Relationship Id="rId528" Type="http://schemas.openxmlformats.org/officeDocument/2006/relationships/hyperlink" Target="https://www.synergysportstech.com/Synergy/Sport/Basketball/web/teamsst/Video/QuantifiedTeam2Printable.aspx?iTeamID=963&amp;iSeasonID=2020&amp;iGameSubTypeID=83&amp;offensive=0&amp;pergame=0" TargetMode="External"/><Relationship Id="rId125" Type="http://schemas.openxmlformats.org/officeDocument/2006/relationships/hyperlink" Target="https://www.synergysportstech.com/Synergy/Sport/Basketball/web/teamsst/Video/QuantifiedTeam2Printable.aspx?iTeamID=2231&amp;iSeasonID=2020&amp;iGameSubTypeID=83&amp;offensive=1&amp;pergame=0" TargetMode="External"/><Relationship Id="rId167" Type="http://schemas.openxmlformats.org/officeDocument/2006/relationships/hyperlink" Target="https://www.synergysportstech.com/Synergy/Sport/Basketball/web/teamsst/Video/QuantifiedTeam2Printable.aspx?iTeamID=2244&amp;iSeasonID=2020&amp;iGameSubTypeID=83&amp;offensive=1&amp;pergame=0" TargetMode="External"/><Relationship Id="rId332" Type="http://schemas.openxmlformats.org/officeDocument/2006/relationships/hyperlink" Target="https://www.synergysportstech.com/Synergy/Sport/Basketball/web/teamsst/Video/QuantifiedTeam2Printable.aspx?iTeamID=2382&amp;iSeasonID=2020&amp;iGameSubTypeID=83&amp;offensive=0&amp;pergame=0" TargetMode="External"/><Relationship Id="rId374" Type="http://schemas.openxmlformats.org/officeDocument/2006/relationships/hyperlink" Target="https://www.synergysportstech.com/Synergy/Sport/Basketball/web/teamsst/Video/QuantifiedTeam2Printable.aspx?iTeamID=2230&amp;iSeasonID=2020&amp;iGameSubTypeID=83&amp;offensive=0&amp;pergame=0" TargetMode="External"/><Relationship Id="rId581" Type="http://schemas.openxmlformats.org/officeDocument/2006/relationships/hyperlink" Target="https://www.synergysportstech.com/Synergy/Sport/Basketball/web/teamsst/Video/QuantifiedTeam2Printable.aspx?iTeamID=994&amp;iSeasonID=2020&amp;iGameSubTypeID=83&amp;offensive=1&amp;pergame=0" TargetMode="External"/><Relationship Id="rId71" Type="http://schemas.openxmlformats.org/officeDocument/2006/relationships/hyperlink" Target="https://www.synergysportstech.com/Synergy/Sport/Basketball/web/teamsst/Video/QuantifiedTeam2Printable.aspx?iTeamID=2230&amp;iSeasonID=2020&amp;iGameSubTypeID=83&amp;offensive=1&amp;pergame=0" TargetMode="External"/><Relationship Id="rId234" Type="http://schemas.openxmlformats.org/officeDocument/2006/relationships/hyperlink" Target="https://www.synergysportstech.com/Synergy/Sport/Basketball/web/teamsst/Video/QuantifiedTeam2Printable.aspx?iTeamID=2351&amp;iSeasonID=2020&amp;iGameSubTypeID=83&amp;offensive=0&amp;pergame=0" TargetMode="External"/><Relationship Id="rId637" Type="http://schemas.openxmlformats.org/officeDocument/2006/relationships/hyperlink" Target="https://www.synergysportstech.com/Synergy/Sport/Basketball/web/teamsst/Video/QuantifiedTeam2Printable.aspx?iTeamID=2139&amp;iSeasonID=2020&amp;iGameSubTypeID=83&amp;offensive=1&amp;pergame=0" TargetMode="External"/><Relationship Id="rId679" Type="http://schemas.openxmlformats.org/officeDocument/2006/relationships/hyperlink" Target="https://www.synergysportstech.com/Synergy/Sport/Basketball/web/teamsst/Video/QuantifiedTeam2Printable.aspx?iTeamID=2238&amp;iSeasonID=2020&amp;iGameSubTypeID=83&amp;offensive=1&amp;pergame=0" TargetMode="External"/><Relationship Id="rId2" Type="http://schemas.openxmlformats.org/officeDocument/2006/relationships/hyperlink" Target="https://www.synergysportstech.com/Synergy/Sport/Basketball/web/teamsst/Video/QuantifiedTeam2Printable.aspx?iTeamID=2260&amp;iSeasonID=2020&amp;iGameSubTypeID=83&amp;offensive=0&amp;pergame=0" TargetMode="External"/><Relationship Id="rId29" Type="http://schemas.openxmlformats.org/officeDocument/2006/relationships/hyperlink" Target="https://www.synergysportstech.com/Synergy/Sport/Basketball/web/teamsst/Video/QuantifiedTeam2Printable.aspx?iTeamID=2237&amp;iSeasonID=2020&amp;iGameSubTypeID=83&amp;offensive=1&amp;pergame=0" TargetMode="External"/><Relationship Id="rId276" Type="http://schemas.openxmlformats.org/officeDocument/2006/relationships/hyperlink" Target="https://www.synergysportstech.com/Synergy/Sport/Basketball/web/teamsst/Video/QuantifiedTeam2Printable.aspx?iTeamID=2257&amp;iSeasonID=2020&amp;iGameSubTypeID=83&amp;offensive=0&amp;pergame=0" TargetMode="External"/><Relationship Id="rId441" Type="http://schemas.openxmlformats.org/officeDocument/2006/relationships/hyperlink" Target="https://www.synergysportstech.com/Synergy/Sport/Basketball/web/teamsst/Video/QuantifiedTeam2Printable.aspx?iTeamID=2303&amp;iSeasonID=2020&amp;iGameSubTypeID=83&amp;offensive=1&amp;pergame=0" TargetMode="External"/><Relationship Id="rId483" Type="http://schemas.openxmlformats.org/officeDocument/2006/relationships/hyperlink" Target="https://www.synergysportstech.com/Synergy/Sport/Basketball/web/teamsst/Video/QuantifiedTeam2Printable.aspx?iTeamID=2095&amp;iSeasonID=2020&amp;iGameSubTypeID=83&amp;offensive=1&amp;pergame=0" TargetMode="External"/><Relationship Id="rId539" Type="http://schemas.openxmlformats.org/officeDocument/2006/relationships/hyperlink" Target="https://www.synergysportstech.com/Synergy/Sport/Basketball/web/teamsst/Video/QuantifiedTeam2Printable.aspx?iTeamID=2117&amp;iSeasonID=2020&amp;iGameSubTypeID=83&amp;offensive=1&amp;pergame=0" TargetMode="External"/><Relationship Id="rId40" Type="http://schemas.openxmlformats.org/officeDocument/2006/relationships/hyperlink" Target="https://www.synergysportstech.com/Synergy/Sport/Basketball/web/teamsst/Video/QuantifiedTeam2Printable.aspx?iTeamID=2151&amp;iSeasonID=2020&amp;iGameSubTypeID=83&amp;offensive=0&amp;pergame=0" TargetMode="External"/><Relationship Id="rId136" Type="http://schemas.openxmlformats.org/officeDocument/2006/relationships/hyperlink" Target="https://www.synergysportstech.com/Synergy/Sport/Basketball/web/teamsst/Video/QuantifiedTeam2Printable.aspx?iTeamID=2165&amp;iSeasonID=2020&amp;iGameSubTypeID=83&amp;offensive=0&amp;pergame=0" TargetMode="External"/><Relationship Id="rId178" Type="http://schemas.openxmlformats.org/officeDocument/2006/relationships/hyperlink" Target="https://www.synergysportstech.com/Synergy/Sport/Basketball/web/teamsst/Video/QuantifiedTeam2Printable.aspx?iTeamID=2401&amp;iSeasonID=2020&amp;iGameSubTypeID=83&amp;offensive=0&amp;pergame=0" TargetMode="External"/><Relationship Id="rId301" Type="http://schemas.openxmlformats.org/officeDocument/2006/relationships/hyperlink" Target="https://www.synergysportstech.com/Synergy/Sport/Basketball/web/teamsst/Video/QuantifiedTeam2Printable.aspx?iTeamID=2203&amp;iSeasonID=2020&amp;iGameSubTypeID=83&amp;offensive=1&amp;pergame=0" TargetMode="External"/><Relationship Id="rId343" Type="http://schemas.openxmlformats.org/officeDocument/2006/relationships/hyperlink" Target="https://www.synergysportstech.com/Synergy/Sport/Basketball/web/teamsst/Video/QuantifiedTeam2Printable.aspx?iTeamID=2153&amp;iSeasonID=2020&amp;iGameSubTypeID=83&amp;offensive=1&amp;pergame=0" TargetMode="External"/><Relationship Id="rId550" Type="http://schemas.openxmlformats.org/officeDocument/2006/relationships/hyperlink" Target="https://www.synergysportstech.com/Synergy/Sport/Basketball/web/teamsst/Video/QuantifiedTeam2Printable.aspx?iTeamID=2137&amp;iSeasonID=2020&amp;iGameSubTypeID=83&amp;offensive=0&amp;pergame=0" TargetMode="External"/><Relationship Id="rId82" Type="http://schemas.openxmlformats.org/officeDocument/2006/relationships/hyperlink" Target="https://www.synergysportstech.com/Synergy/Sport/Basketball/web/teamsst/Video/QuantifiedTeam2Printable.aspx?iTeamID=2159&amp;iSeasonID=2020&amp;iGameSubTypeID=83&amp;offensive=0&amp;pergame=0" TargetMode="External"/><Relationship Id="rId203" Type="http://schemas.openxmlformats.org/officeDocument/2006/relationships/hyperlink" Target="https://www.synergysportstech.com/Synergy/Sport/Basketball/web/teamsst/Video/QuantifiedTeam2Printable.aspx?iTeamID=2140&amp;iSeasonID=2020&amp;iGameSubTypeID=83&amp;offensive=1&amp;pergame=0" TargetMode="External"/><Relationship Id="rId385" Type="http://schemas.openxmlformats.org/officeDocument/2006/relationships/hyperlink" Target="https://www.synergysportstech.com/Synergy/Sport/Basketball/web/teamsst/Video/QuantifiedTeam2Printable.aspx?iTeamID=2394&amp;iSeasonID=2020&amp;iGameSubTypeID=83&amp;offensive=1&amp;pergame=0" TargetMode="External"/><Relationship Id="rId592" Type="http://schemas.openxmlformats.org/officeDocument/2006/relationships/hyperlink" Target="https://www.synergysportstech.com/Synergy/Sport/Basketball/web/teamsst/Video/QuantifiedTeam2Printable.aspx?iTeamID=2235&amp;iSeasonID=2020&amp;iGameSubTypeID=83&amp;offensive=0&amp;pergame=0" TargetMode="External"/><Relationship Id="rId606" Type="http://schemas.openxmlformats.org/officeDocument/2006/relationships/hyperlink" Target="https://www.synergysportstech.com/Synergy/Sport/Basketball/web/teamsst/Video/QuantifiedTeam2Printable.aspx?iTeamID=2080&amp;iSeasonID=2020&amp;iGameSubTypeID=83&amp;offensive=0&amp;pergame=0" TargetMode="External"/><Relationship Id="rId648" Type="http://schemas.openxmlformats.org/officeDocument/2006/relationships/hyperlink" Target="https://www.synergysportstech.com/Synergy/Sport/Basketball/web/teamsst/Video/QuantifiedTeam2Printable.aspx?iTeamID=2372&amp;iSeasonID=2020&amp;iGameSubTypeID=83&amp;offensive=0&amp;pergame=0" TargetMode="External"/><Relationship Id="rId245" Type="http://schemas.openxmlformats.org/officeDocument/2006/relationships/hyperlink" Target="https://www.synergysportstech.com/Synergy/Sport/Basketball/web/teamsst/Video/QuantifiedTeam2Printable.aspx?iTeamID=1318&amp;iSeasonID=2020&amp;iGameSubTypeID=83&amp;offensive=1&amp;pergame=0" TargetMode="External"/><Relationship Id="rId287" Type="http://schemas.openxmlformats.org/officeDocument/2006/relationships/hyperlink" Target="https://www.synergysportstech.com/Synergy/Sport/Basketball/web/teamsst/Video/QuantifiedTeam2Printable.aspx?iTeamID=2274&amp;iSeasonID=2020&amp;iGameSubTypeID=83&amp;offensive=1&amp;pergame=0" TargetMode="External"/><Relationship Id="rId410" Type="http://schemas.openxmlformats.org/officeDocument/2006/relationships/hyperlink" Target="https://www.synergysportstech.com/Synergy/Sport/Basketball/web/teamsst/Video/QuantifiedTeam2Printable.aspx?iTeamID=982&amp;iSeasonID=2020&amp;iGameSubTypeID=83&amp;offensive=0&amp;pergame=0" TargetMode="External"/><Relationship Id="rId452" Type="http://schemas.openxmlformats.org/officeDocument/2006/relationships/hyperlink" Target="https://www.synergysportstech.com/Synergy/Sport/Basketball/web/teamsst/Video/QuantifiedTeam2Printable.aspx?iTeamID=2268&amp;iSeasonID=2020&amp;iGameSubTypeID=83&amp;offensive=0&amp;pergame=0" TargetMode="External"/><Relationship Id="rId494" Type="http://schemas.openxmlformats.org/officeDocument/2006/relationships/hyperlink" Target="https://www.synergysportstech.com/Synergy/Sport/Basketball/web/teamsst/Video/QuantifiedTeam2Printable.aspx?iTeamID=2195&amp;iSeasonID=2020&amp;iGameSubTypeID=83&amp;offensive=0&amp;pergame=0" TargetMode="External"/><Relationship Id="rId508" Type="http://schemas.openxmlformats.org/officeDocument/2006/relationships/hyperlink" Target="https://www.synergysportstech.com/Synergy/Sport/Basketball/web/teamsst/Video/QuantifiedTeam2Printable.aspx?iTeamID=2286&amp;iSeasonID=2020&amp;iGameSubTypeID=83&amp;offensive=0&amp;pergame=0" TargetMode="External"/><Relationship Id="rId105" Type="http://schemas.openxmlformats.org/officeDocument/2006/relationships/hyperlink" Target="https://www.synergysportstech.com/Synergy/Sport/Basketball/web/teamsst/Video/QuantifiedTeam2Printable.aspx?iTeamID=2090&amp;iSeasonID=2020&amp;iGameSubTypeID=83&amp;offensive=1&amp;pergame=0" TargetMode="External"/><Relationship Id="rId147" Type="http://schemas.openxmlformats.org/officeDocument/2006/relationships/hyperlink" Target="https://www.synergysportstech.com/Synergy/Sport/Basketball/web/teamsst/Video/QuantifiedTeam2Printable.aspx?iTeamID=2250&amp;iSeasonID=2020&amp;iGameSubTypeID=83&amp;offensive=1&amp;pergame=0" TargetMode="External"/><Relationship Id="rId312" Type="http://schemas.openxmlformats.org/officeDocument/2006/relationships/hyperlink" Target="https://www.synergysportstech.com/Synergy/Sport/Basketball/web/teamsst/Video/QuantifiedTeam2Printable.aspx?iTeamID=2211&amp;iSeasonID=2020&amp;iGameSubTypeID=83&amp;offensive=0&amp;pergame=0" TargetMode="External"/><Relationship Id="rId354" Type="http://schemas.openxmlformats.org/officeDocument/2006/relationships/hyperlink" Target="https://www.synergysportstech.com/Synergy/Sport/Basketball/web/teamsst/Video/QuantifiedTeam2Printable.aspx?iTeamID=2164&amp;iSeasonID=2020&amp;iGameSubTypeID=83&amp;offensive=0&amp;pergame=0" TargetMode="External"/><Relationship Id="rId51" Type="http://schemas.openxmlformats.org/officeDocument/2006/relationships/hyperlink" Target="https://www.synergysportstech.com/Synergy/Sport/Basketball/web/teamsst/Video/QuantifiedTeam2Printable.aspx?iTeamID=2165&amp;iSeasonID=2020&amp;iGameSubTypeID=83&amp;offensive=1&amp;pergame=0" TargetMode="External"/><Relationship Id="rId93" Type="http://schemas.openxmlformats.org/officeDocument/2006/relationships/hyperlink" Target="https://www.synergysportstech.com/Synergy/Sport/Basketball/web/teamsst/Video/QuantifiedTeam2Printable.aspx?iTeamID=2275&amp;iSeasonID=2020&amp;iGameSubTypeID=83&amp;offensive=1&amp;pergame=0" TargetMode="External"/><Relationship Id="rId189" Type="http://schemas.openxmlformats.org/officeDocument/2006/relationships/hyperlink" Target="https://www.synergysportstech.com/Synergy/Sport/Basketball/web/teamsst/Video/QuantifiedTeam2Printable.aspx?iTeamID=2072&amp;iSeasonID=2020&amp;iGameSubTypeID=83&amp;offensive=1&amp;pergame=0" TargetMode="External"/><Relationship Id="rId396" Type="http://schemas.openxmlformats.org/officeDocument/2006/relationships/hyperlink" Target="https://www.synergysportstech.com/Synergy/Sport/Basketball/web/teamsst/Video/QuantifiedTeam2Printable.aspx?iTeamID=2092&amp;iSeasonID=2020&amp;iGameSubTypeID=83&amp;offensive=0&amp;pergame=0" TargetMode="External"/><Relationship Id="rId561" Type="http://schemas.openxmlformats.org/officeDocument/2006/relationships/hyperlink" Target="https://www.synergysportstech.com/Synergy/Sport/Basketball/web/teamsst/Video/QuantifiedTeam2Printable.aspx?iTeamID=2184&amp;iSeasonID=2020&amp;iGameSubTypeID=83&amp;offensive=1&amp;pergame=0" TargetMode="External"/><Relationship Id="rId617" Type="http://schemas.openxmlformats.org/officeDocument/2006/relationships/hyperlink" Target="https://www.synergysportstech.com/Synergy/Sport/Basketball/web/teamsst/Video/QuantifiedTeam2Printable.aspx?iTeamID=2067&amp;iSeasonID=2020&amp;iGameSubTypeID=83&amp;offensive=1&amp;pergame=0" TargetMode="External"/><Relationship Id="rId659" Type="http://schemas.openxmlformats.org/officeDocument/2006/relationships/hyperlink" Target="https://www.synergysportstech.com/Synergy/Sport/Basketball/web/teamsst/Video/QuantifiedTeam2Printable.aspx?iTeamID=2397&amp;iSeasonID=2020&amp;iGameSubTypeID=83&amp;offensive=1&amp;pergame=0" TargetMode="External"/><Relationship Id="rId214" Type="http://schemas.openxmlformats.org/officeDocument/2006/relationships/hyperlink" Target="https://www.synergysportstech.com/Synergy/Sport/Basketball/web/teamsst/Video/QuantifiedTeam2Printable.aspx?iTeamID=2233&amp;iSeasonID=2020&amp;iGameSubTypeID=83&amp;offensive=0&amp;pergame=0" TargetMode="External"/><Relationship Id="rId256" Type="http://schemas.openxmlformats.org/officeDocument/2006/relationships/hyperlink" Target="https://www.synergysportstech.com/Synergy/Sport/Basketball/web/teamsst/Video/QuantifiedTeam2Printable.aspx?iTeamID=2099&amp;iSeasonID=2020&amp;iGameSubTypeID=83&amp;offensive=0&amp;pergame=0" TargetMode="External"/><Relationship Id="rId298" Type="http://schemas.openxmlformats.org/officeDocument/2006/relationships/hyperlink" Target="https://www.synergysportstech.com/Synergy/Sport/Basketball/web/teamsst/Video/QuantifiedTeam2Printable.aspx?iTeamID=2156&amp;iSeasonID=2020&amp;iGameSubTypeID=83&amp;offensive=0&amp;pergame=0" TargetMode="External"/><Relationship Id="rId421" Type="http://schemas.openxmlformats.org/officeDocument/2006/relationships/hyperlink" Target="https://www.synergysportstech.com/Synergy/Sport/Basketball/web/teamsst/Video/QuantifiedTeam2Printable.aspx?iTeamID=2211&amp;iSeasonID=2020&amp;iGameSubTypeID=83&amp;offensive=1&amp;pergame=0" TargetMode="External"/><Relationship Id="rId463" Type="http://schemas.openxmlformats.org/officeDocument/2006/relationships/hyperlink" Target="https://www.synergysportstech.com/Synergy/Sport/Basketball/web/teamsst/Video/QuantifiedTeam2Printable.aspx?iTeamID=2373&amp;iSeasonID=2020&amp;iGameSubTypeID=83&amp;offensive=1&amp;pergame=0" TargetMode="External"/><Relationship Id="rId519" Type="http://schemas.openxmlformats.org/officeDocument/2006/relationships/hyperlink" Target="https://www.synergysportstech.com/Synergy/Sport/Basketball/web/teamsst/Video/QuantifiedTeam2Printable.aspx?iTeamID=2401&amp;iSeasonID=2020&amp;iGameSubTypeID=83&amp;offensive=1&amp;pergame=0" TargetMode="External"/><Relationship Id="rId670" Type="http://schemas.openxmlformats.org/officeDocument/2006/relationships/hyperlink" Target="https://www.synergysportstech.com/Synergy/Sport/Basketball/web/teamsst/Video/QuantifiedTeam2Printable.aspx?iTeamID=3138&amp;iSeasonID=2020&amp;iGameSubTypeID=83&amp;offensive=0&amp;pergame=0" TargetMode="External"/><Relationship Id="rId116" Type="http://schemas.openxmlformats.org/officeDocument/2006/relationships/hyperlink" Target="https://www.synergysportstech.com/Synergy/Sport/Basketball/web/teamsst/Video/QuantifiedTeam2Printable.aspx?iTeamID=2309&amp;iSeasonID=2020&amp;iGameSubTypeID=83&amp;offensive=0&amp;pergame=0" TargetMode="External"/><Relationship Id="rId158" Type="http://schemas.openxmlformats.org/officeDocument/2006/relationships/hyperlink" Target="https://www.synergysportstech.com/Synergy/Sport/Basketball/web/teamsst/Video/QuantifiedTeam2Printable.aspx?iTeamID=2369&amp;iSeasonID=2020&amp;iGameSubTypeID=83&amp;offensive=0&amp;pergame=0" TargetMode="External"/><Relationship Id="rId323" Type="http://schemas.openxmlformats.org/officeDocument/2006/relationships/hyperlink" Target="https://www.synergysportstech.com/Synergy/Sport/Basketball/web/teamsst/Video/QuantifiedTeam2Printable.aspx?iTeamID=2741&amp;iSeasonID=2020&amp;iGameSubTypeID=83&amp;offensive=1&amp;pergame=0" TargetMode="External"/><Relationship Id="rId530" Type="http://schemas.openxmlformats.org/officeDocument/2006/relationships/hyperlink" Target="https://www.synergysportstech.com/Synergy/Sport/Basketball/web/teamsst/Video/QuantifiedTeam2Printable.aspx?iTeamID=2201&amp;iSeasonID=2020&amp;iGameSubTypeID=83&amp;offensive=0&amp;pergame=0" TargetMode="External"/><Relationship Id="rId20" Type="http://schemas.openxmlformats.org/officeDocument/2006/relationships/hyperlink" Target="https://www.synergysportstech.com/Synergy/Sport/Basketball/web/teamsst/Video/QuantifiedTeam2Printable.aspx?iTeamID=2176&amp;iSeasonID=2020&amp;iGameSubTypeID=83&amp;offensive=0&amp;pergame=0" TargetMode="External"/><Relationship Id="rId62" Type="http://schemas.openxmlformats.org/officeDocument/2006/relationships/hyperlink" Target="https://www.synergysportstech.com/Synergy/Sport/Basketball/web/teamsst/Video/QuantifiedTeam2Printable.aspx?iTeamID=974&amp;iSeasonID=2020&amp;iGameSubTypeID=83&amp;offensive=0&amp;pergame=0" TargetMode="External"/><Relationship Id="rId365" Type="http://schemas.openxmlformats.org/officeDocument/2006/relationships/hyperlink" Target="https://www.synergysportstech.com/Synergy/Sport/Basketball/web/teamsst/Video/QuantifiedTeam2Printable.aspx?iTeamID=2079&amp;iSeasonID=2020&amp;iGameSubTypeID=83&amp;offensive=1&amp;pergame=0" TargetMode="External"/><Relationship Id="rId572" Type="http://schemas.openxmlformats.org/officeDocument/2006/relationships/hyperlink" Target="https://www.synergysportstech.com/Synergy/Sport/Basketball/web/teamsst/Video/QuantifiedTeam2Printable.aspx?iTeamID=2308&amp;iSeasonID=2020&amp;iGameSubTypeID=83&amp;offensive=0&amp;pergame=0" TargetMode="External"/><Relationship Id="rId628" Type="http://schemas.openxmlformats.org/officeDocument/2006/relationships/hyperlink" Target="https://www.synergysportstech.com/Synergy/Sport/Basketball/web/teamsst/Video/QuantifiedTeam2Printable.aspx?iTeamID=2280&amp;iSeasonID=2020&amp;iGameSubTypeID=83&amp;offensive=0&amp;pergame=0" TargetMode="External"/><Relationship Id="rId225" Type="http://schemas.openxmlformats.org/officeDocument/2006/relationships/hyperlink" Target="https://www.synergysportstech.com/Synergy/Sport/Basketball/web/teamsst/Video/QuantifiedTeam2Printable.aspx?iTeamID=2367&amp;iSeasonID=2020&amp;iGameSubTypeID=83&amp;offensive=1&amp;pergame=0" TargetMode="External"/><Relationship Id="rId267" Type="http://schemas.openxmlformats.org/officeDocument/2006/relationships/hyperlink" Target="https://www.synergysportstech.com/Synergy/Sport/Basketball/web/teamsst/Video/QuantifiedTeam2Printable.aspx?iTeamID=2350&amp;iSeasonID=2020&amp;iGameSubTypeID=83&amp;offensive=1&amp;pergame=0" TargetMode="External"/><Relationship Id="rId432" Type="http://schemas.openxmlformats.org/officeDocument/2006/relationships/hyperlink" Target="https://www.synergysportstech.com/Synergy/Sport/Basketball/web/teamsst/Video/QuantifiedTeam2Printable.aspx?iTeamID=2089&amp;iSeasonID=2020&amp;iGameSubTypeID=83&amp;offensive=0&amp;pergame=0" TargetMode="External"/><Relationship Id="rId474" Type="http://schemas.openxmlformats.org/officeDocument/2006/relationships/hyperlink" Target="https://www.synergysportstech.com/Synergy/Sport/Basketball/web/teamsst/Video/QuantifiedTeam2Printable.aspx?iTeamID=2310&amp;iSeasonID=2020&amp;iGameSubTypeID=83&amp;offensive=0&amp;pergame=0" TargetMode="External"/><Relationship Id="rId127" Type="http://schemas.openxmlformats.org/officeDocument/2006/relationships/hyperlink" Target="https://www.synergysportstech.com/Synergy/Sport/Basketball/web/teamsst/Video/QuantifiedTeam2Printable.aspx?iTeamID=2240&amp;iSeasonID=2020&amp;iGameSubTypeID=83&amp;offensive=1&amp;pergame=0" TargetMode="External"/><Relationship Id="rId681" Type="http://schemas.openxmlformats.org/officeDocument/2006/relationships/hyperlink" Target="https://www.synergysportstech.com/Synergy/Sport/Basketball/web/teamsst/Video/QuantifiedTeam2Printable.aspx?iTeamID=2111&amp;iSeasonID=2020&amp;iGameSubTypeID=83&amp;offensive=1&amp;pergame=0" TargetMode="External"/><Relationship Id="rId31" Type="http://schemas.openxmlformats.org/officeDocument/2006/relationships/hyperlink" Target="https://www.synergysportstech.com/Synergy/Sport/Basketball/web/teamsst/Video/QuantifiedTeam2Printable.aspx?iTeamID=2171&amp;iSeasonID=2020&amp;iGameSubTypeID=83&amp;offensive=1&amp;pergame=0" TargetMode="External"/><Relationship Id="rId73" Type="http://schemas.openxmlformats.org/officeDocument/2006/relationships/hyperlink" Target="https://www.synergysportstech.com/Synergy/Sport/Basketball/web/teamsst/Video/QuantifiedTeam2Printable.aspx?iTeamID=2314&amp;iSeasonID=2020&amp;iGameSubTypeID=83&amp;offensive=1&amp;pergame=0" TargetMode="External"/><Relationship Id="rId169" Type="http://schemas.openxmlformats.org/officeDocument/2006/relationships/hyperlink" Target="https://www.synergysportstech.com/Synergy/Sport/Basketball/web/teamsst/Video/QuantifiedTeam2Printable.aspx?iTeamID=2066&amp;iSeasonID=2020&amp;iGameSubTypeID=83&amp;offensive=1&amp;pergame=0" TargetMode="External"/><Relationship Id="rId334" Type="http://schemas.openxmlformats.org/officeDocument/2006/relationships/hyperlink" Target="https://www.synergysportstech.com/Synergy/Sport/Basketball/web/teamsst/Video/QuantifiedTeam2Printable.aspx?iTeamID=2375&amp;iSeasonID=2020&amp;iGameSubTypeID=83&amp;offensive=0&amp;pergame=0" TargetMode="External"/><Relationship Id="rId376" Type="http://schemas.openxmlformats.org/officeDocument/2006/relationships/hyperlink" Target="https://www.synergysportstech.com/Synergy/Sport/Basketball/web/teamsst/Video/QuantifiedTeam2Printable.aspx?iTeamID=2394&amp;iSeasonID=2020&amp;iGameSubTypeID=83&amp;offensive=0&amp;pergame=0" TargetMode="External"/><Relationship Id="rId541" Type="http://schemas.openxmlformats.org/officeDocument/2006/relationships/hyperlink" Target="https://www.synergysportstech.com/Synergy/Sport/Basketball/web/teamsst/Video/QuantifiedTeam2Printable.aspx?iTeamID=2179&amp;iSeasonID=2020&amp;iGameSubTypeID=83&amp;offensive=1&amp;pergame=0" TargetMode="External"/><Relationship Id="rId583" Type="http://schemas.openxmlformats.org/officeDocument/2006/relationships/hyperlink" Target="https://www.synergysportstech.com/Synergy/Sport/Basketball/web/teamsst/Video/QuantifiedTeam2Printable.aspx?iTeamID=2157&amp;iSeasonID=2020&amp;iGameSubTypeID=83&amp;offensive=1&amp;pergame=0" TargetMode="External"/><Relationship Id="rId639" Type="http://schemas.openxmlformats.org/officeDocument/2006/relationships/hyperlink" Target="https://www.synergysportstech.com/Synergy/Sport/Basketball/web/teamsst/Video/QuantifiedTeam2Printable.aspx?iTeamID=963&amp;iSeasonID=2020&amp;iGameSubTypeID=83&amp;offensive=1&amp;pergame=0" TargetMode="External"/><Relationship Id="rId4" Type="http://schemas.openxmlformats.org/officeDocument/2006/relationships/hyperlink" Target="https://www.synergysportstech.com/Synergy/Sport/Basketball/web/teamsst/Video/QuantifiedTeam2Printable.aspx?iTeamID=2339&amp;iSeasonID=2020&amp;iGameSubTypeID=83&amp;offensive=0&amp;pergame=0" TargetMode="External"/><Relationship Id="rId180" Type="http://schemas.openxmlformats.org/officeDocument/2006/relationships/hyperlink" Target="https://www.synergysportstech.com/Synergy/Sport/Basketball/web/teamsst/Video/QuantifiedTeam2Printable.aspx?iTeamID=987&amp;iSeasonID=2020&amp;iGameSubTypeID=83&amp;offensive=0&amp;pergame=0" TargetMode="External"/><Relationship Id="rId236" Type="http://schemas.openxmlformats.org/officeDocument/2006/relationships/hyperlink" Target="https://www.synergysportstech.com/Synergy/Sport/Basketball/web/teamsst/Video/QuantifiedTeam2Printable.aspx?iTeamID=2272&amp;iSeasonID=2020&amp;iGameSubTypeID=83&amp;offensive=0&amp;pergame=0" TargetMode="External"/><Relationship Id="rId278" Type="http://schemas.openxmlformats.org/officeDocument/2006/relationships/hyperlink" Target="https://www.synergysportstech.com/Synergy/Sport/Basketball/web/teamsst/Video/QuantifiedTeam2Printable.aspx?iTeamID=2337&amp;iSeasonID=2020&amp;iGameSubTypeID=83&amp;offensive=0&amp;pergame=0" TargetMode="External"/><Relationship Id="rId401" Type="http://schemas.openxmlformats.org/officeDocument/2006/relationships/hyperlink" Target="https://www.synergysportstech.com/Synergy/Sport/Basketball/web/teamsst/Video/QuantifiedTeam2Printable.aspx?iTeamID=2101&amp;iSeasonID=2020&amp;iGameSubTypeID=83&amp;offensive=1&amp;pergame=0" TargetMode="External"/><Relationship Id="rId443" Type="http://schemas.openxmlformats.org/officeDocument/2006/relationships/hyperlink" Target="https://www.synergysportstech.com/Synergy/Sport/Basketball/web/teamsst/Video/QuantifiedTeam2Printable.aspx?iTeamID=2341&amp;iSeasonID=2020&amp;iGameSubTypeID=83&amp;offensive=1&amp;pergame=0" TargetMode="External"/><Relationship Id="rId650" Type="http://schemas.openxmlformats.org/officeDocument/2006/relationships/hyperlink" Target="https://www.synergysportstech.com/Synergy/Sport/Basketball/web/teamsst/Video/QuantifiedTeam2Printable.aspx?iTeamID=2285&amp;iSeasonID=2020&amp;iGameSubTypeID=83&amp;offensive=0&amp;pergame=0" TargetMode="External"/><Relationship Id="rId303" Type="http://schemas.openxmlformats.org/officeDocument/2006/relationships/hyperlink" Target="https://www.synergysportstech.com/Synergy/Sport/Basketball/web/teamsst/Video/QuantifiedTeam2Printable.aspx?iTeamID=978&amp;iSeasonID=2020&amp;iGameSubTypeID=83&amp;offensive=1&amp;pergame=0" TargetMode="External"/><Relationship Id="rId485" Type="http://schemas.openxmlformats.org/officeDocument/2006/relationships/hyperlink" Target="https://www.synergysportstech.com/Synergy/Sport/Basketball/web/teamsst/Video/QuantifiedTeam2Printable.aspx?iTeamID=2287&amp;iSeasonID=2020&amp;iGameSubTypeID=83&amp;offensive=1&amp;pergame=0" TargetMode="External"/><Relationship Id="rId42" Type="http://schemas.openxmlformats.org/officeDocument/2006/relationships/hyperlink" Target="https://www.synergysportstech.com/Synergy/Sport/Basketball/web/teamsst/Video/QuantifiedTeam2Printable.aspx?iTeamID=2161&amp;iSeasonID=2020&amp;iGameSubTypeID=83&amp;offensive=0&amp;pergame=0" TargetMode="External"/><Relationship Id="rId84" Type="http://schemas.openxmlformats.org/officeDocument/2006/relationships/hyperlink" Target="https://www.synergysportstech.com/Synergy/Sport/Basketball/web/teamsst/Video/QuantifiedTeam2Printable.aspx?iTeamID=2093&amp;iSeasonID=2020&amp;iGameSubTypeID=83&amp;offensive=0&amp;pergame=0" TargetMode="External"/><Relationship Id="rId138" Type="http://schemas.openxmlformats.org/officeDocument/2006/relationships/hyperlink" Target="https://www.synergysportstech.com/Synergy/Sport/Basketball/web/teamsst/Video/QuantifiedTeam2Printable.aspx?iTeamID=2327&amp;iSeasonID=2020&amp;iGameSubTypeID=83&amp;offensive=0&amp;pergame=0" TargetMode="External"/><Relationship Id="rId345" Type="http://schemas.openxmlformats.org/officeDocument/2006/relationships/hyperlink" Target="https://www.synergysportstech.com/Synergy/Sport/Basketball/web/teamsst/Video/QuantifiedTeam2Printable.aspx?iTeamID=2378&amp;iSeasonID=2020&amp;iGameSubTypeID=83&amp;offensive=1&amp;pergame=0" TargetMode="External"/><Relationship Id="rId387" Type="http://schemas.openxmlformats.org/officeDocument/2006/relationships/hyperlink" Target="https://www.synergysportstech.com/Synergy/Sport/Basketball/web/teamsst/Video/QuantifiedTeam2Printable.aspx?iTeamID=2621&amp;iSeasonID=2020&amp;iGameSubTypeID=83&amp;offensive=1&amp;pergame=0" TargetMode="External"/><Relationship Id="rId510" Type="http://schemas.openxmlformats.org/officeDocument/2006/relationships/hyperlink" Target="https://www.synergysportstech.com/Synergy/Sport/Basketball/web/teamsst/Video/QuantifiedTeam2Printable.aspx?iTeamID=2275&amp;iSeasonID=2020&amp;iGameSubTypeID=83&amp;offensive=0&amp;pergame=0" TargetMode="External"/><Relationship Id="rId552" Type="http://schemas.openxmlformats.org/officeDocument/2006/relationships/hyperlink" Target="https://www.synergysportstech.com/Synergy/Sport/Basketball/web/teamsst/Video/QuantifiedTeam2Printable.aspx?iTeamID=2074&amp;iSeasonID=2020&amp;iGameSubTypeID=83&amp;offensive=0&amp;pergame=0" TargetMode="External"/><Relationship Id="rId594" Type="http://schemas.openxmlformats.org/officeDocument/2006/relationships/hyperlink" Target="https://www.synergysportstech.com/Synergy/Sport/Basketball/web/teamsst/Video/QuantifiedTeam2Printable.aspx?iTeamID=2288&amp;iSeasonID=2020&amp;iGameSubTypeID=83&amp;offensive=0&amp;pergame=0" TargetMode="External"/><Relationship Id="rId608" Type="http://schemas.openxmlformats.org/officeDocument/2006/relationships/hyperlink" Target="https://www.synergysportstech.com/Synergy/Sport/Basketball/web/teamsst/Video/QuantifiedTeam2Printable.aspx?iTeamID=2621&amp;iSeasonID=2020&amp;iGameSubTypeID=83&amp;offensive=0&amp;pergame=0" TargetMode="External"/><Relationship Id="rId191" Type="http://schemas.openxmlformats.org/officeDocument/2006/relationships/hyperlink" Target="https://www.synergysportstech.com/Synergy/Sport/Basketball/web/teamsst/Video/QuantifiedTeam2Printable.aspx?iTeamID=997&amp;iSeasonID=2020&amp;iGameSubTypeID=83&amp;offensive=1&amp;pergame=0" TargetMode="External"/><Relationship Id="rId205" Type="http://schemas.openxmlformats.org/officeDocument/2006/relationships/hyperlink" Target="https://www.synergysportstech.com/Synergy/Sport/Basketball/web/teamsst/Video/QuantifiedTeam2Printable.aspx?iTeamID=2288&amp;iSeasonID=2020&amp;iGameSubTypeID=83&amp;offensive=1&amp;pergame=0" TargetMode="External"/><Relationship Id="rId247" Type="http://schemas.openxmlformats.org/officeDocument/2006/relationships/hyperlink" Target="https://www.synergysportstech.com/Synergy/Sport/Basketball/web/teamsst/Video/QuantifiedTeam2Printable.aspx?iTeamID=2334&amp;iSeasonID=2020&amp;iGameSubTypeID=83&amp;offensive=1&amp;pergame=0" TargetMode="External"/><Relationship Id="rId412" Type="http://schemas.openxmlformats.org/officeDocument/2006/relationships/hyperlink" Target="https://www.synergysportstech.com/Synergy/Sport/Basketball/web/teamsst/Video/QuantifiedTeam2Printable.aspx?iTeamID=2227&amp;iSeasonID=2020&amp;iGameSubTypeID=83&amp;offensive=0&amp;pergame=0" TargetMode="External"/><Relationship Id="rId107" Type="http://schemas.openxmlformats.org/officeDocument/2006/relationships/hyperlink" Target="https://www.synergysportstech.com/Synergy/Sport/Basketball/web/teamsst/Video/QuantifiedTeam2Printable.aspx?iTeamID=2365&amp;iSeasonID=2020&amp;iGameSubTypeID=83&amp;offensive=1&amp;pergame=0" TargetMode="External"/><Relationship Id="rId289" Type="http://schemas.openxmlformats.org/officeDocument/2006/relationships/hyperlink" Target="https://www.synergysportstech.com/Synergy/Sport/Basketball/web/teamsst/Video/QuantifiedTeam2Printable.aspx?iTeamID=2391&amp;iSeasonID=2020&amp;iGameSubTypeID=83&amp;offensive=1&amp;pergame=0" TargetMode="External"/><Relationship Id="rId454" Type="http://schemas.openxmlformats.org/officeDocument/2006/relationships/hyperlink" Target="https://www.synergysportstech.com/Synergy/Sport/Basketball/web/teamsst/Video/QuantifiedTeam2Printable.aspx?iTeamID=2231&amp;iSeasonID=2020&amp;iGameSubTypeID=83&amp;offensive=0&amp;pergame=0" TargetMode="External"/><Relationship Id="rId496" Type="http://schemas.openxmlformats.org/officeDocument/2006/relationships/hyperlink" Target="https://www.synergysportstech.com/Synergy/Sport/Basketball/web/teamsst/Video/QuantifiedTeam2Printable.aspx?iTeamID=2098&amp;iSeasonID=2020&amp;iGameSubTypeID=83&amp;offensive=0&amp;pergame=0" TargetMode="External"/><Relationship Id="rId661" Type="http://schemas.openxmlformats.org/officeDocument/2006/relationships/hyperlink" Target="https://www.synergysportstech.com/Synergy/Sport/Basketball/web/teamsst/Video/QuantifiedTeam2Printable.aspx?iTeamID=2678&amp;iSeasonID=2020&amp;iGameSubTypeID=83&amp;offensive=1&amp;pergame=0" TargetMode="External"/><Relationship Id="rId11" Type="http://schemas.openxmlformats.org/officeDocument/2006/relationships/hyperlink" Target="https://www.synergysportstech.com/Synergy/Sport/Basketball/web/teamsst/Video/QuantifiedTeam2Printable.aspx?iTeamID=965&amp;iSeasonID=2020&amp;iGameSubTypeID=83&amp;offensive=1&amp;pergame=0" TargetMode="External"/><Relationship Id="rId53" Type="http://schemas.openxmlformats.org/officeDocument/2006/relationships/hyperlink" Target="https://www.synergysportstech.com/Synergy/Sport/Basketball/web/teamsst/Video/QuantifiedTeam2Printable.aspx?iTeamID=2281&amp;iSeasonID=2020&amp;iGameSubTypeID=83&amp;offensive=1&amp;pergame=0" TargetMode="External"/><Relationship Id="rId149" Type="http://schemas.openxmlformats.org/officeDocument/2006/relationships/hyperlink" Target="https://www.synergysportstech.com/Synergy/Sport/Basketball/web/teamsst/Video/QuantifiedTeam2Printable.aspx?iTeamID=2262&amp;iSeasonID=2020&amp;iGameSubTypeID=83&amp;offensive=1&amp;pergame=0" TargetMode="External"/><Relationship Id="rId314" Type="http://schemas.openxmlformats.org/officeDocument/2006/relationships/hyperlink" Target="https://www.synergysportstech.com/Synergy/Sport/Basketball/web/teamsst/Video/QuantifiedTeam2Printable.aspx?iTeamID=2202&amp;iSeasonID=2020&amp;iGameSubTypeID=83&amp;offensive=0&amp;pergame=0" TargetMode="External"/><Relationship Id="rId356" Type="http://schemas.openxmlformats.org/officeDocument/2006/relationships/hyperlink" Target="https://www.synergysportstech.com/Synergy/Sport/Basketball/web/teamsst/Video/QuantifiedTeam2Printable.aspx?iTeamID=2403&amp;iSeasonID=2020&amp;iGameSubTypeID=83&amp;offensive=0&amp;pergame=0" TargetMode="External"/><Relationship Id="rId398" Type="http://schemas.openxmlformats.org/officeDocument/2006/relationships/hyperlink" Target="https://www.synergysportstech.com/Synergy/Sport/Basketball/web/teamsst/Video/QuantifiedTeam2Printable.aspx?iTeamID=2289&amp;iSeasonID=2020&amp;iGameSubTypeID=83&amp;offensive=0&amp;pergame=0" TargetMode="External"/><Relationship Id="rId521" Type="http://schemas.openxmlformats.org/officeDocument/2006/relationships/hyperlink" Target="https://www.synergysportstech.com/Synergy/Sport/Basketball/web/teamsst/Video/QuantifiedTeam2Printable.aspx?iTeamID=2062&amp;iSeasonID=2020&amp;iGameSubTypeID=83&amp;offensive=1&amp;pergame=0" TargetMode="External"/><Relationship Id="rId563" Type="http://schemas.openxmlformats.org/officeDocument/2006/relationships/hyperlink" Target="https://www.synergysportstech.com/Synergy/Sport/Basketball/web/teamsst/Video/QuantifiedTeam2Printable.aspx?iTeamID=2388&amp;iSeasonID=2020&amp;iGameSubTypeID=83&amp;offensive=1&amp;pergame=0" TargetMode="External"/><Relationship Id="rId619" Type="http://schemas.openxmlformats.org/officeDocument/2006/relationships/hyperlink" Target="https://www.synergysportstech.com/Synergy/Sport/Basketball/web/teamsst/Video/QuantifiedTeam2Printable.aspx?iTeamID=2187&amp;iSeasonID=2020&amp;iGameSubTypeID=83&amp;offensive=1&amp;pergame=0" TargetMode="External"/><Relationship Id="rId95" Type="http://schemas.openxmlformats.org/officeDocument/2006/relationships/hyperlink" Target="https://www.synergysportstech.com/Synergy/Sport/Basketball/web/teamsst/Video/QuantifiedTeam2Printable.aspx?iTeamID=2181&amp;iSeasonID=2020&amp;iGameSubTypeID=83&amp;offensive=1&amp;pergame=0" TargetMode="External"/><Relationship Id="rId160" Type="http://schemas.openxmlformats.org/officeDocument/2006/relationships/hyperlink" Target="https://www.synergysportstech.com/Synergy/Sport/Basketball/web/teamsst/Video/QuantifiedTeam2Printable.aspx?iTeamID=2076&amp;iSeasonID=2020&amp;iGameSubTypeID=83&amp;offensive=0&amp;pergame=0" TargetMode="External"/><Relationship Id="rId216" Type="http://schemas.openxmlformats.org/officeDocument/2006/relationships/hyperlink" Target="https://www.synergysportstech.com/Synergy/Sport/Basketball/web/teamsst/Video/QuantifiedTeam2Printable.aspx?iTeamID=2223&amp;iSeasonID=2020&amp;iGameSubTypeID=83&amp;offensive=0&amp;pergame=0" TargetMode="External"/><Relationship Id="rId423" Type="http://schemas.openxmlformats.org/officeDocument/2006/relationships/hyperlink" Target="https://www.synergysportstech.com/Synergy/Sport/Basketball/web/teamsst/Video/QuantifiedTeam2Printable.aspx?iTeamID=2326&amp;iSeasonID=2020&amp;iGameSubTypeID=83&amp;offensive=1&amp;pergame=0" TargetMode="External"/><Relationship Id="rId258" Type="http://schemas.openxmlformats.org/officeDocument/2006/relationships/hyperlink" Target="https://www.synergysportstech.com/Synergy/Sport/Basketball/web/teamsst/Video/QuantifiedTeam2Printable.aspx?iTeamID=2321&amp;iSeasonID=2020&amp;iGameSubTypeID=83&amp;offensive=0&amp;pergame=0" TargetMode="External"/><Relationship Id="rId465" Type="http://schemas.openxmlformats.org/officeDocument/2006/relationships/hyperlink" Target="https://www.synergysportstech.com/Synergy/Sport/Basketball/web/teamsst/Video/QuantifiedTeam2Printable.aspx?iTeamID=2386&amp;iSeasonID=2020&amp;iGameSubTypeID=83&amp;offensive=1&amp;pergame=0" TargetMode="External"/><Relationship Id="rId630" Type="http://schemas.openxmlformats.org/officeDocument/2006/relationships/hyperlink" Target="https://www.synergysportstech.com/Synergy/Sport/Basketball/web/teamsst/Video/QuantifiedTeam2Printable.aspx?iTeamID=2277&amp;iSeasonID=2020&amp;iGameSubTypeID=83&amp;offensive=0&amp;pergame=0" TargetMode="External"/><Relationship Id="rId672" Type="http://schemas.openxmlformats.org/officeDocument/2006/relationships/hyperlink" Target="https://www.synergysportstech.com/Synergy/Sport/Basketball/web/teamsst/Video/QuantifiedTeam2Printable.aspx?iTeamID=2228&amp;iSeasonID=2020&amp;iGameSubTypeID=83&amp;offensive=0&amp;pergame=0" TargetMode="External"/><Relationship Id="rId22" Type="http://schemas.openxmlformats.org/officeDocument/2006/relationships/hyperlink" Target="https://www.synergysportstech.com/Synergy/Sport/Basketball/web/teamsst/Video/QuantifiedTeam2Printable.aspx?iTeamID=2215&amp;iSeasonID=2020&amp;iGameSubTypeID=83&amp;offensive=0&amp;pergame=0" TargetMode="External"/><Relationship Id="rId64" Type="http://schemas.openxmlformats.org/officeDocument/2006/relationships/hyperlink" Target="https://www.synergysportstech.com/Synergy/Sport/Basketball/web/teamsst/Video/QuantifiedTeam2Printable.aspx?iTeamID=2302&amp;iSeasonID=2020&amp;iGameSubTypeID=83&amp;offensive=0&amp;pergame=0" TargetMode="External"/><Relationship Id="rId118" Type="http://schemas.openxmlformats.org/officeDocument/2006/relationships/hyperlink" Target="https://www.synergysportstech.com/Synergy/Sport/Basketball/web/teamsst/Video/QuantifiedTeam2Printable.aspx?iTeamID=2347&amp;iSeasonID=2020&amp;iGameSubTypeID=83&amp;offensive=0&amp;pergame=0" TargetMode="External"/><Relationship Id="rId325" Type="http://schemas.openxmlformats.org/officeDocument/2006/relationships/hyperlink" Target="https://www.synergysportstech.com/Synergy/Sport/Basketball/web/teamsst/Video/QuantifiedTeam2Printable.aspx?iTeamID=2085&amp;iSeasonID=2020&amp;iGameSubTypeID=83&amp;offensive=1&amp;pergame=0" TargetMode="External"/><Relationship Id="rId367" Type="http://schemas.openxmlformats.org/officeDocument/2006/relationships/hyperlink" Target="https://www.synergysportstech.com/Synergy/Sport/Basketball/web/teamsst/Video/QuantifiedTeam2Printable.aspx?iTeamID=964&amp;iSeasonID=2020&amp;iGameSubTypeID=83&amp;offensive=1&amp;pergame=0" TargetMode="External"/><Relationship Id="rId532" Type="http://schemas.openxmlformats.org/officeDocument/2006/relationships/hyperlink" Target="https://www.synergysportstech.com/Synergy/Sport/Basketball/web/teamsst/Video/QuantifiedTeam2Printable.aspx?iTeamID=2386&amp;iSeasonID=2020&amp;iGameSubTypeID=83&amp;offensive=0&amp;pergame=0" TargetMode="External"/><Relationship Id="rId574" Type="http://schemas.openxmlformats.org/officeDocument/2006/relationships/hyperlink" Target="https://www.synergysportstech.com/Synergy/Sport/Basketball/web/teamsst/Video/QuantifiedTeam2Printable.aspx?iTeamID=995&amp;iSeasonID=2020&amp;iGameSubTypeID=83&amp;offensive=0&amp;pergame=0" TargetMode="External"/><Relationship Id="rId171" Type="http://schemas.openxmlformats.org/officeDocument/2006/relationships/hyperlink" Target="https://www.synergysportstech.com/Synergy/Sport/Basketball/web/teamsst/Video/QuantifiedTeam2Printable.aspx?iTeamID=2236&amp;iSeasonID=2020&amp;iGameSubTypeID=83&amp;offensive=1&amp;pergame=0" TargetMode="External"/><Relationship Id="rId227" Type="http://schemas.openxmlformats.org/officeDocument/2006/relationships/hyperlink" Target="https://www.synergysportstech.com/Synergy/Sport/Basketball/web/teamsst/Video/QuantifiedTeam2Printable.aspx?iTeamID=2233&amp;iSeasonID=2020&amp;iGameSubTypeID=83&amp;offensive=1&amp;pergame=0" TargetMode="External"/><Relationship Id="rId269" Type="http://schemas.openxmlformats.org/officeDocument/2006/relationships/hyperlink" Target="https://www.synergysportstech.com/Synergy/Sport/Basketball/web/teamsst/Video/QuantifiedTeam2Printable.aspx?iTeamID=2374&amp;iSeasonID=2020&amp;iGameSubTypeID=83&amp;offensive=1&amp;pergame=0" TargetMode="External"/><Relationship Id="rId434" Type="http://schemas.openxmlformats.org/officeDocument/2006/relationships/hyperlink" Target="https://www.synergysportstech.com/Synergy/Sport/Basketball/web/teamsst/Video/QuantifiedTeam2Printable.aspx?iTeamID=5600&amp;iSeasonID=2020&amp;iGameSubTypeID=83&amp;offensive=0&amp;pergame=0" TargetMode="External"/><Relationship Id="rId476" Type="http://schemas.openxmlformats.org/officeDocument/2006/relationships/hyperlink" Target="https://www.synergysportstech.com/Synergy/Sport/Basketball/web/teamsst/Video/QuantifiedTeam2Printable.aspx?iTeamID=2244&amp;iSeasonID=2020&amp;iGameSubTypeID=83&amp;offensive=0&amp;pergame=0" TargetMode="External"/><Relationship Id="rId641" Type="http://schemas.openxmlformats.org/officeDocument/2006/relationships/hyperlink" Target="https://www.synergysportstech.com/Synergy/Sport/Basketball/web/teamsst/Video/QuantifiedTeam2Printable.aspx?iTeamID=2259&amp;iSeasonID=2020&amp;iGameSubTypeID=83&amp;offensive=1&amp;pergame=0" TargetMode="External"/><Relationship Id="rId683" Type="http://schemas.openxmlformats.org/officeDocument/2006/relationships/hyperlink" Target="https://www.synergysportstech.com/Synergy/Sport/Basketball/web/teamsst/Video/QuantifiedTeam2Printable.aspx?iTeamID=2271&amp;iSeasonID=2020&amp;iGameSubTypeID=83&amp;offensive=1&amp;pergame=0" TargetMode="External"/><Relationship Id="rId33" Type="http://schemas.openxmlformats.org/officeDocument/2006/relationships/hyperlink" Target="https://www.synergysportstech.com/Synergy/Sport/Basketball/web/teamsst/Video/QuantifiedTeam2Printable.aspx?iTeamID=970&amp;iSeasonID=2020&amp;iGameSubTypeID=83&amp;offensive=1&amp;pergame=0" TargetMode="External"/><Relationship Id="rId129" Type="http://schemas.openxmlformats.org/officeDocument/2006/relationships/hyperlink" Target="https://www.synergysportstech.com/Synergy/Sport/Basketball/web/teamsst/Video/QuantifiedTeam2Printable.aspx?iTeamID=2263&amp;iSeasonID=2020&amp;iGameSubTypeID=83&amp;offensive=1&amp;pergame=0" TargetMode="External"/><Relationship Id="rId280" Type="http://schemas.openxmlformats.org/officeDocument/2006/relationships/hyperlink" Target="https://www.synergysportstech.com/Synergy/Sport/Basketball/web/teamsst/Video/QuantifiedTeam2Printable.aspx?iTeamID=2153&amp;iSeasonID=2020&amp;iGameSubTypeID=83&amp;offensive=0&amp;pergame=0" TargetMode="External"/><Relationship Id="rId336" Type="http://schemas.openxmlformats.org/officeDocument/2006/relationships/hyperlink" Target="https://www.synergysportstech.com/Synergy/Sport/Basketball/web/teamsst/Video/QuantifiedTeam2Printable.aspx?iTeamID=2330&amp;iSeasonID=2020&amp;iGameSubTypeID=83&amp;offensive=0&amp;pergame=0" TargetMode="External"/><Relationship Id="rId501" Type="http://schemas.openxmlformats.org/officeDocument/2006/relationships/hyperlink" Target="https://www.synergysportstech.com/Synergy/Sport/Basketball/web/teamsst/Video/QuantifiedTeam2Printable.aspx?iTeamID=2304&amp;iSeasonID=2020&amp;iGameSubTypeID=83&amp;offensive=1&amp;pergame=0" TargetMode="External"/><Relationship Id="rId543" Type="http://schemas.openxmlformats.org/officeDocument/2006/relationships/hyperlink" Target="https://www.synergysportstech.com/Synergy/Sport/Basketball/web/teamsst/Video/QuantifiedTeam2Printable.aspx?iTeamID=2098&amp;iSeasonID=2020&amp;iGameSubTypeID=83&amp;offensive=1&amp;pergame=0" TargetMode="External"/><Relationship Id="rId75" Type="http://schemas.openxmlformats.org/officeDocument/2006/relationships/hyperlink" Target="https://www.synergysportstech.com/Synergy/Sport/Basketball/web/teamsst/Video/QuantifiedTeam2Printable.aspx?iTeamID=1323&amp;iSeasonID=2020&amp;iGameSubTypeID=83&amp;offensive=1&amp;pergame=0" TargetMode="External"/><Relationship Id="rId140" Type="http://schemas.openxmlformats.org/officeDocument/2006/relationships/hyperlink" Target="https://www.synergysportstech.com/Synergy/Sport/Basketball/web/teamsst/Video/QuantifiedTeam2Printable.aspx?iTeamID=2311&amp;iSeasonID=2020&amp;iGameSubTypeID=83&amp;offensive=0&amp;pergame=0" TargetMode="External"/><Relationship Id="rId182" Type="http://schemas.openxmlformats.org/officeDocument/2006/relationships/hyperlink" Target="https://www.synergysportstech.com/Synergy/Sport/Basketball/web/teamsst/Video/QuantifiedTeam2Printable.aspx?iTeamID=2354&amp;iSeasonID=2020&amp;iGameSubTypeID=83&amp;offensive=0&amp;pergame=0" TargetMode="External"/><Relationship Id="rId378" Type="http://schemas.openxmlformats.org/officeDocument/2006/relationships/hyperlink" Target="https://www.synergysportstech.com/Synergy/Sport/Basketball/web/teamsst/Video/QuantifiedTeam2Printable.aspx?iTeamID=2408&amp;iSeasonID=2020&amp;iGameSubTypeID=83&amp;offensive=0&amp;pergame=0" TargetMode="External"/><Relationship Id="rId403" Type="http://schemas.openxmlformats.org/officeDocument/2006/relationships/hyperlink" Target="https://www.synergysportstech.com/Synergy/Sport/Basketball/web/teamsst/Video/QuantifiedTeam2Printable.aspx?iTeamID=2195&amp;iSeasonID=2020&amp;iGameSubTypeID=83&amp;offensive=1&amp;pergame=0" TargetMode="External"/><Relationship Id="rId585" Type="http://schemas.openxmlformats.org/officeDocument/2006/relationships/hyperlink" Target="https://www.synergysportstech.com/Synergy/Sport/Basketball/web/teamsst/Video/QuantifiedTeam2Printable.aspx?iTeamID=2249&amp;iSeasonID=2020&amp;iGameSubTypeID=83&amp;offensive=1&amp;pergame=0" TargetMode="External"/><Relationship Id="rId6" Type="http://schemas.openxmlformats.org/officeDocument/2006/relationships/hyperlink" Target="https://www.synergysportstech.com/Synergy/Sport/Basketball/web/teamsst/Video/QuantifiedTeam2Printable.aspx?iTeamID=2106&amp;iSeasonID=2020&amp;iGameSubTypeID=83&amp;offensive=0&amp;pergame=0" TargetMode="External"/><Relationship Id="rId238" Type="http://schemas.openxmlformats.org/officeDocument/2006/relationships/hyperlink" Target="https://www.synergysportstech.com/Synergy/Sport/Basketball/web/teamsst/Video/QuantifiedTeam2Printable.aspx?iTeamID=999&amp;iSeasonID=2020&amp;iGameSubTypeID=83&amp;offensive=0&amp;pergame=0" TargetMode="External"/><Relationship Id="rId445" Type="http://schemas.openxmlformats.org/officeDocument/2006/relationships/hyperlink" Target="https://www.synergysportstech.com/Synergy/Sport/Basketball/web/teamsst/Video/QuantifiedTeam2Printable.aspx?iTeamID=2173&amp;iSeasonID=2020&amp;iGameSubTypeID=83&amp;offensive=1&amp;pergame=0" TargetMode="External"/><Relationship Id="rId487" Type="http://schemas.openxmlformats.org/officeDocument/2006/relationships/hyperlink" Target="https://www.synergysportstech.com/Synergy/Sport/Basketball/web/teamsst/Video/QuantifiedTeam2Printable.aspx?iTeamID=2402&amp;iSeasonID=2020&amp;iGameSubTypeID=83&amp;offensive=1&amp;pergame=0" TargetMode="External"/><Relationship Id="rId610" Type="http://schemas.openxmlformats.org/officeDocument/2006/relationships/hyperlink" Target="https://www.synergysportstech.com/Synergy/Sport/Basketball/web/teamsst/Video/QuantifiedTeam2Printable.aspx?iTeamID=969&amp;iSeasonID=2020&amp;iGameSubTypeID=83&amp;offensive=0&amp;pergame=0" TargetMode="External"/><Relationship Id="rId652" Type="http://schemas.openxmlformats.org/officeDocument/2006/relationships/hyperlink" Target="https://www.synergysportstech.com/Synergy/Sport/Basketball/web/teamsst/Video/QuantifiedTeam2Printable.aspx?iTeamID=2391&amp;iSeasonID=2020&amp;iGameSubTypeID=83&amp;offensive=0&amp;pergame=0" TargetMode="External"/><Relationship Id="rId291" Type="http://schemas.openxmlformats.org/officeDocument/2006/relationships/hyperlink" Target="https://www.synergysportstech.com/Synergy/Sport/Basketball/web/teamsst/Video/QuantifiedTeam2Printable.aspx?iTeamID=2312&amp;iSeasonID=2020&amp;iGameSubTypeID=83&amp;offensive=1&amp;pergame=0" TargetMode="External"/><Relationship Id="rId305" Type="http://schemas.openxmlformats.org/officeDocument/2006/relationships/hyperlink" Target="https://www.synergysportstech.com/Synergy/Sport/Basketball/web/teamsst/Video/QuantifiedTeam2Printable.aspx?iTeamID=2129&amp;iSeasonID=2020&amp;iGameSubTypeID=83&amp;offensive=1&amp;pergame=0" TargetMode="External"/><Relationship Id="rId347" Type="http://schemas.openxmlformats.org/officeDocument/2006/relationships/hyperlink" Target="https://www.synergysportstech.com/Synergy/Sport/Basketball/web/teamsst/Video/QuantifiedTeam2Printable.aspx?iTeamID=2260&amp;iSeasonID=2020&amp;iGameSubTypeID=83&amp;offensive=1&amp;pergame=0" TargetMode="External"/><Relationship Id="rId512" Type="http://schemas.openxmlformats.org/officeDocument/2006/relationships/hyperlink" Target="https://www.synergysportstech.com/Synergy/Sport/Basketball/web/teamsst/Video/QuantifiedTeam2Printable.aspx?iTeamID=2273&amp;iSeasonID=2020&amp;iGameSubTypeID=83&amp;offensive=0&amp;pergame=0" TargetMode="External"/><Relationship Id="rId44" Type="http://schemas.openxmlformats.org/officeDocument/2006/relationships/hyperlink" Target="https://www.synergysportstech.com/Synergy/Sport/Basketball/web/teamsst/Video/QuantifiedTeam2Printable.aspx?iTeamID=975&amp;iSeasonID=2020&amp;iGameSubTypeID=83&amp;offensive=0&amp;pergame=0" TargetMode="External"/><Relationship Id="rId86" Type="http://schemas.openxmlformats.org/officeDocument/2006/relationships/hyperlink" Target="https://www.synergysportstech.com/Synergy/Sport/Basketball/web/teamsst/Video/QuantifiedTeam2Printable.aspx?iTeamID=2253&amp;iSeasonID=2020&amp;iGameSubTypeID=83&amp;offensive=0&amp;pergame=0" TargetMode="External"/><Relationship Id="rId151" Type="http://schemas.openxmlformats.org/officeDocument/2006/relationships/hyperlink" Target="https://www.synergysportstech.com/Synergy/Sport/Basketball/web/teamsst/Video/QuantifiedTeam2Printable.aspx?iTeamID=2399&amp;iSeasonID=2020&amp;iGameSubTypeID=83&amp;offensive=1&amp;pergame=0" TargetMode="External"/><Relationship Id="rId389" Type="http://schemas.openxmlformats.org/officeDocument/2006/relationships/hyperlink" Target="https://www.synergysportstech.com/Synergy/Sport/Basketball/web/teamsst/Video/QuantifiedTeam2Printable.aspx?iTeamID=2115&amp;iSeasonID=2020&amp;iGameSubTypeID=83&amp;offensive=1&amp;pergame=0" TargetMode="External"/><Relationship Id="rId554" Type="http://schemas.openxmlformats.org/officeDocument/2006/relationships/hyperlink" Target="https://www.synergysportstech.com/Synergy/Sport/Basketball/web/teamsst/Video/QuantifiedTeam2Printable.aspx?iTeamID=2328&amp;iSeasonID=2020&amp;iGameSubTypeID=83&amp;offensive=0&amp;pergame=0" TargetMode="External"/><Relationship Id="rId596" Type="http://schemas.openxmlformats.org/officeDocument/2006/relationships/hyperlink" Target="https://www.synergysportstech.com/Synergy/Sport/Basketball/web/teamsst/Video/QuantifiedTeam2Printable.aspx?iTeamID=2140&amp;iSeasonID=2020&amp;iGameSubTypeID=83&amp;offensive=0&amp;pergame=0" TargetMode="External"/><Relationship Id="rId193" Type="http://schemas.openxmlformats.org/officeDocument/2006/relationships/hyperlink" Target="https://www.synergysportstech.com/Synergy/Sport/Basketball/web/teamsst/Video/QuantifiedTeam2Printable.aspx?iTeamID=2164&amp;iSeasonID=2020&amp;iGameSubTypeID=83&amp;offensive=1&amp;pergame=0" TargetMode="External"/><Relationship Id="rId207" Type="http://schemas.openxmlformats.org/officeDocument/2006/relationships/hyperlink" Target="https://www.synergysportstech.com/Synergy/Sport/Basketball/web/teamsst/Video/QuantifiedTeam2Printable.aspx?iTeamID=2342&amp;iSeasonID=2020&amp;iGameSubTypeID=83&amp;offensive=1&amp;pergame=0" TargetMode="External"/><Relationship Id="rId249" Type="http://schemas.openxmlformats.org/officeDocument/2006/relationships/hyperlink" Target="https://www.synergysportstech.com/Synergy/Sport/Basketball/web/teamsst/Video/QuantifiedTeam2Printable.aspx?iTeamID=2305&amp;iSeasonID=2020&amp;iGameSubTypeID=83&amp;offensive=1&amp;pergame=0" TargetMode="External"/><Relationship Id="rId414" Type="http://schemas.openxmlformats.org/officeDocument/2006/relationships/hyperlink" Target="https://www.synergysportstech.com/Synergy/Sport/Basketball/web/teamsst/Video/QuantifiedTeam2Printable.aspx?iTeamID=2753&amp;iSeasonID=2020&amp;iGameSubTypeID=83&amp;offensive=0&amp;pergame=0" TargetMode="External"/><Relationship Id="rId456" Type="http://schemas.openxmlformats.org/officeDocument/2006/relationships/hyperlink" Target="https://www.synergysportstech.com/Synergy/Sport/Basketball/web/teamsst/Video/QuantifiedTeam2Printable.aspx?iTeamID=2109&amp;iSeasonID=2020&amp;iGameSubTypeID=83&amp;offensive=0&amp;pergame=0" TargetMode="External"/><Relationship Id="rId498" Type="http://schemas.openxmlformats.org/officeDocument/2006/relationships/hyperlink" Target="https://www.synergysportstech.com/Synergy/Sport/Basketball/web/teamsst/Video/QuantifiedTeam2Printable.aspx?iTeamID=2096&amp;iSeasonID=2020&amp;iGameSubTypeID=83&amp;offensive=0&amp;pergame=0" TargetMode="External"/><Relationship Id="rId621" Type="http://schemas.openxmlformats.org/officeDocument/2006/relationships/hyperlink" Target="https://www.synergysportstech.com/Synergy/Sport/Basketball/web/teamsst/Video/QuantifiedTeam2Printable.aspx?iTeamID=2337&amp;iSeasonID=2020&amp;iGameSubTypeID=83&amp;offensive=1&amp;pergame=0" TargetMode="External"/><Relationship Id="rId663" Type="http://schemas.openxmlformats.org/officeDocument/2006/relationships/hyperlink" Target="https://www.synergysportstech.com/Synergy/Sport/Basketball/web/teamsst/Video/QuantifiedTeam2Printable.aspx?iTeamID=2223&amp;iSeasonID=2020&amp;iGameSubTypeID=83&amp;offensive=1&amp;pergame=0" TargetMode="External"/><Relationship Id="rId13" Type="http://schemas.openxmlformats.org/officeDocument/2006/relationships/hyperlink" Target="https://www.synergysportstech.com/Synergy/Sport/Basketball/web/teamsst/Video/QuantifiedTeam2Printable.aspx?iTeamID=2093&amp;iSeasonID=2020&amp;iGameSubTypeID=83&amp;offensive=1&amp;pergame=0" TargetMode="External"/><Relationship Id="rId109" Type="http://schemas.openxmlformats.org/officeDocument/2006/relationships/hyperlink" Target="https://www.synergysportstech.com/Synergy/Sport/Basketball/web/teamsst/Video/QuantifiedTeam2Printable.aspx?iTeamID=2089&amp;iSeasonID=2020&amp;iGameSubTypeID=83&amp;offensive=1&amp;pergame=0" TargetMode="External"/><Relationship Id="rId260" Type="http://schemas.openxmlformats.org/officeDocument/2006/relationships/hyperlink" Target="https://www.synergysportstech.com/Synergy/Sport/Basketball/web/teamsst/Video/QuantifiedTeam2Printable.aspx?iTeamID=2306&amp;iSeasonID=2020&amp;iGameSubTypeID=83&amp;offensive=0&amp;pergame=0" TargetMode="External"/><Relationship Id="rId316" Type="http://schemas.openxmlformats.org/officeDocument/2006/relationships/hyperlink" Target="https://www.synergysportstech.com/Synergy/Sport/Basketball/web/teamsst/Video/QuantifiedTeam2Printable.aspx?iTeamID=2173&amp;iSeasonID=2020&amp;iGameSubTypeID=83&amp;offensive=0&amp;pergame=0" TargetMode="External"/><Relationship Id="rId523" Type="http://schemas.openxmlformats.org/officeDocument/2006/relationships/hyperlink" Target="https://www.synergysportstech.com/Synergy/Sport/Basketball/web/teamsst/Video/QuantifiedTeam2Printable.aspx?iTeamID=2286&amp;iSeasonID=2020&amp;iGameSubTypeID=83&amp;offensive=1&amp;pergame=0" TargetMode="External"/><Relationship Id="rId55" Type="http://schemas.openxmlformats.org/officeDocument/2006/relationships/hyperlink" Target="https://www.synergysportstech.com/Synergy/Sport/Basketball/web/teamsst/Video/QuantifiedTeam2Printable.aspx?iTeamID=2134&amp;iSeasonID=2020&amp;iGameSubTypeID=83&amp;offensive=1&amp;pergame=0" TargetMode="External"/><Relationship Id="rId97" Type="http://schemas.openxmlformats.org/officeDocument/2006/relationships/hyperlink" Target="https://www.synergysportstech.com/Synergy/Sport/Basketball/web/teamsst/Video/QuantifiedTeam2Printable.aspx?iTeamID=2657&amp;iSeasonID=2020&amp;iGameSubTypeID=83&amp;offensive=1&amp;pergame=0" TargetMode="External"/><Relationship Id="rId120" Type="http://schemas.openxmlformats.org/officeDocument/2006/relationships/hyperlink" Target="https://www.synergysportstech.com/Synergy/Sport/Basketball/web/teamsst/Video/QuantifiedTeam2Printable.aspx?iTeamID=2166&amp;iSeasonID=2020&amp;iGameSubTypeID=83&amp;offensive=0&amp;pergame=0" TargetMode="External"/><Relationship Id="rId358" Type="http://schemas.openxmlformats.org/officeDocument/2006/relationships/hyperlink" Target="https://www.synergysportstech.com/Synergy/Sport/Basketball/web/teamsst/Video/QuantifiedTeam2Printable.aspx?iTeamID=2378&amp;iSeasonID=2020&amp;iGameSubTypeID=83&amp;offensive=0&amp;pergame=0" TargetMode="External"/><Relationship Id="rId565" Type="http://schemas.openxmlformats.org/officeDocument/2006/relationships/hyperlink" Target="https://www.synergysportstech.com/Synergy/Sport/Basketball/web/teamsst/Video/QuantifiedTeam2Printable.aspx?iTeamID=2159&amp;iSeasonID=2020&amp;iGameSubTypeID=83&amp;offensive=1&amp;pergame=0" TargetMode="External"/><Relationship Id="rId162" Type="http://schemas.openxmlformats.org/officeDocument/2006/relationships/hyperlink" Target="https://www.synergysportstech.com/Synergy/Sport/Basketball/web/teamsst/Video/QuantifiedTeam2Printable.aspx?iTeamID=2245&amp;iSeasonID=2020&amp;iGameSubTypeID=83&amp;offensive=0&amp;pergame=0" TargetMode="External"/><Relationship Id="rId218" Type="http://schemas.openxmlformats.org/officeDocument/2006/relationships/hyperlink" Target="https://www.synergysportstech.com/Synergy/Sport/Basketball/web/teamsst/Video/QuantifiedTeam2Printable.aspx?iTeamID=2205&amp;iSeasonID=2020&amp;iGameSubTypeID=83&amp;offensive=0&amp;pergame=0" TargetMode="External"/><Relationship Id="rId425" Type="http://schemas.openxmlformats.org/officeDocument/2006/relationships/hyperlink" Target="https://www.synergysportstech.com/Synergy/Sport/Basketball/web/teamsst/Video/QuantifiedTeam2Printable.aspx?iTeamID=2137&amp;iSeasonID=2020&amp;iGameSubTypeID=83&amp;offensive=1&amp;pergame=0" TargetMode="External"/><Relationship Id="rId467" Type="http://schemas.openxmlformats.org/officeDocument/2006/relationships/hyperlink" Target="https://www.synergysportstech.com/Synergy/Sport/Basketball/web/teamsst/Video/QuantifiedTeam2Printable.aspx?iTeamID=2408&amp;iSeasonID=2020&amp;iGameSubTypeID=83&amp;offensive=1&amp;pergame=0" TargetMode="External"/><Relationship Id="rId632" Type="http://schemas.openxmlformats.org/officeDocument/2006/relationships/hyperlink" Target="https://www.synergysportstech.com/Synergy/Sport/Basketball/web/teamsst/Video/QuantifiedTeam2Printable.aspx?iTeamID=2404&amp;iSeasonID=2020&amp;iGameSubTypeID=83&amp;offensive=0&amp;pergame=0" TargetMode="External"/><Relationship Id="rId271" Type="http://schemas.openxmlformats.org/officeDocument/2006/relationships/hyperlink" Target="https://www.synergysportstech.com/Synergy/Sport/Basketball/web/teamsst/Video/QuantifiedTeam2Printable.aspx?iTeamID=993&amp;iSeasonID=2020&amp;iGameSubTypeID=83&amp;offensive=1&amp;pergame=0" TargetMode="External"/><Relationship Id="rId674" Type="http://schemas.openxmlformats.org/officeDocument/2006/relationships/hyperlink" Target="https://www.synergysportstech.com/Synergy/Sport/Basketball/web/teamsst/Video/QuantifiedTeam2Printable.aspx?iTeamID=2271&amp;iSeasonID=2020&amp;iGameSubTypeID=83&amp;offensive=0&amp;pergame=0" TargetMode="External"/><Relationship Id="rId24" Type="http://schemas.openxmlformats.org/officeDocument/2006/relationships/hyperlink" Target="https://www.synergysportstech.com/Synergy/Sport/Basketball/web/teamsst/Video/QuantifiedTeam2Printable.aspx?iTeamID=2349&amp;iSeasonID=2020&amp;iGameSubTypeID=83&amp;offensive=0&amp;pergame=0" TargetMode="External"/><Relationship Id="rId66" Type="http://schemas.openxmlformats.org/officeDocument/2006/relationships/hyperlink" Target="https://www.synergysportstech.com/Synergy/Sport/Basketball/web/teamsst/Video/QuantifiedTeam2Printable.aspx?iTeamID=2384&amp;iSeasonID=2020&amp;iGameSubTypeID=83&amp;offensive=0&amp;pergame=0" TargetMode="External"/><Relationship Id="rId131" Type="http://schemas.openxmlformats.org/officeDocument/2006/relationships/hyperlink" Target="https://www.synergysportstech.com/Synergy/Sport/Basketball/web/teamsst/Video/QuantifiedTeam2Printable.aspx?iTeamID=2366&amp;iSeasonID=2020&amp;iGameSubTypeID=83&amp;offensive=1&amp;pergame=0" TargetMode="External"/><Relationship Id="rId327" Type="http://schemas.openxmlformats.org/officeDocument/2006/relationships/hyperlink" Target="https://www.synergysportstech.com/Synergy/Sport/Basketball/web/teamsst/Video/QuantifiedTeam2Printable.aspx?iTeamID=2369&amp;iSeasonID=2020&amp;iGameSubTypeID=83&amp;offensive=1&amp;pergame=0" TargetMode="External"/><Relationship Id="rId369" Type="http://schemas.openxmlformats.org/officeDocument/2006/relationships/hyperlink" Target="https://www.synergysportstech.com/Synergy/Sport/Basketball/web/teamsst/Video/QuantifiedTeam2Printable.aspx?iTeamID=2163&amp;iSeasonID=2020&amp;iGameSubTypeID=83&amp;offensive=1&amp;pergame=0" TargetMode="External"/><Relationship Id="rId534" Type="http://schemas.openxmlformats.org/officeDocument/2006/relationships/hyperlink" Target="https://www.synergysportstech.com/Synergy/Sport/Basketball/web/teamsst/Video/QuantifiedTeam2Printable.aspx?iTeamID=2287&amp;iSeasonID=2020&amp;iGameSubTypeID=83&amp;offensive=0&amp;pergame=0" TargetMode="External"/><Relationship Id="rId576" Type="http://schemas.openxmlformats.org/officeDocument/2006/relationships/hyperlink" Target="https://www.synergysportstech.com/Synergy/Sport/Basketball/web/teamsst/Video/QuantifiedTeam2Printable.aspx?iTeamID=986&amp;iSeasonID=2020&amp;iGameSubTypeID=83&amp;offensive=0&amp;pergame=0" TargetMode="External"/><Relationship Id="rId173" Type="http://schemas.openxmlformats.org/officeDocument/2006/relationships/hyperlink" Target="https://www.synergysportstech.com/Synergy/Sport/Basketball/web/teamsst/Video/QuantifiedTeam2Printable.aspx?iTeamID=2278&amp;iSeasonID=2020&amp;iGameSubTypeID=83&amp;offensive=1&amp;pergame=0" TargetMode="External"/><Relationship Id="rId229" Type="http://schemas.openxmlformats.org/officeDocument/2006/relationships/hyperlink" Target="https://www.synergysportstech.com/Synergy/Sport/Basketball/web/teamsst/Video/QuantifiedTeam2Printable.aspx?iTeamID=2268&amp;iSeasonID=2020&amp;iGameSubTypeID=83&amp;offensive=1&amp;pergame=0" TargetMode="External"/><Relationship Id="rId380" Type="http://schemas.openxmlformats.org/officeDocument/2006/relationships/hyperlink" Target="https://www.synergysportstech.com/Synergy/Sport/Basketball/web/teamsst/Video/QuantifiedTeam2Printable.aspx?iTeamID=2334&amp;iSeasonID=2020&amp;iGameSubTypeID=83&amp;offensive=0&amp;pergame=0" TargetMode="External"/><Relationship Id="rId436" Type="http://schemas.openxmlformats.org/officeDocument/2006/relationships/hyperlink" Target="https://www.synergysportstech.com/Synergy/Sport/Basketball/web/teamsst/Video/QuantifiedTeam2Printable.aspx?iTeamID=2316&amp;iSeasonID=2020&amp;iGameSubTypeID=83&amp;offensive=0&amp;pergame=0" TargetMode="External"/><Relationship Id="rId601" Type="http://schemas.openxmlformats.org/officeDocument/2006/relationships/hyperlink" Target="https://www.synergysportstech.com/Synergy/Sport/Basketball/web/teamsst/Video/QuantifiedTeam2Printable.aspx?iTeamID=2348&amp;iSeasonID=2020&amp;iGameSubTypeID=83&amp;offensive=1&amp;pergame=0" TargetMode="External"/><Relationship Id="rId643" Type="http://schemas.openxmlformats.org/officeDocument/2006/relationships/hyperlink" Target="https://www.synergysportstech.com/Synergy/Sport/Basketball/web/teamsst/Video/QuantifiedTeam2Printable.aspx?iTeamID=2316&amp;iSeasonID=2020&amp;iGameSubTypeID=83&amp;offensive=1&amp;pergame=0" TargetMode="External"/><Relationship Id="rId240" Type="http://schemas.openxmlformats.org/officeDocument/2006/relationships/hyperlink" Target="https://www.synergysportstech.com/Synergy/Sport/Basketball/web/teamsst/Video/QuantifiedTeam2Printable.aspx?iTeamID=2240&amp;iSeasonID=2020&amp;iGameSubTypeID=83&amp;offensive=0&amp;pergame=0" TargetMode="External"/><Relationship Id="rId478" Type="http://schemas.openxmlformats.org/officeDocument/2006/relationships/hyperlink" Target="https://www.synergysportstech.com/Synergy/Sport/Basketball/web/teamsst/Video/QuantifiedTeam2Printable.aspx?iTeamID=971&amp;iSeasonID=2020&amp;iGameSubTypeID=83&amp;offensive=0&amp;pergame=0" TargetMode="External"/><Relationship Id="rId685" Type="http://schemas.openxmlformats.org/officeDocument/2006/relationships/hyperlink" Target="https://www.synergysportstech.com/Synergy/Sport/Basketball/web/teamsst/Video/QuantifiedTeam2Printable.aspx?iTeamID=990&amp;iSeasonID=2020&amp;iGameSubTypeID=83&amp;offensive=1&amp;pergame=0" TargetMode="External"/><Relationship Id="rId35" Type="http://schemas.openxmlformats.org/officeDocument/2006/relationships/hyperlink" Target="https://www.synergysportstech.com/Synergy/Sport/Basketball/web/teamsst/Video/QuantifiedTeam2Printable.aspx?iTeamID=2182&amp;iSeasonID=2020&amp;iGameSubTypeID=83&amp;offensive=1&amp;pergame=0" TargetMode="External"/><Relationship Id="rId77" Type="http://schemas.openxmlformats.org/officeDocument/2006/relationships/hyperlink" Target="https://www.synergysportstech.com/Synergy/Sport/Basketball/web/teamsst/Video/QuantifiedTeam2Printable.aspx?iTeamID=2430&amp;iSeasonID=2020&amp;iGameSubTypeID=83&amp;offensive=1&amp;pergame=0" TargetMode="External"/><Relationship Id="rId100" Type="http://schemas.openxmlformats.org/officeDocument/2006/relationships/hyperlink" Target="https://www.synergysportstech.com/Synergy/Sport/Basketball/web/teamsst/Video/QuantifiedTeam2Printable.aspx?iTeamID=988&amp;iSeasonID=2020&amp;iGameSubTypeID=83&amp;offensive=0&amp;pergame=0" TargetMode="External"/><Relationship Id="rId282" Type="http://schemas.openxmlformats.org/officeDocument/2006/relationships/hyperlink" Target="https://www.synergysportstech.com/Synergy/Sport/Basketball/web/teamsst/Video/QuantifiedTeam2Printable.aspx?iTeamID=2204&amp;iSeasonID=2020&amp;iGameSubTypeID=83&amp;offensive=0&amp;pergame=0" TargetMode="External"/><Relationship Id="rId338" Type="http://schemas.openxmlformats.org/officeDocument/2006/relationships/hyperlink" Target="https://www.synergysportstech.com/Synergy/Sport/Basketball/web/teamsst/Video/QuantifiedTeam2Printable.aspx?iTeamID=2200&amp;iSeasonID=2020&amp;iGameSubTypeID=83&amp;offensive=0&amp;pergame=0" TargetMode="External"/><Relationship Id="rId503" Type="http://schemas.openxmlformats.org/officeDocument/2006/relationships/hyperlink" Target="https://www.synergysportstech.com/Synergy/Sport/Basketball/web/teamsst/Video/QuantifiedTeam2Printable.aspx?iTeamID=2384&amp;iSeasonID=2020&amp;iGameSubTypeID=83&amp;offensive=1&amp;pergame=0" TargetMode="External"/><Relationship Id="rId545" Type="http://schemas.openxmlformats.org/officeDocument/2006/relationships/hyperlink" Target="https://www.synergysportstech.com/Synergy/Sport/Basketball/web/teamsst/Video/QuantifiedTeam2Printable.aspx?iTeamID=2255&amp;iSeasonID=2020&amp;iGameSubTypeID=83&amp;offensive=1&amp;pergame=0" TargetMode="External"/><Relationship Id="rId587" Type="http://schemas.openxmlformats.org/officeDocument/2006/relationships/hyperlink" Target="https://www.synergysportstech.com/Synergy/Sport/Basketball/web/teamsst/Video/QuantifiedTeam2Printable.aspx?iTeamID=2353&amp;iSeasonID=2020&amp;iGameSubTypeID=83&amp;offensive=1&amp;pergame=0" TargetMode="External"/><Relationship Id="rId8" Type="http://schemas.openxmlformats.org/officeDocument/2006/relationships/hyperlink" Target="https://www.synergysportstech.com/Synergy/Sport/Basketball/web/teamsst/Video/QuantifiedTeam2Printable.aspx?iTeamID=2121&amp;iSeasonID=2020&amp;iGameSubTypeID=83&amp;offensive=0&amp;pergame=0" TargetMode="External"/><Relationship Id="rId142" Type="http://schemas.openxmlformats.org/officeDocument/2006/relationships/hyperlink" Target="https://www.synergysportstech.com/Synergy/Sport/Basketball/web/teamsst/Video/QuantifiedTeam2Printable.aspx?iTeamID=2261&amp;iSeasonID=2020&amp;iGameSubTypeID=83&amp;offensive=0&amp;pergame=0" TargetMode="External"/><Relationship Id="rId184" Type="http://schemas.openxmlformats.org/officeDocument/2006/relationships/hyperlink" Target="https://www.synergysportstech.com/Synergy/Sport/Basketball/web/teamsst/Video/QuantifiedTeam2Printable.aspx?iTeamID=2320&amp;iSeasonID=2020&amp;iGameSubTypeID=83&amp;offensive=0&amp;pergame=0" TargetMode="External"/><Relationship Id="rId391" Type="http://schemas.openxmlformats.org/officeDocument/2006/relationships/hyperlink" Target="https://www.synergysportstech.com/Synergy/Sport/Basketball/web/teamsst/Video/QuantifiedTeam2Printable.aspx?iTeamID=2398&amp;iSeasonID=2020&amp;iGameSubTypeID=83&amp;offensive=1&amp;pergame=0" TargetMode="External"/><Relationship Id="rId405" Type="http://schemas.openxmlformats.org/officeDocument/2006/relationships/hyperlink" Target="https://www.synergysportstech.com/Synergy/Sport/Basketball/web/teamsst/Video/QuantifiedTeam2Printable.aspx?iTeamID=2333&amp;iSeasonID=2020&amp;iGameSubTypeID=83&amp;offensive=1&amp;pergame=0" TargetMode="External"/><Relationship Id="rId447" Type="http://schemas.openxmlformats.org/officeDocument/2006/relationships/hyperlink" Target="https://www.synergysportstech.com/Synergy/Sport/Basketball/web/teamsst/Video/QuantifiedTeam2Printable.aspx?iTeamID=2175&amp;iSeasonID=2020&amp;iGameSubTypeID=83&amp;offensive=1&amp;pergame=0" TargetMode="External"/><Relationship Id="rId612" Type="http://schemas.openxmlformats.org/officeDocument/2006/relationships/hyperlink" Target="https://www.synergysportstech.com/Synergy/Sport/Basketball/web/teamsst/Video/QuantifiedTeam2Printable.aspx?iTeamID=2078&amp;iSeasonID=2020&amp;iGameSubTypeID=83&amp;offensive=0&amp;pergame=0" TargetMode="External"/><Relationship Id="rId251" Type="http://schemas.openxmlformats.org/officeDocument/2006/relationships/hyperlink" Target="https://www.synergysportstech.com/Synergy/Sport/Basketball/web/teamsst/Video/QuantifiedTeam2Printable.aspx?iTeamID=2118&amp;iSeasonID=2020&amp;iGameSubTypeID=83&amp;offensive=1&amp;pergame=0" TargetMode="External"/><Relationship Id="rId489" Type="http://schemas.openxmlformats.org/officeDocument/2006/relationships/hyperlink" Target="https://www.synergysportstech.com/Synergy/Sport/Basketball/web/teamsst/Video/QuantifiedTeam2Printable.aspx?iTeamID=2109&amp;iSeasonID=2020&amp;iGameSubTypeID=83&amp;offensive=1&amp;pergame=0" TargetMode="External"/><Relationship Id="rId654" Type="http://schemas.openxmlformats.org/officeDocument/2006/relationships/hyperlink" Target="https://www.synergysportstech.com/Synergy/Sport/Basketball/web/teamsst/Video/QuantifiedTeam2Printable.aspx?iTeamID=2303&amp;iSeasonID=2020&amp;iGameSubTypeID=83&amp;offensive=0&amp;pergame=0" TargetMode="External"/><Relationship Id="rId46" Type="http://schemas.openxmlformats.org/officeDocument/2006/relationships/hyperlink" Target="https://www.synergysportstech.com/Synergy/Sport/Basketball/web/teamsst/Video/QuantifiedTeam2Printable.aspx?iTeamID=2175&amp;iSeasonID=2020&amp;iGameSubTypeID=83&amp;offensive=0&amp;pergame=0" TargetMode="External"/><Relationship Id="rId293" Type="http://schemas.openxmlformats.org/officeDocument/2006/relationships/hyperlink" Target="https://www.synergysportstech.com/Synergy/Sport/Basketball/web/teamsst/Video/QuantifiedTeam2Printable.aspx?iTeamID=2227&amp;iSeasonID=2020&amp;iGameSubTypeID=83&amp;offensive=1&amp;pergame=0" TargetMode="External"/><Relationship Id="rId307" Type="http://schemas.openxmlformats.org/officeDocument/2006/relationships/hyperlink" Target="https://www.synergysportstech.com/Synergy/Sport/Basketball/web/teamsst/Video/QuantifiedTeam2Printable.aspx?iTeamID=995&amp;iSeasonID=2020&amp;iGameSubTypeID=83&amp;offensive=1&amp;pergame=0" TargetMode="External"/><Relationship Id="rId349" Type="http://schemas.openxmlformats.org/officeDocument/2006/relationships/hyperlink" Target="https://www.synergysportstech.com/Synergy/Sport/Basketball/web/teamsst/Video/QuantifiedTeam2Printable.aspx?iTeamID=968&amp;iSeasonID=2020&amp;iGameSubTypeID=83&amp;offensive=1&amp;pergame=0" TargetMode="External"/><Relationship Id="rId514" Type="http://schemas.openxmlformats.org/officeDocument/2006/relationships/hyperlink" Target="https://www.synergysportstech.com/Synergy/Sport/Basketball/web/teamsst/Video/QuantifiedTeam2Printable.aspx?iTeamID=2250&amp;iSeasonID=2020&amp;iGameSubTypeID=83&amp;offensive=0&amp;pergame=0" TargetMode="External"/><Relationship Id="rId556" Type="http://schemas.openxmlformats.org/officeDocument/2006/relationships/hyperlink" Target="https://www.synergysportstech.com/Synergy/Sport/Basketball/web/teamsst/Video/QuantifiedTeam2Printable.aspx?iTeamID=989&amp;iSeasonID=2020&amp;iGameSubTypeID=83&amp;offensive=0&amp;pergame=0" TargetMode="External"/><Relationship Id="rId88" Type="http://schemas.openxmlformats.org/officeDocument/2006/relationships/hyperlink" Target="https://www.synergysportstech.com/Synergy/Sport/Basketball/web/teamsst/Video/QuantifiedTeam2Printable.aspx?iTeamID=2163&amp;iSeasonID=2020&amp;iGameSubTypeID=83&amp;offensive=0&amp;pergame=0" TargetMode="External"/><Relationship Id="rId111" Type="http://schemas.openxmlformats.org/officeDocument/2006/relationships/hyperlink" Target="https://www.synergysportstech.com/Synergy/Sport/Basketball/web/teamsst/Video/QuantifiedTeam2Printable.aspx?iTeamID=2177&amp;iSeasonID=2020&amp;iGameSubTypeID=83&amp;offensive=1&amp;pergame=0" TargetMode="External"/><Relationship Id="rId153" Type="http://schemas.openxmlformats.org/officeDocument/2006/relationships/hyperlink" Target="https://www.synergysportstech.com/Synergy/Sport/Basketball/web/teamsst/Video/QuantifiedTeam2Printable.aspx?iTeamID=2355&amp;iSeasonID=2020&amp;iGameSubTypeID=83&amp;offensive=1&amp;pergame=0" TargetMode="External"/><Relationship Id="rId195" Type="http://schemas.openxmlformats.org/officeDocument/2006/relationships/hyperlink" Target="https://www.synergysportstech.com/Synergy/Sport/Basketball/web/teamsst/Video/QuantifiedTeam2Printable.aspx?iTeamID=2356&amp;iSeasonID=2020&amp;iGameSubTypeID=83&amp;offensive=1&amp;pergame=0" TargetMode="External"/><Relationship Id="rId209" Type="http://schemas.openxmlformats.org/officeDocument/2006/relationships/hyperlink" Target="https://www.synergysportstech.com/Synergy/Sport/Basketball/web/teamsst/Video/QuantifiedTeam2Printable.aspx?iTeamID=2161&amp;iSeasonID=2020&amp;iGameSubTypeID=83&amp;offensive=1&amp;pergame=0" TargetMode="External"/><Relationship Id="rId360" Type="http://schemas.openxmlformats.org/officeDocument/2006/relationships/hyperlink" Target="https://www.synergysportstech.com/Synergy/Sport/Basketball/web/teamsst/Video/QuantifiedTeam2Printable.aspx?iTeamID=2348&amp;iSeasonID=2020&amp;iGameSubTypeID=83&amp;offensive=0&amp;pergame=0" TargetMode="External"/><Relationship Id="rId416" Type="http://schemas.openxmlformats.org/officeDocument/2006/relationships/hyperlink" Target="https://www.synergysportstech.com/Synergy/Sport/Basketball/web/teamsst/Video/QuantifiedTeam2Printable.aspx?iTeamID=2110&amp;iSeasonID=2020&amp;iGameSubTypeID=83&amp;offensive=0&amp;pergame=0" TargetMode="External"/><Relationship Id="rId598" Type="http://schemas.openxmlformats.org/officeDocument/2006/relationships/hyperlink" Target="https://www.synergysportstech.com/Synergy/Sport/Basketball/web/teamsst/Video/QuantifiedTeam2Printable.aspx?iTeamID=2350&amp;iSeasonID=2020&amp;iGameSubTypeID=83&amp;offensive=0&amp;pergame=0" TargetMode="External"/><Relationship Id="rId220" Type="http://schemas.openxmlformats.org/officeDocument/2006/relationships/hyperlink" Target="https://www.synergysportstech.com/Synergy/Sport/Basketball/web/teamsst/Video/QuantifiedTeam2Printable.aspx?iTeamID=2144&amp;iSeasonID=2020&amp;iGameSubTypeID=83&amp;offensive=0&amp;pergame=0" TargetMode="External"/><Relationship Id="rId458" Type="http://schemas.openxmlformats.org/officeDocument/2006/relationships/hyperlink" Target="https://www.synergysportstech.com/Synergy/Sport/Basketball/web/teamsst/Video/QuantifiedTeam2Printable.aspx?iTeamID=996&amp;iSeasonID=2020&amp;iGameSubTypeID=83&amp;offensive=0&amp;pergame=0" TargetMode="External"/><Relationship Id="rId623" Type="http://schemas.openxmlformats.org/officeDocument/2006/relationships/hyperlink" Target="https://www.synergysportstech.com/Synergy/Sport/Basketball/web/teamsst/Video/QuantifiedTeam2Printable.aspx?iTeamID=988&amp;iSeasonID=2020&amp;iGameSubTypeID=83&amp;offensive=1&amp;pergame=0" TargetMode="External"/><Relationship Id="rId665" Type="http://schemas.openxmlformats.org/officeDocument/2006/relationships/hyperlink" Target="https://www.synergysportstech.com/Synergy/Sport/Basketball/web/teamsst/Video/QuantifiedTeam2Printable.aspx?iTeamID=2344&amp;iSeasonID=2020&amp;iGameSubTypeID=83&amp;offensive=1&amp;pergame=0" TargetMode="External"/><Relationship Id="rId15" Type="http://schemas.openxmlformats.org/officeDocument/2006/relationships/hyperlink" Target="https://www.synergysportstech.com/Synergy/Sport/Basketball/web/teamsst/Video/QuantifiedTeam2Printable.aspx?iTeamID=2302&amp;iSeasonID=2020&amp;iGameSubTypeID=83&amp;offensive=1&amp;pergame=0" TargetMode="External"/><Relationship Id="rId57" Type="http://schemas.openxmlformats.org/officeDocument/2006/relationships/hyperlink" Target="https://www.synergysportstech.com/Synergy/Sport/Basketball/web/teamsst/Video/QuantifiedTeam2Printable.aspx?iTeamID=2276&amp;iSeasonID=2020&amp;iGameSubTypeID=83&amp;offensive=1&amp;pergame=0" TargetMode="External"/><Relationship Id="rId262" Type="http://schemas.openxmlformats.org/officeDocument/2006/relationships/hyperlink" Target="https://www.synergysportstech.com/Synergy/Sport/Basketball/web/teamsst/Video/QuantifiedTeam2Printable.aspx?iTeamID=2198&amp;iSeasonID=2020&amp;iGameSubTypeID=83&amp;offensive=0&amp;pergame=0" TargetMode="External"/><Relationship Id="rId318" Type="http://schemas.openxmlformats.org/officeDocument/2006/relationships/hyperlink" Target="https://www.synergysportstech.com/Synergy/Sport/Basketball/web/teamsst/Video/QuantifiedTeam2Printable.aspx?iTeamID=2168&amp;iSeasonID=2020&amp;iGameSubTypeID=83&amp;offensive=0&amp;pergame=0" TargetMode="External"/><Relationship Id="rId525" Type="http://schemas.openxmlformats.org/officeDocument/2006/relationships/hyperlink" Target="https://www.synergysportstech.com/Synergy/Sport/Basketball/web/teamsst/Video/QuantifiedTeam2Printable.aspx?iTeamID=2392&amp;iSeasonID=2020&amp;iGameSubTypeID=83&amp;offensive=1&amp;pergame=0" TargetMode="External"/><Relationship Id="rId567" Type="http://schemas.openxmlformats.org/officeDocument/2006/relationships/hyperlink" Target="https://www.synergysportstech.com/Synergy/Sport/Basketball/web/teamsst/Video/QuantifiedTeam2Printable.aspx?iTeamID=2180&amp;iSeasonID=2020&amp;iGameSubTypeID=83&amp;offensive=1&amp;pergame=0" TargetMode="External"/><Relationship Id="rId99" Type="http://schemas.openxmlformats.org/officeDocument/2006/relationships/hyperlink" Target="https://www.synergysportstech.com/Synergy/Sport/Basketball/web/teamsst/Video/QuantifiedTeam2Printable.aspx?iTeamID=980&amp;iSeasonID=2020&amp;iGameSubTypeID=83&amp;offensive=1&amp;pergame=0" TargetMode="External"/><Relationship Id="rId122" Type="http://schemas.openxmlformats.org/officeDocument/2006/relationships/hyperlink" Target="https://www.synergysportstech.com/Synergy/Sport/Basketball/web/teamsst/Video/QuantifiedTeam2Printable.aspx?iTeamID=2317&amp;iSeasonID=2020&amp;iGameSubTypeID=83&amp;offensive=0&amp;pergame=0" TargetMode="External"/><Relationship Id="rId164" Type="http://schemas.openxmlformats.org/officeDocument/2006/relationships/hyperlink" Target="https://www.synergysportstech.com/Synergy/Sport/Basketball/web/teamsst/Video/QuantifiedTeam2Printable.aspx?iTeamID=2171&amp;iSeasonID=2020&amp;iGameSubTypeID=83&amp;offensive=0&amp;pergame=0" TargetMode="External"/><Relationship Id="rId371" Type="http://schemas.openxmlformats.org/officeDocument/2006/relationships/hyperlink" Target="https://www.synergysportstech.com/Synergy/Sport/Basketball/web/teamsst/Video/QuantifiedTeam2Printable.aspx?iTeamID=2189&amp;iSeasonID=2020&amp;iGameSubTypeID=83&amp;offensive=1&amp;pergame=0" TargetMode="External"/><Relationship Id="rId427" Type="http://schemas.openxmlformats.org/officeDocument/2006/relationships/hyperlink" Target="https://www.synergysportstech.com/Synergy/Sport/Basketball/web/teamsst/Video/QuantifiedTeam2Printable.aspx?iTeamID=2251&amp;iSeasonID=2020&amp;iGameSubTypeID=83&amp;offensive=1&amp;pergame=0" TargetMode="External"/><Relationship Id="rId469" Type="http://schemas.openxmlformats.org/officeDocument/2006/relationships/hyperlink" Target="https://www.synergysportstech.com/Synergy/Sport/Basketball/web/teamsst/Video/QuantifiedTeam2Printable.aspx?iTeamID=2309&amp;iSeasonID=2020&amp;iGameSubTypeID=83&amp;offensive=1&amp;pergame=0" TargetMode="External"/><Relationship Id="rId634" Type="http://schemas.openxmlformats.org/officeDocument/2006/relationships/hyperlink" Target="https://www.synergysportstech.com/Synergy/Sport/Basketball/web/teamsst/Video/QuantifiedTeam2Printable.aspx?iTeamID=2326&amp;iSeasonID=2020&amp;iGameSubTypeID=83&amp;offensive=0&amp;pergame=0" TargetMode="External"/><Relationship Id="rId676" Type="http://schemas.openxmlformats.org/officeDocument/2006/relationships/hyperlink" Target="https://www.synergysportstech.com/Synergy/Sport/Basketball/web/teamsst/Video/QuantifiedTeam2Printable.aspx?iTeamID=2183&amp;iSeasonID=2020&amp;iGameSubTypeID=83&amp;offensive=0&amp;pergame=0" TargetMode="External"/><Relationship Id="rId26" Type="http://schemas.openxmlformats.org/officeDocument/2006/relationships/hyperlink" Target="https://www.synergysportstech.com/Synergy/Sport/Basketball/web/teamsst/Video/QuantifiedTeam2Printable.aspx?iTeamID=2101&amp;iSeasonID=2020&amp;iGameSubTypeID=83&amp;offensive=0&amp;pergame=0" TargetMode="External"/><Relationship Id="rId231" Type="http://schemas.openxmlformats.org/officeDocument/2006/relationships/hyperlink" Target="https://www.synergysportstech.com/Synergy/Sport/Basketball/web/teamsst/Video/QuantifiedTeam2Printable.aspx?iTeamID=2272&amp;iSeasonID=2020&amp;iGameSubTypeID=83&amp;offensive=1&amp;pergame=0" TargetMode="External"/><Relationship Id="rId273" Type="http://schemas.openxmlformats.org/officeDocument/2006/relationships/hyperlink" Target="https://www.synergysportstech.com/Synergy/Sport/Basketball/web/teamsst/Video/QuantifiedTeam2Printable.aspx?iTeamID=2400&amp;iSeasonID=2020&amp;iGameSubTypeID=83&amp;offensive=1&amp;pergame=0" TargetMode="External"/><Relationship Id="rId329" Type="http://schemas.openxmlformats.org/officeDocument/2006/relationships/hyperlink" Target="https://www.synergysportstech.com/Synergy/Sport/Basketball/web/teamsst/Video/QuantifiedTeam2Printable.aspx?iTeamID=2299&amp;iSeasonID=2020&amp;iGameSubTypeID=83&amp;offensive=1&amp;pergame=0" TargetMode="External"/><Relationship Id="rId480" Type="http://schemas.openxmlformats.org/officeDocument/2006/relationships/hyperlink" Target="https://www.synergysportstech.com/Synergy/Sport/Basketball/web/teamsst/Video/QuantifiedTeam2Printable.aspx?iTeamID=2312&amp;iSeasonID=2020&amp;iGameSubTypeID=83&amp;offensive=0&amp;pergame=0" TargetMode="External"/><Relationship Id="rId536" Type="http://schemas.openxmlformats.org/officeDocument/2006/relationships/hyperlink" Target="https://www.synergysportstech.com/Synergy/Sport/Basketball/web/teamsst/Video/QuantifiedTeam2Printable.aspx?iTeamID=2145&amp;iSeasonID=2020&amp;iGameSubTypeID=83&amp;offensive=0&amp;pergame=0" TargetMode="External"/><Relationship Id="rId68" Type="http://schemas.openxmlformats.org/officeDocument/2006/relationships/hyperlink" Target="https://www.synergysportstech.com/Synergy/Sport/Basketball/web/teamsst/Video/QuantifiedTeam2Printable.aspx?iTeamID=2216&amp;iSeasonID=2020&amp;iGameSubTypeID=83&amp;offensive=0&amp;pergame=0" TargetMode="External"/><Relationship Id="rId133" Type="http://schemas.openxmlformats.org/officeDocument/2006/relationships/hyperlink" Target="https://www.synergysportstech.com/Synergy/Sport/Basketball/web/teamsst/Video/QuantifiedTeam2Printable.aspx?iTeamID=2110&amp;iSeasonID=2020&amp;iGameSubTypeID=83&amp;offensive=1&amp;pergame=0" TargetMode="External"/><Relationship Id="rId175" Type="http://schemas.openxmlformats.org/officeDocument/2006/relationships/hyperlink" Target="https://www.synergysportstech.com/Synergy/Sport/Basketball/web/teamsst/Video/QuantifiedTeam2Printable.aspx?iTeamID=989&amp;iSeasonID=2020&amp;iGameSubTypeID=83&amp;offensive=1&amp;pergame=0" TargetMode="External"/><Relationship Id="rId340" Type="http://schemas.openxmlformats.org/officeDocument/2006/relationships/hyperlink" Target="https://www.synergysportstech.com/Synergy/Sport/Basketball/web/teamsst/Video/QuantifiedTeam2Printable.aspx?iTeamID=2270&amp;iSeasonID=2020&amp;iGameSubTypeID=83&amp;offensive=0&amp;pergame=0" TargetMode="External"/><Relationship Id="rId578" Type="http://schemas.openxmlformats.org/officeDocument/2006/relationships/hyperlink" Target="https://www.synergysportstech.com/Synergy/Sport/Basketball/web/teamsst/Video/QuantifiedTeam2Printable.aspx?iTeamID=2190&amp;iSeasonID=2020&amp;iGameSubTypeID=83&amp;offensive=0&amp;pergame=0" TargetMode="External"/><Relationship Id="rId200" Type="http://schemas.openxmlformats.org/officeDocument/2006/relationships/hyperlink" Target="https://www.synergysportstech.com/Synergy/Sport/Basketball/web/teamsst/Video/QuantifiedTeam2Printable.aspx?iTeamID=984&amp;iSeasonID=2020&amp;iGameSubTypeID=83&amp;offensive=0&amp;pergame=0" TargetMode="External"/><Relationship Id="rId382" Type="http://schemas.openxmlformats.org/officeDocument/2006/relationships/hyperlink" Target="https://www.synergysportstech.com/Synergy/Sport/Basketball/web/teamsst/Video/QuantifiedTeam2Printable.aspx?iTeamID=2741&amp;iSeasonID=2020&amp;iGameSubTypeID=83&amp;offensive=0&amp;pergame=0" TargetMode="External"/><Relationship Id="rId438" Type="http://schemas.openxmlformats.org/officeDocument/2006/relationships/hyperlink" Target="https://www.synergysportstech.com/Synergy/Sport/Basketball/web/teamsst/Video/QuantifiedTeam2Printable.aspx?iTeamID=2263&amp;iSeasonID=2020&amp;iGameSubTypeID=83&amp;offensive=0&amp;pergame=0" TargetMode="External"/><Relationship Id="rId603" Type="http://schemas.openxmlformats.org/officeDocument/2006/relationships/hyperlink" Target="https://www.synergysportstech.com/Synergy/Sport/Basketball/web/teamsst/Video/QuantifiedTeam2Printable.aspx?iTeamID=2205&amp;iSeasonID=2020&amp;iGameSubTypeID=83&amp;offensive=1&amp;pergame=0" TargetMode="External"/><Relationship Id="rId645" Type="http://schemas.openxmlformats.org/officeDocument/2006/relationships/hyperlink" Target="https://www.synergysportstech.com/Synergy/Sport/Basketball/web/teamsst/Video/QuantifiedTeam2Printable.aspx?iTeamID=2104&amp;iSeasonID=2020&amp;iGameSubTypeID=83&amp;offensive=1&amp;pergame=0" TargetMode="External"/><Relationship Id="rId687" Type="http://schemas.openxmlformats.org/officeDocument/2006/relationships/drawing" Target="../drawings/drawing2.xml"/><Relationship Id="rId242" Type="http://schemas.openxmlformats.org/officeDocument/2006/relationships/hyperlink" Target="https://www.synergysportstech.com/Synergy/Sport/Basketball/web/teamsst/Video/QuantifiedTeam2Printable.aspx?iTeamID=2214&amp;iSeasonID=2020&amp;iGameSubTypeID=83&amp;offensive=0&amp;pergame=0" TargetMode="External"/><Relationship Id="rId284" Type="http://schemas.openxmlformats.org/officeDocument/2006/relationships/hyperlink" Target="https://www.synergysportstech.com/Synergy/Sport/Basketball/web/teamsst/Video/QuantifiedTeam2Printable.aspx?iTeamID=2077&amp;iSeasonID=2020&amp;iGameSubTypeID=83&amp;offensive=0&amp;pergame=0" TargetMode="External"/><Relationship Id="rId491" Type="http://schemas.openxmlformats.org/officeDocument/2006/relationships/hyperlink" Target="https://www.synergysportstech.com/Synergy/Sport/Basketball/web/teamsst/Video/QuantifiedTeam2Printable.aspx?iTeamID=2156&amp;iSeasonID=2020&amp;iGameSubTypeID=83&amp;offensive=1&amp;pergame=0" TargetMode="External"/><Relationship Id="rId505" Type="http://schemas.openxmlformats.org/officeDocument/2006/relationships/hyperlink" Target="https://www.synergysportstech.com/Synergy/Sport/Basketball/web/teamsst/Video/QuantifiedTeam2Printable.aspx?iTeamID=2076&amp;iSeasonID=2020&amp;iGameSubTypeID=83&amp;offensive=1&amp;pergame=0" TargetMode="External"/><Relationship Id="rId37" Type="http://schemas.openxmlformats.org/officeDocument/2006/relationships/hyperlink" Target="https://www.synergysportstech.com/Synergy/Sport/Basketball/web/teamsst/Video/QuantifiedTeam2Printable.aspx?iTeamID=2186&amp;iSeasonID=2020&amp;iGameSubTypeID=83&amp;offensive=1&amp;pergame=0" TargetMode="External"/><Relationship Id="rId79" Type="http://schemas.openxmlformats.org/officeDocument/2006/relationships/hyperlink" Target="https://www.synergysportstech.com/Synergy/Sport/Basketball/web/teamsst/Video/QuantifiedTeam2Printable.aspx?iTeamID=2298&amp;iSeasonID=2020&amp;iGameSubTypeID=83&amp;offensive=1&amp;pergame=0" TargetMode="External"/><Relationship Id="rId102" Type="http://schemas.openxmlformats.org/officeDocument/2006/relationships/hyperlink" Target="https://www.synergysportstech.com/Synergy/Sport/Basketball/web/teamsst/Video/QuantifiedTeam2Printable.aspx?iTeamID=2135&amp;iSeasonID=2020&amp;iGameSubTypeID=83&amp;offensive=0&amp;pergame=0" TargetMode="External"/><Relationship Id="rId144" Type="http://schemas.openxmlformats.org/officeDocument/2006/relationships/hyperlink" Target="https://www.synergysportstech.com/Synergy/Sport/Basketball/web/teamsst/Video/QuantifiedTeam2Printable.aspx?iTeamID=2207&amp;iSeasonID=2020&amp;iGameSubTypeID=83&amp;offensive=0&amp;pergame=0" TargetMode="External"/><Relationship Id="rId547" Type="http://schemas.openxmlformats.org/officeDocument/2006/relationships/hyperlink" Target="https://www.synergysportstech.com/Synergy/Sport/Basketball/web/teamsst/Video/QuantifiedTeam2Printable.aspx?iTeamID=2315&amp;iSeasonID=2020&amp;iGameSubTypeID=83&amp;offensive=1&amp;pergame=0" TargetMode="External"/><Relationship Id="rId589" Type="http://schemas.openxmlformats.org/officeDocument/2006/relationships/hyperlink" Target="https://www.synergysportstech.com/Synergy/Sport/Basketball/web/teamsst/Video/QuantifiedTeam2Printable.aspx?iTeamID=2133&amp;iSeasonID=2020&amp;iGameSubTypeID=83&amp;offensive=1&amp;pergame=0" TargetMode="External"/><Relationship Id="rId90" Type="http://schemas.openxmlformats.org/officeDocument/2006/relationships/hyperlink" Target="https://www.synergysportstech.com/Synergy/Sport/Basketball/web/teamsst/Video/QuantifiedTeam2Printable.aspx?iTeamID=2362&amp;iSeasonID=2020&amp;iGameSubTypeID=83&amp;offensive=0&amp;pergame=0" TargetMode="External"/><Relationship Id="rId186" Type="http://schemas.openxmlformats.org/officeDocument/2006/relationships/hyperlink" Target="https://www.synergysportstech.com/Synergy/Sport/Basketball/web/teamsst/Video/QuantifiedTeam2Printable.aspx?iTeamID=2281&amp;iSeasonID=2020&amp;iGameSubTypeID=83&amp;offensive=0&amp;pergame=0" TargetMode="External"/><Relationship Id="rId351" Type="http://schemas.openxmlformats.org/officeDocument/2006/relationships/hyperlink" Target="https://www.synergysportstech.com/Synergy/Sport/Basketball/web/teamsst/Video/QuantifiedTeam2Printable.aspx?iTeamID=2363&amp;iSeasonID=2020&amp;iGameSubTypeID=83&amp;offensive=1&amp;pergame=0" TargetMode="External"/><Relationship Id="rId393" Type="http://schemas.openxmlformats.org/officeDocument/2006/relationships/hyperlink" Target="https://www.synergysportstech.com/Synergy/Sport/Basketball/web/teamsst/Video/QuantifiedTeam2Printable.aspx?iTeamID=2332&amp;iSeasonID=2020&amp;iGameSubTypeID=83&amp;offensive=1&amp;pergame=0" TargetMode="External"/><Relationship Id="rId407" Type="http://schemas.openxmlformats.org/officeDocument/2006/relationships/hyperlink" Target="https://www.synergysportstech.com/Synergy/Sport/Basketball/web/teamsst/Video/QuantifiedTeam2Printable.aspx?iTeamID=973&amp;iSeasonID=2020&amp;iGameSubTypeID=83&amp;offensive=1&amp;pergame=0" TargetMode="External"/><Relationship Id="rId449" Type="http://schemas.openxmlformats.org/officeDocument/2006/relationships/hyperlink" Target="https://www.synergysportstech.com/Synergy/Sport/Basketball/web/teamsst/Video/QuantifiedTeam2Printable.aspx?iTeamID=2097&amp;iSeasonID=2020&amp;iGameSubTypeID=83&amp;offensive=1&amp;pergame=0" TargetMode="External"/><Relationship Id="rId614" Type="http://schemas.openxmlformats.org/officeDocument/2006/relationships/hyperlink" Target="https://www.synergysportstech.com/Synergy/Sport/Basketball/web/teamsst/Video/QuantifiedTeam2Printable.aspx?iTeamID=2124&amp;iSeasonID=2020&amp;iGameSubTypeID=83&amp;offensive=0&amp;pergame=0" TargetMode="External"/><Relationship Id="rId656" Type="http://schemas.openxmlformats.org/officeDocument/2006/relationships/hyperlink" Target="https://www.synergysportstech.com/Synergy/Sport/Basketball/web/teamsst/Video/QuantifiedTeam2Printable.aspx?iTeamID=2336&amp;iSeasonID=2020&amp;iGameSubTypeID=83&amp;offensive=0&amp;pergame=0" TargetMode="External"/><Relationship Id="rId211" Type="http://schemas.openxmlformats.org/officeDocument/2006/relationships/hyperlink" Target="https://www.synergysportstech.com/Synergy/Sport/Basketball/web/teamsst/Video/QuantifiedTeam2Printable.aspx?iTeamID=2330&amp;iSeasonID=2020&amp;iGameSubTypeID=83&amp;offensive=1&amp;pergame=0" TargetMode="External"/><Relationship Id="rId253" Type="http://schemas.openxmlformats.org/officeDocument/2006/relationships/hyperlink" Target="https://www.synergysportstech.com/Synergy/Sport/Basketball/web/teamsst/Video/QuantifiedTeam2Printable.aspx?iTeamID=3179&amp;iSeasonID=2020&amp;iGameSubTypeID=83&amp;offensive=1&amp;pergame=0" TargetMode="External"/><Relationship Id="rId295" Type="http://schemas.openxmlformats.org/officeDocument/2006/relationships/hyperlink" Target="https://www.synergysportstech.com/Synergy/Sport/Basketball/web/teamsst/Video/QuantifiedTeam2Printable.aspx?iTeamID=2387&amp;iSeasonID=2020&amp;iGameSubTypeID=83&amp;offensive=1&amp;pergame=0" TargetMode="External"/><Relationship Id="rId309" Type="http://schemas.openxmlformats.org/officeDocument/2006/relationships/hyperlink" Target="https://www.synergysportstech.com/Synergy/Sport/Basketball/web/teamsst/Video/QuantifiedTeam2Printable.aspx?iTeamID=987&amp;iSeasonID=2020&amp;iGameSubTypeID=83&amp;offensive=1&amp;pergame=0" TargetMode="External"/><Relationship Id="rId460" Type="http://schemas.openxmlformats.org/officeDocument/2006/relationships/hyperlink" Target="https://www.synergysportstech.com/Synergy/Sport/Basketball/web/teamsst/Video/QuantifiedTeam2Printable.aspx?iTeamID=2199&amp;iSeasonID=2020&amp;iGameSubTypeID=83&amp;offensive=0&amp;pergame=0" TargetMode="External"/><Relationship Id="rId516" Type="http://schemas.openxmlformats.org/officeDocument/2006/relationships/hyperlink" Target="https://www.synergysportstech.com/Synergy/Sport/Basketball/web/teamsst/Video/QuantifiedTeam2Printable.aspx?iTeamID=2237&amp;iSeasonID=2020&amp;iGameSubTypeID=83&amp;offensive=0&amp;pergame=0" TargetMode="External"/><Relationship Id="rId48" Type="http://schemas.openxmlformats.org/officeDocument/2006/relationships/hyperlink" Target="https://www.synergysportstech.com/Synergy/Sport/Basketball/web/teamsst/Video/QuantifiedTeam2Printable.aspx?iTeamID=2072&amp;iSeasonID=2020&amp;iGameSubTypeID=83&amp;offensive=0&amp;pergame=0" TargetMode="External"/><Relationship Id="rId113" Type="http://schemas.openxmlformats.org/officeDocument/2006/relationships/hyperlink" Target="https://www.synergysportstech.com/Synergy/Sport/Basketball/web/teamsst/Video/QuantifiedTeam2Printable.aspx?iTeamID=2132&amp;iSeasonID=2020&amp;iGameSubTypeID=83&amp;offensive=1&amp;pergame=0" TargetMode="External"/><Relationship Id="rId320" Type="http://schemas.openxmlformats.org/officeDocument/2006/relationships/hyperlink" Target="https://www.synergysportstech.com/Synergy/Sport/Basketball/web/teamsst/Video/QuantifiedTeam2Printable.aspx?iTeamID=2262&amp;iSeasonID=2020&amp;iGameSubTypeID=83&amp;offensive=0&amp;pergame=0" TargetMode="External"/><Relationship Id="rId558" Type="http://schemas.openxmlformats.org/officeDocument/2006/relationships/hyperlink" Target="https://www.synergysportstech.com/Synergy/Sport/Basketball/web/teamsst/Video/QuantifiedTeam2Printable.aspx?iTeamID=2133&amp;iSeasonID=2020&amp;iGameSubTypeID=83&amp;offensive=0&amp;pergame=0" TargetMode="External"/><Relationship Id="rId155" Type="http://schemas.openxmlformats.org/officeDocument/2006/relationships/hyperlink" Target="https://www.synergysportstech.com/Synergy/Sport/Basketball/web/teamsst/Video/QuantifiedTeam2Printable.aspx?iTeamID=2307&amp;iSeasonID=2020&amp;iGameSubTypeID=83&amp;offensive=1&amp;pergame=0" TargetMode="External"/><Relationship Id="rId197" Type="http://schemas.openxmlformats.org/officeDocument/2006/relationships/hyperlink" Target="https://www.synergysportstech.com/Synergy/Sport/Basketball/web/teamsst/Video/QuantifiedTeam2Printable.aspx?iTeamID=2358&amp;iSeasonID=2020&amp;iGameSubTypeID=83&amp;offensive=1&amp;pergame=0" TargetMode="External"/><Relationship Id="rId362" Type="http://schemas.openxmlformats.org/officeDocument/2006/relationships/hyperlink" Target="https://www.synergysportstech.com/Synergy/Sport/Basketball/web/teamsst/Video/QuantifiedTeam2Printable.aspx?iTeamID=2254&amp;iSeasonID=2020&amp;iGameSubTypeID=83&amp;offensive=0&amp;pergame=0" TargetMode="External"/><Relationship Id="rId418" Type="http://schemas.openxmlformats.org/officeDocument/2006/relationships/hyperlink" Target="https://www.synergysportstech.com/Synergy/Sport/Basketball/web/teamsst/Video/QuantifiedTeam2Printable.aspx?iTeamID=2367&amp;iSeasonID=2020&amp;iGameSubTypeID=83&amp;offensive=0&amp;pergame=0" TargetMode="External"/><Relationship Id="rId625" Type="http://schemas.openxmlformats.org/officeDocument/2006/relationships/hyperlink" Target="https://www.synergysportstech.com/Synergy/Sport/Basketball/web/teamsst/Video/QuantifiedTeam2Printable.aspx?iTeamID=2068&amp;iSeasonID=2020&amp;iGameSubTypeID=83&amp;offensive=1&amp;pergame=0" TargetMode="External"/><Relationship Id="rId222" Type="http://schemas.openxmlformats.org/officeDocument/2006/relationships/hyperlink" Target="https://www.synergysportstech.com/Synergy/Sport/Basketball/web/teamsst/Video/QuantifiedTeam2Printable.aspx?iTeamID=2368&amp;iSeasonID=2020&amp;iGameSubTypeID=83&amp;offensive=0&amp;pergame=0" TargetMode="External"/><Relationship Id="rId264" Type="http://schemas.openxmlformats.org/officeDocument/2006/relationships/hyperlink" Target="https://www.synergysportstech.com/Synergy/Sport/Basketball/web/teamsst/Video/QuantifiedTeam2Printable.aspx?iTeamID=991&amp;iSeasonID=2020&amp;iGameSubTypeID=83&amp;offensive=0&amp;pergame=0" TargetMode="External"/><Relationship Id="rId471" Type="http://schemas.openxmlformats.org/officeDocument/2006/relationships/hyperlink" Target="https://www.synergysportstech.com/Synergy/Sport/Basketball/web/teamsst/Video/QuantifiedTeam2Printable.aspx?iTeamID=2070&amp;iSeasonID=2020&amp;iGameSubTypeID=83&amp;offensive=1&amp;pergame=0" TargetMode="External"/><Relationship Id="rId667" Type="http://schemas.openxmlformats.org/officeDocument/2006/relationships/hyperlink" Target="https://www.synergysportstech.com/Synergy/Sport/Basketball/web/teamsst/Video/QuantifiedTeam2Printable.aspx?iTeamID=981&amp;iSeasonID=2020&amp;iGameSubTypeID=83&amp;offensive=1&amp;pergame=0" TargetMode="External"/><Relationship Id="rId17" Type="http://schemas.openxmlformats.org/officeDocument/2006/relationships/hyperlink" Target="https://www.synergysportstech.com/Synergy/Sport/Basketball/web/teamsst/Video/QuantifiedTeam2Printable.aspx?iTeamID=2254&amp;iSeasonID=2020&amp;iGameSubTypeID=83&amp;offensive=1&amp;pergame=0" TargetMode="External"/><Relationship Id="rId59" Type="http://schemas.openxmlformats.org/officeDocument/2006/relationships/hyperlink" Target="https://www.synergysportstech.com/Synergy/Sport/Basketball/web/teamsst/Video/QuantifiedTeam2Printable.aspx?iTeamID=2321&amp;iSeasonID=2020&amp;iGameSubTypeID=83&amp;offensive=1&amp;pergame=0" TargetMode="External"/><Relationship Id="rId124" Type="http://schemas.openxmlformats.org/officeDocument/2006/relationships/hyperlink" Target="https://www.synergysportstech.com/Synergy/Sport/Basketball/web/teamsst/Video/QuantifiedTeam2Printable.aspx?iTeamID=2299&amp;iSeasonID=2020&amp;iGameSubTypeID=83&amp;offensive=0&amp;pergame=0" TargetMode="External"/><Relationship Id="rId527" Type="http://schemas.openxmlformats.org/officeDocument/2006/relationships/hyperlink" Target="https://www.synergysportstech.com/Synergy/Sport/Basketball/web/teamsst/Video/QuantifiedTeam2Printable.aspx?iTeamID=999&amp;iSeasonID=2020&amp;iGameSubTypeID=83&amp;offensive=1&amp;pergame=0" TargetMode="External"/><Relationship Id="rId569" Type="http://schemas.openxmlformats.org/officeDocument/2006/relationships/hyperlink" Target="https://www.synergysportstech.com/Synergy/Sport/Basketball/web/teamsst/Video/QuantifiedTeam2Printable.aspx?iTeamID=5592&amp;iSeasonID=2020&amp;iGameSubTypeID=83&amp;offensive=1&amp;pergame=0" TargetMode="External"/><Relationship Id="rId70" Type="http://schemas.openxmlformats.org/officeDocument/2006/relationships/hyperlink" Target="https://www.synergysportstech.com/Synergy/Sport/Basketball/web/teamsst/Video/QuantifiedTeam2Printable.aspx?iTeamID=2146&amp;iSeasonID=2020&amp;iGameSubTypeID=83&amp;offensive=0&amp;pergame=0" TargetMode="External"/><Relationship Id="rId166" Type="http://schemas.openxmlformats.org/officeDocument/2006/relationships/hyperlink" Target="https://www.synergysportstech.com/Synergy/Sport/Basketball/web/teamsst/Video/QuantifiedTeam2Printable.aspx?iTeamID=2370&amp;iSeasonID=2020&amp;iGameSubTypeID=83&amp;offensive=0&amp;pergame=0" TargetMode="External"/><Relationship Id="rId331" Type="http://schemas.openxmlformats.org/officeDocument/2006/relationships/hyperlink" Target="https://www.synergysportstech.com/Synergy/Sport/Basketball/web/teamsst/Video/QuantifiedTeam2Printable.aspx?iTeamID=2306&amp;iSeasonID=2020&amp;iGameSubTypeID=83&amp;offensive=1&amp;pergame=0" TargetMode="External"/><Relationship Id="rId373" Type="http://schemas.openxmlformats.org/officeDocument/2006/relationships/hyperlink" Target="https://www.synergysportstech.com/Synergy/Sport/Basketball/web/teamsst/Video/QuantifiedTeam2Printable.aspx?iTeamID=5600&amp;iSeasonID=2020&amp;iGameSubTypeID=83&amp;offensive=1&amp;pergame=0" TargetMode="External"/><Relationship Id="rId429" Type="http://schemas.openxmlformats.org/officeDocument/2006/relationships/hyperlink" Target="https://www.synergysportstech.com/Synergy/Sport/Basketball/web/teamsst/Video/QuantifiedTeam2Printable.aspx?iTeamID=2112&amp;iSeasonID=2020&amp;iGameSubTypeID=83&amp;offensive=1&amp;pergame=0" TargetMode="External"/><Relationship Id="rId580" Type="http://schemas.openxmlformats.org/officeDocument/2006/relationships/hyperlink" Target="https://www.synergysportstech.com/Synergy/Sport/Basketball/web/teamsst/Video/QuantifiedTeam2Printable.aspx?iTeamID=2073&amp;iSeasonID=2020&amp;iGameSubTypeID=83&amp;offensive=0&amp;pergame=0" TargetMode="External"/><Relationship Id="rId636" Type="http://schemas.openxmlformats.org/officeDocument/2006/relationships/hyperlink" Target="https://www.synergysportstech.com/Synergy/Sport/Basketball/web/teamsst/Video/QuantifiedTeam2Printable.aspx?iTeamID=2373&amp;iSeasonID=2020&amp;iGameSubTypeID=83&amp;offensive=0&amp;pergame=0" TargetMode="External"/><Relationship Id="rId1" Type="http://schemas.openxmlformats.org/officeDocument/2006/relationships/hyperlink" Target="https://www.synergysportstech.com/Synergy/Sport/Basketball/web/teamsst/Video/QuantifiedTeam2Printable.aspx?iTeamID=2185&amp;iSeasonID=2020&amp;iGameSubTypeID=83&amp;offensive=1&amp;pergame=0" TargetMode="External"/><Relationship Id="rId233" Type="http://schemas.openxmlformats.org/officeDocument/2006/relationships/hyperlink" Target="https://www.synergysportstech.com/Synergy/Sport/Basketball/web/teamsst/Video/QuantifiedTeam2Printable.aspx?iTeamID=2376&amp;iSeasonID=2020&amp;iGameSubTypeID=83&amp;offensive=1&amp;pergame=0" TargetMode="External"/><Relationship Id="rId440" Type="http://schemas.openxmlformats.org/officeDocument/2006/relationships/hyperlink" Target="https://www.synergysportstech.com/Synergy/Sport/Basketball/web/teamsst/Video/QuantifiedTeam2Printable.aspx?iTeamID=2070&amp;iSeasonID=2020&amp;iGameSubTypeID=83&amp;offensive=0&amp;pergame=0" TargetMode="External"/><Relationship Id="rId678" Type="http://schemas.openxmlformats.org/officeDocument/2006/relationships/hyperlink" Target="https://www.synergysportstech.com/Synergy/Sport/Basketball/web/teamsst/Video/QuantifiedTeam2Printable.aspx?iTeamID=2185&amp;iSeasonID=2020&amp;iGameSubTypeID=83&amp;offensive=0&amp;pergame=0" TargetMode="External"/><Relationship Id="rId28" Type="http://schemas.openxmlformats.org/officeDocument/2006/relationships/hyperlink" Target="https://www.synergysportstech.com/Synergy/Sport/Basketball/web/teamsst/Video/QuantifiedTeam2Printable.aspx?iTeamID=2259&amp;iSeasonID=2020&amp;iGameSubTypeID=83&amp;offensive=0&amp;pergame=0" TargetMode="External"/><Relationship Id="rId275" Type="http://schemas.openxmlformats.org/officeDocument/2006/relationships/hyperlink" Target="https://www.synergysportstech.com/Synergy/Sport/Basketball/web/teamsst/Video/QuantifiedTeam2Printable.aspx?iTeamID=2226&amp;iSeasonID=2020&amp;iGameSubTypeID=83&amp;offensive=1&amp;pergame=0" TargetMode="External"/><Relationship Id="rId300" Type="http://schemas.openxmlformats.org/officeDocument/2006/relationships/hyperlink" Target="https://www.synergysportstech.com/Synergy/Sport/Basketball/web/teamsst/Video/QuantifiedTeam2Printable.aspx?iTeamID=2265&amp;iSeasonID=2020&amp;iGameSubTypeID=83&amp;offensive=0&amp;pergame=0" TargetMode="External"/><Relationship Id="rId482" Type="http://schemas.openxmlformats.org/officeDocument/2006/relationships/hyperlink" Target="https://www.synergysportstech.com/Synergy/Sport/Basketball/web/teamsst/Video/QuantifiedTeam2Printable.aspx?iTeamID=2387&amp;iSeasonID=2020&amp;iGameSubTypeID=83&amp;offensive=0&amp;pergame=0" TargetMode="External"/><Relationship Id="rId538" Type="http://schemas.openxmlformats.org/officeDocument/2006/relationships/hyperlink" Target="https://www.synergysportstech.com/Synergy/Sport/Basketball/web/teamsst/Video/QuantifiedTeam2Printable.aspx?iTeamID=2193&amp;iSeasonID=2020&amp;iGameSubTypeID=83&amp;offensive=0&amp;pergame=0" TargetMode="External"/><Relationship Id="rId81" Type="http://schemas.openxmlformats.org/officeDocument/2006/relationships/hyperlink" Target="https://www.synergysportstech.com/Synergy/Sport/Basketball/web/teamsst/Video/QuantifiedTeam2Printable.aspx?iTeamID=2088&amp;iSeasonID=2020&amp;iGameSubTypeID=83&amp;offensive=1&amp;pergame=0" TargetMode="External"/><Relationship Id="rId135" Type="http://schemas.openxmlformats.org/officeDocument/2006/relationships/hyperlink" Target="https://www.synergysportstech.com/Synergy/Sport/Basketball/web/teamsst/Video/QuantifiedTeam2Printable.aspx?iTeamID=2131&amp;iSeasonID=2020&amp;iGameSubTypeID=83&amp;offensive=1&amp;pergame=0" TargetMode="External"/><Relationship Id="rId177" Type="http://schemas.openxmlformats.org/officeDocument/2006/relationships/hyperlink" Target="https://www.synergysportstech.com/Synergy/Sport/Basketball/web/teamsst/Video/QuantifiedTeam2Printable.aspx?iTeamID=983&amp;iSeasonID=2020&amp;iGameSubTypeID=83&amp;offensive=1&amp;pergame=0" TargetMode="External"/><Relationship Id="rId342" Type="http://schemas.openxmlformats.org/officeDocument/2006/relationships/hyperlink" Target="https://www.synergysportstech.com/Synergy/Sport/Basketball/web/teamsst/Video/QuantifiedTeam2Printable.aspx?iTeamID=968&amp;iSeasonID=2020&amp;iGameSubTypeID=83&amp;offensive=0&amp;pergame=0" TargetMode="External"/><Relationship Id="rId384" Type="http://schemas.openxmlformats.org/officeDocument/2006/relationships/hyperlink" Target="https://www.synergysportstech.com/Synergy/Sport/Basketball/web/teamsst/Video/QuantifiedTeam2Printable.aspx?iTeamID=2157&amp;iSeasonID=2020&amp;iGameSubTypeID=83&amp;offensive=0&amp;pergame=0" TargetMode="External"/><Relationship Id="rId591" Type="http://schemas.openxmlformats.org/officeDocument/2006/relationships/hyperlink" Target="https://www.synergysportstech.com/Synergy/Sport/Basketball/web/teamsst/Video/QuantifiedTeam2Printable.aspx?iTeamID=2138&amp;iSeasonID=2020&amp;iGameSubTypeID=83&amp;offensive=1&amp;pergame=0" TargetMode="External"/><Relationship Id="rId605" Type="http://schemas.openxmlformats.org/officeDocument/2006/relationships/hyperlink" Target="https://www.synergysportstech.com/Synergy/Sport/Basketball/web/teamsst/Video/QuantifiedTeam2Printable.aspx?iTeamID=2360&amp;iSeasonID=2020&amp;iGameSubTypeID=83&amp;offensive=1&amp;pergame=0" TargetMode="External"/><Relationship Id="rId202" Type="http://schemas.openxmlformats.org/officeDocument/2006/relationships/hyperlink" Target="https://www.synergysportstech.com/Synergy/Sport/Basketball/web/teamsst/Video/QuantifiedTeam2Printable.aspx?iTeamID=2255&amp;iSeasonID=2020&amp;iGameSubTypeID=83&amp;offensive=0&amp;pergame=0" TargetMode="External"/><Relationship Id="rId244" Type="http://schemas.openxmlformats.org/officeDocument/2006/relationships/hyperlink" Target="https://www.synergysportstech.com/Synergy/Sport/Basketball/web/teamsst/Video/QuantifiedTeam2Printable.aspx?iTeamID=2097&amp;iSeasonID=2020&amp;iGameSubTypeID=83&amp;offensive=0&amp;pergame=0" TargetMode="External"/><Relationship Id="rId647" Type="http://schemas.openxmlformats.org/officeDocument/2006/relationships/hyperlink" Target="https://www.synergysportstech.com/Synergy/Sport/Basketball/web/teamsst/Video/QuantifiedTeam2Printable.aspx?iTeamID=2190&amp;iSeasonID=2020&amp;iGameSubTypeID=83&amp;offensive=1&amp;pergame=0" TargetMode="External"/><Relationship Id="rId39" Type="http://schemas.openxmlformats.org/officeDocument/2006/relationships/hyperlink" Target="https://www.synergysportstech.com/Synergy/Sport/Basketball/web/teamsst/Video/QuantifiedTeam2Printable.aspx?iTeamID=2155&amp;iSeasonID=2020&amp;iGameSubTypeID=83&amp;offensive=1&amp;pergame=0" TargetMode="External"/><Relationship Id="rId286" Type="http://schemas.openxmlformats.org/officeDocument/2006/relationships/hyperlink" Target="https://www.synergysportstech.com/Synergy/Sport/Basketball/web/teamsst/Video/QuantifiedTeam2Printable.aspx?iTeamID=2067&amp;iSeasonID=2020&amp;iGameSubTypeID=83&amp;offensive=0&amp;pergame=0" TargetMode="External"/><Relationship Id="rId451" Type="http://schemas.openxmlformats.org/officeDocument/2006/relationships/hyperlink" Target="https://www.synergysportstech.com/Synergy/Sport/Basketball/web/teamsst/Video/QuantifiedTeam2Printable.aspx?iTeamID=2096&amp;iSeasonID=2020&amp;iGameSubTypeID=83&amp;offensive=1&amp;pergame=0" TargetMode="External"/><Relationship Id="rId493" Type="http://schemas.openxmlformats.org/officeDocument/2006/relationships/hyperlink" Target="https://www.synergysportstech.com/Synergy/Sport/Basketball/web/teamsst/Video/QuantifiedTeam2Printable.aspx?iTeamID=2176&amp;iSeasonID=2020&amp;iGameSubTypeID=83&amp;offensive=1&amp;pergame=0" TargetMode="External"/><Relationship Id="rId507" Type="http://schemas.openxmlformats.org/officeDocument/2006/relationships/hyperlink" Target="https://www.synergysportstech.com/Synergy/Sport/Basketball/web/teamsst/Video/QuantifiedTeam2Printable.aspx?iTeamID=2258&amp;iSeasonID=2020&amp;iGameSubTypeID=83&amp;offensive=1&amp;pergame=0" TargetMode="External"/><Relationship Id="rId549" Type="http://schemas.openxmlformats.org/officeDocument/2006/relationships/hyperlink" Target="https://www.synergysportstech.com/Synergy/Sport/Basketball/web/teamsst/Video/QuantifiedTeam2Printable.aspx?iTeamID=2753&amp;iSeasonID=2020&amp;iGameSubTypeID=83&amp;offensive=1&amp;pergame=0" TargetMode="External"/><Relationship Id="rId50" Type="http://schemas.openxmlformats.org/officeDocument/2006/relationships/hyperlink" Target="https://www.synergysportstech.com/Synergy/Sport/Basketball/web/teamsst/Video/QuantifiedTeam2Printable.aspx?iTeamID=2318&amp;iSeasonID=2020&amp;iGameSubTypeID=83&amp;offensive=0&amp;pergame=0" TargetMode="External"/><Relationship Id="rId104" Type="http://schemas.openxmlformats.org/officeDocument/2006/relationships/hyperlink" Target="https://www.synergysportstech.com/Synergy/Sport/Basketball/web/teamsst/Video/QuantifiedTeam2Printable.aspx?iTeamID=2084&amp;iSeasonID=2020&amp;iGameSubTypeID=83&amp;offensive=0&amp;pergame=0" TargetMode="External"/><Relationship Id="rId146" Type="http://schemas.openxmlformats.org/officeDocument/2006/relationships/hyperlink" Target="https://www.synergysportstech.com/Synergy/Sport/Basketball/web/teamsst/Video/QuantifiedTeam2Printable.aspx?iTeamID=2085&amp;iSeasonID=2020&amp;iGameSubTypeID=83&amp;offensive=0&amp;pergame=0" TargetMode="External"/><Relationship Id="rId188" Type="http://schemas.openxmlformats.org/officeDocument/2006/relationships/hyperlink" Target="https://www.synergysportstech.com/Synergy/Sport/Basketball/web/teamsst/Video/QuantifiedTeam2Printable.aspx?iTeamID=2657&amp;iSeasonID=2020&amp;iGameSubTypeID=83&amp;offensive=0&amp;pergame=0" TargetMode="External"/><Relationship Id="rId311" Type="http://schemas.openxmlformats.org/officeDocument/2006/relationships/hyperlink" Target="https://www.synergysportstech.com/Synergy/Sport/Basketball/web/teamsst/Video/QuantifiedTeam2Printable.aspx?iTeamID=1000&amp;iSeasonID=2020&amp;iGameSubTypeID=83&amp;offensive=1&amp;pergame=0" TargetMode="External"/><Relationship Id="rId353" Type="http://schemas.openxmlformats.org/officeDocument/2006/relationships/hyperlink" Target="https://www.synergysportstech.com/Synergy/Sport/Basketball/web/teamsst/Video/QuantifiedTeam2Printable.aspx?iTeamID=2239&amp;iSeasonID=2020&amp;iGameSubTypeID=83&amp;offensive=1&amp;pergame=0" TargetMode="External"/><Relationship Id="rId395" Type="http://schemas.openxmlformats.org/officeDocument/2006/relationships/hyperlink" Target="https://www.synergysportstech.com/Synergy/Sport/Basketball/web/teamsst/Video/QuantifiedTeam2Printable.aspx?iTeamID=2141&amp;iSeasonID=2020&amp;iGameSubTypeID=83&amp;offensive=1&amp;pergame=0" TargetMode="External"/><Relationship Id="rId409" Type="http://schemas.openxmlformats.org/officeDocument/2006/relationships/hyperlink" Target="https://www.synergysportstech.com/Synergy/Sport/Basketball/web/teamsst/Video/QuantifiedTeam2Printable.aspx?iTeamID=975&amp;iSeasonID=2020&amp;iGameSubTypeID=83&amp;offensive=1&amp;pergame=0" TargetMode="External"/><Relationship Id="rId560" Type="http://schemas.openxmlformats.org/officeDocument/2006/relationships/hyperlink" Target="https://www.synergysportstech.com/Synergy/Sport/Basketball/web/teamsst/Video/QuantifiedTeam2Printable.aspx?iTeamID=2325&amp;iSeasonID=2020&amp;iGameSubTypeID=83&amp;offensive=0&amp;pergame=0" TargetMode="External"/><Relationship Id="rId92" Type="http://schemas.openxmlformats.org/officeDocument/2006/relationships/hyperlink" Target="https://www.synergysportstech.com/Synergy/Sport/Basketball/web/teamsst/Video/QuantifiedTeam2Printable.aspx?iTeamID=979&amp;iSeasonID=2020&amp;iGameSubTypeID=83&amp;offensive=0&amp;pergame=0" TargetMode="External"/><Relationship Id="rId213" Type="http://schemas.openxmlformats.org/officeDocument/2006/relationships/hyperlink" Target="https://www.synergysportstech.com/Synergy/Sport/Basketball/web/teamsst/Video/QuantifiedTeam2Printable.aspx?iTeamID=2094&amp;iSeasonID=2020&amp;iGameSubTypeID=83&amp;offensive=1&amp;pergame=0" TargetMode="External"/><Relationship Id="rId420" Type="http://schemas.openxmlformats.org/officeDocument/2006/relationships/hyperlink" Target="https://www.synergysportstech.com/Synergy/Sport/Basketball/web/teamsst/Video/QuantifiedTeam2Printable.aspx?iTeamID=2225&amp;iSeasonID=2020&amp;iGameSubTypeID=83&amp;offensive=0&amp;pergame=0" TargetMode="External"/><Relationship Id="rId616" Type="http://schemas.openxmlformats.org/officeDocument/2006/relationships/hyperlink" Target="https://www.synergysportstech.com/Synergy/Sport/Basketball/web/teamsst/Video/QuantifiedTeam2Printable.aspx?iTeamID=2179&amp;iSeasonID=2020&amp;iGameSubTypeID=83&amp;offensive=0&amp;pergame=0" TargetMode="External"/><Relationship Id="rId658" Type="http://schemas.openxmlformats.org/officeDocument/2006/relationships/hyperlink" Target="https://www.synergysportstech.com/Synergy/Sport/Basketball/web/teamsst/Video/QuantifiedTeam2Printable.aspx?iTeamID=2196&amp;iSeasonID=2020&amp;iGameSubTypeID=83&amp;offensive=0&amp;pergame=0" TargetMode="External"/><Relationship Id="rId255" Type="http://schemas.openxmlformats.org/officeDocument/2006/relationships/hyperlink" Target="https://www.synergysportstech.com/Synergy/Sport/Basketball/web/teamsst/Video/QuantifiedTeam2Printable.aspx?iTeamID=2322&amp;iSeasonID=2020&amp;iGameSubTypeID=83&amp;offensive=1&amp;pergame=0" TargetMode="External"/><Relationship Id="rId297" Type="http://schemas.openxmlformats.org/officeDocument/2006/relationships/hyperlink" Target="https://www.synergysportstech.com/Synergy/Sport/Basketball/web/teamsst/Video/QuantifiedTeam2Printable.aspx?iTeamID=2135&amp;iSeasonID=2020&amp;iGameSubTypeID=83&amp;offensive=1&amp;pergame=0" TargetMode="External"/><Relationship Id="rId462" Type="http://schemas.openxmlformats.org/officeDocument/2006/relationships/hyperlink" Target="https://www.synergysportstech.com/Synergy/Sport/Basketball/web/teamsst/Video/QuantifiedTeam2Printable.aspx?iTeamID=2331&amp;iSeasonID=2020&amp;iGameSubTypeID=83&amp;offensive=0&amp;pergame=0" TargetMode="External"/><Relationship Id="rId518" Type="http://schemas.openxmlformats.org/officeDocument/2006/relationships/hyperlink" Target="https://www.synergysportstech.com/Synergy/Sport/Basketball/web/teamsst/Video/QuantifiedTeam2Printable.aspx?iTeamID=994&amp;iSeasonID=2020&amp;iGameSubTypeID=83&amp;offensive=0&amp;pergame=0" TargetMode="External"/><Relationship Id="rId115" Type="http://schemas.openxmlformats.org/officeDocument/2006/relationships/hyperlink" Target="https://www.synergysportstech.com/Synergy/Sport/Basketball/web/teamsst/Video/QuantifiedTeam2Printable.aspx?iTeamID=2215&amp;iSeasonID=2020&amp;iGameSubTypeID=83&amp;offensive=1&amp;pergame=0" TargetMode="External"/><Relationship Id="rId157" Type="http://schemas.openxmlformats.org/officeDocument/2006/relationships/hyperlink" Target="https://www.synergysportstech.com/Synergy/Sport/Basketball/web/teamsst/Video/QuantifiedTeam2Printable.aspx?iTeamID=2273&amp;iSeasonID=2020&amp;iGameSubTypeID=83&amp;offensive=1&amp;pergame=0" TargetMode="External"/><Relationship Id="rId322" Type="http://schemas.openxmlformats.org/officeDocument/2006/relationships/hyperlink" Target="https://www.synergysportstech.com/Synergy/Sport/Basketball/web/teamsst/Video/QuantifiedTeam2Printable.aspx?iTeamID=2296&amp;iSeasonID=2020&amp;iGameSubTypeID=83&amp;offensive=0&amp;pergame=0" TargetMode="External"/><Relationship Id="rId364" Type="http://schemas.openxmlformats.org/officeDocument/2006/relationships/hyperlink" Target="https://www.synergysportstech.com/Synergy/Sport/Basketball/web/teamsst/Video/QuantifiedTeam2Printable.aspx?iTeamID=2755&amp;iSeasonID=2020&amp;iGameSubTypeID=83&amp;offensive=0&amp;pergame=0" TargetMode="External"/><Relationship Id="rId61" Type="http://schemas.openxmlformats.org/officeDocument/2006/relationships/hyperlink" Target="https://www.synergysportstech.com/Synergy/Sport/Basketball/web/teamsst/Video/QuantifiedTeam2Printable.aspx?iTeamID=2081&amp;iSeasonID=2020&amp;iGameSubTypeID=83&amp;offensive=1&amp;pergame=0" TargetMode="External"/><Relationship Id="rId199" Type="http://schemas.openxmlformats.org/officeDocument/2006/relationships/hyperlink" Target="https://www.synergysportstech.com/Synergy/Sport/Basketball/web/teamsst/Video/QuantifiedTeam2Printable.aspx?iTeamID=2087&amp;iSeasonID=2020&amp;iGameSubTypeID=83&amp;offensive=1&amp;pergame=0" TargetMode="External"/><Relationship Id="rId571" Type="http://schemas.openxmlformats.org/officeDocument/2006/relationships/hyperlink" Target="https://www.synergysportstech.com/Synergy/Sport/Basketball/web/teamsst/Video/QuantifiedTeam2Printable.aspx?iTeamID=971&amp;iSeasonID=2020&amp;iGameSubTypeID=83&amp;offensive=1&amp;pergame=0" TargetMode="External"/><Relationship Id="rId627" Type="http://schemas.openxmlformats.org/officeDocument/2006/relationships/hyperlink" Target="https://www.synergysportstech.com/Synergy/Sport/Basketball/web/teamsst/Video/QuantifiedTeam2Printable.aspx?iTeamID=982&amp;iSeasonID=2020&amp;iGameSubTypeID=83&amp;offensive=1&amp;pergame=0" TargetMode="External"/><Relationship Id="rId669" Type="http://schemas.openxmlformats.org/officeDocument/2006/relationships/hyperlink" Target="https://www.synergysportstech.com/Synergy/Sport/Basketball/web/teamsst/Video/QuantifiedTeam2Printable.aspx?iTeamID=2168&amp;iSeasonID=2020&amp;iGameSubTypeID=83&amp;offensive=1&amp;pergame=0" TargetMode="External"/><Relationship Id="rId19" Type="http://schemas.openxmlformats.org/officeDocument/2006/relationships/hyperlink" Target="https://www.synergysportstech.com/Synergy/Sport/Basketball/web/teamsst/Video/QuantifiedTeam2Printable.aspx?iTeamID=2261&amp;iSeasonID=2020&amp;iGameSubTypeID=83&amp;offensive=1&amp;pergame=0" TargetMode="External"/><Relationship Id="rId224" Type="http://schemas.openxmlformats.org/officeDocument/2006/relationships/hyperlink" Target="https://www.synergysportstech.com/Synergy/Sport/Basketball/web/teamsst/Video/QuantifiedTeam2Printable.aspx?iTeamID=1329&amp;iSeasonID=2020&amp;iGameSubTypeID=83&amp;offensive=0&amp;pergame=0" TargetMode="External"/><Relationship Id="rId266" Type="http://schemas.openxmlformats.org/officeDocument/2006/relationships/hyperlink" Target="https://www.synergysportstech.com/Synergy/Sport/Basketball/web/teamsst/Video/QuantifiedTeam2Printable.aspx?iTeamID=2108&amp;iSeasonID=2020&amp;iGameSubTypeID=83&amp;offensive=0&amp;pergame=0" TargetMode="External"/><Relationship Id="rId431" Type="http://schemas.openxmlformats.org/officeDocument/2006/relationships/hyperlink" Target="https://www.synergysportstech.com/Synergy/Sport/Basketball/web/teamsst/Video/QuantifiedTeam2Printable.aspx?iTeamID=2124&amp;iSeasonID=2020&amp;iGameSubTypeID=83&amp;offensive=1&amp;pergame=0" TargetMode="External"/><Relationship Id="rId473" Type="http://schemas.openxmlformats.org/officeDocument/2006/relationships/hyperlink" Target="https://www.synergysportstech.com/Synergy/Sport/Basketball/web/teamsst/Video/QuantifiedTeam2Printable.aspx?iTeamID=2078&amp;iSeasonID=2020&amp;iGameSubTypeID=83&amp;offensive=1&amp;pergame=0" TargetMode="External"/><Relationship Id="rId529" Type="http://schemas.openxmlformats.org/officeDocument/2006/relationships/hyperlink" Target="https://www.synergysportstech.com/Synergy/Sport/Basketball/web/teamsst/Video/QuantifiedTeam2Printable.aspx?iTeamID=2372&amp;iSeasonID=2020&amp;iGameSubTypeID=83&amp;offensive=1&amp;pergame=0" TargetMode="External"/><Relationship Id="rId680" Type="http://schemas.openxmlformats.org/officeDocument/2006/relationships/hyperlink" Target="https://www.synergysportstech.com/Synergy/Sport/Basketball/web/teamsst/Video/QuantifiedTeam2Printable.aspx?iTeamID=2117&amp;iSeasonID=2020&amp;iGameSubTypeID=83&amp;offensive=0&amp;pergame=0" TargetMode="External"/><Relationship Id="rId30" Type="http://schemas.openxmlformats.org/officeDocument/2006/relationships/hyperlink" Target="https://www.synergysportstech.com/Synergy/Sport/Basketball/web/teamsst/Video/QuantifiedTeam2Printable.aspx?iTeamID=2242&amp;iSeasonID=2020&amp;iGameSubTypeID=83&amp;offensive=0&amp;pergame=0" TargetMode="External"/><Relationship Id="rId126" Type="http://schemas.openxmlformats.org/officeDocument/2006/relationships/hyperlink" Target="https://www.synergysportstech.com/Synergy/Sport/Basketball/web/teamsst/Video/QuantifiedTeam2Printable.aspx?iTeamID=2291&amp;iSeasonID=2020&amp;iGameSubTypeID=83&amp;offensive=0&amp;pergame=0" TargetMode="External"/><Relationship Id="rId168" Type="http://schemas.openxmlformats.org/officeDocument/2006/relationships/hyperlink" Target="https://www.synergysportstech.com/Synergy/Sport/Basketball/web/teamsst/Video/QuantifiedTeam2Printable.aspx?iTeamID=998&amp;iSeasonID=2020&amp;iGameSubTypeID=83&amp;offensive=0&amp;pergame=0" TargetMode="External"/><Relationship Id="rId333" Type="http://schemas.openxmlformats.org/officeDocument/2006/relationships/hyperlink" Target="https://www.synergysportstech.com/Synergy/Sport/Basketball/web/teamsst/Video/QuantifiedTeam2Printable.aspx?iTeamID=2147&amp;iSeasonID=2020&amp;iGameSubTypeID=83&amp;offensive=1&amp;pergame=0" TargetMode="External"/><Relationship Id="rId540" Type="http://schemas.openxmlformats.org/officeDocument/2006/relationships/hyperlink" Target="https://www.synergysportstech.com/Synergy/Sport/Basketball/web/teamsst/Video/QuantifiedTeam2Printable.aspx?iTeamID=2209&amp;iSeasonID=2020&amp;iGameSubTypeID=83&amp;offensive=0&amp;pergame=0" TargetMode="External"/><Relationship Id="rId72" Type="http://schemas.openxmlformats.org/officeDocument/2006/relationships/hyperlink" Target="https://www.synergysportstech.com/Synergy/Sport/Basketball/web/teamsst/Video/QuantifiedTeam2Printable.aspx?iTeamID=2174&amp;iSeasonID=2020&amp;iGameSubTypeID=83&amp;offensive=0&amp;pergame=0" TargetMode="External"/><Relationship Id="rId375" Type="http://schemas.openxmlformats.org/officeDocument/2006/relationships/hyperlink" Target="https://www.synergysportstech.com/Synergy/Sport/Basketball/web/teamsst/Video/QuantifiedTeam2Printable.aspx?iTeamID=2170&amp;iSeasonID=2020&amp;iGameSubTypeID=83&amp;offensive=1&amp;pergame=0" TargetMode="External"/><Relationship Id="rId582" Type="http://schemas.openxmlformats.org/officeDocument/2006/relationships/hyperlink" Target="https://www.synergysportstech.com/Synergy/Sport/Basketball/web/teamsst/Video/QuantifiedTeam2Printable.aspx?iTeamID=2132&amp;iSeasonID=2020&amp;iGameSubTypeID=83&amp;offensive=0&amp;pergame=0" TargetMode="External"/><Relationship Id="rId638" Type="http://schemas.openxmlformats.org/officeDocument/2006/relationships/hyperlink" Target="https://www.synergysportstech.com/Synergy/Sport/Basketball/web/teamsst/Video/QuantifiedTeam2Printable.aspx?iTeamID=2366&amp;iSeasonID=2020&amp;iGameSubTypeID=83&amp;offensive=0&amp;pergame=0" TargetMode="External"/><Relationship Id="rId3" Type="http://schemas.openxmlformats.org/officeDocument/2006/relationships/hyperlink" Target="https://www.synergysportstech.com/Synergy/Sport/Basketball/web/teamsst/Video/QuantifiedTeam2Printable.aspx?iTeamID=996&amp;iSeasonID=2020&amp;iGameSubTypeID=83&amp;offensive=1&amp;pergame=0" TargetMode="External"/><Relationship Id="rId235" Type="http://schemas.openxmlformats.org/officeDocument/2006/relationships/hyperlink" Target="https://www.synergysportstech.com/Synergy/Sport/Basketball/web/teamsst/Video/QuantifiedTeam2Printable.aspx?iTeamID=2154&amp;iSeasonID=2020&amp;iGameSubTypeID=83&amp;offensive=1&amp;pergame=0" TargetMode="External"/><Relationship Id="rId277" Type="http://schemas.openxmlformats.org/officeDocument/2006/relationships/hyperlink" Target="https://www.synergysportstech.com/Synergy/Sport/Basketball/web/teamsst/Video/QuantifiedTeam2Printable.aspx?iTeamID=3138&amp;iSeasonID=2020&amp;iGameSubTypeID=83&amp;offensive=1&amp;pergame=0" TargetMode="External"/><Relationship Id="rId400" Type="http://schemas.openxmlformats.org/officeDocument/2006/relationships/hyperlink" Target="https://www.synergysportstech.com/Synergy/Sport/Basketball/web/teamsst/Video/QuantifiedTeam2Printable.aspx?iTeamID=1318&amp;iSeasonID=2020&amp;iGameSubTypeID=83&amp;offensive=0&amp;pergame=0" TargetMode="External"/><Relationship Id="rId442" Type="http://schemas.openxmlformats.org/officeDocument/2006/relationships/hyperlink" Target="https://www.synergysportstech.com/Synergy/Sport/Basketball/web/teamsst/Video/QuantifiedTeam2Printable.aspx?iTeamID=2062&amp;iSeasonID=2020&amp;iGameSubTypeID=83&amp;offensive=0&amp;pergame=0" TargetMode="External"/><Relationship Id="rId484" Type="http://schemas.openxmlformats.org/officeDocument/2006/relationships/hyperlink" Target="https://www.synergysportstech.com/Synergy/Sport/Basketball/web/teamsst/Video/QuantifiedTeam2Printable.aspx?iTeamID=2155&amp;iSeasonID=2020&amp;iGameSubTypeID=83&amp;offensive=0&amp;pergame=0" TargetMode="External"/><Relationship Id="rId137" Type="http://schemas.openxmlformats.org/officeDocument/2006/relationships/hyperlink" Target="https://www.synergysportstech.com/Synergy/Sport/Basketball/web/teamsst/Video/QuantifiedTeam2Printable.aspx?iTeamID=2218&amp;iSeasonID=2020&amp;iGameSubTypeID=83&amp;offensive=1&amp;pergame=0" TargetMode="External"/><Relationship Id="rId302" Type="http://schemas.openxmlformats.org/officeDocument/2006/relationships/hyperlink" Target="https://www.synergysportstech.com/Synergy/Sport/Basketball/web/teamsst/Video/QuantifiedTeam2Printable.aspx?iTeamID=2246&amp;iSeasonID=2020&amp;iGameSubTypeID=83&amp;offensive=0&amp;pergame=0" TargetMode="External"/><Relationship Id="rId344" Type="http://schemas.openxmlformats.org/officeDocument/2006/relationships/hyperlink" Target="https://www.synergysportstech.com/Synergy/Sport/Basketball/web/teamsst/Video/QuantifiedTeam2Printable.aspx?iTeamID=2139&amp;iSeasonID=2020&amp;iGameSubTypeID=83&amp;offensive=0&amp;pergame=0" TargetMode="External"/><Relationship Id="rId41" Type="http://schemas.openxmlformats.org/officeDocument/2006/relationships/hyperlink" Target="https://www.synergysportstech.com/Synergy/Sport/Basketball/web/teamsst/Video/QuantifiedTeam2Printable.aspx?iTeamID=2277&amp;iSeasonID=2020&amp;iGameSubTypeID=83&amp;offensive=1&amp;pergame=0" TargetMode="External"/><Relationship Id="rId83" Type="http://schemas.openxmlformats.org/officeDocument/2006/relationships/hyperlink" Target="https://www.synergysportstech.com/Synergy/Sport/Basketball/web/teamsst/Video/QuantifiedTeam2Printable.aspx?iTeamID=2197&amp;iSeasonID=2020&amp;iGameSubTypeID=83&amp;offensive=1&amp;pergame=0" TargetMode="External"/><Relationship Id="rId179" Type="http://schemas.openxmlformats.org/officeDocument/2006/relationships/hyperlink" Target="https://www.synergysportstech.com/Synergy/Sport/Basketball/web/teamsst/Video/QuantifiedTeam2Printable.aspx?iTeamID=2069&amp;iSeasonID=2020&amp;iGameSubTypeID=83&amp;offensive=1&amp;pergame=0" TargetMode="External"/><Relationship Id="rId386" Type="http://schemas.openxmlformats.org/officeDocument/2006/relationships/hyperlink" Target="https://www.synergysportstech.com/Synergy/Sport/Basketball/web/teamsst/Video/QuantifiedTeam2Printable.aspx?iTeamID=2114&amp;iSeasonID=2020&amp;iGameSubTypeID=83&amp;offensive=0&amp;pergame=0" TargetMode="External"/><Relationship Id="rId551" Type="http://schemas.openxmlformats.org/officeDocument/2006/relationships/hyperlink" Target="https://www.synergysportstech.com/Synergy/Sport/Basketball/web/teamsst/Video/QuantifiedTeam2Printable.aspx?iTeamID=2404&amp;iSeasonID=2020&amp;iGameSubTypeID=83&amp;offensive=1&amp;pergame=0" TargetMode="External"/><Relationship Id="rId593" Type="http://schemas.openxmlformats.org/officeDocument/2006/relationships/hyperlink" Target="https://www.synergysportstech.com/Synergy/Sport/Basketball/web/teamsst/Video/QuantifiedTeam2Printable.aspx?iTeamID=2145&amp;iSeasonID=2020&amp;iGameSubTypeID=83&amp;offensive=1&amp;pergame=0" TargetMode="External"/><Relationship Id="rId607" Type="http://schemas.openxmlformats.org/officeDocument/2006/relationships/hyperlink" Target="https://www.synergysportstech.com/Synergy/Sport/Basketball/web/teamsst/Video/QuantifiedTeam2Printable.aspx?iTeamID=2071&amp;iSeasonID=2020&amp;iGameSubTypeID=83&amp;offensive=1&amp;pergame=0" TargetMode="External"/><Relationship Id="rId649" Type="http://schemas.openxmlformats.org/officeDocument/2006/relationships/hyperlink" Target="https://www.synergysportstech.com/Synergy/Sport/Basketball/web/teamsst/Video/QuantifiedTeam2Printable.aspx?iTeamID=986&amp;iSeasonID=2020&amp;iGameSubTypeID=83&amp;offensive=1&amp;pergame=0" TargetMode="External"/><Relationship Id="rId190" Type="http://schemas.openxmlformats.org/officeDocument/2006/relationships/hyperlink" Target="https://www.synergysportstech.com/Synergy/Sport/Basketball/web/teamsst/Video/QuantifiedTeam2Printable.aspx?iTeamID=2188&amp;iSeasonID=2020&amp;iGameSubTypeID=83&amp;offensive=0&amp;pergame=0" TargetMode="External"/><Relationship Id="rId204" Type="http://schemas.openxmlformats.org/officeDocument/2006/relationships/hyperlink" Target="https://www.synergysportstech.com/Synergy/Sport/Basketball/web/teamsst/Video/QuantifiedTeam2Printable.aspx?iTeamID=2181&amp;iSeasonID=2020&amp;iGameSubTypeID=83&amp;offensive=0&amp;pergame=0" TargetMode="External"/><Relationship Id="rId246" Type="http://schemas.openxmlformats.org/officeDocument/2006/relationships/hyperlink" Target="https://www.synergysportstech.com/Synergy/Sport/Basketball/web/teamsst/Video/QuantifiedTeam2Printable.aspx?iTeamID=2314&amp;iSeasonID=2020&amp;iGameSubTypeID=83&amp;offensive=0&amp;pergame=0" TargetMode="External"/><Relationship Id="rId288" Type="http://schemas.openxmlformats.org/officeDocument/2006/relationships/hyperlink" Target="https://www.synergysportstech.com/Synergy/Sport/Basketball/web/teamsst/Video/QuantifiedTeam2Printable.aspx?iTeamID=2392&amp;iSeasonID=2020&amp;iGameSubTypeID=83&amp;offensive=0&amp;pergame=0" TargetMode="External"/><Relationship Id="rId411" Type="http://schemas.openxmlformats.org/officeDocument/2006/relationships/hyperlink" Target="https://www.synergysportstech.com/Synergy/Sport/Basketball/web/teamsst/Video/QuantifiedTeam2Printable.aspx?iTeamID=2336&amp;iSeasonID=2020&amp;iGameSubTypeID=83&amp;offensive=1&amp;pergame=0" TargetMode="External"/><Relationship Id="rId453" Type="http://schemas.openxmlformats.org/officeDocument/2006/relationships/hyperlink" Target="https://www.synergysportstech.com/Synergy/Sport/Basketball/web/teamsst/Video/QuantifiedTeam2Printable.aspx?iTeamID=2228&amp;iSeasonID=2020&amp;iGameSubTypeID=83&amp;offensive=1&amp;pergame=0" TargetMode="External"/><Relationship Id="rId509" Type="http://schemas.openxmlformats.org/officeDocument/2006/relationships/hyperlink" Target="https://www.synergysportstech.com/Synergy/Sport/Basketball/web/teamsst/Video/QuantifiedTeam2Printable.aspx?iTeamID=2755&amp;iSeasonID=2020&amp;iGameSubTypeID=83&amp;offensive=1&amp;pergame=0" TargetMode="External"/><Relationship Id="rId660" Type="http://schemas.openxmlformats.org/officeDocument/2006/relationships/hyperlink" Target="https://www.synergysportstech.com/Synergy/Sport/Basketball/web/teamsst/Video/QuantifiedTeam2Printable.aspx?iTeamID=970&amp;iSeasonID=2020&amp;iGameSubTypeID=83&amp;offensive=0&amp;pergame=0" TargetMode="External"/><Relationship Id="rId106" Type="http://schemas.openxmlformats.org/officeDocument/2006/relationships/hyperlink" Target="https://www.synergysportstech.com/Synergy/Sport/Basketball/web/teamsst/Video/QuantifiedTeam2Printable.aspx?iTeamID=2305&amp;iSeasonID=2020&amp;iGameSubTypeID=83&amp;offensive=0&amp;pergame=0" TargetMode="External"/><Relationship Id="rId313" Type="http://schemas.openxmlformats.org/officeDocument/2006/relationships/hyperlink" Target="https://www.synergysportstech.com/Synergy/Sport/Basketball/web/teamsst/Video/QuantifiedTeam2Printable.aspx?iTeamID=2198&amp;iSeasonID=2020&amp;iGameSubTypeID=83&amp;offensive=1&amp;pergame=0" TargetMode="External"/><Relationship Id="rId495" Type="http://schemas.openxmlformats.org/officeDocument/2006/relationships/hyperlink" Target="https://www.synergysportstech.com/Synergy/Sport/Basketball/web/teamsst/Video/QuantifiedTeam2Printable.aspx?iTeamID=2329&amp;iSeasonID=2020&amp;iGameSubTypeID=83&amp;offensive=1&amp;pergame=0" TargetMode="External"/><Relationship Id="rId10" Type="http://schemas.openxmlformats.org/officeDocument/2006/relationships/hyperlink" Target="https://www.synergysportstech.com/Synergy/Sport/Basketball/web/teamsst/Video/QuantifiedTeam2Printable.aspx?iTeamID=2430&amp;iSeasonID=2020&amp;iGameSubTypeID=83&amp;offensive=0&amp;pergame=0" TargetMode="External"/><Relationship Id="rId52" Type="http://schemas.openxmlformats.org/officeDocument/2006/relationships/hyperlink" Target="https://www.synergysportstech.com/Synergy/Sport/Basketball/web/teamsst/Video/QuantifiedTeam2Printable.aspx?iTeamID=2184&amp;iSeasonID=2020&amp;iGameSubTypeID=83&amp;offensive=0&amp;pergame=0" TargetMode="External"/><Relationship Id="rId94" Type="http://schemas.openxmlformats.org/officeDocument/2006/relationships/hyperlink" Target="https://www.synergysportstech.com/Synergy/Sport/Basketball/web/teamsst/Video/QuantifiedTeam2Printable.aspx?iTeamID=2278&amp;iSeasonID=2020&amp;iGameSubTypeID=83&amp;offensive=0&amp;pergame=0" TargetMode="External"/><Relationship Id="rId148" Type="http://schemas.openxmlformats.org/officeDocument/2006/relationships/hyperlink" Target="https://www.synergysportstech.com/Synergy/Sport/Basketball/web/teamsst/Video/QuantifiedTeam2Printable.aspx?iTeamID=965&amp;iSeasonID=2020&amp;iGameSubTypeID=83&amp;offensive=0&amp;pergame=0" TargetMode="External"/><Relationship Id="rId355" Type="http://schemas.openxmlformats.org/officeDocument/2006/relationships/hyperlink" Target="https://www.synergysportstech.com/Synergy/Sport/Basketball/web/teamsst/Video/QuantifiedTeam2Printable.aspx?iTeamID=2075&amp;iSeasonID=2020&amp;iGameSubTypeID=83&amp;offensive=1&amp;pergame=0" TargetMode="External"/><Relationship Id="rId397" Type="http://schemas.openxmlformats.org/officeDocument/2006/relationships/hyperlink" Target="https://www.synergysportstech.com/Synergy/Sport/Basketball/web/teamsst/Video/QuantifiedTeam2Printable.aspx?iTeamID=2144&amp;iSeasonID=2020&amp;iGameSubTypeID=83&amp;offensive=1&amp;pergame=0" TargetMode="External"/><Relationship Id="rId520" Type="http://schemas.openxmlformats.org/officeDocument/2006/relationships/hyperlink" Target="https://www.synergysportstech.com/Synergy/Sport/Basketball/web/teamsst/Video/QuantifiedTeam2Printable.aspx?iTeamID=2356&amp;iSeasonID=2020&amp;iGameSubTypeID=83&amp;offensive=0&amp;pergame=0" TargetMode="External"/><Relationship Id="rId562" Type="http://schemas.openxmlformats.org/officeDocument/2006/relationships/hyperlink" Target="https://www.synergysportstech.com/Synergy/Sport/Basketball/web/teamsst/Video/QuantifiedTeam2Printable.aspx?iTeamID=2364&amp;iSeasonID=2020&amp;iGameSubTypeID=83&amp;offensive=0&amp;pergame=0" TargetMode="External"/><Relationship Id="rId618" Type="http://schemas.openxmlformats.org/officeDocument/2006/relationships/hyperlink" Target="https://www.synergysportstech.com/Synergy/Sport/Basketball/web/teamsst/Video/QuantifiedTeam2Printable.aspx?iTeamID=2116&amp;iSeasonID=2020&amp;iGameSubTypeID=83&amp;offensive=0&amp;pergame=0" TargetMode="External"/><Relationship Id="rId215" Type="http://schemas.openxmlformats.org/officeDocument/2006/relationships/hyperlink" Target="https://www.synergysportstech.com/Synergy/Sport/Basketball/web/teamsst/Video/QuantifiedTeam2Printable.aspx?iTeamID=2375&amp;iSeasonID=2020&amp;iGameSubTypeID=83&amp;offensive=1&amp;pergame=0" TargetMode="External"/><Relationship Id="rId257" Type="http://schemas.openxmlformats.org/officeDocument/2006/relationships/hyperlink" Target="https://www.synergysportstech.com/Synergy/Sport/Basketball/web/teamsst/Video/QuantifiedTeam2Printable.aspx?iTeamID=2361&amp;iSeasonID=2020&amp;iGameSubTypeID=83&amp;offensive=1&amp;pergame=0" TargetMode="External"/><Relationship Id="rId422" Type="http://schemas.openxmlformats.org/officeDocument/2006/relationships/hyperlink" Target="https://www.synergysportstech.com/Synergy/Sport/Basketball/web/teamsst/Video/QuantifiedTeam2Printable.aspx?iTeamID=985&amp;iSeasonID=2020&amp;iGameSubTypeID=83&amp;offensive=0&amp;pergame=0" TargetMode="External"/><Relationship Id="rId464" Type="http://schemas.openxmlformats.org/officeDocument/2006/relationships/hyperlink" Target="https://www.synergysportstech.com/Synergy/Sport/Basketball/web/teamsst/Video/QuantifiedTeam2Printable.aspx?iTeamID=2256&amp;iSeasonID=2020&amp;iGameSubTypeID=83&amp;offensive=0&amp;pergame=0" TargetMode="External"/><Relationship Id="rId299" Type="http://schemas.openxmlformats.org/officeDocument/2006/relationships/hyperlink" Target="https://www.synergysportstech.com/Synergy/Sport/Basketball/web/teamsst/Video/QuantifiedTeam2Printable.aspx?iTeamID=2196&amp;iSeasonID=2020&amp;iGameSubTypeID=83&amp;offensive=1&amp;pergame=0" TargetMode="External"/><Relationship Id="rId63" Type="http://schemas.openxmlformats.org/officeDocument/2006/relationships/hyperlink" Target="https://www.synergysportstech.com/Synergy/Sport/Basketball/web/teamsst/Video/QuantifiedTeam2Printable.aspx?iTeamID=2382&amp;iSeasonID=2020&amp;iGameSubTypeID=83&amp;offensive=1&amp;pergame=0" TargetMode="External"/><Relationship Id="rId159" Type="http://schemas.openxmlformats.org/officeDocument/2006/relationships/hyperlink" Target="https://www.synergysportstech.com/Synergy/Sport/Basketball/web/teamsst/Video/QuantifiedTeam2Printable.aspx?iTeamID=2318&amp;iSeasonID=2020&amp;iGameSubTypeID=83&amp;offensive=1&amp;pergame=0" TargetMode="External"/><Relationship Id="rId366" Type="http://schemas.openxmlformats.org/officeDocument/2006/relationships/hyperlink" Target="https://www.synergysportstech.com/Synergy/Sport/Basketball/web/teamsst/Video/QuantifiedTeam2Printable.aspx?iTeamID=2105&amp;iSeasonID=2020&amp;iGameSubTypeID=83&amp;offensive=0&amp;pergame=0" TargetMode="External"/><Relationship Id="rId573" Type="http://schemas.openxmlformats.org/officeDocument/2006/relationships/hyperlink" Target="https://www.synergysportstech.com/Synergy/Sport/Basketball/web/teamsst/Video/QuantifiedTeam2Printable.aspx?iTeamID=2073&amp;iSeasonID=2020&amp;iGameSubTypeID=83&amp;offensive=1&amp;pergame=0" TargetMode="External"/><Relationship Id="rId226" Type="http://schemas.openxmlformats.org/officeDocument/2006/relationships/hyperlink" Target="https://www.synergysportstech.com/Synergy/Sport/Basketball/web/teamsst/Video/QuantifiedTeam2Printable.aspx?iTeamID=2138&amp;iSeasonID=2020&amp;iGameSubTypeID=83&amp;offensive=0&amp;pergame=0" TargetMode="External"/><Relationship Id="rId433" Type="http://schemas.openxmlformats.org/officeDocument/2006/relationships/hyperlink" Target="https://www.synergysportstech.com/Synergy/Sport/Basketball/web/teamsst/Video/QuantifiedTeam2Printable.aspx?iTeamID=2219&amp;iSeasonID=2020&amp;iGameSubTypeID=83&amp;offensive=1&amp;pergame=0" TargetMode="External"/><Relationship Id="rId640" Type="http://schemas.openxmlformats.org/officeDocument/2006/relationships/hyperlink" Target="https://www.synergysportstech.com/Synergy/Sport/Basketball/web/teamsst/Video/QuantifiedTeam2Printable.aspx?iTeamID=2111&amp;iSeasonID=2020&amp;iGameSubTypeID=83&amp;offensive=0&amp;pergame=0" TargetMode="External"/><Relationship Id="rId74" Type="http://schemas.openxmlformats.org/officeDocument/2006/relationships/hyperlink" Target="https://www.synergysportstech.com/Synergy/Sport/Basketball/web/teamsst/Video/QuantifiedTeam2Printable.aspx?iTeamID=2154&amp;iSeasonID=2020&amp;iGameSubTypeID=83&amp;offensive=0&amp;pergame=0" TargetMode="External"/><Relationship Id="rId377" Type="http://schemas.openxmlformats.org/officeDocument/2006/relationships/hyperlink" Target="https://www.synergysportstech.com/Synergy/Sport/Basketball/web/teamsst/Video/QuantifiedTeam2Printable.aspx?iTeamID=2331&amp;iSeasonID=2020&amp;iGameSubTypeID=83&amp;offensive=1&amp;pergame=0" TargetMode="External"/><Relationship Id="rId500" Type="http://schemas.openxmlformats.org/officeDocument/2006/relationships/hyperlink" Target="https://www.synergysportstech.com/Synergy/Sport/Basketball/web/teamsst/Video/QuantifiedTeam2Printable.aspx?iTeamID=2063&amp;iSeasonID=2020&amp;iGameSubTypeID=83&amp;offensive=0&amp;pergame=0" TargetMode="External"/><Relationship Id="rId584" Type="http://schemas.openxmlformats.org/officeDocument/2006/relationships/hyperlink" Target="https://www.synergysportstech.com/Synergy/Sport/Basketball/web/teamsst/Video/QuantifiedTeam2Printable.aspx?iTeamID=2065&amp;iSeasonID=2020&amp;iGameSubTypeID=83&amp;offensive=0&amp;pergame=0" TargetMode="External"/><Relationship Id="rId5" Type="http://schemas.openxmlformats.org/officeDocument/2006/relationships/hyperlink" Target="https://www.synergysportstech.com/Synergy/Sport/Basketball/web/teamsst/Video/QuantifiedTeam2Printable.aspx?iTeamID=2074&amp;iSeasonID=2020&amp;iGameSubTypeID=83&amp;offensive=1&amp;pergame=0" TargetMode="External"/><Relationship Id="rId237" Type="http://schemas.openxmlformats.org/officeDocument/2006/relationships/hyperlink" Target="https://www.synergysportstech.com/Synergy/Sport/Basketball/web/teamsst/Video/QuantifiedTeam2Printable.aspx?iTeamID=2285&amp;iSeasonID=2020&amp;iGameSubTypeID=83&amp;offensive=1&amp;pergame=0" TargetMode="External"/><Relationship Id="rId444" Type="http://schemas.openxmlformats.org/officeDocument/2006/relationships/hyperlink" Target="https://www.synergysportstech.com/Synergy/Sport/Basketball/web/teamsst/Video/QuantifiedTeam2Printable.aspx?iTeamID=2389&amp;iSeasonID=2020&amp;iGameSubTypeID=83&amp;offensive=0&amp;pergame=0" TargetMode="External"/><Relationship Id="rId651" Type="http://schemas.openxmlformats.org/officeDocument/2006/relationships/hyperlink" Target="https://www.synergysportstech.com/Synergy/Sport/Basketball/web/teamsst/Video/QuantifiedTeam2Printable.aspx?iTeamID=1329&amp;iSeasonID=2020&amp;iGameSubTypeID=83&amp;offensive=1&amp;pergame=0" TargetMode="External"/><Relationship Id="rId290" Type="http://schemas.openxmlformats.org/officeDocument/2006/relationships/hyperlink" Target="https://www.synergysportstech.com/Synergy/Sport/Basketball/web/teamsst/Video/QuantifiedTeam2Printable.aspx?iTeamID=2342&amp;iSeasonID=2020&amp;iGameSubTypeID=83&amp;offensive=0&amp;pergame=0" TargetMode="External"/><Relationship Id="rId304" Type="http://schemas.openxmlformats.org/officeDocument/2006/relationships/hyperlink" Target="https://www.synergysportstech.com/Synergy/Sport/Basketball/web/teamsst/Video/QuantifiedTeam2Printable.aspx?iTeamID=2353&amp;iSeasonID=2020&amp;iGameSubTypeID=83&amp;offensive=0&amp;pergame=0" TargetMode="External"/><Relationship Id="rId388" Type="http://schemas.openxmlformats.org/officeDocument/2006/relationships/hyperlink" Target="https://www.synergysportstech.com/Synergy/Sport/Basketball/web/teamsst/Video/QuantifiedTeam2Printable.aspx?iTeamID=973&amp;iSeasonID=2020&amp;iGameSubTypeID=83&amp;offensive=0&amp;pergame=0" TargetMode="External"/><Relationship Id="rId511" Type="http://schemas.openxmlformats.org/officeDocument/2006/relationships/hyperlink" Target="https://www.synergysportstech.com/Synergy/Sport/Basketball/web/teamsst/Video/QuantifiedTeam2Printable.aspx?iTeamID=2105&amp;iSeasonID=2020&amp;iGameSubTypeID=83&amp;offensive=1&amp;pergame=0" TargetMode="External"/><Relationship Id="rId609" Type="http://schemas.openxmlformats.org/officeDocument/2006/relationships/hyperlink" Target="https://www.synergysportstech.com/Synergy/Sport/Basketball/web/teamsst/Video/QuantifiedTeam2Printable.aspx?iTeamID=2084&amp;iSeasonID=2020&amp;iGameSubTypeID=83&amp;offensive=1&amp;pergame=0" TargetMode="External"/><Relationship Id="rId85" Type="http://schemas.openxmlformats.org/officeDocument/2006/relationships/hyperlink" Target="https://www.synergysportstech.com/Synergy/Sport/Basketball/web/teamsst/Video/QuantifiedTeam2Printable.aspx?iTeamID=2229&amp;iSeasonID=2020&amp;iGameSubTypeID=83&amp;offensive=1&amp;pergame=0" TargetMode="External"/><Relationship Id="rId150" Type="http://schemas.openxmlformats.org/officeDocument/2006/relationships/hyperlink" Target="https://www.synergysportstech.com/Synergy/Sport/Basketball/web/teamsst/Video/QuantifiedTeam2Printable.aspx?iTeamID=2142&amp;iSeasonID=2020&amp;iGameSubTypeID=83&amp;offensive=0&amp;pergame=0" TargetMode="External"/><Relationship Id="rId595" Type="http://schemas.openxmlformats.org/officeDocument/2006/relationships/hyperlink" Target="https://www.synergysportstech.com/Synergy/Sport/Basketball/web/teamsst/Video/QuantifiedTeam2Printable.aspx?iTeamID=2225&amp;iSeasonID=2020&amp;iGameSubTypeID=83&amp;offensive=1&amp;pergame=0" TargetMode="External"/><Relationship Id="rId248" Type="http://schemas.openxmlformats.org/officeDocument/2006/relationships/hyperlink" Target="https://www.synergysportstech.com/Synergy/Sport/Basketball/web/teamsst/Video/QuantifiedTeam2Printable.aspx?iTeamID=2071&amp;iSeasonID=2020&amp;iGameSubTypeID=83&amp;offensive=0&amp;pergame=0" TargetMode="External"/><Relationship Id="rId455" Type="http://schemas.openxmlformats.org/officeDocument/2006/relationships/hyperlink" Target="https://www.synergysportstech.com/Synergy/Sport/Basketball/web/teamsst/Video/QuantifiedTeam2Printable.aspx?iTeamID=2308&amp;iSeasonID=2020&amp;iGameSubTypeID=83&amp;offensive=1&amp;pergame=0" TargetMode="External"/><Relationship Id="rId662" Type="http://schemas.openxmlformats.org/officeDocument/2006/relationships/hyperlink" Target="https://www.synergysportstech.com/Synergy/Sport/Basketball/web/teamsst/Video/QuantifiedTeam2Printable.aspx?iTeamID=2398&amp;iSeasonID=2020&amp;iGameSubTypeID=83&amp;offensive=0&amp;pergame=0" TargetMode="External"/><Relationship Id="rId12" Type="http://schemas.openxmlformats.org/officeDocument/2006/relationships/hyperlink" Target="https://www.synergysportstech.com/Synergy/Sport/Basketball/web/teamsst/Video/QuantifiedTeam2Printable.aspx?iTeamID=2081&amp;iSeasonID=2020&amp;iGameSubTypeID=83&amp;offensive=0&amp;pergame=0" TargetMode="External"/><Relationship Id="rId108" Type="http://schemas.openxmlformats.org/officeDocument/2006/relationships/hyperlink" Target="https://www.synergysportstech.com/Synergy/Sport/Basketball/web/teamsst/Video/QuantifiedTeam2Printable.aspx?iTeamID=2402&amp;iSeasonID=2020&amp;iGameSubTypeID=83&amp;offensive=0&amp;pergame=0" TargetMode="External"/><Relationship Id="rId315" Type="http://schemas.openxmlformats.org/officeDocument/2006/relationships/hyperlink" Target="https://www.synergysportstech.com/Synergy/Sport/Basketball/web/teamsst/Video/QuantifiedTeam2Printable.aspx?iTeamID=2265&amp;iSeasonID=2020&amp;iGameSubTypeID=83&amp;offensive=1&amp;pergame=0" TargetMode="External"/><Relationship Id="rId522" Type="http://schemas.openxmlformats.org/officeDocument/2006/relationships/hyperlink" Target="https://www.synergysportstech.com/Synergy/Sport/Basketball/web/teamsst/Video/QuantifiedTeam2Printable.aspx?iTeamID=2301&amp;iSeasonID=2020&amp;iGameSubTypeID=83&amp;offensive=0&amp;pergame=0" TargetMode="External"/><Relationship Id="rId96" Type="http://schemas.openxmlformats.org/officeDocument/2006/relationships/hyperlink" Target="https://www.synergysportstech.com/Synergy/Sport/Basketball/web/teamsst/Video/QuantifiedTeam2Printable.aspx?iTeamID=2129&amp;iSeasonID=2020&amp;iGameSubTypeID=83&amp;offensive=0&amp;pergame=0" TargetMode="External"/><Relationship Id="rId161" Type="http://schemas.openxmlformats.org/officeDocument/2006/relationships/hyperlink" Target="https://www.synergysportstech.com/Synergy/Sport/Basketball/web/teamsst/Video/QuantifiedTeam2Printable.aspx?iTeamID=2269&amp;iSeasonID=2020&amp;iGameSubTypeID=83&amp;offensive=1&amp;pergame=0" TargetMode="External"/><Relationship Id="rId399" Type="http://schemas.openxmlformats.org/officeDocument/2006/relationships/hyperlink" Target="https://www.synergysportstech.com/Synergy/Sport/Basketball/web/teamsst/Video/QuantifiedTeam2Printable.aspx?iTeamID=2291&amp;iSeasonID=2020&amp;iGameSubTypeID=83&amp;offensive=1&amp;pergame=0" TargetMode="External"/><Relationship Id="rId259" Type="http://schemas.openxmlformats.org/officeDocument/2006/relationships/hyperlink" Target="https://www.synergysportstech.com/Synergy/Sport/Basketball/web/teamsst/Video/QuantifiedTeam2Printable.aspx?iTeamID=2204&amp;iSeasonID=2020&amp;iGameSubTypeID=83&amp;offensive=1&amp;pergame=0" TargetMode="External"/><Relationship Id="rId466" Type="http://schemas.openxmlformats.org/officeDocument/2006/relationships/hyperlink" Target="https://www.synergysportstech.com/Synergy/Sport/Basketball/web/teamsst/Video/QuantifiedTeam2Printable.aspx?iTeamID=2158&amp;iSeasonID=2020&amp;iGameSubTypeID=83&amp;offensive=0&amp;pergame=0" TargetMode="External"/><Relationship Id="rId673" Type="http://schemas.openxmlformats.org/officeDocument/2006/relationships/hyperlink" Target="https://www.synergysportstech.com/Synergy/Sport/Basketball/web/teamsst/Video/QuantifiedTeam2Printable.aspx?iTeamID=2328&amp;iSeasonID=2020&amp;iGameSubTypeID=83&amp;offensive=1&amp;pergame=0" TargetMode="External"/><Relationship Id="rId23" Type="http://schemas.openxmlformats.org/officeDocument/2006/relationships/hyperlink" Target="https://www.synergysportstech.com/Synergy/Sport/Basketball/web/teamsst/Video/QuantifiedTeam2Printable.aspx?iTeamID=2282&amp;iSeasonID=2020&amp;iGameSubTypeID=83&amp;offensive=1&amp;pergame=0" TargetMode="External"/><Relationship Id="rId119" Type="http://schemas.openxmlformats.org/officeDocument/2006/relationships/hyperlink" Target="https://www.synergysportstech.com/Synergy/Sport/Basketball/web/teamsst/Video/QuantifiedTeam2Printable.aspx?iTeamID=2264&amp;iSeasonID=2020&amp;iGameSubTypeID=83&amp;offensive=1&amp;pergame=0" TargetMode="External"/><Relationship Id="rId326" Type="http://schemas.openxmlformats.org/officeDocument/2006/relationships/hyperlink" Target="https://www.synergysportstech.com/Synergy/Sport/Basketball/web/teamsst/Video/QuantifiedTeam2Printable.aspx?iTeamID=2332&amp;iSeasonID=2020&amp;iGameSubTypeID=83&amp;offensive=0&amp;pergame=0" TargetMode="External"/><Relationship Id="rId533" Type="http://schemas.openxmlformats.org/officeDocument/2006/relationships/hyperlink" Target="https://www.synergysportstech.com/Synergy/Sport/Basketball/web/teamsst/Video/QuantifiedTeam2Printable.aspx?iTeamID=2245&amp;iSeasonID=2020&amp;iGameSubTypeID=83&amp;offensive=1&amp;pergame=0" TargetMode="External"/><Relationship Id="rId172" Type="http://schemas.openxmlformats.org/officeDocument/2006/relationships/hyperlink" Target="https://www.synergysportstech.com/Synergy/Sport/Basketball/web/teamsst/Video/QuantifiedTeam2Printable.aspx?iTeamID=2147&amp;iSeasonID=2020&amp;iGameSubTypeID=83&amp;offensive=0&amp;pergame=0" TargetMode="External"/><Relationship Id="rId477" Type="http://schemas.openxmlformats.org/officeDocument/2006/relationships/hyperlink" Target="https://www.synergysportstech.com/Synergy/Sport/Basketball/web/teamsst/Video/QuantifiedTeam2Printable.aspx?iTeamID=2317&amp;iSeasonID=2020&amp;iGameSubTypeID=83&amp;offensive=1&amp;pergame=0" TargetMode="External"/><Relationship Id="rId600" Type="http://schemas.openxmlformats.org/officeDocument/2006/relationships/hyperlink" Target="https://www.synergysportstech.com/Synergy/Sport/Basketball/web/teamsst/Video/QuantifiedTeam2Printable.aspx?iTeamID=2186&amp;iSeasonID=2020&amp;iGameSubTypeID=83&amp;offensive=0&amp;pergame=0" TargetMode="External"/><Relationship Id="rId684" Type="http://schemas.openxmlformats.org/officeDocument/2006/relationships/hyperlink" Target="https://www.synergysportstech.com/Synergy/Sport/Basketball/web/teamsst/Video/QuantifiedTeam2Printable.aspx?iTeamID=2095&amp;iSeasonID=2020&amp;iGameSubTypeID=83&amp;offensive=0&amp;pergame=0" TargetMode="External"/><Relationship Id="rId337" Type="http://schemas.openxmlformats.org/officeDocument/2006/relationships/hyperlink" Target="https://www.synergysportstech.com/Synergy/Sport/Basketball/web/teamsst/Video/QuantifiedTeam2Printable.aspx?iTeamID=2127&amp;iSeasonID=2020&amp;iGameSubTypeID=83&amp;offensive=1&amp;pergame=0" TargetMode="External"/><Relationship Id="rId34" Type="http://schemas.openxmlformats.org/officeDocument/2006/relationships/hyperlink" Target="https://www.synergysportstech.com/Synergy/Sport/Basketball/web/teamsst/Video/QuantifiedTeam2Printable.aspx?iTeamID=5592&amp;iSeasonID=2020&amp;iGameSubTypeID=83&amp;offensive=0&amp;pergame=0" TargetMode="External"/><Relationship Id="rId544" Type="http://schemas.openxmlformats.org/officeDocument/2006/relationships/hyperlink" Target="https://www.synergysportstech.com/Synergy/Sport/Basketball/web/teamsst/Video/QuantifiedTeam2Printable.aspx?iTeamID=2371&amp;iSeasonID=2020&amp;iGameSubTypeID=83&amp;offensive=0&amp;pergame=0" TargetMode="External"/><Relationship Id="rId183" Type="http://schemas.openxmlformats.org/officeDocument/2006/relationships/hyperlink" Target="https://www.synergysportstech.com/Synergy/Sport/Basketball/web/teamsst/Video/QuantifiedTeam2Printable.aspx?iTeamID=979&amp;iSeasonID=2020&amp;iGameSubTypeID=83&amp;offensive=1&amp;pergame=0" TargetMode="External"/><Relationship Id="rId390" Type="http://schemas.openxmlformats.org/officeDocument/2006/relationships/hyperlink" Target="https://www.synergysportstech.com/Synergy/Sport/Basketball/web/teamsst/Video/QuantifiedTeam2Printable.aspx?iTeamID=983&amp;iSeasonID=2020&amp;iGameSubTypeID=83&amp;offensive=0&amp;pergame=0" TargetMode="External"/><Relationship Id="rId404" Type="http://schemas.openxmlformats.org/officeDocument/2006/relationships/hyperlink" Target="https://www.synergysportstech.com/Synergy/Sport/Basketball/web/teamsst/Video/QuantifiedTeam2Printable.aspx?iTeamID=2134&amp;iSeasonID=2020&amp;iGameSubTypeID=83&amp;offensive=0&amp;pergame=0" TargetMode="External"/><Relationship Id="rId611" Type="http://schemas.openxmlformats.org/officeDocument/2006/relationships/hyperlink" Target="https://www.synergysportstech.com/Synergy/Sport/Basketball/web/teamsst/Video/QuantifiedTeam2Printable.aspx?iTeamID=2216&amp;iSeasonID=2020&amp;iGameSubTypeID=83&amp;offensive=1&amp;pergame=0" TargetMode="External"/><Relationship Id="rId250" Type="http://schemas.openxmlformats.org/officeDocument/2006/relationships/hyperlink" Target="https://www.synergysportstech.com/Synergy/Sport/Basketball/web/teamsst/Video/QuantifiedTeam2Printable.aspx?iTeamID=2678&amp;iSeasonID=2020&amp;iGameSubTypeID=83&amp;offensive=0&amp;pergame=0" TargetMode="External"/><Relationship Id="rId488" Type="http://schemas.openxmlformats.org/officeDocument/2006/relationships/hyperlink" Target="https://www.synergysportstech.com/Synergy/Sport/Basketball/web/teamsst/Video/QuantifiedTeam2Printable.aspx?iTeamID=2329&amp;iSeasonID=2020&amp;iGameSubTypeID=83&amp;offensive=0&amp;pergame=0" TargetMode="External"/><Relationship Id="rId45" Type="http://schemas.openxmlformats.org/officeDocument/2006/relationships/hyperlink" Target="https://www.synergysportstech.com/Synergy/Sport/Basketball/web/teamsst/Video/QuantifiedTeam2Printable.aspx?iTeamID=2347&amp;iSeasonID=2020&amp;iGameSubTypeID=83&amp;offensive=1&amp;pergame=0" TargetMode="External"/><Relationship Id="rId110" Type="http://schemas.openxmlformats.org/officeDocument/2006/relationships/hyperlink" Target="https://www.synergysportstech.com/Synergy/Sport/Basketball/web/teamsst/Video/QuantifiedTeam2Printable.aspx?iTeamID=2128&amp;iSeasonID=2020&amp;iGameSubTypeID=83&amp;offensive=0&amp;pergame=0" TargetMode="External"/><Relationship Id="rId348" Type="http://schemas.openxmlformats.org/officeDocument/2006/relationships/hyperlink" Target="https://www.synergysportstech.com/Synergy/Sport/Basketball/web/teamsst/Video/QuantifiedTeam2Printable.aspx?iTeamID=2276&amp;iSeasonID=2020&amp;iGameSubTypeID=83&amp;offensive=0&amp;pergame=0" TargetMode="External"/><Relationship Id="rId555" Type="http://schemas.openxmlformats.org/officeDocument/2006/relationships/hyperlink" Target="https://www.synergysportstech.com/Synergy/Sport/Basketball/web/teamsst/Video/QuantifiedTeam2Printable.aspx?iTeamID=2253&amp;iSeasonID=2020&amp;iGameSubTypeID=83&amp;offensive=1&amp;pergame=0" TargetMode="External"/><Relationship Id="rId194" Type="http://schemas.openxmlformats.org/officeDocument/2006/relationships/hyperlink" Target="https://www.synergysportstech.com/Synergy/Sport/Basketball/web/teamsst/Video/QuantifiedTeam2Printable.aspx?iTeamID=2090&amp;iSeasonID=2020&amp;iGameSubTypeID=83&amp;offensive=0&amp;pergame=0" TargetMode="External"/><Relationship Id="rId208" Type="http://schemas.openxmlformats.org/officeDocument/2006/relationships/hyperlink" Target="https://www.synergysportstech.com/Synergy/Sport/Basketball/web/teamsst/Video/QuantifiedTeam2Printable.aspx?iTeamID=4973&amp;iSeasonID=2020&amp;iGameSubTypeID=83&amp;offensive=0&amp;pergame=0" TargetMode="External"/><Relationship Id="rId415" Type="http://schemas.openxmlformats.org/officeDocument/2006/relationships/hyperlink" Target="https://www.synergysportstech.com/Synergy/Sport/Basketball/web/teamsst/Video/QuantifiedTeam2Printable.aspx?iTeamID=2199&amp;iSeasonID=2020&amp;iGameSubTypeID=83&amp;offensive=1&amp;pergame=0" TargetMode="External"/><Relationship Id="rId622" Type="http://schemas.openxmlformats.org/officeDocument/2006/relationships/hyperlink" Target="https://www.synergysportstech.com/Synergy/Sport/Basketball/web/teamsst/Video/QuantifiedTeam2Printable.aspx?iTeamID=2100&amp;iSeasonID=2020&amp;iGameSubTypeID=83&amp;offensive=0&amp;pergame=0" TargetMode="External"/><Relationship Id="rId261" Type="http://schemas.openxmlformats.org/officeDocument/2006/relationships/hyperlink" Target="https://www.synergysportstech.com/Synergy/Sport/Basketball/web/teamsst/Video/QuantifiedTeam2Printable.aspx?iTeamID=2128&amp;iSeasonID=2020&amp;iGameSubTypeID=83&amp;offensive=1&amp;pergame=0" TargetMode="External"/><Relationship Id="rId499" Type="http://schemas.openxmlformats.org/officeDocument/2006/relationships/hyperlink" Target="https://www.synergysportstech.com/Synergy/Sport/Basketball/web/teamsst/Video/QuantifiedTeam2Printable.aspx?iTeamID=2407&amp;iSeasonID=2020&amp;iGameSubTypeID=83&amp;offensive=1&amp;pergame=0" TargetMode="External"/><Relationship Id="rId56" Type="http://schemas.openxmlformats.org/officeDocument/2006/relationships/hyperlink" Target="https://www.synergysportstech.com/Synergy/Sport/Basketball/web/teamsst/Video/QuantifiedTeam2Printable.aspx?iTeamID=2226&amp;iSeasonID=2020&amp;iGameSubTypeID=83&amp;offensive=0&amp;pergame=0" TargetMode="External"/><Relationship Id="rId359" Type="http://schemas.openxmlformats.org/officeDocument/2006/relationships/hyperlink" Target="https://www.synergysportstech.com/Synergy/Sport/Basketball/web/teamsst/Video/QuantifiedTeam2Printable.aspx?iTeamID=2149&amp;iSeasonID=2020&amp;iGameSubTypeID=83&amp;offensive=1&amp;pergame=0" TargetMode="External"/><Relationship Id="rId566" Type="http://schemas.openxmlformats.org/officeDocument/2006/relationships/hyperlink" Target="https://www.synergysportstech.com/Synergy/Sport/Basketball/web/teamsst/Video/QuantifiedTeam2Printable.aspx?iTeamID=2141&amp;iSeasonID=2020&amp;iGameSubTypeID=83&amp;offensive=0&amp;pergame=0" TargetMode="External"/><Relationship Id="rId121" Type="http://schemas.openxmlformats.org/officeDocument/2006/relationships/hyperlink" Target="https://www.synergysportstech.com/Synergy/Sport/Basketball/web/teamsst/Video/QuantifiedTeam2Printable.aspx?iTeamID=2345&amp;iSeasonID=2020&amp;iGameSubTypeID=83&amp;offensive=1&amp;pergame=0" TargetMode="External"/><Relationship Id="rId219" Type="http://schemas.openxmlformats.org/officeDocument/2006/relationships/hyperlink" Target="https://www.synergysportstech.com/Synergy/Sport/Basketball/web/teamsst/Video/QuantifiedTeam2Printable.aspx?iTeamID=998&amp;iSeasonID=2020&amp;iGameSubTypeID=83&amp;offensive=1&amp;pergame=0" TargetMode="External"/><Relationship Id="rId426" Type="http://schemas.openxmlformats.org/officeDocument/2006/relationships/hyperlink" Target="https://www.synergysportstech.com/Synergy/Sport/Basketball/web/teamsst/Video/QuantifiedTeam2Printable.aspx?iTeamID=2397&amp;iSeasonID=2020&amp;iGameSubTypeID=83&amp;offensive=0&amp;pergame=0" TargetMode="External"/><Relationship Id="rId633" Type="http://schemas.openxmlformats.org/officeDocument/2006/relationships/hyperlink" Target="https://www.synergysportstech.com/Synergy/Sport/Basketball/web/teamsst/Video/QuantifiedTeam2Printable.aspx?iTeamID=2256&amp;iSeasonID=2020&amp;iGameSubTypeID=83&amp;offensive=1&amp;pergame=0" TargetMode="External"/><Relationship Id="rId67" Type="http://schemas.openxmlformats.org/officeDocument/2006/relationships/hyperlink" Target="https://www.synergysportstech.com/Synergy/Sport/Basketball/web/teamsst/Video/QuantifiedTeam2Printable.aspx?iTeamID=2201&amp;iSeasonID=2020&amp;iGameSubTypeID=83&amp;offensive=1&amp;pergame=0" TargetMode="External"/><Relationship Id="rId272" Type="http://schemas.openxmlformats.org/officeDocument/2006/relationships/hyperlink" Target="https://www.synergysportstech.com/Synergy/Sport/Basketball/web/teamsst/Video/QuantifiedTeam2Printable.aspx?iTeamID=2376&amp;iSeasonID=2020&amp;iGameSubTypeID=83&amp;offensive=0&amp;pergame=0" TargetMode="External"/><Relationship Id="rId577" Type="http://schemas.openxmlformats.org/officeDocument/2006/relationships/hyperlink" Target="https://www.synergysportstech.com/Synergy/Sport/Basketball/web/teamsst/Video/QuantifiedTeam2Printable.aspx?iTeamID=2257&amp;iSeasonID=2020&amp;iGameSubTypeID=83&amp;offensive=1&amp;pergame=0" TargetMode="External"/><Relationship Id="rId132" Type="http://schemas.openxmlformats.org/officeDocument/2006/relationships/hyperlink" Target="https://www.synergysportstech.com/Synergy/Sport/Basketball/web/teamsst/Video/QuantifiedTeam2Printable.aspx?iTeamID=2191&amp;iSeasonID=2020&amp;iGameSubTypeID=83&amp;offensive=0&amp;pergame=0" TargetMode="External"/><Relationship Id="rId437" Type="http://schemas.openxmlformats.org/officeDocument/2006/relationships/hyperlink" Target="https://www.synergysportstech.com/Synergy/Sport/Basketball/web/teamsst/Video/QuantifiedTeam2Printable.aspx?iTeamID=2174&amp;iSeasonID=2020&amp;iGameSubTypeID=83&amp;offensive=1&amp;pergame=0" TargetMode="External"/><Relationship Id="rId644" Type="http://schemas.openxmlformats.org/officeDocument/2006/relationships/hyperlink" Target="https://www.synergysportstech.com/Synergy/Sport/Basketball/web/teamsst/Video/QuantifiedTeam2Printable.aspx?iTeamID=3179&amp;iSeasonID=2020&amp;iGameSubTypeID=83&amp;offensive=0&amp;pergame=0" TargetMode="External"/><Relationship Id="rId283" Type="http://schemas.openxmlformats.org/officeDocument/2006/relationships/hyperlink" Target="https://www.synergysportstech.com/Synergy/Sport/Basketball/web/teamsst/Video/QuantifiedTeam2Printable.aspx?iTeamID=985&amp;iSeasonID=2020&amp;iGameSubTypeID=83&amp;offensive=1&amp;pergame=0" TargetMode="External"/><Relationship Id="rId490" Type="http://schemas.openxmlformats.org/officeDocument/2006/relationships/hyperlink" Target="https://www.synergysportstech.com/Synergy/Sport/Basketball/web/teamsst/Video/QuantifiedTeam2Printable.aspx?iTeamID=2315&amp;iSeasonID=2020&amp;iGameSubTypeID=83&amp;offensive=0&amp;pergame=0" TargetMode="External"/><Relationship Id="rId504" Type="http://schemas.openxmlformats.org/officeDocument/2006/relationships/hyperlink" Target="https://www.synergysportstech.com/Synergy/Sport/Basketball/web/teamsst/Video/QuantifiedTeam2Printable.aspx?iTeamID=2264&amp;iSeasonID=2020&amp;iGameSubTypeID=83&amp;offensive=0&amp;pergame=0" TargetMode="External"/><Relationship Id="rId78" Type="http://schemas.openxmlformats.org/officeDocument/2006/relationships/hyperlink" Target="https://www.synergysportstech.com/Synergy/Sport/Basketball/web/teamsst/Video/QuantifiedTeam2Printable.aspx?iTeamID=1323&amp;iSeasonID=2020&amp;iGameSubTypeID=83&amp;offensive=0&amp;pergame=0" TargetMode="External"/><Relationship Id="rId143" Type="http://schemas.openxmlformats.org/officeDocument/2006/relationships/hyperlink" Target="https://www.synergysportstech.com/Synergy/Sport/Basketball/web/teamsst/Video/QuantifiedTeam2Printable.aspx?iTeamID=2234&amp;iSeasonID=2020&amp;iGameSubTypeID=83&amp;offensive=1&amp;pergame=0" TargetMode="External"/><Relationship Id="rId350" Type="http://schemas.openxmlformats.org/officeDocument/2006/relationships/hyperlink" Target="https://www.synergysportstech.com/Synergy/Sport/Basketball/web/teamsst/Video/QuantifiedTeam2Printable.aspx?iTeamID=2239&amp;iSeasonID=2020&amp;iGameSubTypeID=83&amp;offensive=0&amp;pergame=0" TargetMode="External"/><Relationship Id="rId588" Type="http://schemas.openxmlformats.org/officeDocument/2006/relationships/hyperlink" Target="https://www.synergysportstech.com/Synergy/Sport/Basketball/web/teamsst/Video/QuantifiedTeam2Printable.aspx?iTeamID=2127&amp;iSeasonID=2020&amp;iGameSubTypeID=83&amp;offensive=0&amp;pergame=0" TargetMode="External"/><Relationship Id="rId9" Type="http://schemas.openxmlformats.org/officeDocument/2006/relationships/hyperlink" Target="https://www.synergysportstech.com/Synergy/Sport/Basketball/web/teamsst/Video/QuantifiedTeam2Printable.aspx?iTeamID=2121&amp;iSeasonID=2020&amp;iGameSubTypeID=83&amp;offensive=1&amp;pergame=0" TargetMode="External"/><Relationship Id="rId210" Type="http://schemas.openxmlformats.org/officeDocument/2006/relationships/hyperlink" Target="https://www.synergysportstech.com/Synergy/Sport/Basketball/web/teamsst/Video/QuantifiedTeam2Printable.aspx?iTeamID=2307&amp;iSeasonID=2020&amp;iGameSubTypeID=83&amp;offensive=0&amp;pergame=0" TargetMode="External"/><Relationship Id="rId448" Type="http://schemas.openxmlformats.org/officeDocument/2006/relationships/hyperlink" Target="https://www.synergysportstech.com/Synergy/Sport/Basketball/web/teamsst/Video/QuantifiedTeam2Printable.aspx?iTeamID=981&amp;iSeasonID=2020&amp;iGameSubTypeID=83&amp;offensive=0&amp;pergame=0" TargetMode="External"/><Relationship Id="rId655" Type="http://schemas.openxmlformats.org/officeDocument/2006/relationships/hyperlink" Target="https://www.synergysportstech.com/Synergy/Sport/Basketball/web/teamsst/Video/QuantifiedTeam2Printable.aspx?iTeamID=2248&amp;iSeasonID=2020&amp;iGameSubTypeID=83&amp;offensive=1&amp;pergame=0" TargetMode="External"/><Relationship Id="rId294" Type="http://schemas.openxmlformats.org/officeDocument/2006/relationships/hyperlink" Target="https://www.synergysportstech.com/Synergy/Sport/Basketball/web/teamsst/Video/QuantifiedTeam2Printable.aspx?iTeamID=2149&amp;iSeasonID=2020&amp;iGameSubTypeID=83&amp;offensive=0&amp;pergame=0" TargetMode="External"/><Relationship Id="rId308" Type="http://schemas.openxmlformats.org/officeDocument/2006/relationships/hyperlink" Target="https://www.synergysportstech.com/Synergy/Sport/Basketball/web/teamsst/Video/QuantifiedTeam2Printable.aspx?iTeamID=2219&amp;iSeasonID=2020&amp;iGameSubTypeID=83&amp;offensive=0&amp;pergame=0" TargetMode="External"/><Relationship Id="rId515" Type="http://schemas.openxmlformats.org/officeDocument/2006/relationships/hyperlink" Target="https://www.synergysportstech.com/Synergy/Sport/Basketball/web/teamsst/Video/QuantifiedTeam2Printable.aspx?iTeamID=2301&amp;iSeasonID=2020&amp;iGameSubTypeID=83&amp;offensive=1&amp;pergame=0" TargetMode="External"/><Relationship Id="rId89" Type="http://schemas.openxmlformats.org/officeDocument/2006/relationships/hyperlink" Target="https://www.synergysportstech.com/Synergy/Sport/Basketball/web/teamsst/Video/QuantifiedTeam2Printable.aspx?iTeamID=2389&amp;iSeasonID=2020&amp;iGameSubTypeID=83&amp;offensive=1&amp;pergame=0" TargetMode="External"/><Relationship Id="rId154" Type="http://schemas.openxmlformats.org/officeDocument/2006/relationships/hyperlink" Target="https://www.synergysportstech.com/Synergy/Sport/Basketball/web/teamsst/Video/QuantifiedTeam2Printable.aspx?iTeamID=2088&amp;iSeasonID=2020&amp;iGameSubTypeID=83&amp;offensive=0&amp;pergame=0" TargetMode="External"/><Relationship Id="rId361" Type="http://schemas.openxmlformats.org/officeDocument/2006/relationships/hyperlink" Target="https://www.synergysportstech.com/Synergy/Sport/Basketball/web/teamsst/Video/QuantifiedTeam2Printable.aspx?iTeamID=2393&amp;iSeasonID=2020&amp;iGameSubTypeID=83&amp;offensive=1&amp;pergame=0" TargetMode="External"/><Relationship Id="rId599" Type="http://schemas.openxmlformats.org/officeDocument/2006/relationships/hyperlink" Target="https://www.synergysportstech.com/Synergy/Sport/Basketball/web/teamsst/Video/QuantifiedTeam2Printable.aspx?iTeamID=2368&amp;iSeasonID=2020&amp;iGameSubTypeID=83&amp;offensive=1&amp;pergame=0" TargetMode="External"/><Relationship Id="rId459" Type="http://schemas.openxmlformats.org/officeDocument/2006/relationships/hyperlink" Target="https://www.synergysportstech.com/Synergy/Sport/Basketball/web/teamsst/Video/QuantifiedTeam2Printable.aspx?iTeamID=2200&amp;iSeasonID=2020&amp;iGameSubTypeID=83&amp;offensive=1&amp;pergame=0" TargetMode="External"/><Relationship Id="rId666" Type="http://schemas.openxmlformats.org/officeDocument/2006/relationships/hyperlink" Target="https://www.synergysportstech.com/Synergy/Sport/Basketball/web/teamsst/Video/QuantifiedTeam2Printable.aspx?iTeamID=2187&amp;iSeasonID=2020&amp;iGameSubTypeID=83&amp;offensive=0&amp;pergame=0" TargetMode="External"/><Relationship Id="rId16" Type="http://schemas.openxmlformats.org/officeDocument/2006/relationships/hyperlink" Target="https://www.synergysportstech.com/Synergy/Sport/Basketball/web/teamsst/Video/QuantifiedTeam2Printable.aspx?iTeamID=2341&amp;iSeasonID=2020&amp;iGameSubTypeID=83&amp;offensive=0&amp;pergame=0" TargetMode="External"/><Relationship Id="rId221" Type="http://schemas.openxmlformats.org/officeDocument/2006/relationships/hyperlink" Target="https://www.synergysportstech.com/Synergy/Sport/Basketball/web/teamsst/Video/QuantifiedTeam2Printable.aspx?iTeamID=2403&amp;iSeasonID=2020&amp;iGameSubTypeID=83&amp;offensive=1&amp;pergame=0" TargetMode="External"/><Relationship Id="rId319" Type="http://schemas.openxmlformats.org/officeDocument/2006/relationships/hyperlink" Target="https://www.synergysportstech.com/Synergy/Sport/Basketball/web/teamsst/Video/QuantifiedTeam2Printable.aspx?iTeamID=974&amp;iSeasonID=2020&amp;iGameSubTypeID=83&amp;offensive=1&amp;pergame=0" TargetMode="External"/><Relationship Id="rId526" Type="http://schemas.openxmlformats.org/officeDocument/2006/relationships/hyperlink" Target="https://www.synergysportstech.com/Synergy/Sport/Basketball/web/teamsst/Video/QuantifiedTeam2Printable.aspx?iTeamID=990&amp;iSeasonID=2020&amp;iGameSubTypeID=83&amp;offensive=0&amp;pergame=0" TargetMode="External"/><Relationship Id="rId165" Type="http://schemas.openxmlformats.org/officeDocument/2006/relationships/hyperlink" Target="https://www.synergysportstech.com/Synergy/Sport/Basketball/web/teamsst/Video/QuantifiedTeam2Printable.aspx?iTeamID=3526&amp;iSeasonID=2020&amp;iGameSubTypeID=83&amp;offensive=1&amp;pergame=0" TargetMode="External"/><Relationship Id="rId372" Type="http://schemas.openxmlformats.org/officeDocument/2006/relationships/hyperlink" Target="https://www.synergysportstech.com/Synergy/Sport/Basketball/web/teamsst/Video/QuantifiedTeam2Printable.aspx?iTeamID=2249&amp;iSeasonID=2020&amp;iGameSubTypeID=83&amp;offensive=0&amp;pergame=0" TargetMode="External"/><Relationship Id="rId677" Type="http://schemas.openxmlformats.org/officeDocument/2006/relationships/hyperlink" Target="https://www.synergysportstech.com/Synergy/Sport/Basketball/web/teamsst/Video/QuantifiedTeam2Printable.aspx?iTeamID=984&amp;iSeasonID=2020&amp;iGameSubTypeID=83&amp;offensive=1&amp;pergame=0" TargetMode="External"/><Relationship Id="rId232" Type="http://schemas.openxmlformats.org/officeDocument/2006/relationships/hyperlink" Target="https://www.synergysportstech.com/Synergy/Sport/Basketball/web/teamsst/Video/QuantifiedTeam2Printable.aspx?iTeamID=2395&amp;iSeasonID=2020&amp;iGameSubTypeID=83&amp;offensive=0&amp;pergame=0" TargetMode="External"/><Relationship Id="rId27" Type="http://schemas.openxmlformats.org/officeDocument/2006/relationships/hyperlink" Target="https://www.synergysportstech.com/Synergy/Sport/Basketball/web/teamsst/Video/QuantifiedTeam2Printable.aspx?iTeamID=2338&amp;iSeasonID=2020&amp;iGameSubTypeID=83&amp;offensive=1&amp;pergame=0" TargetMode="External"/><Relationship Id="rId537" Type="http://schemas.openxmlformats.org/officeDocument/2006/relationships/hyperlink" Target="https://www.synergysportstech.com/Synergy/Sport/Basketball/web/teamsst/Video/QuantifiedTeam2Printable.aspx?iTeamID=2280&amp;iSeasonID=2020&amp;iGameSubTypeID=83&amp;offensive=1&amp;pergame=0" TargetMode="External"/><Relationship Id="rId80" Type="http://schemas.openxmlformats.org/officeDocument/2006/relationships/hyperlink" Target="https://www.synergysportstech.com/Synergy/Sport/Basketball/web/teamsst/Video/QuantifiedTeam2Printable.aspx?iTeamID=2248&amp;iSeasonID=2020&amp;iGameSubTypeID=83&amp;offensive=0&amp;pergame=0" TargetMode="External"/><Relationship Id="rId176" Type="http://schemas.openxmlformats.org/officeDocument/2006/relationships/hyperlink" Target="https://www.synergysportstech.com/Synergy/Sport/Basketball/web/teamsst/Video/QuantifiedTeam2Printable.aspx?iTeamID=2115&amp;iSeasonID=2020&amp;iGameSubTypeID=83&amp;offensive=0&amp;pergame=0" TargetMode="External"/><Relationship Id="rId383" Type="http://schemas.openxmlformats.org/officeDocument/2006/relationships/hyperlink" Target="https://www.synergysportstech.com/Synergy/Sport/Basketball/web/teamsst/Video/QuantifiedTeam2Printable.aspx?iTeamID=2099&amp;iSeasonID=2020&amp;iGameSubTypeID=83&amp;offensive=1&amp;pergame=0" TargetMode="External"/><Relationship Id="rId590" Type="http://schemas.openxmlformats.org/officeDocument/2006/relationships/hyperlink" Target="https://www.synergysportstech.com/Synergy/Sport/Basketball/web/teamsst/Video/QuantifiedTeam2Printable.aspx?iTeamID=964&amp;iSeasonID=2020&amp;iGameSubTypeID=83&amp;offensive=0&amp;pergame=0" TargetMode="External"/><Relationship Id="rId604" Type="http://schemas.openxmlformats.org/officeDocument/2006/relationships/hyperlink" Target="https://www.synergysportstech.com/Synergy/Sport/Basketball/web/teamsst/Video/QuantifiedTeam2Printable.aspx?iTeamID=2143&amp;iSeasonID=2020&amp;iGameSubTypeID=83&amp;offensive=0&amp;pergame=0" TargetMode="External"/><Relationship Id="rId243" Type="http://schemas.openxmlformats.org/officeDocument/2006/relationships/hyperlink" Target="https://www.synergysportstech.com/Synergy/Sport/Basketball/web/teamsst/Video/QuantifiedTeam2Printable.aspx?iTeamID=2206&amp;iSeasonID=2020&amp;iGameSubTypeID=83&amp;offensive=1&amp;pergame=0" TargetMode="External"/><Relationship Id="rId450" Type="http://schemas.openxmlformats.org/officeDocument/2006/relationships/hyperlink" Target="https://www.synergysportstech.com/Synergy/Sport/Basketball/web/teamsst/Video/QuantifiedTeam2Printable.aspx?iTeamID=2283&amp;iSeasonID=2020&amp;iGameSubTypeID=83&amp;offensive=0&amp;pergame=0" TargetMode="External"/><Relationship Id="rId38" Type="http://schemas.openxmlformats.org/officeDocument/2006/relationships/hyperlink" Target="https://www.synergysportstech.com/Synergy/Sport/Basketball/web/teamsst/Video/QuantifiedTeam2Printable.aspx?iTeamID=2322&amp;iSeasonID=2020&amp;iGameSubTypeID=83&amp;offensive=0&amp;pergame=0" TargetMode="External"/><Relationship Id="rId103" Type="http://schemas.openxmlformats.org/officeDocument/2006/relationships/hyperlink" Target="https://www.synergysportstech.com/Synergy/Sport/Basketball/web/teamsst/Video/QuantifiedTeam2Printable.aspx?iTeamID=2406&amp;iSeasonID=2020&amp;iGameSubTypeID=83&amp;offensive=1&amp;pergame=0" TargetMode="External"/><Relationship Id="rId310" Type="http://schemas.openxmlformats.org/officeDocument/2006/relationships/hyperlink" Target="https://www.synergysportstech.com/Synergy/Sport/Basketball/web/teamsst/Video/QuantifiedTeam2Printable.aspx?iTeamID=2360&amp;iSeasonID=2020&amp;iGameSubTypeID=83&amp;offensive=0&amp;pergame=0" TargetMode="External"/><Relationship Id="rId548" Type="http://schemas.openxmlformats.org/officeDocument/2006/relationships/hyperlink" Target="https://www.synergysportstech.com/Synergy/Sport/Basketball/web/teamsst/Video/QuantifiedTeam2Printable.aspx?iTeamID=2180&amp;iSeasonID=2020&amp;iGameSubTypeID=83&amp;offensive=0&amp;pergame=0" TargetMode="External"/><Relationship Id="rId91" Type="http://schemas.openxmlformats.org/officeDocument/2006/relationships/hyperlink" Target="https://www.synergysportstech.com/Synergy/Sport/Basketball/web/teamsst/Video/QuantifiedTeam2Printable.aspx?iTeamID=2243&amp;iSeasonID=2020&amp;iGameSubTypeID=83&amp;offensive=1&amp;pergame=0" TargetMode="External"/><Relationship Id="rId187" Type="http://schemas.openxmlformats.org/officeDocument/2006/relationships/hyperlink" Target="https://www.synergysportstech.com/Synergy/Sport/Basketball/web/teamsst/Video/QuantifiedTeam2Printable.aspx?iTeamID=2297&amp;iSeasonID=2020&amp;iGameSubTypeID=83&amp;offensive=1&amp;pergame=0" TargetMode="External"/><Relationship Id="rId394" Type="http://schemas.openxmlformats.org/officeDocument/2006/relationships/hyperlink" Target="https://www.synergysportstech.com/Synergy/Sport/Basketball/web/teamsst/Video/QuantifiedTeam2Printable.aspx?iTeamID=2178&amp;iSeasonID=2020&amp;iGameSubTypeID=83&amp;offensive=0&amp;pergame=0" TargetMode="External"/><Relationship Id="rId408" Type="http://schemas.openxmlformats.org/officeDocument/2006/relationships/hyperlink" Target="https://www.synergysportstech.com/Synergy/Sport/Basketball/web/teamsst/Video/QuantifiedTeam2Printable.aspx?iTeamID=2406&amp;iSeasonID=2020&amp;iGameSubTypeID=83&amp;offensive=0&amp;pergame=0" TargetMode="External"/><Relationship Id="rId615" Type="http://schemas.openxmlformats.org/officeDocument/2006/relationships/hyperlink" Target="https://www.synergysportstech.com/Synergy/Sport/Basketball/web/teamsst/Video/QuantifiedTeam2Printable.aspx?iTeamID=2290&amp;iSeasonID=2020&amp;iGameSubTypeID=83&amp;offensive=1&amp;pergame=0"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synergysportstech.com/Synergy/Sport/Basketball/web/teamsst/Video/QuantifiedTeam2Printable.aspx?iTeamID=2267&amp;iSeasonID=2020&amp;iGameSubTypeID=83&amp;offensive=1&amp;pergame=0" TargetMode="External"/><Relationship Id="rId671" Type="http://schemas.openxmlformats.org/officeDocument/2006/relationships/hyperlink" Target="https://www.synergysportstech.com/Synergy/Sport/Basketball/web/teamsst/Video/QuantifiedTeam2Printable.aspx?iTeamID=2158&amp;iSeasonID=2020&amp;iGameSubTypeID=83&amp;offensive=1&amp;pergame=0" TargetMode="External"/><Relationship Id="rId21" Type="http://schemas.openxmlformats.org/officeDocument/2006/relationships/hyperlink" Target="https://www.synergysportstech.com/Synergy/Sport/Basketball/web/teamsst/Video/QuantifiedTeam2Printable.aspx?iTeamID=2339&amp;iSeasonID=2020&amp;iGameSubTypeID=83&amp;offensive=1&amp;pergame=0" TargetMode="External"/><Relationship Id="rId324" Type="http://schemas.openxmlformats.org/officeDocument/2006/relationships/hyperlink" Target="https://www.synergysportstech.com/Synergy/Sport/Basketball/web/teamsst/Video/QuantifiedTeam2Printable.aspx?iTeamID=2238&amp;iSeasonID=2020&amp;iGameSubTypeID=83&amp;offensive=0&amp;pergame=0" TargetMode="External"/><Relationship Id="rId531" Type="http://schemas.openxmlformats.org/officeDocument/2006/relationships/hyperlink" Target="https://www.synergysportstech.com/Synergy/Sport/Basketball/web/teamsst/Video/QuantifiedTeam2Printable.aspx?iTeamID=2183&amp;iSeasonID=2020&amp;iGameSubTypeID=83&amp;offensive=1&amp;pergame=0" TargetMode="External"/><Relationship Id="rId629" Type="http://schemas.openxmlformats.org/officeDocument/2006/relationships/hyperlink" Target="https://www.synergysportstech.com/Synergy/Sport/Basketball/web/teamsst/Video/QuantifiedTeam2Printable.aspx?iTeamID=2235&amp;iSeasonID=2020&amp;iGameSubTypeID=83&amp;offensive=1&amp;pergame=0" TargetMode="External"/><Relationship Id="rId170" Type="http://schemas.openxmlformats.org/officeDocument/2006/relationships/hyperlink" Target="https://www.synergysportstech.com/Synergy/Sport/Basketball/web/teamsst/Video/QuantifiedTeam2Printable.aspx?iTeamID=2236&amp;iSeasonID=2020&amp;iGameSubTypeID=83&amp;offensive=0&amp;pergame=0" TargetMode="External"/><Relationship Id="rId268" Type="http://schemas.openxmlformats.org/officeDocument/2006/relationships/hyperlink" Target="https://www.synergysportstech.com/Synergy/Sport/Basketball/web/teamsst/Video/QuantifiedTeam2Printable.aspx?iTeamID=2079&amp;iSeasonID=2020&amp;iGameSubTypeID=83&amp;offensive=0&amp;pergame=0" TargetMode="External"/><Relationship Id="rId475" Type="http://schemas.openxmlformats.org/officeDocument/2006/relationships/hyperlink" Target="https://www.synergysportstech.com/Synergy/Sport/Basketball/web/teamsst/Video/QuantifiedTeam2Printable.aspx?iTeamID=5612&amp;iSeasonID=2020&amp;iGameSubTypeID=83&amp;offensive=1&amp;pergame=0" TargetMode="External"/><Relationship Id="rId682" Type="http://schemas.openxmlformats.org/officeDocument/2006/relationships/hyperlink" Target="https://www.synergysportstech.com/Synergy/Sport/Basketball/web/teamsst/Video/QuantifiedTeam2Printable.aspx?iTeamID=5612&amp;iSeasonID=2020&amp;iGameSubTypeID=83&amp;offensive=0&amp;pergame=0" TargetMode="External"/><Relationship Id="rId32" Type="http://schemas.openxmlformats.org/officeDocument/2006/relationships/hyperlink" Target="https://www.synergysportstech.com/Synergy/Sport/Basketball/web/teamsst/Video/QuantifiedTeam2Printable.aspx?iTeamID=2087&amp;iSeasonID=2020&amp;iGameSubTypeID=83&amp;offensive=0&amp;pergame=0" TargetMode="External"/><Relationship Id="rId128" Type="http://schemas.openxmlformats.org/officeDocument/2006/relationships/hyperlink" Target="https://www.synergysportstech.com/Synergy/Sport/Basketball/web/teamsst/Video/QuantifiedTeam2Printable.aspx?iTeamID=2182&amp;iSeasonID=2020&amp;iGameSubTypeID=83&amp;offensive=0&amp;pergame=0" TargetMode="External"/><Relationship Id="rId335" Type="http://schemas.openxmlformats.org/officeDocument/2006/relationships/hyperlink" Target="https://www.synergysportstech.com/Synergy/Sport/Basketball/web/teamsst/Video/QuantifiedTeam2Printable.aspx?iTeamID=2191&amp;iSeasonID=2020&amp;iGameSubTypeID=83&amp;offensive=1&amp;pergame=0" TargetMode="External"/><Relationship Id="rId542" Type="http://schemas.openxmlformats.org/officeDocument/2006/relationships/hyperlink" Target="https://www.synergysportstech.com/Synergy/Sport/Basketball/web/teamsst/Video/QuantifiedTeam2Printable.aspx?iTeamID=2203&amp;iSeasonID=2020&amp;iGameSubTypeID=83&amp;offensive=0&amp;pergame=0" TargetMode="External"/><Relationship Id="rId181" Type="http://schemas.openxmlformats.org/officeDocument/2006/relationships/hyperlink" Target="https://www.synergysportstech.com/Synergy/Sport/Basketball/web/teamsst/Video/QuantifiedTeam2Printable.aspx?iTeamID=2324&amp;iSeasonID=2020&amp;iGameSubTypeID=83&amp;offensive=1&amp;pergame=0" TargetMode="External"/><Relationship Id="rId402" Type="http://schemas.openxmlformats.org/officeDocument/2006/relationships/hyperlink" Target="https://www.synergysportstech.com/Synergy/Sport/Basketball/web/teamsst/Video/QuantifiedTeam2Printable.aspx?iTeamID=2206&amp;iSeasonID=2020&amp;iGameSubTypeID=83&amp;offensive=0&amp;pergame=0" TargetMode="External"/><Relationship Id="rId279" Type="http://schemas.openxmlformats.org/officeDocument/2006/relationships/hyperlink" Target="https://www.synergysportstech.com/Synergy/Sport/Basketball/web/teamsst/Video/QuantifiedTeam2Printable.aspx?iTeamID=2207&amp;iSeasonID=2020&amp;iGameSubTypeID=83&amp;offensive=1&amp;pergame=0" TargetMode="External"/><Relationship Id="rId486" Type="http://schemas.openxmlformats.org/officeDocument/2006/relationships/hyperlink" Target="https://www.synergysportstech.com/Synergy/Sport/Basketball/web/teamsst/Video/QuantifiedTeam2Printable.aspx?iTeamID=2297&amp;iSeasonID=2020&amp;iGameSubTypeID=83&amp;offensive=0&amp;pergame=0" TargetMode="External"/><Relationship Id="rId43" Type="http://schemas.openxmlformats.org/officeDocument/2006/relationships/hyperlink" Target="https://www.synergysportstech.com/Synergy/Sport/Basketball/web/teamsst/Video/QuantifiedTeam2Printable.aspx?iTeamID=2370&amp;iSeasonID=2020&amp;iGameSubTypeID=83&amp;offensive=1&amp;pergame=0" TargetMode="External"/><Relationship Id="rId139" Type="http://schemas.openxmlformats.org/officeDocument/2006/relationships/hyperlink" Target="https://www.synergysportstech.com/Synergy/Sport/Basketball/web/teamsst/Video/QuantifiedTeam2Printable.aspx?iTeamID=2270&amp;iSeasonID=2020&amp;iGameSubTypeID=83&amp;offensive=1&amp;pergame=0" TargetMode="External"/><Relationship Id="rId346" Type="http://schemas.openxmlformats.org/officeDocument/2006/relationships/hyperlink" Target="https://www.synergysportstech.com/Synergy/Sport/Basketball/web/teamsst/Video/QuantifiedTeam2Printable.aspx?iTeamID=2104&amp;iSeasonID=2020&amp;iGameSubTypeID=83&amp;offensive=0&amp;pergame=0" TargetMode="External"/><Relationship Id="rId553" Type="http://schemas.openxmlformats.org/officeDocument/2006/relationships/hyperlink" Target="https://www.synergysportstech.com/Synergy/Sport/Basketball/web/teamsst/Video/QuantifiedTeam2Printable.aspx?iTeamID=2214&amp;iSeasonID=2020&amp;iGameSubTypeID=83&amp;offensive=1&amp;pergame=0" TargetMode="External"/><Relationship Id="rId192" Type="http://schemas.openxmlformats.org/officeDocument/2006/relationships/hyperlink" Target="https://www.synergysportstech.com/Synergy/Sport/Basketball/web/teamsst/Video/QuantifiedTeam2Printable.aspx?iTeamID=2130&amp;iSeasonID=2020&amp;iGameSubTypeID=83&amp;offensive=0&amp;pergame=0" TargetMode="External"/><Relationship Id="rId206" Type="http://schemas.openxmlformats.org/officeDocument/2006/relationships/hyperlink" Target="https://www.synergysportstech.com/Synergy/Sport/Basketball/web/teamsst/Video/QuantifiedTeam2Printable.aspx?iTeamID=2399&amp;iSeasonID=2020&amp;iGameSubTypeID=83&amp;offensive=0&amp;pergame=0" TargetMode="External"/><Relationship Id="rId413" Type="http://schemas.openxmlformats.org/officeDocument/2006/relationships/hyperlink" Target="https://www.synergysportstech.com/Synergy/Sport/Basketball/web/teamsst/Video/QuantifiedTeam2Printable.aspx?iTeamID=2395&amp;iSeasonID=2020&amp;iGameSubTypeID=83&amp;offensive=1&amp;pergame=0" TargetMode="External"/><Relationship Id="rId497" Type="http://schemas.openxmlformats.org/officeDocument/2006/relationships/hyperlink" Target="https://www.synergysportstech.com/Synergy/Sport/Basketball/web/teamsst/Video/QuantifiedTeam2Printable.aspx?iTeamID=2166&amp;iSeasonID=2020&amp;iGameSubTypeID=83&amp;offensive=1&amp;pergame=0" TargetMode="External"/><Relationship Id="rId620" Type="http://schemas.openxmlformats.org/officeDocument/2006/relationships/hyperlink" Target="https://www.synergysportstech.com/Synergy/Sport/Basketball/web/teamsst/Video/QuantifiedTeam2Printable.aspx?iTeamID=2267&amp;iSeasonID=2020&amp;iGameSubTypeID=83&amp;offensive=0&amp;pergame=0" TargetMode="External"/><Relationship Id="rId357" Type="http://schemas.openxmlformats.org/officeDocument/2006/relationships/hyperlink" Target="https://www.synergysportstech.com/Synergy/Sport/Basketball/web/teamsst/Video/QuantifiedTeam2Printable.aspx?iTeamID=2143&amp;iSeasonID=2020&amp;iGameSubTypeID=83&amp;offensive=1&amp;pergame=0" TargetMode="External"/><Relationship Id="rId54" Type="http://schemas.openxmlformats.org/officeDocument/2006/relationships/hyperlink" Target="https://www.synergysportstech.com/Synergy/Sport/Basketball/web/teamsst/Video/QuantifiedTeam2Printable.aspx?iTeamID=2400&amp;iSeasonID=2020&amp;iGameSubTypeID=83&amp;offensive=0&amp;pergame=0" TargetMode="External"/><Relationship Id="rId217" Type="http://schemas.openxmlformats.org/officeDocument/2006/relationships/hyperlink" Target="https://www.synergysportstech.com/Synergy/Sport/Basketball/web/teamsst/Video/QuantifiedTeam2Printable.aspx?iTeamID=2232&amp;iSeasonID=2020&amp;iGameSubTypeID=83&amp;offensive=1&amp;pergame=0" TargetMode="External"/><Relationship Id="rId564" Type="http://schemas.openxmlformats.org/officeDocument/2006/relationships/hyperlink" Target="https://www.synergysportstech.com/Synergy/Sport/Basketball/web/teamsst/Video/QuantifiedTeam2Printable.aspx?iTeamID=2274&amp;iSeasonID=2020&amp;iGameSubTypeID=83&amp;offensive=0&amp;pergame=0" TargetMode="External"/><Relationship Id="rId424" Type="http://schemas.openxmlformats.org/officeDocument/2006/relationships/hyperlink" Target="https://www.synergysportstech.com/Synergy/Sport/Basketball/web/teamsst/Video/QuantifiedTeam2Printable.aspx?iTeamID=2094&amp;iSeasonID=2020&amp;iGameSubTypeID=83&amp;offensive=0&amp;pergame=0" TargetMode="External"/><Relationship Id="rId631" Type="http://schemas.openxmlformats.org/officeDocument/2006/relationships/hyperlink" Target="https://www.synergysportstech.com/Synergy/Sport/Basketball/web/teamsst/Video/QuantifiedTeam2Printable.aspx?iTeamID=2130&amp;iSeasonID=2020&amp;iGameSubTypeID=83&amp;offensive=1&amp;pergame=0" TargetMode="External"/><Relationship Id="rId270" Type="http://schemas.openxmlformats.org/officeDocument/2006/relationships/hyperlink" Target="https://www.synergysportstech.com/Synergy/Sport/Basketball/web/teamsst/Video/QuantifiedTeam2Printable.aspx?iTeamID=2258&amp;iSeasonID=2020&amp;iGameSubTypeID=83&amp;offensive=0&amp;pergame=0" TargetMode="External"/><Relationship Id="rId65" Type="http://schemas.openxmlformats.org/officeDocument/2006/relationships/hyperlink" Target="https://www.synergysportstech.com/Synergy/Sport/Basketball/web/teamsst/Video/QuantifiedTeam2Printable.aspx?iTeamID=2188&amp;iSeasonID=2020&amp;iGameSubTypeID=83&amp;offensive=1&amp;pergame=0" TargetMode="External"/><Relationship Id="rId130" Type="http://schemas.openxmlformats.org/officeDocument/2006/relationships/hyperlink" Target="https://www.synergysportstech.com/Synergy/Sport/Basketball/web/teamsst/Video/QuantifiedTeam2Printable.aspx?iTeamID=2324&amp;iSeasonID=2020&amp;iGameSubTypeID=83&amp;offensive=0&amp;pergame=0" TargetMode="External"/><Relationship Id="rId368" Type="http://schemas.openxmlformats.org/officeDocument/2006/relationships/hyperlink" Target="https://www.synergysportstech.com/Synergy/Sport/Basketball/web/teamsst/Video/QuantifiedTeam2Printable.aspx?iTeamID=2068&amp;iSeasonID=2020&amp;iGameSubTypeID=83&amp;offensive=0&amp;pergame=0" TargetMode="External"/><Relationship Id="rId575" Type="http://schemas.openxmlformats.org/officeDocument/2006/relationships/hyperlink" Target="https://www.synergysportstech.com/Synergy/Sport/Basketball/web/teamsst/Video/QuantifiedTeam2Printable.aspx?iTeamID=2172&amp;iSeasonID=2020&amp;iGameSubTypeID=83&amp;offensive=1&amp;pergame=0" TargetMode="External"/><Relationship Id="rId228" Type="http://schemas.openxmlformats.org/officeDocument/2006/relationships/hyperlink" Target="https://www.synergysportstech.com/Synergy/Sport/Basketball/web/teamsst/Video/QuantifiedTeam2Printable.aspx?iTeamID=2374&amp;iSeasonID=2020&amp;iGameSubTypeID=83&amp;offensive=0&amp;pergame=0" TargetMode="External"/><Relationship Id="rId435" Type="http://schemas.openxmlformats.org/officeDocument/2006/relationships/hyperlink" Target="https://www.synergysportstech.com/Synergy/Sport/Basketball/web/teamsst/Video/QuantifiedTeam2Printable.aspx?iTeamID=2296&amp;iSeasonID=2020&amp;iGameSubTypeID=83&amp;offensive=1&amp;pergame=0" TargetMode="External"/><Relationship Id="rId642" Type="http://schemas.openxmlformats.org/officeDocument/2006/relationships/hyperlink" Target="https://www.synergysportstech.com/Synergy/Sport/Basketball/web/teamsst/Video/QuantifiedTeam2Printable.aspx?iTeamID=2388&amp;iSeasonID=2020&amp;iGameSubTypeID=83&amp;offensive=0&amp;pergame=0" TargetMode="External"/><Relationship Id="rId281" Type="http://schemas.openxmlformats.org/officeDocument/2006/relationships/hyperlink" Target="https://www.synergysportstech.com/Synergy/Sport/Basketball/web/teamsst/Video/QuantifiedTeam2Printable.aspx?iTeamID=2217&amp;iSeasonID=2020&amp;iGameSubTypeID=83&amp;offensive=1&amp;pergame=0" TargetMode="External"/><Relationship Id="rId502" Type="http://schemas.openxmlformats.org/officeDocument/2006/relationships/hyperlink" Target="https://www.synergysportstech.com/Synergy/Sport/Basketball/web/teamsst/Video/QuantifiedTeam2Printable.aspx?iTeamID=2333&amp;iSeasonID=2020&amp;iGameSubTypeID=83&amp;offensive=0&amp;pergame=0" TargetMode="External"/><Relationship Id="rId76" Type="http://schemas.openxmlformats.org/officeDocument/2006/relationships/hyperlink" Target="https://www.synergysportstech.com/Synergy/Sport/Basketball/web/teamsst/Video/QuantifiedTeam2Printable.aspx?iTeamID=2177&amp;iSeasonID=2020&amp;iGameSubTypeID=83&amp;offensive=0&amp;pergame=0" TargetMode="External"/><Relationship Id="rId141" Type="http://schemas.openxmlformats.org/officeDocument/2006/relationships/hyperlink" Target="https://www.synergysportstech.com/Synergy/Sport/Basketball/web/teamsst/Video/QuantifiedTeam2Printable.aspx?iTeamID=2080&amp;iSeasonID=2020&amp;iGameSubTypeID=83&amp;offensive=1&amp;pergame=0" TargetMode="External"/><Relationship Id="rId379" Type="http://schemas.openxmlformats.org/officeDocument/2006/relationships/hyperlink" Target="https://www.synergysportstech.com/Synergy/Sport/Basketball/web/teamsst/Video/QuantifiedTeam2Printable.aspx?iTeamID=2289&amp;iSeasonID=2020&amp;iGameSubTypeID=83&amp;offensive=1&amp;pergame=0" TargetMode="External"/><Relationship Id="rId586" Type="http://schemas.openxmlformats.org/officeDocument/2006/relationships/hyperlink" Target="https://www.synergysportstech.com/Synergy/Sport/Basketball/web/teamsst/Video/QuantifiedTeam2Printable.aspx?iTeamID=2269&amp;iSeasonID=2020&amp;iGameSubTypeID=83&amp;offensive=0&amp;pergame=0" TargetMode="External"/><Relationship Id="rId7" Type="http://schemas.openxmlformats.org/officeDocument/2006/relationships/hyperlink" Target="https://www.synergysportstech.com/Synergy/Sport/Basketball/web/teamsst/Video/QuantifiedTeam2Printable.aspx?iTeamID=2151&amp;iSeasonID=2020&amp;iGameSubTypeID=83&amp;offensive=1&amp;pergame=0" TargetMode="External"/><Relationship Id="rId239" Type="http://schemas.openxmlformats.org/officeDocument/2006/relationships/hyperlink" Target="https://www.synergysportstech.com/Synergy/Sport/Basketball/web/teamsst/Video/QuantifiedTeam2Printable.aspx?iTeamID=2146&amp;iSeasonID=2020&amp;iGameSubTypeID=83&amp;offensive=1&amp;pergame=0" TargetMode="External"/><Relationship Id="rId446" Type="http://schemas.openxmlformats.org/officeDocument/2006/relationships/hyperlink" Target="https://www.synergysportstech.com/Synergy/Sport/Basketball/web/teamsst/Video/QuantifiedTeam2Printable.aspx?iTeamID=2380&amp;iSeasonID=2020&amp;iGameSubTypeID=83&amp;offensive=0&amp;pergame=0" TargetMode="External"/><Relationship Id="rId653" Type="http://schemas.openxmlformats.org/officeDocument/2006/relationships/hyperlink" Target="https://www.synergysportstech.com/Synergy/Sport/Basketball/web/teamsst/Video/QuantifiedTeam2Printable.aspx?iTeamID=969&amp;iSeasonID=2020&amp;iGameSubTypeID=83&amp;offensive=1&amp;pergame=0" TargetMode="External"/><Relationship Id="rId292" Type="http://schemas.openxmlformats.org/officeDocument/2006/relationships/hyperlink" Target="https://www.synergysportstech.com/Synergy/Sport/Basketball/web/teamsst/Video/QuantifiedTeam2Printable.aspx?iTeamID=2167&amp;iSeasonID=2020&amp;iGameSubTypeID=83&amp;offensive=0&amp;pergame=0" TargetMode="External"/><Relationship Id="rId306" Type="http://schemas.openxmlformats.org/officeDocument/2006/relationships/hyperlink" Target="https://www.synergysportstech.com/Synergy/Sport/Basketball/web/teamsst/Video/QuantifiedTeam2Printable.aspx?iTeamID=2069&amp;iSeasonID=2020&amp;iGameSubTypeID=83&amp;offensive=0&amp;pergame=0" TargetMode="External"/><Relationship Id="rId87" Type="http://schemas.openxmlformats.org/officeDocument/2006/relationships/hyperlink" Target="https://www.synergysportstech.com/Synergy/Sport/Basketball/web/teamsst/Video/QuantifiedTeam2Printable.aspx?iTeamID=2310&amp;iSeasonID=2020&amp;iGameSubTypeID=83&amp;offensive=1&amp;pergame=0" TargetMode="External"/><Relationship Id="rId513" Type="http://schemas.openxmlformats.org/officeDocument/2006/relationships/hyperlink" Target="https://www.synergysportstech.com/Synergy/Sport/Basketball/web/teamsst/Video/QuantifiedTeam2Printable.aspx?iTeamID=2246&amp;iSeasonID=2020&amp;iGameSubTypeID=83&amp;offensive=1&amp;pergame=0" TargetMode="External"/><Relationship Id="rId597" Type="http://schemas.openxmlformats.org/officeDocument/2006/relationships/hyperlink" Target="https://www.synergysportstech.com/Synergy/Sport/Basketball/web/teamsst/Video/QuantifiedTeam2Printable.aspx?iTeamID=2371&amp;iSeasonID=2020&amp;iGameSubTypeID=83&amp;offensive=1&amp;pergame=0" TargetMode="External"/><Relationship Id="rId152" Type="http://schemas.openxmlformats.org/officeDocument/2006/relationships/hyperlink" Target="https://www.synergysportstech.com/Synergy/Sport/Basketball/web/teamsst/Video/QuantifiedTeam2Printable.aspx?iTeamID=980&amp;iSeasonID=2020&amp;iGameSubTypeID=83&amp;offensive=0&amp;pergame=0" TargetMode="External"/><Relationship Id="rId457" Type="http://schemas.openxmlformats.org/officeDocument/2006/relationships/hyperlink" Target="https://www.synergysportstech.com/Synergy/Sport/Basketball/web/teamsst/Video/QuantifiedTeam2Printable.aspx?iTeamID=2354&amp;iSeasonID=2020&amp;iGameSubTypeID=83&amp;offensive=1&amp;pergame=0" TargetMode="External"/><Relationship Id="rId664" Type="http://schemas.openxmlformats.org/officeDocument/2006/relationships/hyperlink" Target="https://www.synergysportstech.com/Synergy/Sport/Basketball/web/teamsst/Video/QuantifiedTeam2Printable.aspx?iTeamID=2407&amp;iSeasonID=2020&amp;iGameSubTypeID=83&amp;offensive=0&amp;pergame=0" TargetMode="External"/><Relationship Id="rId14" Type="http://schemas.openxmlformats.org/officeDocument/2006/relationships/hyperlink" Target="https://www.synergysportstech.com/Synergy/Sport/Basketball/web/teamsst/Video/QuantifiedTeam2Printable.aspx?iTeamID=2338&amp;iSeasonID=2020&amp;iGameSubTypeID=83&amp;offensive=0&amp;pergame=0" TargetMode="External"/><Relationship Id="rId317" Type="http://schemas.openxmlformats.org/officeDocument/2006/relationships/hyperlink" Target="https://www.synergysportstech.com/Synergy/Sport/Basketball/web/teamsst/Video/QuantifiedTeam2Printable.aspx?iTeamID=2283&amp;iSeasonID=2020&amp;iGameSubTypeID=83&amp;offensive=1&amp;pergame=0" TargetMode="External"/><Relationship Id="rId524" Type="http://schemas.openxmlformats.org/officeDocument/2006/relationships/hyperlink" Target="https://www.synergysportstech.com/Synergy/Sport/Basketball/web/teamsst/Video/QuantifiedTeam2Printable.aspx?iTeamID=2393&amp;iSeasonID=2020&amp;iGameSubTypeID=83&amp;offensive=0&amp;pergame=0" TargetMode="External"/><Relationship Id="rId98" Type="http://schemas.openxmlformats.org/officeDocument/2006/relationships/hyperlink" Target="https://www.synergysportstech.com/Synergy/Sport/Basketball/web/teamsst/Video/QuantifiedTeam2Printable.aspx?iTeamID=2075&amp;iSeasonID=2020&amp;iGameSubTypeID=83&amp;offensive=0&amp;pergame=0" TargetMode="External"/><Relationship Id="rId163" Type="http://schemas.openxmlformats.org/officeDocument/2006/relationships/hyperlink" Target="https://www.synergysportstech.com/Synergy/Sport/Basketball/web/teamsst/Video/QuantifiedTeam2Printable.aspx?iTeamID=2325&amp;iSeasonID=2020&amp;iGameSubTypeID=83&amp;offensive=1&amp;pergame=0" TargetMode="External"/><Relationship Id="rId370" Type="http://schemas.openxmlformats.org/officeDocument/2006/relationships/hyperlink" Target="https://www.synergysportstech.com/Synergy/Sport/Basketball/web/teamsst/Video/QuantifiedTeam2Printable.aspx?iTeamID=2361&amp;iSeasonID=2020&amp;iGameSubTypeID=83&amp;offensive=0&amp;pergame=0" TargetMode="External"/><Relationship Id="rId230" Type="http://schemas.openxmlformats.org/officeDocument/2006/relationships/hyperlink" Target="https://www.synergysportstech.com/Synergy/Sport/Basketball/web/teamsst/Video/QuantifiedTeam2Printable.aspx?iTeamID=2218&amp;iSeasonID=2020&amp;iGameSubTypeID=83&amp;offensive=0&amp;pergame=0" TargetMode="External"/><Relationship Id="rId468" Type="http://schemas.openxmlformats.org/officeDocument/2006/relationships/hyperlink" Target="https://www.synergysportstech.com/Synergy/Sport/Basketball/web/teamsst/Video/QuantifiedTeam2Printable.aspx?iTeamID=2345&amp;iSeasonID=2020&amp;iGameSubTypeID=83&amp;offensive=0&amp;pergame=0" TargetMode="External"/><Relationship Id="rId675" Type="http://schemas.openxmlformats.org/officeDocument/2006/relationships/hyperlink" Target="https://www.synergysportstech.com/Synergy/Sport/Basketball/web/teamsst/Video/QuantifiedTeam2Printable.aspx?iTeamID=2100&amp;iSeasonID=2020&amp;iGameSubTypeID=83&amp;offensive=1&amp;pergame=0" TargetMode="External"/><Relationship Id="rId25" Type="http://schemas.openxmlformats.org/officeDocument/2006/relationships/hyperlink" Target="https://www.synergysportstech.com/Synergy/Sport/Basketball/web/teamsst/Video/QuantifiedTeam2Printable.aspx?iTeamID=2119&amp;iSeasonID=2020&amp;iGameSubTypeID=83&amp;offensive=1&amp;pergame=0" TargetMode="External"/><Relationship Id="rId328" Type="http://schemas.openxmlformats.org/officeDocument/2006/relationships/hyperlink" Target="https://www.synergysportstech.com/Synergy/Sport/Basketball/web/teamsst/Video/QuantifiedTeam2Printable.aspx?iTeamID=2251&amp;iSeasonID=2020&amp;iGameSubTypeID=83&amp;offensive=0&amp;pergame=0" TargetMode="External"/><Relationship Id="rId535" Type="http://schemas.openxmlformats.org/officeDocument/2006/relationships/hyperlink" Target="https://www.synergysportstech.com/Synergy/Sport/Basketball/web/teamsst/Video/QuantifiedTeam2Printable.aspx?iTeamID=2116&amp;iSeasonID=2020&amp;iGameSubTypeID=83&amp;offensive=1&amp;pergame=0" TargetMode="External"/><Relationship Id="rId174" Type="http://schemas.openxmlformats.org/officeDocument/2006/relationships/hyperlink" Target="https://www.synergysportstech.com/Synergy/Sport/Basketball/web/teamsst/Video/QuantifiedTeam2Printable.aspx?iTeamID=2358&amp;iSeasonID=2020&amp;iGameSubTypeID=83&amp;offensive=0&amp;pergame=0" TargetMode="External"/><Relationship Id="rId381" Type="http://schemas.openxmlformats.org/officeDocument/2006/relationships/hyperlink" Target="https://www.synergysportstech.com/Synergy/Sport/Basketball/web/teamsst/Video/QuantifiedTeam2Printable.aspx?iTeamID=2077&amp;iSeasonID=2020&amp;iGameSubTypeID=83&amp;offensive=1&amp;pergame=0" TargetMode="External"/><Relationship Id="rId602" Type="http://schemas.openxmlformats.org/officeDocument/2006/relationships/hyperlink" Target="https://www.synergysportstech.com/Synergy/Sport/Basketball/web/teamsst/Video/QuantifiedTeam2Printable.aspx?iTeamID=2352&amp;iSeasonID=2020&amp;iGameSubTypeID=83&amp;offensive=0&amp;pergame=0" TargetMode="External"/><Relationship Id="rId241" Type="http://schemas.openxmlformats.org/officeDocument/2006/relationships/hyperlink" Target="https://www.synergysportstech.com/Synergy/Sport/Basketball/web/teamsst/Video/QuantifiedTeam2Printable.aspx?iTeamID=2340&amp;iSeasonID=2020&amp;iGameSubTypeID=83&amp;offensive=1&amp;pergame=0" TargetMode="External"/><Relationship Id="rId479" Type="http://schemas.openxmlformats.org/officeDocument/2006/relationships/hyperlink" Target="https://www.synergysportstech.com/Synergy/Sport/Basketball/web/teamsst/Video/QuantifiedTeam2Printable.aspx?iTeamID=2106&amp;iSeasonID=2020&amp;iGameSubTypeID=83&amp;offensive=1&amp;pergame=0" TargetMode="External"/><Relationship Id="rId686" Type="http://schemas.openxmlformats.org/officeDocument/2006/relationships/hyperlink" Target="https://www.synergysportstech.com/Synergy/Sport/Basketball/web/teamsst/Video/QuantifiedTeam2Printable.aspx?iTeamID=2232&amp;iSeasonID=2020&amp;iGameSubTypeID=83&amp;offensive=0&amp;pergame=0" TargetMode="External"/><Relationship Id="rId36" Type="http://schemas.openxmlformats.org/officeDocument/2006/relationships/hyperlink" Target="https://www.synergysportstech.com/Synergy/Sport/Basketball/web/teamsst/Video/QuantifiedTeam2Printable.aspx?iTeamID=2189&amp;iSeasonID=2020&amp;iGameSubTypeID=83&amp;offensive=0&amp;pergame=0" TargetMode="External"/><Relationship Id="rId339" Type="http://schemas.openxmlformats.org/officeDocument/2006/relationships/hyperlink" Target="https://www.synergysportstech.com/Synergy/Sport/Basketball/web/teamsst/Video/QuantifiedTeam2Printable.aspx?iTeamID=2294&amp;iSeasonID=2020&amp;iGameSubTypeID=83&amp;offensive=1&amp;pergame=0" TargetMode="External"/><Relationship Id="rId546" Type="http://schemas.openxmlformats.org/officeDocument/2006/relationships/hyperlink" Target="https://www.synergysportstech.com/Synergy/Sport/Basketball/web/teamsst/Video/QuantifiedTeam2Printable.aspx?iTeamID=2282&amp;iSeasonID=2020&amp;iGameSubTypeID=83&amp;offensive=0&amp;pergame=0" TargetMode="External"/><Relationship Id="rId101" Type="http://schemas.openxmlformats.org/officeDocument/2006/relationships/hyperlink" Target="https://www.synergysportstech.com/Synergy/Sport/Basketball/web/teamsst/Video/QuantifiedTeam2Printable.aspx?iTeamID=2380&amp;iSeasonID=2020&amp;iGameSubTypeID=83&amp;offensive=1&amp;pergame=0" TargetMode="External"/><Relationship Id="rId185" Type="http://schemas.openxmlformats.org/officeDocument/2006/relationships/hyperlink" Target="https://www.synergysportstech.com/Synergy/Sport/Basketball/web/teamsst/Video/QuantifiedTeam2Printable.aspx?iTeamID=2385&amp;iSeasonID=2020&amp;iGameSubTypeID=83&amp;offensive=1&amp;pergame=0" TargetMode="External"/><Relationship Id="rId406" Type="http://schemas.openxmlformats.org/officeDocument/2006/relationships/hyperlink" Target="https://www.synergysportstech.com/Synergy/Sport/Basketball/web/teamsst/Video/QuantifiedTeam2Printable.aspx?iTeamID=2112&amp;iSeasonID=2020&amp;iGameSubTypeID=83&amp;offensive=0&amp;pergame=0" TargetMode="External"/><Relationship Id="rId392" Type="http://schemas.openxmlformats.org/officeDocument/2006/relationships/hyperlink" Target="https://www.synergysportstech.com/Synergy/Sport/Basketball/web/teamsst/Video/QuantifiedTeam2Printable.aspx?iTeamID=2304&amp;iSeasonID=2020&amp;iGameSubTypeID=83&amp;offensive=0&amp;pergame=0" TargetMode="External"/><Relationship Id="rId613" Type="http://schemas.openxmlformats.org/officeDocument/2006/relationships/hyperlink" Target="https://www.synergysportstech.com/Synergy/Sport/Basketball/web/teamsst/Video/QuantifiedTeam2Printable.aspx?iTeamID=2092&amp;iSeasonID=2020&amp;iGameSubTypeID=83&amp;offensive=1&amp;pergame=0" TargetMode="External"/><Relationship Id="rId252" Type="http://schemas.openxmlformats.org/officeDocument/2006/relationships/hyperlink" Target="https://www.synergysportstech.com/Synergy/Sport/Basketball/web/teamsst/Video/QuantifiedTeam2Printable.aspx?iTeamID=2119&amp;iSeasonID=2020&amp;iGameSubTypeID=83&amp;offensive=0&amp;pergame=0" TargetMode="External"/><Relationship Id="rId47" Type="http://schemas.openxmlformats.org/officeDocument/2006/relationships/hyperlink" Target="https://www.synergysportstech.com/Synergy/Sport/Basketball/web/teamsst/Video/QuantifiedTeam2Printable.aspx?iTeamID=2065&amp;iSeasonID=2020&amp;iGameSubTypeID=83&amp;offensive=1&amp;pergame=0" TargetMode="External"/><Relationship Id="rId112" Type="http://schemas.openxmlformats.org/officeDocument/2006/relationships/hyperlink" Target="https://www.synergysportstech.com/Synergy/Sport/Basketball/web/teamsst/Video/QuantifiedTeam2Printable.aspx?iTeamID=2064&amp;iSeasonID=2020&amp;iGameSubTypeID=83&amp;offensive=0&amp;pergame=0" TargetMode="External"/><Relationship Id="rId557" Type="http://schemas.openxmlformats.org/officeDocument/2006/relationships/hyperlink" Target="https://www.synergysportstech.com/Synergy/Sport/Basketball/web/teamsst/Video/QuantifiedTeam2Printable.aspx?iTeamID=2327&amp;iSeasonID=2020&amp;iGameSubTypeID=83&amp;offensive=1&amp;pergame=0" TargetMode="External"/><Relationship Id="rId196" Type="http://schemas.openxmlformats.org/officeDocument/2006/relationships/hyperlink" Target="https://www.synergysportstech.com/Synergy/Sport/Basketball/web/teamsst/Video/QuantifiedTeam2Printable.aspx?iTeamID=978&amp;iSeasonID=2020&amp;iGameSubTypeID=83&amp;offensive=0&amp;pergame=0" TargetMode="External"/><Relationship Id="rId417" Type="http://schemas.openxmlformats.org/officeDocument/2006/relationships/hyperlink" Target="https://www.synergysportstech.com/Synergy/Sport/Basketball/web/teamsst/Video/QuantifiedTeam2Printable.aspx?iTeamID=4973&amp;iSeasonID=2020&amp;iGameSubTypeID=83&amp;offensive=1&amp;pergame=0" TargetMode="External"/><Relationship Id="rId624" Type="http://schemas.openxmlformats.org/officeDocument/2006/relationships/hyperlink" Target="https://www.synergysportstech.com/Synergy/Sport/Basketball/web/teamsst/Video/QuantifiedTeam2Printable.aspx?iTeamID=2355&amp;iSeasonID=2020&amp;iGameSubTypeID=83&amp;offensive=0&amp;pergame=0" TargetMode="External"/><Relationship Id="rId263" Type="http://schemas.openxmlformats.org/officeDocument/2006/relationships/hyperlink" Target="https://www.synergysportstech.com/Synergy/Sport/Basketball/web/teamsst/Video/QuantifiedTeam2Printable.aspx?iTeamID=2351&amp;iSeasonID=2020&amp;iGameSubTypeID=83&amp;offensive=1&amp;pergame=0" TargetMode="External"/><Relationship Id="rId470" Type="http://schemas.openxmlformats.org/officeDocument/2006/relationships/hyperlink" Target="https://www.synergysportstech.com/Synergy/Sport/Basketball/web/teamsst/Video/QuantifiedTeam2Printable.aspx?iTeamID=2340&amp;iSeasonID=2020&amp;iGameSubTypeID=83&amp;offensive=0&amp;pergame=0" TargetMode="External"/><Relationship Id="rId58" Type="http://schemas.openxmlformats.org/officeDocument/2006/relationships/hyperlink" Target="https://www.synergysportstech.com/Synergy/Sport/Basketball/web/teamsst/Video/QuantifiedTeam2Printable.aspx?iTeamID=2066&amp;iSeasonID=2020&amp;iGameSubTypeID=83&amp;offensive=0&amp;pergame=0" TargetMode="External"/><Relationship Id="rId123" Type="http://schemas.openxmlformats.org/officeDocument/2006/relationships/hyperlink" Target="https://www.synergysportstech.com/Synergy/Sport/Basketball/web/teamsst/Video/QuantifiedTeam2Printable.aspx?iTeamID=2202&amp;iSeasonID=2020&amp;iGameSubTypeID=83&amp;offensive=1&amp;pergame=0" TargetMode="External"/><Relationship Id="rId330" Type="http://schemas.openxmlformats.org/officeDocument/2006/relationships/hyperlink" Target="https://www.synergysportstech.com/Synergy/Sport/Basketball/web/teamsst/Video/QuantifiedTeam2Printable.aspx?iTeamID=2234&amp;iSeasonID=2020&amp;iGameSubTypeID=83&amp;offensive=0&amp;pergame=0" TargetMode="External"/><Relationship Id="rId568" Type="http://schemas.openxmlformats.org/officeDocument/2006/relationships/hyperlink" Target="https://www.synergysportstech.com/Synergy/Sport/Basketball/web/teamsst/Video/QuantifiedTeam2Printable.aspx?iTeamID=2385&amp;iSeasonID=2020&amp;iGameSubTypeID=83&amp;offensive=0&amp;pergame=0" TargetMode="External"/><Relationship Id="rId428" Type="http://schemas.openxmlformats.org/officeDocument/2006/relationships/hyperlink" Target="https://www.synergysportstech.com/Synergy/Sport/Basketball/web/teamsst/Video/QuantifiedTeam2Printable.aspx?iTeamID=2677&amp;iSeasonID=2020&amp;iGameSubTypeID=83&amp;offensive=0&amp;pergame=0" TargetMode="External"/><Relationship Id="rId635" Type="http://schemas.openxmlformats.org/officeDocument/2006/relationships/hyperlink" Target="https://www.synergysportstech.com/Synergy/Sport/Basketball/web/teamsst/Video/QuantifiedTeam2Printable.aspx?iTeamID=2167&amp;iSeasonID=2020&amp;iGameSubTypeID=83&amp;offensive=1&amp;pergame=0" TargetMode="External"/><Relationship Id="rId274" Type="http://schemas.openxmlformats.org/officeDocument/2006/relationships/hyperlink" Target="https://www.synergysportstech.com/Synergy/Sport/Basketball/web/teamsst/Video/QuantifiedTeam2Printable.aspx?iTeamID=2363&amp;iSeasonID=2020&amp;iGameSubTypeID=83&amp;offensive=0&amp;pergame=0" TargetMode="External"/><Relationship Id="rId481" Type="http://schemas.openxmlformats.org/officeDocument/2006/relationships/hyperlink" Target="https://www.synergysportstech.com/Synergy/Sport/Basketball/web/teamsst/Video/QuantifiedTeam2Printable.aspx?iTeamID=2677&amp;iSeasonID=2020&amp;iGameSubTypeID=83&amp;offensive=1&amp;pergame=0" TargetMode="External"/><Relationship Id="rId69" Type="http://schemas.openxmlformats.org/officeDocument/2006/relationships/hyperlink" Target="https://www.synergysportstech.com/Synergy/Sport/Basketball/web/teamsst/Video/QuantifiedTeam2Printable.aspx?iTeamID=2362&amp;iSeasonID=2020&amp;iGameSubTypeID=83&amp;offensive=1&amp;pergame=0" TargetMode="External"/><Relationship Id="rId134" Type="http://schemas.openxmlformats.org/officeDocument/2006/relationships/hyperlink" Target="https://www.synergysportstech.com/Synergy/Sport/Basketball/web/teamsst/Video/QuantifiedTeam2Printable.aspx?iTeamID=3526&amp;iSeasonID=2020&amp;iGameSubTypeID=83&amp;offensive=0&amp;pergame=0" TargetMode="External"/><Relationship Id="rId579" Type="http://schemas.openxmlformats.org/officeDocument/2006/relationships/hyperlink" Target="https://www.synergysportstech.com/Synergy/Sport/Basketball/web/teamsst/Video/QuantifiedTeam2Printable.aspx?iTeamID=2311&amp;iSeasonID=2020&amp;iGameSubTypeID=83&amp;offensive=1&amp;pergame=0" TargetMode="External"/><Relationship Id="rId341" Type="http://schemas.openxmlformats.org/officeDocument/2006/relationships/hyperlink" Target="https://www.synergysportstech.com/Synergy/Sport/Basketball/web/teamsst/Video/QuantifiedTeam2Printable.aspx?iTeamID=2114&amp;iSeasonID=2020&amp;iGameSubTypeID=83&amp;offensive=1&amp;pergame=0" TargetMode="External"/><Relationship Id="rId439" Type="http://schemas.openxmlformats.org/officeDocument/2006/relationships/hyperlink" Target="https://www.synergysportstech.com/Synergy/Sport/Basketball/web/teamsst/Video/QuantifiedTeam2Printable.aspx?iTeamID=2142&amp;iSeasonID=2020&amp;iGameSubTypeID=83&amp;offensive=1&amp;pergame=0" TargetMode="External"/><Relationship Id="rId646" Type="http://schemas.openxmlformats.org/officeDocument/2006/relationships/hyperlink" Target="https://www.synergysportstech.com/Synergy/Sport/Basketball/web/teamsst/Video/QuantifiedTeam2Printable.aspx?iTeamID=2294&amp;iSeasonID=2020&amp;iGameSubTypeID=83&amp;offensive=0&amp;pergame=0" TargetMode="External"/><Relationship Id="rId201" Type="http://schemas.openxmlformats.org/officeDocument/2006/relationships/hyperlink" Target="https://www.synergysportstech.com/Synergy/Sport/Basketball/web/teamsst/Video/QuantifiedTeam2Printable.aspx?iTeamID=2222&amp;iSeasonID=2020&amp;iGameSubTypeID=83&amp;offensive=1&amp;pergame=0" TargetMode="External"/><Relationship Id="rId285" Type="http://schemas.openxmlformats.org/officeDocument/2006/relationships/hyperlink" Target="https://www.synergysportstech.com/Synergy/Sport/Basketball/web/teamsst/Video/QuantifiedTeam2Printable.aspx?iTeamID=2193&amp;iSeasonID=2020&amp;iGameSubTypeID=83&amp;offensive=1&amp;pergame=0" TargetMode="External"/><Relationship Id="rId506" Type="http://schemas.openxmlformats.org/officeDocument/2006/relationships/hyperlink" Target="https://www.synergysportstech.com/Synergy/Sport/Basketball/web/teamsst/Video/QuantifiedTeam2Printable.aspx?iTeamID=997&amp;iSeasonID=2020&amp;iGameSubTypeID=83&amp;offensive=0&amp;pergame=0" TargetMode="External"/><Relationship Id="rId492" Type="http://schemas.openxmlformats.org/officeDocument/2006/relationships/hyperlink" Target="https://www.synergysportstech.com/Synergy/Sport/Basketball/web/teamsst/Video/QuantifiedTeam2Printable.aspx?iTeamID=2229&amp;iSeasonID=2020&amp;iGameSubTypeID=83&amp;offensive=0&amp;pergame=0" TargetMode="External"/><Relationship Id="rId145" Type="http://schemas.openxmlformats.org/officeDocument/2006/relationships/hyperlink" Target="https://www.synergysportstech.com/Synergy/Sport/Basketball/web/teamsst/Video/QuantifiedTeam2Printable.aspx?iTeamID=2178&amp;iSeasonID=2020&amp;iGameSubTypeID=83&amp;offensive=1&amp;pergame=0" TargetMode="External"/><Relationship Id="rId352" Type="http://schemas.openxmlformats.org/officeDocument/2006/relationships/hyperlink" Target="https://www.synergysportstech.com/Synergy/Sport/Basketball/web/teamsst/Video/QuantifiedTeam2Printable.aspx?iTeamID=2197&amp;iSeasonID=2020&amp;iGameSubTypeID=83&amp;offensive=0&amp;pergame=0" TargetMode="External"/><Relationship Id="rId212" Type="http://schemas.openxmlformats.org/officeDocument/2006/relationships/hyperlink" Target="https://www.synergysportstech.com/Synergy/Sport/Basketball/web/teamsst/Video/QuantifiedTeam2Printable.aspx?iTeamID=2290&amp;iSeasonID=2020&amp;iGameSubTypeID=83&amp;offensive=0&amp;pergame=0" TargetMode="External"/><Relationship Id="rId254" Type="http://schemas.openxmlformats.org/officeDocument/2006/relationships/hyperlink" Target="https://www.synergysportstech.com/Synergy/Sport/Basketball/web/teamsst/Video/QuantifiedTeam2Printable.aspx?iTeamID=2118&amp;iSeasonID=2020&amp;iGameSubTypeID=83&amp;offensive=0&amp;pergame=0" TargetMode="External"/><Relationship Id="rId657" Type="http://schemas.openxmlformats.org/officeDocument/2006/relationships/hyperlink" Target="https://www.synergysportstech.com/Synergy/Sport/Basketball/web/teamsst/Video/QuantifiedTeam2Printable.aspx?iTeamID=2209&amp;iSeasonID=2020&amp;iGameSubTypeID=83&amp;offensive=1&amp;pergame=0" TargetMode="External"/><Relationship Id="rId49" Type="http://schemas.openxmlformats.org/officeDocument/2006/relationships/hyperlink" Target="https://www.synergysportstech.com/Synergy/Sport/Basketball/web/teamsst/Video/QuantifiedTeam2Printable.aspx?iTeamID=2320&amp;iSeasonID=2020&amp;iGameSubTypeID=83&amp;offensive=1&amp;pergame=0" TargetMode="External"/><Relationship Id="rId114" Type="http://schemas.openxmlformats.org/officeDocument/2006/relationships/hyperlink" Target="https://www.synergysportstech.com/Synergy/Sport/Basketball/web/teamsst/Video/QuantifiedTeam2Printable.aspx?iTeamID=2365&amp;iSeasonID=2020&amp;iGameSubTypeID=83&amp;offensive=0&amp;pergame=0" TargetMode="External"/><Relationship Id="rId296" Type="http://schemas.openxmlformats.org/officeDocument/2006/relationships/hyperlink" Target="https://www.synergysportstech.com/Synergy/Sport/Basketball/web/teamsst/Video/QuantifiedTeam2Printable.aspx?iTeamID=2172&amp;iSeasonID=2020&amp;iGameSubTypeID=83&amp;offensive=0&amp;pergame=0" TargetMode="External"/><Relationship Id="rId461" Type="http://schemas.openxmlformats.org/officeDocument/2006/relationships/hyperlink" Target="https://www.synergysportstech.com/Synergy/Sport/Basketball/web/teamsst/Video/QuantifiedTeam2Printable.aspx?iTeamID=2352&amp;iSeasonID=2020&amp;iGameSubTypeID=83&amp;offensive=1&amp;pergame=0" TargetMode="External"/><Relationship Id="rId517" Type="http://schemas.openxmlformats.org/officeDocument/2006/relationships/hyperlink" Target="https://www.synergysportstech.com/Synergy/Sport/Basketball/web/teamsst/Video/QuantifiedTeam2Printable.aspx?iTeamID=2242&amp;iSeasonID=2020&amp;iGameSubTypeID=83&amp;offensive=1&amp;pergame=0" TargetMode="External"/><Relationship Id="rId559" Type="http://schemas.openxmlformats.org/officeDocument/2006/relationships/hyperlink" Target="https://www.synergysportstech.com/Synergy/Sport/Basketball/web/teamsst/Video/QuantifiedTeam2Printable.aspx?iTeamID=2108&amp;iSeasonID=2020&amp;iGameSubTypeID=83&amp;offensive=1&amp;pergame=0" TargetMode="External"/><Relationship Id="rId60" Type="http://schemas.openxmlformats.org/officeDocument/2006/relationships/hyperlink" Target="https://www.synergysportstech.com/Synergy/Sport/Basketball/web/teamsst/Video/QuantifiedTeam2Printable.aspx?iTeamID=2298&amp;iSeasonID=2020&amp;iGameSubTypeID=83&amp;offensive=0&amp;pergame=0" TargetMode="External"/><Relationship Id="rId156" Type="http://schemas.openxmlformats.org/officeDocument/2006/relationships/hyperlink" Target="https://www.synergysportstech.com/Synergy/Sport/Basketball/web/teamsst/Video/QuantifiedTeam2Printable.aspx?iTeamID=2243&amp;iSeasonID=2020&amp;iGameSubTypeID=83&amp;offensive=0&amp;pergame=0" TargetMode="External"/><Relationship Id="rId198" Type="http://schemas.openxmlformats.org/officeDocument/2006/relationships/hyperlink" Target="https://www.synergysportstech.com/Synergy/Sport/Basketball/web/teamsst/Video/QuantifiedTeam2Printable.aspx?iTeamID=2222&amp;iSeasonID=2020&amp;iGameSubTypeID=83&amp;offensive=0&amp;pergame=0" TargetMode="External"/><Relationship Id="rId321" Type="http://schemas.openxmlformats.org/officeDocument/2006/relationships/hyperlink" Target="https://www.synergysportstech.com/Synergy/Sport/Basketball/web/teamsst/Video/QuantifiedTeam2Printable.aspx?iTeamID=2064&amp;iSeasonID=2020&amp;iGameSubTypeID=83&amp;offensive=1&amp;pergame=0" TargetMode="External"/><Relationship Id="rId363" Type="http://schemas.openxmlformats.org/officeDocument/2006/relationships/hyperlink" Target="https://www.synergysportstech.com/Synergy/Sport/Basketball/web/teamsst/Video/QuantifiedTeam2Printable.aspx?iTeamID=2349&amp;iSeasonID=2020&amp;iGameSubTypeID=83&amp;offensive=1&amp;pergame=0" TargetMode="External"/><Relationship Id="rId419" Type="http://schemas.openxmlformats.org/officeDocument/2006/relationships/hyperlink" Target="https://www.synergysportstech.com/Synergy/Sport/Basketball/web/teamsst/Video/QuantifiedTeam2Printable.aspx?iTeamID=991&amp;iSeasonID=2020&amp;iGameSubTypeID=83&amp;offensive=1&amp;pergame=0" TargetMode="External"/><Relationship Id="rId570" Type="http://schemas.openxmlformats.org/officeDocument/2006/relationships/hyperlink" Target="https://www.synergysportstech.com/Synergy/Sport/Basketball/web/teamsst/Video/QuantifiedTeam2Printable.aspx?iTeamID=993&amp;iSeasonID=2020&amp;iGameSubTypeID=83&amp;offensive=0&amp;pergame=0" TargetMode="External"/><Relationship Id="rId626" Type="http://schemas.openxmlformats.org/officeDocument/2006/relationships/hyperlink" Target="https://www.synergysportstech.com/Synergy/Sport/Basketball/web/teamsst/Video/QuantifiedTeam2Printable.aspx?iTeamID=2344&amp;iSeasonID=2020&amp;iGameSubTypeID=83&amp;offensive=0&amp;pergame=0" TargetMode="External"/><Relationship Id="rId223" Type="http://schemas.openxmlformats.org/officeDocument/2006/relationships/hyperlink" Target="https://www.synergysportstech.com/Synergy/Sport/Basketball/web/teamsst/Video/QuantifiedTeam2Printable.aspx?iTeamID=2364&amp;iSeasonID=2020&amp;iGameSubTypeID=83&amp;offensive=1&amp;pergame=0" TargetMode="External"/><Relationship Id="rId430" Type="http://schemas.openxmlformats.org/officeDocument/2006/relationships/hyperlink" Target="https://www.synergysportstech.com/Synergy/Sport/Basketball/web/teamsst/Video/QuantifiedTeam2Printable.aspx?iTeamID=2170&amp;iSeasonID=2020&amp;iGameSubTypeID=83&amp;offensive=0&amp;pergame=0" TargetMode="External"/><Relationship Id="rId668" Type="http://schemas.openxmlformats.org/officeDocument/2006/relationships/hyperlink" Target="https://www.synergysportstech.com/Synergy/Sport/Basketball/web/teamsst/Video/QuantifiedTeam2Printable.aspx?iTeamID=2131&amp;iSeasonID=2020&amp;iGameSubTypeID=83&amp;offensive=0&amp;pergame=0" TargetMode="External"/><Relationship Id="rId18" Type="http://schemas.openxmlformats.org/officeDocument/2006/relationships/hyperlink" Target="https://www.synergysportstech.com/Synergy/Sport/Basketball/web/teamsst/Video/QuantifiedTeam2Printable.aspx?iTeamID=2217&amp;iSeasonID=2020&amp;iGameSubTypeID=83&amp;offensive=0&amp;pergame=0" TargetMode="External"/><Relationship Id="rId265" Type="http://schemas.openxmlformats.org/officeDocument/2006/relationships/hyperlink" Target="https://www.synergysportstech.com/Synergy/Sport/Basketball/web/teamsst/Video/QuantifiedTeam2Printable.aspx?iTeamID=2063&amp;iSeasonID=2020&amp;iGameSubTypeID=83&amp;offensive=1&amp;pergame=0" TargetMode="External"/><Relationship Id="rId472" Type="http://schemas.openxmlformats.org/officeDocument/2006/relationships/hyperlink" Target="https://www.synergysportstech.com/Synergy/Sport/Basketball/web/teamsst/Video/QuantifiedTeam2Printable.aspx?iTeamID=1000&amp;iSeasonID=2020&amp;iGameSubTypeID=83&amp;offensive=0&amp;pergame=0" TargetMode="External"/><Relationship Id="rId528" Type="http://schemas.openxmlformats.org/officeDocument/2006/relationships/hyperlink" Target="https://www.synergysportstech.com/Synergy/Sport/Basketball/web/teamsst/Video/QuantifiedTeam2Printable.aspx?iTeamID=963&amp;iSeasonID=2020&amp;iGameSubTypeID=83&amp;offensive=0&amp;pergame=0" TargetMode="External"/><Relationship Id="rId125" Type="http://schemas.openxmlformats.org/officeDocument/2006/relationships/hyperlink" Target="https://www.synergysportstech.com/Synergy/Sport/Basketball/web/teamsst/Video/QuantifiedTeam2Printable.aspx?iTeamID=2231&amp;iSeasonID=2020&amp;iGameSubTypeID=83&amp;offensive=1&amp;pergame=0" TargetMode="External"/><Relationship Id="rId167" Type="http://schemas.openxmlformats.org/officeDocument/2006/relationships/hyperlink" Target="https://www.synergysportstech.com/Synergy/Sport/Basketball/web/teamsst/Video/QuantifiedTeam2Printable.aspx?iTeamID=2244&amp;iSeasonID=2020&amp;iGameSubTypeID=83&amp;offensive=1&amp;pergame=0" TargetMode="External"/><Relationship Id="rId332" Type="http://schemas.openxmlformats.org/officeDocument/2006/relationships/hyperlink" Target="https://www.synergysportstech.com/Synergy/Sport/Basketball/web/teamsst/Video/QuantifiedTeam2Printable.aspx?iTeamID=2382&amp;iSeasonID=2020&amp;iGameSubTypeID=83&amp;offensive=0&amp;pergame=0" TargetMode="External"/><Relationship Id="rId374" Type="http://schemas.openxmlformats.org/officeDocument/2006/relationships/hyperlink" Target="https://www.synergysportstech.com/Synergy/Sport/Basketball/web/teamsst/Video/QuantifiedTeam2Printable.aspx?iTeamID=2230&amp;iSeasonID=2020&amp;iGameSubTypeID=83&amp;offensive=0&amp;pergame=0" TargetMode="External"/><Relationship Id="rId581" Type="http://schemas.openxmlformats.org/officeDocument/2006/relationships/hyperlink" Target="https://www.synergysportstech.com/Synergy/Sport/Basketball/web/teamsst/Video/QuantifiedTeam2Printable.aspx?iTeamID=994&amp;iSeasonID=2020&amp;iGameSubTypeID=83&amp;offensive=1&amp;pergame=0" TargetMode="External"/><Relationship Id="rId71" Type="http://schemas.openxmlformats.org/officeDocument/2006/relationships/hyperlink" Target="https://www.synergysportstech.com/Synergy/Sport/Basketball/web/teamsst/Video/QuantifiedTeam2Printable.aspx?iTeamID=2230&amp;iSeasonID=2020&amp;iGameSubTypeID=83&amp;offensive=1&amp;pergame=0" TargetMode="External"/><Relationship Id="rId234" Type="http://schemas.openxmlformats.org/officeDocument/2006/relationships/hyperlink" Target="https://www.synergysportstech.com/Synergy/Sport/Basketball/web/teamsst/Video/QuantifiedTeam2Printable.aspx?iTeamID=2351&amp;iSeasonID=2020&amp;iGameSubTypeID=83&amp;offensive=0&amp;pergame=0" TargetMode="External"/><Relationship Id="rId637" Type="http://schemas.openxmlformats.org/officeDocument/2006/relationships/hyperlink" Target="https://www.synergysportstech.com/Synergy/Sport/Basketball/web/teamsst/Video/QuantifiedTeam2Printable.aspx?iTeamID=2139&amp;iSeasonID=2020&amp;iGameSubTypeID=83&amp;offensive=1&amp;pergame=0" TargetMode="External"/><Relationship Id="rId679" Type="http://schemas.openxmlformats.org/officeDocument/2006/relationships/hyperlink" Target="https://www.synergysportstech.com/Synergy/Sport/Basketball/web/teamsst/Video/QuantifiedTeam2Printable.aspx?iTeamID=2238&amp;iSeasonID=2020&amp;iGameSubTypeID=83&amp;offensive=1&amp;pergame=0" TargetMode="External"/><Relationship Id="rId2" Type="http://schemas.openxmlformats.org/officeDocument/2006/relationships/hyperlink" Target="https://www.synergysportstech.com/Synergy/Sport/Basketball/web/teamsst/Video/QuantifiedTeam2Printable.aspx?iTeamID=2260&amp;iSeasonID=2020&amp;iGameSubTypeID=83&amp;offensive=0&amp;pergame=0" TargetMode="External"/><Relationship Id="rId29" Type="http://schemas.openxmlformats.org/officeDocument/2006/relationships/hyperlink" Target="https://www.synergysportstech.com/Synergy/Sport/Basketball/web/teamsst/Video/QuantifiedTeam2Printable.aspx?iTeamID=2237&amp;iSeasonID=2020&amp;iGameSubTypeID=83&amp;offensive=1&amp;pergame=0" TargetMode="External"/><Relationship Id="rId276" Type="http://schemas.openxmlformats.org/officeDocument/2006/relationships/hyperlink" Target="https://www.synergysportstech.com/Synergy/Sport/Basketball/web/teamsst/Video/QuantifiedTeam2Printable.aspx?iTeamID=2257&amp;iSeasonID=2020&amp;iGameSubTypeID=83&amp;offensive=0&amp;pergame=0" TargetMode="External"/><Relationship Id="rId441" Type="http://schemas.openxmlformats.org/officeDocument/2006/relationships/hyperlink" Target="https://www.synergysportstech.com/Synergy/Sport/Basketball/web/teamsst/Video/QuantifiedTeam2Printable.aspx?iTeamID=2303&amp;iSeasonID=2020&amp;iGameSubTypeID=83&amp;offensive=1&amp;pergame=0" TargetMode="External"/><Relationship Id="rId483" Type="http://schemas.openxmlformats.org/officeDocument/2006/relationships/hyperlink" Target="https://www.synergysportstech.com/Synergy/Sport/Basketball/web/teamsst/Video/QuantifiedTeam2Printable.aspx?iTeamID=2095&amp;iSeasonID=2020&amp;iGameSubTypeID=83&amp;offensive=1&amp;pergame=0" TargetMode="External"/><Relationship Id="rId539" Type="http://schemas.openxmlformats.org/officeDocument/2006/relationships/hyperlink" Target="https://www.synergysportstech.com/Synergy/Sport/Basketball/web/teamsst/Video/QuantifiedTeam2Printable.aspx?iTeamID=2117&amp;iSeasonID=2020&amp;iGameSubTypeID=83&amp;offensive=1&amp;pergame=0" TargetMode="External"/><Relationship Id="rId40" Type="http://schemas.openxmlformats.org/officeDocument/2006/relationships/hyperlink" Target="https://www.synergysportstech.com/Synergy/Sport/Basketball/web/teamsst/Video/QuantifiedTeam2Printable.aspx?iTeamID=2151&amp;iSeasonID=2020&amp;iGameSubTypeID=83&amp;offensive=0&amp;pergame=0" TargetMode="External"/><Relationship Id="rId136" Type="http://schemas.openxmlformats.org/officeDocument/2006/relationships/hyperlink" Target="https://www.synergysportstech.com/Synergy/Sport/Basketball/web/teamsst/Video/QuantifiedTeam2Printable.aspx?iTeamID=2165&amp;iSeasonID=2020&amp;iGameSubTypeID=83&amp;offensive=0&amp;pergame=0" TargetMode="External"/><Relationship Id="rId178" Type="http://schemas.openxmlformats.org/officeDocument/2006/relationships/hyperlink" Target="https://www.synergysportstech.com/Synergy/Sport/Basketball/web/teamsst/Video/QuantifiedTeam2Printable.aspx?iTeamID=2401&amp;iSeasonID=2020&amp;iGameSubTypeID=83&amp;offensive=0&amp;pergame=0" TargetMode="External"/><Relationship Id="rId301" Type="http://schemas.openxmlformats.org/officeDocument/2006/relationships/hyperlink" Target="https://www.synergysportstech.com/Synergy/Sport/Basketball/web/teamsst/Video/QuantifiedTeam2Printable.aspx?iTeamID=2203&amp;iSeasonID=2020&amp;iGameSubTypeID=83&amp;offensive=1&amp;pergame=0" TargetMode="External"/><Relationship Id="rId343" Type="http://schemas.openxmlformats.org/officeDocument/2006/relationships/hyperlink" Target="https://www.synergysportstech.com/Synergy/Sport/Basketball/web/teamsst/Video/QuantifiedTeam2Printable.aspx?iTeamID=2153&amp;iSeasonID=2020&amp;iGameSubTypeID=83&amp;offensive=1&amp;pergame=0" TargetMode="External"/><Relationship Id="rId550" Type="http://schemas.openxmlformats.org/officeDocument/2006/relationships/hyperlink" Target="https://www.synergysportstech.com/Synergy/Sport/Basketball/web/teamsst/Video/QuantifiedTeam2Printable.aspx?iTeamID=2137&amp;iSeasonID=2020&amp;iGameSubTypeID=83&amp;offensive=0&amp;pergame=0" TargetMode="External"/><Relationship Id="rId82" Type="http://schemas.openxmlformats.org/officeDocument/2006/relationships/hyperlink" Target="https://www.synergysportstech.com/Synergy/Sport/Basketball/web/teamsst/Video/QuantifiedTeam2Printable.aspx?iTeamID=2159&amp;iSeasonID=2020&amp;iGameSubTypeID=83&amp;offensive=0&amp;pergame=0" TargetMode="External"/><Relationship Id="rId203" Type="http://schemas.openxmlformats.org/officeDocument/2006/relationships/hyperlink" Target="https://www.synergysportstech.com/Synergy/Sport/Basketball/web/teamsst/Video/QuantifiedTeam2Printable.aspx?iTeamID=2140&amp;iSeasonID=2020&amp;iGameSubTypeID=83&amp;offensive=1&amp;pergame=0" TargetMode="External"/><Relationship Id="rId385" Type="http://schemas.openxmlformats.org/officeDocument/2006/relationships/hyperlink" Target="https://www.synergysportstech.com/Synergy/Sport/Basketball/web/teamsst/Video/QuantifiedTeam2Printable.aspx?iTeamID=2394&amp;iSeasonID=2020&amp;iGameSubTypeID=83&amp;offensive=1&amp;pergame=0" TargetMode="External"/><Relationship Id="rId592" Type="http://schemas.openxmlformats.org/officeDocument/2006/relationships/hyperlink" Target="https://www.synergysportstech.com/Synergy/Sport/Basketball/web/teamsst/Video/QuantifiedTeam2Printable.aspx?iTeamID=2235&amp;iSeasonID=2020&amp;iGameSubTypeID=83&amp;offensive=0&amp;pergame=0" TargetMode="External"/><Relationship Id="rId606" Type="http://schemas.openxmlformats.org/officeDocument/2006/relationships/hyperlink" Target="https://www.synergysportstech.com/Synergy/Sport/Basketball/web/teamsst/Video/QuantifiedTeam2Printable.aspx?iTeamID=2080&amp;iSeasonID=2020&amp;iGameSubTypeID=83&amp;offensive=0&amp;pergame=0" TargetMode="External"/><Relationship Id="rId648" Type="http://schemas.openxmlformats.org/officeDocument/2006/relationships/hyperlink" Target="https://www.synergysportstech.com/Synergy/Sport/Basketball/web/teamsst/Video/QuantifiedTeam2Printable.aspx?iTeamID=2372&amp;iSeasonID=2020&amp;iGameSubTypeID=83&amp;offensive=0&amp;pergame=0" TargetMode="External"/><Relationship Id="rId245" Type="http://schemas.openxmlformats.org/officeDocument/2006/relationships/hyperlink" Target="https://www.synergysportstech.com/Synergy/Sport/Basketball/web/teamsst/Video/QuantifiedTeam2Printable.aspx?iTeamID=1318&amp;iSeasonID=2020&amp;iGameSubTypeID=83&amp;offensive=1&amp;pergame=0" TargetMode="External"/><Relationship Id="rId287" Type="http://schemas.openxmlformats.org/officeDocument/2006/relationships/hyperlink" Target="https://www.synergysportstech.com/Synergy/Sport/Basketball/web/teamsst/Video/QuantifiedTeam2Printable.aspx?iTeamID=2274&amp;iSeasonID=2020&amp;iGameSubTypeID=83&amp;offensive=1&amp;pergame=0" TargetMode="External"/><Relationship Id="rId410" Type="http://schemas.openxmlformats.org/officeDocument/2006/relationships/hyperlink" Target="https://www.synergysportstech.com/Synergy/Sport/Basketball/web/teamsst/Video/QuantifiedTeam2Printable.aspx?iTeamID=982&amp;iSeasonID=2020&amp;iGameSubTypeID=83&amp;offensive=0&amp;pergame=0" TargetMode="External"/><Relationship Id="rId452" Type="http://schemas.openxmlformats.org/officeDocument/2006/relationships/hyperlink" Target="https://www.synergysportstech.com/Synergy/Sport/Basketball/web/teamsst/Video/QuantifiedTeam2Printable.aspx?iTeamID=2268&amp;iSeasonID=2020&amp;iGameSubTypeID=83&amp;offensive=0&amp;pergame=0" TargetMode="External"/><Relationship Id="rId494" Type="http://schemas.openxmlformats.org/officeDocument/2006/relationships/hyperlink" Target="https://www.synergysportstech.com/Synergy/Sport/Basketball/web/teamsst/Video/QuantifiedTeam2Printable.aspx?iTeamID=2195&amp;iSeasonID=2020&amp;iGameSubTypeID=83&amp;offensive=0&amp;pergame=0" TargetMode="External"/><Relationship Id="rId508" Type="http://schemas.openxmlformats.org/officeDocument/2006/relationships/hyperlink" Target="https://www.synergysportstech.com/Synergy/Sport/Basketball/web/teamsst/Video/QuantifiedTeam2Printable.aspx?iTeamID=2286&amp;iSeasonID=2020&amp;iGameSubTypeID=83&amp;offensive=0&amp;pergame=0" TargetMode="External"/><Relationship Id="rId105" Type="http://schemas.openxmlformats.org/officeDocument/2006/relationships/hyperlink" Target="https://www.synergysportstech.com/Synergy/Sport/Basketball/web/teamsst/Video/QuantifiedTeam2Printable.aspx?iTeamID=2090&amp;iSeasonID=2020&amp;iGameSubTypeID=83&amp;offensive=1&amp;pergame=0" TargetMode="External"/><Relationship Id="rId147" Type="http://schemas.openxmlformats.org/officeDocument/2006/relationships/hyperlink" Target="https://www.synergysportstech.com/Synergy/Sport/Basketball/web/teamsst/Video/QuantifiedTeam2Printable.aspx?iTeamID=2250&amp;iSeasonID=2020&amp;iGameSubTypeID=83&amp;offensive=1&amp;pergame=0" TargetMode="External"/><Relationship Id="rId312" Type="http://schemas.openxmlformats.org/officeDocument/2006/relationships/hyperlink" Target="https://www.synergysportstech.com/Synergy/Sport/Basketball/web/teamsst/Video/QuantifiedTeam2Printable.aspx?iTeamID=2211&amp;iSeasonID=2020&amp;iGameSubTypeID=83&amp;offensive=0&amp;pergame=0" TargetMode="External"/><Relationship Id="rId354" Type="http://schemas.openxmlformats.org/officeDocument/2006/relationships/hyperlink" Target="https://www.synergysportstech.com/Synergy/Sport/Basketball/web/teamsst/Video/QuantifiedTeam2Printable.aspx?iTeamID=2164&amp;iSeasonID=2020&amp;iGameSubTypeID=83&amp;offensive=0&amp;pergame=0" TargetMode="External"/><Relationship Id="rId51" Type="http://schemas.openxmlformats.org/officeDocument/2006/relationships/hyperlink" Target="https://www.synergysportstech.com/Synergy/Sport/Basketball/web/teamsst/Video/QuantifiedTeam2Printable.aspx?iTeamID=2165&amp;iSeasonID=2020&amp;iGameSubTypeID=83&amp;offensive=1&amp;pergame=0" TargetMode="External"/><Relationship Id="rId93" Type="http://schemas.openxmlformats.org/officeDocument/2006/relationships/hyperlink" Target="https://www.synergysportstech.com/Synergy/Sport/Basketball/web/teamsst/Video/QuantifiedTeam2Printable.aspx?iTeamID=2275&amp;iSeasonID=2020&amp;iGameSubTypeID=83&amp;offensive=1&amp;pergame=0" TargetMode="External"/><Relationship Id="rId189" Type="http://schemas.openxmlformats.org/officeDocument/2006/relationships/hyperlink" Target="https://www.synergysportstech.com/Synergy/Sport/Basketball/web/teamsst/Video/QuantifiedTeam2Printable.aspx?iTeamID=2072&amp;iSeasonID=2020&amp;iGameSubTypeID=83&amp;offensive=1&amp;pergame=0" TargetMode="External"/><Relationship Id="rId396" Type="http://schemas.openxmlformats.org/officeDocument/2006/relationships/hyperlink" Target="https://www.synergysportstech.com/Synergy/Sport/Basketball/web/teamsst/Video/QuantifiedTeam2Printable.aspx?iTeamID=2092&amp;iSeasonID=2020&amp;iGameSubTypeID=83&amp;offensive=0&amp;pergame=0" TargetMode="External"/><Relationship Id="rId561" Type="http://schemas.openxmlformats.org/officeDocument/2006/relationships/hyperlink" Target="https://www.synergysportstech.com/Synergy/Sport/Basketball/web/teamsst/Video/QuantifiedTeam2Printable.aspx?iTeamID=2184&amp;iSeasonID=2020&amp;iGameSubTypeID=83&amp;offensive=1&amp;pergame=0" TargetMode="External"/><Relationship Id="rId617" Type="http://schemas.openxmlformats.org/officeDocument/2006/relationships/hyperlink" Target="https://www.synergysportstech.com/Synergy/Sport/Basketball/web/teamsst/Video/QuantifiedTeam2Printable.aspx?iTeamID=2067&amp;iSeasonID=2020&amp;iGameSubTypeID=83&amp;offensive=1&amp;pergame=0" TargetMode="External"/><Relationship Id="rId659" Type="http://schemas.openxmlformats.org/officeDocument/2006/relationships/hyperlink" Target="https://www.synergysportstech.com/Synergy/Sport/Basketball/web/teamsst/Video/QuantifiedTeam2Printable.aspx?iTeamID=2397&amp;iSeasonID=2020&amp;iGameSubTypeID=83&amp;offensive=1&amp;pergame=0" TargetMode="External"/><Relationship Id="rId214" Type="http://schemas.openxmlformats.org/officeDocument/2006/relationships/hyperlink" Target="https://www.synergysportstech.com/Synergy/Sport/Basketball/web/teamsst/Video/QuantifiedTeam2Printable.aspx?iTeamID=2233&amp;iSeasonID=2020&amp;iGameSubTypeID=83&amp;offensive=0&amp;pergame=0" TargetMode="External"/><Relationship Id="rId256" Type="http://schemas.openxmlformats.org/officeDocument/2006/relationships/hyperlink" Target="https://www.synergysportstech.com/Synergy/Sport/Basketball/web/teamsst/Video/QuantifiedTeam2Printable.aspx?iTeamID=2099&amp;iSeasonID=2020&amp;iGameSubTypeID=83&amp;offensive=0&amp;pergame=0" TargetMode="External"/><Relationship Id="rId298" Type="http://schemas.openxmlformats.org/officeDocument/2006/relationships/hyperlink" Target="https://www.synergysportstech.com/Synergy/Sport/Basketball/web/teamsst/Video/QuantifiedTeam2Printable.aspx?iTeamID=2156&amp;iSeasonID=2020&amp;iGameSubTypeID=83&amp;offensive=0&amp;pergame=0" TargetMode="External"/><Relationship Id="rId421" Type="http://schemas.openxmlformats.org/officeDocument/2006/relationships/hyperlink" Target="https://www.synergysportstech.com/Synergy/Sport/Basketball/web/teamsst/Video/QuantifiedTeam2Printable.aspx?iTeamID=2211&amp;iSeasonID=2020&amp;iGameSubTypeID=83&amp;offensive=1&amp;pergame=0" TargetMode="External"/><Relationship Id="rId463" Type="http://schemas.openxmlformats.org/officeDocument/2006/relationships/hyperlink" Target="https://www.synergysportstech.com/Synergy/Sport/Basketball/web/teamsst/Video/QuantifiedTeam2Printable.aspx?iTeamID=2373&amp;iSeasonID=2020&amp;iGameSubTypeID=83&amp;offensive=1&amp;pergame=0" TargetMode="External"/><Relationship Id="rId519" Type="http://schemas.openxmlformats.org/officeDocument/2006/relationships/hyperlink" Target="https://www.synergysportstech.com/Synergy/Sport/Basketball/web/teamsst/Video/QuantifiedTeam2Printable.aspx?iTeamID=2401&amp;iSeasonID=2020&amp;iGameSubTypeID=83&amp;offensive=1&amp;pergame=0" TargetMode="External"/><Relationship Id="rId670" Type="http://schemas.openxmlformats.org/officeDocument/2006/relationships/hyperlink" Target="https://www.synergysportstech.com/Synergy/Sport/Basketball/web/teamsst/Video/QuantifiedTeam2Printable.aspx?iTeamID=3138&amp;iSeasonID=2020&amp;iGameSubTypeID=83&amp;offensive=0&amp;pergame=0" TargetMode="External"/><Relationship Id="rId116" Type="http://schemas.openxmlformats.org/officeDocument/2006/relationships/hyperlink" Target="https://www.synergysportstech.com/Synergy/Sport/Basketball/web/teamsst/Video/QuantifiedTeam2Printable.aspx?iTeamID=2309&amp;iSeasonID=2020&amp;iGameSubTypeID=83&amp;offensive=0&amp;pergame=0" TargetMode="External"/><Relationship Id="rId158" Type="http://schemas.openxmlformats.org/officeDocument/2006/relationships/hyperlink" Target="https://www.synergysportstech.com/Synergy/Sport/Basketball/web/teamsst/Video/QuantifiedTeam2Printable.aspx?iTeamID=2369&amp;iSeasonID=2020&amp;iGameSubTypeID=83&amp;offensive=0&amp;pergame=0" TargetMode="External"/><Relationship Id="rId323" Type="http://schemas.openxmlformats.org/officeDocument/2006/relationships/hyperlink" Target="https://www.synergysportstech.com/Synergy/Sport/Basketball/web/teamsst/Video/QuantifiedTeam2Printable.aspx?iTeamID=2741&amp;iSeasonID=2020&amp;iGameSubTypeID=83&amp;offensive=1&amp;pergame=0" TargetMode="External"/><Relationship Id="rId530" Type="http://schemas.openxmlformats.org/officeDocument/2006/relationships/hyperlink" Target="https://www.synergysportstech.com/Synergy/Sport/Basketball/web/teamsst/Video/QuantifiedTeam2Printable.aspx?iTeamID=2201&amp;iSeasonID=2020&amp;iGameSubTypeID=83&amp;offensive=0&amp;pergame=0" TargetMode="External"/><Relationship Id="rId20" Type="http://schemas.openxmlformats.org/officeDocument/2006/relationships/hyperlink" Target="https://www.synergysportstech.com/Synergy/Sport/Basketball/web/teamsst/Video/QuantifiedTeam2Printable.aspx?iTeamID=2176&amp;iSeasonID=2020&amp;iGameSubTypeID=83&amp;offensive=0&amp;pergame=0" TargetMode="External"/><Relationship Id="rId62" Type="http://schemas.openxmlformats.org/officeDocument/2006/relationships/hyperlink" Target="https://www.synergysportstech.com/Synergy/Sport/Basketball/web/teamsst/Video/QuantifiedTeam2Printable.aspx?iTeamID=974&amp;iSeasonID=2020&amp;iGameSubTypeID=83&amp;offensive=0&amp;pergame=0" TargetMode="External"/><Relationship Id="rId365" Type="http://schemas.openxmlformats.org/officeDocument/2006/relationships/hyperlink" Target="https://www.synergysportstech.com/Synergy/Sport/Basketball/web/teamsst/Video/QuantifiedTeam2Printable.aspx?iTeamID=2079&amp;iSeasonID=2020&amp;iGameSubTypeID=83&amp;offensive=1&amp;pergame=0" TargetMode="External"/><Relationship Id="rId572" Type="http://schemas.openxmlformats.org/officeDocument/2006/relationships/hyperlink" Target="https://www.synergysportstech.com/Synergy/Sport/Basketball/web/teamsst/Video/QuantifiedTeam2Printable.aspx?iTeamID=2308&amp;iSeasonID=2020&amp;iGameSubTypeID=83&amp;offensive=0&amp;pergame=0" TargetMode="External"/><Relationship Id="rId628" Type="http://schemas.openxmlformats.org/officeDocument/2006/relationships/hyperlink" Target="https://www.synergysportstech.com/Synergy/Sport/Basketball/web/teamsst/Video/QuantifiedTeam2Printable.aspx?iTeamID=2280&amp;iSeasonID=2020&amp;iGameSubTypeID=83&amp;offensive=0&amp;pergame=0" TargetMode="External"/><Relationship Id="rId225" Type="http://schemas.openxmlformats.org/officeDocument/2006/relationships/hyperlink" Target="https://www.synergysportstech.com/Synergy/Sport/Basketball/web/teamsst/Video/QuantifiedTeam2Printable.aspx?iTeamID=2367&amp;iSeasonID=2020&amp;iGameSubTypeID=83&amp;offensive=1&amp;pergame=0" TargetMode="External"/><Relationship Id="rId267" Type="http://schemas.openxmlformats.org/officeDocument/2006/relationships/hyperlink" Target="https://www.synergysportstech.com/Synergy/Sport/Basketball/web/teamsst/Video/QuantifiedTeam2Printable.aspx?iTeamID=2350&amp;iSeasonID=2020&amp;iGameSubTypeID=83&amp;offensive=1&amp;pergame=0" TargetMode="External"/><Relationship Id="rId432" Type="http://schemas.openxmlformats.org/officeDocument/2006/relationships/hyperlink" Target="https://www.synergysportstech.com/Synergy/Sport/Basketball/web/teamsst/Video/QuantifiedTeam2Printable.aspx?iTeamID=2089&amp;iSeasonID=2020&amp;iGameSubTypeID=83&amp;offensive=0&amp;pergame=0" TargetMode="External"/><Relationship Id="rId474" Type="http://schemas.openxmlformats.org/officeDocument/2006/relationships/hyperlink" Target="https://www.synergysportstech.com/Synergy/Sport/Basketball/web/teamsst/Video/QuantifiedTeam2Printable.aspx?iTeamID=2310&amp;iSeasonID=2020&amp;iGameSubTypeID=83&amp;offensive=0&amp;pergame=0" TargetMode="External"/><Relationship Id="rId127" Type="http://schemas.openxmlformats.org/officeDocument/2006/relationships/hyperlink" Target="https://www.synergysportstech.com/Synergy/Sport/Basketball/web/teamsst/Video/QuantifiedTeam2Printable.aspx?iTeamID=2240&amp;iSeasonID=2020&amp;iGameSubTypeID=83&amp;offensive=1&amp;pergame=0" TargetMode="External"/><Relationship Id="rId681" Type="http://schemas.openxmlformats.org/officeDocument/2006/relationships/hyperlink" Target="https://www.synergysportstech.com/Synergy/Sport/Basketball/web/teamsst/Video/QuantifiedTeam2Printable.aspx?iTeamID=2111&amp;iSeasonID=2020&amp;iGameSubTypeID=83&amp;offensive=1&amp;pergame=0" TargetMode="External"/><Relationship Id="rId31" Type="http://schemas.openxmlformats.org/officeDocument/2006/relationships/hyperlink" Target="https://www.synergysportstech.com/Synergy/Sport/Basketball/web/teamsst/Video/QuantifiedTeam2Printable.aspx?iTeamID=2171&amp;iSeasonID=2020&amp;iGameSubTypeID=83&amp;offensive=1&amp;pergame=0" TargetMode="External"/><Relationship Id="rId73" Type="http://schemas.openxmlformats.org/officeDocument/2006/relationships/hyperlink" Target="https://www.synergysportstech.com/Synergy/Sport/Basketball/web/teamsst/Video/QuantifiedTeam2Printable.aspx?iTeamID=2314&amp;iSeasonID=2020&amp;iGameSubTypeID=83&amp;offensive=1&amp;pergame=0" TargetMode="External"/><Relationship Id="rId169" Type="http://schemas.openxmlformats.org/officeDocument/2006/relationships/hyperlink" Target="https://www.synergysportstech.com/Synergy/Sport/Basketball/web/teamsst/Video/QuantifiedTeam2Printable.aspx?iTeamID=2066&amp;iSeasonID=2020&amp;iGameSubTypeID=83&amp;offensive=1&amp;pergame=0" TargetMode="External"/><Relationship Id="rId334" Type="http://schemas.openxmlformats.org/officeDocument/2006/relationships/hyperlink" Target="https://www.synergysportstech.com/Synergy/Sport/Basketball/web/teamsst/Video/QuantifiedTeam2Printable.aspx?iTeamID=2375&amp;iSeasonID=2020&amp;iGameSubTypeID=83&amp;offensive=0&amp;pergame=0" TargetMode="External"/><Relationship Id="rId376" Type="http://schemas.openxmlformats.org/officeDocument/2006/relationships/hyperlink" Target="https://www.synergysportstech.com/Synergy/Sport/Basketball/web/teamsst/Video/QuantifiedTeam2Printable.aspx?iTeamID=2394&amp;iSeasonID=2020&amp;iGameSubTypeID=83&amp;offensive=0&amp;pergame=0" TargetMode="External"/><Relationship Id="rId541" Type="http://schemas.openxmlformats.org/officeDocument/2006/relationships/hyperlink" Target="https://www.synergysportstech.com/Synergy/Sport/Basketball/web/teamsst/Video/QuantifiedTeam2Printable.aspx?iTeamID=2179&amp;iSeasonID=2020&amp;iGameSubTypeID=83&amp;offensive=1&amp;pergame=0" TargetMode="External"/><Relationship Id="rId583" Type="http://schemas.openxmlformats.org/officeDocument/2006/relationships/hyperlink" Target="https://www.synergysportstech.com/Synergy/Sport/Basketball/web/teamsst/Video/QuantifiedTeam2Printable.aspx?iTeamID=2157&amp;iSeasonID=2020&amp;iGameSubTypeID=83&amp;offensive=1&amp;pergame=0" TargetMode="External"/><Relationship Id="rId639" Type="http://schemas.openxmlformats.org/officeDocument/2006/relationships/hyperlink" Target="https://www.synergysportstech.com/Synergy/Sport/Basketball/web/teamsst/Video/QuantifiedTeam2Printable.aspx?iTeamID=963&amp;iSeasonID=2020&amp;iGameSubTypeID=83&amp;offensive=1&amp;pergame=0" TargetMode="External"/><Relationship Id="rId4" Type="http://schemas.openxmlformats.org/officeDocument/2006/relationships/hyperlink" Target="https://www.synergysportstech.com/Synergy/Sport/Basketball/web/teamsst/Video/QuantifiedTeam2Printable.aspx?iTeamID=2339&amp;iSeasonID=2020&amp;iGameSubTypeID=83&amp;offensive=0&amp;pergame=0" TargetMode="External"/><Relationship Id="rId180" Type="http://schemas.openxmlformats.org/officeDocument/2006/relationships/hyperlink" Target="https://www.synergysportstech.com/Synergy/Sport/Basketball/web/teamsst/Video/QuantifiedTeam2Printable.aspx?iTeamID=987&amp;iSeasonID=2020&amp;iGameSubTypeID=83&amp;offensive=0&amp;pergame=0" TargetMode="External"/><Relationship Id="rId236" Type="http://schemas.openxmlformats.org/officeDocument/2006/relationships/hyperlink" Target="https://www.synergysportstech.com/Synergy/Sport/Basketball/web/teamsst/Video/QuantifiedTeam2Printable.aspx?iTeamID=2272&amp;iSeasonID=2020&amp;iGameSubTypeID=83&amp;offensive=0&amp;pergame=0" TargetMode="External"/><Relationship Id="rId278" Type="http://schemas.openxmlformats.org/officeDocument/2006/relationships/hyperlink" Target="https://www.synergysportstech.com/Synergy/Sport/Basketball/web/teamsst/Video/QuantifiedTeam2Printable.aspx?iTeamID=2337&amp;iSeasonID=2020&amp;iGameSubTypeID=83&amp;offensive=0&amp;pergame=0" TargetMode="External"/><Relationship Id="rId401" Type="http://schemas.openxmlformats.org/officeDocument/2006/relationships/hyperlink" Target="https://www.synergysportstech.com/Synergy/Sport/Basketball/web/teamsst/Video/QuantifiedTeam2Printable.aspx?iTeamID=2101&amp;iSeasonID=2020&amp;iGameSubTypeID=83&amp;offensive=1&amp;pergame=0" TargetMode="External"/><Relationship Id="rId443" Type="http://schemas.openxmlformats.org/officeDocument/2006/relationships/hyperlink" Target="https://www.synergysportstech.com/Synergy/Sport/Basketball/web/teamsst/Video/QuantifiedTeam2Printable.aspx?iTeamID=2341&amp;iSeasonID=2020&amp;iGameSubTypeID=83&amp;offensive=1&amp;pergame=0" TargetMode="External"/><Relationship Id="rId650" Type="http://schemas.openxmlformats.org/officeDocument/2006/relationships/hyperlink" Target="https://www.synergysportstech.com/Synergy/Sport/Basketball/web/teamsst/Video/QuantifiedTeam2Printable.aspx?iTeamID=2285&amp;iSeasonID=2020&amp;iGameSubTypeID=83&amp;offensive=0&amp;pergame=0" TargetMode="External"/><Relationship Id="rId303" Type="http://schemas.openxmlformats.org/officeDocument/2006/relationships/hyperlink" Target="https://www.synergysportstech.com/Synergy/Sport/Basketball/web/teamsst/Video/QuantifiedTeam2Printable.aspx?iTeamID=978&amp;iSeasonID=2020&amp;iGameSubTypeID=83&amp;offensive=1&amp;pergame=0" TargetMode="External"/><Relationship Id="rId485" Type="http://schemas.openxmlformats.org/officeDocument/2006/relationships/hyperlink" Target="https://www.synergysportstech.com/Synergy/Sport/Basketball/web/teamsst/Video/QuantifiedTeam2Printable.aspx?iTeamID=2287&amp;iSeasonID=2020&amp;iGameSubTypeID=83&amp;offensive=1&amp;pergame=0" TargetMode="External"/><Relationship Id="rId42" Type="http://schemas.openxmlformats.org/officeDocument/2006/relationships/hyperlink" Target="https://www.synergysportstech.com/Synergy/Sport/Basketball/web/teamsst/Video/QuantifiedTeam2Printable.aspx?iTeamID=2161&amp;iSeasonID=2020&amp;iGameSubTypeID=83&amp;offensive=0&amp;pergame=0" TargetMode="External"/><Relationship Id="rId84" Type="http://schemas.openxmlformats.org/officeDocument/2006/relationships/hyperlink" Target="https://www.synergysportstech.com/Synergy/Sport/Basketball/web/teamsst/Video/QuantifiedTeam2Printable.aspx?iTeamID=2093&amp;iSeasonID=2020&amp;iGameSubTypeID=83&amp;offensive=0&amp;pergame=0" TargetMode="External"/><Relationship Id="rId138" Type="http://schemas.openxmlformats.org/officeDocument/2006/relationships/hyperlink" Target="https://www.synergysportstech.com/Synergy/Sport/Basketball/web/teamsst/Video/QuantifiedTeam2Printable.aspx?iTeamID=2327&amp;iSeasonID=2020&amp;iGameSubTypeID=83&amp;offensive=0&amp;pergame=0" TargetMode="External"/><Relationship Id="rId345" Type="http://schemas.openxmlformats.org/officeDocument/2006/relationships/hyperlink" Target="https://www.synergysportstech.com/Synergy/Sport/Basketball/web/teamsst/Video/QuantifiedTeam2Printable.aspx?iTeamID=2378&amp;iSeasonID=2020&amp;iGameSubTypeID=83&amp;offensive=1&amp;pergame=0" TargetMode="External"/><Relationship Id="rId387" Type="http://schemas.openxmlformats.org/officeDocument/2006/relationships/hyperlink" Target="https://www.synergysportstech.com/Synergy/Sport/Basketball/web/teamsst/Video/QuantifiedTeam2Printable.aspx?iTeamID=2621&amp;iSeasonID=2020&amp;iGameSubTypeID=83&amp;offensive=1&amp;pergame=0" TargetMode="External"/><Relationship Id="rId510" Type="http://schemas.openxmlformats.org/officeDocument/2006/relationships/hyperlink" Target="https://www.synergysportstech.com/Synergy/Sport/Basketball/web/teamsst/Video/QuantifiedTeam2Printable.aspx?iTeamID=2275&amp;iSeasonID=2020&amp;iGameSubTypeID=83&amp;offensive=0&amp;pergame=0" TargetMode="External"/><Relationship Id="rId552" Type="http://schemas.openxmlformats.org/officeDocument/2006/relationships/hyperlink" Target="https://www.synergysportstech.com/Synergy/Sport/Basketball/web/teamsst/Video/QuantifiedTeam2Printable.aspx?iTeamID=2074&amp;iSeasonID=2020&amp;iGameSubTypeID=83&amp;offensive=0&amp;pergame=0" TargetMode="External"/><Relationship Id="rId594" Type="http://schemas.openxmlformats.org/officeDocument/2006/relationships/hyperlink" Target="https://www.synergysportstech.com/Synergy/Sport/Basketball/web/teamsst/Video/QuantifiedTeam2Printable.aspx?iTeamID=2288&amp;iSeasonID=2020&amp;iGameSubTypeID=83&amp;offensive=0&amp;pergame=0" TargetMode="External"/><Relationship Id="rId608" Type="http://schemas.openxmlformats.org/officeDocument/2006/relationships/hyperlink" Target="https://www.synergysportstech.com/Synergy/Sport/Basketball/web/teamsst/Video/QuantifiedTeam2Printable.aspx?iTeamID=2621&amp;iSeasonID=2020&amp;iGameSubTypeID=83&amp;offensive=0&amp;pergame=0" TargetMode="External"/><Relationship Id="rId191" Type="http://schemas.openxmlformats.org/officeDocument/2006/relationships/hyperlink" Target="https://www.synergysportstech.com/Synergy/Sport/Basketball/web/teamsst/Video/QuantifiedTeam2Printable.aspx?iTeamID=997&amp;iSeasonID=2020&amp;iGameSubTypeID=83&amp;offensive=1&amp;pergame=0" TargetMode="External"/><Relationship Id="rId205" Type="http://schemas.openxmlformats.org/officeDocument/2006/relationships/hyperlink" Target="https://www.synergysportstech.com/Synergy/Sport/Basketball/web/teamsst/Video/QuantifiedTeam2Printable.aspx?iTeamID=2288&amp;iSeasonID=2020&amp;iGameSubTypeID=83&amp;offensive=1&amp;pergame=0" TargetMode="External"/><Relationship Id="rId247" Type="http://schemas.openxmlformats.org/officeDocument/2006/relationships/hyperlink" Target="https://www.synergysportstech.com/Synergy/Sport/Basketball/web/teamsst/Video/QuantifiedTeam2Printable.aspx?iTeamID=2334&amp;iSeasonID=2020&amp;iGameSubTypeID=83&amp;offensive=1&amp;pergame=0" TargetMode="External"/><Relationship Id="rId412" Type="http://schemas.openxmlformats.org/officeDocument/2006/relationships/hyperlink" Target="https://www.synergysportstech.com/Synergy/Sport/Basketball/web/teamsst/Video/QuantifiedTeam2Printable.aspx?iTeamID=2227&amp;iSeasonID=2020&amp;iGameSubTypeID=83&amp;offensive=0&amp;pergame=0" TargetMode="External"/><Relationship Id="rId107" Type="http://schemas.openxmlformats.org/officeDocument/2006/relationships/hyperlink" Target="https://www.synergysportstech.com/Synergy/Sport/Basketball/web/teamsst/Video/QuantifiedTeam2Printable.aspx?iTeamID=2365&amp;iSeasonID=2020&amp;iGameSubTypeID=83&amp;offensive=1&amp;pergame=0" TargetMode="External"/><Relationship Id="rId289" Type="http://schemas.openxmlformats.org/officeDocument/2006/relationships/hyperlink" Target="https://www.synergysportstech.com/Synergy/Sport/Basketball/web/teamsst/Video/QuantifiedTeam2Printable.aspx?iTeamID=2391&amp;iSeasonID=2020&amp;iGameSubTypeID=83&amp;offensive=1&amp;pergame=0" TargetMode="External"/><Relationship Id="rId454" Type="http://schemas.openxmlformats.org/officeDocument/2006/relationships/hyperlink" Target="https://www.synergysportstech.com/Synergy/Sport/Basketball/web/teamsst/Video/QuantifiedTeam2Printable.aspx?iTeamID=2231&amp;iSeasonID=2020&amp;iGameSubTypeID=83&amp;offensive=0&amp;pergame=0" TargetMode="External"/><Relationship Id="rId496" Type="http://schemas.openxmlformats.org/officeDocument/2006/relationships/hyperlink" Target="https://www.synergysportstech.com/Synergy/Sport/Basketball/web/teamsst/Video/QuantifiedTeam2Printable.aspx?iTeamID=2098&amp;iSeasonID=2020&amp;iGameSubTypeID=83&amp;offensive=0&amp;pergame=0" TargetMode="External"/><Relationship Id="rId661" Type="http://schemas.openxmlformats.org/officeDocument/2006/relationships/hyperlink" Target="https://www.synergysportstech.com/Synergy/Sport/Basketball/web/teamsst/Video/QuantifiedTeam2Printable.aspx?iTeamID=2678&amp;iSeasonID=2020&amp;iGameSubTypeID=83&amp;offensive=1&amp;pergame=0" TargetMode="External"/><Relationship Id="rId11" Type="http://schemas.openxmlformats.org/officeDocument/2006/relationships/hyperlink" Target="https://www.synergysportstech.com/Synergy/Sport/Basketball/web/teamsst/Video/QuantifiedTeam2Printable.aspx?iTeamID=965&amp;iSeasonID=2020&amp;iGameSubTypeID=83&amp;offensive=1&amp;pergame=0" TargetMode="External"/><Relationship Id="rId53" Type="http://schemas.openxmlformats.org/officeDocument/2006/relationships/hyperlink" Target="https://www.synergysportstech.com/Synergy/Sport/Basketball/web/teamsst/Video/QuantifiedTeam2Printable.aspx?iTeamID=2281&amp;iSeasonID=2020&amp;iGameSubTypeID=83&amp;offensive=1&amp;pergame=0" TargetMode="External"/><Relationship Id="rId149" Type="http://schemas.openxmlformats.org/officeDocument/2006/relationships/hyperlink" Target="https://www.synergysportstech.com/Synergy/Sport/Basketball/web/teamsst/Video/QuantifiedTeam2Printable.aspx?iTeamID=2262&amp;iSeasonID=2020&amp;iGameSubTypeID=83&amp;offensive=1&amp;pergame=0" TargetMode="External"/><Relationship Id="rId314" Type="http://schemas.openxmlformats.org/officeDocument/2006/relationships/hyperlink" Target="https://www.synergysportstech.com/Synergy/Sport/Basketball/web/teamsst/Video/QuantifiedTeam2Printable.aspx?iTeamID=2202&amp;iSeasonID=2020&amp;iGameSubTypeID=83&amp;offensive=0&amp;pergame=0" TargetMode="External"/><Relationship Id="rId356" Type="http://schemas.openxmlformats.org/officeDocument/2006/relationships/hyperlink" Target="https://www.synergysportstech.com/Synergy/Sport/Basketball/web/teamsst/Video/QuantifiedTeam2Printable.aspx?iTeamID=2403&amp;iSeasonID=2020&amp;iGameSubTypeID=83&amp;offensive=0&amp;pergame=0" TargetMode="External"/><Relationship Id="rId398" Type="http://schemas.openxmlformats.org/officeDocument/2006/relationships/hyperlink" Target="https://www.synergysportstech.com/Synergy/Sport/Basketball/web/teamsst/Video/QuantifiedTeam2Printable.aspx?iTeamID=2289&amp;iSeasonID=2020&amp;iGameSubTypeID=83&amp;offensive=0&amp;pergame=0" TargetMode="External"/><Relationship Id="rId521" Type="http://schemas.openxmlformats.org/officeDocument/2006/relationships/hyperlink" Target="https://www.synergysportstech.com/Synergy/Sport/Basketball/web/teamsst/Video/QuantifiedTeam2Printable.aspx?iTeamID=2062&amp;iSeasonID=2020&amp;iGameSubTypeID=83&amp;offensive=1&amp;pergame=0" TargetMode="External"/><Relationship Id="rId563" Type="http://schemas.openxmlformats.org/officeDocument/2006/relationships/hyperlink" Target="https://www.synergysportstech.com/Synergy/Sport/Basketball/web/teamsst/Video/QuantifiedTeam2Printable.aspx?iTeamID=2388&amp;iSeasonID=2020&amp;iGameSubTypeID=83&amp;offensive=1&amp;pergame=0" TargetMode="External"/><Relationship Id="rId619" Type="http://schemas.openxmlformats.org/officeDocument/2006/relationships/hyperlink" Target="https://www.synergysportstech.com/Synergy/Sport/Basketball/web/teamsst/Video/QuantifiedTeam2Printable.aspx?iTeamID=2187&amp;iSeasonID=2020&amp;iGameSubTypeID=83&amp;offensive=1&amp;pergame=0" TargetMode="External"/><Relationship Id="rId95" Type="http://schemas.openxmlformats.org/officeDocument/2006/relationships/hyperlink" Target="https://www.synergysportstech.com/Synergy/Sport/Basketball/web/teamsst/Video/QuantifiedTeam2Printable.aspx?iTeamID=2181&amp;iSeasonID=2020&amp;iGameSubTypeID=83&amp;offensive=1&amp;pergame=0" TargetMode="External"/><Relationship Id="rId160" Type="http://schemas.openxmlformats.org/officeDocument/2006/relationships/hyperlink" Target="https://www.synergysportstech.com/Synergy/Sport/Basketball/web/teamsst/Video/QuantifiedTeam2Printable.aspx?iTeamID=2076&amp;iSeasonID=2020&amp;iGameSubTypeID=83&amp;offensive=0&amp;pergame=0" TargetMode="External"/><Relationship Id="rId216" Type="http://schemas.openxmlformats.org/officeDocument/2006/relationships/hyperlink" Target="https://www.synergysportstech.com/Synergy/Sport/Basketball/web/teamsst/Video/QuantifiedTeam2Printable.aspx?iTeamID=2223&amp;iSeasonID=2020&amp;iGameSubTypeID=83&amp;offensive=0&amp;pergame=0" TargetMode="External"/><Relationship Id="rId423" Type="http://schemas.openxmlformats.org/officeDocument/2006/relationships/hyperlink" Target="https://www.synergysportstech.com/Synergy/Sport/Basketball/web/teamsst/Video/QuantifiedTeam2Printable.aspx?iTeamID=2326&amp;iSeasonID=2020&amp;iGameSubTypeID=83&amp;offensive=1&amp;pergame=0" TargetMode="External"/><Relationship Id="rId258" Type="http://schemas.openxmlformats.org/officeDocument/2006/relationships/hyperlink" Target="https://www.synergysportstech.com/Synergy/Sport/Basketball/web/teamsst/Video/QuantifiedTeam2Printable.aspx?iTeamID=2321&amp;iSeasonID=2020&amp;iGameSubTypeID=83&amp;offensive=0&amp;pergame=0" TargetMode="External"/><Relationship Id="rId465" Type="http://schemas.openxmlformats.org/officeDocument/2006/relationships/hyperlink" Target="https://www.synergysportstech.com/Synergy/Sport/Basketball/web/teamsst/Video/QuantifiedTeam2Printable.aspx?iTeamID=2386&amp;iSeasonID=2020&amp;iGameSubTypeID=83&amp;offensive=1&amp;pergame=0" TargetMode="External"/><Relationship Id="rId630" Type="http://schemas.openxmlformats.org/officeDocument/2006/relationships/hyperlink" Target="https://www.synergysportstech.com/Synergy/Sport/Basketball/web/teamsst/Video/QuantifiedTeam2Printable.aspx?iTeamID=2277&amp;iSeasonID=2020&amp;iGameSubTypeID=83&amp;offensive=0&amp;pergame=0" TargetMode="External"/><Relationship Id="rId672" Type="http://schemas.openxmlformats.org/officeDocument/2006/relationships/hyperlink" Target="https://www.synergysportstech.com/Synergy/Sport/Basketball/web/teamsst/Video/QuantifiedTeam2Printable.aspx?iTeamID=2228&amp;iSeasonID=2020&amp;iGameSubTypeID=83&amp;offensive=0&amp;pergame=0" TargetMode="External"/><Relationship Id="rId22" Type="http://schemas.openxmlformats.org/officeDocument/2006/relationships/hyperlink" Target="https://www.synergysportstech.com/Synergy/Sport/Basketball/web/teamsst/Video/QuantifiedTeam2Printable.aspx?iTeamID=2215&amp;iSeasonID=2020&amp;iGameSubTypeID=83&amp;offensive=0&amp;pergame=0" TargetMode="External"/><Relationship Id="rId64" Type="http://schemas.openxmlformats.org/officeDocument/2006/relationships/hyperlink" Target="https://www.synergysportstech.com/Synergy/Sport/Basketball/web/teamsst/Video/QuantifiedTeam2Printable.aspx?iTeamID=2302&amp;iSeasonID=2020&amp;iGameSubTypeID=83&amp;offensive=0&amp;pergame=0" TargetMode="External"/><Relationship Id="rId118" Type="http://schemas.openxmlformats.org/officeDocument/2006/relationships/hyperlink" Target="https://www.synergysportstech.com/Synergy/Sport/Basketball/web/teamsst/Video/QuantifiedTeam2Printable.aspx?iTeamID=2347&amp;iSeasonID=2020&amp;iGameSubTypeID=83&amp;offensive=0&amp;pergame=0" TargetMode="External"/><Relationship Id="rId325" Type="http://schemas.openxmlformats.org/officeDocument/2006/relationships/hyperlink" Target="https://www.synergysportstech.com/Synergy/Sport/Basketball/web/teamsst/Video/QuantifiedTeam2Printable.aspx?iTeamID=2085&amp;iSeasonID=2020&amp;iGameSubTypeID=83&amp;offensive=1&amp;pergame=0" TargetMode="External"/><Relationship Id="rId367" Type="http://schemas.openxmlformats.org/officeDocument/2006/relationships/hyperlink" Target="https://www.synergysportstech.com/Synergy/Sport/Basketball/web/teamsst/Video/QuantifiedTeam2Printable.aspx?iTeamID=964&amp;iSeasonID=2020&amp;iGameSubTypeID=83&amp;offensive=1&amp;pergame=0" TargetMode="External"/><Relationship Id="rId532" Type="http://schemas.openxmlformats.org/officeDocument/2006/relationships/hyperlink" Target="https://www.synergysportstech.com/Synergy/Sport/Basketball/web/teamsst/Video/QuantifiedTeam2Printable.aspx?iTeamID=2386&amp;iSeasonID=2020&amp;iGameSubTypeID=83&amp;offensive=0&amp;pergame=0" TargetMode="External"/><Relationship Id="rId574" Type="http://schemas.openxmlformats.org/officeDocument/2006/relationships/hyperlink" Target="https://www.synergysportstech.com/Synergy/Sport/Basketball/web/teamsst/Video/QuantifiedTeam2Printable.aspx?iTeamID=995&amp;iSeasonID=2020&amp;iGameSubTypeID=83&amp;offensive=0&amp;pergame=0" TargetMode="External"/><Relationship Id="rId171" Type="http://schemas.openxmlformats.org/officeDocument/2006/relationships/hyperlink" Target="https://www.synergysportstech.com/Synergy/Sport/Basketball/web/teamsst/Video/QuantifiedTeam2Printable.aspx?iTeamID=2236&amp;iSeasonID=2020&amp;iGameSubTypeID=83&amp;offensive=1&amp;pergame=0" TargetMode="External"/><Relationship Id="rId227" Type="http://schemas.openxmlformats.org/officeDocument/2006/relationships/hyperlink" Target="https://www.synergysportstech.com/Synergy/Sport/Basketball/web/teamsst/Video/QuantifiedTeam2Printable.aspx?iTeamID=2233&amp;iSeasonID=2020&amp;iGameSubTypeID=83&amp;offensive=1&amp;pergame=0" TargetMode="External"/><Relationship Id="rId269" Type="http://schemas.openxmlformats.org/officeDocument/2006/relationships/hyperlink" Target="https://www.synergysportstech.com/Synergy/Sport/Basketball/web/teamsst/Video/QuantifiedTeam2Printable.aspx?iTeamID=2374&amp;iSeasonID=2020&amp;iGameSubTypeID=83&amp;offensive=1&amp;pergame=0" TargetMode="External"/><Relationship Id="rId434" Type="http://schemas.openxmlformats.org/officeDocument/2006/relationships/hyperlink" Target="https://www.synergysportstech.com/Synergy/Sport/Basketball/web/teamsst/Video/QuantifiedTeam2Printable.aspx?iTeamID=5600&amp;iSeasonID=2020&amp;iGameSubTypeID=83&amp;offensive=0&amp;pergame=0" TargetMode="External"/><Relationship Id="rId476" Type="http://schemas.openxmlformats.org/officeDocument/2006/relationships/hyperlink" Target="https://www.synergysportstech.com/Synergy/Sport/Basketball/web/teamsst/Video/QuantifiedTeam2Printable.aspx?iTeamID=2244&amp;iSeasonID=2020&amp;iGameSubTypeID=83&amp;offensive=0&amp;pergame=0" TargetMode="External"/><Relationship Id="rId641" Type="http://schemas.openxmlformats.org/officeDocument/2006/relationships/hyperlink" Target="https://www.synergysportstech.com/Synergy/Sport/Basketball/web/teamsst/Video/QuantifiedTeam2Printable.aspx?iTeamID=2259&amp;iSeasonID=2020&amp;iGameSubTypeID=83&amp;offensive=1&amp;pergame=0" TargetMode="External"/><Relationship Id="rId683" Type="http://schemas.openxmlformats.org/officeDocument/2006/relationships/hyperlink" Target="https://www.synergysportstech.com/Synergy/Sport/Basketball/web/teamsst/Video/QuantifiedTeam2Printable.aspx?iTeamID=2271&amp;iSeasonID=2020&amp;iGameSubTypeID=83&amp;offensive=1&amp;pergame=0" TargetMode="External"/><Relationship Id="rId33" Type="http://schemas.openxmlformats.org/officeDocument/2006/relationships/hyperlink" Target="https://www.synergysportstech.com/Synergy/Sport/Basketball/web/teamsst/Video/QuantifiedTeam2Printable.aspx?iTeamID=970&amp;iSeasonID=2020&amp;iGameSubTypeID=83&amp;offensive=1&amp;pergame=0" TargetMode="External"/><Relationship Id="rId129" Type="http://schemas.openxmlformats.org/officeDocument/2006/relationships/hyperlink" Target="https://www.synergysportstech.com/Synergy/Sport/Basketball/web/teamsst/Video/QuantifiedTeam2Printable.aspx?iTeamID=2263&amp;iSeasonID=2020&amp;iGameSubTypeID=83&amp;offensive=1&amp;pergame=0" TargetMode="External"/><Relationship Id="rId280" Type="http://schemas.openxmlformats.org/officeDocument/2006/relationships/hyperlink" Target="https://www.synergysportstech.com/Synergy/Sport/Basketball/web/teamsst/Video/QuantifiedTeam2Printable.aspx?iTeamID=2153&amp;iSeasonID=2020&amp;iGameSubTypeID=83&amp;offensive=0&amp;pergame=0" TargetMode="External"/><Relationship Id="rId336" Type="http://schemas.openxmlformats.org/officeDocument/2006/relationships/hyperlink" Target="https://www.synergysportstech.com/Synergy/Sport/Basketball/web/teamsst/Video/QuantifiedTeam2Printable.aspx?iTeamID=2330&amp;iSeasonID=2020&amp;iGameSubTypeID=83&amp;offensive=0&amp;pergame=0" TargetMode="External"/><Relationship Id="rId501" Type="http://schemas.openxmlformats.org/officeDocument/2006/relationships/hyperlink" Target="https://www.synergysportstech.com/Synergy/Sport/Basketball/web/teamsst/Video/QuantifiedTeam2Printable.aspx?iTeamID=2304&amp;iSeasonID=2020&amp;iGameSubTypeID=83&amp;offensive=1&amp;pergame=0" TargetMode="External"/><Relationship Id="rId543" Type="http://schemas.openxmlformats.org/officeDocument/2006/relationships/hyperlink" Target="https://www.synergysportstech.com/Synergy/Sport/Basketball/web/teamsst/Video/QuantifiedTeam2Printable.aspx?iTeamID=2098&amp;iSeasonID=2020&amp;iGameSubTypeID=83&amp;offensive=1&amp;pergame=0" TargetMode="External"/><Relationship Id="rId75" Type="http://schemas.openxmlformats.org/officeDocument/2006/relationships/hyperlink" Target="https://www.synergysportstech.com/Synergy/Sport/Basketball/web/teamsst/Video/QuantifiedTeam2Printable.aspx?iTeamID=1323&amp;iSeasonID=2020&amp;iGameSubTypeID=83&amp;offensive=1&amp;pergame=0" TargetMode="External"/><Relationship Id="rId140" Type="http://schemas.openxmlformats.org/officeDocument/2006/relationships/hyperlink" Target="https://www.synergysportstech.com/Synergy/Sport/Basketball/web/teamsst/Video/QuantifiedTeam2Printable.aspx?iTeamID=2311&amp;iSeasonID=2020&amp;iGameSubTypeID=83&amp;offensive=0&amp;pergame=0" TargetMode="External"/><Relationship Id="rId182" Type="http://schemas.openxmlformats.org/officeDocument/2006/relationships/hyperlink" Target="https://www.synergysportstech.com/Synergy/Sport/Basketball/web/teamsst/Video/QuantifiedTeam2Printable.aspx?iTeamID=2354&amp;iSeasonID=2020&amp;iGameSubTypeID=83&amp;offensive=0&amp;pergame=0" TargetMode="External"/><Relationship Id="rId378" Type="http://schemas.openxmlformats.org/officeDocument/2006/relationships/hyperlink" Target="https://www.synergysportstech.com/Synergy/Sport/Basketball/web/teamsst/Video/QuantifiedTeam2Printable.aspx?iTeamID=2408&amp;iSeasonID=2020&amp;iGameSubTypeID=83&amp;offensive=0&amp;pergame=0" TargetMode="External"/><Relationship Id="rId403" Type="http://schemas.openxmlformats.org/officeDocument/2006/relationships/hyperlink" Target="https://www.synergysportstech.com/Synergy/Sport/Basketball/web/teamsst/Video/QuantifiedTeam2Printable.aspx?iTeamID=2195&amp;iSeasonID=2020&amp;iGameSubTypeID=83&amp;offensive=1&amp;pergame=0" TargetMode="External"/><Relationship Id="rId585" Type="http://schemas.openxmlformats.org/officeDocument/2006/relationships/hyperlink" Target="https://www.synergysportstech.com/Synergy/Sport/Basketball/web/teamsst/Video/QuantifiedTeam2Printable.aspx?iTeamID=2249&amp;iSeasonID=2020&amp;iGameSubTypeID=83&amp;offensive=1&amp;pergame=0" TargetMode="External"/><Relationship Id="rId6" Type="http://schemas.openxmlformats.org/officeDocument/2006/relationships/hyperlink" Target="https://www.synergysportstech.com/Synergy/Sport/Basketball/web/teamsst/Video/QuantifiedTeam2Printable.aspx?iTeamID=2106&amp;iSeasonID=2020&amp;iGameSubTypeID=83&amp;offensive=0&amp;pergame=0" TargetMode="External"/><Relationship Id="rId238" Type="http://schemas.openxmlformats.org/officeDocument/2006/relationships/hyperlink" Target="https://www.synergysportstech.com/Synergy/Sport/Basketball/web/teamsst/Video/QuantifiedTeam2Printable.aspx?iTeamID=999&amp;iSeasonID=2020&amp;iGameSubTypeID=83&amp;offensive=0&amp;pergame=0" TargetMode="External"/><Relationship Id="rId445" Type="http://schemas.openxmlformats.org/officeDocument/2006/relationships/hyperlink" Target="https://www.synergysportstech.com/Synergy/Sport/Basketball/web/teamsst/Video/QuantifiedTeam2Printable.aspx?iTeamID=2173&amp;iSeasonID=2020&amp;iGameSubTypeID=83&amp;offensive=1&amp;pergame=0" TargetMode="External"/><Relationship Id="rId487" Type="http://schemas.openxmlformats.org/officeDocument/2006/relationships/hyperlink" Target="https://www.synergysportstech.com/Synergy/Sport/Basketball/web/teamsst/Video/QuantifiedTeam2Printable.aspx?iTeamID=2402&amp;iSeasonID=2020&amp;iGameSubTypeID=83&amp;offensive=1&amp;pergame=0" TargetMode="External"/><Relationship Id="rId610" Type="http://schemas.openxmlformats.org/officeDocument/2006/relationships/hyperlink" Target="https://www.synergysportstech.com/Synergy/Sport/Basketball/web/teamsst/Video/QuantifiedTeam2Printable.aspx?iTeamID=969&amp;iSeasonID=2020&amp;iGameSubTypeID=83&amp;offensive=0&amp;pergame=0" TargetMode="External"/><Relationship Id="rId652" Type="http://schemas.openxmlformats.org/officeDocument/2006/relationships/hyperlink" Target="https://www.synergysportstech.com/Synergy/Sport/Basketball/web/teamsst/Video/QuantifiedTeam2Printable.aspx?iTeamID=2391&amp;iSeasonID=2020&amp;iGameSubTypeID=83&amp;offensive=0&amp;pergame=0" TargetMode="External"/><Relationship Id="rId291" Type="http://schemas.openxmlformats.org/officeDocument/2006/relationships/hyperlink" Target="https://www.synergysportstech.com/Synergy/Sport/Basketball/web/teamsst/Video/QuantifiedTeam2Printable.aspx?iTeamID=2312&amp;iSeasonID=2020&amp;iGameSubTypeID=83&amp;offensive=1&amp;pergame=0" TargetMode="External"/><Relationship Id="rId305" Type="http://schemas.openxmlformats.org/officeDocument/2006/relationships/hyperlink" Target="https://www.synergysportstech.com/Synergy/Sport/Basketball/web/teamsst/Video/QuantifiedTeam2Printable.aspx?iTeamID=2129&amp;iSeasonID=2020&amp;iGameSubTypeID=83&amp;offensive=1&amp;pergame=0" TargetMode="External"/><Relationship Id="rId347" Type="http://schemas.openxmlformats.org/officeDocument/2006/relationships/hyperlink" Target="https://www.synergysportstech.com/Synergy/Sport/Basketball/web/teamsst/Video/QuantifiedTeam2Printable.aspx?iTeamID=2260&amp;iSeasonID=2020&amp;iGameSubTypeID=83&amp;offensive=1&amp;pergame=0" TargetMode="External"/><Relationship Id="rId512" Type="http://schemas.openxmlformats.org/officeDocument/2006/relationships/hyperlink" Target="https://www.synergysportstech.com/Synergy/Sport/Basketball/web/teamsst/Video/QuantifiedTeam2Printable.aspx?iTeamID=2273&amp;iSeasonID=2020&amp;iGameSubTypeID=83&amp;offensive=0&amp;pergame=0" TargetMode="External"/><Relationship Id="rId44" Type="http://schemas.openxmlformats.org/officeDocument/2006/relationships/hyperlink" Target="https://www.synergysportstech.com/Synergy/Sport/Basketball/web/teamsst/Video/QuantifiedTeam2Printable.aspx?iTeamID=975&amp;iSeasonID=2020&amp;iGameSubTypeID=83&amp;offensive=0&amp;pergame=0" TargetMode="External"/><Relationship Id="rId86" Type="http://schemas.openxmlformats.org/officeDocument/2006/relationships/hyperlink" Target="https://www.synergysportstech.com/Synergy/Sport/Basketball/web/teamsst/Video/QuantifiedTeam2Printable.aspx?iTeamID=2253&amp;iSeasonID=2020&amp;iGameSubTypeID=83&amp;offensive=0&amp;pergame=0" TargetMode="External"/><Relationship Id="rId151" Type="http://schemas.openxmlformats.org/officeDocument/2006/relationships/hyperlink" Target="https://www.synergysportstech.com/Synergy/Sport/Basketball/web/teamsst/Video/QuantifiedTeam2Printable.aspx?iTeamID=2399&amp;iSeasonID=2020&amp;iGameSubTypeID=83&amp;offensive=1&amp;pergame=0" TargetMode="External"/><Relationship Id="rId389" Type="http://schemas.openxmlformats.org/officeDocument/2006/relationships/hyperlink" Target="https://www.synergysportstech.com/Synergy/Sport/Basketball/web/teamsst/Video/QuantifiedTeam2Printable.aspx?iTeamID=2115&amp;iSeasonID=2020&amp;iGameSubTypeID=83&amp;offensive=1&amp;pergame=0" TargetMode="External"/><Relationship Id="rId554" Type="http://schemas.openxmlformats.org/officeDocument/2006/relationships/hyperlink" Target="https://www.synergysportstech.com/Synergy/Sport/Basketball/web/teamsst/Video/QuantifiedTeam2Printable.aspx?iTeamID=2328&amp;iSeasonID=2020&amp;iGameSubTypeID=83&amp;offensive=0&amp;pergame=0" TargetMode="External"/><Relationship Id="rId596" Type="http://schemas.openxmlformats.org/officeDocument/2006/relationships/hyperlink" Target="https://www.synergysportstech.com/Synergy/Sport/Basketball/web/teamsst/Video/QuantifiedTeam2Printable.aspx?iTeamID=2140&amp;iSeasonID=2020&amp;iGameSubTypeID=83&amp;offensive=0&amp;pergame=0" TargetMode="External"/><Relationship Id="rId193" Type="http://schemas.openxmlformats.org/officeDocument/2006/relationships/hyperlink" Target="https://www.synergysportstech.com/Synergy/Sport/Basketball/web/teamsst/Video/QuantifiedTeam2Printable.aspx?iTeamID=2164&amp;iSeasonID=2020&amp;iGameSubTypeID=83&amp;offensive=1&amp;pergame=0" TargetMode="External"/><Relationship Id="rId207" Type="http://schemas.openxmlformats.org/officeDocument/2006/relationships/hyperlink" Target="https://www.synergysportstech.com/Synergy/Sport/Basketball/web/teamsst/Video/QuantifiedTeam2Printable.aspx?iTeamID=2342&amp;iSeasonID=2020&amp;iGameSubTypeID=83&amp;offensive=1&amp;pergame=0" TargetMode="External"/><Relationship Id="rId249" Type="http://schemas.openxmlformats.org/officeDocument/2006/relationships/hyperlink" Target="https://www.synergysportstech.com/Synergy/Sport/Basketball/web/teamsst/Video/QuantifiedTeam2Printable.aspx?iTeamID=2305&amp;iSeasonID=2020&amp;iGameSubTypeID=83&amp;offensive=1&amp;pergame=0" TargetMode="External"/><Relationship Id="rId414" Type="http://schemas.openxmlformats.org/officeDocument/2006/relationships/hyperlink" Target="https://www.synergysportstech.com/Synergy/Sport/Basketball/web/teamsst/Video/QuantifiedTeam2Printable.aspx?iTeamID=2753&amp;iSeasonID=2020&amp;iGameSubTypeID=83&amp;offensive=0&amp;pergame=0" TargetMode="External"/><Relationship Id="rId456" Type="http://schemas.openxmlformats.org/officeDocument/2006/relationships/hyperlink" Target="https://www.synergysportstech.com/Synergy/Sport/Basketball/web/teamsst/Video/QuantifiedTeam2Printable.aspx?iTeamID=2109&amp;iSeasonID=2020&amp;iGameSubTypeID=83&amp;offensive=0&amp;pergame=0" TargetMode="External"/><Relationship Id="rId498" Type="http://schemas.openxmlformats.org/officeDocument/2006/relationships/hyperlink" Target="https://www.synergysportstech.com/Synergy/Sport/Basketball/web/teamsst/Video/QuantifiedTeam2Printable.aspx?iTeamID=2096&amp;iSeasonID=2020&amp;iGameSubTypeID=83&amp;offensive=0&amp;pergame=0" TargetMode="External"/><Relationship Id="rId621" Type="http://schemas.openxmlformats.org/officeDocument/2006/relationships/hyperlink" Target="https://www.synergysportstech.com/Synergy/Sport/Basketball/web/teamsst/Video/QuantifiedTeam2Printable.aspx?iTeamID=2337&amp;iSeasonID=2020&amp;iGameSubTypeID=83&amp;offensive=1&amp;pergame=0" TargetMode="External"/><Relationship Id="rId663" Type="http://schemas.openxmlformats.org/officeDocument/2006/relationships/hyperlink" Target="https://www.synergysportstech.com/Synergy/Sport/Basketball/web/teamsst/Video/QuantifiedTeam2Printable.aspx?iTeamID=2223&amp;iSeasonID=2020&amp;iGameSubTypeID=83&amp;offensive=1&amp;pergame=0" TargetMode="External"/><Relationship Id="rId13" Type="http://schemas.openxmlformats.org/officeDocument/2006/relationships/hyperlink" Target="https://www.synergysportstech.com/Synergy/Sport/Basketball/web/teamsst/Video/QuantifiedTeam2Printable.aspx?iTeamID=2093&amp;iSeasonID=2020&amp;iGameSubTypeID=83&amp;offensive=1&amp;pergame=0" TargetMode="External"/><Relationship Id="rId109" Type="http://schemas.openxmlformats.org/officeDocument/2006/relationships/hyperlink" Target="https://www.synergysportstech.com/Synergy/Sport/Basketball/web/teamsst/Video/QuantifiedTeam2Printable.aspx?iTeamID=2089&amp;iSeasonID=2020&amp;iGameSubTypeID=83&amp;offensive=1&amp;pergame=0" TargetMode="External"/><Relationship Id="rId260" Type="http://schemas.openxmlformats.org/officeDocument/2006/relationships/hyperlink" Target="https://www.synergysportstech.com/Synergy/Sport/Basketball/web/teamsst/Video/QuantifiedTeam2Printable.aspx?iTeamID=2306&amp;iSeasonID=2020&amp;iGameSubTypeID=83&amp;offensive=0&amp;pergame=0" TargetMode="External"/><Relationship Id="rId316" Type="http://schemas.openxmlformats.org/officeDocument/2006/relationships/hyperlink" Target="https://www.synergysportstech.com/Synergy/Sport/Basketball/web/teamsst/Video/QuantifiedTeam2Printable.aspx?iTeamID=2173&amp;iSeasonID=2020&amp;iGameSubTypeID=83&amp;offensive=0&amp;pergame=0" TargetMode="External"/><Relationship Id="rId523" Type="http://schemas.openxmlformats.org/officeDocument/2006/relationships/hyperlink" Target="https://www.synergysportstech.com/Synergy/Sport/Basketball/web/teamsst/Video/QuantifiedTeam2Printable.aspx?iTeamID=2286&amp;iSeasonID=2020&amp;iGameSubTypeID=83&amp;offensive=1&amp;pergame=0" TargetMode="External"/><Relationship Id="rId55" Type="http://schemas.openxmlformats.org/officeDocument/2006/relationships/hyperlink" Target="https://www.synergysportstech.com/Synergy/Sport/Basketball/web/teamsst/Video/QuantifiedTeam2Printable.aspx?iTeamID=2134&amp;iSeasonID=2020&amp;iGameSubTypeID=83&amp;offensive=1&amp;pergame=0" TargetMode="External"/><Relationship Id="rId97" Type="http://schemas.openxmlformats.org/officeDocument/2006/relationships/hyperlink" Target="https://www.synergysportstech.com/Synergy/Sport/Basketball/web/teamsst/Video/QuantifiedTeam2Printable.aspx?iTeamID=2657&amp;iSeasonID=2020&amp;iGameSubTypeID=83&amp;offensive=1&amp;pergame=0" TargetMode="External"/><Relationship Id="rId120" Type="http://schemas.openxmlformats.org/officeDocument/2006/relationships/hyperlink" Target="https://www.synergysportstech.com/Synergy/Sport/Basketball/web/teamsst/Video/QuantifiedTeam2Printable.aspx?iTeamID=2166&amp;iSeasonID=2020&amp;iGameSubTypeID=83&amp;offensive=0&amp;pergame=0" TargetMode="External"/><Relationship Id="rId358" Type="http://schemas.openxmlformats.org/officeDocument/2006/relationships/hyperlink" Target="https://www.synergysportstech.com/Synergy/Sport/Basketball/web/teamsst/Video/QuantifiedTeam2Printable.aspx?iTeamID=2378&amp;iSeasonID=2020&amp;iGameSubTypeID=83&amp;offensive=0&amp;pergame=0" TargetMode="External"/><Relationship Id="rId565" Type="http://schemas.openxmlformats.org/officeDocument/2006/relationships/hyperlink" Target="https://www.synergysportstech.com/Synergy/Sport/Basketball/web/teamsst/Video/QuantifiedTeam2Printable.aspx?iTeamID=2159&amp;iSeasonID=2020&amp;iGameSubTypeID=83&amp;offensive=1&amp;pergame=0" TargetMode="External"/><Relationship Id="rId162" Type="http://schemas.openxmlformats.org/officeDocument/2006/relationships/hyperlink" Target="https://www.synergysportstech.com/Synergy/Sport/Basketball/web/teamsst/Video/QuantifiedTeam2Printable.aspx?iTeamID=2245&amp;iSeasonID=2020&amp;iGameSubTypeID=83&amp;offensive=0&amp;pergame=0" TargetMode="External"/><Relationship Id="rId218" Type="http://schemas.openxmlformats.org/officeDocument/2006/relationships/hyperlink" Target="https://www.synergysportstech.com/Synergy/Sport/Basketball/web/teamsst/Video/QuantifiedTeam2Printable.aspx?iTeamID=2205&amp;iSeasonID=2020&amp;iGameSubTypeID=83&amp;offensive=0&amp;pergame=0" TargetMode="External"/><Relationship Id="rId425" Type="http://schemas.openxmlformats.org/officeDocument/2006/relationships/hyperlink" Target="https://www.synergysportstech.com/Synergy/Sport/Basketball/web/teamsst/Video/QuantifiedTeam2Printable.aspx?iTeamID=2137&amp;iSeasonID=2020&amp;iGameSubTypeID=83&amp;offensive=1&amp;pergame=0" TargetMode="External"/><Relationship Id="rId467" Type="http://schemas.openxmlformats.org/officeDocument/2006/relationships/hyperlink" Target="https://www.synergysportstech.com/Synergy/Sport/Basketball/web/teamsst/Video/QuantifiedTeam2Printable.aspx?iTeamID=2408&amp;iSeasonID=2020&amp;iGameSubTypeID=83&amp;offensive=1&amp;pergame=0" TargetMode="External"/><Relationship Id="rId632" Type="http://schemas.openxmlformats.org/officeDocument/2006/relationships/hyperlink" Target="https://www.synergysportstech.com/Synergy/Sport/Basketball/web/teamsst/Video/QuantifiedTeam2Printable.aspx?iTeamID=2404&amp;iSeasonID=2020&amp;iGameSubTypeID=83&amp;offensive=0&amp;pergame=0" TargetMode="External"/><Relationship Id="rId271" Type="http://schemas.openxmlformats.org/officeDocument/2006/relationships/hyperlink" Target="https://www.synergysportstech.com/Synergy/Sport/Basketball/web/teamsst/Video/QuantifiedTeam2Printable.aspx?iTeamID=993&amp;iSeasonID=2020&amp;iGameSubTypeID=83&amp;offensive=1&amp;pergame=0" TargetMode="External"/><Relationship Id="rId674" Type="http://schemas.openxmlformats.org/officeDocument/2006/relationships/hyperlink" Target="https://www.synergysportstech.com/Synergy/Sport/Basketball/web/teamsst/Video/QuantifiedTeam2Printable.aspx?iTeamID=2271&amp;iSeasonID=2020&amp;iGameSubTypeID=83&amp;offensive=0&amp;pergame=0" TargetMode="External"/><Relationship Id="rId24" Type="http://schemas.openxmlformats.org/officeDocument/2006/relationships/hyperlink" Target="https://www.synergysportstech.com/Synergy/Sport/Basketball/web/teamsst/Video/QuantifiedTeam2Printable.aspx?iTeamID=2349&amp;iSeasonID=2020&amp;iGameSubTypeID=83&amp;offensive=0&amp;pergame=0" TargetMode="External"/><Relationship Id="rId66" Type="http://schemas.openxmlformats.org/officeDocument/2006/relationships/hyperlink" Target="https://www.synergysportstech.com/Synergy/Sport/Basketball/web/teamsst/Video/QuantifiedTeam2Printable.aspx?iTeamID=2384&amp;iSeasonID=2020&amp;iGameSubTypeID=83&amp;offensive=0&amp;pergame=0" TargetMode="External"/><Relationship Id="rId131" Type="http://schemas.openxmlformats.org/officeDocument/2006/relationships/hyperlink" Target="https://www.synergysportstech.com/Synergy/Sport/Basketball/web/teamsst/Video/QuantifiedTeam2Printable.aspx?iTeamID=2366&amp;iSeasonID=2020&amp;iGameSubTypeID=83&amp;offensive=1&amp;pergame=0" TargetMode="External"/><Relationship Id="rId327" Type="http://schemas.openxmlformats.org/officeDocument/2006/relationships/hyperlink" Target="https://www.synergysportstech.com/Synergy/Sport/Basketball/web/teamsst/Video/QuantifiedTeam2Printable.aspx?iTeamID=2369&amp;iSeasonID=2020&amp;iGameSubTypeID=83&amp;offensive=1&amp;pergame=0" TargetMode="External"/><Relationship Id="rId369" Type="http://schemas.openxmlformats.org/officeDocument/2006/relationships/hyperlink" Target="https://www.synergysportstech.com/Synergy/Sport/Basketball/web/teamsst/Video/QuantifiedTeam2Printable.aspx?iTeamID=2163&amp;iSeasonID=2020&amp;iGameSubTypeID=83&amp;offensive=1&amp;pergame=0" TargetMode="External"/><Relationship Id="rId534" Type="http://schemas.openxmlformats.org/officeDocument/2006/relationships/hyperlink" Target="https://www.synergysportstech.com/Synergy/Sport/Basketball/web/teamsst/Video/QuantifiedTeam2Printable.aspx?iTeamID=2287&amp;iSeasonID=2020&amp;iGameSubTypeID=83&amp;offensive=0&amp;pergame=0" TargetMode="External"/><Relationship Id="rId576" Type="http://schemas.openxmlformats.org/officeDocument/2006/relationships/hyperlink" Target="https://www.synergysportstech.com/Synergy/Sport/Basketball/web/teamsst/Video/QuantifiedTeam2Printable.aspx?iTeamID=986&amp;iSeasonID=2020&amp;iGameSubTypeID=83&amp;offensive=0&amp;pergame=0" TargetMode="External"/><Relationship Id="rId173" Type="http://schemas.openxmlformats.org/officeDocument/2006/relationships/hyperlink" Target="https://www.synergysportstech.com/Synergy/Sport/Basketball/web/teamsst/Video/QuantifiedTeam2Printable.aspx?iTeamID=2278&amp;iSeasonID=2020&amp;iGameSubTypeID=83&amp;offensive=1&amp;pergame=0" TargetMode="External"/><Relationship Id="rId229" Type="http://schemas.openxmlformats.org/officeDocument/2006/relationships/hyperlink" Target="https://www.synergysportstech.com/Synergy/Sport/Basketball/web/teamsst/Video/QuantifiedTeam2Printable.aspx?iTeamID=2268&amp;iSeasonID=2020&amp;iGameSubTypeID=83&amp;offensive=1&amp;pergame=0" TargetMode="External"/><Relationship Id="rId380" Type="http://schemas.openxmlformats.org/officeDocument/2006/relationships/hyperlink" Target="https://www.synergysportstech.com/Synergy/Sport/Basketball/web/teamsst/Video/QuantifiedTeam2Printable.aspx?iTeamID=2334&amp;iSeasonID=2020&amp;iGameSubTypeID=83&amp;offensive=0&amp;pergame=0" TargetMode="External"/><Relationship Id="rId436" Type="http://schemas.openxmlformats.org/officeDocument/2006/relationships/hyperlink" Target="https://www.synergysportstech.com/Synergy/Sport/Basketball/web/teamsst/Video/QuantifiedTeam2Printable.aspx?iTeamID=2316&amp;iSeasonID=2020&amp;iGameSubTypeID=83&amp;offensive=0&amp;pergame=0" TargetMode="External"/><Relationship Id="rId601" Type="http://schemas.openxmlformats.org/officeDocument/2006/relationships/hyperlink" Target="https://www.synergysportstech.com/Synergy/Sport/Basketball/web/teamsst/Video/QuantifiedTeam2Printable.aspx?iTeamID=2348&amp;iSeasonID=2020&amp;iGameSubTypeID=83&amp;offensive=1&amp;pergame=0" TargetMode="External"/><Relationship Id="rId643" Type="http://schemas.openxmlformats.org/officeDocument/2006/relationships/hyperlink" Target="https://www.synergysportstech.com/Synergy/Sport/Basketball/web/teamsst/Video/QuantifiedTeam2Printable.aspx?iTeamID=2316&amp;iSeasonID=2020&amp;iGameSubTypeID=83&amp;offensive=1&amp;pergame=0" TargetMode="External"/><Relationship Id="rId240" Type="http://schemas.openxmlformats.org/officeDocument/2006/relationships/hyperlink" Target="https://www.synergysportstech.com/Synergy/Sport/Basketball/web/teamsst/Video/QuantifiedTeam2Printable.aspx?iTeamID=2240&amp;iSeasonID=2020&amp;iGameSubTypeID=83&amp;offensive=0&amp;pergame=0" TargetMode="External"/><Relationship Id="rId478" Type="http://schemas.openxmlformats.org/officeDocument/2006/relationships/hyperlink" Target="https://www.synergysportstech.com/Synergy/Sport/Basketball/web/teamsst/Video/QuantifiedTeam2Printable.aspx?iTeamID=971&amp;iSeasonID=2020&amp;iGameSubTypeID=83&amp;offensive=0&amp;pergame=0" TargetMode="External"/><Relationship Id="rId685" Type="http://schemas.openxmlformats.org/officeDocument/2006/relationships/hyperlink" Target="https://www.synergysportstech.com/Synergy/Sport/Basketball/web/teamsst/Video/QuantifiedTeam2Printable.aspx?iTeamID=990&amp;iSeasonID=2020&amp;iGameSubTypeID=83&amp;offensive=1&amp;pergame=0" TargetMode="External"/><Relationship Id="rId35" Type="http://schemas.openxmlformats.org/officeDocument/2006/relationships/hyperlink" Target="https://www.synergysportstech.com/Synergy/Sport/Basketball/web/teamsst/Video/QuantifiedTeam2Printable.aspx?iTeamID=2182&amp;iSeasonID=2020&amp;iGameSubTypeID=83&amp;offensive=1&amp;pergame=0" TargetMode="External"/><Relationship Id="rId77" Type="http://schemas.openxmlformats.org/officeDocument/2006/relationships/hyperlink" Target="https://www.synergysportstech.com/Synergy/Sport/Basketball/web/teamsst/Video/QuantifiedTeam2Printable.aspx?iTeamID=2430&amp;iSeasonID=2020&amp;iGameSubTypeID=83&amp;offensive=1&amp;pergame=0" TargetMode="External"/><Relationship Id="rId100" Type="http://schemas.openxmlformats.org/officeDocument/2006/relationships/hyperlink" Target="https://www.synergysportstech.com/Synergy/Sport/Basketball/web/teamsst/Video/QuantifiedTeam2Printable.aspx?iTeamID=988&amp;iSeasonID=2020&amp;iGameSubTypeID=83&amp;offensive=0&amp;pergame=0" TargetMode="External"/><Relationship Id="rId282" Type="http://schemas.openxmlformats.org/officeDocument/2006/relationships/hyperlink" Target="https://www.synergysportstech.com/Synergy/Sport/Basketball/web/teamsst/Video/QuantifiedTeam2Printable.aspx?iTeamID=2204&amp;iSeasonID=2020&amp;iGameSubTypeID=83&amp;offensive=0&amp;pergame=0" TargetMode="External"/><Relationship Id="rId338" Type="http://schemas.openxmlformats.org/officeDocument/2006/relationships/hyperlink" Target="https://www.synergysportstech.com/Synergy/Sport/Basketball/web/teamsst/Video/QuantifiedTeam2Printable.aspx?iTeamID=2200&amp;iSeasonID=2020&amp;iGameSubTypeID=83&amp;offensive=0&amp;pergame=0" TargetMode="External"/><Relationship Id="rId503" Type="http://schemas.openxmlformats.org/officeDocument/2006/relationships/hyperlink" Target="https://www.synergysportstech.com/Synergy/Sport/Basketball/web/teamsst/Video/QuantifiedTeam2Printable.aspx?iTeamID=2384&amp;iSeasonID=2020&amp;iGameSubTypeID=83&amp;offensive=1&amp;pergame=0" TargetMode="External"/><Relationship Id="rId545" Type="http://schemas.openxmlformats.org/officeDocument/2006/relationships/hyperlink" Target="https://www.synergysportstech.com/Synergy/Sport/Basketball/web/teamsst/Video/QuantifiedTeam2Printable.aspx?iTeamID=2255&amp;iSeasonID=2020&amp;iGameSubTypeID=83&amp;offensive=1&amp;pergame=0" TargetMode="External"/><Relationship Id="rId587" Type="http://schemas.openxmlformats.org/officeDocument/2006/relationships/hyperlink" Target="https://www.synergysportstech.com/Synergy/Sport/Basketball/web/teamsst/Video/QuantifiedTeam2Printable.aspx?iTeamID=2353&amp;iSeasonID=2020&amp;iGameSubTypeID=83&amp;offensive=1&amp;pergame=0" TargetMode="External"/><Relationship Id="rId8" Type="http://schemas.openxmlformats.org/officeDocument/2006/relationships/hyperlink" Target="https://www.synergysportstech.com/Synergy/Sport/Basketball/web/teamsst/Video/QuantifiedTeam2Printable.aspx?iTeamID=2121&amp;iSeasonID=2020&amp;iGameSubTypeID=83&amp;offensive=0&amp;pergame=0" TargetMode="External"/><Relationship Id="rId142" Type="http://schemas.openxmlformats.org/officeDocument/2006/relationships/hyperlink" Target="https://www.synergysportstech.com/Synergy/Sport/Basketball/web/teamsst/Video/QuantifiedTeam2Printable.aspx?iTeamID=2261&amp;iSeasonID=2020&amp;iGameSubTypeID=83&amp;offensive=0&amp;pergame=0" TargetMode="External"/><Relationship Id="rId184" Type="http://schemas.openxmlformats.org/officeDocument/2006/relationships/hyperlink" Target="https://www.synergysportstech.com/Synergy/Sport/Basketball/web/teamsst/Video/QuantifiedTeam2Printable.aspx?iTeamID=2320&amp;iSeasonID=2020&amp;iGameSubTypeID=83&amp;offensive=0&amp;pergame=0" TargetMode="External"/><Relationship Id="rId391" Type="http://schemas.openxmlformats.org/officeDocument/2006/relationships/hyperlink" Target="https://www.synergysportstech.com/Synergy/Sport/Basketball/web/teamsst/Video/QuantifiedTeam2Printable.aspx?iTeamID=2398&amp;iSeasonID=2020&amp;iGameSubTypeID=83&amp;offensive=1&amp;pergame=0" TargetMode="External"/><Relationship Id="rId405" Type="http://schemas.openxmlformats.org/officeDocument/2006/relationships/hyperlink" Target="https://www.synergysportstech.com/Synergy/Sport/Basketball/web/teamsst/Video/QuantifiedTeam2Printable.aspx?iTeamID=2333&amp;iSeasonID=2020&amp;iGameSubTypeID=83&amp;offensive=1&amp;pergame=0" TargetMode="External"/><Relationship Id="rId447" Type="http://schemas.openxmlformats.org/officeDocument/2006/relationships/hyperlink" Target="https://www.synergysportstech.com/Synergy/Sport/Basketball/web/teamsst/Video/QuantifiedTeam2Printable.aspx?iTeamID=2175&amp;iSeasonID=2020&amp;iGameSubTypeID=83&amp;offensive=1&amp;pergame=0" TargetMode="External"/><Relationship Id="rId612" Type="http://schemas.openxmlformats.org/officeDocument/2006/relationships/hyperlink" Target="https://www.synergysportstech.com/Synergy/Sport/Basketball/web/teamsst/Video/QuantifiedTeam2Printable.aspx?iTeamID=2078&amp;iSeasonID=2020&amp;iGameSubTypeID=83&amp;offensive=0&amp;pergame=0" TargetMode="External"/><Relationship Id="rId251" Type="http://schemas.openxmlformats.org/officeDocument/2006/relationships/hyperlink" Target="https://www.synergysportstech.com/Synergy/Sport/Basketball/web/teamsst/Video/QuantifiedTeam2Printable.aspx?iTeamID=2118&amp;iSeasonID=2020&amp;iGameSubTypeID=83&amp;offensive=1&amp;pergame=0" TargetMode="External"/><Relationship Id="rId489" Type="http://schemas.openxmlformats.org/officeDocument/2006/relationships/hyperlink" Target="https://www.synergysportstech.com/Synergy/Sport/Basketball/web/teamsst/Video/QuantifiedTeam2Printable.aspx?iTeamID=2109&amp;iSeasonID=2020&amp;iGameSubTypeID=83&amp;offensive=1&amp;pergame=0" TargetMode="External"/><Relationship Id="rId654" Type="http://schemas.openxmlformats.org/officeDocument/2006/relationships/hyperlink" Target="https://www.synergysportstech.com/Synergy/Sport/Basketball/web/teamsst/Video/QuantifiedTeam2Printable.aspx?iTeamID=2303&amp;iSeasonID=2020&amp;iGameSubTypeID=83&amp;offensive=0&amp;pergame=0" TargetMode="External"/><Relationship Id="rId46" Type="http://schemas.openxmlformats.org/officeDocument/2006/relationships/hyperlink" Target="https://www.synergysportstech.com/Synergy/Sport/Basketball/web/teamsst/Video/QuantifiedTeam2Printable.aspx?iTeamID=2175&amp;iSeasonID=2020&amp;iGameSubTypeID=83&amp;offensive=0&amp;pergame=0" TargetMode="External"/><Relationship Id="rId293" Type="http://schemas.openxmlformats.org/officeDocument/2006/relationships/hyperlink" Target="https://www.synergysportstech.com/Synergy/Sport/Basketball/web/teamsst/Video/QuantifiedTeam2Printable.aspx?iTeamID=2227&amp;iSeasonID=2020&amp;iGameSubTypeID=83&amp;offensive=1&amp;pergame=0" TargetMode="External"/><Relationship Id="rId307" Type="http://schemas.openxmlformats.org/officeDocument/2006/relationships/hyperlink" Target="https://www.synergysportstech.com/Synergy/Sport/Basketball/web/teamsst/Video/QuantifiedTeam2Printable.aspx?iTeamID=995&amp;iSeasonID=2020&amp;iGameSubTypeID=83&amp;offensive=1&amp;pergame=0" TargetMode="External"/><Relationship Id="rId349" Type="http://schemas.openxmlformats.org/officeDocument/2006/relationships/hyperlink" Target="https://www.synergysportstech.com/Synergy/Sport/Basketball/web/teamsst/Video/QuantifiedTeam2Printable.aspx?iTeamID=968&amp;iSeasonID=2020&amp;iGameSubTypeID=83&amp;offensive=1&amp;pergame=0" TargetMode="External"/><Relationship Id="rId514" Type="http://schemas.openxmlformats.org/officeDocument/2006/relationships/hyperlink" Target="https://www.synergysportstech.com/Synergy/Sport/Basketball/web/teamsst/Video/QuantifiedTeam2Printable.aspx?iTeamID=2250&amp;iSeasonID=2020&amp;iGameSubTypeID=83&amp;offensive=0&amp;pergame=0" TargetMode="External"/><Relationship Id="rId556" Type="http://schemas.openxmlformats.org/officeDocument/2006/relationships/hyperlink" Target="https://www.synergysportstech.com/Synergy/Sport/Basketball/web/teamsst/Video/QuantifiedTeam2Printable.aspx?iTeamID=989&amp;iSeasonID=2020&amp;iGameSubTypeID=83&amp;offensive=0&amp;pergame=0" TargetMode="External"/><Relationship Id="rId88" Type="http://schemas.openxmlformats.org/officeDocument/2006/relationships/hyperlink" Target="https://www.synergysportstech.com/Synergy/Sport/Basketball/web/teamsst/Video/QuantifiedTeam2Printable.aspx?iTeamID=2163&amp;iSeasonID=2020&amp;iGameSubTypeID=83&amp;offensive=0&amp;pergame=0" TargetMode="External"/><Relationship Id="rId111" Type="http://schemas.openxmlformats.org/officeDocument/2006/relationships/hyperlink" Target="https://www.synergysportstech.com/Synergy/Sport/Basketball/web/teamsst/Video/QuantifiedTeam2Printable.aspx?iTeamID=2177&amp;iSeasonID=2020&amp;iGameSubTypeID=83&amp;offensive=1&amp;pergame=0" TargetMode="External"/><Relationship Id="rId153" Type="http://schemas.openxmlformats.org/officeDocument/2006/relationships/hyperlink" Target="https://www.synergysportstech.com/Synergy/Sport/Basketball/web/teamsst/Video/QuantifiedTeam2Printable.aspx?iTeamID=2355&amp;iSeasonID=2020&amp;iGameSubTypeID=83&amp;offensive=1&amp;pergame=0" TargetMode="External"/><Relationship Id="rId195" Type="http://schemas.openxmlformats.org/officeDocument/2006/relationships/hyperlink" Target="https://www.synergysportstech.com/Synergy/Sport/Basketball/web/teamsst/Video/QuantifiedTeam2Printable.aspx?iTeamID=2356&amp;iSeasonID=2020&amp;iGameSubTypeID=83&amp;offensive=1&amp;pergame=0" TargetMode="External"/><Relationship Id="rId209" Type="http://schemas.openxmlformats.org/officeDocument/2006/relationships/hyperlink" Target="https://www.synergysportstech.com/Synergy/Sport/Basketball/web/teamsst/Video/QuantifiedTeam2Printable.aspx?iTeamID=2161&amp;iSeasonID=2020&amp;iGameSubTypeID=83&amp;offensive=1&amp;pergame=0" TargetMode="External"/><Relationship Id="rId360" Type="http://schemas.openxmlformats.org/officeDocument/2006/relationships/hyperlink" Target="https://www.synergysportstech.com/Synergy/Sport/Basketball/web/teamsst/Video/QuantifiedTeam2Printable.aspx?iTeamID=2348&amp;iSeasonID=2020&amp;iGameSubTypeID=83&amp;offensive=0&amp;pergame=0" TargetMode="External"/><Relationship Id="rId416" Type="http://schemas.openxmlformats.org/officeDocument/2006/relationships/hyperlink" Target="https://www.synergysportstech.com/Synergy/Sport/Basketball/web/teamsst/Video/QuantifiedTeam2Printable.aspx?iTeamID=2110&amp;iSeasonID=2020&amp;iGameSubTypeID=83&amp;offensive=0&amp;pergame=0" TargetMode="External"/><Relationship Id="rId598" Type="http://schemas.openxmlformats.org/officeDocument/2006/relationships/hyperlink" Target="https://www.synergysportstech.com/Synergy/Sport/Basketball/web/teamsst/Video/QuantifiedTeam2Printable.aspx?iTeamID=2350&amp;iSeasonID=2020&amp;iGameSubTypeID=83&amp;offensive=0&amp;pergame=0" TargetMode="External"/><Relationship Id="rId220" Type="http://schemas.openxmlformats.org/officeDocument/2006/relationships/hyperlink" Target="https://www.synergysportstech.com/Synergy/Sport/Basketball/web/teamsst/Video/QuantifiedTeam2Printable.aspx?iTeamID=2144&amp;iSeasonID=2020&amp;iGameSubTypeID=83&amp;offensive=0&amp;pergame=0" TargetMode="External"/><Relationship Id="rId458" Type="http://schemas.openxmlformats.org/officeDocument/2006/relationships/hyperlink" Target="https://www.synergysportstech.com/Synergy/Sport/Basketball/web/teamsst/Video/QuantifiedTeam2Printable.aspx?iTeamID=996&amp;iSeasonID=2020&amp;iGameSubTypeID=83&amp;offensive=0&amp;pergame=0" TargetMode="External"/><Relationship Id="rId623" Type="http://schemas.openxmlformats.org/officeDocument/2006/relationships/hyperlink" Target="https://www.synergysportstech.com/Synergy/Sport/Basketball/web/teamsst/Video/QuantifiedTeam2Printable.aspx?iTeamID=988&amp;iSeasonID=2020&amp;iGameSubTypeID=83&amp;offensive=1&amp;pergame=0" TargetMode="External"/><Relationship Id="rId665" Type="http://schemas.openxmlformats.org/officeDocument/2006/relationships/hyperlink" Target="https://www.synergysportstech.com/Synergy/Sport/Basketball/web/teamsst/Video/QuantifiedTeam2Printable.aspx?iTeamID=2344&amp;iSeasonID=2020&amp;iGameSubTypeID=83&amp;offensive=1&amp;pergame=0" TargetMode="External"/><Relationship Id="rId15" Type="http://schemas.openxmlformats.org/officeDocument/2006/relationships/hyperlink" Target="https://www.synergysportstech.com/Synergy/Sport/Basketball/web/teamsst/Video/QuantifiedTeam2Printable.aspx?iTeamID=2302&amp;iSeasonID=2020&amp;iGameSubTypeID=83&amp;offensive=1&amp;pergame=0" TargetMode="External"/><Relationship Id="rId57" Type="http://schemas.openxmlformats.org/officeDocument/2006/relationships/hyperlink" Target="https://www.synergysportstech.com/Synergy/Sport/Basketball/web/teamsst/Video/QuantifiedTeam2Printable.aspx?iTeamID=2276&amp;iSeasonID=2020&amp;iGameSubTypeID=83&amp;offensive=1&amp;pergame=0" TargetMode="External"/><Relationship Id="rId262" Type="http://schemas.openxmlformats.org/officeDocument/2006/relationships/hyperlink" Target="https://www.synergysportstech.com/Synergy/Sport/Basketball/web/teamsst/Video/QuantifiedTeam2Printable.aspx?iTeamID=2198&amp;iSeasonID=2020&amp;iGameSubTypeID=83&amp;offensive=0&amp;pergame=0" TargetMode="External"/><Relationship Id="rId318" Type="http://schemas.openxmlformats.org/officeDocument/2006/relationships/hyperlink" Target="https://www.synergysportstech.com/Synergy/Sport/Basketball/web/teamsst/Video/QuantifiedTeam2Printable.aspx?iTeamID=2168&amp;iSeasonID=2020&amp;iGameSubTypeID=83&amp;offensive=0&amp;pergame=0" TargetMode="External"/><Relationship Id="rId525" Type="http://schemas.openxmlformats.org/officeDocument/2006/relationships/hyperlink" Target="https://www.synergysportstech.com/Synergy/Sport/Basketball/web/teamsst/Video/QuantifiedTeam2Printable.aspx?iTeamID=2392&amp;iSeasonID=2020&amp;iGameSubTypeID=83&amp;offensive=1&amp;pergame=0" TargetMode="External"/><Relationship Id="rId567" Type="http://schemas.openxmlformats.org/officeDocument/2006/relationships/hyperlink" Target="https://www.synergysportstech.com/Synergy/Sport/Basketball/web/teamsst/Video/QuantifiedTeam2Printable.aspx?iTeamID=2180&amp;iSeasonID=2020&amp;iGameSubTypeID=83&amp;offensive=1&amp;pergame=0" TargetMode="External"/><Relationship Id="rId99" Type="http://schemas.openxmlformats.org/officeDocument/2006/relationships/hyperlink" Target="https://www.synergysportstech.com/Synergy/Sport/Basketball/web/teamsst/Video/QuantifiedTeam2Printable.aspx?iTeamID=980&amp;iSeasonID=2020&amp;iGameSubTypeID=83&amp;offensive=1&amp;pergame=0" TargetMode="External"/><Relationship Id="rId122" Type="http://schemas.openxmlformats.org/officeDocument/2006/relationships/hyperlink" Target="https://www.synergysportstech.com/Synergy/Sport/Basketball/web/teamsst/Video/QuantifiedTeam2Printable.aspx?iTeamID=2317&amp;iSeasonID=2020&amp;iGameSubTypeID=83&amp;offensive=0&amp;pergame=0" TargetMode="External"/><Relationship Id="rId164" Type="http://schemas.openxmlformats.org/officeDocument/2006/relationships/hyperlink" Target="https://www.synergysportstech.com/Synergy/Sport/Basketball/web/teamsst/Video/QuantifiedTeam2Printable.aspx?iTeamID=2171&amp;iSeasonID=2020&amp;iGameSubTypeID=83&amp;offensive=0&amp;pergame=0" TargetMode="External"/><Relationship Id="rId371" Type="http://schemas.openxmlformats.org/officeDocument/2006/relationships/hyperlink" Target="https://www.synergysportstech.com/Synergy/Sport/Basketball/web/teamsst/Video/QuantifiedTeam2Printable.aspx?iTeamID=2189&amp;iSeasonID=2020&amp;iGameSubTypeID=83&amp;offensive=1&amp;pergame=0" TargetMode="External"/><Relationship Id="rId427" Type="http://schemas.openxmlformats.org/officeDocument/2006/relationships/hyperlink" Target="https://www.synergysportstech.com/Synergy/Sport/Basketball/web/teamsst/Video/QuantifiedTeam2Printable.aspx?iTeamID=2251&amp;iSeasonID=2020&amp;iGameSubTypeID=83&amp;offensive=1&amp;pergame=0" TargetMode="External"/><Relationship Id="rId469" Type="http://schemas.openxmlformats.org/officeDocument/2006/relationships/hyperlink" Target="https://www.synergysportstech.com/Synergy/Sport/Basketball/web/teamsst/Video/QuantifiedTeam2Printable.aspx?iTeamID=2309&amp;iSeasonID=2020&amp;iGameSubTypeID=83&amp;offensive=1&amp;pergame=0" TargetMode="External"/><Relationship Id="rId634" Type="http://schemas.openxmlformats.org/officeDocument/2006/relationships/hyperlink" Target="https://www.synergysportstech.com/Synergy/Sport/Basketball/web/teamsst/Video/QuantifiedTeam2Printable.aspx?iTeamID=2326&amp;iSeasonID=2020&amp;iGameSubTypeID=83&amp;offensive=0&amp;pergame=0" TargetMode="External"/><Relationship Id="rId676" Type="http://schemas.openxmlformats.org/officeDocument/2006/relationships/hyperlink" Target="https://www.synergysportstech.com/Synergy/Sport/Basketball/web/teamsst/Video/QuantifiedTeam2Printable.aspx?iTeamID=2183&amp;iSeasonID=2020&amp;iGameSubTypeID=83&amp;offensive=0&amp;pergame=0" TargetMode="External"/><Relationship Id="rId26" Type="http://schemas.openxmlformats.org/officeDocument/2006/relationships/hyperlink" Target="https://www.synergysportstech.com/Synergy/Sport/Basketball/web/teamsst/Video/QuantifiedTeam2Printable.aspx?iTeamID=2101&amp;iSeasonID=2020&amp;iGameSubTypeID=83&amp;offensive=0&amp;pergame=0" TargetMode="External"/><Relationship Id="rId231" Type="http://schemas.openxmlformats.org/officeDocument/2006/relationships/hyperlink" Target="https://www.synergysportstech.com/Synergy/Sport/Basketball/web/teamsst/Video/QuantifiedTeam2Printable.aspx?iTeamID=2272&amp;iSeasonID=2020&amp;iGameSubTypeID=83&amp;offensive=1&amp;pergame=0" TargetMode="External"/><Relationship Id="rId273" Type="http://schemas.openxmlformats.org/officeDocument/2006/relationships/hyperlink" Target="https://www.synergysportstech.com/Synergy/Sport/Basketball/web/teamsst/Video/QuantifiedTeam2Printable.aspx?iTeamID=2400&amp;iSeasonID=2020&amp;iGameSubTypeID=83&amp;offensive=1&amp;pergame=0" TargetMode="External"/><Relationship Id="rId329" Type="http://schemas.openxmlformats.org/officeDocument/2006/relationships/hyperlink" Target="https://www.synergysportstech.com/Synergy/Sport/Basketball/web/teamsst/Video/QuantifiedTeam2Printable.aspx?iTeamID=2299&amp;iSeasonID=2020&amp;iGameSubTypeID=83&amp;offensive=1&amp;pergame=0" TargetMode="External"/><Relationship Id="rId480" Type="http://schemas.openxmlformats.org/officeDocument/2006/relationships/hyperlink" Target="https://www.synergysportstech.com/Synergy/Sport/Basketball/web/teamsst/Video/QuantifiedTeam2Printable.aspx?iTeamID=2312&amp;iSeasonID=2020&amp;iGameSubTypeID=83&amp;offensive=0&amp;pergame=0" TargetMode="External"/><Relationship Id="rId536" Type="http://schemas.openxmlformats.org/officeDocument/2006/relationships/hyperlink" Target="https://www.synergysportstech.com/Synergy/Sport/Basketball/web/teamsst/Video/QuantifiedTeam2Printable.aspx?iTeamID=2145&amp;iSeasonID=2020&amp;iGameSubTypeID=83&amp;offensive=0&amp;pergame=0" TargetMode="External"/><Relationship Id="rId68" Type="http://schemas.openxmlformats.org/officeDocument/2006/relationships/hyperlink" Target="https://www.synergysportstech.com/Synergy/Sport/Basketball/web/teamsst/Video/QuantifiedTeam2Printable.aspx?iTeamID=2216&amp;iSeasonID=2020&amp;iGameSubTypeID=83&amp;offensive=0&amp;pergame=0" TargetMode="External"/><Relationship Id="rId133" Type="http://schemas.openxmlformats.org/officeDocument/2006/relationships/hyperlink" Target="https://www.synergysportstech.com/Synergy/Sport/Basketball/web/teamsst/Video/QuantifiedTeam2Printable.aspx?iTeamID=2110&amp;iSeasonID=2020&amp;iGameSubTypeID=83&amp;offensive=1&amp;pergame=0" TargetMode="External"/><Relationship Id="rId175" Type="http://schemas.openxmlformats.org/officeDocument/2006/relationships/hyperlink" Target="https://www.synergysportstech.com/Synergy/Sport/Basketball/web/teamsst/Video/QuantifiedTeam2Printable.aspx?iTeamID=989&amp;iSeasonID=2020&amp;iGameSubTypeID=83&amp;offensive=1&amp;pergame=0" TargetMode="External"/><Relationship Id="rId340" Type="http://schemas.openxmlformats.org/officeDocument/2006/relationships/hyperlink" Target="https://www.synergysportstech.com/Synergy/Sport/Basketball/web/teamsst/Video/QuantifiedTeam2Printable.aspx?iTeamID=2270&amp;iSeasonID=2020&amp;iGameSubTypeID=83&amp;offensive=0&amp;pergame=0" TargetMode="External"/><Relationship Id="rId578" Type="http://schemas.openxmlformats.org/officeDocument/2006/relationships/hyperlink" Target="https://www.synergysportstech.com/Synergy/Sport/Basketball/web/teamsst/Video/QuantifiedTeam2Printable.aspx?iTeamID=2190&amp;iSeasonID=2020&amp;iGameSubTypeID=83&amp;offensive=0&amp;pergame=0" TargetMode="External"/><Relationship Id="rId200" Type="http://schemas.openxmlformats.org/officeDocument/2006/relationships/hyperlink" Target="https://www.synergysportstech.com/Synergy/Sport/Basketball/web/teamsst/Video/QuantifiedTeam2Printable.aspx?iTeamID=984&amp;iSeasonID=2020&amp;iGameSubTypeID=83&amp;offensive=0&amp;pergame=0" TargetMode="External"/><Relationship Id="rId382" Type="http://schemas.openxmlformats.org/officeDocument/2006/relationships/hyperlink" Target="https://www.synergysportstech.com/Synergy/Sport/Basketball/web/teamsst/Video/QuantifiedTeam2Printable.aspx?iTeamID=2741&amp;iSeasonID=2020&amp;iGameSubTypeID=83&amp;offensive=0&amp;pergame=0" TargetMode="External"/><Relationship Id="rId438" Type="http://schemas.openxmlformats.org/officeDocument/2006/relationships/hyperlink" Target="https://www.synergysportstech.com/Synergy/Sport/Basketball/web/teamsst/Video/QuantifiedTeam2Printable.aspx?iTeamID=2263&amp;iSeasonID=2020&amp;iGameSubTypeID=83&amp;offensive=0&amp;pergame=0" TargetMode="External"/><Relationship Id="rId603" Type="http://schemas.openxmlformats.org/officeDocument/2006/relationships/hyperlink" Target="https://www.synergysportstech.com/Synergy/Sport/Basketball/web/teamsst/Video/QuantifiedTeam2Printable.aspx?iTeamID=2205&amp;iSeasonID=2020&amp;iGameSubTypeID=83&amp;offensive=1&amp;pergame=0" TargetMode="External"/><Relationship Id="rId645" Type="http://schemas.openxmlformats.org/officeDocument/2006/relationships/hyperlink" Target="https://www.synergysportstech.com/Synergy/Sport/Basketball/web/teamsst/Video/QuantifiedTeam2Printable.aspx?iTeamID=2104&amp;iSeasonID=2020&amp;iGameSubTypeID=83&amp;offensive=1&amp;pergame=0" TargetMode="External"/><Relationship Id="rId687" Type="http://schemas.openxmlformats.org/officeDocument/2006/relationships/drawing" Target="../drawings/drawing3.xml"/><Relationship Id="rId242" Type="http://schemas.openxmlformats.org/officeDocument/2006/relationships/hyperlink" Target="https://www.synergysportstech.com/Synergy/Sport/Basketball/web/teamsst/Video/QuantifiedTeam2Printable.aspx?iTeamID=2214&amp;iSeasonID=2020&amp;iGameSubTypeID=83&amp;offensive=0&amp;pergame=0" TargetMode="External"/><Relationship Id="rId284" Type="http://schemas.openxmlformats.org/officeDocument/2006/relationships/hyperlink" Target="https://www.synergysportstech.com/Synergy/Sport/Basketball/web/teamsst/Video/QuantifiedTeam2Printable.aspx?iTeamID=2077&amp;iSeasonID=2020&amp;iGameSubTypeID=83&amp;offensive=0&amp;pergame=0" TargetMode="External"/><Relationship Id="rId491" Type="http://schemas.openxmlformats.org/officeDocument/2006/relationships/hyperlink" Target="https://www.synergysportstech.com/Synergy/Sport/Basketball/web/teamsst/Video/QuantifiedTeam2Printable.aspx?iTeamID=2156&amp;iSeasonID=2020&amp;iGameSubTypeID=83&amp;offensive=1&amp;pergame=0" TargetMode="External"/><Relationship Id="rId505" Type="http://schemas.openxmlformats.org/officeDocument/2006/relationships/hyperlink" Target="https://www.synergysportstech.com/Synergy/Sport/Basketball/web/teamsst/Video/QuantifiedTeam2Printable.aspx?iTeamID=2076&amp;iSeasonID=2020&amp;iGameSubTypeID=83&amp;offensive=1&amp;pergame=0" TargetMode="External"/><Relationship Id="rId37" Type="http://schemas.openxmlformats.org/officeDocument/2006/relationships/hyperlink" Target="https://www.synergysportstech.com/Synergy/Sport/Basketball/web/teamsst/Video/QuantifiedTeam2Printable.aspx?iTeamID=2186&amp;iSeasonID=2020&amp;iGameSubTypeID=83&amp;offensive=1&amp;pergame=0" TargetMode="External"/><Relationship Id="rId79" Type="http://schemas.openxmlformats.org/officeDocument/2006/relationships/hyperlink" Target="https://www.synergysportstech.com/Synergy/Sport/Basketball/web/teamsst/Video/QuantifiedTeam2Printable.aspx?iTeamID=2298&amp;iSeasonID=2020&amp;iGameSubTypeID=83&amp;offensive=1&amp;pergame=0" TargetMode="External"/><Relationship Id="rId102" Type="http://schemas.openxmlformats.org/officeDocument/2006/relationships/hyperlink" Target="https://www.synergysportstech.com/Synergy/Sport/Basketball/web/teamsst/Video/QuantifiedTeam2Printable.aspx?iTeamID=2135&amp;iSeasonID=2020&amp;iGameSubTypeID=83&amp;offensive=0&amp;pergame=0" TargetMode="External"/><Relationship Id="rId144" Type="http://schemas.openxmlformats.org/officeDocument/2006/relationships/hyperlink" Target="https://www.synergysportstech.com/Synergy/Sport/Basketball/web/teamsst/Video/QuantifiedTeam2Printable.aspx?iTeamID=2207&amp;iSeasonID=2020&amp;iGameSubTypeID=83&amp;offensive=0&amp;pergame=0" TargetMode="External"/><Relationship Id="rId547" Type="http://schemas.openxmlformats.org/officeDocument/2006/relationships/hyperlink" Target="https://www.synergysportstech.com/Synergy/Sport/Basketball/web/teamsst/Video/QuantifiedTeam2Printable.aspx?iTeamID=2315&amp;iSeasonID=2020&amp;iGameSubTypeID=83&amp;offensive=1&amp;pergame=0" TargetMode="External"/><Relationship Id="rId589" Type="http://schemas.openxmlformats.org/officeDocument/2006/relationships/hyperlink" Target="https://www.synergysportstech.com/Synergy/Sport/Basketball/web/teamsst/Video/QuantifiedTeam2Printable.aspx?iTeamID=2133&amp;iSeasonID=2020&amp;iGameSubTypeID=83&amp;offensive=1&amp;pergame=0" TargetMode="External"/><Relationship Id="rId90" Type="http://schemas.openxmlformats.org/officeDocument/2006/relationships/hyperlink" Target="https://www.synergysportstech.com/Synergy/Sport/Basketball/web/teamsst/Video/QuantifiedTeam2Printable.aspx?iTeamID=2362&amp;iSeasonID=2020&amp;iGameSubTypeID=83&amp;offensive=0&amp;pergame=0" TargetMode="External"/><Relationship Id="rId186" Type="http://schemas.openxmlformats.org/officeDocument/2006/relationships/hyperlink" Target="https://www.synergysportstech.com/Synergy/Sport/Basketball/web/teamsst/Video/QuantifiedTeam2Printable.aspx?iTeamID=2281&amp;iSeasonID=2020&amp;iGameSubTypeID=83&amp;offensive=0&amp;pergame=0" TargetMode="External"/><Relationship Id="rId351" Type="http://schemas.openxmlformats.org/officeDocument/2006/relationships/hyperlink" Target="https://www.synergysportstech.com/Synergy/Sport/Basketball/web/teamsst/Video/QuantifiedTeam2Printable.aspx?iTeamID=2363&amp;iSeasonID=2020&amp;iGameSubTypeID=83&amp;offensive=1&amp;pergame=0" TargetMode="External"/><Relationship Id="rId393" Type="http://schemas.openxmlformats.org/officeDocument/2006/relationships/hyperlink" Target="https://www.synergysportstech.com/Synergy/Sport/Basketball/web/teamsst/Video/QuantifiedTeam2Printable.aspx?iTeamID=2332&amp;iSeasonID=2020&amp;iGameSubTypeID=83&amp;offensive=1&amp;pergame=0" TargetMode="External"/><Relationship Id="rId407" Type="http://schemas.openxmlformats.org/officeDocument/2006/relationships/hyperlink" Target="https://www.synergysportstech.com/Synergy/Sport/Basketball/web/teamsst/Video/QuantifiedTeam2Printable.aspx?iTeamID=973&amp;iSeasonID=2020&amp;iGameSubTypeID=83&amp;offensive=1&amp;pergame=0" TargetMode="External"/><Relationship Id="rId449" Type="http://schemas.openxmlformats.org/officeDocument/2006/relationships/hyperlink" Target="https://www.synergysportstech.com/Synergy/Sport/Basketball/web/teamsst/Video/QuantifiedTeam2Printable.aspx?iTeamID=2097&amp;iSeasonID=2020&amp;iGameSubTypeID=83&amp;offensive=1&amp;pergame=0" TargetMode="External"/><Relationship Id="rId614" Type="http://schemas.openxmlformats.org/officeDocument/2006/relationships/hyperlink" Target="https://www.synergysportstech.com/Synergy/Sport/Basketball/web/teamsst/Video/QuantifiedTeam2Printable.aspx?iTeamID=2124&amp;iSeasonID=2020&amp;iGameSubTypeID=83&amp;offensive=0&amp;pergame=0" TargetMode="External"/><Relationship Id="rId656" Type="http://schemas.openxmlformats.org/officeDocument/2006/relationships/hyperlink" Target="https://www.synergysportstech.com/Synergy/Sport/Basketball/web/teamsst/Video/QuantifiedTeam2Printable.aspx?iTeamID=2336&amp;iSeasonID=2020&amp;iGameSubTypeID=83&amp;offensive=0&amp;pergame=0" TargetMode="External"/><Relationship Id="rId211" Type="http://schemas.openxmlformats.org/officeDocument/2006/relationships/hyperlink" Target="https://www.synergysportstech.com/Synergy/Sport/Basketball/web/teamsst/Video/QuantifiedTeam2Printable.aspx?iTeamID=2330&amp;iSeasonID=2020&amp;iGameSubTypeID=83&amp;offensive=1&amp;pergame=0" TargetMode="External"/><Relationship Id="rId253" Type="http://schemas.openxmlformats.org/officeDocument/2006/relationships/hyperlink" Target="https://www.synergysportstech.com/Synergy/Sport/Basketball/web/teamsst/Video/QuantifiedTeam2Printable.aspx?iTeamID=3179&amp;iSeasonID=2020&amp;iGameSubTypeID=83&amp;offensive=1&amp;pergame=0" TargetMode="External"/><Relationship Id="rId295" Type="http://schemas.openxmlformats.org/officeDocument/2006/relationships/hyperlink" Target="https://www.synergysportstech.com/Synergy/Sport/Basketball/web/teamsst/Video/QuantifiedTeam2Printable.aspx?iTeamID=2387&amp;iSeasonID=2020&amp;iGameSubTypeID=83&amp;offensive=1&amp;pergame=0" TargetMode="External"/><Relationship Id="rId309" Type="http://schemas.openxmlformats.org/officeDocument/2006/relationships/hyperlink" Target="https://www.synergysportstech.com/Synergy/Sport/Basketball/web/teamsst/Video/QuantifiedTeam2Printable.aspx?iTeamID=987&amp;iSeasonID=2020&amp;iGameSubTypeID=83&amp;offensive=1&amp;pergame=0" TargetMode="External"/><Relationship Id="rId460" Type="http://schemas.openxmlformats.org/officeDocument/2006/relationships/hyperlink" Target="https://www.synergysportstech.com/Synergy/Sport/Basketball/web/teamsst/Video/QuantifiedTeam2Printable.aspx?iTeamID=2199&amp;iSeasonID=2020&amp;iGameSubTypeID=83&amp;offensive=0&amp;pergame=0" TargetMode="External"/><Relationship Id="rId516" Type="http://schemas.openxmlformats.org/officeDocument/2006/relationships/hyperlink" Target="https://www.synergysportstech.com/Synergy/Sport/Basketball/web/teamsst/Video/QuantifiedTeam2Printable.aspx?iTeamID=2237&amp;iSeasonID=2020&amp;iGameSubTypeID=83&amp;offensive=0&amp;pergame=0" TargetMode="External"/><Relationship Id="rId48" Type="http://schemas.openxmlformats.org/officeDocument/2006/relationships/hyperlink" Target="https://www.synergysportstech.com/Synergy/Sport/Basketball/web/teamsst/Video/QuantifiedTeam2Printable.aspx?iTeamID=2072&amp;iSeasonID=2020&amp;iGameSubTypeID=83&amp;offensive=0&amp;pergame=0" TargetMode="External"/><Relationship Id="rId113" Type="http://schemas.openxmlformats.org/officeDocument/2006/relationships/hyperlink" Target="https://www.synergysportstech.com/Synergy/Sport/Basketball/web/teamsst/Video/QuantifiedTeam2Printable.aspx?iTeamID=2132&amp;iSeasonID=2020&amp;iGameSubTypeID=83&amp;offensive=1&amp;pergame=0" TargetMode="External"/><Relationship Id="rId320" Type="http://schemas.openxmlformats.org/officeDocument/2006/relationships/hyperlink" Target="https://www.synergysportstech.com/Synergy/Sport/Basketball/web/teamsst/Video/QuantifiedTeam2Printable.aspx?iTeamID=2262&amp;iSeasonID=2020&amp;iGameSubTypeID=83&amp;offensive=0&amp;pergame=0" TargetMode="External"/><Relationship Id="rId558" Type="http://schemas.openxmlformats.org/officeDocument/2006/relationships/hyperlink" Target="https://www.synergysportstech.com/Synergy/Sport/Basketball/web/teamsst/Video/QuantifiedTeam2Printable.aspx?iTeamID=2133&amp;iSeasonID=2020&amp;iGameSubTypeID=83&amp;offensive=0&amp;pergame=0" TargetMode="External"/><Relationship Id="rId155" Type="http://schemas.openxmlformats.org/officeDocument/2006/relationships/hyperlink" Target="https://www.synergysportstech.com/Synergy/Sport/Basketball/web/teamsst/Video/QuantifiedTeam2Printable.aspx?iTeamID=2307&amp;iSeasonID=2020&amp;iGameSubTypeID=83&amp;offensive=1&amp;pergame=0" TargetMode="External"/><Relationship Id="rId197" Type="http://schemas.openxmlformats.org/officeDocument/2006/relationships/hyperlink" Target="https://www.synergysportstech.com/Synergy/Sport/Basketball/web/teamsst/Video/QuantifiedTeam2Printable.aspx?iTeamID=2358&amp;iSeasonID=2020&amp;iGameSubTypeID=83&amp;offensive=1&amp;pergame=0" TargetMode="External"/><Relationship Id="rId362" Type="http://schemas.openxmlformats.org/officeDocument/2006/relationships/hyperlink" Target="https://www.synergysportstech.com/Synergy/Sport/Basketball/web/teamsst/Video/QuantifiedTeam2Printable.aspx?iTeamID=2254&amp;iSeasonID=2020&amp;iGameSubTypeID=83&amp;offensive=0&amp;pergame=0" TargetMode="External"/><Relationship Id="rId418" Type="http://schemas.openxmlformats.org/officeDocument/2006/relationships/hyperlink" Target="https://www.synergysportstech.com/Synergy/Sport/Basketball/web/teamsst/Video/QuantifiedTeam2Printable.aspx?iTeamID=2367&amp;iSeasonID=2020&amp;iGameSubTypeID=83&amp;offensive=0&amp;pergame=0" TargetMode="External"/><Relationship Id="rId625" Type="http://schemas.openxmlformats.org/officeDocument/2006/relationships/hyperlink" Target="https://www.synergysportstech.com/Synergy/Sport/Basketball/web/teamsst/Video/QuantifiedTeam2Printable.aspx?iTeamID=2068&amp;iSeasonID=2020&amp;iGameSubTypeID=83&amp;offensive=1&amp;pergame=0" TargetMode="External"/><Relationship Id="rId222" Type="http://schemas.openxmlformats.org/officeDocument/2006/relationships/hyperlink" Target="https://www.synergysportstech.com/Synergy/Sport/Basketball/web/teamsst/Video/QuantifiedTeam2Printable.aspx?iTeamID=2368&amp;iSeasonID=2020&amp;iGameSubTypeID=83&amp;offensive=0&amp;pergame=0" TargetMode="External"/><Relationship Id="rId264" Type="http://schemas.openxmlformats.org/officeDocument/2006/relationships/hyperlink" Target="https://www.synergysportstech.com/Synergy/Sport/Basketball/web/teamsst/Video/QuantifiedTeam2Printable.aspx?iTeamID=991&amp;iSeasonID=2020&amp;iGameSubTypeID=83&amp;offensive=0&amp;pergame=0" TargetMode="External"/><Relationship Id="rId471" Type="http://schemas.openxmlformats.org/officeDocument/2006/relationships/hyperlink" Target="https://www.synergysportstech.com/Synergy/Sport/Basketball/web/teamsst/Video/QuantifiedTeam2Printable.aspx?iTeamID=2070&amp;iSeasonID=2020&amp;iGameSubTypeID=83&amp;offensive=1&amp;pergame=0" TargetMode="External"/><Relationship Id="rId667" Type="http://schemas.openxmlformats.org/officeDocument/2006/relationships/hyperlink" Target="https://www.synergysportstech.com/Synergy/Sport/Basketball/web/teamsst/Video/QuantifiedTeam2Printable.aspx?iTeamID=981&amp;iSeasonID=2020&amp;iGameSubTypeID=83&amp;offensive=1&amp;pergame=0" TargetMode="External"/><Relationship Id="rId17" Type="http://schemas.openxmlformats.org/officeDocument/2006/relationships/hyperlink" Target="https://www.synergysportstech.com/Synergy/Sport/Basketball/web/teamsst/Video/QuantifiedTeam2Printable.aspx?iTeamID=2254&amp;iSeasonID=2020&amp;iGameSubTypeID=83&amp;offensive=1&amp;pergame=0" TargetMode="External"/><Relationship Id="rId59" Type="http://schemas.openxmlformats.org/officeDocument/2006/relationships/hyperlink" Target="https://www.synergysportstech.com/Synergy/Sport/Basketball/web/teamsst/Video/QuantifiedTeam2Printable.aspx?iTeamID=2321&amp;iSeasonID=2020&amp;iGameSubTypeID=83&amp;offensive=1&amp;pergame=0" TargetMode="External"/><Relationship Id="rId124" Type="http://schemas.openxmlformats.org/officeDocument/2006/relationships/hyperlink" Target="https://www.synergysportstech.com/Synergy/Sport/Basketball/web/teamsst/Video/QuantifiedTeam2Printable.aspx?iTeamID=2299&amp;iSeasonID=2020&amp;iGameSubTypeID=83&amp;offensive=0&amp;pergame=0" TargetMode="External"/><Relationship Id="rId527" Type="http://schemas.openxmlformats.org/officeDocument/2006/relationships/hyperlink" Target="https://www.synergysportstech.com/Synergy/Sport/Basketball/web/teamsst/Video/QuantifiedTeam2Printable.aspx?iTeamID=999&amp;iSeasonID=2020&amp;iGameSubTypeID=83&amp;offensive=1&amp;pergame=0" TargetMode="External"/><Relationship Id="rId569" Type="http://schemas.openxmlformats.org/officeDocument/2006/relationships/hyperlink" Target="https://www.synergysportstech.com/Synergy/Sport/Basketball/web/teamsst/Video/QuantifiedTeam2Printable.aspx?iTeamID=5592&amp;iSeasonID=2020&amp;iGameSubTypeID=83&amp;offensive=1&amp;pergame=0" TargetMode="External"/><Relationship Id="rId70" Type="http://schemas.openxmlformats.org/officeDocument/2006/relationships/hyperlink" Target="https://www.synergysportstech.com/Synergy/Sport/Basketball/web/teamsst/Video/QuantifiedTeam2Printable.aspx?iTeamID=2146&amp;iSeasonID=2020&amp;iGameSubTypeID=83&amp;offensive=0&amp;pergame=0" TargetMode="External"/><Relationship Id="rId166" Type="http://schemas.openxmlformats.org/officeDocument/2006/relationships/hyperlink" Target="https://www.synergysportstech.com/Synergy/Sport/Basketball/web/teamsst/Video/QuantifiedTeam2Printable.aspx?iTeamID=2370&amp;iSeasonID=2020&amp;iGameSubTypeID=83&amp;offensive=0&amp;pergame=0" TargetMode="External"/><Relationship Id="rId331" Type="http://schemas.openxmlformats.org/officeDocument/2006/relationships/hyperlink" Target="https://www.synergysportstech.com/Synergy/Sport/Basketball/web/teamsst/Video/QuantifiedTeam2Printable.aspx?iTeamID=2306&amp;iSeasonID=2020&amp;iGameSubTypeID=83&amp;offensive=1&amp;pergame=0" TargetMode="External"/><Relationship Id="rId373" Type="http://schemas.openxmlformats.org/officeDocument/2006/relationships/hyperlink" Target="https://www.synergysportstech.com/Synergy/Sport/Basketball/web/teamsst/Video/QuantifiedTeam2Printable.aspx?iTeamID=5600&amp;iSeasonID=2020&amp;iGameSubTypeID=83&amp;offensive=1&amp;pergame=0" TargetMode="External"/><Relationship Id="rId429" Type="http://schemas.openxmlformats.org/officeDocument/2006/relationships/hyperlink" Target="https://www.synergysportstech.com/Synergy/Sport/Basketball/web/teamsst/Video/QuantifiedTeam2Printable.aspx?iTeamID=2112&amp;iSeasonID=2020&amp;iGameSubTypeID=83&amp;offensive=1&amp;pergame=0" TargetMode="External"/><Relationship Id="rId580" Type="http://schemas.openxmlformats.org/officeDocument/2006/relationships/hyperlink" Target="https://www.synergysportstech.com/Synergy/Sport/Basketball/web/teamsst/Video/QuantifiedTeam2Printable.aspx?iTeamID=2073&amp;iSeasonID=2020&amp;iGameSubTypeID=83&amp;offensive=0&amp;pergame=0" TargetMode="External"/><Relationship Id="rId636" Type="http://schemas.openxmlformats.org/officeDocument/2006/relationships/hyperlink" Target="https://www.synergysportstech.com/Synergy/Sport/Basketball/web/teamsst/Video/QuantifiedTeam2Printable.aspx?iTeamID=2373&amp;iSeasonID=2020&amp;iGameSubTypeID=83&amp;offensive=0&amp;pergame=0" TargetMode="External"/><Relationship Id="rId1" Type="http://schemas.openxmlformats.org/officeDocument/2006/relationships/hyperlink" Target="https://www.synergysportstech.com/Synergy/Sport/Basketball/web/teamsst/Video/QuantifiedTeam2Printable.aspx?iTeamID=2185&amp;iSeasonID=2020&amp;iGameSubTypeID=83&amp;offensive=1&amp;pergame=0" TargetMode="External"/><Relationship Id="rId233" Type="http://schemas.openxmlformats.org/officeDocument/2006/relationships/hyperlink" Target="https://www.synergysportstech.com/Synergy/Sport/Basketball/web/teamsst/Video/QuantifiedTeam2Printable.aspx?iTeamID=2376&amp;iSeasonID=2020&amp;iGameSubTypeID=83&amp;offensive=1&amp;pergame=0" TargetMode="External"/><Relationship Id="rId440" Type="http://schemas.openxmlformats.org/officeDocument/2006/relationships/hyperlink" Target="https://www.synergysportstech.com/Synergy/Sport/Basketball/web/teamsst/Video/QuantifiedTeam2Printable.aspx?iTeamID=2070&amp;iSeasonID=2020&amp;iGameSubTypeID=83&amp;offensive=0&amp;pergame=0" TargetMode="External"/><Relationship Id="rId678" Type="http://schemas.openxmlformats.org/officeDocument/2006/relationships/hyperlink" Target="https://www.synergysportstech.com/Synergy/Sport/Basketball/web/teamsst/Video/QuantifiedTeam2Printable.aspx?iTeamID=2185&amp;iSeasonID=2020&amp;iGameSubTypeID=83&amp;offensive=0&amp;pergame=0" TargetMode="External"/><Relationship Id="rId28" Type="http://schemas.openxmlformats.org/officeDocument/2006/relationships/hyperlink" Target="https://www.synergysportstech.com/Synergy/Sport/Basketball/web/teamsst/Video/QuantifiedTeam2Printable.aspx?iTeamID=2259&amp;iSeasonID=2020&amp;iGameSubTypeID=83&amp;offensive=0&amp;pergame=0" TargetMode="External"/><Relationship Id="rId275" Type="http://schemas.openxmlformats.org/officeDocument/2006/relationships/hyperlink" Target="https://www.synergysportstech.com/Synergy/Sport/Basketball/web/teamsst/Video/QuantifiedTeam2Printable.aspx?iTeamID=2226&amp;iSeasonID=2020&amp;iGameSubTypeID=83&amp;offensive=1&amp;pergame=0" TargetMode="External"/><Relationship Id="rId300" Type="http://schemas.openxmlformats.org/officeDocument/2006/relationships/hyperlink" Target="https://www.synergysportstech.com/Synergy/Sport/Basketball/web/teamsst/Video/QuantifiedTeam2Printable.aspx?iTeamID=2265&amp;iSeasonID=2020&amp;iGameSubTypeID=83&amp;offensive=0&amp;pergame=0" TargetMode="External"/><Relationship Id="rId482" Type="http://schemas.openxmlformats.org/officeDocument/2006/relationships/hyperlink" Target="https://www.synergysportstech.com/Synergy/Sport/Basketball/web/teamsst/Video/QuantifiedTeam2Printable.aspx?iTeamID=2387&amp;iSeasonID=2020&amp;iGameSubTypeID=83&amp;offensive=0&amp;pergame=0" TargetMode="External"/><Relationship Id="rId538" Type="http://schemas.openxmlformats.org/officeDocument/2006/relationships/hyperlink" Target="https://www.synergysportstech.com/Synergy/Sport/Basketball/web/teamsst/Video/QuantifiedTeam2Printable.aspx?iTeamID=2193&amp;iSeasonID=2020&amp;iGameSubTypeID=83&amp;offensive=0&amp;pergame=0" TargetMode="External"/><Relationship Id="rId81" Type="http://schemas.openxmlformats.org/officeDocument/2006/relationships/hyperlink" Target="https://www.synergysportstech.com/Synergy/Sport/Basketball/web/teamsst/Video/QuantifiedTeam2Printable.aspx?iTeamID=2088&amp;iSeasonID=2020&amp;iGameSubTypeID=83&amp;offensive=1&amp;pergame=0" TargetMode="External"/><Relationship Id="rId135" Type="http://schemas.openxmlformats.org/officeDocument/2006/relationships/hyperlink" Target="https://www.synergysportstech.com/Synergy/Sport/Basketball/web/teamsst/Video/QuantifiedTeam2Printable.aspx?iTeamID=2131&amp;iSeasonID=2020&amp;iGameSubTypeID=83&amp;offensive=1&amp;pergame=0" TargetMode="External"/><Relationship Id="rId177" Type="http://schemas.openxmlformats.org/officeDocument/2006/relationships/hyperlink" Target="https://www.synergysportstech.com/Synergy/Sport/Basketball/web/teamsst/Video/QuantifiedTeam2Printable.aspx?iTeamID=983&amp;iSeasonID=2020&amp;iGameSubTypeID=83&amp;offensive=1&amp;pergame=0" TargetMode="External"/><Relationship Id="rId342" Type="http://schemas.openxmlformats.org/officeDocument/2006/relationships/hyperlink" Target="https://www.synergysportstech.com/Synergy/Sport/Basketball/web/teamsst/Video/QuantifiedTeam2Printable.aspx?iTeamID=968&amp;iSeasonID=2020&amp;iGameSubTypeID=83&amp;offensive=0&amp;pergame=0" TargetMode="External"/><Relationship Id="rId384" Type="http://schemas.openxmlformats.org/officeDocument/2006/relationships/hyperlink" Target="https://www.synergysportstech.com/Synergy/Sport/Basketball/web/teamsst/Video/QuantifiedTeam2Printable.aspx?iTeamID=2157&amp;iSeasonID=2020&amp;iGameSubTypeID=83&amp;offensive=0&amp;pergame=0" TargetMode="External"/><Relationship Id="rId591" Type="http://schemas.openxmlformats.org/officeDocument/2006/relationships/hyperlink" Target="https://www.synergysportstech.com/Synergy/Sport/Basketball/web/teamsst/Video/QuantifiedTeam2Printable.aspx?iTeamID=2138&amp;iSeasonID=2020&amp;iGameSubTypeID=83&amp;offensive=1&amp;pergame=0" TargetMode="External"/><Relationship Id="rId605" Type="http://schemas.openxmlformats.org/officeDocument/2006/relationships/hyperlink" Target="https://www.synergysportstech.com/Synergy/Sport/Basketball/web/teamsst/Video/QuantifiedTeam2Printable.aspx?iTeamID=2360&amp;iSeasonID=2020&amp;iGameSubTypeID=83&amp;offensive=1&amp;pergame=0" TargetMode="External"/><Relationship Id="rId202" Type="http://schemas.openxmlformats.org/officeDocument/2006/relationships/hyperlink" Target="https://www.synergysportstech.com/Synergy/Sport/Basketball/web/teamsst/Video/QuantifiedTeam2Printable.aspx?iTeamID=2255&amp;iSeasonID=2020&amp;iGameSubTypeID=83&amp;offensive=0&amp;pergame=0" TargetMode="External"/><Relationship Id="rId244" Type="http://schemas.openxmlformats.org/officeDocument/2006/relationships/hyperlink" Target="https://www.synergysportstech.com/Synergy/Sport/Basketball/web/teamsst/Video/QuantifiedTeam2Printable.aspx?iTeamID=2097&amp;iSeasonID=2020&amp;iGameSubTypeID=83&amp;offensive=0&amp;pergame=0" TargetMode="External"/><Relationship Id="rId647" Type="http://schemas.openxmlformats.org/officeDocument/2006/relationships/hyperlink" Target="https://www.synergysportstech.com/Synergy/Sport/Basketball/web/teamsst/Video/QuantifiedTeam2Printable.aspx?iTeamID=2190&amp;iSeasonID=2020&amp;iGameSubTypeID=83&amp;offensive=1&amp;pergame=0" TargetMode="External"/><Relationship Id="rId39" Type="http://schemas.openxmlformats.org/officeDocument/2006/relationships/hyperlink" Target="https://www.synergysportstech.com/Synergy/Sport/Basketball/web/teamsst/Video/QuantifiedTeam2Printable.aspx?iTeamID=2155&amp;iSeasonID=2020&amp;iGameSubTypeID=83&amp;offensive=1&amp;pergame=0" TargetMode="External"/><Relationship Id="rId286" Type="http://schemas.openxmlformats.org/officeDocument/2006/relationships/hyperlink" Target="https://www.synergysportstech.com/Synergy/Sport/Basketball/web/teamsst/Video/QuantifiedTeam2Printable.aspx?iTeamID=2067&amp;iSeasonID=2020&amp;iGameSubTypeID=83&amp;offensive=0&amp;pergame=0" TargetMode="External"/><Relationship Id="rId451" Type="http://schemas.openxmlformats.org/officeDocument/2006/relationships/hyperlink" Target="https://www.synergysportstech.com/Synergy/Sport/Basketball/web/teamsst/Video/QuantifiedTeam2Printable.aspx?iTeamID=2096&amp;iSeasonID=2020&amp;iGameSubTypeID=83&amp;offensive=1&amp;pergame=0" TargetMode="External"/><Relationship Id="rId493" Type="http://schemas.openxmlformats.org/officeDocument/2006/relationships/hyperlink" Target="https://www.synergysportstech.com/Synergy/Sport/Basketball/web/teamsst/Video/QuantifiedTeam2Printable.aspx?iTeamID=2176&amp;iSeasonID=2020&amp;iGameSubTypeID=83&amp;offensive=1&amp;pergame=0" TargetMode="External"/><Relationship Id="rId507" Type="http://schemas.openxmlformats.org/officeDocument/2006/relationships/hyperlink" Target="https://www.synergysportstech.com/Synergy/Sport/Basketball/web/teamsst/Video/QuantifiedTeam2Printable.aspx?iTeamID=2258&amp;iSeasonID=2020&amp;iGameSubTypeID=83&amp;offensive=1&amp;pergame=0" TargetMode="External"/><Relationship Id="rId549" Type="http://schemas.openxmlformats.org/officeDocument/2006/relationships/hyperlink" Target="https://www.synergysportstech.com/Synergy/Sport/Basketball/web/teamsst/Video/QuantifiedTeam2Printable.aspx?iTeamID=2753&amp;iSeasonID=2020&amp;iGameSubTypeID=83&amp;offensive=1&amp;pergame=0" TargetMode="External"/><Relationship Id="rId50" Type="http://schemas.openxmlformats.org/officeDocument/2006/relationships/hyperlink" Target="https://www.synergysportstech.com/Synergy/Sport/Basketball/web/teamsst/Video/QuantifiedTeam2Printable.aspx?iTeamID=2318&amp;iSeasonID=2020&amp;iGameSubTypeID=83&amp;offensive=0&amp;pergame=0" TargetMode="External"/><Relationship Id="rId104" Type="http://schemas.openxmlformats.org/officeDocument/2006/relationships/hyperlink" Target="https://www.synergysportstech.com/Synergy/Sport/Basketball/web/teamsst/Video/QuantifiedTeam2Printable.aspx?iTeamID=2084&amp;iSeasonID=2020&amp;iGameSubTypeID=83&amp;offensive=0&amp;pergame=0" TargetMode="External"/><Relationship Id="rId146" Type="http://schemas.openxmlformats.org/officeDocument/2006/relationships/hyperlink" Target="https://www.synergysportstech.com/Synergy/Sport/Basketball/web/teamsst/Video/QuantifiedTeam2Printable.aspx?iTeamID=2085&amp;iSeasonID=2020&amp;iGameSubTypeID=83&amp;offensive=0&amp;pergame=0" TargetMode="External"/><Relationship Id="rId188" Type="http://schemas.openxmlformats.org/officeDocument/2006/relationships/hyperlink" Target="https://www.synergysportstech.com/Synergy/Sport/Basketball/web/teamsst/Video/QuantifiedTeam2Printable.aspx?iTeamID=2657&amp;iSeasonID=2020&amp;iGameSubTypeID=83&amp;offensive=0&amp;pergame=0" TargetMode="External"/><Relationship Id="rId311" Type="http://schemas.openxmlformats.org/officeDocument/2006/relationships/hyperlink" Target="https://www.synergysportstech.com/Synergy/Sport/Basketball/web/teamsst/Video/QuantifiedTeam2Printable.aspx?iTeamID=1000&amp;iSeasonID=2020&amp;iGameSubTypeID=83&amp;offensive=1&amp;pergame=0" TargetMode="External"/><Relationship Id="rId353" Type="http://schemas.openxmlformats.org/officeDocument/2006/relationships/hyperlink" Target="https://www.synergysportstech.com/Synergy/Sport/Basketball/web/teamsst/Video/QuantifiedTeam2Printable.aspx?iTeamID=2239&amp;iSeasonID=2020&amp;iGameSubTypeID=83&amp;offensive=1&amp;pergame=0" TargetMode="External"/><Relationship Id="rId395" Type="http://schemas.openxmlformats.org/officeDocument/2006/relationships/hyperlink" Target="https://www.synergysportstech.com/Synergy/Sport/Basketball/web/teamsst/Video/QuantifiedTeam2Printable.aspx?iTeamID=2141&amp;iSeasonID=2020&amp;iGameSubTypeID=83&amp;offensive=1&amp;pergame=0" TargetMode="External"/><Relationship Id="rId409" Type="http://schemas.openxmlformats.org/officeDocument/2006/relationships/hyperlink" Target="https://www.synergysportstech.com/Synergy/Sport/Basketball/web/teamsst/Video/QuantifiedTeam2Printable.aspx?iTeamID=975&amp;iSeasonID=2020&amp;iGameSubTypeID=83&amp;offensive=1&amp;pergame=0" TargetMode="External"/><Relationship Id="rId560" Type="http://schemas.openxmlformats.org/officeDocument/2006/relationships/hyperlink" Target="https://www.synergysportstech.com/Synergy/Sport/Basketball/web/teamsst/Video/QuantifiedTeam2Printable.aspx?iTeamID=2325&amp;iSeasonID=2020&amp;iGameSubTypeID=83&amp;offensive=0&amp;pergame=0" TargetMode="External"/><Relationship Id="rId92" Type="http://schemas.openxmlformats.org/officeDocument/2006/relationships/hyperlink" Target="https://www.synergysportstech.com/Synergy/Sport/Basketball/web/teamsst/Video/QuantifiedTeam2Printable.aspx?iTeamID=979&amp;iSeasonID=2020&amp;iGameSubTypeID=83&amp;offensive=0&amp;pergame=0" TargetMode="External"/><Relationship Id="rId213" Type="http://schemas.openxmlformats.org/officeDocument/2006/relationships/hyperlink" Target="https://www.synergysportstech.com/Synergy/Sport/Basketball/web/teamsst/Video/QuantifiedTeam2Printable.aspx?iTeamID=2094&amp;iSeasonID=2020&amp;iGameSubTypeID=83&amp;offensive=1&amp;pergame=0" TargetMode="External"/><Relationship Id="rId420" Type="http://schemas.openxmlformats.org/officeDocument/2006/relationships/hyperlink" Target="https://www.synergysportstech.com/Synergy/Sport/Basketball/web/teamsst/Video/QuantifiedTeam2Printable.aspx?iTeamID=2225&amp;iSeasonID=2020&amp;iGameSubTypeID=83&amp;offensive=0&amp;pergame=0" TargetMode="External"/><Relationship Id="rId616" Type="http://schemas.openxmlformats.org/officeDocument/2006/relationships/hyperlink" Target="https://www.synergysportstech.com/Synergy/Sport/Basketball/web/teamsst/Video/QuantifiedTeam2Printable.aspx?iTeamID=2179&amp;iSeasonID=2020&amp;iGameSubTypeID=83&amp;offensive=0&amp;pergame=0" TargetMode="External"/><Relationship Id="rId658" Type="http://schemas.openxmlformats.org/officeDocument/2006/relationships/hyperlink" Target="https://www.synergysportstech.com/Synergy/Sport/Basketball/web/teamsst/Video/QuantifiedTeam2Printable.aspx?iTeamID=2196&amp;iSeasonID=2020&amp;iGameSubTypeID=83&amp;offensive=0&amp;pergame=0" TargetMode="External"/><Relationship Id="rId255" Type="http://schemas.openxmlformats.org/officeDocument/2006/relationships/hyperlink" Target="https://www.synergysportstech.com/Synergy/Sport/Basketball/web/teamsst/Video/QuantifiedTeam2Printable.aspx?iTeamID=2322&amp;iSeasonID=2020&amp;iGameSubTypeID=83&amp;offensive=1&amp;pergame=0" TargetMode="External"/><Relationship Id="rId297" Type="http://schemas.openxmlformats.org/officeDocument/2006/relationships/hyperlink" Target="https://www.synergysportstech.com/Synergy/Sport/Basketball/web/teamsst/Video/QuantifiedTeam2Printable.aspx?iTeamID=2135&amp;iSeasonID=2020&amp;iGameSubTypeID=83&amp;offensive=1&amp;pergame=0" TargetMode="External"/><Relationship Id="rId462" Type="http://schemas.openxmlformats.org/officeDocument/2006/relationships/hyperlink" Target="https://www.synergysportstech.com/Synergy/Sport/Basketball/web/teamsst/Video/QuantifiedTeam2Printable.aspx?iTeamID=2331&amp;iSeasonID=2020&amp;iGameSubTypeID=83&amp;offensive=0&amp;pergame=0" TargetMode="External"/><Relationship Id="rId518" Type="http://schemas.openxmlformats.org/officeDocument/2006/relationships/hyperlink" Target="https://www.synergysportstech.com/Synergy/Sport/Basketball/web/teamsst/Video/QuantifiedTeam2Printable.aspx?iTeamID=994&amp;iSeasonID=2020&amp;iGameSubTypeID=83&amp;offensive=0&amp;pergame=0" TargetMode="External"/><Relationship Id="rId115" Type="http://schemas.openxmlformats.org/officeDocument/2006/relationships/hyperlink" Target="https://www.synergysportstech.com/Synergy/Sport/Basketball/web/teamsst/Video/QuantifiedTeam2Printable.aspx?iTeamID=2215&amp;iSeasonID=2020&amp;iGameSubTypeID=83&amp;offensive=1&amp;pergame=0" TargetMode="External"/><Relationship Id="rId157" Type="http://schemas.openxmlformats.org/officeDocument/2006/relationships/hyperlink" Target="https://www.synergysportstech.com/Synergy/Sport/Basketball/web/teamsst/Video/QuantifiedTeam2Printable.aspx?iTeamID=2273&amp;iSeasonID=2020&amp;iGameSubTypeID=83&amp;offensive=1&amp;pergame=0" TargetMode="External"/><Relationship Id="rId322" Type="http://schemas.openxmlformats.org/officeDocument/2006/relationships/hyperlink" Target="https://www.synergysportstech.com/Synergy/Sport/Basketball/web/teamsst/Video/QuantifiedTeam2Printable.aspx?iTeamID=2296&amp;iSeasonID=2020&amp;iGameSubTypeID=83&amp;offensive=0&amp;pergame=0" TargetMode="External"/><Relationship Id="rId364" Type="http://schemas.openxmlformats.org/officeDocument/2006/relationships/hyperlink" Target="https://www.synergysportstech.com/Synergy/Sport/Basketball/web/teamsst/Video/QuantifiedTeam2Printable.aspx?iTeamID=2755&amp;iSeasonID=2020&amp;iGameSubTypeID=83&amp;offensive=0&amp;pergame=0" TargetMode="External"/><Relationship Id="rId61" Type="http://schemas.openxmlformats.org/officeDocument/2006/relationships/hyperlink" Target="https://www.synergysportstech.com/Synergy/Sport/Basketball/web/teamsst/Video/QuantifiedTeam2Printable.aspx?iTeamID=2081&amp;iSeasonID=2020&amp;iGameSubTypeID=83&amp;offensive=1&amp;pergame=0" TargetMode="External"/><Relationship Id="rId199" Type="http://schemas.openxmlformats.org/officeDocument/2006/relationships/hyperlink" Target="https://www.synergysportstech.com/Synergy/Sport/Basketball/web/teamsst/Video/QuantifiedTeam2Printable.aspx?iTeamID=2087&amp;iSeasonID=2020&amp;iGameSubTypeID=83&amp;offensive=1&amp;pergame=0" TargetMode="External"/><Relationship Id="rId571" Type="http://schemas.openxmlformats.org/officeDocument/2006/relationships/hyperlink" Target="https://www.synergysportstech.com/Synergy/Sport/Basketball/web/teamsst/Video/QuantifiedTeam2Printable.aspx?iTeamID=971&amp;iSeasonID=2020&amp;iGameSubTypeID=83&amp;offensive=1&amp;pergame=0" TargetMode="External"/><Relationship Id="rId627" Type="http://schemas.openxmlformats.org/officeDocument/2006/relationships/hyperlink" Target="https://www.synergysportstech.com/Synergy/Sport/Basketball/web/teamsst/Video/QuantifiedTeam2Printable.aspx?iTeamID=982&amp;iSeasonID=2020&amp;iGameSubTypeID=83&amp;offensive=1&amp;pergame=0" TargetMode="External"/><Relationship Id="rId669" Type="http://schemas.openxmlformats.org/officeDocument/2006/relationships/hyperlink" Target="https://www.synergysportstech.com/Synergy/Sport/Basketball/web/teamsst/Video/QuantifiedTeam2Printable.aspx?iTeamID=2168&amp;iSeasonID=2020&amp;iGameSubTypeID=83&amp;offensive=1&amp;pergame=0" TargetMode="External"/><Relationship Id="rId19" Type="http://schemas.openxmlformats.org/officeDocument/2006/relationships/hyperlink" Target="https://www.synergysportstech.com/Synergy/Sport/Basketball/web/teamsst/Video/QuantifiedTeam2Printable.aspx?iTeamID=2261&amp;iSeasonID=2020&amp;iGameSubTypeID=83&amp;offensive=1&amp;pergame=0" TargetMode="External"/><Relationship Id="rId224" Type="http://schemas.openxmlformats.org/officeDocument/2006/relationships/hyperlink" Target="https://www.synergysportstech.com/Synergy/Sport/Basketball/web/teamsst/Video/QuantifiedTeam2Printable.aspx?iTeamID=1329&amp;iSeasonID=2020&amp;iGameSubTypeID=83&amp;offensive=0&amp;pergame=0" TargetMode="External"/><Relationship Id="rId266" Type="http://schemas.openxmlformats.org/officeDocument/2006/relationships/hyperlink" Target="https://www.synergysportstech.com/Synergy/Sport/Basketball/web/teamsst/Video/QuantifiedTeam2Printable.aspx?iTeamID=2108&amp;iSeasonID=2020&amp;iGameSubTypeID=83&amp;offensive=0&amp;pergame=0" TargetMode="External"/><Relationship Id="rId431" Type="http://schemas.openxmlformats.org/officeDocument/2006/relationships/hyperlink" Target="https://www.synergysportstech.com/Synergy/Sport/Basketball/web/teamsst/Video/QuantifiedTeam2Printable.aspx?iTeamID=2124&amp;iSeasonID=2020&amp;iGameSubTypeID=83&amp;offensive=1&amp;pergame=0" TargetMode="External"/><Relationship Id="rId473" Type="http://schemas.openxmlformats.org/officeDocument/2006/relationships/hyperlink" Target="https://www.synergysportstech.com/Synergy/Sport/Basketball/web/teamsst/Video/QuantifiedTeam2Printable.aspx?iTeamID=2078&amp;iSeasonID=2020&amp;iGameSubTypeID=83&amp;offensive=1&amp;pergame=0" TargetMode="External"/><Relationship Id="rId529" Type="http://schemas.openxmlformats.org/officeDocument/2006/relationships/hyperlink" Target="https://www.synergysportstech.com/Synergy/Sport/Basketball/web/teamsst/Video/QuantifiedTeam2Printable.aspx?iTeamID=2372&amp;iSeasonID=2020&amp;iGameSubTypeID=83&amp;offensive=1&amp;pergame=0" TargetMode="External"/><Relationship Id="rId680" Type="http://schemas.openxmlformats.org/officeDocument/2006/relationships/hyperlink" Target="https://www.synergysportstech.com/Synergy/Sport/Basketball/web/teamsst/Video/QuantifiedTeam2Printable.aspx?iTeamID=2117&amp;iSeasonID=2020&amp;iGameSubTypeID=83&amp;offensive=0&amp;pergame=0" TargetMode="External"/><Relationship Id="rId30" Type="http://schemas.openxmlformats.org/officeDocument/2006/relationships/hyperlink" Target="https://www.synergysportstech.com/Synergy/Sport/Basketball/web/teamsst/Video/QuantifiedTeam2Printable.aspx?iTeamID=2242&amp;iSeasonID=2020&amp;iGameSubTypeID=83&amp;offensive=0&amp;pergame=0" TargetMode="External"/><Relationship Id="rId126" Type="http://schemas.openxmlformats.org/officeDocument/2006/relationships/hyperlink" Target="https://www.synergysportstech.com/Synergy/Sport/Basketball/web/teamsst/Video/QuantifiedTeam2Printable.aspx?iTeamID=2291&amp;iSeasonID=2020&amp;iGameSubTypeID=83&amp;offensive=0&amp;pergame=0" TargetMode="External"/><Relationship Id="rId168" Type="http://schemas.openxmlformats.org/officeDocument/2006/relationships/hyperlink" Target="https://www.synergysportstech.com/Synergy/Sport/Basketball/web/teamsst/Video/QuantifiedTeam2Printable.aspx?iTeamID=998&amp;iSeasonID=2020&amp;iGameSubTypeID=83&amp;offensive=0&amp;pergame=0" TargetMode="External"/><Relationship Id="rId333" Type="http://schemas.openxmlformats.org/officeDocument/2006/relationships/hyperlink" Target="https://www.synergysportstech.com/Synergy/Sport/Basketball/web/teamsst/Video/QuantifiedTeam2Printable.aspx?iTeamID=2147&amp;iSeasonID=2020&amp;iGameSubTypeID=83&amp;offensive=1&amp;pergame=0" TargetMode="External"/><Relationship Id="rId540" Type="http://schemas.openxmlformats.org/officeDocument/2006/relationships/hyperlink" Target="https://www.synergysportstech.com/Synergy/Sport/Basketball/web/teamsst/Video/QuantifiedTeam2Printable.aspx?iTeamID=2209&amp;iSeasonID=2020&amp;iGameSubTypeID=83&amp;offensive=0&amp;pergame=0" TargetMode="External"/><Relationship Id="rId72" Type="http://schemas.openxmlformats.org/officeDocument/2006/relationships/hyperlink" Target="https://www.synergysportstech.com/Synergy/Sport/Basketball/web/teamsst/Video/QuantifiedTeam2Printable.aspx?iTeamID=2174&amp;iSeasonID=2020&amp;iGameSubTypeID=83&amp;offensive=0&amp;pergame=0" TargetMode="External"/><Relationship Id="rId375" Type="http://schemas.openxmlformats.org/officeDocument/2006/relationships/hyperlink" Target="https://www.synergysportstech.com/Synergy/Sport/Basketball/web/teamsst/Video/QuantifiedTeam2Printable.aspx?iTeamID=2170&amp;iSeasonID=2020&amp;iGameSubTypeID=83&amp;offensive=1&amp;pergame=0" TargetMode="External"/><Relationship Id="rId582" Type="http://schemas.openxmlformats.org/officeDocument/2006/relationships/hyperlink" Target="https://www.synergysportstech.com/Synergy/Sport/Basketball/web/teamsst/Video/QuantifiedTeam2Printable.aspx?iTeamID=2132&amp;iSeasonID=2020&amp;iGameSubTypeID=83&amp;offensive=0&amp;pergame=0" TargetMode="External"/><Relationship Id="rId638" Type="http://schemas.openxmlformats.org/officeDocument/2006/relationships/hyperlink" Target="https://www.synergysportstech.com/Synergy/Sport/Basketball/web/teamsst/Video/QuantifiedTeam2Printable.aspx?iTeamID=2366&amp;iSeasonID=2020&amp;iGameSubTypeID=83&amp;offensive=0&amp;pergame=0" TargetMode="External"/><Relationship Id="rId3" Type="http://schemas.openxmlformats.org/officeDocument/2006/relationships/hyperlink" Target="https://www.synergysportstech.com/Synergy/Sport/Basketball/web/teamsst/Video/QuantifiedTeam2Printable.aspx?iTeamID=996&amp;iSeasonID=2020&amp;iGameSubTypeID=83&amp;offensive=1&amp;pergame=0" TargetMode="External"/><Relationship Id="rId235" Type="http://schemas.openxmlformats.org/officeDocument/2006/relationships/hyperlink" Target="https://www.synergysportstech.com/Synergy/Sport/Basketball/web/teamsst/Video/QuantifiedTeam2Printable.aspx?iTeamID=2154&amp;iSeasonID=2020&amp;iGameSubTypeID=83&amp;offensive=1&amp;pergame=0" TargetMode="External"/><Relationship Id="rId277" Type="http://schemas.openxmlformats.org/officeDocument/2006/relationships/hyperlink" Target="https://www.synergysportstech.com/Synergy/Sport/Basketball/web/teamsst/Video/QuantifiedTeam2Printable.aspx?iTeamID=3138&amp;iSeasonID=2020&amp;iGameSubTypeID=83&amp;offensive=1&amp;pergame=0" TargetMode="External"/><Relationship Id="rId400" Type="http://schemas.openxmlformats.org/officeDocument/2006/relationships/hyperlink" Target="https://www.synergysportstech.com/Synergy/Sport/Basketball/web/teamsst/Video/QuantifiedTeam2Printable.aspx?iTeamID=1318&amp;iSeasonID=2020&amp;iGameSubTypeID=83&amp;offensive=0&amp;pergame=0" TargetMode="External"/><Relationship Id="rId442" Type="http://schemas.openxmlformats.org/officeDocument/2006/relationships/hyperlink" Target="https://www.synergysportstech.com/Synergy/Sport/Basketball/web/teamsst/Video/QuantifiedTeam2Printable.aspx?iTeamID=2062&amp;iSeasonID=2020&amp;iGameSubTypeID=83&amp;offensive=0&amp;pergame=0" TargetMode="External"/><Relationship Id="rId484" Type="http://schemas.openxmlformats.org/officeDocument/2006/relationships/hyperlink" Target="https://www.synergysportstech.com/Synergy/Sport/Basketball/web/teamsst/Video/QuantifiedTeam2Printable.aspx?iTeamID=2155&amp;iSeasonID=2020&amp;iGameSubTypeID=83&amp;offensive=0&amp;pergame=0" TargetMode="External"/><Relationship Id="rId137" Type="http://schemas.openxmlformats.org/officeDocument/2006/relationships/hyperlink" Target="https://www.synergysportstech.com/Synergy/Sport/Basketball/web/teamsst/Video/QuantifiedTeam2Printable.aspx?iTeamID=2218&amp;iSeasonID=2020&amp;iGameSubTypeID=83&amp;offensive=1&amp;pergame=0" TargetMode="External"/><Relationship Id="rId302" Type="http://schemas.openxmlformats.org/officeDocument/2006/relationships/hyperlink" Target="https://www.synergysportstech.com/Synergy/Sport/Basketball/web/teamsst/Video/QuantifiedTeam2Printable.aspx?iTeamID=2246&amp;iSeasonID=2020&amp;iGameSubTypeID=83&amp;offensive=0&amp;pergame=0" TargetMode="External"/><Relationship Id="rId344" Type="http://schemas.openxmlformats.org/officeDocument/2006/relationships/hyperlink" Target="https://www.synergysportstech.com/Synergy/Sport/Basketball/web/teamsst/Video/QuantifiedTeam2Printable.aspx?iTeamID=2139&amp;iSeasonID=2020&amp;iGameSubTypeID=83&amp;offensive=0&amp;pergame=0" TargetMode="External"/><Relationship Id="rId41" Type="http://schemas.openxmlformats.org/officeDocument/2006/relationships/hyperlink" Target="https://www.synergysportstech.com/Synergy/Sport/Basketball/web/teamsst/Video/QuantifiedTeam2Printable.aspx?iTeamID=2277&amp;iSeasonID=2020&amp;iGameSubTypeID=83&amp;offensive=1&amp;pergame=0" TargetMode="External"/><Relationship Id="rId83" Type="http://schemas.openxmlformats.org/officeDocument/2006/relationships/hyperlink" Target="https://www.synergysportstech.com/Synergy/Sport/Basketball/web/teamsst/Video/QuantifiedTeam2Printable.aspx?iTeamID=2197&amp;iSeasonID=2020&amp;iGameSubTypeID=83&amp;offensive=1&amp;pergame=0" TargetMode="External"/><Relationship Id="rId179" Type="http://schemas.openxmlformats.org/officeDocument/2006/relationships/hyperlink" Target="https://www.synergysportstech.com/Synergy/Sport/Basketball/web/teamsst/Video/QuantifiedTeam2Printable.aspx?iTeamID=2069&amp;iSeasonID=2020&amp;iGameSubTypeID=83&amp;offensive=1&amp;pergame=0" TargetMode="External"/><Relationship Id="rId386" Type="http://schemas.openxmlformats.org/officeDocument/2006/relationships/hyperlink" Target="https://www.synergysportstech.com/Synergy/Sport/Basketball/web/teamsst/Video/QuantifiedTeam2Printable.aspx?iTeamID=2114&amp;iSeasonID=2020&amp;iGameSubTypeID=83&amp;offensive=0&amp;pergame=0" TargetMode="External"/><Relationship Id="rId551" Type="http://schemas.openxmlformats.org/officeDocument/2006/relationships/hyperlink" Target="https://www.synergysportstech.com/Synergy/Sport/Basketball/web/teamsst/Video/QuantifiedTeam2Printable.aspx?iTeamID=2404&amp;iSeasonID=2020&amp;iGameSubTypeID=83&amp;offensive=1&amp;pergame=0" TargetMode="External"/><Relationship Id="rId593" Type="http://schemas.openxmlformats.org/officeDocument/2006/relationships/hyperlink" Target="https://www.synergysportstech.com/Synergy/Sport/Basketball/web/teamsst/Video/QuantifiedTeam2Printable.aspx?iTeamID=2145&amp;iSeasonID=2020&amp;iGameSubTypeID=83&amp;offensive=1&amp;pergame=0" TargetMode="External"/><Relationship Id="rId607" Type="http://schemas.openxmlformats.org/officeDocument/2006/relationships/hyperlink" Target="https://www.synergysportstech.com/Synergy/Sport/Basketball/web/teamsst/Video/QuantifiedTeam2Printable.aspx?iTeamID=2071&amp;iSeasonID=2020&amp;iGameSubTypeID=83&amp;offensive=1&amp;pergame=0" TargetMode="External"/><Relationship Id="rId649" Type="http://schemas.openxmlformats.org/officeDocument/2006/relationships/hyperlink" Target="https://www.synergysportstech.com/Synergy/Sport/Basketball/web/teamsst/Video/QuantifiedTeam2Printable.aspx?iTeamID=986&amp;iSeasonID=2020&amp;iGameSubTypeID=83&amp;offensive=1&amp;pergame=0" TargetMode="External"/><Relationship Id="rId190" Type="http://schemas.openxmlformats.org/officeDocument/2006/relationships/hyperlink" Target="https://www.synergysportstech.com/Synergy/Sport/Basketball/web/teamsst/Video/QuantifiedTeam2Printable.aspx?iTeamID=2188&amp;iSeasonID=2020&amp;iGameSubTypeID=83&amp;offensive=0&amp;pergame=0" TargetMode="External"/><Relationship Id="rId204" Type="http://schemas.openxmlformats.org/officeDocument/2006/relationships/hyperlink" Target="https://www.synergysportstech.com/Synergy/Sport/Basketball/web/teamsst/Video/QuantifiedTeam2Printable.aspx?iTeamID=2181&amp;iSeasonID=2020&amp;iGameSubTypeID=83&amp;offensive=0&amp;pergame=0" TargetMode="External"/><Relationship Id="rId246" Type="http://schemas.openxmlformats.org/officeDocument/2006/relationships/hyperlink" Target="https://www.synergysportstech.com/Synergy/Sport/Basketball/web/teamsst/Video/QuantifiedTeam2Printable.aspx?iTeamID=2314&amp;iSeasonID=2020&amp;iGameSubTypeID=83&amp;offensive=0&amp;pergame=0" TargetMode="External"/><Relationship Id="rId288" Type="http://schemas.openxmlformats.org/officeDocument/2006/relationships/hyperlink" Target="https://www.synergysportstech.com/Synergy/Sport/Basketball/web/teamsst/Video/QuantifiedTeam2Printable.aspx?iTeamID=2392&amp;iSeasonID=2020&amp;iGameSubTypeID=83&amp;offensive=0&amp;pergame=0" TargetMode="External"/><Relationship Id="rId411" Type="http://schemas.openxmlformats.org/officeDocument/2006/relationships/hyperlink" Target="https://www.synergysportstech.com/Synergy/Sport/Basketball/web/teamsst/Video/QuantifiedTeam2Printable.aspx?iTeamID=2336&amp;iSeasonID=2020&amp;iGameSubTypeID=83&amp;offensive=1&amp;pergame=0" TargetMode="External"/><Relationship Id="rId453" Type="http://schemas.openxmlformats.org/officeDocument/2006/relationships/hyperlink" Target="https://www.synergysportstech.com/Synergy/Sport/Basketball/web/teamsst/Video/QuantifiedTeam2Printable.aspx?iTeamID=2228&amp;iSeasonID=2020&amp;iGameSubTypeID=83&amp;offensive=1&amp;pergame=0" TargetMode="External"/><Relationship Id="rId509" Type="http://schemas.openxmlformats.org/officeDocument/2006/relationships/hyperlink" Target="https://www.synergysportstech.com/Synergy/Sport/Basketball/web/teamsst/Video/QuantifiedTeam2Printable.aspx?iTeamID=2755&amp;iSeasonID=2020&amp;iGameSubTypeID=83&amp;offensive=1&amp;pergame=0" TargetMode="External"/><Relationship Id="rId660" Type="http://schemas.openxmlformats.org/officeDocument/2006/relationships/hyperlink" Target="https://www.synergysportstech.com/Synergy/Sport/Basketball/web/teamsst/Video/QuantifiedTeam2Printable.aspx?iTeamID=970&amp;iSeasonID=2020&amp;iGameSubTypeID=83&amp;offensive=0&amp;pergame=0" TargetMode="External"/><Relationship Id="rId106" Type="http://schemas.openxmlformats.org/officeDocument/2006/relationships/hyperlink" Target="https://www.synergysportstech.com/Synergy/Sport/Basketball/web/teamsst/Video/QuantifiedTeam2Printable.aspx?iTeamID=2305&amp;iSeasonID=2020&amp;iGameSubTypeID=83&amp;offensive=0&amp;pergame=0" TargetMode="External"/><Relationship Id="rId313" Type="http://schemas.openxmlformats.org/officeDocument/2006/relationships/hyperlink" Target="https://www.synergysportstech.com/Synergy/Sport/Basketball/web/teamsst/Video/QuantifiedTeam2Printable.aspx?iTeamID=2198&amp;iSeasonID=2020&amp;iGameSubTypeID=83&amp;offensive=1&amp;pergame=0" TargetMode="External"/><Relationship Id="rId495" Type="http://schemas.openxmlformats.org/officeDocument/2006/relationships/hyperlink" Target="https://www.synergysportstech.com/Synergy/Sport/Basketball/web/teamsst/Video/QuantifiedTeam2Printable.aspx?iTeamID=2329&amp;iSeasonID=2020&amp;iGameSubTypeID=83&amp;offensive=1&amp;pergame=0" TargetMode="External"/><Relationship Id="rId10" Type="http://schemas.openxmlformats.org/officeDocument/2006/relationships/hyperlink" Target="https://www.synergysportstech.com/Synergy/Sport/Basketball/web/teamsst/Video/QuantifiedTeam2Printable.aspx?iTeamID=2430&amp;iSeasonID=2020&amp;iGameSubTypeID=83&amp;offensive=0&amp;pergame=0" TargetMode="External"/><Relationship Id="rId52" Type="http://schemas.openxmlformats.org/officeDocument/2006/relationships/hyperlink" Target="https://www.synergysportstech.com/Synergy/Sport/Basketball/web/teamsst/Video/QuantifiedTeam2Printable.aspx?iTeamID=2184&amp;iSeasonID=2020&amp;iGameSubTypeID=83&amp;offensive=0&amp;pergame=0" TargetMode="External"/><Relationship Id="rId94" Type="http://schemas.openxmlformats.org/officeDocument/2006/relationships/hyperlink" Target="https://www.synergysportstech.com/Synergy/Sport/Basketball/web/teamsst/Video/QuantifiedTeam2Printable.aspx?iTeamID=2278&amp;iSeasonID=2020&amp;iGameSubTypeID=83&amp;offensive=0&amp;pergame=0" TargetMode="External"/><Relationship Id="rId148" Type="http://schemas.openxmlformats.org/officeDocument/2006/relationships/hyperlink" Target="https://www.synergysportstech.com/Synergy/Sport/Basketball/web/teamsst/Video/QuantifiedTeam2Printable.aspx?iTeamID=965&amp;iSeasonID=2020&amp;iGameSubTypeID=83&amp;offensive=0&amp;pergame=0" TargetMode="External"/><Relationship Id="rId355" Type="http://schemas.openxmlformats.org/officeDocument/2006/relationships/hyperlink" Target="https://www.synergysportstech.com/Synergy/Sport/Basketball/web/teamsst/Video/QuantifiedTeam2Printable.aspx?iTeamID=2075&amp;iSeasonID=2020&amp;iGameSubTypeID=83&amp;offensive=1&amp;pergame=0" TargetMode="External"/><Relationship Id="rId397" Type="http://schemas.openxmlformats.org/officeDocument/2006/relationships/hyperlink" Target="https://www.synergysportstech.com/Synergy/Sport/Basketball/web/teamsst/Video/QuantifiedTeam2Printable.aspx?iTeamID=2144&amp;iSeasonID=2020&amp;iGameSubTypeID=83&amp;offensive=1&amp;pergame=0" TargetMode="External"/><Relationship Id="rId520" Type="http://schemas.openxmlformats.org/officeDocument/2006/relationships/hyperlink" Target="https://www.synergysportstech.com/Synergy/Sport/Basketball/web/teamsst/Video/QuantifiedTeam2Printable.aspx?iTeamID=2356&amp;iSeasonID=2020&amp;iGameSubTypeID=83&amp;offensive=0&amp;pergame=0" TargetMode="External"/><Relationship Id="rId562" Type="http://schemas.openxmlformats.org/officeDocument/2006/relationships/hyperlink" Target="https://www.synergysportstech.com/Synergy/Sport/Basketball/web/teamsst/Video/QuantifiedTeam2Printable.aspx?iTeamID=2364&amp;iSeasonID=2020&amp;iGameSubTypeID=83&amp;offensive=0&amp;pergame=0" TargetMode="External"/><Relationship Id="rId618" Type="http://schemas.openxmlformats.org/officeDocument/2006/relationships/hyperlink" Target="https://www.synergysportstech.com/Synergy/Sport/Basketball/web/teamsst/Video/QuantifiedTeam2Printable.aspx?iTeamID=2116&amp;iSeasonID=2020&amp;iGameSubTypeID=83&amp;offensive=0&amp;pergame=0" TargetMode="External"/><Relationship Id="rId215" Type="http://schemas.openxmlformats.org/officeDocument/2006/relationships/hyperlink" Target="https://www.synergysportstech.com/Synergy/Sport/Basketball/web/teamsst/Video/QuantifiedTeam2Printable.aspx?iTeamID=2375&amp;iSeasonID=2020&amp;iGameSubTypeID=83&amp;offensive=1&amp;pergame=0" TargetMode="External"/><Relationship Id="rId257" Type="http://schemas.openxmlformats.org/officeDocument/2006/relationships/hyperlink" Target="https://www.synergysportstech.com/Synergy/Sport/Basketball/web/teamsst/Video/QuantifiedTeam2Printable.aspx?iTeamID=2361&amp;iSeasonID=2020&amp;iGameSubTypeID=83&amp;offensive=1&amp;pergame=0" TargetMode="External"/><Relationship Id="rId422" Type="http://schemas.openxmlformats.org/officeDocument/2006/relationships/hyperlink" Target="https://www.synergysportstech.com/Synergy/Sport/Basketball/web/teamsst/Video/QuantifiedTeam2Printable.aspx?iTeamID=985&amp;iSeasonID=2020&amp;iGameSubTypeID=83&amp;offensive=0&amp;pergame=0" TargetMode="External"/><Relationship Id="rId464" Type="http://schemas.openxmlformats.org/officeDocument/2006/relationships/hyperlink" Target="https://www.synergysportstech.com/Synergy/Sport/Basketball/web/teamsst/Video/QuantifiedTeam2Printable.aspx?iTeamID=2256&amp;iSeasonID=2020&amp;iGameSubTypeID=83&amp;offensive=0&amp;pergame=0" TargetMode="External"/><Relationship Id="rId299" Type="http://schemas.openxmlformats.org/officeDocument/2006/relationships/hyperlink" Target="https://www.synergysportstech.com/Synergy/Sport/Basketball/web/teamsst/Video/QuantifiedTeam2Printable.aspx?iTeamID=2196&amp;iSeasonID=2020&amp;iGameSubTypeID=83&amp;offensive=1&amp;pergame=0" TargetMode="External"/><Relationship Id="rId63" Type="http://schemas.openxmlformats.org/officeDocument/2006/relationships/hyperlink" Target="https://www.synergysportstech.com/Synergy/Sport/Basketball/web/teamsst/Video/QuantifiedTeam2Printable.aspx?iTeamID=2382&amp;iSeasonID=2020&amp;iGameSubTypeID=83&amp;offensive=1&amp;pergame=0" TargetMode="External"/><Relationship Id="rId159" Type="http://schemas.openxmlformats.org/officeDocument/2006/relationships/hyperlink" Target="https://www.synergysportstech.com/Synergy/Sport/Basketball/web/teamsst/Video/QuantifiedTeam2Printable.aspx?iTeamID=2318&amp;iSeasonID=2020&amp;iGameSubTypeID=83&amp;offensive=1&amp;pergame=0" TargetMode="External"/><Relationship Id="rId366" Type="http://schemas.openxmlformats.org/officeDocument/2006/relationships/hyperlink" Target="https://www.synergysportstech.com/Synergy/Sport/Basketball/web/teamsst/Video/QuantifiedTeam2Printable.aspx?iTeamID=2105&amp;iSeasonID=2020&amp;iGameSubTypeID=83&amp;offensive=0&amp;pergame=0" TargetMode="External"/><Relationship Id="rId573" Type="http://schemas.openxmlformats.org/officeDocument/2006/relationships/hyperlink" Target="https://www.synergysportstech.com/Synergy/Sport/Basketball/web/teamsst/Video/QuantifiedTeam2Printable.aspx?iTeamID=2073&amp;iSeasonID=2020&amp;iGameSubTypeID=83&amp;offensive=1&amp;pergame=0" TargetMode="External"/><Relationship Id="rId226" Type="http://schemas.openxmlformats.org/officeDocument/2006/relationships/hyperlink" Target="https://www.synergysportstech.com/Synergy/Sport/Basketball/web/teamsst/Video/QuantifiedTeam2Printable.aspx?iTeamID=2138&amp;iSeasonID=2020&amp;iGameSubTypeID=83&amp;offensive=0&amp;pergame=0" TargetMode="External"/><Relationship Id="rId433" Type="http://schemas.openxmlformats.org/officeDocument/2006/relationships/hyperlink" Target="https://www.synergysportstech.com/Synergy/Sport/Basketball/web/teamsst/Video/QuantifiedTeam2Printable.aspx?iTeamID=2219&amp;iSeasonID=2020&amp;iGameSubTypeID=83&amp;offensive=1&amp;pergame=0" TargetMode="External"/><Relationship Id="rId640" Type="http://schemas.openxmlformats.org/officeDocument/2006/relationships/hyperlink" Target="https://www.synergysportstech.com/Synergy/Sport/Basketball/web/teamsst/Video/QuantifiedTeam2Printable.aspx?iTeamID=2111&amp;iSeasonID=2020&amp;iGameSubTypeID=83&amp;offensive=0&amp;pergame=0" TargetMode="External"/><Relationship Id="rId74" Type="http://schemas.openxmlformats.org/officeDocument/2006/relationships/hyperlink" Target="https://www.synergysportstech.com/Synergy/Sport/Basketball/web/teamsst/Video/QuantifiedTeam2Printable.aspx?iTeamID=2154&amp;iSeasonID=2020&amp;iGameSubTypeID=83&amp;offensive=0&amp;pergame=0" TargetMode="External"/><Relationship Id="rId377" Type="http://schemas.openxmlformats.org/officeDocument/2006/relationships/hyperlink" Target="https://www.synergysportstech.com/Synergy/Sport/Basketball/web/teamsst/Video/QuantifiedTeam2Printable.aspx?iTeamID=2331&amp;iSeasonID=2020&amp;iGameSubTypeID=83&amp;offensive=1&amp;pergame=0" TargetMode="External"/><Relationship Id="rId500" Type="http://schemas.openxmlformats.org/officeDocument/2006/relationships/hyperlink" Target="https://www.synergysportstech.com/Synergy/Sport/Basketball/web/teamsst/Video/QuantifiedTeam2Printable.aspx?iTeamID=2063&amp;iSeasonID=2020&amp;iGameSubTypeID=83&amp;offensive=0&amp;pergame=0" TargetMode="External"/><Relationship Id="rId584" Type="http://schemas.openxmlformats.org/officeDocument/2006/relationships/hyperlink" Target="https://www.synergysportstech.com/Synergy/Sport/Basketball/web/teamsst/Video/QuantifiedTeam2Printable.aspx?iTeamID=2065&amp;iSeasonID=2020&amp;iGameSubTypeID=83&amp;offensive=0&amp;pergame=0" TargetMode="External"/><Relationship Id="rId5" Type="http://schemas.openxmlformats.org/officeDocument/2006/relationships/hyperlink" Target="https://www.synergysportstech.com/Synergy/Sport/Basketball/web/teamsst/Video/QuantifiedTeam2Printable.aspx?iTeamID=2074&amp;iSeasonID=2020&amp;iGameSubTypeID=83&amp;offensive=1&amp;pergame=0" TargetMode="External"/><Relationship Id="rId237" Type="http://schemas.openxmlformats.org/officeDocument/2006/relationships/hyperlink" Target="https://www.synergysportstech.com/Synergy/Sport/Basketball/web/teamsst/Video/QuantifiedTeam2Printable.aspx?iTeamID=2285&amp;iSeasonID=2020&amp;iGameSubTypeID=83&amp;offensive=1&amp;pergame=0" TargetMode="External"/><Relationship Id="rId444" Type="http://schemas.openxmlformats.org/officeDocument/2006/relationships/hyperlink" Target="https://www.synergysportstech.com/Synergy/Sport/Basketball/web/teamsst/Video/QuantifiedTeam2Printable.aspx?iTeamID=2389&amp;iSeasonID=2020&amp;iGameSubTypeID=83&amp;offensive=0&amp;pergame=0" TargetMode="External"/><Relationship Id="rId651" Type="http://schemas.openxmlformats.org/officeDocument/2006/relationships/hyperlink" Target="https://www.synergysportstech.com/Synergy/Sport/Basketball/web/teamsst/Video/QuantifiedTeam2Printable.aspx?iTeamID=1329&amp;iSeasonID=2020&amp;iGameSubTypeID=83&amp;offensive=1&amp;pergame=0" TargetMode="External"/><Relationship Id="rId290" Type="http://schemas.openxmlformats.org/officeDocument/2006/relationships/hyperlink" Target="https://www.synergysportstech.com/Synergy/Sport/Basketball/web/teamsst/Video/QuantifiedTeam2Printable.aspx?iTeamID=2342&amp;iSeasonID=2020&amp;iGameSubTypeID=83&amp;offensive=0&amp;pergame=0" TargetMode="External"/><Relationship Id="rId304" Type="http://schemas.openxmlformats.org/officeDocument/2006/relationships/hyperlink" Target="https://www.synergysportstech.com/Synergy/Sport/Basketball/web/teamsst/Video/QuantifiedTeam2Printable.aspx?iTeamID=2353&amp;iSeasonID=2020&amp;iGameSubTypeID=83&amp;offensive=0&amp;pergame=0" TargetMode="External"/><Relationship Id="rId388" Type="http://schemas.openxmlformats.org/officeDocument/2006/relationships/hyperlink" Target="https://www.synergysportstech.com/Synergy/Sport/Basketball/web/teamsst/Video/QuantifiedTeam2Printable.aspx?iTeamID=973&amp;iSeasonID=2020&amp;iGameSubTypeID=83&amp;offensive=0&amp;pergame=0" TargetMode="External"/><Relationship Id="rId511" Type="http://schemas.openxmlformats.org/officeDocument/2006/relationships/hyperlink" Target="https://www.synergysportstech.com/Synergy/Sport/Basketball/web/teamsst/Video/QuantifiedTeam2Printable.aspx?iTeamID=2105&amp;iSeasonID=2020&amp;iGameSubTypeID=83&amp;offensive=1&amp;pergame=0" TargetMode="External"/><Relationship Id="rId609" Type="http://schemas.openxmlformats.org/officeDocument/2006/relationships/hyperlink" Target="https://www.synergysportstech.com/Synergy/Sport/Basketball/web/teamsst/Video/QuantifiedTeam2Printable.aspx?iTeamID=2084&amp;iSeasonID=2020&amp;iGameSubTypeID=83&amp;offensive=1&amp;pergame=0" TargetMode="External"/><Relationship Id="rId85" Type="http://schemas.openxmlformats.org/officeDocument/2006/relationships/hyperlink" Target="https://www.synergysportstech.com/Synergy/Sport/Basketball/web/teamsst/Video/QuantifiedTeam2Printable.aspx?iTeamID=2229&amp;iSeasonID=2020&amp;iGameSubTypeID=83&amp;offensive=1&amp;pergame=0" TargetMode="External"/><Relationship Id="rId150" Type="http://schemas.openxmlformats.org/officeDocument/2006/relationships/hyperlink" Target="https://www.synergysportstech.com/Synergy/Sport/Basketball/web/teamsst/Video/QuantifiedTeam2Printable.aspx?iTeamID=2142&amp;iSeasonID=2020&amp;iGameSubTypeID=83&amp;offensive=0&amp;pergame=0" TargetMode="External"/><Relationship Id="rId595" Type="http://schemas.openxmlformats.org/officeDocument/2006/relationships/hyperlink" Target="https://www.synergysportstech.com/Synergy/Sport/Basketball/web/teamsst/Video/QuantifiedTeam2Printable.aspx?iTeamID=2225&amp;iSeasonID=2020&amp;iGameSubTypeID=83&amp;offensive=1&amp;pergame=0" TargetMode="External"/><Relationship Id="rId248" Type="http://schemas.openxmlformats.org/officeDocument/2006/relationships/hyperlink" Target="https://www.synergysportstech.com/Synergy/Sport/Basketball/web/teamsst/Video/QuantifiedTeam2Printable.aspx?iTeamID=2071&amp;iSeasonID=2020&amp;iGameSubTypeID=83&amp;offensive=0&amp;pergame=0" TargetMode="External"/><Relationship Id="rId455" Type="http://schemas.openxmlformats.org/officeDocument/2006/relationships/hyperlink" Target="https://www.synergysportstech.com/Synergy/Sport/Basketball/web/teamsst/Video/QuantifiedTeam2Printable.aspx?iTeamID=2308&amp;iSeasonID=2020&amp;iGameSubTypeID=83&amp;offensive=1&amp;pergame=0" TargetMode="External"/><Relationship Id="rId662" Type="http://schemas.openxmlformats.org/officeDocument/2006/relationships/hyperlink" Target="https://www.synergysportstech.com/Synergy/Sport/Basketball/web/teamsst/Video/QuantifiedTeam2Printable.aspx?iTeamID=2398&amp;iSeasonID=2020&amp;iGameSubTypeID=83&amp;offensive=0&amp;pergame=0" TargetMode="External"/><Relationship Id="rId12" Type="http://schemas.openxmlformats.org/officeDocument/2006/relationships/hyperlink" Target="https://www.synergysportstech.com/Synergy/Sport/Basketball/web/teamsst/Video/QuantifiedTeam2Printable.aspx?iTeamID=2081&amp;iSeasonID=2020&amp;iGameSubTypeID=83&amp;offensive=0&amp;pergame=0" TargetMode="External"/><Relationship Id="rId108" Type="http://schemas.openxmlformats.org/officeDocument/2006/relationships/hyperlink" Target="https://www.synergysportstech.com/Synergy/Sport/Basketball/web/teamsst/Video/QuantifiedTeam2Printable.aspx?iTeamID=2402&amp;iSeasonID=2020&amp;iGameSubTypeID=83&amp;offensive=0&amp;pergame=0" TargetMode="External"/><Relationship Id="rId315" Type="http://schemas.openxmlformats.org/officeDocument/2006/relationships/hyperlink" Target="https://www.synergysportstech.com/Synergy/Sport/Basketball/web/teamsst/Video/QuantifiedTeam2Printable.aspx?iTeamID=2265&amp;iSeasonID=2020&amp;iGameSubTypeID=83&amp;offensive=1&amp;pergame=0" TargetMode="External"/><Relationship Id="rId522" Type="http://schemas.openxmlformats.org/officeDocument/2006/relationships/hyperlink" Target="https://www.synergysportstech.com/Synergy/Sport/Basketball/web/teamsst/Video/QuantifiedTeam2Printable.aspx?iTeamID=2301&amp;iSeasonID=2020&amp;iGameSubTypeID=83&amp;offensive=0&amp;pergame=0" TargetMode="External"/><Relationship Id="rId96" Type="http://schemas.openxmlformats.org/officeDocument/2006/relationships/hyperlink" Target="https://www.synergysportstech.com/Synergy/Sport/Basketball/web/teamsst/Video/QuantifiedTeam2Printable.aspx?iTeamID=2129&amp;iSeasonID=2020&amp;iGameSubTypeID=83&amp;offensive=0&amp;pergame=0" TargetMode="External"/><Relationship Id="rId161" Type="http://schemas.openxmlformats.org/officeDocument/2006/relationships/hyperlink" Target="https://www.synergysportstech.com/Synergy/Sport/Basketball/web/teamsst/Video/QuantifiedTeam2Printable.aspx?iTeamID=2269&amp;iSeasonID=2020&amp;iGameSubTypeID=83&amp;offensive=1&amp;pergame=0" TargetMode="External"/><Relationship Id="rId399" Type="http://schemas.openxmlformats.org/officeDocument/2006/relationships/hyperlink" Target="https://www.synergysportstech.com/Synergy/Sport/Basketball/web/teamsst/Video/QuantifiedTeam2Printable.aspx?iTeamID=2291&amp;iSeasonID=2020&amp;iGameSubTypeID=83&amp;offensive=1&amp;pergame=0" TargetMode="External"/><Relationship Id="rId259" Type="http://schemas.openxmlformats.org/officeDocument/2006/relationships/hyperlink" Target="https://www.synergysportstech.com/Synergy/Sport/Basketball/web/teamsst/Video/QuantifiedTeam2Printable.aspx?iTeamID=2204&amp;iSeasonID=2020&amp;iGameSubTypeID=83&amp;offensive=1&amp;pergame=0" TargetMode="External"/><Relationship Id="rId466" Type="http://schemas.openxmlformats.org/officeDocument/2006/relationships/hyperlink" Target="https://www.synergysportstech.com/Synergy/Sport/Basketball/web/teamsst/Video/QuantifiedTeam2Printable.aspx?iTeamID=2158&amp;iSeasonID=2020&amp;iGameSubTypeID=83&amp;offensive=0&amp;pergame=0" TargetMode="External"/><Relationship Id="rId673" Type="http://schemas.openxmlformats.org/officeDocument/2006/relationships/hyperlink" Target="https://www.synergysportstech.com/Synergy/Sport/Basketball/web/teamsst/Video/QuantifiedTeam2Printable.aspx?iTeamID=2328&amp;iSeasonID=2020&amp;iGameSubTypeID=83&amp;offensive=1&amp;pergame=0" TargetMode="External"/><Relationship Id="rId23" Type="http://schemas.openxmlformats.org/officeDocument/2006/relationships/hyperlink" Target="https://www.synergysportstech.com/Synergy/Sport/Basketball/web/teamsst/Video/QuantifiedTeam2Printable.aspx?iTeamID=2282&amp;iSeasonID=2020&amp;iGameSubTypeID=83&amp;offensive=1&amp;pergame=0" TargetMode="External"/><Relationship Id="rId119" Type="http://schemas.openxmlformats.org/officeDocument/2006/relationships/hyperlink" Target="https://www.synergysportstech.com/Synergy/Sport/Basketball/web/teamsst/Video/QuantifiedTeam2Printable.aspx?iTeamID=2264&amp;iSeasonID=2020&amp;iGameSubTypeID=83&amp;offensive=1&amp;pergame=0" TargetMode="External"/><Relationship Id="rId326" Type="http://schemas.openxmlformats.org/officeDocument/2006/relationships/hyperlink" Target="https://www.synergysportstech.com/Synergy/Sport/Basketball/web/teamsst/Video/QuantifiedTeam2Printable.aspx?iTeamID=2332&amp;iSeasonID=2020&amp;iGameSubTypeID=83&amp;offensive=0&amp;pergame=0" TargetMode="External"/><Relationship Id="rId533" Type="http://schemas.openxmlformats.org/officeDocument/2006/relationships/hyperlink" Target="https://www.synergysportstech.com/Synergy/Sport/Basketball/web/teamsst/Video/QuantifiedTeam2Printable.aspx?iTeamID=2245&amp;iSeasonID=2020&amp;iGameSubTypeID=83&amp;offensive=1&amp;pergame=0" TargetMode="External"/><Relationship Id="rId172" Type="http://schemas.openxmlformats.org/officeDocument/2006/relationships/hyperlink" Target="https://www.synergysportstech.com/Synergy/Sport/Basketball/web/teamsst/Video/QuantifiedTeam2Printable.aspx?iTeamID=2147&amp;iSeasonID=2020&amp;iGameSubTypeID=83&amp;offensive=0&amp;pergame=0" TargetMode="External"/><Relationship Id="rId477" Type="http://schemas.openxmlformats.org/officeDocument/2006/relationships/hyperlink" Target="https://www.synergysportstech.com/Synergy/Sport/Basketball/web/teamsst/Video/QuantifiedTeam2Printable.aspx?iTeamID=2317&amp;iSeasonID=2020&amp;iGameSubTypeID=83&amp;offensive=1&amp;pergame=0" TargetMode="External"/><Relationship Id="rId600" Type="http://schemas.openxmlformats.org/officeDocument/2006/relationships/hyperlink" Target="https://www.synergysportstech.com/Synergy/Sport/Basketball/web/teamsst/Video/QuantifiedTeam2Printable.aspx?iTeamID=2186&amp;iSeasonID=2020&amp;iGameSubTypeID=83&amp;offensive=0&amp;pergame=0" TargetMode="External"/><Relationship Id="rId684" Type="http://schemas.openxmlformats.org/officeDocument/2006/relationships/hyperlink" Target="https://www.synergysportstech.com/Synergy/Sport/Basketball/web/teamsst/Video/QuantifiedTeam2Printable.aspx?iTeamID=2095&amp;iSeasonID=2020&amp;iGameSubTypeID=83&amp;offensive=0&amp;pergame=0" TargetMode="External"/><Relationship Id="rId337" Type="http://schemas.openxmlformats.org/officeDocument/2006/relationships/hyperlink" Target="https://www.synergysportstech.com/Synergy/Sport/Basketball/web/teamsst/Video/QuantifiedTeam2Printable.aspx?iTeamID=2127&amp;iSeasonID=2020&amp;iGameSubTypeID=83&amp;offensive=1&amp;pergame=0" TargetMode="External"/><Relationship Id="rId34" Type="http://schemas.openxmlformats.org/officeDocument/2006/relationships/hyperlink" Target="https://www.synergysportstech.com/Synergy/Sport/Basketball/web/teamsst/Video/QuantifiedTeam2Printable.aspx?iTeamID=5592&amp;iSeasonID=2020&amp;iGameSubTypeID=83&amp;offensive=0&amp;pergame=0" TargetMode="External"/><Relationship Id="rId544" Type="http://schemas.openxmlformats.org/officeDocument/2006/relationships/hyperlink" Target="https://www.synergysportstech.com/Synergy/Sport/Basketball/web/teamsst/Video/QuantifiedTeam2Printable.aspx?iTeamID=2371&amp;iSeasonID=2020&amp;iGameSubTypeID=83&amp;offensive=0&amp;pergame=0" TargetMode="External"/><Relationship Id="rId183" Type="http://schemas.openxmlformats.org/officeDocument/2006/relationships/hyperlink" Target="https://www.synergysportstech.com/Synergy/Sport/Basketball/web/teamsst/Video/QuantifiedTeam2Printable.aspx?iTeamID=979&amp;iSeasonID=2020&amp;iGameSubTypeID=83&amp;offensive=1&amp;pergame=0" TargetMode="External"/><Relationship Id="rId390" Type="http://schemas.openxmlformats.org/officeDocument/2006/relationships/hyperlink" Target="https://www.synergysportstech.com/Synergy/Sport/Basketball/web/teamsst/Video/QuantifiedTeam2Printable.aspx?iTeamID=983&amp;iSeasonID=2020&amp;iGameSubTypeID=83&amp;offensive=0&amp;pergame=0" TargetMode="External"/><Relationship Id="rId404" Type="http://schemas.openxmlformats.org/officeDocument/2006/relationships/hyperlink" Target="https://www.synergysportstech.com/Synergy/Sport/Basketball/web/teamsst/Video/QuantifiedTeam2Printable.aspx?iTeamID=2134&amp;iSeasonID=2020&amp;iGameSubTypeID=83&amp;offensive=0&amp;pergame=0" TargetMode="External"/><Relationship Id="rId611" Type="http://schemas.openxmlformats.org/officeDocument/2006/relationships/hyperlink" Target="https://www.synergysportstech.com/Synergy/Sport/Basketball/web/teamsst/Video/QuantifiedTeam2Printable.aspx?iTeamID=2216&amp;iSeasonID=2020&amp;iGameSubTypeID=83&amp;offensive=1&amp;pergame=0" TargetMode="External"/><Relationship Id="rId250" Type="http://schemas.openxmlformats.org/officeDocument/2006/relationships/hyperlink" Target="https://www.synergysportstech.com/Synergy/Sport/Basketball/web/teamsst/Video/QuantifiedTeam2Printable.aspx?iTeamID=2678&amp;iSeasonID=2020&amp;iGameSubTypeID=83&amp;offensive=0&amp;pergame=0" TargetMode="External"/><Relationship Id="rId488" Type="http://schemas.openxmlformats.org/officeDocument/2006/relationships/hyperlink" Target="https://www.synergysportstech.com/Synergy/Sport/Basketball/web/teamsst/Video/QuantifiedTeam2Printable.aspx?iTeamID=2329&amp;iSeasonID=2020&amp;iGameSubTypeID=83&amp;offensive=0&amp;pergame=0" TargetMode="External"/><Relationship Id="rId45" Type="http://schemas.openxmlformats.org/officeDocument/2006/relationships/hyperlink" Target="https://www.synergysportstech.com/Synergy/Sport/Basketball/web/teamsst/Video/QuantifiedTeam2Printable.aspx?iTeamID=2347&amp;iSeasonID=2020&amp;iGameSubTypeID=83&amp;offensive=1&amp;pergame=0" TargetMode="External"/><Relationship Id="rId110" Type="http://schemas.openxmlformats.org/officeDocument/2006/relationships/hyperlink" Target="https://www.synergysportstech.com/Synergy/Sport/Basketball/web/teamsst/Video/QuantifiedTeam2Printable.aspx?iTeamID=2128&amp;iSeasonID=2020&amp;iGameSubTypeID=83&amp;offensive=0&amp;pergame=0" TargetMode="External"/><Relationship Id="rId348" Type="http://schemas.openxmlformats.org/officeDocument/2006/relationships/hyperlink" Target="https://www.synergysportstech.com/Synergy/Sport/Basketball/web/teamsst/Video/QuantifiedTeam2Printable.aspx?iTeamID=2276&amp;iSeasonID=2020&amp;iGameSubTypeID=83&amp;offensive=0&amp;pergame=0" TargetMode="External"/><Relationship Id="rId555" Type="http://schemas.openxmlformats.org/officeDocument/2006/relationships/hyperlink" Target="https://www.synergysportstech.com/Synergy/Sport/Basketball/web/teamsst/Video/QuantifiedTeam2Printable.aspx?iTeamID=2253&amp;iSeasonID=2020&amp;iGameSubTypeID=83&amp;offensive=1&amp;pergame=0" TargetMode="External"/><Relationship Id="rId194" Type="http://schemas.openxmlformats.org/officeDocument/2006/relationships/hyperlink" Target="https://www.synergysportstech.com/Synergy/Sport/Basketball/web/teamsst/Video/QuantifiedTeam2Printable.aspx?iTeamID=2090&amp;iSeasonID=2020&amp;iGameSubTypeID=83&amp;offensive=0&amp;pergame=0" TargetMode="External"/><Relationship Id="rId208" Type="http://schemas.openxmlformats.org/officeDocument/2006/relationships/hyperlink" Target="https://www.synergysportstech.com/Synergy/Sport/Basketball/web/teamsst/Video/QuantifiedTeam2Printable.aspx?iTeamID=4973&amp;iSeasonID=2020&amp;iGameSubTypeID=83&amp;offensive=0&amp;pergame=0" TargetMode="External"/><Relationship Id="rId415" Type="http://schemas.openxmlformats.org/officeDocument/2006/relationships/hyperlink" Target="https://www.synergysportstech.com/Synergy/Sport/Basketball/web/teamsst/Video/QuantifiedTeam2Printable.aspx?iTeamID=2199&amp;iSeasonID=2020&amp;iGameSubTypeID=83&amp;offensive=1&amp;pergame=0" TargetMode="External"/><Relationship Id="rId622" Type="http://schemas.openxmlformats.org/officeDocument/2006/relationships/hyperlink" Target="https://www.synergysportstech.com/Synergy/Sport/Basketball/web/teamsst/Video/QuantifiedTeam2Printable.aspx?iTeamID=2100&amp;iSeasonID=2020&amp;iGameSubTypeID=83&amp;offensive=0&amp;pergame=0" TargetMode="External"/><Relationship Id="rId261" Type="http://schemas.openxmlformats.org/officeDocument/2006/relationships/hyperlink" Target="https://www.synergysportstech.com/Synergy/Sport/Basketball/web/teamsst/Video/QuantifiedTeam2Printable.aspx?iTeamID=2128&amp;iSeasonID=2020&amp;iGameSubTypeID=83&amp;offensive=1&amp;pergame=0" TargetMode="External"/><Relationship Id="rId499" Type="http://schemas.openxmlformats.org/officeDocument/2006/relationships/hyperlink" Target="https://www.synergysportstech.com/Synergy/Sport/Basketball/web/teamsst/Video/QuantifiedTeam2Printable.aspx?iTeamID=2407&amp;iSeasonID=2020&amp;iGameSubTypeID=83&amp;offensive=1&amp;pergame=0" TargetMode="External"/><Relationship Id="rId56" Type="http://schemas.openxmlformats.org/officeDocument/2006/relationships/hyperlink" Target="https://www.synergysportstech.com/Synergy/Sport/Basketball/web/teamsst/Video/QuantifiedTeam2Printable.aspx?iTeamID=2226&amp;iSeasonID=2020&amp;iGameSubTypeID=83&amp;offensive=0&amp;pergame=0" TargetMode="External"/><Relationship Id="rId359" Type="http://schemas.openxmlformats.org/officeDocument/2006/relationships/hyperlink" Target="https://www.synergysportstech.com/Synergy/Sport/Basketball/web/teamsst/Video/QuantifiedTeam2Printable.aspx?iTeamID=2149&amp;iSeasonID=2020&amp;iGameSubTypeID=83&amp;offensive=1&amp;pergame=0" TargetMode="External"/><Relationship Id="rId566" Type="http://schemas.openxmlformats.org/officeDocument/2006/relationships/hyperlink" Target="https://www.synergysportstech.com/Synergy/Sport/Basketball/web/teamsst/Video/QuantifiedTeam2Printable.aspx?iTeamID=2141&amp;iSeasonID=2020&amp;iGameSubTypeID=83&amp;offensive=0&amp;pergame=0" TargetMode="External"/><Relationship Id="rId121" Type="http://schemas.openxmlformats.org/officeDocument/2006/relationships/hyperlink" Target="https://www.synergysportstech.com/Synergy/Sport/Basketball/web/teamsst/Video/QuantifiedTeam2Printable.aspx?iTeamID=2345&amp;iSeasonID=2020&amp;iGameSubTypeID=83&amp;offensive=1&amp;pergame=0" TargetMode="External"/><Relationship Id="rId219" Type="http://schemas.openxmlformats.org/officeDocument/2006/relationships/hyperlink" Target="https://www.synergysportstech.com/Synergy/Sport/Basketball/web/teamsst/Video/QuantifiedTeam2Printable.aspx?iTeamID=998&amp;iSeasonID=2020&amp;iGameSubTypeID=83&amp;offensive=1&amp;pergame=0" TargetMode="External"/><Relationship Id="rId426" Type="http://schemas.openxmlformats.org/officeDocument/2006/relationships/hyperlink" Target="https://www.synergysportstech.com/Synergy/Sport/Basketball/web/teamsst/Video/QuantifiedTeam2Printable.aspx?iTeamID=2397&amp;iSeasonID=2020&amp;iGameSubTypeID=83&amp;offensive=0&amp;pergame=0" TargetMode="External"/><Relationship Id="rId633" Type="http://schemas.openxmlformats.org/officeDocument/2006/relationships/hyperlink" Target="https://www.synergysportstech.com/Synergy/Sport/Basketball/web/teamsst/Video/QuantifiedTeam2Printable.aspx?iTeamID=2256&amp;iSeasonID=2020&amp;iGameSubTypeID=83&amp;offensive=1&amp;pergame=0" TargetMode="External"/><Relationship Id="rId67" Type="http://schemas.openxmlformats.org/officeDocument/2006/relationships/hyperlink" Target="https://www.synergysportstech.com/Synergy/Sport/Basketball/web/teamsst/Video/QuantifiedTeam2Printable.aspx?iTeamID=2201&amp;iSeasonID=2020&amp;iGameSubTypeID=83&amp;offensive=1&amp;pergame=0" TargetMode="External"/><Relationship Id="rId272" Type="http://schemas.openxmlformats.org/officeDocument/2006/relationships/hyperlink" Target="https://www.synergysportstech.com/Synergy/Sport/Basketball/web/teamsst/Video/QuantifiedTeam2Printable.aspx?iTeamID=2376&amp;iSeasonID=2020&amp;iGameSubTypeID=83&amp;offensive=0&amp;pergame=0" TargetMode="External"/><Relationship Id="rId577" Type="http://schemas.openxmlformats.org/officeDocument/2006/relationships/hyperlink" Target="https://www.synergysportstech.com/Synergy/Sport/Basketball/web/teamsst/Video/QuantifiedTeam2Printable.aspx?iTeamID=2257&amp;iSeasonID=2020&amp;iGameSubTypeID=83&amp;offensive=1&amp;pergame=0" TargetMode="External"/><Relationship Id="rId132" Type="http://schemas.openxmlformats.org/officeDocument/2006/relationships/hyperlink" Target="https://www.synergysportstech.com/Synergy/Sport/Basketball/web/teamsst/Video/QuantifiedTeam2Printable.aspx?iTeamID=2191&amp;iSeasonID=2020&amp;iGameSubTypeID=83&amp;offensive=0&amp;pergame=0" TargetMode="External"/><Relationship Id="rId437" Type="http://schemas.openxmlformats.org/officeDocument/2006/relationships/hyperlink" Target="https://www.synergysportstech.com/Synergy/Sport/Basketball/web/teamsst/Video/QuantifiedTeam2Printable.aspx?iTeamID=2174&amp;iSeasonID=2020&amp;iGameSubTypeID=83&amp;offensive=1&amp;pergame=0" TargetMode="External"/><Relationship Id="rId644" Type="http://schemas.openxmlformats.org/officeDocument/2006/relationships/hyperlink" Target="https://www.synergysportstech.com/Synergy/Sport/Basketball/web/teamsst/Video/QuantifiedTeam2Printable.aspx?iTeamID=3179&amp;iSeasonID=2020&amp;iGameSubTypeID=83&amp;offensive=0&amp;pergame=0" TargetMode="External"/><Relationship Id="rId283" Type="http://schemas.openxmlformats.org/officeDocument/2006/relationships/hyperlink" Target="https://www.synergysportstech.com/Synergy/Sport/Basketball/web/teamsst/Video/QuantifiedTeam2Printable.aspx?iTeamID=985&amp;iSeasonID=2020&amp;iGameSubTypeID=83&amp;offensive=1&amp;pergame=0" TargetMode="External"/><Relationship Id="rId490" Type="http://schemas.openxmlformats.org/officeDocument/2006/relationships/hyperlink" Target="https://www.synergysportstech.com/Synergy/Sport/Basketball/web/teamsst/Video/QuantifiedTeam2Printable.aspx?iTeamID=2315&amp;iSeasonID=2020&amp;iGameSubTypeID=83&amp;offensive=0&amp;pergame=0" TargetMode="External"/><Relationship Id="rId504" Type="http://schemas.openxmlformats.org/officeDocument/2006/relationships/hyperlink" Target="https://www.synergysportstech.com/Synergy/Sport/Basketball/web/teamsst/Video/QuantifiedTeam2Printable.aspx?iTeamID=2264&amp;iSeasonID=2020&amp;iGameSubTypeID=83&amp;offensive=0&amp;pergame=0" TargetMode="External"/><Relationship Id="rId78" Type="http://schemas.openxmlformats.org/officeDocument/2006/relationships/hyperlink" Target="https://www.synergysportstech.com/Synergy/Sport/Basketball/web/teamsst/Video/QuantifiedTeam2Printable.aspx?iTeamID=1323&amp;iSeasonID=2020&amp;iGameSubTypeID=83&amp;offensive=0&amp;pergame=0" TargetMode="External"/><Relationship Id="rId143" Type="http://schemas.openxmlformats.org/officeDocument/2006/relationships/hyperlink" Target="https://www.synergysportstech.com/Synergy/Sport/Basketball/web/teamsst/Video/QuantifiedTeam2Printable.aspx?iTeamID=2234&amp;iSeasonID=2020&amp;iGameSubTypeID=83&amp;offensive=1&amp;pergame=0" TargetMode="External"/><Relationship Id="rId350" Type="http://schemas.openxmlformats.org/officeDocument/2006/relationships/hyperlink" Target="https://www.synergysportstech.com/Synergy/Sport/Basketball/web/teamsst/Video/QuantifiedTeam2Printable.aspx?iTeamID=2239&amp;iSeasonID=2020&amp;iGameSubTypeID=83&amp;offensive=0&amp;pergame=0" TargetMode="External"/><Relationship Id="rId588" Type="http://schemas.openxmlformats.org/officeDocument/2006/relationships/hyperlink" Target="https://www.synergysportstech.com/Synergy/Sport/Basketball/web/teamsst/Video/QuantifiedTeam2Printable.aspx?iTeamID=2127&amp;iSeasonID=2020&amp;iGameSubTypeID=83&amp;offensive=0&amp;pergame=0" TargetMode="External"/><Relationship Id="rId9" Type="http://schemas.openxmlformats.org/officeDocument/2006/relationships/hyperlink" Target="https://www.synergysportstech.com/Synergy/Sport/Basketball/web/teamsst/Video/QuantifiedTeam2Printable.aspx?iTeamID=2121&amp;iSeasonID=2020&amp;iGameSubTypeID=83&amp;offensive=1&amp;pergame=0" TargetMode="External"/><Relationship Id="rId210" Type="http://schemas.openxmlformats.org/officeDocument/2006/relationships/hyperlink" Target="https://www.synergysportstech.com/Synergy/Sport/Basketball/web/teamsst/Video/QuantifiedTeam2Printable.aspx?iTeamID=2307&amp;iSeasonID=2020&amp;iGameSubTypeID=83&amp;offensive=0&amp;pergame=0" TargetMode="External"/><Relationship Id="rId448" Type="http://schemas.openxmlformats.org/officeDocument/2006/relationships/hyperlink" Target="https://www.synergysportstech.com/Synergy/Sport/Basketball/web/teamsst/Video/QuantifiedTeam2Printable.aspx?iTeamID=981&amp;iSeasonID=2020&amp;iGameSubTypeID=83&amp;offensive=0&amp;pergame=0" TargetMode="External"/><Relationship Id="rId655" Type="http://schemas.openxmlformats.org/officeDocument/2006/relationships/hyperlink" Target="https://www.synergysportstech.com/Synergy/Sport/Basketball/web/teamsst/Video/QuantifiedTeam2Printable.aspx?iTeamID=2248&amp;iSeasonID=2020&amp;iGameSubTypeID=83&amp;offensive=1&amp;pergame=0" TargetMode="External"/><Relationship Id="rId294" Type="http://schemas.openxmlformats.org/officeDocument/2006/relationships/hyperlink" Target="https://www.synergysportstech.com/Synergy/Sport/Basketball/web/teamsst/Video/QuantifiedTeam2Printable.aspx?iTeamID=2149&amp;iSeasonID=2020&amp;iGameSubTypeID=83&amp;offensive=0&amp;pergame=0" TargetMode="External"/><Relationship Id="rId308" Type="http://schemas.openxmlformats.org/officeDocument/2006/relationships/hyperlink" Target="https://www.synergysportstech.com/Synergy/Sport/Basketball/web/teamsst/Video/QuantifiedTeam2Printable.aspx?iTeamID=2219&amp;iSeasonID=2020&amp;iGameSubTypeID=83&amp;offensive=0&amp;pergame=0" TargetMode="External"/><Relationship Id="rId515" Type="http://schemas.openxmlformats.org/officeDocument/2006/relationships/hyperlink" Target="https://www.synergysportstech.com/Synergy/Sport/Basketball/web/teamsst/Video/QuantifiedTeam2Printable.aspx?iTeamID=2301&amp;iSeasonID=2020&amp;iGameSubTypeID=83&amp;offensive=1&amp;pergame=0" TargetMode="External"/><Relationship Id="rId89" Type="http://schemas.openxmlformats.org/officeDocument/2006/relationships/hyperlink" Target="https://www.synergysportstech.com/Synergy/Sport/Basketball/web/teamsst/Video/QuantifiedTeam2Printable.aspx?iTeamID=2389&amp;iSeasonID=2020&amp;iGameSubTypeID=83&amp;offensive=1&amp;pergame=0" TargetMode="External"/><Relationship Id="rId154" Type="http://schemas.openxmlformats.org/officeDocument/2006/relationships/hyperlink" Target="https://www.synergysportstech.com/Synergy/Sport/Basketball/web/teamsst/Video/QuantifiedTeam2Printable.aspx?iTeamID=2088&amp;iSeasonID=2020&amp;iGameSubTypeID=83&amp;offensive=0&amp;pergame=0" TargetMode="External"/><Relationship Id="rId361" Type="http://schemas.openxmlformats.org/officeDocument/2006/relationships/hyperlink" Target="https://www.synergysportstech.com/Synergy/Sport/Basketball/web/teamsst/Video/QuantifiedTeam2Printable.aspx?iTeamID=2393&amp;iSeasonID=2020&amp;iGameSubTypeID=83&amp;offensive=1&amp;pergame=0" TargetMode="External"/><Relationship Id="rId599" Type="http://schemas.openxmlformats.org/officeDocument/2006/relationships/hyperlink" Target="https://www.synergysportstech.com/Synergy/Sport/Basketball/web/teamsst/Video/QuantifiedTeam2Printable.aspx?iTeamID=2368&amp;iSeasonID=2020&amp;iGameSubTypeID=83&amp;offensive=1&amp;pergame=0" TargetMode="External"/><Relationship Id="rId459" Type="http://schemas.openxmlformats.org/officeDocument/2006/relationships/hyperlink" Target="https://www.synergysportstech.com/Synergy/Sport/Basketball/web/teamsst/Video/QuantifiedTeam2Printable.aspx?iTeamID=2200&amp;iSeasonID=2020&amp;iGameSubTypeID=83&amp;offensive=1&amp;pergame=0" TargetMode="External"/><Relationship Id="rId666" Type="http://schemas.openxmlformats.org/officeDocument/2006/relationships/hyperlink" Target="https://www.synergysportstech.com/Synergy/Sport/Basketball/web/teamsst/Video/QuantifiedTeam2Printable.aspx?iTeamID=2187&amp;iSeasonID=2020&amp;iGameSubTypeID=83&amp;offensive=0&amp;pergame=0" TargetMode="External"/><Relationship Id="rId16" Type="http://schemas.openxmlformats.org/officeDocument/2006/relationships/hyperlink" Target="https://www.synergysportstech.com/Synergy/Sport/Basketball/web/teamsst/Video/QuantifiedTeam2Printable.aspx?iTeamID=2341&amp;iSeasonID=2020&amp;iGameSubTypeID=83&amp;offensive=0&amp;pergame=0" TargetMode="External"/><Relationship Id="rId221" Type="http://schemas.openxmlformats.org/officeDocument/2006/relationships/hyperlink" Target="https://www.synergysportstech.com/Synergy/Sport/Basketball/web/teamsst/Video/QuantifiedTeam2Printable.aspx?iTeamID=2403&amp;iSeasonID=2020&amp;iGameSubTypeID=83&amp;offensive=1&amp;pergame=0" TargetMode="External"/><Relationship Id="rId319" Type="http://schemas.openxmlformats.org/officeDocument/2006/relationships/hyperlink" Target="https://www.synergysportstech.com/Synergy/Sport/Basketball/web/teamsst/Video/QuantifiedTeam2Printable.aspx?iTeamID=974&amp;iSeasonID=2020&amp;iGameSubTypeID=83&amp;offensive=1&amp;pergame=0" TargetMode="External"/><Relationship Id="rId526" Type="http://schemas.openxmlformats.org/officeDocument/2006/relationships/hyperlink" Target="https://www.synergysportstech.com/Synergy/Sport/Basketball/web/teamsst/Video/QuantifiedTeam2Printable.aspx?iTeamID=990&amp;iSeasonID=2020&amp;iGameSubTypeID=83&amp;offensive=0&amp;pergame=0" TargetMode="External"/><Relationship Id="rId165" Type="http://schemas.openxmlformats.org/officeDocument/2006/relationships/hyperlink" Target="https://www.synergysportstech.com/Synergy/Sport/Basketball/web/teamsst/Video/QuantifiedTeam2Printable.aspx?iTeamID=3526&amp;iSeasonID=2020&amp;iGameSubTypeID=83&amp;offensive=1&amp;pergame=0" TargetMode="External"/><Relationship Id="rId372" Type="http://schemas.openxmlformats.org/officeDocument/2006/relationships/hyperlink" Target="https://www.synergysportstech.com/Synergy/Sport/Basketball/web/teamsst/Video/QuantifiedTeam2Printable.aspx?iTeamID=2249&amp;iSeasonID=2020&amp;iGameSubTypeID=83&amp;offensive=0&amp;pergame=0" TargetMode="External"/><Relationship Id="rId677" Type="http://schemas.openxmlformats.org/officeDocument/2006/relationships/hyperlink" Target="https://www.synergysportstech.com/Synergy/Sport/Basketball/web/teamsst/Video/QuantifiedTeam2Printable.aspx?iTeamID=984&amp;iSeasonID=2020&amp;iGameSubTypeID=83&amp;offensive=1&amp;pergame=0" TargetMode="External"/><Relationship Id="rId232" Type="http://schemas.openxmlformats.org/officeDocument/2006/relationships/hyperlink" Target="https://www.synergysportstech.com/Synergy/Sport/Basketball/web/teamsst/Video/QuantifiedTeam2Printable.aspx?iTeamID=2395&amp;iSeasonID=2020&amp;iGameSubTypeID=83&amp;offensive=0&amp;pergame=0" TargetMode="External"/><Relationship Id="rId27" Type="http://schemas.openxmlformats.org/officeDocument/2006/relationships/hyperlink" Target="https://www.synergysportstech.com/Synergy/Sport/Basketball/web/teamsst/Video/QuantifiedTeam2Printable.aspx?iTeamID=2338&amp;iSeasonID=2020&amp;iGameSubTypeID=83&amp;offensive=1&amp;pergame=0" TargetMode="External"/><Relationship Id="rId537" Type="http://schemas.openxmlformats.org/officeDocument/2006/relationships/hyperlink" Target="https://www.synergysportstech.com/Synergy/Sport/Basketball/web/teamsst/Video/QuantifiedTeam2Printable.aspx?iTeamID=2280&amp;iSeasonID=2020&amp;iGameSubTypeID=83&amp;offensive=1&amp;pergame=0" TargetMode="External"/><Relationship Id="rId80" Type="http://schemas.openxmlformats.org/officeDocument/2006/relationships/hyperlink" Target="https://www.synergysportstech.com/Synergy/Sport/Basketball/web/teamsst/Video/QuantifiedTeam2Printable.aspx?iTeamID=2248&amp;iSeasonID=2020&amp;iGameSubTypeID=83&amp;offensive=0&amp;pergame=0" TargetMode="External"/><Relationship Id="rId176" Type="http://schemas.openxmlformats.org/officeDocument/2006/relationships/hyperlink" Target="https://www.synergysportstech.com/Synergy/Sport/Basketball/web/teamsst/Video/QuantifiedTeam2Printable.aspx?iTeamID=2115&amp;iSeasonID=2020&amp;iGameSubTypeID=83&amp;offensive=0&amp;pergame=0" TargetMode="External"/><Relationship Id="rId383" Type="http://schemas.openxmlformats.org/officeDocument/2006/relationships/hyperlink" Target="https://www.synergysportstech.com/Synergy/Sport/Basketball/web/teamsst/Video/QuantifiedTeam2Printable.aspx?iTeamID=2099&amp;iSeasonID=2020&amp;iGameSubTypeID=83&amp;offensive=1&amp;pergame=0" TargetMode="External"/><Relationship Id="rId590" Type="http://schemas.openxmlformats.org/officeDocument/2006/relationships/hyperlink" Target="https://www.synergysportstech.com/Synergy/Sport/Basketball/web/teamsst/Video/QuantifiedTeam2Printable.aspx?iTeamID=964&amp;iSeasonID=2020&amp;iGameSubTypeID=83&amp;offensive=0&amp;pergame=0" TargetMode="External"/><Relationship Id="rId604" Type="http://schemas.openxmlformats.org/officeDocument/2006/relationships/hyperlink" Target="https://www.synergysportstech.com/Synergy/Sport/Basketball/web/teamsst/Video/QuantifiedTeam2Printable.aspx?iTeamID=2143&amp;iSeasonID=2020&amp;iGameSubTypeID=83&amp;offensive=0&amp;pergame=0" TargetMode="External"/><Relationship Id="rId243" Type="http://schemas.openxmlformats.org/officeDocument/2006/relationships/hyperlink" Target="https://www.synergysportstech.com/Synergy/Sport/Basketball/web/teamsst/Video/QuantifiedTeam2Printable.aspx?iTeamID=2206&amp;iSeasonID=2020&amp;iGameSubTypeID=83&amp;offensive=1&amp;pergame=0" TargetMode="External"/><Relationship Id="rId450" Type="http://schemas.openxmlformats.org/officeDocument/2006/relationships/hyperlink" Target="https://www.synergysportstech.com/Synergy/Sport/Basketball/web/teamsst/Video/QuantifiedTeam2Printable.aspx?iTeamID=2283&amp;iSeasonID=2020&amp;iGameSubTypeID=83&amp;offensive=0&amp;pergame=0" TargetMode="External"/><Relationship Id="rId38" Type="http://schemas.openxmlformats.org/officeDocument/2006/relationships/hyperlink" Target="https://www.synergysportstech.com/Synergy/Sport/Basketball/web/teamsst/Video/QuantifiedTeam2Printable.aspx?iTeamID=2322&amp;iSeasonID=2020&amp;iGameSubTypeID=83&amp;offensive=0&amp;pergame=0" TargetMode="External"/><Relationship Id="rId103" Type="http://schemas.openxmlformats.org/officeDocument/2006/relationships/hyperlink" Target="https://www.synergysportstech.com/Synergy/Sport/Basketball/web/teamsst/Video/QuantifiedTeam2Printable.aspx?iTeamID=2406&amp;iSeasonID=2020&amp;iGameSubTypeID=83&amp;offensive=1&amp;pergame=0" TargetMode="External"/><Relationship Id="rId310" Type="http://schemas.openxmlformats.org/officeDocument/2006/relationships/hyperlink" Target="https://www.synergysportstech.com/Synergy/Sport/Basketball/web/teamsst/Video/QuantifiedTeam2Printable.aspx?iTeamID=2360&amp;iSeasonID=2020&amp;iGameSubTypeID=83&amp;offensive=0&amp;pergame=0" TargetMode="External"/><Relationship Id="rId548" Type="http://schemas.openxmlformats.org/officeDocument/2006/relationships/hyperlink" Target="https://www.synergysportstech.com/Synergy/Sport/Basketball/web/teamsst/Video/QuantifiedTeam2Printable.aspx?iTeamID=2180&amp;iSeasonID=2020&amp;iGameSubTypeID=83&amp;offensive=0&amp;pergame=0" TargetMode="External"/><Relationship Id="rId91" Type="http://schemas.openxmlformats.org/officeDocument/2006/relationships/hyperlink" Target="https://www.synergysportstech.com/Synergy/Sport/Basketball/web/teamsst/Video/QuantifiedTeam2Printable.aspx?iTeamID=2243&amp;iSeasonID=2020&amp;iGameSubTypeID=83&amp;offensive=1&amp;pergame=0" TargetMode="External"/><Relationship Id="rId187" Type="http://schemas.openxmlformats.org/officeDocument/2006/relationships/hyperlink" Target="https://www.synergysportstech.com/Synergy/Sport/Basketball/web/teamsst/Video/QuantifiedTeam2Printable.aspx?iTeamID=2297&amp;iSeasonID=2020&amp;iGameSubTypeID=83&amp;offensive=1&amp;pergame=0" TargetMode="External"/><Relationship Id="rId394" Type="http://schemas.openxmlformats.org/officeDocument/2006/relationships/hyperlink" Target="https://www.synergysportstech.com/Synergy/Sport/Basketball/web/teamsst/Video/QuantifiedTeam2Printable.aspx?iTeamID=2178&amp;iSeasonID=2020&amp;iGameSubTypeID=83&amp;offensive=0&amp;pergame=0" TargetMode="External"/><Relationship Id="rId408" Type="http://schemas.openxmlformats.org/officeDocument/2006/relationships/hyperlink" Target="https://www.synergysportstech.com/Synergy/Sport/Basketball/web/teamsst/Video/QuantifiedTeam2Printable.aspx?iTeamID=2406&amp;iSeasonID=2020&amp;iGameSubTypeID=83&amp;offensive=0&amp;pergame=0" TargetMode="External"/><Relationship Id="rId615" Type="http://schemas.openxmlformats.org/officeDocument/2006/relationships/hyperlink" Target="https://www.synergysportstech.com/Synergy/Sport/Basketball/web/teamsst/Video/QuantifiedTeam2Printable.aspx?iTeamID=2290&amp;iSeasonID=2020&amp;iGameSubTypeID=83&amp;offensive=1&amp;pergame=0"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synergysportstech.com/Synergy/Sport/Basketball/web/teamsst/Video/QuantifiedTeam2Printable.aspx?iTeamID=2267&amp;iSeasonID=2020&amp;iGameSubTypeID=83&amp;offensive=1&amp;pergame=0" TargetMode="External"/><Relationship Id="rId671" Type="http://schemas.openxmlformats.org/officeDocument/2006/relationships/hyperlink" Target="https://www.synergysportstech.com/Synergy/Sport/Basketball/web/teamsst/Video/QuantifiedTeam2Printable.aspx?iTeamID=2158&amp;iSeasonID=2020&amp;iGameSubTypeID=83&amp;offensive=1&amp;pergame=0" TargetMode="External"/><Relationship Id="rId21" Type="http://schemas.openxmlformats.org/officeDocument/2006/relationships/hyperlink" Target="https://www.synergysportstech.com/Synergy/Sport/Basketball/web/teamsst/Video/QuantifiedTeam2Printable.aspx?iTeamID=2339&amp;iSeasonID=2020&amp;iGameSubTypeID=83&amp;offensive=1&amp;pergame=0" TargetMode="External"/><Relationship Id="rId324" Type="http://schemas.openxmlformats.org/officeDocument/2006/relationships/hyperlink" Target="https://www.synergysportstech.com/Synergy/Sport/Basketball/web/teamsst/Video/QuantifiedTeam2Printable.aspx?iTeamID=2238&amp;iSeasonID=2020&amp;iGameSubTypeID=83&amp;offensive=0&amp;pergame=0" TargetMode="External"/><Relationship Id="rId531" Type="http://schemas.openxmlformats.org/officeDocument/2006/relationships/hyperlink" Target="https://www.synergysportstech.com/Synergy/Sport/Basketball/web/teamsst/Video/QuantifiedTeam2Printable.aspx?iTeamID=2183&amp;iSeasonID=2020&amp;iGameSubTypeID=83&amp;offensive=1&amp;pergame=0" TargetMode="External"/><Relationship Id="rId629" Type="http://schemas.openxmlformats.org/officeDocument/2006/relationships/hyperlink" Target="https://www.synergysportstech.com/Synergy/Sport/Basketball/web/teamsst/Video/QuantifiedTeam2Printable.aspx?iTeamID=2235&amp;iSeasonID=2020&amp;iGameSubTypeID=83&amp;offensive=1&amp;pergame=0" TargetMode="External"/><Relationship Id="rId170" Type="http://schemas.openxmlformats.org/officeDocument/2006/relationships/hyperlink" Target="https://www.synergysportstech.com/Synergy/Sport/Basketball/web/teamsst/Video/QuantifiedTeam2Printable.aspx?iTeamID=2236&amp;iSeasonID=2020&amp;iGameSubTypeID=83&amp;offensive=0&amp;pergame=0" TargetMode="External"/><Relationship Id="rId268" Type="http://schemas.openxmlformats.org/officeDocument/2006/relationships/hyperlink" Target="https://www.synergysportstech.com/Synergy/Sport/Basketball/web/teamsst/Video/QuantifiedTeam2Printable.aspx?iTeamID=2079&amp;iSeasonID=2020&amp;iGameSubTypeID=83&amp;offensive=0&amp;pergame=0" TargetMode="External"/><Relationship Id="rId475" Type="http://schemas.openxmlformats.org/officeDocument/2006/relationships/hyperlink" Target="https://www.synergysportstech.com/Synergy/Sport/Basketball/web/teamsst/Video/QuantifiedTeam2Printable.aspx?iTeamID=5612&amp;iSeasonID=2020&amp;iGameSubTypeID=83&amp;offensive=1&amp;pergame=0" TargetMode="External"/><Relationship Id="rId682" Type="http://schemas.openxmlformats.org/officeDocument/2006/relationships/hyperlink" Target="https://www.synergysportstech.com/Synergy/Sport/Basketball/web/teamsst/Video/QuantifiedTeam2Printable.aspx?iTeamID=5612&amp;iSeasonID=2020&amp;iGameSubTypeID=83&amp;offensive=0&amp;pergame=0" TargetMode="External"/><Relationship Id="rId32" Type="http://schemas.openxmlformats.org/officeDocument/2006/relationships/hyperlink" Target="https://www.synergysportstech.com/Synergy/Sport/Basketball/web/teamsst/Video/QuantifiedTeam2Printable.aspx?iTeamID=2087&amp;iSeasonID=2020&amp;iGameSubTypeID=83&amp;offensive=0&amp;pergame=0" TargetMode="External"/><Relationship Id="rId128" Type="http://schemas.openxmlformats.org/officeDocument/2006/relationships/hyperlink" Target="https://www.synergysportstech.com/Synergy/Sport/Basketball/web/teamsst/Video/QuantifiedTeam2Printable.aspx?iTeamID=2182&amp;iSeasonID=2020&amp;iGameSubTypeID=83&amp;offensive=0&amp;pergame=0" TargetMode="External"/><Relationship Id="rId335" Type="http://schemas.openxmlformats.org/officeDocument/2006/relationships/hyperlink" Target="https://www.synergysportstech.com/Synergy/Sport/Basketball/web/teamsst/Video/QuantifiedTeam2Printable.aspx?iTeamID=2191&amp;iSeasonID=2020&amp;iGameSubTypeID=83&amp;offensive=1&amp;pergame=0" TargetMode="External"/><Relationship Id="rId542" Type="http://schemas.openxmlformats.org/officeDocument/2006/relationships/hyperlink" Target="https://www.synergysportstech.com/Synergy/Sport/Basketball/web/teamsst/Video/QuantifiedTeam2Printable.aspx?iTeamID=2203&amp;iSeasonID=2020&amp;iGameSubTypeID=83&amp;offensive=0&amp;pergame=0" TargetMode="External"/><Relationship Id="rId181" Type="http://schemas.openxmlformats.org/officeDocument/2006/relationships/hyperlink" Target="https://www.synergysportstech.com/Synergy/Sport/Basketball/web/teamsst/Video/QuantifiedTeam2Printable.aspx?iTeamID=2324&amp;iSeasonID=2020&amp;iGameSubTypeID=83&amp;offensive=1&amp;pergame=0" TargetMode="External"/><Relationship Id="rId402" Type="http://schemas.openxmlformats.org/officeDocument/2006/relationships/hyperlink" Target="https://www.synergysportstech.com/Synergy/Sport/Basketball/web/teamsst/Video/QuantifiedTeam2Printable.aspx?iTeamID=2206&amp;iSeasonID=2020&amp;iGameSubTypeID=83&amp;offensive=0&amp;pergame=0" TargetMode="External"/><Relationship Id="rId279" Type="http://schemas.openxmlformats.org/officeDocument/2006/relationships/hyperlink" Target="https://www.synergysportstech.com/Synergy/Sport/Basketball/web/teamsst/Video/QuantifiedTeam2Printable.aspx?iTeamID=2207&amp;iSeasonID=2020&amp;iGameSubTypeID=83&amp;offensive=1&amp;pergame=0" TargetMode="External"/><Relationship Id="rId486" Type="http://schemas.openxmlformats.org/officeDocument/2006/relationships/hyperlink" Target="https://www.synergysportstech.com/Synergy/Sport/Basketball/web/teamsst/Video/QuantifiedTeam2Printable.aspx?iTeamID=2297&amp;iSeasonID=2020&amp;iGameSubTypeID=83&amp;offensive=0&amp;pergame=0" TargetMode="External"/><Relationship Id="rId43" Type="http://schemas.openxmlformats.org/officeDocument/2006/relationships/hyperlink" Target="https://www.synergysportstech.com/Synergy/Sport/Basketball/web/teamsst/Video/QuantifiedTeam2Printable.aspx?iTeamID=2370&amp;iSeasonID=2020&amp;iGameSubTypeID=83&amp;offensive=1&amp;pergame=0" TargetMode="External"/><Relationship Id="rId139" Type="http://schemas.openxmlformats.org/officeDocument/2006/relationships/hyperlink" Target="https://www.synergysportstech.com/Synergy/Sport/Basketball/web/teamsst/Video/QuantifiedTeam2Printable.aspx?iTeamID=2270&amp;iSeasonID=2020&amp;iGameSubTypeID=83&amp;offensive=1&amp;pergame=0" TargetMode="External"/><Relationship Id="rId346" Type="http://schemas.openxmlformats.org/officeDocument/2006/relationships/hyperlink" Target="https://www.synergysportstech.com/Synergy/Sport/Basketball/web/teamsst/Video/QuantifiedTeam2Printable.aspx?iTeamID=2104&amp;iSeasonID=2020&amp;iGameSubTypeID=83&amp;offensive=0&amp;pergame=0" TargetMode="External"/><Relationship Id="rId553" Type="http://schemas.openxmlformats.org/officeDocument/2006/relationships/hyperlink" Target="https://www.synergysportstech.com/Synergy/Sport/Basketball/web/teamsst/Video/QuantifiedTeam2Printable.aspx?iTeamID=2214&amp;iSeasonID=2020&amp;iGameSubTypeID=83&amp;offensive=1&amp;pergame=0" TargetMode="External"/><Relationship Id="rId192" Type="http://schemas.openxmlformats.org/officeDocument/2006/relationships/hyperlink" Target="https://www.synergysportstech.com/Synergy/Sport/Basketball/web/teamsst/Video/QuantifiedTeam2Printable.aspx?iTeamID=2130&amp;iSeasonID=2020&amp;iGameSubTypeID=83&amp;offensive=0&amp;pergame=0" TargetMode="External"/><Relationship Id="rId206" Type="http://schemas.openxmlformats.org/officeDocument/2006/relationships/hyperlink" Target="https://www.synergysportstech.com/Synergy/Sport/Basketball/web/teamsst/Video/QuantifiedTeam2Printable.aspx?iTeamID=2399&amp;iSeasonID=2020&amp;iGameSubTypeID=83&amp;offensive=0&amp;pergame=0" TargetMode="External"/><Relationship Id="rId413" Type="http://schemas.openxmlformats.org/officeDocument/2006/relationships/hyperlink" Target="https://www.synergysportstech.com/Synergy/Sport/Basketball/web/teamsst/Video/QuantifiedTeam2Printable.aspx?iTeamID=2395&amp;iSeasonID=2020&amp;iGameSubTypeID=83&amp;offensive=1&amp;pergame=0" TargetMode="External"/><Relationship Id="rId497" Type="http://schemas.openxmlformats.org/officeDocument/2006/relationships/hyperlink" Target="https://www.synergysportstech.com/Synergy/Sport/Basketball/web/teamsst/Video/QuantifiedTeam2Printable.aspx?iTeamID=2166&amp;iSeasonID=2020&amp;iGameSubTypeID=83&amp;offensive=1&amp;pergame=0" TargetMode="External"/><Relationship Id="rId620" Type="http://schemas.openxmlformats.org/officeDocument/2006/relationships/hyperlink" Target="https://www.synergysportstech.com/Synergy/Sport/Basketball/web/teamsst/Video/QuantifiedTeam2Printable.aspx?iTeamID=2267&amp;iSeasonID=2020&amp;iGameSubTypeID=83&amp;offensive=0&amp;pergame=0" TargetMode="External"/><Relationship Id="rId357" Type="http://schemas.openxmlformats.org/officeDocument/2006/relationships/hyperlink" Target="https://www.synergysportstech.com/Synergy/Sport/Basketball/web/teamsst/Video/QuantifiedTeam2Printable.aspx?iTeamID=2143&amp;iSeasonID=2020&amp;iGameSubTypeID=83&amp;offensive=1&amp;pergame=0" TargetMode="External"/><Relationship Id="rId54" Type="http://schemas.openxmlformats.org/officeDocument/2006/relationships/hyperlink" Target="https://www.synergysportstech.com/Synergy/Sport/Basketball/web/teamsst/Video/QuantifiedTeam2Printable.aspx?iTeamID=2400&amp;iSeasonID=2020&amp;iGameSubTypeID=83&amp;offensive=0&amp;pergame=0" TargetMode="External"/><Relationship Id="rId217" Type="http://schemas.openxmlformats.org/officeDocument/2006/relationships/hyperlink" Target="https://www.synergysportstech.com/Synergy/Sport/Basketball/web/teamsst/Video/QuantifiedTeam2Printable.aspx?iTeamID=2232&amp;iSeasonID=2020&amp;iGameSubTypeID=83&amp;offensive=1&amp;pergame=0" TargetMode="External"/><Relationship Id="rId564" Type="http://schemas.openxmlformats.org/officeDocument/2006/relationships/hyperlink" Target="https://www.synergysportstech.com/Synergy/Sport/Basketball/web/teamsst/Video/QuantifiedTeam2Printable.aspx?iTeamID=2274&amp;iSeasonID=2020&amp;iGameSubTypeID=83&amp;offensive=0&amp;pergame=0" TargetMode="External"/><Relationship Id="rId424" Type="http://schemas.openxmlformats.org/officeDocument/2006/relationships/hyperlink" Target="https://www.synergysportstech.com/Synergy/Sport/Basketball/web/teamsst/Video/QuantifiedTeam2Printable.aspx?iTeamID=2094&amp;iSeasonID=2020&amp;iGameSubTypeID=83&amp;offensive=0&amp;pergame=0" TargetMode="External"/><Relationship Id="rId631" Type="http://schemas.openxmlformats.org/officeDocument/2006/relationships/hyperlink" Target="https://www.synergysportstech.com/Synergy/Sport/Basketball/web/teamsst/Video/QuantifiedTeam2Printable.aspx?iTeamID=2130&amp;iSeasonID=2020&amp;iGameSubTypeID=83&amp;offensive=1&amp;pergame=0" TargetMode="External"/><Relationship Id="rId270" Type="http://schemas.openxmlformats.org/officeDocument/2006/relationships/hyperlink" Target="https://www.synergysportstech.com/Synergy/Sport/Basketball/web/teamsst/Video/QuantifiedTeam2Printable.aspx?iTeamID=2258&amp;iSeasonID=2020&amp;iGameSubTypeID=83&amp;offensive=0&amp;pergame=0" TargetMode="External"/><Relationship Id="rId65" Type="http://schemas.openxmlformats.org/officeDocument/2006/relationships/hyperlink" Target="https://www.synergysportstech.com/Synergy/Sport/Basketball/web/teamsst/Video/QuantifiedTeam2Printable.aspx?iTeamID=2188&amp;iSeasonID=2020&amp;iGameSubTypeID=83&amp;offensive=1&amp;pergame=0" TargetMode="External"/><Relationship Id="rId130" Type="http://schemas.openxmlformats.org/officeDocument/2006/relationships/hyperlink" Target="https://www.synergysportstech.com/Synergy/Sport/Basketball/web/teamsst/Video/QuantifiedTeam2Printable.aspx?iTeamID=2324&amp;iSeasonID=2020&amp;iGameSubTypeID=83&amp;offensive=0&amp;pergame=0" TargetMode="External"/><Relationship Id="rId368" Type="http://schemas.openxmlformats.org/officeDocument/2006/relationships/hyperlink" Target="https://www.synergysportstech.com/Synergy/Sport/Basketball/web/teamsst/Video/QuantifiedTeam2Printable.aspx?iTeamID=2068&amp;iSeasonID=2020&amp;iGameSubTypeID=83&amp;offensive=0&amp;pergame=0" TargetMode="External"/><Relationship Id="rId575" Type="http://schemas.openxmlformats.org/officeDocument/2006/relationships/hyperlink" Target="https://www.synergysportstech.com/Synergy/Sport/Basketball/web/teamsst/Video/QuantifiedTeam2Printable.aspx?iTeamID=2172&amp;iSeasonID=2020&amp;iGameSubTypeID=83&amp;offensive=1&amp;pergame=0" TargetMode="External"/><Relationship Id="rId228" Type="http://schemas.openxmlformats.org/officeDocument/2006/relationships/hyperlink" Target="https://www.synergysportstech.com/Synergy/Sport/Basketball/web/teamsst/Video/QuantifiedTeam2Printable.aspx?iTeamID=2374&amp;iSeasonID=2020&amp;iGameSubTypeID=83&amp;offensive=0&amp;pergame=0" TargetMode="External"/><Relationship Id="rId435" Type="http://schemas.openxmlformats.org/officeDocument/2006/relationships/hyperlink" Target="https://www.synergysportstech.com/Synergy/Sport/Basketball/web/teamsst/Video/QuantifiedTeam2Printable.aspx?iTeamID=2296&amp;iSeasonID=2020&amp;iGameSubTypeID=83&amp;offensive=1&amp;pergame=0" TargetMode="External"/><Relationship Id="rId642" Type="http://schemas.openxmlformats.org/officeDocument/2006/relationships/hyperlink" Target="https://www.synergysportstech.com/Synergy/Sport/Basketball/web/teamsst/Video/QuantifiedTeam2Printable.aspx?iTeamID=2388&amp;iSeasonID=2020&amp;iGameSubTypeID=83&amp;offensive=0&amp;pergame=0" TargetMode="External"/><Relationship Id="rId281" Type="http://schemas.openxmlformats.org/officeDocument/2006/relationships/hyperlink" Target="https://www.synergysportstech.com/Synergy/Sport/Basketball/web/teamsst/Video/QuantifiedTeam2Printable.aspx?iTeamID=2217&amp;iSeasonID=2020&amp;iGameSubTypeID=83&amp;offensive=1&amp;pergame=0" TargetMode="External"/><Relationship Id="rId502" Type="http://schemas.openxmlformats.org/officeDocument/2006/relationships/hyperlink" Target="https://www.synergysportstech.com/Synergy/Sport/Basketball/web/teamsst/Video/QuantifiedTeam2Printable.aspx?iTeamID=2333&amp;iSeasonID=2020&amp;iGameSubTypeID=83&amp;offensive=0&amp;pergame=0" TargetMode="External"/><Relationship Id="rId76" Type="http://schemas.openxmlformats.org/officeDocument/2006/relationships/hyperlink" Target="https://www.synergysportstech.com/Synergy/Sport/Basketball/web/teamsst/Video/QuantifiedTeam2Printable.aspx?iTeamID=2177&amp;iSeasonID=2020&amp;iGameSubTypeID=83&amp;offensive=0&amp;pergame=0" TargetMode="External"/><Relationship Id="rId141" Type="http://schemas.openxmlformats.org/officeDocument/2006/relationships/hyperlink" Target="https://www.synergysportstech.com/Synergy/Sport/Basketball/web/teamsst/Video/QuantifiedTeam2Printable.aspx?iTeamID=2080&amp;iSeasonID=2020&amp;iGameSubTypeID=83&amp;offensive=1&amp;pergame=0" TargetMode="External"/><Relationship Id="rId379" Type="http://schemas.openxmlformats.org/officeDocument/2006/relationships/hyperlink" Target="https://www.synergysportstech.com/Synergy/Sport/Basketball/web/teamsst/Video/QuantifiedTeam2Printable.aspx?iTeamID=2289&amp;iSeasonID=2020&amp;iGameSubTypeID=83&amp;offensive=1&amp;pergame=0" TargetMode="External"/><Relationship Id="rId586" Type="http://schemas.openxmlformats.org/officeDocument/2006/relationships/hyperlink" Target="https://www.synergysportstech.com/Synergy/Sport/Basketball/web/teamsst/Video/QuantifiedTeam2Printable.aspx?iTeamID=2269&amp;iSeasonID=2020&amp;iGameSubTypeID=83&amp;offensive=0&amp;pergame=0" TargetMode="External"/><Relationship Id="rId7" Type="http://schemas.openxmlformats.org/officeDocument/2006/relationships/hyperlink" Target="https://www.synergysportstech.com/Synergy/Sport/Basketball/web/teamsst/Video/QuantifiedTeam2Printable.aspx?iTeamID=2151&amp;iSeasonID=2020&amp;iGameSubTypeID=83&amp;offensive=1&amp;pergame=0" TargetMode="External"/><Relationship Id="rId239" Type="http://schemas.openxmlformats.org/officeDocument/2006/relationships/hyperlink" Target="https://www.synergysportstech.com/Synergy/Sport/Basketball/web/teamsst/Video/QuantifiedTeam2Printable.aspx?iTeamID=2146&amp;iSeasonID=2020&amp;iGameSubTypeID=83&amp;offensive=1&amp;pergame=0" TargetMode="External"/><Relationship Id="rId446" Type="http://schemas.openxmlformats.org/officeDocument/2006/relationships/hyperlink" Target="https://www.synergysportstech.com/Synergy/Sport/Basketball/web/teamsst/Video/QuantifiedTeam2Printable.aspx?iTeamID=2380&amp;iSeasonID=2020&amp;iGameSubTypeID=83&amp;offensive=0&amp;pergame=0" TargetMode="External"/><Relationship Id="rId653" Type="http://schemas.openxmlformats.org/officeDocument/2006/relationships/hyperlink" Target="https://www.synergysportstech.com/Synergy/Sport/Basketball/web/teamsst/Video/QuantifiedTeam2Printable.aspx?iTeamID=969&amp;iSeasonID=2020&amp;iGameSubTypeID=83&amp;offensive=1&amp;pergame=0" TargetMode="External"/><Relationship Id="rId292" Type="http://schemas.openxmlformats.org/officeDocument/2006/relationships/hyperlink" Target="https://www.synergysportstech.com/Synergy/Sport/Basketball/web/teamsst/Video/QuantifiedTeam2Printable.aspx?iTeamID=2167&amp;iSeasonID=2020&amp;iGameSubTypeID=83&amp;offensive=0&amp;pergame=0" TargetMode="External"/><Relationship Id="rId306" Type="http://schemas.openxmlformats.org/officeDocument/2006/relationships/hyperlink" Target="https://www.synergysportstech.com/Synergy/Sport/Basketball/web/teamsst/Video/QuantifiedTeam2Printable.aspx?iTeamID=2069&amp;iSeasonID=2020&amp;iGameSubTypeID=83&amp;offensive=0&amp;pergame=0" TargetMode="External"/><Relationship Id="rId87" Type="http://schemas.openxmlformats.org/officeDocument/2006/relationships/hyperlink" Target="https://www.synergysportstech.com/Synergy/Sport/Basketball/web/teamsst/Video/QuantifiedTeam2Printable.aspx?iTeamID=2310&amp;iSeasonID=2020&amp;iGameSubTypeID=83&amp;offensive=1&amp;pergame=0" TargetMode="External"/><Relationship Id="rId513" Type="http://schemas.openxmlformats.org/officeDocument/2006/relationships/hyperlink" Target="https://www.synergysportstech.com/Synergy/Sport/Basketball/web/teamsst/Video/QuantifiedTeam2Printable.aspx?iTeamID=2246&amp;iSeasonID=2020&amp;iGameSubTypeID=83&amp;offensive=1&amp;pergame=0" TargetMode="External"/><Relationship Id="rId597" Type="http://schemas.openxmlformats.org/officeDocument/2006/relationships/hyperlink" Target="https://www.synergysportstech.com/Synergy/Sport/Basketball/web/teamsst/Video/QuantifiedTeam2Printable.aspx?iTeamID=2371&amp;iSeasonID=2020&amp;iGameSubTypeID=83&amp;offensive=1&amp;pergame=0" TargetMode="External"/><Relationship Id="rId152" Type="http://schemas.openxmlformats.org/officeDocument/2006/relationships/hyperlink" Target="https://www.synergysportstech.com/Synergy/Sport/Basketball/web/teamsst/Video/QuantifiedTeam2Printable.aspx?iTeamID=980&amp;iSeasonID=2020&amp;iGameSubTypeID=83&amp;offensive=0&amp;pergame=0" TargetMode="External"/><Relationship Id="rId457" Type="http://schemas.openxmlformats.org/officeDocument/2006/relationships/hyperlink" Target="https://www.synergysportstech.com/Synergy/Sport/Basketball/web/teamsst/Video/QuantifiedTeam2Printable.aspx?iTeamID=2354&amp;iSeasonID=2020&amp;iGameSubTypeID=83&amp;offensive=1&amp;pergame=0" TargetMode="External"/><Relationship Id="rId664" Type="http://schemas.openxmlformats.org/officeDocument/2006/relationships/hyperlink" Target="https://www.synergysportstech.com/Synergy/Sport/Basketball/web/teamsst/Video/QuantifiedTeam2Printable.aspx?iTeamID=2407&amp;iSeasonID=2020&amp;iGameSubTypeID=83&amp;offensive=0&amp;pergame=0" TargetMode="External"/><Relationship Id="rId14" Type="http://schemas.openxmlformats.org/officeDocument/2006/relationships/hyperlink" Target="https://www.synergysportstech.com/Synergy/Sport/Basketball/web/teamsst/Video/QuantifiedTeam2Printable.aspx?iTeamID=2338&amp;iSeasonID=2020&amp;iGameSubTypeID=83&amp;offensive=0&amp;pergame=0" TargetMode="External"/><Relationship Id="rId317" Type="http://schemas.openxmlformats.org/officeDocument/2006/relationships/hyperlink" Target="https://www.synergysportstech.com/Synergy/Sport/Basketball/web/teamsst/Video/QuantifiedTeam2Printable.aspx?iTeamID=2283&amp;iSeasonID=2020&amp;iGameSubTypeID=83&amp;offensive=1&amp;pergame=0" TargetMode="External"/><Relationship Id="rId524" Type="http://schemas.openxmlformats.org/officeDocument/2006/relationships/hyperlink" Target="https://www.synergysportstech.com/Synergy/Sport/Basketball/web/teamsst/Video/QuantifiedTeam2Printable.aspx?iTeamID=2393&amp;iSeasonID=2020&amp;iGameSubTypeID=83&amp;offensive=0&amp;pergame=0" TargetMode="External"/><Relationship Id="rId98" Type="http://schemas.openxmlformats.org/officeDocument/2006/relationships/hyperlink" Target="https://www.synergysportstech.com/Synergy/Sport/Basketball/web/teamsst/Video/QuantifiedTeam2Printable.aspx?iTeamID=2075&amp;iSeasonID=2020&amp;iGameSubTypeID=83&amp;offensive=0&amp;pergame=0" TargetMode="External"/><Relationship Id="rId163" Type="http://schemas.openxmlformats.org/officeDocument/2006/relationships/hyperlink" Target="https://www.synergysportstech.com/Synergy/Sport/Basketball/web/teamsst/Video/QuantifiedTeam2Printable.aspx?iTeamID=2325&amp;iSeasonID=2020&amp;iGameSubTypeID=83&amp;offensive=1&amp;pergame=0" TargetMode="External"/><Relationship Id="rId370" Type="http://schemas.openxmlformats.org/officeDocument/2006/relationships/hyperlink" Target="https://www.synergysportstech.com/Synergy/Sport/Basketball/web/teamsst/Video/QuantifiedTeam2Printable.aspx?iTeamID=2361&amp;iSeasonID=2020&amp;iGameSubTypeID=83&amp;offensive=0&amp;pergame=0" TargetMode="External"/><Relationship Id="rId230" Type="http://schemas.openxmlformats.org/officeDocument/2006/relationships/hyperlink" Target="https://www.synergysportstech.com/Synergy/Sport/Basketball/web/teamsst/Video/QuantifiedTeam2Printable.aspx?iTeamID=2218&amp;iSeasonID=2020&amp;iGameSubTypeID=83&amp;offensive=0&amp;pergame=0" TargetMode="External"/><Relationship Id="rId468" Type="http://schemas.openxmlformats.org/officeDocument/2006/relationships/hyperlink" Target="https://www.synergysportstech.com/Synergy/Sport/Basketball/web/teamsst/Video/QuantifiedTeam2Printable.aspx?iTeamID=2345&amp;iSeasonID=2020&amp;iGameSubTypeID=83&amp;offensive=0&amp;pergame=0" TargetMode="External"/><Relationship Id="rId675" Type="http://schemas.openxmlformats.org/officeDocument/2006/relationships/hyperlink" Target="https://www.synergysportstech.com/Synergy/Sport/Basketball/web/teamsst/Video/QuantifiedTeam2Printable.aspx?iTeamID=2100&amp;iSeasonID=2020&amp;iGameSubTypeID=83&amp;offensive=1&amp;pergame=0" TargetMode="External"/><Relationship Id="rId25" Type="http://schemas.openxmlformats.org/officeDocument/2006/relationships/hyperlink" Target="https://www.synergysportstech.com/Synergy/Sport/Basketball/web/teamsst/Video/QuantifiedTeam2Printable.aspx?iTeamID=2119&amp;iSeasonID=2020&amp;iGameSubTypeID=83&amp;offensive=1&amp;pergame=0" TargetMode="External"/><Relationship Id="rId328" Type="http://schemas.openxmlformats.org/officeDocument/2006/relationships/hyperlink" Target="https://www.synergysportstech.com/Synergy/Sport/Basketball/web/teamsst/Video/QuantifiedTeam2Printable.aspx?iTeamID=2251&amp;iSeasonID=2020&amp;iGameSubTypeID=83&amp;offensive=0&amp;pergame=0" TargetMode="External"/><Relationship Id="rId535" Type="http://schemas.openxmlformats.org/officeDocument/2006/relationships/hyperlink" Target="https://www.synergysportstech.com/Synergy/Sport/Basketball/web/teamsst/Video/QuantifiedTeam2Printable.aspx?iTeamID=2116&amp;iSeasonID=2020&amp;iGameSubTypeID=83&amp;offensive=1&amp;pergame=0" TargetMode="External"/><Relationship Id="rId174" Type="http://schemas.openxmlformats.org/officeDocument/2006/relationships/hyperlink" Target="https://www.synergysportstech.com/Synergy/Sport/Basketball/web/teamsst/Video/QuantifiedTeam2Printable.aspx?iTeamID=2358&amp;iSeasonID=2020&amp;iGameSubTypeID=83&amp;offensive=0&amp;pergame=0" TargetMode="External"/><Relationship Id="rId381" Type="http://schemas.openxmlformats.org/officeDocument/2006/relationships/hyperlink" Target="https://www.synergysportstech.com/Synergy/Sport/Basketball/web/teamsst/Video/QuantifiedTeam2Printable.aspx?iTeamID=2077&amp;iSeasonID=2020&amp;iGameSubTypeID=83&amp;offensive=1&amp;pergame=0" TargetMode="External"/><Relationship Id="rId602" Type="http://schemas.openxmlformats.org/officeDocument/2006/relationships/hyperlink" Target="https://www.synergysportstech.com/Synergy/Sport/Basketball/web/teamsst/Video/QuantifiedTeam2Printable.aspx?iTeamID=2352&amp;iSeasonID=2020&amp;iGameSubTypeID=83&amp;offensive=0&amp;pergame=0" TargetMode="External"/><Relationship Id="rId241" Type="http://schemas.openxmlformats.org/officeDocument/2006/relationships/hyperlink" Target="https://www.synergysportstech.com/Synergy/Sport/Basketball/web/teamsst/Video/QuantifiedTeam2Printable.aspx?iTeamID=2340&amp;iSeasonID=2020&amp;iGameSubTypeID=83&amp;offensive=1&amp;pergame=0" TargetMode="External"/><Relationship Id="rId479" Type="http://schemas.openxmlformats.org/officeDocument/2006/relationships/hyperlink" Target="https://www.synergysportstech.com/Synergy/Sport/Basketball/web/teamsst/Video/QuantifiedTeam2Printable.aspx?iTeamID=2106&amp;iSeasonID=2020&amp;iGameSubTypeID=83&amp;offensive=1&amp;pergame=0" TargetMode="External"/><Relationship Id="rId686" Type="http://schemas.openxmlformats.org/officeDocument/2006/relationships/hyperlink" Target="https://www.synergysportstech.com/Synergy/Sport/Basketball/web/teamsst/Video/QuantifiedTeam2Printable.aspx?iTeamID=2232&amp;iSeasonID=2020&amp;iGameSubTypeID=83&amp;offensive=0&amp;pergame=0" TargetMode="External"/><Relationship Id="rId36" Type="http://schemas.openxmlformats.org/officeDocument/2006/relationships/hyperlink" Target="https://www.synergysportstech.com/Synergy/Sport/Basketball/web/teamsst/Video/QuantifiedTeam2Printable.aspx?iTeamID=2189&amp;iSeasonID=2020&amp;iGameSubTypeID=83&amp;offensive=0&amp;pergame=0" TargetMode="External"/><Relationship Id="rId339" Type="http://schemas.openxmlformats.org/officeDocument/2006/relationships/hyperlink" Target="https://www.synergysportstech.com/Synergy/Sport/Basketball/web/teamsst/Video/QuantifiedTeam2Printable.aspx?iTeamID=2294&amp;iSeasonID=2020&amp;iGameSubTypeID=83&amp;offensive=1&amp;pergame=0" TargetMode="External"/><Relationship Id="rId546" Type="http://schemas.openxmlformats.org/officeDocument/2006/relationships/hyperlink" Target="https://www.synergysportstech.com/Synergy/Sport/Basketball/web/teamsst/Video/QuantifiedTeam2Printable.aspx?iTeamID=2282&amp;iSeasonID=2020&amp;iGameSubTypeID=83&amp;offensive=0&amp;pergame=0" TargetMode="External"/><Relationship Id="rId101" Type="http://schemas.openxmlformats.org/officeDocument/2006/relationships/hyperlink" Target="https://www.synergysportstech.com/Synergy/Sport/Basketball/web/teamsst/Video/QuantifiedTeam2Printable.aspx?iTeamID=2380&amp;iSeasonID=2020&amp;iGameSubTypeID=83&amp;offensive=1&amp;pergame=0" TargetMode="External"/><Relationship Id="rId185" Type="http://schemas.openxmlformats.org/officeDocument/2006/relationships/hyperlink" Target="https://www.synergysportstech.com/Synergy/Sport/Basketball/web/teamsst/Video/QuantifiedTeam2Printable.aspx?iTeamID=2385&amp;iSeasonID=2020&amp;iGameSubTypeID=83&amp;offensive=1&amp;pergame=0" TargetMode="External"/><Relationship Id="rId406" Type="http://schemas.openxmlformats.org/officeDocument/2006/relationships/hyperlink" Target="https://www.synergysportstech.com/Synergy/Sport/Basketball/web/teamsst/Video/QuantifiedTeam2Printable.aspx?iTeamID=2112&amp;iSeasonID=2020&amp;iGameSubTypeID=83&amp;offensive=0&amp;pergame=0" TargetMode="External"/><Relationship Id="rId392" Type="http://schemas.openxmlformats.org/officeDocument/2006/relationships/hyperlink" Target="https://www.synergysportstech.com/Synergy/Sport/Basketball/web/teamsst/Video/QuantifiedTeam2Printable.aspx?iTeamID=2304&amp;iSeasonID=2020&amp;iGameSubTypeID=83&amp;offensive=0&amp;pergame=0" TargetMode="External"/><Relationship Id="rId613" Type="http://schemas.openxmlformats.org/officeDocument/2006/relationships/hyperlink" Target="https://www.synergysportstech.com/Synergy/Sport/Basketball/web/teamsst/Video/QuantifiedTeam2Printable.aspx?iTeamID=2092&amp;iSeasonID=2020&amp;iGameSubTypeID=83&amp;offensive=1&amp;pergame=0" TargetMode="External"/><Relationship Id="rId252" Type="http://schemas.openxmlformats.org/officeDocument/2006/relationships/hyperlink" Target="https://www.synergysportstech.com/Synergy/Sport/Basketball/web/teamsst/Video/QuantifiedTeam2Printable.aspx?iTeamID=2119&amp;iSeasonID=2020&amp;iGameSubTypeID=83&amp;offensive=0&amp;pergame=0" TargetMode="External"/><Relationship Id="rId47" Type="http://schemas.openxmlformats.org/officeDocument/2006/relationships/hyperlink" Target="https://www.synergysportstech.com/Synergy/Sport/Basketball/web/teamsst/Video/QuantifiedTeam2Printable.aspx?iTeamID=2065&amp;iSeasonID=2020&amp;iGameSubTypeID=83&amp;offensive=1&amp;pergame=0" TargetMode="External"/><Relationship Id="rId112" Type="http://schemas.openxmlformats.org/officeDocument/2006/relationships/hyperlink" Target="https://www.synergysportstech.com/Synergy/Sport/Basketball/web/teamsst/Video/QuantifiedTeam2Printable.aspx?iTeamID=2064&amp;iSeasonID=2020&amp;iGameSubTypeID=83&amp;offensive=0&amp;pergame=0" TargetMode="External"/><Relationship Id="rId557" Type="http://schemas.openxmlformats.org/officeDocument/2006/relationships/hyperlink" Target="https://www.synergysportstech.com/Synergy/Sport/Basketball/web/teamsst/Video/QuantifiedTeam2Printable.aspx?iTeamID=2327&amp;iSeasonID=2020&amp;iGameSubTypeID=83&amp;offensive=1&amp;pergame=0" TargetMode="External"/><Relationship Id="rId196" Type="http://schemas.openxmlformats.org/officeDocument/2006/relationships/hyperlink" Target="https://www.synergysportstech.com/Synergy/Sport/Basketball/web/teamsst/Video/QuantifiedTeam2Printable.aspx?iTeamID=978&amp;iSeasonID=2020&amp;iGameSubTypeID=83&amp;offensive=0&amp;pergame=0" TargetMode="External"/><Relationship Id="rId417" Type="http://schemas.openxmlformats.org/officeDocument/2006/relationships/hyperlink" Target="https://www.synergysportstech.com/Synergy/Sport/Basketball/web/teamsst/Video/QuantifiedTeam2Printable.aspx?iTeamID=4973&amp;iSeasonID=2020&amp;iGameSubTypeID=83&amp;offensive=1&amp;pergame=0" TargetMode="External"/><Relationship Id="rId624" Type="http://schemas.openxmlformats.org/officeDocument/2006/relationships/hyperlink" Target="https://www.synergysportstech.com/Synergy/Sport/Basketball/web/teamsst/Video/QuantifiedTeam2Printable.aspx?iTeamID=2355&amp;iSeasonID=2020&amp;iGameSubTypeID=83&amp;offensive=0&amp;pergame=0" TargetMode="External"/><Relationship Id="rId263" Type="http://schemas.openxmlformats.org/officeDocument/2006/relationships/hyperlink" Target="https://www.synergysportstech.com/Synergy/Sport/Basketball/web/teamsst/Video/QuantifiedTeam2Printable.aspx?iTeamID=2351&amp;iSeasonID=2020&amp;iGameSubTypeID=83&amp;offensive=1&amp;pergame=0" TargetMode="External"/><Relationship Id="rId470" Type="http://schemas.openxmlformats.org/officeDocument/2006/relationships/hyperlink" Target="https://www.synergysportstech.com/Synergy/Sport/Basketball/web/teamsst/Video/QuantifiedTeam2Printable.aspx?iTeamID=2340&amp;iSeasonID=2020&amp;iGameSubTypeID=83&amp;offensive=0&amp;pergame=0" TargetMode="External"/><Relationship Id="rId58" Type="http://schemas.openxmlformats.org/officeDocument/2006/relationships/hyperlink" Target="https://www.synergysportstech.com/Synergy/Sport/Basketball/web/teamsst/Video/QuantifiedTeam2Printable.aspx?iTeamID=2066&amp;iSeasonID=2020&amp;iGameSubTypeID=83&amp;offensive=0&amp;pergame=0" TargetMode="External"/><Relationship Id="rId123" Type="http://schemas.openxmlformats.org/officeDocument/2006/relationships/hyperlink" Target="https://www.synergysportstech.com/Synergy/Sport/Basketball/web/teamsst/Video/QuantifiedTeam2Printable.aspx?iTeamID=2202&amp;iSeasonID=2020&amp;iGameSubTypeID=83&amp;offensive=1&amp;pergame=0" TargetMode="External"/><Relationship Id="rId330" Type="http://schemas.openxmlformats.org/officeDocument/2006/relationships/hyperlink" Target="https://www.synergysportstech.com/Synergy/Sport/Basketball/web/teamsst/Video/QuantifiedTeam2Printable.aspx?iTeamID=2234&amp;iSeasonID=2020&amp;iGameSubTypeID=83&amp;offensive=0&amp;pergame=0" TargetMode="External"/><Relationship Id="rId568" Type="http://schemas.openxmlformats.org/officeDocument/2006/relationships/hyperlink" Target="https://www.synergysportstech.com/Synergy/Sport/Basketball/web/teamsst/Video/QuantifiedTeam2Printable.aspx?iTeamID=2385&amp;iSeasonID=2020&amp;iGameSubTypeID=83&amp;offensive=0&amp;pergame=0" TargetMode="External"/><Relationship Id="rId428" Type="http://schemas.openxmlformats.org/officeDocument/2006/relationships/hyperlink" Target="https://www.synergysportstech.com/Synergy/Sport/Basketball/web/teamsst/Video/QuantifiedTeam2Printable.aspx?iTeamID=2677&amp;iSeasonID=2020&amp;iGameSubTypeID=83&amp;offensive=0&amp;pergame=0" TargetMode="External"/><Relationship Id="rId635" Type="http://schemas.openxmlformats.org/officeDocument/2006/relationships/hyperlink" Target="https://www.synergysportstech.com/Synergy/Sport/Basketball/web/teamsst/Video/QuantifiedTeam2Printable.aspx?iTeamID=2167&amp;iSeasonID=2020&amp;iGameSubTypeID=83&amp;offensive=1&amp;pergame=0" TargetMode="External"/><Relationship Id="rId274" Type="http://schemas.openxmlformats.org/officeDocument/2006/relationships/hyperlink" Target="https://www.synergysportstech.com/Synergy/Sport/Basketball/web/teamsst/Video/QuantifiedTeam2Printable.aspx?iTeamID=2363&amp;iSeasonID=2020&amp;iGameSubTypeID=83&amp;offensive=0&amp;pergame=0" TargetMode="External"/><Relationship Id="rId481" Type="http://schemas.openxmlformats.org/officeDocument/2006/relationships/hyperlink" Target="https://www.synergysportstech.com/Synergy/Sport/Basketball/web/teamsst/Video/QuantifiedTeam2Printable.aspx?iTeamID=2677&amp;iSeasonID=2020&amp;iGameSubTypeID=83&amp;offensive=1&amp;pergame=0" TargetMode="External"/><Relationship Id="rId69" Type="http://schemas.openxmlformats.org/officeDocument/2006/relationships/hyperlink" Target="https://www.synergysportstech.com/Synergy/Sport/Basketball/web/teamsst/Video/QuantifiedTeam2Printable.aspx?iTeamID=2362&amp;iSeasonID=2020&amp;iGameSubTypeID=83&amp;offensive=1&amp;pergame=0" TargetMode="External"/><Relationship Id="rId134" Type="http://schemas.openxmlformats.org/officeDocument/2006/relationships/hyperlink" Target="https://www.synergysportstech.com/Synergy/Sport/Basketball/web/teamsst/Video/QuantifiedTeam2Printable.aspx?iTeamID=3526&amp;iSeasonID=2020&amp;iGameSubTypeID=83&amp;offensive=0&amp;pergame=0" TargetMode="External"/><Relationship Id="rId579" Type="http://schemas.openxmlformats.org/officeDocument/2006/relationships/hyperlink" Target="https://www.synergysportstech.com/Synergy/Sport/Basketball/web/teamsst/Video/QuantifiedTeam2Printable.aspx?iTeamID=2311&amp;iSeasonID=2020&amp;iGameSubTypeID=83&amp;offensive=1&amp;pergame=0" TargetMode="External"/><Relationship Id="rId341" Type="http://schemas.openxmlformats.org/officeDocument/2006/relationships/hyperlink" Target="https://www.synergysportstech.com/Synergy/Sport/Basketball/web/teamsst/Video/QuantifiedTeam2Printable.aspx?iTeamID=2114&amp;iSeasonID=2020&amp;iGameSubTypeID=83&amp;offensive=1&amp;pergame=0" TargetMode="External"/><Relationship Id="rId439" Type="http://schemas.openxmlformats.org/officeDocument/2006/relationships/hyperlink" Target="https://www.synergysportstech.com/Synergy/Sport/Basketball/web/teamsst/Video/QuantifiedTeam2Printable.aspx?iTeamID=2142&amp;iSeasonID=2020&amp;iGameSubTypeID=83&amp;offensive=1&amp;pergame=0" TargetMode="External"/><Relationship Id="rId646" Type="http://schemas.openxmlformats.org/officeDocument/2006/relationships/hyperlink" Target="https://www.synergysportstech.com/Synergy/Sport/Basketball/web/teamsst/Video/QuantifiedTeam2Printable.aspx?iTeamID=2294&amp;iSeasonID=2020&amp;iGameSubTypeID=83&amp;offensive=0&amp;pergame=0" TargetMode="External"/><Relationship Id="rId201" Type="http://schemas.openxmlformats.org/officeDocument/2006/relationships/hyperlink" Target="https://www.synergysportstech.com/Synergy/Sport/Basketball/web/teamsst/Video/QuantifiedTeam2Printable.aspx?iTeamID=2222&amp;iSeasonID=2020&amp;iGameSubTypeID=83&amp;offensive=1&amp;pergame=0" TargetMode="External"/><Relationship Id="rId285" Type="http://schemas.openxmlformats.org/officeDocument/2006/relationships/hyperlink" Target="https://www.synergysportstech.com/Synergy/Sport/Basketball/web/teamsst/Video/QuantifiedTeam2Printable.aspx?iTeamID=2193&amp;iSeasonID=2020&amp;iGameSubTypeID=83&amp;offensive=1&amp;pergame=0" TargetMode="External"/><Relationship Id="rId506" Type="http://schemas.openxmlformats.org/officeDocument/2006/relationships/hyperlink" Target="https://www.synergysportstech.com/Synergy/Sport/Basketball/web/teamsst/Video/QuantifiedTeam2Printable.aspx?iTeamID=997&amp;iSeasonID=2020&amp;iGameSubTypeID=83&amp;offensive=0&amp;pergame=0" TargetMode="External"/><Relationship Id="rId492" Type="http://schemas.openxmlformats.org/officeDocument/2006/relationships/hyperlink" Target="https://www.synergysportstech.com/Synergy/Sport/Basketball/web/teamsst/Video/QuantifiedTeam2Printable.aspx?iTeamID=2229&amp;iSeasonID=2020&amp;iGameSubTypeID=83&amp;offensive=0&amp;pergame=0" TargetMode="External"/><Relationship Id="rId145" Type="http://schemas.openxmlformats.org/officeDocument/2006/relationships/hyperlink" Target="https://www.synergysportstech.com/Synergy/Sport/Basketball/web/teamsst/Video/QuantifiedTeam2Printable.aspx?iTeamID=2178&amp;iSeasonID=2020&amp;iGameSubTypeID=83&amp;offensive=1&amp;pergame=0" TargetMode="External"/><Relationship Id="rId352" Type="http://schemas.openxmlformats.org/officeDocument/2006/relationships/hyperlink" Target="https://www.synergysportstech.com/Synergy/Sport/Basketball/web/teamsst/Video/QuantifiedTeam2Printable.aspx?iTeamID=2197&amp;iSeasonID=2020&amp;iGameSubTypeID=83&amp;offensive=0&amp;pergame=0" TargetMode="External"/><Relationship Id="rId212" Type="http://schemas.openxmlformats.org/officeDocument/2006/relationships/hyperlink" Target="https://www.synergysportstech.com/Synergy/Sport/Basketball/web/teamsst/Video/QuantifiedTeam2Printable.aspx?iTeamID=2290&amp;iSeasonID=2020&amp;iGameSubTypeID=83&amp;offensive=0&amp;pergame=0" TargetMode="External"/><Relationship Id="rId254" Type="http://schemas.openxmlformats.org/officeDocument/2006/relationships/hyperlink" Target="https://www.synergysportstech.com/Synergy/Sport/Basketball/web/teamsst/Video/QuantifiedTeam2Printable.aspx?iTeamID=2118&amp;iSeasonID=2020&amp;iGameSubTypeID=83&amp;offensive=0&amp;pergame=0" TargetMode="External"/><Relationship Id="rId657" Type="http://schemas.openxmlformats.org/officeDocument/2006/relationships/hyperlink" Target="https://www.synergysportstech.com/Synergy/Sport/Basketball/web/teamsst/Video/QuantifiedTeam2Printable.aspx?iTeamID=2209&amp;iSeasonID=2020&amp;iGameSubTypeID=83&amp;offensive=1&amp;pergame=0" TargetMode="External"/><Relationship Id="rId49" Type="http://schemas.openxmlformats.org/officeDocument/2006/relationships/hyperlink" Target="https://www.synergysportstech.com/Synergy/Sport/Basketball/web/teamsst/Video/QuantifiedTeam2Printable.aspx?iTeamID=2320&amp;iSeasonID=2020&amp;iGameSubTypeID=83&amp;offensive=1&amp;pergame=0" TargetMode="External"/><Relationship Id="rId114" Type="http://schemas.openxmlformats.org/officeDocument/2006/relationships/hyperlink" Target="https://www.synergysportstech.com/Synergy/Sport/Basketball/web/teamsst/Video/QuantifiedTeam2Printable.aspx?iTeamID=2365&amp;iSeasonID=2020&amp;iGameSubTypeID=83&amp;offensive=0&amp;pergame=0" TargetMode="External"/><Relationship Id="rId296" Type="http://schemas.openxmlformats.org/officeDocument/2006/relationships/hyperlink" Target="https://www.synergysportstech.com/Synergy/Sport/Basketball/web/teamsst/Video/QuantifiedTeam2Printable.aspx?iTeamID=2172&amp;iSeasonID=2020&amp;iGameSubTypeID=83&amp;offensive=0&amp;pergame=0" TargetMode="External"/><Relationship Id="rId461" Type="http://schemas.openxmlformats.org/officeDocument/2006/relationships/hyperlink" Target="https://www.synergysportstech.com/Synergy/Sport/Basketball/web/teamsst/Video/QuantifiedTeam2Printable.aspx?iTeamID=2352&amp;iSeasonID=2020&amp;iGameSubTypeID=83&amp;offensive=1&amp;pergame=0" TargetMode="External"/><Relationship Id="rId517" Type="http://schemas.openxmlformats.org/officeDocument/2006/relationships/hyperlink" Target="https://www.synergysportstech.com/Synergy/Sport/Basketball/web/teamsst/Video/QuantifiedTeam2Printable.aspx?iTeamID=2242&amp;iSeasonID=2020&amp;iGameSubTypeID=83&amp;offensive=1&amp;pergame=0" TargetMode="External"/><Relationship Id="rId559" Type="http://schemas.openxmlformats.org/officeDocument/2006/relationships/hyperlink" Target="https://www.synergysportstech.com/Synergy/Sport/Basketball/web/teamsst/Video/QuantifiedTeam2Printable.aspx?iTeamID=2108&amp;iSeasonID=2020&amp;iGameSubTypeID=83&amp;offensive=1&amp;pergame=0" TargetMode="External"/><Relationship Id="rId60" Type="http://schemas.openxmlformats.org/officeDocument/2006/relationships/hyperlink" Target="https://www.synergysportstech.com/Synergy/Sport/Basketball/web/teamsst/Video/QuantifiedTeam2Printable.aspx?iTeamID=2298&amp;iSeasonID=2020&amp;iGameSubTypeID=83&amp;offensive=0&amp;pergame=0" TargetMode="External"/><Relationship Id="rId156" Type="http://schemas.openxmlformats.org/officeDocument/2006/relationships/hyperlink" Target="https://www.synergysportstech.com/Synergy/Sport/Basketball/web/teamsst/Video/QuantifiedTeam2Printable.aspx?iTeamID=2243&amp;iSeasonID=2020&amp;iGameSubTypeID=83&amp;offensive=0&amp;pergame=0" TargetMode="External"/><Relationship Id="rId198" Type="http://schemas.openxmlformats.org/officeDocument/2006/relationships/hyperlink" Target="https://www.synergysportstech.com/Synergy/Sport/Basketball/web/teamsst/Video/QuantifiedTeam2Printable.aspx?iTeamID=2222&amp;iSeasonID=2020&amp;iGameSubTypeID=83&amp;offensive=0&amp;pergame=0" TargetMode="External"/><Relationship Id="rId321" Type="http://schemas.openxmlformats.org/officeDocument/2006/relationships/hyperlink" Target="https://www.synergysportstech.com/Synergy/Sport/Basketball/web/teamsst/Video/QuantifiedTeam2Printable.aspx?iTeamID=2064&amp;iSeasonID=2020&amp;iGameSubTypeID=83&amp;offensive=1&amp;pergame=0" TargetMode="External"/><Relationship Id="rId363" Type="http://schemas.openxmlformats.org/officeDocument/2006/relationships/hyperlink" Target="https://www.synergysportstech.com/Synergy/Sport/Basketball/web/teamsst/Video/QuantifiedTeam2Printable.aspx?iTeamID=2349&amp;iSeasonID=2020&amp;iGameSubTypeID=83&amp;offensive=1&amp;pergame=0" TargetMode="External"/><Relationship Id="rId419" Type="http://schemas.openxmlformats.org/officeDocument/2006/relationships/hyperlink" Target="https://www.synergysportstech.com/Synergy/Sport/Basketball/web/teamsst/Video/QuantifiedTeam2Printable.aspx?iTeamID=991&amp;iSeasonID=2020&amp;iGameSubTypeID=83&amp;offensive=1&amp;pergame=0" TargetMode="External"/><Relationship Id="rId570" Type="http://schemas.openxmlformats.org/officeDocument/2006/relationships/hyperlink" Target="https://www.synergysportstech.com/Synergy/Sport/Basketball/web/teamsst/Video/QuantifiedTeam2Printable.aspx?iTeamID=993&amp;iSeasonID=2020&amp;iGameSubTypeID=83&amp;offensive=0&amp;pergame=0" TargetMode="External"/><Relationship Id="rId626" Type="http://schemas.openxmlformats.org/officeDocument/2006/relationships/hyperlink" Target="https://www.synergysportstech.com/Synergy/Sport/Basketball/web/teamsst/Video/QuantifiedTeam2Printable.aspx?iTeamID=2344&amp;iSeasonID=2020&amp;iGameSubTypeID=83&amp;offensive=0&amp;pergame=0" TargetMode="External"/><Relationship Id="rId223" Type="http://schemas.openxmlformats.org/officeDocument/2006/relationships/hyperlink" Target="https://www.synergysportstech.com/Synergy/Sport/Basketball/web/teamsst/Video/QuantifiedTeam2Printable.aspx?iTeamID=2364&amp;iSeasonID=2020&amp;iGameSubTypeID=83&amp;offensive=1&amp;pergame=0" TargetMode="External"/><Relationship Id="rId430" Type="http://schemas.openxmlformats.org/officeDocument/2006/relationships/hyperlink" Target="https://www.synergysportstech.com/Synergy/Sport/Basketball/web/teamsst/Video/QuantifiedTeam2Printable.aspx?iTeamID=2170&amp;iSeasonID=2020&amp;iGameSubTypeID=83&amp;offensive=0&amp;pergame=0" TargetMode="External"/><Relationship Id="rId668" Type="http://schemas.openxmlformats.org/officeDocument/2006/relationships/hyperlink" Target="https://www.synergysportstech.com/Synergy/Sport/Basketball/web/teamsst/Video/QuantifiedTeam2Printable.aspx?iTeamID=2131&amp;iSeasonID=2020&amp;iGameSubTypeID=83&amp;offensive=0&amp;pergame=0" TargetMode="External"/><Relationship Id="rId18" Type="http://schemas.openxmlformats.org/officeDocument/2006/relationships/hyperlink" Target="https://www.synergysportstech.com/Synergy/Sport/Basketball/web/teamsst/Video/QuantifiedTeam2Printable.aspx?iTeamID=2217&amp;iSeasonID=2020&amp;iGameSubTypeID=83&amp;offensive=0&amp;pergame=0" TargetMode="External"/><Relationship Id="rId265" Type="http://schemas.openxmlformats.org/officeDocument/2006/relationships/hyperlink" Target="https://www.synergysportstech.com/Synergy/Sport/Basketball/web/teamsst/Video/QuantifiedTeam2Printable.aspx?iTeamID=2063&amp;iSeasonID=2020&amp;iGameSubTypeID=83&amp;offensive=1&amp;pergame=0" TargetMode="External"/><Relationship Id="rId472" Type="http://schemas.openxmlformats.org/officeDocument/2006/relationships/hyperlink" Target="https://www.synergysportstech.com/Synergy/Sport/Basketball/web/teamsst/Video/QuantifiedTeam2Printable.aspx?iTeamID=1000&amp;iSeasonID=2020&amp;iGameSubTypeID=83&amp;offensive=0&amp;pergame=0" TargetMode="External"/><Relationship Id="rId528" Type="http://schemas.openxmlformats.org/officeDocument/2006/relationships/hyperlink" Target="https://www.synergysportstech.com/Synergy/Sport/Basketball/web/teamsst/Video/QuantifiedTeam2Printable.aspx?iTeamID=963&amp;iSeasonID=2020&amp;iGameSubTypeID=83&amp;offensive=0&amp;pergame=0" TargetMode="External"/><Relationship Id="rId125" Type="http://schemas.openxmlformats.org/officeDocument/2006/relationships/hyperlink" Target="https://www.synergysportstech.com/Synergy/Sport/Basketball/web/teamsst/Video/QuantifiedTeam2Printable.aspx?iTeamID=2231&amp;iSeasonID=2020&amp;iGameSubTypeID=83&amp;offensive=1&amp;pergame=0" TargetMode="External"/><Relationship Id="rId167" Type="http://schemas.openxmlformats.org/officeDocument/2006/relationships/hyperlink" Target="https://www.synergysportstech.com/Synergy/Sport/Basketball/web/teamsst/Video/QuantifiedTeam2Printable.aspx?iTeamID=2244&amp;iSeasonID=2020&amp;iGameSubTypeID=83&amp;offensive=1&amp;pergame=0" TargetMode="External"/><Relationship Id="rId332" Type="http://schemas.openxmlformats.org/officeDocument/2006/relationships/hyperlink" Target="https://www.synergysportstech.com/Synergy/Sport/Basketball/web/teamsst/Video/QuantifiedTeam2Printable.aspx?iTeamID=2382&amp;iSeasonID=2020&amp;iGameSubTypeID=83&amp;offensive=0&amp;pergame=0" TargetMode="External"/><Relationship Id="rId374" Type="http://schemas.openxmlformats.org/officeDocument/2006/relationships/hyperlink" Target="https://www.synergysportstech.com/Synergy/Sport/Basketball/web/teamsst/Video/QuantifiedTeam2Printable.aspx?iTeamID=2230&amp;iSeasonID=2020&amp;iGameSubTypeID=83&amp;offensive=0&amp;pergame=0" TargetMode="External"/><Relationship Id="rId581" Type="http://schemas.openxmlformats.org/officeDocument/2006/relationships/hyperlink" Target="https://www.synergysportstech.com/Synergy/Sport/Basketball/web/teamsst/Video/QuantifiedTeam2Printable.aspx?iTeamID=994&amp;iSeasonID=2020&amp;iGameSubTypeID=83&amp;offensive=1&amp;pergame=0" TargetMode="External"/><Relationship Id="rId71" Type="http://schemas.openxmlformats.org/officeDocument/2006/relationships/hyperlink" Target="https://www.synergysportstech.com/Synergy/Sport/Basketball/web/teamsst/Video/QuantifiedTeam2Printable.aspx?iTeamID=2230&amp;iSeasonID=2020&amp;iGameSubTypeID=83&amp;offensive=1&amp;pergame=0" TargetMode="External"/><Relationship Id="rId234" Type="http://schemas.openxmlformats.org/officeDocument/2006/relationships/hyperlink" Target="https://www.synergysportstech.com/Synergy/Sport/Basketball/web/teamsst/Video/QuantifiedTeam2Printable.aspx?iTeamID=2351&amp;iSeasonID=2020&amp;iGameSubTypeID=83&amp;offensive=0&amp;pergame=0" TargetMode="External"/><Relationship Id="rId637" Type="http://schemas.openxmlformats.org/officeDocument/2006/relationships/hyperlink" Target="https://www.synergysportstech.com/Synergy/Sport/Basketball/web/teamsst/Video/QuantifiedTeam2Printable.aspx?iTeamID=2139&amp;iSeasonID=2020&amp;iGameSubTypeID=83&amp;offensive=1&amp;pergame=0" TargetMode="External"/><Relationship Id="rId679" Type="http://schemas.openxmlformats.org/officeDocument/2006/relationships/hyperlink" Target="https://www.synergysportstech.com/Synergy/Sport/Basketball/web/teamsst/Video/QuantifiedTeam2Printable.aspx?iTeamID=2238&amp;iSeasonID=2020&amp;iGameSubTypeID=83&amp;offensive=1&amp;pergame=0" TargetMode="External"/><Relationship Id="rId2" Type="http://schemas.openxmlformats.org/officeDocument/2006/relationships/hyperlink" Target="https://www.synergysportstech.com/Synergy/Sport/Basketball/web/teamsst/Video/QuantifiedTeam2Printable.aspx?iTeamID=2260&amp;iSeasonID=2020&amp;iGameSubTypeID=83&amp;offensive=0&amp;pergame=0" TargetMode="External"/><Relationship Id="rId29" Type="http://schemas.openxmlformats.org/officeDocument/2006/relationships/hyperlink" Target="https://www.synergysportstech.com/Synergy/Sport/Basketball/web/teamsst/Video/QuantifiedTeam2Printable.aspx?iTeamID=2237&amp;iSeasonID=2020&amp;iGameSubTypeID=83&amp;offensive=1&amp;pergame=0" TargetMode="External"/><Relationship Id="rId276" Type="http://schemas.openxmlformats.org/officeDocument/2006/relationships/hyperlink" Target="https://www.synergysportstech.com/Synergy/Sport/Basketball/web/teamsst/Video/QuantifiedTeam2Printable.aspx?iTeamID=2257&amp;iSeasonID=2020&amp;iGameSubTypeID=83&amp;offensive=0&amp;pergame=0" TargetMode="External"/><Relationship Id="rId441" Type="http://schemas.openxmlformats.org/officeDocument/2006/relationships/hyperlink" Target="https://www.synergysportstech.com/Synergy/Sport/Basketball/web/teamsst/Video/QuantifiedTeam2Printable.aspx?iTeamID=2303&amp;iSeasonID=2020&amp;iGameSubTypeID=83&amp;offensive=1&amp;pergame=0" TargetMode="External"/><Relationship Id="rId483" Type="http://schemas.openxmlformats.org/officeDocument/2006/relationships/hyperlink" Target="https://www.synergysportstech.com/Synergy/Sport/Basketball/web/teamsst/Video/QuantifiedTeam2Printable.aspx?iTeamID=2095&amp;iSeasonID=2020&amp;iGameSubTypeID=83&amp;offensive=1&amp;pergame=0" TargetMode="External"/><Relationship Id="rId539" Type="http://schemas.openxmlformats.org/officeDocument/2006/relationships/hyperlink" Target="https://www.synergysportstech.com/Synergy/Sport/Basketball/web/teamsst/Video/QuantifiedTeam2Printable.aspx?iTeamID=2117&amp;iSeasonID=2020&amp;iGameSubTypeID=83&amp;offensive=1&amp;pergame=0" TargetMode="External"/><Relationship Id="rId40" Type="http://schemas.openxmlformats.org/officeDocument/2006/relationships/hyperlink" Target="https://www.synergysportstech.com/Synergy/Sport/Basketball/web/teamsst/Video/QuantifiedTeam2Printable.aspx?iTeamID=2151&amp;iSeasonID=2020&amp;iGameSubTypeID=83&amp;offensive=0&amp;pergame=0" TargetMode="External"/><Relationship Id="rId136" Type="http://schemas.openxmlformats.org/officeDocument/2006/relationships/hyperlink" Target="https://www.synergysportstech.com/Synergy/Sport/Basketball/web/teamsst/Video/QuantifiedTeam2Printable.aspx?iTeamID=2165&amp;iSeasonID=2020&amp;iGameSubTypeID=83&amp;offensive=0&amp;pergame=0" TargetMode="External"/><Relationship Id="rId178" Type="http://schemas.openxmlformats.org/officeDocument/2006/relationships/hyperlink" Target="https://www.synergysportstech.com/Synergy/Sport/Basketball/web/teamsst/Video/QuantifiedTeam2Printable.aspx?iTeamID=2401&amp;iSeasonID=2020&amp;iGameSubTypeID=83&amp;offensive=0&amp;pergame=0" TargetMode="External"/><Relationship Id="rId301" Type="http://schemas.openxmlformats.org/officeDocument/2006/relationships/hyperlink" Target="https://www.synergysportstech.com/Synergy/Sport/Basketball/web/teamsst/Video/QuantifiedTeam2Printable.aspx?iTeamID=2203&amp;iSeasonID=2020&amp;iGameSubTypeID=83&amp;offensive=1&amp;pergame=0" TargetMode="External"/><Relationship Id="rId343" Type="http://schemas.openxmlformats.org/officeDocument/2006/relationships/hyperlink" Target="https://www.synergysportstech.com/Synergy/Sport/Basketball/web/teamsst/Video/QuantifiedTeam2Printable.aspx?iTeamID=2153&amp;iSeasonID=2020&amp;iGameSubTypeID=83&amp;offensive=1&amp;pergame=0" TargetMode="External"/><Relationship Id="rId550" Type="http://schemas.openxmlformats.org/officeDocument/2006/relationships/hyperlink" Target="https://www.synergysportstech.com/Synergy/Sport/Basketball/web/teamsst/Video/QuantifiedTeam2Printable.aspx?iTeamID=2137&amp;iSeasonID=2020&amp;iGameSubTypeID=83&amp;offensive=0&amp;pergame=0" TargetMode="External"/><Relationship Id="rId82" Type="http://schemas.openxmlformats.org/officeDocument/2006/relationships/hyperlink" Target="https://www.synergysportstech.com/Synergy/Sport/Basketball/web/teamsst/Video/QuantifiedTeam2Printable.aspx?iTeamID=2159&amp;iSeasonID=2020&amp;iGameSubTypeID=83&amp;offensive=0&amp;pergame=0" TargetMode="External"/><Relationship Id="rId203" Type="http://schemas.openxmlformats.org/officeDocument/2006/relationships/hyperlink" Target="https://www.synergysportstech.com/Synergy/Sport/Basketball/web/teamsst/Video/QuantifiedTeam2Printable.aspx?iTeamID=2140&amp;iSeasonID=2020&amp;iGameSubTypeID=83&amp;offensive=1&amp;pergame=0" TargetMode="External"/><Relationship Id="rId385" Type="http://schemas.openxmlformats.org/officeDocument/2006/relationships/hyperlink" Target="https://www.synergysportstech.com/Synergy/Sport/Basketball/web/teamsst/Video/QuantifiedTeam2Printable.aspx?iTeamID=2394&amp;iSeasonID=2020&amp;iGameSubTypeID=83&amp;offensive=1&amp;pergame=0" TargetMode="External"/><Relationship Id="rId592" Type="http://schemas.openxmlformats.org/officeDocument/2006/relationships/hyperlink" Target="https://www.synergysportstech.com/Synergy/Sport/Basketball/web/teamsst/Video/QuantifiedTeam2Printable.aspx?iTeamID=2235&amp;iSeasonID=2020&amp;iGameSubTypeID=83&amp;offensive=0&amp;pergame=0" TargetMode="External"/><Relationship Id="rId606" Type="http://schemas.openxmlformats.org/officeDocument/2006/relationships/hyperlink" Target="https://www.synergysportstech.com/Synergy/Sport/Basketball/web/teamsst/Video/QuantifiedTeam2Printable.aspx?iTeamID=2080&amp;iSeasonID=2020&amp;iGameSubTypeID=83&amp;offensive=0&amp;pergame=0" TargetMode="External"/><Relationship Id="rId648" Type="http://schemas.openxmlformats.org/officeDocument/2006/relationships/hyperlink" Target="https://www.synergysportstech.com/Synergy/Sport/Basketball/web/teamsst/Video/QuantifiedTeam2Printable.aspx?iTeamID=2372&amp;iSeasonID=2020&amp;iGameSubTypeID=83&amp;offensive=0&amp;pergame=0" TargetMode="External"/><Relationship Id="rId245" Type="http://schemas.openxmlformats.org/officeDocument/2006/relationships/hyperlink" Target="https://www.synergysportstech.com/Synergy/Sport/Basketball/web/teamsst/Video/QuantifiedTeam2Printable.aspx?iTeamID=1318&amp;iSeasonID=2020&amp;iGameSubTypeID=83&amp;offensive=1&amp;pergame=0" TargetMode="External"/><Relationship Id="rId287" Type="http://schemas.openxmlformats.org/officeDocument/2006/relationships/hyperlink" Target="https://www.synergysportstech.com/Synergy/Sport/Basketball/web/teamsst/Video/QuantifiedTeam2Printable.aspx?iTeamID=2274&amp;iSeasonID=2020&amp;iGameSubTypeID=83&amp;offensive=1&amp;pergame=0" TargetMode="External"/><Relationship Id="rId410" Type="http://schemas.openxmlformats.org/officeDocument/2006/relationships/hyperlink" Target="https://www.synergysportstech.com/Synergy/Sport/Basketball/web/teamsst/Video/QuantifiedTeam2Printable.aspx?iTeamID=982&amp;iSeasonID=2020&amp;iGameSubTypeID=83&amp;offensive=0&amp;pergame=0" TargetMode="External"/><Relationship Id="rId452" Type="http://schemas.openxmlformats.org/officeDocument/2006/relationships/hyperlink" Target="https://www.synergysportstech.com/Synergy/Sport/Basketball/web/teamsst/Video/QuantifiedTeam2Printable.aspx?iTeamID=2268&amp;iSeasonID=2020&amp;iGameSubTypeID=83&amp;offensive=0&amp;pergame=0" TargetMode="External"/><Relationship Id="rId494" Type="http://schemas.openxmlformats.org/officeDocument/2006/relationships/hyperlink" Target="https://www.synergysportstech.com/Synergy/Sport/Basketball/web/teamsst/Video/QuantifiedTeam2Printable.aspx?iTeamID=2195&amp;iSeasonID=2020&amp;iGameSubTypeID=83&amp;offensive=0&amp;pergame=0" TargetMode="External"/><Relationship Id="rId508" Type="http://schemas.openxmlformats.org/officeDocument/2006/relationships/hyperlink" Target="https://www.synergysportstech.com/Synergy/Sport/Basketball/web/teamsst/Video/QuantifiedTeam2Printable.aspx?iTeamID=2286&amp;iSeasonID=2020&amp;iGameSubTypeID=83&amp;offensive=0&amp;pergame=0" TargetMode="External"/><Relationship Id="rId105" Type="http://schemas.openxmlformats.org/officeDocument/2006/relationships/hyperlink" Target="https://www.synergysportstech.com/Synergy/Sport/Basketball/web/teamsst/Video/QuantifiedTeam2Printable.aspx?iTeamID=2090&amp;iSeasonID=2020&amp;iGameSubTypeID=83&amp;offensive=1&amp;pergame=0" TargetMode="External"/><Relationship Id="rId147" Type="http://schemas.openxmlformats.org/officeDocument/2006/relationships/hyperlink" Target="https://www.synergysportstech.com/Synergy/Sport/Basketball/web/teamsst/Video/QuantifiedTeam2Printable.aspx?iTeamID=2250&amp;iSeasonID=2020&amp;iGameSubTypeID=83&amp;offensive=1&amp;pergame=0" TargetMode="External"/><Relationship Id="rId312" Type="http://schemas.openxmlformats.org/officeDocument/2006/relationships/hyperlink" Target="https://www.synergysportstech.com/Synergy/Sport/Basketball/web/teamsst/Video/QuantifiedTeam2Printable.aspx?iTeamID=2211&amp;iSeasonID=2020&amp;iGameSubTypeID=83&amp;offensive=0&amp;pergame=0" TargetMode="External"/><Relationship Id="rId354" Type="http://schemas.openxmlformats.org/officeDocument/2006/relationships/hyperlink" Target="https://www.synergysportstech.com/Synergy/Sport/Basketball/web/teamsst/Video/QuantifiedTeam2Printable.aspx?iTeamID=2164&amp;iSeasonID=2020&amp;iGameSubTypeID=83&amp;offensive=0&amp;pergame=0" TargetMode="External"/><Relationship Id="rId51" Type="http://schemas.openxmlformats.org/officeDocument/2006/relationships/hyperlink" Target="https://www.synergysportstech.com/Synergy/Sport/Basketball/web/teamsst/Video/QuantifiedTeam2Printable.aspx?iTeamID=2165&amp;iSeasonID=2020&amp;iGameSubTypeID=83&amp;offensive=1&amp;pergame=0" TargetMode="External"/><Relationship Id="rId93" Type="http://schemas.openxmlformats.org/officeDocument/2006/relationships/hyperlink" Target="https://www.synergysportstech.com/Synergy/Sport/Basketball/web/teamsst/Video/QuantifiedTeam2Printable.aspx?iTeamID=2275&amp;iSeasonID=2020&amp;iGameSubTypeID=83&amp;offensive=1&amp;pergame=0" TargetMode="External"/><Relationship Id="rId189" Type="http://schemas.openxmlformats.org/officeDocument/2006/relationships/hyperlink" Target="https://www.synergysportstech.com/Synergy/Sport/Basketball/web/teamsst/Video/QuantifiedTeam2Printable.aspx?iTeamID=2072&amp;iSeasonID=2020&amp;iGameSubTypeID=83&amp;offensive=1&amp;pergame=0" TargetMode="External"/><Relationship Id="rId396" Type="http://schemas.openxmlformats.org/officeDocument/2006/relationships/hyperlink" Target="https://www.synergysportstech.com/Synergy/Sport/Basketball/web/teamsst/Video/QuantifiedTeam2Printable.aspx?iTeamID=2092&amp;iSeasonID=2020&amp;iGameSubTypeID=83&amp;offensive=0&amp;pergame=0" TargetMode="External"/><Relationship Id="rId561" Type="http://schemas.openxmlformats.org/officeDocument/2006/relationships/hyperlink" Target="https://www.synergysportstech.com/Synergy/Sport/Basketball/web/teamsst/Video/QuantifiedTeam2Printable.aspx?iTeamID=2184&amp;iSeasonID=2020&amp;iGameSubTypeID=83&amp;offensive=1&amp;pergame=0" TargetMode="External"/><Relationship Id="rId617" Type="http://schemas.openxmlformats.org/officeDocument/2006/relationships/hyperlink" Target="https://www.synergysportstech.com/Synergy/Sport/Basketball/web/teamsst/Video/QuantifiedTeam2Printable.aspx?iTeamID=2067&amp;iSeasonID=2020&amp;iGameSubTypeID=83&amp;offensive=1&amp;pergame=0" TargetMode="External"/><Relationship Id="rId659" Type="http://schemas.openxmlformats.org/officeDocument/2006/relationships/hyperlink" Target="https://www.synergysportstech.com/Synergy/Sport/Basketball/web/teamsst/Video/QuantifiedTeam2Printable.aspx?iTeamID=2397&amp;iSeasonID=2020&amp;iGameSubTypeID=83&amp;offensive=1&amp;pergame=0" TargetMode="External"/><Relationship Id="rId214" Type="http://schemas.openxmlformats.org/officeDocument/2006/relationships/hyperlink" Target="https://www.synergysportstech.com/Synergy/Sport/Basketball/web/teamsst/Video/QuantifiedTeam2Printable.aspx?iTeamID=2233&amp;iSeasonID=2020&amp;iGameSubTypeID=83&amp;offensive=0&amp;pergame=0" TargetMode="External"/><Relationship Id="rId256" Type="http://schemas.openxmlformats.org/officeDocument/2006/relationships/hyperlink" Target="https://www.synergysportstech.com/Synergy/Sport/Basketball/web/teamsst/Video/QuantifiedTeam2Printable.aspx?iTeamID=2099&amp;iSeasonID=2020&amp;iGameSubTypeID=83&amp;offensive=0&amp;pergame=0" TargetMode="External"/><Relationship Id="rId298" Type="http://schemas.openxmlformats.org/officeDocument/2006/relationships/hyperlink" Target="https://www.synergysportstech.com/Synergy/Sport/Basketball/web/teamsst/Video/QuantifiedTeam2Printable.aspx?iTeamID=2156&amp;iSeasonID=2020&amp;iGameSubTypeID=83&amp;offensive=0&amp;pergame=0" TargetMode="External"/><Relationship Id="rId421" Type="http://schemas.openxmlformats.org/officeDocument/2006/relationships/hyperlink" Target="https://www.synergysportstech.com/Synergy/Sport/Basketball/web/teamsst/Video/QuantifiedTeam2Printable.aspx?iTeamID=2211&amp;iSeasonID=2020&amp;iGameSubTypeID=83&amp;offensive=1&amp;pergame=0" TargetMode="External"/><Relationship Id="rId463" Type="http://schemas.openxmlformats.org/officeDocument/2006/relationships/hyperlink" Target="https://www.synergysportstech.com/Synergy/Sport/Basketball/web/teamsst/Video/QuantifiedTeam2Printable.aspx?iTeamID=2373&amp;iSeasonID=2020&amp;iGameSubTypeID=83&amp;offensive=1&amp;pergame=0" TargetMode="External"/><Relationship Id="rId519" Type="http://schemas.openxmlformats.org/officeDocument/2006/relationships/hyperlink" Target="https://www.synergysportstech.com/Synergy/Sport/Basketball/web/teamsst/Video/QuantifiedTeam2Printable.aspx?iTeamID=2401&amp;iSeasonID=2020&amp;iGameSubTypeID=83&amp;offensive=1&amp;pergame=0" TargetMode="External"/><Relationship Id="rId670" Type="http://schemas.openxmlformats.org/officeDocument/2006/relationships/hyperlink" Target="https://www.synergysportstech.com/Synergy/Sport/Basketball/web/teamsst/Video/QuantifiedTeam2Printable.aspx?iTeamID=3138&amp;iSeasonID=2020&amp;iGameSubTypeID=83&amp;offensive=0&amp;pergame=0" TargetMode="External"/><Relationship Id="rId116" Type="http://schemas.openxmlformats.org/officeDocument/2006/relationships/hyperlink" Target="https://www.synergysportstech.com/Synergy/Sport/Basketball/web/teamsst/Video/QuantifiedTeam2Printable.aspx?iTeamID=2309&amp;iSeasonID=2020&amp;iGameSubTypeID=83&amp;offensive=0&amp;pergame=0" TargetMode="External"/><Relationship Id="rId158" Type="http://schemas.openxmlformats.org/officeDocument/2006/relationships/hyperlink" Target="https://www.synergysportstech.com/Synergy/Sport/Basketball/web/teamsst/Video/QuantifiedTeam2Printable.aspx?iTeamID=2369&amp;iSeasonID=2020&amp;iGameSubTypeID=83&amp;offensive=0&amp;pergame=0" TargetMode="External"/><Relationship Id="rId323" Type="http://schemas.openxmlformats.org/officeDocument/2006/relationships/hyperlink" Target="https://www.synergysportstech.com/Synergy/Sport/Basketball/web/teamsst/Video/QuantifiedTeam2Printable.aspx?iTeamID=2741&amp;iSeasonID=2020&amp;iGameSubTypeID=83&amp;offensive=1&amp;pergame=0" TargetMode="External"/><Relationship Id="rId530" Type="http://schemas.openxmlformats.org/officeDocument/2006/relationships/hyperlink" Target="https://www.synergysportstech.com/Synergy/Sport/Basketball/web/teamsst/Video/QuantifiedTeam2Printable.aspx?iTeamID=2201&amp;iSeasonID=2020&amp;iGameSubTypeID=83&amp;offensive=0&amp;pergame=0" TargetMode="External"/><Relationship Id="rId20" Type="http://schemas.openxmlformats.org/officeDocument/2006/relationships/hyperlink" Target="https://www.synergysportstech.com/Synergy/Sport/Basketball/web/teamsst/Video/QuantifiedTeam2Printable.aspx?iTeamID=2176&amp;iSeasonID=2020&amp;iGameSubTypeID=83&amp;offensive=0&amp;pergame=0" TargetMode="External"/><Relationship Id="rId62" Type="http://schemas.openxmlformats.org/officeDocument/2006/relationships/hyperlink" Target="https://www.synergysportstech.com/Synergy/Sport/Basketball/web/teamsst/Video/QuantifiedTeam2Printable.aspx?iTeamID=974&amp;iSeasonID=2020&amp;iGameSubTypeID=83&amp;offensive=0&amp;pergame=0" TargetMode="External"/><Relationship Id="rId365" Type="http://schemas.openxmlformats.org/officeDocument/2006/relationships/hyperlink" Target="https://www.synergysportstech.com/Synergy/Sport/Basketball/web/teamsst/Video/QuantifiedTeam2Printable.aspx?iTeamID=2079&amp;iSeasonID=2020&amp;iGameSubTypeID=83&amp;offensive=1&amp;pergame=0" TargetMode="External"/><Relationship Id="rId572" Type="http://schemas.openxmlformats.org/officeDocument/2006/relationships/hyperlink" Target="https://www.synergysportstech.com/Synergy/Sport/Basketball/web/teamsst/Video/QuantifiedTeam2Printable.aspx?iTeamID=2308&amp;iSeasonID=2020&amp;iGameSubTypeID=83&amp;offensive=0&amp;pergame=0" TargetMode="External"/><Relationship Id="rId628" Type="http://schemas.openxmlformats.org/officeDocument/2006/relationships/hyperlink" Target="https://www.synergysportstech.com/Synergy/Sport/Basketball/web/teamsst/Video/QuantifiedTeam2Printable.aspx?iTeamID=2280&amp;iSeasonID=2020&amp;iGameSubTypeID=83&amp;offensive=0&amp;pergame=0" TargetMode="External"/><Relationship Id="rId225" Type="http://schemas.openxmlformats.org/officeDocument/2006/relationships/hyperlink" Target="https://www.synergysportstech.com/Synergy/Sport/Basketball/web/teamsst/Video/QuantifiedTeam2Printable.aspx?iTeamID=2367&amp;iSeasonID=2020&amp;iGameSubTypeID=83&amp;offensive=1&amp;pergame=0" TargetMode="External"/><Relationship Id="rId267" Type="http://schemas.openxmlformats.org/officeDocument/2006/relationships/hyperlink" Target="https://www.synergysportstech.com/Synergy/Sport/Basketball/web/teamsst/Video/QuantifiedTeam2Printable.aspx?iTeamID=2350&amp;iSeasonID=2020&amp;iGameSubTypeID=83&amp;offensive=1&amp;pergame=0" TargetMode="External"/><Relationship Id="rId432" Type="http://schemas.openxmlformats.org/officeDocument/2006/relationships/hyperlink" Target="https://www.synergysportstech.com/Synergy/Sport/Basketball/web/teamsst/Video/QuantifiedTeam2Printable.aspx?iTeamID=2089&amp;iSeasonID=2020&amp;iGameSubTypeID=83&amp;offensive=0&amp;pergame=0" TargetMode="External"/><Relationship Id="rId474" Type="http://schemas.openxmlformats.org/officeDocument/2006/relationships/hyperlink" Target="https://www.synergysportstech.com/Synergy/Sport/Basketball/web/teamsst/Video/QuantifiedTeam2Printable.aspx?iTeamID=2310&amp;iSeasonID=2020&amp;iGameSubTypeID=83&amp;offensive=0&amp;pergame=0" TargetMode="External"/><Relationship Id="rId127" Type="http://schemas.openxmlformats.org/officeDocument/2006/relationships/hyperlink" Target="https://www.synergysportstech.com/Synergy/Sport/Basketball/web/teamsst/Video/QuantifiedTeam2Printable.aspx?iTeamID=2240&amp;iSeasonID=2020&amp;iGameSubTypeID=83&amp;offensive=1&amp;pergame=0" TargetMode="External"/><Relationship Id="rId681" Type="http://schemas.openxmlformats.org/officeDocument/2006/relationships/hyperlink" Target="https://www.synergysportstech.com/Synergy/Sport/Basketball/web/teamsst/Video/QuantifiedTeam2Printable.aspx?iTeamID=2111&amp;iSeasonID=2020&amp;iGameSubTypeID=83&amp;offensive=1&amp;pergame=0" TargetMode="External"/><Relationship Id="rId31" Type="http://schemas.openxmlformats.org/officeDocument/2006/relationships/hyperlink" Target="https://www.synergysportstech.com/Synergy/Sport/Basketball/web/teamsst/Video/QuantifiedTeam2Printable.aspx?iTeamID=2171&amp;iSeasonID=2020&amp;iGameSubTypeID=83&amp;offensive=1&amp;pergame=0" TargetMode="External"/><Relationship Id="rId73" Type="http://schemas.openxmlformats.org/officeDocument/2006/relationships/hyperlink" Target="https://www.synergysportstech.com/Synergy/Sport/Basketball/web/teamsst/Video/QuantifiedTeam2Printable.aspx?iTeamID=2314&amp;iSeasonID=2020&amp;iGameSubTypeID=83&amp;offensive=1&amp;pergame=0" TargetMode="External"/><Relationship Id="rId169" Type="http://schemas.openxmlformats.org/officeDocument/2006/relationships/hyperlink" Target="https://www.synergysportstech.com/Synergy/Sport/Basketball/web/teamsst/Video/QuantifiedTeam2Printable.aspx?iTeamID=2066&amp;iSeasonID=2020&amp;iGameSubTypeID=83&amp;offensive=1&amp;pergame=0" TargetMode="External"/><Relationship Id="rId334" Type="http://schemas.openxmlformats.org/officeDocument/2006/relationships/hyperlink" Target="https://www.synergysportstech.com/Synergy/Sport/Basketball/web/teamsst/Video/QuantifiedTeam2Printable.aspx?iTeamID=2375&amp;iSeasonID=2020&amp;iGameSubTypeID=83&amp;offensive=0&amp;pergame=0" TargetMode="External"/><Relationship Id="rId376" Type="http://schemas.openxmlformats.org/officeDocument/2006/relationships/hyperlink" Target="https://www.synergysportstech.com/Synergy/Sport/Basketball/web/teamsst/Video/QuantifiedTeam2Printable.aspx?iTeamID=2394&amp;iSeasonID=2020&amp;iGameSubTypeID=83&amp;offensive=0&amp;pergame=0" TargetMode="External"/><Relationship Id="rId541" Type="http://schemas.openxmlformats.org/officeDocument/2006/relationships/hyperlink" Target="https://www.synergysportstech.com/Synergy/Sport/Basketball/web/teamsst/Video/QuantifiedTeam2Printable.aspx?iTeamID=2179&amp;iSeasonID=2020&amp;iGameSubTypeID=83&amp;offensive=1&amp;pergame=0" TargetMode="External"/><Relationship Id="rId583" Type="http://schemas.openxmlformats.org/officeDocument/2006/relationships/hyperlink" Target="https://www.synergysportstech.com/Synergy/Sport/Basketball/web/teamsst/Video/QuantifiedTeam2Printable.aspx?iTeamID=2157&amp;iSeasonID=2020&amp;iGameSubTypeID=83&amp;offensive=1&amp;pergame=0" TargetMode="External"/><Relationship Id="rId639" Type="http://schemas.openxmlformats.org/officeDocument/2006/relationships/hyperlink" Target="https://www.synergysportstech.com/Synergy/Sport/Basketball/web/teamsst/Video/QuantifiedTeam2Printable.aspx?iTeamID=963&amp;iSeasonID=2020&amp;iGameSubTypeID=83&amp;offensive=1&amp;pergame=0" TargetMode="External"/><Relationship Id="rId4" Type="http://schemas.openxmlformats.org/officeDocument/2006/relationships/hyperlink" Target="https://www.synergysportstech.com/Synergy/Sport/Basketball/web/teamsst/Video/QuantifiedTeam2Printable.aspx?iTeamID=2339&amp;iSeasonID=2020&amp;iGameSubTypeID=83&amp;offensive=0&amp;pergame=0" TargetMode="External"/><Relationship Id="rId180" Type="http://schemas.openxmlformats.org/officeDocument/2006/relationships/hyperlink" Target="https://www.synergysportstech.com/Synergy/Sport/Basketball/web/teamsst/Video/QuantifiedTeam2Printable.aspx?iTeamID=987&amp;iSeasonID=2020&amp;iGameSubTypeID=83&amp;offensive=0&amp;pergame=0" TargetMode="External"/><Relationship Id="rId236" Type="http://schemas.openxmlformats.org/officeDocument/2006/relationships/hyperlink" Target="https://www.synergysportstech.com/Synergy/Sport/Basketball/web/teamsst/Video/QuantifiedTeam2Printable.aspx?iTeamID=2272&amp;iSeasonID=2020&amp;iGameSubTypeID=83&amp;offensive=0&amp;pergame=0" TargetMode="External"/><Relationship Id="rId278" Type="http://schemas.openxmlformats.org/officeDocument/2006/relationships/hyperlink" Target="https://www.synergysportstech.com/Synergy/Sport/Basketball/web/teamsst/Video/QuantifiedTeam2Printable.aspx?iTeamID=2337&amp;iSeasonID=2020&amp;iGameSubTypeID=83&amp;offensive=0&amp;pergame=0" TargetMode="External"/><Relationship Id="rId401" Type="http://schemas.openxmlformats.org/officeDocument/2006/relationships/hyperlink" Target="https://www.synergysportstech.com/Synergy/Sport/Basketball/web/teamsst/Video/QuantifiedTeam2Printable.aspx?iTeamID=2101&amp;iSeasonID=2020&amp;iGameSubTypeID=83&amp;offensive=1&amp;pergame=0" TargetMode="External"/><Relationship Id="rId443" Type="http://schemas.openxmlformats.org/officeDocument/2006/relationships/hyperlink" Target="https://www.synergysportstech.com/Synergy/Sport/Basketball/web/teamsst/Video/QuantifiedTeam2Printable.aspx?iTeamID=2341&amp;iSeasonID=2020&amp;iGameSubTypeID=83&amp;offensive=1&amp;pergame=0" TargetMode="External"/><Relationship Id="rId650" Type="http://schemas.openxmlformats.org/officeDocument/2006/relationships/hyperlink" Target="https://www.synergysportstech.com/Synergy/Sport/Basketball/web/teamsst/Video/QuantifiedTeam2Printable.aspx?iTeamID=2285&amp;iSeasonID=2020&amp;iGameSubTypeID=83&amp;offensive=0&amp;pergame=0" TargetMode="External"/><Relationship Id="rId303" Type="http://schemas.openxmlformats.org/officeDocument/2006/relationships/hyperlink" Target="https://www.synergysportstech.com/Synergy/Sport/Basketball/web/teamsst/Video/QuantifiedTeam2Printable.aspx?iTeamID=978&amp;iSeasonID=2020&amp;iGameSubTypeID=83&amp;offensive=1&amp;pergame=0" TargetMode="External"/><Relationship Id="rId485" Type="http://schemas.openxmlformats.org/officeDocument/2006/relationships/hyperlink" Target="https://www.synergysportstech.com/Synergy/Sport/Basketball/web/teamsst/Video/QuantifiedTeam2Printable.aspx?iTeamID=2287&amp;iSeasonID=2020&amp;iGameSubTypeID=83&amp;offensive=1&amp;pergame=0" TargetMode="External"/><Relationship Id="rId42" Type="http://schemas.openxmlformats.org/officeDocument/2006/relationships/hyperlink" Target="https://www.synergysportstech.com/Synergy/Sport/Basketball/web/teamsst/Video/QuantifiedTeam2Printable.aspx?iTeamID=2161&amp;iSeasonID=2020&amp;iGameSubTypeID=83&amp;offensive=0&amp;pergame=0" TargetMode="External"/><Relationship Id="rId84" Type="http://schemas.openxmlformats.org/officeDocument/2006/relationships/hyperlink" Target="https://www.synergysportstech.com/Synergy/Sport/Basketball/web/teamsst/Video/QuantifiedTeam2Printable.aspx?iTeamID=2093&amp;iSeasonID=2020&amp;iGameSubTypeID=83&amp;offensive=0&amp;pergame=0" TargetMode="External"/><Relationship Id="rId138" Type="http://schemas.openxmlformats.org/officeDocument/2006/relationships/hyperlink" Target="https://www.synergysportstech.com/Synergy/Sport/Basketball/web/teamsst/Video/QuantifiedTeam2Printable.aspx?iTeamID=2327&amp;iSeasonID=2020&amp;iGameSubTypeID=83&amp;offensive=0&amp;pergame=0" TargetMode="External"/><Relationship Id="rId345" Type="http://schemas.openxmlformats.org/officeDocument/2006/relationships/hyperlink" Target="https://www.synergysportstech.com/Synergy/Sport/Basketball/web/teamsst/Video/QuantifiedTeam2Printable.aspx?iTeamID=2378&amp;iSeasonID=2020&amp;iGameSubTypeID=83&amp;offensive=1&amp;pergame=0" TargetMode="External"/><Relationship Id="rId387" Type="http://schemas.openxmlformats.org/officeDocument/2006/relationships/hyperlink" Target="https://www.synergysportstech.com/Synergy/Sport/Basketball/web/teamsst/Video/QuantifiedTeam2Printable.aspx?iTeamID=2621&amp;iSeasonID=2020&amp;iGameSubTypeID=83&amp;offensive=1&amp;pergame=0" TargetMode="External"/><Relationship Id="rId510" Type="http://schemas.openxmlformats.org/officeDocument/2006/relationships/hyperlink" Target="https://www.synergysportstech.com/Synergy/Sport/Basketball/web/teamsst/Video/QuantifiedTeam2Printable.aspx?iTeamID=2275&amp;iSeasonID=2020&amp;iGameSubTypeID=83&amp;offensive=0&amp;pergame=0" TargetMode="External"/><Relationship Id="rId552" Type="http://schemas.openxmlformats.org/officeDocument/2006/relationships/hyperlink" Target="https://www.synergysportstech.com/Synergy/Sport/Basketball/web/teamsst/Video/QuantifiedTeam2Printable.aspx?iTeamID=2074&amp;iSeasonID=2020&amp;iGameSubTypeID=83&amp;offensive=0&amp;pergame=0" TargetMode="External"/><Relationship Id="rId594" Type="http://schemas.openxmlformats.org/officeDocument/2006/relationships/hyperlink" Target="https://www.synergysportstech.com/Synergy/Sport/Basketball/web/teamsst/Video/QuantifiedTeam2Printable.aspx?iTeamID=2288&amp;iSeasonID=2020&amp;iGameSubTypeID=83&amp;offensive=0&amp;pergame=0" TargetMode="External"/><Relationship Id="rId608" Type="http://schemas.openxmlformats.org/officeDocument/2006/relationships/hyperlink" Target="https://www.synergysportstech.com/Synergy/Sport/Basketball/web/teamsst/Video/QuantifiedTeam2Printable.aspx?iTeamID=2621&amp;iSeasonID=2020&amp;iGameSubTypeID=83&amp;offensive=0&amp;pergame=0" TargetMode="External"/><Relationship Id="rId191" Type="http://schemas.openxmlformats.org/officeDocument/2006/relationships/hyperlink" Target="https://www.synergysportstech.com/Synergy/Sport/Basketball/web/teamsst/Video/QuantifiedTeam2Printable.aspx?iTeamID=997&amp;iSeasonID=2020&amp;iGameSubTypeID=83&amp;offensive=1&amp;pergame=0" TargetMode="External"/><Relationship Id="rId205" Type="http://schemas.openxmlformats.org/officeDocument/2006/relationships/hyperlink" Target="https://www.synergysportstech.com/Synergy/Sport/Basketball/web/teamsst/Video/QuantifiedTeam2Printable.aspx?iTeamID=2288&amp;iSeasonID=2020&amp;iGameSubTypeID=83&amp;offensive=1&amp;pergame=0" TargetMode="External"/><Relationship Id="rId247" Type="http://schemas.openxmlformats.org/officeDocument/2006/relationships/hyperlink" Target="https://www.synergysportstech.com/Synergy/Sport/Basketball/web/teamsst/Video/QuantifiedTeam2Printable.aspx?iTeamID=2334&amp;iSeasonID=2020&amp;iGameSubTypeID=83&amp;offensive=1&amp;pergame=0" TargetMode="External"/><Relationship Id="rId412" Type="http://schemas.openxmlformats.org/officeDocument/2006/relationships/hyperlink" Target="https://www.synergysportstech.com/Synergy/Sport/Basketball/web/teamsst/Video/QuantifiedTeam2Printable.aspx?iTeamID=2227&amp;iSeasonID=2020&amp;iGameSubTypeID=83&amp;offensive=0&amp;pergame=0" TargetMode="External"/><Relationship Id="rId107" Type="http://schemas.openxmlformats.org/officeDocument/2006/relationships/hyperlink" Target="https://www.synergysportstech.com/Synergy/Sport/Basketball/web/teamsst/Video/QuantifiedTeam2Printable.aspx?iTeamID=2365&amp;iSeasonID=2020&amp;iGameSubTypeID=83&amp;offensive=1&amp;pergame=0" TargetMode="External"/><Relationship Id="rId289" Type="http://schemas.openxmlformats.org/officeDocument/2006/relationships/hyperlink" Target="https://www.synergysportstech.com/Synergy/Sport/Basketball/web/teamsst/Video/QuantifiedTeam2Printable.aspx?iTeamID=2391&amp;iSeasonID=2020&amp;iGameSubTypeID=83&amp;offensive=1&amp;pergame=0" TargetMode="External"/><Relationship Id="rId454" Type="http://schemas.openxmlformats.org/officeDocument/2006/relationships/hyperlink" Target="https://www.synergysportstech.com/Synergy/Sport/Basketball/web/teamsst/Video/QuantifiedTeam2Printable.aspx?iTeamID=2231&amp;iSeasonID=2020&amp;iGameSubTypeID=83&amp;offensive=0&amp;pergame=0" TargetMode="External"/><Relationship Id="rId496" Type="http://schemas.openxmlformats.org/officeDocument/2006/relationships/hyperlink" Target="https://www.synergysportstech.com/Synergy/Sport/Basketball/web/teamsst/Video/QuantifiedTeam2Printable.aspx?iTeamID=2098&amp;iSeasonID=2020&amp;iGameSubTypeID=83&amp;offensive=0&amp;pergame=0" TargetMode="External"/><Relationship Id="rId661" Type="http://schemas.openxmlformats.org/officeDocument/2006/relationships/hyperlink" Target="https://www.synergysportstech.com/Synergy/Sport/Basketball/web/teamsst/Video/QuantifiedTeam2Printable.aspx?iTeamID=2678&amp;iSeasonID=2020&amp;iGameSubTypeID=83&amp;offensive=1&amp;pergame=0" TargetMode="External"/><Relationship Id="rId11" Type="http://schemas.openxmlformats.org/officeDocument/2006/relationships/hyperlink" Target="https://www.synergysportstech.com/Synergy/Sport/Basketball/web/teamsst/Video/QuantifiedTeam2Printable.aspx?iTeamID=965&amp;iSeasonID=2020&amp;iGameSubTypeID=83&amp;offensive=1&amp;pergame=0" TargetMode="External"/><Relationship Id="rId53" Type="http://schemas.openxmlformats.org/officeDocument/2006/relationships/hyperlink" Target="https://www.synergysportstech.com/Synergy/Sport/Basketball/web/teamsst/Video/QuantifiedTeam2Printable.aspx?iTeamID=2281&amp;iSeasonID=2020&amp;iGameSubTypeID=83&amp;offensive=1&amp;pergame=0" TargetMode="External"/><Relationship Id="rId149" Type="http://schemas.openxmlformats.org/officeDocument/2006/relationships/hyperlink" Target="https://www.synergysportstech.com/Synergy/Sport/Basketball/web/teamsst/Video/QuantifiedTeam2Printable.aspx?iTeamID=2262&amp;iSeasonID=2020&amp;iGameSubTypeID=83&amp;offensive=1&amp;pergame=0" TargetMode="External"/><Relationship Id="rId314" Type="http://schemas.openxmlformats.org/officeDocument/2006/relationships/hyperlink" Target="https://www.synergysportstech.com/Synergy/Sport/Basketball/web/teamsst/Video/QuantifiedTeam2Printable.aspx?iTeamID=2202&amp;iSeasonID=2020&amp;iGameSubTypeID=83&amp;offensive=0&amp;pergame=0" TargetMode="External"/><Relationship Id="rId356" Type="http://schemas.openxmlformats.org/officeDocument/2006/relationships/hyperlink" Target="https://www.synergysportstech.com/Synergy/Sport/Basketball/web/teamsst/Video/QuantifiedTeam2Printable.aspx?iTeamID=2403&amp;iSeasonID=2020&amp;iGameSubTypeID=83&amp;offensive=0&amp;pergame=0" TargetMode="External"/><Relationship Id="rId398" Type="http://schemas.openxmlformats.org/officeDocument/2006/relationships/hyperlink" Target="https://www.synergysportstech.com/Synergy/Sport/Basketball/web/teamsst/Video/QuantifiedTeam2Printable.aspx?iTeamID=2289&amp;iSeasonID=2020&amp;iGameSubTypeID=83&amp;offensive=0&amp;pergame=0" TargetMode="External"/><Relationship Id="rId521" Type="http://schemas.openxmlformats.org/officeDocument/2006/relationships/hyperlink" Target="https://www.synergysportstech.com/Synergy/Sport/Basketball/web/teamsst/Video/QuantifiedTeam2Printable.aspx?iTeamID=2062&amp;iSeasonID=2020&amp;iGameSubTypeID=83&amp;offensive=1&amp;pergame=0" TargetMode="External"/><Relationship Id="rId563" Type="http://schemas.openxmlformats.org/officeDocument/2006/relationships/hyperlink" Target="https://www.synergysportstech.com/Synergy/Sport/Basketball/web/teamsst/Video/QuantifiedTeam2Printable.aspx?iTeamID=2388&amp;iSeasonID=2020&amp;iGameSubTypeID=83&amp;offensive=1&amp;pergame=0" TargetMode="External"/><Relationship Id="rId619" Type="http://schemas.openxmlformats.org/officeDocument/2006/relationships/hyperlink" Target="https://www.synergysportstech.com/Synergy/Sport/Basketball/web/teamsst/Video/QuantifiedTeam2Printable.aspx?iTeamID=2187&amp;iSeasonID=2020&amp;iGameSubTypeID=83&amp;offensive=1&amp;pergame=0" TargetMode="External"/><Relationship Id="rId95" Type="http://schemas.openxmlformats.org/officeDocument/2006/relationships/hyperlink" Target="https://www.synergysportstech.com/Synergy/Sport/Basketball/web/teamsst/Video/QuantifiedTeam2Printable.aspx?iTeamID=2181&amp;iSeasonID=2020&amp;iGameSubTypeID=83&amp;offensive=1&amp;pergame=0" TargetMode="External"/><Relationship Id="rId160" Type="http://schemas.openxmlformats.org/officeDocument/2006/relationships/hyperlink" Target="https://www.synergysportstech.com/Synergy/Sport/Basketball/web/teamsst/Video/QuantifiedTeam2Printable.aspx?iTeamID=2076&amp;iSeasonID=2020&amp;iGameSubTypeID=83&amp;offensive=0&amp;pergame=0" TargetMode="External"/><Relationship Id="rId216" Type="http://schemas.openxmlformats.org/officeDocument/2006/relationships/hyperlink" Target="https://www.synergysportstech.com/Synergy/Sport/Basketball/web/teamsst/Video/QuantifiedTeam2Printable.aspx?iTeamID=2223&amp;iSeasonID=2020&amp;iGameSubTypeID=83&amp;offensive=0&amp;pergame=0" TargetMode="External"/><Relationship Id="rId423" Type="http://schemas.openxmlformats.org/officeDocument/2006/relationships/hyperlink" Target="https://www.synergysportstech.com/Synergy/Sport/Basketball/web/teamsst/Video/QuantifiedTeam2Printable.aspx?iTeamID=2326&amp;iSeasonID=2020&amp;iGameSubTypeID=83&amp;offensive=1&amp;pergame=0" TargetMode="External"/><Relationship Id="rId258" Type="http://schemas.openxmlformats.org/officeDocument/2006/relationships/hyperlink" Target="https://www.synergysportstech.com/Synergy/Sport/Basketball/web/teamsst/Video/QuantifiedTeam2Printable.aspx?iTeamID=2321&amp;iSeasonID=2020&amp;iGameSubTypeID=83&amp;offensive=0&amp;pergame=0" TargetMode="External"/><Relationship Id="rId465" Type="http://schemas.openxmlformats.org/officeDocument/2006/relationships/hyperlink" Target="https://www.synergysportstech.com/Synergy/Sport/Basketball/web/teamsst/Video/QuantifiedTeam2Printable.aspx?iTeamID=2386&amp;iSeasonID=2020&amp;iGameSubTypeID=83&amp;offensive=1&amp;pergame=0" TargetMode="External"/><Relationship Id="rId630" Type="http://schemas.openxmlformats.org/officeDocument/2006/relationships/hyperlink" Target="https://www.synergysportstech.com/Synergy/Sport/Basketball/web/teamsst/Video/QuantifiedTeam2Printable.aspx?iTeamID=2277&amp;iSeasonID=2020&amp;iGameSubTypeID=83&amp;offensive=0&amp;pergame=0" TargetMode="External"/><Relationship Id="rId672" Type="http://schemas.openxmlformats.org/officeDocument/2006/relationships/hyperlink" Target="https://www.synergysportstech.com/Synergy/Sport/Basketball/web/teamsst/Video/QuantifiedTeam2Printable.aspx?iTeamID=2228&amp;iSeasonID=2020&amp;iGameSubTypeID=83&amp;offensive=0&amp;pergame=0" TargetMode="External"/><Relationship Id="rId22" Type="http://schemas.openxmlformats.org/officeDocument/2006/relationships/hyperlink" Target="https://www.synergysportstech.com/Synergy/Sport/Basketball/web/teamsst/Video/QuantifiedTeam2Printable.aspx?iTeamID=2215&amp;iSeasonID=2020&amp;iGameSubTypeID=83&amp;offensive=0&amp;pergame=0" TargetMode="External"/><Relationship Id="rId64" Type="http://schemas.openxmlformats.org/officeDocument/2006/relationships/hyperlink" Target="https://www.synergysportstech.com/Synergy/Sport/Basketball/web/teamsst/Video/QuantifiedTeam2Printable.aspx?iTeamID=2302&amp;iSeasonID=2020&amp;iGameSubTypeID=83&amp;offensive=0&amp;pergame=0" TargetMode="External"/><Relationship Id="rId118" Type="http://schemas.openxmlformats.org/officeDocument/2006/relationships/hyperlink" Target="https://www.synergysportstech.com/Synergy/Sport/Basketball/web/teamsst/Video/QuantifiedTeam2Printable.aspx?iTeamID=2347&amp;iSeasonID=2020&amp;iGameSubTypeID=83&amp;offensive=0&amp;pergame=0" TargetMode="External"/><Relationship Id="rId325" Type="http://schemas.openxmlformats.org/officeDocument/2006/relationships/hyperlink" Target="https://www.synergysportstech.com/Synergy/Sport/Basketball/web/teamsst/Video/QuantifiedTeam2Printable.aspx?iTeamID=2085&amp;iSeasonID=2020&amp;iGameSubTypeID=83&amp;offensive=1&amp;pergame=0" TargetMode="External"/><Relationship Id="rId367" Type="http://schemas.openxmlformats.org/officeDocument/2006/relationships/hyperlink" Target="https://www.synergysportstech.com/Synergy/Sport/Basketball/web/teamsst/Video/QuantifiedTeam2Printable.aspx?iTeamID=964&amp;iSeasonID=2020&amp;iGameSubTypeID=83&amp;offensive=1&amp;pergame=0" TargetMode="External"/><Relationship Id="rId532" Type="http://schemas.openxmlformats.org/officeDocument/2006/relationships/hyperlink" Target="https://www.synergysportstech.com/Synergy/Sport/Basketball/web/teamsst/Video/QuantifiedTeam2Printable.aspx?iTeamID=2386&amp;iSeasonID=2020&amp;iGameSubTypeID=83&amp;offensive=0&amp;pergame=0" TargetMode="External"/><Relationship Id="rId574" Type="http://schemas.openxmlformats.org/officeDocument/2006/relationships/hyperlink" Target="https://www.synergysportstech.com/Synergy/Sport/Basketball/web/teamsst/Video/QuantifiedTeam2Printable.aspx?iTeamID=995&amp;iSeasonID=2020&amp;iGameSubTypeID=83&amp;offensive=0&amp;pergame=0" TargetMode="External"/><Relationship Id="rId171" Type="http://schemas.openxmlformats.org/officeDocument/2006/relationships/hyperlink" Target="https://www.synergysportstech.com/Synergy/Sport/Basketball/web/teamsst/Video/QuantifiedTeam2Printable.aspx?iTeamID=2236&amp;iSeasonID=2020&amp;iGameSubTypeID=83&amp;offensive=1&amp;pergame=0" TargetMode="External"/><Relationship Id="rId227" Type="http://schemas.openxmlformats.org/officeDocument/2006/relationships/hyperlink" Target="https://www.synergysportstech.com/Synergy/Sport/Basketball/web/teamsst/Video/QuantifiedTeam2Printable.aspx?iTeamID=2233&amp;iSeasonID=2020&amp;iGameSubTypeID=83&amp;offensive=1&amp;pergame=0" TargetMode="External"/><Relationship Id="rId269" Type="http://schemas.openxmlformats.org/officeDocument/2006/relationships/hyperlink" Target="https://www.synergysportstech.com/Synergy/Sport/Basketball/web/teamsst/Video/QuantifiedTeam2Printable.aspx?iTeamID=2374&amp;iSeasonID=2020&amp;iGameSubTypeID=83&amp;offensive=1&amp;pergame=0" TargetMode="External"/><Relationship Id="rId434" Type="http://schemas.openxmlformats.org/officeDocument/2006/relationships/hyperlink" Target="https://www.synergysportstech.com/Synergy/Sport/Basketball/web/teamsst/Video/QuantifiedTeam2Printable.aspx?iTeamID=5600&amp;iSeasonID=2020&amp;iGameSubTypeID=83&amp;offensive=0&amp;pergame=0" TargetMode="External"/><Relationship Id="rId476" Type="http://schemas.openxmlformats.org/officeDocument/2006/relationships/hyperlink" Target="https://www.synergysportstech.com/Synergy/Sport/Basketball/web/teamsst/Video/QuantifiedTeam2Printable.aspx?iTeamID=2244&amp;iSeasonID=2020&amp;iGameSubTypeID=83&amp;offensive=0&amp;pergame=0" TargetMode="External"/><Relationship Id="rId641" Type="http://schemas.openxmlformats.org/officeDocument/2006/relationships/hyperlink" Target="https://www.synergysportstech.com/Synergy/Sport/Basketball/web/teamsst/Video/QuantifiedTeam2Printable.aspx?iTeamID=2259&amp;iSeasonID=2020&amp;iGameSubTypeID=83&amp;offensive=1&amp;pergame=0" TargetMode="External"/><Relationship Id="rId683" Type="http://schemas.openxmlformats.org/officeDocument/2006/relationships/hyperlink" Target="https://www.synergysportstech.com/Synergy/Sport/Basketball/web/teamsst/Video/QuantifiedTeam2Printable.aspx?iTeamID=2271&amp;iSeasonID=2020&amp;iGameSubTypeID=83&amp;offensive=1&amp;pergame=0" TargetMode="External"/><Relationship Id="rId33" Type="http://schemas.openxmlformats.org/officeDocument/2006/relationships/hyperlink" Target="https://www.synergysportstech.com/Synergy/Sport/Basketball/web/teamsst/Video/QuantifiedTeam2Printable.aspx?iTeamID=970&amp;iSeasonID=2020&amp;iGameSubTypeID=83&amp;offensive=1&amp;pergame=0" TargetMode="External"/><Relationship Id="rId129" Type="http://schemas.openxmlformats.org/officeDocument/2006/relationships/hyperlink" Target="https://www.synergysportstech.com/Synergy/Sport/Basketball/web/teamsst/Video/QuantifiedTeam2Printable.aspx?iTeamID=2263&amp;iSeasonID=2020&amp;iGameSubTypeID=83&amp;offensive=1&amp;pergame=0" TargetMode="External"/><Relationship Id="rId280" Type="http://schemas.openxmlformats.org/officeDocument/2006/relationships/hyperlink" Target="https://www.synergysportstech.com/Synergy/Sport/Basketball/web/teamsst/Video/QuantifiedTeam2Printable.aspx?iTeamID=2153&amp;iSeasonID=2020&amp;iGameSubTypeID=83&amp;offensive=0&amp;pergame=0" TargetMode="External"/><Relationship Id="rId336" Type="http://schemas.openxmlformats.org/officeDocument/2006/relationships/hyperlink" Target="https://www.synergysportstech.com/Synergy/Sport/Basketball/web/teamsst/Video/QuantifiedTeam2Printable.aspx?iTeamID=2330&amp;iSeasonID=2020&amp;iGameSubTypeID=83&amp;offensive=0&amp;pergame=0" TargetMode="External"/><Relationship Id="rId501" Type="http://schemas.openxmlformats.org/officeDocument/2006/relationships/hyperlink" Target="https://www.synergysportstech.com/Synergy/Sport/Basketball/web/teamsst/Video/QuantifiedTeam2Printable.aspx?iTeamID=2304&amp;iSeasonID=2020&amp;iGameSubTypeID=83&amp;offensive=1&amp;pergame=0" TargetMode="External"/><Relationship Id="rId543" Type="http://schemas.openxmlformats.org/officeDocument/2006/relationships/hyperlink" Target="https://www.synergysportstech.com/Synergy/Sport/Basketball/web/teamsst/Video/QuantifiedTeam2Printable.aspx?iTeamID=2098&amp;iSeasonID=2020&amp;iGameSubTypeID=83&amp;offensive=1&amp;pergame=0" TargetMode="External"/><Relationship Id="rId75" Type="http://schemas.openxmlformats.org/officeDocument/2006/relationships/hyperlink" Target="https://www.synergysportstech.com/Synergy/Sport/Basketball/web/teamsst/Video/QuantifiedTeam2Printable.aspx?iTeamID=1323&amp;iSeasonID=2020&amp;iGameSubTypeID=83&amp;offensive=1&amp;pergame=0" TargetMode="External"/><Relationship Id="rId140" Type="http://schemas.openxmlformats.org/officeDocument/2006/relationships/hyperlink" Target="https://www.synergysportstech.com/Synergy/Sport/Basketball/web/teamsst/Video/QuantifiedTeam2Printable.aspx?iTeamID=2311&amp;iSeasonID=2020&amp;iGameSubTypeID=83&amp;offensive=0&amp;pergame=0" TargetMode="External"/><Relationship Id="rId182" Type="http://schemas.openxmlformats.org/officeDocument/2006/relationships/hyperlink" Target="https://www.synergysportstech.com/Synergy/Sport/Basketball/web/teamsst/Video/QuantifiedTeam2Printable.aspx?iTeamID=2354&amp;iSeasonID=2020&amp;iGameSubTypeID=83&amp;offensive=0&amp;pergame=0" TargetMode="External"/><Relationship Id="rId378" Type="http://schemas.openxmlformats.org/officeDocument/2006/relationships/hyperlink" Target="https://www.synergysportstech.com/Synergy/Sport/Basketball/web/teamsst/Video/QuantifiedTeam2Printable.aspx?iTeamID=2408&amp;iSeasonID=2020&amp;iGameSubTypeID=83&amp;offensive=0&amp;pergame=0" TargetMode="External"/><Relationship Id="rId403" Type="http://schemas.openxmlformats.org/officeDocument/2006/relationships/hyperlink" Target="https://www.synergysportstech.com/Synergy/Sport/Basketball/web/teamsst/Video/QuantifiedTeam2Printable.aspx?iTeamID=2195&amp;iSeasonID=2020&amp;iGameSubTypeID=83&amp;offensive=1&amp;pergame=0" TargetMode="External"/><Relationship Id="rId585" Type="http://schemas.openxmlformats.org/officeDocument/2006/relationships/hyperlink" Target="https://www.synergysportstech.com/Synergy/Sport/Basketball/web/teamsst/Video/QuantifiedTeam2Printable.aspx?iTeamID=2249&amp;iSeasonID=2020&amp;iGameSubTypeID=83&amp;offensive=1&amp;pergame=0" TargetMode="External"/><Relationship Id="rId6" Type="http://schemas.openxmlformats.org/officeDocument/2006/relationships/hyperlink" Target="https://www.synergysportstech.com/Synergy/Sport/Basketball/web/teamsst/Video/QuantifiedTeam2Printable.aspx?iTeamID=2106&amp;iSeasonID=2020&amp;iGameSubTypeID=83&amp;offensive=0&amp;pergame=0" TargetMode="External"/><Relationship Id="rId238" Type="http://schemas.openxmlformats.org/officeDocument/2006/relationships/hyperlink" Target="https://www.synergysportstech.com/Synergy/Sport/Basketball/web/teamsst/Video/QuantifiedTeam2Printable.aspx?iTeamID=999&amp;iSeasonID=2020&amp;iGameSubTypeID=83&amp;offensive=0&amp;pergame=0" TargetMode="External"/><Relationship Id="rId445" Type="http://schemas.openxmlformats.org/officeDocument/2006/relationships/hyperlink" Target="https://www.synergysportstech.com/Synergy/Sport/Basketball/web/teamsst/Video/QuantifiedTeam2Printable.aspx?iTeamID=2173&amp;iSeasonID=2020&amp;iGameSubTypeID=83&amp;offensive=1&amp;pergame=0" TargetMode="External"/><Relationship Id="rId487" Type="http://schemas.openxmlformats.org/officeDocument/2006/relationships/hyperlink" Target="https://www.synergysportstech.com/Synergy/Sport/Basketball/web/teamsst/Video/QuantifiedTeam2Printable.aspx?iTeamID=2402&amp;iSeasonID=2020&amp;iGameSubTypeID=83&amp;offensive=1&amp;pergame=0" TargetMode="External"/><Relationship Id="rId610" Type="http://schemas.openxmlformats.org/officeDocument/2006/relationships/hyperlink" Target="https://www.synergysportstech.com/Synergy/Sport/Basketball/web/teamsst/Video/QuantifiedTeam2Printable.aspx?iTeamID=969&amp;iSeasonID=2020&amp;iGameSubTypeID=83&amp;offensive=0&amp;pergame=0" TargetMode="External"/><Relationship Id="rId652" Type="http://schemas.openxmlformats.org/officeDocument/2006/relationships/hyperlink" Target="https://www.synergysportstech.com/Synergy/Sport/Basketball/web/teamsst/Video/QuantifiedTeam2Printable.aspx?iTeamID=2391&amp;iSeasonID=2020&amp;iGameSubTypeID=83&amp;offensive=0&amp;pergame=0" TargetMode="External"/><Relationship Id="rId291" Type="http://schemas.openxmlformats.org/officeDocument/2006/relationships/hyperlink" Target="https://www.synergysportstech.com/Synergy/Sport/Basketball/web/teamsst/Video/QuantifiedTeam2Printable.aspx?iTeamID=2312&amp;iSeasonID=2020&amp;iGameSubTypeID=83&amp;offensive=1&amp;pergame=0" TargetMode="External"/><Relationship Id="rId305" Type="http://schemas.openxmlformats.org/officeDocument/2006/relationships/hyperlink" Target="https://www.synergysportstech.com/Synergy/Sport/Basketball/web/teamsst/Video/QuantifiedTeam2Printable.aspx?iTeamID=2129&amp;iSeasonID=2020&amp;iGameSubTypeID=83&amp;offensive=1&amp;pergame=0" TargetMode="External"/><Relationship Id="rId347" Type="http://schemas.openxmlformats.org/officeDocument/2006/relationships/hyperlink" Target="https://www.synergysportstech.com/Synergy/Sport/Basketball/web/teamsst/Video/QuantifiedTeam2Printable.aspx?iTeamID=2260&amp;iSeasonID=2020&amp;iGameSubTypeID=83&amp;offensive=1&amp;pergame=0" TargetMode="External"/><Relationship Id="rId512" Type="http://schemas.openxmlformats.org/officeDocument/2006/relationships/hyperlink" Target="https://www.synergysportstech.com/Synergy/Sport/Basketball/web/teamsst/Video/QuantifiedTeam2Printable.aspx?iTeamID=2273&amp;iSeasonID=2020&amp;iGameSubTypeID=83&amp;offensive=0&amp;pergame=0" TargetMode="External"/><Relationship Id="rId44" Type="http://schemas.openxmlformats.org/officeDocument/2006/relationships/hyperlink" Target="https://www.synergysportstech.com/Synergy/Sport/Basketball/web/teamsst/Video/QuantifiedTeam2Printable.aspx?iTeamID=975&amp;iSeasonID=2020&amp;iGameSubTypeID=83&amp;offensive=0&amp;pergame=0" TargetMode="External"/><Relationship Id="rId86" Type="http://schemas.openxmlformats.org/officeDocument/2006/relationships/hyperlink" Target="https://www.synergysportstech.com/Synergy/Sport/Basketball/web/teamsst/Video/QuantifiedTeam2Printable.aspx?iTeamID=2253&amp;iSeasonID=2020&amp;iGameSubTypeID=83&amp;offensive=0&amp;pergame=0" TargetMode="External"/><Relationship Id="rId151" Type="http://schemas.openxmlformats.org/officeDocument/2006/relationships/hyperlink" Target="https://www.synergysportstech.com/Synergy/Sport/Basketball/web/teamsst/Video/QuantifiedTeam2Printable.aspx?iTeamID=2399&amp;iSeasonID=2020&amp;iGameSubTypeID=83&amp;offensive=1&amp;pergame=0" TargetMode="External"/><Relationship Id="rId389" Type="http://schemas.openxmlformats.org/officeDocument/2006/relationships/hyperlink" Target="https://www.synergysportstech.com/Synergy/Sport/Basketball/web/teamsst/Video/QuantifiedTeam2Printable.aspx?iTeamID=2115&amp;iSeasonID=2020&amp;iGameSubTypeID=83&amp;offensive=1&amp;pergame=0" TargetMode="External"/><Relationship Id="rId554" Type="http://schemas.openxmlformats.org/officeDocument/2006/relationships/hyperlink" Target="https://www.synergysportstech.com/Synergy/Sport/Basketball/web/teamsst/Video/QuantifiedTeam2Printable.aspx?iTeamID=2328&amp;iSeasonID=2020&amp;iGameSubTypeID=83&amp;offensive=0&amp;pergame=0" TargetMode="External"/><Relationship Id="rId596" Type="http://schemas.openxmlformats.org/officeDocument/2006/relationships/hyperlink" Target="https://www.synergysportstech.com/Synergy/Sport/Basketball/web/teamsst/Video/QuantifiedTeam2Printable.aspx?iTeamID=2140&amp;iSeasonID=2020&amp;iGameSubTypeID=83&amp;offensive=0&amp;pergame=0" TargetMode="External"/><Relationship Id="rId193" Type="http://schemas.openxmlformats.org/officeDocument/2006/relationships/hyperlink" Target="https://www.synergysportstech.com/Synergy/Sport/Basketball/web/teamsst/Video/QuantifiedTeam2Printable.aspx?iTeamID=2164&amp;iSeasonID=2020&amp;iGameSubTypeID=83&amp;offensive=1&amp;pergame=0" TargetMode="External"/><Relationship Id="rId207" Type="http://schemas.openxmlformats.org/officeDocument/2006/relationships/hyperlink" Target="https://www.synergysportstech.com/Synergy/Sport/Basketball/web/teamsst/Video/QuantifiedTeam2Printable.aspx?iTeamID=2342&amp;iSeasonID=2020&amp;iGameSubTypeID=83&amp;offensive=1&amp;pergame=0" TargetMode="External"/><Relationship Id="rId249" Type="http://schemas.openxmlformats.org/officeDocument/2006/relationships/hyperlink" Target="https://www.synergysportstech.com/Synergy/Sport/Basketball/web/teamsst/Video/QuantifiedTeam2Printable.aspx?iTeamID=2305&amp;iSeasonID=2020&amp;iGameSubTypeID=83&amp;offensive=1&amp;pergame=0" TargetMode="External"/><Relationship Id="rId414" Type="http://schemas.openxmlformats.org/officeDocument/2006/relationships/hyperlink" Target="https://www.synergysportstech.com/Synergy/Sport/Basketball/web/teamsst/Video/QuantifiedTeam2Printable.aspx?iTeamID=2753&amp;iSeasonID=2020&amp;iGameSubTypeID=83&amp;offensive=0&amp;pergame=0" TargetMode="External"/><Relationship Id="rId456" Type="http://schemas.openxmlformats.org/officeDocument/2006/relationships/hyperlink" Target="https://www.synergysportstech.com/Synergy/Sport/Basketball/web/teamsst/Video/QuantifiedTeam2Printable.aspx?iTeamID=2109&amp;iSeasonID=2020&amp;iGameSubTypeID=83&amp;offensive=0&amp;pergame=0" TargetMode="External"/><Relationship Id="rId498" Type="http://schemas.openxmlformats.org/officeDocument/2006/relationships/hyperlink" Target="https://www.synergysportstech.com/Synergy/Sport/Basketball/web/teamsst/Video/QuantifiedTeam2Printable.aspx?iTeamID=2096&amp;iSeasonID=2020&amp;iGameSubTypeID=83&amp;offensive=0&amp;pergame=0" TargetMode="External"/><Relationship Id="rId621" Type="http://schemas.openxmlformats.org/officeDocument/2006/relationships/hyperlink" Target="https://www.synergysportstech.com/Synergy/Sport/Basketball/web/teamsst/Video/QuantifiedTeam2Printable.aspx?iTeamID=2337&amp;iSeasonID=2020&amp;iGameSubTypeID=83&amp;offensive=1&amp;pergame=0" TargetMode="External"/><Relationship Id="rId663" Type="http://schemas.openxmlformats.org/officeDocument/2006/relationships/hyperlink" Target="https://www.synergysportstech.com/Synergy/Sport/Basketball/web/teamsst/Video/QuantifiedTeam2Printable.aspx?iTeamID=2223&amp;iSeasonID=2020&amp;iGameSubTypeID=83&amp;offensive=1&amp;pergame=0" TargetMode="External"/><Relationship Id="rId13" Type="http://schemas.openxmlformats.org/officeDocument/2006/relationships/hyperlink" Target="https://www.synergysportstech.com/Synergy/Sport/Basketball/web/teamsst/Video/QuantifiedTeam2Printable.aspx?iTeamID=2093&amp;iSeasonID=2020&amp;iGameSubTypeID=83&amp;offensive=1&amp;pergame=0" TargetMode="External"/><Relationship Id="rId109" Type="http://schemas.openxmlformats.org/officeDocument/2006/relationships/hyperlink" Target="https://www.synergysportstech.com/Synergy/Sport/Basketball/web/teamsst/Video/QuantifiedTeam2Printable.aspx?iTeamID=2089&amp;iSeasonID=2020&amp;iGameSubTypeID=83&amp;offensive=1&amp;pergame=0" TargetMode="External"/><Relationship Id="rId260" Type="http://schemas.openxmlformats.org/officeDocument/2006/relationships/hyperlink" Target="https://www.synergysportstech.com/Synergy/Sport/Basketball/web/teamsst/Video/QuantifiedTeam2Printable.aspx?iTeamID=2306&amp;iSeasonID=2020&amp;iGameSubTypeID=83&amp;offensive=0&amp;pergame=0" TargetMode="External"/><Relationship Id="rId316" Type="http://schemas.openxmlformats.org/officeDocument/2006/relationships/hyperlink" Target="https://www.synergysportstech.com/Synergy/Sport/Basketball/web/teamsst/Video/QuantifiedTeam2Printable.aspx?iTeamID=2173&amp;iSeasonID=2020&amp;iGameSubTypeID=83&amp;offensive=0&amp;pergame=0" TargetMode="External"/><Relationship Id="rId523" Type="http://schemas.openxmlformats.org/officeDocument/2006/relationships/hyperlink" Target="https://www.synergysportstech.com/Synergy/Sport/Basketball/web/teamsst/Video/QuantifiedTeam2Printable.aspx?iTeamID=2286&amp;iSeasonID=2020&amp;iGameSubTypeID=83&amp;offensive=1&amp;pergame=0" TargetMode="External"/><Relationship Id="rId55" Type="http://schemas.openxmlformats.org/officeDocument/2006/relationships/hyperlink" Target="https://www.synergysportstech.com/Synergy/Sport/Basketball/web/teamsst/Video/QuantifiedTeam2Printable.aspx?iTeamID=2134&amp;iSeasonID=2020&amp;iGameSubTypeID=83&amp;offensive=1&amp;pergame=0" TargetMode="External"/><Relationship Id="rId97" Type="http://schemas.openxmlformats.org/officeDocument/2006/relationships/hyperlink" Target="https://www.synergysportstech.com/Synergy/Sport/Basketball/web/teamsst/Video/QuantifiedTeam2Printable.aspx?iTeamID=2657&amp;iSeasonID=2020&amp;iGameSubTypeID=83&amp;offensive=1&amp;pergame=0" TargetMode="External"/><Relationship Id="rId120" Type="http://schemas.openxmlformats.org/officeDocument/2006/relationships/hyperlink" Target="https://www.synergysportstech.com/Synergy/Sport/Basketball/web/teamsst/Video/QuantifiedTeam2Printable.aspx?iTeamID=2166&amp;iSeasonID=2020&amp;iGameSubTypeID=83&amp;offensive=0&amp;pergame=0" TargetMode="External"/><Relationship Id="rId358" Type="http://schemas.openxmlformats.org/officeDocument/2006/relationships/hyperlink" Target="https://www.synergysportstech.com/Synergy/Sport/Basketball/web/teamsst/Video/QuantifiedTeam2Printable.aspx?iTeamID=2378&amp;iSeasonID=2020&amp;iGameSubTypeID=83&amp;offensive=0&amp;pergame=0" TargetMode="External"/><Relationship Id="rId565" Type="http://schemas.openxmlformats.org/officeDocument/2006/relationships/hyperlink" Target="https://www.synergysportstech.com/Synergy/Sport/Basketball/web/teamsst/Video/QuantifiedTeam2Printable.aspx?iTeamID=2159&amp;iSeasonID=2020&amp;iGameSubTypeID=83&amp;offensive=1&amp;pergame=0" TargetMode="External"/><Relationship Id="rId162" Type="http://schemas.openxmlformats.org/officeDocument/2006/relationships/hyperlink" Target="https://www.synergysportstech.com/Synergy/Sport/Basketball/web/teamsst/Video/QuantifiedTeam2Printable.aspx?iTeamID=2245&amp;iSeasonID=2020&amp;iGameSubTypeID=83&amp;offensive=0&amp;pergame=0" TargetMode="External"/><Relationship Id="rId218" Type="http://schemas.openxmlformats.org/officeDocument/2006/relationships/hyperlink" Target="https://www.synergysportstech.com/Synergy/Sport/Basketball/web/teamsst/Video/QuantifiedTeam2Printable.aspx?iTeamID=2205&amp;iSeasonID=2020&amp;iGameSubTypeID=83&amp;offensive=0&amp;pergame=0" TargetMode="External"/><Relationship Id="rId425" Type="http://schemas.openxmlformats.org/officeDocument/2006/relationships/hyperlink" Target="https://www.synergysportstech.com/Synergy/Sport/Basketball/web/teamsst/Video/QuantifiedTeam2Printable.aspx?iTeamID=2137&amp;iSeasonID=2020&amp;iGameSubTypeID=83&amp;offensive=1&amp;pergame=0" TargetMode="External"/><Relationship Id="rId467" Type="http://schemas.openxmlformats.org/officeDocument/2006/relationships/hyperlink" Target="https://www.synergysportstech.com/Synergy/Sport/Basketball/web/teamsst/Video/QuantifiedTeam2Printable.aspx?iTeamID=2408&amp;iSeasonID=2020&amp;iGameSubTypeID=83&amp;offensive=1&amp;pergame=0" TargetMode="External"/><Relationship Id="rId632" Type="http://schemas.openxmlformats.org/officeDocument/2006/relationships/hyperlink" Target="https://www.synergysportstech.com/Synergy/Sport/Basketball/web/teamsst/Video/QuantifiedTeam2Printable.aspx?iTeamID=2404&amp;iSeasonID=2020&amp;iGameSubTypeID=83&amp;offensive=0&amp;pergame=0" TargetMode="External"/><Relationship Id="rId271" Type="http://schemas.openxmlformats.org/officeDocument/2006/relationships/hyperlink" Target="https://www.synergysportstech.com/Synergy/Sport/Basketball/web/teamsst/Video/QuantifiedTeam2Printable.aspx?iTeamID=993&amp;iSeasonID=2020&amp;iGameSubTypeID=83&amp;offensive=1&amp;pergame=0" TargetMode="External"/><Relationship Id="rId674" Type="http://schemas.openxmlformats.org/officeDocument/2006/relationships/hyperlink" Target="https://www.synergysportstech.com/Synergy/Sport/Basketball/web/teamsst/Video/QuantifiedTeam2Printable.aspx?iTeamID=2271&amp;iSeasonID=2020&amp;iGameSubTypeID=83&amp;offensive=0&amp;pergame=0" TargetMode="External"/><Relationship Id="rId24" Type="http://schemas.openxmlformats.org/officeDocument/2006/relationships/hyperlink" Target="https://www.synergysportstech.com/Synergy/Sport/Basketball/web/teamsst/Video/QuantifiedTeam2Printable.aspx?iTeamID=2349&amp;iSeasonID=2020&amp;iGameSubTypeID=83&amp;offensive=0&amp;pergame=0" TargetMode="External"/><Relationship Id="rId66" Type="http://schemas.openxmlformats.org/officeDocument/2006/relationships/hyperlink" Target="https://www.synergysportstech.com/Synergy/Sport/Basketball/web/teamsst/Video/QuantifiedTeam2Printable.aspx?iTeamID=2384&amp;iSeasonID=2020&amp;iGameSubTypeID=83&amp;offensive=0&amp;pergame=0" TargetMode="External"/><Relationship Id="rId131" Type="http://schemas.openxmlformats.org/officeDocument/2006/relationships/hyperlink" Target="https://www.synergysportstech.com/Synergy/Sport/Basketball/web/teamsst/Video/QuantifiedTeam2Printable.aspx?iTeamID=2366&amp;iSeasonID=2020&amp;iGameSubTypeID=83&amp;offensive=1&amp;pergame=0" TargetMode="External"/><Relationship Id="rId327" Type="http://schemas.openxmlformats.org/officeDocument/2006/relationships/hyperlink" Target="https://www.synergysportstech.com/Synergy/Sport/Basketball/web/teamsst/Video/QuantifiedTeam2Printable.aspx?iTeamID=2369&amp;iSeasonID=2020&amp;iGameSubTypeID=83&amp;offensive=1&amp;pergame=0" TargetMode="External"/><Relationship Id="rId369" Type="http://schemas.openxmlformats.org/officeDocument/2006/relationships/hyperlink" Target="https://www.synergysportstech.com/Synergy/Sport/Basketball/web/teamsst/Video/QuantifiedTeam2Printable.aspx?iTeamID=2163&amp;iSeasonID=2020&amp;iGameSubTypeID=83&amp;offensive=1&amp;pergame=0" TargetMode="External"/><Relationship Id="rId534" Type="http://schemas.openxmlformats.org/officeDocument/2006/relationships/hyperlink" Target="https://www.synergysportstech.com/Synergy/Sport/Basketball/web/teamsst/Video/QuantifiedTeam2Printable.aspx?iTeamID=2287&amp;iSeasonID=2020&amp;iGameSubTypeID=83&amp;offensive=0&amp;pergame=0" TargetMode="External"/><Relationship Id="rId576" Type="http://schemas.openxmlformats.org/officeDocument/2006/relationships/hyperlink" Target="https://www.synergysportstech.com/Synergy/Sport/Basketball/web/teamsst/Video/QuantifiedTeam2Printable.aspx?iTeamID=986&amp;iSeasonID=2020&amp;iGameSubTypeID=83&amp;offensive=0&amp;pergame=0" TargetMode="External"/><Relationship Id="rId173" Type="http://schemas.openxmlformats.org/officeDocument/2006/relationships/hyperlink" Target="https://www.synergysportstech.com/Synergy/Sport/Basketball/web/teamsst/Video/QuantifiedTeam2Printable.aspx?iTeamID=2278&amp;iSeasonID=2020&amp;iGameSubTypeID=83&amp;offensive=1&amp;pergame=0" TargetMode="External"/><Relationship Id="rId229" Type="http://schemas.openxmlformats.org/officeDocument/2006/relationships/hyperlink" Target="https://www.synergysportstech.com/Synergy/Sport/Basketball/web/teamsst/Video/QuantifiedTeam2Printable.aspx?iTeamID=2268&amp;iSeasonID=2020&amp;iGameSubTypeID=83&amp;offensive=1&amp;pergame=0" TargetMode="External"/><Relationship Id="rId380" Type="http://schemas.openxmlformats.org/officeDocument/2006/relationships/hyperlink" Target="https://www.synergysportstech.com/Synergy/Sport/Basketball/web/teamsst/Video/QuantifiedTeam2Printable.aspx?iTeamID=2334&amp;iSeasonID=2020&amp;iGameSubTypeID=83&amp;offensive=0&amp;pergame=0" TargetMode="External"/><Relationship Id="rId436" Type="http://schemas.openxmlformats.org/officeDocument/2006/relationships/hyperlink" Target="https://www.synergysportstech.com/Synergy/Sport/Basketball/web/teamsst/Video/QuantifiedTeam2Printable.aspx?iTeamID=2316&amp;iSeasonID=2020&amp;iGameSubTypeID=83&amp;offensive=0&amp;pergame=0" TargetMode="External"/><Relationship Id="rId601" Type="http://schemas.openxmlformats.org/officeDocument/2006/relationships/hyperlink" Target="https://www.synergysportstech.com/Synergy/Sport/Basketball/web/teamsst/Video/QuantifiedTeam2Printable.aspx?iTeamID=2348&amp;iSeasonID=2020&amp;iGameSubTypeID=83&amp;offensive=1&amp;pergame=0" TargetMode="External"/><Relationship Id="rId643" Type="http://schemas.openxmlformats.org/officeDocument/2006/relationships/hyperlink" Target="https://www.synergysportstech.com/Synergy/Sport/Basketball/web/teamsst/Video/QuantifiedTeam2Printable.aspx?iTeamID=2316&amp;iSeasonID=2020&amp;iGameSubTypeID=83&amp;offensive=1&amp;pergame=0" TargetMode="External"/><Relationship Id="rId240" Type="http://schemas.openxmlformats.org/officeDocument/2006/relationships/hyperlink" Target="https://www.synergysportstech.com/Synergy/Sport/Basketball/web/teamsst/Video/QuantifiedTeam2Printable.aspx?iTeamID=2240&amp;iSeasonID=2020&amp;iGameSubTypeID=83&amp;offensive=0&amp;pergame=0" TargetMode="External"/><Relationship Id="rId478" Type="http://schemas.openxmlformats.org/officeDocument/2006/relationships/hyperlink" Target="https://www.synergysportstech.com/Synergy/Sport/Basketball/web/teamsst/Video/QuantifiedTeam2Printable.aspx?iTeamID=971&amp;iSeasonID=2020&amp;iGameSubTypeID=83&amp;offensive=0&amp;pergame=0" TargetMode="External"/><Relationship Id="rId685" Type="http://schemas.openxmlformats.org/officeDocument/2006/relationships/hyperlink" Target="https://www.synergysportstech.com/Synergy/Sport/Basketball/web/teamsst/Video/QuantifiedTeam2Printable.aspx?iTeamID=990&amp;iSeasonID=2020&amp;iGameSubTypeID=83&amp;offensive=1&amp;pergame=0" TargetMode="External"/><Relationship Id="rId35" Type="http://schemas.openxmlformats.org/officeDocument/2006/relationships/hyperlink" Target="https://www.synergysportstech.com/Synergy/Sport/Basketball/web/teamsst/Video/QuantifiedTeam2Printable.aspx?iTeamID=2182&amp;iSeasonID=2020&amp;iGameSubTypeID=83&amp;offensive=1&amp;pergame=0" TargetMode="External"/><Relationship Id="rId77" Type="http://schemas.openxmlformats.org/officeDocument/2006/relationships/hyperlink" Target="https://www.synergysportstech.com/Synergy/Sport/Basketball/web/teamsst/Video/QuantifiedTeam2Printable.aspx?iTeamID=2430&amp;iSeasonID=2020&amp;iGameSubTypeID=83&amp;offensive=1&amp;pergame=0" TargetMode="External"/><Relationship Id="rId100" Type="http://schemas.openxmlformats.org/officeDocument/2006/relationships/hyperlink" Target="https://www.synergysportstech.com/Synergy/Sport/Basketball/web/teamsst/Video/QuantifiedTeam2Printable.aspx?iTeamID=988&amp;iSeasonID=2020&amp;iGameSubTypeID=83&amp;offensive=0&amp;pergame=0" TargetMode="External"/><Relationship Id="rId282" Type="http://schemas.openxmlformats.org/officeDocument/2006/relationships/hyperlink" Target="https://www.synergysportstech.com/Synergy/Sport/Basketball/web/teamsst/Video/QuantifiedTeam2Printable.aspx?iTeamID=2204&amp;iSeasonID=2020&amp;iGameSubTypeID=83&amp;offensive=0&amp;pergame=0" TargetMode="External"/><Relationship Id="rId338" Type="http://schemas.openxmlformats.org/officeDocument/2006/relationships/hyperlink" Target="https://www.synergysportstech.com/Synergy/Sport/Basketball/web/teamsst/Video/QuantifiedTeam2Printable.aspx?iTeamID=2200&amp;iSeasonID=2020&amp;iGameSubTypeID=83&amp;offensive=0&amp;pergame=0" TargetMode="External"/><Relationship Id="rId503" Type="http://schemas.openxmlformats.org/officeDocument/2006/relationships/hyperlink" Target="https://www.synergysportstech.com/Synergy/Sport/Basketball/web/teamsst/Video/QuantifiedTeam2Printable.aspx?iTeamID=2384&amp;iSeasonID=2020&amp;iGameSubTypeID=83&amp;offensive=1&amp;pergame=0" TargetMode="External"/><Relationship Id="rId545" Type="http://schemas.openxmlformats.org/officeDocument/2006/relationships/hyperlink" Target="https://www.synergysportstech.com/Synergy/Sport/Basketball/web/teamsst/Video/QuantifiedTeam2Printable.aspx?iTeamID=2255&amp;iSeasonID=2020&amp;iGameSubTypeID=83&amp;offensive=1&amp;pergame=0" TargetMode="External"/><Relationship Id="rId587" Type="http://schemas.openxmlformats.org/officeDocument/2006/relationships/hyperlink" Target="https://www.synergysportstech.com/Synergy/Sport/Basketball/web/teamsst/Video/QuantifiedTeam2Printable.aspx?iTeamID=2353&amp;iSeasonID=2020&amp;iGameSubTypeID=83&amp;offensive=1&amp;pergame=0" TargetMode="External"/><Relationship Id="rId8" Type="http://schemas.openxmlformats.org/officeDocument/2006/relationships/hyperlink" Target="https://www.synergysportstech.com/Synergy/Sport/Basketball/web/teamsst/Video/QuantifiedTeam2Printable.aspx?iTeamID=2121&amp;iSeasonID=2020&amp;iGameSubTypeID=83&amp;offensive=0&amp;pergame=0" TargetMode="External"/><Relationship Id="rId142" Type="http://schemas.openxmlformats.org/officeDocument/2006/relationships/hyperlink" Target="https://www.synergysportstech.com/Synergy/Sport/Basketball/web/teamsst/Video/QuantifiedTeam2Printable.aspx?iTeamID=2261&amp;iSeasonID=2020&amp;iGameSubTypeID=83&amp;offensive=0&amp;pergame=0" TargetMode="External"/><Relationship Id="rId184" Type="http://schemas.openxmlformats.org/officeDocument/2006/relationships/hyperlink" Target="https://www.synergysportstech.com/Synergy/Sport/Basketball/web/teamsst/Video/QuantifiedTeam2Printable.aspx?iTeamID=2320&amp;iSeasonID=2020&amp;iGameSubTypeID=83&amp;offensive=0&amp;pergame=0" TargetMode="External"/><Relationship Id="rId391" Type="http://schemas.openxmlformats.org/officeDocument/2006/relationships/hyperlink" Target="https://www.synergysportstech.com/Synergy/Sport/Basketball/web/teamsst/Video/QuantifiedTeam2Printable.aspx?iTeamID=2398&amp;iSeasonID=2020&amp;iGameSubTypeID=83&amp;offensive=1&amp;pergame=0" TargetMode="External"/><Relationship Id="rId405" Type="http://schemas.openxmlformats.org/officeDocument/2006/relationships/hyperlink" Target="https://www.synergysportstech.com/Synergy/Sport/Basketball/web/teamsst/Video/QuantifiedTeam2Printable.aspx?iTeamID=2333&amp;iSeasonID=2020&amp;iGameSubTypeID=83&amp;offensive=1&amp;pergame=0" TargetMode="External"/><Relationship Id="rId447" Type="http://schemas.openxmlformats.org/officeDocument/2006/relationships/hyperlink" Target="https://www.synergysportstech.com/Synergy/Sport/Basketball/web/teamsst/Video/QuantifiedTeam2Printable.aspx?iTeamID=2175&amp;iSeasonID=2020&amp;iGameSubTypeID=83&amp;offensive=1&amp;pergame=0" TargetMode="External"/><Relationship Id="rId612" Type="http://schemas.openxmlformats.org/officeDocument/2006/relationships/hyperlink" Target="https://www.synergysportstech.com/Synergy/Sport/Basketball/web/teamsst/Video/QuantifiedTeam2Printable.aspx?iTeamID=2078&amp;iSeasonID=2020&amp;iGameSubTypeID=83&amp;offensive=0&amp;pergame=0" TargetMode="External"/><Relationship Id="rId251" Type="http://schemas.openxmlformats.org/officeDocument/2006/relationships/hyperlink" Target="https://www.synergysportstech.com/Synergy/Sport/Basketball/web/teamsst/Video/QuantifiedTeam2Printable.aspx?iTeamID=2118&amp;iSeasonID=2020&amp;iGameSubTypeID=83&amp;offensive=1&amp;pergame=0" TargetMode="External"/><Relationship Id="rId489" Type="http://schemas.openxmlformats.org/officeDocument/2006/relationships/hyperlink" Target="https://www.synergysportstech.com/Synergy/Sport/Basketball/web/teamsst/Video/QuantifiedTeam2Printable.aspx?iTeamID=2109&amp;iSeasonID=2020&amp;iGameSubTypeID=83&amp;offensive=1&amp;pergame=0" TargetMode="External"/><Relationship Id="rId654" Type="http://schemas.openxmlformats.org/officeDocument/2006/relationships/hyperlink" Target="https://www.synergysportstech.com/Synergy/Sport/Basketball/web/teamsst/Video/QuantifiedTeam2Printable.aspx?iTeamID=2303&amp;iSeasonID=2020&amp;iGameSubTypeID=83&amp;offensive=0&amp;pergame=0" TargetMode="External"/><Relationship Id="rId46" Type="http://schemas.openxmlformats.org/officeDocument/2006/relationships/hyperlink" Target="https://www.synergysportstech.com/Synergy/Sport/Basketball/web/teamsst/Video/QuantifiedTeam2Printable.aspx?iTeamID=2175&amp;iSeasonID=2020&amp;iGameSubTypeID=83&amp;offensive=0&amp;pergame=0" TargetMode="External"/><Relationship Id="rId293" Type="http://schemas.openxmlformats.org/officeDocument/2006/relationships/hyperlink" Target="https://www.synergysportstech.com/Synergy/Sport/Basketball/web/teamsst/Video/QuantifiedTeam2Printable.aspx?iTeamID=2227&amp;iSeasonID=2020&amp;iGameSubTypeID=83&amp;offensive=1&amp;pergame=0" TargetMode="External"/><Relationship Id="rId307" Type="http://schemas.openxmlformats.org/officeDocument/2006/relationships/hyperlink" Target="https://www.synergysportstech.com/Synergy/Sport/Basketball/web/teamsst/Video/QuantifiedTeam2Printable.aspx?iTeamID=995&amp;iSeasonID=2020&amp;iGameSubTypeID=83&amp;offensive=1&amp;pergame=0" TargetMode="External"/><Relationship Id="rId349" Type="http://schemas.openxmlformats.org/officeDocument/2006/relationships/hyperlink" Target="https://www.synergysportstech.com/Synergy/Sport/Basketball/web/teamsst/Video/QuantifiedTeam2Printable.aspx?iTeamID=968&amp;iSeasonID=2020&amp;iGameSubTypeID=83&amp;offensive=1&amp;pergame=0" TargetMode="External"/><Relationship Id="rId514" Type="http://schemas.openxmlformats.org/officeDocument/2006/relationships/hyperlink" Target="https://www.synergysportstech.com/Synergy/Sport/Basketball/web/teamsst/Video/QuantifiedTeam2Printable.aspx?iTeamID=2250&amp;iSeasonID=2020&amp;iGameSubTypeID=83&amp;offensive=0&amp;pergame=0" TargetMode="External"/><Relationship Id="rId556" Type="http://schemas.openxmlformats.org/officeDocument/2006/relationships/hyperlink" Target="https://www.synergysportstech.com/Synergy/Sport/Basketball/web/teamsst/Video/QuantifiedTeam2Printable.aspx?iTeamID=989&amp;iSeasonID=2020&amp;iGameSubTypeID=83&amp;offensive=0&amp;pergame=0" TargetMode="External"/><Relationship Id="rId88" Type="http://schemas.openxmlformats.org/officeDocument/2006/relationships/hyperlink" Target="https://www.synergysportstech.com/Synergy/Sport/Basketball/web/teamsst/Video/QuantifiedTeam2Printable.aspx?iTeamID=2163&amp;iSeasonID=2020&amp;iGameSubTypeID=83&amp;offensive=0&amp;pergame=0" TargetMode="External"/><Relationship Id="rId111" Type="http://schemas.openxmlformats.org/officeDocument/2006/relationships/hyperlink" Target="https://www.synergysportstech.com/Synergy/Sport/Basketball/web/teamsst/Video/QuantifiedTeam2Printable.aspx?iTeamID=2177&amp;iSeasonID=2020&amp;iGameSubTypeID=83&amp;offensive=1&amp;pergame=0" TargetMode="External"/><Relationship Id="rId153" Type="http://schemas.openxmlformats.org/officeDocument/2006/relationships/hyperlink" Target="https://www.synergysportstech.com/Synergy/Sport/Basketball/web/teamsst/Video/QuantifiedTeam2Printable.aspx?iTeamID=2355&amp;iSeasonID=2020&amp;iGameSubTypeID=83&amp;offensive=1&amp;pergame=0" TargetMode="External"/><Relationship Id="rId195" Type="http://schemas.openxmlformats.org/officeDocument/2006/relationships/hyperlink" Target="https://www.synergysportstech.com/Synergy/Sport/Basketball/web/teamsst/Video/QuantifiedTeam2Printable.aspx?iTeamID=2356&amp;iSeasonID=2020&amp;iGameSubTypeID=83&amp;offensive=1&amp;pergame=0" TargetMode="External"/><Relationship Id="rId209" Type="http://schemas.openxmlformats.org/officeDocument/2006/relationships/hyperlink" Target="https://www.synergysportstech.com/Synergy/Sport/Basketball/web/teamsst/Video/QuantifiedTeam2Printable.aspx?iTeamID=2161&amp;iSeasonID=2020&amp;iGameSubTypeID=83&amp;offensive=1&amp;pergame=0" TargetMode="External"/><Relationship Id="rId360" Type="http://schemas.openxmlformats.org/officeDocument/2006/relationships/hyperlink" Target="https://www.synergysportstech.com/Synergy/Sport/Basketball/web/teamsst/Video/QuantifiedTeam2Printable.aspx?iTeamID=2348&amp;iSeasonID=2020&amp;iGameSubTypeID=83&amp;offensive=0&amp;pergame=0" TargetMode="External"/><Relationship Id="rId416" Type="http://schemas.openxmlformats.org/officeDocument/2006/relationships/hyperlink" Target="https://www.synergysportstech.com/Synergy/Sport/Basketball/web/teamsst/Video/QuantifiedTeam2Printable.aspx?iTeamID=2110&amp;iSeasonID=2020&amp;iGameSubTypeID=83&amp;offensive=0&amp;pergame=0" TargetMode="External"/><Relationship Id="rId598" Type="http://schemas.openxmlformats.org/officeDocument/2006/relationships/hyperlink" Target="https://www.synergysportstech.com/Synergy/Sport/Basketball/web/teamsst/Video/QuantifiedTeam2Printable.aspx?iTeamID=2350&amp;iSeasonID=2020&amp;iGameSubTypeID=83&amp;offensive=0&amp;pergame=0" TargetMode="External"/><Relationship Id="rId220" Type="http://schemas.openxmlformats.org/officeDocument/2006/relationships/hyperlink" Target="https://www.synergysportstech.com/Synergy/Sport/Basketball/web/teamsst/Video/QuantifiedTeam2Printable.aspx?iTeamID=2144&amp;iSeasonID=2020&amp;iGameSubTypeID=83&amp;offensive=0&amp;pergame=0" TargetMode="External"/><Relationship Id="rId458" Type="http://schemas.openxmlformats.org/officeDocument/2006/relationships/hyperlink" Target="https://www.synergysportstech.com/Synergy/Sport/Basketball/web/teamsst/Video/QuantifiedTeam2Printable.aspx?iTeamID=996&amp;iSeasonID=2020&amp;iGameSubTypeID=83&amp;offensive=0&amp;pergame=0" TargetMode="External"/><Relationship Id="rId623" Type="http://schemas.openxmlformats.org/officeDocument/2006/relationships/hyperlink" Target="https://www.synergysportstech.com/Synergy/Sport/Basketball/web/teamsst/Video/QuantifiedTeam2Printable.aspx?iTeamID=988&amp;iSeasonID=2020&amp;iGameSubTypeID=83&amp;offensive=1&amp;pergame=0" TargetMode="External"/><Relationship Id="rId665" Type="http://schemas.openxmlformats.org/officeDocument/2006/relationships/hyperlink" Target="https://www.synergysportstech.com/Synergy/Sport/Basketball/web/teamsst/Video/QuantifiedTeam2Printable.aspx?iTeamID=2344&amp;iSeasonID=2020&amp;iGameSubTypeID=83&amp;offensive=1&amp;pergame=0" TargetMode="External"/><Relationship Id="rId15" Type="http://schemas.openxmlformats.org/officeDocument/2006/relationships/hyperlink" Target="https://www.synergysportstech.com/Synergy/Sport/Basketball/web/teamsst/Video/QuantifiedTeam2Printable.aspx?iTeamID=2302&amp;iSeasonID=2020&amp;iGameSubTypeID=83&amp;offensive=1&amp;pergame=0" TargetMode="External"/><Relationship Id="rId57" Type="http://schemas.openxmlformats.org/officeDocument/2006/relationships/hyperlink" Target="https://www.synergysportstech.com/Synergy/Sport/Basketball/web/teamsst/Video/QuantifiedTeam2Printable.aspx?iTeamID=2276&amp;iSeasonID=2020&amp;iGameSubTypeID=83&amp;offensive=1&amp;pergame=0" TargetMode="External"/><Relationship Id="rId262" Type="http://schemas.openxmlformats.org/officeDocument/2006/relationships/hyperlink" Target="https://www.synergysportstech.com/Synergy/Sport/Basketball/web/teamsst/Video/QuantifiedTeam2Printable.aspx?iTeamID=2198&amp;iSeasonID=2020&amp;iGameSubTypeID=83&amp;offensive=0&amp;pergame=0" TargetMode="External"/><Relationship Id="rId318" Type="http://schemas.openxmlformats.org/officeDocument/2006/relationships/hyperlink" Target="https://www.synergysportstech.com/Synergy/Sport/Basketball/web/teamsst/Video/QuantifiedTeam2Printable.aspx?iTeamID=2168&amp;iSeasonID=2020&amp;iGameSubTypeID=83&amp;offensive=0&amp;pergame=0" TargetMode="External"/><Relationship Id="rId525" Type="http://schemas.openxmlformats.org/officeDocument/2006/relationships/hyperlink" Target="https://www.synergysportstech.com/Synergy/Sport/Basketball/web/teamsst/Video/QuantifiedTeam2Printable.aspx?iTeamID=2392&amp;iSeasonID=2020&amp;iGameSubTypeID=83&amp;offensive=1&amp;pergame=0" TargetMode="External"/><Relationship Id="rId567" Type="http://schemas.openxmlformats.org/officeDocument/2006/relationships/hyperlink" Target="https://www.synergysportstech.com/Synergy/Sport/Basketball/web/teamsst/Video/QuantifiedTeam2Printable.aspx?iTeamID=2180&amp;iSeasonID=2020&amp;iGameSubTypeID=83&amp;offensive=1&amp;pergame=0" TargetMode="External"/><Relationship Id="rId99" Type="http://schemas.openxmlformats.org/officeDocument/2006/relationships/hyperlink" Target="https://www.synergysportstech.com/Synergy/Sport/Basketball/web/teamsst/Video/QuantifiedTeam2Printable.aspx?iTeamID=980&amp;iSeasonID=2020&amp;iGameSubTypeID=83&amp;offensive=1&amp;pergame=0" TargetMode="External"/><Relationship Id="rId122" Type="http://schemas.openxmlformats.org/officeDocument/2006/relationships/hyperlink" Target="https://www.synergysportstech.com/Synergy/Sport/Basketball/web/teamsst/Video/QuantifiedTeam2Printable.aspx?iTeamID=2317&amp;iSeasonID=2020&amp;iGameSubTypeID=83&amp;offensive=0&amp;pergame=0" TargetMode="External"/><Relationship Id="rId164" Type="http://schemas.openxmlformats.org/officeDocument/2006/relationships/hyperlink" Target="https://www.synergysportstech.com/Synergy/Sport/Basketball/web/teamsst/Video/QuantifiedTeam2Printable.aspx?iTeamID=2171&amp;iSeasonID=2020&amp;iGameSubTypeID=83&amp;offensive=0&amp;pergame=0" TargetMode="External"/><Relationship Id="rId371" Type="http://schemas.openxmlformats.org/officeDocument/2006/relationships/hyperlink" Target="https://www.synergysportstech.com/Synergy/Sport/Basketball/web/teamsst/Video/QuantifiedTeam2Printable.aspx?iTeamID=2189&amp;iSeasonID=2020&amp;iGameSubTypeID=83&amp;offensive=1&amp;pergame=0" TargetMode="External"/><Relationship Id="rId427" Type="http://schemas.openxmlformats.org/officeDocument/2006/relationships/hyperlink" Target="https://www.synergysportstech.com/Synergy/Sport/Basketball/web/teamsst/Video/QuantifiedTeam2Printable.aspx?iTeamID=2251&amp;iSeasonID=2020&amp;iGameSubTypeID=83&amp;offensive=1&amp;pergame=0" TargetMode="External"/><Relationship Id="rId469" Type="http://schemas.openxmlformats.org/officeDocument/2006/relationships/hyperlink" Target="https://www.synergysportstech.com/Synergy/Sport/Basketball/web/teamsst/Video/QuantifiedTeam2Printable.aspx?iTeamID=2309&amp;iSeasonID=2020&amp;iGameSubTypeID=83&amp;offensive=1&amp;pergame=0" TargetMode="External"/><Relationship Id="rId634" Type="http://schemas.openxmlformats.org/officeDocument/2006/relationships/hyperlink" Target="https://www.synergysportstech.com/Synergy/Sport/Basketball/web/teamsst/Video/QuantifiedTeam2Printable.aspx?iTeamID=2326&amp;iSeasonID=2020&amp;iGameSubTypeID=83&amp;offensive=0&amp;pergame=0" TargetMode="External"/><Relationship Id="rId676" Type="http://schemas.openxmlformats.org/officeDocument/2006/relationships/hyperlink" Target="https://www.synergysportstech.com/Synergy/Sport/Basketball/web/teamsst/Video/QuantifiedTeam2Printable.aspx?iTeamID=2183&amp;iSeasonID=2020&amp;iGameSubTypeID=83&amp;offensive=0&amp;pergame=0" TargetMode="External"/><Relationship Id="rId26" Type="http://schemas.openxmlformats.org/officeDocument/2006/relationships/hyperlink" Target="https://www.synergysportstech.com/Synergy/Sport/Basketball/web/teamsst/Video/QuantifiedTeam2Printable.aspx?iTeamID=2101&amp;iSeasonID=2020&amp;iGameSubTypeID=83&amp;offensive=0&amp;pergame=0" TargetMode="External"/><Relationship Id="rId231" Type="http://schemas.openxmlformats.org/officeDocument/2006/relationships/hyperlink" Target="https://www.synergysportstech.com/Synergy/Sport/Basketball/web/teamsst/Video/QuantifiedTeam2Printable.aspx?iTeamID=2272&amp;iSeasonID=2020&amp;iGameSubTypeID=83&amp;offensive=1&amp;pergame=0" TargetMode="External"/><Relationship Id="rId273" Type="http://schemas.openxmlformats.org/officeDocument/2006/relationships/hyperlink" Target="https://www.synergysportstech.com/Synergy/Sport/Basketball/web/teamsst/Video/QuantifiedTeam2Printable.aspx?iTeamID=2400&amp;iSeasonID=2020&amp;iGameSubTypeID=83&amp;offensive=1&amp;pergame=0" TargetMode="External"/><Relationship Id="rId329" Type="http://schemas.openxmlformats.org/officeDocument/2006/relationships/hyperlink" Target="https://www.synergysportstech.com/Synergy/Sport/Basketball/web/teamsst/Video/QuantifiedTeam2Printable.aspx?iTeamID=2299&amp;iSeasonID=2020&amp;iGameSubTypeID=83&amp;offensive=1&amp;pergame=0" TargetMode="External"/><Relationship Id="rId480" Type="http://schemas.openxmlformats.org/officeDocument/2006/relationships/hyperlink" Target="https://www.synergysportstech.com/Synergy/Sport/Basketball/web/teamsst/Video/QuantifiedTeam2Printable.aspx?iTeamID=2312&amp;iSeasonID=2020&amp;iGameSubTypeID=83&amp;offensive=0&amp;pergame=0" TargetMode="External"/><Relationship Id="rId536" Type="http://schemas.openxmlformats.org/officeDocument/2006/relationships/hyperlink" Target="https://www.synergysportstech.com/Synergy/Sport/Basketball/web/teamsst/Video/QuantifiedTeam2Printable.aspx?iTeamID=2145&amp;iSeasonID=2020&amp;iGameSubTypeID=83&amp;offensive=0&amp;pergame=0" TargetMode="External"/><Relationship Id="rId68" Type="http://schemas.openxmlformats.org/officeDocument/2006/relationships/hyperlink" Target="https://www.synergysportstech.com/Synergy/Sport/Basketball/web/teamsst/Video/QuantifiedTeam2Printable.aspx?iTeamID=2216&amp;iSeasonID=2020&amp;iGameSubTypeID=83&amp;offensive=0&amp;pergame=0" TargetMode="External"/><Relationship Id="rId133" Type="http://schemas.openxmlformats.org/officeDocument/2006/relationships/hyperlink" Target="https://www.synergysportstech.com/Synergy/Sport/Basketball/web/teamsst/Video/QuantifiedTeam2Printable.aspx?iTeamID=2110&amp;iSeasonID=2020&amp;iGameSubTypeID=83&amp;offensive=1&amp;pergame=0" TargetMode="External"/><Relationship Id="rId175" Type="http://schemas.openxmlformats.org/officeDocument/2006/relationships/hyperlink" Target="https://www.synergysportstech.com/Synergy/Sport/Basketball/web/teamsst/Video/QuantifiedTeam2Printable.aspx?iTeamID=989&amp;iSeasonID=2020&amp;iGameSubTypeID=83&amp;offensive=1&amp;pergame=0" TargetMode="External"/><Relationship Id="rId340" Type="http://schemas.openxmlformats.org/officeDocument/2006/relationships/hyperlink" Target="https://www.synergysportstech.com/Synergy/Sport/Basketball/web/teamsst/Video/QuantifiedTeam2Printable.aspx?iTeamID=2270&amp;iSeasonID=2020&amp;iGameSubTypeID=83&amp;offensive=0&amp;pergame=0" TargetMode="External"/><Relationship Id="rId578" Type="http://schemas.openxmlformats.org/officeDocument/2006/relationships/hyperlink" Target="https://www.synergysportstech.com/Synergy/Sport/Basketball/web/teamsst/Video/QuantifiedTeam2Printable.aspx?iTeamID=2190&amp;iSeasonID=2020&amp;iGameSubTypeID=83&amp;offensive=0&amp;pergame=0" TargetMode="External"/><Relationship Id="rId200" Type="http://schemas.openxmlformats.org/officeDocument/2006/relationships/hyperlink" Target="https://www.synergysportstech.com/Synergy/Sport/Basketball/web/teamsst/Video/QuantifiedTeam2Printable.aspx?iTeamID=984&amp;iSeasonID=2020&amp;iGameSubTypeID=83&amp;offensive=0&amp;pergame=0" TargetMode="External"/><Relationship Id="rId382" Type="http://schemas.openxmlformats.org/officeDocument/2006/relationships/hyperlink" Target="https://www.synergysportstech.com/Synergy/Sport/Basketball/web/teamsst/Video/QuantifiedTeam2Printable.aspx?iTeamID=2741&amp;iSeasonID=2020&amp;iGameSubTypeID=83&amp;offensive=0&amp;pergame=0" TargetMode="External"/><Relationship Id="rId438" Type="http://schemas.openxmlformats.org/officeDocument/2006/relationships/hyperlink" Target="https://www.synergysportstech.com/Synergy/Sport/Basketball/web/teamsst/Video/QuantifiedTeam2Printable.aspx?iTeamID=2263&amp;iSeasonID=2020&amp;iGameSubTypeID=83&amp;offensive=0&amp;pergame=0" TargetMode="External"/><Relationship Id="rId603" Type="http://schemas.openxmlformats.org/officeDocument/2006/relationships/hyperlink" Target="https://www.synergysportstech.com/Synergy/Sport/Basketball/web/teamsst/Video/QuantifiedTeam2Printable.aspx?iTeamID=2205&amp;iSeasonID=2020&amp;iGameSubTypeID=83&amp;offensive=1&amp;pergame=0" TargetMode="External"/><Relationship Id="rId645" Type="http://schemas.openxmlformats.org/officeDocument/2006/relationships/hyperlink" Target="https://www.synergysportstech.com/Synergy/Sport/Basketball/web/teamsst/Video/QuantifiedTeam2Printable.aspx?iTeamID=2104&amp;iSeasonID=2020&amp;iGameSubTypeID=83&amp;offensive=1&amp;pergame=0" TargetMode="External"/><Relationship Id="rId687" Type="http://schemas.openxmlformats.org/officeDocument/2006/relationships/drawing" Target="../drawings/drawing4.xml"/><Relationship Id="rId242" Type="http://schemas.openxmlformats.org/officeDocument/2006/relationships/hyperlink" Target="https://www.synergysportstech.com/Synergy/Sport/Basketball/web/teamsst/Video/QuantifiedTeam2Printable.aspx?iTeamID=2214&amp;iSeasonID=2020&amp;iGameSubTypeID=83&amp;offensive=0&amp;pergame=0" TargetMode="External"/><Relationship Id="rId284" Type="http://schemas.openxmlformats.org/officeDocument/2006/relationships/hyperlink" Target="https://www.synergysportstech.com/Synergy/Sport/Basketball/web/teamsst/Video/QuantifiedTeam2Printable.aspx?iTeamID=2077&amp;iSeasonID=2020&amp;iGameSubTypeID=83&amp;offensive=0&amp;pergame=0" TargetMode="External"/><Relationship Id="rId491" Type="http://schemas.openxmlformats.org/officeDocument/2006/relationships/hyperlink" Target="https://www.synergysportstech.com/Synergy/Sport/Basketball/web/teamsst/Video/QuantifiedTeam2Printable.aspx?iTeamID=2156&amp;iSeasonID=2020&amp;iGameSubTypeID=83&amp;offensive=1&amp;pergame=0" TargetMode="External"/><Relationship Id="rId505" Type="http://schemas.openxmlformats.org/officeDocument/2006/relationships/hyperlink" Target="https://www.synergysportstech.com/Synergy/Sport/Basketball/web/teamsst/Video/QuantifiedTeam2Printable.aspx?iTeamID=2076&amp;iSeasonID=2020&amp;iGameSubTypeID=83&amp;offensive=1&amp;pergame=0" TargetMode="External"/><Relationship Id="rId37" Type="http://schemas.openxmlformats.org/officeDocument/2006/relationships/hyperlink" Target="https://www.synergysportstech.com/Synergy/Sport/Basketball/web/teamsst/Video/QuantifiedTeam2Printable.aspx?iTeamID=2186&amp;iSeasonID=2020&amp;iGameSubTypeID=83&amp;offensive=1&amp;pergame=0" TargetMode="External"/><Relationship Id="rId79" Type="http://schemas.openxmlformats.org/officeDocument/2006/relationships/hyperlink" Target="https://www.synergysportstech.com/Synergy/Sport/Basketball/web/teamsst/Video/QuantifiedTeam2Printable.aspx?iTeamID=2298&amp;iSeasonID=2020&amp;iGameSubTypeID=83&amp;offensive=1&amp;pergame=0" TargetMode="External"/><Relationship Id="rId102" Type="http://schemas.openxmlformats.org/officeDocument/2006/relationships/hyperlink" Target="https://www.synergysportstech.com/Synergy/Sport/Basketball/web/teamsst/Video/QuantifiedTeam2Printable.aspx?iTeamID=2135&amp;iSeasonID=2020&amp;iGameSubTypeID=83&amp;offensive=0&amp;pergame=0" TargetMode="External"/><Relationship Id="rId144" Type="http://schemas.openxmlformats.org/officeDocument/2006/relationships/hyperlink" Target="https://www.synergysportstech.com/Synergy/Sport/Basketball/web/teamsst/Video/QuantifiedTeam2Printable.aspx?iTeamID=2207&amp;iSeasonID=2020&amp;iGameSubTypeID=83&amp;offensive=0&amp;pergame=0" TargetMode="External"/><Relationship Id="rId547" Type="http://schemas.openxmlformats.org/officeDocument/2006/relationships/hyperlink" Target="https://www.synergysportstech.com/Synergy/Sport/Basketball/web/teamsst/Video/QuantifiedTeam2Printable.aspx?iTeamID=2315&amp;iSeasonID=2020&amp;iGameSubTypeID=83&amp;offensive=1&amp;pergame=0" TargetMode="External"/><Relationship Id="rId589" Type="http://schemas.openxmlformats.org/officeDocument/2006/relationships/hyperlink" Target="https://www.synergysportstech.com/Synergy/Sport/Basketball/web/teamsst/Video/QuantifiedTeam2Printable.aspx?iTeamID=2133&amp;iSeasonID=2020&amp;iGameSubTypeID=83&amp;offensive=1&amp;pergame=0" TargetMode="External"/><Relationship Id="rId90" Type="http://schemas.openxmlformats.org/officeDocument/2006/relationships/hyperlink" Target="https://www.synergysportstech.com/Synergy/Sport/Basketball/web/teamsst/Video/QuantifiedTeam2Printable.aspx?iTeamID=2362&amp;iSeasonID=2020&amp;iGameSubTypeID=83&amp;offensive=0&amp;pergame=0" TargetMode="External"/><Relationship Id="rId186" Type="http://schemas.openxmlformats.org/officeDocument/2006/relationships/hyperlink" Target="https://www.synergysportstech.com/Synergy/Sport/Basketball/web/teamsst/Video/QuantifiedTeam2Printable.aspx?iTeamID=2281&amp;iSeasonID=2020&amp;iGameSubTypeID=83&amp;offensive=0&amp;pergame=0" TargetMode="External"/><Relationship Id="rId351" Type="http://schemas.openxmlformats.org/officeDocument/2006/relationships/hyperlink" Target="https://www.synergysportstech.com/Synergy/Sport/Basketball/web/teamsst/Video/QuantifiedTeam2Printable.aspx?iTeamID=2363&amp;iSeasonID=2020&amp;iGameSubTypeID=83&amp;offensive=1&amp;pergame=0" TargetMode="External"/><Relationship Id="rId393" Type="http://schemas.openxmlformats.org/officeDocument/2006/relationships/hyperlink" Target="https://www.synergysportstech.com/Synergy/Sport/Basketball/web/teamsst/Video/QuantifiedTeam2Printable.aspx?iTeamID=2332&amp;iSeasonID=2020&amp;iGameSubTypeID=83&amp;offensive=1&amp;pergame=0" TargetMode="External"/><Relationship Id="rId407" Type="http://schemas.openxmlformats.org/officeDocument/2006/relationships/hyperlink" Target="https://www.synergysportstech.com/Synergy/Sport/Basketball/web/teamsst/Video/QuantifiedTeam2Printable.aspx?iTeamID=973&amp;iSeasonID=2020&amp;iGameSubTypeID=83&amp;offensive=1&amp;pergame=0" TargetMode="External"/><Relationship Id="rId449" Type="http://schemas.openxmlformats.org/officeDocument/2006/relationships/hyperlink" Target="https://www.synergysportstech.com/Synergy/Sport/Basketball/web/teamsst/Video/QuantifiedTeam2Printable.aspx?iTeamID=2097&amp;iSeasonID=2020&amp;iGameSubTypeID=83&amp;offensive=1&amp;pergame=0" TargetMode="External"/><Relationship Id="rId614" Type="http://schemas.openxmlformats.org/officeDocument/2006/relationships/hyperlink" Target="https://www.synergysportstech.com/Synergy/Sport/Basketball/web/teamsst/Video/QuantifiedTeam2Printable.aspx?iTeamID=2124&amp;iSeasonID=2020&amp;iGameSubTypeID=83&amp;offensive=0&amp;pergame=0" TargetMode="External"/><Relationship Id="rId656" Type="http://schemas.openxmlformats.org/officeDocument/2006/relationships/hyperlink" Target="https://www.synergysportstech.com/Synergy/Sport/Basketball/web/teamsst/Video/QuantifiedTeam2Printable.aspx?iTeamID=2336&amp;iSeasonID=2020&amp;iGameSubTypeID=83&amp;offensive=0&amp;pergame=0" TargetMode="External"/><Relationship Id="rId211" Type="http://schemas.openxmlformats.org/officeDocument/2006/relationships/hyperlink" Target="https://www.synergysportstech.com/Synergy/Sport/Basketball/web/teamsst/Video/QuantifiedTeam2Printable.aspx?iTeamID=2330&amp;iSeasonID=2020&amp;iGameSubTypeID=83&amp;offensive=1&amp;pergame=0" TargetMode="External"/><Relationship Id="rId253" Type="http://schemas.openxmlformats.org/officeDocument/2006/relationships/hyperlink" Target="https://www.synergysportstech.com/Synergy/Sport/Basketball/web/teamsst/Video/QuantifiedTeam2Printable.aspx?iTeamID=3179&amp;iSeasonID=2020&amp;iGameSubTypeID=83&amp;offensive=1&amp;pergame=0" TargetMode="External"/><Relationship Id="rId295" Type="http://schemas.openxmlformats.org/officeDocument/2006/relationships/hyperlink" Target="https://www.synergysportstech.com/Synergy/Sport/Basketball/web/teamsst/Video/QuantifiedTeam2Printable.aspx?iTeamID=2387&amp;iSeasonID=2020&amp;iGameSubTypeID=83&amp;offensive=1&amp;pergame=0" TargetMode="External"/><Relationship Id="rId309" Type="http://schemas.openxmlformats.org/officeDocument/2006/relationships/hyperlink" Target="https://www.synergysportstech.com/Synergy/Sport/Basketball/web/teamsst/Video/QuantifiedTeam2Printable.aspx?iTeamID=987&amp;iSeasonID=2020&amp;iGameSubTypeID=83&amp;offensive=1&amp;pergame=0" TargetMode="External"/><Relationship Id="rId460" Type="http://schemas.openxmlformats.org/officeDocument/2006/relationships/hyperlink" Target="https://www.synergysportstech.com/Synergy/Sport/Basketball/web/teamsst/Video/QuantifiedTeam2Printable.aspx?iTeamID=2199&amp;iSeasonID=2020&amp;iGameSubTypeID=83&amp;offensive=0&amp;pergame=0" TargetMode="External"/><Relationship Id="rId516" Type="http://schemas.openxmlformats.org/officeDocument/2006/relationships/hyperlink" Target="https://www.synergysportstech.com/Synergy/Sport/Basketball/web/teamsst/Video/QuantifiedTeam2Printable.aspx?iTeamID=2237&amp;iSeasonID=2020&amp;iGameSubTypeID=83&amp;offensive=0&amp;pergame=0" TargetMode="External"/><Relationship Id="rId48" Type="http://schemas.openxmlformats.org/officeDocument/2006/relationships/hyperlink" Target="https://www.synergysportstech.com/Synergy/Sport/Basketball/web/teamsst/Video/QuantifiedTeam2Printable.aspx?iTeamID=2072&amp;iSeasonID=2020&amp;iGameSubTypeID=83&amp;offensive=0&amp;pergame=0" TargetMode="External"/><Relationship Id="rId113" Type="http://schemas.openxmlformats.org/officeDocument/2006/relationships/hyperlink" Target="https://www.synergysportstech.com/Synergy/Sport/Basketball/web/teamsst/Video/QuantifiedTeam2Printable.aspx?iTeamID=2132&amp;iSeasonID=2020&amp;iGameSubTypeID=83&amp;offensive=1&amp;pergame=0" TargetMode="External"/><Relationship Id="rId320" Type="http://schemas.openxmlformats.org/officeDocument/2006/relationships/hyperlink" Target="https://www.synergysportstech.com/Synergy/Sport/Basketball/web/teamsst/Video/QuantifiedTeam2Printable.aspx?iTeamID=2262&amp;iSeasonID=2020&amp;iGameSubTypeID=83&amp;offensive=0&amp;pergame=0" TargetMode="External"/><Relationship Id="rId558" Type="http://schemas.openxmlformats.org/officeDocument/2006/relationships/hyperlink" Target="https://www.synergysportstech.com/Synergy/Sport/Basketball/web/teamsst/Video/QuantifiedTeam2Printable.aspx?iTeamID=2133&amp;iSeasonID=2020&amp;iGameSubTypeID=83&amp;offensive=0&amp;pergame=0" TargetMode="External"/><Relationship Id="rId155" Type="http://schemas.openxmlformats.org/officeDocument/2006/relationships/hyperlink" Target="https://www.synergysportstech.com/Synergy/Sport/Basketball/web/teamsst/Video/QuantifiedTeam2Printable.aspx?iTeamID=2307&amp;iSeasonID=2020&amp;iGameSubTypeID=83&amp;offensive=1&amp;pergame=0" TargetMode="External"/><Relationship Id="rId197" Type="http://schemas.openxmlformats.org/officeDocument/2006/relationships/hyperlink" Target="https://www.synergysportstech.com/Synergy/Sport/Basketball/web/teamsst/Video/QuantifiedTeam2Printable.aspx?iTeamID=2358&amp;iSeasonID=2020&amp;iGameSubTypeID=83&amp;offensive=1&amp;pergame=0" TargetMode="External"/><Relationship Id="rId362" Type="http://schemas.openxmlformats.org/officeDocument/2006/relationships/hyperlink" Target="https://www.synergysportstech.com/Synergy/Sport/Basketball/web/teamsst/Video/QuantifiedTeam2Printable.aspx?iTeamID=2254&amp;iSeasonID=2020&amp;iGameSubTypeID=83&amp;offensive=0&amp;pergame=0" TargetMode="External"/><Relationship Id="rId418" Type="http://schemas.openxmlformats.org/officeDocument/2006/relationships/hyperlink" Target="https://www.synergysportstech.com/Synergy/Sport/Basketball/web/teamsst/Video/QuantifiedTeam2Printable.aspx?iTeamID=2367&amp;iSeasonID=2020&amp;iGameSubTypeID=83&amp;offensive=0&amp;pergame=0" TargetMode="External"/><Relationship Id="rId625" Type="http://schemas.openxmlformats.org/officeDocument/2006/relationships/hyperlink" Target="https://www.synergysportstech.com/Synergy/Sport/Basketball/web/teamsst/Video/QuantifiedTeam2Printable.aspx?iTeamID=2068&amp;iSeasonID=2020&amp;iGameSubTypeID=83&amp;offensive=1&amp;pergame=0" TargetMode="External"/><Relationship Id="rId222" Type="http://schemas.openxmlformats.org/officeDocument/2006/relationships/hyperlink" Target="https://www.synergysportstech.com/Synergy/Sport/Basketball/web/teamsst/Video/QuantifiedTeam2Printable.aspx?iTeamID=2368&amp;iSeasonID=2020&amp;iGameSubTypeID=83&amp;offensive=0&amp;pergame=0" TargetMode="External"/><Relationship Id="rId264" Type="http://schemas.openxmlformats.org/officeDocument/2006/relationships/hyperlink" Target="https://www.synergysportstech.com/Synergy/Sport/Basketball/web/teamsst/Video/QuantifiedTeam2Printable.aspx?iTeamID=991&amp;iSeasonID=2020&amp;iGameSubTypeID=83&amp;offensive=0&amp;pergame=0" TargetMode="External"/><Relationship Id="rId471" Type="http://schemas.openxmlformats.org/officeDocument/2006/relationships/hyperlink" Target="https://www.synergysportstech.com/Synergy/Sport/Basketball/web/teamsst/Video/QuantifiedTeam2Printable.aspx?iTeamID=2070&amp;iSeasonID=2020&amp;iGameSubTypeID=83&amp;offensive=1&amp;pergame=0" TargetMode="External"/><Relationship Id="rId667" Type="http://schemas.openxmlformats.org/officeDocument/2006/relationships/hyperlink" Target="https://www.synergysportstech.com/Synergy/Sport/Basketball/web/teamsst/Video/QuantifiedTeam2Printable.aspx?iTeamID=981&amp;iSeasonID=2020&amp;iGameSubTypeID=83&amp;offensive=1&amp;pergame=0" TargetMode="External"/><Relationship Id="rId17" Type="http://schemas.openxmlformats.org/officeDocument/2006/relationships/hyperlink" Target="https://www.synergysportstech.com/Synergy/Sport/Basketball/web/teamsst/Video/QuantifiedTeam2Printable.aspx?iTeamID=2254&amp;iSeasonID=2020&amp;iGameSubTypeID=83&amp;offensive=1&amp;pergame=0" TargetMode="External"/><Relationship Id="rId59" Type="http://schemas.openxmlformats.org/officeDocument/2006/relationships/hyperlink" Target="https://www.synergysportstech.com/Synergy/Sport/Basketball/web/teamsst/Video/QuantifiedTeam2Printable.aspx?iTeamID=2321&amp;iSeasonID=2020&amp;iGameSubTypeID=83&amp;offensive=1&amp;pergame=0" TargetMode="External"/><Relationship Id="rId124" Type="http://schemas.openxmlformats.org/officeDocument/2006/relationships/hyperlink" Target="https://www.synergysportstech.com/Synergy/Sport/Basketball/web/teamsst/Video/QuantifiedTeam2Printable.aspx?iTeamID=2299&amp;iSeasonID=2020&amp;iGameSubTypeID=83&amp;offensive=0&amp;pergame=0" TargetMode="External"/><Relationship Id="rId527" Type="http://schemas.openxmlformats.org/officeDocument/2006/relationships/hyperlink" Target="https://www.synergysportstech.com/Synergy/Sport/Basketball/web/teamsst/Video/QuantifiedTeam2Printable.aspx?iTeamID=999&amp;iSeasonID=2020&amp;iGameSubTypeID=83&amp;offensive=1&amp;pergame=0" TargetMode="External"/><Relationship Id="rId569" Type="http://schemas.openxmlformats.org/officeDocument/2006/relationships/hyperlink" Target="https://www.synergysportstech.com/Synergy/Sport/Basketball/web/teamsst/Video/QuantifiedTeam2Printable.aspx?iTeamID=5592&amp;iSeasonID=2020&amp;iGameSubTypeID=83&amp;offensive=1&amp;pergame=0" TargetMode="External"/><Relationship Id="rId70" Type="http://schemas.openxmlformats.org/officeDocument/2006/relationships/hyperlink" Target="https://www.synergysportstech.com/Synergy/Sport/Basketball/web/teamsst/Video/QuantifiedTeam2Printable.aspx?iTeamID=2146&amp;iSeasonID=2020&amp;iGameSubTypeID=83&amp;offensive=0&amp;pergame=0" TargetMode="External"/><Relationship Id="rId166" Type="http://schemas.openxmlformats.org/officeDocument/2006/relationships/hyperlink" Target="https://www.synergysportstech.com/Synergy/Sport/Basketball/web/teamsst/Video/QuantifiedTeam2Printable.aspx?iTeamID=2370&amp;iSeasonID=2020&amp;iGameSubTypeID=83&amp;offensive=0&amp;pergame=0" TargetMode="External"/><Relationship Id="rId331" Type="http://schemas.openxmlformats.org/officeDocument/2006/relationships/hyperlink" Target="https://www.synergysportstech.com/Synergy/Sport/Basketball/web/teamsst/Video/QuantifiedTeam2Printable.aspx?iTeamID=2306&amp;iSeasonID=2020&amp;iGameSubTypeID=83&amp;offensive=1&amp;pergame=0" TargetMode="External"/><Relationship Id="rId373" Type="http://schemas.openxmlformats.org/officeDocument/2006/relationships/hyperlink" Target="https://www.synergysportstech.com/Synergy/Sport/Basketball/web/teamsst/Video/QuantifiedTeam2Printable.aspx?iTeamID=5600&amp;iSeasonID=2020&amp;iGameSubTypeID=83&amp;offensive=1&amp;pergame=0" TargetMode="External"/><Relationship Id="rId429" Type="http://schemas.openxmlformats.org/officeDocument/2006/relationships/hyperlink" Target="https://www.synergysportstech.com/Synergy/Sport/Basketball/web/teamsst/Video/QuantifiedTeam2Printable.aspx?iTeamID=2112&amp;iSeasonID=2020&amp;iGameSubTypeID=83&amp;offensive=1&amp;pergame=0" TargetMode="External"/><Relationship Id="rId580" Type="http://schemas.openxmlformats.org/officeDocument/2006/relationships/hyperlink" Target="https://www.synergysportstech.com/Synergy/Sport/Basketball/web/teamsst/Video/QuantifiedTeam2Printable.aspx?iTeamID=2073&amp;iSeasonID=2020&amp;iGameSubTypeID=83&amp;offensive=0&amp;pergame=0" TargetMode="External"/><Relationship Id="rId636" Type="http://schemas.openxmlformats.org/officeDocument/2006/relationships/hyperlink" Target="https://www.synergysportstech.com/Synergy/Sport/Basketball/web/teamsst/Video/QuantifiedTeam2Printable.aspx?iTeamID=2373&amp;iSeasonID=2020&amp;iGameSubTypeID=83&amp;offensive=0&amp;pergame=0" TargetMode="External"/><Relationship Id="rId1" Type="http://schemas.openxmlformats.org/officeDocument/2006/relationships/hyperlink" Target="https://www.synergysportstech.com/Synergy/Sport/Basketball/web/teamsst/Video/QuantifiedTeam2Printable.aspx?iTeamID=2185&amp;iSeasonID=2020&amp;iGameSubTypeID=83&amp;offensive=1&amp;pergame=0" TargetMode="External"/><Relationship Id="rId233" Type="http://schemas.openxmlformats.org/officeDocument/2006/relationships/hyperlink" Target="https://www.synergysportstech.com/Synergy/Sport/Basketball/web/teamsst/Video/QuantifiedTeam2Printable.aspx?iTeamID=2376&amp;iSeasonID=2020&amp;iGameSubTypeID=83&amp;offensive=1&amp;pergame=0" TargetMode="External"/><Relationship Id="rId440" Type="http://schemas.openxmlformats.org/officeDocument/2006/relationships/hyperlink" Target="https://www.synergysportstech.com/Synergy/Sport/Basketball/web/teamsst/Video/QuantifiedTeam2Printable.aspx?iTeamID=2070&amp;iSeasonID=2020&amp;iGameSubTypeID=83&amp;offensive=0&amp;pergame=0" TargetMode="External"/><Relationship Id="rId678" Type="http://schemas.openxmlformats.org/officeDocument/2006/relationships/hyperlink" Target="https://www.synergysportstech.com/Synergy/Sport/Basketball/web/teamsst/Video/QuantifiedTeam2Printable.aspx?iTeamID=2185&amp;iSeasonID=2020&amp;iGameSubTypeID=83&amp;offensive=0&amp;pergame=0" TargetMode="External"/><Relationship Id="rId28" Type="http://schemas.openxmlformats.org/officeDocument/2006/relationships/hyperlink" Target="https://www.synergysportstech.com/Synergy/Sport/Basketball/web/teamsst/Video/QuantifiedTeam2Printable.aspx?iTeamID=2259&amp;iSeasonID=2020&amp;iGameSubTypeID=83&amp;offensive=0&amp;pergame=0" TargetMode="External"/><Relationship Id="rId275" Type="http://schemas.openxmlformats.org/officeDocument/2006/relationships/hyperlink" Target="https://www.synergysportstech.com/Synergy/Sport/Basketball/web/teamsst/Video/QuantifiedTeam2Printable.aspx?iTeamID=2226&amp;iSeasonID=2020&amp;iGameSubTypeID=83&amp;offensive=1&amp;pergame=0" TargetMode="External"/><Relationship Id="rId300" Type="http://schemas.openxmlformats.org/officeDocument/2006/relationships/hyperlink" Target="https://www.synergysportstech.com/Synergy/Sport/Basketball/web/teamsst/Video/QuantifiedTeam2Printable.aspx?iTeamID=2265&amp;iSeasonID=2020&amp;iGameSubTypeID=83&amp;offensive=0&amp;pergame=0" TargetMode="External"/><Relationship Id="rId482" Type="http://schemas.openxmlformats.org/officeDocument/2006/relationships/hyperlink" Target="https://www.synergysportstech.com/Synergy/Sport/Basketball/web/teamsst/Video/QuantifiedTeam2Printable.aspx?iTeamID=2387&amp;iSeasonID=2020&amp;iGameSubTypeID=83&amp;offensive=0&amp;pergame=0" TargetMode="External"/><Relationship Id="rId538" Type="http://schemas.openxmlformats.org/officeDocument/2006/relationships/hyperlink" Target="https://www.synergysportstech.com/Synergy/Sport/Basketball/web/teamsst/Video/QuantifiedTeam2Printable.aspx?iTeamID=2193&amp;iSeasonID=2020&amp;iGameSubTypeID=83&amp;offensive=0&amp;pergame=0" TargetMode="External"/><Relationship Id="rId81" Type="http://schemas.openxmlformats.org/officeDocument/2006/relationships/hyperlink" Target="https://www.synergysportstech.com/Synergy/Sport/Basketball/web/teamsst/Video/QuantifiedTeam2Printable.aspx?iTeamID=2088&amp;iSeasonID=2020&amp;iGameSubTypeID=83&amp;offensive=1&amp;pergame=0" TargetMode="External"/><Relationship Id="rId135" Type="http://schemas.openxmlformats.org/officeDocument/2006/relationships/hyperlink" Target="https://www.synergysportstech.com/Synergy/Sport/Basketball/web/teamsst/Video/QuantifiedTeam2Printable.aspx?iTeamID=2131&amp;iSeasonID=2020&amp;iGameSubTypeID=83&amp;offensive=1&amp;pergame=0" TargetMode="External"/><Relationship Id="rId177" Type="http://schemas.openxmlformats.org/officeDocument/2006/relationships/hyperlink" Target="https://www.synergysportstech.com/Synergy/Sport/Basketball/web/teamsst/Video/QuantifiedTeam2Printable.aspx?iTeamID=983&amp;iSeasonID=2020&amp;iGameSubTypeID=83&amp;offensive=1&amp;pergame=0" TargetMode="External"/><Relationship Id="rId342" Type="http://schemas.openxmlformats.org/officeDocument/2006/relationships/hyperlink" Target="https://www.synergysportstech.com/Synergy/Sport/Basketball/web/teamsst/Video/QuantifiedTeam2Printable.aspx?iTeamID=968&amp;iSeasonID=2020&amp;iGameSubTypeID=83&amp;offensive=0&amp;pergame=0" TargetMode="External"/><Relationship Id="rId384" Type="http://schemas.openxmlformats.org/officeDocument/2006/relationships/hyperlink" Target="https://www.synergysportstech.com/Synergy/Sport/Basketball/web/teamsst/Video/QuantifiedTeam2Printable.aspx?iTeamID=2157&amp;iSeasonID=2020&amp;iGameSubTypeID=83&amp;offensive=0&amp;pergame=0" TargetMode="External"/><Relationship Id="rId591" Type="http://schemas.openxmlformats.org/officeDocument/2006/relationships/hyperlink" Target="https://www.synergysportstech.com/Synergy/Sport/Basketball/web/teamsst/Video/QuantifiedTeam2Printable.aspx?iTeamID=2138&amp;iSeasonID=2020&amp;iGameSubTypeID=83&amp;offensive=1&amp;pergame=0" TargetMode="External"/><Relationship Id="rId605" Type="http://schemas.openxmlformats.org/officeDocument/2006/relationships/hyperlink" Target="https://www.synergysportstech.com/Synergy/Sport/Basketball/web/teamsst/Video/QuantifiedTeam2Printable.aspx?iTeamID=2360&amp;iSeasonID=2020&amp;iGameSubTypeID=83&amp;offensive=1&amp;pergame=0" TargetMode="External"/><Relationship Id="rId202" Type="http://schemas.openxmlformats.org/officeDocument/2006/relationships/hyperlink" Target="https://www.synergysportstech.com/Synergy/Sport/Basketball/web/teamsst/Video/QuantifiedTeam2Printable.aspx?iTeamID=2255&amp;iSeasonID=2020&amp;iGameSubTypeID=83&amp;offensive=0&amp;pergame=0" TargetMode="External"/><Relationship Id="rId244" Type="http://schemas.openxmlformats.org/officeDocument/2006/relationships/hyperlink" Target="https://www.synergysportstech.com/Synergy/Sport/Basketball/web/teamsst/Video/QuantifiedTeam2Printable.aspx?iTeamID=2097&amp;iSeasonID=2020&amp;iGameSubTypeID=83&amp;offensive=0&amp;pergame=0" TargetMode="External"/><Relationship Id="rId647" Type="http://schemas.openxmlformats.org/officeDocument/2006/relationships/hyperlink" Target="https://www.synergysportstech.com/Synergy/Sport/Basketball/web/teamsst/Video/QuantifiedTeam2Printable.aspx?iTeamID=2190&amp;iSeasonID=2020&amp;iGameSubTypeID=83&amp;offensive=1&amp;pergame=0" TargetMode="External"/><Relationship Id="rId39" Type="http://schemas.openxmlformats.org/officeDocument/2006/relationships/hyperlink" Target="https://www.synergysportstech.com/Synergy/Sport/Basketball/web/teamsst/Video/QuantifiedTeam2Printable.aspx?iTeamID=2155&amp;iSeasonID=2020&amp;iGameSubTypeID=83&amp;offensive=1&amp;pergame=0" TargetMode="External"/><Relationship Id="rId286" Type="http://schemas.openxmlformats.org/officeDocument/2006/relationships/hyperlink" Target="https://www.synergysportstech.com/Synergy/Sport/Basketball/web/teamsst/Video/QuantifiedTeam2Printable.aspx?iTeamID=2067&amp;iSeasonID=2020&amp;iGameSubTypeID=83&amp;offensive=0&amp;pergame=0" TargetMode="External"/><Relationship Id="rId451" Type="http://schemas.openxmlformats.org/officeDocument/2006/relationships/hyperlink" Target="https://www.synergysportstech.com/Synergy/Sport/Basketball/web/teamsst/Video/QuantifiedTeam2Printable.aspx?iTeamID=2096&amp;iSeasonID=2020&amp;iGameSubTypeID=83&amp;offensive=1&amp;pergame=0" TargetMode="External"/><Relationship Id="rId493" Type="http://schemas.openxmlformats.org/officeDocument/2006/relationships/hyperlink" Target="https://www.synergysportstech.com/Synergy/Sport/Basketball/web/teamsst/Video/QuantifiedTeam2Printable.aspx?iTeamID=2176&amp;iSeasonID=2020&amp;iGameSubTypeID=83&amp;offensive=1&amp;pergame=0" TargetMode="External"/><Relationship Id="rId507" Type="http://schemas.openxmlformats.org/officeDocument/2006/relationships/hyperlink" Target="https://www.synergysportstech.com/Synergy/Sport/Basketball/web/teamsst/Video/QuantifiedTeam2Printable.aspx?iTeamID=2258&amp;iSeasonID=2020&amp;iGameSubTypeID=83&amp;offensive=1&amp;pergame=0" TargetMode="External"/><Relationship Id="rId549" Type="http://schemas.openxmlformats.org/officeDocument/2006/relationships/hyperlink" Target="https://www.synergysportstech.com/Synergy/Sport/Basketball/web/teamsst/Video/QuantifiedTeam2Printable.aspx?iTeamID=2753&amp;iSeasonID=2020&amp;iGameSubTypeID=83&amp;offensive=1&amp;pergame=0" TargetMode="External"/><Relationship Id="rId50" Type="http://schemas.openxmlformats.org/officeDocument/2006/relationships/hyperlink" Target="https://www.synergysportstech.com/Synergy/Sport/Basketball/web/teamsst/Video/QuantifiedTeam2Printable.aspx?iTeamID=2318&amp;iSeasonID=2020&amp;iGameSubTypeID=83&amp;offensive=0&amp;pergame=0" TargetMode="External"/><Relationship Id="rId104" Type="http://schemas.openxmlformats.org/officeDocument/2006/relationships/hyperlink" Target="https://www.synergysportstech.com/Synergy/Sport/Basketball/web/teamsst/Video/QuantifiedTeam2Printable.aspx?iTeamID=2084&amp;iSeasonID=2020&amp;iGameSubTypeID=83&amp;offensive=0&amp;pergame=0" TargetMode="External"/><Relationship Id="rId146" Type="http://schemas.openxmlformats.org/officeDocument/2006/relationships/hyperlink" Target="https://www.synergysportstech.com/Synergy/Sport/Basketball/web/teamsst/Video/QuantifiedTeam2Printable.aspx?iTeamID=2085&amp;iSeasonID=2020&amp;iGameSubTypeID=83&amp;offensive=0&amp;pergame=0" TargetMode="External"/><Relationship Id="rId188" Type="http://schemas.openxmlformats.org/officeDocument/2006/relationships/hyperlink" Target="https://www.synergysportstech.com/Synergy/Sport/Basketball/web/teamsst/Video/QuantifiedTeam2Printable.aspx?iTeamID=2657&amp;iSeasonID=2020&amp;iGameSubTypeID=83&amp;offensive=0&amp;pergame=0" TargetMode="External"/><Relationship Id="rId311" Type="http://schemas.openxmlformats.org/officeDocument/2006/relationships/hyperlink" Target="https://www.synergysportstech.com/Synergy/Sport/Basketball/web/teamsst/Video/QuantifiedTeam2Printable.aspx?iTeamID=1000&amp;iSeasonID=2020&amp;iGameSubTypeID=83&amp;offensive=1&amp;pergame=0" TargetMode="External"/><Relationship Id="rId353" Type="http://schemas.openxmlformats.org/officeDocument/2006/relationships/hyperlink" Target="https://www.synergysportstech.com/Synergy/Sport/Basketball/web/teamsst/Video/QuantifiedTeam2Printable.aspx?iTeamID=2239&amp;iSeasonID=2020&amp;iGameSubTypeID=83&amp;offensive=1&amp;pergame=0" TargetMode="External"/><Relationship Id="rId395" Type="http://schemas.openxmlformats.org/officeDocument/2006/relationships/hyperlink" Target="https://www.synergysportstech.com/Synergy/Sport/Basketball/web/teamsst/Video/QuantifiedTeam2Printable.aspx?iTeamID=2141&amp;iSeasonID=2020&amp;iGameSubTypeID=83&amp;offensive=1&amp;pergame=0" TargetMode="External"/><Relationship Id="rId409" Type="http://schemas.openxmlformats.org/officeDocument/2006/relationships/hyperlink" Target="https://www.synergysportstech.com/Synergy/Sport/Basketball/web/teamsst/Video/QuantifiedTeam2Printable.aspx?iTeamID=975&amp;iSeasonID=2020&amp;iGameSubTypeID=83&amp;offensive=1&amp;pergame=0" TargetMode="External"/><Relationship Id="rId560" Type="http://schemas.openxmlformats.org/officeDocument/2006/relationships/hyperlink" Target="https://www.synergysportstech.com/Synergy/Sport/Basketball/web/teamsst/Video/QuantifiedTeam2Printable.aspx?iTeamID=2325&amp;iSeasonID=2020&amp;iGameSubTypeID=83&amp;offensive=0&amp;pergame=0" TargetMode="External"/><Relationship Id="rId92" Type="http://schemas.openxmlformats.org/officeDocument/2006/relationships/hyperlink" Target="https://www.synergysportstech.com/Synergy/Sport/Basketball/web/teamsst/Video/QuantifiedTeam2Printable.aspx?iTeamID=979&amp;iSeasonID=2020&amp;iGameSubTypeID=83&amp;offensive=0&amp;pergame=0" TargetMode="External"/><Relationship Id="rId213" Type="http://schemas.openxmlformats.org/officeDocument/2006/relationships/hyperlink" Target="https://www.synergysportstech.com/Synergy/Sport/Basketball/web/teamsst/Video/QuantifiedTeam2Printable.aspx?iTeamID=2094&amp;iSeasonID=2020&amp;iGameSubTypeID=83&amp;offensive=1&amp;pergame=0" TargetMode="External"/><Relationship Id="rId420" Type="http://schemas.openxmlformats.org/officeDocument/2006/relationships/hyperlink" Target="https://www.synergysportstech.com/Synergy/Sport/Basketball/web/teamsst/Video/QuantifiedTeam2Printable.aspx?iTeamID=2225&amp;iSeasonID=2020&amp;iGameSubTypeID=83&amp;offensive=0&amp;pergame=0" TargetMode="External"/><Relationship Id="rId616" Type="http://schemas.openxmlformats.org/officeDocument/2006/relationships/hyperlink" Target="https://www.synergysportstech.com/Synergy/Sport/Basketball/web/teamsst/Video/QuantifiedTeam2Printable.aspx?iTeamID=2179&amp;iSeasonID=2020&amp;iGameSubTypeID=83&amp;offensive=0&amp;pergame=0" TargetMode="External"/><Relationship Id="rId658" Type="http://schemas.openxmlformats.org/officeDocument/2006/relationships/hyperlink" Target="https://www.synergysportstech.com/Synergy/Sport/Basketball/web/teamsst/Video/QuantifiedTeam2Printable.aspx?iTeamID=2196&amp;iSeasonID=2020&amp;iGameSubTypeID=83&amp;offensive=0&amp;pergame=0" TargetMode="External"/><Relationship Id="rId255" Type="http://schemas.openxmlformats.org/officeDocument/2006/relationships/hyperlink" Target="https://www.synergysportstech.com/Synergy/Sport/Basketball/web/teamsst/Video/QuantifiedTeam2Printable.aspx?iTeamID=2322&amp;iSeasonID=2020&amp;iGameSubTypeID=83&amp;offensive=1&amp;pergame=0" TargetMode="External"/><Relationship Id="rId297" Type="http://schemas.openxmlformats.org/officeDocument/2006/relationships/hyperlink" Target="https://www.synergysportstech.com/Synergy/Sport/Basketball/web/teamsst/Video/QuantifiedTeam2Printable.aspx?iTeamID=2135&amp;iSeasonID=2020&amp;iGameSubTypeID=83&amp;offensive=1&amp;pergame=0" TargetMode="External"/><Relationship Id="rId462" Type="http://schemas.openxmlformats.org/officeDocument/2006/relationships/hyperlink" Target="https://www.synergysportstech.com/Synergy/Sport/Basketball/web/teamsst/Video/QuantifiedTeam2Printable.aspx?iTeamID=2331&amp;iSeasonID=2020&amp;iGameSubTypeID=83&amp;offensive=0&amp;pergame=0" TargetMode="External"/><Relationship Id="rId518" Type="http://schemas.openxmlformats.org/officeDocument/2006/relationships/hyperlink" Target="https://www.synergysportstech.com/Synergy/Sport/Basketball/web/teamsst/Video/QuantifiedTeam2Printable.aspx?iTeamID=994&amp;iSeasonID=2020&amp;iGameSubTypeID=83&amp;offensive=0&amp;pergame=0" TargetMode="External"/><Relationship Id="rId115" Type="http://schemas.openxmlformats.org/officeDocument/2006/relationships/hyperlink" Target="https://www.synergysportstech.com/Synergy/Sport/Basketball/web/teamsst/Video/QuantifiedTeam2Printable.aspx?iTeamID=2215&amp;iSeasonID=2020&amp;iGameSubTypeID=83&amp;offensive=1&amp;pergame=0" TargetMode="External"/><Relationship Id="rId157" Type="http://schemas.openxmlformats.org/officeDocument/2006/relationships/hyperlink" Target="https://www.synergysportstech.com/Synergy/Sport/Basketball/web/teamsst/Video/QuantifiedTeam2Printable.aspx?iTeamID=2273&amp;iSeasonID=2020&amp;iGameSubTypeID=83&amp;offensive=1&amp;pergame=0" TargetMode="External"/><Relationship Id="rId322" Type="http://schemas.openxmlformats.org/officeDocument/2006/relationships/hyperlink" Target="https://www.synergysportstech.com/Synergy/Sport/Basketball/web/teamsst/Video/QuantifiedTeam2Printable.aspx?iTeamID=2296&amp;iSeasonID=2020&amp;iGameSubTypeID=83&amp;offensive=0&amp;pergame=0" TargetMode="External"/><Relationship Id="rId364" Type="http://schemas.openxmlformats.org/officeDocument/2006/relationships/hyperlink" Target="https://www.synergysportstech.com/Synergy/Sport/Basketball/web/teamsst/Video/QuantifiedTeam2Printable.aspx?iTeamID=2755&amp;iSeasonID=2020&amp;iGameSubTypeID=83&amp;offensive=0&amp;pergame=0" TargetMode="External"/><Relationship Id="rId61" Type="http://schemas.openxmlformats.org/officeDocument/2006/relationships/hyperlink" Target="https://www.synergysportstech.com/Synergy/Sport/Basketball/web/teamsst/Video/QuantifiedTeam2Printable.aspx?iTeamID=2081&amp;iSeasonID=2020&amp;iGameSubTypeID=83&amp;offensive=1&amp;pergame=0" TargetMode="External"/><Relationship Id="rId199" Type="http://schemas.openxmlformats.org/officeDocument/2006/relationships/hyperlink" Target="https://www.synergysportstech.com/Synergy/Sport/Basketball/web/teamsst/Video/QuantifiedTeam2Printable.aspx?iTeamID=2087&amp;iSeasonID=2020&amp;iGameSubTypeID=83&amp;offensive=1&amp;pergame=0" TargetMode="External"/><Relationship Id="rId571" Type="http://schemas.openxmlformats.org/officeDocument/2006/relationships/hyperlink" Target="https://www.synergysportstech.com/Synergy/Sport/Basketball/web/teamsst/Video/QuantifiedTeam2Printable.aspx?iTeamID=971&amp;iSeasonID=2020&amp;iGameSubTypeID=83&amp;offensive=1&amp;pergame=0" TargetMode="External"/><Relationship Id="rId627" Type="http://schemas.openxmlformats.org/officeDocument/2006/relationships/hyperlink" Target="https://www.synergysportstech.com/Synergy/Sport/Basketball/web/teamsst/Video/QuantifiedTeam2Printable.aspx?iTeamID=982&amp;iSeasonID=2020&amp;iGameSubTypeID=83&amp;offensive=1&amp;pergame=0" TargetMode="External"/><Relationship Id="rId669" Type="http://schemas.openxmlformats.org/officeDocument/2006/relationships/hyperlink" Target="https://www.synergysportstech.com/Synergy/Sport/Basketball/web/teamsst/Video/QuantifiedTeam2Printable.aspx?iTeamID=2168&amp;iSeasonID=2020&amp;iGameSubTypeID=83&amp;offensive=1&amp;pergame=0" TargetMode="External"/><Relationship Id="rId19" Type="http://schemas.openxmlformats.org/officeDocument/2006/relationships/hyperlink" Target="https://www.synergysportstech.com/Synergy/Sport/Basketball/web/teamsst/Video/QuantifiedTeam2Printable.aspx?iTeamID=2261&amp;iSeasonID=2020&amp;iGameSubTypeID=83&amp;offensive=1&amp;pergame=0" TargetMode="External"/><Relationship Id="rId224" Type="http://schemas.openxmlformats.org/officeDocument/2006/relationships/hyperlink" Target="https://www.synergysportstech.com/Synergy/Sport/Basketball/web/teamsst/Video/QuantifiedTeam2Printable.aspx?iTeamID=1329&amp;iSeasonID=2020&amp;iGameSubTypeID=83&amp;offensive=0&amp;pergame=0" TargetMode="External"/><Relationship Id="rId266" Type="http://schemas.openxmlformats.org/officeDocument/2006/relationships/hyperlink" Target="https://www.synergysportstech.com/Synergy/Sport/Basketball/web/teamsst/Video/QuantifiedTeam2Printable.aspx?iTeamID=2108&amp;iSeasonID=2020&amp;iGameSubTypeID=83&amp;offensive=0&amp;pergame=0" TargetMode="External"/><Relationship Id="rId431" Type="http://schemas.openxmlformats.org/officeDocument/2006/relationships/hyperlink" Target="https://www.synergysportstech.com/Synergy/Sport/Basketball/web/teamsst/Video/QuantifiedTeam2Printable.aspx?iTeamID=2124&amp;iSeasonID=2020&amp;iGameSubTypeID=83&amp;offensive=1&amp;pergame=0" TargetMode="External"/><Relationship Id="rId473" Type="http://schemas.openxmlformats.org/officeDocument/2006/relationships/hyperlink" Target="https://www.synergysportstech.com/Synergy/Sport/Basketball/web/teamsst/Video/QuantifiedTeam2Printable.aspx?iTeamID=2078&amp;iSeasonID=2020&amp;iGameSubTypeID=83&amp;offensive=1&amp;pergame=0" TargetMode="External"/><Relationship Id="rId529" Type="http://schemas.openxmlformats.org/officeDocument/2006/relationships/hyperlink" Target="https://www.synergysportstech.com/Synergy/Sport/Basketball/web/teamsst/Video/QuantifiedTeam2Printable.aspx?iTeamID=2372&amp;iSeasonID=2020&amp;iGameSubTypeID=83&amp;offensive=1&amp;pergame=0" TargetMode="External"/><Relationship Id="rId680" Type="http://schemas.openxmlformats.org/officeDocument/2006/relationships/hyperlink" Target="https://www.synergysportstech.com/Synergy/Sport/Basketball/web/teamsst/Video/QuantifiedTeam2Printable.aspx?iTeamID=2117&amp;iSeasonID=2020&amp;iGameSubTypeID=83&amp;offensive=0&amp;pergame=0" TargetMode="External"/><Relationship Id="rId30" Type="http://schemas.openxmlformats.org/officeDocument/2006/relationships/hyperlink" Target="https://www.synergysportstech.com/Synergy/Sport/Basketball/web/teamsst/Video/QuantifiedTeam2Printable.aspx?iTeamID=2242&amp;iSeasonID=2020&amp;iGameSubTypeID=83&amp;offensive=0&amp;pergame=0" TargetMode="External"/><Relationship Id="rId126" Type="http://schemas.openxmlformats.org/officeDocument/2006/relationships/hyperlink" Target="https://www.synergysportstech.com/Synergy/Sport/Basketball/web/teamsst/Video/QuantifiedTeam2Printable.aspx?iTeamID=2291&amp;iSeasonID=2020&amp;iGameSubTypeID=83&amp;offensive=0&amp;pergame=0" TargetMode="External"/><Relationship Id="rId168" Type="http://schemas.openxmlformats.org/officeDocument/2006/relationships/hyperlink" Target="https://www.synergysportstech.com/Synergy/Sport/Basketball/web/teamsst/Video/QuantifiedTeam2Printable.aspx?iTeamID=998&amp;iSeasonID=2020&amp;iGameSubTypeID=83&amp;offensive=0&amp;pergame=0" TargetMode="External"/><Relationship Id="rId333" Type="http://schemas.openxmlformats.org/officeDocument/2006/relationships/hyperlink" Target="https://www.synergysportstech.com/Synergy/Sport/Basketball/web/teamsst/Video/QuantifiedTeam2Printable.aspx?iTeamID=2147&amp;iSeasonID=2020&amp;iGameSubTypeID=83&amp;offensive=1&amp;pergame=0" TargetMode="External"/><Relationship Id="rId540" Type="http://schemas.openxmlformats.org/officeDocument/2006/relationships/hyperlink" Target="https://www.synergysportstech.com/Synergy/Sport/Basketball/web/teamsst/Video/QuantifiedTeam2Printable.aspx?iTeamID=2209&amp;iSeasonID=2020&amp;iGameSubTypeID=83&amp;offensive=0&amp;pergame=0" TargetMode="External"/><Relationship Id="rId72" Type="http://schemas.openxmlformats.org/officeDocument/2006/relationships/hyperlink" Target="https://www.synergysportstech.com/Synergy/Sport/Basketball/web/teamsst/Video/QuantifiedTeam2Printable.aspx?iTeamID=2174&amp;iSeasonID=2020&amp;iGameSubTypeID=83&amp;offensive=0&amp;pergame=0" TargetMode="External"/><Relationship Id="rId375" Type="http://schemas.openxmlformats.org/officeDocument/2006/relationships/hyperlink" Target="https://www.synergysportstech.com/Synergy/Sport/Basketball/web/teamsst/Video/QuantifiedTeam2Printable.aspx?iTeamID=2170&amp;iSeasonID=2020&amp;iGameSubTypeID=83&amp;offensive=1&amp;pergame=0" TargetMode="External"/><Relationship Id="rId582" Type="http://schemas.openxmlformats.org/officeDocument/2006/relationships/hyperlink" Target="https://www.synergysportstech.com/Synergy/Sport/Basketball/web/teamsst/Video/QuantifiedTeam2Printable.aspx?iTeamID=2132&amp;iSeasonID=2020&amp;iGameSubTypeID=83&amp;offensive=0&amp;pergame=0" TargetMode="External"/><Relationship Id="rId638" Type="http://schemas.openxmlformats.org/officeDocument/2006/relationships/hyperlink" Target="https://www.synergysportstech.com/Synergy/Sport/Basketball/web/teamsst/Video/QuantifiedTeam2Printable.aspx?iTeamID=2366&amp;iSeasonID=2020&amp;iGameSubTypeID=83&amp;offensive=0&amp;pergame=0" TargetMode="External"/><Relationship Id="rId3" Type="http://schemas.openxmlformats.org/officeDocument/2006/relationships/hyperlink" Target="https://www.synergysportstech.com/Synergy/Sport/Basketball/web/teamsst/Video/QuantifiedTeam2Printable.aspx?iTeamID=996&amp;iSeasonID=2020&amp;iGameSubTypeID=83&amp;offensive=1&amp;pergame=0" TargetMode="External"/><Relationship Id="rId235" Type="http://schemas.openxmlformats.org/officeDocument/2006/relationships/hyperlink" Target="https://www.synergysportstech.com/Synergy/Sport/Basketball/web/teamsst/Video/QuantifiedTeam2Printable.aspx?iTeamID=2154&amp;iSeasonID=2020&amp;iGameSubTypeID=83&amp;offensive=1&amp;pergame=0" TargetMode="External"/><Relationship Id="rId277" Type="http://schemas.openxmlformats.org/officeDocument/2006/relationships/hyperlink" Target="https://www.synergysportstech.com/Synergy/Sport/Basketball/web/teamsst/Video/QuantifiedTeam2Printable.aspx?iTeamID=3138&amp;iSeasonID=2020&amp;iGameSubTypeID=83&amp;offensive=1&amp;pergame=0" TargetMode="External"/><Relationship Id="rId400" Type="http://schemas.openxmlformats.org/officeDocument/2006/relationships/hyperlink" Target="https://www.synergysportstech.com/Synergy/Sport/Basketball/web/teamsst/Video/QuantifiedTeam2Printable.aspx?iTeamID=1318&amp;iSeasonID=2020&amp;iGameSubTypeID=83&amp;offensive=0&amp;pergame=0" TargetMode="External"/><Relationship Id="rId442" Type="http://schemas.openxmlformats.org/officeDocument/2006/relationships/hyperlink" Target="https://www.synergysportstech.com/Synergy/Sport/Basketball/web/teamsst/Video/QuantifiedTeam2Printable.aspx?iTeamID=2062&amp;iSeasonID=2020&amp;iGameSubTypeID=83&amp;offensive=0&amp;pergame=0" TargetMode="External"/><Relationship Id="rId484" Type="http://schemas.openxmlformats.org/officeDocument/2006/relationships/hyperlink" Target="https://www.synergysportstech.com/Synergy/Sport/Basketball/web/teamsst/Video/QuantifiedTeam2Printable.aspx?iTeamID=2155&amp;iSeasonID=2020&amp;iGameSubTypeID=83&amp;offensive=0&amp;pergame=0" TargetMode="External"/><Relationship Id="rId137" Type="http://schemas.openxmlformats.org/officeDocument/2006/relationships/hyperlink" Target="https://www.synergysportstech.com/Synergy/Sport/Basketball/web/teamsst/Video/QuantifiedTeam2Printable.aspx?iTeamID=2218&amp;iSeasonID=2020&amp;iGameSubTypeID=83&amp;offensive=1&amp;pergame=0" TargetMode="External"/><Relationship Id="rId302" Type="http://schemas.openxmlformats.org/officeDocument/2006/relationships/hyperlink" Target="https://www.synergysportstech.com/Synergy/Sport/Basketball/web/teamsst/Video/QuantifiedTeam2Printable.aspx?iTeamID=2246&amp;iSeasonID=2020&amp;iGameSubTypeID=83&amp;offensive=0&amp;pergame=0" TargetMode="External"/><Relationship Id="rId344" Type="http://schemas.openxmlformats.org/officeDocument/2006/relationships/hyperlink" Target="https://www.synergysportstech.com/Synergy/Sport/Basketball/web/teamsst/Video/QuantifiedTeam2Printable.aspx?iTeamID=2139&amp;iSeasonID=2020&amp;iGameSubTypeID=83&amp;offensive=0&amp;pergame=0" TargetMode="External"/><Relationship Id="rId41" Type="http://schemas.openxmlformats.org/officeDocument/2006/relationships/hyperlink" Target="https://www.synergysportstech.com/Synergy/Sport/Basketball/web/teamsst/Video/QuantifiedTeam2Printable.aspx?iTeamID=2277&amp;iSeasonID=2020&amp;iGameSubTypeID=83&amp;offensive=1&amp;pergame=0" TargetMode="External"/><Relationship Id="rId83" Type="http://schemas.openxmlformats.org/officeDocument/2006/relationships/hyperlink" Target="https://www.synergysportstech.com/Synergy/Sport/Basketball/web/teamsst/Video/QuantifiedTeam2Printable.aspx?iTeamID=2197&amp;iSeasonID=2020&amp;iGameSubTypeID=83&amp;offensive=1&amp;pergame=0" TargetMode="External"/><Relationship Id="rId179" Type="http://schemas.openxmlformats.org/officeDocument/2006/relationships/hyperlink" Target="https://www.synergysportstech.com/Synergy/Sport/Basketball/web/teamsst/Video/QuantifiedTeam2Printable.aspx?iTeamID=2069&amp;iSeasonID=2020&amp;iGameSubTypeID=83&amp;offensive=1&amp;pergame=0" TargetMode="External"/><Relationship Id="rId386" Type="http://schemas.openxmlformats.org/officeDocument/2006/relationships/hyperlink" Target="https://www.synergysportstech.com/Synergy/Sport/Basketball/web/teamsst/Video/QuantifiedTeam2Printable.aspx?iTeamID=2114&amp;iSeasonID=2020&amp;iGameSubTypeID=83&amp;offensive=0&amp;pergame=0" TargetMode="External"/><Relationship Id="rId551" Type="http://schemas.openxmlformats.org/officeDocument/2006/relationships/hyperlink" Target="https://www.synergysportstech.com/Synergy/Sport/Basketball/web/teamsst/Video/QuantifiedTeam2Printable.aspx?iTeamID=2404&amp;iSeasonID=2020&amp;iGameSubTypeID=83&amp;offensive=1&amp;pergame=0" TargetMode="External"/><Relationship Id="rId593" Type="http://schemas.openxmlformats.org/officeDocument/2006/relationships/hyperlink" Target="https://www.synergysportstech.com/Synergy/Sport/Basketball/web/teamsst/Video/QuantifiedTeam2Printable.aspx?iTeamID=2145&amp;iSeasonID=2020&amp;iGameSubTypeID=83&amp;offensive=1&amp;pergame=0" TargetMode="External"/><Relationship Id="rId607" Type="http://schemas.openxmlformats.org/officeDocument/2006/relationships/hyperlink" Target="https://www.synergysportstech.com/Synergy/Sport/Basketball/web/teamsst/Video/QuantifiedTeam2Printable.aspx?iTeamID=2071&amp;iSeasonID=2020&amp;iGameSubTypeID=83&amp;offensive=1&amp;pergame=0" TargetMode="External"/><Relationship Id="rId649" Type="http://schemas.openxmlformats.org/officeDocument/2006/relationships/hyperlink" Target="https://www.synergysportstech.com/Synergy/Sport/Basketball/web/teamsst/Video/QuantifiedTeam2Printable.aspx?iTeamID=986&amp;iSeasonID=2020&amp;iGameSubTypeID=83&amp;offensive=1&amp;pergame=0" TargetMode="External"/><Relationship Id="rId190" Type="http://schemas.openxmlformats.org/officeDocument/2006/relationships/hyperlink" Target="https://www.synergysportstech.com/Synergy/Sport/Basketball/web/teamsst/Video/QuantifiedTeam2Printable.aspx?iTeamID=2188&amp;iSeasonID=2020&amp;iGameSubTypeID=83&amp;offensive=0&amp;pergame=0" TargetMode="External"/><Relationship Id="rId204" Type="http://schemas.openxmlformats.org/officeDocument/2006/relationships/hyperlink" Target="https://www.synergysportstech.com/Synergy/Sport/Basketball/web/teamsst/Video/QuantifiedTeam2Printable.aspx?iTeamID=2181&amp;iSeasonID=2020&amp;iGameSubTypeID=83&amp;offensive=0&amp;pergame=0" TargetMode="External"/><Relationship Id="rId246" Type="http://schemas.openxmlformats.org/officeDocument/2006/relationships/hyperlink" Target="https://www.synergysportstech.com/Synergy/Sport/Basketball/web/teamsst/Video/QuantifiedTeam2Printable.aspx?iTeamID=2314&amp;iSeasonID=2020&amp;iGameSubTypeID=83&amp;offensive=0&amp;pergame=0" TargetMode="External"/><Relationship Id="rId288" Type="http://schemas.openxmlformats.org/officeDocument/2006/relationships/hyperlink" Target="https://www.synergysportstech.com/Synergy/Sport/Basketball/web/teamsst/Video/QuantifiedTeam2Printable.aspx?iTeamID=2392&amp;iSeasonID=2020&amp;iGameSubTypeID=83&amp;offensive=0&amp;pergame=0" TargetMode="External"/><Relationship Id="rId411" Type="http://schemas.openxmlformats.org/officeDocument/2006/relationships/hyperlink" Target="https://www.synergysportstech.com/Synergy/Sport/Basketball/web/teamsst/Video/QuantifiedTeam2Printable.aspx?iTeamID=2336&amp;iSeasonID=2020&amp;iGameSubTypeID=83&amp;offensive=1&amp;pergame=0" TargetMode="External"/><Relationship Id="rId453" Type="http://schemas.openxmlformats.org/officeDocument/2006/relationships/hyperlink" Target="https://www.synergysportstech.com/Synergy/Sport/Basketball/web/teamsst/Video/QuantifiedTeam2Printable.aspx?iTeamID=2228&amp;iSeasonID=2020&amp;iGameSubTypeID=83&amp;offensive=1&amp;pergame=0" TargetMode="External"/><Relationship Id="rId509" Type="http://schemas.openxmlformats.org/officeDocument/2006/relationships/hyperlink" Target="https://www.synergysportstech.com/Synergy/Sport/Basketball/web/teamsst/Video/QuantifiedTeam2Printable.aspx?iTeamID=2755&amp;iSeasonID=2020&amp;iGameSubTypeID=83&amp;offensive=1&amp;pergame=0" TargetMode="External"/><Relationship Id="rId660" Type="http://schemas.openxmlformats.org/officeDocument/2006/relationships/hyperlink" Target="https://www.synergysportstech.com/Synergy/Sport/Basketball/web/teamsst/Video/QuantifiedTeam2Printable.aspx?iTeamID=970&amp;iSeasonID=2020&amp;iGameSubTypeID=83&amp;offensive=0&amp;pergame=0" TargetMode="External"/><Relationship Id="rId106" Type="http://schemas.openxmlformats.org/officeDocument/2006/relationships/hyperlink" Target="https://www.synergysportstech.com/Synergy/Sport/Basketball/web/teamsst/Video/QuantifiedTeam2Printable.aspx?iTeamID=2305&amp;iSeasonID=2020&amp;iGameSubTypeID=83&amp;offensive=0&amp;pergame=0" TargetMode="External"/><Relationship Id="rId313" Type="http://schemas.openxmlformats.org/officeDocument/2006/relationships/hyperlink" Target="https://www.synergysportstech.com/Synergy/Sport/Basketball/web/teamsst/Video/QuantifiedTeam2Printable.aspx?iTeamID=2198&amp;iSeasonID=2020&amp;iGameSubTypeID=83&amp;offensive=1&amp;pergame=0" TargetMode="External"/><Relationship Id="rId495" Type="http://schemas.openxmlformats.org/officeDocument/2006/relationships/hyperlink" Target="https://www.synergysportstech.com/Synergy/Sport/Basketball/web/teamsst/Video/QuantifiedTeam2Printable.aspx?iTeamID=2329&amp;iSeasonID=2020&amp;iGameSubTypeID=83&amp;offensive=1&amp;pergame=0" TargetMode="External"/><Relationship Id="rId10" Type="http://schemas.openxmlformats.org/officeDocument/2006/relationships/hyperlink" Target="https://www.synergysportstech.com/Synergy/Sport/Basketball/web/teamsst/Video/QuantifiedTeam2Printable.aspx?iTeamID=2430&amp;iSeasonID=2020&amp;iGameSubTypeID=83&amp;offensive=0&amp;pergame=0" TargetMode="External"/><Relationship Id="rId52" Type="http://schemas.openxmlformats.org/officeDocument/2006/relationships/hyperlink" Target="https://www.synergysportstech.com/Synergy/Sport/Basketball/web/teamsst/Video/QuantifiedTeam2Printable.aspx?iTeamID=2184&amp;iSeasonID=2020&amp;iGameSubTypeID=83&amp;offensive=0&amp;pergame=0" TargetMode="External"/><Relationship Id="rId94" Type="http://schemas.openxmlformats.org/officeDocument/2006/relationships/hyperlink" Target="https://www.synergysportstech.com/Synergy/Sport/Basketball/web/teamsst/Video/QuantifiedTeam2Printable.aspx?iTeamID=2278&amp;iSeasonID=2020&amp;iGameSubTypeID=83&amp;offensive=0&amp;pergame=0" TargetMode="External"/><Relationship Id="rId148" Type="http://schemas.openxmlformats.org/officeDocument/2006/relationships/hyperlink" Target="https://www.synergysportstech.com/Synergy/Sport/Basketball/web/teamsst/Video/QuantifiedTeam2Printable.aspx?iTeamID=965&amp;iSeasonID=2020&amp;iGameSubTypeID=83&amp;offensive=0&amp;pergame=0" TargetMode="External"/><Relationship Id="rId355" Type="http://schemas.openxmlformats.org/officeDocument/2006/relationships/hyperlink" Target="https://www.synergysportstech.com/Synergy/Sport/Basketball/web/teamsst/Video/QuantifiedTeam2Printable.aspx?iTeamID=2075&amp;iSeasonID=2020&amp;iGameSubTypeID=83&amp;offensive=1&amp;pergame=0" TargetMode="External"/><Relationship Id="rId397" Type="http://schemas.openxmlformats.org/officeDocument/2006/relationships/hyperlink" Target="https://www.synergysportstech.com/Synergy/Sport/Basketball/web/teamsst/Video/QuantifiedTeam2Printable.aspx?iTeamID=2144&amp;iSeasonID=2020&amp;iGameSubTypeID=83&amp;offensive=1&amp;pergame=0" TargetMode="External"/><Relationship Id="rId520" Type="http://schemas.openxmlformats.org/officeDocument/2006/relationships/hyperlink" Target="https://www.synergysportstech.com/Synergy/Sport/Basketball/web/teamsst/Video/QuantifiedTeam2Printable.aspx?iTeamID=2356&amp;iSeasonID=2020&amp;iGameSubTypeID=83&amp;offensive=0&amp;pergame=0" TargetMode="External"/><Relationship Id="rId562" Type="http://schemas.openxmlformats.org/officeDocument/2006/relationships/hyperlink" Target="https://www.synergysportstech.com/Synergy/Sport/Basketball/web/teamsst/Video/QuantifiedTeam2Printable.aspx?iTeamID=2364&amp;iSeasonID=2020&amp;iGameSubTypeID=83&amp;offensive=0&amp;pergame=0" TargetMode="External"/><Relationship Id="rId618" Type="http://schemas.openxmlformats.org/officeDocument/2006/relationships/hyperlink" Target="https://www.synergysportstech.com/Synergy/Sport/Basketball/web/teamsst/Video/QuantifiedTeam2Printable.aspx?iTeamID=2116&amp;iSeasonID=2020&amp;iGameSubTypeID=83&amp;offensive=0&amp;pergame=0" TargetMode="External"/><Relationship Id="rId215" Type="http://schemas.openxmlformats.org/officeDocument/2006/relationships/hyperlink" Target="https://www.synergysportstech.com/Synergy/Sport/Basketball/web/teamsst/Video/QuantifiedTeam2Printable.aspx?iTeamID=2375&amp;iSeasonID=2020&amp;iGameSubTypeID=83&amp;offensive=1&amp;pergame=0" TargetMode="External"/><Relationship Id="rId257" Type="http://schemas.openxmlformats.org/officeDocument/2006/relationships/hyperlink" Target="https://www.synergysportstech.com/Synergy/Sport/Basketball/web/teamsst/Video/QuantifiedTeam2Printable.aspx?iTeamID=2361&amp;iSeasonID=2020&amp;iGameSubTypeID=83&amp;offensive=1&amp;pergame=0" TargetMode="External"/><Relationship Id="rId422" Type="http://schemas.openxmlformats.org/officeDocument/2006/relationships/hyperlink" Target="https://www.synergysportstech.com/Synergy/Sport/Basketball/web/teamsst/Video/QuantifiedTeam2Printable.aspx?iTeamID=985&amp;iSeasonID=2020&amp;iGameSubTypeID=83&amp;offensive=0&amp;pergame=0" TargetMode="External"/><Relationship Id="rId464" Type="http://schemas.openxmlformats.org/officeDocument/2006/relationships/hyperlink" Target="https://www.synergysportstech.com/Synergy/Sport/Basketball/web/teamsst/Video/QuantifiedTeam2Printable.aspx?iTeamID=2256&amp;iSeasonID=2020&amp;iGameSubTypeID=83&amp;offensive=0&amp;pergame=0" TargetMode="External"/><Relationship Id="rId299" Type="http://schemas.openxmlformats.org/officeDocument/2006/relationships/hyperlink" Target="https://www.synergysportstech.com/Synergy/Sport/Basketball/web/teamsst/Video/QuantifiedTeam2Printable.aspx?iTeamID=2196&amp;iSeasonID=2020&amp;iGameSubTypeID=83&amp;offensive=1&amp;pergame=0" TargetMode="External"/><Relationship Id="rId63" Type="http://schemas.openxmlformats.org/officeDocument/2006/relationships/hyperlink" Target="https://www.synergysportstech.com/Synergy/Sport/Basketball/web/teamsst/Video/QuantifiedTeam2Printable.aspx?iTeamID=2382&amp;iSeasonID=2020&amp;iGameSubTypeID=83&amp;offensive=1&amp;pergame=0" TargetMode="External"/><Relationship Id="rId159" Type="http://schemas.openxmlformats.org/officeDocument/2006/relationships/hyperlink" Target="https://www.synergysportstech.com/Synergy/Sport/Basketball/web/teamsst/Video/QuantifiedTeam2Printable.aspx?iTeamID=2318&amp;iSeasonID=2020&amp;iGameSubTypeID=83&amp;offensive=1&amp;pergame=0" TargetMode="External"/><Relationship Id="rId366" Type="http://schemas.openxmlformats.org/officeDocument/2006/relationships/hyperlink" Target="https://www.synergysportstech.com/Synergy/Sport/Basketball/web/teamsst/Video/QuantifiedTeam2Printable.aspx?iTeamID=2105&amp;iSeasonID=2020&amp;iGameSubTypeID=83&amp;offensive=0&amp;pergame=0" TargetMode="External"/><Relationship Id="rId573" Type="http://schemas.openxmlformats.org/officeDocument/2006/relationships/hyperlink" Target="https://www.synergysportstech.com/Synergy/Sport/Basketball/web/teamsst/Video/QuantifiedTeam2Printable.aspx?iTeamID=2073&amp;iSeasonID=2020&amp;iGameSubTypeID=83&amp;offensive=1&amp;pergame=0" TargetMode="External"/><Relationship Id="rId226" Type="http://schemas.openxmlformats.org/officeDocument/2006/relationships/hyperlink" Target="https://www.synergysportstech.com/Synergy/Sport/Basketball/web/teamsst/Video/QuantifiedTeam2Printable.aspx?iTeamID=2138&amp;iSeasonID=2020&amp;iGameSubTypeID=83&amp;offensive=0&amp;pergame=0" TargetMode="External"/><Relationship Id="rId433" Type="http://schemas.openxmlformats.org/officeDocument/2006/relationships/hyperlink" Target="https://www.synergysportstech.com/Synergy/Sport/Basketball/web/teamsst/Video/QuantifiedTeam2Printable.aspx?iTeamID=2219&amp;iSeasonID=2020&amp;iGameSubTypeID=83&amp;offensive=1&amp;pergame=0" TargetMode="External"/><Relationship Id="rId640" Type="http://schemas.openxmlformats.org/officeDocument/2006/relationships/hyperlink" Target="https://www.synergysportstech.com/Synergy/Sport/Basketball/web/teamsst/Video/QuantifiedTeam2Printable.aspx?iTeamID=2111&amp;iSeasonID=2020&amp;iGameSubTypeID=83&amp;offensive=0&amp;pergame=0" TargetMode="External"/><Relationship Id="rId74" Type="http://schemas.openxmlformats.org/officeDocument/2006/relationships/hyperlink" Target="https://www.synergysportstech.com/Synergy/Sport/Basketball/web/teamsst/Video/QuantifiedTeam2Printable.aspx?iTeamID=2154&amp;iSeasonID=2020&amp;iGameSubTypeID=83&amp;offensive=0&amp;pergame=0" TargetMode="External"/><Relationship Id="rId377" Type="http://schemas.openxmlformats.org/officeDocument/2006/relationships/hyperlink" Target="https://www.synergysportstech.com/Synergy/Sport/Basketball/web/teamsst/Video/QuantifiedTeam2Printable.aspx?iTeamID=2331&amp;iSeasonID=2020&amp;iGameSubTypeID=83&amp;offensive=1&amp;pergame=0" TargetMode="External"/><Relationship Id="rId500" Type="http://schemas.openxmlformats.org/officeDocument/2006/relationships/hyperlink" Target="https://www.synergysportstech.com/Synergy/Sport/Basketball/web/teamsst/Video/QuantifiedTeam2Printable.aspx?iTeamID=2063&amp;iSeasonID=2020&amp;iGameSubTypeID=83&amp;offensive=0&amp;pergame=0" TargetMode="External"/><Relationship Id="rId584" Type="http://schemas.openxmlformats.org/officeDocument/2006/relationships/hyperlink" Target="https://www.synergysportstech.com/Synergy/Sport/Basketball/web/teamsst/Video/QuantifiedTeam2Printable.aspx?iTeamID=2065&amp;iSeasonID=2020&amp;iGameSubTypeID=83&amp;offensive=0&amp;pergame=0" TargetMode="External"/><Relationship Id="rId5" Type="http://schemas.openxmlformats.org/officeDocument/2006/relationships/hyperlink" Target="https://www.synergysportstech.com/Synergy/Sport/Basketball/web/teamsst/Video/QuantifiedTeam2Printable.aspx?iTeamID=2074&amp;iSeasonID=2020&amp;iGameSubTypeID=83&amp;offensive=1&amp;pergame=0" TargetMode="External"/><Relationship Id="rId237" Type="http://schemas.openxmlformats.org/officeDocument/2006/relationships/hyperlink" Target="https://www.synergysportstech.com/Synergy/Sport/Basketball/web/teamsst/Video/QuantifiedTeam2Printable.aspx?iTeamID=2285&amp;iSeasonID=2020&amp;iGameSubTypeID=83&amp;offensive=1&amp;pergame=0" TargetMode="External"/><Relationship Id="rId444" Type="http://schemas.openxmlformats.org/officeDocument/2006/relationships/hyperlink" Target="https://www.synergysportstech.com/Synergy/Sport/Basketball/web/teamsst/Video/QuantifiedTeam2Printable.aspx?iTeamID=2389&amp;iSeasonID=2020&amp;iGameSubTypeID=83&amp;offensive=0&amp;pergame=0" TargetMode="External"/><Relationship Id="rId651" Type="http://schemas.openxmlformats.org/officeDocument/2006/relationships/hyperlink" Target="https://www.synergysportstech.com/Synergy/Sport/Basketball/web/teamsst/Video/QuantifiedTeam2Printable.aspx?iTeamID=1329&amp;iSeasonID=2020&amp;iGameSubTypeID=83&amp;offensive=1&amp;pergame=0" TargetMode="External"/><Relationship Id="rId290" Type="http://schemas.openxmlformats.org/officeDocument/2006/relationships/hyperlink" Target="https://www.synergysportstech.com/Synergy/Sport/Basketball/web/teamsst/Video/QuantifiedTeam2Printable.aspx?iTeamID=2342&amp;iSeasonID=2020&amp;iGameSubTypeID=83&amp;offensive=0&amp;pergame=0" TargetMode="External"/><Relationship Id="rId304" Type="http://schemas.openxmlformats.org/officeDocument/2006/relationships/hyperlink" Target="https://www.synergysportstech.com/Synergy/Sport/Basketball/web/teamsst/Video/QuantifiedTeam2Printable.aspx?iTeamID=2353&amp;iSeasonID=2020&amp;iGameSubTypeID=83&amp;offensive=0&amp;pergame=0" TargetMode="External"/><Relationship Id="rId388" Type="http://schemas.openxmlformats.org/officeDocument/2006/relationships/hyperlink" Target="https://www.synergysportstech.com/Synergy/Sport/Basketball/web/teamsst/Video/QuantifiedTeam2Printable.aspx?iTeamID=973&amp;iSeasonID=2020&amp;iGameSubTypeID=83&amp;offensive=0&amp;pergame=0" TargetMode="External"/><Relationship Id="rId511" Type="http://schemas.openxmlformats.org/officeDocument/2006/relationships/hyperlink" Target="https://www.synergysportstech.com/Synergy/Sport/Basketball/web/teamsst/Video/QuantifiedTeam2Printable.aspx?iTeamID=2105&amp;iSeasonID=2020&amp;iGameSubTypeID=83&amp;offensive=1&amp;pergame=0" TargetMode="External"/><Relationship Id="rId609" Type="http://schemas.openxmlformats.org/officeDocument/2006/relationships/hyperlink" Target="https://www.synergysportstech.com/Synergy/Sport/Basketball/web/teamsst/Video/QuantifiedTeam2Printable.aspx?iTeamID=2084&amp;iSeasonID=2020&amp;iGameSubTypeID=83&amp;offensive=1&amp;pergame=0" TargetMode="External"/><Relationship Id="rId85" Type="http://schemas.openxmlformats.org/officeDocument/2006/relationships/hyperlink" Target="https://www.synergysportstech.com/Synergy/Sport/Basketball/web/teamsst/Video/QuantifiedTeam2Printable.aspx?iTeamID=2229&amp;iSeasonID=2020&amp;iGameSubTypeID=83&amp;offensive=1&amp;pergame=0" TargetMode="External"/><Relationship Id="rId150" Type="http://schemas.openxmlformats.org/officeDocument/2006/relationships/hyperlink" Target="https://www.synergysportstech.com/Synergy/Sport/Basketball/web/teamsst/Video/QuantifiedTeam2Printable.aspx?iTeamID=2142&amp;iSeasonID=2020&amp;iGameSubTypeID=83&amp;offensive=0&amp;pergame=0" TargetMode="External"/><Relationship Id="rId595" Type="http://schemas.openxmlformats.org/officeDocument/2006/relationships/hyperlink" Target="https://www.synergysportstech.com/Synergy/Sport/Basketball/web/teamsst/Video/QuantifiedTeam2Printable.aspx?iTeamID=2225&amp;iSeasonID=2020&amp;iGameSubTypeID=83&amp;offensive=1&amp;pergame=0" TargetMode="External"/><Relationship Id="rId248" Type="http://schemas.openxmlformats.org/officeDocument/2006/relationships/hyperlink" Target="https://www.synergysportstech.com/Synergy/Sport/Basketball/web/teamsst/Video/QuantifiedTeam2Printable.aspx?iTeamID=2071&amp;iSeasonID=2020&amp;iGameSubTypeID=83&amp;offensive=0&amp;pergame=0" TargetMode="External"/><Relationship Id="rId455" Type="http://schemas.openxmlformats.org/officeDocument/2006/relationships/hyperlink" Target="https://www.synergysportstech.com/Synergy/Sport/Basketball/web/teamsst/Video/QuantifiedTeam2Printable.aspx?iTeamID=2308&amp;iSeasonID=2020&amp;iGameSubTypeID=83&amp;offensive=1&amp;pergame=0" TargetMode="External"/><Relationship Id="rId662" Type="http://schemas.openxmlformats.org/officeDocument/2006/relationships/hyperlink" Target="https://www.synergysportstech.com/Synergy/Sport/Basketball/web/teamsst/Video/QuantifiedTeam2Printable.aspx?iTeamID=2398&amp;iSeasonID=2020&amp;iGameSubTypeID=83&amp;offensive=0&amp;pergame=0" TargetMode="External"/><Relationship Id="rId12" Type="http://schemas.openxmlformats.org/officeDocument/2006/relationships/hyperlink" Target="https://www.synergysportstech.com/Synergy/Sport/Basketball/web/teamsst/Video/QuantifiedTeam2Printable.aspx?iTeamID=2081&amp;iSeasonID=2020&amp;iGameSubTypeID=83&amp;offensive=0&amp;pergame=0" TargetMode="External"/><Relationship Id="rId108" Type="http://schemas.openxmlformats.org/officeDocument/2006/relationships/hyperlink" Target="https://www.synergysportstech.com/Synergy/Sport/Basketball/web/teamsst/Video/QuantifiedTeam2Printable.aspx?iTeamID=2402&amp;iSeasonID=2020&amp;iGameSubTypeID=83&amp;offensive=0&amp;pergame=0" TargetMode="External"/><Relationship Id="rId315" Type="http://schemas.openxmlformats.org/officeDocument/2006/relationships/hyperlink" Target="https://www.synergysportstech.com/Synergy/Sport/Basketball/web/teamsst/Video/QuantifiedTeam2Printable.aspx?iTeamID=2265&amp;iSeasonID=2020&amp;iGameSubTypeID=83&amp;offensive=1&amp;pergame=0" TargetMode="External"/><Relationship Id="rId522" Type="http://schemas.openxmlformats.org/officeDocument/2006/relationships/hyperlink" Target="https://www.synergysportstech.com/Synergy/Sport/Basketball/web/teamsst/Video/QuantifiedTeam2Printable.aspx?iTeamID=2301&amp;iSeasonID=2020&amp;iGameSubTypeID=83&amp;offensive=0&amp;pergame=0" TargetMode="External"/><Relationship Id="rId96" Type="http://schemas.openxmlformats.org/officeDocument/2006/relationships/hyperlink" Target="https://www.synergysportstech.com/Synergy/Sport/Basketball/web/teamsst/Video/QuantifiedTeam2Printable.aspx?iTeamID=2129&amp;iSeasonID=2020&amp;iGameSubTypeID=83&amp;offensive=0&amp;pergame=0" TargetMode="External"/><Relationship Id="rId161" Type="http://schemas.openxmlformats.org/officeDocument/2006/relationships/hyperlink" Target="https://www.synergysportstech.com/Synergy/Sport/Basketball/web/teamsst/Video/QuantifiedTeam2Printable.aspx?iTeamID=2269&amp;iSeasonID=2020&amp;iGameSubTypeID=83&amp;offensive=1&amp;pergame=0" TargetMode="External"/><Relationship Id="rId399" Type="http://schemas.openxmlformats.org/officeDocument/2006/relationships/hyperlink" Target="https://www.synergysportstech.com/Synergy/Sport/Basketball/web/teamsst/Video/QuantifiedTeam2Printable.aspx?iTeamID=2291&amp;iSeasonID=2020&amp;iGameSubTypeID=83&amp;offensive=1&amp;pergame=0" TargetMode="External"/><Relationship Id="rId259" Type="http://schemas.openxmlformats.org/officeDocument/2006/relationships/hyperlink" Target="https://www.synergysportstech.com/Synergy/Sport/Basketball/web/teamsst/Video/QuantifiedTeam2Printable.aspx?iTeamID=2204&amp;iSeasonID=2020&amp;iGameSubTypeID=83&amp;offensive=1&amp;pergame=0" TargetMode="External"/><Relationship Id="rId466" Type="http://schemas.openxmlformats.org/officeDocument/2006/relationships/hyperlink" Target="https://www.synergysportstech.com/Synergy/Sport/Basketball/web/teamsst/Video/QuantifiedTeam2Printable.aspx?iTeamID=2158&amp;iSeasonID=2020&amp;iGameSubTypeID=83&amp;offensive=0&amp;pergame=0" TargetMode="External"/><Relationship Id="rId673" Type="http://schemas.openxmlformats.org/officeDocument/2006/relationships/hyperlink" Target="https://www.synergysportstech.com/Synergy/Sport/Basketball/web/teamsst/Video/QuantifiedTeam2Printable.aspx?iTeamID=2328&amp;iSeasonID=2020&amp;iGameSubTypeID=83&amp;offensive=1&amp;pergame=0" TargetMode="External"/><Relationship Id="rId23" Type="http://schemas.openxmlformats.org/officeDocument/2006/relationships/hyperlink" Target="https://www.synergysportstech.com/Synergy/Sport/Basketball/web/teamsst/Video/QuantifiedTeam2Printable.aspx?iTeamID=2282&amp;iSeasonID=2020&amp;iGameSubTypeID=83&amp;offensive=1&amp;pergame=0" TargetMode="External"/><Relationship Id="rId119" Type="http://schemas.openxmlformats.org/officeDocument/2006/relationships/hyperlink" Target="https://www.synergysportstech.com/Synergy/Sport/Basketball/web/teamsst/Video/QuantifiedTeam2Printable.aspx?iTeamID=2264&amp;iSeasonID=2020&amp;iGameSubTypeID=83&amp;offensive=1&amp;pergame=0" TargetMode="External"/><Relationship Id="rId326" Type="http://schemas.openxmlformats.org/officeDocument/2006/relationships/hyperlink" Target="https://www.synergysportstech.com/Synergy/Sport/Basketball/web/teamsst/Video/QuantifiedTeam2Printable.aspx?iTeamID=2332&amp;iSeasonID=2020&amp;iGameSubTypeID=83&amp;offensive=0&amp;pergame=0" TargetMode="External"/><Relationship Id="rId533" Type="http://schemas.openxmlformats.org/officeDocument/2006/relationships/hyperlink" Target="https://www.synergysportstech.com/Synergy/Sport/Basketball/web/teamsst/Video/QuantifiedTeam2Printable.aspx?iTeamID=2245&amp;iSeasonID=2020&amp;iGameSubTypeID=83&amp;offensive=1&amp;pergame=0" TargetMode="External"/><Relationship Id="rId172" Type="http://schemas.openxmlformats.org/officeDocument/2006/relationships/hyperlink" Target="https://www.synergysportstech.com/Synergy/Sport/Basketball/web/teamsst/Video/QuantifiedTeam2Printable.aspx?iTeamID=2147&amp;iSeasonID=2020&amp;iGameSubTypeID=83&amp;offensive=0&amp;pergame=0" TargetMode="External"/><Relationship Id="rId477" Type="http://schemas.openxmlformats.org/officeDocument/2006/relationships/hyperlink" Target="https://www.synergysportstech.com/Synergy/Sport/Basketball/web/teamsst/Video/QuantifiedTeam2Printable.aspx?iTeamID=2317&amp;iSeasonID=2020&amp;iGameSubTypeID=83&amp;offensive=1&amp;pergame=0" TargetMode="External"/><Relationship Id="rId600" Type="http://schemas.openxmlformats.org/officeDocument/2006/relationships/hyperlink" Target="https://www.synergysportstech.com/Synergy/Sport/Basketball/web/teamsst/Video/QuantifiedTeam2Printable.aspx?iTeamID=2186&amp;iSeasonID=2020&amp;iGameSubTypeID=83&amp;offensive=0&amp;pergame=0" TargetMode="External"/><Relationship Id="rId684" Type="http://schemas.openxmlformats.org/officeDocument/2006/relationships/hyperlink" Target="https://www.synergysportstech.com/Synergy/Sport/Basketball/web/teamsst/Video/QuantifiedTeam2Printable.aspx?iTeamID=2095&amp;iSeasonID=2020&amp;iGameSubTypeID=83&amp;offensive=0&amp;pergame=0" TargetMode="External"/><Relationship Id="rId337" Type="http://schemas.openxmlformats.org/officeDocument/2006/relationships/hyperlink" Target="https://www.synergysportstech.com/Synergy/Sport/Basketball/web/teamsst/Video/QuantifiedTeam2Printable.aspx?iTeamID=2127&amp;iSeasonID=2020&amp;iGameSubTypeID=83&amp;offensive=1&amp;pergame=0" TargetMode="External"/><Relationship Id="rId34" Type="http://schemas.openxmlformats.org/officeDocument/2006/relationships/hyperlink" Target="https://www.synergysportstech.com/Synergy/Sport/Basketball/web/teamsst/Video/QuantifiedTeam2Printable.aspx?iTeamID=5592&amp;iSeasonID=2020&amp;iGameSubTypeID=83&amp;offensive=0&amp;pergame=0" TargetMode="External"/><Relationship Id="rId544" Type="http://schemas.openxmlformats.org/officeDocument/2006/relationships/hyperlink" Target="https://www.synergysportstech.com/Synergy/Sport/Basketball/web/teamsst/Video/QuantifiedTeam2Printable.aspx?iTeamID=2371&amp;iSeasonID=2020&amp;iGameSubTypeID=83&amp;offensive=0&amp;pergame=0" TargetMode="External"/><Relationship Id="rId183" Type="http://schemas.openxmlformats.org/officeDocument/2006/relationships/hyperlink" Target="https://www.synergysportstech.com/Synergy/Sport/Basketball/web/teamsst/Video/QuantifiedTeam2Printable.aspx?iTeamID=979&amp;iSeasonID=2020&amp;iGameSubTypeID=83&amp;offensive=1&amp;pergame=0" TargetMode="External"/><Relationship Id="rId390" Type="http://schemas.openxmlformats.org/officeDocument/2006/relationships/hyperlink" Target="https://www.synergysportstech.com/Synergy/Sport/Basketball/web/teamsst/Video/QuantifiedTeam2Printable.aspx?iTeamID=983&amp;iSeasonID=2020&amp;iGameSubTypeID=83&amp;offensive=0&amp;pergame=0" TargetMode="External"/><Relationship Id="rId404" Type="http://schemas.openxmlformats.org/officeDocument/2006/relationships/hyperlink" Target="https://www.synergysportstech.com/Synergy/Sport/Basketball/web/teamsst/Video/QuantifiedTeam2Printable.aspx?iTeamID=2134&amp;iSeasonID=2020&amp;iGameSubTypeID=83&amp;offensive=0&amp;pergame=0" TargetMode="External"/><Relationship Id="rId611" Type="http://schemas.openxmlformats.org/officeDocument/2006/relationships/hyperlink" Target="https://www.synergysportstech.com/Synergy/Sport/Basketball/web/teamsst/Video/QuantifiedTeam2Printable.aspx?iTeamID=2216&amp;iSeasonID=2020&amp;iGameSubTypeID=83&amp;offensive=1&amp;pergame=0" TargetMode="External"/><Relationship Id="rId250" Type="http://schemas.openxmlformats.org/officeDocument/2006/relationships/hyperlink" Target="https://www.synergysportstech.com/Synergy/Sport/Basketball/web/teamsst/Video/QuantifiedTeam2Printable.aspx?iTeamID=2678&amp;iSeasonID=2020&amp;iGameSubTypeID=83&amp;offensive=0&amp;pergame=0" TargetMode="External"/><Relationship Id="rId488" Type="http://schemas.openxmlformats.org/officeDocument/2006/relationships/hyperlink" Target="https://www.synergysportstech.com/Synergy/Sport/Basketball/web/teamsst/Video/QuantifiedTeam2Printable.aspx?iTeamID=2329&amp;iSeasonID=2020&amp;iGameSubTypeID=83&amp;offensive=0&amp;pergame=0" TargetMode="External"/><Relationship Id="rId45" Type="http://schemas.openxmlformats.org/officeDocument/2006/relationships/hyperlink" Target="https://www.synergysportstech.com/Synergy/Sport/Basketball/web/teamsst/Video/QuantifiedTeam2Printable.aspx?iTeamID=2347&amp;iSeasonID=2020&amp;iGameSubTypeID=83&amp;offensive=1&amp;pergame=0" TargetMode="External"/><Relationship Id="rId110" Type="http://schemas.openxmlformats.org/officeDocument/2006/relationships/hyperlink" Target="https://www.synergysportstech.com/Synergy/Sport/Basketball/web/teamsst/Video/QuantifiedTeam2Printable.aspx?iTeamID=2128&amp;iSeasonID=2020&amp;iGameSubTypeID=83&amp;offensive=0&amp;pergame=0" TargetMode="External"/><Relationship Id="rId348" Type="http://schemas.openxmlformats.org/officeDocument/2006/relationships/hyperlink" Target="https://www.synergysportstech.com/Synergy/Sport/Basketball/web/teamsst/Video/QuantifiedTeam2Printable.aspx?iTeamID=2276&amp;iSeasonID=2020&amp;iGameSubTypeID=83&amp;offensive=0&amp;pergame=0" TargetMode="External"/><Relationship Id="rId555" Type="http://schemas.openxmlformats.org/officeDocument/2006/relationships/hyperlink" Target="https://www.synergysportstech.com/Synergy/Sport/Basketball/web/teamsst/Video/QuantifiedTeam2Printable.aspx?iTeamID=2253&amp;iSeasonID=2020&amp;iGameSubTypeID=83&amp;offensive=1&amp;pergame=0" TargetMode="External"/><Relationship Id="rId194" Type="http://schemas.openxmlformats.org/officeDocument/2006/relationships/hyperlink" Target="https://www.synergysportstech.com/Synergy/Sport/Basketball/web/teamsst/Video/QuantifiedTeam2Printable.aspx?iTeamID=2090&amp;iSeasonID=2020&amp;iGameSubTypeID=83&amp;offensive=0&amp;pergame=0" TargetMode="External"/><Relationship Id="rId208" Type="http://schemas.openxmlformats.org/officeDocument/2006/relationships/hyperlink" Target="https://www.synergysportstech.com/Synergy/Sport/Basketball/web/teamsst/Video/QuantifiedTeam2Printable.aspx?iTeamID=4973&amp;iSeasonID=2020&amp;iGameSubTypeID=83&amp;offensive=0&amp;pergame=0" TargetMode="External"/><Relationship Id="rId415" Type="http://schemas.openxmlformats.org/officeDocument/2006/relationships/hyperlink" Target="https://www.synergysportstech.com/Synergy/Sport/Basketball/web/teamsst/Video/QuantifiedTeam2Printable.aspx?iTeamID=2199&amp;iSeasonID=2020&amp;iGameSubTypeID=83&amp;offensive=1&amp;pergame=0" TargetMode="External"/><Relationship Id="rId622" Type="http://schemas.openxmlformats.org/officeDocument/2006/relationships/hyperlink" Target="https://www.synergysportstech.com/Synergy/Sport/Basketball/web/teamsst/Video/QuantifiedTeam2Printable.aspx?iTeamID=2100&amp;iSeasonID=2020&amp;iGameSubTypeID=83&amp;offensive=0&amp;pergame=0" TargetMode="External"/><Relationship Id="rId261" Type="http://schemas.openxmlformats.org/officeDocument/2006/relationships/hyperlink" Target="https://www.synergysportstech.com/Synergy/Sport/Basketball/web/teamsst/Video/QuantifiedTeam2Printable.aspx?iTeamID=2128&amp;iSeasonID=2020&amp;iGameSubTypeID=83&amp;offensive=1&amp;pergame=0" TargetMode="External"/><Relationship Id="rId499" Type="http://schemas.openxmlformats.org/officeDocument/2006/relationships/hyperlink" Target="https://www.synergysportstech.com/Synergy/Sport/Basketball/web/teamsst/Video/QuantifiedTeam2Printable.aspx?iTeamID=2407&amp;iSeasonID=2020&amp;iGameSubTypeID=83&amp;offensive=1&amp;pergame=0" TargetMode="External"/><Relationship Id="rId56" Type="http://schemas.openxmlformats.org/officeDocument/2006/relationships/hyperlink" Target="https://www.synergysportstech.com/Synergy/Sport/Basketball/web/teamsst/Video/QuantifiedTeam2Printable.aspx?iTeamID=2226&amp;iSeasonID=2020&amp;iGameSubTypeID=83&amp;offensive=0&amp;pergame=0" TargetMode="External"/><Relationship Id="rId359" Type="http://schemas.openxmlformats.org/officeDocument/2006/relationships/hyperlink" Target="https://www.synergysportstech.com/Synergy/Sport/Basketball/web/teamsst/Video/QuantifiedTeam2Printable.aspx?iTeamID=2149&amp;iSeasonID=2020&amp;iGameSubTypeID=83&amp;offensive=1&amp;pergame=0" TargetMode="External"/><Relationship Id="rId566" Type="http://schemas.openxmlformats.org/officeDocument/2006/relationships/hyperlink" Target="https://www.synergysportstech.com/Synergy/Sport/Basketball/web/teamsst/Video/QuantifiedTeam2Printable.aspx?iTeamID=2141&amp;iSeasonID=2020&amp;iGameSubTypeID=83&amp;offensive=0&amp;pergame=0" TargetMode="External"/><Relationship Id="rId121" Type="http://schemas.openxmlformats.org/officeDocument/2006/relationships/hyperlink" Target="https://www.synergysportstech.com/Synergy/Sport/Basketball/web/teamsst/Video/QuantifiedTeam2Printable.aspx?iTeamID=2345&amp;iSeasonID=2020&amp;iGameSubTypeID=83&amp;offensive=1&amp;pergame=0" TargetMode="External"/><Relationship Id="rId219" Type="http://schemas.openxmlformats.org/officeDocument/2006/relationships/hyperlink" Target="https://www.synergysportstech.com/Synergy/Sport/Basketball/web/teamsst/Video/QuantifiedTeam2Printable.aspx?iTeamID=998&amp;iSeasonID=2020&amp;iGameSubTypeID=83&amp;offensive=1&amp;pergame=0" TargetMode="External"/><Relationship Id="rId426" Type="http://schemas.openxmlformats.org/officeDocument/2006/relationships/hyperlink" Target="https://www.synergysportstech.com/Synergy/Sport/Basketball/web/teamsst/Video/QuantifiedTeam2Printable.aspx?iTeamID=2397&amp;iSeasonID=2020&amp;iGameSubTypeID=83&amp;offensive=0&amp;pergame=0" TargetMode="External"/><Relationship Id="rId633" Type="http://schemas.openxmlformats.org/officeDocument/2006/relationships/hyperlink" Target="https://www.synergysportstech.com/Synergy/Sport/Basketball/web/teamsst/Video/QuantifiedTeam2Printable.aspx?iTeamID=2256&amp;iSeasonID=2020&amp;iGameSubTypeID=83&amp;offensive=1&amp;pergame=0" TargetMode="External"/><Relationship Id="rId67" Type="http://schemas.openxmlformats.org/officeDocument/2006/relationships/hyperlink" Target="https://www.synergysportstech.com/Synergy/Sport/Basketball/web/teamsst/Video/QuantifiedTeam2Printable.aspx?iTeamID=2201&amp;iSeasonID=2020&amp;iGameSubTypeID=83&amp;offensive=1&amp;pergame=0" TargetMode="External"/><Relationship Id="rId272" Type="http://schemas.openxmlformats.org/officeDocument/2006/relationships/hyperlink" Target="https://www.synergysportstech.com/Synergy/Sport/Basketball/web/teamsst/Video/QuantifiedTeam2Printable.aspx?iTeamID=2376&amp;iSeasonID=2020&amp;iGameSubTypeID=83&amp;offensive=0&amp;pergame=0" TargetMode="External"/><Relationship Id="rId577" Type="http://schemas.openxmlformats.org/officeDocument/2006/relationships/hyperlink" Target="https://www.synergysportstech.com/Synergy/Sport/Basketball/web/teamsst/Video/QuantifiedTeam2Printable.aspx?iTeamID=2257&amp;iSeasonID=2020&amp;iGameSubTypeID=83&amp;offensive=1&amp;pergame=0" TargetMode="External"/><Relationship Id="rId132" Type="http://schemas.openxmlformats.org/officeDocument/2006/relationships/hyperlink" Target="https://www.synergysportstech.com/Synergy/Sport/Basketball/web/teamsst/Video/QuantifiedTeam2Printable.aspx?iTeamID=2191&amp;iSeasonID=2020&amp;iGameSubTypeID=83&amp;offensive=0&amp;pergame=0" TargetMode="External"/><Relationship Id="rId437" Type="http://schemas.openxmlformats.org/officeDocument/2006/relationships/hyperlink" Target="https://www.synergysportstech.com/Synergy/Sport/Basketball/web/teamsst/Video/QuantifiedTeam2Printable.aspx?iTeamID=2174&amp;iSeasonID=2020&amp;iGameSubTypeID=83&amp;offensive=1&amp;pergame=0" TargetMode="External"/><Relationship Id="rId644" Type="http://schemas.openxmlformats.org/officeDocument/2006/relationships/hyperlink" Target="https://www.synergysportstech.com/Synergy/Sport/Basketball/web/teamsst/Video/QuantifiedTeam2Printable.aspx?iTeamID=3179&amp;iSeasonID=2020&amp;iGameSubTypeID=83&amp;offensive=0&amp;pergame=0" TargetMode="External"/><Relationship Id="rId283" Type="http://schemas.openxmlformats.org/officeDocument/2006/relationships/hyperlink" Target="https://www.synergysportstech.com/Synergy/Sport/Basketball/web/teamsst/Video/QuantifiedTeam2Printable.aspx?iTeamID=985&amp;iSeasonID=2020&amp;iGameSubTypeID=83&amp;offensive=1&amp;pergame=0" TargetMode="External"/><Relationship Id="rId490" Type="http://schemas.openxmlformats.org/officeDocument/2006/relationships/hyperlink" Target="https://www.synergysportstech.com/Synergy/Sport/Basketball/web/teamsst/Video/QuantifiedTeam2Printable.aspx?iTeamID=2315&amp;iSeasonID=2020&amp;iGameSubTypeID=83&amp;offensive=0&amp;pergame=0" TargetMode="External"/><Relationship Id="rId504" Type="http://schemas.openxmlformats.org/officeDocument/2006/relationships/hyperlink" Target="https://www.synergysportstech.com/Synergy/Sport/Basketball/web/teamsst/Video/QuantifiedTeam2Printable.aspx?iTeamID=2264&amp;iSeasonID=2020&amp;iGameSubTypeID=83&amp;offensive=0&amp;pergame=0" TargetMode="External"/><Relationship Id="rId78" Type="http://schemas.openxmlformats.org/officeDocument/2006/relationships/hyperlink" Target="https://www.synergysportstech.com/Synergy/Sport/Basketball/web/teamsst/Video/QuantifiedTeam2Printable.aspx?iTeamID=1323&amp;iSeasonID=2020&amp;iGameSubTypeID=83&amp;offensive=0&amp;pergame=0" TargetMode="External"/><Relationship Id="rId143" Type="http://schemas.openxmlformats.org/officeDocument/2006/relationships/hyperlink" Target="https://www.synergysportstech.com/Synergy/Sport/Basketball/web/teamsst/Video/QuantifiedTeam2Printable.aspx?iTeamID=2234&amp;iSeasonID=2020&amp;iGameSubTypeID=83&amp;offensive=1&amp;pergame=0" TargetMode="External"/><Relationship Id="rId350" Type="http://schemas.openxmlformats.org/officeDocument/2006/relationships/hyperlink" Target="https://www.synergysportstech.com/Synergy/Sport/Basketball/web/teamsst/Video/QuantifiedTeam2Printable.aspx?iTeamID=2239&amp;iSeasonID=2020&amp;iGameSubTypeID=83&amp;offensive=0&amp;pergame=0" TargetMode="External"/><Relationship Id="rId588" Type="http://schemas.openxmlformats.org/officeDocument/2006/relationships/hyperlink" Target="https://www.synergysportstech.com/Synergy/Sport/Basketball/web/teamsst/Video/QuantifiedTeam2Printable.aspx?iTeamID=2127&amp;iSeasonID=2020&amp;iGameSubTypeID=83&amp;offensive=0&amp;pergame=0" TargetMode="External"/><Relationship Id="rId9" Type="http://schemas.openxmlformats.org/officeDocument/2006/relationships/hyperlink" Target="https://www.synergysportstech.com/Synergy/Sport/Basketball/web/teamsst/Video/QuantifiedTeam2Printable.aspx?iTeamID=2121&amp;iSeasonID=2020&amp;iGameSubTypeID=83&amp;offensive=1&amp;pergame=0" TargetMode="External"/><Relationship Id="rId210" Type="http://schemas.openxmlformats.org/officeDocument/2006/relationships/hyperlink" Target="https://www.synergysportstech.com/Synergy/Sport/Basketball/web/teamsst/Video/QuantifiedTeam2Printable.aspx?iTeamID=2307&amp;iSeasonID=2020&amp;iGameSubTypeID=83&amp;offensive=0&amp;pergame=0" TargetMode="External"/><Relationship Id="rId448" Type="http://schemas.openxmlformats.org/officeDocument/2006/relationships/hyperlink" Target="https://www.synergysportstech.com/Synergy/Sport/Basketball/web/teamsst/Video/QuantifiedTeam2Printable.aspx?iTeamID=981&amp;iSeasonID=2020&amp;iGameSubTypeID=83&amp;offensive=0&amp;pergame=0" TargetMode="External"/><Relationship Id="rId655" Type="http://schemas.openxmlformats.org/officeDocument/2006/relationships/hyperlink" Target="https://www.synergysportstech.com/Synergy/Sport/Basketball/web/teamsst/Video/QuantifiedTeam2Printable.aspx?iTeamID=2248&amp;iSeasonID=2020&amp;iGameSubTypeID=83&amp;offensive=1&amp;pergame=0" TargetMode="External"/><Relationship Id="rId294" Type="http://schemas.openxmlformats.org/officeDocument/2006/relationships/hyperlink" Target="https://www.synergysportstech.com/Synergy/Sport/Basketball/web/teamsst/Video/QuantifiedTeam2Printable.aspx?iTeamID=2149&amp;iSeasonID=2020&amp;iGameSubTypeID=83&amp;offensive=0&amp;pergame=0" TargetMode="External"/><Relationship Id="rId308" Type="http://schemas.openxmlformats.org/officeDocument/2006/relationships/hyperlink" Target="https://www.synergysportstech.com/Synergy/Sport/Basketball/web/teamsst/Video/QuantifiedTeam2Printable.aspx?iTeamID=2219&amp;iSeasonID=2020&amp;iGameSubTypeID=83&amp;offensive=0&amp;pergame=0" TargetMode="External"/><Relationship Id="rId515" Type="http://schemas.openxmlformats.org/officeDocument/2006/relationships/hyperlink" Target="https://www.synergysportstech.com/Synergy/Sport/Basketball/web/teamsst/Video/QuantifiedTeam2Printable.aspx?iTeamID=2301&amp;iSeasonID=2020&amp;iGameSubTypeID=83&amp;offensive=1&amp;pergame=0" TargetMode="External"/><Relationship Id="rId89" Type="http://schemas.openxmlformats.org/officeDocument/2006/relationships/hyperlink" Target="https://www.synergysportstech.com/Synergy/Sport/Basketball/web/teamsst/Video/QuantifiedTeam2Printable.aspx?iTeamID=2389&amp;iSeasonID=2020&amp;iGameSubTypeID=83&amp;offensive=1&amp;pergame=0" TargetMode="External"/><Relationship Id="rId154" Type="http://schemas.openxmlformats.org/officeDocument/2006/relationships/hyperlink" Target="https://www.synergysportstech.com/Synergy/Sport/Basketball/web/teamsst/Video/QuantifiedTeam2Printable.aspx?iTeamID=2088&amp;iSeasonID=2020&amp;iGameSubTypeID=83&amp;offensive=0&amp;pergame=0" TargetMode="External"/><Relationship Id="rId361" Type="http://schemas.openxmlformats.org/officeDocument/2006/relationships/hyperlink" Target="https://www.synergysportstech.com/Synergy/Sport/Basketball/web/teamsst/Video/QuantifiedTeam2Printable.aspx?iTeamID=2393&amp;iSeasonID=2020&amp;iGameSubTypeID=83&amp;offensive=1&amp;pergame=0" TargetMode="External"/><Relationship Id="rId599" Type="http://schemas.openxmlformats.org/officeDocument/2006/relationships/hyperlink" Target="https://www.synergysportstech.com/Synergy/Sport/Basketball/web/teamsst/Video/QuantifiedTeam2Printable.aspx?iTeamID=2368&amp;iSeasonID=2020&amp;iGameSubTypeID=83&amp;offensive=1&amp;pergame=0" TargetMode="External"/><Relationship Id="rId459" Type="http://schemas.openxmlformats.org/officeDocument/2006/relationships/hyperlink" Target="https://www.synergysportstech.com/Synergy/Sport/Basketball/web/teamsst/Video/QuantifiedTeam2Printable.aspx?iTeamID=2200&amp;iSeasonID=2020&amp;iGameSubTypeID=83&amp;offensive=1&amp;pergame=0" TargetMode="External"/><Relationship Id="rId666" Type="http://schemas.openxmlformats.org/officeDocument/2006/relationships/hyperlink" Target="https://www.synergysportstech.com/Synergy/Sport/Basketball/web/teamsst/Video/QuantifiedTeam2Printable.aspx?iTeamID=2187&amp;iSeasonID=2020&amp;iGameSubTypeID=83&amp;offensive=0&amp;pergame=0" TargetMode="External"/><Relationship Id="rId16" Type="http://schemas.openxmlformats.org/officeDocument/2006/relationships/hyperlink" Target="https://www.synergysportstech.com/Synergy/Sport/Basketball/web/teamsst/Video/QuantifiedTeam2Printable.aspx?iTeamID=2341&amp;iSeasonID=2020&amp;iGameSubTypeID=83&amp;offensive=0&amp;pergame=0" TargetMode="External"/><Relationship Id="rId221" Type="http://schemas.openxmlformats.org/officeDocument/2006/relationships/hyperlink" Target="https://www.synergysportstech.com/Synergy/Sport/Basketball/web/teamsst/Video/QuantifiedTeam2Printable.aspx?iTeamID=2403&amp;iSeasonID=2020&amp;iGameSubTypeID=83&amp;offensive=1&amp;pergame=0" TargetMode="External"/><Relationship Id="rId319" Type="http://schemas.openxmlformats.org/officeDocument/2006/relationships/hyperlink" Target="https://www.synergysportstech.com/Synergy/Sport/Basketball/web/teamsst/Video/QuantifiedTeam2Printable.aspx?iTeamID=974&amp;iSeasonID=2020&amp;iGameSubTypeID=83&amp;offensive=1&amp;pergame=0" TargetMode="External"/><Relationship Id="rId526" Type="http://schemas.openxmlformats.org/officeDocument/2006/relationships/hyperlink" Target="https://www.synergysportstech.com/Synergy/Sport/Basketball/web/teamsst/Video/QuantifiedTeam2Printable.aspx?iTeamID=990&amp;iSeasonID=2020&amp;iGameSubTypeID=83&amp;offensive=0&amp;pergame=0" TargetMode="External"/><Relationship Id="rId165" Type="http://schemas.openxmlformats.org/officeDocument/2006/relationships/hyperlink" Target="https://www.synergysportstech.com/Synergy/Sport/Basketball/web/teamsst/Video/QuantifiedTeam2Printable.aspx?iTeamID=3526&amp;iSeasonID=2020&amp;iGameSubTypeID=83&amp;offensive=1&amp;pergame=0" TargetMode="External"/><Relationship Id="rId372" Type="http://schemas.openxmlformats.org/officeDocument/2006/relationships/hyperlink" Target="https://www.synergysportstech.com/Synergy/Sport/Basketball/web/teamsst/Video/QuantifiedTeam2Printable.aspx?iTeamID=2249&amp;iSeasonID=2020&amp;iGameSubTypeID=83&amp;offensive=0&amp;pergame=0" TargetMode="External"/><Relationship Id="rId677" Type="http://schemas.openxmlformats.org/officeDocument/2006/relationships/hyperlink" Target="https://www.synergysportstech.com/Synergy/Sport/Basketball/web/teamsst/Video/QuantifiedTeam2Printable.aspx?iTeamID=984&amp;iSeasonID=2020&amp;iGameSubTypeID=83&amp;offensive=1&amp;pergame=0" TargetMode="External"/><Relationship Id="rId232" Type="http://schemas.openxmlformats.org/officeDocument/2006/relationships/hyperlink" Target="https://www.synergysportstech.com/Synergy/Sport/Basketball/web/teamsst/Video/QuantifiedTeam2Printable.aspx?iTeamID=2395&amp;iSeasonID=2020&amp;iGameSubTypeID=83&amp;offensive=0&amp;pergame=0" TargetMode="External"/><Relationship Id="rId27" Type="http://schemas.openxmlformats.org/officeDocument/2006/relationships/hyperlink" Target="https://www.synergysportstech.com/Synergy/Sport/Basketball/web/teamsst/Video/QuantifiedTeam2Printable.aspx?iTeamID=2338&amp;iSeasonID=2020&amp;iGameSubTypeID=83&amp;offensive=1&amp;pergame=0" TargetMode="External"/><Relationship Id="rId537" Type="http://schemas.openxmlformats.org/officeDocument/2006/relationships/hyperlink" Target="https://www.synergysportstech.com/Synergy/Sport/Basketball/web/teamsst/Video/QuantifiedTeam2Printable.aspx?iTeamID=2280&amp;iSeasonID=2020&amp;iGameSubTypeID=83&amp;offensive=1&amp;pergame=0" TargetMode="External"/><Relationship Id="rId80" Type="http://schemas.openxmlformats.org/officeDocument/2006/relationships/hyperlink" Target="https://www.synergysportstech.com/Synergy/Sport/Basketball/web/teamsst/Video/QuantifiedTeam2Printable.aspx?iTeamID=2248&amp;iSeasonID=2020&amp;iGameSubTypeID=83&amp;offensive=0&amp;pergame=0" TargetMode="External"/><Relationship Id="rId176" Type="http://schemas.openxmlformats.org/officeDocument/2006/relationships/hyperlink" Target="https://www.synergysportstech.com/Synergy/Sport/Basketball/web/teamsst/Video/QuantifiedTeam2Printable.aspx?iTeamID=2115&amp;iSeasonID=2020&amp;iGameSubTypeID=83&amp;offensive=0&amp;pergame=0" TargetMode="External"/><Relationship Id="rId383" Type="http://schemas.openxmlformats.org/officeDocument/2006/relationships/hyperlink" Target="https://www.synergysportstech.com/Synergy/Sport/Basketball/web/teamsst/Video/QuantifiedTeam2Printable.aspx?iTeamID=2099&amp;iSeasonID=2020&amp;iGameSubTypeID=83&amp;offensive=1&amp;pergame=0" TargetMode="External"/><Relationship Id="rId590" Type="http://schemas.openxmlformats.org/officeDocument/2006/relationships/hyperlink" Target="https://www.synergysportstech.com/Synergy/Sport/Basketball/web/teamsst/Video/QuantifiedTeam2Printable.aspx?iTeamID=964&amp;iSeasonID=2020&amp;iGameSubTypeID=83&amp;offensive=0&amp;pergame=0" TargetMode="External"/><Relationship Id="rId604" Type="http://schemas.openxmlformats.org/officeDocument/2006/relationships/hyperlink" Target="https://www.synergysportstech.com/Synergy/Sport/Basketball/web/teamsst/Video/QuantifiedTeam2Printable.aspx?iTeamID=2143&amp;iSeasonID=2020&amp;iGameSubTypeID=83&amp;offensive=0&amp;pergame=0" TargetMode="External"/><Relationship Id="rId243" Type="http://schemas.openxmlformats.org/officeDocument/2006/relationships/hyperlink" Target="https://www.synergysportstech.com/Synergy/Sport/Basketball/web/teamsst/Video/QuantifiedTeam2Printable.aspx?iTeamID=2206&amp;iSeasonID=2020&amp;iGameSubTypeID=83&amp;offensive=1&amp;pergame=0" TargetMode="External"/><Relationship Id="rId450" Type="http://schemas.openxmlformats.org/officeDocument/2006/relationships/hyperlink" Target="https://www.synergysportstech.com/Synergy/Sport/Basketball/web/teamsst/Video/QuantifiedTeam2Printable.aspx?iTeamID=2283&amp;iSeasonID=2020&amp;iGameSubTypeID=83&amp;offensive=0&amp;pergame=0" TargetMode="External"/><Relationship Id="rId38" Type="http://schemas.openxmlformats.org/officeDocument/2006/relationships/hyperlink" Target="https://www.synergysportstech.com/Synergy/Sport/Basketball/web/teamsst/Video/QuantifiedTeam2Printable.aspx?iTeamID=2322&amp;iSeasonID=2020&amp;iGameSubTypeID=83&amp;offensive=0&amp;pergame=0" TargetMode="External"/><Relationship Id="rId103" Type="http://schemas.openxmlformats.org/officeDocument/2006/relationships/hyperlink" Target="https://www.synergysportstech.com/Synergy/Sport/Basketball/web/teamsst/Video/QuantifiedTeam2Printable.aspx?iTeamID=2406&amp;iSeasonID=2020&amp;iGameSubTypeID=83&amp;offensive=1&amp;pergame=0" TargetMode="External"/><Relationship Id="rId310" Type="http://schemas.openxmlformats.org/officeDocument/2006/relationships/hyperlink" Target="https://www.synergysportstech.com/Synergy/Sport/Basketball/web/teamsst/Video/QuantifiedTeam2Printable.aspx?iTeamID=2360&amp;iSeasonID=2020&amp;iGameSubTypeID=83&amp;offensive=0&amp;pergame=0" TargetMode="External"/><Relationship Id="rId548" Type="http://schemas.openxmlformats.org/officeDocument/2006/relationships/hyperlink" Target="https://www.synergysportstech.com/Synergy/Sport/Basketball/web/teamsst/Video/QuantifiedTeam2Printable.aspx?iTeamID=2180&amp;iSeasonID=2020&amp;iGameSubTypeID=83&amp;offensive=0&amp;pergame=0" TargetMode="External"/><Relationship Id="rId91" Type="http://schemas.openxmlformats.org/officeDocument/2006/relationships/hyperlink" Target="https://www.synergysportstech.com/Synergy/Sport/Basketball/web/teamsst/Video/QuantifiedTeam2Printable.aspx?iTeamID=2243&amp;iSeasonID=2020&amp;iGameSubTypeID=83&amp;offensive=1&amp;pergame=0" TargetMode="External"/><Relationship Id="rId187" Type="http://schemas.openxmlformats.org/officeDocument/2006/relationships/hyperlink" Target="https://www.synergysportstech.com/Synergy/Sport/Basketball/web/teamsst/Video/QuantifiedTeam2Printable.aspx?iTeamID=2297&amp;iSeasonID=2020&amp;iGameSubTypeID=83&amp;offensive=1&amp;pergame=0" TargetMode="External"/><Relationship Id="rId394" Type="http://schemas.openxmlformats.org/officeDocument/2006/relationships/hyperlink" Target="https://www.synergysportstech.com/Synergy/Sport/Basketball/web/teamsst/Video/QuantifiedTeam2Printable.aspx?iTeamID=2178&amp;iSeasonID=2020&amp;iGameSubTypeID=83&amp;offensive=0&amp;pergame=0" TargetMode="External"/><Relationship Id="rId408" Type="http://schemas.openxmlformats.org/officeDocument/2006/relationships/hyperlink" Target="https://www.synergysportstech.com/Synergy/Sport/Basketball/web/teamsst/Video/QuantifiedTeam2Printable.aspx?iTeamID=2406&amp;iSeasonID=2020&amp;iGameSubTypeID=83&amp;offensive=0&amp;pergame=0" TargetMode="External"/><Relationship Id="rId615" Type="http://schemas.openxmlformats.org/officeDocument/2006/relationships/hyperlink" Target="https://www.synergysportstech.com/Synergy/Sport/Basketball/web/teamsst/Video/QuantifiedTeam2Printable.aspx?iTeamID=2290&amp;iSeasonID=2020&amp;iGameSubTypeID=83&amp;offensive=1&amp;pergame=0"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synergysportstech.com/Synergy/Sport/Basketball/web/teamsst/Video/QuantifiedTeam2Printable.aspx?iTeamID=2267&amp;iSeasonID=2020&amp;iGameSubTypeID=83&amp;offensive=1&amp;pergame=0" TargetMode="External"/><Relationship Id="rId671" Type="http://schemas.openxmlformats.org/officeDocument/2006/relationships/hyperlink" Target="https://www.synergysportstech.com/Synergy/Sport/Basketball/web/teamsst/Video/QuantifiedTeam2Printable.aspx?iTeamID=2158&amp;iSeasonID=2020&amp;iGameSubTypeID=83&amp;offensive=1&amp;pergame=0" TargetMode="External"/><Relationship Id="rId21" Type="http://schemas.openxmlformats.org/officeDocument/2006/relationships/hyperlink" Target="https://www.synergysportstech.com/Synergy/Sport/Basketball/web/teamsst/Video/QuantifiedTeam2Printable.aspx?iTeamID=2339&amp;iSeasonID=2020&amp;iGameSubTypeID=83&amp;offensive=1&amp;pergame=0" TargetMode="External"/><Relationship Id="rId324" Type="http://schemas.openxmlformats.org/officeDocument/2006/relationships/hyperlink" Target="https://www.synergysportstech.com/Synergy/Sport/Basketball/web/teamsst/Video/QuantifiedTeam2Printable.aspx?iTeamID=2238&amp;iSeasonID=2020&amp;iGameSubTypeID=83&amp;offensive=0&amp;pergame=0" TargetMode="External"/><Relationship Id="rId531" Type="http://schemas.openxmlformats.org/officeDocument/2006/relationships/hyperlink" Target="https://www.synergysportstech.com/Synergy/Sport/Basketball/web/teamsst/Video/QuantifiedTeam2Printable.aspx?iTeamID=2183&amp;iSeasonID=2020&amp;iGameSubTypeID=83&amp;offensive=1&amp;pergame=0" TargetMode="External"/><Relationship Id="rId629" Type="http://schemas.openxmlformats.org/officeDocument/2006/relationships/hyperlink" Target="https://www.synergysportstech.com/Synergy/Sport/Basketball/web/teamsst/Video/QuantifiedTeam2Printable.aspx?iTeamID=2235&amp;iSeasonID=2020&amp;iGameSubTypeID=83&amp;offensive=1&amp;pergame=0" TargetMode="External"/><Relationship Id="rId170" Type="http://schemas.openxmlformats.org/officeDocument/2006/relationships/hyperlink" Target="https://www.synergysportstech.com/Synergy/Sport/Basketball/web/teamsst/Video/QuantifiedTeam2Printable.aspx?iTeamID=2236&amp;iSeasonID=2020&amp;iGameSubTypeID=83&amp;offensive=0&amp;pergame=0" TargetMode="External"/><Relationship Id="rId268" Type="http://schemas.openxmlformats.org/officeDocument/2006/relationships/hyperlink" Target="https://www.synergysportstech.com/Synergy/Sport/Basketball/web/teamsst/Video/QuantifiedTeam2Printable.aspx?iTeamID=2079&amp;iSeasonID=2020&amp;iGameSubTypeID=83&amp;offensive=0&amp;pergame=0" TargetMode="External"/><Relationship Id="rId475" Type="http://schemas.openxmlformats.org/officeDocument/2006/relationships/hyperlink" Target="https://www.synergysportstech.com/Synergy/Sport/Basketball/web/teamsst/Video/QuantifiedTeam2Printable.aspx?iTeamID=5612&amp;iSeasonID=2020&amp;iGameSubTypeID=83&amp;offensive=1&amp;pergame=0" TargetMode="External"/><Relationship Id="rId682" Type="http://schemas.openxmlformats.org/officeDocument/2006/relationships/hyperlink" Target="https://www.synergysportstech.com/Synergy/Sport/Basketball/web/teamsst/Video/QuantifiedTeam2Printable.aspx?iTeamID=5612&amp;iSeasonID=2020&amp;iGameSubTypeID=83&amp;offensive=0&amp;pergame=0" TargetMode="External"/><Relationship Id="rId32" Type="http://schemas.openxmlformats.org/officeDocument/2006/relationships/hyperlink" Target="https://www.synergysportstech.com/Synergy/Sport/Basketball/web/teamsst/Video/QuantifiedTeam2Printable.aspx?iTeamID=2087&amp;iSeasonID=2020&amp;iGameSubTypeID=83&amp;offensive=0&amp;pergame=0" TargetMode="External"/><Relationship Id="rId128" Type="http://schemas.openxmlformats.org/officeDocument/2006/relationships/hyperlink" Target="https://www.synergysportstech.com/Synergy/Sport/Basketball/web/teamsst/Video/QuantifiedTeam2Printable.aspx?iTeamID=2182&amp;iSeasonID=2020&amp;iGameSubTypeID=83&amp;offensive=0&amp;pergame=0" TargetMode="External"/><Relationship Id="rId335" Type="http://schemas.openxmlformats.org/officeDocument/2006/relationships/hyperlink" Target="https://www.synergysportstech.com/Synergy/Sport/Basketball/web/teamsst/Video/QuantifiedTeam2Printable.aspx?iTeamID=2191&amp;iSeasonID=2020&amp;iGameSubTypeID=83&amp;offensive=1&amp;pergame=0" TargetMode="External"/><Relationship Id="rId542" Type="http://schemas.openxmlformats.org/officeDocument/2006/relationships/hyperlink" Target="https://www.synergysportstech.com/Synergy/Sport/Basketball/web/teamsst/Video/QuantifiedTeam2Printable.aspx?iTeamID=2203&amp;iSeasonID=2020&amp;iGameSubTypeID=83&amp;offensive=0&amp;pergame=0" TargetMode="External"/><Relationship Id="rId181" Type="http://schemas.openxmlformats.org/officeDocument/2006/relationships/hyperlink" Target="https://www.synergysportstech.com/Synergy/Sport/Basketball/web/teamsst/Video/QuantifiedTeam2Printable.aspx?iTeamID=2324&amp;iSeasonID=2020&amp;iGameSubTypeID=83&amp;offensive=1&amp;pergame=0" TargetMode="External"/><Relationship Id="rId402" Type="http://schemas.openxmlformats.org/officeDocument/2006/relationships/hyperlink" Target="https://www.synergysportstech.com/Synergy/Sport/Basketball/web/teamsst/Video/QuantifiedTeam2Printable.aspx?iTeamID=2206&amp;iSeasonID=2020&amp;iGameSubTypeID=83&amp;offensive=0&amp;pergame=0" TargetMode="External"/><Relationship Id="rId279" Type="http://schemas.openxmlformats.org/officeDocument/2006/relationships/hyperlink" Target="https://www.synergysportstech.com/Synergy/Sport/Basketball/web/teamsst/Video/QuantifiedTeam2Printable.aspx?iTeamID=2207&amp;iSeasonID=2020&amp;iGameSubTypeID=83&amp;offensive=1&amp;pergame=0" TargetMode="External"/><Relationship Id="rId486" Type="http://schemas.openxmlformats.org/officeDocument/2006/relationships/hyperlink" Target="https://www.synergysportstech.com/Synergy/Sport/Basketball/web/teamsst/Video/QuantifiedTeam2Printable.aspx?iTeamID=2297&amp;iSeasonID=2020&amp;iGameSubTypeID=83&amp;offensive=0&amp;pergame=0" TargetMode="External"/><Relationship Id="rId43" Type="http://schemas.openxmlformats.org/officeDocument/2006/relationships/hyperlink" Target="https://www.synergysportstech.com/Synergy/Sport/Basketball/web/teamsst/Video/QuantifiedTeam2Printable.aspx?iTeamID=2370&amp;iSeasonID=2020&amp;iGameSubTypeID=83&amp;offensive=1&amp;pergame=0" TargetMode="External"/><Relationship Id="rId139" Type="http://schemas.openxmlformats.org/officeDocument/2006/relationships/hyperlink" Target="https://www.synergysportstech.com/Synergy/Sport/Basketball/web/teamsst/Video/QuantifiedTeam2Printable.aspx?iTeamID=2270&amp;iSeasonID=2020&amp;iGameSubTypeID=83&amp;offensive=1&amp;pergame=0" TargetMode="External"/><Relationship Id="rId346" Type="http://schemas.openxmlformats.org/officeDocument/2006/relationships/hyperlink" Target="https://www.synergysportstech.com/Synergy/Sport/Basketball/web/teamsst/Video/QuantifiedTeam2Printable.aspx?iTeamID=2104&amp;iSeasonID=2020&amp;iGameSubTypeID=83&amp;offensive=0&amp;pergame=0" TargetMode="External"/><Relationship Id="rId553" Type="http://schemas.openxmlformats.org/officeDocument/2006/relationships/hyperlink" Target="https://www.synergysportstech.com/Synergy/Sport/Basketball/web/teamsst/Video/QuantifiedTeam2Printable.aspx?iTeamID=2214&amp;iSeasonID=2020&amp;iGameSubTypeID=83&amp;offensive=1&amp;pergame=0" TargetMode="External"/><Relationship Id="rId192" Type="http://schemas.openxmlformats.org/officeDocument/2006/relationships/hyperlink" Target="https://www.synergysportstech.com/Synergy/Sport/Basketball/web/teamsst/Video/QuantifiedTeam2Printable.aspx?iTeamID=2130&amp;iSeasonID=2020&amp;iGameSubTypeID=83&amp;offensive=0&amp;pergame=0" TargetMode="External"/><Relationship Id="rId206" Type="http://schemas.openxmlformats.org/officeDocument/2006/relationships/hyperlink" Target="https://www.synergysportstech.com/Synergy/Sport/Basketball/web/teamsst/Video/QuantifiedTeam2Printable.aspx?iTeamID=2399&amp;iSeasonID=2020&amp;iGameSubTypeID=83&amp;offensive=0&amp;pergame=0" TargetMode="External"/><Relationship Id="rId413" Type="http://schemas.openxmlformats.org/officeDocument/2006/relationships/hyperlink" Target="https://www.synergysportstech.com/Synergy/Sport/Basketball/web/teamsst/Video/QuantifiedTeam2Printable.aspx?iTeamID=2395&amp;iSeasonID=2020&amp;iGameSubTypeID=83&amp;offensive=1&amp;pergame=0" TargetMode="External"/><Relationship Id="rId497" Type="http://schemas.openxmlformats.org/officeDocument/2006/relationships/hyperlink" Target="https://www.synergysportstech.com/Synergy/Sport/Basketball/web/teamsst/Video/QuantifiedTeam2Printable.aspx?iTeamID=2166&amp;iSeasonID=2020&amp;iGameSubTypeID=83&amp;offensive=1&amp;pergame=0" TargetMode="External"/><Relationship Id="rId620" Type="http://schemas.openxmlformats.org/officeDocument/2006/relationships/hyperlink" Target="https://www.synergysportstech.com/Synergy/Sport/Basketball/web/teamsst/Video/QuantifiedTeam2Printable.aspx?iTeamID=2267&amp;iSeasonID=2020&amp;iGameSubTypeID=83&amp;offensive=0&amp;pergame=0" TargetMode="External"/><Relationship Id="rId357" Type="http://schemas.openxmlformats.org/officeDocument/2006/relationships/hyperlink" Target="https://www.synergysportstech.com/Synergy/Sport/Basketball/web/teamsst/Video/QuantifiedTeam2Printable.aspx?iTeamID=2143&amp;iSeasonID=2020&amp;iGameSubTypeID=83&amp;offensive=1&amp;pergame=0" TargetMode="External"/><Relationship Id="rId54" Type="http://schemas.openxmlformats.org/officeDocument/2006/relationships/hyperlink" Target="https://www.synergysportstech.com/Synergy/Sport/Basketball/web/teamsst/Video/QuantifiedTeam2Printable.aspx?iTeamID=2400&amp;iSeasonID=2020&amp;iGameSubTypeID=83&amp;offensive=0&amp;pergame=0" TargetMode="External"/><Relationship Id="rId217" Type="http://schemas.openxmlformats.org/officeDocument/2006/relationships/hyperlink" Target="https://www.synergysportstech.com/Synergy/Sport/Basketball/web/teamsst/Video/QuantifiedTeam2Printable.aspx?iTeamID=2232&amp;iSeasonID=2020&amp;iGameSubTypeID=83&amp;offensive=1&amp;pergame=0" TargetMode="External"/><Relationship Id="rId564" Type="http://schemas.openxmlformats.org/officeDocument/2006/relationships/hyperlink" Target="https://www.synergysportstech.com/Synergy/Sport/Basketball/web/teamsst/Video/QuantifiedTeam2Printable.aspx?iTeamID=2274&amp;iSeasonID=2020&amp;iGameSubTypeID=83&amp;offensive=0&amp;pergame=0" TargetMode="External"/><Relationship Id="rId424" Type="http://schemas.openxmlformats.org/officeDocument/2006/relationships/hyperlink" Target="https://www.synergysportstech.com/Synergy/Sport/Basketball/web/teamsst/Video/QuantifiedTeam2Printable.aspx?iTeamID=2094&amp;iSeasonID=2020&amp;iGameSubTypeID=83&amp;offensive=0&amp;pergame=0" TargetMode="External"/><Relationship Id="rId631" Type="http://schemas.openxmlformats.org/officeDocument/2006/relationships/hyperlink" Target="https://www.synergysportstech.com/Synergy/Sport/Basketball/web/teamsst/Video/QuantifiedTeam2Printable.aspx?iTeamID=2130&amp;iSeasonID=2020&amp;iGameSubTypeID=83&amp;offensive=1&amp;pergame=0" TargetMode="External"/><Relationship Id="rId270" Type="http://schemas.openxmlformats.org/officeDocument/2006/relationships/hyperlink" Target="https://www.synergysportstech.com/Synergy/Sport/Basketball/web/teamsst/Video/QuantifiedTeam2Printable.aspx?iTeamID=2258&amp;iSeasonID=2020&amp;iGameSubTypeID=83&amp;offensive=0&amp;pergame=0" TargetMode="External"/><Relationship Id="rId65" Type="http://schemas.openxmlformats.org/officeDocument/2006/relationships/hyperlink" Target="https://www.synergysportstech.com/Synergy/Sport/Basketball/web/teamsst/Video/QuantifiedTeam2Printable.aspx?iTeamID=2188&amp;iSeasonID=2020&amp;iGameSubTypeID=83&amp;offensive=1&amp;pergame=0" TargetMode="External"/><Relationship Id="rId130" Type="http://schemas.openxmlformats.org/officeDocument/2006/relationships/hyperlink" Target="https://www.synergysportstech.com/Synergy/Sport/Basketball/web/teamsst/Video/QuantifiedTeam2Printable.aspx?iTeamID=2324&amp;iSeasonID=2020&amp;iGameSubTypeID=83&amp;offensive=0&amp;pergame=0" TargetMode="External"/><Relationship Id="rId368" Type="http://schemas.openxmlformats.org/officeDocument/2006/relationships/hyperlink" Target="https://www.synergysportstech.com/Synergy/Sport/Basketball/web/teamsst/Video/QuantifiedTeam2Printable.aspx?iTeamID=2068&amp;iSeasonID=2020&amp;iGameSubTypeID=83&amp;offensive=0&amp;pergame=0" TargetMode="External"/><Relationship Id="rId575" Type="http://schemas.openxmlformats.org/officeDocument/2006/relationships/hyperlink" Target="https://www.synergysportstech.com/Synergy/Sport/Basketball/web/teamsst/Video/QuantifiedTeam2Printable.aspx?iTeamID=2172&amp;iSeasonID=2020&amp;iGameSubTypeID=83&amp;offensive=1&amp;pergame=0" TargetMode="External"/><Relationship Id="rId228" Type="http://schemas.openxmlformats.org/officeDocument/2006/relationships/hyperlink" Target="https://www.synergysportstech.com/Synergy/Sport/Basketball/web/teamsst/Video/QuantifiedTeam2Printable.aspx?iTeamID=2374&amp;iSeasonID=2020&amp;iGameSubTypeID=83&amp;offensive=0&amp;pergame=0" TargetMode="External"/><Relationship Id="rId435" Type="http://schemas.openxmlformats.org/officeDocument/2006/relationships/hyperlink" Target="https://www.synergysportstech.com/Synergy/Sport/Basketball/web/teamsst/Video/QuantifiedTeam2Printable.aspx?iTeamID=2296&amp;iSeasonID=2020&amp;iGameSubTypeID=83&amp;offensive=1&amp;pergame=0" TargetMode="External"/><Relationship Id="rId642" Type="http://schemas.openxmlformats.org/officeDocument/2006/relationships/hyperlink" Target="https://www.synergysportstech.com/Synergy/Sport/Basketball/web/teamsst/Video/QuantifiedTeam2Printable.aspx?iTeamID=2388&amp;iSeasonID=2020&amp;iGameSubTypeID=83&amp;offensive=0&amp;pergame=0" TargetMode="External"/><Relationship Id="rId281" Type="http://schemas.openxmlformats.org/officeDocument/2006/relationships/hyperlink" Target="https://www.synergysportstech.com/Synergy/Sport/Basketball/web/teamsst/Video/QuantifiedTeam2Printable.aspx?iTeamID=2217&amp;iSeasonID=2020&amp;iGameSubTypeID=83&amp;offensive=1&amp;pergame=0" TargetMode="External"/><Relationship Id="rId502" Type="http://schemas.openxmlformats.org/officeDocument/2006/relationships/hyperlink" Target="https://www.synergysportstech.com/Synergy/Sport/Basketball/web/teamsst/Video/QuantifiedTeam2Printable.aspx?iTeamID=2333&amp;iSeasonID=2020&amp;iGameSubTypeID=83&amp;offensive=0&amp;pergame=0" TargetMode="External"/><Relationship Id="rId76" Type="http://schemas.openxmlformats.org/officeDocument/2006/relationships/hyperlink" Target="https://www.synergysportstech.com/Synergy/Sport/Basketball/web/teamsst/Video/QuantifiedTeam2Printable.aspx?iTeamID=2177&amp;iSeasonID=2020&amp;iGameSubTypeID=83&amp;offensive=0&amp;pergame=0" TargetMode="External"/><Relationship Id="rId141" Type="http://schemas.openxmlformats.org/officeDocument/2006/relationships/hyperlink" Target="https://www.synergysportstech.com/Synergy/Sport/Basketball/web/teamsst/Video/QuantifiedTeam2Printable.aspx?iTeamID=2080&amp;iSeasonID=2020&amp;iGameSubTypeID=83&amp;offensive=1&amp;pergame=0" TargetMode="External"/><Relationship Id="rId379" Type="http://schemas.openxmlformats.org/officeDocument/2006/relationships/hyperlink" Target="https://www.synergysportstech.com/Synergy/Sport/Basketball/web/teamsst/Video/QuantifiedTeam2Printable.aspx?iTeamID=2289&amp;iSeasonID=2020&amp;iGameSubTypeID=83&amp;offensive=1&amp;pergame=0" TargetMode="External"/><Relationship Id="rId586" Type="http://schemas.openxmlformats.org/officeDocument/2006/relationships/hyperlink" Target="https://www.synergysportstech.com/Synergy/Sport/Basketball/web/teamsst/Video/QuantifiedTeam2Printable.aspx?iTeamID=2269&amp;iSeasonID=2020&amp;iGameSubTypeID=83&amp;offensive=0&amp;pergame=0" TargetMode="External"/><Relationship Id="rId7" Type="http://schemas.openxmlformats.org/officeDocument/2006/relationships/hyperlink" Target="https://www.synergysportstech.com/Synergy/Sport/Basketball/web/teamsst/Video/QuantifiedTeam2Printable.aspx?iTeamID=2151&amp;iSeasonID=2020&amp;iGameSubTypeID=83&amp;offensive=1&amp;pergame=0" TargetMode="External"/><Relationship Id="rId239" Type="http://schemas.openxmlformats.org/officeDocument/2006/relationships/hyperlink" Target="https://www.synergysportstech.com/Synergy/Sport/Basketball/web/teamsst/Video/QuantifiedTeam2Printable.aspx?iTeamID=2146&amp;iSeasonID=2020&amp;iGameSubTypeID=83&amp;offensive=1&amp;pergame=0" TargetMode="External"/><Relationship Id="rId446" Type="http://schemas.openxmlformats.org/officeDocument/2006/relationships/hyperlink" Target="https://www.synergysportstech.com/Synergy/Sport/Basketball/web/teamsst/Video/QuantifiedTeam2Printable.aspx?iTeamID=2380&amp;iSeasonID=2020&amp;iGameSubTypeID=83&amp;offensive=0&amp;pergame=0" TargetMode="External"/><Relationship Id="rId653" Type="http://schemas.openxmlformats.org/officeDocument/2006/relationships/hyperlink" Target="https://www.synergysportstech.com/Synergy/Sport/Basketball/web/teamsst/Video/QuantifiedTeam2Printable.aspx?iTeamID=969&amp;iSeasonID=2020&amp;iGameSubTypeID=83&amp;offensive=1&amp;pergame=0" TargetMode="External"/><Relationship Id="rId292" Type="http://schemas.openxmlformats.org/officeDocument/2006/relationships/hyperlink" Target="https://www.synergysportstech.com/Synergy/Sport/Basketball/web/teamsst/Video/QuantifiedTeam2Printable.aspx?iTeamID=2167&amp;iSeasonID=2020&amp;iGameSubTypeID=83&amp;offensive=0&amp;pergame=0" TargetMode="External"/><Relationship Id="rId306" Type="http://schemas.openxmlformats.org/officeDocument/2006/relationships/hyperlink" Target="https://www.synergysportstech.com/Synergy/Sport/Basketball/web/teamsst/Video/QuantifiedTeam2Printable.aspx?iTeamID=2069&amp;iSeasonID=2020&amp;iGameSubTypeID=83&amp;offensive=0&amp;pergame=0" TargetMode="External"/><Relationship Id="rId87" Type="http://schemas.openxmlformats.org/officeDocument/2006/relationships/hyperlink" Target="https://www.synergysportstech.com/Synergy/Sport/Basketball/web/teamsst/Video/QuantifiedTeam2Printable.aspx?iTeamID=2310&amp;iSeasonID=2020&amp;iGameSubTypeID=83&amp;offensive=1&amp;pergame=0" TargetMode="External"/><Relationship Id="rId513" Type="http://schemas.openxmlformats.org/officeDocument/2006/relationships/hyperlink" Target="https://www.synergysportstech.com/Synergy/Sport/Basketball/web/teamsst/Video/QuantifiedTeam2Printable.aspx?iTeamID=2246&amp;iSeasonID=2020&amp;iGameSubTypeID=83&amp;offensive=1&amp;pergame=0" TargetMode="External"/><Relationship Id="rId597" Type="http://schemas.openxmlformats.org/officeDocument/2006/relationships/hyperlink" Target="https://www.synergysportstech.com/Synergy/Sport/Basketball/web/teamsst/Video/QuantifiedTeam2Printable.aspx?iTeamID=2371&amp;iSeasonID=2020&amp;iGameSubTypeID=83&amp;offensive=1&amp;pergame=0" TargetMode="External"/><Relationship Id="rId152" Type="http://schemas.openxmlformats.org/officeDocument/2006/relationships/hyperlink" Target="https://www.synergysportstech.com/Synergy/Sport/Basketball/web/teamsst/Video/QuantifiedTeam2Printable.aspx?iTeamID=980&amp;iSeasonID=2020&amp;iGameSubTypeID=83&amp;offensive=0&amp;pergame=0" TargetMode="External"/><Relationship Id="rId457" Type="http://schemas.openxmlformats.org/officeDocument/2006/relationships/hyperlink" Target="https://www.synergysportstech.com/Synergy/Sport/Basketball/web/teamsst/Video/QuantifiedTeam2Printable.aspx?iTeamID=2354&amp;iSeasonID=2020&amp;iGameSubTypeID=83&amp;offensive=1&amp;pergame=0" TargetMode="External"/><Relationship Id="rId664" Type="http://schemas.openxmlformats.org/officeDocument/2006/relationships/hyperlink" Target="https://www.synergysportstech.com/Synergy/Sport/Basketball/web/teamsst/Video/QuantifiedTeam2Printable.aspx?iTeamID=2407&amp;iSeasonID=2020&amp;iGameSubTypeID=83&amp;offensive=0&amp;pergame=0" TargetMode="External"/><Relationship Id="rId14" Type="http://schemas.openxmlformats.org/officeDocument/2006/relationships/hyperlink" Target="https://www.synergysportstech.com/Synergy/Sport/Basketball/web/teamsst/Video/QuantifiedTeam2Printable.aspx?iTeamID=2338&amp;iSeasonID=2020&amp;iGameSubTypeID=83&amp;offensive=0&amp;pergame=0" TargetMode="External"/><Relationship Id="rId317" Type="http://schemas.openxmlformats.org/officeDocument/2006/relationships/hyperlink" Target="https://www.synergysportstech.com/Synergy/Sport/Basketball/web/teamsst/Video/QuantifiedTeam2Printable.aspx?iTeamID=2283&amp;iSeasonID=2020&amp;iGameSubTypeID=83&amp;offensive=1&amp;pergame=0" TargetMode="External"/><Relationship Id="rId524" Type="http://schemas.openxmlformats.org/officeDocument/2006/relationships/hyperlink" Target="https://www.synergysportstech.com/Synergy/Sport/Basketball/web/teamsst/Video/QuantifiedTeam2Printable.aspx?iTeamID=2393&amp;iSeasonID=2020&amp;iGameSubTypeID=83&amp;offensive=0&amp;pergame=0" TargetMode="External"/><Relationship Id="rId98" Type="http://schemas.openxmlformats.org/officeDocument/2006/relationships/hyperlink" Target="https://www.synergysportstech.com/Synergy/Sport/Basketball/web/teamsst/Video/QuantifiedTeam2Printable.aspx?iTeamID=2075&amp;iSeasonID=2020&amp;iGameSubTypeID=83&amp;offensive=0&amp;pergame=0" TargetMode="External"/><Relationship Id="rId163" Type="http://schemas.openxmlformats.org/officeDocument/2006/relationships/hyperlink" Target="https://www.synergysportstech.com/Synergy/Sport/Basketball/web/teamsst/Video/QuantifiedTeam2Printable.aspx?iTeamID=2325&amp;iSeasonID=2020&amp;iGameSubTypeID=83&amp;offensive=1&amp;pergame=0" TargetMode="External"/><Relationship Id="rId370" Type="http://schemas.openxmlformats.org/officeDocument/2006/relationships/hyperlink" Target="https://www.synergysportstech.com/Synergy/Sport/Basketball/web/teamsst/Video/QuantifiedTeam2Printable.aspx?iTeamID=2361&amp;iSeasonID=2020&amp;iGameSubTypeID=83&amp;offensive=0&amp;pergame=0" TargetMode="External"/><Relationship Id="rId230" Type="http://schemas.openxmlformats.org/officeDocument/2006/relationships/hyperlink" Target="https://www.synergysportstech.com/Synergy/Sport/Basketball/web/teamsst/Video/QuantifiedTeam2Printable.aspx?iTeamID=2218&amp;iSeasonID=2020&amp;iGameSubTypeID=83&amp;offensive=0&amp;pergame=0" TargetMode="External"/><Relationship Id="rId468" Type="http://schemas.openxmlformats.org/officeDocument/2006/relationships/hyperlink" Target="https://www.synergysportstech.com/Synergy/Sport/Basketball/web/teamsst/Video/QuantifiedTeam2Printable.aspx?iTeamID=2345&amp;iSeasonID=2020&amp;iGameSubTypeID=83&amp;offensive=0&amp;pergame=0" TargetMode="External"/><Relationship Id="rId675" Type="http://schemas.openxmlformats.org/officeDocument/2006/relationships/hyperlink" Target="https://www.synergysportstech.com/Synergy/Sport/Basketball/web/teamsst/Video/QuantifiedTeam2Printable.aspx?iTeamID=2100&amp;iSeasonID=2020&amp;iGameSubTypeID=83&amp;offensive=1&amp;pergame=0" TargetMode="External"/><Relationship Id="rId25" Type="http://schemas.openxmlformats.org/officeDocument/2006/relationships/hyperlink" Target="https://www.synergysportstech.com/Synergy/Sport/Basketball/web/teamsst/Video/QuantifiedTeam2Printable.aspx?iTeamID=2119&amp;iSeasonID=2020&amp;iGameSubTypeID=83&amp;offensive=1&amp;pergame=0" TargetMode="External"/><Relationship Id="rId328" Type="http://schemas.openxmlformats.org/officeDocument/2006/relationships/hyperlink" Target="https://www.synergysportstech.com/Synergy/Sport/Basketball/web/teamsst/Video/QuantifiedTeam2Printable.aspx?iTeamID=2251&amp;iSeasonID=2020&amp;iGameSubTypeID=83&amp;offensive=0&amp;pergame=0" TargetMode="External"/><Relationship Id="rId535" Type="http://schemas.openxmlformats.org/officeDocument/2006/relationships/hyperlink" Target="https://www.synergysportstech.com/Synergy/Sport/Basketball/web/teamsst/Video/QuantifiedTeam2Printable.aspx?iTeamID=2116&amp;iSeasonID=2020&amp;iGameSubTypeID=83&amp;offensive=1&amp;pergame=0" TargetMode="External"/><Relationship Id="rId174" Type="http://schemas.openxmlformats.org/officeDocument/2006/relationships/hyperlink" Target="https://www.synergysportstech.com/Synergy/Sport/Basketball/web/teamsst/Video/QuantifiedTeam2Printable.aspx?iTeamID=2358&amp;iSeasonID=2020&amp;iGameSubTypeID=83&amp;offensive=0&amp;pergame=0" TargetMode="External"/><Relationship Id="rId381" Type="http://schemas.openxmlformats.org/officeDocument/2006/relationships/hyperlink" Target="https://www.synergysportstech.com/Synergy/Sport/Basketball/web/teamsst/Video/QuantifiedTeam2Printable.aspx?iTeamID=2077&amp;iSeasonID=2020&amp;iGameSubTypeID=83&amp;offensive=1&amp;pergame=0" TargetMode="External"/><Relationship Id="rId602" Type="http://schemas.openxmlformats.org/officeDocument/2006/relationships/hyperlink" Target="https://www.synergysportstech.com/Synergy/Sport/Basketball/web/teamsst/Video/QuantifiedTeam2Printable.aspx?iTeamID=2352&amp;iSeasonID=2020&amp;iGameSubTypeID=83&amp;offensive=0&amp;pergame=0" TargetMode="External"/><Relationship Id="rId241" Type="http://schemas.openxmlformats.org/officeDocument/2006/relationships/hyperlink" Target="https://www.synergysportstech.com/Synergy/Sport/Basketball/web/teamsst/Video/QuantifiedTeam2Printable.aspx?iTeamID=2340&amp;iSeasonID=2020&amp;iGameSubTypeID=83&amp;offensive=1&amp;pergame=0" TargetMode="External"/><Relationship Id="rId479" Type="http://schemas.openxmlformats.org/officeDocument/2006/relationships/hyperlink" Target="https://www.synergysportstech.com/Synergy/Sport/Basketball/web/teamsst/Video/QuantifiedTeam2Printable.aspx?iTeamID=2106&amp;iSeasonID=2020&amp;iGameSubTypeID=83&amp;offensive=1&amp;pergame=0" TargetMode="External"/><Relationship Id="rId686" Type="http://schemas.openxmlformats.org/officeDocument/2006/relationships/hyperlink" Target="https://www.synergysportstech.com/Synergy/Sport/Basketball/web/teamsst/Video/QuantifiedTeam2Printable.aspx?iTeamID=2232&amp;iSeasonID=2020&amp;iGameSubTypeID=83&amp;offensive=0&amp;pergame=0" TargetMode="External"/><Relationship Id="rId36" Type="http://schemas.openxmlformats.org/officeDocument/2006/relationships/hyperlink" Target="https://www.synergysportstech.com/Synergy/Sport/Basketball/web/teamsst/Video/QuantifiedTeam2Printable.aspx?iTeamID=2189&amp;iSeasonID=2020&amp;iGameSubTypeID=83&amp;offensive=0&amp;pergame=0" TargetMode="External"/><Relationship Id="rId339" Type="http://schemas.openxmlformats.org/officeDocument/2006/relationships/hyperlink" Target="https://www.synergysportstech.com/Synergy/Sport/Basketball/web/teamsst/Video/QuantifiedTeam2Printable.aspx?iTeamID=2294&amp;iSeasonID=2020&amp;iGameSubTypeID=83&amp;offensive=1&amp;pergame=0" TargetMode="External"/><Relationship Id="rId546" Type="http://schemas.openxmlformats.org/officeDocument/2006/relationships/hyperlink" Target="https://www.synergysportstech.com/Synergy/Sport/Basketball/web/teamsst/Video/QuantifiedTeam2Printable.aspx?iTeamID=2282&amp;iSeasonID=2020&amp;iGameSubTypeID=83&amp;offensive=0&amp;pergame=0" TargetMode="External"/><Relationship Id="rId101" Type="http://schemas.openxmlformats.org/officeDocument/2006/relationships/hyperlink" Target="https://www.synergysportstech.com/Synergy/Sport/Basketball/web/teamsst/Video/QuantifiedTeam2Printable.aspx?iTeamID=2380&amp;iSeasonID=2020&amp;iGameSubTypeID=83&amp;offensive=1&amp;pergame=0" TargetMode="External"/><Relationship Id="rId185" Type="http://schemas.openxmlformats.org/officeDocument/2006/relationships/hyperlink" Target="https://www.synergysportstech.com/Synergy/Sport/Basketball/web/teamsst/Video/QuantifiedTeam2Printable.aspx?iTeamID=2385&amp;iSeasonID=2020&amp;iGameSubTypeID=83&amp;offensive=1&amp;pergame=0" TargetMode="External"/><Relationship Id="rId406" Type="http://schemas.openxmlformats.org/officeDocument/2006/relationships/hyperlink" Target="https://www.synergysportstech.com/Synergy/Sport/Basketball/web/teamsst/Video/QuantifiedTeam2Printable.aspx?iTeamID=2112&amp;iSeasonID=2020&amp;iGameSubTypeID=83&amp;offensive=0&amp;pergame=0" TargetMode="External"/><Relationship Id="rId392" Type="http://schemas.openxmlformats.org/officeDocument/2006/relationships/hyperlink" Target="https://www.synergysportstech.com/Synergy/Sport/Basketball/web/teamsst/Video/QuantifiedTeam2Printable.aspx?iTeamID=2304&amp;iSeasonID=2020&amp;iGameSubTypeID=83&amp;offensive=0&amp;pergame=0" TargetMode="External"/><Relationship Id="rId613" Type="http://schemas.openxmlformats.org/officeDocument/2006/relationships/hyperlink" Target="https://www.synergysportstech.com/Synergy/Sport/Basketball/web/teamsst/Video/QuantifiedTeam2Printable.aspx?iTeamID=2092&amp;iSeasonID=2020&amp;iGameSubTypeID=83&amp;offensive=1&amp;pergame=0" TargetMode="External"/><Relationship Id="rId252" Type="http://schemas.openxmlformats.org/officeDocument/2006/relationships/hyperlink" Target="https://www.synergysportstech.com/Synergy/Sport/Basketball/web/teamsst/Video/QuantifiedTeam2Printable.aspx?iTeamID=2119&amp;iSeasonID=2020&amp;iGameSubTypeID=83&amp;offensive=0&amp;pergame=0" TargetMode="External"/><Relationship Id="rId47" Type="http://schemas.openxmlformats.org/officeDocument/2006/relationships/hyperlink" Target="https://www.synergysportstech.com/Synergy/Sport/Basketball/web/teamsst/Video/QuantifiedTeam2Printable.aspx?iTeamID=2065&amp;iSeasonID=2020&amp;iGameSubTypeID=83&amp;offensive=1&amp;pergame=0" TargetMode="External"/><Relationship Id="rId112" Type="http://schemas.openxmlformats.org/officeDocument/2006/relationships/hyperlink" Target="https://www.synergysportstech.com/Synergy/Sport/Basketball/web/teamsst/Video/QuantifiedTeam2Printable.aspx?iTeamID=2064&amp;iSeasonID=2020&amp;iGameSubTypeID=83&amp;offensive=0&amp;pergame=0" TargetMode="External"/><Relationship Id="rId557" Type="http://schemas.openxmlformats.org/officeDocument/2006/relationships/hyperlink" Target="https://www.synergysportstech.com/Synergy/Sport/Basketball/web/teamsst/Video/QuantifiedTeam2Printable.aspx?iTeamID=2327&amp;iSeasonID=2020&amp;iGameSubTypeID=83&amp;offensive=1&amp;pergame=0" TargetMode="External"/><Relationship Id="rId196" Type="http://schemas.openxmlformats.org/officeDocument/2006/relationships/hyperlink" Target="https://www.synergysportstech.com/Synergy/Sport/Basketball/web/teamsst/Video/QuantifiedTeam2Printable.aspx?iTeamID=978&amp;iSeasonID=2020&amp;iGameSubTypeID=83&amp;offensive=0&amp;pergame=0" TargetMode="External"/><Relationship Id="rId417" Type="http://schemas.openxmlformats.org/officeDocument/2006/relationships/hyperlink" Target="https://www.synergysportstech.com/Synergy/Sport/Basketball/web/teamsst/Video/QuantifiedTeam2Printable.aspx?iTeamID=4973&amp;iSeasonID=2020&amp;iGameSubTypeID=83&amp;offensive=1&amp;pergame=0" TargetMode="External"/><Relationship Id="rId624" Type="http://schemas.openxmlformats.org/officeDocument/2006/relationships/hyperlink" Target="https://www.synergysportstech.com/Synergy/Sport/Basketball/web/teamsst/Video/QuantifiedTeam2Printable.aspx?iTeamID=2355&amp;iSeasonID=2020&amp;iGameSubTypeID=83&amp;offensive=0&amp;pergame=0" TargetMode="External"/><Relationship Id="rId263" Type="http://schemas.openxmlformats.org/officeDocument/2006/relationships/hyperlink" Target="https://www.synergysportstech.com/Synergy/Sport/Basketball/web/teamsst/Video/QuantifiedTeam2Printable.aspx?iTeamID=2351&amp;iSeasonID=2020&amp;iGameSubTypeID=83&amp;offensive=1&amp;pergame=0" TargetMode="External"/><Relationship Id="rId470" Type="http://schemas.openxmlformats.org/officeDocument/2006/relationships/hyperlink" Target="https://www.synergysportstech.com/Synergy/Sport/Basketball/web/teamsst/Video/QuantifiedTeam2Printable.aspx?iTeamID=2340&amp;iSeasonID=2020&amp;iGameSubTypeID=83&amp;offensive=0&amp;pergame=0" TargetMode="External"/><Relationship Id="rId58" Type="http://schemas.openxmlformats.org/officeDocument/2006/relationships/hyperlink" Target="https://www.synergysportstech.com/Synergy/Sport/Basketball/web/teamsst/Video/QuantifiedTeam2Printable.aspx?iTeamID=2066&amp;iSeasonID=2020&amp;iGameSubTypeID=83&amp;offensive=0&amp;pergame=0" TargetMode="External"/><Relationship Id="rId123" Type="http://schemas.openxmlformats.org/officeDocument/2006/relationships/hyperlink" Target="https://www.synergysportstech.com/Synergy/Sport/Basketball/web/teamsst/Video/QuantifiedTeam2Printable.aspx?iTeamID=2202&amp;iSeasonID=2020&amp;iGameSubTypeID=83&amp;offensive=1&amp;pergame=0" TargetMode="External"/><Relationship Id="rId330" Type="http://schemas.openxmlformats.org/officeDocument/2006/relationships/hyperlink" Target="https://www.synergysportstech.com/Synergy/Sport/Basketball/web/teamsst/Video/QuantifiedTeam2Printable.aspx?iTeamID=2234&amp;iSeasonID=2020&amp;iGameSubTypeID=83&amp;offensive=0&amp;pergame=0" TargetMode="External"/><Relationship Id="rId568" Type="http://schemas.openxmlformats.org/officeDocument/2006/relationships/hyperlink" Target="https://www.synergysportstech.com/Synergy/Sport/Basketball/web/teamsst/Video/QuantifiedTeam2Printable.aspx?iTeamID=2385&amp;iSeasonID=2020&amp;iGameSubTypeID=83&amp;offensive=0&amp;pergame=0" TargetMode="External"/><Relationship Id="rId428" Type="http://schemas.openxmlformats.org/officeDocument/2006/relationships/hyperlink" Target="https://www.synergysportstech.com/Synergy/Sport/Basketball/web/teamsst/Video/QuantifiedTeam2Printable.aspx?iTeamID=2677&amp;iSeasonID=2020&amp;iGameSubTypeID=83&amp;offensive=0&amp;pergame=0" TargetMode="External"/><Relationship Id="rId635" Type="http://schemas.openxmlformats.org/officeDocument/2006/relationships/hyperlink" Target="https://www.synergysportstech.com/Synergy/Sport/Basketball/web/teamsst/Video/QuantifiedTeam2Printable.aspx?iTeamID=2167&amp;iSeasonID=2020&amp;iGameSubTypeID=83&amp;offensive=1&amp;pergame=0" TargetMode="External"/><Relationship Id="rId274" Type="http://schemas.openxmlformats.org/officeDocument/2006/relationships/hyperlink" Target="https://www.synergysportstech.com/Synergy/Sport/Basketball/web/teamsst/Video/QuantifiedTeam2Printable.aspx?iTeamID=2363&amp;iSeasonID=2020&amp;iGameSubTypeID=83&amp;offensive=0&amp;pergame=0" TargetMode="External"/><Relationship Id="rId481" Type="http://schemas.openxmlformats.org/officeDocument/2006/relationships/hyperlink" Target="https://www.synergysportstech.com/Synergy/Sport/Basketball/web/teamsst/Video/QuantifiedTeam2Printable.aspx?iTeamID=2677&amp;iSeasonID=2020&amp;iGameSubTypeID=83&amp;offensive=1&amp;pergame=0" TargetMode="External"/><Relationship Id="rId69" Type="http://schemas.openxmlformats.org/officeDocument/2006/relationships/hyperlink" Target="https://www.synergysportstech.com/Synergy/Sport/Basketball/web/teamsst/Video/QuantifiedTeam2Printable.aspx?iTeamID=2362&amp;iSeasonID=2020&amp;iGameSubTypeID=83&amp;offensive=1&amp;pergame=0" TargetMode="External"/><Relationship Id="rId134" Type="http://schemas.openxmlformats.org/officeDocument/2006/relationships/hyperlink" Target="https://www.synergysportstech.com/Synergy/Sport/Basketball/web/teamsst/Video/QuantifiedTeam2Printable.aspx?iTeamID=3526&amp;iSeasonID=2020&amp;iGameSubTypeID=83&amp;offensive=0&amp;pergame=0" TargetMode="External"/><Relationship Id="rId579" Type="http://schemas.openxmlformats.org/officeDocument/2006/relationships/hyperlink" Target="https://www.synergysportstech.com/Synergy/Sport/Basketball/web/teamsst/Video/QuantifiedTeam2Printable.aspx?iTeamID=2311&amp;iSeasonID=2020&amp;iGameSubTypeID=83&amp;offensive=1&amp;pergame=0" TargetMode="External"/><Relationship Id="rId341" Type="http://schemas.openxmlformats.org/officeDocument/2006/relationships/hyperlink" Target="https://www.synergysportstech.com/Synergy/Sport/Basketball/web/teamsst/Video/QuantifiedTeam2Printable.aspx?iTeamID=2114&amp;iSeasonID=2020&amp;iGameSubTypeID=83&amp;offensive=1&amp;pergame=0" TargetMode="External"/><Relationship Id="rId439" Type="http://schemas.openxmlformats.org/officeDocument/2006/relationships/hyperlink" Target="https://www.synergysportstech.com/Synergy/Sport/Basketball/web/teamsst/Video/QuantifiedTeam2Printable.aspx?iTeamID=2142&amp;iSeasonID=2020&amp;iGameSubTypeID=83&amp;offensive=1&amp;pergame=0" TargetMode="External"/><Relationship Id="rId646" Type="http://schemas.openxmlformats.org/officeDocument/2006/relationships/hyperlink" Target="https://www.synergysportstech.com/Synergy/Sport/Basketball/web/teamsst/Video/QuantifiedTeam2Printable.aspx?iTeamID=2294&amp;iSeasonID=2020&amp;iGameSubTypeID=83&amp;offensive=0&amp;pergame=0" TargetMode="External"/><Relationship Id="rId201" Type="http://schemas.openxmlformats.org/officeDocument/2006/relationships/hyperlink" Target="https://www.synergysportstech.com/Synergy/Sport/Basketball/web/teamsst/Video/QuantifiedTeam2Printable.aspx?iTeamID=2222&amp;iSeasonID=2020&amp;iGameSubTypeID=83&amp;offensive=1&amp;pergame=0" TargetMode="External"/><Relationship Id="rId285" Type="http://schemas.openxmlformats.org/officeDocument/2006/relationships/hyperlink" Target="https://www.synergysportstech.com/Synergy/Sport/Basketball/web/teamsst/Video/QuantifiedTeam2Printable.aspx?iTeamID=2193&amp;iSeasonID=2020&amp;iGameSubTypeID=83&amp;offensive=1&amp;pergame=0" TargetMode="External"/><Relationship Id="rId506" Type="http://schemas.openxmlformats.org/officeDocument/2006/relationships/hyperlink" Target="https://www.synergysportstech.com/Synergy/Sport/Basketball/web/teamsst/Video/QuantifiedTeam2Printable.aspx?iTeamID=997&amp;iSeasonID=2020&amp;iGameSubTypeID=83&amp;offensive=0&amp;pergame=0" TargetMode="External"/><Relationship Id="rId492" Type="http://schemas.openxmlformats.org/officeDocument/2006/relationships/hyperlink" Target="https://www.synergysportstech.com/Synergy/Sport/Basketball/web/teamsst/Video/QuantifiedTeam2Printable.aspx?iTeamID=2229&amp;iSeasonID=2020&amp;iGameSubTypeID=83&amp;offensive=0&amp;pergame=0" TargetMode="External"/><Relationship Id="rId145" Type="http://schemas.openxmlformats.org/officeDocument/2006/relationships/hyperlink" Target="https://www.synergysportstech.com/Synergy/Sport/Basketball/web/teamsst/Video/QuantifiedTeam2Printable.aspx?iTeamID=2178&amp;iSeasonID=2020&amp;iGameSubTypeID=83&amp;offensive=1&amp;pergame=0" TargetMode="External"/><Relationship Id="rId352" Type="http://schemas.openxmlformats.org/officeDocument/2006/relationships/hyperlink" Target="https://www.synergysportstech.com/Synergy/Sport/Basketball/web/teamsst/Video/QuantifiedTeam2Printable.aspx?iTeamID=2197&amp;iSeasonID=2020&amp;iGameSubTypeID=83&amp;offensive=0&amp;pergame=0" TargetMode="External"/><Relationship Id="rId212" Type="http://schemas.openxmlformats.org/officeDocument/2006/relationships/hyperlink" Target="https://www.synergysportstech.com/Synergy/Sport/Basketball/web/teamsst/Video/QuantifiedTeam2Printable.aspx?iTeamID=2290&amp;iSeasonID=2020&amp;iGameSubTypeID=83&amp;offensive=0&amp;pergame=0" TargetMode="External"/><Relationship Id="rId254" Type="http://schemas.openxmlformats.org/officeDocument/2006/relationships/hyperlink" Target="https://www.synergysportstech.com/Synergy/Sport/Basketball/web/teamsst/Video/QuantifiedTeam2Printable.aspx?iTeamID=2118&amp;iSeasonID=2020&amp;iGameSubTypeID=83&amp;offensive=0&amp;pergame=0" TargetMode="External"/><Relationship Id="rId657" Type="http://schemas.openxmlformats.org/officeDocument/2006/relationships/hyperlink" Target="https://www.synergysportstech.com/Synergy/Sport/Basketball/web/teamsst/Video/QuantifiedTeam2Printable.aspx?iTeamID=2209&amp;iSeasonID=2020&amp;iGameSubTypeID=83&amp;offensive=1&amp;pergame=0" TargetMode="External"/><Relationship Id="rId49" Type="http://schemas.openxmlformats.org/officeDocument/2006/relationships/hyperlink" Target="https://www.synergysportstech.com/Synergy/Sport/Basketball/web/teamsst/Video/QuantifiedTeam2Printable.aspx?iTeamID=2320&amp;iSeasonID=2020&amp;iGameSubTypeID=83&amp;offensive=1&amp;pergame=0" TargetMode="External"/><Relationship Id="rId114" Type="http://schemas.openxmlformats.org/officeDocument/2006/relationships/hyperlink" Target="https://www.synergysportstech.com/Synergy/Sport/Basketball/web/teamsst/Video/QuantifiedTeam2Printable.aspx?iTeamID=2365&amp;iSeasonID=2020&amp;iGameSubTypeID=83&amp;offensive=0&amp;pergame=0" TargetMode="External"/><Relationship Id="rId296" Type="http://schemas.openxmlformats.org/officeDocument/2006/relationships/hyperlink" Target="https://www.synergysportstech.com/Synergy/Sport/Basketball/web/teamsst/Video/QuantifiedTeam2Printable.aspx?iTeamID=2172&amp;iSeasonID=2020&amp;iGameSubTypeID=83&amp;offensive=0&amp;pergame=0" TargetMode="External"/><Relationship Id="rId461" Type="http://schemas.openxmlformats.org/officeDocument/2006/relationships/hyperlink" Target="https://www.synergysportstech.com/Synergy/Sport/Basketball/web/teamsst/Video/QuantifiedTeam2Printable.aspx?iTeamID=2352&amp;iSeasonID=2020&amp;iGameSubTypeID=83&amp;offensive=1&amp;pergame=0" TargetMode="External"/><Relationship Id="rId517" Type="http://schemas.openxmlformats.org/officeDocument/2006/relationships/hyperlink" Target="https://www.synergysportstech.com/Synergy/Sport/Basketball/web/teamsst/Video/QuantifiedTeam2Printable.aspx?iTeamID=2242&amp;iSeasonID=2020&amp;iGameSubTypeID=83&amp;offensive=1&amp;pergame=0" TargetMode="External"/><Relationship Id="rId559" Type="http://schemas.openxmlformats.org/officeDocument/2006/relationships/hyperlink" Target="https://www.synergysportstech.com/Synergy/Sport/Basketball/web/teamsst/Video/QuantifiedTeam2Printable.aspx?iTeamID=2108&amp;iSeasonID=2020&amp;iGameSubTypeID=83&amp;offensive=1&amp;pergame=0" TargetMode="External"/><Relationship Id="rId60" Type="http://schemas.openxmlformats.org/officeDocument/2006/relationships/hyperlink" Target="https://www.synergysportstech.com/Synergy/Sport/Basketball/web/teamsst/Video/QuantifiedTeam2Printable.aspx?iTeamID=2298&amp;iSeasonID=2020&amp;iGameSubTypeID=83&amp;offensive=0&amp;pergame=0" TargetMode="External"/><Relationship Id="rId156" Type="http://schemas.openxmlformats.org/officeDocument/2006/relationships/hyperlink" Target="https://www.synergysportstech.com/Synergy/Sport/Basketball/web/teamsst/Video/QuantifiedTeam2Printable.aspx?iTeamID=2243&amp;iSeasonID=2020&amp;iGameSubTypeID=83&amp;offensive=0&amp;pergame=0" TargetMode="External"/><Relationship Id="rId198" Type="http://schemas.openxmlformats.org/officeDocument/2006/relationships/hyperlink" Target="https://www.synergysportstech.com/Synergy/Sport/Basketball/web/teamsst/Video/QuantifiedTeam2Printable.aspx?iTeamID=2222&amp;iSeasonID=2020&amp;iGameSubTypeID=83&amp;offensive=0&amp;pergame=0" TargetMode="External"/><Relationship Id="rId321" Type="http://schemas.openxmlformats.org/officeDocument/2006/relationships/hyperlink" Target="https://www.synergysportstech.com/Synergy/Sport/Basketball/web/teamsst/Video/QuantifiedTeam2Printable.aspx?iTeamID=2064&amp;iSeasonID=2020&amp;iGameSubTypeID=83&amp;offensive=1&amp;pergame=0" TargetMode="External"/><Relationship Id="rId363" Type="http://schemas.openxmlformats.org/officeDocument/2006/relationships/hyperlink" Target="https://www.synergysportstech.com/Synergy/Sport/Basketball/web/teamsst/Video/QuantifiedTeam2Printable.aspx?iTeamID=2349&amp;iSeasonID=2020&amp;iGameSubTypeID=83&amp;offensive=1&amp;pergame=0" TargetMode="External"/><Relationship Id="rId419" Type="http://schemas.openxmlformats.org/officeDocument/2006/relationships/hyperlink" Target="https://www.synergysportstech.com/Synergy/Sport/Basketball/web/teamsst/Video/QuantifiedTeam2Printable.aspx?iTeamID=991&amp;iSeasonID=2020&amp;iGameSubTypeID=83&amp;offensive=1&amp;pergame=0" TargetMode="External"/><Relationship Id="rId570" Type="http://schemas.openxmlformats.org/officeDocument/2006/relationships/hyperlink" Target="https://www.synergysportstech.com/Synergy/Sport/Basketball/web/teamsst/Video/QuantifiedTeam2Printable.aspx?iTeamID=993&amp;iSeasonID=2020&amp;iGameSubTypeID=83&amp;offensive=0&amp;pergame=0" TargetMode="External"/><Relationship Id="rId626" Type="http://schemas.openxmlformats.org/officeDocument/2006/relationships/hyperlink" Target="https://www.synergysportstech.com/Synergy/Sport/Basketball/web/teamsst/Video/QuantifiedTeam2Printable.aspx?iTeamID=2344&amp;iSeasonID=2020&amp;iGameSubTypeID=83&amp;offensive=0&amp;pergame=0" TargetMode="External"/><Relationship Id="rId223" Type="http://schemas.openxmlformats.org/officeDocument/2006/relationships/hyperlink" Target="https://www.synergysportstech.com/Synergy/Sport/Basketball/web/teamsst/Video/QuantifiedTeam2Printable.aspx?iTeamID=2364&amp;iSeasonID=2020&amp;iGameSubTypeID=83&amp;offensive=1&amp;pergame=0" TargetMode="External"/><Relationship Id="rId430" Type="http://schemas.openxmlformats.org/officeDocument/2006/relationships/hyperlink" Target="https://www.synergysportstech.com/Synergy/Sport/Basketball/web/teamsst/Video/QuantifiedTeam2Printable.aspx?iTeamID=2170&amp;iSeasonID=2020&amp;iGameSubTypeID=83&amp;offensive=0&amp;pergame=0" TargetMode="External"/><Relationship Id="rId668" Type="http://schemas.openxmlformats.org/officeDocument/2006/relationships/hyperlink" Target="https://www.synergysportstech.com/Synergy/Sport/Basketball/web/teamsst/Video/QuantifiedTeam2Printable.aspx?iTeamID=2131&amp;iSeasonID=2020&amp;iGameSubTypeID=83&amp;offensive=0&amp;pergame=0" TargetMode="External"/><Relationship Id="rId18" Type="http://schemas.openxmlformats.org/officeDocument/2006/relationships/hyperlink" Target="https://www.synergysportstech.com/Synergy/Sport/Basketball/web/teamsst/Video/QuantifiedTeam2Printable.aspx?iTeamID=2217&amp;iSeasonID=2020&amp;iGameSubTypeID=83&amp;offensive=0&amp;pergame=0" TargetMode="External"/><Relationship Id="rId265" Type="http://schemas.openxmlformats.org/officeDocument/2006/relationships/hyperlink" Target="https://www.synergysportstech.com/Synergy/Sport/Basketball/web/teamsst/Video/QuantifiedTeam2Printable.aspx?iTeamID=2063&amp;iSeasonID=2020&amp;iGameSubTypeID=83&amp;offensive=1&amp;pergame=0" TargetMode="External"/><Relationship Id="rId472" Type="http://schemas.openxmlformats.org/officeDocument/2006/relationships/hyperlink" Target="https://www.synergysportstech.com/Synergy/Sport/Basketball/web/teamsst/Video/QuantifiedTeam2Printable.aspx?iTeamID=1000&amp;iSeasonID=2020&amp;iGameSubTypeID=83&amp;offensive=0&amp;pergame=0" TargetMode="External"/><Relationship Id="rId528" Type="http://schemas.openxmlformats.org/officeDocument/2006/relationships/hyperlink" Target="https://www.synergysportstech.com/Synergy/Sport/Basketball/web/teamsst/Video/QuantifiedTeam2Printable.aspx?iTeamID=963&amp;iSeasonID=2020&amp;iGameSubTypeID=83&amp;offensive=0&amp;pergame=0" TargetMode="External"/><Relationship Id="rId125" Type="http://schemas.openxmlformats.org/officeDocument/2006/relationships/hyperlink" Target="https://www.synergysportstech.com/Synergy/Sport/Basketball/web/teamsst/Video/QuantifiedTeam2Printable.aspx?iTeamID=2231&amp;iSeasonID=2020&amp;iGameSubTypeID=83&amp;offensive=1&amp;pergame=0" TargetMode="External"/><Relationship Id="rId167" Type="http://schemas.openxmlformats.org/officeDocument/2006/relationships/hyperlink" Target="https://www.synergysportstech.com/Synergy/Sport/Basketball/web/teamsst/Video/QuantifiedTeam2Printable.aspx?iTeamID=2244&amp;iSeasonID=2020&amp;iGameSubTypeID=83&amp;offensive=1&amp;pergame=0" TargetMode="External"/><Relationship Id="rId332" Type="http://schemas.openxmlformats.org/officeDocument/2006/relationships/hyperlink" Target="https://www.synergysportstech.com/Synergy/Sport/Basketball/web/teamsst/Video/QuantifiedTeam2Printable.aspx?iTeamID=2382&amp;iSeasonID=2020&amp;iGameSubTypeID=83&amp;offensive=0&amp;pergame=0" TargetMode="External"/><Relationship Id="rId374" Type="http://schemas.openxmlformats.org/officeDocument/2006/relationships/hyperlink" Target="https://www.synergysportstech.com/Synergy/Sport/Basketball/web/teamsst/Video/QuantifiedTeam2Printable.aspx?iTeamID=2230&amp;iSeasonID=2020&amp;iGameSubTypeID=83&amp;offensive=0&amp;pergame=0" TargetMode="External"/><Relationship Id="rId581" Type="http://schemas.openxmlformats.org/officeDocument/2006/relationships/hyperlink" Target="https://www.synergysportstech.com/Synergy/Sport/Basketball/web/teamsst/Video/QuantifiedTeam2Printable.aspx?iTeamID=994&amp;iSeasonID=2020&amp;iGameSubTypeID=83&amp;offensive=1&amp;pergame=0" TargetMode="External"/><Relationship Id="rId71" Type="http://schemas.openxmlformats.org/officeDocument/2006/relationships/hyperlink" Target="https://www.synergysportstech.com/Synergy/Sport/Basketball/web/teamsst/Video/QuantifiedTeam2Printable.aspx?iTeamID=2230&amp;iSeasonID=2020&amp;iGameSubTypeID=83&amp;offensive=1&amp;pergame=0" TargetMode="External"/><Relationship Id="rId234" Type="http://schemas.openxmlformats.org/officeDocument/2006/relationships/hyperlink" Target="https://www.synergysportstech.com/Synergy/Sport/Basketball/web/teamsst/Video/QuantifiedTeam2Printable.aspx?iTeamID=2351&amp;iSeasonID=2020&amp;iGameSubTypeID=83&amp;offensive=0&amp;pergame=0" TargetMode="External"/><Relationship Id="rId637" Type="http://schemas.openxmlformats.org/officeDocument/2006/relationships/hyperlink" Target="https://www.synergysportstech.com/Synergy/Sport/Basketball/web/teamsst/Video/QuantifiedTeam2Printable.aspx?iTeamID=2139&amp;iSeasonID=2020&amp;iGameSubTypeID=83&amp;offensive=1&amp;pergame=0" TargetMode="External"/><Relationship Id="rId679" Type="http://schemas.openxmlformats.org/officeDocument/2006/relationships/hyperlink" Target="https://www.synergysportstech.com/Synergy/Sport/Basketball/web/teamsst/Video/QuantifiedTeam2Printable.aspx?iTeamID=2238&amp;iSeasonID=2020&amp;iGameSubTypeID=83&amp;offensive=1&amp;pergame=0" TargetMode="External"/><Relationship Id="rId2" Type="http://schemas.openxmlformats.org/officeDocument/2006/relationships/hyperlink" Target="https://www.synergysportstech.com/Synergy/Sport/Basketball/web/teamsst/Video/QuantifiedTeam2Printable.aspx?iTeamID=2260&amp;iSeasonID=2020&amp;iGameSubTypeID=83&amp;offensive=0&amp;pergame=0" TargetMode="External"/><Relationship Id="rId29" Type="http://schemas.openxmlformats.org/officeDocument/2006/relationships/hyperlink" Target="https://www.synergysportstech.com/Synergy/Sport/Basketball/web/teamsst/Video/QuantifiedTeam2Printable.aspx?iTeamID=2237&amp;iSeasonID=2020&amp;iGameSubTypeID=83&amp;offensive=1&amp;pergame=0" TargetMode="External"/><Relationship Id="rId276" Type="http://schemas.openxmlformats.org/officeDocument/2006/relationships/hyperlink" Target="https://www.synergysportstech.com/Synergy/Sport/Basketball/web/teamsst/Video/QuantifiedTeam2Printable.aspx?iTeamID=2257&amp;iSeasonID=2020&amp;iGameSubTypeID=83&amp;offensive=0&amp;pergame=0" TargetMode="External"/><Relationship Id="rId441" Type="http://schemas.openxmlformats.org/officeDocument/2006/relationships/hyperlink" Target="https://www.synergysportstech.com/Synergy/Sport/Basketball/web/teamsst/Video/QuantifiedTeam2Printable.aspx?iTeamID=2303&amp;iSeasonID=2020&amp;iGameSubTypeID=83&amp;offensive=1&amp;pergame=0" TargetMode="External"/><Relationship Id="rId483" Type="http://schemas.openxmlformats.org/officeDocument/2006/relationships/hyperlink" Target="https://www.synergysportstech.com/Synergy/Sport/Basketball/web/teamsst/Video/QuantifiedTeam2Printable.aspx?iTeamID=2095&amp;iSeasonID=2020&amp;iGameSubTypeID=83&amp;offensive=1&amp;pergame=0" TargetMode="External"/><Relationship Id="rId539" Type="http://schemas.openxmlformats.org/officeDocument/2006/relationships/hyperlink" Target="https://www.synergysportstech.com/Synergy/Sport/Basketball/web/teamsst/Video/QuantifiedTeam2Printable.aspx?iTeamID=2117&amp;iSeasonID=2020&amp;iGameSubTypeID=83&amp;offensive=1&amp;pergame=0" TargetMode="External"/><Relationship Id="rId40" Type="http://schemas.openxmlformats.org/officeDocument/2006/relationships/hyperlink" Target="https://www.synergysportstech.com/Synergy/Sport/Basketball/web/teamsst/Video/QuantifiedTeam2Printable.aspx?iTeamID=2151&amp;iSeasonID=2020&amp;iGameSubTypeID=83&amp;offensive=0&amp;pergame=0" TargetMode="External"/><Relationship Id="rId136" Type="http://schemas.openxmlformats.org/officeDocument/2006/relationships/hyperlink" Target="https://www.synergysportstech.com/Synergy/Sport/Basketball/web/teamsst/Video/QuantifiedTeam2Printable.aspx?iTeamID=2165&amp;iSeasonID=2020&amp;iGameSubTypeID=83&amp;offensive=0&amp;pergame=0" TargetMode="External"/><Relationship Id="rId178" Type="http://schemas.openxmlformats.org/officeDocument/2006/relationships/hyperlink" Target="https://www.synergysportstech.com/Synergy/Sport/Basketball/web/teamsst/Video/QuantifiedTeam2Printable.aspx?iTeamID=2401&amp;iSeasonID=2020&amp;iGameSubTypeID=83&amp;offensive=0&amp;pergame=0" TargetMode="External"/><Relationship Id="rId301" Type="http://schemas.openxmlformats.org/officeDocument/2006/relationships/hyperlink" Target="https://www.synergysportstech.com/Synergy/Sport/Basketball/web/teamsst/Video/QuantifiedTeam2Printable.aspx?iTeamID=2203&amp;iSeasonID=2020&amp;iGameSubTypeID=83&amp;offensive=1&amp;pergame=0" TargetMode="External"/><Relationship Id="rId343" Type="http://schemas.openxmlformats.org/officeDocument/2006/relationships/hyperlink" Target="https://www.synergysportstech.com/Synergy/Sport/Basketball/web/teamsst/Video/QuantifiedTeam2Printable.aspx?iTeamID=2153&amp;iSeasonID=2020&amp;iGameSubTypeID=83&amp;offensive=1&amp;pergame=0" TargetMode="External"/><Relationship Id="rId550" Type="http://schemas.openxmlformats.org/officeDocument/2006/relationships/hyperlink" Target="https://www.synergysportstech.com/Synergy/Sport/Basketball/web/teamsst/Video/QuantifiedTeam2Printable.aspx?iTeamID=2137&amp;iSeasonID=2020&amp;iGameSubTypeID=83&amp;offensive=0&amp;pergame=0" TargetMode="External"/><Relationship Id="rId82" Type="http://schemas.openxmlformats.org/officeDocument/2006/relationships/hyperlink" Target="https://www.synergysportstech.com/Synergy/Sport/Basketball/web/teamsst/Video/QuantifiedTeam2Printable.aspx?iTeamID=2159&amp;iSeasonID=2020&amp;iGameSubTypeID=83&amp;offensive=0&amp;pergame=0" TargetMode="External"/><Relationship Id="rId203" Type="http://schemas.openxmlformats.org/officeDocument/2006/relationships/hyperlink" Target="https://www.synergysportstech.com/Synergy/Sport/Basketball/web/teamsst/Video/QuantifiedTeam2Printable.aspx?iTeamID=2140&amp;iSeasonID=2020&amp;iGameSubTypeID=83&amp;offensive=1&amp;pergame=0" TargetMode="External"/><Relationship Id="rId385" Type="http://schemas.openxmlformats.org/officeDocument/2006/relationships/hyperlink" Target="https://www.synergysportstech.com/Synergy/Sport/Basketball/web/teamsst/Video/QuantifiedTeam2Printable.aspx?iTeamID=2394&amp;iSeasonID=2020&amp;iGameSubTypeID=83&amp;offensive=1&amp;pergame=0" TargetMode="External"/><Relationship Id="rId592" Type="http://schemas.openxmlformats.org/officeDocument/2006/relationships/hyperlink" Target="https://www.synergysportstech.com/Synergy/Sport/Basketball/web/teamsst/Video/QuantifiedTeam2Printable.aspx?iTeamID=2235&amp;iSeasonID=2020&amp;iGameSubTypeID=83&amp;offensive=0&amp;pergame=0" TargetMode="External"/><Relationship Id="rId606" Type="http://schemas.openxmlformats.org/officeDocument/2006/relationships/hyperlink" Target="https://www.synergysportstech.com/Synergy/Sport/Basketball/web/teamsst/Video/QuantifiedTeam2Printable.aspx?iTeamID=2080&amp;iSeasonID=2020&amp;iGameSubTypeID=83&amp;offensive=0&amp;pergame=0" TargetMode="External"/><Relationship Id="rId648" Type="http://schemas.openxmlformats.org/officeDocument/2006/relationships/hyperlink" Target="https://www.synergysportstech.com/Synergy/Sport/Basketball/web/teamsst/Video/QuantifiedTeam2Printable.aspx?iTeamID=2372&amp;iSeasonID=2020&amp;iGameSubTypeID=83&amp;offensive=0&amp;pergame=0" TargetMode="External"/><Relationship Id="rId245" Type="http://schemas.openxmlformats.org/officeDocument/2006/relationships/hyperlink" Target="https://www.synergysportstech.com/Synergy/Sport/Basketball/web/teamsst/Video/QuantifiedTeam2Printable.aspx?iTeamID=1318&amp;iSeasonID=2020&amp;iGameSubTypeID=83&amp;offensive=1&amp;pergame=0" TargetMode="External"/><Relationship Id="rId287" Type="http://schemas.openxmlformats.org/officeDocument/2006/relationships/hyperlink" Target="https://www.synergysportstech.com/Synergy/Sport/Basketball/web/teamsst/Video/QuantifiedTeam2Printable.aspx?iTeamID=2274&amp;iSeasonID=2020&amp;iGameSubTypeID=83&amp;offensive=1&amp;pergame=0" TargetMode="External"/><Relationship Id="rId410" Type="http://schemas.openxmlformats.org/officeDocument/2006/relationships/hyperlink" Target="https://www.synergysportstech.com/Synergy/Sport/Basketball/web/teamsst/Video/QuantifiedTeam2Printable.aspx?iTeamID=982&amp;iSeasonID=2020&amp;iGameSubTypeID=83&amp;offensive=0&amp;pergame=0" TargetMode="External"/><Relationship Id="rId452" Type="http://schemas.openxmlformats.org/officeDocument/2006/relationships/hyperlink" Target="https://www.synergysportstech.com/Synergy/Sport/Basketball/web/teamsst/Video/QuantifiedTeam2Printable.aspx?iTeamID=2268&amp;iSeasonID=2020&amp;iGameSubTypeID=83&amp;offensive=0&amp;pergame=0" TargetMode="External"/><Relationship Id="rId494" Type="http://schemas.openxmlformats.org/officeDocument/2006/relationships/hyperlink" Target="https://www.synergysportstech.com/Synergy/Sport/Basketball/web/teamsst/Video/QuantifiedTeam2Printable.aspx?iTeamID=2195&amp;iSeasonID=2020&amp;iGameSubTypeID=83&amp;offensive=0&amp;pergame=0" TargetMode="External"/><Relationship Id="rId508" Type="http://schemas.openxmlformats.org/officeDocument/2006/relationships/hyperlink" Target="https://www.synergysportstech.com/Synergy/Sport/Basketball/web/teamsst/Video/QuantifiedTeam2Printable.aspx?iTeamID=2286&amp;iSeasonID=2020&amp;iGameSubTypeID=83&amp;offensive=0&amp;pergame=0" TargetMode="External"/><Relationship Id="rId105" Type="http://schemas.openxmlformats.org/officeDocument/2006/relationships/hyperlink" Target="https://www.synergysportstech.com/Synergy/Sport/Basketball/web/teamsst/Video/QuantifiedTeam2Printable.aspx?iTeamID=2090&amp;iSeasonID=2020&amp;iGameSubTypeID=83&amp;offensive=1&amp;pergame=0" TargetMode="External"/><Relationship Id="rId147" Type="http://schemas.openxmlformats.org/officeDocument/2006/relationships/hyperlink" Target="https://www.synergysportstech.com/Synergy/Sport/Basketball/web/teamsst/Video/QuantifiedTeam2Printable.aspx?iTeamID=2250&amp;iSeasonID=2020&amp;iGameSubTypeID=83&amp;offensive=1&amp;pergame=0" TargetMode="External"/><Relationship Id="rId312" Type="http://schemas.openxmlformats.org/officeDocument/2006/relationships/hyperlink" Target="https://www.synergysportstech.com/Synergy/Sport/Basketball/web/teamsst/Video/QuantifiedTeam2Printable.aspx?iTeamID=2211&amp;iSeasonID=2020&amp;iGameSubTypeID=83&amp;offensive=0&amp;pergame=0" TargetMode="External"/><Relationship Id="rId354" Type="http://schemas.openxmlformats.org/officeDocument/2006/relationships/hyperlink" Target="https://www.synergysportstech.com/Synergy/Sport/Basketball/web/teamsst/Video/QuantifiedTeam2Printable.aspx?iTeamID=2164&amp;iSeasonID=2020&amp;iGameSubTypeID=83&amp;offensive=0&amp;pergame=0" TargetMode="External"/><Relationship Id="rId51" Type="http://schemas.openxmlformats.org/officeDocument/2006/relationships/hyperlink" Target="https://www.synergysportstech.com/Synergy/Sport/Basketball/web/teamsst/Video/QuantifiedTeam2Printable.aspx?iTeamID=2165&amp;iSeasonID=2020&amp;iGameSubTypeID=83&amp;offensive=1&amp;pergame=0" TargetMode="External"/><Relationship Id="rId93" Type="http://schemas.openxmlformats.org/officeDocument/2006/relationships/hyperlink" Target="https://www.synergysportstech.com/Synergy/Sport/Basketball/web/teamsst/Video/QuantifiedTeam2Printable.aspx?iTeamID=2275&amp;iSeasonID=2020&amp;iGameSubTypeID=83&amp;offensive=1&amp;pergame=0" TargetMode="External"/><Relationship Id="rId189" Type="http://schemas.openxmlformats.org/officeDocument/2006/relationships/hyperlink" Target="https://www.synergysportstech.com/Synergy/Sport/Basketball/web/teamsst/Video/QuantifiedTeam2Printable.aspx?iTeamID=2072&amp;iSeasonID=2020&amp;iGameSubTypeID=83&amp;offensive=1&amp;pergame=0" TargetMode="External"/><Relationship Id="rId396" Type="http://schemas.openxmlformats.org/officeDocument/2006/relationships/hyperlink" Target="https://www.synergysportstech.com/Synergy/Sport/Basketball/web/teamsst/Video/QuantifiedTeam2Printable.aspx?iTeamID=2092&amp;iSeasonID=2020&amp;iGameSubTypeID=83&amp;offensive=0&amp;pergame=0" TargetMode="External"/><Relationship Id="rId561" Type="http://schemas.openxmlformats.org/officeDocument/2006/relationships/hyperlink" Target="https://www.synergysportstech.com/Synergy/Sport/Basketball/web/teamsst/Video/QuantifiedTeam2Printable.aspx?iTeamID=2184&amp;iSeasonID=2020&amp;iGameSubTypeID=83&amp;offensive=1&amp;pergame=0" TargetMode="External"/><Relationship Id="rId617" Type="http://schemas.openxmlformats.org/officeDocument/2006/relationships/hyperlink" Target="https://www.synergysportstech.com/Synergy/Sport/Basketball/web/teamsst/Video/QuantifiedTeam2Printable.aspx?iTeamID=2067&amp;iSeasonID=2020&amp;iGameSubTypeID=83&amp;offensive=1&amp;pergame=0" TargetMode="External"/><Relationship Id="rId659" Type="http://schemas.openxmlformats.org/officeDocument/2006/relationships/hyperlink" Target="https://www.synergysportstech.com/Synergy/Sport/Basketball/web/teamsst/Video/QuantifiedTeam2Printable.aspx?iTeamID=2397&amp;iSeasonID=2020&amp;iGameSubTypeID=83&amp;offensive=1&amp;pergame=0" TargetMode="External"/><Relationship Id="rId214" Type="http://schemas.openxmlformats.org/officeDocument/2006/relationships/hyperlink" Target="https://www.synergysportstech.com/Synergy/Sport/Basketball/web/teamsst/Video/QuantifiedTeam2Printable.aspx?iTeamID=2233&amp;iSeasonID=2020&amp;iGameSubTypeID=83&amp;offensive=0&amp;pergame=0" TargetMode="External"/><Relationship Id="rId256" Type="http://schemas.openxmlformats.org/officeDocument/2006/relationships/hyperlink" Target="https://www.synergysportstech.com/Synergy/Sport/Basketball/web/teamsst/Video/QuantifiedTeam2Printable.aspx?iTeamID=2099&amp;iSeasonID=2020&amp;iGameSubTypeID=83&amp;offensive=0&amp;pergame=0" TargetMode="External"/><Relationship Id="rId298" Type="http://schemas.openxmlformats.org/officeDocument/2006/relationships/hyperlink" Target="https://www.synergysportstech.com/Synergy/Sport/Basketball/web/teamsst/Video/QuantifiedTeam2Printable.aspx?iTeamID=2156&amp;iSeasonID=2020&amp;iGameSubTypeID=83&amp;offensive=0&amp;pergame=0" TargetMode="External"/><Relationship Id="rId421" Type="http://schemas.openxmlformats.org/officeDocument/2006/relationships/hyperlink" Target="https://www.synergysportstech.com/Synergy/Sport/Basketball/web/teamsst/Video/QuantifiedTeam2Printable.aspx?iTeamID=2211&amp;iSeasonID=2020&amp;iGameSubTypeID=83&amp;offensive=1&amp;pergame=0" TargetMode="External"/><Relationship Id="rId463" Type="http://schemas.openxmlformats.org/officeDocument/2006/relationships/hyperlink" Target="https://www.synergysportstech.com/Synergy/Sport/Basketball/web/teamsst/Video/QuantifiedTeam2Printable.aspx?iTeamID=2373&amp;iSeasonID=2020&amp;iGameSubTypeID=83&amp;offensive=1&amp;pergame=0" TargetMode="External"/><Relationship Id="rId519" Type="http://schemas.openxmlformats.org/officeDocument/2006/relationships/hyperlink" Target="https://www.synergysportstech.com/Synergy/Sport/Basketball/web/teamsst/Video/QuantifiedTeam2Printable.aspx?iTeamID=2401&amp;iSeasonID=2020&amp;iGameSubTypeID=83&amp;offensive=1&amp;pergame=0" TargetMode="External"/><Relationship Id="rId670" Type="http://schemas.openxmlformats.org/officeDocument/2006/relationships/hyperlink" Target="https://www.synergysportstech.com/Synergy/Sport/Basketball/web/teamsst/Video/QuantifiedTeam2Printable.aspx?iTeamID=3138&amp;iSeasonID=2020&amp;iGameSubTypeID=83&amp;offensive=0&amp;pergame=0" TargetMode="External"/><Relationship Id="rId116" Type="http://schemas.openxmlformats.org/officeDocument/2006/relationships/hyperlink" Target="https://www.synergysportstech.com/Synergy/Sport/Basketball/web/teamsst/Video/QuantifiedTeam2Printable.aspx?iTeamID=2309&amp;iSeasonID=2020&amp;iGameSubTypeID=83&amp;offensive=0&amp;pergame=0" TargetMode="External"/><Relationship Id="rId158" Type="http://schemas.openxmlformats.org/officeDocument/2006/relationships/hyperlink" Target="https://www.synergysportstech.com/Synergy/Sport/Basketball/web/teamsst/Video/QuantifiedTeam2Printable.aspx?iTeamID=2369&amp;iSeasonID=2020&amp;iGameSubTypeID=83&amp;offensive=0&amp;pergame=0" TargetMode="External"/><Relationship Id="rId323" Type="http://schemas.openxmlformats.org/officeDocument/2006/relationships/hyperlink" Target="https://www.synergysportstech.com/Synergy/Sport/Basketball/web/teamsst/Video/QuantifiedTeam2Printable.aspx?iTeamID=2741&amp;iSeasonID=2020&amp;iGameSubTypeID=83&amp;offensive=1&amp;pergame=0" TargetMode="External"/><Relationship Id="rId530" Type="http://schemas.openxmlformats.org/officeDocument/2006/relationships/hyperlink" Target="https://www.synergysportstech.com/Synergy/Sport/Basketball/web/teamsst/Video/QuantifiedTeam2Printable.aspx?iTeamID=2201&amp;iSeasonID=2020&amp;iGameSubTypeID=83&amp;offensive=0&amp;pergame=0" TargetMode="External"/><Relationship Id="rId20" Type="http://schemas.openxmlformats.org/officeDocument/2006/relationships/hyperlink" Target="https://www.synergysportstech.com/Synergy/Sport/Basketball/web/teamsst/Video/QuantifiedTeam2Printable.aspx?iTeamID=2176&amp;iSeasonID=2020&amp;iGameSubTypeID=83&amp;offensive=0&amp;pergame=0" TargetMode="External"/><Relationship Id="rId62" Type="http://schemas.openxmlformats.org/officeDocument/2006/relationships/hyperlink" Target="https://www.synergysportstech.com/Synergy/Sport/Basketball/web/teamsst/Video/QuantifiedTeam2Printable.aspx?iTeamID=974&amp;iSeasonID=2020&amp;iGameSubTypeID=83&amp;offensive=0&amp;pergame=0" TargetMode="External"/><Relationship Id="rId365" Type="http://schemas.openxmlformats.org/officeDocument/2006/relationships/hyperlink" Target="https://www.synergysportstech.com/Synergy/Sport/Basketball/web/teamsst/Video/QuantifiedTeam2Printable.aspx?iTeamID=2079&amp;iSeasonID=2020&amp;iGameSubTypeID=83&amp;offensive=1&amp;pergame=0" TargetMode="External"/><Relationship Id="rId572" Type="http://schemas.openxmlformats.org/officeDocument/2006/relationships/hyperlink" Target="https://www.synergysportstech.com/Synergy/Sport/Basketball/web/teamsst/Video/QuantifiedTeam2Printable.aspx?iTeamID=2308&amp;iSeasonID=2020&amp;iGameSubTypeID=83&amp;offensive=0&amp;pergame=0" TargetMode="External"/><Relationship Id="rId628" Type="http://schemas.openxmlformats.org/officeDocument/2006/relationships/hyperlink" Target="https://www.synergysportstech.com/Synergy/Sport/Basketball/web/teamsst/Video/QuantifiedTeam2Printable.aspx?iTeamID=2280&amp;iSeasonID=2020&amp;iGameSubTypeID=83&amp;offensive=0&amp;pergame=0" TargetMode="External"/><Relationship Id="rId225" Type="http://schemas.openxmlformats.org/officeDocument/2006/relationships/hyperlink" Target="https://www.synergysportstech.com/Synergy/Sport/Basketball/web/teamsst/Video/QuantifiedTeam2Printable.aspx?iTeamID=2367&amp;iSeasonID=2020&amp;iGameSubTypeID=83&amp;offensive=1&amp;pergame=0" TargetMode="External"/><Relationship Id="rId267" Type="http://schemas.openxmlformats.org/officeDocument/2006/relationships/hyperlink" Target="https://www.synergysportstech.com/Synergy/Sport/Basketball/web/teamsst/Video/QuantifiedTeam2Printable.aspx?iTeamID=2350&amp;iSeasonID=2020&amp;iGameSubTypeID=83&amp;offensive=1&amp;pergame=0" TargetMode="External"/><Relationship Id="rId432" Type="http://schemas.openxmlformats.org/officeDocument/2006/relationships/hyperlink" Target="https://www.synergysportstech.com/Synergy/Sport/Basketball/web/teamsst/Video/QuantifiedTeam2Printable.aspx?iTeamID=2089&amp;iSeasonID=2020&amp;iGameSubTypeID=83&amp;offensive=0&amp;pergame=0" TargetMode="External"/><Relationship Id="rId474" Type="http://schemas.openxmlformats.org/officeDocument/2006/relationships/hyperlink" Target="https://www.synergysportstech.com/Synergy/Sport/Basketball/web/teamsst/Video/QuantifiedTeam2Printable.aspx?iTeamID=2310&amp;iSeasonID=2020&amp;iGameSubTypeID=83&amp;offensive=0&amp;pergame=0" TargetMode="External"/><Relationship Id="rId127" Type="http://schemas.openxmlformats.org/officeDocument/2006/relationships/hyperlink" Target="https://www.synergysportstech.com/Synergy/Sport/Basketball/web/teamsst/Video/QuantifiedTeam2Printable.aspx?iTeamID=2240&amp;iSeasonID=2020&amp;iGameSubTypeID=83&amp;offensive=1&amp;pergame=0" TargetMode="External"/><Relationship Id="rId681" Type="http://schemas.openxmlformats.org/officeDocument/2006/relationships/hyperlink" Target="https://www.synergysportstech.com/Synergy/Sport/Basketball/web/teamsst/Video/QuantifiedTeam2Printable.aspx?iTeamID=2111&amp;iSeasonID=2020&amp;iGameSubTypeID=83&amp;offensive=1&amp;pergame=0" TargetMode="External"/><Relationship Id="rId31" Type="http://schemas.openxmlformats.org/officeDocument/2006/relationships/hyperlink" Target="https://www.synergysportstech.com/Synergy/Sport/Basketball/web/teamsst/Video/QuantifiedTeam2Printable.aspx?iTeamID=2171&amp;iSeasonID=2020&amp;iGameSubTypeID=83&amp;offensive=1&amp;pergame=0" TargetMode="External"/><Relationship Id="rId73" Type="http://schemas.openxmlformats.org/officeDocument/2006/relationships/hyperlink" Target="https://www.synergysportstech.com/Synergy/Sport/Basketball/web/teamsst/Video/QuantifiedTeam2Printable.aspx?iTeamID=2314&amp;iSeasonID=2020&amp;iGameSubTypeID=83&amp;offensive=1&amp;pergame=0" TargetMode="External"/><Relationship Id="rId169" Type="http://schemas.openxmlformats.org/officeDocument/2006/relationships/hyperlink" Target="https://www.synergysportstech.com/Synergy/Sport/Basketball/web/teamsst/Video/QuantifiedTeam2Printable.aspx?iTeamID=2066&amp;iSeasonID=2020&amp;iGameSubTypeID=83&amp;offensive=1&amp;pergame=0" TargetMode="External"/><Relationship Id="rId334" Type="http://schemas.openxmlformats.org/officeDocument/2006/relationships/hyperlink" Target="https://www.synergysportstech.com/Synergy/Sport/Basketball/web/teamsst/Video/QuantifiedTeam2Printable.aspx?iTeamID=2375&amp;iSeasonID=2020&amp;iGameSubTypeID=83&amp;offensive=0&amp;pergame=0" TargetMode="External"/><Relationship Id="rId376" Type="http://schemas.openxmlformats.org/officeDocument/2006/relationships/hyperlink" Target="https://www.synergysportstech.com/Synergy/Sport/Basketball/web/teamsst/Video/QuantifiedTeam2Printable.aspx?iTeamID=2394&amp;iSeasonID=2020&amp;iGameSubTypeID=83&amp;offensive=0&amp;pergame=0" TargetMode="External"/><Relationship Id="rId541" Type="http://schemas.openxmlformats.org/officeDocument/2006/relationships/hyperlink" Target="https://www.synergysportstech.com/Synergy/Sport/Basketball/web/teamsst/Video/QuantifiedTeam2Printable.aspx?iTeamID=2179&amp;iSeasonID=2020&amp;iGameSubTypeID=83&amp;offensive=1&amp;pergame=0" TargetMode="External"/><Relationship Id="rId583" Type="http://schemas.openxmlformats.org/officeDocument/2006/relationships/hyperlink" Target="https://www.synergysportstech.com/Synergy/Sport/Basketball/web/teamsst/Video/QuantifiedTeam2Printable.aspx?iTeamID=2157&amp;iSeasonID=2020&amp;iGameSubTypeID=83&amp;offensive=1&amp;pergame=0" TargetMode="External"/><Relationship Id="rId639" Type="http://schemas.openxmlformats.org/officeDocument/2006/relationships/hyperlink" Target="https://www.synergysportstech.com/Synergy/Sport/Basketball/web/teamsst/Video/QuantifiedTeam2Printable.aspx?iTeamID=963&amp;iSeasonID=2020&amp;iGameSubTypeID=83&amp;offensive=1&amp;pergame=0" TargetMode="External"/><Relationship Id="rId4" Type="http://schemas.openxmlformats.org/officeDocument/2006/relationships/hyperlink" Target="https://www.synergysportstech.com/Synergy/Sport/Basketball/web/teamsst/Video/QuantifiedTeam2Printable.aspx?iTeamID=2339&amp;iSeasonID=2020&amp;iGameSubTypeID=83&amp;offensive=0&amp;pergame=0" TargetMode="External"/><Relationship Id="rId180" Type="http://schemas.openxmlformats.org/officeDocument/2006/relationships/hyperlink" Target="https://www.synergysportstech.com/Synergy/Sport/Basketball/web/teamsst/Video/QuantifiedTeam2Printable.aspx?iTeamID=987&amp;iSeasonID=2020&amp;iGameSubTypeID=83&amp;offensive=0&amp;pergame=0" TargetMode="External"/><Relationship Id="rId236" Type="http://schemas.openxmlformats.org/officeDocument/2006/relationships/hyperlink" Target="https://www.synergysportstech.com/Synergy/Sport/Basketball/web/teamsst/Video/QuantifiedTeam2Printable.aspx?iTeamID=2272&amp;iSeasonID=2020&amp;iGameSubTypeID=83&amp;offensive=0&amp;pergame=0" TargetMode="External"/><Relationship Id="rId278" Type="http://schemas.openxmlformats.org/officeDocument/2006/relationships/hyperlink" Target="https://www.synergysportstech.com/Synergy/Sport/Basketball/web/teamsst/Video/QuantifiedTeam2Printable.aspx?iTeamID=2337&amp;iSeasonID=2020&amp;iGameSubTypeID=83&amp;offensive=0&amp;pergame=0" TargetMode="External"/><Relationship Id="rId401" Type="http://schemas.openxmlformats.org/officeDocument/2006/relationships/hyperlink" Target="https://www.synergysportstech.com/Synergy/Sport/Basketball/web/teamsst/Video/QuantifiedTeam2Printable.aspx?iTeamID=2101&amp;iSeasonID=2020&amp;iGameSubTypeID=83&amp;offensive=1&amp;pergame=0" TargetMode="External"/><Relationship Id="rId443" Type="http://schemas.openxmlformats.org/officeDocument/2006/relationships/hyperlink" Target="https://www.synergysportstech.com/Synergy/Sport/Basketball/web/teamsst/Video/QuantifiedTeam2Printable.aspx?iTeamID=2341&amp;iSeasonID=2020&amp;iGameSubTypeID=83&amp;offensive=1&amp;pergame=0" TargetMode="External"/><Relationship Id="rId650" Type="http://schemas.openxmlformats.org/officeDocument/2006/relationships/hyperlink" Target="https://www.synergysportstech.com/Synergy/Sport/Basketball/web/teamsst/Video/QuantifiedTeam2Printable.aspx?iTeamID=2285&amp;iSeasonID=2020&amp;iGameSubTypeID=83&amp;offensive=0&amp;pergame=0" TargetMode="External"/><Relationship Id="rId303" Type="http://schemas.openxmlformats.org/officeDocument/2006/relationships/hyperlink" Target="https://www.synergysportstech.com/Synergy/Sport/Basketball/web/teamsst/Video/QuantifiedTeam2Printable.aspx?iTeamID=978&amp;iSeasonID=2020&amp;iGameSubTypeID=83&amp;offensive=1&amp;pergame=0" TargetMode="External"/><Relationship Id="rId485" Type="http://schemas.openxmlformats.org/officeDocument/2006/relationships/hyperlink" Target="https://www.synergysportstech.com/Synergy/Sport/Basketball/web/teamsst/Video/QuantifiedTeam2Printable.aspx?iTeamID=2287&amp;iSeasonID=2020&amp;iGameSubTypeID=83&amp;offensive=1&amp;pergame=0" TargetMode="External"/><Relationship Id="rId42" Type="http://schemas.openxmlformats.org/officeDocument/2006/relationships/hyperlink" Target="https://www.synergysportstech.com/Synergy/Sport/Basketball/web/teamsst/Video/QuantifiedTeam2Printable.aspx?iTeamID=2161&amp;iSeasonID=2020&amp;iGameSubTypeID=83&amp;offensive=0&amp;pergame=0" TargetMode="External"/><Relationship Id="rId84" Type="http://schemas.openxmlformats.org/officeDocument/2006/relationships/hyperlink" Target="https://www.synergysportstech.com/Synergy/Sport/Basketball/web/teamsst/Video/QuantifiedTeam2Printable.aspx?iTeamID=2093&amp;iSeasonID=2020&amp;iGameSubTypeID=83&amp;offensive=0&amp;pergame=0" TargetMode="External"/><Relationship Id="rId138" Type="http://schemas.openxmlformats.org/officeDocument/2006/relationships/hyperlink" Target="https://www.synergysportstech.com/Synergy/Sport/Basketball/web/teamsst/Video/QuantifiedTeam2Printable.aspx?iTeamID=2327&amp;iSeasonID=2020&amp;iGameSubTypeID=83&amp;offensive=0&amp;pergame=0" TargetMode="External"/><Relationship Id="rId345" Type="http://schemas.openxmlformats.org/officeDocument/2006/relationships/hyperlink" Target="https://www.synergysportstech.com/Synergy/Sport/Basketball/web/teamsst/Video/QuantifiedTeam2Printable.aspx?iTeamID=2378&amp;iSeasonID=2020&amp;iGameSubTypeID=83&amp;offensive=1&amp;pergame=0" TargetMode="External"/><Relationship Id="rId387" Type="http://schemas.openxmlformats.org/officeDocument/2006/relationships/hyperlink" Target="https://www.synergysportstech.com/Synergy/Sport/Basketball/web/teamsst/Video/QuantifiedTeam2Printable.aspx?iTeamID=2621&amp;iSeasonID=2020&amp;iGameSubTypeID=83&amp;offensive=1&amp;pergame=0" TargetMode="External"/><Relationship Id="rId510" Type="http://schemas.openxmlformats.org/officeDocument/2006/relationships/hyperlink" Target="https://www.synergysportstech.com/Synergy/Sport/Basketball/web/teamsst/Video/QuantifiedTeam2Printable.aspx?iTeamID=2275&amp;iSeasonID=2020&amp;iGameSubTypeID=83&amp;offensive=0&amp;pergame=0" TargetMode="External"/><Relationship Id="rId552" Type="http://schemas.openxmlformats.org/officeDocument/2006/relationships/hyperlink" Target="https://www.synergysportstech.com/Synergy/Sport/Basketball/web/teamsst/Video/QuantifiedTeam2Printable.aspx?iTeamID=2074&amp;iSeasonID=2020&amp;iGameSubTypeID=83&amp;offensive=0&amp;pergame=0" TargetMode="External"/><Relationship Id="rId594" Type="http://schemas.openxmlformats.org/officeDocument/2006/relationships/hyperlink" Target="https://www.synergysportstech.com/Synergy/Sport/Basketball/web/teamsst/Video/QuantifiedTeam2Printable.aspx?iTeamID=2288&amp;iSeasonID=2020&amp;iGameSubTypeID=83&amp;offensive=0&amp;pergame=0" TargetMode="External"/><Relationship Id="rId608" Type="http://schemas.openxmlformats.org/officeDocument/2006/relationships/hyperlink" Target="https://www.synergysportstech.com/Synergy/Sport/Basketball/web/teamsst/Video/QuantifiedTeam2Printable.aspx?iTeamID=2621&amp;iSeasonID=2020&amp;iGameSubTypeID=83&amp;offensive=0&amp;pergame=0" TargetMode="External"/><Relationship Id="rId191" Type="http://schemas.openxmlformats.org/officeDocument/2006/relationships/hyperlink" Target="https://www.synergysportstech.com/Synergy/Sport/Basketball/web/teamsst/Video/QuantifiedTeam2Printable.aspx?iTeamID=997&amp;iSeasonID=2020&amp;iGameSubTypeID=83&amp;offensive=1&amp;pergame=0" TargetMode="External"/><Relationship Id="rId205" Type="http://schemas.openxmlformats.org/officeDocument/2006/relationships/hyperlink" Target="https://www.synergysportstech.com/Synergy/Sport/Basketball/web/teamsst/Video/QuantifiedTeam2Printable.aspx?iTeamID=2288&amp;iSeasonID=2020&amp;iGameSubTypeID=83&amp;offensive=1&amp;pergame=0" TargetMode="External"/><Relationship Id="rId247" Type="http://schemas.openxmlformats.org/officeDocument/2006/relationships/hyperlink" Target="https://www.synergysportstech.com/Synergy/Sport/Basketball/web/teamsst/Video/QuantifiedTeam2Printable.aspx?iTeamID=2334&amp;iSeasonID=2020&amp;iGameSubTypeID=83&amp;offensive=1&amp;pergame=0" TargetMode="External"/><Relationship Id="rId412" Type="http://schemas.openxmlformats.org/officeDocument/2006/relationships/hyperlink" Target="https://www.synergysportstech.com/Synergy/Sport/Basketball/web/teamsst/Video/QuantifiedTeam2Printable.aspx?iTeamID=2227&amp;iSeasonID=2020&amp;iGameSubTypeID=83&amp;offensive=0&amp;pergame=0" TargetMode="External"/><Relationship Id="rId107" Type="http://schemas.openxmlformats.org/officeDocument/2006/relationships/hyperlink" Target="https://www.synergysportstech.com/Synergy/Sport/Basketball/web/teamsst/Video/QuantifiedTeam2Printable.aspx?iTeamID=2365&amp;iSeasonID=2020&amp;iGameSubTypeID=83&amp;offensive=1&amp;pergame=0" TargetMode="External"/><Relationship Id="rId289" Type="http://schemas.openxmlformats.org/officeDocument/2006/relationships/hyperlink" Target="https://www.synergysportstech.com/Synergy/Sport/Basketball/web/teamsst/Video/QuantifiedTeam2Printable.aspx?iTeamID=2391&amp;iSeasonID=2020&amp;iGameSubTypeID=83&amp;offensive=1&amp;pergame=0" TargetMode="External"/><Relationship Id="rId454" Type="http://schemas.openxmlformats.org/officeDocument/2006/relationships/hyperlink" Target="https://www.synergysportstech.com/Synergy/Sport/Basketball/web/teamsst/Video/QuantifiedTeam2Printable.aspx?iTeamID=2231&amp;iSeasonID=2020&amp;iGameSubTypeID=83&amp;offensive=0&amp;pergame=0" TargetMode="External"/><Relationship Id="rId496" Type="http://schemas.openxmlformats.org/officeDocument/2006/relationships/hyperlink" Target="https://www.synergysportstech.com/Synergy/Sport/Basketball/web/teamsst/Video/QuantifiedTeam2Printable.aspx?iTeamID=2098&amp;iSeasonID=2020&amp;iGameSubTypeID=83&amp;offensive=0&amp;pergame=0" TargetMode="External"/><Relationship Id="rId661" Type="http://schemas.openxmlformats.org/officeDocument/2006/relationships/hyperlink" Target="https://www.synergysportstech.com/Synergy/Sport/Basketball/web/teamsst/Video/QuantifiedTeam2Printable.aspx?iTeamID=2678&amp;iSeasonID=2020&amp;iGameSubTypeID=83&amp;offensive=1&amp;pergame=0" TargetMode="External"/><Relationship Id="rId11" Type="http://schemas.openxmlformats.org/officeDocument/2006/relationships/hyperlink" Target="https://www.synergysportstech.com/Synergy/Sport/Basketball/web/teamsst/Video/QuantifiedTeam2Printable.aspx?iTeamID=965&amp;iSeasonID=2020&amp;iGameSubTypeID=83&amp;offensive=1&amp;pergame=0" TargetMode="External"/><Relationship Id="rId53" Type="http://schemas.openxmlformats.org/officeDocument/2006/relationships/hyperlink" Target="https://www.synergysportstech.com/Synergy/Sport/Basketball/web/teamsst/Video/QuantifiedTeam2Printable.aspx?iTeamID=2281&amp;iSeasonID=2020&amp;iGameSubTypeID=83&amp;offensive=1&amp;pergame=0" TargetMode="External"/><Relationship Id="rId149" Type="http://schemas.openxmlformats.org/officeDocument/2006/relationships/hyperlink" Target="https://www.synergysportstech.com/Synergy/Sport/Basketball/web/teamsst/Video/QuantifiedTeam2Printable.aspx?iTeamID=2262&amp;iSeasonID=2020&amp;iGameSubTypeID=83&amp;offensive=1&amp;pergame=0" TargetMode="External"/><Relationship Id="rId314" Type="http://schemas.openxmlformats.org/officeDocument/2006/relationships/hyperlink" Target="https://www.synergysportstech.com/Synergy/Sport/Basketball/web/teamsst/Video/QuantifiedTeam2Printable.aspx?iTeamID=2202&amp;iSeasonID=2020&amp;iGameSubTypeID=83&amp;offensive=0&amp;pergame=0" TargetMode="External"/><Relationship Id="rId356" Type="http://schemas.openxmlformats.org/officeDocument/2006/relationships/hyperlink" Target="https://www.synergysportstech.com/Synergy/Sport/Basketball/web/teamsst/Video/QuantifiedTeam2Printable.aspx?iTeamID=2403&amp;iSeasonID=2020&amp;iGameSubTypeID=83&amp;offensive=0&amp;pergame=0" TargetMode="External"/><Relationship Id="rId398" Type="http://schemas.openxmlformats.org/officeDocument/2006/relationships/hyperlink" Target="https://www.synergysportstech.com/Synergy/Sport/Basketball/web/teamsst/Video/QuantifiedTeam2Printable.aspx?iTeamID=2289&amp;iSeasonID=2020&amp;iGameSubTypeID=83&amp;offensive=0&amp;pergame=0" TargetMode="External"/><Relationship Id="rId521" Type="http://schemas.openxmlformats.org/officeDocument/2006/relationships/hyperlink" Target="https://www.synergysportstech.com/Synergy/Sport/Basketball/web/teamsst/Video/QuantifiedTeam2Printable.aspx?iTeamID=2062&amp;iSeasonID=2020&amp;iGameSubTypeID=83&amp;offensive=1&amp;pergame=0" TargetMode="External"/><Relationship Id="rId563" Type="http://schemas.openxmlformats.org/officeDocument/2006/relationships/hyperlink" Target="https://www.synergysportstech.com/Synergy/Sport/Basketball/web/teamsst/Video/QuantifiedTeam2Printable.aspx?iTeamID=2388&amp;iSeasonID=2020&amp;iGameSubTypeID=83&amp;offensive=1&amp;pergame=0" TargetMode="External"/><Relationship Id="rId619" Type="http://schemas.openxmlformats.org/officeDocument/2006/relationships/hyperlink" Target="https://www.synergysportstech.com/Synergy/Sport/Basketball/web/teamsst/Video/QuantifiedTeam2Printable.aspx?iTeamID=2187&amp;iSeasonID=2020&amp;iGameSubTypeID=83&amp;offensive=1&amp;pergame=0" TargetMode="External"/><Relationship Id="rId95" Type="http://schemas.openxmlformats.org/officeDocument/2006/relationships/hyperlink" Target="https://www.synergysportstech.com/Synergy/Sport/Basketball/web/teamsst/Video/QuantifiedTeam2Printable.aspx?iTeamID=2181&amp;iSeasonID=2020&amp;iGameSubTypeID=83&amp;offensive=1&amp;pergame=0" TargetMode="External"/><Relationship Id="rId160" Type="http://schemas.openxmlformats.org/officeDocument/2006/relationships/hyperlink" Target="https://www.synergysportstech.com/Synergy/Sport/Basketball/web/teamsst/Video/QuantifiedTeam2Printable.aspx?iTeamID=2076&amp;iSeasonID=2020&amp;iGameSubTypeID=83&amp;offensive=0&amp;pergame=0" TargetMode="External"/><Relationship Id="rId216" Type="http://schemas.openxmlformats.org/officeDocument/2006/relationships/hyperlink" Target="https://www.synergysportstech.com/Synergy/Sport/Basketball/web/teamsst/Video/QuantifiedTeam2Printable.aspx?iTeamID=2223&amp;iSeasonID=2020&amp;iGameSubTypeID=83&amp;offensive=0&amp;pergame=0" TargetMode="External"/><Relationship Id="rId423" Type="http://schemas.openxmlformats.org/officeDocument/2006/relationships/hyperlink" Target="https://www.synergysportstech.com/Synergy/Sport/Basketball/web/teamsst/Video/QuantifiedTeam2Printable.aspx?iTeamID=2326&amp;iSeasonID=2020&amp;iGameSubTypeID=83&amp;offensive=1&amp;pergame=0" TargetMode="External"/><Relationship Id="rId258" Type="http://schemas.openxmlformats.org/officeDocument/2006/relationships/hyperlink" Target="https://www.synergysportstech.com/Synergy/Sport/Basketball/web/teamsst/Video/QuantifiedTeam2Printable.aspx?iTeamID=2321&amp;iSeasonID=2020&amp;iGameSubTypeID=83&amp;offensive=0&amp;pergame=0" TargetMode="External"/><Relationship Id="rId465" Type="http://schemas.openxmlformats.org/officeDocument/2006/relationships/hyperlink" Target="https://www.synergysportstech.com/Synergy/Sport/Basketball/web/teamsst/Video/QuantifiedTeam2Printable.aspx?iTeamID=2386&amp;iSeasonID=2020&amp;iGameSubTypeID=83&amp;offensive=1&amp;pergame=0" TargetMode="External"/><Relationship Id="rId630" Type="http://schemas.openxmlformats.org/officeDocument/2006/relationships/hyperlink" Target="https://www.synergysportstech.com/Synergy/Sport/Basketball/web/teamsst/Video/QuantifiedTeam2Printable.aspx?iTeamID=2277&amp;iSeasonID=2020&amp;iGameSubTypeID=83&amp;offensive=0&amp;pergame=0" TargetMode="External"/><Relationship Id="rId672" Type="http://schemas.openxmlformats.org/officeDocument/2006/relationships/hyperlink" Target="https://www.synergysportstech.com/Synergy/Sport/Basketball/web/teamsst/Video/QuantifiedTeam2Printable.aspx?iTeamID=2228&amp;iSeasonID=2020&amp;iGameSubTypeID=83&amp;offensive=0&amp;pergame=0" TargetMode="External"/><Relationship Id="rId22" Type="http://schemas.openxmlformats.org/officeDocument/2006/relationships/hyperlink" Target="https://www.synergysportstech.com/Synergy/Sport/Basketball/web/teamsst/Video/QuantifiedTeam2Printable.aspx?iTeamID=2215&amp;iSeasonID=2020&amp;iGameSubTypeID=83&amp;offensive=0&amp;pergame=0" TargetMode="External"/><Relationship Id="rId64" Type="http://schemas.openxmlformats.org/officeDocument/2006/relationships/hyperlink" Target="https://www.synergysportstech.com/Synergy/Sport/Basketball/web/teamsst/Video/QuantifiedTeam2Printable.aspx?iTeamID=2302&amp;iSeasonID=2020&amp;iGameSubTypeID=83&amp;offensive=0&amp;pergame=0" TargetMode="External"/><Relationship Id="rId118" Type="http://schemas.openxmlformats.org/officeDocument/2006/relationships/hyperlink" Target="https://www.synergysportstech.com/Synergy/Sport/Basketball/web/teamsst/Video/QuantifiedTeam2Printable.aspx?iTeamID=2347&amp;iSeasonID=2020&amp;iGameSubTypeID=83&amp;offensive=0&amp;pergame=0" TargetMode="External"/><Relationship Id="rId325" Type="http://schemas.openxmlformats.org/officeDocument/2006/relationships/hyperlink" Target="https://www.synergysportstech.com/Synergy/Sport/Basketball/web/teamsst/Video/QuantifiedTeam2Printable.aspx?iTeamID=2085&amp;iSeasonID=2020&amp;iGameSubTypeID=83&amp;offensive=1&amp;pergame=0" TargetMode="External"/><Relationship Id="rId367" Type="http://schemas.openxmlformats.org/officeDocument/2006/relationships/hyperlink" Target="https://www.synergysportstech.com/Synergy/Sport/Basketball/web/teamsst/Video/QuantifiedTeam2Printable.aspx?iTeamID=964&amp;iSeasonID=2020&amp;iGameSubTypeID=83&amp;offensive=1&amp;pergame=0" TargetMode="External"/><Relationship Id="rId532" Type="http://schemas.openxmlformats.org/officeDocument/2006/relationships/hyperlink" Target="https://www.synergysportstech.com/Synergy/Sport/Basketball/web/teamsst/Video/QuantifiedTeam2Printable.aspx?iTeamID=2386&amp;iSeasonID=2020&amp;iGameSubTypeID=83&amp;offensive=0&amp;pergame=0" TargetMode="External"/><Relationship Id="rId574" Type="http://schemas.openxmlformats.org/officeDocument/2006/relationships/hyperlink" Target="https://www.synergysportstech.com/Synergy/Sport/Basketball/web/teamsst/Video/QuantifiedTeam2Printable.aspx?iTeamID=995&amp;iSeasonID=2020&amp;iGameSubTypeID=83&amp;offensive=0&amp;pergame=0" TargetMode="External"/><Relationship Id="rId171" Type="http://schemas.openxmlformats.org/officeDocument/2006/relationships/hyperlink" Target="https://www.synergysportstech.com/Synergy/Sport/Basketball/web/teamsst/Video/QuantifiedTeam2Printable.aspx?iTeamID=2236&amp;iSeasonID=2020&amp;iGameSubTypeID=83&amp;offensive=1&amp;pergame=0" TargetMode="External"/><Relationship Id="rId227" Type="http://schemas.openxmlformats.org/officeDocument/2006/relationships/hyperlink" Target="https://www.synergysportstech.com/Synergy/Sport/Basketball/web/teamsst/Video/QuantifiedTeam2Printable.aspx?iTeamID=2233&amp;iSeasonID=2020&amp;iGameSubTypeID=83&amp;offensive=1&amp;pergame=0" TargetMode="External"/><Relationship Id="rId269" Type="http://schemas.openxmlformats.org/officeDocument/2006/relationships/hyperlink" Target="https://www.synergysportstech.com/Synergy/Sport/Basketball/web/teamsst/Video/QuantifiedTeam2Printable.aspx?iTeamID=2374&amp;iSeasonID=2020&amp;iGameSubTypeID=83&amp;offensive=1&amp;pergame=0" TargetMode="External"/><Relationship Id="rId434" Type="http://schemas.openxmlformats.org/officeDocument/2006/relationships/hyperlink" Target="https://www.synergysportstech.com/Synergy/Sport/Basketball/web/teamsst/Video/QuantifiedTeam2Printable.aspx?iTeamID=5600&amp;iSeasonID=2020&amp;iGameSubTypeID=83&amp;offensive=0&amp;pergame=0" TargetMode="External"/><Relationship Id="rId476" Type="http://schemas.openxmlformats.org/officeDocument/2006/relationships/hyperlink" Target="https://www.synergysportstech.com/Synergy/Sport/Basketball/web/teamsst/Video/QuantifiedTeam2Printable.aspx?iTeamID=2244&amp;iSeasonID=2020&amp;iGameSubTypeID=83&amp;offensive=0&amp;pergame=0" TargetMode="External"/><Relationship Id="rId641" Type="http://schemas.openxmlformats.org/officeDocument/2006/relationships/hyperlink" Target="https://www.synergysportstech.com/Synergy/Sport/Basketball/web/teamsst/Video/QuantifiedTeam2Printable.aspx?iTeamID=2259&amp;iSeasonID=2020&amp;iGameSubTypeID=83&amp;offensive=1&amp;pergame=0" TargetMode="External"/><Relationship Id="rId683" Type="http://schemas.openxmlformats.org/officeDocument/2006/relationships/hyperlink" Target="https://www.synergysportstech.com/Synergy/Sport/Basketball/web/teamsst/Video/QuantifiedTeam2Printable.aspx?iTeamID=2271&amp;iSeasonID=2020&amp;iGameSubTypeID=83&amp;offensive=1&amp;pergame=0" TargetMode="External"/><Relationship Id="rId33" Type="http://schemas.openxmlformats.org/officeDocument/2006/relationships/hyperlink" Target="https://www.synergysportstech.com/Synergy/Sport/Basketball/web/teamsst/Video/QuantifiedTeam2Printable.aspx?iTeamID=970&amp;iSeasonID=2020&amp;iGameSubTypeID=83&amp;offensive=1&amp;pergame=0" TargetMode="External"/><Relationship Id="rId129" Type="http://schemas.openxmlformats.org/officeDocument/2006/relationships/hyperlink" Target="https://www.synergysportstech.com/Synergy/Sport/Basketball/web/teamsst/Video/QuantifiedTeam2Printable.aspx?iTeamID=2263&amp;iSeasonID=2020&amp;iGameSubTypeID=83&amp;offensive=1&amp;pergame=0" TargetMode="External"/><Relationship Id="rId280" Type="http://schemas.openxmlformats.org/officeDocument/2006/relationships/hyperlink" Target="https://www.synergysportstech.com/Synergy/Sport/Basketball/web/teamsst/Video/QuantifiedTeam2Printable.aspx?iTeamID=2153&amp;iSeasonID=2020&amp;iGameSubTypeID=83&amp;offensive=0&amp;pergame=0" TargetMode="External"/><Relationship Id="rId336" Type="http://schemas.openxmlformats.org/officeDocument/2006/relationships/hyperlink" Target="https://www.synergysportstech.com/Synergy/Sport/Basketball/web/teamsst/Video/QuantifiedTeam2Printable.aspx?iTeamID=2330&amp;iSeasonID=2020&amp;iGameSubTypeID=83&amp;offensive=0&amp;pergame=0" TargetMode="External"/><Relationship Id="rId501" Type="http://schemas.openxmlformats.org/officeDocument/2006/relationships/hyperlink" Target="https://www.synergysportstech.com/Synergy/Sport/Basketball/web/teamsst/Video/QuantifiedTeam2Printable.aspx?iTeamID=2304&amp;iSeasonID=2020&amp;iGameSubTypeID=83&amp;offensive=1&amp;pergame=0" TargetMode="External"/><Relationship Id="rId543" Type="http://schemas.openxmlformats.org/officeDocument/2006/relationships/hyperlink" Target="https://www.synergysportstech.com/Synergy/Sport/Basketball/web/teamsst/Video/QuantifiedTeam2Printable.aspx?iTeamID=2098&amp;iSeasonID=2020&amp;iGameSubTypeID=83&amp;offensive=1&amp;pergame=0" TargetMode="External"/><Relationship Id="rId75" Type="http://schemas.openxmlformats.org/officeDocument/2006/relationships/hyperlink" Target="https://www.synergysportstech.com/Synergy/Sport/Basketball/web/teamsst/Video/QuantifiedTeam2Printable.aspx?iTeamID=1323&amp;iSeasonID=2020&amp;iGameSubTypeID=83&amp;offensive=1&amp;pergame=0" TargetMode="External"/><Relationship Id="rId140" Type="http://schemas.openxmlformats.org/officeDocument/2006/relationships/hyperlink" Target="https://www.synergysportstech.com/Synergy/Sport/Basketball/web/teamsst/Video/QuantifiedTeam2Printable.aspx?iTeamID=2311&amp;iSeasonID=2020&amp;iGameSubTypeID=83&amp;offensive=0&amp;pergame=0" TargetMode="External"/><Relationship Id="rId182" Type="http://schemas.openxmlformats.org/officeDocument/2006/relationships/hyperlink" Target="https://www.synergysportstech.com/Synergy/Sport/Basketball/web/teamsst/Video/QuantifiedTeam2Printable.aspx?iTeamID=2354&amp;iSeasonID=2020&amp;iGameSubTypeID=83&amp;offensive=0&amp;pergame=0" TargetMode="External"/><Relationship Id="rId378" Type="http://schemas.openxmlformats.org/officeDocument/2006/relationships/hyperlink" Target="https://www.synergysportstech.com/Synergy/Sport/Basketball/web/teamsst/Video/QuantifiedTeam2Printable.aspx?iTeamID=2408&amp;iSeasonID=2020&amp;iGameSubTypeID=83&amp;offensive=0&amp;pergame=0" TargetMode="External"/><Relationship Id="rId403" Type="http://schemas.openxmlformats.org/officeDocument/2006/relationships/hyperlink" Target="https://www.synergysportstech.com/Synergy/Sport/Basketball/web/teamsst/Video/QuantifiedTeam2Printable.aspx?iTeamID=2195&amp;iSeasonID=2020&amp;iGameSubTypeID=83&amp;offensive=1&amp;pergame=0" TargetMode="External"/><Relationship Id="rId585" Type="http://schemas.openxmlformats.org/officeDocument/2006/relationships/hyperlink" Target="https://www.synergysportstech.com/Synergy/Sport/Basketball/web/teamsst/Video/QuantifiedTeam2Printable.aspx?iTeamID=2249&amp;iSeasonID=2020&amp;iGameSubTypeID=83&amp;offensive=1&amp;pergame=0" TargetMode="External"/><Relationship Id="rId6" Type="http://schemas.openxmlformats.org/officeDocument/2006/relationships/hyperlink" Target="https://www.synergysportstech.com/Synergy/Sport/Basketball/web/teamsst/Video/QuantifiedTeam2Printable.aspx?iTeamID=2106&amp;iSeasonID=2020&amp;iGameSubTypeID=83&amp;offensive=0&amp;pergame=0" TargetMode="External"/><Relationship Id="rId238" Type="http://schemas.openxmlformats.org/officeDocument/2006/relationships/hyperlink" Target="https://www.synergysportstech.com/Synergy/Sport/Basketball/web/teamsst/Video/QuantifiedTeam2Printable.aspx?iTeamID=999&amp;iSeasonID=2020&amp;iGameSubTypeID=83&amp;offensive=0&amp;pergame=0" TargetMode="External"/><Relationship Id="rId445" Type="http://schemas.openxmlformats.org/officeDocument/2006/relationships/hyperlink" Target="https://www.synergysportstech.com/Synergy/Sport/Basketball/web/teamsst/Video/QuantifiedTeam2Printable.aspx?iTeamID=2173&amp;iSeasonID=2020&amp;iGameSubTypeID=83&amp;offensive=1&amp;pergame=0" TargetMode="External"/><Relationship Id="rId487" Type="http://schemas.openxmlformats.org/officeDocument/2006/relationships/hyperlink" Target="https://www.synergysportstech.com/Synergy/Sport/Basketball/web/teamsst/Video/QuantifiedTeam2Printable.aspx?iTeamID=2402&amp;iSeasonID=2020&amp;iGameSubTypeID=83&amp;offensive=1&amp;pergame=0" TargetMode="External"/><Relationship Id="rId610" Type="http://schemas.openxmlformats.org/officeDocument/2006/relationships/hyperlink" Target="https://www.synergysportstech.com/Synergy/Sport/Basketball/web/teamsst/Video/QuantifiedTeam2Printable.aspx?iTeamID=969&amp;iSeasonID=2020&amp;iGameSubTypeID=83&amp;offensive=0&amp;pergame=0" TargetMode="External"/><Relationship Id="rId652" Type="http://schemas.openxmlformats.org/officeDocument/2006/relationships/hyperlink" Target="https://www.synergysportstech.com/Synergy/Sport/Basketball/web/teamsst/Video/QuantifiedTeam2Printable.aspx?iTeamID=2391&amp;iSeasonID=2020&amp;iGameSubTypeID=83&amp;offensive=0&amp;pergame=0" TargetMode="External"/><Relationship Id="rId291" Type="http://schemas.openxmlformats.org/officeDocument/2006/relationships/hyperlink" Target="https://www.synergysportstech.com/Synergy/Sport/Basketball/web/teamsst/Video/QuantifiedTeam2Printable.aspx?iTeamID=2312&amp;iSeasonID=2020&amp;iGameSubTypeID=83&amp;offensive=1&amp;pergame=0" TargetMode="External"/><Relationship Id="rId305" Type="http://schemas.openxmlformats.org/officeDocument/2006/relationships/hyperlink" Target="https://www.synergysportstech.com/Synergy/Sport/Basketball/web/teamsst/Video/QuantifiedTeam2Printable.aspx?iTeamID=2129&amp;iSeasonID=2020&amp;iGameSubTypeID=83&amp;offensive=1&amp;pergame=0" TargetMode="External"/><Relationship Id="rId347" Type="http://schemas.openxmlformats.org/officeDocument/2006/relationships/hyperlink" Target="https://www.synergysportstech.com/Synergy/Sport/Basketball/web/teamsst/Video/QuantifiedTeam2Printable.aspx?iTeamID=2260&amp;iSeasonID=2020&amp;iGameSubTypeID=83&amp;offensive=1&amp;pergame=0" TargetMode="External"/><Relationship Id="rId512" Type="http://schemas.openxmlformats.org/officeDocument/2006/relationships/hyperlink" Target="https://www.synergysportstech.com/Synergy/Sport/Basketball/web/teamsst/Video/QuantifiedTeam2Printable.aspx?iTeamID=2273&amp;iSeasonID=2020&amp;iGameSubTypeID=83&amp;offensive=0&amp;pergame=0" TargetMode="External"/><Relationship Id="rId44" Type="http://schemas.openxmlformats.org/officeDocument/2006/relationships/hyperlink" Target="https://www.synergysportstech.com/Synergy/Sport/Basketball/web/teamsst/Video/QuantifiedTeam2Printable.aspx?iTeamID=975&amp;iSeasonID=2020&amp;iGameSubTypeID=83&amp;offensive=0&amp;pergame=0" TargetMode="External"/><Relationship Id="rId86" Type="http://schemas.openxmlformats.org/officeDocument/2006/relationships/hyperlink" Target="https://www.synergysportstech.com/Synergy/Sport/Basketball/web/teamsst/Video/QuantifiedTeam2Printable.aspx?iTeamID=2253&amp;iSeasonID=2020&amp;iGameSubTypeID=83&amp;offensive=0&amp;pergame=0" TargetMode="External"/><Relationship Id="rId151" Type="http://schemas.openxmlformats.org/officeDocument/2006/relationships/hyperlink" Target="https://www.synergysportstech.com/Synergy/Sport/Basketball/web/teamsst/Video/QuantifiedTeam2Printable.aspx?iTeamID=2399&amp;iSeasonID=2020&amp;iGameSubTypeID=83&amp;offensive=1&amp;pergame=0" TargetMode="External"/><Relationship Id="rId389" Type="http://schemas.openxmlformats.org/officeDocument/2006/relationships/hyperlink" Target="https://www.synergysportstech.com/Synergy/Sport/Basketball/web/teamsst/Video/QuantifiedTeam2Printable.aspx?iTeamID=2115&amp;iSeasonID=2020&amp;iGameSubTypeID=83&amp;offensive=1&amp;pergame=0" TargetMode="External"/><Relationship Id="rId554" Type="http://schemas.openxmlformats.org/officeDocument/2006/relationships/hyperlink" Target="https://www.synergysportstech.com/Synergy/Sport/Basketball/web/teamsst/Video/QuantifiedTeam2Printable.aspx?iTeamID=2328&amp;iSeasonID=2020&amp;iGameSubTypeID=83&amp;offensive=0&amp;pergame=0" TargetMode="External"/><Relationship Id="rId596" Type="http://schemas.openxmlformats.org/officeDocument/2006/relationships/hyperlink" Target="https://www.synergysportstech.com/Synergy/Sport/Basketball/web/teamsst/Video/QuantifiedTeam2Printable.aspx?iTeamID=2140&amp;iSeasonID=2020&amp;iGameSubTypeID=83&amp;offensive=0&amp;pergame=0" TargetMode="External"/><Relationship Id="rId193" Type="http://schemas.openxmlformats.org/officeDocument/2006/relationships/hyperlink" Target="https://www.synergysportstech.com/Synergy/Sport/Basketball/web/teamsst/Video/QuantifiedTeam2Printable.aspx?iTeamID=2164&amp;iSeasonID=2020&amp;iGameSubTypeID=83&amp;offensive=1&amp;pergame=0" TargetMode="External"/><Relationship Id="rId207" Type="http://schemas.openxmlformats.org/officeDocument/2006/relationships/hyperlink" Target="https://www.synergysportstech.com/Synergy/Sport/Basketball/web/teamsst/Video/QuantifiedTeam2Printable.aspx?iTeamID=2342&amp;iSeasonID=2020&amp;iGameSubTypeID=83&amp;offensive=1&amp;pergame=0" TargetMode="External"/><Relationship Id="rId249" Type="http://schemas.openxmlformats.org/officeDocument/2006/relationships/hyperlink" Target="https://www.synergysportstech.com/Synergy/Sport/Basketball/web/teamsst/Video/QuantifiedTeam2Printable.aspx?iTeamID=2305&amp;iSeasonID=2020&amp;iGameSubTypeID=83&amp;offensive=1&amp;pergame=0" TargetMode="External"/><Relationship Id="rId414" Type="http://schemas.openxmlformats.org/officeDocument/2006/relationships/hyperlink" Target="https://www.synergysportstech.com/Synergy/Sport/Basketball/web/teamsst/Video/QuantifiedTeam2Printable.aspx?iTeamID=2753&amp;iSeasonID=2020&amp;iGameSubTypeID=83&amp;offensive=0&amp;pergame=0" TargetMode="External"/><Relationship Id="rId456" Type="http://schemas.openxmlformats.org/officeDocument/2006/relationships/hyperlink" Target="https://www.synergysportstech.com/Synergy/Sport/Basketball/web/teamsst/Video/QuantifiedTeam2Printable.aspx?iTeamID=2109&amp;iSeasonID=2020&amp;iGameSubTypeID=83&amp;offensive=0&amp;pergame=0" TargetMode="External"/><Relationship Id="rId498" Type="http://schemas.openxmlformats.org/officeDocument/2006/relationships/hyperlink" Target="https://www.synergysportstech.com/Synergy/Sport/Basketball/web/teamsst/Video/QuantifiedTeam2Printable.aspx?iTeamID=2096&amp;iSeasonID=2020&amp;iGameSubTypeID=83&amp;offensive=0&amp;pergame=0" TargetMode="External"/><Relationship Id="rId621" Type="http://schemas.openxmlformats.org/officeDocument/2006/relationships/hyperlink" Target="https://www.synergysportstech.com/Synergy/Sport/Basketball/web/teamsst/Video/QuantifiedTeam2Printable.aspx?iTeamID=2337&amp;iSeasonID=2020&amp;iGameSubTypeID=83&amp;offensive=1&amp;pergame=0" TargetMode="External"/><Relationship Id="rId663" Type="http://schemas.openxmlformats.org/officeDocument/2006/relationships/hyperlink" Target="https://www.synergysportstech.com/Synergy/Sport/Basketball/web/teamsst/Video/QuantifiedTeam2Printable.aspx?iTeamID=2223&amp;iSeasonID=2020&amp;iGameSubTypeID=83&amp;offensive=1&amp;pergame=0" TargetMode="External"/><Relationship Id="rId13" Type="http://schemas.openxmlformats.org/officeDocument/2006/relationships/hyperlink" Target="https://www.synergysportstech.com/Synergy/Sport/Basketball/web/teamsst/Video/QuantifiedTeam2Printable.aspx?iTeamID=2093&amp;iSeasonID=2020&amp;iGameSubTypeID=83&amp;offensive=1&amp;pergame=0" TargetMode="External"/><Relationship Id="rId109" Type="http://schemas.openxmlformats.org/officeDocument/2006/relationships/hyperlink" Target="https://www.synergysportstech.com/Synergy/Sport/Basketball/web/teamsst/Video/QuantifiedTeam2Printable.aspx?iTeamID=2089&amp;iSeasonID=2020&amp;iGameSubTypeID=83&amp;offensive=1&amp;pergame=0" TargetMode="External"/><Relationship Id="rId260" Type="http://schemas.openxmlformats.org/officeDocument/2006/relationships/hyperlink" Target="https://www.synergysportstech.com/Synergy/Sport/Basketball/web/teamsst/Video/QuantifiedTeam2Printable.aspx?iTeamID=2306&amp;iSeasonID=2020&amp;iGameSubTypeID=83&amp;offensive=0&amp;pergame=0" TargetMode="External"/><Relationship Id="rId316" Type="http://schemas.openxmlformats.org/officeDocument/2006/relationships/hyperlink" Target="https://www.synergysportstech.com/Synergy/Sport/Basketball/web/teamsst/Video/QuantifiedTeam2Printable.aspx?iTeamID=2173&amp;iSeasonID=2020&amp;iGameSubTypeID=83&amp;offensive=0&amp;pergame=0" TargetMode="External"/><Relationship Id="rId523" Type="http://schemas.openxmlformats.org/officeDocument/2006/relationships/hyperlink" Target="https://www.synergysportstech.com/Synergy/Sport/Basketball/web/teamsst/Video/QuantifiedTeam2Printable.aspx?iTeamID=2286&amp;iSeasonID=2020&amp;iGameSubTypeID=83&amp;offensive=1&amp;pergame=0" TargetMode="External"/><Relationship Id="rId55" Type="http://schemas.openxmlformats.org/officeDocument/2006/relationships/hyperlink" Target="https://www.synergysportstech.com/Synergy/Sport/Basketball/web/teamsst/Video/QuantifiedTeam2Printable.aspx?iTeamID=2134&amp;iSeasonID=2020&amp;iGameSubTypeID=83&amp;offensive=1&amp;pergame=0" TargetMode="External"/><Relationship Id="rId97" Type="http://schemas.openxmlformats.org/officeDocument/2006/relationships/hyperlink" Target="https://www.synergysportstech.com/Synergy/Sport/Basketball/web/teamsst/Video/QuantifiedTeam2Printable.aspx?iTeamID=2657&amp;iSeasonID=2020&amp;iGameSubTypeID=83&amp;offensive=1&amp;pergame=0" TargetMode="External"/><Relationship Id="rId120" Type="http://schemas.openxmlformats.org/officeDocument/2006/relationships/hyperlink" Target="https://www.synergysportstech.com/Synergy/Sport/Basketball/web/teamsst/Video/QuantifiedTeam2Printable.aspx?iTeamID=2166&amp;iSeasonID=2020&amp;iGameSubTypeID=83&amp;offensive=0&amp;pergame=0" TargetMode="External"/><Relationship Id="rId358" Type="http://schemas.openxmlformats.org/officeDocument/2006/relationships/hyperlink" Target="https://www.synergysportstech.com/Synergy/Sport/Basketball/web/teamsst/Video/QuantifiedTeam2Printable.aspx?iTeamID=2378&amp;iSeasonID=2020&amp;iGameSubTypeID=83&amp;offensive=0&amp;pergame=0" TargetMode="External"/><Relationship Id="rId565" Type="http://schemas.openxmlformats.org/officeDocument/2006/relationships/hyperlink" Target="https://www.synergysportstech.com/Synergy/Sport/Basketball/web/teamsst/Video/QuantifiedTeam2Printable.aspx?iTeamID=2159&amp;iSeasonID=2020&amp;iGameSubTypeID=83&amp;offensive=1&amp;pergame=0" TargetMode="External"/><Relationship Id="rId162" Type="http://schemas.openxmlformats.org/officeDocument/2006/relationships/hyperlink" Target="https://www.synergysportstech.com/Synergy/Sport/Basketball/web/teamsst/Video/QuantifiedTeam2Printable.aspx?iTeamID=2245&amp;iSeasonID=2020&amp;iGameSubTypeID=83&amp;offensive=0&amp;pergame=0" TargetMode="External"/><Relationship Id="rId218" Type="http://schemas.openxmlformats.org/officeDocument/2006/relationships/hyperlink" Target="https://www.synergysportstech.com/Synergy/Sport/Basketball/web/teamsst/Video/QuantifiedTeam2Printable.aspx?iTeamID=2205&amp;iSeasonID=2020&amp;iGameSubTypeID=83&amp;offensive=0&amp;pergame=0" TargetMode="External"/><Relationship Id="rId425" Type="http://schemas.openxmlformats.org/officeDocument/2006/relationships/hyperlink" Target="https://www.synergysportstech.com/Synergy/Sport/Basketball/web/teamsst/Video/QuantifiedTeam2Printable.aspx?iTeamID=2137&amp;iSeasonID=2020&amp;iGameSubTypeID=83&amp;offensive=1&amp;pergame=0" TargetMode="External"/><Relationship Id="rId467" Type="http://schemas.openxmlformats.org/officeDocument/2006/relationships/hyperlink" Target="https://www.synergysportstech.com/Synergy/Sport/Basketball/web/teamsst/Video/QuantifiedTeam2Printable.aspx?iTeamID=2408&amp;iSeasonID=2020&amp;iGameSubTypeID=83&amp;offensive=1&amp;pergame=0" TargetMode="External"/><Relationship Id="rId632" Type="http://schemas.openxmlformats.org/officeDocument/2006/relationships/hyperlink" Target="https://www.synergysportstech.com/Synergy/Sport/Basketball/web/teamsst/Video/QuantifiedTeam2Printable.aspx?iTeamID=2404&amp;iSeasonID=2020&amp;iGameSubTypeID=83&amp;offensive=0&amp;pergame=0" TargetMode="External"/><Relationship Id="rId271" Type="http://schemas.openxmlformats.org/officeDocument/2006/relationships/hyperlink" Target="https://www.synergysportstech.com/Synergy/Sport/Basketball/web/teamsst/Video/QuantifiedTeam2Printable.aspx?iTeamID=993&amp;iSeasonID=2020&amp;iGameSubTypeID=83&amp;offensive=1&amp;pergame=0" TargetMode="External"/><Relationship Id="rId674" Type="http://schemas.openxmlformats.org/officeDocument/2006/relationships/hyperlink" Target="https://www.synergysportstech.com/Synergy/Sport/Basketball/web/teamsst/Video/QuantifiedTeam2Printable.aspx?iTeamID=2271&amp;iSeasonID=2020&amp;iGameSubTypeID=83&amp;offensive=0&amp;pergame=0" TargetMode="External"/><Relationship Id="rId24" Type="http://schemas.openxmlformats.org/officeDocument/2006/relationships/hyperlink" Target="https://www.synergysportstech.com/Synergy/Sport/Basketball/web/teamsst/Video/QuantifiedTeam2Printable.aspx?iTeamID=2349&amp;iSeasonID=2020&amp;iGameSubTypeID=83&amp;offensive=0&amp;pergame=0" TargetMode="External"/><Relationship Id="rId66" Type="http://schemas.openxmlformats.org/officeDocument/2006/relationships/hyperlink" Target="https://www.synergysportstech.com/Synergy/Sport/Basketball/web/teamsst/Video/QuantifiedTeam2Printable.aspx?iTeamID=2384&amp;iSeasonID=2020&amp;iGameSubTypeID=83&amp;offensive=0&amp;pergame=0" TargetMode="External"/><Relationship Id="rId131" Type="http://schemas.openxmlformats.org/officeDocument/2006/relationships/hyperlink" Target="https://www.synergysportstech.com/Synergy/Sport/Basketball/web/teamsst/Video/QuantifiedTeam2Printable.aspx?iTeamID=2366&amp;iSeasonID=2020&amp;iGameSubTypeID=83&amp;offensive=1&amp;pergame=0" TargetMode="External"/><Relationship Id="rId327" Type="http://schemas.openxmlformats.org/officeDocument/2006/relationships/hyperlink" Target="https://www.synergysportstech.com/Synergy/Sport/Basketball/web/teamsst/Video/QuantifiedTeam2Printable.aspx?iTeamID=2369&amp;iSeasonID=2020&amp;iGameSubTypeID=83&amp;offensive=1&amp;pergame=0" TargetMode="External"/><Relationship Id="rId369" Type="http://schemas.openxmlformats.org/officeDocument/2006/relationships/hyperlink" Target="https://www.synergysportstech.com/Synergy/Sport/Basketball/web/teamsst/Video/QuantifiedTeam2Printable.aspx?iTeamID=2163&amp;iSeasonID=2020&amp;iGameSubTypeID=83&amp;offensive=1&amp;pergame=0" TargetMode="External"/><Relationship Id="rId534" Type="http://schemas.openxmlformats.org/officeDocument/2006/relationships/hyperlink" Target="https://www.synergysportstech.com/Synergy/Sport/Basketball/web/teamsst/Video/QuantifiedTeam2Printable.aspx?iTeamID=2287&amp;iSeasonID=2020&amp;iGameSubTypeID=83&amp;offensive=0&amp;pergame=0" TargetMode="External"/><Relationship Id="rId576" Type="http://schemas.openxmlformats.org/officeDocument/2006/relationships/hyperlink" Target="https://www.synergysportstech.com/Synergy/Sport/Basketball/web/teamsst/Video/QuantifiedTeam2Printable.aspx?iTeamID=986&amp;iSeasonID=2020&amp;iGameSubTypeID=83&amp;offensive=0&amp;pergame=0" TargetMode="External"/><Relationship Id="rId173" Type="http://schemas.openxmlformats.org/officeDocument/2006/relationships/hyperlink" Target="https://www.synergysportstech.com/Synergy/Sport/Basketball/web/teamsst/Video/QuantifiedTeam2Printable.aspx?iTeamID=2278&amp;iSeasonID=2020&amp;iGameSubTypeID=83&amp;offensive=1&amp;pergame=0" TargetMode="External"/><Relationship Id="rId229" Type="http://schemas.openxmlformats.org/officeDocument/2006/relationships/hyperlink" Target="https://www.synergysportstech.com/Synergy/Sport/Basketball/web/teamsst/Video/QuantifiedTeam2Printable.aspx?iTeamID=2268&amp;iSeasonID=2020&amp;iGameSubTypeID=83&amp;offensive=1&amp;pergame=0" TargetMode="External"/><Relationship Id="rId380" Type="http://schemas.openxmlformats.org/officeDocument/2006/relationships/hyperlink" Target="https://www.synergysportstech.com/Synergy/Sport/Basketball/web/teamsst/Video/QuantifiedTeam2Printable.aspx?iTeamID=2334&amp;iSeasonID=2020&amp;iGameSubTypeID=83&amp;offensive=0&amp;pergame=0" TargetMode="External"/><Relationship Id="rId436" Type="http://schemas.openxmlformats.org/officeDocument/2006/relationships/hyperlink" Target="https://www.synergysportstech.com/Synergy/Sport/Basketball/web/teamsst/Video/QuantifiedTeam2Printable.aspx?iTeamID=2316&amp;iSeasonID=2020&amp;iGameSubTypeID=83&amp;offensive=0&amp;pergame=0" TargetMode="External"/><Relationship Id="rId601" Type="http://schemas.openxmlformats.org/officeDocument/2006/relationships/hyperlink" Target="https://www.synergysportstech.com/Synergy/Sport/Basketball/web/teamsst/Video/QuantifiedTeam2Printable.aspx?iTeamID=2348&amp;iSeasonID=2020&amp;iGameSubTypeID=83&amp;offensive=1&amp;pergame=0" TargetMode="External"/><Relationship Id="rId643" Type="http://schemas.openxmlformats.org/officeDocument/2006/relationships/hyperlink" Target="https://www.synergysportstech.com/Synergy/Sport/Basketball/web/teamsst/Video/QuantifiedTeam2Printable.aspx?iTeamID=2316&amp;iSeasonID=2020&amp;iGameSubTypeID=83&amp;offensive=1&amp;pergame=0" TargetMode="External"/><Relationship Id="rId240" Type="http://schemas.openxmlformats.org/officeDocument/2006/relationships/hyperlink" Target="https://www.synergysportstech.com/Synergy/Sport/Basketball/web/teamsst/Video/QuantifiedTeam2Printable.aspx?iTeamID=2240&amp;iSeasonID=2020&amp;iGameSubTypeID=83&amp;offensive=0&amp;pergame=0" TargetMode="External"/><Relationship Id="rId478" Type="http://schemas.openxmlformats.org/officeDocument/2006/relationships/hyperlink" Target="https://www.synergysportstech.com/Synergy/Sport/Basketball/web/teamsst/Video/QuantifiedTeam2Printable.aspx?iTeamID=971&amp;iSeasonID=2020&amp;iGameSubTypeID=83&amp;offensive=0&amp;pergame=0" TargetMode="External"/><Relationship Id="rId685" Type="http://schemas.openxmlformats.org/officeDocument/2006/relationships/hyperlink" Target="https://www.synergysportstech.com/Synergy/Sport/Basketball/web/teamsst/Video/QuantifiedTeam2Printable.aspx?iTeamID=990&amp;iSeasonID=2020&amp;iGameSubTypeID=83&amp;offensive=1&amp;pergame=0" TargetMode="External"/><Relationship Id="rId35" Type="http://schemas.openxmlformats.org/officeDocument/2006/relationships/hyperlink" Target="https://www.synergysportstech.com/Synergy/Sport/Basketball/web/teamsst/Video/QuantifiedTeam2Printable.aspx?iTeamID=2182&amp;iSeasonID=2020&amp;iGameSubTypeID=83&amp;offensive=1&amp;pergame=0" TargetMode="External"/><Relationship Id="rId77" Type="http://schemas.openxmlformats.org/officeDocument/2006/relationships/hyperlink" Target="https://www.synergysportstech.com/Synergy/Sport/Basketball/web/teamsst/Video/QuantifiedTeam2Printable.aspx?iTeamID=2430&amp;iSeasonID=2020&amp;iGameSubTypeID=83&amp;offensive=1&amp;pergame=0" TargetMode="External"/><Relationship Id="rId100" Type="http://schemas.openxmlformats.org/officeDocument/2006/relationships/hyperlink" Target="https://www.synergysportstech.com/Synergy/Sport/Basketball/web/teamsst/Video/QuantifiedTeam2Printable.aspx?iTeamID=988&amp;iSeasonID=2020&amp;iGameSubTypeID=83&amp;offensive=0&amp;pergame=0" TargetMode="External"/><Relationship Id="rId282" Type="http://schemas.openxmlformats.org/officeDocument/2006/relationships/hyperlink" Target="https://www.synergysportstech.com/Synergy/Sport/Basketball/web/teamsst/Video/QuantifiedTeam2Printable.aspx?iTeamID=2204&amp;iSeasonID=2020&amp;iGameSubTypeID=83&amp;offensive=0&amp;pergame=0" TargetMode="External"/><Relationship Id="rId338" Type="http://schemas.openxmlformats.org/officeDocument/2006/relationships/hyperlink" Target="https://www.synergysportstech.com/Synergy/Sport/Basketball/web/teamsst/Video/QuantifiedTeam2Printable.aspx?iTeamID=2200&amp;iSeasonID=2020&amp;iGameSubTypeID=83&amp;offensive=0&amp;pergame=0" TargetMode="External"/><Relationship Id="rId503" Type="http://schemas.openxmlformats.org/officeDocument/2006/relationships/hyperlink" Target="https://www.synergysportstech.com/Synergy/Sport/Basketball/web/teamsst/Video/QuantifiedTeam2Printable.aspx?iTeamID=2384&amp;iSeasonID=2020&amp;iGameSubTypeID=83&amp;offensive=1&amp;pergame=0" TargetMode="External"/><Relationship Id="rId545" Type="http://schemas.openxmlformats.org/officeDocument/2006/relationships/hyperlink" Target="https://www.synergysportstech.com/Synergy/Sport/Basketball/web/teamsst/Video/QuantifiedTeam2Printable.aspx?iTeamID=2255&amp;iSeasonID=2020&amp;iGameSubTypeID=83&amp;offensive=1&amp;pergame=0" TargetMode="External"/><Relationship Id="rId587" Type="http://schemas.openxmlformats.org/officeDocument/2006/relationships/hyperlink" Target="https://www.synergysportstech.com/Synergy/Sport/Basketball/web/teamsst/Video/QuantifiedTeam2Printable.aspx?iTeamID=2353&amp;iSeasonID=2020&amp;iGameSubTypeID=83&amp;offensive=1&amp;pergame=0" TargetMode="External"/><Relationship Id="rId8" Type="http://schemas.openxmlformats.org/officeDocument/2006/relationships/hyperlink" Target="https://www.synergysportstech.com/Synergy/Sport/Basketball/web/teamsst/Video/QuantifiedTeam2Printable.aspx?iTeamID=2121&amp;iSeasonID=2020&amp;iGameSubTypeID=83&amp;offensive=0&amp;pergame=0" TargetMode="External"/><Relationship Id="rId142" Type="http://schemas.openxmlformats.org/officeDocument/2006/relationships/hyperlink" Target="https://www.synergysportstech.com/Synergy/Sport/Basketball/web/teamsst/Video/QuantifiedTeam2Printable.aspx?iTeamID=2261&amp;iSeasonID=2020&amp;iGameSubTypeID=83&amp;offensive=0&amp;pergame=0" TargetMode="External"/><Relationship Id="rId184" Type="http://schemas.openxmlformats.org/officeDocument/2006/relationships/hyperlink" Target="https://www.synergysportstech.com/Synergy/Sport/Basketball/web/teamsst/Video/QuantifiedTeam2Printable.aspx?iTeamID=2320&amp;iSeasonID=2020&amp;iGameSubTypeID=83&amp;offensive=0&amp;pergame=0" TargetMode="External"/><Relationship Id="rId391" Type="http://schemas.openxmlformats.org/officeDocument/2006/relationships/hyperlink" Target="https://www.synergysportstech.com/Synergy/Sport/Basketball/web/teamsst/Video/QuantifiedTeam2Printable.aspx?iTeamID=2398&amp;iSeasonID=2020&amp;iGameSubTypeID=83&amp;offensive=1&amp;pergame=0" TargetMode="External"/><Relationship Id="rId405" Type="http://schemas.openxmlformats.org/officeDocument/2006/relationships/hyperlink" Target="https://www.synergysportstech.com/Synergy/Sport/Basketball/web/teamsst/Video/QuantifiedTeam2Printable.aspx?iTeamID=2333&amp;iSeasonID=2020&amp;iGameSubTypeID=83&amp;offensive=1&amp;pergame=0" TargetMode="External"/><Relationship Id="rId447" Type="http://schemas.openxmlformats.org/officeDocument/2006/relationships/hyperlink" Target="https://www.synergysportstech.com/Synergy/Sport/Basketball/web/teamsst/Video/QuantifiedTeam2Printable.aspx?iTeamID=2175&amp;iSeasonID=2020&amp;iGameSubTypeID=83&amp;offensive=1&amp;pergame=0" TargetMode="External"/><Relationship Id="rId612" Type="http://schemas.openxmlformats.org/officeDocument/2006/relationships/hyperlink" Target="https://www.synergysportstech.com/Synergy/Sport/Basketball/web/teamsst/Video/QuantifiedTeam2Printable.aspx?iTeamID=2078&amp;iSeasonID=2020&amp;iGameSubTypeID=83&amp;offensive=0&amp;pergame=0" TargetMode="External"/><Relationship Id="rId251" Type="http://schemas.openxmlformats.org/officeDocument/2006/relationships/hyperlink" Target="https://www.synergysportstech.com/Synergy/Sport/Basketball/web/teamsst/Video/QuantifiedTeam2Printable.aspx?iTeamID=2118&amp;iSeasonID=2020&amp;iGameSubTypeID=83&amp;offensive=1&amp;pergame=0" TargetMode="External"/><Relationship Id="rId489" Type="http://schemas.openxmlformats.org/officeDocument/2006/relationships/hyperlink" Target="https://www.synergysportstech.com/Synergy/Sport/Basketball/web/teamsst/Video/QuantifiedTeam2Printable.aspx?iTeamID=2109&amp;iSeasonID=2020&amp;iGameSubTypeID=83&amp;offensive=1&amp;pergame=0" TargetMode="External"/><Relationship Id="rId654" Type="http://schemas.openxmlformats.org/officeDocument/2006/relationships/hyperlink" Target="https://www.synergysportstech.com/Synergy/Sport/Basketball/web/teamsst/Video/QuantifiedTeam2Printable.aspx?iTeamID=2303&amp;iSeasonID=2020&amp;iGameSubTypeID=83&amp;offensive=0&amp;pergame=0" TargetMode="External"/><Relationship Id="rId46" Type="http://schemas.openxmlformats.org/officeDocument/2006/relationships/hyperlink" Target="https://www.synergysportstech.com/Synergy/Sport/Basketball/web/teamsst/Video/QuantifiedTeam2Printable.aspx?iTeamID=2175&amp;iSeasonID=2020&amp;iGameSubTypeID=83&amp;offensive=0&amp;pergame=0" TargetMode="External"/><Relationship Id="rId293" Type="http://schemas.openxmlformats.org/officeDocument/2006/relationships/hyperlink" Target="https://www.synergysportstech.com/Synergy/Sport/Basketball/web/teamsst/Video/QuantifiedTeam2Printable.aspx?iTeamID=2227&amp;iSeasonID=2020&amp;iGameSubTypeID=83&amp;offensive=1&amp;pergame=0" TargetMode="External"/><Relationship Id="rId307" Type="http://schemas.openxmlformats.org/officeDocument/2006/relationships/hyperlink" Target="https://www.synergysportstech.com/Synergy/Sport/Basketball/web/teamsst/Video/QuantifiedTeam2Printable.aspx?iTeamID=995&amp;iSeasonID=2020&amp;iGameSubTypeID=83&amp;offensive=1&amp;pergame=0" TargetMode="External"/><Relationship Id="rId349" Type="http://schemas.openxmlformats.org/officeDocument/2006/relationships/hyperlink" Target="https://www.synergysportstech.com/Synergy/Sport/Basketball/web/teamsst/Video/QuantifiedTeam2Printable.aspx?iTeamID=968&amp;iSeasonID=2020&amp;iGameSubTypeID=83&amp;offensive=1&amp;pergame=0" TargetMode="External"/><Relationship Id="rId514" Type="http://schemas.openxmlformats.org/officeDocument/2006/relationships/hyperlink" Target="https://www.synergysportstech.com/Synergy/Sport/Basketball/web/teamsst/Video/QuantifiedTeam2Printable.aspx?iTeamID=2250&amp;iSeasonID=2020&amp;iGameSubTypeID=83&amp;offensive=0&amp;pergame=0" TargetMode="External"/><Relationship Id="rId556" Type="http://schemas.openxmlformats.org/officeDocument/2006/relationships/hyperlink" Target="https://www.synergysportstech.com/Synergy/Sport/Basketball/web/teamsst/Video/QuantifiedTeam2Printable.aspx?iTeamID=989&amp;iSeasonID=2020&amp;iGameSubTypeID=83&amp;offensive=0&amp;pergame=0" TargetMode="External"/><Relationship Id="rId88" Type="http://schemas.openxmlformats.org/officeDocument/2006/relationships/hyperlink" Target="https://www.synergysportstech.com/Synergy/Sport/Basketball/web/teamsst/Video/QuantifiedTeam2Printable.aspx?iTeamID=2163&amp;iSeasonID=2020&amp;iGameSubTypeID=83&amp;offensive=0&amp;pergame=0" TargetMode="External"/><Relationship Id="rId111" Type="http://schemas.openxmlformats.org/officeDocument/2006/relationships/hyperlink" Target="https://www.synergysportstech.com/Synergy/Sport/Basketball/web/teamsst/Video/QuantifiedTeam2Printable.aspx?iTeamID=2177&amp;iSeasonID=2020&amp;iGameSubTypeID=83&amp;offensive=1&amp;pergame=0" TargetMode="External"/><Relationship Id="rId153" Type="http://schemas.openxmlformats.org/officeDocument/2006/relationships/hyperlink" Target="https://www.synergysportstech.com/Synergy/Sport/Basketball/web/teamsst/Video/QuantifiedTeam2Printable.aspx?iTeamID=2355&amp;iSeasonID=2020&amp;iGameSubTypeID=83&amp;offensive=1&amp;pergame=0" TargetMode="External"/><Relationship Id="rId195" Type="http://schemas.openxmlformats.org/officeDocument/2006/relationships/hyperlink" Target="https://www.synergysportstech.com/Synergy/Sport/Basketball/web/teamsst/Video/QuantifiedTeam2Printable.aspx?iTeamID=2356&amp;iSeasonID=2020&amp;iGameSubTypeID=83&amp;offensive=1&amp;pergame=0" TargetMode="External"/><Relationship Id="rId209" Type="http://schemas.openxmlformats.org/officeDocument/2006/relationships/hyperlink" Target="https://www.synergysportstech.com/Synergy/Sport/Basketball/web/teamsst/Video/QuantifiedTeam2Printable.aspx?iTeamID=2161&amp;iSeasonID=2020&amp;iGameSubTypeID=83&amp;offensive=1&amp;pergame=0" TargetMode="External"/><Relationship Id="rId360" Type="http://schemas.openxmlformats.org/officeDocument/2006/relationships/hyperlink" Target="https://www.synergysportstech.com/Synergy/Sport/Basketball/web/teamsst/Video/QuantifiedTeam2Printable.aspx?iTeamID=2348&amp;iSeasonID=2020&amp;iGameSubTypeID=83&amp;offensive=0&amp;pergame=0" TargetMode="External"/><Relationship Id="rId416" Type="http://schemas.openxmlformats.org/officeDocument/2006/relationships/hyperlink" Target="https://www.synergysportstech.com/Synergy/Sport/Basketball/web/teamsst/Video/QuantifiedTeam2Printable.aspx?iTeamID=2110&amp;iSeasonID=2020&amp;iGameSubTypeID=83&amp;offensive=0&amp;pergame=0" TargetMode="External"/><Relationship Id="rId598" Type="http://schemas.openxmlformats.org/officeDocument/2006/relationships/hyperlink" Target="https://www.synergysportstech.com/Synergy/Sport/Basketball/web/teamsst/Video/QuantifiedTeam2Printable.aspx?iTeamID=2350&amp;iSeasonID=2020&amp;iGameSubTypeID=83&amp;offensive=0&amp;pergame=0" TargetMode="External"/><Relationship Id="rId220" Type="http://schemas.openxmlformats.org/officeDocument/2006/relationships/hyperlink" Target="https://www.synergysportstech.com/Synergy/Sport/Basketball/web/teamsst/Video/QuantifiedTeam2Printable.aspx?iTeamID=2144&amp;iSeasonID=2020&amp;iGameSubTypeID=83&amp;offensive=0&amp;pergame=0" TargetMode="External"/><Relationship Id="rId458" Type="http://schemas.openxmlformats.org/officeDocument/2006/relationships/hyperlink" Target="https://www.synergysportstech.com/Synergy/Sport/Basketball/web/teamsst/Video/QuantifiedTeam2Printable.aspx?iTeamID=996&amp;iSeasonID=2020&amp;iGameSubTypeID=83&amp;offensive=0&amp;pergame=0" TargetMode="External"/><Relationship Id="rId623" Type="http://schemas.openxmlformats.org/officeDocument/2006/relationships/hyperlink" Target="https://www.synergysportstech.com/Synergy/Sport/Basketball/web/teamsst/Video/QuantifiedTeam2Printable.aspx?iTeamID=988&amp;iSeasonID=2020&amp;iGameSubTypeID=83&amp;offensive=1&amp;pergame=0" TargetMode="External"/><Relationship Id="rId665" Type="http://schemas.openxmlformats.org/officeDocument/2006/relationships/hyperlink" Target="https://www.synergysportstech.com/Synergy/Sport/Basketball/web/teamsst/Video/QuantifiedTeam2Printable.aspx?iTeamID=2344&amp;iSeasonID=2020&amp;iGameSubTypeID=83&amp;offensive=1&amp;pergame=0" TargetMode="External"/><Relationship Id="rId15" Type="http://schemas.openxmlformats.org/officeDocument/2006/relationships/hyperlink" Target="https://www.synergysportstech.com/Synergy/Sport/Basketball/web/teamsst/Video/QuantifiedTeam2Printable.aspx?iTeamID=2302&amp;iSeasonID=2020&amp;iGameSubTypeID=83&amp;offensive=1&amp;pergame=0" TargetMode="External"/><Relationship Id="rId57" Type="http://schemas.openxmlformats.org/officeDocument/2006/relationships/hyperlink" Target="https://www.synergysportstech.com/Synergy/Sport/Basketball/web/teamsst/Video/QuantifiedTeam2Printable.aspx?iTeamID=2276&amp;iSeasonID=2020&amp;iGameSubTypeID=83&amp;offensive=1&amp;pergame=0" TargetMode="External"/><Relationship Id="rId262" Type="http://schemas.openxmlformats.org/officeDocument/2006/relationships/hyperlink" Target="https://www.synergysportstech.com/Synergy/Sport/Basketball/web/teamsst/Video/QuantifiedTeam2Printable.aspx?iTeamID=2198&amp;iSeasonID=2020&amp;iGameSubTypeID=83&amp;offensive=0&amp;pergame=0" TargetMode="External"/><Relationship Id="rId318" Type="http://schemas.openxmlformats.org/officeDocument/2006/relationships/hyperlink" Target="https://www.synergysportstech.com/Synergy/Sport/Basketball/web/teamsst/Video/QuantifiedTeam2Printable.aspx?iTeamID=2168&amp;iSeasonID=2020&amp;iGameSubTypeID=83&amp;offensive=0&amp;pergame=0" TargetMode="External"/><Relationship Id="rId525" Type="http://schemas.openxmlformats.org/officeDocument/2006/relationships/hyperlink" Target="https://www.synergysportstech.com/Synergy/Sport/Basketball/web/teamsst/Video/QuantifiedTeam2Printable.aspx?iTeamID=2392&amp;iSeasonID=2020&amp;iGameSubTypeID=83&amp;offensive=1&amp;pergame=0" TargetMode="External"/><Relationship Id="rId567" Type="http://schemas.openxmlformats.org/officeDocument/2006/relationships/hyperlink" Target="https://www.synergysportstech.com/Synergy/Sport/Basketball/web/teamsst/Video/QuantifiedTeam2Printable.aspx?iTeamID=2180&amp;iSeasonID=2020&amp;iGameSubTypeID=83&amp;offensive=1&amp;pergame=0" TargetMode="External"/><Relationship Id="rId99" Type="http://schemas.openxmlformats.org/officeDocument/2006/relationships/hyperlink" Target="https://www.synergysportstech.com/Synergy/Sport/Basketball/web/teamsst/Video/QuantifiedTeam2Printable.aspx?iTeamID=980&amp;iSeasonID=2020&amp;iGameSubTypeID=83&amp;offensive=1&amp;pergame=0" TargetMode="External"/><Relationship Id="rId122" Type="http://schemas.openxmlformats.org/officeDocument/2006/relationships/hyperlink" Target="https://www.synergysportstech.com/Synergy/Sport/Basketball/web/teamsst/Video/QuantifiedTeam2Printable.aspx?iTeamID=2317&amp;iSeasonID=2020&amp;iGameSubTypeID=83&amp;offensive=0&amp;pergame=0" TargetMode="External"/><Relationship Id="rId164" Type="http://schemas.openxmlformats.org/officeDocument/2006/relationships/hyperlink" Target="https://www.synergysportstech.com/Synergy/Sport/Basketball/web/teamsst/Video/QuantifiedTeam2Printable.aspx?iTeamID=2171&amp;iSeasonID=2020&amp;iGameSubTypeID=83&amp;offensive=0&amp;pergame=0" TargetMode="External"/><Relationship Id="rId371" Type="http://schemas.openxmlformats.org/officeDocument/2006/relationships/hyperlink" Target="https://www.synergysportstech.com/Synergy/Sport/Basketball/web/teamsst/Video/QuantifiedTeam2Printable.aspx?iTeamID=2189&amp;iSeasonID=2020&amp;iGameSubTypeID=83&amp;offensive=1&amp;pergame=0" TargetMode="External"/><Relationship Id="rId427" Type="http://schemas.openxmlformats.org/officeDocument/2006/relationships/hyperlink" Target="https://www.synergysportstech.com/Synergy/Sport/Basketball/web/teamsst/Video/QuantifiedTeam2Printable.aspx?iTeamID=2251&amp;iSeasonID=2020&amp;iGameSubTypeID=83&amp;offensive=1&amp;pergame=0" TargetMode="External"/><Relationship Id="rId469" Type="http://schemas.openxmlformats.org/officeDocument/2006/relationships/hyperlink" Target="https://www.synergysportstech.com/Synergy/Sport/Basketball/web/teamsst/Video/QuantifiedTeam2Printable.aspx?iTeamID=2309&amp;iSeasonID=2020&amp;iGameSubTypeID=83&amp;offensive=1&amp;pergame=0" TargetMode="External"/><Relationship Id="rId634" Type="http://schemas.openxmlformats.org/officeDocument/2006/relationships/hyperlink" Target="https://www.synergysportstech.com/Synergy/Sport/Basketball/web/teamsst/Video/QuantifiedTeam2Printable.aspx?iTeamID=2326&amp;iSeasonID=2020&amp;iGameSubTypeID=83&amp;offensive=0&amp;pergame=0" TargetMode="External"/><Relationship Id="rId676" Type="http://schemas.openxmlformats.org/officeDocument/2006/relationships/hyperlink" Target="https://www.synergysportstech.com/Synergy/Sport/Basketball/web/teamsst/Video/QuantifiedTeam2Printable.aspx?iTeamID=2183&amp;iSeasonID=2020&amp;iGameSubTypeID=83&amp;offensive=0&amp;pergame=0" TargetMode="External"/><Relationship Id="rId26" Type="http://schemas.openxmlformats.org/officeDocument/2006/relationships/hyperlink" Target="https://www.synergysportstech.com/Synergy/Sport/Basketball/web/teamsst/Video/QuantifiedTeam2Printable.aspx?iTeamID=2101&amp;iSeasonID=2020&amp;iGameSubTypeID=83&amp;offensive=0&amp;pergame=0" TargetMode="External"/><Relationship Id="rId231" Type="http://schemas.openxmlformats.org/officeDocument/2006/relationships/hyperlink" Target="https://www.synergysportstech.com/Synergy/Sport/Basketball/web/teamsst/Video/QuantifiedTeam2Printable.aspx?iTeamID=2272&amp;iSeasonID=2020&amp;iGameSubTypeID=83&amp;offensive=1&amp;pergame=0" TargetMode="External"/><Relationship Id="rId273" Type="http://schemas.openxmlformats.org/officeDocument/2006/relationships/hyperlink" Target="https://www.synergysportstech.com/Synergy/Sport/Basketball/web/teamsst/Video/QuantifiedTeam2Printable.aspx?iTeamID=2400&amp;iSeasonID=2020&amp;iGameSubTypeID=83&amp;offensive=1&amp;pergame=0" TargetMode="External"/><Relationship Id="rId329" Type="http://schemas.openxmlformats.org/officeDocument/2006/relationships/hyperlink" Target="https://www.synergysportstech.com/Synergy/Sport/Basketball/web/teamsst/Video/QuantifiedTeam2Printable.aspx?iTeamID=2299&amp;iSeasonID=2020&amp;iGameSubTypeID=83&amp;offensive=1&amp;pergame=0" TargetMode="External"/><Relationship Id="rId480" Type="http://schemas.openxmlformats.org/officeDocument/2006/relationships/hyperlink" Target="https://www.synergysportstech.com/Synergy/Sport/Basketball/web/teamsst/Video/QuantifiedTeam2Printable.aspx?iTeamID=2312&amp;iSeasonID=2020&amp;iGameSubTypeID=83&amp;offensive=0&amp;pergame=0" TargetMode="External"/><Relationship Id="rId536" Type="http://schemas.openxmlformats.org/officeDocument/2006/relationships/hyperlink" Target="https://www.synergysportstech.com/Synergy/Sport/Basketball/web/teamsst/Video/QuantifiedTeam2Printable.aspx?iTeamID=2145&amp;iSeasonID=2020&amp;iGameSubTypeID=83&amp;offensive=0&amp;pergame=0" TargetMode="External"/><Relationship Id="rId68" Type="http://schemas.openxmlformats.org/officeDocument/2006/relationships/hyperlink" Target="https://www.synergysportstech.com/Synergy/Sport/Basketball/web/teamsst/Video/QuantifiedTeam2Printable.aspx?iTeamID=2216&amp;iSeasonID=2020&amp;iGameSubTypeID=83&amp;offensive=0&amp;pergame=0" TargetMode="External"/><Relationship Id="rId133" Type="http://schemas.openxmlformats.org/officeDocument/2006/relationships/hyperlink" Target="https://www.synergysportstech.com/Synergy/Sport/Basketball/web/teamsst/Video/QuantifiedTeam2Printable.aspx?iTeamID=2110&amp;iSeasonID=2020&amp;iGameSubTypeID=83&amp;offensive=1&amp;pergame=0" TargetMode="External"/><Relationship Id="rId175" Type="http://schemas.openxmlformats.org/officeDocument/2006/relationships/hyperlink" Target="https://www.synergysportstech.com/Synergy/Sport/Basketball/web/teamsst/Video/QuantifiedTeam2Printable.aspx?iTeamID=989&amp;iSeasonID=2020&amp;iGameSubTypeID=83&amp;offensive=1&amp;pergame=0" TargetMode="External"/><Relationship Id="rId340" Type="http://schemas.openxmlformats.org/officeDocument/2006/relationships/hyperlink" Target="https://www.synergysportstech.com/Synergy/Sport/Basketball/web/teamsst/Video/QuantifiedTeam2Printable.aspx?iTeamID=2270&amp;iSeasonID=2020&amp;iGameSubTypeID=83&amp;offensive=0&amp;pergame=0" TargetMode="External"/><Relationship Id="rId578" Type="http://schemas.openxmlformats.org/officeDocument/2006/relationships/hyperlink" Target="https://www.synergysportstech.com/Synergy/Sport/Basketball/web/teamsst/Video/QuantifiedTeam2Printable.aspx?iTeamID=2190&amp;iSeasonID=2020&amp;iGameSubTypeID=83&amp;offensive=0&amp;pergame=0" TargetMode="External"/><Relationship Id="rId200" Type="http://schemas.openxmlformats.org/officeDocument/2006/relationships/hyperlink" Target="https://www.synergysportstech.com/Synergy/Sport/Basketball/web/teamsst/Video/QuantifiedTeam2Printable.aspx?iTeamID=984&amp;iSeasonID=2020&amp;iGameSubTypeID=83&amp;offensive=0&amp;pergame=0" TargetMode="External"/><Relationship Id="rId382" Type="http://schemas.openxmlformats.org/officeDocument/2006/relationships/hyperlink" Target="https://www.synergysportstech.com/Synergy/Sport/Basketball/web/teamsst/Video/QuantifiedTeam2Printable.aspx?iTeamID=2741&amp;iSeasonID=2020&amp;iGameSubTypeID=83&amp;offensive=0&amp;pergame=0" TargetMode="External"/><Relationship Id="rId438" Type="http://schemas.openxmlformats.org/officeDocument/2006/relationships/hyperlink" Target="https://www.synergysportstech.com/Synergy/Sport/Basketball/web/teamsst/Video/QuantifiedTeam2Printable.aspx?iTeamID=2263&amp;iSeasonID=2020&amp;iGameSubTypeID=83&amp;offensive=0&amp;pergame=0" TargetMode="External"/><Relationship Id="rId603" Type="http://schemas.openxmlformats.org/officeDocument/2006/relationships/hyperlink" Target="https://www.synergysportstech.com/Synergy/Sport/Basketball/web/teamsst/Video/QuantifiedTeam2Printable.aspx?iTeamID=2205&amp;iSeasonID=2020&amp;iGameSubTypeID=83&amp;offensive=1&amp;pergame=0" TargetMode="External"/><Relationship Id="rId645" Type="http://schemas.openxmlformats.org/officeDocument/2006/relationships/hyperlink" Target="https://www.synergysportstech.com/Synergy/Sport/Basketball/web/teamsst/Video/QuantifiedTeam2Printable.aspx?iTeamID=2104&amp;iSeasonID=2020&amp;iGameSubTypeID=83&amp;offensive=1&amp;pergame=0" TargetMode="External"/><Relationship Id="rId687" Type="http://schemas.openxmlformats.org/officeDocument/2006/relationships/drawing" Target="../drawings/drawing5.xml"/><Relationship Id="rId242" Type="http://schemas.openxmlformats.org/officeDocument/2006/relationships/hyperlink" Target="https://www.synergysportstech.com/Synergy/Sport/Basketball/web/teamsst/Video/QuantifiedTeam2Printable.aspx?iTeamID=2214&amp;iSeasonID=2020&amp;iGameSubTypeID=83&amp;offensive=0&amp;pergame=0" TargetMode="External"/><Relationship Id="rId284" Type="http://schemas.openxmlformats.org/officeDocument/2006/relationships/hyperlink" Target="https://www.synergysportstech.com/Synergy/Sport/Basketball/web/teamsst/Video/QuantifiedTeam2Printable.aspx?iTeamID=2077&amp;iSeasonID=2020&amp;iGameSubTypeID=83&amp;offensive=0&amp;pergame=0" TargetMode="External"/><Relationship Id="rId491" Type="http://schemas.openxmlformats.org/officeDocument/2006/relationships/hyperlink" Target="https://www.synergysportstech.com/Synergy/Sport/Basketball/web/teamsst/Video/QuantifiedTeam2Printable.aspx?iTeamID=2156&amp;iSeasonID=2020&amp;iGameSubTypeID=83&amp;offensive=1&amp;pergame=0" TargetMode="External"/><Relationship Id="rId505" Type="http://schemas.openxmlformats.org/officeDocument/2006/relationships/hyperlink" Target="https://www.synergysportstech.com/Synergy/Sport/Basketball/web/teamsst/Video/QuantifiedTeam2Printable.aspx?iTeamID=2076&amp;iSeasonID=2020&amp;iGameSubTypeID=83&amp;offensive=1&amp;pergame=0" TargetMode="External"/><Relationship Id="rId37" Type="http://schemas.openxmlformats.org/officeDocument/2006/relationships/hyperlink" Target="https://www.synergysportstech.com/Synergy/Sport/Basketball/web/teamsst/Video/QuantifiedTeam2Printable.aspx?iTeamID=2186&amp;iSeasonID=2020&amp;iGameSubTypeID=83&amp;offensive=1&amp;pergame=0" TargetMode="External"/><Relationship Id="rId79" Type="http://schemas.openxmlformats.org/officeDocument/2006/relationships/hyperlink" Target="https://www.synergysportstech.com/Synergy/Sport/Basketball/web/teamsst/Video/QuantifiedTeam2Printable.aspx?iTeamID=2298&amp;iSeasonID=2020&amp;iGameSubTypeID=83&amp;offensive=1&amp;pergame=0" TargetMode="External"/><Relationship Id="rId102" Type="http://schemas.openxmlformats.org/officeDocument/2006/relationships/hyperlink" Target="https://www.synergysportstech.com/Synergy/Sport/Basketball/web/teamsst/Video/QuantifiedTeam2Printable.aspx?iTeamID=2135&amp;iSeasonID=2020&amp;iGameSubTypeID=83&amp;offensive=0&amp;pergame=0" TargetMode="External"/><Relationship Id="rId144" Type="http://schemas.openxmlformats.org/officeDocument/2006/relationships/hyperlink" Target="https://www.synergysportstech.com/Synergy/Sport/Basketball/web/teamsst/Video/QuantifiedTeam2Printable.aspx?iTeamID=2207&amp;iSeasonID=2020&amp;iGameSubTypeID=83&amp;offensive=0&amp;pergame=0" TargetMode="External"/><Relationship Id="rId547" Type="http://schemas.openxmlformats.org/officeDocument/2006/relationships/hyperlink" Target="https://www.synergysportstech.com/Synergy/Sport/Basketball/web/teamsst/Video/QuantifiedTeam2Printable.aspx?iTeamID=2315&amp;iSeasonID=2020&amp;iGameSubTypeID=83&amp;offensive=1&amp;pergame=0" TargetMode="External"/><Relationship Id="rId589" Type="http://schemas.openxmlformats.org/officeDocument/2006/relationships/hyperlink" Target="https://www.synergysportstech.com/Synergy/Sport/Basketball/web/teamsst/Video/QuantifiedTeam2Printable.aspx?iTeamID=2133&amp;iSeasonID=2020&amp;iGameSubTypeID=83&amp;offensive=1&amp;pergame=0" TargetMode="External"/><Relationship Id="rId90" Type="http://schemas.openxmlformats.org/officeDocument/2006/relationships/hyperlink" Target="https://www.synergysportstech.com/Synergy/Sport/Basketball/web/teamsst/Video/QuantifiedTeam2Printable.aspx?iTeamID=2362&amp;iSeasonID=2020&amp;iGameSubTypeID=83&amp;offensive=0&amp;pergame=0" TargetMode="External"/><Relationship Id="rId186" Type="http://schemas.openxmlformats.org/officeDocument/2006/relationships/hyperlink" Target="https://www.synergysportstech.com/Synergy/Sport/Basketball/web/teamsst/Video/QuantifiedTeam2Printable.aspx?iTeamID=2281&amp;iSeasonID=2020&amp;iGameSubTypeID=83&amp;offensive=0&amp;pergame=0" TargetMode="External"/><Relationship Id="rId351" Type="http://schemas.openxmlformats.org/officeDocument/2006/relationships/hyperlink" Target="https://www.synergysportstech.com/Synergy/Sport/Basketball/web/teamsst/Video/QuantifiedTeam2Printable.aspx?iTeamID=2363&amp;iSeasonID=2020&amp;iGameSubTypeID=83&amp;offensive=1&amp;pergame=0" TargetMode="External"/><Relationship Id="rId393" Type="http://schemas.openxmlformats.org/officeDocument/2006/relationships/hyperlink" Target="https://www.synergysportstech.com/Synergy/Sport/Basketball/web/teamsst/Video/QuantifiedTeam2Printable.aspx?iTeamID=2332&amp;iSeasonID=2020&amp;iGameSubTypeID=83&amp;offensive=1&amp;pergame=0" TargetMode="External"/><Relationship Id="rId407" Type="http://schemas.openxmlformats.org/officeDocument/2006/relationships/hyperlink" Target="https://www.synergysportstech.com/Synergy/Sport/Basketball/web/teamsst/Video/QuantifiedTeam2Printable.aspx?iTeamID=973&amp;iSeasonID=2020&amp;iGameSubTypeID=83&amp;offensive=1&amp;pergame=0" TargetMode="External"/><Relationship Id="rId449" Type="http://schemas.openxmlformats.org/officeDocument/2006/relationships/hyperlink" Target="https://www.synergysportstech.com/Synergy/Sport/Basketball/web/teamsst/Video/QuantifiedTeam2Printable.aspx?iTeamID=2097&amp;iSeasonID=2020&amp;iGameSubTypeID=83&amp;offensive=1&amp;pergame=0" TargetMode="External"/><Relationship Id="rId614" Type="http://schemas.openxmlformats.org/officeDocument/2006/relationships/hyperlink" Target="https://www.synergysportstech.com/Synergy/Sport/Basketball/web/teamsst/Video/QuantifiedTeam2Printable.aspx?iTeamID=2124&amp;iSeasonID=2020&amp;iGameSubTypeID=83&amp;offensive=0&amp;pergame=0" TargetMode="External"/><Relationship Id="rId656" Type="http://schemas.openxmlformats.org/officeDocument/2006/relationships/hyperlink" Target="https://www.synergysportstech.com/Synergy/Sport/Basketball/web/teamsst/Video/QuantifiedTeam2Printable.aspx?iTeamID=2336&amp;iSeasonID=2020&amp;iGameSubTypeID=83&amp;offensive=0&amp;pergame=0" TargetMode="External"/><Relationship Id="rId211" Type="http://schemas.openxmlformats.org/officeDocument/2006/relationships/hyperlink" Target="https://www.synergysportstech.com/Synergy/Sport/Basketball/web/teamsst/Video/QuantifiedTeam2Printable.aspx?iTeamID=2330&amp;iSeasonID=2020&amp;iGameSubTypeID=83&amp;offensive=1&amp;pergame=0" TargetMode="External"/><Relationship Id="rId253" Type="http://schemas.openxmlformats.org/officeDocument/2006/relationships/hyperlink" Target="https://www.synergysportstech.com/Synergy/Sport/Basketball/web/teamsst/Video/QuantifiedTeam2Printable.aspx?iTeamID=3179&amp;iSeasonID=2020&amp;iGameSubTypeID=83&amp;offensive=1&amp;pergame=0" TargetMode="External"/><Relationship Id="rId295" Type="http://schemas.openxmlformats.org/officeDocument/2006/relationships/hyperlink" Target="https://www.synergysportstech.com/Synergy/Sport/Basketball/web/teamsst/Video/QuantifiedTeam2Printable.aspx?iTeamID=2387&amp;iSeasonID=2020&amp;iGameSubTypeID=83&amp;offensive=1&amp;pergame=0" TargetMode="External"/><Relationship Id="rId309" Type="http://schemas.openxmlformats.org/officeDocument/2006/relationships/hyperlink" Target="https://www.synergysportstech.com/Synergy/Sport/Basketball/web/teamsst/Video/QuantifiedTeam2Printable.aspx?iTeamID=987&amp;iSeasonID=2020&amp;iGameSubTypeID=83&amp;offensive=1&amp;pergame=0" TargetMode="External"/><Relationship Id="rId460" Type="http://schemas.openxmlformats.org/officeDocument/2006/relationships/hyperlink" Target="https://www.synergysportstech.com/Synergy/Sport/Basketball/web/teamsst/Video/QuantifiedTeam2Printable.aspx?iTeamID=2199&amp;iSeasonID=2020&amp;iGameSubTypeID=83&amp;offensive=0&amp;pergame=0" TargetMode="External"/><Relationship Id="rId516" Type="http://schemas.openxmlformats.org/officeDocument/2006/relationships/hyperlink" Target="https://www.synergysportstech.com/Synergy/Sport/Basketball/web/teamsst/Video/QuantifiedTeam2Printable.aspx?iTeamID=2237&amp;iSeasonID=2020&amp;iGameSubTypeID=83&amp;offensive=0&amp;pergame=0" TargetMode="External"/><Relationship Id="rId48" Type="http://schemas.openxmlformats.org/officeDocument/2006/relationships/hyperlink" Target="https://www.synergysportstech.com/Synergy/Sport/Basketball/web/teamsst/Video/QuantifiedTeam2Printable.aspx?iTeamID=2072&amp;iSeasonID=2020&amp;iGameSubTypeID=83&amp;offensive=0&amp;pergame=0" TargetMode="External"/><Relationship Id="rId113" Type="http://schemas.openxmlformats.org/officeDocument/2006/relationships/hyperlink" Target="https://www.synergysportstech.com/Synergy/Sport/Basketball/web/teamsst/Video/QuantifiedTeam2Printable.aspx?iTeamID=2132&amp;iSeasonID=2020&amp;iGameSubTypeID=83&amp;offensive=1&amp;pergame=0" TargetMode="External"/><Relationship Id="rId320" Type="http://schemas.openxmlformats.org/officeDocument/2006/relationships/hyperlink" Target="https://www.synergysportstech.com/Synergy/Sport/Basketball/web/teamsst/Video/QuantifiedTeam2Printable.aspx?iTeamID=2262&amp;iSeasonID=2020&amp;iGameSubTypeID=83&amp;offensive=0&amp;pergame=0" TargetMode="External"/><Relationship Id="rId558" Type="http://schemas.openxmlformats.org/officeDocument/2006/relationships/hyperlink" Target="https://www.synergysportstech.com/Synergy/Sport/Basketball/web/teamsst/Video/QuantifiedTeam2Printable.aspx?iTeamID=2133&amp;iSeasonID=2020&amp;iGameSubTypeID=83&amp;offensive=0&amp;pergame=0" TargetMode="External"/><Relationship Id="rId155" Type="http://schemas.openxmlformats.org/officeDocument/2006/relationships/hyperlink" Target="https://www.synergysportstech.com/Synergy/Sport/Basketball/web/teamsst/Video/QuantifiedTeam2Printable.aspx?iTeamID=2307&amp;iSeasonID=2020&amp;iGameSubTypeID=83&amp;offensive=1&amp;pergame=0" TargetMode="External"/><Relationship Id="rId197" Type="http://schemas.openxmlformats.org/officeDocument/2006/relationships/hyperlink" Target="https://www.synergysportstech.com/Synergy/Sport/Basketball/web/teamsst/Video/QuantifiedTeam2Printable.aspx?iTeamID=2358&amp;iSeasonID=2020&amp;iGameSubTypeID=83&amp;offensive=1&amp;pergame=0" TargetMode="External"/><Relationship Id="rId362" Type="http://schemas.openxmlformats.org/officeDocument/2006/relationships/hyperlink" Target="https://www.synergysportstech.com/Synergy/Sport/Basketball/web/teamsst/Video/QuantifiedTeam2Printable.aspx?iTeamID=2254&amp;iSeasonID=2020&amp;iGameSubTypeID=83&amp;offensive=0&amp;pergame=0" TargetMode="External"/><Relationship Id="rId418" Type="http://schemas.openxmlformats.org/officeDocument/2006/relationships/hyperlink" Target="https://www.synergysportstech.com/Synergy/Sport/Basketball/web/teamsst/Video/QuantifiedTeam2Printable.aspx?iTeamID=2367&amp;iSeasonID=2020&amp;iGameSubTypeID=83&amp;offensive=0&amp;pergame=0" TargetMode="External"/><Relationship Id="rId625" Type="http://schemas.openxmlformats.org/officeDocument/2006/relationships/hyperlink" Target="https://www.synergysportstech.com/Synergy/Sport/Basketball/web/teamsst/Video/QuantifiedTeam2Printable.aspx?iTeamID=2068&amp;iSeasonID=2020&amp;iGameSubTypeID=83&amp;offensive=1&amp;pergame=0" TargetMode="External"/><Relationship Id="rId222" Type="http://schemas.openxmlformats.org/officeDocument/2006/relationships/hyperlink" Target="https://www.synergysportstech.com/Synergy/Sport/Basketball/web/teamsst/Video/QuantifiedTeam2Printable.aspx?iTeamID=2368&amp;iSeasonID=2020&amp;iGameSubTypeID=83&amp;offensive=0&amp;pergame=0" TargetMode="External"/><Relationship Id="rId264" Type="http://schemas.openxmlformats.org/officeDocument/2006/relationships/hyperlink" Target="https://www.synergysportstech.com/Synergy/Sport/Basketball/web/teamsst/Video/QuantifiedTeam2Printable.aspx?iTeamID=991&amp;iSeasonID=2020&amp;iGameSubTypeID=83&amp;offensive=0&amp;pergame=0" TargetMode="External"/><Relationship Id="rId471" Type="http://schemas.openxmlformats.org/officeDocument/2006/relationships/hyperlink" Target="https://www.synergysportstech.com/Synergy/Sport/Basketball/web/teamsst/Video/QuantifiedTeam2Printable.aspx?iTeamID=2070&amp;iSeasonID=2020&amp;iGameSubTypeID=83&amp;offensive=1&amp;pergame=0" TargetMode="External"/><Relationship Id="rId667" Type="http://schemas.openxmlformats.org/officeDocument/2006/relationships/hyperlink" Target="https://www.synergysportstech.com/Synergy/Sport/Basketball/web/teamsst/Video/QuantifiedTeam2Printable.aspx?iTeamID=981&amp;iSeasonID=2020&amp;iGameSubTypeID=83&amp;offensive=1&amp;pergame=0" TargetMode="External"/><Relationship Id="rId17" Type="http://schemas.openxmlformats.org/officeDocument/2006/relationships/hyperlink" Target="https://www.synergysportstech.com/Synergy/Sport/Basketball/web/teamsst/Video/QuantifiedTeam2Printable.aspx?iTeamID=2254&amp;iSeasonID=2020&amp;iGameSubTypeID=83&amp;offensive=1&amp;pergame=0" TargetMode="External"/><Relationship Id="rId59" Type="http://schemas.openxmlformats.org/officeDocument/2006/relationships/hyperlink" Target="https://www.synergysportstech.com/Synergy/Sport/Basketball/web/teamsst/Video/QuantifiedTeam2Printable.aspx?iTeamID=2321&amp;iSeasonID=2020&amp;iGameSubTypeID=83&amp;offensive=1&amp;pergame=0" TargetMode="External"/><Relationship Id="rId124" Type="http://schemas.openxmlformats.org/officeDocument/2006/relationships/hyperlink" Target="https://www.synergysportstech.com/Synergy/Sport/Basketball/web/teamsst/Video/QuantifiedTeam2Printable.aspx?iTeamID=2299&amp;iSeasonID=2020&amp;iGameSubTypeID=83&amp;offensive=0&amp;pergame=0" TargetMode="External"/><Relationship Id="rId527" Type="http://schemas.openxmlformats.org/officeDocument/2006/relationships/hyperlink" Target="https://www.synergysportstech.com/Synergy/Sport/Basketball/web/teamsst/Video/QuantifiedTeam2Printable.aspx?iTeamID=999&amp;iSeasonID=2020&amp;iGameSubTypeID=83&amp;offensive=1&amp;pergame=0" TargetMode="External"/><Relationship Id="rId569" Type="http://schemas.openxmlformats.org/officeDocument/2006/relationships/hyperlink" Target="https://www.synergysportstech.com/Synergy/Sport/Basketball/web/teamsst/Video/QuantifiedTeam2Printable.aspx?iTeamID=5592&amp;iSeasonID=2020&amp;iGameSubTypeID=83&amp;offensive=1&amp;pergame=0" TargetMode="External"/><Relationship Id="rId70" Type="http://schemas.openxmlformats.org/officeDocument/2006/relationships/hyperlink" Target="https://www.synergysportstech.com/Synergy/Sport/Basketball/web/teamsst/Video/QuantifiedTeam2Printable.aspx?iTeamID=2146&amp;iSeasonID=2020&amp;iGameSubTypeID=83&amp;offensive=0&amp;pergame=0" TargetMode="External"/><Relationship Id="rId166" Type="http://schemas.openxmlformats.org/officeDocument/2006/relationships/hyperlink" Target="https://www.synergysportstech.com/Synergy/Sport/Basketball/web/teamsst/Video/QuantifiedTeam2Printable.aspx?iTeamID=2370&amp;iSeasonID=2020&amp;iGameSubTypeID=83&amp;offensive=0&amp;pergame=0" TargetMode="External"/><Relationship Id="rId331" Type="http://schemas.openxmlformats.org/officeDocument/2006/relationships/hyperlink" Target="https://www.synergysportstech.com/Synergy/Sport/Basketball/web/teamsst/Video/QuantifiedTeam2Printable.aspx?iTeamID=2306&amp;iSeasonID=2020&amp;iGameSubTypeID=83&amp;offensive=1&amp;pergame=0" TargetMode="External"/><Relationship Id="rId373" Type="http://schemas.openxmlformats.org/officeDocument/2006/relationships/hyperlink" Target="https://www.synergysportstech.com/Synergy/Sport/Basketball/web/teamsst/Video/QuantifiedTeam2Printable.aspx?iTeamID=5600&amp;iSeasonID=2020&amp;iGameSubTypeID=83&amp;offensive=1&amp;pergame=0" TargetMode="External"/><Relationship Id="rId429" Type="http://schemas.openxmlformats.org/officeDocument/2006/relationships/hyperlink" Target="https://www.synergysportstech.com/Synergy/Sport/Basketball/web/teamsst/Video/QuantifiedTeam2Printable.aspx?iTeamID=2112&amp;iSeasonID=2020&amp;iGameSubTypeID=83&amp;offensive=1&amp;pergame=0" TargetMode="External"/><Relationship Id="rId580" Type="http://schemas.openxmlformats.org/officeDocument/2006/relationships/hyperlink" Target="https://www.synergysportstech.com/Synergy/Sport/Basketball/web/teamsst/Video/QuantifiedTeam2Printable.aspx?iTeamID=2073&amp;iSeasonID=2020&amp;iGameSubTypeID=83&amp;offensive=0&amp;pergame=0" TargetMode="External"/><Relationship Id="rId636" Type="http://schemas.openxmlformats.org/officeDocument/2006/relationships/hyperlink" Target="https://www.synergysportstech.com/Synergy/Sport/Basketball/web/teamsst/Video/QuantifiedTeam2Printable.aspx?iTeamID=2373&amp;iSeasonID=2020&amp;iGameSubTypeID=83&amp;offensive=0&amp;pergame=0" TargetMode="External"/><Relationship Id="rId1" Type="http://schemas.openxmlformats.org/officeDocument/2006/relationships/hyperlink" Target="https://www.synergysportstech.com/Synergy/Sport/Basketball/web/teamsst/Video/QuantifiedTeam2Printable.aspx?iTeamID=2185&amp;iSeasonID=2020&amp;iGameSubTypeID=83&amp;offensive=1&amp;pergame=0" TargetMode="External"/><Relationship Id="rId233" Type="http://schemas.openxmlformats.org/officeDocument/2006/relationships/hyperlink" Target="https://www.synergysportstech.com/Synergy/Sport/Basketball/web/teamsst/Video/QuantifiedTeam2Printable.aspx?iTeamID=2376&amp;iSeasonID=2020&amp;iGameSubTypeID=83&amp;offensive=1&amp;pergame=0" TargetMode="External"/><Relationship Id="rId440" Type="http://schemas.openxmlformats.org/officeDocument/2006/relationships/hyperlink" Target="https://www.synergysportstech.com/Synergy/Sport/Basketball/web/teamsst/Video/QuantifiedTeam2Printable.aspx?iTeamID=2070&amp;iSeasonID=2020&amp;iGameSubTypeID=83&amp;offensive=0&amp;pergame=0" TargetMode="External"/><Relationship Id="rId678" Type="http://schemas.openxmlformats.org/officeDocument/2006/relationships/hyperlink" Target="https://www.synergysportstech.com/Synergy/Sport/Basketball/web/teamsst/Video/QuantifiedTeam2Printable.aspx?iTeamID=2185&amp;iSeasonID=2020&amp;iGameSubTypeID=83&amp;offensive=0&amp;pergame=0" TargetMode="External"/><Relationship Id="rId28" Type="http://schemas.openxmlformats.org/officeDocument/2006/relationships/hyperlink" Target="https://www.synergysportstech.com/Synergy/Sport/Basketball/web/teamsst/Video/QuantifiedTeam2Printable.aspx?iTeamID=2259&amp;iSeasonID=2020&amp;iGameSubTypeID=83&amp;offensive=0&amp;pergame=0" TargetMode="External"/><Relationship Id="rId275" Type="http://schemas.openxmlformats.org/officeDocument/2006/relationships/hyperlink" Target="https://www.synergysportstech.com/Synergy/Sport/Basketball/web/teamsst/Video/QuantifiedTeam2Printable.aspx?iTeamID=2226&amp;iSeasonID=2020&amp;iGameSubTypeID=83&amp;offensive=1&amp;pergame=0" TargetMode="External"/><Relationship Id="rId300" Type="http://schemas.openxmlformats.org/officeDocument/2006/relationships/hyperlink" Target="https://www.synergysportstech.com/Synergy/Sport/Basketball/web/teamsst/Video/QuantifiedTeam2Printable.aspx?iTeamID=2265&amp;iSeasonID=2020&amp;iGameSubTypeID=83&amp;offensive=0&amp;pergame=0" TargetMode="External"/><Relationship Id="rId482" Type="http://schemas.openxmlformats.org/officeDocument/2006/relationships/hyperlink" Target="https://www.synergysportstech.com/Synergy/Sport/Basketball/web/teamsst/Video/QuantifiedTeam2Printable.aspx?iTeamID=2387&amp;iSeasonID=2020&amp;iGameSubTypeID=83&amp;offensive=0&amp;pergame=0" TargetMode="External"/><Relationship Id="rId538" Type="http://schemas.openxmlformats.org/officeDocument/2006/relationships/hyperlink" Target="https://www.synergysportstech.com/Synergy/Sport/Basketball/web/teamsst/Video/QuantifiedTeam2Printable.aspx?iTeamID=2193&amp;iSeasonID=2020&amp;iGameSubTypeID=83&amp;offensive=0&amp;pergame=0" TargetMode="External"/><Relationship Id="rId81" Type="http://schemas.openxmlformats.org/officeDocument/2006/relationships/hyperlink" Target="https://www.synergysportstech.com/Synergy/Sport/Basketball/web/teamsst/Video/QuantifiedTeam2Printable.aspx?iTeamID=2088&amp;iSeasonID=2020&amp;iGameSubTypeID=83&amp;offensive=1&amp;pergame=0" TargetMode="External"/><Relationship Id="rId135" Type="http://schemas.openxmlformats.org/officeDocument/2006/relationships/hyperlink" Target="https://www.synergysportstech.com/Synergy/Sport/Basketball/web/teamsst/Video/QuantifiedTeam2Printable.aspx?iTeamID=2131&amp;iSeasonID=2020&amp;iGameSubTypeID=83&amp;offensive=1&amp;pergame=0" TargetMode="External"/><Relationship Id="rId177" Type="http://schemas.openxmlformats.org/officeDocument/2006/relationships/hyperlink" Target="https://www.synergysportstech.com/Synergy/Sport/Basketball/web/teamsst/Video/QuantifiedTeam2Printable.aspx?iTeamID=983&amp;iSeasonID=2020&amp;iGameSubTypeID=83&amp;offensive=1&amp;pergame=0" TargetMode="External"/><Relationship Id="rId342" Type="http://schemas.openxmlformats.org/officeDocument/2006/relationships/hyperlink" Target="https://www.synergysportstech.com/Synergy/Sport/Basketball/web/teamsst/Video/QuantifiedTeam2Printable.aspx?iTeamID=968&amp;iSeasonID=2020&amp;iGameSubTypeID=83&amp;offensive=0&amp;pergame=0" TargetMode="External"/><Relationship Id="rId384" Type="http://schemas.openxmlformats.org/officeDocument/2006/relationships/hyperlink" Target="https://www.synergysportstech.com/Synergy/Sport/Basketball/web/teamsst/Video/QuantifiedTeam2Printable.aspx?iTeamID=2157&amp;iSeasonID=2020&amp;iGameSubTypeID=83&amp;offensive=0&amp;pergame=0" TargetMode="External"/><Relationship Id="rId591" Type="http://schemas.openxmlformats.org/officeDocument/2006/relationships/hyperlink" Target="https://www.synergysportstech.com/Synergy/Sport/Basketball/web/teamsst/Video/QuantifiedTeam2Printable.aspx?iTeamID=2138&amp;iSeasonID=2020&amp;iGameSubTypeID=83&amp;offensive=1&amp;pergame=0" TargetMode="External"/><Relationship Id="rId605" Type="http://schemas.openxmlformats.org/officeDocument/2006/relationships/hyperlink" Target="https://www.synergysportstech.com/Synergy/Sport/Basketball/web/teamsst/Video/QuantifiedTeam2Printable.aspx?iTeamID=2360&amp;iSeasonID=2020&amp;iGameSubTypeID=83&amp;offensive=1&amp;pergame=0" TargetMode="External"/><Relationship Id="rId202" Type="http://schemas.openxmlformats.org/officeDocument/2006/relationships/hyperlink" Target="https://www.synergysportstech.com/Synergy/Sport/Basketball/web/teamsst/Video/QuantifiedTeam2Printable.aspx?iTeamID=2255&amp;iSeasonID=2020&amp;iGameSubTypeID=83&amp;offensive=0&amp;pergame=0" TargetMode="External"/><Relationship Id="rId244" Type="http://schemas.openxmlformats.org/officeDocument/2006/relationships/hyperlink" Target="https://www.synergysportstech.com/Synergy/Sport/Basketball/web/teamsst/Video/QuantifiedTeam2Printable.aspx?iTeamID=2097&amp;iSeasonID=2020&amp;iGameSubTypeID=83&amp;offensive=0&amp;pergame=0" TargetMode="External"/><Relationship Id="rId647" Type="http://schemas.openxmlformats.org/officeDocument/2006/relationships/hyperlink" Target="https://www.synergysportstech.com/Synergy/Sport/Basketball/web/teamsst/Video/QuantifiedTeam2Printable.aspx?iTeamID=2190&amp;iSeasonID=2020&amp;iGameSubTypeID=83&amp;offensive=1&amp;pergame=0" TargetMode="External"/><Relationship Id="rId39" Type="http://schemas.openxmlformats.org/officeDocument/2006/relationships/hyperlink" Target="https://www.synergysportstech.com/Synergy/Sport/Basketball/web/teamsst/Video/QuantifiedTeam2Printable.aspx?iTeamID=2155&amp;iSeasonID=2020&amp;iGameSubTypeID=83&amp;offensive=1&amp;pergame=0" TargetMode="External"/><Relationship Id="rId286" Type="http://schemas.openxmlformats.org/officeDocument/2006/relationships/hyperlink" Target="https://www.synergysportstech.com/Synergy/Sport/Basketball/web/teamsst/Video/QuantifiedTeam2Printable.aspx?iTeamID=2067&amp;iSeasonID=2020&amp;iGameSubTypeID=83&amp;offensive=0&amp;pergame=0" TargetMode="External"/><Relationship Id="rId451" Type="http://schemas.openxmlformats.org/officeDocument/2006/relationships/hyperlink" Target="https://www.synergysportstech.com/Synergy/Sport/Basketball/web/teamsst/Video/QuantifiedTeam2Printable.aspx?iTeamID=2096&amp;iSeasonID=2020&amp;iGameSubTypeID=83&amp;offensive=1&amp;pergame=0" TargetMode="External"/><Relationship Id="rId493" Type="http://schemas.openxmlformats.org/officeDocument/2006/relationships/hyperlink" Target="https://www.synergysportstech.com/Synergy/Sport/Basketball/web/teamsst/Video/QuantifiedTeam2Printable.aspx?iTeamID=2176&amp;iSeasonID=2020&amp;iGameSubTypeID=83&amp;offensive=1&amp;pergame=0" TargetMode="External"/><Relationship Id="rId507" Type="http://schemas.openxmlformats.org/officeDocument/2006/relationships/hyperlink" Target="https://www.synergysportstech.com/Synergy/Sport/Basketball/web/teamsst/Video/QuantifiedTeam2Printable.aspx?iTeamID=2258&amp;iSeasonID=2020&amp;iGameSubTypeID=83&amp;offensive=1&amp;pergame=0" TargetMode="External"/><Relationship Id="rId549" Type="http://schemas.openxmlformats.org/officeDocument/2006/relationships/hyperlink" Target="https://www.synergysportstech.com/Synergy/Sport/Basketball/web/teamsst/Video/QuantifiedTeam2Printable.aspx?iTeamID=2753&amp;iSeasonID=2020&amp;iGameSubTypeID=83&amp;offensive=1&amp;pergame=0" TargetMode="External"/><Relationship Id="rId50" Type="http://schemas.openxmlformats.org/officeDocument/2006/relationships/hyperlink" Target="https://www.synergysportstech.com/Synergy/Sport/Basketball/web/teamsst/Video/QuantifiedTeam2Printable.aspx?iTeamID=2318&amp;iSeasonID=2020&amp;iGameSubTypeID=83&amp;offensive=0&amp;pergame=0" TargetMode="External"/><Relationship Id="rId104" Type="http://schemas.openxmlformats.org/officeDocument/2006/relationships/hyperlink" Target="https://www.synergysportstech.com/Synergy/Sport/Basketball/web/teamsst/Video/QuantifiedTeam2Printable.aspx?iTeamID=2084&amp;iSeasonID=2020&amp;iGameSubTypeID=83&amp;offensive=0&amp;pergame=0" TargetMode="External"/><Relationship Id="rId146" Type="http://schemas.openxmlformats.org/officeDocument/2006/relationships/hyperlink" Target="https://www.synergysportstech.com/Synergy/Sport/Basketball/web/teamsst/Video/QuantifiedTeam2Printable.aspx?iTeamID=2085&amp;iSeasonID=2020&amp;iGameSubTypeID=83&amp;offensive=0&amp;pergame=0" TargetMode="External"/><Relationship Id="rId188" Type="http://schemas.openxmlformats.org/officeDocument/2006/relationships/hyperlink" Target="https://www.synergysportstech.com/Synergy/Sport/Basketball/web/teamsst/Video/QuantifiedTeam2Printable.aspx?iTeamID=2657&amp;iSeasonID=2020&amp;iGameSubTypeID=83&amp;offensive=0&amp;pergame=0" TargetMode="External"/><Relationship Id="rId311" Type="http://schemas.openxmlformats.org/officeDocument/2006/relationships/hyperlink" Target="https://www.synergysportstech.com/Synergy/Sport/Basketball/web/teamsst/Video/QuantifiedTeam2Printable.aspx?iTeamID=1000&amp;iSeasonID=2020&amp;iGameSubTypeID=83&amp;offensive=1&amp;pergame=0" TargetMode="External"/><Relationship Id="rId353" Type="http://schemas.openxmlformats.org/officeDocument/2006/relationships/hyperlink" Target="https://www.synergysportstech.com/Synergy/Sport/Basketball/web/teamsst/Video/QuantifiedTeam2Printable.aspx?iTeamID=2239&amp;iSeasonID=2020&amp;iGameSubTypeID=83&amp;offensive=1&amp;pergame=0" TargetMode="External"/><Relationship Id="rId395" Type="http://schemas.openxmlformats.org/officeDocument/2006/relationships/hyperlink" Target="https://www.synergysportstech.com/Synergy/Sport/Basketball/web/teamsst/Video/QuantifiedTeam2Printable.aspx?iTeamID=2141&amp;iSeasonID=2020&amp;iGameSubTypeID=83&amp;offensive=1&amp;pergame=0" TargetMode="External"/><Relationship Id="rId409" Type="http://schemas.openxmlformats.org/officeDocument/2006/relationships/hyperlink" Target="https://www.synergysportstech.com/Synergy/Sport/Basketball/web/teamsst/Video/QuantifiedTeam2Printable.aspx?iTeamID=975&amp;iSeasonID=2020&amp;iGameSubTypeID=83&amp;offensive=1&amp;pergame=0" TargetMode="External"/><Relationship Id="rId560" Type="http://schemas.openxmlformats.org/officeDocument/2006/relationships/hyperlink" Target="https://www.synergysportstech.com/Synergy/Sport/Basketball/web/teamsst/Video/QuantifiedTeam2Printable.aspx?iTeamID=2325&amp;iSeasonID=2020&amp;iGameSubTypeID=83&amp;offensive=0&amp;pergame=0" TargetMode="External"/><Relationship Id="rId92" Type="http://schemas.openxmlformats.org/officeDocument/2006/relationships/hyperlink" Target="https://www.synergysportstech.com/Synergy/Sport/Basketball/web/teamsst/Video/QuantifiedTeam2Printable.aspx?iTeamID=979&amp;iSeasonID=2020&amp;iGameSubTypeID=83&amp;offensive=0&amp;pergame=0" TargetMode="External"/><Relationship Id="rId213" Type="http://schemas.openxmlformats.org/officeDocument/2006/relationships/hyperlink" Target="https://www.synergysportstech.com/Synergy/Sport/Basketball/web/teamsst/Video/QuantifiedTeam2Printable.aspx?iTeamID=2094&amp;iSeasonID=2020&amp;iGameSubTypeID=83&amp;offensive=1&amp;pergame=0" TargetMode="External"/><Relationship Id="rId420" Type="http://schemas.openxmlformats.org/officeDocument/2006/relationships/hyperlink" Target="https://www.synergysportstech.com/Synergy/Sport/Basketball/web/teamsst/Video/QuantifiedTeam2Printable.aspx?iTeamID=2225&amp;iSeasonID=2020&amp;iGameSubTypeID=83&amp;offensive=0&amp;pergame=0" TargetMode="External"/><Relationship Id="rId616" Type="http://schemas.openxmlformats.org/officeDocument/2006/relationships/hyperlink" Target="https://www.synergysportstech.com/Synergy/Sport/Basketball/web/teamsst/Video/QuantifiedTeam2Printable.aspx?iTeamID=2179&amp;iSeasonID=2020&amp;iGameSubTypeID=83&amp;offensive=0&amp;pergame=0" TargetMode="External"/><Relationship Id="rId658" Type="http://schemas.openxmlformats.org/officeDocument/2006/relationships/hyperlink" Target="https://www.synergysportstech.com/Synergy/Sport/Basketball/web/teamsst/Video/QuantifiedTeam2Printable.aspx?iTeamID=2196&amp;iSeasonID=2020&amp;iGameSubTypeID=83&amp;offensive=0&amp;pergame=0" TargetMode="External"/><Relationship Id="rId255" Type="http://schemas.openxmlformats.org/officeDocument/2006/relationships/hyperlink" Target="https://www.synergysportstech.com/Synergy/Sport/Basketball/web/teamsst/Video/QuantifiedTeam2Printable.aspx?iTeamID=2322&amp;iSeasonID=2020&amp;iGameSubTypeID=83&amp;offensive=1&amp;pergame=0" TargetMode="External"/><Relationship Id="rId297" Type="http://schemas.openxmlformats.org/officeDocument/2006/relationships/hyperlink" Target="https://www.synergysportstech.com/Synergy/Sport/Basketball/web/teamsst/Video/QuantifiedTeam2Printable.aspx?iTeamID=2135&amp;iSeasonID=2020&amp;iGameSubTypeID=83&amp;offensive=1&amp;pergame=0" TargetMode="External"/><Relationship Id="rId462" Type="http://schemas.openxmlformats.org/officeDocument/2006/relationships/hyperlink" Target="https://www.synergysportstech.com/Synergy/Sport/Basketball/web/teamsst/Video/QuantifiedTeam2Printable.aspx?iTeamID=2331&amp;iSeasonID=2020&amp;iGameSubTypeID=83&amp;offensive=0&amp;pergame=0" TargetMode="External"/><Relationship Id="rId518" Type="http://schemas.openxmlformats.org/officeDocument/2006/relationships/hyperlink" Target="https://www.synergysportstech.com/Synergy/Sport/Basketball/web/teamsst/Video/QuantifiedTeam2Printable.aspx?iTeamID=994&amp;iSeasonID=2020&amp;iGameSubTypeID=83&amp;offensive=0&amp;pergame=0" TargetMode="External"/><Relationship Id="rId115" Type="http://schemas.openxmlformats.org/officeDocument/2006/relationships/hyperlink" Target="https://www.synergysportstech.com/Synergy/Sport/Basketball/web/teamsst/Video/QuantifiedTeam2Printable.aspx?iTeamID=2215&amp;iSeasonID=2020&amp;iGameSubTypeID=83&amp;offensive=1&amp;pergame=0" TargetMode="External"/><Relationship Id="rId157" Type="http://schemas.openxmlformats.org/officeDocument/2006/relationships/hyperlink" Target="https://www.synergysportstech.com/Synergy/Sport/Basketball/web/teamsst/Video/QuantifiedTeam2Printable.aspx?iTeamID=2273&amp;iSeasonID=2020&amp;iGameSubTypeID=83&amp;offensive=1&amp;pergame=0" TargetMode="External"/><Relationship Id="rId322" Type="http://schemas.openxmlformats.org/officeDocument/2006/relationships/hyperlink" Target="https://www.synergysportstech.com/Synergy/Sport/Basketball/web/teamsst/Video/QuantifiedTeam2Printable.aspx?iTeamID=2296&amp;iSeasonID=2020&amp;iGameSubTypeID=83&amp;offensive=0&amp;pergame=0" TargetMode="External"/><Relationship Id="rId364" Type="http://schemas.openxmlformats.org/officeDocument/2006/relationships/hyperlink" Target="https://www.synergysportstech.com/Synergy/Sport/Basketball/web/teamsst/Video/QuantifiedTeam2Printable.aspx?iTeamID=2755&amp;iSeasonID=2020&amp;iGameSubTypeID=83&amp;offensive=0&amp;pergame=0" TargetMode="External"/><Relationship Id="rId61" Type="http://schemas.openxmlformats.org/officeDocument/2006/relationships/hyperlink" Target="https://www.synergysportstech.com/Synergy/Sport/Basketball/web/teamsst/Video/QuantifiedTeam2Printable.aspx?iTeamID=2081&amp;iSeasonID=2020&amp;iGameSubTypeID=83&amp;offensive=1&amp;pergame=0" TargetMode="External"/><Relationship Id="rId199" Type="http://schemas.openxmlformats.org/officeDocument/2006/relationships/hyperlink" Target="https://www.synergysportstech.com/Synergy/Sport/Basketball/web/teamsst/Video/QuantifiedTeam2Printable.aspx?iTeamID=2087&amp;iSeasonID=2020&amp;iGameSubTypeID=83&amp;offensive=1&amp;pergame=0" TargetMode="External"/><Relationship Id="rId571" Type="http://schemas.openxmlformats.org/officeDocument/2006/relationships/hyperlink" Target="https://www.synergysportstech.com/Synergy/Sport/Basketball/web/teamsst/Video/QuantifiedTeam2Printable.aspx?iTeamID=971&amp;iSeasonID=2020&amp;iGameSubTypeID=83&amp;offensive=1&amp;pergame=0" TargetMode="External"/><Relationship Id="rId627" Type="http://schemas.openxmlformats.org/officeDocument/2006/relationships/hyperlink" Target="https://www.synergysportstech.com/Synergy/Sport/Basketball/web/teamsst/Video/QuantifiedTeam2Printable.aspx?iTeamID=982&amp;iSeasonID=2020&amp;iGameSubTypeID=83&amp;offensive=1&amp;pergame=0" TargetMode="External"/><Relationship Id="rId669" Type="http://schemas.openxmlformats.org/officeDocument/2006/relationships/hyperlink" Target="https://www.synergysportstech.com/Synergy/Sport/Basketball/web/teamsst/Video/QuantifiedTeam2Printable.aspx?iTeamID=2168&amp;iSeasonID=2020&amp;iGameSubTypeID=83&amp;offensive=1&amp;pergame=0" TargetMode="External"/><Relationship Id="rId19" Type="http://schemas.openxmlformats.org/officeDocument/2006/relationships/hyperlink" Target="https://www.synergysportstech.com/Synergy/Sport/Basketball/web/teamsst/Video/QuantifiedTeam2Printable.aspx?iTeamID=2261&amp;iSeasonID=2020&amp;iGameSubTypeID=83&amp;offensive=1&amp;pergame=0" TargetMode="External"/><Relationship Id="rId224" Type="http://schemas.openxmlformats.org/officeDocument/2006/relationships/hyperlink" Target="https://www.synergysportstech.com/Synergy/Sport/Basketball/web/teamsst/Video/QuantifiedTeam2Printable.aspx?iTeamID=1329&amp;iSeasonID=2020&amp;iGameSubTypeID=83&amp;offensive=0&amp;pergame=0" TargetMode="External"/><Relationship Id="rId266" Type="http://schemas.openxmlformats.org/officeDocument/2006/relationships/hyperlink" Target="https://www.synergysportstech.com/Synergy/Sport/Basketball/web/teamsst/Video/QuantifiedTeam2Printable.aspx?iTeamID=2108&amp;iSeasonID=2020&amp;iGameSubTypeID=83&amp;offensive=0&amp;pergame=0" TargetMode="External"/><Relationship Id="rId431" Type="http://schemas.openxmlformats.org/officeDocument/2006/relationships/hyperlink" Target="https://www.synergysportstech.com/Synergy/Sport/Basketball/web/teamsst/Video/QuantifiedTeam2Printable.aspx?iTeamID=2124&amp;iSeasonID=2020&amp;iGameSubTypeID=83&amp;offensive=1&amp;pergame=0" TargetMode="External"/><Relationship Id="rId473" Type="http://schemas.openxmlformats.org/officeDocument/2006/relationships/hyperlink" Target="https://www.synergysportstech.com/Synergy/Sport/Basketball/web/teamsst/Video/QuantifiedTeam2Printable.aspx?iTeamID=2078&amp;iSeasonID=2020&amp;iGameSubTypeID=83&amp;offensive=1&amp;pergame=0" TargetMode="External"/><Relationship Id="rId529" Type="http://schemas.openxmlformats.org/officeDocument/2006/relationships/hyperlink" Target="https://www.synergysportstech.com/Synergy/Sport/Basketball/web/teamsst/Video/QuantifiedTeam2Printable.aspx?iTeamID=2372&amp;iSeasonID=2020&amp;iGameSubTypeID=83&amp;offensive=1&amp;pergame=0" TargetMode="External"/><Relationship Id="rId680" Type="http://schemas.openxmlformats.org/officeDocument/2006/relationships/hyperlink" Target="https://www.synergysportstech.com/Synergy/Sport/Basketball/web/teamsst/Video/QuantifiedTeam2Printable.aspx?iTeamID=2117&amp;iSeasonID=2020&amp;iGameSubTypeID=83&amp;offensive=0&amp;pergame=0" TargetMode="External"/><Relationship Id="rId30" Type="http://schemas.openxmlformats.org/officeDocument/2006/relationships/hyperlink" Target="https://www.synergysportstech.com/Synergy/Sport/Basketball/web/teamsst/Video/QuantifiedTeam2Printable.aspx?iTeamID=2242&amp;iSeasonID=2020&amp;iGameSubTypeID=83&amp;offensive=0&amp;pergame=0" TargetMode="External"/><Relationship Id="rId126" Type="http://schemas.openxmlformats.org/officeDocument/2006/relationships/hyperlink" Target="https://www.synergysportstech.com/Synergy/Sport/Basketball/web/teamsst/Video/QuantifiedTeam2Printable.aspx?iTeamID=2291&amp;iSeasonID=2020&amp;iGameSubTypeID=83&amp;offensive=0&amp;pergame=0" TargetMode="External"/><Relationship Id="rId168" Type="http://schemas.openxmlformats.org/officeDocument/2006/relationships/hyperlink" Target="https://www.synergysportstech.com/Synergy/Sport/Basketball/web/teamsst/Video/QuantifiedTeam2Printable.aspx?iTeamID=998&amp;iSeasonID=2020&amp;iGameSubTypeID=83&amp;offensive=0&amp;pergame=0" TargetMode="External"/><Relationship Id="rId333" Type="http://schemas.openxmlformats.org/officeDocument/2006/relationships/hyperlink" Target="https://www.synergysportstech.com/Synergy/Sport/Basketball/web/teamsst/Video/QuantifiedTeam2Printable.aspx?iTeamID=2147&amp;iSeasonID=2020&amp;iGameSubTypeID=83&amp;offensive=1&amp;pergame=0" TargetMode="External"/><Relationship Id="rId540" Type="http://schemas.openxmlformats.org/officeDocument/2006/relationships/hyperlink" Target="https://www.synergysportstech.com/Synergy/Sport/Basketball/web/teamsst/Video/QuantifiedTeam2Printable.aspx?iTeamID=2209&amp;iSeasonID=2020&amp;iGameSubTypeID=83&amp;offensive=0&amp;pergame=0" TargetMode="External"/><Relationship Id="rId72" Type="http://schemas.openxmlformats.org/officeDocument/2006/relationships/hyperlink" Target="https://www.synergysportstech.com/Synergy/Sport/Basketball/web/teamsst/Video/QuantifiedTeam2Printable.aspx?iTeamID=2174&amp;iSeasonID=2020&amp;iGameSubTypeID=83&amp;offensive=0&amp;pergame=0" TargetMode="External"/><Relationship Id="rId375" Type="http://schemas.openxmlformats.org/officeDocument/2006/relationships/hyperlink" Target="https://www.synergysportstech.com/Synergy/Sport/Basketball/web/teamsst/Video/QuantifiedTeam2Printable.aspx?iTeamID=2170&amp;iSeasonID=2020&amp;iGameSubTypeID=83&amp;offensive=1&amp;pergame=0" TargetMode="External"/><Relationship Id="rId582" Type="http://schemas.openxmlformats.org/officeDocument/2006/relationships/hyperlink" Target="https://www.synergysportstech.com/Synergy/Sport/Basketball/web/teamsst/Video/QuantifiedTeam2Printable.aspx?iTeamID=2132&amp;iSeasonID=2020&amp;iGameSubTypeID=83&amp;offensive=0&amp;pergame=0" TargetMode="External"/><Relationship Id="rId638" Type="http://schemas.openxmlformats.org/officeDocument/2006/relationships/hyperlink" Target="https://www.synergysportstech.com/Synergy/Sport/Basketball/web/teamsst/Video/QuantifiedTeam2Printable.aspx?iTeamID=2366&amp;iSeasonID=2020&amp;iGameSubTypeID=83&amp;offensive=0&amp;pergame=0" TargetMode="External"/><Relationship Id="rId3" Type="http://schemas.openxmlformats.org/officeDocument/2006/relationships/hyperlink" Target="https://www.synergysportstech.com/Synergy/Sport/Basketball/web/teamsst/Video/QuantifiedTeam2Printable.aspx?iTeamID=996&amp;iSeasonID=2020&amp;iGameSubTypeID=83&amp;offensive=1&amp;pergame=0" TargetMode="External"/><Relationship Id="rId235" Type="http://schemas.openxmlformats.org/officeDocument/2006/relationships/hyperlink" Target="https://www.synergysportstech.com/Synergy/Sport/Basketball/web/teamsst/Video/QuantifiedTeam2Printable.aspx?iTeamID=2154&amp;iSeasonID=2020&amp;iGameSubTypeID=83&amp;offensive=1&amp;pergame=0" TargetMode="External"/><Relationship Id="rId277" Type="http://schemas.openxmlformats.org/officeDocument/2006/relationships/hyperlink" Target="https://www.synergysportstech.com/Synergy/Sport/Basketball/web/teamsst/Video/QuantifiedTeam2Printable.aspx?iTeamID=3138&amp;iSeasonID=2020&amp;iGameSubTypeID=83&amp;offensive=1&amp;pergame=0" TargetMode="External"/><Relationship Id="rId400" Type="http://schemas.openxmlformats.org/officeDocument/2006/relationships/hyperlink" Target="https://www.synergysportstech.com/Synergy/Sport/Basketball/web/teamsst/Video/QuantifiedTeam2Printable.aspx?iTeamID=1318&amp;iSeasonID=2020&amp;iGameSubTypeID=83&amp;offensive=0&amp;pergame=0" TargetMode="External"/><Relationship Id="rId442" Type="http://schemas.openxmlformats.org/officeDocument/2006/relationships/hyperlink" Target="https://www.synergysportstech.com/Synergy/Sport/Basketball/web/teamsst/Video/QuantifiedTeam2Printable.aspx?iTeamID=2062&amp;iSeasonID=2020&amp;iGameSubTypeID=83&amp;offensive=0&amp;pergame=0" TargetMode="External"/><Relationship Id="rId484" Type="http://schemas.openxmlformats.org/officeDocument/2006/relationships/hyperlink" Target="https://www.synergysportstech.com/Synergy/Sport/Basketball/web/teamsst/Video/QuantifiedTeam2Printable.aspx?iTeamID=2155&amp;iSeasonID=2020&amp;iGameSubTypeID=83&amp;offensive=0&amp;pergame=0" TargetMode="External"/><Relationship Id="rId137" Type="http://schemas.openxmlformats.org/officeDocument/2006/relationships/hyperlink" Target="https://www.synergysportstech.com/Synergy/Sport/Basketball/web/teamsst/Video/QuantifiedTeam2Printable.aspx?iTeamID=2218&amp;iSeasonID=2020&amp;iGameSubTypeID=83&amp;offensive=1&amp;pergame=0" TargetMode="External"/><Relationship Id="rId302" Type="http://schemas.openxmlformats.org/officeDocument/2006/relationships/hyperlink" Target="https://www.synergysportstech.com/Synergy/Sport/Basketball/web/teamsst/Video/QuantifiedTeam2Printable.aspx?iTeamID=2246&amp;iSeasonID=2020&amp;iGameSubTypeID=83&amp;offensive=0&amp;pergame=0" TargetMode="External"/><Relationship Id="rId344" Type="http://schemas.openxmlformats.org/officeDocument/2006/relationships/hyperlink" Target="https://www.synergysportstech.com/Synergy/Sport/Basketball/web/teamsst/Video/QuantifiedTeam2Printable.aspx?iTeamID=2139&amp;iSeasonID=2020&amp;iGameSubTypeID=83&amp;offensive=0&amp;pergame=0" TargetMode="External"/><Relationship Id="rId41" Type="http://schemas.openxmlformats.org/officeDocument/2006/relationships/hyperlink" Target="https://www.synergysportstech.com/Synergy/Sport/Basketball/web/teamsst/Video/QuantifiedTeam2Printable.aspx?iTeamID=2277&amp;iSeasonID=2020&amp;iGameSubTypeID=83&amp;offensive=1&amp;pergame=0" TargetMode="External"/><Relationship Id="rId83" Type="http://schemas.openxmlformats.org/officeDocument/2006/relationships/hyperlink" Target="https://www.synergysportstech.com/Synergy/Sport/Basketball/web/teamsst/Video/QuantifiedTeam2Printable.aspx?iTeamID=2197&amp;iSeasonID=2020&amp;iGameSubTypeID=83&amp;offensive=1&amp;pergame=0" TargetMode="External"/><Relationship Id="rId179" Type="http://schemas.openxmlformats.org/officeDocument/2006/relationships/hyperlink" Target="https://www.synergysportstech.com/Synergy/Sport/Basketball/web/teamsst/Video/QuantifiedTeam2Printable.aspx?iTeamID=2069&amp;iSeasonID=2020&amp;iGameSubTypeID=83&amp;offensive=1&amp;pergame=0" TargetMode="External"/><Relationship Id="rId386" Type="http://schemas.openxmlformats.org/officeDocument/2006/relationships/hyperlink" Target="https://www.synergysportstech.com/Synergy/Sport/Basketball/web/teamsst/Video/QuantifiedTeam2Printable.aspx?iTeamID=2114&amp;iSeasonID=2020&amp;iGameSubTypeID=83&amp;offensive=0&amp;pergame=0" TargetMode="External"/><Relationship Id="rId551" Type="http://schemas.openxmlformats.org/officeDocument/2006/relationships/hyperlink" Target="https://www.synergysportstech.com/Synergy/Sport/Basketball/web/teamsst/Video/QuantifiedTeam2Printable.aspx?iTeamID=2404&amp;iSeasonID=2020&amp;iGameSubTypeID=83&amp;offensive=1&amp;pergame=0" TargetMode="External"/><Relationship Id="rId593" Type="http://schemas.openxmlformats.org/officeDocument/2006/relationships/hyperlink" Target="https://www.synergysportstech.com/Synergy/Sport/Basketball/web/teamsst/Video/QuantifiedTeam2Printable.aspx?iTeamID=2145&amp;iSeasonID=2020&amp;iGameSubTypeID=83&amp;offensive=1&amp;pergame=0" TargetMode="External"/><Relationship Id="rId607" Type="http://schemas.openxmlformats.org/officeDocument/2006/relationships/hyperlink" Target="https://www.synergysportstech.com/Synergy/Sport/Basketball/web/teamsst/Video/QuantifiedTeam2Printable.aspx?iTeamID=2071&amp;iSeasonID=2020&amp;iGameSubTypeID=83&amp;offensive=1&amp;pergame=0" TargetMode="External"/><Relationship Id="rId649" Type="http://schemas.openxmlformats.org/officeDocument/2006/relationships/hyperlink" Target="https://www.synergysportstech.com/Synergy/Sport/Basketball/web/teamsst/Video/QuantifiedTeam2Printable.aspx?iTeamID=986&amp;iSeasonID=2020&amp;iGameSubTypeID=83&amp;offensive=1&amp;pergame=0" TargetMode="External"/><Relationship Id="rId190" Type="http://schemas.openxmlformats.org/officeDocument/2006/relationships/hyperlink" Target="https://www.synergysportstech.com/Synergy/Sport/Basketball/web/teamsst/Video/QuantifiedTeam2Printable.aspx?iTeamID=2188&amp;iSeasonID=2020&amp;iGameSubTypeID=83&amp;offensive=0&amp;pergame=0" TargetMode="External"/><Relationship Id="rId204" Type="http://schemas.openxmlformats.org/officeDocument/2006/relationships/hyperlink" Target="https://www.synergysportstech.com/Synergy/Sport/Basketball/web/teamsst/Video/QuantifiedTeam2Printable.aspx?iTeamID=2181&amp;iSeasonID=2020&amp;iGameSubTypeID=83&amp;offensive=0&amp;pergame=0" TargetMode="External"/><Relationship Id="rId246" Type="http://schemas.openxmlformats.org/officeDocument/2006/relationships/hyperlink" Target="https://www.synergysportstech.com/Synergy/Sport/Basketball/web/teamsst/Video/QuantifiedTeam2Printable.aspx?iTeamID=2314&amp;iSeasonID=2020&amp;iGameSubTypeID=83&amp;offensive=0&amp;pergame=0" TargetMode="External"/><Relationship Id="rId288" Type="http://schemas.openxmlformats.org/officeDocument/2006/relationships/hyperlink" Target="https://www.synergysportstech.com/Synergy/Sport/Basketball/web/teamsst/Video/QuantifiedTeam2Printable.aspx?iTeamID=2392&amp;iSeasonID=2020&amp;iGameSubTypeID=83&amp;offensive=0&amp;pergame=0" TargetMode="External"/><Relationship Id="rId411" Type="http://schemas.openxmlformats.org/officeDocument/2006/relationships/hyperlink" Target="https://www.synergysportstech.com/Synergy/Sport/Basketball/web/teamsst/Video/QuantifiedTeam2Printable.aspx?iTeamID=2336&amp;iSeasonID=2020&amp;iGameSubTypeID=83&amp;offensive=1&amp;pergame=0" TargetMode="External"/><Relationship Id="rId453" Type="http://schemas.openxmlformats.org/officeDocument/2006/relationships/hyperlink" Target="https://www.synergysportstech.com/Synergy/Sport/Basketball/web/teamsst/Video/QuantifiedTeam2Printable.aspx?iTeamID=2228&amp;iSeasonID=2020&amp;iGameSubTypeID=83&amp;offensive=1&amp;pergame=0" TargetMode="External"/><Relationship Id="rId509" Type="http://schemas.openxmlformats.org/officeDocument/2006/relationships/hyperlink" Target="https://www.synergysportstech.com/Synergy/Sport/Basketball/web/teamsst/Video/QuantifiedTeam2Printable.aspx?iTeamID=2755&amp;iSeasonID=2020&amp;iGameSubTypeID=83&amp;offensive=1&amp;pergame=0" TargetMode="External"/><Relationship Id="rId660" Type="http://schemas.openxmlformats.org/officeDocument/2006/relationships/hyperlink" Target="https://www.synergysportstech.com/Synergy/Sport/Basketball/web/teamsst/Video/QuantifiedTeam2Printable.aspx?iTeamID=970&amp;iSeasonID=2020&amp;iGameSubTypeID=83&amp;offensive=0&amp;pergame=0" TargetMode="External"/><Relationship Id="rId106" Type="http://schemas.openxmlformats.org/officeDocument/2006/relationships/hyperlink" Target="https://www.synergysportstech.com/Synergy/Sport/Basketball/web/teamsst/Video/QuantifiedTeam2Printable.aspx?iTeamID=2305&amp;iSeasonID=2020&amp;iGameSubTypeID=83&amp;offensive=0&amp;pergame=0" TargetMode="External"/><Relationship Id="rId313" Type="http://schemas.openxmlformats.org/officeDocument/2006/relationships/hyperlink" Target="https://www.synergysportstech.com/Synergy/Sport/Basketball/web/teamsst/Video/QuantifiedTeam2Printable.aspx?iTeamID=2198&amp;iSeasonID=2020&amp;iGameSubTypeID=83&amp;offensive=1&amp;pergame=0" TargetMode="External"/><Relationship Id="rId495" Type="http://schemas.openxmlformats.org/officeDocument/2006/relationships/hyperlink" Target="https://www.synergysportstech.com/Synergy/Sport/Basketball/web/teamsst/Video/QuantifiedTeam2Printable.aspx?iTeamID=2329&amp;iSeasonID=2020&amp;iGameSubTypeID=83&amp;offensive=1&amp;pergame=0" TargetMode="External"/><Relationship Id="rId10" Type="http://schemas.openxmlformats.org/officeDocument/2006/relationships/hyperlink" Target="https://www.synergysportstech.com/Synergy/Sport/Basketball/web/teamsst/Video/QuantifiedTeam2Printable.aspx?iTeamID=2430&amp;iSeasonID=2020&amp;iGameSubTypeID=83&amp;offensive=0&amp;pergame=0" TargetMode="External"/><Relationship Id="rId52" Type="http://schemas.openxmlformats.org/officeDocument/2006/relationships/hyperlink" Target="https://www.synergysportstech.com/Synergy/Sport/Basketball/web/teamsst/Video/QuantifiedTeam2Printable.aspx?iTeamID=2184&amp;iSeasonID=2020&amp;iGameSubTypeID=83&amp;offensive=0&amp;pergame=0" TargetMode="External"/><Relationship Id="rId94" Type="http://schemas.openxmlformats.org/officeDocument/2006/relationships/hyperlink" Target="https://www.synergysportstech.com/Synergy/Sport/Basketball/web/teamsst/Video/QuantifiedTeam2Printable.aspx?iTeamID=2278&amp;iSeasonID=2020&amp;iGameSubTypeID=83&amp;offensive=0&amp;pergame=0" TargetMode="External"/><Relationship Id="rId148" Type="http://schemas.openxmlformats.org/officeDocument/2006/relationships/hyperlink" Target="https://www.synergysportstech.com/Synergy/Sport/Basketball/web/teamsst/Video/QuantifiedTeam2Printable.aspx?iTeamID=965&amp;iSeasonID=2020&amp;iGameSubTypeID=83&amp;offensive=0&amp;pergame=0" TargetMode="External"/><Relationship Id="rId355" Type="http://schemas.openxmlformats.org/officeDocument/2006/relationships/hyperlink" Target="https://www.synergysportstech.com/Synergy/Sport/Basketball/web/teamsst/Video/QuantifiedTeam2Printable.aspx?iTeamID=2075&amp;iSeasonID=2020&amp;iGameSubTypeID=83&amp;offensive=1&amp;pergame=0" TargetMode="External"/><Relationship Id="rId397" Type="http://schemas.openxmlformats.org/officeDocument/2006/relationships/hyperlink" Target="https://www.synergysportstech.com/Synergy/Sport/Basketball/web/teamsst/Video/QuantifiedTeam2Printable.aspx?iTeamID=2144&amp;iSeasonID=2020&amp;iGameSubTypeID=83&amp;offensive=1&amp;pergame=0" TargetMode="External"/><Relationship Id="rId520" Type="http://schemas.openxmlformats.org/officeDocument/2006/relationships/hyperlink" Target="https://www.synergysportstech.com/Synergy/Sport/Basketball/web/teamsst/Video/QuantifiedTeam2Printable.aspx?iTeamID=2356&amp;iSeasonID=2020&amp;iGameSubTypeID=83&amp;offensive=0&amp;pergame=0" TargetMode="External"/><Relationship Id="rId562" Type="http://schemas.openxmlformats.org/officeDocument/2006/relationships/hyperlink" Target="https://www.synergysportstech.com/Synergy/Sport/Basketball/web/teamsst/Video/QuantifiedTeam2Printable.aspx?iTeamID=2364&amp;iSeasonID=2020&amp;iGameSubTypeID=83&amp;offensive=0&amp;pergame=0" TargetMode="External"/><Relationship Id="rId618" Type="http://schemas.openxmlformats.org/officeDocument/2006/relationships/hyperlink" Target="https://www.synergysportstech.com/Synergy/Sport/Basketball/web/teamsst/Video/QuantifiedTeam2Printable.aspx?iTeamID=2116&amp;iSeasonID=2020&amp;iGameSubTypeID=83&amp;offensive=0&amp;pergame=0" TargetMode="External"/><Relationship Id="rId215" Type="http://schemas.openxmlformats.org/officeDocument/2006/relationships/hyperlink" Target="https://www.synergysportstech.com/Synergy/Sport/Basketball/web/teamsst/Video/QuantifiedTeam2Printable.aspx?iTeamID=2375&amp;iSeasonID=2020&amp;iGameSubTypeID=83&amp;offensive=1&amp;pergame=0" TargetMode="External"/><Relationship Id="rId257" Type="http://schemas.openxmlformats.org/officeDocument/2006/relationships/hyperlink" Target="https://www.synergysportstech.com/Synergy/Sport/Basketball/web/teamsst/Video/QuantifiedTeam2Printable.aspx?iTeamID=2361&amp;iSeasonID=2020&amp;iGameSubTypeID=83&amp;offensive=1&amp;pergame=0" TargetMode="External"/><Relationship Id="rId422" Type="http://schemas.openxmlformats.org/officeDocument/2006/relationships/hyperlink" Target="https://www.synergysportstech.com/Synergy/Sport/Basketball/web/teamsst/Video/QuantifiedTeam2Printable.aspx?iTeamID=985&amp;iSeasonID=2020&amp;iGameSubTypeID=83&amp;offensive=0&amp;pergame=0" TargetMode="External"/><Relationship Id="rId464" Type="http://schemas.openxmlformats.org/officeDocument/2006/relationships/hyperlink" Target="https://www.synergysportstech.com/Synergy/Sport/Basketball/web/teamsst/Video/QuantifiedTeam2Printable.aspx?iTeamID=2256&amp;iSeasonID=2020&amp;iGameSubTypeID=83&amp;offensive=0&amp;pergame=0" TargetMode="External"/><Relationship Id="rId299" Type="http://schemas.openxmlformats.org/officeDocument/2006/relationships/hyperlink" Target="https://www.synergysportstech.com/Synergy/Sport/Basketball/web/teamsst/Video/QuantifiedTeam2Printable.aspx?iTeamID=2196&amp;iSeasonID=2020&amp;iGameSubTypeID=83&amp;offensive=1&amp;pergame=0" TargetMode="External"/><Relationship Id="rId63" Type="http://schemas.openxmlformats.org/officeDocument/2006/relationships/hyperlink" Target="https://www.synergysportstech.com/Synergy/Sport/Basketball/web/teamsst/Video/QuantifiedTeam2Printable.aspx?iTeamID=2382&amp;iSeasonID=2020&amp;iGameSubTypeID=83&amp;offensive=1&amp;pergame=0" TargetMode="External"/><Relationship Id="rId159" Type="http://schemas.openxmlformats.org/officeDocument/2006/relationships/hyperlink" Target="https://www.synergysportstech.com/Synergy/Sport/Basketball/web/teamsst/Video/QuantifiedTeam2Printable.aspx?iTeamID=2318&amp;iSeasonID=2020&amp;iGameSubTypeID=83&amp;offensive=1&amp;pergame=0" TargetMode="External"/><Relationship Id="rId366" Type="http://schemas.openxmlformats.org/officeDocument/2006/relationships/hyperlink" Target="https://www.synergysportstech.com/Synergy/Sport/Basketball/web/teamsst/Video/QuantifiedTeam2Printable.aspx?iTeamID=2105&amp;iSeasonID=2020&amp;iGameSubTypeID=83&amp;offensive=0&amp;pergame=0" TargetMode="External"/><Relationship Id="rId573" Type="http://schemas.openxmlformats.org/officeDocument/2006/relationships/hyperlink" Target="https://www.synergysportstech.com/Synergy/Sport/Basketball/web/teamsst/Video/QuantifiedTeam2Printable.aspx?iTeamID=2073&amp;iSeasonID=2020&amp;iGameSubTypeID=83&amp;offensive=1&amp;pergame=0" TargetMode="External"/><Relationship Id="rId226" Type="http://schemas.openxmlformats.org/officeDocument/2006/relationships/hyperlink" Target="https://www.synergysportstech.com/Synergy/Sport/Basketball/web/teamsst/Video/QuantifiedTeam2Printable.aspx?iTeamID=2138&amp;iSeasonID=2020&amp;iGameSubTypeID=83&amp;offensive=0&amp;pergame=0" TargetMode="External"/><Relationship Id="rId433" Type="http://schemas.openxmlformats.org/officeDocument/2006/relationships/hyperlink" Target="https://www.synergysportstech.com/Synergy/Sport/Basketball/web/teamsst/Video/QuantifiedTeam2Printable.aspx?iTeamID=2219&amp;iSeasonID=2020&amp;iGameSubTypeID=83&amp;offensive=1&amp;pergame=0" TargetMode="External"/><Relationship Id="rId640" Type="http://schemas.openxmlformats.org/officeDocument/2006/relationships/hyperlink" Target="https://www.synergysportstech.com/Synergy/Sport/Basketball/web/teamsst/Video/QuantifiedTeam2Printable.aspx?iTeamID=2111&amp;iSeasonID=2020&amp;iGameSubTypeID=83&amp;offensive=0&amp;pergame=0" TargetMode="External"/><Relationship Id="rId74" Type="http://schemas.openxmlformats.org/officeDocument/2006/relationships/hyperlink" Target="https://www.synergysportstech.com/Synergy/Sport/Basketball/web/teamsst/Video/QuantifiedTeam2Printable.aspx?iTeamID=2154&amp;iSeasonID=2020&amp;iGameSubTypeID=83&amp;offensive=0&amp;pergame=0" TargetMode="External"/><Relationship Id="rId377" Type="http://schemas.openxmlformats.org/officeDocument/2006/relationships/hyperlink" Target="https://www.synergysportstech.com/Synergy/Sport/Basketball/web/teamsst/Video/QuantifiedTeam2Printable.aspx?iTeamID=2331&amp;iSeasonID=2020&amp;iGameSubTypeID=83&amp;offensive=1&amp;pergame=0" TargetMode="External"/><Relationship Id="rId500" Type="http://schemas.openxmlformats.org/officeDocument/2006/relationships/hyperlink" Target="https://www.synergysportstech.com/Synergy/Sport/Basketball/web/teamsst/Video/QuantifiedTeam2Printable.aspx?iTeamID=2063&amp;iSeasonID=2020&amp;iGameSubTypeID=83&amp;offensive=0&amp;pergame=0" TargetMode="External"/><Relationship Id="rId584" Type="http://schemas.openxmlformats.org/officeDocument/2006/relationships/hyperlink" Target="https://www.synergysportstech.com/Synergy/Sport/Basketball/web/teamsst/Video/QuantifiedTeam2Printable.aspx?iTeamID=2065&amp;iSeasonID=2020&amp;iGameSubTypeID=83&amp;offensive=0&amp;pergame=0" TargetMode="External"/><Relationship Id="rId5" Type="http://schemas.openxmlformats.org/officeDocument/2006/relationships/hyperlink" Target="https://www.synergysportstech.com/Synergy/Sport/Basketball/web/teamsst/Video/QuantifiedTeam2Printable.aspx?iTeamID=2074&amp;iSeasonID=2020&amp;iGameSubTypeID=83&amp;offensive=1&amp;pergame=0" TargetMode="External"/><Relationship Id="rId237" Type="http://schemas.openxmlformats.org/officeDocument/2006/relationships/hyperlink" Target="https://www.synergysportstech.com/Synergy/Sport/Basketball/web/teamsst/Video/QuantifiedTeam2Printable.aspx?iTeamID=2285&amp;iSeasonID=2020&amp;iGameSubTypeID=83&amp;offensive=1&amp;pergame=0" TargetMode="External"/><Relationship Id="rId444" Type="http://schemas.openxmlformats.org/officeDocument/2006/relationships/hyperlink" Target="https://www.synergysportstech.com/Synergy/Sport/Basketball/web/teamsst/Video/QuantifiedTeam2Printable.aspx?iTeamID=2389&amp;iSeasonID=2020&amp;iGameSubTypeID=83&amp;offensive=0&amp;pergame=0" TargetMode="External"/><Relationship Id="rId651" Type="http://schemas.openxmlformats.org/officeDocument/2006/relationships/hyperlink" Target="https://www.synergysportstech.com/Synergy/Sport/Basketball/web/teamsst/Video/QuantifiedTeam2Printable.aspx?iTeamID=1329&amp;iSeasonID=2020&amp;iGameSubTypeID=83&amp;offensive=1&amp;pergame=0" TargetMode="External"/><Relationship Id="rId290" Type="http://schemas.openxmlformats.org/officeDocument/2006/relationships/hyperlink" Target="https://www.synergysportstech.com/Synergy/Sport/Basketball/web/teamsst/Video/QuantifiedTeam2Printable.aspx?iTeamID=2342&amp;iSeasonID=2020&amp;iGameSubTypeID=83&amp;offensive=0&amp;pergame=0" TargetMode="External"/><Relationship Id="rId304" Type="http://schemas.openxmlformats.org/officeDocument/2006/relationships/hyperlink" Target="https://www.synergysportstech.com/Synergy/Sport/Basketball/web/teamsst/Video/QuantifiedTeam2Printable.aspx?iTeamID=2353&amp;iSeasonID=2020&amp;iGameSubTypeID=83&amp;offensive=0&amp;pergame=0" TargetMode="External"/><Relationship Id="rId388" Type="http://schemas.openxmlformats.org/officeDocument/2006/relationships/hyperlink" Target="https://www.synergysportstech.com/Synergy/Sport/Basketball/web/teamsst/Video/QuantifiedTeam2Printable.aspx?iTeamID=973&amp;iSeasonID=2020&amp;iGameSubTypeID=83&amp;offensive=0&amp;pergame=0" TargetMode="External"/><Relationship Id="rId511" Type="http://schemas.openxmlformats.org/officeDocument/2006/relationships/hyperlink" Target="https://www.synergysportstech.com/Synergy/Sport/Basketball/web/teamsst/Video/QuantifiedTeam2Printable.aspx?iTeamID=2105&amp;iSeasonID=2020&amp;iGameSubTypeID=83&amp;offensive=1&amp;pergame=0" TargetMode="External"/><Relationship Id="rId609" Type="http://schemas.openxmlformats.org/officeDocument/2006/relationships/hyperlink" Target="https://www.synergysportstech.com/Synergy/Sport/Basketball/web/teamsst/Video/QuantifiedTeam2Printable.aspx?iTeamID=2084&amp;iSeasonID=2020&amp;iGameSubTypeID=83&amp;offensive=1&amp;pergame=0" TargetMode="External"/><Relationship Id="rId85" Type="http://schemas.openxmlformats.org/officeDocument/2006/relationships/hyperlink" Target="https://www.synergysportstech.com/Synergy/Sport/Basketball/web/teamsst/Video/QuantifiedTeam2Printable.aspx?iTeamID=2229&amp;iSeasonID=2020&amp;iGameSubTypeID=83&amp;offensive=1&amp;pergame=0" TargetMode="External"/><Relationship Id="rId150" Type="http://schemas.openxmlformats.org/officeDocument/2006/relationships/hyperlink" Target="https://www.synergysportstech.com/Synergy/Sport/Basketball/web/teamsst/Video/QuantifiedTeam2Printable.aspx?iTeamID=2142&amp;iSeasonID=2020&amp;iGameSubTypeID=83&amp;offensive=0&amp;pergame=0" TargetMode="External"/><Relationship Id="rId595" Type="http://schemas.openxmlformats.org/officeDocument/2006/relationships/hyperlink" Target="https://www.synergysportstech.com/Synergy/Sport/Basketball/web/teamsst/Video/QuantifiedTeam2Printable.aspx?iTeamID=2225&amp;iSeasonID=2020&amp;iGameSubTypeID=83&amp;offensive=1&amp;pergame=0" TargetMode="External"/><Relationship Id="rId248" Type="http://schemas.openxmlformats.org/officeDocument/2006/relationships/hyperlink" Target="https://www.synergysportstech.com/Synergy/Sport/Basketball/web/teamsst/Video/QuantifiedTeam2Printable.aspx?iTeamID=2071&amp;iSeasonID=2020&amp;iGameSubTypeID=83&amp;offensive=0&amp;pergame=0" TargetMode="External"/><Relationship Id="rId455" Type="http://schemas.openxmlformats.org/officeDocument/2006/relationships/hyperlink" Target="https://www.synergysportstech.com/Synergy/Sport/Basketball/web/teamsst/Video/QuantifiedTeam2Printable.aspx?iTeamID=2308&amp;iSeasonID=2020&amp;iGameSubTypeID=83&amp;offensive=1&amp;pergame=0" TargetMode="External"/><Relationship Id="rId662" Type="http://schemas.openxmlformats.org/officeDocument/2006/relationships/hyperlink" Target="https://www.synergysportstech.com/Synergy/Sport/Basketball/web/teamsst/Video/QuantifiedTeam2Printable.aspx?iTeamID=2398&amp;iSeasonID=2020&amp;iGameSubTypeID=83&amp;offensive=0&amp;pergame=0" TargetMode="External"/><Relationship Id="rId12" Type="http://schemas.openxmlformats.org/officeDocument/2006/relationships/hyperlink" Target="https://www.synergysportstech.com/Synergy/Sport/Basketball/web/teamsst/Video/QuantifiedTeam2Printable.aspx?iTeamID=2081&amp;iSeasonID=2020&amp;iGameSubTypeID=83&amp;offensive=0&amp;pergame=0" TargetMode="External"/><Relationship Id="rId108" Type="http://schemas.openxmlformats.org/officeDocument/2006/relationships/hyperlink" Target="https://www.synergysportstech.com/Synergy/Sport/Basketball/web/teamsst/Video/QuantifiedTeam2Printable.aspx?iTeamID=2402&amp;iSeasonID=2020&amp;iGameSubTypeID=83&amp;offensive=0&amp;pergame=0" TargetMode="External"/><Relationship Id="rId315" Type="http://schemas.openxmlformats.org/officeDocument/2006/relationships/hyperlink" Target="https://www.synergysportstech.com/Synergy/Sport/Basketball/web/teamsst/Video/QuantifiedTeam2Printable.aspx?iTeamID=2265&amp;iSeasonID=2020&amp;iGameSubTypeID=83&amp;offensive=1&amp;pergame=0" TargetMode="External"/><Relationship Id="rId522" Type="http://schemas.openxmlformats.org/officeDocument/2006/relationships/hyperlink" Target="https://www.synergysportstech.com/Synergy/Sport/Basketball/web/teamsst/Video/QuantifiedTeam2Printable.aspx?iTeamID=2301&amp;iSeasonID=2020&amp;iGameSubTypeID=83&amp;offensive=0&amp;pergame=0" TargetMode="External"/><Relationship Id="rId96" Type="http://schemas.openxmlformats.org/officeDocument/2006/relationships/hyperlink" Target="https://www.synergysportstech.com/Synergy/Sport/Basketball/web/teamsst/Video/QuantifiedTeam2Printable.aspx?iTeamID=2129&amp;iSeasonID=2020&amp;iGameSubTypeID=83&amp;offensive=0&amp;pergame=0" TargetMode="External"/><Relationship Id="rId161" Type="http://schemas.openxmlformats.org/officeDocument/2006/relationships/hyperlink" Target="https://www.synergysportstech.com/Synergy/Sport/Basketball/web/teamsst/Video/QuantifiedTeam2Printable.aspx?iTeamID=2269&amp;iSeasonID=2020&amp;iGameSubTypeID=83&amp;offensive=1&amp;pergame=0" TargetMode="External"/><Relationship Id="rId399" Type="http://schemas.openxmlformats.org/officeDocument/2006/relationships/hyperlink" Target="https://www.synergysportstech.com/Synergy/Sport/Basketball/web/teamsst/Video/QuantifiedTeam2Printable.aspx?iTeamID=2291&amp;iSeasonID=2020&amp;iGameSubTypeID=83&amp;offensive=1&amp;pergame=0" TargetMode="External"/><Relationship Id="rId259" Type="http://schemas.openxmlformats.org/officeDocument/2006/relationships/hyperlink" Target="https://www.synergysportstech.com/Synergy/Sport/Basketball/web/teamsst/Video/QuantifiedTeam2Printable.aspx?iTeamID=2204&amp;iSeasonID=2020&amp;iGameSubTypeID=83&amp;offensive=1&amp;pergame=0" TargetMode="External"/><Relationship Id="rId466" Type="http://schemas.openxmlformats.org/officeDocument/2006/relationships/hyperlink" Target="https://www.synergysportstech.com/Synergy/Sport/Basketball/web/teamsst/Video/QuantifiedTeam2Printable.aspx?iTeamID=2158&amp;iSeasonID=2020&amp;iGameSubTypeID=83&amp;offensive=0&amp;pergame=0" TargetMode="External"/><Relationship Id="rId673" Type="http://schemas.openxmlformats.org/officeDocument/2006/relationships/hyperlink" Target="https://www.synergysportstech.com/Synergy/Sport/Basketball/web/teamsst/Video/QuantifiedTeam2Printable.aspx?iTeamID=2328&amp;iSeasonID=2020&amp;iGameSubTypeID=83&amp;offensive=1&amp;pergame=0" TargetMode="External"/><Relationship Id="rId23" Type="http://schemas.openxmlformats.org/officeDocument/2006/relationships/hyperlink" Target="https://www.synergysportstech.com/Synergy/Sport/Basketball/web/teamsst/Video/QuantifiedTeam2Printable.aspx?iTeamID=2282&amp;iSeasonID=2020&amp;iGameSubTypeID=83&amp;offensive=1&amp;pergame=0" TargetMode="External"/><Relationship Id="rId119" Type="http://schemas.openxmlformats.org/officeDocument/2006/relationships/hyperlink" Target="https://www.synergysportstech.com/Synergy/Sport/Basketball/web/teamsst/Video/QuantifiedTeam2Printable.aspx?iTeamID=2264&amp;iSeasonID=2020&amp;iGameSubTypeID=83&amp;offensive=1&amp;pergame=0" TargetMode="External"/><Relationship Id="rId326" Type="http://schemas.openxmlformats.org/officeDocument/2006/relationships/hyperlink" Target="https://www.synergysportstech.com/Synergy/Sport/Basketball/web/teamsst/Video/QuantifiedTeam2Printable.aspx?iTeamID=2332&amp;iSeasonID=2020&amp;iGameSubTypeID=83&amp;offensive=0&amp;pergame=0" TargetMode="External"/><Relationship Id="rId533" Type="http://schemas.openxmlformats.org/officeDocument/2006/relationships/hyperlink" Target="https://www.synergysportstech.com/Synergy/Sport/Basketball/web/teamsst/Video/QuantifiedTeam2Printable.aspx?iTeamID=2245&amp;iSeasonID=2020&amp;iGameSubTypeID=83&amp;offensive=1&amp;pergame=0" TargetMode="External"/><Relationship Id="rId172" Type="http://schemas.openxmlformats.org/officeDocument/2006/relationships/hyperlink" Target="https://www.synergysportstech.com/Synergy/Sport/Basketball/web/teamsst/Video/QuantifiedTeam2Printable.aspx?iTeamID=2147&amp;iSeasonID=2020&amp;iGameSubTypeID=83&amp;offensive=0&amp;pergame=0" TargetMode="External"/><Relationship Id="rId477" Type="http://schemas.openxmlformats.org/officeDocument/2006/relationships/hyperlink" Target="https://www.synergysportstech.com/Synergy/Sport/Basketball/web/teamsst/Video/QuantifiedTeam2Printable.aspx?iTeamID=2317&amp;iSeasonID=2020&amp;iGameSubTypeID=83&amp;offensive=1&amp;pergame=0" TargetMode="External"/><Relationship Id="rId600" Type="http://schemas.openxmlformats.org/officeDocument/2006/relationships/hyperlink" Target="https://www.synergysportstech.com/Synergy/Sport/Basketball/web/teamsst/Video/QuantifiedTeam2Printable.aspx?iTeamID=2186&amp;iSeasonID=2020&amp;iGameSubTypeID=83&amp;offensive=0&amp;pergame=0" TargetMode="External"/><Relationship Id="rId684" Type="http://schemas.openxmlformats.org/officeDocument/2006/relationships/hyperlink" Target="https://www.synergysportstech.com/Synergy/Sport/Basketball/web/teamsst/Video/QuantifiedTeam2Printable.aspx?iTeamID=2095&amp;iSeasonID=2020&amp;iGameSubTypeID=83&amp;offensive=0&amp;pergame=0" TargetMode="External"/><Relationship Id="rId337" Type="http://schemas.openxmlformats.org/officeDocument/2006/relationships/hyperlink" Target="https://www.synergysportstech.com/Synergy/Sport/Basketball/web/teamsst/Video/QuantifiedTeam2Printable.aspx?iTeamID=2127&amp;iSeasonID=2020&amp;iGameSubTypeID=83&amp;offensive=1&amp;pergame=0" TargetMode="External"/><Relationship Id="rId34" Type="http://schemas.openxmlformats.org/officeDocument/2006/relationships/hyperlink" Target="https://www.synergysportstech.com/Synergy/Sport/Basketball/web/teamsst/Video/QuantifiedTeam2Printable.aspx?iTeamID=5592&amp;iSeasonID=2020&amp;iGameSubTypeID=83&amp;offensive=0&amp;pergame=0" TargetMode="External"/><Relationship Id="rId544" Type="http://schemas.openxmlformats.org/officeDocument/2006/relationships/hyperlink" Target="https://www.synergysportstech.com/Synergy/Sport/Basketball/web/teamsst/Video/QuantifiedTeam2Printable.aspx?iTeamID=2371&amp;iSeasonID=2020&amp;iGameSubTypeID=83&amp;offensive=0&amp;pergame=0" TargetMode="External"/><Relationship Id="rId183" Type="http://schemas.openxmlformats.org/officeDocument/2006/relationships/hyperlink" Target="https://www.synergysportstech.com/Synergy/Sport/Basketball/web/teamsst/Video/QuantifiedTeam2Printable.aspx?iTeamID=979&amp;iSeasonID=2020&amp;iGameSubTypeID=83&amp;offensive=1&amp;pergame=0" TargetMode="External"/><Relationship Id="rId390" Type="http://schemas.openxmlformats.org/officeDocument/2006/relationships/hyperlink" Target="https://www.synergysportstech.com/Synergy/Sport/Basketball/web/teamsst/Video/QuantifiedTeam2Printable.aspx?iTeamID=983&amp;iSeasonID=2020&amp;iGameSubTypeID=83&amp;offensive=0&amp;pergame=0" TargetMode="External"/><Relationship Id="rId404" Type="http://schemas.openxmlformats.org/officeDocument/2006/relationships/hyperlink" Target="https://www.synergysportstech.com/Synergy/Sport/Basketball/web/teamsst/Video/QuantifiedTeam2Printable.aspx?iTeamID=2134&amp;iSeasonID=2020&amp;iGameSubTypeID=83&amp;offensive=0&amp;pergame=0" TargetMode="External"/><Relationship Id="rId611" Type="http://schemas.openxmlformats.org/officeDocument/2006/relationships/hyperlink" Target="https://www.synergysportstech.com/Synergy/Sport/Basketball/web/teamsst/Video/QuantifiedTeam2Printable.aspx?iTeamID=2216&amp;iSeasonID=2020&amp;iGameSubTypeID=83&amp;offensive=1&amp;pergame=0" TargetMode="External"/><Relationship Id="rId250" Type="http://schemas.openxmlformats.org/officeDocument/2006/relationships/hyperlink" Target="https://www.synergysportstech.com/Synergy/Sport/Basketball/web/teamsst/Video/QuantifiedTeam2Printable.aspx?iTeamID=2678&amp;iSeasonID=2020&amp;iGameSubTypeID=83&amp;offensive=0&amp;pergame=0" TargetMode="External"/><Relationship Id="rId488" Type="http://schemas.openxmlformats.org/officeDocument/2006/relationships/hyperlink" Target="https://www.synergysportstech.com/Synergy/Sport/Basketball/web/teamsst/Video/QuantifiedTeam2Printable.aspx?iTeamID=2329&amp;iSeasonID=2020&amp;iGameSubTypeID=83&amp;offensive=0&amp;pergame=0" TargetMode="External"/><Relationship Id="rId45" Type="http://schemas.openxmlformats.org/officeDocument/2006/relationships/hyperlink" Target="https://www.synergysportstech.com/Synergy/Sport/Basketball/web/teamsst/Video/QuantifiedTeam2Printable.aspx?iTeamID=2347&amp;iSeasonID=2020&amp;iGameSubTypeID=83&amp;offensive=1&amp;pergame=0" TargetMode="External"/><Relationship Id="rId110" Type="http://schemas.openxmlformats.org/officeDocument/2006/relationships/hyperlink" Target="https://www.synergysportstech.com/Synergy/Sport/Basketball/web/teamsst/Video/QuantifiedTeam2Printable.aspx?iTeamID=2128&amp;iSeasonID=2020&amp;iGameSubTypeID=83&amp;offensive=0&amp;pergame=0" TargetMode="External"/><Relationship Id="rId348" Type="http://schemas.openxmlformats.org/officeDocument/2006/relationships/hyperlink" Target="https://www.synergysportstech.com/Synergy/Sport/Basketball/web/teamsst/Video/QuantifiedTeam2Printable.aspx?iTeamID=2276&amp;iSeasonID=2020&amp;iGameSubTypeID=83&amp;offensive=0&amp;pergame=0" TargetMode="External"/><Relationship Id="rId555" Type="http://schemas.openxmlformats.org/officeDocument/2006/relationships/hyperlink" Target="https://www.synergysportstech.com/Synergy/Sport/Basketball/web/teamsst/Video/QuantifiedTeam2Printable.aspx?iTeamID=2253&amp;iSeasonID=2020&amp;iGameSubTypeID=83&amp;offensive=1&amp;pergame=0" TargetMode="External"/><Relationship Id="rId194" Type="http://schemas.openxmlformats.org/officeDocument/2006/relationships/hyperlink" Target="https://www.synergysportstech.com/Synergy/Sport/Basketball/web/teamsst/Video/QuantifiedTeam2Printable.aspx?iTeamID=2090&amp;iSeasonID=2020&amp;iGameSubTypeID=83&amp;offensive=0&amp;pergame=0" TargetMode="External"/><Relationship Id="rId208" Type="http://schemas.openxmlformats.org/officeDocument/2006/relationships/hyperlink" Target="https://www.synergysportstech.com/Synergy/Sport/Basketball/web/teamsst/Video/QuantifiedTeam2Printable.aspx?iTeamID=4973&amp;iSeasonID=2020&amp;iGameSubTypeID=83&amp;offensive=0&amp;pergame=0" TargetMode="External"/><Relationship Id="rId415" Type="http://schemas.openxmlformats.org/officeDocument/2006/relationships/hyperlink" Target="https://www.synergysportstech.com/Synergy/Sport/Basketball/web/teamsst/Video/QuantifiedTeam2Printable.aspx?iTeamID=2199&amp;iSeasonID=2020&amp;iGameSubTypeID=83&amp;offensive=1&amp;pergame=0" TargetMode="External"/><Relationship Id="rId622" Type="http://schemas.openxmlformats.org/officeDocument/2006/relationships/hyperlink" Target="https://www.synergysportstech.com/Synergy/Sport/Basketball/web/teamsst/Video/QuantifiedTeam2Printable.aspx?iTeamID=2100&amp;iSeasonID=2020&amp;iGameSubTypeID=83&amp;offensive=0&amp;pergame=0" TargetMode="External"/><Relationship Id="rId261" Type="http://schemas.openxmlformats.org/officeDocument/2006/relationships/hyperlink" Target="https://www.synergysportstech.com/Synergy/Sport/Basketball/web/teamsst/Video/QuantifiedTeam2Printable.aspx?iTeamID=2128&amp;iSeasonID=2020&amp;iGameSubTypeID=83&amp;offensive=1&amp;pergame=0" TargetMode="External"/><Relationship Id="rId499" Type="http://schemas.openxmlformats.org/officeDocument/2006/relationships/hyperlink" Target="https://www.synergysportstech.com/Synergy/Sport/Basketball/web/teamsst/Video/QuantifiedTeam2Printable.aspx?iTeamID=2407&amp;iSeasonID=2020&amp;iGameSubTypeID=83&amp;offensive=1&amp;pergame=0" TargetMode="External"/><Relationship Id="rId56" Type="http://schemas.openxmlformats.org/officeDocument/2006/relationships/hyperlink" Target="https://www.synergysportstech.com/Synergy/Sport/Basketball/web/teamsst/Video/QuantifiedTeam2Printable.aspx?iTeamID=2226&amp;iSeasonID=2020&amp;iGameSubTypeID=83&amp;offensive=0&amp;pergame=0" TargetMode="External"/><Relationship Id="rId359" Type="http://schemas.openxmlformats.org/officeDocument/2006/relationships/hyperlink" Target="https://www.synergysportstech.com/Synergy/Sport/Basketball/web/teamsst/Video/QuantifiedTeam2Printable.aspx?iTeamID=2149&amp;iSeasonID=2020&amp;iGameSubTypeID=83&amp;offensive=1&amp;pergame=0" TargetMode="External"/><Relationship Id="rId566" Type="http://schemas.openxmlformats.org/officeDocument/2006/relationships/hyperlink" Target="https://www.synergysportstech.com/Synergy/Sport/Basketball/web/teamsst/Video/QuantifiedTeam2Printable.aspx?iTeamID=2141&amp;iSeasonID=2020&amp;iGameSubTypeID=83&amp;offensive=0&amp;pergame=0" TargetMode="External"/><Relationship Id="rId121" Type="http://schemas.openxmlformats.org/officeDocument/2006/relationships/hyperlink" Target="https://www.synergysportstech.com/Synergy/Sport/Basketball/web/teamsst/Video/QuantifiedTeam2Printable.aspx?iTeamID=2345&amp;iSeasonID=2020&amp;iGameSubTypeID=83&amp;offensive=1&amp;pergame=0" TargetMode="External"/><Relationship Id="rId219" Type="http://schemas.openxmlformats.org/officeDocument/2006/relationships/hyperlink" Target="https://www.synergysportstech.com/Synergy/Sport/Basketball/web/teamsst/Video/QuantifiedTeam2Printable.aspx?iTeamID=998&amp;iSeasonID=2020&amp;iGameSubTypeID=83&amp;offensive=1&amp;pergame=0" TargetMode="External"/><Relationship Id="rId426" Type="http://schemas.openxmlformats.org/officeDocument/2006/relationships/hyperlink" Target="https://www.synergysportstech.com/Synergy/Sport/Basketball/web/teamsst/Video/QuantifiedTeam2Printable.aspx?iTeamID=2397&amp;iSeasonID=2020&amp;iGameSubTypeID=83&amp;offensive=0&amp;pergame=0" TargetMode="External"/><Relationship Id="rId633" Type="http://schemas.openxmlformats.org/officeDocument/2006/relationships/hyperlink" Target="https://www.synergysportstech.com/Synergy/Sport/Basketball/web/teamsst/Video/QuantifiedTeam2Printable.aspx?iTeamID=2256&amp;iSeasonID=2020&amp;iGameSubTypeID=83&amp;offensive=1&amp;pergame=0" TargetMode="External"/><Relationship Id="rId67" Type="http://schemas.openxmlformats.org/officeDocument/2006/relationships/hyperlink" Target="https://www.synergysportstech.com/Synergy/Sport/Basketball/web/teamsst/Video/QuantifiedTeam2Printable.aspx?iTeamID=2201&amp;iSeasonID=2020&amp;iGameSubTypeID=83&amp;offensive=1&amp;pergame=0" TargetMode="External"/><Relationship Id="rId272" Type="http://schemas.openxmlformats.org/officeDocument/2006/relationships/hyperlink" Target="https://www.synergysportstech.com/Synergy/Sport/Basketball/web/teamsst/Video/QuantifiedTeam2Printable.aspx?iTeamID=2376&amp;iSeasonID=2020&amp;iGameSubTypeID=83&amp;offensive=0&amp;pergame=0" TargetMode="External"/><Relationship Id="rId577" Type="http://schemas.openxmlformats.org/officeDocument/2006/relationships/hyperlink" Target="https://www.synergysportstech.com/Synergy/Sport/Basketball/web/teamsst/Video/QuantifiedTeam2Printable.aspx?iTeamID=2257&amp;iSeasonID=2020&amp;iGameSubTypeID=83&amp;offensive=1&amp;pergame=0" TargetMode="External"/><Relationship Id="rId132" Type="http://schemas.openxmlformats.org/officeDocument/2006/relationships/hyperlink" Target="https://www.synergysportstech.com/Synergy/Sport/Basketball/web/teamsst/Video/QuantifiedTeam2Printable.aspx?iTeamID=2191&amp;iSeasonID=2020&amp;iGameSubTypeID=83&amp;offensive=0&amp;pergame=0" TargetMode="External"/><Relationship Id="rId437" Type="http://schemas.openxmlformats.org/officeDocument/2006/relationships/hyperlink" Target="https://www.synergysportstech.com/Synergy/Sport/Basketball/web/teamsst/Video/QuantifiedTeam2Printable.aspx?iTeamID=2174&amp;iSeasonID=2020&amp;iGameSubTypeID=83&amp;offensive=1&amp;pergame=0" TargetMode="External"/><Relationship Id="rId644" Type="http://schemas.openxmlformats.org/officeDocument/2006/relationships/hyperlink" Target="https://www.synergysportstech.com/Synergy/Sport/Basketball/web/teamsst/Video/QuantifiedTeam2Printable.aspx?iTeamID=3179&amp;iSeasonID=2020&amp;iGameSubTypeID=83&amp;offensive=0&amp;pergame=0" TargetMode="External"/><Relationship Id="rId283" Type="http://schemas.openxmlformats.org/officeDocument/2006/relationships/hyperlink" Target="https://www.synergysportstech.com/Synergy/Sport/Basketball/web/teamsst/Video/QuantifiedTeam2Printable.aspx?iTeamID=985&amp;iSeasonID=2020&amp;iGameSubTypeID=83&amp;offensive=1&amp;pergame=0" TargetMode="External"/><Relationship Id="rId490" Type="http://schemas.openxmlformats.org/officeDocument/2006/relationships/hyperlink" Target="https://www.synergysportstech.com/Synergy/Sport/Basketball/web/teamsst/Video/QuantifiedTeam2Printable.aspx?iTeamID=2315&amp;iSeasonID=2020&amp;iGameSubTypeID=83&amp;offensive=0&amp;pergame=0" TargetMode="External"/><Relationship Id="rId504" Type="http://schemas.openxmlformats.org/officeDocument/2006/relationships/hyperlink" Target="https://www.synergysportstech.com/Synergy/Sport/Basketball/web/teamsst/Video/QuantifiedTeam2Printable.aspx?iTeamID=2264&amp;iSeasonID=2020&amp;iGameSubTypeID=83&amp;offensive=0&amp;pergame=0" TargetMode="External"/><Relationship Id="rId78" Type="http://schemas.openxmlformats.org/officeDocument/2006/relationships/hyperlink" Target="https://www.synergysportstech.com/Synergy/Sport/Basketball/web/teamsst/Video/QuantifiedTeam2Printable.aspx?iTeamID=1323&amp;iSeasonID=2020&amp;iGameSubTypeID=83&amp;offensive=0&amp;pergame=0" TargetMode="External"/><Relationship Id="rId143" Type="http://schemas.openxmlformats.org/officeDocument/2006/relationships/hyperlink" Target="https://www.synergysportstech.com/Synergy/Sport/Basketball/web/teamsst/Video/QuantifiedTeam2Printable.aspx?iTeamID=2234&amp;iSeasonID=2020&amp;iGameSubTypeID=83&amp;offensive=1&amp;pergame=0" TargetMode="External"/><Relationship Id="rId350" Type="http://schemas.openxmlformats.org/officeDocument/2006/relationships/hyperlink" Target="https://www.synergysportstech.com/Synergy/Sport/Basketball/web/teamsst/Video/QuantifiedTeam2Printable.aspx?iTeamID=2239&amp;iSeasonID=2020&amp;iGameSubTypeID=83&amp;offensive=0&amp;pergame=0" TargetMode="External"/><Relationship Id="rId588" Type="http://schemas.openxmlformats.org/officeDocument/2006/relationships/hyperlink" Target="https://www.synergysportstech.com/Synergy/Sport/Basketball/web/teamsst/Video/QuantifiedTeam2Printable.aspx?iTeamID=2127&amp;iSeasonID=2020&amp;iGameSubTypeID=83&amp;offensive=0&amp;pergame=0" TargetMode="External"/><Relationship Id="rId9" Type="http://schemas.openxmlformats.org/officeDocument/2006/relationships/hyperlink" Target="https://www.synergysportstech.com/Synergy/Sport/Basketball/web/teamsst/Video/QuantifiedTeam2Printable.aspx?iTeamID=2121&amp;iSeasonID=2020&amp;iGameSubTypeID=83&amp;offensive=1&amp;pergame=0" TargetMode="External"/><Relationship Id="rId210" Type="http://schemas.openxmlformats.org/officeDocument/2006/relationships/hyperlink" Target="https://www.synergysportstech.com/Synergy/Sport/Basketball/web/teamsst/Video/QuantifiedTeam2Printable.aspx?iTeamID=2307&amp;iSeasonID=2020&amp;iGameSubTypeID=83&amp;offensive=0&amp;pergame=0" TargetMode="External"/><Relationship Id="rId448" Type="http://schemas.openxmlformats.org/officeDocument/2006/relationships/hyperlink" Target="https://www.synergysportstech.com/Synergy/Sport/Basketball/web/teamsst/Video/QuantifiedTeam2Printable.aspx?iTeamID=981&amp;iSeasonID=2020&amp;iGameSubTypeID=83&amp;offensive=0&amp;pergame=0" TargetMode="External"/><Relationship Id="rId655" Type="http://schemas.openxmlformats.org/officeDocument/2006/relationships/hyperlink" Target="https://www.synergysportstech.com/Synergy/Sport/Basketball/web/teamsst/Video/QuantifiedTeam2Printable.aspx?iTeamID=2248&amp;iSeasonID=2020&amp;iGameSubTypeID=83&amp;offensive=1&amp;pergame=0" TargetMode="External"/><Relationship Id="rId294" Type="http://schemas.openxmlformats.org/officeDocument/2006/relationships/hyperlink" Target="https://www.synergysportstech.com/Synergy/Sport/Basketball/web/teamsst/Video/QuantifiedTeam2Printable.aspx?iTeamID=2149&amp;iSeasonID=2020&amp;iGameSubTypeID=83&amp;offensive=0&amp;pergame=0" TargetMode="External"/><Relationship Id="rId308" Type="http://schemas.openxmlformats.org/officeDocument/2006/relationships/hyperlink" Target="https://www.synergysportstech.com/Synergy/Sport/Basketball/web/teamsst/Video/QuantifiedTeam2Printable.aspx?iTeamID=2219&amp;iSeasonID=2020&amp;iGameSubTypeID=83&amp;offensive=0&amp;pergame=0" TargetMode="External"/><Relationship Id="rId515" Type="http://schemas.openxmlformats.org/officeDocument/2006/relationships/hyperlink" Target="https://www.synergysportstech.com/Synergy/Sport/Basketball/web/teamsst/Video/QuantifiedTeam2Printable.aspx?iTeamID=2301&amp;iSeasonID=2020&amp;iGameSubTypeID=83&amp;offensive=1&amp;pergame=0" TargetMode="External"/><Relationship Id="rId89" Type="http://schemas.openxmlformats.org/officeDocument/2006/relationships/hyperlink" Target="https://www.synergysportstech.com/Synergy/Sport/Basketball/web/teamsst/Video/QuantifiedTeam2Printable.aspx?iTeamID=2389&amp;iSeasonID=2020&amp;iGameSubTypeID=83&amp;offensive=1&amp;pergame=0" TargetMode="External"/><Relationship Id="rId154" Type="http://schemas.openxmlformats.org/officeDocument/2006/relationships/hyperlink" Target="https://www.synergysportstech.com/Synergy/Sport/Basketball/web/teamsst/Video/QuantifiedTeam2Printable.aspx?iTeamID=2088&amp;iSeasonID=2020&amp;iGameSubTypeID=83&amp;offensive=0&amp;pergame=0" TargetMode="External"/><Relationship Id="rId361" Type="http://schemas.openxmlformats.org/officeDocument/2006/relationships/hyperlink" Target="https://www.synergysportstech.com/Synergy/Sport/Basketball/web/teamsst/Video/QuantifiedTeam2Printable.aspx?iTeamID=2393&amp;iSeasonID=2020&amp;iGameSubTypeID=83&amp;offensive=1&amp;pergame=0" TargetMode="External"/><Relationship Id="rId599" Type="http://schemas.openxmlformats.org/officeDocument/2006/relationships/hyperlink" Target="https://www.synergysportstech.com/Synergy/Sport/Basketball/web/teamsst/Video/QuantifiedTeam2Printable.aspx?iTeamID=2368&amp;iSeasonID=2020&amp;iGameSubTypeID=83&amp;offensive=1&amp;pergame=0" TargetMode="External"/><Relationship Id="rId459" Type="http://schemas.openxmlformats.org/officeDocument/2006/relationships/hyperlink" Target="https://www.synergysportstech.com/Synergy/Sport/Basketball/web/teamsst/Video/QuantifiedTeam2Printable.aspx?iTeamID=2200&amp;iSeasonID=2020&amp;iGameSubTypeID=83&amp;offensive=1&amp;pergame=0" TargetMode="External"/><Relationship Id="rId666" Type="http://schemas.openxmlformats.org/officeDocument/2006/relationships/hyperlink" Target="https://www.synergysportstech.com/Synergy/Sport/Basketball/web/teamsst/Video/QuantifiedTeam2Printable.aspx?iTeamID=2187&amp;iSeasonID=2020&amp;iGameSubTypeID=83&amp;offensive=0&amp;pergame=0" TargetMode="External"/><Relationship Id="rId16" Type="http://schemas.openxmlformats.org/officeDocument/2006/relationships/hyperlink" Target="https://www.synergysportstech.com/Synergy/Sport/Basketball/web/teamsst/Video/QuantifiedTeam2Printable.aspx?iTeamID=2341&amp;iSeasonID=2020&amp;iGameSubTypeID=83&amp;offensive=0&amp;pergame=0" TargetMode="External"/><Relationship Id="rId221" Type="http://schemas.openxmlformats.org/officeDocument/2006/relationships/hyperlink" Target="https://www.synergysportstech.com/Synergy/Sport/Basketball/web/teamsst/Video/QuantifiedTeam2Printable.aspx?iTeamID=2403&amp;iSeasonID=2020&amp;iGameSubTypeID=83&amp;offensive=1&amp;pergame=0" TargetMode="External"/><Relationship Id="rId319" Type="http://schemas.openxmlformats.org/officeDocument/2006/relationships/hyperlink" Target="https://www.synergysportstech.com/Synergy/Sport/Basketball/web/teamsst/Video/QuantifiedTeam2Printable.aspx?iTeamID=974&amp;iSeasonID=2020&amp;iGameSubTypeID=83&amp;offensive=1&amp;pergame=0" TargetMode="External"/><Relationship Id="rId526" Type="http://schemas.openxmlformats.org/officeDocument/2006/relationships/hyperlink" Target="https://www.synergysportstech.com/Synergy/Sport/Basketball/web/teamsst/Video/QuantifiedTeam2Printable.aspx?iTeamID=990&amp;iSeasonID=2020&amp;iGameSubTypeID=83&amp;offensive=0&amp;pergame=0" TargetMode="External"/><Relationship Id="rId165" Type="http://schemas.openxmlformats.org/officeDocument/2006/relationships/hyperlink" Target="https://www.synergysportstech.com/Synergy/Sport/Basketball/web/teamsst/Video/QuantifiedTeam2Printable.aspx?iTeamID=3526&amp;iSeasonID=2020&amp;iGameSubTypeID=83&amp;offensive=1&amp;pergame=0" TargetMode="External"/><Relationship Id="rId372" Type="http://schemas.openxmlformats.org/officeDocument/2006/relationships/hyperlink" Target="https://www.synergysportstech.com/Synergy/Sport/Basketball/web/teamsst/Video/QuantifiedTeam2Printable.aspx?iTeamID=2249&amp;iSeasonID=2020&amp;iGameSubTypeID=83&amp;offensive=0&amp;pergame=0" TargetMode="External"/><Relationship Id="rId677" Type="http://schemas.openxmlformats.org/officeDocument/2006/relationships/hyperlink" Target="https://www.synergysportstech.com/Synergy/Sport/Basketball/web/teamsst/Video/QuantifiedTeam2Printable.aspx?iTeamID=984&amp;iSeasonID=2020&amp;iGameSubTypeID=83&amp;offensive=1&amp;pergame=0" TargetMode="External"/><Relationship Id="rId232" Type="http://schemas.openxmlformats.org/officeDocument/2006/relationships/hyperlink" Target="https://www.synergysportstech.com/Synergy/Sport/Basketball/web/teamsst/Video/QuantifiedTeam2Printable.aspx?iTeamID=2395&amp;iSeasonID=2020&amp;iGameSubTypeID=83&amp;offensive=0&amp;pergame=0" TargetMode="External"/><Relationship Id="rId27" Type="http://schemas.openxmlformats.org/officeDocument/2006/relationships/hyperlink" Target="https://www.synergysportstech.com/Synergy/Sport/Basketball/web/teamsst/Video/QuantifiedTeam2Printable.aspx?iTeamID=2338&amp;iSeasonID=2020&amp;iGameSubTypeID=83&amp;offensive=1&amp;pergame=0" TargetMode="External"/><Relationship Id="rId537" Type="http://schemas.openxmlformats.org/officeDocument/2006/relationships/hyperlink" Target="https://www.synergysportstech.com/Synergy/Sport/Basketball/web/teamsst/Video/QuantifiedTeam2Printable.aspx?iTeamID=2280&amp;iSeasonID=2020&amp;iGameSubTypeID=83&amp;offensive=1&amp;pergame=0" TargetMode="External"/><Relationship Id="rId80" Type="http://schemas.openxmlformats.org/officeDocument/2006/relationships/hyperlink" Target="https://www.synergysportstech.com/Synergy/Sport/Basketball/web/teamsst/Video/QuantifiedTeam2Printable.aspx?iTeamID=2248&amp;iSeasonID=2020&amp;iGameSubTypeID=83&amp;offensive=0&amp;pergame=0" TargetMode="External"/><Relationship Id="rId176" Type="http://schemas.openxmlformats.org/officeDocument/2006/relationships/hyperlink" Target="https://www.synergysportstech.com/Synergy/Sport/Basketball/web/teamsst/Video/QuantifiedTeam2Printable.aspx?iTeamID=2115&amp;iSeasonID=2020&amp;iGameSubTypeID=83&amp;offensive=0&amp;pergame=0" TargetMode="External"/><Relationship Id="rId383" Type="http://schemas.openxmlformats.org/officeDocument/2006/relationships/hyperlink" Target="https://www.synergysportstech.com/Synergy/Sport/Basketball/web/teamsst/Video/QuantifiedTeam2Printable.aspx?iTeamID=2099&amp;iSeasonID=2020&amp;iGameSubTypeID=83&amp;offensive=1&amp;pergame=0" TargetMode="External"/><Relationship Id="rId590" Type="http://schemas.openxmlformats.org/officeDocument/2006/relationships/hyperlink" Target="https://www.synergysportstech.com/Synergy/Sport/Basketball/web/teamsst/Video/QuantifiedTeam2Printable.aspx?iTeamID=964&amp;iSeasonID=2020&amp;iGameSubTypeID=83&amp;offensive=0&amp;pergame=0" TargetMode="External"/><Relationship Id="rId604" Type="http://schemas.openxmlformats.org/officeDocument/2006/relationships/hyperlink" Target="https://www.synergysportstech.com/Synergy/Sport/Basketball/web/teamsst/Video/QuantifiedTeam2Printable.aspx?iTeamID=2143&amp;iSeasonID=2020&amp;iGameSubTypeID=83&amp;offensive=0&amp;pergame=0" TargetMode="External"/><Relationship Id="rId243" Type="http://schemas.openxmlformats.org/officeDocument/2006/relationships/hyperlink" Target="https://www.synergysportstech.com/Synergy/Sport/Basketball/web/teamsst/Video/QuantifiedTeam2Printable.aspx?iTeamID=2206&amp;iSeasonID=2020&amp;iGameSubTypeID=83&amp;offensive=1&amp;pergame=0" TargetMode="External"/><Relationship Id="rId450" Type="http://schemas.openxmlformats.org/officeDocument/2006/relationships/hyperlink" Target="https://www.synergysportstech.com/Synergy/Sport/Basketball/web/teamsst/Video/QuantifiedTeam2Printable.aspx?iTeamID=2283&amp;iSeasonID=2020&amp;iGameSubTypeID=83&amp;offensive=0&amp;pergame=0" TargetMode="External"/><Relationship Id="rId38" Type="http://schemas.openxmlformats.org/officeDocument/2006/relationships/hyperlink" Target="https://www.synergysportstech.com/Synergy/Sport/Basketball/web/teamsst/Video/QuantifiedTeam2Printable.aspx?iTeamID=2322&amp;iSeasonID=2020&amp;iGameSubTypeID=83&amp;offensive=0&amp;pergame=0" TargetMode="External"/><Relationship Id="rId103" Type="http://schemas.openxmlformats.org/officeDocument/2006/relationships/hyperlink" Target="https://www.synergysportstech.com/Synergy/Sport/Basketball/web/teamsst/Video/QuantifiedTeam2Printable.aspx?iTeamID=2406&amp;iSeasonID=2020&amp;iGameSubTypeID=83&amp;offensive=1&amp;pergame=0" TargetMode="External"/><Relationship Id="rId310" Type="http://schemas.openxmlformats.org/officeDocument/2006/relationships/hyperlink" Target="https://www.synergysportstech.com/Synergy/Sport/Basketball/web/teamsst/Video/QuantifiedTeam2Printable.aspx?iTeamID=2360&amp;iSeasonID=2020&amp;iGameSubTypeID=83&amp;offensive=0&amp;pergame=0" TargetMode="External"/><Relationship Id="rId548" Type="http://schemas.openxmlformats.org/officeDocument/2006/relationships/hyperlink" Target="https://www.synergysportstech.com/Synergy/Sport/Basketball/web/teamsst/Video/QuantifiedTeam2Printable.aspx?iTeamID=2180&amp;iSeasonID=2020&amp;iGameSubTypeID=83&amp;offensive=0&amp;pergame=0" TargetMode="External"/><Relationship Id="rId91" Type="http://schemas.openxmlformats.org/officeDocument/2006/relationships/hyperlink" Target="https://www.synergysportstech.com/Synergy/Sport/Basketball/web/teamsst/Video/QuantifiedTeam2Printable.aspx?iTeamID=2243&amp;iSeasonID=2020&amp;iGameSubTypeID=83&amp;offensive=1&amp;pergame=0" TargetMode="External"/><Relationship Id="rId187" Type="http://schemas.openxmlformats.org/officeDocument/2006/relationships/hyperlink" Target="https://www.synergysportstech.com/Synergy/Sport/Basketball/web/teamsst/Video/QuantifiedTeam2Printable.aspx?iTeamID=2297&amp;iSeasonID=2020&amp;iGameSubTypeID=83&amp;offensive=1&amp;pergame=0" TargetMode="External"/><Relationship Id="rId394" Type="http://schemas.openxmlformats.org/officeDocument/2006/relationships/hyperlink" Target="https://www.synergysportstech.com/Synergy/Sport/Basketball/web/teamsst/Video/QuantifiedTeam2Printable.aspx?iTeamID=2178&amp;iSeasonID=2020&amp;iGameSubTypeID=83&amp;offensive=0&amp;pergame=0" TargetMode="External"/><Relationship Id="rId408" Type="http://schemas.openxmlformats.org/officeDocument/2006/relationships/hyperlink" Target="https://www.synergysportstech.com/Synergy/Sport/Basketball/web/teamsst/Video/QuantifiedTeam2Printable.aspx?iTeamID=2406&amp;iSeasonID=2020&amp;iGameSubTypeID=83&amp;offensive=0&amp;pergame=0" TargetMode="External"/><Relationship Id="rId615" Type="http://schemas.openxmlformats.org/officeDocument/2006/relationships/hyperlink" Target="https://www.synergysportstech.com/Synergy/Sport/Basketball/web/teamsst/Video/QuantifiedTeam2Printable.aspx?iTeamID=2290&amp;iSeasonID=2020&amp;iGameSubTypeID=83&amp;offensive=1&amp;pergame=0"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www.synergysportstech.com/Synergy/Sport/Basketball/web/teamsst/Video/QuantifiedTeam2Printable.aspx?iTeamID=2267&amp;iSeasonID=2020&amp;iGameSubTypeID=83&amp;offensive=1&amp;pergame=0" TargetMode="External"/><Relationship Id="rId671" Type="http://schemas.openxmlformats.org/officeDocument/2006/relationships/hyperlink" Target="https://www.synergysportstech.com/Synergy/Sport/Basketball/web/teamsst/Video/QuantifiedTeam2Printable.aspx?iTeamID=2158&amp;iSeasonID=2020&amp;iGameSubTypeID=83&amp;offensive=1&amp;pergame=0" TargetMode="External"/><Relationship Id="rId21" Type="http://schemas.openxmlformats.org/officeDocument/2006/relationships/hyperlink" Target="https://www.synergysportstech.com/Synergy/Sport/Basketball/web/teamsst/Video/QuantifiedTeam2Printable.aspx?iTeamID=2339&amp;iSeasonID=2020&amp;iGameSubTypeID=83&amp;offensive=1&amp;pergame=0" TargetMode="External"/><Relationship Id="rId324" Type="http://schemas.openxmlformats.org/officeDocument/2006/relationships/hyperlink" Target="https://www.synergysportstech.com/Synergy/Sport/Basketball/web/teamsst/Video/QuantifiedTeam2Printable.aspx?iTeamID=2238&amp;iSeasonID=2020&amp;iGameSubTypeID=83&amp;offensive=0&amp;pergame=0" TargetMode="External"/><Relationship Id="rId531" Type="http://schemas.openxmlformats.org/officeDocument/2006/relationships/hyperlink" Target="https://www.synergysportstech.com/Synergy/Sport/Basketball/web/teamsst/Video/QuantifiedTeam2Printable.aspx?iTeamID=2183&amp;iSeasonID=2020&amp;iGameSubTypeID=83&amp;offensive=1&amp;pergame=0" TargetMode="External"/><Relationship Id="rId629" Type="http://schemas.openxmlformats.org/officeDocument/2006/relationships/hyperlink" Target="https://www.synergysportstech.com/Synergy/Sport/Basketball/web/teamsst/Video/QuantifiedTeam2Printable.aspx?iTeamID=2235&amp;iSeasonID=2020&amp;iGameSubTypeID=83&amp;offensive=1&amp;pergame=0" TargetMode="External"/><Relationship Id="rId170" Type="http://schemas.openxmlformats.org/officeDocument/2006/relationships/hyperlink" Target="https://www.synergysportstech.com/Synergy/Sport/Basketball/web/teamsst/Video/QuantifiedTeam2Printable.aspx?iTeamID=2236&amp;iSeasonID=2020&amp;iGameSubTypeID=83&amp;offensive=0&amp;pergame=0" TargetMode="External"/><Relationship Id="rId268" Type="http://schemas.openxmlformats.org/officeDocument/2006/relationships/hyperlink" Target="https://www.synergysportstech.com/Synergy/Sport/Basketball/web/teamsst/Video/QuantifiedTeam2Printable.aspx?iTeamID=2079&amp;iSeasonID=2020&amp;iGameSubTypeID=83&amp;offensive=0&amp;pergame=0" TargetMode="External"/><Relationship Id="rId475" Type="http://schemas.openxmlformats.org/officeDocument/2006/relationships/hyperlink" Target="https://www.synergysportstech.com/Synergy/Sport/Basketball/web/teamsst/Video/QuantifiedTeam2Printable.aspx?iTeamID=5612&amp;iSeasonID=2020&amp;iGameSubTypeID=83&amp;offensive=1&amp;pergame=0" TargetMode="External"/><Relationship Id="rId682" Type="http://schemas.openxmlformats.org/officeDocument/2006/relationships/hyperlink" Target="https://www.synergysportstech.com/Synergy/Sport/Basketball/web/teamsst/Video/QuantifiedTeam2Printable.aspx?iTeamID=5612&amp;iSeasonID=2020&amp;iGameSubTypeID=83&amp;offensive=0&amp;pergame=0" TargetMode="External"/><Relationship Id="rId32" Type="http://schemas.openxmlformats.org/officeDocument/2006/relationships/hyperlink" Target="https://www.synergysportstech.com/Synergy/Sport/Basketball/web/teamsst/Video/QuantifiedTeam2Printable.aspx?iTeamID=2087&amp;iSeasonID=2020&amp;iGameSubTypeID=83&amp;offensive=0&amp;pergame=0" TargetMode="External"/><Relationship Id="rId128" Type="http://schemas.openxmlformats.org/officeDocument/2006/relationships/hyperlink" Target="https://www.synergysportstech.com/Synergy/Sport/Basketball/web/teamsst/Video/QuantifiedTeam2Printable.aspx?iTeamID=2182&amp;iSeasonID=2020&amp;iGameSubTypeID=83&amp;offensive=0&amp;pergame=0" TargetMode="External"/><Relationship Id="rId335" Type="http://schemas.openxmlformats.org/officeDocument/2006/relationships/hyperlink" Target="https://www.synergysportstech.com/Synergy/Sport/Basketball/web/teamsst/Video/QuantifiedTeam2Printable.aspx?iTeamID=2191&amp;iSeasonID=2020&amp;iGameSubTypeID=83&amp;offensive=1&amp;pergame=0" TargetMode="External"/><Relationship Id="rId542" Type="http://schemas.openxmlformats.org/officeDocument/2006/relationships/hyperlink" Target="https://www.synergysportstech.com/Synergy/Sport/Basketball/web/teamsst/Video/QuantifiedTeam2Printable.aspx?iTeamID=2203&amp;iSeasonID=2020&amp;iGameSubTypeID=83&amp;offensive=0&amp;pergame=0" TargetMode="External"/><Relationship Id="rId181" Type="http://schemas.openxmlformats.org/officeDocument/2006/relationships/hyperlink" Target="https://www.synergysportstech.com/Synergy/Sport/Basketball/web/teamsst/Video/QuantifiedTeam2Printable.aspx?iTeamID=2324&amp;iSeasonID=2020&amp;iGameSubTypeID=83&amp;offensive=1&amp;pergame=0" TargetMode="External"/><Relationship Id="rId402" Type="http://schemas.openxmlformats.org/officeDocument/2006/relationships/hyperlink" Target="https://www.synergysportstech.com/Synergy/Sport/Basketball/web/teamsst/Video/QuantifiedTeam2Printable.aspx?iTeamID=2206&amp;iSeasonID=2020&amp;iGameSubTypeID=83&amp;offensive=0&amp;pergame=0" TargetMode="External"/><Relationship Id="rId279" Type="http://schemas.openxmlformats.org/officeDocument/2006/relationships/hyperlink" Target="https://www.synergysportstech.com/Synergy/Sport/Basketball/web/teamsst/Video/QuantifiedTeam2Printable.aspx?iTeamID=2207&amp;iSeasonID=2020&amp;iGameSubTypeID=83&amp;offensive=1&amp;pergame=0" TargetMode="External"/><Relationship Id="rId486" Type="http://schemas.openxmlformats.org/officeDocument/2006/relationships/hyperlink" Target="https://www.synergysportstech.com/Synergy/Sport/Basketball/web/teamsst/Video/QuantifiedTeam2Printable.aspx?iTeamID=2297&amp;iSeasonID=2020&amp;iGameSubTypeID=83&amp;offensive=0&amp;pergame=0" TargetMode="External"/><Relationship Id="rId43" Type="http://schemas.openxmlformats.org/officeDocument/2006/relationships/hyperlink" Target="https://www.synergysportstech.com/Synergy/Sport/Basketball/web/teamsst/Video/QuantifiedTeam2Printable.aspx?iTeamID=2370&amp;iSeasonID=2020&amp;iGameSubTypeID=83&amp;offensive=1&amp;pergame=0" TargetMode="External"/><Relationship Id="rId139" Type="http://schemas.openxmlformats.org/officeDocument/2006/relationships/hyperlink" Target="https://www.synergysportstech.com/Synergy/Sport/Basketball/web/teamsst/Video/QuantifiedTeam2Printable.aspx?iTeamID=2270&amp;iSeasonID=2020&amp;iGameSubTypeID=83&amp;offensive=1&amp;pergame=0" TargetMode="External"/><Relationship Id="rId346" Type="http://schemas.openxmlformats.org/officeDocument/2006/relationships/hyperlink" Target="https://www.synergysportstech.com/Synergy/Sport/Basketball/web/teamsst/Video/QuantifiedTeam2Printable.aspx?iTeamID=2104&amp;iSeasonID=2020&amp;iGameSubTypeID=83&amp;offensive=0&amp;pergame=0" TargetMode="External"/><Relationship Id="rId553" Type="http://schemas.openxmlformats.org/officeDocument/2006/relationships/hyperlink" Target="https://www.synergysportstech.com/Synergy/Sport/Basketball/web/teamsst/Video/QuantifiedTeam2Printable.aspx?iTeamID=2214&amp;iSeasonID=2020&amp;iGameSubTypeID=83&amp;offensive=1&amp;pergame=0" TargetMode="External"/><Relationship Id="rId192" Type="http://schemas.openxmlformats.org/officeDocument/2006/relationships/hyperlink" Target="https://www.synergysportstech.com/Synergy/Sport/Basketball/web/teamsst/Video/QuantifiedTeam2Printable.aspx?iTeamID=2130&amp;iSeasonID=2020&amp;iGameSubTypeID=83&amp;offensive=0&amp;pergame=0" TargetMode="External"/><Relationship Id="rId206" Type="http://schemas.openxmlformats.org/officeDocument/2006/relationships/hyperlink" Target="https://www.synergysportstech.com/Synergy/Sport/Basketball/web/teamsst/Video/QuantifiedTeam2Printable.aspx?iTeamID=2399&amp;iSeasonID=2020&amp;iGameSubTypeID=83&amp;offensive=0&amp;pergame=0" TargetMode="External"/><Relationship Id="rId413" Type="http://schemas.openxmlformats.org/officeDocument/2006/relationships/hyperlink" Target="https://www.synergysportstech.com/Synergy/Sport/Basketball/web/teamsst/Video/QuantifiedTeam2Printable.aspx?iTeamID=2395&amp;iSeasonID=2020&amp;iGameSubTypeID=83&amp;offensive=1&amp;pergame=0" TargetMode="External"/><Relationship Id="rId497" Type="http://schemas.openxmlformats.org/officeDocument/2006/relationships/hyperlink" Target="https://www.synergysportstech.com/Synergy/Sport/Basketball/web/teamsst/Video/QuantifiedTeam2Printable.aspx?iTeamID=2166&amp;iSeasonID=2020&amp;iGameSubTypeID=83&amp;offensive=1&amp;pergame=0" TargetMode="External"/><Relationship Id="rId620" Type="http://schemas.openxmlformats.org/officeDocument/2006/relationships/hyperlink" Target="https://www.synergysportstech.com/Synergy/Sport/Basketball/web/teamsst/Video/QuantifiedTeam2Printable.aspx?iTeamID=2267&amp;iSeasonID=2020&amp;iGameSubTypeID=83&amp;offensive=0&amp;pergame=0" TargetMode="External"/><Relationship Id="rId357" Type="http://schemas.openxmlformats.org/officeDocument/2006/relationships/hyperlink" Target="https://www.synergysportstech.com/Synergy/Sport/Basketball/web/teamsst/Video/QuantifiedTeam2Printable.aspx?iTeamID=2143&amp;iSeasonID=2020&amp;iGameSubTypeID=83&amp;offensive=1&amp;pergame=0" TargetMode="External"/><Relationship Id="rId54" Type="http://schemas.openxmlformats.org/officeDocument/2006/relationships/hyperlink" Target="https://www.synergysportstech.com/Synergy/Sport/Basketball/web/teamsst/Video/QuantifiedTeam2Printable.aspx?iTeamID=2400&amp;iSeasonID=2020&amp;iGameSubTypeID=83&amp;offensive=0&amp;pergame=0" TargetMode="External"/><Relationship Id="rId217" Type="http://schemas.openxmlformats.org/officeDocument/2006/relationships/hyperlink" Target="https://www.synergysportstech.com/Synergy/Sport/Basketball/web/teamsst/Video/QuantifiedTeam2Printable.aspx?iTeamID=2232&amp;iSeasonID=2020&amp;iGameSubTypeID=83&amp;offensive=1&amp;pergame=0" TargetMode="External"/><Relationship Id="rId564" Type="http://schemas.openxmlformats.org/officeDocument/2006/relationships/hyperlink" Target="https://www.synergysportstech.com/Synergy/Sport/Basketball/web/teamsst/Video/QuantifiedTeam2Printable.aspx?iTeamID=2274&amp;iSeasonID=2020&amp;iGameSubTypeID=83&amp;offensive=0&amp;pergame=0" TargetMode="External"/><Relationship Id="rId424" Type="http://schemas.openxmlformats.org/officeDocument/2006/relationships/hyperlink" Target="https://www.synergysportstech.com/Synergy/Sport/Basketball/web/teamsst/Video/QuantifiedTeam2Printable.aspx?iTeamID=2094&amp;iSeasonID=2020&amp;iGameSubTypeID=83&amp;offensive=0&amp;pergame=0" TargetMode="External"/><Relationship Id="rId631" Type="http://schemas.openxmlformats.org/officeDocument/2006/relationships/hyperlink" Target="https://www.synergysportstech.com/Synergy/Sport/Basketball/web/teamsst/Video/QuantifiedTeam2Printable.aspx?iTeamID=2130&amp;iSeasonID=2020&amp;iGameSubTypeID=83&amp;offensive=1&amp;pergame=0" TargetMode="External"/><Relationship Id="rId270" Type="http://schemas.openxmlformats.org/officeDocument/2006/relationships/hyperlink" Target="https://www.synergysportstech.com/Synergy/Sport/Basketball/web/teamsst/Video/QuantifiedTeam2Printable.aspx?iTeamID=2258&amp;iSeasonID=2020&amp;iGameSubTypeID=83&amp;offensive=0&amp;pergame=0" TargetMode="External"/><Relationship Id="rId65" Type="http://schemas.openxmlformats.org/officeDocument/2006/relationships/hyperlink" Target="https://www.synergysportstech.com/Synergy/Sport/Basketball/web/teamsst/Video/QuantifiedTeam2Printable.aspx?iTeamID=2188&amp;iSeasonID=2020&amp;iGameSubTypeID=83&amp;offensive=1&amp;pergame=0" TargetMode="External"/><Relationship Id="rId130" Type="http://schemas.openxmlformats.org/officeDocument/2006/relationships/hyperlink" Target="https://www.synergysportstech.com/Synergy/Sport/Basketball/web/teamsst/Video/QuantifiedTeam2Printable.aspx?iTeamID=2324&amp;iSeasonID=2020&amp;iGameSubTypeID=83&amp;offensive=0&amp;pergame=0" TargetMode="External"/><Relationship Id="rId368" Type="http://schemas.openxmlformats.org/officeDocument/2006/relationships/hyperlink" Target="https://www.synergysportstech.com/Synergy/Sport/Basketball/web/teamsst/Video/QuantifiedTeam2Printable.aspx?iTeamID=2068&amp;iSeasonID=2020&amp;iGameSubTypeID=83&amp;offensive=0&amp;pergame=0" TargetMode="External"/><Relationship Id="rId575" Type="http://schemas.openxmlformats.org/officeDocument/2006/relationships/hyperlink" Target="https://www.synergysportstech.com/Synergy/Sport/Basketball/web/teamsst/Video/QuantifiedTeam2Printable.aspx?iTeamID=2172&amp;iSeasonID=2020&amp;iGameSubTypeID=83&amp;offensive=1&amp;pergame=0" TargetMode="External"/><Relationship Id="rId228" Type="http://schemas.openxmlformats.org/officeDocument/2006/relationships/hyperlink" Target="https://www.synergysportstech.com/Synergy/Sport/Basketball/web/teamsst/Video/QuantifiedTeam2Printable.aspx?iTeamID=2374&amp;iSeasonID=2020&amp;iGameSubTypeID=83&amp;offensive=0&amp;pergame=0" TargetMode="External"/><Relationship Id="rId435" Type="http://schemas.openxmlformats.org/officeDocument/2006/relationships/hyperlink" Target="https://www.synergysportstech.com/Synergy/Sport/Basketball/web/teamsst/Video/QuantifiedTeam2Printable.aspx?iTeamID=2296&amp;iSeasonID=2020&amp;iGameSubTypeID=83&amp;offensive=1&amp;pergame=0" TargetMode="External"/><Relationship Id="rId642" Type="http://schemas.openxmlformats.org/officeDocument/2006/relationships/hyperlink" Target="https://www.synergysportstech.com/Synergy/Sport/Basketball/web/teamsst/Video/QuantifiedTeam2Printable.aspx?iTeamID=2388&amp;iSeasonID=2020&amp;iGameSubTypeID=83&amp;offensive=0&amp;pergame=0" TargetMode="External"/><Relationship Id="rId281" Type="http://schemas.openxmlformats.org/officeDocument/2006/relationships/hyperlink" Target="https://www.synergysportstech.com/Synergy/Sport/Basketball/web/teamsst/Video/QuantifiedTeam2Printable.aspx?iTeamID=2217&amp;iSeasonID=2020&amp;iGameSubTypeID=83&amp;offensive=1&amp;pergame=0" TargetMode="External"/><Relationship Id="rId502" Type="http://schemas.openxmlformats.org/officeDocument/2006/relationships/hyperlink" Target="https://www.synergysportstech.com/Synergy/Sport/Basketball/web/teamsst/Video/QuantifiedTeam2Printable.aspx?iTeamID=2333&amp;iSeasonID=2020&amp;iGameSubTypeID=83&amp;offensive=0&amp;pergame=0" TargetMode="External"/><Relationship Id="rId76" Type="http://schemas.openxmlformats.org/officeDocument/2006/relationships/hyperlink" Target="https://www.synergysportstech.com/Synergy/Sport/Basketball/web/teamsst/Video/QuantifiedTeam2Printable.aspx?iTeamID=2177&amp;iSeasonID=2020&amp;iGameSubTypeID=83&amp;offensive=0&amp;pergame=0" TargetMode="External"/><Relationship Id="rId141" Type="http://schemas.openxmlformats.org/officeDocument/2006/relationships/hyperlink" Target="https://www.synergysportstech.com/Synergy/Sport/Basketball/web/teamsst/Video/QuantifiedTeam2Printable.aspx?iTeamID=2080&amp;iSeasonID=2020&amp;iGameSubTypeID=83&amp;offensive=1&amp;pergame=0" TargetMode="External"/><Relationship Id="rId379" Type="http://schemas.openxmlformats.org/officeDocument/2006/relationships/hyperlink" Target="https://www.synergysportstech.com/Synergy/Sport/Basketball/web/teamsst/Video/QuantifiedTeam2Printable.aspx?iTeamID=2289&amp;iSeasonID=2020&amp;iGameSubTypeID=83&amp;offensive=1&amp;pergame=0" TargetMode="External"/><Relationship Id="rId586" Type="http://schemas.openxmlformats.org/officeDocument/2006/relationships/hyperlink" Target="https://www.synergysportstech.com/Synergy/Sport/Basketball/web/teamsst/Video/QuantifiedTeam2Printable.aspx?iTeamID=2269&amp;iSeasonID=2020&amp;iGameSubTypeID=83&amp;offensive=0&amp;pergame=0" TargetMode="External"/><Relationship Id="rId7" Type="http://schemas.openxmlformats.org/officeDocument/2006/relationships/hyperlink" Target="https://www.synergysportstech.com/Synergy/Sport/Basketball/web/teamsst/Video/QuantifiedTeam2Printable.aspx?iTeamID=2151&amp;iSeasonID=2020&amp;iGameSubTypeID=83&amp;offensive=1&amp;pergame=0" TargetMode="External"/><Relationship Id="rId239" Type="http://schemas.openxmlformats.org/officeDocument/2006/relationships/hyperlink" Target="https://www.synergysportstech.com/Synergy/Sport/Basketball/web/teamsst/Video/QuantifiedTeam2Printable.aspx?iTeamID=2146&amp;iSeasonID=2020&amp;iGameSubTypeID=83&amp;offensive=1&amp;pergame=0" TargetMode="External"/><Relationship Id="rId446" Type="http://schemas.openxmlformats.org/officeDocument/2006/relationships/hyperlink" Target="https://www.synergysportstech.com/Synergy/Sport/Basketball/web/teamsst/Video/QuantifiedTeam2Printable.aspx?iTeamID=2380&amp;iSeasonID=2020&amp;iGameSubTypeID=83&amp;offensive=0&amp;pergame=0" TargetMode="External"/><Relationship Id="rId653" Type="http://schemas.openxmlformats.org/officeDocument/2006/relationships/hyperlink" Target="https://www.synergysportstech.com/Synergy/Sport/Basketball/web/teamsst/Video/QuantifiedTeam2Printable.aspx?iTeamID=969&amp;iSeasonID=2020&amp;iGameSubTypeID=83&amp;offensive=1&amp;pergame=0" TargetMode="External"/><Relationship Id="rId292" Type="http://schemas.openxmlformats.org/officeDocument/2006/relationships/hyperlink" Target="https://www.synergysportstech.com/Synergy/Sport/Basketball/web/teamsst/Video/QuantifiedTeam2Printable.aspx?iTeamID=2167&amp;iSeasonID=2020&amp;iGameSubTypeID=83&amp;offensive=0&amp;pergame=0" TargetMode="External"/><Relationship Id="rId306" Type="http://schemas.openxmlformats.org/officeDocument/2006/relationships/hyperlink" Target="https://www.synergysportstech.com/Synergy/Sport/Basketball/web/teamsst/Video/QuantifiedTeam2Printable.aspx?iTeamID=2069&amp;iSeasonID=2020&amp;iGameSubTypeID=83&amp;offensive=0&amp;pergame=0" TargetMode="External"/><Relationship Id="rId87" Type="http://schemas.openxmlformats.org/officeDocument/2006/relationships/hyperlink" Target="https://www.synergysportstech.com/Synergy/Sport/Basketball/web/teamsst/Video/QuantifiedTeam2Printable.aspx?iTeamID=2310&amp;iSeasonID=2020&amp;iGameSubTypeID=83&amp;offensive=1&amp;pergame=0" TargetMode="External"/><Relationship Id="rId513" Type="http://schemas.openxmlformats.org/officeDocument/2006/relationships/hyperlink" Target="https://www.synergysportstech.com/Synergy/Sport/Basketball/web/teamsst/Video/QuantifiedTeam2Printable.aspx?iTeamID=2246&amp;iSeasonID=2020&amp;iGameSubTypeID=83&amp;offensive=1&amp;pergame=0" TargetMode="External"/><Relationship Id="rId597" Type="http://schemas.openxmlformats.org/officeDocument/2006/relationships/hyperlink" Target="https://www.synergysportstech.com/Synergy/Sport/Basketball/web/teamsst/Video/QuantifiedTeam2Printable.aspx?iTeamID=2371&amp;iSeasonID=2020&amp;iGameSubTypeID=83&amp;offensive=1&amp;pergame=0" TargetMode="External"/><Relationship Id="rId152" Type="http://schemas.openxmlformats.org/officeDocument/2006/relationships/hyperlink" Target="https://www.synergysportstech.com/Synergy/Sport/Basketball/web/teamsst/Video/QuantifiedTeam2Printable.aspx?iTeamID=980&amp;iSeasonID=2020&amp;iGameSubTypeID=83&amp;offensive=0&amp;pergame=0" TargetMode="External"/><Relationship Id="rId457" Type="http://schemas.openxmlformats.org/officeDocument/2006/relationships/hyperlink" Target="https://www.synergysportstech.com/Synergy/Sport/Basketball/web/teamsst/Video/QuantifiedTeam2Printable.aspx?iTeamID=2354&amp;iSeasonID=2020&amp;iGameSubTypeID=83&amp;offensive=1&amp;pergame=0" TargetMode="External"/><Relationship Id="rId664" Type="http://schemas.openxmlformats.org/officeDocument/2006/relationships/hyperlink" Target="https://www.synergysportstech.com/Synergy/Sport/Basketball/web/teamsst/Video/QuantifiedTeam2Printable.aspx?iTeamID=2407&amp;iSeasonID=2020&amp;iGameSubTypeID=83&amp;offensive=0&amp;pergame=0" TargetMode="External"/><Relationship Id="rId14" Type="http://schemas.openxmlformats.org/officeDocument/2006/relationships/hyperlink" Target="https://www.synergysportstech.com/Synergy/Sport/Basketball/web/teamsst/Video/QuantifiedTeam2Printable.aspx?iTeamID=2338&amp;iSeasonID=2020&amp;iGameSubTypeID=83&amp;offensive=0&amp;pergame=0" TargetMode="External"/><Relationship Id="rId317" Type="http://schemas.openxmlformats.org/officeDocument/2006/relationships/hyperlink" Target="https://www.synergysportstech.com/Synergy/Sport/Basketball/web/teamsst/Video/QuantifiedTeam2Printable.aspx?iTeamID=2283&amp;iSeasonID=2020&amp;iGameSubTypeID=83&amp;offensive=1&amp;pergame=0" TargetMode="External"/><Relationship Id="rId524" Type="http://schemas.openxmlformats.org/officeDocument/2006/relationships/hyperlink" Target="https://www.synergysportstech.com/Synergy/Sport/Basketball/web/teamsst/Video/QuantifiedTeam2Printable.aspx?iTeamID=2393&amp;iSeasonID=2020&amp;iGameSubTypeID=83&amp;offensive=0&amp;pergame=0" TargetMode="External"/><Relationship Id="rId98" Type="http://schemas.openxmlformats.org/officeDocument/2006/relationships/hyperlink" Target="https://www.synergysportstech.com/Synergy/Sport/Basketball/web/teamsst/Video/QuantifiedTeam2Printable.aspx?iTeamID=2075&amp;iSeasonID=2020&amp;iGameSubTypeID=83&amp;offensive=0&amp;pergame=0" TargetMode="External"/><Relationship Id="rId163" Type="http://schemas.openxmlformats.org/officeDocument/2006/relationships/hyperlink" Target="https://www.synergysportstech.com/Synergy/Sport/Basketball/web/teamsst/Video/QuantifiedTeam2Printable.aspx?iTeamID=2325&amp;iSeasonID=2020&amp;iGameSubTypeID=83&amp;offensive=1&amp;pergame=0" TargetMode="External"/><Relationship Id="rId370" Type="http://schemas.openxmlformats.org/officeDocument/2006/relationships/hyperlink" Target="https://www.synergysportstech.com/Synergy/Sport/Basketball/web/teamsst/Video/QuantifiedTeam2Printable.aspx?iTeamID=2361&amp;iSeasonID=2020&amp;iGameSubTypeID=83&amp;offensive=0&amp;pergame=0" TargetMode="External"/><Relationship Id="rId230" Type="http://schemas.openxmlformats.org/officeDocument/2006/relationships/hyperlink" Target="https://www.synergysportstech.com/Synergy/Sport/Basketball/web/teamsst/Video/QuantifiedTeam2Printable.aspx?iTeamID=2218&amp;iSeasonID=2020&amp;iGameSubTypeID=83&amp;offensive=0&amp;pergame=0" TargetMode="External"/><Relationship Id="rId468" Type="http://schemas.openxmlformats.org/officeDocument/2006/relationships/hyperlink" Target="https://www.synergysportstech.com/Synergy/Sport/Basketball/web/teamsst/Video/QuantifiedTeam2Printable.aspx?iTeamID=2345&amp;iSeasonID=2020&amp;iGameSubTypeID=83&amp;offensive=0&amp;pergame=0" TargetMode="External"/><Relationship Id="rId675" Type="http://schemas.openxmlformats.org/officeDocument/2006/relationships/hyperlink" Target="https://www.synergysportstech.com/Synergy/Sport/Basketball/web/teamsst/Video/QuantifiedTeam2Printable.aspx?iTeamID=2100&amp;iSeasonID=2020&amp;iGameSubTypeID=83&amp;offensive=1&amp;pergame=0" TargetMode="External"/><Relationship Id="rId25" Type="http://schemas.openxmlformats.org/officeDocument/2006/relationships/hyperlink" Target="https://www.synergysportstech.com/Synergy/Sport/Basketball/web/teamsst/Video/QuantifiedTeam2Printable.aspx?iTeamID=2119&amp;iSeasonID=2020&amp;iGameSubTypeID=83&amp;offensive=1&amp;pergame=0" TargetMode="External"/><Relationship Id="rId328" Type="http://schemas.openxmlformats.org/officeDocument/2006/relationships/hyperlink" Target="https://www.synergysportstech.com/Synergy/Sport/Basketball/web/teamsst/Video/QuantifiedTeam2Printable.aspx?iTeamID=2251&amp;iSeasonID=2020&amp;iGameSubTypeID=83&amp;offensive=0&amp;pergame=0" TargetMode="External"/><Relationship Id="rId535" Type="http://schemas.openxmlformats.org/officeDocument/2006/relationships/hyperlink" Target="https://www.synergysportstech.com/Synergy/Sport/Basketball/web/teamsst/Video/QuantifiedTeam2Printable.aspx?iTeamID=2116&amp;iSeasonID=2020&amp;iGameSubTypeID=83&amp;offensive=1&amp;pergame=0" TargetMode="External"/><Relationship Id="rId174" Type="http://schemas.openxmlformats.org/officeDocument/2006/relationships/hyperlink" Target="https://www.synergysportstech.com/Synergy/Sport/Basketball/web/teamsst/Video/QuantifiedTeam2Printable.aspx?iTeamID=2358&amp;iSeasonID=2020&amp;iGameSubTypeID=83&amp;offensive=0&amp;pergame=0" TargetMode="External"/><Relationship Id="rId381" Type="http://schemas.openxmlformats.org/officeDocument/2006/relationships/hyperlink" Target="https://www.synergysportstech.com/Synergy/Sport/Basketball/web/teamsst/Video/QuantifiedTeam2Printable.aspx?iTeamID=2077&amp;iSeasonID=2020&amp;iGameSubTypeID=83&amp;offensive=1&amp;pergame=0" TargetMode="External"/><Relationship Id="rId602" Type="http://schemas.openxmlformats.org/officeDocument/2006/relationships/hyperlink" Target="https://www.synergysportstech.com/Synergy/Sport/Basketball/web/teamsst/Video/QuantifiedTeam2Printable.aspx?iTeamID=2352&amp;iSeasonID=2020&amp;iGameSubTypeID=83&amp;offensive=0&amp;pergame=0" TargetMode="External"/><Relationship Id="rId241" Type="http://schemas.openxmlformats.org/officeDocument/2006/relationships/hyperlink" Target="https://www.synergysportstech.com/Synergy/Sport/Basketball/web/teamsst/Video/QuantifiedTeam2Printable.aspx?iTeamID=2340&amp;iSeasonID=2020&amp;iGameSubTypeID=83&amp;offensive=1&amp;pergame=0" TargetMode="External"/><Relationship Id="rId479" Type="http://schemas.openxmlformats.org/officeDocument/2006/relationships/hyperlink" Target="https://www.synergysportstech.com/Synergy/Sport/Basketball/web/teamsst/Video/QuantifiedTeam2Printable.aspx?iTeamID=2106&amp;iSeasonID=2020&amp;iGameSubTypeID=83&amp;offensive=1&amp;pergame=0" TargetMode="External"/><Relationship Id="rId686" Type="http://schemas.openxmlformats.org/officeDocument/2006/relationships/hyperlink" Target="https://www.synergysportstech.com/Synergy/Sport/Basketball/web/teamsst/Video/QuantifiedTeam2Printable.aspx?iTeamID=2232&amp;iSeasonID=2020&amp;iGameSubTypeID=83&amp;offensive=0&amp;pergame=0" TargetMode="External"/><Relationship Id="rId36" Type="http://schemas.openxmlformats.org/officeDocument/2006/relationships/hyperlink" Target="https://www.synergysportstech.com/Synergy/Sport/Basketball/web/teamsst/Video/QuantifiedTeam2Printable.aspx?iTeamID=2189&amp;iSeasonID=2020&amp;iGameSubTypeID=83&amp;offensive=0&amp;pergame=0" TargetMode="External"/><Relationship Id="rId339" Type="http://schemas.openxmlformats.org/officeDocument/2006/relationships/hyperlink" Target="https://www.synergysportstech.com/Synergy/Sport/Basketball/web/teamsst/Video/QuantifiedTeam2Printable.aspx?iTeamID=2294&amp;iSeasonID=2020&amp;iGameSubTypeID=83&amp;offensive=1&amp;pergame=0" TargetMode="External"/><Relationship Id="rId546" Type="http://schemas.openxmlformats.org/officeDocument/2006/relationships/hyperlink" Target="https://www.synergysportstech.com/Synergy/Sport/Basketball/web/teamsst/Video/QuantifiedTeam2Printable.aspx?iTeamID=2282&amp;iSeasonID=2020&amp;iGameSubTypeID=83&amp;offensive=0&amp;pergame=0" TargetMode="External"/><Relationship Id="rId101" Type="http://schemas.openxmlformats.org/officeDocument/2006/relationships/hyperlink" Target="https://www.synergysportstech.com/Synergy/Sport/Basketball/web/teamsst/Video/QuantifiedTeam2Printable.aspx?iTeamID=2380&amp;iSeasonID=2020&amp;iGameSubTypeID=83&amp;offensive=1&amp;pergame=0" TargetMode="External"/><Relationship Id="rId185" Type="http://schemas.openxmlformats.org/officeDocument/2006/relationships/hyperlink" Target="https://www.synergysportstech.com/Synergy/Sport/Basketball/web/teamsst/Video/QuantifiedTeam2Printable.aspx?iTeamID=2385&amp;iSeasonID=2020&amp;iGameSubTypeID=83&amp;offensive=1&amp;pergame=0" TargetMode="External"/><Relationship Id="rId406" Type="http://schemas.openxmlformats.org/officeDocument/2006/relationships/hyperlink" Target="https://www.synergysportstech.com/Synergy/Sport/Basketball/web/teamsst/Video/QuantifiedTeam2Printable.aspx?iTeamID=2112&amp;iSeasonID=2020&amp;iGameSubTypeID=83&amp;offensive=0&amp;pergame=0" TargetMode="External"/><Relationship Id="rId392" Type="http://schemas.openxmlformats.org/officeDocument/2006/relationships/hyperlink" Target="https://www.synergysportstech.com/Synergy/Sport/Basketball/web/teamsst/Video/QuantifiedTeam2Printable.aspx?iTeamID=2304&amp;iSeasonID=2020&amp;iGameSubTypeID=83&amp;offensive=0&amp;pergame=0" TargetMode="External"/><Relationship Id="rId613" Type="http://schemas.openxmlformats.org/officeDocument/2006/relationships/hyperlink" Target="https://www.synergysportstech.com/Synergy/Sport/Basketball/web/teamsst/Video/QuantifiedTeam2Printable.aspx?iTeamID=2092&amp;iSeasonID=2020&amp;iGameSubTypeID=83&amp;offensive=1&amp;pergame=0" TargetMode="External"/><Relationship Id="rId252" Type="http://schemas.openxmlformats.org/officeDocument/2006/relationships/hyperlink" Target="https://www.synergysportstech.com/Synergy/Sport/Basketball/web/teamsst/Video/QuantifiedTeam2Printable.aspx?iTeamID=2119&amp;iSeasonID=2020&amp;iGameSubTypeID=83&amp;offensive=0&amp;pergame=0" TargetMode="External"/><Relationship Id="rId47" Type="http://schemas.openxmlformats.org/officeDocument/2006/relationships/hyperlink" Target="https://www.synergysportstech.com/Synergy/Sport/Basketball/web/teamsst/Video/QuantifiedTeam2Printable.aspx?iTeamID=2065&amp;iSeasonID=2020&amp;iGameSubTypeID=83&amp;offensive=1&amp;pergame=0" TargetMode="External"/><Relationship Id="rId112" Type="http://schemas.openxmlformats.org/officeDocument/2006/relationships/hyperlink" Target="https://www.synergysportstech.com/Synergy/Sport/Basketball/web/teamsst/Video/QuantifiedTeam2Printable.aspx?iTeamID=2064&amp;iSeasonID=2020&amp;iGameSubTypeID=83&amp;offensive=0&amp;pergame=0" TargetMode="External"/><Relationship Id="rId557" Type="http://schemas.openxmlformats.org/officeDocument/2006/relationships/hyperlink" Target="https://www.synergysportstech.com/Synergy/Sport/Basketball/web/teamsst/Video/QuantifiedTeam2Printable.aspx?iTeamID=2327&amp;iSeasonID=2020&amp;iGameSubTypeID=83&amp;offensive=1&amp;pergame=0" TargetMode="External"/><Relationship Id="rId196" Type="http://schemas.openxmlformats.org/officeDocument/2006/relationships/hyperlink" Target="https://www.synergysportstech.com/Synergy/Sport/Basketball/web/teamsst/Video/QuantifiedTeam2Printable.aspx?iTeamID=978&amp;iSeasonID=2020&amp;iGameSubTypeID=83&amp;offensive=0&amp;pergame=0" TargetMode="External"/><Relationship Id="rId417" Type="http://schemas.openxmlformats.org/officeDocument/2006/relationships/hyperlink" Target="https://www.synergysportstech.com/Synergy/Sport/Basketball/web/teamsst/Video/QuantifiedTeam2Printable.aspx?iTeamID=4973&amp;iSeasonID=2020&amp;iGameSubTypeID=83&amp;offensive=1&amp;pergame=0" TargetMode="External"/><Relationship Id="rId624" Type="http://schemas.openxmlformats.org/officeDocument/2006/relationships/hyperlink" Target="https://www.synergysportstech.com/Synergy/Sport/Basketball/web/teamsst/Video/QuantifiedTeam2Printable.aspx?iTeamID=2355&amp;iSeasonID=2020&amp;iGameSubTypeID=83&amp;offensive=0&amp;pergame=0" TargetMode="External"/><Relationship Id="rId263" Type="http://schemas.openxmlformats.org/officeDocument/2006/relationships/hyperlink" Target="https://www.synergysportstech.com/Synergy/Sport/Basketball/web/teamsst/Video/QuantifiedTeam2Printable.aspx?iTeamID=2351&amp;iSeasonID=2020&amp;iGameSubTypeID=83&amp;offensive=1&amp;pergame=0" TargetMode="External"/><Relationship Id="rId470" Type="http://schemas.openxmlformats.org/officeDocument/2006/relationships/hyperlink" Target="https://www.synergysportstech.com/Synergy/Sport/Basketball/web/teamsst/Video/QuantifiedTeam2Printable.aspx?iTeamID=2340&amp;iSeasonID=2020&amp;iGameSubTypeID=83&amp;offensive=0&amp;pergame=0" TargetMode="External"/><Relationship Id="rId58" Type="http://schemas.openxmlformats.org/officeDocument/2006/relationships/hyperlink" Target="https://www.synergysportstech.com/Synergy/Sport/Basketball/web/teamsst/Video/QuantifiedTeam2Printable.aspx?iTeamID=2066&amp;iSeasonID=2020&amp;iGameSubTypeID=83&amp;offensive=0&amp;pergame=0" TargetMode="External"/><Relationship Id="rId123" Type="http://schemas.openxmlformats.org/officeDocument/2006/relationships/hyperlink" Target="https://www.synergysportstech.com/Synergy/Sport/Basketball/web/teamsst/Video/QuantifiedTeam2Printable.aspx?iTeamID=2202&amp;iSeasonID=2020&amp;iGameSubTypeID=83&amp;offensive=1&amp;pergame=0" TargetMode="External"/><Relationship Id="rId330" Type="http://schemas.openxmlformats.org/officeDocument/2006/relationships/hyperlink" Target="https://www.synergysportstech.com/Synergy/Sport/Basketball/web/teamsst/Video/QuantifiedTeam2Printable.aspx?iTeamID=2234&amp;iSeasonID=2020&amp;iGameSubTypeID=83&amp;offensive=0&amp;pergame=0" TargetMode="External"/><Relationship Id="rId568" Type="http://schemas.openxmlformats.org/officeDocument/2006/relationships/hyperlink" Target="https://www.synergysportstech.com/Synergy/Sport/Basketball/web/teamsst/Video/QuantifiedTeam2Printable.aspx?iTeamID=2385&amp;iSeasonID=2020&amp;iGameSubTypeID=83&amp;offensive=0&amp;pergame=0" TargetMode="External"/><Relationship Id="rId428" Type="http://schemas.openxmlformats.org/officeDocument/2006/relationships/hyperlink" Target="https://www.synergysportstech.com/Synergy/Sport/Basketball/web/teamsst/Video/QuantifiedTeam2Printable.aspx?iTeamID=2677&amp;iSeasonID=2020&amp;iGameSubTypeID=83&amp;offensive=0&amp;pergame=0" TargetMode="External"/><Relationship Id="rId635" Type="http://schemas.openxmlformats.org/officeDocument/2006/relationships/hyperlink" Target="https://www.synergysportstech.com/Synergy/Sport/Basketball/web/teamsst/Video/QuantifiedTeam2Printable.aspx?iTeamID=2167&amp;iSeasonID=2020&amp;iGameSubTypeID=83&amp;offensive=1&amp;pergame=0" TargetMode="External"/><Relationship Id="rId274" Type="http://schemas.openxmlformats.org/officeDocument/2006/relationships/hyperlink" Target="https://www.synergysportstech.com/Synergy/Sport/Basketball/web/teamsst/Video/QuantifiedTeam2Printable.aspx?iTeamID=2363&amp;iSeasonID=2020&amp;iGameSubTypeID=83&amp;offensive=0&amp;pergame=0" TargetMode="External"/><Relationship Id="rId481" Type="http://schemas.openxmlformats.org/officeDocument/2006/relationships/hyperlink" Target="https://www.synergysportstech.com/Synergy/Sport/Basketball/web/teamsst/Video/QuantifiedTeam2Printable.aspx?iTeamID=2677&amp;iSeasonID=2020&amp;iGameSubTypeID=83&amp;offensive=1&amp;pergame=0" TargetMode="External"/><Relationship Id="rId69" Type="http://schemas.openxmlformats.org/officeDocument/2006/relationships/hyperlink" Target="https://www.synergysportstech.com/Synergy/Sport/Basketball/web/teamsst/Video/QuantifiedTeam2Printable.aspx?iTeamID=2362&amp;iSeasonID=2020&amp;iGameSubTypeID=83&amp;offensive=1&amp;pergame=0" TargetMode="External"/><Relationship Id="rId134" Type="http://schemas.openxmlformats.org/officeDocument/2006/relationships/hyperlink" Target="https://www.synergysportstech.com/Synergy/Sport/Basketball/web/teamsst/Video/QuantifiedTeam2Printable.aspx?iTeamID=3526&amp;iSeasonID=2020&amp;iGameSubTypeID=83&amp;offensive=0&amp;pergame=0" TargetMode="External"/><Relationship Id="rId579" Type="http://schemas.openxmlformats.org/officeDocument/2006/relationships/hyperlink" Target="https://www.synergysportstech.com/Synergy/Sport/Basketball/web/teamsst/Video/QuantifiedTeam2Printable.aspx?iTeamID=2311&amp;iSeasonID=2020&amp;iGameSubTypeID=83&amp;offensive=1&amp;pergame=0" TargetMode="External"/><Relationship Id="rId341" Type="http://schemas.openxmlformats.org/officeDocument/2006/relationships/hyperlink" Target="https://www.synergysportstech.com/Synergy/Sport/Basketball/web/teamsst/Video/QuantifiedTeam2Printable.aspx?iTeamID=2114&amp;iSeasonID=2020&amp;iGameSubTypeID=83&amp;offensive=1&amp;pergame=0" TargetMode="External"/><Relationship Id="rId439" Type="http://schemas.openxmlformats.org/officeDocument/2006/relationships/hyperlink" Target="https://www.synergysportstech.com/Synergy/Sport/Basketball/web/teamsst/Video/QuantifiedTeam2Printable.aspx?iTeamID=2142&amp;iSeasonID=2020&amp;iGameSubTypeID=83&amp;offensive=1&amp;pergame=0" TargetMode="External"/><Relationship Id="rId646" Type="http://schemas.openxmlformats.org/officeDocument/2006/relationships/hyperlink" Target="https://www.synergysportstech.com/Synergy/Sport/Basketball/web/teamsst/Video/QuantifiedTeam2Printable.aspx?iTeamID=2294&amp;iSeasonID=2020&amp;iGameSubTypeID=83&amp;offensive=0&amp;pergame=0" TargetMode="External"/><Relationship Id="rId201" Type="http://schemas.openxmlformats.org/officeDocument/2006/relationships/hyperlink" Target="https://www.synergysportstech.com/Synergy/Sport/Basketball/web/teamsst/Video/QuantifiedTeam2Printable.aspx?iTeamID=2222&amp;iSeasonID=2020&amp;iGameSubTypeID=83&amp;offensive=1&amp;pergame=0" TargetMode="External"/><Relationship Id="rId285" Type="http://schemas.openxmlformats.org/officeDocument/2006/relationships/hyperlink" Target="https://www.synergysportstech.com/Synergy/Sport/Basketball/web/teamsst/Video/QuantifiedTeam2Printable.aspx?iTeamID=2193&amp;iSeasonID=2020&amp;iGameSubTypeID=83&amp;offensive=1&amp;pergame=0" TargetMode="External"/><Relationship Id="rId506" Type="http://schemas.openxmlformats.org/officeDocument/2006/relationships/hyperlink" Target="https://www.synergysportstech.com/Synergy/Sport/Basketball/web/teamsst/Video/QuantifiedTeam2Printable.aspx?iTeamID=997&amp;iSeasonID=2020&amp;iGameSubTypeID=83&amp;offensive=0&amp;pergame=0" TargetMode="External"/><Relationship Id="rId492" Type="http://schemas.openxmlformats.org/officeDocument/2006/relationships/hyperlink" Target="https://www.synergysportstech.com/Synergy/Sport/Basketball/web/teamsst/Video/QuantifiedTeam2Printable.aspx?iTeamID=2229&amp;iSeasonID=2020&amp;iGameSubTypeID=83&amp;offensive=0&amp;pergame=0" TargetMode="External"/><Relationship Id="rId145" Type="http://schemas.openxmlformats.org/officeDocument/2006/relationships/hyperlink" Target="https://www.synergysportstech.com/Synergy/Sport/Basketball/web/teamsst/Video/QuantifiedTeam2Printable.aspx?iTeamID=2178&amp;iSeasonID=2020&amp;iGameSubTypeID=83&amp;offensive=1&amp;pergame=0" TargetMode="External"/><Relationship Id="rId352" Type="http://schemas.openxmlformats.org/officeDocument/2006/relationships/hyperlink" Target="https://www.synergysportstech.com/Synergy/Sport/Basketball/web/teamsst/Video/QuantifiedTeam2Printable.aspx?iTeamID=2197&amp;iSeasonID=2020&amp;iGameSubTypeID=83&amp;offensive=0&amp;pergame=0" TargetMode="External"/><Relationship Id="rId212" Type="http://schemas.openxmlformats.org/officeDocument/2006/relationships/hyperlink" Target="https://www.synergysportstech.com/Synergy/Sport/Basketball/web/teamsst/Video/QuantifiedTeam2Printable.aspx?iTeamID=2290&amp;iSeasonID=2020&amp;iGameSubTypeID=83&amp;offensive=0&amp;pergame=0" TargetMode="External"/><Relationship Id="rId254" Type="http://schemas.openxmlformats.org/officeDocument/2006/relationships/hyperlink" Target="https://www.synergysportstech.com/Synergy/Sport/Basketball/web/teamsst/Video/QuantifiedTeam2Printable.aspx?iTeamID=2118&amp;iSeasonID=2020&amp;iGameSubTypeID=83&amp;offensive=0&amp;pergame=0" TargetMode="External"/><Relationship Id="rId657" Type="http://schemas.openxmlformats.org/officeDocument/2006/relationships/hyperlink" Target="https://www.synergysportstech.com/Synergy/Sport/Basketball/web/teamsst/Video/QuantifiedTeam2Printable.aspx?iTeamID=2209&amp;iSeasonID=2020&amp;iGameSubTypeID=83&amp;offensive=1&amp;pergame=0" TargetMode="External"/><Relationship Id="rId49" Type="http://schemas.openxmlformats.org/officeDocument/2006/relationships/hyperlink" Target="https://www.synergysportstech.com/Synergy/Sport/Basketball/web/teamsst/Video/QuantifiedTeam2Printable.aspx?iTeamID=2320&amp;iSeasonID=2020&amp;iGameSubTypeID=83&amp;offensive=1&amp;pergame=0" TargetMode="External"/><Relationship Id="rId114" Type="http://schemas.openxmlformats.org/officeDocument/2006/relationships/hyperlink" Target="https://www.synergysportstech.com/Synergy/Sport/Basketball/web/teamsst/Video/QuantifiedTeam2Printable.aspx?iTeamID=2365&amp;iSeasonID=2020&amp;iGameSubTypeID=83&amp;offensive=0&amp;pergame=0" TargetMode="External"/><Relationship Id="rId296" Type="http://schemas.openxmlformats.org/officeDocument/2006/relationships/hyperlink" Target="https://www.synergysportstech.com/Synergy/Sport/Basketball/web/teamsst/Video/QuantifiedTeam2Printable.aspx?iTeamID=2172&amp;iSeasonID=2020&amp;iGameSubTypeID=83&amp;offensive=0&amp;pergame=0" TargetMode="External"/><Relationship Id="rId461" Type="http://schemas.openxmlformats.org/officeDocument/2006/relationships/hyperlink" Target="https://www.synergysportstech.com/Synergy/Sport/Basketball/web/teamsst/Video/QuantifiedTeam2Printable.aspx?iTeamID=2352&amp;iSeasonID=2020&amp;iGameSubTypeID=83&amp;offensive=1&amp;pergame=0" TargetMode="External"/><Relationship Id="rId517" Type="http://schemas.openxmlformats.org/officeDocument/2006/relationships/hyperlink" Target="https://www.synergysportstech.com/Synergy/Sport/Basketball/web/teamsst/Video/QuantifiedTeam2Printable.aspx?iTeamID=2242&amp;iSeasonID=2020&amp;iGameSubTypeID=83&amp;offensive=1&amp;pergame=0" TargetMode="External"/><Relationship Id="rId559" Type="http://schemas.openxmlformats.org/officeDocument/2006/relationships/hyperlink" Target="https://www.synergysportstech.com/Synergy/Sport/Basketball/web/teamsst/Video/QuantifiedTeam2Printable.aspx?iTeamID=2108&amp;iSeasonID=2020&amp;iGameSubTypeID=83&amp;offensive=1&amp;pergame=0" TargetMode="External"/><Relationship Id="rId60" Type="http://schemas.openxmlformats.org/officeDocument/2006/relationships/hyperlink" Target="https://www.synergysportstech.com/Synergy/Sport/Basketball/web/teamsst/Video/QuantifiedTeam2Printable.aspx?iTeamID=2298&amp;iSeasonID=2020&amp;iGameSubTypeID=83&amp;offensive=0&amp;pergame=0" TargetMode="External"/><Relationship Id="rId156" Type="http://schemas.openxmlformats.org/officeDocument/2006/relationships/hyperlink" Target="https://www.synergysportstech.com/Synergy/Sport/Basketball/web/teamsst/Video/QuantifiedTeam2Printable.aspx?iTeamID=2243&amp;iSeasonID=2020&amp;iGameSubTypeID=83&amp;offensive=0&amp;pergame=0" TargetMode="External"/><Relationship Id="rId198" Type="http://schemas.openxmlformats.org/officeDocument/2006/relationships/hyperlink" Target="https://www.synergysportstech.com/Synergy/Sport/Basketball/web/teamsst/Video/QuantifiedTeam2Printable.aspx?iTeamID=2222&amp;iSeasonID=2020&amp;iGameSubTypeID=83&amp;offensive=0&amp;pergame=0" TargetMode="External"/><Relationship Id="rId321" Type="http://schemas.openxmlformats.org/officeDocument/2006/relationships/hyperlink" Target="https://www.synergysportstech.com/Synergy/Sport/Basketball/web/teamsst/Video/QuantifiedTeam2Printable.aspx?iTeamID=2064&amp;iSeasonID=2020&amp;iGameSubTypeID=83&amp;offensive=1&amp;pergame=0" TargetMode="External"/><Relationship Id="rId363" Type="http://schemas.openxmlformats.org/officeDocument/2006/relationships/hyperlink" Target="https://www.synergysportstech.com/Synergy/Sport/Basketball/web/teamsst/Video/QuantifiedTeam2Printable.aspx?iTeamID=2349&amp;iSeasonID=2020&amp;iGameSubTypeID=83&amp;offensive=1&amp;pergame=0" TargetMode="External"/><Relationship Id="rId419" Type="http://schemas.openxmlformats.org/officeDocument/2006/relationships/hyperlink" Target="https://www.synergysportstech.com/Synergy/Sport/Basketball/web/teamsst/Video/QuantifiedTeam2Printable.aspx?iTeamID=991&amp;iSeasonID=2020&amp;iGameSubTypeID=83&amp;offensive=1&amp;pergame=0" TargetMode="External"/><Relationship Id="rId570" Type="http://schemas.openxmlformats.org/officeDocument/2006/relationships/hyperlink" Target="https://www.synergysportstech.com/Synergy/Sport/Basketball/web/teamsst/Video/QuantifiedTeam2Printable.aspx?iTeamID=993&amp;iSeasonID=2020&amp;iGameSubTypeID=83&amp;offensive=0&amp;pergame=0" TargetMode="External"/><Relationship Id="rId626" Type="http://schemas.openxmlformats.org/officeDocument/2006/relationships/hyperlink" Target="https://www.synergysportstech.com/Synergy/Sport/Basketball/web/teamsst/Video/QuantifiedTeam2Printable.aspx?iTeamID=2344&amp;iSeasonID=2020&amp;iGameSubTypeID=83&amp;offensive=0&amp;pergame=0" TargetMode="External"/><Relationship Id="rId223" Type="http://schemas.openxmlformats.org/officeDocument/2006/relationships/hyperlink" Target="https://www.synergysportstech.com/Synergy/Sport/Basketball/web/teamsst/Video/QuantifiedTeam2Printable.aspx?iTeamID=2364&amp;iSeasonID=2020&amp;iGameSubTypeID=83&amp;offensive=1&amp;pergame=0" TargetMode="External"/><Relationship Id="rId430" Type="http://schemas.openxmlformats.org/officeDocument/2006/relationships/hyperlink" Target="https://www.synergysportstech.com/Synergy/Sport/Basketball/web/teamsst/Video/QuantifiedTeam2Printable.aspx?iTeamID=2170&amp;iSeasonID=2020&amp;iGameSubTypeID=83&amp;offensive=0&amp;pergame=0" TargetMode="External"/><Relationship Id="rId668" Type="http://schemas.openxmlformats.org/officeDocument/2006/relationships/hyperlink" Target="https://www.synergysportstech.com/Synergy/Sport/Basketball/web/teamsst/Video/QuantifiedTeam2Printable.aspx?iTeamID=2131&amp;iSeasonID=2020&amp;iGameSubTypeID=83&amp;offensive=0&amp;pergame=0" TargetMode="External"/><Relationship Id="rId18" Type="http://schemas.openxmlformats.org/officeDocument/2006/relationships/hyperlink" Target="https://www.synergysportstech.com/Synergy/Sport/Basketball/web/teamsst/Video/QuantifiedTeam2Printable.aspx?iTeamID=2217&amp;iSeasonID=2020&amp;iGameSubTypeID=83&amp;offensive=0&amp;pergame=0" TargetMode="External"/><Relationship Id="rId265" Type="http://schemas.openxmlformats.org/officeDocument/2006/relationships/hyperlink" Target="https://www.synergysportstech.com/Synergy/Sport/Basketball/web/teamsst/Video/QuantifiedTeam2Printable.aspx?iTeamID=2063&amp;iSeasonID=2020&amp;iGameSubTypeID=83&amp;offensive=1&amp;pergame=0" TargetMode="External"/><Relationship Id="rId472" Type="http://schemas.openxmlformats.org/officeDocument/2006/relationships/hyperlink" Target="https://www.synergysportstech.com/Synergy/Sport/Basketball/web/teamsst/Video/QuantifiedTeam2Printable.aspx?iTeamID=1000&amp;iSeasonID=2020&amp;iGameSubTypeID=83&amp;offensive=0&amp;pergame=0" TargetMode="External"/><Relationship Id="rId528" Type="http://schemas.openxmlformats.org/officeDocument/2006/relationships/hyperlink" Target="https://www.synergysportstech.com/Synergy/Sport/Basketball/web/teamsst/Video/QuantifiedTeam2Printable.aspx?iTeamID=963&amp;iSeasonID=2020&amp;iGameSubTypeID=83&amp;offensive=0&amp;pergame=0" TargetMode="External"/><Relationship Id="rId125" Type="http://schemas.openxmlformats.org/officeDocument/2006/relationships/hyperlink" Target="https://www.synergysportstech.com/Synergy/Sport/Basketball/web/teamsst/Video/QuantifiedTeam2Printable.aspx?iTeamID=2231&amp;iSeasonID=2020&amp;iGameSubTypeID=83&amp;offensive=1&amp;pergame=0" TargetMode="External"/><Relationship Id="rId167" Type="http://schemas.openxmlformats.org/officeDocument/2006/relationships/hyperlink" Target="https://www.synergysportstech.com/Synergy/Sport/Basketball/web/teamsst/Video/QuantifiedTeam2Printable.aspx?iTeamID=2244&amp;iSeasonID=2020&amp;iGameSubTypeID=83&amp;offensive=1&amp;pergame=0" TargetMode="External"/><Relationship Id="rId332" Type="http://schemas.openxmlformats.org/officeDocument/2006/relationships/hyperlink" Target="https://www.synergysportstech.com/Synergy/Sport/Basketball/web/teamsst/Video/QuantifiedTeam2Printable.aspx?iTeamID=2382&amp;iSeasonID=2020&amp;iGameSubTypeID=83&amp;offensive=0&amp;pergame=0" TargetMode="External"/><Relationship Id="rId374" Type="http://schemas.openxmlformats.org/officeDocument/2006/relationships/hyperlink" Target="https://www.synergysportstech.com/Synergy/Sport/Basketball/web/teamsst/Video/QuantifiedTeam2Printable.aspx?iTeamID=2230&amp;iSeasonID=2020&amp;iGameSubTypeID=83&amp;offensive=0&amp;pergame=0" TargetMode="External"/><Relationship Id="rId581" Type="http://schemas.openxmlformats.org/officeDocument/2006/relationships/hyperlink" Target="https://www.synergysportstech.com/Synergy/Sport/Basketball/web/teamsst/Video/QuantifiedTeam2Printable.aspx?iTeamID=994&amp;iSeasonID=2020&amp;iGameSubTypeID=83&amp;offensive=1&amp;pergame=0" TargetMode="External"/><Relationship Id="rId71" Type="http://schemas.openxmlformats.org/officeDocument/2006/relationships/hyperlink" Target="https://www.synergysportstech.com/Synergy/Sport/Basketball/web/teamsst/Video/QuantifiedTeam2Printable.aspx?iTeamID=2230&amp;iSeasonID=2020&amp;iGameSubTypeID=83&amp;offensive=1&amp;pergame=0" TargetMode="External"/><Relationship Id="rId234" Type="http://schemas.openxmlformats.org/officeDocument/2006/relationships/hyperlink" Target="https://www.synergysportstech.com/Synergy/Sport/Basketball/web/teamsst/Video/QuantifiedTeam2Printable.aspx?iTeamID=2351&amp;iSeasonID=2020&amp;iGameSubTypeID=83&amp;offensive=0&amp;pergame=0" TargetMode="External"/><Relationship Id="rId637" Type="http://schemas.openxmlformats.org/officeDocument/2006/relationships/hyperlink" Target="https://www.synergysportstech.com/Synergy/Sport/Basketball/web/teamsst/Video/QuantifiedTeam2Printable.aspx?iTeamID=2139&amp;iSeasonID=2020&amp;iGameSubTypeID=83&amp;offensive=1&amp;pergame=0" TargetMode="External"/><Relationship Id="rId679" Type="http://schemas.openxmlformats.org/officeDocument/2006/relationships/hyperlink" Target="https://www.synergysportstech.com/Synergy/Sport/Basketball/web/teamsst/Video/QuantifiedTeam2Printable.aspx?iTeamID=2238&amp;iSeasonID=2020&amp;iGameSubTypeID=83&amp;offensive=1&amp;pergame=0" TargetMode="External"/><Relationship Id="rId2" Type="http://schemas.openxmlformats.org/officeDocument/2006/relationships/hyperlink" Target="https://www.synergysportstech.com/Synergy/Sport/Basketball/web/teamsst/Video/QuantifiedTeam2Printable.aspx?iTeamID=2260&amp;iSeasonID=2020&amp;iGameSubTypeID=83&amp;offensive=0&amp;pergame=0" TargetMode="External"/><Relationship Id="rId29" Type="http://schemas.openxmlformats.org/officeDocument/2006/relationships/hyperlink" Target="https://www.synergysportstech.com/Synergy/Sport/Basketball/web/teamsst/Video/QuantifiedTeam2Printable.aspx?iTeamID=2237&amp;iSeasonID=2020&amp;iGameSubTypeID=83&amp;offensive=1&amp;pergame=0" TargetMode="External"/><Relationship Id="rId276" Type="http://schemas.openxmlformats.org/officeDocument/2006/relationships/hyperlink" Target="https://www.synergysportstech.com/Synergy/Sport/Basketball/web/teamsst/Video/QuantifiedTeam2Printable.aspx?iTeamID=2257&amp;iSeasonID=2020&amp;iGameSubTypeID=83&amp;offensive=0&amp;pergame=0" TargetMode="External"/><Relationship Id="rId441" Type="http://schemas.openxmlformats.org/officeDocument/2006/relationships/hyperlink" Target="https://www.synergysportstech.com/Synergy/Sport/Basketball/web/teamsst/Video/QuantifiedTeam2Printable.aspx?iTeamID=2303&amp;iSeasonID=2020&amp;iGameSubTypeID=83&amp;offensive=1&amp;pergame=0" TargetMode="External"/><Relationship Id="rId483" Type="http://schemas.openxmlformats.org/officeDocument/2006/relationships/hyperlink" Target="https://www.synergysportstech.com/Synergy/Sport/Basketball/web/teamsst/Video/QuantifiedTeam2Printable.aspx?iTeamID=2095&amp;iSeasonID=2020&amp;iGameSubTypeID=83&amp;offensive=1&amp;pergame=0" TargetMode="External"/><Relationship Id="rId539" Type="http://schemas.openxmlformats.org/officeDocument/2006/relationships/hyperlink" Target="https://www.synergysportstech.com/Synergy/Sport/Basketball/web/teamsst/Video/QuantifiedTeam2Printable.aspx?iTeamID=2117&amp;iSeasonID=2020&amp;iGameSubTypeID=83&amp;offensive=1&amp;pergame=0" TargetMode="External"/><Relationship Id="rId40" Type="http://schemas.openxmlformats.org/officeDocument/2006/relationships/hyperlink" Target="https://www.synergysportstech.com/Synergy/Sport/Basketball/web/teamsst/Video/QuantifiedTeam2Printable.aspx?iTeamID=2151&amp;iSeasonID=2020&amp;iGameSubTypeID=83&amp;offensive=0&amp;pergame=0" TargetMode="External"/><Relationship Id="rId136" Type="http://schemas.openxmlformats.org/officeDocument/2006/relationships/hyperlink" Target="https://www.synergysportstech.com/Synergy/Sport/Basketball/web/teamsst/Video/QuantifiedTeam2Printable.aspx?iTeamID=2165&amp;iSeasonID=2020&amp;iGameSubTypeID=83&amp;offensive=0&amp;pergame=0" TargetMode="External"/><Relationship Id="rId178" Type="http://schemas.openxmlformats.org/officeDocument/2006/relationships/hyperlink" Target="https://www.synergysportstech.com/Synergy/Sport/Basketball/web/teamsst/Video/QuantifiedTeam2Printable.aspx?iTeamID=2401&amp;iSeasonID=2020&amp;iGameSubTypeID=83&amp;offensive=0&amp;pergame=0" TargetMode="External"/><Relationship Id="rId301" Type="http://schemas.openxmlformats.org/officeDocument/2006/relationships/hyperlink" Target="https://www.synergysportstech.com/Synergy/Sport/Basketball/web/teamsst/Video/QuantifiedTeam2Printable.aspx?iTeamID=2203&amp;iSeasonID=2020&amp;iGameSubTypeID=83&amp;offensive=1&amp;pergame=0" TargetMode="External"/><Relationship Id="rId343" Type="http://schemas.openxmlformats.org/officeDocument/2006/relationships/hyperlink" Target="https://www.synergysportstech.com/Synergy/Sport/Basketball/web/teamsst/Video/QuantifiedTeam2Printable.aspx?iTeamID=2153&amp;iSeasonID=2020&amp;iGameSubTypeID=83&amp;offensive=1&amp;pergame=0" TargetMode="External"/><Relationship Id="rId550" Type="http://schemas.openxmlformats.org/officeDocument/2006/relationships/hyperlink" Target="https://www.synergysportstech.com/Synergy/Sport/Basketball/web/teamsst/Video/QuantifiedTeam2Printable.aspx?iTeamID=2137&amp;iSeasonID=2020&amp;iGameSubTypeID=83&amp;offensive=0&amp;pergame=0" TargetMode="External"/><Relationship Id="rId82" Type="http://schemas.openxmlformats.org/officeDocument/2006/relationships/hyperlink" Target="https://www.synergysportstech.com/Synergy/Sport/Basketball/web/teamsst/Video/QuantifiedTeam2Printable.aspx?iTeamID=2159&amp;iSeasonID=2020&amp;iGameSubTypeID=83&amp;offensive=0&amp;pergame=0" TargetMode="External"/><Relationship Id="rId203" Type="http://schemas.openxmlformats.org/officeDocument/2006/relationships/hyperlink" Target="https://www.synergysportstech.com/Synergy/Sport/Basketball/web/teamsst/Video/QuantifiedTeam2Printable.aspx?iTeamID=2140&amp;iSeasonID=2020&amp;iGameSubTypeID=83&amp;offensive=1&amp;pergame=0" TargetMode="External"/><Relationship Id="rId385" Type="http://schemas.openxmlformats.org/officeDocument/2006/relationships/hyperlink" Target="https://www.synergysportstech.com/Synergy/Sport/Basketball/web/teamsst/Video/QuantifiedTeam2Printable.aspx?iTeamID=2394&amp;iSeasonID=2020&amp;iGameSubTypeID=83&amp;offensive=1&amp;pergame=0" TargetMode="External"/><Relationship Id="rId592" Type="http://schemas.openxmlformats.org/officeDocument/2006/relationships/hyperlink" Target="https://www.synergysportstech.com/Synergy/Sport/Basketball/web/teamsst/Video/QuantifiedTeam2Printable.aspx?iTeamID=2235&amp;iSeasonID=2020&amp;iGameSubTypeID=83&amp;offensive=0&amp;pergame=0" TargetMode="External"/><Relationship Id="rId606" Type="http://schemas.openxmlformats.org/officeDocument/2006/relationships/hyperlink" Target="https://www.synergysportstech.com/Synergy/Sport/Basketball/web/teamsst/Video/QuantifiedTeam2Printable.aspx?iTeamID=2080&amp;iSeasonID=2020&amp;iGameSubTypeID=83&amp;offensive=0&amp;pergame=0" TargetMode="External"/><Relationship Id="rId648" Type="http://schemas.openxmlformats.org/officeDocument/2006/relationships/hyperlink" Target="https://www.synergysportstech.com/Synergy/Sport/Basketball/web/teamsst/Video/QuantifiedTeam2Printable.aspx?iTeamID=2372&amp;iSeasonID=2020&amp;iGameSubTypeID=83&amp;offensive=0&amp;pergame=0" TargetMode="External"/><Relationship Id="rId245" Type="http://schemas.openxmlformats.org/officeDocument/2006/relationships/hyperlink" Target="https://www.synergysportstech.com/Synergy/Sport/Basketball/web/teamsst/Video/QuantifiedTeam2Printable.aspx?iTeamID=1318&amp;iSeasonID=2020&amp;iGameSubTypeID=83&amp;offensive=1&amp;pergame=0" TargetMode="External"/><Relationship Id="rId287" Type="http://schemas.openxmlformats.org/officeDocument/2006/relationships/hyperlink" Target="https://www.synergysportstech.com/Synergy/Sport/Basketball/web/teamsst/Video/QuantifiedTeam2Printable.aspx?iTeamID=2274&amp;iSeasonID=2020&amp;iGameSubTypeID=83&amp;offensive=1&amp;pergame=0" TargetMode="External"/><Relationship Id="rId410" Type="http://schemas.openxmlformats.org/officeDocument/2006/relationships/hyperlink" Target="https://www.synergysportstech.com/Synergy/Sport/Basketball/web/teamsst/Video/QuantifiedTeam2Printable.aspx?iTeamID=982&amp;iSeasonID=2020&amp;iGameSubTypeID=83&amp;offensive=0&amp;pergame=0" TargetMode="External"/><Relationship Id="rId452" Type="http://schemas.openxmlformats.org/officeDocument/2006/relationships/hyperlink" Target="https://www.synergysportstech.com/Synergy/Sport/Basketball/web/teamsst/Video/QuantifiedTeam2Printable.aspx?iTeamID=2268&amp;iSeasonID=2020&amp;iGameSubTypeID=83&amp;offensive=0&amp;pergame=0" TargetMode="External"/><Relationship Id="rId494" Type="http://schemas.openxmlformats.org/officeDocument/2006/relationships/hyperlink" Target="https://www.synergysportstech.com/Synergy/Sport/Basketball/web/teamsst/Video/QuantifiedTeam2Printable.aspx?iTeamID=2195&amp;iSeasonID=2020&amp;iGameSubTypeID=83&amp;offensive=0&amp;pergame=0" TargetMode="External"/><Relationship Id="rId508" Type="http://schemas.openxmlformats.org/officeDocument/2006/relationships/hyperlink" Target="https://www.synergysportstech.com/Synergy/Sport/Basketball/web/teamsst/Video/QuantifiedTeam2Printable.aspx?iTeamID=2286&amp;iSeasonID=2020&amp;iGameSubTypeID=83&amp;offensive=0&amp;pergame=0" TargetMode="External"/><Relationship Id="rId105" Type="http://schemas.openxmlformats.org/officeDocument/2006/relationships/hyperlink" Target="https://www.synergysportstech.com/Synergy/Sport/Basketball/web/teamsst/Video/QuantifiedTeam2Printable.aspx?iTeamID=2090&amp;iSeasonID=2020&amp;iGameSubTypeID=83&amp;offensive=1&amp;pergame=0" TargetMode="External"/><Relationship Id="rId147" Type="http://schemas.openxmlformats.org/officeDocument/2006/relationships/hyperlink" Target="https://www.synergysportstech.com/Synergy/Sport/Basketball/web/teamsst/Video/QuantifiedTeam2Printable.aspx?iTeamID=2250&amp;iSeasonID=2020&amp;iGameSubTypeID=83&amp;offensive=1&amp;pergame=0" TargetMode="External"/><Relationship Id="rId312" Type="http://schemas.openxmlformats.org/officeDocument/2006/relationships/hyperlink" Target="https://www.synergysportstech.com/Synergy/Sport/Basketball/web/teamsst/Video/QuantifiedTeam2Printable.aspx?iTeamID=2211&amp;iSeasonID=2020&amp;iGameSubTypeID=83&amp;offensive=0&amp;pergame=0" TargetMode="External"/><Relationship Id="rId354" Type="http://schemas.openxmlformats.org/officeDocument/2006/relationships/hyperlink" Target="https://www.synergysportstech.com/Synergy/Sport/Basketball/web/teamsst/Video/QuantifiedTeam2Printable.aspx?iTeamID=2164&amp;iSeasonID=2020&amp;iGameSubTypeID=83&amp;offensive=0&amp;pergame=0" TargetMode="External"/><Relationship Id="rId51" Type="http://schemas.openxmlformats.org/officeDocument/2006/relationships/hyperlink" Target="https://www.synergysportstech.com/Synergy/Sport/Basketball/web/teamsst/Video/QuantifiedTeam2Printable.aspx?iTeamID=2165&amp;iSeasonID=2020&amp;iGameSubTypeID=83&amp;offensive=1&amp;pergame=0" TargetMode="External"/><Relationship Id="rId93" Type="http://schemas.openxmlformats.org/officeDocument/2006/relationships/hyperlink" Target="https://www.synergysportstech.com/Synergy/Sport/Basketball/web/teamsst/Video/QuantifiedTeam2Printable.aspx?iTeamID=2275&amp;iSeasonID=2020&amp;iGameSubTypeID=83&amp;offensive=1&amp;pergame=0" TargetMode="External"/><Relationship Id="rId189" Type="http://schemas.openxmlformats.org/officeDocument/2006/relationships/hyperlink" Target="https://www.synergysportstech.com/Synergy/Sport/Basketball/web/teamsst/Video/QuantifiedTeam2Printable.aspx?iTeamID=2072&amp;iSeasonID=2020&amp;iGameSubTypeID=83&amp;offensive=1&amp;pergame=0" TargetMode="External"/><Relationship Id="rId396" Type="http://schemas.openxmlformats.org/officeDocument/2006/relationships/hyperlink" Target="https://www.synergysportstech.com/Synergy/Sport/Basketball/web/teamsst/Video/QuantifiedTeam2Printable.aspx?iTeamID=2092&amp;iSeasonID=2020&amp;iGameSubTypeID=83&amp;offensive=0&amp;pergame=0" TargetMode="External"/><Relationship Id="rId561" Type="http://schemas.openxmlformats.org/officeDocument/2006/relationships/hyperlink" Target="https://www.synergysportstech.com/Synergy/Sport/Basketball/web/teamsst/Video/QuantifiedTeam2Printable.aspx?iTeamID=2184&amp;iSeasonID=2020&amp;iGameSubTypeID=83&amp;offensive=1&amp;pergame=0" TargetMode="External"/><Relationship Id="rId617" Type="http://schemas.openxmlformats.org/officeDocument/2006/relationships/hyperlink" Target="https://www.synergysportstech.com/Synergy/Sport/Basketball/web/teamsst/Video/QuantifiedTeam2Printable.aspx?iTeamID=2067&amp;iSeasonID=2020&amp;iGameSubTypeID=83&amp;offensive=1&amp;pergame=0" TargetMode="External"/><Relationship Id="rId659" Type="http://schemas.openxmlformats.org/officeDocument/2006/relationships/hyperlink" Target="https://www.synergysportstech.com/Synergy/Sport/Basketball/web/teamsst/Video/QuantifiedTeam2Printable.aspx?iTeamID=2397&amp;iSeasonID=2020&amp;iGameSubTypeID=83&amp;offensive=1&amp;pergame=0" TargetMode="External"/><Relationship Id="rId214" Type="http://schemas.openxmlformats.org/officeDocument/2006/relationships/hyperlink" Target="https://www.synergysportstech.com/Synergy/Sport/Basketball/web/teamsst/Video/QuantifiedTeam2Printable.aspx?iTeamID=2233&amp;iSeasonID=2020&amp;iGameSubTypeID=83&amp;offensive=0&amp;pergame=0" TargetMode="External"/><Relationship Id="rId256" Type="http://schemas.openxmlformats.org/officeDocument/2006/relationships/hyperlink" Target="https://www.synergysportstech.com/Synergy/Sport/Basketball/web/teamsst/Video/QuantifiedTeam2Printable.aspx?iTeamID=2099&amp;iSeasonID=2020&amp;iGameSubTypeID=83&amp;offensive=0&amp;pergame=0" TargetMode="External"/><Relationship Id="rId298" Type="http://schemas.openxmlformats.org/officeDocument/2006/relationships/hyperlink" Target="https://www.synergysportstech.com/Synergy/Sport/Basketball/web/teamsst/Video/QuantifiedTeam2Printable.aspx?iTeamID=2156&amp;iSeasonID=2020&amp;iGameSubTypeID=83&amp;offensive=0&amp;pergame=0" TargetMode="External"/><Relationship Id="rId421" Type="http://schemas.openxmlformats.org/officeDocument/2006/relationships/hyperlink" Target="https://www.synergysportstech.com/Synergy/Sport/Basketball/web/teamsst/Video/QuantifiedTeam2Printable.aspx?iTeamID=2211&amp;iSeasonID=2020&amp;iGameSubTypeID=83&amp;offensive=1&amp;pergame=0" TargetMode="External"/><Relationship Id="rId463" Type="http://schemas.openxmlformats.org/officeDocument/2006/relationships/hyperlink" Target="https://www.synergysportstech.com/Synergy/Sport/Basketball/web/teamsst/Video/QuantifiedTeam2Printable.aspx?iTeamID=2373&amp;iSeasonID=2020&amp;iGameSubTypeID=83&amp;offensive=1&amp;pergame=0" TargetMode="External"/><Relationship Id="rId519" Type="http://schemas.openxmlformats.org/officeDocument/2006/relationships/hyperlink" Target="https://www.synergysportstech.com/Synergy/Sport/Basketball/web/teamsst/Video/QuantifiedTeam2Printable.aspx?iTeamID=2401&amp;iSeasonID=2020&amp;iGameSubTypeID=83&amp;offensive=1&amp;pergame=0" TargetMode="External"/><Relationship Id="rId670" Type="http://schemas.openxmlformats.org/officeDocument/2006/relationships/hyperlink" Target="https://www.synergysportstech.com/Synergy/Sport/Basketball/web/teamsst/Video/QuantifiedTeam2Printable.aspx?iTeamID=3138&amp;iSeasonID=2020&amp;iGameSubTypeID=83&amp;offensive=0&amp;pergame=0" TargetMode="External"/><Relationship Id="rId116" Type="http://schemas.openxmlformats.org/officeDocument/2006/relationships/hyperlink" Target="https://www.synergysportstech.com/Synergy/Sport/Basketball/web/teamsst/Video/QuantifiedTeam2Printable.aspx?iTeamID=2309&amp;iSeasonID=2020&amp;iGameSubTypeID=83&amp;offensive=0&amp;pergame=0" TargetMode="External"/><Relationship Id="rId158" Type="http://schemas.openxmlformats.org/officeDocument/2006/relationships/hyperlink" Target="https://www.synergysportstech.com/Synergy/Sport/Basketball/web/teamsst/Video/QuantifiedTeam2Printable.aspx?iTeamID=2369&amp;iSeasonID=2020&amp;iGameSubTypeID=83&amp;offensive=0&amp;pergame=0" TargetMode="External"/><Relationship Id="rId323" Type="http://schemas.openxmlformats.org/officeDocument/2006/relationships/hyperlink" Target="https://www.synergysportstech.com/Synergy/Sport/Basketball/web/teamsst/Video/QuantifiedTeam2Printable.aspx?iTeamID=2741&amp;iSeasonID=2020&amp;iGameSubTypeID=83&amp;offensive=1&amp;pergame=0" TargetMode="External"/><Relationship Id="rId530" Type="http://schemas.openxmlformats.org/officeDocument/2006/relationships/hyperlink" Target="https://www.synergysportstech.com/Synergy/Sport/Basketball/web/teamsst/Video/QuantifiedTeam2Printable.aspx?iTeamID=2201&amp;iSeasonID=2020&amp;iGameSubTypeID=83&amp;offensive=0&amp;pergame=0" TargetMode="External"/><Relationship Id="rId20" Type="http://schemas.openxmlformats.org/officeDocument/2006/relationships/hyperlink" Target="https://www.synergysportstech.com/Synergy/Sport/Basketball/web/teamsst/Video/QuantifiedTeam2Printable.aspx?iTeamID=2176&amp;iSeasonID=2020&amp;iGameSubTypeID=83&amp;offensive=0&amp;pergame=0" TargetMode="External"/><Relationship Id="rId62" Type="http://schemas.openxmlformats.org/officeDocument/2006/relationships/hyperlink" Target="https://www.synergysportstech.com/Synergy/Sport/Basketball/web/teamsst/Video/QuantifiedTeam2Printable.aspx?iTeamID=974&amp;iSeasonID=2020&amp;iGameSubTypeID=83&amp;offensive=0&amp;pergame=0" TargetMode="External"/><Relationship Id="rId365" Type="http://schemas.openxmlformats.org/officeDocument/2006/relationships/hyperlink" Target="https://www.synergysportstech.com/Synergy/Sport/Basketball/web/teamsst/Video/QuantifiedTeam2Printable.aspx?iTeamID=2079&amp;iSeasonID=2020&amp;iGameSubTypeID=83&amp;offensive=1&amp;pergame=0" TargetMode="External"/><Relationship Id="rId572" Type="http://schemas.openxmlformats.org/officeDocument/2006/relationships/hyperlink" Target="https://www.synergysportstech.com/Synergy/Sport/Basketball/web/teamsst/Video/QuantifiedTeam2Printable.aspx?iTeamID=2308&amp;iSeasonID=2020&amp;iGameSubTypeID=83&amp;offensive=0&amp;pergame=0" TargetMode="External"/><Relationship Id="rId628" Type="http://schemas.openxmlformats.org/officeDocument/2006/relationships/hyperlink" Target="https://www.synergysportstech.com/Synergy/Sport/Basketball/web/teamsst/Video/QuantifiedTeam2Printable.aspx?iTeamID=2280&amp;iSeasonID=2020&amp;iGameSubTypeID=83&amp;offensive=0&amp;pergame=0" TargetMode="External"/><Relationship Id="rId225" Type="http://schemas.openxmlformats.org/officeDocument/2006/relationships/hyperlink" Target="https://www.synergysportstech.com/Synergy/Sport/Basketball/web/teamsst/Video/QuantifiedTeam2Printable.aspx?iTeamID=2367&amp;iSeasonID=2020&amp;iGameSubTypeID=83&amp;offensive=1&amp;pergame=0" TargetMode="External"/><Relationship Id="rId267" Type="http://schemas.openxmlformats.org/officeDocument/2006/relationships/hyperlink" Target="https://www.synergysportstech.com/Synergy/Sport/Basketball/web/teamsst/Video/QuantifiedTeam2Printable.aspx?iTeamID=2350&amp;iSeasonID=2020&amp;iGameSubTypeID=83&amp;offensive=1&amp;pergame=0" TargetMode="External"/><Relationship Id="rId432" Type="http://schemas.openxmlformats.org/officeDocument/2006/relationships/hyperlink" Target="https://www.synergysportstech.com/Synergy/Sport/Basketball/web/teamsst/Video/QuantifiedTeam2Printable.aspx?iTeamID=2089&amp;iSeasonID=2020&amp;iGameSubTypeID=83&amp;offensive=0&amp;pergame=0" TargetMode="External"/><Relationship Id="rId474" Type="http://schemas.openxmlformats.org/officeDocument/2006/relationships/hyperlink" Target="https://www.synergysportstech.com/Synergy/Sport/Basketball/web/teamsst/Video/QuantifiedTeam2Printable.aspx?iTeamID=2310&amp;iSeasonID=2020&amp;iGameSubTypeID=83&amp;offensive=0&amp;pergame=0" TargetMode="External"/><Relationship Id="rId127" Type="http://schemas.openxmlformats.org/officeDocument/2006/relationships/hyperlink" Target="https://www.synergysportstech.com/Synergy/Sport/Basketball/web/teamsst/Video/QuantifiedTeam2Printable.aspx?iTeamID=2240&amp;iSeasonID=2020&amp;iGameSubTypeID=83&amp;offensive=1&amp;pergame=0" TargetMode="External"/><Relationship Id="rId681" Type="http://schemas.openxmlformats.org/officeDocument/2006/relationships/hyperlink" Target="https://www.synergysportstech.com/Synergy/Sport/Basketball/web/teamsst/Video/QuantifiedTeam2Printable.aspx?iTeamID=2111&amp;iSeasonID=2020&amp;iGameSubTypeID=83&amp;offensive=1&amp;pergame=0" TargetMode="External"/><Relationship Id="rId31" Type="http://schemas.openxmlformats.org/officeDocument/2006/relationships/hyperlink" Target="https://www.synergysportstech.com/Synergy/Sport/Basketball/web/teamsst/Video/QuantifiedTeam2Printable.aspx?iTeamID=2171&amp;iSeasonID=2020&amp;iGameSubTypeID=83&amp;offensive=1&amp;pergame=0" TargetMode="External"/><Relationship Id="rId73" Type="http://schemas.openxmlformats.org/officeDocument/2006/relationships/hyperlink" Target="https://www.synergysportstech.com/Synergy/Sport/Basketball/web/teamsst/Video/QuantifiedTeam2Printable.aspx?iTeamID=2314&amp;iSeasonID=2020&amp;iGameSubTypeID=83&amp;offensive=1&amp;pergame=0" TargetMode="External"/><Relationship Id="rId169" Type="http://schemas.openxmlformats.org/officeDocument/2006/relationships/hyperlink" Target="https://www.synergysportstech.com/Synergy/Sport/Basketball/web/teamsst/Video/QuantifiedTeam2Printable.aspx?iTeamID=2066&amp;iSeasonID=2020&amp;iGameSubTypeID=83&amp;offensive=1&amp;pergame=0" TargetMode="External"/><Relationship Id="rId334" Type="http://schemas.openxmlformats.org/officeDocument/2006/relationships/hyperlink" Target="https://www.synergysportstech.com/Synergy/Sport/Basketball/web/teamsst/Video/QuantifiedTeam2Printable.aspx?iTeamID=2375&amp;iSeasonID=2020&amp;iGameSubTypeID=83&amp;offensive=0&amp;pergame=0" TargetMode="External"/><Relationship Id="rId376" Type="http://schemas.openxmlformats.org/officeDocument/2006/relationships/hyperlink" Target="https://www.synergysportstech.com/Synergy/Sport/Basketball/web/teamsst/Video/QuantifiedTeam2Printable.aspx?iTeamID=2394&amp;iSeasonID=2020&amp;iGameSubTypeID=83&amp;offensive=0&amp;pergame=0" TargetMode="External"/><Relationship Id="rId541" Type="http://schemas.openxmlformats.org/officeDocument/2006/relationships/hyperlink" Target="https://www.synergysportstech.com/Synergy/Sport/Basketball/web/teamsst/Video/QuantifiedTeam2Printable.aspx?iTeamID=2179&amp;iSeasonID=2020&amp;iGameSubTypeID=83&amp;offensive=1&amp;pergame=0" TargetMode="External"/><Relationship Id="rId583" Type="http://schemas.openxmlformats.org/officeDocument/2006/relationships/hyperlink" Target="https://www.synergysportstech.com/Synergy/Sport/Basketball/web/teamsst/Video/QuantifiedTeam2Printable.aspx?iTeamID=2157&amp;iSeasonID=2020&amp;iGameSubTypeID=83&amp;offensive=1&amp;pergame=0" TargetMode="External"/><Relationship Id="rId639" Type="http://schemas.openxmlformats.org/officeDocument/2006/relationships/hyperlink" Target="https://www.synergysportstech.com/Synergy/Sport/Basketball/web/teamsst/Video/QuantifiedTeam2Printable.aspx?iTeamID=963&amp;iSeasonID=2020&amp;iGameSubTypeID=83&amp;offensive=1&amp;pergame=0" TargetMode="External"/><Relationship Id="rId4" Type="http://schemas.openxmlformats.org/officeDocument/2006/relationships/hyperlink" Target="https://www.synergysportstech.com/Synergy/Sport/Basketball/web/teamsst/Video/QuantifiedTeam2Printable.aspx?iTeamID=2339&amp;iSeasonID=2020&amp;iGameSubTypeID=83&amp;offensive=0&amp;pergame=0" TargetMode="External"/><Relationship Id="rId180" Type="http://schemas.openxmlformats.org/officeDocument/2006/relationships/hyperlink" Target="https://www.synergysportstech.com/Synergy/Sport/Basketball/web/teamsst/Video/QuantifiedTeam2Printable.aspx?iTeamID=987&amp;iSeasonID=2020&amp;iGameSubTypeID=83&amp;offensive=0&amp;pergame=0" TargetMode="External"/><Relationship Id="rId236" Type="http://schemas.openxmlformats.org/officeDocument/2006/relationships/hyperlink" Target="https://www.synergysportstech.com/Synergy/Sport/Basketball/web/teamsst/Video/QuantifiedTeam2Printable.aspx?iTeamID=2272&amp;iSeasonID=2020&amp;iGameSubTypeID=83&amp;offensive=0&amp;pergame=0" TargetMode="External"/><Relationship Id="rId278" Type="http://schemas.openxmlformats.org/officeDocument/2006/relationships/hyperlink" Target="https://www.synergysportstech.com/Synergy/Sport/Basketball/web/teamsst/Video/QuantifiedTeam2Printable.aspx?iTeamID=2337&amp;iSeasonID=2020&amp;iGameSubTypeID=83&amp;offensive=0&amp;pergame=0" TargetMode="External"/><Relationship Id="rId401" Type="http://schemas.openxmlformats.org/officeDocument/2006/relationships/hyperlink" Target="https://www.synergysportstech.com/Synergy/Sport/Basketball/web/teamsst/Video/QuantifiedTeam2Printable.aspx?iTeamID=2101&amp;iSeasonID=2020&amp;iGameSubTypeID=83&amp;offensive=1&amp;pergame=0" TargetMode="External"/><Relationship Id="rId443" Type="http://schemas.openxmlformats.org/officeDocument/2006/relationships/hyperlink" Target="https://www.synergysportstech.com/Synergy/Sport/Basketball/web/teamsst/Video/QuantifiedTeam2Printable.aspx?iTeamID=2341&amp;iSeasonID=2020&amp;iGameSubTypeID=83&amp;offensive=1&amp;pergame=0" TargetMode="External"/><Relationship Id="rId650" Type="http://schemas.openxmlformats.org/officeDocument/2006/relationships/hyperlink" Target="https://www.synergysportstech.com/Synergy/Sport/Basketball/web/teamsst/Video/QuantifiedTeam2Printable.aspx?iTeamID=2285&amp;iSeasonID=2020&amp;iGameSubTypeID=83&amp;offensive=0&amp;pergame=0" TargetMode="External"/><Relationship Id="rId303" Type="http://schemas.openxmlformats.org/officeDocument/2006/relationships/hyperlink" Target="https://www.synergysportstech.com/Synergy/Sport/Basketball/web/teamsst/Video/QuantifiedTeam2Printable.aspx?iTeamID=978&amp;iSeasonID=2020&amp;iGameSubTypeID=83&amp;offensive=1&amp;pergame=0" TargetMode="External"/><Relationship Id="rId485" Type="http://schemas.openxmlformats.org/officeDocument/2006/relationships/hyperlink" Target="https://www.synergysportstech.com/Synergy/Sport/Basketball/web/teamsst/Video/QuantifiedTeam2Printable.aspx?iTeamID=2287&amp;iSeasonID=2020&amp;iGameSubTypeID=83&amp;offensive=1&amp;pergame=0" TargetMode="External"/><Relationship Id="rId42" Type="http://schemas.openxmlformats.org/officeDocument/2006/relationships/hyperlink" Target="https://www.synergysportstech.com/Synergy/Sport/Basketball/web/teamsst/Video/QuantifiedTeam2Printable.aspx?iTeamID=2161&amp;iSeasonID=2020&amp;iGameSubTypeID=83&amp;offensive=0&amp;pergame=0" TargetMode="External"/><Relationship Id="rId84" Type="http://schemas.openxmlformats.org/officeDocument/2006/relationships/hyperlink" Target="https://www.synergysportstech.com/Synergy/Sport/Basketball/web/teamsst/Video/QuantifiedTeam2Printable.aspx?iTeamID=2093&amp;iSeasonID=2020&amp;iGameSubTypeID=83&amp;offensive=0&amp;pergame=0" TargetMode="External"/><Relationship Id="rId138" Type="http://schemas.openxmlformats.org/officeDocument/2006/relationships/hyperlink" Target="https://www.synergysportstech.com/Synergy/Sport/Basketball/web/teamsst/Video/QuantifiedTeam2Printable.aspx?iTeamID=2327&amp;iSeasonID=2020&amp;iGameSubTypeID=83&amp;offensive=0&amp;pergame=0" TargetMode="External"/><Relationship Id="rId345" Type="http://schemas.openxmlformats.org/officeDocument/2006/relationships/hyperlink" Target="https://www.synergysportstech.com/Synergy/Sport/Basketball/web/teamsst/Video/QuantifiedTeam2Printable.aspx?iTeamID=2378&amp;iSeasonID=2020&amp;iGameSubTypeID=83&amp;offensive=1&amp;pergame=0" TargetMode="External"/><Relationship Id="rId387" Type="http://schemas.openxmlformats.org/officeDocument/2006/relationships/hyperlink" Target="https://www.synergysportstech.com/Synergy/Sport/Basketball/web/teamsst/Video/QuantifiedTeam2Printable.aspx?iTeamID=2621&amp;iSeasonID=2020&amp;iGameSubTypeID=83&amp;offensive=1&amp;pergame=0" TargetMode="External"/><Relationship Id="rId510" Type="http://schemas.openxmlformats.org/officeDocument/2006/relationships/hyperlink" Target="https://www.synergysportstech.com/Synergy/Sport/Basketball/web/teamsst/Video/QuantifiedTeam2Printable.aspx?iTeamID=2275&amp;iSeasonID=2020&amp;iGameSubTypeID=83&amp;offensive=0&amp;pergame=0" TargetMode="External"/><Relationship Id="rId552" Type="http://schemas.openxmlformats.org/officeDocument/2006/relationships/hyperlink" Target="https://www.synergysportstech.com/Synergy/Sport/Basketball/web/teamsst/Video/QuantifiedTeam2Printable.aspx?iTeamID=2074&amp;iSeasonID=2020&amp;iGameSubTypeID=83&amp;offensive=0&amp;pergame=0" TargetMode="External"/><Relationship Id="rId594" Type="http://schemas.openxmlformats.org/officeDocument/2006/relationships/hyperlink" Target="https://www.synergysportstech.com/Synergy/Sport/Basketball/web/teamsst/Video/QuantifiedTeam2Printable.aspx?iTeamID=2288&amp;iSeasonID=2020&amp;iGameSubTypeID=83&amp;offensive=0&amp;pergame=0" TargetMode="External"/><Relationship Id="rId608" Type="http://schemas.openxmlformats.org/officeDocument/2006/relationships/hyperlink" Target="https://www.synergysportstech.com/Synergy/Sport/Basketball/web/teamsst/Video/QuantifiedTeam2Printable.aspx?iTeamID=2621&amp;iSeasonID=2020&amp;iGameSubTypeID=83&amp;offensive=0&amp;pergame=0" TargetMode="External"/><Relationship Id="rId191" Type="http://schemas.openxmlformats.org/officeDocument/2006/relationships/hyperlink" Target="https://www.synergysportstech.com/Synergy/Sport/Basketball/web/teamsst/Video/QuantifiedTeam2Printable.aspx?iTeamID=997&amp;iSeasonID=2020&amp;iGameSubTypeID=83&amp;offensive=1&amp;pergame=0" TargetMode="External"/><Relationship Id="rId205" Type="http://schemas.openxmlformats.org/officeDocument/2006/relationships/hyperlink" Target="https://www.synergysportstech.com/Synergy/Sport/Basketball/web/teamsst/Video/QuantifiedTeam2Printable.aspx?iTeamID=2288&amp;iSeasonID=2020&amp;iGameSubTypeID=83&amp;offensive=1&amp;pergame=0" TargetMode="External"/><Relationship Id="rId247" Type="http://schemas.openxmlformats.org/officeDocument/2006/relationships/hyperlink" Target="https://www.synergysportstech.com/Synergy/Sport/Basketball/web/teamsst/Video/QuantifiedTeam2Printable.aspx?iTeamID=2334&amp;iSeasonID=2020&amp;iGameSubTypeID=83&amp;offensive=1&amp;pergame=0" TargetMode="External"/><Relationship Id="rId412" Type="http://schemas.openxmlformats.org/officeDocument/2006/relationships/hyperlink" Target="https://www.synergysportstech.com/Synergy/Sport/Basketball/web/teamsst/Video/QuantifiedTeam2Printable.aspx?iTeamID=2227&amp;iSeasonID=2020&amp;iGameSubTypeID=83&amp;offensive=0&amp;pergame=0" TargetMode="External"/><Relationship Id="rId107" Type="http://schemas.openxmlformats.org/officeDocument/2006/relationships/hyperlink" Target="https://www.synergysportstech.com/Synergy/Sport/Basketball/web/teamsst/Video/QuantifiedTeam2Printable.aspx?iTeamID=2365&amp;iSeasonID=2020&amp;iGameSubTypeID=83&amp;offensive=1&amp;pergame=0" TargetMode="External"/><Relationship Id="rId289" Type="http://schemas.openxmlformats.org/officeDocument/2006/relationships/hyperlink" Target="https://www.synergysportstech.com/Synergy/Sport/Basketball/web/teamsst/Video/QuantifiedTeam2Printable.aspx?iTeamID=2391&amp;iSeasonID=2020&amp;iGameSubTypeID=83&amp;offensive=1&amp;pergame=0" TargetMode="External"/><Relationship Id="rId454" Type="http://schemas.openxmlformats.org/officeDocument/2006/relationships/hyperlink" Target="https://www.synergysportstech.com/Synergy/Sport/Basketball/web/teamsst/Video/QuantifiedTeam2Printable.aspx?iTeamID=2231&amp;iSeasonID=2020&amp;iGameSubTypeID=83&amp;offensive=0&amp;pergame=0" TargetMode="External"/><Relationship Id="rId496" Type="http://schemas.openxmlformats.org/officeDocument/2006/relationships/hyperlink" Target="https://www.synergysportstech.com/Synergy/Sport/Basketball/web/teamsst/Video/QuantifiedTeam2Printable.aspx?iTeamID=2098&amp;iSeasonID=2020&amp;iGameSubTypeID=83&amp;offensive=0&amp;pergame=0" TargetMode="External"/><Relationship Id="rId661" Type="http://schemas.openxmlformats.org/officeDocument/2006/relationships/hyperlink" Target="https://www.synergysportstech.com/Synergy/Sport/Basketball/web/teamsst/Video/QuantifiedTeam2Printable.aspx?iTeamID=2678&amp;iSeasonID=2020&amp;iGameSubTypeID=83&amp;offensive=1&amp;pergame=0" TargetMode="External"/><Relationship Id="rId11" Type="http://schemas.openxmlformats.org/officeDocument/2006/relationships/hyperlink" Target="https://www.synergysportstech.com/Synergy/Sport/Basketball/web/teamsst/Video/QuantifiedTeam2Printable.aspx?iTeamID=965&amp;iSeasonID=2020&amp;iGameSubTypeID=83&amp;offensive=1&amp;pergame=0" TargetMode="External"/><Relationship Id="rId53" Type="http://schemas.openxmlformats.org/officeDocument/2006/relationships/hyperlink" Target="https://www.synergysportstech.com/Synergy/Sport/Basketball/web/teamsst/Video/QuantifiedTeam2Printable.aspx?iTeamID=2281&amp;iSeasonID=2020&amp;iGameSubTypeID=83&amp;offensive=1&amp;pergame=0" TargetMode="External"/><Relationship Id="rId149" Type="http://schemas.openxmlformats.org/officeDocument/2006/relationships/hyperlink" Target="https://www.synergysportstech.com/Synergy/Sport/Basketball/web/teamsst/Video/QuantifiedTeam2Printable.aspx?iTeamID=2262&amp;iSeasonID=2020&amp;iGameSubTypeID=83&amp;offensive=1&amp;pergame=0" TargetMode="External"/><Relationship Id="rId314" Type="http://schemas.openxmlformats.org/officeDocument/2006/relationships/hyperlink" Target="https://www.synergysportstech.com/Synergy/Sport/Basketball/web/teamsst/Video/QuantifiedTeam2Printable.aspx?iTeamID=2202&amp;iSeasonID=2020&amp;iGameSubTypeID=83&amp;offensive=0&amp;pergame=0" TargetMode="External"/><Relationship Id="rId356" Type="http://schemas.openxmlformats.org/officeDocument/2006/relationships/hyperlink" Target="https://www.synergysportstech.com/Synergy/Sport/Basketball/web/teamsst/Video/QuantifiedTeam2Printable.aspx?iTeamID=2403&amp;iSeasonID=2020&amp;iGameSubTypeID=83&amp;offensive=0&amp;pergame=0" TargetMode="External"/><Relationship Id="rId398" Type="http://schemas.openxmlformats.org/officeDocument/2006/relationships/hyperlink" Target="https://www.synergysportstech.com/Synergy/Sport/Basketball/web/teamsst/Video/QuantifiedTeam2Printable.aspx?iTeamID=2289&amp;iSeasonID=2020&amp;iGameSubTypeID=83&amp;offensive=0&amp;pergame=0" TargetMode="External"/><Relationship Id="rId521" Type="http://schemas.openxmlformats.org/officeDocument/2006/relationships/hyperlink" Target="https://www.synergysportstech.com/Synergy/Sport/Basketball/web/teamsst/Video/QuantifiedTeam2Printable.aspx?iTeamID=2062&amp;iSeasonID=2020&amp;iGameSubTypeID=83&amp;offensive=1&amp;pergame=0" TargetMode="External"/><Relationship Id="rId563" Type="http://schemas.openxmlformats.org/officeDocument/2006/relationships/hyperlink" Target="https://www.synergysportstech.com/Synergy/Sport/Basketball/web/teamsst/Video/QuantifiedTeam2Printable.aspx?iTeamID=2388&amp;iSeasonID=2020&amp;iGameSubTypeID=83&amp;offensive=1&amp;pergame=0" TargetMode="External"/><Relationship Id="rId619" Type="http://schemas.openxmlformats.org/officeDocument/2006/relationships/hyperlink" Target="https://www.synergysportstech.com/Synergy/Sport/Basketball/web/teamsst/Video/QuantifiedTeam2Printable.aspx?iTeamID=2187&amp;iSeasonID=2020&amp;iGameSubTypeID=83&amp;offensive=1&amp;pergame=0" TargetMode="External"/><Relationship Id="rId95" Type="http://schemas.openxmlformats.org/officeDocument/2006/relationships/hyperlink" Target="https://www.synergysportstech.com/Synergy/Sport/Basketball/web/teamsst/Video/QuantifiedTeam2Printable.aspx?iTeamID=2181&amp;iSeasonID=2020&amp;iGameSubTypeID=83&amp;offensive=1&amp;pergame=0" TargetMode="External"/><Relationship Id="rId160" Type="http://schemas.openxmlformats.org/officeDocument/2006/relationships/hyperlink" Target="https://www.synergysportstech.com/Synergy/Sport/Basketball/web/teamsst/Video/QuantifiedTeam2Printable.aspx?iTeamID=2076&amp;iSeasonID=2020&amp;iGameSubTypeID=83&amp;offensive=0&amp;pergame=0" TargetMode="External"/><Relationship Id="rId216" Type="http://schemas.openxmlformats.org/officeDocument/2006/relationships/hyperlink" Target="https://www.synergysportstech.com/Synergy/Sport/Basketball/web/teamsst/Video/QuantifiedTeam2Printable.aspx?iTeamID=2223&amp;iSeasonID=2020&amp;iGameSubTypeID=83&amp;offensive=0&amp;pergame=0" TargetMode="External"/><Relationship Id="rId423" Type="http://schemas.openxmlformats.org/officeDocument/2006/relationships/hyperlink" Target="https://www.synergysportstech.com/Synergy/Sport/Basketball/web/teamsst/Video/QuantifiedTeam2Printable.aspx?iTeamID=2326&amp;iSeasonID=2020&amp;iGameSubTypeID=83&amp;offensive=1&amp;pergame=0" TargetMode="External"/><Relationship Id="rId258" Type="http://schemas.openxmlformats.org/officeDocument/2006/relationships/hyperlink" Target="https://www.synergysportstech.com/Synergy/Sport/Basketball/web/teamsst/Video/QuantifiedTeam2Printable.aspx?iTeamID=2321&amp;iSeasonID=2020&amp;iGameSubTypeID=83&amp;offensive=0&amp;pergame=0" TargetMode="External"/><Relationship Id="rId465" Type="http://schemas.openxmlformats.org/officeDocument/2006/relationships/hyperlink" Target="https://www.synergysportstech.com/Synergy/Sport/Basketball/web/teamsst/Video/QuantifiedTeam2Printable.aspx?iTeamID=2386&amp;iSeasonID=2020&amp;iGameSubTypeID=83&amp;offensive=1&amp;pergame=0" TargetMode="External"/><Relationship Id="rId630" Type="http://schemas.openxmlformats.org/officeDocument/2006/relationships/hyperlink" Target="https://www.synergysportstech.com/Synergy/Sport/Basketball/web/teamsst/Video/QuantifiedTeam2Printable.aspx?iTeamID=2277&amp;iSeasonID=2020&amp;iGameSubTypeID=83&amp;offensive=0&amp;pergame=0" TargetMode="External"/><Relationship Id="rId672" Type="http://schemas.openxmlformats.org/officeDocument/2006/relationships/hyperlink" Target="https://www.synergysportstech.com/Synergy/Sport/Basketball/web/teamsst/Video/QuantifiedTeam2Printable.aspx?iTeamID=2228&amp;iSeasonID=2020&amp;iGameSubTypeID=83&amp;offensive=0&amp;pergame=0" TargetMode="External"/><Relationship Id="rId22" Type="http://schemas.openxmlformats.org/officeDocument/2006/relationships/hyperlink" Target="https://www.synergysportstech.com/Synergy/Sport/Basketball/web/teamsst/Video/QuantifiedTeam2Printable.aspx?iTeamID=2215&amp;iSeasonID=2020&amp;iGameSubTypeID=83&amp;offensive=0&amp;pergame=0" TargetMode="External"/><Relationship Id="rId64" Type="http://schemas.openxmlformats.org/officeDocument/2006/relationships/hyperlink" Target="https://www.synergysportstech.com/Synergy/Sport/Basketball/web/teamsst/Video/QuantifiedTeam2Printable.aspx?iTeamID=2302&amp;iSeasonID=2020&amp;iGameSubTypeID=83&amp;offensive=0&amp;pergame=0" TargetMode="External"/><Relationship Id="rId118" Type="http://schemas.openxmlformats.org/officeDocument/2006/relationships/hyperlink" Target="https://www.synergysportstech.com/Synergy/Sport/Basketball/web/teamsst/Video/QuantifiedTeam2Printable.aspx?iTeamID=2347&amp;iSeasonID=2020&amp;iGameSubTypeID=83&amp;offensive=0&amp;pergame=0" TargetMode="External"/><Relationship Id="rId325" Type="http://schemas.openxmlformats.org/officeDocument/2006/relationships/hyperlink" Target="https://www.synergysportstech.com/Synergy/Sport/Basketball/web/teamsst/Video/QuantifiedTeam2Printable.aspx?iTeamID=2085&amp;iSeasonID=2020&amp;iGameSubTypeID=83&amp;offensive=1&amp;pergame=0" TargetMode="External"/><Relationship Id="rId367" Type="http://schemas.openxmlformats.org/officeDocument/2006/relationships/hyperlink" Target="https://www.synergysportstech.com/Synergy/Sport/Basketball/web/teamsst/Video/QuantifiedTeam2Printable.aspx?iTeamID=964&amp;iSeasonID=2020&amp;iGameSubTypeID=83&amp;offensive=1&amp;pergame=0" TargetMode="External"/><Relationship Id="rId532" Type="http://schemas.openxmlformats.org/officeDocument/2006/relationships/hyperlink" Target="https://www.synergysportstech.com/Synergy/Sport/Basketball/web/teamsst/Video/QuantifiedTeam2Printable.aspx?iTeamID=2386&amp;iSeasonID=2020&amp;iGameSubTypeID=83&amp;offensive=0&amp;pergame=0" TargetMode="External"/><Relationship Id="rId574" Type="http://schemas.openxmlformats.org/officeDocument/2006/relationships/hyperlink" Target="https://www.synergysportstech.com/Synergy/Sport/Basketball/web/teamsst/Video/QuantifiedTeam2Printable.aspx?iTeamID=995&amp;iSeasonID=2020&amp;iGameSubTypeID=83&amp;offensive=0&amp;pergame=0" TargetMode="External"/><Relationship Id="rId171" Type="http://schemas.openxmlformats.org/officeDocument/2006/relationships/hyperlink" Target="https://www.synergysportstech.com/Synergy/Sport/Basketball/web/teamsst/Video/QuantifiedTeam2Printable.aspx?iTeamID=2236&amp;iSeasonID=2020&amp;iGameSubTypeID=83&amp;offensive=1&amp;pergame=0" TargetMode="External"/><Relationship Id="rId227" Type="http://schemas.openxmlformats.org/officeDocument/2006/relationships/hyperlink" Target="https://www.synergysportstech.com/Synergy/Sport/Basketball/web/teamsst/Video/QuantifiedTeam2Printable.aspx?iTeamID=2233&amp;iSeasonID=2020&amp;iGameSubTypeID=83&amp;offensive=1&amp;pergame=0" TargetMode="External"/><Relationship Id="rId269" Type="http://schemas.openxmlformats.org/officeDocument/2006/relationships/hyperlink" Target="https://www.synergysportstech.com/Synergy/Sport/Basketball/web/teamsst/Video/QuantifiedTeam2Printable.aspx?iTeamID=2374&amp;iSeasonID=2020&amp;iGameSubTypeID=83&amp;offensive=1&amp;pergame=0" TargetMode="External"/><Relationship Id="rId434" Type="http://schemas.openxmlformats.org/officeDocument/2006/relationships/hyperlink" Target="https://www.synergysportstech.com/Synergy/Sport/Basketball/web/teamsst/Video/QuantifiedTeam2Printable.aspx?iTeamID=5600&amp;iSeasonID=2020&amp;iGameSubTypeID=83&amp;offensive=0&amp;pergame=0" TargetMode="External"/><Relationship Id="rId476" Type="http://schemas.openxmlformats.org/officeDocument/2006/relationships/hyperlink" Target="https://www.synergysportstech.com/Synergy/Sport/Basketball/web/teamsst/Video/QuantifiedTeam2Printable.aspx?iTeamID=2244&amp;iSeasonID=2020&amp;iGameSubTypeID=83&amp;offensive=0&amp;pergame=0" TargetMode="External"/><Relationship Id="rId641" Type="http://schemas.openxmlformats.org/officeDocument/2006/relationships/hyperlink" Target="https://www.synergysportstech.com/Synergy/Sport/Basketball/web/teamsst/Video/QuantifiedTeam2Printable.aspx?iTeamID=2259&amp;iSeasonID=2020&amp;iGameSubTypeID=83&amp;offensive=1&amp;pergame=0" TargetMode="External"/><Relationship Id="rId683" Type="http://schemas.openxmlformats.org/officeDocument/2006/relationships/hyperlink" Target="https://www.synergysportstech.com/Synergy/Sport/Basketball/web/teamsst/Video/QuantifiedTeam2Printable.aspx?iTeamID=2271&amp;iSeasonID=2020&amp;iGameSubTypeID=83&amp;offensive=1&amp;pergame=0" TargetMode="External"/><Relationship Id="rId33" Type="http://schemas.openxmlformats.org/officeDocument/2006/relationships/hyperlink" Target="https://www.synergysportstech.com/Synergy/Sport/Basketball/web/teamsst/Video/QuantifiedTeam2Printable.aspx?iTeamID=970&amp;iSeasonID=2020&amp;iGameSubTypeID=83&amp;offensive=1&amp;pergame=0" TargetMode="External"/><Relationship Id="rId129" Type="http://schemas.openxmlformats.org/officeDocument/2006/relationships/hyperlink" Target="https://www.synergysportstech.com/Synergy/Sport/Basketball/web/teamsst/Video/QuantifiedTeam2Printable.aspx?iTeamID=2263&amp;iSeasonID=2020&amp;iGameSubTypeID=83&amp;offensive=1&amp;pergame=0" TargetMode="External"/><Relationship Id="rId280" Type="http://schemas.openxmlformats.org/officeDocument/2006/relationships/hyperlink" Target="https://www.synergysportstech.com/Synergy/Sport/Basketball/web/teamsst/Video/QuantifiedTeam2Printable.aspx?iTeamID=2153&amp;iSeasonID=2020&amp;iGameSubTypeID=83&amp;offensive=0&amp;pergame=0" TargetMode="External"/><Relationship Id="rId336" Type="http://schemas.openxmlformats.org/officeDocument/2006/relationships/hyperlink" Target="https://www.synergysportstech.com/Synergy/Sport/Basketball/web/teamsst/Video/QuantifiedTeam2Printable.aspx?iTeamID=2330&amp;iSeasonID=2020&amp;iGameSubTypeID=83&amp;offensive=0&amp;pergame=0" TargetMode="External"/><Relationship Id="rId501" Type="http://schemas.openxmlformats.org/officeDocument/2006/relationships/hyperlink" Target="https://www.synergysportstech.com/Synergy/Sport/Basketball/web/teamsst/Video/QuantifiedTeam2Printable.aspx?iTeamID=2304&amp;iSeasonID=2020&amp;iGameSubTypeID=83&amp;offensive=1&amp;pergame=0" TargetMode="External"/><Relationship Id="rId543" Type="http://schemas.openxmlformats.org/officeDocument/2006/relationships/hyperlink" Target="https://www.synergysportstech.com/Synergy/Sport/Basketball/web/teamsst/Video/QuantifiedTeam2Printable.aspx?iTeamID=2098&amp;iSeasonID=2020&amp;iGameSubTypeID=83&amp;offensive=1&amp;pergame=0" TargetMode="External"/><Relationship Id="rId75" Type="http://schemas.openxmlformats.org/officeDocument/2006/relationships/hyperlink" Target="https://www.synergysportstech.com/Synergy/Sport/Basketball/web/teamsst/Video/QuantifiedTeam2Printable.aspx?iTeamID=1323&amp;iSeasonID=2020&amp;iGameSubTypeID=83&amp;offensive=1&amp;pergame=0" TargetMode="External"/><Relationship Id="rId140" Type="http://schemas.openxmlformats.org/officeDocument/2006/relationships/hyperlink" Target="https://www.synergysportstech.com/Synergy/Sport/Basketball/web/teamsst/Video/QuantifiedTeam2Printable.aspx?iTeamID=2311&amp;iSeasonID=2020&amp;iGameSubTypeID=83&amp;offensive=0&amp;pergame=0" TargetMode="External"/><Relationship Id="rId182" Type="http://schemas.openxmlformats.org/officeDocument/2006/relationships/hyperlink" Target="https://www.synergysportstech.com/Synergy/Sport/Basketball/web/teamsst/Video/QuantifiedTeam2Printable.aspx?iTeamID=2354&amp;iSeasonID=2020&amp;iGameSubTypeID=83&amp;offensive=0&amp;pergame=0" TargetMode="External"/><Relationship Id="rId378" Type="http://schemas.openxmlformats.org/officeDocument/2006/relationships/hyperlink" Target="https://www.synergysportstech.com/Synergy/Sport/Basketball/web/teamsst/Video/QuantifiedTeam2Printable.aspx?iTeamID=2408&amp;iSeasonID=2020&amp;iGameSubTypeID=83&amp;offensive=0&amp;pergame=0" TargetMode="External"/><Relationship Id="rId403" Type="http://schemas.openxmlformats.org/officeDocument/2006/relationships/hyperlink" Target="https://www.synergysportstech.com/Synergy/Sport/Basketball/web/teamsst/Video/QuantifiedTeam2Printable.aspx?iTeamID=2195&amp;iSeasonID=2020&amp;iGameSubTypeID=83&amp;offensive=1&amp;pergame=0" TargetMode="External"/><Relationship Id="rId585" Type="http://schemas.openxmlformats.org/officeDocument/2006/relationships/hyperlink" Target="https://www.synergysportstech.com/Synergy/Sport/Basketball/web/teamsst/Video/QuantifiedTeam2Printable.aspx?iTeamID=2249&amp;iSeasonID=2020&amp;iGameSubTypeID=83&amp;offensive=1&amp;pergame=0" TargetMode="External"/><Relationship Id="rId6" Type="http://schemas.openxmlformats.org/officeDocument/2006/relationships/hyperlink" Target="https://www.synergysportstech.com/Synergy/Sport/Basketball/web/teamsst/Video/QuantifiedTeam2Printable.aspx?iTeamID=2106&amp;iSeasonID=2020&amp;iGameSubTypeID=83&amp;offensive=0&amp;pergame=0" TargetMode="External"/><Relationship Id="rId238" Type="http://schemas.openxmlformats.org/officeDocument/2006/relationships/hyperlink" Target="https://www.synergysportstech.com/Synergy/Sport/Basketball/web/teamsst/Video/QuantifiedTeam2Printable.aspx?iTeamID=999&amp;iSeasonID=2020&amp;iGameSubTypeID=83&amp;offensive=0&amp;pergame=0" TargetMode="External"/><Relationship Id="rId445" Type="http://schemas.openxmlformats.org/officeDocument/2006/relationships/hyperlink" Target="https://www.synergysportstech.com/Synergy/Sport/Basketball/web/teamsst/Video/QuantifiedTeam2Printable.aspx?iTeamID=2173&amp;iSeasonID=2020&amp;iGameSubTypeID=83&amp;offensive=1&amp;pergame=0" TargetMode="External"/><Relationship Id="rId487" Type="http://schemas.openxmlformats.org/officeDocument/2006/relationships/hyperlink" Target="https://www.synergysportstech.com/Synergy/Sport/Basketball/web/teamsst/Video/QuantifiedTeam2Printable.aspx?iTeamID=2402&amp;iSeasonID=2020&amp;iGameSubTypeID=83&amp;offensive=1&amp;pergame=0" TargetMode="External"/><Relationship Id="rId610" Type="http://schemas.openxmlformats.org/officeDocument/2006/relationships/hyperlink" Target="https://www.synergysportstech.com/Synergy/Sport/Basketball/web/teamsst/Video/QuantifiedTeam2Printable.aspx?iTeamID=969&amp;iSeasonID=2020&amp;iGameSubTypeID=83&amp;offensive=0&amp;pergame=0" TargetMode="External"/><Relationship Id="rId652" Type="http://schemas.openxmlformats.org/officeDocument/2006/relationships/hyperlink" Target="https://www.synergysportstech.com/Synergy/Sport/Basketball/web/teamsst/Video/QuantifiedTeam2Printable.aspx?iTeamID=2391&amp;iSeasonID=2020&amp;iGameSubTypeID=83&amp;offensive=0&amp;pergame=0" TargetMode="External"/><Relationship Id="rId291" Type="http://schemas.openxmlformats.org/officeDocument/2006/relationships/hyperlink" Target="https://www.synergysportstech.com/Synergy/Sport/Basketball/web/teamsst/Video/QuantifiedTeam2Printable.aspx?iTeamID=2312&amp;iSeasonID=2020&amp;iGameSubTypeID=83&amp;offensive=1&amp;pergame=0" TargetMode="External"/><Relationship Id="rId305" Type="http://schemas.openxmlformats.org/officeDocument/2006/relationships/hyperlink" Target="https://www.synergysportstech.com/Synergy/Sport/Basketball/web/teamsst/Video/QuantifiedTeam2Printable.aspx?iTeamID=2129&amp;iSeasonID=2020&amp;iGameSubTypeID=83&amp;offensive=1&amp;pergame=0" TargetMode="External"/><Relationship Id="rId347" Type="http://schemas.openxmlformats.org/officeDocument/2006/relationships/hyperlink" Target="https://www.synergysportstech.com/Synergy/Sport/Basketball/web/teamsst/Video/QuantifiedTeam2Printable.aspx?iTeamID=2260&amp;iSeasonID=2020&amp;iGameSubTypeID=83&amp;offensive=1&amp;pergame=0" TargetMode="External"/><Relationship Id="rId512" Type="http://schemas.openxmlformats.org/officeDocument/2006/relationships/hyperlink" Target="https://www.synergysportstech.com/Synergy/Sport/Basketball/web/teamsst/Video/QuantifiedTeam2Printable.aspx?iTeamID=2273&amp;iSeasonID=2020&amp;iGameSubTypeID=83&amp;offensive=0&amp;pergame=0" TargetMode="External"/><Relationship Id="rId44" Type="http://schemas.openxmlformats.org/officeDocument/2006/relationships/hyperlink" Target="https://www.synergysportstech.com/Synergy/Sport/Basketball/web/teamsst/Video/QuantifiedTeam2Printable.aspx?iTeamID=975&amp;iSeasonID=2020&amp;iGameSubTypeID=83&amp;offensive=0&amp;pergame=0" TargetMode="External"/><Relationship Id="rId86" Type="http://schemas.openxmlformats.org/officeDocument/2006/relationships/hyperlink" Target="https://www.synergysportstech.com/Synergy/Sport/Basketball/web/teamsst/Video/QuantifiedTeam2Printable.aspx?iTeamID=2253&amp;iSeasonID=2020&amp;iGameSubTypeID=83&amp;offensive=0&amp;pergame=0" TargetMode="External"/><Relationship Id="rId151" Type="http://schemas.openxmlformats.org/officeDocument/2006/relationships/hyperlink" Target="https://www.synergysportstech.com/Synergy/Sport/Basketball/web/teamsst/Video/QuantifiedTeam2Printable.aspx?iTeamID=2399&amp;iSeasonID=2020&amp;iGameSubTypeID=83&amp;offensive=1&amp;pergame=0" TargetMode="External"/><Relationship Id="rId389" Type="http://schemas.openxmlformats.org/officeDocument/2006/relationships/hyperlink" Target="https://www.synergysportstech.com/Synergy/Sport/Basketball/web/teamsst/Video/QuantifiedTeam2Printable.aspx?iTeamID=2115&amp;iSeasonID=2020&amp;iGameSubTypeID=83&amp;offensive=1&amp;pergame=0" TargetMode="External"/><Relationship Id="rId554" Type="http://schemas.openxmlformats.org/officeDocument/2006/relationships/hyperlink" Target="https://www.synergysportstech.com/Synergy/Sport/Basketball/web/teamsst/Video/QuantifiedTeam2Printable.aspx?iTeamID=2328&amp;iSeasonID=2020&amp;iGameSubTypeID=83&amp;offensive=0&amp;pergame=0" TargetMode="External"/><Relationship Id="rId596" Type="http://schemas.openxmlformats.org/officeDocument/2006/relationships/hyperlink" Target="https://www.synergysportstech.com/Synergy/Sport/Basketball/web/teamsst/Video/QuantifiedTeam2Printable.aspx?iTeamID=2140&amp;iSeasonID=2020&amp;iGameSubTypeID=83&amp;offensive=0&amp;pergame=0" TargetMode="External"/><Relationship Id="rId193" Type="http://schemas.openxmlformats.org/officeDocument/2006/relationships/hyperlink" Target="https://www.synergysportstech.com/Synergy/Sport/Basketball/web/teamsst/Video/QuantifiedTeam2Printable.aspx?iTeamID=2164&amp;iSeasonID=2020&amp;iGameSubTypeID=83&amp;offensive=1&amp;pergame=0" TargetMode="External"/><Relationship Id="rId207" Type="http://schemas.openxmlformats.org/officeDocument/2006/relationships/hyperlink" Target="https://www.synergysportstech.com/Synergy/Sport/Basketball/web/teamsst/Video/QuantifiedTeam2Printable.aspx?iTeamID=2342&amp;iSeasonID=2020&amp;iGameSubTypeID=83&amp;offensive=1&amp;pergame=0" TargetMode="External"/><Relationship Id="rId249" Type="http://schemas.openxmlformats.org/officeDocument/2006/relationships/hyperlink" Target="https://www.synergysportstech.com/Synergy/Sport/Basketball/web/teamsst/Video/QuantifiedTeam2Printable.aspx?iTeamID=2305&amp;iSeasonID=2020&amp;iGameSubTypeID=83&amp;offensive=1&amp;pergame=0" TargetMode="External"/><Relationship Id="rId414" Type="http://schemas.openxmlformats.org/officeDocument/2006/relationships/hyperlink" Target="https://www.synergysportstech.com/Synergy/Sport/Basketball/web/teamsst/Video/QuantifiedTeam2Printable.aspx?iTeamID=2753&amp;iSeasonID=2020&amp;iGameSubTypeID=83&amp;offensive=0&amp;pergame=0" TargetMode="External"/><Relationship Id="rId456" Type="http://schemas.openxmlformats.org/officeDocument/2006/relationships/hyperlink" Target="https://www.synergysportstech.com/Synergy/Sport/Basketball/web/teamsst/Video/QuantifiedTeam2Printable.aspx?iTeamID=2109&amp;iSeasonID=2020&amp;iGameSubTypeID=83&amp;offensive=0&amp;pergame=0" TargetMode="External"/><Relationship Id="rId498" Type="http://schemas.openxmlformats.org/officeDocument/2006/relationships/hyperlink" Target="https://www.synergysportstech.com/Synergy/Sport/Basketball/web/teamsst/Video/QuantifiedTeam2Printable.aspx?iTeamID=2096&amp;iSeasonID=2020&amp;iGameSubTypeID=83&amp;offensive=0&amp;pergame=0" TargetMode="External"/><Relationship Id="rId621" Type="http://schemas.openxmlformats.org/officeDocument/2006/relationships/hyperlink" Target="https://www.synergysportstech.com/Synergy/Sport/Basketball/web/teamsst/Video/QuantifiedTeam2Printable.aspx?iTeamID=2337&amp;iSeasonID=2020&amp;iGameSubTypeID=83&amp;offensive=1&amp;pergame=0" TargetMode="External"/><Relationship Id="rId663" Type="http://schemas.openxmlformats.org/officeDocument/2006/relationships/hyperlink" Target="https://www.synergysportstech.com/Synergy/Sport/Basketball/web/teamsst/Video/QuantifiedTeam2Printable.aspx?iTeamID=2223&amp;iSeasonID=2020&amp;iGameSubTypeID=83&amp;offensive=1&amp;pergame=0" TargetMode="External"/><Relationship Id="rId13" Type="http://schemas.openxmlformats.org/officeDocument/2006/relationships/hyperlink" Target="https://www.synergysportstech.com/Synergy/Sport/Basketball/web/teamsst/Video/QuantifiedTeam2Printable.aspx?iTeamID=2093&amp;iSeasonID=2020&amp;iGameSubTypeID=83&amp;offensive=1&amp;pergame=0" TargetMode="External"/><Relationship Id="rId109" Type="http://schemas.openxmlformats.org/officeDocument/2006/relationships/hyperlink" Target="https://www.synergysportstech.com/Synergy/Sport/Basketball/web/teamsst/Video/QuantifiedTeam2Printable.aspx?iTeamID=2089&amp;iSeasonID=2020&amp;iGameSubTypeID=83&amp;offensive=1&amp;pergame=0" TargetMode="External"/><Relationship Id="rId260" Type="http://schemas.openxmlformats.org/officeDocument/2006/relationships/hyperlink" Target="https://www.synergysportstech.com/Synergy/Sport/Basketball/web/teamsst/Video/QuantifiedTeam2Printable.aspx?iTeamID=2306&amp;iSeasonID=2020&amp;iGameSubTypeID=83&amp;offensive=0&amp;pergame=0" TargetMode="External"/><Relationship Id="rId316" Type="http://schemas.openxmlformats.org/officeDocument/2006/relationships/hyperlink" Target="https://www.synergysportstech.com/Synergy/Sport/Basketball/web/teamsst/Video/QuantifiedTeam2Printable.aspx?iTeamID=2173&amp;iSeasonID=2020&amp;iGameSubTypeID=83&amp;offensive=0&amp;pergame=0" TargetMode="External"/><Relationship Id="rId523" Type="http://schemas.openxmlformats.org/officeDocument/2006/relationships/hyperlink" Target="https://www.synergysportstech.com/Synergy/Sport/Basketball/web/teamsst/Video/QuantifiedTeam2Printable.aspx?iTeamID=2286&amp;iSeasonID=2020&amp;iGameSubTypeID=83&amp;offensive=1&amp;pergame=0" TargetMode="External"/><Relationship Id="rId55" Type="http://schemas.openxmlformats.org/officeDocument/2006/relationships/hyperlink" Target="https://www.synergysportstech.com/Synergy/Sport/Basketball/web/teamsst/Video/QuantifiedTeam2Printable.aspx?iTeamID=2134&amp;iSeasonID=2020&amp;iGameSubTypeID=83&amp;offensive=1&amp;pergame=0" TargetMode="External"/><Relationship Id="rId97" Type="http://schemas.openxmlformats.org/officeDocument/2006/relationships/hyperlink" Target="https://www.synergysportstech.com/Synergy/Sport/Basketball/web/teamsst/Video/QuantifiedTeam2Printable.aspx?iTeamID=2657&amp;iSeasonID=2020&amp;iGameSubTypeID=83&amp;offensive=1&amp;pergame=0" TargetMode="External"/><Relationship Id="rId120" Type="http://schemas.openxmlformats.org/officeDocument/2006/relationships/hyperlink" Target="https://www.synergysportstech.com/Synergy/Sport/Basketball/web/teamsst/Video/QuantifiedTeam2Printable.aspx?iTeamID=2166&amp;iSeasonID=2020&amp;iGameSubTypeID=83&amp;offensive=0&amp;pergame=0" TargetMode="External"/><Relationship Id="rId358" Type="http://schemas.openxmlformats.org/officeDocument/2006/relationships/hyperlink" Target="https://www.synergysportstech.com/Synergy/Sport/Basketball/web/teamsst/Video/QuantifiedTeam2Printable.aspx?iTeamID=2378&amp;iSeasonID=2020&amp;iGameSubTypeID=83&amp;offensive=0&amp;pergame=0" TargetMode="External"/><Relationship Id="rId565" Type="http://schemas.openxmlformats.org/officeDocument/2006/relationships/hyperlink" Target="https://www.synergysportstech.com/Synergy/Sport/Basketball/web/teamsst/Video/QuantifiedTeam2Printable.aspx?iTeamID=2159&amp;iSeasonID=2020&amp;iGameSubTypeID=83&amp;offensive=1&amp;pergame=0" TargetMode="External"/><Relationship Id="rId162" Type="http://schemas.openxmlformats.org/officeDocument/2006/relationships/hyperlink" Target="https://www.synergysportstech.com/Synergy/Sport/Basketball/web/teamsst/Video/QuantifiedTeam2Printable.aspx?iTeamID=2245&amp;iSeasonID=2020&amp;iGameSubTypeID=83&amp;offensive=0&amp;pergame=0" TargetMode="External"/><Relationship Id="rId218" Type="http://schemas.openxmlformats.org/officeDocument/2006/relationships/hyperlink" Target="https://www.synergysportstech.com/Synergy/Sport/Basketball/web/teamsst/Video/QuantifiedTeam2Printable.aspx?iTeamID=2205&amp;iSeasonID=2020&amp;iGameSubTypeID=83&amp;offensive=0&amp;pergame=0" TargetMode="External"/><Relationship Id="rId425" Type="http://schemas.openxmlformats.org/officeDocument/2006/relationships/hyperlink" Target="https://www.synergysportstech.com/Synergy/Sport/Basketball/web/teamsst/Video/QuantifiedTeam2Printable.aspx?iTeamID=2137&amp;iSeasonID=2020&amp;iGameSubTypeID=83&amp;offensive=1&amp;pergame=0" TargetMode="External"/><Relationship Id="rId467" Type="http://schemas.openxmlformats.org/officeDocument/2006/relationships/hyperlink" Target="https://www.synergysportstech.com/Synergy/Sport/Basketball/web/teamsst/Video/QuantifiedTeam2Printable.aspx?iTeamID=2408&amp;iSeasonID=2020&amp;iGameSubTypeID=83&amp;offensive=1&amp;pergame=0" TargetMode="External"/><Relationship Id="rId632" Type="http://schemas.openxmlformats.org/officeDocument/2006/relationships/hyperlink" Target="https://www.synergysportstech.com/Synergy/Sport/Basketball/web/teamsst/Video/QuantifiedTeam2Printable.aspx?iTeamID=2404&amp;iSeasonID=2020&amp;iGameSubTypeID=83&amp;offensive=0&amp;pergame=0" TargetMode="External"/><Relationship Id="rId271" Type="http://schemas.openxmlformats.org/officeDocument/2006/relationships/hyperlink" Target="https://www.synergysportstech.com/Synergy/Sport/Basketball/web/teamsst/Video/QuantifiedTeam2Printable.aspx?iTeamID=993&amp;iSeasonID=2020&amp;iGameSubTypeID=83&amp;offensive=1&amp;pergame=0" TargetMode="External"/><Relationship Id="rId674" Type="http://schemas.openxmlformats.org/officeDocument/2006/relationships/hyperlink" Target="https://www.synergysportstech.com/Synergy/Sport/Basketball/web/teamsst/Video/QuantifiedTeam2Printable.aspx?iTeamID=2271&amp;iSeasonID=2020&amp;iGameSubTypeID=83&amp;offensive=0&amp;pergame=0" TargetMode="External"/><Relationship Id="rId24" Type="http://schemas.openxmlformats.org/officeDocument/2006/relationships/hyperlink" Target="https://www.synergysportstech.com/Synergy/Sport/Basketball/web/teamsst/Video/QuantifiedTeam2Printable.aspx?iTeamID=2349&amp;iSeasonID=2020&amp;iGameSubTypeID=83&amp;offensive=0&amp;pergame=0" TargetMode="External"/><Relationship Id="rId66" Type="http://schemas.openxmlformats.org/officeDocument/2006/relationships/hyperlink" Target="https://www.synergysportstech.com/Synergy/Sport/Basketball/web/teamsst/Video/QuantifiedTeam2Printable.aspx?iTeamID=2384&amp;iSeasonID=2020&amp;iGameSubTypeID=83&amp;offensive=0&amp;pergame=0" TargetMode="External"/><Relationship Id="rId131" Type="http://schemas.openxmlformats.org/officeDocument/2006/relationships/hyperlink" Target="https://www.synergysportstech.com/Synergy/Sport/Basketball/web/teamsst/Video/QuantifiedTeam2Printable.aspx?iTeamID=2366&amp;iSeasonID=2020&amp;iGameSubTypeID=83&amp;offensive=1&amp;pergame=0" TargetMode="External"/><Relationship Id="rId327" Type="http://schemas.openxmlformats.org/officeDocument/2006/relationships/hyperlink" Target="https://www.synergysportstech.com/Synergy/Sport/Basketball/web/teamsst/Video/QuantifiedTeam2Printable.aspx?iTeamID=2369&amp;iSeasonID=2020&amp;iGameSubTypeID=83&amp;offensive=1&amp;pergame=0" TargetMode="External"/><Relationship Id="rId369" Type="http://schemas.openxmlformats.org/officeDocument/2006/relationships/hyperlink" Target="https://www.synergysportstech.com/Synergy/Sport/Basketball/web/teamsst/Video/QuantifiedTeam2Printable.aspx?iTeamID=2163&amp;iSeasonID=2020&amp;iGameSubTypeID=83&amp;offensive=1&amp;pergame=0" TargetMode="External"/><Relationship Id="rId534" Type="http://schemas.openxmlformats.org/officeDocument/2006/relationships/hyperlink" Target="https://www.synergysportstech.com/Synergy/Sport/Basketball/web/teamsst/Video/QuantifiedTeam2Printable.aspx?iTeamID=2287&amp;iSeasonID=2020&amp;iGameSubTypeID=83&amp;offensive=0&amp;pergame=0" TargetMode="External"/><Relationship Id="rId576" Type="http://schemas.openxmlformats.org/officeDocument/2006/relationships/hyperlink" Target="https://www.synergysportstech.com/Synergy/Sport/Basketball/web/teamsst/Video/QuantifiedTeam2Printable.aspx?iTeamID=986&amp;iSeasonID=2020&amp;iGameSubTypeID=83&amp;offensive=0&amp;pergame=0" TargetMode="External"/><Relationship Id="rId173" Type="http://schemas.openxmlformats.org/officeDocument/2006/relationships/hyperlink" Target="https://www.synergysportstech.com/Synergy/Sport/Basketball/web/teamsst/Video/QuantifiedTeam2Printable.aspx?iTeamID=2278&amp;iSeasonID=2020&amp;iGameSubTypeID=83&amp;offensive=1&amp;pergame=0" TargetMode="External"/><Relationship Id="rId229" Type="http://schemas.openxmlformats.org/officeDocument/2006/relationships/hyperlink" Target="https://www.synergysportstech.com/Synergy/Sport/Basketball/web/teamsst/Video/QuantifiedTeam2Printable.aspx?iTeamID=2268&amp;iSeasonID=2020&amp;iGameSubTypeID=83&amp;offensive=1&amp;pergame=0" TargetMode="External"/><Relationship Id="rId380" Type="http://schemas.openxmlformats.org/officeDocument/2006/relationships/hyperlink" Target="https://www.synergysportstech.com/Synergy/Sport/Basketball/web/teamsst/Video/QuantifiedTeam2Printable.aspx?iTeamID=2334&amp;iSeasonID=2020&amp;iGameSubTypeID=83&amp;offensive=0&amp;pergame=0" TargetMode="External"/><Relationship Id="rId436" Type="http://schemas.openxmlformats.org/officeDocument/2006/relationships/hyperlink" Target="https://www.synergysportstech.com/Synergy/Sport/Basketball/web/teamsst/Video/QuantifiedTeam2Printable.aspx?iTeamID=2316&amp;iSeasonID=2020&amp;iGameSubTypeID=83&amp;offensive=0&amp;pergame=0" TargetMode="External"/><Relationship Id="rId601" Type="http://schemas.openxmlformats.org/officeDocument/2006/relationships/hyperlink" Target="https://www.synergysportstech.com/Synergy/Sport/Basketball/web/teamsst/Video/QuantifiedTeam2Printable.aspx?iTeamID=2348&amp;iSeasonID=2020&amp;iGameSubTypeID=83&amp;offensive=1&amp;pergame=0" TargetMode="External"/><Relationship Id="rId643" Type="http://schemas.openxmlformats.org/officeDocument/2006/relationships/hyperlink" Target="https://www.synergysportstech.com/Synergy/Sport/Basketball/web/teamsst/Video/QuantifiedTeam2Printable.aspx?iTeamID=2316&amp;iSeasonID=2020&amp;iGameSubTypeID=83&amp;offensive=1&amp;pergame=0" TargetMode="External"/><Relationship Id="rId240" Type="http://schemas.openxmlformats.org/officeDocument/2006/relationships/hyperlink" Target="https://www.synergysportstech.com/Synergy/Sport/Basketball/web/teamsst/Video/QuantifiedTeam2Printable.aspx?iTeamID=2240&amp;iSeasonID=2020&amp;iGameSubTypeID=83&amp;offensive=0&amp;pergame=0" TargetMode="External"/><Relationship Id="rId478" Type="http://schemas.openxmlformats.org/officeDocument/2006/relationships/hyperlink" Target="https://www.synergysportstech.com/Synergy/Sport/Basketball/web/teamsst/Video/QuantifiedTeam2Printable.aspx?iTeamID=971&amp;iSeasonID=2020&amp;iGameSubTypeID=83&amp;offensive=0&amp;pergame=0" TargetMode="External"/><Relationship Id="rId685" Type="http://schemas.openxmlformats.org/officeDocument/2006/relationships/hyperlink" Target="https://www.synergysportstech.com/Synergy/Sport/Basketball/web/teamsst/Video/QuantifiedTeam2Printable.aspx?iTeamID=990&amp;iSeasonID=2020&amp;iGameSubTypeID=83&amp;offensive=1&amp;pergame=0" TargetMode="External"/><Relationship Id="rId35" Type="http://schemas.openxmlformats.org/officeDocument/2006/relationships/hyperlink" Target="https://www.synergysportstech.com/Synergy/Sport/Basketball/web/teamsst/Video/QuantifiedTeam2Printable.aspx?iTeamID=2182&amp;iSeasonID=2020&amp;iGameSubTypeID=83&amp;offensive=1&amp;pergame=0" TargetMode="External"/><Relationship Id="rId77" Type="http://schemas.openxmlformats.org/officeDocument/2006/relationships/hyperlink" Target="https://www.synergysportstech.com/Synergy/Sport/Basketball/web/teamsst/Video/QuantifiedTeam2Printable.aspx?iTeamID=2430&amp;iSeasonID=2020&amp;iGameSubTypeID=83&amp;offensive=1&amp;pergame=0" TargetMode="External"/><Relationship Id="rId100" Type="http://schemas.openxmlformats.org/officeDocument/2006/relationships/hyperlink" Target="https://www.synergysportstech.com/Synergy/Sport/Basketball/web/teamsst/Video/QuantifiedTeam2Printable.aspx?iTeamID=988&amp;iSeasonID=2020&amp;iGameSubTypeID=83&amp;offensive=0&amp;pergame=0" TargetMode="External"/><Relationship Id="rId282" Type="http://schemas.openxmlformats.org/officeDocument/2006/relationships/hyperlink" Target="https://www.synergysportstech.com/Synergy/Sport/Basketball/web/teamsst/Video/QuantifiedTeam2Printable.aspx?iTeamID=2204&amp;iSeasonID=2020&amp;iGameSubTypeID=83&amp;offensive=0&amp;pergame=0" TargetMode="External"/><Relationship Id="rId338" Type="http://schemas.openxmlformats.org/officeDocument/2006/relationships/hyperlink" Target="https://www.synergysportstech.com/Synergy/Sport/Basketball/web/teamsst/Video/QuantifiedTeam2Printable.aspx?iTeamID=2200&amp;iSeasonID=2020&amp;iGameSubTypeID=83&amp;offensive=0&amp;pergame=0" TargetMode="External"/><Relationship Id="rId503" Type="http://schemas.openxmlformats.org/officeDocument/2006/relationships/hyperlink" Target="https://www.synergysportstech.com/Synergy/Sport/Basketball/web/teamsst/Video/QuantifiedTeam2Printable.aspx?iTeamID=2384&amp;iSeasonID=2020&amp;iGameSubTypeID=83&amp;offensive=1&amp;pergame=0" TargetMode="External"/><Relationship Id="rId545" Type="http://schemas.openxmlformats.org/officeDocument/2006/relationships/hyperlink" Target="https://www.synergysportstech.com/Synergy/Sport/Basketball/web/teamsst/Video/QuantifiedTeam2Printable.aspx?iTeamID=2255&amp;iSeasonID=2020&amp;iGameSubTypeID=83&amp;offensive=1&amp;pergame=0" TargetMode="External"/><Relationship Id="rId587" Type="http://schemas.openxmlformats.org/officeDocument/2006/relationships/hyperlink" Target="https://www.synergysportstech.com/Synergy/Sport/Basketball/web/teamsst/Video/QuantifiedTeam2Printable.aspx?iTeamID=2353&amp;iSeasonID=2020&amp;iGameSubTypeID=83&amp;offensive=1&amp;pergame=0" TargetMode="External"/><Relationship Id="rId8" Type="http://schemas.openxmlformats.org/officeDocument/2006/relationships/hyperlink" Target="https://www.synergysportstech.com/Synergy/Sport/Basketball/web/teamsst/Video/QuantifiedTeam2Printable.aspx?iTeamID=2121&amp;iSeasonID=2020&amp;iGameSubTypeID=83&amp;offensive=0&amp;pergame=0" TargetMode="External"/><Relationship Id="rId142" Type="http://schemas.openxmlformats.org/officeDocument/2006/relationships/hyperlink" Target="https://www.synergysportstech.com/Synergy/Sport/Basketball/web/teamsst/Video/QuantifiedTeam2Printable.aspx?iTeamID=2261&amp;iSeasonID=2020&amp;iGameSubTypeID=83&amp;offensive=0&amp;pergame=0" TargetMode="External"/><Relationship Id="rId184" Type="http://schemas.openxmlformats.org/officeDocument/2006/relationships/hyperlink" Target="https://www.synergysportstech.com/Synergy/Sport/Basketball/web/teamsst/Video/QuantifiedTeam2Printable.aspx?iTeamID=2320&amp;iSeasonID=2020&amp;iGameSubTypeID=83&amp;offensive=0&amp;pergame=0" TargetMode="External"/><Relationship Id="rId391" Type="http://schemas.openxmlformats.org/officeDocument/2006/relationships/hyperlink" Target="https://www.synergysportstech.com/Synergy/Sport/Basketball/web/teamsst/Video/QuantifiedTeam2Printable.aspx?iTeamID=2398&amp;iSeasonID=2020&amp;iGameSubTypeID=83&amp;offensive=1&amp;pergame=0" TargetMode="External"/><Relationship Id="rId405" Type="http://schemas.openxmlformats.org/officeDocument/2006/relationships/hyperlink" Target="https://www.synergysportstech.com/Synergy/Sport/Basketball/web/teamsst/Video/QuantifiedTeam2Printable.aspx?iTeamID=2333&amp;iSeasonID=2020&amp;iGameSubTypeID=83&amp;offensive=1&amp;pergame=0" TargetMode="External"/><Relationship Id="rId447" Type="http://schemas.openxmlformats.org/officeDocument/2006/relationships/hyperlink" Target="https://www.synergysportstech.com/Synergy/Sport/Basketball/web/teamsst/Video/QuantifiedTeam2Printable.aspx?iTeamID=2175&amp;iSeasonID=2020&amp;iGameSubTypeID=83&amp;offensive=1&amp;pergame=0" TargetMode="External"/><Relationship Id="rId612" Type="http://schemas.openxmlformats.org/officeDocument/2006/relationships/hyperlink" Target="https://www.synergysportstech.com/Synergy/Sport/Basketball/web/teamsst/Video/QuantifiedTeam2Printable.aspx?iTeamID=2078&amp;iSeasonID=2020&amp;iGameSubTypeID=83&amp;offensive=0&amp;pergame=0" TargetMode="External"/><Relationship Id="rId251" Type="http://schemas.openxmlformats.org/officeDocument/2006/relationships/hyperlink" Target="https://www.synergysportstech.com/Synergy/Sport/Basketball/web/teamsst/Video/QuantifiedTeam2Printable.aspx?iTeamID=2118&amp;iSeasonID=2020&amp;iGameSubTypeID=83&amp;offensive=1&amp;pergame=0" TargetMode="External"/><Relationship Id="rId489" Type="http://schemas.openxmlformats.org/officeDocument/2006/relationships/hyperlink" Target="https://www.synergysportstech.com/Synergy/Sport/Basketball/web/teamsst/Video/QuantifiedTeam2Printable.aspx?iTeamID=2109&amp;iSeasonID=2020&amp;iGameSubTypeID=83&amp;offensive=1&amp;pergame=0" TargetMode="External"/><Relationship Id="rId654" Type="http://schemas.openxmlformats.org/officeDocument/2006/relationships/hyperlink" Target="https://www.synergysportstech.com/Synergy/Sport/Basketball/web/teamsst/Video/QuantifiedTeam2Printable.aspx?iTeamID=2303&amp;iSeasonID=2020&amp;iGameSubTypeID=83&amp;offensive=0&amp;pergame=0" TargetMode="External"/><Relationship Id="rId46" Type="http://schemas.openxmlformats.org/officeDocument/2006/relationships/hyperlink" Target="https://www.synergysportstech.com/Synergy/Sport/Basketball/web/teamsst/Video/QuantifiedTeam2Printable.aspx?iTeamID=2175&amp;iSeasonID=2020&amp;iGameSubTypeID=83&amp;offensive=0&amp;pergame=0" TargetMode="External"/><Relationship Id="rId293" Type="http://schemas.openxmlformats.org/officeDocument/2006/relationships/hyperlink" Target="https://www.synergysportstech.com/Synergy/Sport/Basketball/web/teamsst/Video/QuantifiedTeam2Printable.aspx?iTeamID=2227&amp;iSeasonID=2020&amp;iGameSubTypeID=83&amp;offensive=1&amp;pergame=0" TargetMode="External"/><Relationship Id="rId307" Type="http://schemas.openxmlformats.org/officeDocument/2006/relationships/hyperlink" Target="https://www.synergysportstech.com/Synergy/Sport/Basketball/web/teamsst/Video/QuantifiedTeam2Printable.aspx?iTeamID=995&amp;iSeasonID=2020&amp;iGameSubTypeID=83&amp;offensive=1&amp;pergame=0" TargetMode="External"/><Relationship Id="rId349" Type="http://schemas.openxmlformats.org/officeDocument/2006/relationships/hyperlink" Target="https://www.synergysportstech.com/Synergy/Sport/Basketball/web/teamsst/Video/QuantifiedTeam2Printable.aspx?iTeamID=968&amp;iSeasonID=2020&amp;iGameSubTypeID=83&amp;offensive=1&amp;pergame=0" TargetMode="External"/><Relationship Id="rId514" Type="http://schemas.openxmlformats.org/officeDocument/2006/relationships/hyperlink" Target="https://www.synergysportstech.com/Synergy/Sport/Basketball/web/teamsst/Video/QuantifiedTeam2Printable.aspx?iTeamID=2250&amp;iSeasonID=2020&amp;iGameSubTypeID=83&amp;offensive=0&amp;pergame=0" TargetMode="External"/><Relationship Id="rId556" Type="http://schemas.openxmlformats.org/officeDocument/2006/relationships/hyperlink" Target="https://www.synergysportstech.com/Synergy/Sport/Basketball/web/teamsst/Video/QuantifiedTeam2Printable.aspx?iTeamID=989&amp;iSeasonID=2020&amp;iGameSubTypeID=83&amp;offensive=0&amp;pergame=0" TargetMode="External"/><Relationship Id="rId88" Type="http://schemas.openxmlformats.org/officeDocument/2006/relationships/hyperlink" Target="https://www.synergysportstech.com/Synergy/Sport/Basketball/web/teamsst/Video/QuantifiedTeam2Printable.aspx?iTeamID=2163&amp;iSeasonID=2020&amp;iGameSubTypeID=83&amp;offensive=0&amp;pergame=0" TargetMode="External"/><Relationship Id="rId111" Type="http://schemas.openxmlformats.org/officeDocument/2006/relationships/hyperlink" Target="https://www.synergysportstech.com/Synergy/Sport/Basketball/web/teamsst/Video/QuantifiedTeam2Printable.aspx?iTeamID=2177&amp;iSeasonID=2020&amp;iGameSubTypeID=83&amp;offensive=1&amp;pergame=0" TargetMode="External"/><Relationship Id="rId153" Type="http://schemas.openxmlformats.org/officeDocument/2006/relationships/hyperlink" Target="https://www.synergysportstech.com/Synergy/Sport/Basketball/web/teamsst/Video/QuantifiedTeam2Printable.aspx?iTeamID=2355&amp;iSeasonID=2020&amp;iGameSubTypeID=83&amp;offensive=1&amp;pergame=0" TargetMode="External"/><Relationship Id="rId195" Type="http://schemas.openxmlformats.org/officeDocument/2006/relationships/hyperlink" Target="https://www.synergysportstech.com/Synergy/Sport/Basketball/web/teamsst/Video/QuantifiedTeam2Printable.aspx?iTeamID=2356&amp;iSeasonID=2020&amp;iGameSubTypeID=83&amp;offensive=1&amp;pergame=0" TargetMode="External"/><Relationship Id="rId209" Type="http://schemas.openxmlformats.org/officeDocument/2006/relationships/hyperlink" Target="https://www.synergysportstech.com/Synergy/Sport/Basketball/web/teamsst/Video/QuantifiedTeam2Printable.aspx?iTeamID=2161&amp;iSeasonID=2020&amp;iGameSubTypeID=83&amp;offensive=1&amp;pergame=0" TargetMode="External"/><Relationship Id="rId360" Type="http://schemas.openxmlformats.org/officeDocument/2006/relationships/hyperlink" Target="https://www.synergysportstech.com/Synergy/Sport/Basketball/web/teamsst/Video/QuantifiedTeam2Printable.aspx?iTeamID=2348&amp;iSeasonID=2020&amp;iGameSubTypeID=83&amp;offensive=0&amp;pergame=0" TargetMode="External"/><Relationship Id="rId416" Type="http://schemas.openxmlformats.org/officeDocument/2006/relationships/hyperlink" Target="https://www.synergysportstech.com/Synergy/Sport/Basketball/web/teamsst/Video/QuantifiedTeam2Printable.aspx?iTeamID=2110&amp;iSeasonID=2020&amp;iGameSubTypeID=83&amp;offensive=0&amp;pergame=0" TargetMode="External"/><Relationship Id="rId598" Type="http://schemas.openxmlformats.org/officeDocument/2006/relationships/hyperlink" Target="https://www.synergysportstech.com/Synergy/Sport/Basketball/web/teamsst/Video/QuantifiedTeam2Printable.aspx?iTeamID=2350&amp;iSeasonID=2020&amp;iGameSubTypeID=83&amp;offensive=0&amp;pergame=0" TargetMode="External"/><Relationship Id="rId220" Type="http://schemas.openxmlformats.org/officeDocument/2006/relationships/hyperlink" Target="https://www.synergysportstech.com/Synergy/Sport/Basketball/web/teamsst/Video/QuantifiedTeam2Printable.aspx?iTeamID=2144&amp;iSeasonID=2020&amp;iGameSubTypeID=83&amp;offensive=0&amp;pergame=0" TargetMode="External"/><Relationship Id="rId458" Type="http://schemas.openxmlformats.org/officeDocument/2006/relationships/hyperlink" Target="https://www.synergysportstech.com/Synergy/Sport/Basketball/web/teamsst/Video/QuantifiedTeam2Printable.aspx?iTeamID=996&amp;iSeasonID=2020&amp;iGameSubTypeID=83&amp;offensive=0&amp;pergame=0" TargetMode="External"/><Relationship Id="rId623" Type="http://schemas.openxmlformats.org/officeDocument/2006/relationships/hyperlink" Target="https://www.synergysportstech.com/Synergy/Sport/Basketball/web/teamsst/Video/QuantifiedTeam2Printable.aspx?iTeamID=988&amp;iSeasonID=2020&amp;iGameSubTypeID=83&amp;offensive=1&amp;pergame=0" TargetMode="External"/><Relationship Id="rId665" Type="http://schemas.openxmlformats.org/officeDocument/2006/relationships/hyperlink" Target="https://www.synergysportstech.com/Synergy/Sport/Basketball/web/teamsst/Video/QuantifiedTeam2Printable.aspx?iTeamID=2344&amp;iSeasonID=2020&amp;iGameSubTypeID=83&amp;offensive=1&amp;pergame=0" TargetMode="External"/><Relationship Id="rId15" Type="http://schemas.openxmlformats.org/officeDocument/2006/relationships/hyperlink" Target="https://www.synergysportstech.com/Synergy/Sport/Basketball/web/teamsst/Video/QuantifiedTeam2Printable.aspx?iTeamID=2302&amp;iSeasonID=2020&amp;iGameSubTypeID=83&amp;offensive=1&amp;pergame=0" TargetMode="External"/><Relationship Id="rId57" Type="http://schemas.openxmlformats.org/officeDocument/2006/relationships/hyperlink" Target="https://www.synergysportstech.com/Synergy/Sport/Basketball/web/teamsst/Video/QuantifiedTeam2Printable.aspx?iTeamID=2276&amp;iSeasonID=2020&amp;iGameSubTypeID=83&amp;offensive=1&amp;pergame=0" TargetMode="External"/><Relationship Id="rId262" Type="http://schemas.openxmlformats.org/officeDocument/2006/relationships/hyperlink" Target="https://www.synergysportstech.com/Synergy/Sport/Basketball/web/teamsst/Video/QuantifiedTeam2Printable.aspx?iTeamID=2198&amp;iSeasonID=2020&amp;iGameSubTypeID=83&amp;offensive=0&amp;pergame=0" TargetMode="External"/><Relationship Id="rId318" Type="http://schemas.openxmlformats.org/officeDocument/2006/relationships/hyperlink" Target="https://www.synergysportstech.com/Synergy/Sport/Basketball/web/teamsst/Video/QuantifiedTeam2Printable.aspx?iTeamID=2168&amp;iSeasonID=2020&amp;iGameSubTypeID=83&amp;offensive=0&amp;pergame=0" TargetMode="External"/><Relationship Id="rId525" Type="http://schemas.openxmlformats.org/officeDocument/2006/relationships/hyperlink" Target="https://www.synergysportstech.com/Synergy/Sport/Basketball/web/teamsst/Video/QuantifiedTeam2Printable.aspx?iTeamID=2392&amp;iSeasonID=2020&amp;iGameSubTypeID=83&amp;offensive=1&amp;pergame=0" TargetMode="External"/><Relationship Id="rId567" Type="http://schemas.openxmlformats.org/officeDocument/2006/relationships/hyperlink" Target="https://www.synergysportstech.com/Synergy/Sport/Basketball/web/teamsst/Video/QuantifiedTeam2Printable.aspx?iTeamID=2180&amp;iSeasonID=2020&amp;iGameSubTypeID=83&amp;offensive=1&amp;pergame=0" TargetMode="External"/><Relationship Id="rId99" Type="http://schemas.openxmlformats.org/officeDocument/2006/relationships/hyperlink" Target="https://www.synergysportstech.com/Synergy/Sport/Basketball/web/teamsst/Video/QuantifiedTeam2Printable.aspx?iTeamID=980&amp;iSeasonID=2020&amp;iGameSubTypeID=83&amp;offensive=1&amp;pergame=0" TargetMode="External"/><Relationship Id="rId122" Type="http://schemas.openxmlformats.org/officeDocument/2006/relationships/hyperlink" Target="https://www.synergysportstech.com/Synergy/Sport/Basketball/web/teamsst/Video/QuantifiedTeam2Printable.aspx?iTeamID=2317&amp;iSeasonID=2020&amp;iGameSubTypeID=83&amp;offensive=0&amp;pergame=0" TargetMode="External"/><Relationship Id="rId164" Type="http://schemas.openxmlformats.org/officeDocument/2006/relationships/hyperlink" Target="https://www.synergysportstech.com/Synergy/Sport/Basketball/web/teamsst/Video/QuantifiedTeam2Printable.aspx?iTeamID=2171&amp;iSeasonID=2020&amp;iGameSubTypeID=83&amp;offensive=0&amp;pergame=0" TargetMode="External"/><Relationship Id="rId371" Type="http://schemas.openxmlformats.org/officeDocument/2006/relationships/hyperlink" Target="https://www.synergysportstech.com/Synergy/Sport/Basketball/web/teamsst/Video/QuantifiedTeam2Printable.aspx?iTeamID=2189&amp;iSeasonID=2020&amp;iGameSubTypeID=83&amp;offensive=1&amp;pergame=0" TargetMode="External"/><Relationship Id="rId427" Type="http://schemas.openxmlformats.org/officeDocument/2006/relationships/hyperlink" Target="https://www.synergysportstech.com/Synergy/Sport/Basketball/web/teamsst/Video/QuantifiedTeam2Printable.aspx?iTeamID=2251&amp;iSeasonID=2020&amp;iGameSubTypeID=83&amp;offensive=1&amp;pergame=0" TargetMode="External"/><Relationship Id="rId469" Type="http://schemas.openxmlformats.org/officeDocument/2006/relationships/hyperlink" Target="https://www.synergysportstech.com/Synergy/Sport/Basketball/web/teamsst/Video/QuantifiedTeam2Printable.aspx?iTeamID=2309&amp;iSeasonID=2020&amp;iGameSubTypeID=83&amp;offensive=1&amp;pergame=0" TargetMode="External"/><Relationship Id="rId634" Type="http://schemas.openxmlformats.org/officeDocument/2006/relationships/hyperlink" Target="https://www.synergysportstech.com/Synergy/Sport/Basketball/web/teamsst/Video/QuantifiedTeam2Printable.aspx?iTeamID=2326&amp;iSeasonID=2020&amp;iGameSubTypeID=83&amp;offensive=0&amp;pergame=0" TargetMode="External"/><Relationship Id="rId676" Type="http://schemas.openxmlformats.org/officeDocument/2006/relationships/hyperlink" Target="https://www.synergysportstech.com/Synergy/Sport/Basketball/web/teamsst/Video/QuantifiedTeam2Printable.aspx?iTeamID=2183&amp;iSeasonID=2020&amp;iGameSubTypeID=83&amp;offensive=0&amp;pergame=0" TargetMode="External"/><Relationship Id="rId26" Type="http://schemas.openxmlformats.org/officeDocument/2006/relationships/hyperlink" Target="https://www.synergysportstech.com/Synergy/Sport/Basketball/web/teamsst/Video/QuantifiedTeam2Printable.aspx?iTeamID=2101&amp;iSeasonID=2020&amp;iGameSubTypeID=83&amp;offensive=0&amp;pergame=0" TargetMode="External"/><Relationship Id="rId231" Type="http://schemas.openxmlformats.org/officeDocument/2006/relationships/hyperlink" Target="https://www.synergysportstech.com/Synergy/Sport/Basketball/web/teamsst/Video/QuantifiedTeam2Printable.aspx?iTeamID=2272&amp;iSeasonID=2020&amp;iGameSubTypeID=83&amp;offensive=1&amp;pergame=0" TargetMode="External"/><Relationship Id="rId273" Type="http://schemas.openxmlformats.org/officeDocument/2006/relationships/hyperlink" Target="https://www.synergysportstech.com/Synergy/Sport/Basketball/web/teamsst/Video/QuantifiedTeam2Printable.aspx?iTeamID=2400&amp;iSeasonID=2020&amp;iGameSubTypeID=83&amp;offensive=1&amp;pergame=0" TargetMode="External"/><Relationship Id="rId329" Type="http://schemas.openxmlformats.org/officeDocument/2006/relationships/hyperlink" Target="https://www.synergysportstech.com/Synergy/Sport/Basketball/web/teamsst/Video/QuantifiedTeam2Printable.aspx?iTeamID=2299&amp;iSeasonID=2020&amp;iGameSubTypeID=83&amp;offensive=1&amp;pergame=0" TargetMode="External"/><Relationship Id="rId480" Type="http://schemas.openxmlformats.org/officeDocument/2006/relationships/hyperlink" Target="https://www.synergysportstech.com/Synergy/Sport/Basketball/web/teamsst/Video/QuantifiedTeam2Printable.aspx?iTeamID=2312&amp;iSeasonID=2020&amp;iGameSubTypeID=83&amp;offensive=0&amp;pergame=0" TargetMode="External"/><Relationship Id="rId536" Type="http://schemas.openxmlformats.org/officeDocument/2006/relationships/hyperlink" Target="https://www.synergysportstech.com/Synergy/Sport/Basketball/web/teamsst/Video/QuantifiedTeam2Printable.aspx?iTeamID=2145&amp;iSeasonID=2020&amp;iGameSubTypeID=83&amp;offensive=0&amp;pergame=0" TargetMode="External"/><Relationship Id="rId68" Type="http://schemas.openxmlformats.org/officeDocument/2006/relationships/hyperlink" Target="https://www.synergysportstech.com/Synergy/Sport/Basketball/web/teamsst/Video/QuantifiedTeam2Printable.aspx?iTeamID=2216&amp;iSeasonID=2020&amp;iGameSubTypeID=83&amp;offensive=0&amp;pergame=0" TargetMode="External"/><Relationship Id="rId133" Type="http://schemas.openxmlformats.org/officeDocument/2006/relationships/hyperlink" Target="https://www.synergysportstech.com/Synergy/Sport/Basketball/web/teamsst/Video/QuantifiedTeam2Printable.aspx?iTeamID=2110&amp;iSeasonID=2020&amp;iGameSubTypeID=83&amp;offensive=1&amp;pergame=0" TargetMode="External"/><Relationship Id="rId175" Type="http://schemas.openxmlformats.org/officeDocument/2006/relationships/hyperlink" Target="https://www.synergysportstech.com/Synergy/Sport/Basketball/web/teamsst/Video/QuantifiedTeam2Printable.aspx?iTeamID=989&amp;iSeasonID=2020&amp;iGameSubTypeID=83&amp;offensive=1&amp;pergame=0" TargetMode="External"/><Relationship Id="rId340" Type="http://schemas.openxmlformats.org/officeDocument/2006/relationships/hyperlink" Target="https://www.synergysportstech.com/Synergy/Sport/Basketball/web/teamsst/Video/QuantifiedTeam2Printable.aspx?iTeamID=2270&amp;iSeasonID=2020&amp;iGameSubTypeID=83&amp;offensive=0&amp;pergame=0" TargetMode="External"/><Relationship Id="rId578" Type="http://schemas.openxmlformats.org/officeDocument/2006/relationships/hyperlink" Target="https://www.synergysportstech.com/Synergy/Sport/Basketball/web/teamsst/Video/QuantifiedTeam2Printable.aspx?iTeamID=2190&amp;iSeasonID=2020&amp;iGameSubTypeID=83&amp;offensive=0&amp;pergame=0" TargetMode="External"/><Relationship Id="rId200" Type="http://schemas.openxmlformats.org/officeDocument/2006/relationships/hyperlink" Target="https://www.synergysportstech.com/Synergy/Sport/Basketball/web/teamsst/Video/QuantifiedTeam2Printable.aspx?iTeamID=984&amp;iSeasonID=2020&amp;iGameSubTypeID=83&amp;offensive=0&amp;pergame=0" TargetMode="External"/><Relationship Id="rId382" Type="http://schemas.openxmlformats.org/officeDocument/2006/relationships/hyperlink" Target="https://www.synergysportstech.com/Synergy/Sport/Basketball/web/teamsst/Video/QuantifiedTeam2Printable.aspx?iTeamID=2741&amp;iSeasonID=2020&amp;iGameSubTypeID=83&amp;offensive=0&amp;pergame=0" TargetMode="External"/><Relationship Id="rId438" Type="http://schemas.openxmlformats.org/officeDocument/2006/relationships/hyperlink" Target="https://www.synergysportstech.com/Synergy/Sport/Basketball/web/teamsst/Video/QuantifiedTeam2Printable.aspx?iTeamID=2263&amp;iSeasonID=2020&amp;iGameSubTypeID=83&amp;offensive=0&amp;pergame=0" TargetMode="External"/><Relationship Id="rId603" Type="http://schemas.openxmlformats.org/officeDocument/2006/relationships/hyperlink" Target="https://www.synergysportstech.com/Synergy/Sport/Basketball/web/teamsst/Video/QuantifiedTeam2Printable.aspx?iTeamID=2205&amp;iSeasonID=2020&amp;iGameSubTypeID=83&amp;offensive=1&amp;pergame=0" TargetMode="External"/><Relationship Id="rId645" Type="http://schemas.openxmlformats.org/officeDocument/2006/relationships/hyperlink" Target="https://www.synergysportstech.com/Synergy/Sport/Basketball/web/teamsst/Video/QuantifiedTeam2Printable.aspx?iTeamID=2104&amp;iSeasonID=2020&amp;iGameSubTypeID=83&amp;offensive=1&amp;pergame=0" TargetMode="External"/><Relationship Id="rId687" Type="http://schemas.openxmlformats.org/officeDocument/2006/relationships/drawing" Target="../drawings/drawing6.xml"/><Relationship Id="rId242" Type="http://schemas.openxmlformats.org/officeDocument/2006/relationships/hyperlink" Target="https://www.synergysportstech.com/Synergy/Sport/Basketball/web/teamsst/Video/QuantifiedTeam2Printable.aspx?iTeamID=2214&amp;iSeasonID=2020&amp;iGameSubTypeID=83&amp;offensive=0&amp;pergame=0" TargetMode="External"/><Relationship Id="rId284" Type="http://schemas.openxmlformats.org/officeDocument/2006/relationships/hyperlink" Target="https://www.synergysportstech.com/Synergy/Sport/Basketball/web/teamsst/Video/QuantifiedTeam2Printable.aspx?iTeamID=2077&amp;iSeasonID=2020&amp;iGameSubTypeID=83&amp;offensive=0&amp;pergame=0" TargetMode="External"/><Relationship Id="rId491" Type="http://schemas.openxmlformats.org/officeDocument/2006/relationships/hyperlink" Target="https://www.synergysportstech.com/Synergy/Sport/Basketball/web/teamsst/Video/QuantifiedTeam2Printable.aspx?iTeamID=2156&amp;iSeasonID=2020&amp;iGameSubTypeID=83&amp;offensive=1&amp;pergame=0" TargetMode="External"/><Relationship Id="rId505" Type="http://schemas.openxmlformats.org/officeDocument/2006/relationships/hyperlink" Target="https://www.synergysportstech.com/Synergy/Sport/Basketball/web/teamsst/Video/QuantifiedTeam2Printable.aspx?iTeamID=2076&amp;iSeasonID=2020&amp;iGameSubTypeID=83&amp;offensive=1&amp;pergame=0" TargetMode="External"/><Relationship Id="rId37" Type="http://schemas.openxmlformats.org/officeDocument/2006/relationships/hyperlink" Target="https://www.synergysportstech.com/Synergy/Sport/Basketball/web/teamsst/Video/QuantifiedTeam2Printable.aspx?iTeamID=2186&amp;iSeasonID=2020&amp;iGameSubTypeID=83&amp;offensive=1&amp;pergame=0" TargetMode="External"/><Relationship Id="rId79" Type="http://schemas.openxmlformats.org/officeDocument/2006/relationships/hyperlink" Target="https://www.synergysportstech.com/Synergy/Sport/Basketball/web/teamsst/Video/QuantifiedTeam2Printable.aspx?iTeamID=2298&amp;iSeasonID=2020&amp;iGameSubTypeID=83&amp;offensive=1&amp;pergame=0" TargetMode="External"/><Relationship Id="rId102" Type="http://schemas.openxmlformats.org/officeDocument/2006/relationships/hyperlink" Target="https://www.synergysportstech.com/Synergy/Sport/Basketball/web/teamsst/Video/QuantifiedTeam2Printable.aspx?iTeamID=2135&amp;iSeasonID=2020&amp;iGameSubTypeID=83&amp;offensive=0&amp;pergame=0" TargetMode="External"/><Relationship Id="rId144" Type="http://schemas.openxmlformats.org/officeDocument/2006/relationships/hyperlink" Target="https://www.synergysportstech.com/Synergy/Sport/Basketball/web/teamsst/Video/QuantifiedTeam2Printable.aspx?iTeamID=2207&amp;iSeasonID=2020&amp;iGameSubTypeID=83&amp;offensive=0&amp;pergame=0" TargetMode="External"/><Relationship Id="rId547" Type="http://schemas.openxmlformats.org/officeDocument/2006/relationships/hyperlink" Target="https://www.synergysportstech.com/Synergy/Sport/Basketball/web/teamsst/Video/QuantifiedTeam2Printable.aspx?iTeamID=2315&amp;iSeasonID=2020&amp;iGameSubTypeID=83&amp;offensive=1&amp;pergame=0" TargetMode="External"/><Relationship Id="rId589" Type="http://schemas.openxmlformats.org/officeDocument/2006/relationships/hyperlink" Target="https://www.synergysportstech.com/Synergy/Sport/Basketball/web/teamsst/Video/QuantifiedTeam2Printable.aspx?iTeamID=2133&amp;iSeasonID=2020&amp;iGameSubTypeID=83&amp;offensive=1&amp;pergame=0" TargetMode="External"/><Relationship Id="rId90" Type="http://schemas.openxmlformats.org/officeDocument/2006/relationships/hyperlink" Target="https://www.synergysportstech.com/Synergy/Sport/Basketball/web/teamsst/Video/QuantifiedTeam2Printable.aspx?iTeamID=2362&amp;iSeasonID=2020&amp;iGameSubTypeID=83&amp;offensive=0&amp;pergame=0" TargetMode="External"/><Relationship Id="rId186" Type="http://schemas.openxmlformats.org/officeDocument/2006/relationships/hyperlink" Target="https://www.synergysportstech.com/Synergy/Sport/Basketball/web/teamsst/Video/QuantifiedTeam2Printable.aspx?iTeamID=2281&amp;iSeasonID=2020&amp;iGameSubTypeID=83&amp;offensive=0&amp;pergame=0" TargetMode="External"/><Relationship Id="rId351" Type="http://schemas.openxmlformats.org/officeDocument/2006/relationships/hyperlink" Target="https://www.synergysportstech.com/Synergy/Sport/Basketball/web/teamsst/Video/QuantifiedTeam2Printable.aspx?iTeamID=2363&amp;iSeasonID=2020&amp;iGameSubTypeID=83&amp;offensive=1&amp;pergame=0" TargetMode="External"/><Relationship Id="rId393" Type="http://schemas.openxmlformats.org/officeDocument/2006/relationships/hyperlink" Target="https://www.synergysportstech.com/Synergy/Sport/Basketball/web/teamsst/Video/QuantifiedTeam2Printable.aspx?iTeamID=2332&amp;iSeasonID=2020&amp;iGameSubTypeID=83&amp;offensive=1&amp;pergame=0" TargetMode="External"/><Relationship Id="rId407" Type="http://schemas.openxmlformats.org/officeDocument/2006/relationships/hyperlink" Target="https://www.synergysportstech.com/Synergy/Sport/Basketball/web/teamsst/Video/QuantifiedTeam2Printable.aspx?iTeamID=973&amp;iSeasonID=2020&amp;iGameSubTypeID=83&amp;offensive=1&amp;pergame=0" TargetMode="External"/><Relationship Id="rId449" Type="http://schemas.openxmlformats.org/officeDocument/2006/relationships/hyperlink" Target="https://www.synergysportstech.com/Synergy/Sport/Basketball/web/teamsst/Video/QuantifiedTeam2Printable.aspx?iTeamID=2097&amp;iSeasonID=2020&amp;iGameSubTypeID=83&amp;offensive=1&amp;pergame=0" TargetMode="External"/><Relationship Id="rId614" Type="http://schemas.openxmlformats.org/officeDocument/2006/relationships/hyperlink" Target="https://www.synergysportstech.com/Synergy/Sport/Basketball/web/teamsst/Video/QuantifiedTeam2Printable.aspx?iTeamID=2124&amp;iSeasonID=2020&amp;iGameSubTypeID=83&amp;offensive=0&amp;pergame=0" TargetMode="External"/><Relationship Id="rId656" Type="http://schemas.openxmlformats.org/officeDocument/2006/relationships/hyperlink" Target="https://www.synergysportstech.com/Synergy/Sport/Basketball/web/teamsst/Video/QuantifiedTeam2Printable.aspx?iTeamID=2336&amp;iSeasonID=2020&amp;iGameSubTypeID=83&amp;offensive=0&amp;pergame=0" TargetMode="External"/><Relationship Id="rId211" Type="http://schemas.openxmlformats.org/officeDocument/2006/relationships/hyperlink" Target="https://www.synergysportstech.com/Synergy/Sport/Basketball/web/teamsst/Video/QuantifiedTeam2Printable.aspx?iTeamID=2330&amp;iSeasonID=2020&amp;iGameSubTypeID=83&amp;offensive=1&amp;pergame=0" TargetMode="External"/><Relationship Id="rId253" Type="http://schemas.openxmlformats.org/officeDocument/2006/relationships/hyperlink" Target="https://www.synergysportstech.com/Synergy/Sport/Basketball/web/teamsst/Video/QuantifiedTeam2Printable.aspx?iTeamID=3179&amp;iSeasonID=2020&amp;iGameSubTypeID=83&amp;offensive=1&amp;pergame=0" TargetMode="External"/><Relationship Id="rId295" Type="http://schemas.openxmlformats.org/officeDocument/2006/relationships/hyperlink" Target="https://www.synergysportstech.com/Synergy/Sport/Basketball/web/teamsst/Video/QuantifiedTeam2Printable.aspx?iTeamID=2387&amp;iSeasonID=2020&amp;iGameSubTypeID=83&amp;offensive=1&amp;pergame=0" TargetMode="External"/><Relationship Id="rId309" Type="http://schemas.openxmlformats.org/officeDocument/2006/relationships/hyperlink" Target="https://www.synergysportstech.com/Synergy/Sport/Basketball/web/teamsst/Video/QuantifiedTeam2Printable.aspx?iTeamID=987&amp;iSeasonID=2020&amp;iGameSubTypeID=83&amp;offensive=1&amp;pergame=0" TargetMode="External"/><Relationship Id="rId460" Type="http://schemas.openxmlformats.org/officeDocument/2006/relationships/hyperlink" Target="https://www.synergysportstech.com/Synergy/Sport/Basketball/web/teamsst/Video/QuantifiedTeam2Printable.aspx?iTeamID=2199&amp;iSeasonID=2020&amp;iGameSubTypeID=83&amp;offensive=0&amp;pergame=0" TargetMode="External"/><Relationship Id="rId516" Type="http://schemas.openxmlformats.org/officeDocument/2006/relationships/hyperlink" Target="https://www.synergysportstech.com/Synergy/Sport/Basketball/web/teamsst/Video/QuantifiedTeam2Printable.aspx?iTeamID=2237&amp;iSeasonID=2020&amp;iGameSubTypeID=83&amp;offensive=0&amp;pergame=0" TargetMode="External"/><Relationship Id="rId48" Type="http://schemas.openxmlformats.org/officeDocument/2006/relationships/hyperlink" Target="https://www.synergysportstech.com/Synergy/Sport/Basketball/web/teamsst/Video/QuantifiedTeam2Printable.aspx?iTeamID=2072&amp;iSeasonID=2020&amp;iGameSubTypeID=83&amp;offensive=0&amp;pergame=0" TargetMode="External"/><Relationship Id="rId113" Type="http://schemas.openxmlformats.org/officeDocument/2006/relationships/hyperlink" Target="https://www.synergysportstech.com/Synergy/Sport/Basketball/web/teamsst/Video/QuantifiedTeam2Printable.aspx?iTeamID=2132&amp;iSeasonID=2020&amp;iGameSubTypeID=83&amp;offensive=1&amp;pergame=0" TargetMode="External"/><Relationship Id="rId320" Type="http://schemas.openxmlformats.org/officeDocument/2006/relationships/hyperlink" Target="https://www.synergysportstech.com/Synergy/Sport/Basketball/web/teamsst/Video/QuantifiedTeam2Printable.aspx?iTeamID=2262&amp;iSeasonID=2020&amp;iGameSubTypeID=83&amp;offensive=0&amp;pergame=0" TargetMode="External"/><Relationship Id="rId558" Type="http://schemas.openxmlformats.org/officeDocument/2006/relationships/hyperlink" Target="https://www.synergysportstech.com/Synergy/Sport/Basketball/web/teamsst/Video/QuantifiedTeam2Printable.aspx?iTeamID=2133&amp;iSeasonID=2020&amp;iGameSubTypeID=83&amp;offensive=0&amp;pergame=0" TargetMode="External"/><Relationship Id="rId155" Type="http://schemas.openxmlformats.org/officeDocument/2006/relationships/hyperlink" Target="https://www.synergysportstech.com/Synergy/Sport/Basketball/web/teamsst/Video/QuantifiedTeam2Printable.aspx?iTeamID=2307&amp;iSeasonID=2020&amp;iGameSubTypeID=83&amp;offensive=1&amp;pergame=0" TargetMode="External"/><Relationship Id="rId197" Type="http://schemas.openxmlformats.org/officeDocument/2006/relationships/hyperlink" Target="https://www.synergysportstech.com/Synergy/Sport/Basketball/web/teamsst/Video/QuantifiedTeam2Printable.aspx?iTeamID=2358&amp;iSeasonID=2020&amp;iGameSubTypeID=83&amp;offensive=1&amp;pergame=0" TargetMode="External"/><Relationship Id="rId362" Type="http://schemas.openxmlformats.org/officeDocument/2006/relationships/hyperlink" Target="https://www.synergysportstech.com/Synergy/Sport/Basketball/web/teamsst/Video/QuantifiedTeam2Printable.aspx?iTeamID=2254&amp;iSeasonID=2020&amp;iGameSubTypeID=83&amp;offensive=0&amp;pergame=0" TargetMode="External"/><Relationship Id="rId418" Type="http://schemas.openxmlformats.org/officeDocument/2006/relationships/hyperlink" Target="https://www.synergysportstech.com/Synergy/Sport/Basketball/web/teamsst/Video/QuantifiedTeam2Printable.aspx?iTeamID=2367&amp;iSeasonID=2020&amp;iGameSubTypeID=83&amp;offensive=0&amp;pergame=0" TargetMode="External"/><Relationship Id="rId625" Type="http://schemas.openxmlformats.org/officeDocument/2006/relationships/hyperlink" Target="https://www.synergysportstech.com/Synergy/Sport/Basketball/web/teamsst/Video/QuantifiedTeam2Printable.aspx?iTeamID=2068&amp;iSeasonID=2020&amp;iGameSubTypeID=83&amp;offensive=1&amp;pergame=0" TargetMode="External"/><Relationship Id="rId222" Type="http://schemas.openxmlformats.org/officeDocument/2006/relationships/hyperlink" Target="https://www.synergysportstech.com/Synergy/Sport/Basketball/web/teamsst/Video/QuantifiedTeam2Printable.aspx?iTeamID=2368&amp;iSeasonID=2020&amp;iGameSubTypeID=83&amp;offensive=0&amp;pergame=0" TargetMode="External"/><Relationship Id="rId264" Type="http://schemas.openxmlformats.org/officeDocument/2006/relationships/hyperlink" Target="https://www.synergysportstech.com/Synergy/Sport/Basketball/web/teamsst/Video/QuantifiedTeam2Printable.aspx?iTeamID=991&amp;iSeasonID=2020&amp;iGameSubTypeID=83&amp;offensive=0&amp;pergame=0" TargetMode="External"/><Relationship Id="rId471" Type="http://schemas.openxmlformats.org/officeDocument/2006/relationships/hyperlink" Target="https://www.synergysportstech.com/Synergy/Sport/Basketball/web/teamsst/Video/QuantifiedTeam2Printable.aspx?iTeamID=2070&amp;iSeasonID=2020&amp;iGameSubTypeID=83&amp;offensive=1&amp;pergame=0" TargetMode="External"/><Relationship Id="rId667" Type="http://schemas.openxmlformats.org/officeDocument/2006/relationships/hyperlink" Target="https://www.synergysportstech.com/Synergy/Sport/Basketball/web/teamsst/Video/QuantifiedTeam2Printable.aspx?iTeamID=981&amp;iSeasonID=2020&amp;iGameSubTypeID=83&amp;offensive=1&amp;pergame=0" TargetMode="External"/><Relationship Id="rId17" Type="http://schemas.openxmlformats.org/officeDocument/2006/relationships/hyperlink" Target="https://www.synergysportstech.com/Synergy/Sport/Basketball/web/teamsst/Video/QuantifiedTeam2Printable.aspx?iTeamID=2254&amp;iSeasonID=2020&amp;iGameSubTypeID=83&amp;offensive=1&amp;pergame=0" TargetMode="External"/><Relationship Id="rId59" Type="http://schemas.openxmlformats.org/officeDocument/2006/relationships/hyperlink" Target="https://www.synergysportstech.com/Synergy/Sport/Basketball/web/teamsst/Video/QuantifiedTeam2Printable.aspx?iTeamID=2321&amp;iSeasonID=2020&amp;iGameSubTypeID=83&amp;offensive=1&amp;pergame=0" TargetMode="External"/><Relationship Id="rId124" Type="http://schemas.openxmlformats.org/officeDocument/2006/relationships/hyperlink" Target="https://www.synergysportstech.com/Synergy/Sport/Basketball/web/teamsst/Video/QuantifiedTeam2Printable.aspx?iTeamID=2299&amp;iSeasonID=2020&amp;iGameSubTypeID=83&amp;offensive=0&amp;pergame=0" TargetMode="External"/><Relationship Id="rId527" Type="http://schemas.openxmlformats.org/officeDocument/2006/relationships/hyperlink" Target="https://www.synergysportstech.com/Synergy/Sport/Basketball/web/teamsst/Video/QuantifiedTeam2Printable.aspx?iTeamID=999&amp;iSeasonID=2020&amp;iGameSubTypeID=83&amp;offensive=1&amp;pergame=0" TargetMode="External"/><Relationship Id="rId569" Type="http://schemas.openxmlformats.org/officeDocument/2006/relationships/hyperlink" Target="https://www.synergysportstech.com/Synergy/Sport/Basketball/web/teamsst/Video/QuantifiedTeam2Printable.aspx?iTeamID=5592&amp;iSeasonID=2020&amp;iGameSubTypeID=83&amp;offensive=1&amp;pergame=0" TargetMode="External"/><Relationship Id="rId70" Type="http://schemas.openxmlformats.org/officeDocument/2006/relationships/hyperlink" Target="https://www.synergysportstech.com/Synergy/Sport/Basketball/web/teamsst/Video/QuantifiedTeam2Printable.aspx?iTeamID=2146&amp;iSeasonID=2020&amp;iGameSubTypeID=83&amp;offensive=0&amp;pergame=0" TargetMode="External"/><Relationship Id="rId166" Type="http://schemas.openxmlformats.org/officeDocument/2006/relationships/hyperlink" Target="https://www.synergysportstech.com/Synergy/Sport/Basketball/web/teamsst/Video/QuantifiedTeam2Printable.aspx?iTeamID=2370&amp;iSeasonID=2020&amp;iGameSubTypeID=83&amp;offensive=0&amp;pergame=0" TargetMode="External"/><Relationship Id="rId331" Type="http://schemas.openxmlformats.org/officeDocument/2006/relationships/hyperlink" Target="https://www.synergysportstech.com/Synergy/Sport/Basketball/web/teamsst/Video/QuantifiedTeam2Printable.aspx?iTeamID=2306&amp;iSeasonID=2020&amp;iGameSubTypeID=83&amp;offensive=1&amp;pergame=0" TargetMode="External"/><Relationship Id="rId373" Type="http://schemas.openxmlformats.org/officeDocument/2006/relationships/hyperlink" Target="https://www.synergysportstech.com/Synergy/Sport/Basketball/web/teamsst/Video/QuantifiedTeam2Printable.aspx?iTeamID=5600&amp;iSeasonID=2020&amp;iGameSubTypeID=83&amp;offensive=1&amp;pergame=0" TargetMode="External"/><Relationship Id="rId429" Type="http://schemas.openxmlformats.org/officeDocument/2006/relationships/hyperlink" Target="https://www.synergysportstech.com/Synergy/Sport/Basketball/web/teamsst/Video/QuantifiedTeam2Printable.aspx?iTeamID=2112&amp;iSeasonID=2020&amp;iGameSubTypeID=83&amp;offensive=1&amp;pergame=0" TargetMode="External"/><Relationship Id="rId580" Type="http://schemas.openxmlformats.org/officeDocument/2006/relationships/hyperlink" Target="https://www.synergysportstech.com/Synergy/Sport/Basketball/web/teamsst/Video/QuantifiedTeam2Printable.aspx?iTeamID=2073&amp;iSeasonID=2020&amp;iGameSubTypeID=83&amp;offensive=0&amp;pergame=0" TargetMode="External"/><Relationship Id="rId636" Type="http://schemas.openxmlformats.org/officeDocument/2006/relationships/hyperlink" Target="https://www.synergysportstech.com/Synergy/Sport/Basketball/web/teamsst/Video/QuantifiedTeam2Printable.aspx?iTeamID=2373&amp;iSeasonID=2020&amp;iGameSubTypeID=83&amp;offensive=0&amp;pergame=0" TargetMode="External"/><Relationship Id="rId1" Type="http://schemas.openxmlformats.org/officeDocument/2006/relationships/hyperlink" Target="https://www.synergysportstech.com/Synergy/Sport/Basketball/web/teamsst/Video/QuantifiedTeam2Printable.aspx?iTeamID=2185&amp;iSeasonID=2020&amp;iGameSubTypeID=83&amp;offensive=1&amp;pergame=0" TargetMode="External"/><Relationship Id="rId233" Type="http://schemas.openxmlformats.org/officeDocument/2006/relationships/hyperlink" Target="https://www.synergysportstech.com/Synergy/Sport/Basketball/web/teamsst/Video/QuantifiedTeam2Printable.aspx?iTeamID=2376&amp;iSeasonID=2020&amp;iGameSubTypeID=83&amp;offensive=1&amp;pergame=0" TargetMode="External"/><Relationship Id="rId440" Type="http://schemas.openxmlformats.org/officeDocument/2006/relationships/hyperlink" Target="https://www.synergysportstech.com/Synergy/Sport/Basketball/web/teamsst/Video/QuantifiedTeam2Printable.aspx?iTeamID=2070&amp;iSeasonID=2020&amp;iGameSubTypeID=83&amp;offensive=0&amp;pergame=0" TargetMode="External"/><Relationship Id="rId678" Type="http://schemas.openxmlformats.org/officeDocument/2006/relationships/hyperlink" Target="https://www.synergysportstech.com/Synergy/Sport/Basketball/web/teamsst/Video/QuantifiedTeam2Printable.aspx?iTeamID=2185&amp;iSeasonID=2020&amp;iGameSubTypeID=83&amp;offensive=0&amp;pergame=0" TargetMode="External"/><Relationship Id="rId28" Type="http://schemas.openxmlformats.org/officeDocument/2006/relationships/hyperlink" Target="https://www.synergysportstech.com/Synergy/Sport/Basketball/web/teamsst/Video/QuantifiedTeam2Printable.aspx?iTeamID=2259&amp;iSeasonID=2020&amp;iGameSubTypeID=83&amp;offensive=0&amp;pergame=0" TargetMode="External"/><Relationship Id="rId275" Type="http://schemas.openxmlformats.org/officeDocument/2006/relationships/hyperlink" Target="https://www.synergysportstech.com/Synergy/Sport/Basketball/web/teamsst/Video/QuantifiedTeam2Printable.aspx?iTeamID=2226&amp;iSeasonID=2020&amp;iGameSubTypeID=83&amp;offensive=1&amp;pergame=0" TargetMode="External"/><Relationship Id="rId300" Type="http://schemas.openxmlformats.org/officeDocument/2006/relationships/hyperlink" Target="https://www.synergysportstech.com/Synergy/Sport/Basketball/web/teamsst/Video/QuantifiedTeam2Printable.aspx?iTeamID=2265&amp;iSeasonID=2020&amp;iGameSubTypeID=83&amp;offensive=0&amp;pergame=0" TargetMode="External"/><Relationship Id="rId482" Type="http://schemas.openxmlformats.org/officeDocument/2006/relationships/hyperlink" Target="https://www.synergysportstech.com/Synergy/Sport/Basketball/web/teamsst/Video/QuantifiedTeam2Printable.aspx?iTeamID=2387&amp;iSeasonID=2020&amp;iGameSubTypeID=83&amp;offensive=0&amp;pergame=0" TargetMode="External"/><Relationship Id="rId538" Type="http://schemas.openxmlformats.org/officeDocument/2006/relationships/hyperlink" Target="https://www.synergysportstech.com/Synergy/Sport/Basketball/web/teamsst/Video/QuantifiedTeam2Printable.aspx?iTeamID=2193&amp;iSeasonID=2020&amp;iGameSubTypeID=83&amp;offensive=0&amp;pergame=0" TargetMode="External"/><Relationship Id="rId81" Type="http://schemas.openxmlformats.org/officeDocument/2006/relationships/hyperlink" Target="https://www.synergysportstech.com/Synergy/Sport/Basketball/web/teamsst/Video/QuantifiedTeam2Printable.aspx?iTeamID=2088&amp;iSeasonID=2020&amp;iGameSubTypeID=83&amp;offensive=1&amp;pergame=0" TargetMode="External"/><Relationship Id="rId135" Type="http://schemas.openxmlformats.org/officeDocument/2006/relationships/hyperlink" Target="https://www.synergysportstech.com/Synergy/Sport/Basketball/web/teamsst/Video/QuantifiedTeam2Printable.aspx?iTeamID=2131&amp;iSeasonID=2020&amp;iGameSubTypeID=83&amp;offensive=1&amp;pergame=0" TargetMode="External"/><Relationship Id="rId177" Type="http://schemas.openxmlformats.org/officeDocument/2006/relationships/hyperlink" Target="https://www.synergysportstech.com/Synergy/Sport/Basketball/web/teamsst/Video/QuantifiedTeam2Printable.aspx?iTeamID=983&amp;iSeasonID=2020&amp;iGameSubTypeID=83&amp;offensive=1&amp;pergame=0" TargetMode="External"/><Relationship Id="rId342" Type="http://schemas.openxmlformats.org/officeDocument/2006/relationships/hyperlink" Target="https://www.synergysportstech.com/Synergy/Sport/Basketball/web/teamsst/Video/QuantifiedTeam2Printable.aspx?iTeamID=968&amp;iSeasonID=2020&amp;iGameSubTypeID=83&amp;offensive=0&amp;pergame=0" TargetMode="External"/><Relationship Id="rId384" Type="http://schemas.openxmlformats.org/officeDocument/2006/relationships/hyperlink" Target="https://www.synergysportstech.com/Synergy/Sport/Basketball/web/teamsst/Video/QuantifiedTeam2Printable.aspx?iTeamID=2157&amp;iSeasonID=2020&amp;iGameSubTypeID=83&amp;offensive=0&amp;pergame=0" TargetMode="External"/><Relationship Id="rId591" Type="http://schemas.openxmlformats.org/officeDocument/2006/relationships/hyperlink" Target="https://www.synergysportstech.com/Synergy/Sport/Basketball/web/teamsst/Video/QuantifiedTeam2Printable.aspx?iTeamID=2138&amp;iSeasonID=2020&amp;iGameSubTypeID=83&amp;offensive=1&amp;pergame=0" TargetMode="External"/><Relationship Id="rId605" Type="http://schemas.openxmlformats.org/officeDocument/2006/relationships/hyperlink" Target="https://www.synergysportstech.com/Synergy/Sport/Basketball/web/teamsst/Video/QuantifiedTeam2Printable.aspx?iTeamID=2360&amp;iSeasonID=2020&amp;iGameSubTypeID=83&amp;offensive=1&amp;pergame=0" TargetMode="External"/><Relationship Id="rId202" Type="http://schemas.openxmlformats.org/officeDocument/2006/relationships/hyperlink" Target="https://www.synergysportstech.com/Synergy/Sport/Basketball/web/teamsst/Video/QuantifiedTeam2Printable.aspx?iTeamID=2255&amp;iSeasonID=2020&amp;iGameSubTypeID=83&amp;offensive=0&amp;pergame=0" TargetMode="External"/><Relationship Id="rId244" Type="http://schemas.openxmlformats.org/officeDocument/2006/relationships/hyperlink" Target="https://www.synergysportstech.com/Synergy/Sport/Basketball/web/teamsst/Video/QuantifiedTeam2Printable.aspx?iTeamID=2097&amp;iSeasonID=2020&amp;iGameSubTypeID=83&amp;offensive=0&amp;pergame=0" TargetMode="External"/><Relationship Id="rId647" Type="http://schemas.openxmlformats.org/officeDocument/2006/relationships/hyperlink" Target="https://www.synergysportstech.com/Synergy/Sport/Basketball/web/teamsst/Video/QuantifiedTeam2Printable.aspx?iTeamID=2190&amp;iSeasonID=2020&amp;iGameSubTypeID=83&amp;offensive=1&amp;pergame=0" TargetMode="External"/><Relationship Id="rId39" Type="http://schemas.openxmlformats.org/officeDocument/2006/relationships/hyperlink" Target="https://www.synergysportstech.com/Synergy/Sport/Basketball/web/teamsst/Video/QuantifiedTeam2Printable.aspx?iTeamID=2155&amp;iSeasonID=2020&amp;iGameSubTypeID=83&amp;offensive=1&amp;pergame=0" TargetMode="External"/><Relationship Id="rId286" Type="http://schemas.openxmlformats.org/officeDocument/2006/relationships/hyperlink" Target="https://www.synergysportstech.com/Synergy/Sport/Basketball/web/teamsst/Video/QuantifiedTeam2Printable.aspx?iTeamID=2067&amp;iSeasonID=2020&amp;iGameSubTypeID=83&amp;offensive=0&amp;pergame=0" TargetMode="External"/><Relationship Id="rId451" Type="http://schemas.openxmlformats.org/officeDocument/2006/relationships/hyperlink" Target="https://www.synergysportstech.com/Synergy/Sport/Basketball/web/teamsst/Video/QuantifiedTeam2Printable.aspx?iTeamID=2096&amp;iSeasonID=2020&amp;iGameSubTypeID=83&amp;offensive=1&amp;pergame=0" TargetMode="External"/><Relationship Id="rId493" Type="http://schemas.openxmlformats.org/officeDocument/2006/relationships/hyperlink" Target="https://www.synergysportstech.com/Synergy/Sport/Basketball/web/teamsst/Video/QuantifiedTeam2Printable.aspx?iTeamID=2176&amp;iSeasonID=2020&amp;iGameSubTypeID=83&amp;offensive=1&amp;pergame=0" TargetMode="External"/><Relationship Id="rId507" Type="http://schemas.openxmlformats.org/officeDocument/2006/relationships/hyperlink" Target="https://www.synergysportstech.com/Synergy/Sport/Basketball/web/teamsst/Video/QuantifiedTeam2Printable.aspx?iTeamID=2258&amp;iSeasonID=2020&amp;iGameSubTypeID=83&amp;offensive=1&amp;pergame=0" TargetMode="External"/><Relationship Id="rId549" Type="http://schemas.openxmlformats.org/officeDocument/2006/relationships/hyperlink" Target="https://www.synergysportstech.com/Synergy/Sport/Basketball/web/teamsst/Video/QuantifiedTeam2Printable.aspx?iTeamID=2753&amp;iSeasonID=2020&amp;iGameSubTypeID=83&amp;offensive=1&amp;pergame=0" TargetMode="External"/><Relationship Id="rId50" Type="http://schemas.openxmlformats.org/officeDocument/2006/relationships/hyperlink" Target="https://www.synergysportstech.com/Synergy/Sport/Basketball/web/teamsst/Video/QuantifiedTeam2Printable.aspx?iTeamID=2318&amp;iSeasonID=2020&amp;iGameSubTypeID=83&amp;offensive=0&amp;pergame=0" TargetMode="External"/><Relationship Id="rId104" Type="http://schemas.openxmlformats.org/officeDocument/2006/relationships/hyperlink" Target="https://www.synergysportstech.com/Synergy/Sport/Basketball/web/teamsst/Video/QuantifiedTeam2Printable.aspx?iTeamID=2084&amp;iSeasonID=2020&amp;iGameSubTypeID=83&amp;offensive=0&amp;pergame=0" TargetMode="External"/><Relationship Id="rId146" Type="http://schemas.openxmlformats.org/officeDocument/2006/relationships/hyperlink" Target="https://www.synergysportstech.com/Synergy/Sport/Basketball/web/teamsst/Video/QuantifiedTeam2Printable.aspx?iTeamID=2085&amp;iSeasonID=2020&amp;iGameSubTypeID=83&amp;offensive=0&amp;pergame=0" TargetMode="External"/><Relationship Id="rId188" Type="http://schemas.openxmlformats.org/officeDocument/2006/relationships/hyperlink" Target="https://www.synergysportstech.com/Synergy/Sport/Basketball/web/teamsst/Video/QuantifiedTeam2Printable.aspx?iTeamID=2657&amp;iSeasonID=2020&amp;iGameSubTypeID=83&amp;offensive=0&amp;pergame=0" TargetMode="External"/><Relationship Id="rId311" Type="http://schemas.openxmlformats.org/officeDocument/2006/relationships/hyperlink" Target="https://www.synergysportstech.com/Synergy/Sport/Basketball/web/teamsst/Video/QuantifiedTeam2Printable.aspx?iTeamID=1000&amp;iSeasonID=2020&amp;iGameSubTypeID=83&amp;offensive=1&amp;pergame=0" TargetMode="External"/><Relationship Id="rId353" Type="http://schemas.openxmlformats.org/officeDocument/2006/relationships/hyperlink" Target="https://www.synergysportstech.com/Synergy/Sport/Basketball/web/teamsst/Video/QuantifiedTeam2Printable.aspx?iTeamID=2239&amp;iSeasonID=2020&amp;iGameSubTypeID=83&amp;offensive=1&amp;pergame=0" TargetMode="External"/><Relationship Id="rId395" Type="http://schemas.openxmlformats.org/officeDocument/2006/relationships/hyperlink" Target="https://www.synergysportstech.com/Synergy/Sport/Basketball/web/teamsst/Video/QuantifiedTeam2Printable.aspx?iTeamID=2141&amp;iSeasonID=2020&amp;iGameSubTypeID=83&amp;offensive=1&amp;pergame=0" TargetMode="External"/><Relationship Id="rId409" Type="http://schemas.openxmlformats.org/officeDocument/2006/relationships/hyperlink" Target="https://www.synergysportstech.com/Synergy/Sport/Basketball/web/teamsst/Video/QuantifiedTeam2Printable.aspx?iTeamID=975&amp;iSeasonID=2020&amp;iGameSubTypeID=83&amp;offensive=1&amp;pergame=0" TargetMode="External"/><Relationship Id="rId560" Type="http://schemas.openxmlformats.org/officeDocument/2006/relationships/hyperlink" Target="https://www.synergysportstech.com/Synergy/Sport/Basketball/web/teamsst/Video/QuantifiedTeam2Printable.aspx?iTeamID=2325&amp;iSeasonID=2020&amp;iGameSubTypeID=83&amp;offensive=0&amp;pergame=0" TargetMode="External"/><Relationship Id="rId92" Type="http://schemas.openxmlformats.org/officeDocument/2006/relationships/hyperlink" Target="https://www.synergysportstech.com/Synergy/Sport/Basketball/web/teamsst/Video/QuantifiedTeam2Printable.aspx?iTeamID=979&amp;iSeasonID=2020&amp;iGameSubTypeID=83&amp;offensive=0&amp;pergame=0" TargetMode="External"/><Relationship Id="rId213" Type="http://schemas.openxmlformats.org/officeDocument/2006/relationships/hyperlink" Target="https://www.synergysportstech.com/Synergy/Sport/Basketball/web/teamsst/Video/QuantifiedTeam2Printable.aspx?iTeamID=2094&amp;iSeasonID=2020&amp;iGameSubTypeID=83&amp;offensive=1&amp;pergame=0" TargetMode="External"/><Relationship Id="rId420" Type="http://schemas.openxmlformats.org/officeDocument/2006/relationships/hyperlink" Target="https://www.synergysportstech.com/Synergy/Sport/Basketball/web/teamsst/Video/QuantifiedTeam2Printable.aspx?iTeamID=2225&amp;iSeasonID=2020&amp;iGameSubTypeID=83&amp;offensive=0&amp;pergame=0" TargetMode="External"/><Relationship Id="rId616" Type="http://schemas.openxmlformats.org/officeDocument/2006/relationships/hyperlink" Target="https://www.synergysportstech.com/Synergy/Sport/Basketball/web/teamsst/Video/QuantifiedTeam2Printable.aspx?iTeamID=2179&amp;iSeasonID=2020&amp;iGameSubTypeID=83&amp;offensive=0&amp;pergame=0" TargetMode="External"/><Relationship Id="rId658" Type="http://schemas.openxmlformats.org/officeDocument/2006/relationships/hyperlink" Target="https://www.synergysportstech.com/Synergy/Sport/Basketball/web/teamsst/Video/QuantifiedTeam2Printable.aspx?iTeamID=2196&amp;iSeasonID=2020&amp;iGameSubTypeID=83&amp;offensive=0&amp;pergame=0" TargetMode="External"/><Relationship Id="rId255" Type="http://schemas.openxmlformats.org/officeDocument/2006/relationships/hyperlink" Target="https://www.synergysportstech.com/Synergy/Sport/Basketball/web/teamsst/Video/QuantifiedTeam2Printable.aspx?iTeamID=2322&amp;iSeasonID=2020&amp;iGameSubTypeID=83&amp;offensive=1&amp;pergame=0" TargetMode="External"/><Relationship Id="rId297" Type="http://schemas.openxmlformats.org/officeDocument/2006/relationships/hyperlink" Target="https://www.synergysportstech.com/Synergy/Sport/Basketball/web/teamsst/Video/QuantifiedTeam2Printable.aspx?iTeamID=2135&amp;iSeasonID=2020&amp;iGameSubTypeID=83&amp;offensive=1&amp;pergame=0" TargetMode="External"/><Relationship Id="rId462" Type="http://schemas.openxmlformats.org/officeDocument/2006/relationships/hyperlink" Target="https://www.synergysportstech.com/Synergy/Sport/Basketball/web/teamsst/Video/QuantifiedTeam2Printable.aspx?iTeamID=2331&amp;iSeasonID=2020&amp;iGameSubTypeID=83&amp;offensive=0&amp;pergame=0" TargetMode="External"/><Relationship Id="rId518" Type="http://schemas.openxmlformats.org/officeDocument/2006/relationships/hyperlink" Target="https://www.synergysportstech.com/Synergy/Sport/Basketball/web/teamsst/Video/QuantifiedTeam2Printable.aspx?iTeamID=994&amp;iSeasonID=2020&amp;iGameSubTypeID=83&amp;offensive=0&amp;pergame=0" TargetMode="External"/><Relationship Id="rId115" Type="http://schemas.openxmlformats.org/officeDocument/2006/relationships/hyperlink" Target="https://www.synergysportstech.com/Synergy/Sport/Basketball/web/teamsst/Video/QuantifiedTeam2Printable.aspx?iTeamID=2215&amp;iSeasonID=2020&amp;iGameSubTypeID=83&amp;offensive=1&amp;pergame=0" TargetMode="External"/><Relationship Id="rId157" Type="http://schemas.openxmlformats.org/officeDocument/2006/relationships/hyperlink" Target="https://www.synergysportstech.com/Synergy/Sport/Basketball/web/teamsst/Video/QuantifiedTeam2Printable.aspx?iTeamID=2273&amp;iSeasonID=2020&amp;iGameSubTypeID=83&amp;offensive=1&amp;pergame=0" TargetMode="External"/><Relationship Id="rId322" Type="http://schemas.openxmlformats.org/officeDocument/2006/relationships/hyperlink" Target="https://www.synergysportstech.com/Synergy/Sport/Basketball/web/teamsst/Video/QuantifiedTeam2Printable.aspx?iTeamID=2296&amp;iSeasonID=2020&amp;iGameSubTypeID=83&amp;offensive=0&amp;pergame=0" TargetMode="External"/><Relationship Id="rId364" Type="http://schemas.openxmlformats.org/officeDocument/2006/relationships/hyperlink" Target="https://www.synergysportstech.com/Synergy/Sport/Basketball/web/teamsst/Video/QuantifiedTeam2Printable.aspx?iTeamID=2755&amp;iSeasonID=2020&amp;iGameSubTypeID=83&amp;offensive=0&amp;pergame=0" TargetMode="External"/><Relationship Id="rId61" Type="http://schemas.openxmlformats.org/officeDocument/2006/relationships/hyperlink" Target="https://www.synergysportstech.com/Synergy/Sport/Basketball/web/teamsst/Video/QuantifiedTeam2Printable.aspx?iTeamID=2081&amp;iSeasonID=2020&amp;iGameSubTypeID=83&amp;offensive=1&amp;pergame=0" TargetMode="External"/><Relationship Id="rId199" Type="http://schemas.openxmlformats.org/officeDocument/2006/relationships/hyperlink" Target="https://www.synergysportstech.com/Synergy/Sport/Basketball/web/teamsst/Video/QuantifiedTeam2Printable.aspx?iTeamID=2087&amp;iSeasonID=2020&amp;iGameSubTypeID=83&amp;offensive=1&amp;pergame=0" TargetMode="External"/><Relationship Id="rId571" Type="http://schemas.openxmlformats.org/officeDocument/2006/relationships/hyperlink" Target="https://www.synergysportstech.com/Synergy/Sport/Basketball/web/teamsst/Video/QuantifiedTeam2Printable.aspx?iTeamID=971&amp;iSeasonID=2020&amp;iGameSubTypeID=83&amp;offensive=1&amp;pergame=0" TargetMode="External"/><Relationship Id="rId627" Type="http://schemas.openxmlformats.org/officeDocument/2006/relationships/hyperlink" Target="https://www.synergysportstech.com/Synergy/Sport/Basketball/web/teamsst/Video/QuantifiedTeam2Printable.aspx?iTeamID=982&amp;iSeasonID=2020&amp;iGameSubTypeID=83&amp;offensive=1&amp;pergame=0" TargetMode="External"/><Relationship Id="rId669" Type="http://schemas.openxmlformats.org/officeDocument/2006/relationships/hyperlink" Target="https://www.synergysportstech.com/Synergy/Sport/Basketball/web/teamsst/Video/QuantifiedTeam2Printable.aspx?iTeamID=2168&amp;iSeasonID=2020&amp;iGameSubTypeID=83&amp;offensive=1&amp;pergame=0" TargetMode="External"/><Relationship Id="rId19" Type="http://schemas.openxmlformats.org/officeDocument/2006/relationships/hyperlink" Target="https://www.synergysportstech.com/Synergy/Sport/Basketball/web/teamsst/Video/QuantifiedTeam2Printable.aspx?iTeamID=2261&amp;iSeasonID=2020&amp;iGameSubTypeID=83&amp;offensive=1&amp;pergame=0" TargetMode="External"/><Relationship Id="rId224" Type="http://schemas.openxmlformats.org/officeDocument/2006/relationships/hyperlink" Target="https://www.synergysportstech.com/Synergy/Sport/Basketball/web/teamsst/Video/QuantifiedTeam2Printable.aspx?iTeamID=1329&amp;iSeasonID=2020&amp;iGameSubTypeID=83&amp;offensive=0&amp;pergame=0" TargetMode="External"/><Relationship Id="rId266" Type="http://schemas.openxmlformats.org/officeDocument/2006/relationships/hyperlink" Target="https://www.synergysportstech.com/Synergy/Sport/Basketball/web/teamsst/Video/QuantifiedTeam2Printable.aspx?iTeamID=2108&amp;iSeasonID=2020&amp;iGameSubTypeID=83&amp;offensive=0&amp;pergame=0" TargetMode="External"/><Relationship Id="rId431" Type="http://schemas.openxmlformats.org/officeDocument/2006/relationships/hyperlink" Target="https://www.synergysportstech.com/Synergy/Sport/Basketball/web/teamsst/Video/QuantifiedTeam2Printable.aspx?iTeamID=2124&amp;iSeasonID=2020&amp;iGameSubTypeID=83&amp;offensive=1&amp;pergame=0" TargetMode="External"/><Relationship Id="rId473" Type="http://schemas.openxmlformats.org/officeDocument/2006/relationships/hyperlink" Target="https://www.synergysportstech.com/Synergy/Sport/Basketball/web/teamsst/Video/QuantifiedTeam2Printable.aspx?iTeamID=2078&amp;iSeasonID=2020&amp;iGameSubTypeID=83&amp;offensive=1&amp;pergame=0" TargetMode="External"/><Relationship Id="rId529" Type="http://schemas.openxmlformats.org/officeDocument/2006/relationships/hyperlink" Target="https://www.synergysportstech.com/Synergy/Sport/Basketball/web/teamsst/Video/QuantifiedTeam2Printable.aspx?iTeamID=2372&amp;iSeasonID=2020&amp;iGameSubTypeID=83&amp;offensive=1&amp;pergame=0" TargetMode="External"/><Relationship Id="rId680" Type="http://schemas.openxmlformats.org/officeDocument/2006/relationships/hyperlink" Target="https://www.synergysportstech.com/Synergy/Sport/Basketball/web/teamsst/Video/QuantifiedTeam2Printable.aspx?iTeamID=2117&amp;iSeasonID=2020&amp;iGameSubTypeID=83&amp;offensive=0&amp;pergame=0" TargetMode="External"/><Relationship Id="rId30" Type="http://schemas.openxmlformats.org/officeDocument/2006/relationships/hyperlink" Target="https://www.synergysportstech.com/Synergy/Sport/Basketball/web/teamsst/Video/QuantifiedTeam2Printable.aspx?iTeamID=2242&amp;iSeasonID=2020&amp;iGameSubTypeID=83&amp;offensive=0&amp;pergame=0" TargetMode="External"/><Relationship Id="rId126" Type="http://schemas.openxmlformats.org/officeDocument/2006/relationships/hyperlink" Target="https://www.synergysportstech.com/Synergy/Sport/Basketball/web/teamsst/Video/QuantifiedTeam2Printable.aspx?iTeamID=2291&amp;iSeasonID=2020&amp;iGameSubTypeID=83&amp;offensive=0&amp;pergame=0" TargetMode="External"/><Relationship Id="rId168" Type="http://schemas.openxmlformats.org/officeDocument/2006/relationships/hyperlink" Target="https://www.synergysportstech.com/Synergy/Sport/Basketball/web/teamsst/Video/QuantifiedTeam2Printable.aspx?iTeamID=998&amp;iSeasonID=2020&amp;iGameSubTypeID=83&amp;offensive=0&amp;pergame=0" TargetMode="External"/><Relationship Id="rId333" Type="http://schemas.openxmlformats.org/officeDocument/2006/relationships/hyperlink" Target="https://www.synergysportstech.com/Synergy/Sport/Basketball/web/teamsst/Video/QuantifiedTeam2Printable.aspx?iTeamID=2147&amp;iSeasonID=2020&amp;iGameSubTypeID=83&amp;offensive=1&amp;pergame=0" TargetMode="External"/><Relationship Id="rId540" Type="http://schemas.openxmlformats.org/officeDocument/2006/relationships/hyperlink" Target="https://www.synergysportstech.com/Synergy/Sport/Basketball/web/teamsst/Video/QuantifiedTeam2Printable.aspx?iTeamID=2209&amp;iSeasonID=2020&amp;iGameSubTypeID=83&amp;offensive=0&amp;pergame=0" TargetMode="External"/><Relationship Id="rId72" Type="http://schemas.openxmlformats.org/officeDocument/2006/relationships/hyperlink" Target="https://www.synergysportstech.com/Synergy/Sport/Basketball/web/teamsst/Video/QuantifiedTeam2Printable.aspx?iTeamID=2174&amp;iSeasonID=2020&amp;iGameSubTypeID=83&amp;offensive=0&amp;pergame=0" TargetMode="External"/><Relationship Id="rId375" Type="http://schemas.openxmlformats.org/officeDocument/2006/relationships/hyperlink" Target="https://www.synergysportstech.com/Synergy/Sport/Basketball/web/teamsst/Video/QuantifiedTeam2Printable.aspx?iTeamID=2170&amp;iSeasonID=2020&amp;iGameSubTypeID=83&amp;offensive=1&amp;pergame=0" TargetMode="External"/><Relationship Id="rId582" Type="http://schemas.openxmlformats.org/officeDocument/2006/relationships/hyperlink" Target="https://www.synergysportstech.com/Synergy/Sport/Basketball/web/teamsst/Video/QuantifiedTeam2Printable.aspx?iTeamID=2132&amp;iSeasonID=2020&amp;iGameSubTypeID=83&amp;offensive=0&amp;pergame=0" TargetMode="External"/><Relationship Id="rId638" Type="http://schemas.openxmlformats.org/officeDocument/2006/relationships/hyperlink" Target="https://www.synergysportstech.com/Synergy/Sport/Basketball/web/teamsst/Video/QuantifiedTeam2Printable.aspx?iTeamID=2366&amp;iSeasonID=2020&amp;iGameSubTypeID=83&amp;offensive=0&amp;pergame=0" TargetMode="External"/><Relationship Id="rId3" Type="http://schemas.openxmlformats.org/officeDocument/2006/relationships/hyperlink" Target="https://www.synergysportstech.com/Synergy/Sport/Basketball/web/teamsst/Video/QuantifiedTeam2Printable.aspx?iTeamID=996&amp;iSeasonID=2020&amp;iGameSubTypeID=83&amp;offensive=1&amp;pergame=0" TargetMode="External"/><Relationship Id="rId235" Type="http://schemas.openxmlformats.org/officeDocument/2006/relationships/hyperlink" Target="https://www.synergysportstech.com/Synergy/Sport/Basketball/web/teamsst/Video/QuantifiedTeam2Printable.aspx?iTeamID=2154&amp;iSeasonID=2020&amp;iGameSubTypeID=83&amp;offensive=1&amp;pergame=0" TargetMode="External"/><Relationship Id="rId277" Type="http://schemas.openxmlformats.org/officeDocument/2006/relationships/hyperlink" Target="https://www.synergysportstech.com/Synergy/Sport/Basketball/web/teamsst/Video/QuantifiedTeam2Printable.aspx?iTeamID=3138&amp;iSeasonID=2020&amp;iGameSubTypeID=83&amp;offensive=1&amp;pergame=0" TargetMode="External"/><Relationship Id="rId400" Type="http://schemas.openxmlformats.org/officeDocument/2006/relationships/hyperlink" Target="https://www.synergysportstech.com/Synergy/Sport/Basketball/web/teamsst/Video/QuantifiedTeam2Printable.aspx?iTeamID=1318&amp;iSeasonID=2020&amp;iGameSubTypeID=83&amp;offensive=0&amp;pergame=0" TargetMode="External"/><Relationship Id="rId442" Type="http://schemas.openxmlformats.org/officeDocument/2006/relationships/hyperlink" Target="https://www.synergysportstech.com/Synergy/Sport/Basketball/web/teamsst/Video/QuantifiedTeam2Printable.aspx?iTeamID=2062&amp;iSeasonID=2020&amp;iGameSubTypeID=83&amp;offensive=0&amp;pergame=0" TargetMode="External"/><Relationship Id="rId484" Type="http://schemas.openxmlformats.org/officeDocument/2006/relationships/hyperlink" Target="https://www.synergysportstech.com/Synergy/Sport/Basketball/web/teamsst/Video/QuantifiedTeam2Printable.aspx?iTeamID=2155&amp;iSeasonID=2020&amp;iGameSubTypeID=83&amp;offensive=0&amp;pergame=0" TargetMode="External"/><Relationship Id="rId137" Type="http://schemas.openxmlformats.org/officeDocument/2006/relationships/hyperlink" Target="https://www.synergysportstech.com/Synergy/Sport/Basketball/web/teamsst/Video/QuantifiedTeam2Printable.aspx?iTeamID=2218&amp;iSeasonID=2020&amp;iGameSubTypeID=83&amp;offensive=1&amp;pergame=0" TargetMode="External"/><Relationship Id="rId302" Type="http://schemas.openxmlformats.org/officeDocument/2006/relationships/hyperlink" Target="https://www.synergysportstech.com/Synergy/Sport/Basketball/web/teamsst/Video/QuantifiedTeam2Printable.aspx?iTeamID=2246&amp;iSeasonID=2020&amp;iGameSubTypeID=83&amp;offensive=0&amp;pergame=0" TargetMode="External"/><Relationship Id="rId344" Type="http://schemas.openxmlformats.org/officeDocument/2006/relationships/hyperlink" Target="https://www.synergysportstech.com/Synergy/Sport/Basketball/web/teamsst/Video/QuantifiedTeam2Printable.aspx?iTeamID=2139&amp;iSeasonID=2020&amp;iGameSubTypeID=83&amp;offensive=0&amp;pergame=0" TargetMode="External"/><Relationship Id="rId41" Type="http://schemas.openxmlformats.org/officeDocument/2006/relationships/hyperlink" Target="https://www.synergysportstech.com/Synergy/Sport/Basketball/web/teamsst/Video/QuantifiedTeam2Printable.aspx?iTeamID=2277&amp;iSeasonID=2020&amp;iGameSubTypeID=83&amp;offensive=1&amp;pergame=0" TargetMode="External"/><Relationship Id="rId83" Type="http://schemas.openxmlformats.org/officeDocument/2006/relationships/hyperlink" Target="https://www.synergysportstech.com/Synergy/Sport/Basketball/web/teamsst/Video/QuantifiedTeam2Printable.aspx?iTeamID=2197&amp;iSeasonID=2020&amp;iGameSubTypeID=83&amp;offensive=1&amp;pergame=0" TargetMode="External"/><Relationship Id="rId179" Type="http://schemas.openxmlformats.org/officeDocument/2006/relationships/hyperlink" Target="https://www.synergysportstech.com/Synergy/Sport/Basketball/web/teamsst/Video/QuantifiedTeam2Printable.aspx?iTeamID=2069&amp;iSeasonID=2020&amp;iGameSubTypeID=83&amp;offensive=1&amp;pergame=0" TargetMode="External"/><Relationship Id="rId386" Type="http://schemas.openxmlformats.org/officeDocument/2006/relationships/hyperlink" Target="https://www.synergysportstech.com/Synergy/Sport/Basketball/web/teamsst/Video/QuantifiedTeam2Printable.aspx?iTeamID=2114&amp;iSeasonID=2020&amp;iGameSubTypeID=83&amp;offensive=0&amp;pergame=0" TargetMode="External"/><Relationship Id="rId551" Type="http://schemas.openxmlformats.org/officeDocument/2006/relationships/hyperlink" Target="https://www.synergysportstech.com/Synergy/Sport/Basketball/web/teamsst/Video/QuantifiedTeam2Printable.aspx?iTeamID=2404&amp;iSeasonID=2020&amp;iGameSubTypeID=83&amp;offensive=1&amp;pergame=0" TargetMode="External"/><Relationship Id="rId593" Type="http://schemas.openxmlformats.org/officeDocument/2006/relationships/hyperlink" Target="https://www.synergysportstech.com/Synergy/Sport/Basketball/web/teamsst/Video/QuantifiedTeam2Printable.aspx?iTeamID=2145&amp;iSeasonID=2020&amp;iGameSubTypeID=83&amp;offensive=1&amp;pergame=0" TargetMode="External"/><Relationship Id="rId607" Type="http://schemas.openxmlformats.org/officeDocument/2006/relationships/hyperlink" Target="https://www.synergysportstech.com/Synergy/Sport/Basketball/web/teamsst/Video/QuantifiedTeam2Printable.aspx?iTeamID=2071&amp;iSeasonID=2020&amp;iGameSubTypeID=83&amp;offensive=1&amp;pergame=0" TargetMode="External"/><Relationship Id="rId649" Type="http://schemas.openxmlformats.org/officeDocument/2006/relationships/hyperlink" Target="https://www.synergysportstech.com/Synergy/Sport/Basketball/web/teamsst/Video/QuantifiedTeam2Printable.aspx?iTeamID=986&amp;iSeasonID=2020&amp;iGameSubTypeID=83&amp;offensive=1&amp;pergame=0" TargetMode="External"/><Relationship Id="rId190" Type="http://schemas.openxmlformats.org/officeDocument/2006/relationships/hyperlink" Target="https://www.synergysportstech.com/Synergy/Sport/Basketball/web/teamsst/Video/QuantifiedTeam2Printable.aspx?iTeamID=2188&amp;iSeasonID=2020&amp;iGameSubTypeID=83&amp;offensive=0&amp;pergame=0" TargetMode="External"/><Relationship Id="rId204" Type="http://schemas.openxmlformats.org/officeDocument/2006/relationships/hyperlink" Target="https://www.synergysportstech.com/Synergy/Sport/Basketball/web/teamsst/Video/QuantifiedTeam2Printable.aspx?iTeamID=2181&amp;iSeasonID=2020&amp;iGameSubTypeID=83&amp;offensive=0&amp;pergame=0" TargetMode="External"/><Relationship Id="rId246" Type="http://schemas.openxmlformats.org/officeDocument/2006/relationships/hyperlink" Target="https://www.synergysportstech.com/Synergy/Sport/Basketball/web/teamsst/Video/QuantifiedTeam2Printable.aspx?iTeamID=2314&amp;iSeasonID=2020&amp;iGameSubTypeID=83&amp;offensive=0&amp;pergame=0" TargetMode="External"/><Relationship Id="rId288" Type="http://schemas.openxmlformats.org/officeDocument/2006/relationships/hyperlink" Target="https://www.synergysportstech.com/Synergy/Sport/Basketball/web/teamsst/Video/QuantifiedTeam2Printable.aspx?iTeamID=2392&amp;iSeasonID=2020&amp;iGameSubTypeID=83&amp;offensive=0&amp;pergame=0" TargetMode="External"/><Relationship Id="rId411" Type="http://schemas.openxmlformats.org/officeDocument/2006/relationships/hyperlink" Target="https://www.synergysportstech.com/Synergy/Sport/Basketball/web/teamsst/Video/QuantifiedTeam2Printable.aspx?iTeamID=2336&amp;iSeasonID=2020&amp;iGameSubTypeID=83&amp;offensive=1&amp;pergame=0" TargetMode="External"/><Relationship Id="rId453" Type="http://schemas.openxmlformats.org/officeDocument/2006/relationships/hyperlink" Target="https://www.synergysportstech.com/Synergy/Sport/Basketball/web/teamsst/Video/QuantifiedTeam2Printable.aspx?iTeamID=2228&amp;iSeasonID=2020&amp;iGameSubTypeID=83&amp;offensive=1&amp;pergame=0" TargetMode="External"/><Relationship Id="rId509" Type="http://schemas.openxmlformats.org/officeDocument/2006/relationships/hyperlink" Target="https://www.synergysportstech.com/Synergy/Sport/Basketball/web/teamsst/Video/QuantifiedTeam2Printable.aspx?iTeamID=2755&amp;iSeasonID=2020&amp;iGameSubTypeID=83&amp;offensive=1&amp;pergame=0" TargetMode="External"/><Relationship Id="rId660" Type="http://schemas.openxmlformats.org/officeDocument/2006/relationships/hyperlink" Target="https://www.synergysportstech.com/Synergy/Sport/Basketball/web/teamsst/Video/QuantifiedTeam2Printable.aspx?iTeamID=970&amp;iSeasonID=2020&amp;iGameSubTypeID=83&amp;offensive=0&amp;pergame=0" TargetMode="External"/><Relationship Id="rId106" Type="http://schemas.openxmlformats.org/officeDocument/2006/relationships/hyperlink" Target="https://www.synergysportstech.com/Synergy/Sport/Basketball/web/teamsst/Video/QuantifiedTeam2Printable.aspx?iTeamID=2305&amp;iSeasonID=2020&amp;iGameSubTypeID=83&amp;offensive=0&amp;pergame=0" TargetMode="External"/><Relationship Id="rId313" Type="http://schemas.openxmlformats.org/officeDocument/2006/relationships/hyperlink" Target="https://www.synergysportstech.com/Synergy/Sport/Basketball/web/teamsst/Video/QuantifiedTeam2Printable.aspx?iTeamID=2198&amp;iSeasonID=2020&amp;iGameSubTypeID=83&amp;offensive=1&amp;pergame=0" TargetMode="External"/><Relationship Id="rId495" Type="http://schemas.openxmlformats.org/officeDocument/2006/relationships/hyperlink" Target="https://www.synergysportstech.com/Synergy/Sport/Basketball/web/teamsst/Video/QuantifiedTeam2Printable.aspx?iTeamID=2329&amp;iSeasonID=2020&amp;iGameSubTypeID=83&amp;offensive=1&amp;pergame=0" TargetMode="External"/><Relationship Id="rId10" Type="http://schemas.openxmlformats.org/officeDocument/2006/relationships/hyperlink" Target="https://www.synergysportstech.com/Synergy/Sport/Basketball/web/teamsst/Video/QuantifiedTeam2Printable.aspx?iTeamID=2430&amp;iSeasonID=2020&amp;iGameSubTypeID=83&amp;offensive=0&amp;pergame=0" TargetMode="External"/><Relationship Id="rId52" Type="http://schemas.openxmlformats.org/officeDocument/2006/relationships/hyperlink" Target="https://www.synergysportstech.com/Synergy/Sport/Basketball/web/teamsst/Video/QuantifiedTeam2Printable.aspx?iTeamID=2184&amp;iSeasonID=2020&amp;iGameSubTypeID=83&amp;offensive=0&amp;pergame=0" TargetMode="External"/><Relationship Id="rId94" Type="http://schemas.openxmlformats.org/officeDocument/2006/relationships/hyperlink" Target="https://www.synergysportstech.com/Synergy/Sport/Basketball/web/teamsst/Video/QuantifiedTeam2Printable.aspx?iTeamID=2278&amp;iSeasonID=2020&amp;iGameSubTypeID=83&amp;offensive=0&amp;pergame=0" TargetMode="External"/><Relationship Id="rId148" Type="http://schemas.openxmlformats.org/officeDocument/2006/relationships/hyperlink" Target="https://www.synergysportstech.com/Synergy/Sport/Basketball/web/teamsst/Video/QuantifiedTeam2Printable.aspx?iTeamID=965&amp;iSeasonID=2020&amp;iGameSubTypeID=83&amp;offensive=0&amp;pergame=0" TargetMode="External"/><Relationship Id="rId355" Type="http://schemas.openxmlformats.org/officeDocument/2006/relationships/hyperlink" Target="https://www.synergysportstech.com/Synergy/Sport/Basketball/web/teamsst/Video/QuantifiedTeam2Printable.aspx?iTeamID=2075&amp;iSeasonID=2020&amp;iGameSubTypeID=83&amp;offensive=1&amp;pergame=0" TargetMode="External"/><Relationship Id="rId397" Type="http://schemas.openxmlformats.org/officeDocument/2006/relationships/hyperlink" Target="https://www.synergysportstech.com/Synergy/Sport/Basketball/web/teamsst/Video/QuantifiedTeam2Printable.aspx?iTeamID=2144&amp;iSeasonID=2020&amp;iGameSubTypeID=83&amp;offensive=1&amp;pergame=0" TargetMode="External"/><Relationship Id="rId520" Type="http://schemas.openxmlformats.org/officeDocument/2006/relationships/hyperlink" Target="https://www.synergysportstech.com/Synergy/Sport/Basketball/web/teamsst/Video/QuantifiedTeam2Printable.aspx?iTeamID=2356&amp;iSeasonID=2020&amp;iGameSubTypeID=83&amp;offensive=0&amp;pergame=0" TargetMode="External"/><Relationship Id="rId562" Type="http://schemas.openxmlformats.org/officeDocument/2006/relationships/hyperlink" Target="https://www.synergysportstech.com/Synergy/Sport/Basketball/web/teamsst/Video/QuantifiedTeam2Printable.aspx?iTeamID=2364&amp;iSeasonID=2020&amp;iGameSubTypeID=83&amp;offensive=0&amp;pergame=0" TargetMode="External"/><Relationship Id="rId618" Type="http://schemas.openxmlformats.org/officeDocument/2006/relationships/hyperlink" Target="https://www.synergysportstech.com/Synergy/Sport/Basketball/web/teamsst/Video/QuantifiedTeam2Printable.aspx?iTeamID=2116&amp;iSeasonID=2020&amp;iGameSubTypeID=83&amp;offensive=0&amp;pergame=0" TargetMode="External"/><Relationship Id="rId215" Type="http://schemas.openxmlformats.org/officeDocument/2006/relationships/hyperlink" Target="https://www.synergysportstech.com/Synergy/Sport/Basketball/web/teamsst/Video/QuantifiedTeam2Printable.aspx?iTeamID=2375&amp;iSeasonID=2020&amp;iGameSubTypeID=83&amp;offensive=1&amp;pergame=0" TargetMode="External"/><Relationship Id="rId257" Type="http://schemas.openxmlformats.org/officeDocument/2006/relationships/hyperlink" Target="https://www.synergysportstech.com/Synergy/Sport/Basketball/web/teamsst/Video/QuantifiedTeam2Printable.aspx?iTeamID=2361&amp;iSeasonID=2020&amp;iGameSubTypeID=83&amp;offensive=1&amp;pergame=0" TargetMode="External"/><Relationship Id="rId422" Type="http://schemas.openxmlformats.org/officeDocument/2006/relationships/hyperlink" Target="https://www.synergysportstech.com/Synergy/Sport/Basketball/web/teamsst/Video/QuantifiedTeam2Printable.aspx?iTeamID=985&amp;iSeasonID=2020&amp;iGameSubTypeID=83&amp;offensive=0&amp;pergame=0" TargetMode="External"/><Relationship Id="rId464" Type="http://schemas.openxmlformats.org/officeDocument/2006/relationships/hyperlink" Target="https://www.synergysportstech.com/Synergy/Sport/Basketball/web/teamsst/Video/QuantifiedTeam2Printable.aspx?iTeamID=2256&amp;iSeasonID=2020&amp;iGameSubTypeID=83&amp;offensive=0&amp;pergame=0" TargetMode="External"/><Relationship Id="rId299" Type="http://schemas.openxmlformats.org/officeDocument/2006/relationships/hyperlink" Target="https://www.synergysportstech.com/Synergy/Sport/Basketball/web/teamsst/Video/QuantifiedTeam2Printable.aspx?iTeamID=2196&amp;iSeasonID=2020&amp;iGameSubTypeID=83&amp;offensive=1&amp;pergame=0" TargetMode="External"/><Relationship Id="rId63" Type="http://schemas.openxmlformats.org/officeDocument/2006/relationships/hyperlink" Target="https://www.synergysportstech.com/Synergy/Sport/Basketball/web/teamsst/Video/QuantifiedTeam2Printable.aspx?iTeamID=2382&amp;iSeasonID=2020&amp;iGameSubTypeID=83&amp;offensive=1&amp;pergame=0" TargetMode="External"/><Relationship Id="rId159" Type="http://schemas.openxmlformats.org/officeDocument/2006/relationships/hyperlink" Target="https://www.synergysportstech.com/Synergy/Sport/Basketball/web/teamsst/Video/QuantifiedTeam2Printable.aspx?iTeamID=2318&amp;iSeasonID=2020&amp;iGameSubTypeID=83&amp;offensive=1&amp;pergame=0" TargetMode="External"/><Relationship Id="rId366" Type="http://schemas.openxmlformats.org/officeDocument/2006/relationships/hyperlink" Target="https://www.synergysportstech.com/Synergy/Sport/Basketball/web/teamsst/Video/QuantifiedTeam2Printable.aspx?iTeamID=2105&amp;iSeasonID=2020&amp;iGameSubTypeID=83&amp;offensive=0&amp;pergame=0" TargetMode="External"/><Relationship Id="rId573" Type="http://schemas.openxmlformats.org/officeDocument/2006/relationships/hyperlink" Target="https://www.synergysportstech.com/Synergy/Sport/Basketball/web/teamsst/Video/QuantifiedTeam2Printable.aspx?iTeamID=2073&amp;iSeasonID=2020&amp;iGameSubTypeID=83&amp;offensive=1&amp;pergame=0" TargetMode="External"/><Relationship Id="rId226" Type="http://schemas.openxmlformats.org/officeDocument/2006/relationships/hyperlink" Target="https://www.synergysportstech.com/Synergy/Sport/Basketball/web/teamsst/Video/QuantifiedTeam2Printable.aspx?iTeamID=2138&amp;iSeasonID=2020&amp;iGameSubTypeID=83&amp;offensive=0&amp;pergame=0" TargetMode="External"/><Relationship Id="rId433" Type="http://schemas.openxmlformats.org/officeDocument/2006/relationships/hyperlink" Target="https://www.synergysportstech.com/Synergy/Sport/Basketball/web/teamsst/Video/QuantifiedTeam2Printable.aspx?iTeamID=2219&amp;iSeasonID=2020&amp;iGameSubTypeID=83&amp;offensive=1&amp;pergame=0" TargetMode="External"/><Relationship Id="rId640" Type="http://schemas.openxmlformats.org/officeDocument/2006/relationships/hyperlink" Target="https://www.synergysportstech.com/Synergy/Sport/Basketball/web/teamsst/Video/QuantifiedTeam2Printable.aspx?iTeamID=2111&amp;iSeasonID=2020&amp;iGameSubTypeID=83&amp;offensive=0&amp;pergame=0" TargetMode="External"/><Relationship Id="rId74" Type="http://schemas.openxmlformats.org/officeDocument/2006/relationships/hyperlink" Target="https://www.synergysportstech.com/Synergy/Sport/Basketball/web/teamsst/Video/QuantifiedTeam2Printable.aspx?iTeamID=2154&amp;iSeasonID=2020&amp;iGameSubTypeID=83&amp;offensive=0&amp;pergame=0" TargetMode="External"/><Relationship Id="rId377" Type="http://schemas.openxmlformats.org/officeDocument/2006/relationships/hyperlink" Target="https://www.synergysportstech.com/Synergy/Sport/Basketball/web/teamsst/Video/QuantifiedTeam2Printable.aspx?iTeamID=2331&amp;iSeasonID=2020&amp;iGameSubTypeID=83&amp;offensive=1&amp;pergame=0" TargetMode="External"/><Relationship Id="rId500" Type="http://schemas.openxmlformats.org/officeDocument/2006/relationships/hyperlink" Target="https://www.synergysportstech.com/Synergy/Sport/Basketball/web/teamsst/Video/QuantifiedTeam2Printable.aspx?iTeamID=2063&amp;iSeasonID=2020&amp;iGameSubTypeID=83&amp;offensive=0&amp;pergame=0" TargetMode="External"/><Relationship Id="rId584" Type="http://schemas.openxmlformats.org/officeDocument/2006/relationships/hyperlink" Target="https://www.synergysportstech.com/Synergy/Sport/Basketball/web/teamsst/Video/QuantifiedTeam2Printable.aspx?iTeamID=2065&amp;iSeasonID=2020&amp;iGameSubTypeID=83&amp;offensive=0&amp;pergame=0" TargetMode="External"/><Relationship Id="rId5" Type="http://schemas.openxmlformats.org/officeDocument/2006/relationships/hyperlink" Target="https://www.synergysportstech.com/Synergy/Sport/Basketball/web/teamsst/Video/QuantifiedTeam2Printable.aspx?iTeamID=2074&amp;iSeasonID=2020&amp;iGameSubTypeID=83&amp;offensive=1&amp;pergame=0" TargetMode="External"/><Relationship Id="rId237" Type="http://schemas.openxmlformats.org/officeDocument/2006/relationships/hyperlink" Target="https://www.synergysportstech.com/Synergy/Sport/Basketball/web/teamsst/Video/QuantifiedTeam2Printable.aspx?iTeamID=2285&amp;iSeasonID=2020&amp;iGameSubTypeID=83&amp;offensive=1&amp;pergame=0" TargetMode="External"/><Relationship Id="rId444" Type="http://schemas.openxmlformats.org/officeDocument/2006/relationships/hyperlink" Target="https://www.synergysportstech.com/Synergy/Sport/Basketball/web/teamsst/Video/QuantifiedTeam2Printable.aspx?iTeamID=2389&amp;iSeasonID=2020&amp;iGameSubTypeID=83&amp;offensive=0&amp;pergame=0" TargetMode="External"/><Relationship Id="rId651" Type="http://schemas.openxmlformats.org/officeDocument/2006/relationships/hyperlink" Target="https://www.synergysportstech.com/Synergy/Sport/Basketball/web/teamsst/Video/QuantifiedTeam2Printable.aspx?iTeamID=1329&amp;iSeasonID=2020&amp;iGameSubTypeID=83&amp;offensive=1&amp;pergame=0" TargetMode="External"/><Relationship Id="rId290" Type="http://schemas.openxmlformats.org/officeDocument/2006/relationships/hyperlink" Target="https://www.synergysportstech.com/Synergy/Sport/Basketball/web/teamsst/Video/QuantifiedTeam2Printable.aspx?iTeamID=2342&amp;iSeasonID=2020&amp;iGameSubTypeID=83&amp;offensive=0&amp;pergame=0" TargetMode="External"/><Relationship Id="rId304" Type="http://schemas.openxmlformats.org/officeDocument/2006/relationships/hyperlink" Target="https://www.synergysportstech.com/Synergy/Sport/Basketball/web/teamsst/Video/QuantifiedTeam2Printable.aspx?iTeamID=2353&amp;iSeasonID=2020&amp;iGameSubTypeID=83&amp;offensive=0&amp;pergame=0" TargetMode="External"/><Relationship Id="rId388" Type="http://schemas.openxmlformats.org/officeDocument/2006/relationships/hyperlink" Target="https://www.synergysportstech.com/Synergy/Sport/Basketball/web/teamsst/Video/QuantifiedTeam2Printable.aspx?iTeamID=973&amp;iSeasonID=2020&amp;iGameSubTypeID=83&amp;offensive=0&amp;pergame=0" TargetMode="External"/><Relationship Id="rId511" Type="http://schemas.openxmlformats.org/officeDocument/2006/relationships/hyperlink" Target="https://www.synergysportstech.com/Synergy/Sport/Basketball/web/teamsst/Video/QuantifiedTeam2Printable.aspx?iTeamID=2105&amp;iSeasonID=2020&amp;iGameSubTypeID=83&amp;offensive=1&amp;pergame=0" TargetMode="External"/><Relationship Id="rId609" Type="http://schemas.openxmlformats.org/officeDocument/2006/relationships/hyperlink" Target="https://www.synergysportstech.com/Synergy/Sport/Basketball/web/teamsst/Video/QuantifiedTeam2Printable.aspx?iTeamID=2084&amp;iSeasonID=2020&amp;iGameSubTypeID=83&amp;offensive=1&amp;pergame=0" TargetMode="External"/><Relationship Id="rId85" Type="http://schemas.openxmlformats.org/officeDocument/2006/relationships/hyperlink" Target="https://www.synergysportstech.com/Synergy/Sport/Basketball/web/teamsst/Video/QuantifiedTeam2Printable.aspx?iTeamID=2229&amp;iSeasonID=2020&amp;iGameSubTypeID=83&amp;offensive=1&amp;pergame=0" TargetMode="External"/><Relationship Id="rId150" Type="http://schemas.openxmlformats.org/officeDocument/2006/relationships/hyperlink" Target="https://www.synergysportstech.com/Synergy/Sport/Basketball/web/teamsst/Video/QuantifiedTeam2Printable.aspx?iTeamID=2142&amp;iSeasonID=2020&amp;iGameSubTypeID=83&amp;offensive=0&amp;pergame=0" TargetMode="External"/><Relationship Id="rId595" Type="http://schemas.openxmlformats.org/officeDocument/2006/relationships/hyperlink" Target="https://www.synergysportstech.com/Synergy/Sport/Basketball/web/teamsst/Video/QuantifiedTeam2Printable.aspx?iTeamID=2225&amp;iSeasonID=2020&amp;iGameSubTypeID=83&amp;offensive=1&amp;pergame=0" TargetMode="External"/><Relationship Id="rId248" Type="http://schemas.openxmlformats.org/officeDocument/2006/relationships/hyperlink" Target="https://www.synergysportstech.com/Synergy/Sport/Basketball/web/teamsst/Video/QuantifiedTeam2Printable.aspx?iTeamID=2071&amp;iSeasonID=2020&amp;iGameSubTypeID=83&amp;offensive=0&amp;pergame=0" TargetMode="External"/><Relationship Id="rId455" Type="http://schemas.openxmlformats.org/officeDocument/2006/relationships/hyperlink" Target="https://www.synergysportstech.com/Synergy/Sport/Basketball/web/teamsst/Video/QuantifiedTeam2Printable.aspx?iTeamID=2308&amp;iSeasonID=2020&amp;iGameSubTypeID=83&amp;offensive=1&amp;pergame=0" TargetMode="External"/><Relationship Id="rId662" Type="http://schemas.openxmlformats.org/officeDocument/2006/relationships/hyperlink" Target="https://www.synergysportstech.com/Synergy/Sport/Basketball/web/teamsst/Video/QuantifiedTeam2Printable.aspx?iTeamID=2398&amp;iSeasonID=2020&amp;iGameSubTypeID=83&amp;offensive=0&amp;pergame=0" TargetMode="External"/><Relationship Id="rId12" Type="http://schemas.openxmlformats.org/officeDocument/2006/relationships/hyperlink" Target="https://www.synergysportstech.com/Synergy/Sport/Basketball/web/teamsst/Video/QuantifiedTeam2Printable.aspx?iTeamID=2081&amp;iSeasonID=2020&amp;iGameSubTypeID=83&amp;offensive=0&amp;pergame=0" TargetMode="External"/><Relationship Id="rId108" Type="http://schemas.openxmlformats.org/officeDocument/2006/relationships/hyperlink" Target="https://www.synergysportstech.com/Synergy/Sport/Basketball/web/teamsst/Video/QuantifiedTeam2Printable.aspx?iTeamID=2402&amp;iSeasonID=2020&amp;iGameSubTypeID=83&amp;offensive=0&amp;pergame=0" TargetMode="External"/><Relationship Id="rId315" Type="http://schemas.openxmlformats.org/officeDocument/2006/relationships/hyperlink" Target="https://www.synergysportstech.com/Synergy/Sport/Basketball/web/teamsst/Video/QuantifiedTeam2Printable.aspx?iTeamID=2265&amp;iSeasonID=2020&amp;iGameSubTypeID=83&amp;offensive=1&amp;pergame=0" TargetMode="External"/><Relationship Id="rId522" Type="http://schemas.openxmlformats.org/officeDocument/2006/relationships/hyperlink" Target="https://www.synergysportstech.com/Synergy/Sport/Basketball/web/teamsst/Video/QuantifiedTeam2Printable.aspx?iTeamID=2301&amp;iSeasonID=2020&amp;iGameSubTypeID=83&amp;offensive=0&amp;pergame=0" TargetMode="External"/><Relationship Id="rId96" Type="http://schemas.openxmlformats.org/officeDocument/2006/relationships/hyperlink" Target="https://www.synergysportstech.com/Synergy/Sport/Basketball/web/teamsst/Video/QuantifiedTeam2Printable.aspx?iTeamID=2129&amp;iSeasonID=2020&amp;iGameSubTypeID=83&amp;offensive=0&amp;pergame=0" TargetMode="External"/><Relationship Id="rId161" Type="http://schemas.openxmlformats.org/officeDocument/2006/relationships/hyperlink" Target="https://www.synergysportstech.com/Synergy/Sport/Basketball/web/teamsst/Video/QuantifiedTeam2Printable.aspx?iTeamID=2269&amp;iSeasonID=2020&amp;iGameSubTypeID=83&amp;offensive=1&amp;pergame=0" TargetMode="External"/><Relationship Id="rId399" Type="http://schemas.openxmlformats.org/officeDocument/2006/relationships/hyperlink" Target="https://www.synergysportstech.com/Synergy/Sport/Basketball/web/teamsst/Video/QuantifiedTeam2Printable.aspx?iTeamID=2291&amp;iSeasonID=2020&amp;iGameSubTypeID=83&amp;offensive=1&amp;pergame=0" TargetMode="External"/><Relationship Id="rId259" Type="http://schemas.openxmlformats.org/officeDocument/2006/relationships/hyperlink" Target="https://www.synergysportstech.com/Synergy/Sport/Basketball/web/teamsst/Video/QuantifiedTeam2Printable.aspx?iTeamID=2204&amp;iSeasonID=2020&amp;iGameSubTypeID=83&amp;offensive=1&amp;pergame=0" TargetMode="External"/><Relationship Id="rId466" Type="http://schemas.openxmlformats.org/officeDocument/2006/relationships/hyperlink" Target="https://www.synergysportstech.com/Synergy/Sport/Basketball/web/teamsst/Video/QuantifiedTeam2Printable.aspx?iTeamID=2158&amp;iSeasonID=2020&amp;iGameSubTypeID=83&amp;offensive=0&amp;pergame=0" TargetMode="External"/><Relationship Id="rId673" Type="http://schemas.openxmlformats.org/officeDocument/2006/relationships/hyperlink" Target="https://www.synergysportstech.com/Synergy/Sport/Basketball/web/teamsst/Video/QuantifiedTeam2Printable.aspx?iTeamID=2328&amp;iSeasonID=2020&amp;iGameSubTypeID=83&amp;offensive=1&amp;pergame=0" TargetMode="External"/><Relationship Id="rId23" Type="http://schemas.openxmlformats.org/officeDocument/2006/relationships/hyperlink" Target="https://www.synergysportstech.com/Synergy/Sport/Basketball/web/teamsst/Video/QuantifiedTeam2Printable.aspx?iTeamID=2282&amp;iSeasonID=2020&amp;iGameSubTypeID=83&amp;offensive=1&amp;pergame=0" TargetMode="External"/><Relationship Id="rId119" Type="http://schemas.openxmlformats.org/officeDocument/2006/relationships/hyperlink" Target="https://www.synergysportstech.com/Synergy/Sport/Basketball/web/teamsst/Video/QuantifiedTeam2Printable.aspx?iTeamID=2264&amp;iSeasonID=2020&amp;iGameSubTypeID=83&amp;offensive=1&amp;pergame=0" TargetMode="External"/><Relationship Id="rId326" Type="http://schemas.openxmlformats.org/officeDocument/2006/relationships/hyperlink" Target="https://www.synergysportstech.com/Synergy/Sport/Basketball/web/teamsst/Video/QuantifiedTeam2Printable.aspx?iTeamID=2332&amp;iSeasonID=2020&amp;iGameSubTypeID=83&amp;offensive=0&amp;pergame=0" TargetMode="External"/><Relationship Id="rId533" Type="http://schemas.openxmlformats.org/officeDocument/2006/relationships/hyperlink" Target="https://www.synergysportstech.com/Synergy/Sport/Basketball/web/teamsst/Video/QuantifiedTeam2Printable.aspx?iTeamID=2245&amp;iSeasonID=2020&amp;iGameSubTypeID=83&amp;offensive=1&amp;pergame=0" TargetMode="External"/><Relationship Id="rId172" Type="http://schemas.openxmlformats.org/officeDocument/2006/relationships/hyperlink" Target="https://www.synergysportstech.com/Synergy/Sport/Basketball/web/teamsst/Video/QuantifiedTeam2Printable.aspx?iTeamID=2147&amp;iSeasonID=2020&amp;iGameSubTypeID=83&amp;offensive=0&amp;pergame=0" TargetMode="External"/><Relationship Id="rId477" Type="http://schemas.openxmlformats.org/officeDocument/2006/relationships/hyperlink" Target="https://www.synergysportstech.com/Synergy/Sport/Basketball/web/teamsst/Video/QuantifiedTeam2Printable.aspx?iTeamID=2317&amp;iSeasonID=2020&amp;iGameSubTypeID=83&amp;offensive=1&amp;pergame=0" TargetMode="External"/><Relationship Id="rId600" Type="http://schemas.openxmlformats.org/officeDocument/2006/relationships/hyperlink" Target="https://www.synergysportstech.com/Synergy/Sport/Basketball/web/teamsst/Video/QuantifiedTeam2Printable.aspx?iTeamID=2186&amp;iSeasonID=2020&amp;iGameSubTypeID=83&amp;offensive=0&amp;pergame=0" TargetMode="External"/><Relationship Id="rId684" Type="http://schemas.openxmlformats.org/officeDocument/2006/relationships/hyperlink" Target="https://www.synergysportstech.com/Synergy/Sport/Basketball/web/teamsst/Video/QuantifiedTeam2Printable.aspx?iTeamID=2095&amp;iSeasonID=2020&amp;iGameSubTypeID=83&amp;offensive=0&amp;pergame=0" TargetMode="External"/><Relationship Id="rId337" Type="http://schemas.openxmlformats.org/officeDocument/2006/relationships/hyperlink" Target="https://www.synergysportstech.com/Synergy/Sport/Basketball/web/teamsst/Video/QuantifiedTeam2Printable.aspx?iTeamID=2127&amp;iSeasonID=2020&amp;iGameSubTypeID=83&amp;offensive=1&amp;pergame=0" TargetMode="External"/><Relationship Id="rId34" Type="http://schemas.openxmlformats.org/officeDocument/2006/relationships/hyperlink" Target="https://www.synergysportstech.com/Synergy/Sport/Basketball/web/teamsst/Video/QuantifiedTeam2Printable.aspx?iTeamID=5592&amp;iSeasonID=2020&amp;iGameSubTypeID=83&amp;offensive=0&amp;pergame=0" TargetMode="External"/><Relationship Id="rId544" Type="http://schemas.openxmlformats.org/officeDocument/2006/relationships/hyperlink" Target="https://www.synergysportstech.com/Synergy/Sport/Basketball/web/teamsst/Video/QuantifiedTeam2Printable.aspx?iTeamID=2371&amp;iSeasonID=2020&amp;iGameSubTypeID=83&amp;offensive=0&amp;pergame=0" TargetMode="External"/><Relationship Id="rId183" Type="http://schemas.openxmlformats.org/officeDocument/2006/relationships/hyperlink" Target="https://www.synergysportstech.com/Synergy/Sport/Basketball/web/teamsst/Video/QuantifiedTeam2Printable.aspx?iTeamID=979&amp;iSeasonID=2020&amp;iGameSubTypeID=83&amp;offensive=1&amp;pergame=0" TargetMode="External"/><Relationship Id="rId390" Type="http://schemas.openxmlformats.org/officeDocument/2006/relationships/hyperlink" Target="https://www.synergysportstech.com/Synergy/Sport/Basketball/web/teamsst/Video/QuantifiedTeam2Printable.aspx?iTeamID=983&amp;iSeasonID=2020&amp;iGameSubTypeID=83&amp;offensive=0&amp;pergame=0" TargetMode="External"/><Relationship Id="rId404" Type="http://schemas.openxmlformats.org/officeDocument/2006/relationships/hyperlink" Target="https://www.synergysportstech.com/Synergy/Sport/Basketball/web/teamsst/Video/QuantifiedTeam2Printable.aspx?iTeamID=2134&amp;iSeasonID=2020&amp;iGameSubTypeID=83&amp;offensive=0&amp;pergame=0" TargetMode="External"/><Relationship Id="rId611" Type="http://schemas.openxmlformats.org/officeDocument/2006/relationships/hyperlink" Target="https://www.synergysportstech.com/Synergy/Sport/Basketball/web/teamsst/Video/QuantifiedTeam2Printable.aspx?iTeamID=2216&amp;iSeasonID=2020&amp;iGameSubTypeID=83&amp;offensive=1&amp;pergame=0" TargetMode="External"/><Relationship Id="rId250" Type="http://schemas.openxmlformats.org/officeDocument/2006/relationships/hyperlink" Target="https://www.synergysportstech.com/Synergy/Sport/Basketball/web/teamsst/Video/QuantifiedTeam2Printable.aspx?iTeamID=2678&amp;iSeasonID=2020&amp;iGameSubTypeID=83&amp;offensive=0&amp;pergame=0" TargetMode="External"/><Relationship Id="rId488" Type="http://schemas.openxmlformats.org/officeDocument/2006/relationships/hyperlink" Target="https://www.synergysportstech.com/Synergy/Sport/Basketball/web/teamsst/Video/QuantifiedTeam2Printable.aspx?iTeamID=2329&amp;iSeasonID=2020&amp;iGameSubTypeID=83&amp;offensive=0&amp;pergame=0" TargetMode="External"/><Relationship Id="rId45" Type="http://schemas.openxmlformats.org/officeDocument/2006/relationships/hyperlink" Target="https://www.synergysportstech.com/Synergy/Sport/Basketball/web/teamsst/Video/QuantifiedTeam2Printable.aspx?iTeamID=2347&amp;iSeasonID=2020&amp;iGameSubTypeID=83&amp;offensive=1&amp;pergame=0" TargetMode="External"/><Relationship Id="rId110" Type="http://schemas.openxmlformats.org/officeDocument/2006/relationships/hyperlink" Target="https://www.synergysportstech.com/Synergy/Sport/Basketball/web/teamsst/Video/QuantifiedTeam2Printable.aspx?iTeamID=2128&amp;iSeasonID=2020&amp;iGameSubTypeID=83&amp;offensive=0&amp;pergame=0" TargetMode="External"/><Relationship Id="rId348" Type="http://schemas.openxmlformats.org/officeDocument/2006/relationships/hyperlink" Target="https://www.synergysportstech.com/Synergy/Sport/Basketball/web/teamsst/Video/QuantifiedTeam2Printable.aspx?iTeamID=2276&amp;iSeasonID=2020&amp;iGameSubTypeID=83&amp;offensive=0&amp;pergame=0" TargetMode="External"/><Relationship Id="rId555" Type="http://schemas.openxmlformats.org/officeDocument/2006/relationships/hyperlink" Target="https://www.synergysportstech.com/Synergy/Sport/Basketball/web/teamsst/Video/QuantifiedTeam2Printable.aspx?iTeamID=2253&amp;iSeasonID=2020&amp;iGameSubTypeID=83&amp;offensive=1&amp;pergame=0" TargetMode="External"/><Relationship Id="rId194" Type="http://schemas.openxmlformats.org/officeDocument/2006/relationships/hyperlink" Target="https://www.synergysportstech.com/Synergy/Sport/Basketball/web/teamsst/Video/QuantifiedTeam2Printable.aspx?iTeamID=2090&amp;iSeasonID=2020&amp;iGameSubTypeID=83&amp;offensive=0&amp;pergame=0" TargetMode="External"/><Relationship Id="rId208" Type="http://schemas.openxmlformats.org/officeDocument/2006/relationships/hyperlink" Target="https://www.synergysportstech.com/Synergy/Sport/Basketball/web/teamsst/Video/QuantifiedTeam2Printable.aspx?iTeamID=4973&amp;iSeasonID=2020&amp;iGameSubTypeID=83&amp;offensive=0&amp;pergame=0" TargetMode="External"/><Relationship Id="rId415" Type="http://schemas.openxmlformats.org/officeDocument/2006/relationships/hyperlink" Target="https://www.synergysportstech.com/Synergy/Sport/Basketball/web/teamsst/Video/QuantifiedTeam2Printable.aspx?iTeamID=2199&amp;iSeasonID=2020&amp;iGameSubTypeID=83&amp;offensive=1&amp;pergame=0" TargetMode="External"/><Relationship Id="rId622" Type="http://schemas.openxmlformats.org/officeDocument/2006/relationships/hyperlink" Target="https://www.synergysportstech.com/Synergy/Sport/Basketball/web/teamsst/Video/QuantifiedTeam2Printable.aspx?iTeamID=2100&amp;iSeasonID=2020&amp;iGameSubTypeID=83&amp;offensive=0&amp;pergame=0" TargetMode="External"/><Relationship Id="rId261" Type="http://schemas.openxmlformats.org/officeDocument/2006/relationships/hyperlink" Target="https://www.synergysportstech.com/Synergy/Sport/Basketball/web/teamsst/Video/QuantifiedTeam2Printable.aspx?iTeamID=2128&amp;iSeasonID=2020&amp;iGameSubTypeID=83&amp;offensive=1&amp;pergame=0" TargetMode="External"/><Relationship Id="rId499" Type="http://schemas.openxmlformats.org/officeDocument/2006/relationships/hyperlink" Target="https://www.synergysportstech.com/Synergy/Sport/Basketball/web/teamsst/Video/QuantifiedTeam2Printable.aspx?iTeamID=2407&amp;iSeasonID=2020&amp;iGameSubTypeID=83&amp;offensive=1&amp;pergame=0" TargetMode="External"/><Relationship Id="rId56" Type="http://schemas.openxmlformats.org/officeDocument/2006/relationships/hyperlink" Target="https://www.synergysportstech.com/Synergy/Sport/Basketball/web/teamsst/Video/QuantifiedTeam2Printable.aspx?iTeamID=2226&amp;iSeasonID=2020&amp;iGameSubTypeID=83&amp;offensive=0&amp;pergame=0" TargetMode="External"/><Relationship Id="rId359" Type="http://schemas.openxmlformats.org/officeDocument/2006/relationships/hyperlink" Target="https://www.synergysportstech.com/Synergy/Sport/Basketball/web/teamsst/Video/QuantifiedTeam2Printable.aspx?iTeamID=2149&amp;iSeasonID=2020&amp;iGameSubTypeID=83&amp;offensive=1&amp;pergame=0" TargetMode="External"/><Relationship Id="rId566" Type="http://schemas.openxmlformats.org/officeDocument/2006/relationships/hyperlink" Target="https://www.synergysportstech.com/Synergy/Sport/Basketball/web/teamsst/Video/QuantifiedTeam2Printable.aspx?iTeamID=2141&amp;iSeasonID=2020&amp;iGameSubTypeID=83&amp;offensive=0&amp;pergame=0" TargetMode="External"/><Relationship Id="rId121" Type="http://schemas.openxmlformats.org/officeDocument/2006/relationships/hyperlink" Target="https://www.synergysportstech.com/Synergy/Sport/Basketball/web/teamsst/Video/QuantifiedTeam2Printable.aspx?iTeamID=2345&amp;iSeasonID=2020&amp;iGameSubTypeID=83&amp;offensive=1&amp;pergame=0" TargetMode="External"/><Relationship Id="rId219" Type="http://schemas.openxmlformats.org/officeDocument/2006/relationships/hyperlink" Target="https://www.synergysportstech.com/Synergy/Sport/Basketball/web/teamsst/Video/QuantifiedTeam2Printable.aspx?iTeamID=998&amp;iSeasonID=2020&amp;iGameSubTypeID=83&amp;offensive=1&amp;pergame=0" TargetMode="External"/><Relationship Id="rId426" Type="http://schemas.openxmlformats.org/officeDocument/2006/relationships/hyperlink" Target="https://www.synergysportstech.com/Synergy/Sport/Basketball/web/teamsst/Video/QuantifiedTeam2Printable.aspx?iTeamID=2397&amp;iSeasonID=2020&amp;iGameSubTypeID=83&amp;offensive=0&amp;pergame=0" TargetMode="External"/><Relationship Id="rId633" Type="http://schemas.openxmlformats.org/officeDocument/2006/relationships/hyperlink" Target="https://www.synergysportstech.com/Synergy/Sport/Basketball/web/teamsst/Video/QuantifiedTeam2Printable.aspx?iTeamID=2256&amp;iSeasonID=2020&amp;iGameSubTypeID=83&amp;offensive=1&amp;pergame=0" TargetMode="External"/><Relationship Id="rId67" Type="http://schemas.openxmlformats.org/officeDocument/2006/relationships/hyperlink" Target="https://www.synergysportstech.com/Synergy/Sport/Basketball/web/teamsst/Video/QuantifiedTeam2Printable.aspx?iTeamID=2201&amp;iSeasonID=2020&amp;iGameSubTypeID=83&amp;offensive=1&amp;pergame=0" TargetMode="External"/><Relationship Id="rId272" Type="http://schemas.openxmlformats.org/officeDocument/2006/relationships/hyperlink" Target="https://www.synergysportstech.com/Synergy/Sport/Basketball/web/teamsst/Video/QuantifiedTeam2Printable.aspx?iTeamID=2376&amp;iSeasonID=2020&amp;iGameSubTypeID=83&amp;offensive=0&amp;pergame=0" TargetMode="External"/><Relationship Id="rId577" Type="http://schemas.openxmlformats.org/officeDocument/2006/relationships/hyperlink" Target="https://www.synergysportstech.com/Synergy/Sport/Basketball/web/teamsst/Video/QuantifiedTeam2Printable.aspx?iTeamID=2257&amp;iSeasonID=2020&amp;iGameSubTypeID=83&amp;offensive=1&amp;pergame=0" TargetMode="External"/><Relationship Id="rId132" Type="http://schemas.openxmlformats.org/officeDocument/2006/relationships/hyperlink" Target="https://www.synergysportstech.com/Synergy/Sport/Basketball/web/teamsst/Video/QuantifiedTeam2Printable.aspx?iTeamID=2191&amp;iSeasonID=2020&amp;iGameSubTypeID=83&amp;offensive=0&amp;pergame=0" TargetMode="External"/><Relationship Id="rId437" Type="http://schemas.openxmlformats.org/officeDocument/2006/relationships/hyperlink" Target="https://www.synergysportstech.com/Synergy/Sport/Basketball/web/teamsst/Video/QuantifiedTeam2Printable.aspx?iTeamID=2174&amp;iSeasonID=2020&amp;iGameSubTypeID=83&amp;offensive=1&amp;pergame=0" TargetMode="External"/><Relationship Id="rId644" Type="http://schemas.openxmlformats.org/officeDocument/2006/relationships/hyperlink" Target="https://www.synergysportstech.com/Synergy/Sport/Basketball/web/teamsst/Video/QuantifiedTeam2Printable.aspx?iTeamID=3179&amp;iSeasonID=2020&amp;iGameSubTypeID=83&amp;offensive=0&amp;pergame=0" TargetMode="External"/><Relationship Id="rId283" Type="http://schemas.openxmlformats.org/officeDocument/2006/relationships/hyperlink" Target="https://www.synergysportstech.com/Synergy/Sport/Basketball/web/teamsst/Video/QuantifiedTeam2Printable.aspx?iTeamID=985&amp;iSeasonID=2020&amp;iGameSubTypeID=83&amp;offensive=1&amp;pergame=0" TargetMode="External"/><Relationship Id="rId490" Type="http://schemas.openxmlformats.org/officeDocument/2006/relationships/hyperlink" Target="https://www.synergysportstech.com/Synergy/Sport/Basketball/web/teamsst/Video/QuantifiedTeam2Printable.aspx?iTeamID=2315&amp;iSeasonID=2020&amp;iGameSubTypeID=83&amp;offensive=0&amp;pergame=0" TargetMode="External"/><Relationship Id="rId504" Type="http://schemas.openxmlformats.org/officeDocument/2006/relationships/hyperlink" Target="https://www.synergysportstech.com/Synergy/Sport/Basketball/web/teamsst/Video/QuantifiedTeam2Printable.aspx?iTeamID=2264&amp;iSeasonID=2020&amp;iGameSubTypeID=83&amp;offensive=0&amp;pergame=0" TargetMode="External"/><Relationship Id="rId78" Type="http://schemas.openxmlformats.org/officeDocument/2006/relationships/hyperlink" Target="https://www.synergysportstech.com/Synergy/Sport/Basketball/web/teamsst/Video/QuantifiedTeam2Printable.aspx?iTeamID=1323&amp;iSeasonID=2020&amp;iGameSubTypeID=83&amp;offensive=0&amp;pergame=0" TargetMode="External"/><Relationship Id="rId143" Type="http://schemas.openxmlformats.org/officeDocument/2006/relationships/hyperlink" Target="https://www.synergysportstech.com/Synergy/Sport/Basketball/web/teamsst/Video/QuantifiedTeam2Printable.aspx?iTeamID=2234&amp;iSeasonID=2020&amp;iGameSubTypeID=83&amp;offensive=1&amp;pergame=0" TargetMode="External"/><Relationship Id="rId350" Type="http://schemas.openxmlformats.org/officeDocument/2006/relationships/hyperlink" Target="https://www.synergysportstech.com/Synergy/Sport/Basketball/web/teamsst/Video/QuantifiedTeam2Printable.aspx?iTeamID=2239&amp;iSeasonID=2020&amp;iGameSubTypeID=83&amp;offensive=0&amp;pergame=0" TargetMode="External"/><Relationship Id="rId588" Type="http://schemas.openxmlformats.org/officeDocument/2006/relationships/hyperlink" Target="https://www.synergysportstech.com/Synergy/Sport/Basketball/web/teamsst/Video/QuantifiedTeam2Printable.aspx?iTeamID=2127&amp;iSeasonID=2020&amp;iGameSubTypeID=83&amp;offensive=0&amp;pergame=0" TargetMode="External"/><Relationship Id="rId9" Type="http://schemas.openxmlformats.org/officeDocument/2006/relationships/hyperlink" Target="https://www.synergysportstech.com/Synergy/Sport/Basketball/web/teamsst/Video/QuantifiedTeam2Printable.aspx?iTeamID=2121&amp;iSeasonID=2020&amp;iGameSubTypeID=83&amp;offensive=1&amp;pergame=0" TargetMode="External"/><Relationship Id="rId210" Type="http://schemas.openxmlformats.org/officeDocument/2006/relationships/hyperlink" Target="https://www.synergysportstech.com/Synergy/Sport/Basketball/web/teamsst/Video/QuantifiedTeam2Printable.aspx?iTeamID=2307&amp;iSeasonID=2020&amp;iGameSubTypeID=83&amp;offensive=0&amp;pergame=0" TargetMode="External"/><Relationship Id="rId448" Type="http://schemas.openxmlformats.org/officeDocument/2006/relationships/hyperlink" Target="https://www.synergysportstech.com/Synergy/Sport/Basketball/web/teamsst/Video/QuantifiedTeam2Printable.aspx?iTeamID=981&amp;iSeasonID=2020&amp;iGameSubTypeID=83&amp;offensive=0&amp;pergame=0" TargetMode="External"/><Relationship Id="rId655" Type="http://schemas.openxmlformats.org/officeDocument/2006/relationships/hyperlink" Target="https://www.synergysportstech.com/Synergy/Sport/Basketball/web/teamsst/Video/QuantifiedTeam2Printable.aspx?iTeamID=2248&amp;iSeasonID=2020&amp;iGameSubTypeID=83&amp;offensive=1&amp;pergame=0" TargetMode="External"/><Relationship Id="rId294" Type="http://schemas.openxmlformats.org/officeDocument/2006/relationships/hyperlink" Target="https://www.synergysportstech.com/Synergy/Sport/Basketball/web/teamsst/Video/QuantifiedTeam2Printable.aspx?iTeamID=2149&amp;iSeasonID=2020&amp;iGameSubTypeID=83&amp;offensive=0&amp;pergame=0" TargetMode="External"/><Relationship Id="rId308" Type="http://schemas.openxmlformats.org/officeDocument/2006/relationships/hyperlink" Target="https://www.synergysportstech.com/Synergy/Sport/Basketball/web/teamsst/Video/QuantifiedTeam2Printable.aspx?iTeamID=2219&amp;iSeasonID=2020&amp;iGameSubTypeID=83&amp;offensive=0&amp;pergame=0" TargetMode="External"/><Relationship Id="rId515" Type="http://schemas.openxmlformats.org/officeDocument/2006/relationships/hyperlink" Target="https://www.synergysportstech.com/Synergy/Sport/Basketball/web/teamsst/Video/QuantifiedTeam2Printable.aspx?iTeamID=2301&amp;iSeasonID=2020&amp;iGameSubTypeID=83&amp;offensive=1&amp;pergame=0" TargetMode="External"/><Relationship Id="rId89" Type="http://schemas.openxmlformats.org/officeDocument/2006/relationships/hyperlink" Target="https://www.synergysportstech.com/Synergy/Sport/Basketball/web/teamsst/Video/QuantifiedTeam2Printable.aspx?iTeamID=2389&amp;iSeasonID=2020&amp;iGameSubTypeID=83&amp;offensive=1&amp;pergame=0" TargetMode="External"/><Relationship Id="rId154" Type="http://schemas.openxmlformats.org/officeDocument/2006/relationships/hyperlink" Target="https://www.synergysportstech.com/Synergy/Sport/Basketball/web/teamsst/Video/QuantifiedTeam2Printable.aspx?iTeamID=2088&amp;iSeasonID=2020&amp;iGameSubTypeID=83&amp;offensive=0&amp;pergame=0" TargetMode="External"/><Relationship Id="rId361" Type="http://schemas.openxmlformats.org/officeDocument/2006/relationships/hyperlink" Target="https://www.synergysportstech.com/Synergy/Sport/Basketball/web/teamsst/Video/QuantifiedTeam2Printable.aspx?iTeamID=2393&amp;iSeasonID=2020&amp;iGameSubTypeID=83&amp;offensive=1&amp;pergame=0" TargetMode="External"/><Relationship Id="rId599" Type="http://schemas.openxmlformats.org/officeDocument/2006/relationships/hyperlink" Target="https://www.synergysportstech.com/Synergy/Sport/Basketball/web/teamsst/Video/QuantifiedTeam2Printable.aspx?iTeamID=2368&amp;iSeasonID=2020&amp;iGameSubTypeID=83&amp;offensive=1&amp;pergame=0" TargetMode="External"/><Relationship Id="rId459" Type="http://schemas.openxmlformats.org/officeDocument/2006/relationships/hyperlink" Target="https://www.synergysportstech.com/Synergy/Sport/Basketball/web/teamsst/Video/QuantifiedTeam2Printable.aspx?iTeamID=2200&amp;iSeasonID=2020&amp;iGameSubTypeID=83&amp;offensive=1&amp;pergame=0" TargetMode="External"/><Relationship Id="rId666" Type="http://schemas.openxmlformats.org/officeDocument/2006/relationships/hyperlink" Target="https://www.synergysportstech.com/Synergy/Sport/Basketball/web/teamsst/Video/QuantifiedTeam2Printable.aspx?iTeamID=2187&amp;iSeasonID=2020&amp;iGameSubTypeID=83&amp;offensive=0&amp;pergame=0" TargetMode="External"/><Relationship Id="rId16" Type="http://schemas.openxmlformats.org/officeDocument/2006/relationships/hyperlink" Target="https://www.synergysportstech.com/Synergy/Sport/Basketball/web/teamsst/Video/QuantifiedTeam2Printable.aspx?iTeamID=2341&amp;iSeasonID=2020&amp;iGameSubTypeID=83&amp;offensive=0&amp;pergame=0" TargetMode="External"/><Relationship Id="rId221" Type="http://schemas.openxmlformats.org/officeDocument/2006/relationships/hyperlink" Target="https://www.synergysportstech.com/Synergy/Sport/Basketball/web/teamsst/Video/QuantifiedTeam2Printable.aspx?iTeamID=2403&amp;iSeasonID=2020&amp;iGameSubTypeID=83&amp;offensive=1&amp;pergame=0" TargetMode="External"/><Relationship Id="rId319" Type="http://schemas.openxmlformats.org/officeDocument/2006/relationships/hyperlink" Target="https://www.synergysportstech.com/Synergy/Sport/Basketball/web/teamsst/Video/QuantifiedTeam2Printable.aspx?iTeamID=974&amp;iSeasonID=2020&amp;iGameSubTypeID=83&amp;offensive=1&amp;pergame=0" TargetMode="External"/><Relationship Id="rId526" Type="http://schemas.openxmlformats.org/officeDocument/2006/relationships/hyperlink" Target="https://www.synergysportstech.com/Synergy/Sport/Basketball/web/teamsst/Video/QuantifiedTeam2Printable.aspx?iTeamID=990&amp;iSeasonID=2020&amp;iGameSubTypeID=83&amp;offensive=0&amp;pergame=0" TargetMode="External"/><Relationship Id="rId165" Type="http://schemas.openxmlformats.org/officeDocument/2006/relationships/hyperlink" Target="https://www.synergysportstech.com/Synergy/Sport/Basketball/web/teamsst/Video/QuantifiedTeam2Printable.aspx?iTeamID=3526&amp;iSeasonID=2020&amp;iGameSubTypeID=83&amp;offensive=1&amp;pergame=0" TargetMode="External"/><Relationship Id="rId372" Type="http://schemas.openxmlformats.org/officeDocument/2006/relationships/hyperlink" Target="https://www.synergysportstech.com/Synergy/Sport/Basketball/web/teamsst/Video/QuantifiedTeam2Printable.aspx?iTeamID=2249&amp;iSeasonID=2020&amp;iGameSubTypeID=83&amp;offensive=0&amp;pergame=0" TargetMode="External"/><Relationship Id="rId677" Type="http://schemas.openxmlformats.org/officeDocument/2006/relationships/hyperlink" Target="https://www.synergysportstech.com/Synergy/Sport/Basketball/web/teamsst/Video/QuantifiedTeam2Printable.aspx?iTeamID=984&amp;iSeasonID=2020&amp;iGameSubTypeID=83&amp;offensive=1&amp;pergame=0" TargetMode="External"/><Relationship Id="rId232" Type="http://schemas.openxmlformats.org/officeDocument/2006/relationships/hyperlink" Target="https://www.synergysportstech.com/Synergy/Sport/Basketball/web/teamsst/Video/QuantifiedTeam2Printable.aspx?iTeamID=2395&amp;iSeasonID=2020&amp;iGameSubTypeID=83&amp;offensive=0&amp;pergame=0" TargetMode="External"/><Relationship Id="rId27" Type="http://schemas.openxmlformats.org/officeDocument/2006/relationships/hyperlink" Target="https://www.synergysportstech.com/Synergy/Sport/Basketball/web/teamsst/Video/QuantifiedTeam2Printable.aspx?iTeamID=2338&amp;iSeasonID=2020&amp;iGameSubTypeID=83&amp;offensive=1&amp;pergame=0" TargetMode="External"/><Relationship Id="rId537" Type="http://schemas.openxmlformats.org/officeDocument/2006/relationships/hyperlink" Target="https://www.synergysportstech.com/Synergy/Sport/Basketball/web/teamsst/Video/QuantifiedTeam2Printable.aspx?iTeamID=2280&amp;iSeasonID=2020&amp;iGameSubTypeID=83&amp;offensive=1&amp;pergame=0" TargetMode="External"/><Relationship Id="rId80" Type="http://schemas.openxmlformats.org/officeDocument/2006/relationships/hyperlink" Target="https://www.synergysportstech.com/Synergy/Sport/Basketball/web/teamsst/Video/QuantifiedTeam2Printable.aspx?iTeamID=2248&amp;iSeasonID=2020&amp;iGameSubTypeID=83&amp;offensive=0&amp;pergame=0" TargetMode="External"/><Relationship Id="rId176" Type="http://schemas.openxmlformats.org/officeDocument/2006/relationships/hyperlink" Target="https://www.synergysportstech.com/Synergy/Sport/Basketball/web/teamsst/Video/QuantifiedTeam2Printable.aspx?iTeamID=2115&amp;iSeasonID=2020&amp;iGameSubTypeID=83&amp;offensive=0&amp;pergame=0" TargetMode="External"/><Relationship Id="rId383" Type="http://schemas.openxmlformats.org/officeDocument/2006/relationships/hyperlink" Target="https://www.synergysportstech.com/Synergy/Sport/Basketball/web/teamsst/Video/QuantifiedTeam2Printable.aspx?iTeamID=2099&amp;iSeasonID=2020&amp;iGameSubTypeID=83&amp;offensive=1&amp;pergame=0" TargetMode="External"/><Relationship Id="rId590" Type="http://schemas.openxmlformats.org/officeDocument/2006/relationships/hyperlink" Target="https://www.synergysportstech.com/Synergy/Sport/Basketball/web/teamsst/Video/QuantifiedTeam2Printable.aspx?iTeamID=964&amp;iSeasonID=2020&amp;iGameSubTypeID=83&amp;offensive=0&amp;pergame=0" TargetMode="External"/><Relationship Id="rId604" Type="http://schemas.openxmlformats.org/officeDocument/2006/relationships/hyperlink" Target="https://www.synergysportstech.com/Synergy/Sport/Basketball/web/teamsst/Video/QuantifiedTeam2Printable.aspx?iTeamID=2143&amp;iSeasonID=2020&amp;iGameSubTypeID=83&amp;offensive=0&amp;pergame=0" TargetMode="External"/><Relationship Id="rId243" Type="http://schemas.openxmlformats.org/officeDocument/2006/relationships/hyperlink" Target="https://www.synergysportstech.com/Synergy/Sport/Basketball/web/teamsst/Video/QuantifiedTeam2Printable.aspx?iTeamID=2206&amp;iSeasonID=2020&amp;iGameSubTypeID=83&amp;offensive=1&amp;pergame=0" TargetMode="External"/><Relationship Id="rId450" Type="http://schemas.openxmlformats.org/officeDocument/2006/relationships/hyperlink" Target="https://www.synergysportstech.com/Synergy/Sport/Basketball/web/teamsst/Video/QuantifiedTeam2Printable.aspx?iTeamID=2283&amp;iSeasonID=2020&amp;iGameSubTypeID=83&amp;offensive=0&amp;pergame=0" TargetMode="External"/><Relationship Id="rId38" Type="http://schemas.openxmlformats.org/officeDocument/2006/relationships/hyperlink" Target="https://www.synergysportstech.com/Synergy/Sport/Basketball/web/teamsst/Video/QuantifiedTeam2Printable.aspx?iTeamID=2322&amp;iSeasonID=2020&amp;iGameSubTypeID=83&amp;offensive=0&amp;pergame=0" TargetMode="External"/><Relationship Id="rId103" Type="http://schemas.openxmlformats.org/officeDocument/2006/relationships/hyperlink" Target="https://www.synergysportstech.com/Synergy/Sport/Basketball/web/teamsst/Video/QuantifiedTeam2Printable.aspx?iTeamID=2406&amp;iSeasonID=2020&amp;iGameSubTypeID=83&amp;offensive=1&amp;pergame=0" TargetMode="External"/><Relationship Id="rId310" Type="http://schemas.openxmlformats.org/officeDocument/2006/relationships/hyperlink" Target="https://www.synergysportstech.com/Synergy/Sport/Basketball/web/teamsst/Video/QuantifiedTeam2Printable.aspx?iTeamID=2360&amp;iSeasonID=2020&amp;iGameSubTypeID=83&amp;offensive=0&amp;pergame=0" TargetMode="External"/><Relationship Id="rId548" Type="http://schemas.openxmlformats.org/officeDocument/2006/relationships/hyperlink" Target="https://www.synergysportstech.com/Synergy/Sport/Basketball/web/teamsst/Video/QuantifiedTeam2Printable.aspx?iTeamID=2180&amp;iSeasonID=2020&amp;iGameSubTypeID=83&amp;offensive=0&amp;pergame=0" TargetMode="External"/><Relationship Id="rId91" Type="http://schemas.openxmlformats.org/officeDocument/2006/relationships/hyperlink" Target="https://www.synergysportstech.com/Synergy/Sport/Basketball/web/teamsst/Video/QuantifiedTeam2Printable.aspx?iTeamID=2243&amp;iSeasonID=2020&amp;iGameSubTypeID=83&amp;offensive=1&amp;pergame=0" TargetMode="External"/><Relationship Id="rId187" Type="http://schemas.openxmlformats.org/officeDocument/2006/relationships/hyperlink" Target="https://www.synergysportstech.com/Synergy/Sport/Basketball/web/teamsst/Video/QuantifiedTeam2Printable.aspx?iTeamID=2297&amp;iSeasonID=2020&amp;iGameSubTypeID=83&amp;offensive=1&amp;pergame=0" TargetMode="External"/><Relationship Id="rId394" Type="http://schemas.openxmlformats.org/officeDocument/2006/relationships/hyperlink" Target="https://www.synergysportstech.com/Synergy/Sport/Basketball/web/teamsst/Video/QuantifiedTeam2Printable.aspx?iTeamID=2178&amp;iSeasonID=2020&amp;iGameSubTypeID=83&amp;offensive=0&amp;pergame=0" TargetMode="External"/><Relationship Id="rId408" Type="http://schemas.openxmlformats.org/officeDocument/2006/relationships/hyperlink" Target="https://www.synergysportstech.com/Synergy/Sport/Basketball/web/teamsst/Video/QuantifiedTeam2Printable.aspx?iTeamID=2406&amp;iSeasonID=2020&amp;iGameSubTypeID=83&amp;offensive=0&amp;pergame=0" TargetMode="External"/><Relationship Id="rId615" Type="http://schemas.openxmlformats.org/officeDocument/2006/relationships/hyperlink" Target="https://www.synergysportstech.com/Synergy/Sport/Basketball/web/teamsst/Video/QuantifiedTeam2Printable.aspx?iTeamID=2290&amp;iSeasonID=2020&amp;iGameSubTypeID=83&amp;offensive=1&amp;pergame=0"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synergysportstech.com/Synergy/Sport/Basketball/web/teamsst/Video/QuantifiedTeam2Printable.aspx?iTeamID=2267&amp;iSeasonID=2020&amp;iGameSubTypeID=83&amp;offensive=1&amp;pergame=0" TargetMode="External"/><Relationship Id="rId671" Type="http://schemas.openxmlformats.org/officeDocument/2006/relationships/hyperlink" Target="https://www.synergysportstech.com/Synergy/Sport/Basketball/web/teamsst/Video/QuantifiedTeam2Printable.aspx?iTeamID=2158&amp;iSeasonID=2020&amp;iGameSubTypeID=83&amp;offensive=1&amp;pergame=0" TargetMode="External"/><Relationship Id="rId21" Type="http://schemas.openxmlformats.org/officeDocument/2006/relationships/hyperlink" Target="https://www.synergysportstech.com/Synergy/Sport/Basketball/web/teamsst/Video/QuantifiedTeam2Printable.aspx?iTeamID=2339&amp;iSeasonID=2020&amp;iGameSubTypeID=83&amp;offensive=1&amp;pergame=0" TargetMode="External"/><Relationship Id="rId324" Type="http://schemas.openxmlformats.org/officeDocument/2006/relationships/hyperlink" Target="https://www.synergysportstech.com/Synergy/Sport/Basketball/web/teamsst/Video/QuantifiedTeam2Printable.aspx?iTeamID=2238&amp;iSeasonID=2020&amp;iGameSubTypeID=83&amp;offensive=0&amp;pergame=0" TargetMode="External"/><Relationship Id="rId531" Type="http://schemas.openxmlformats.org/officeDocument/2006/relationships/hyperlink" Target="https://www.synergysportstech.com/Synergy/Sport/Basketball/web/teamsst/Video/QuantifiedTeam2Printable.aspx?iTeamID=2183&amp;iSeasonID=2020&amp;iGameSubTypeID=83&amp;offensive=1&amp;pergame=0" TargetMode="External"/><Relationship Id="rId629" Type="http://schemas.openxmlformats.org/officeDocument/2006/relationships/hyperlink" Target="https://www.synergysportstech.com/Synergy/Sport/Basketball/web/teamsst/Video/QuantifiedTeam2Printable.aspx?iTeamID=2235&amp;iSeasonID=2020&amp;iGameSubTypeID=83&amp;offensive=1&amp;pergame=0" TargetMode="External"/><Relationship Id="rId170" Type="http://schemas.openxmlformats.org/officeDocument/2006/relationships/hyperlink" Target="https://www.synergysportstech.com/Synergy/Sport/Basketball/web/teamsst/Video/QuantifiedTeam2Printable.aspx?iTeamID=2236&amp;iSeasonID=2020&amp;iGameSubTypeID=83&amp;offensive=0&amp;pergame=0" TargetMode="External"/><Relationship Id="rId268" Type="http://schemas.openxmlformats.org/officeDocument/2006/relationships/hyperlink" Target="https://www.synergysportstech.com/Synergy/Sport/Basketball/web/teamsst/Video/QuantifiedTeam2Printable.aspx?iTeamID=2079&amp;iSeasonID=2020&amp;iGameSubTypeID=83&amp;offensive=0&amp;pergame=0" TargetMode="External"/><Relationship Id="rId475" Type="http://schemas.openxmlformats.org/officeDocument/2006/relationships/hyperlink" Target="https://www.synergysportstech.com/Synergy/Sport/Basketball/web/teamsst/Video/QuantifiedTeam2Printable.aspx?iTeamID=5612&amp;iSeasonID=2020&amp;iGameSubTypeID=83&amp;offensive=1&amp;pergame=0" TargetMode="External"/><Relationship Id="rId682" Type="http://schemas.openxmlformats.org/officeDocument/2006/relationships/hyperlink" Target="https://www.synergysportstech.com/Synergy/Sport/Basketball/web/teamsst/Video/QuantifiedTeam2Printable.aspx?iTeamID=5612&amp;iSeasonID=2020&amp;iGameSubTypeID=83&amp;offensive=0&amp;pergame=0" TargetMode="External"/><Relationship Id="rId32" Type="http://schemas.openxmlformats.org/officeDocument/2006/relationships/hyperlink" Target="https://www.synergysportstech.com/Synergy/Sport/Basketball/web/teamsst/Video/QuantifiedTeam2Printable.aspx?iTeamID=2087&amp;iSeasonID=2020&amp;iGameSubTypeID=83&amp;offensive=0&amp;pergame=0" TargetMode="External"/><Relationship Id="rId128" Type="http://schemas.openxmlformats.org/officeDocument/2006/relationships/hyperlink" Target="https://www.synergysportstech.com/Synergy/Sport/Basketball/web/teamsst/Video/QuantifiedTeam2Printable.aspx?iTeamID=2182&amp;iSeasonID=2020&amp;iGameSubTypeID=83&amp;offensive=0&amp;pergame=0" TargetMode="External"/><Relationship Id="rId335" Type="http://schemas.openxmlformats.org/officeDocument/2006/relationships/hyperlink" Target="https://www.synergysportstech.com/Synergy/Sport/Basketball/web/teamsst/Video/QuantifiedTeam2Printable.aspx?iTeamID=2191&amp;iSeasonID=2020&amp;iGameSubTypeID=83&amp;offensive=1&amp;pergame=0" TargetMode="External"/><Relationship Id="rId542" Type="http://schemas.openxmlformats.org/officeDocument/2006/relationships/hyperlink" Target="https://www.synergysportstech.com/Synergy/Sport/Basketball/web/teamsst/Video/QuantifiedTeam2Printable.aspx?iTeamID=2203&amp;iSeasonID=2020&amp;iGameSubTypeID=83&amp;offensive=0&amp;pergame=0" TargetMode="External"/><Relationship Id="rId181" Type="http://schemas.openxmlformats.org/officeDocument/2006/relationships/hyperlink" Target="https://www.synergysportstech.com/Synergy/Sport/Basketball/web/teamsst/Video/QuantifiedTeam2Printable.aspx?iTeamID=2324&amp;iSeasonID=2020&amp;iGameSubTypeID=83&amp;offensive=1&amp;pergame=0" TargetMode="External"/><Relationship Id="rId402" Type="http://schemas.openxmlformats.org/officeDocument/2006/relationships/hyperlink" Target="https://www.synergysportstech.com/Synergy/Sport/Basketball/web/teamsst/Video/QuantifiedTeam2Printable.aspx?iTeamID=2206&amp;iSeasonID=2020&amp;iGameSubTypeID=83&amp;offensive=0&amp;pergame=0" TargetMode="External"/><Relationship Id="rId279" Type="http://schemas.openxmlformats.org/officeDocument/2006/relationships/hyperlink" Target="https://www.synergysportstech.com/Synergy/Sport/Basketball/web/teamsst/Video/QuantifiedTeam2Printable.aspx?iTeamID=2207&amp;iSeasonID=2020&amp;iGameSubTypeID=83&amp;offensive=1&amp;pergame=0" TargetMode="External"/><Relationship Id="rId486" Type="http://schemas.openxmlformats.org/officeDocument/2006/relationships/hyperlink" Target="https://www.synergysportstech.com/Synergy/Sport/Basketball/web/teamsst/Video/QuantifiedTeam2Printable.aspx?iTeamID=2297&amp;iSeasonID=2020&amp;iGameSubTypeID=83&amp;offensive=0&amp;pergame=0" TargetMode="External"/><Relationship Id="rId43" Type="http://schemas.openxmlformats.org/officeDocument/2006/relationships/hyperlink" Target="https://www.synergysportstech.com/Synergy/Sport/Basketball/web/teamsst/Video/QuantifiedTeam2Printable.aspx?iTeamID=2370&amp;iSeasonID=2020&amp;iGameSubTypeID=83&amp;offensive=1&amp;pergame=0" TargetMode="External"/><Relationship Id="rId139" Type="http://schemas.openxmlformats.org/officeDocument/2006/relationships/hyperlink" Target="https://www.synergysportstech.com/Synergy/Sport/Basketball/web/teamsst/Video/QuantifiedTeam2Printable.aspx?iTeamID=2270&amp;iSeasonID=2020&amp;iGameSubTypeID=83&amp;offensive=1&amp;pergame=0" TargetMode="External"/><Relationship Id="rId346" Type="http://schemas.openxmlformats.org/officeDocument/2006/relationships/hyperlink" Target="https://www.synergysportstech.com/Synergy/Sport/Basketball/web/teamsst/Video/QuantifiedTeam2Printable.aspx?iTeamID=2104&amp;iSeasonID=2020&amp;iGameSubTypeID=83&amp;offensive=0&amp;pergame=0" TargetMode="External"/><Relationship Id="rId553" Type="http://schemas.openxmlformats.org/officeDocument/2006/relationships/hyperlink" Target="https://www.synergysportstech.com/Synergy/Sport/Basketball/web/teamsst/Video/QuantifiedTeam2Printable.aspx?iTeamID=2214&amp;iSeasonID=2020&amp;iGameSubTypeID=83&amp;offensive=1&amp;pergame=0" TargetMode="External"/><Relationship Id="rId192" Type="http://schemas.openxmlformats.org/officeDocument/2006/relationships/hyperlink" Target="https://www.synergysportstech.com/Synergy/Sport/Basketball/web/teamsst/Video/QuantifiedTeam2Printable.aspx?iTeamID=2130&amp;iSeasonID=2020&amp;iGameSubTypeID=83&amp;offensive=0&amp;pergame=0" TargetMode="External"/><Relationship Id="rId206" Type="http://schemas.openxmlformats.org/officeDocument/2006/relationships/hyperlink" Target="https://www.synergysportstech.com/Synergy/Sport/Basketball/web/teamsst/Video/QuantifiedTeam2Printable.aspx?iTeamID=2399&amp;iSeasonID=2020&amp;iGameSubTypeID=83&amp;offensive=0&amp;pergame=0" TargetMode="External"/><Relationship Id="rId413" Type="http://schemas.openxmlformats.org/officeDocument/2006/relationships/hyperlink" Target="https://www.synergysportstech.com/Synergy/Sport/Basketball/web/teamsst/Video/QuantifiedTeam2Printable.aspx?iTeamID=2395&amp;iSeasonID=2020&amp;iGameSubTypeID=83&amp;offensive=1&amp;pergame=0" TargetMode="External"/><Relationship Id="rId497" Type="http://schemas.openxmlformats.org/officeDocument/2006/relationships/hyperlink" Target="https://www.synergysportstech.com/Synergy/Sport/Basketball/web/teamsst/Video/QuantifiedTeam2Printable.aspx?iTeamID=2166&amp;iSeasonID=2020&amp;iGameSubTypeID=83&amp;offensive=1&amp;pergame=0" TargetMode="External"/><Relationship Id="rId620" Type="http://schemas.openxmlformats.org/officeDocument/2006/relationships/hyperlink" Target="https://www.synergysportstech.com/Synergy/Sport/Basketball/web/teamsst/Video/QuantifiedTeam2Printable.aspx?iTeamID=2267&amp;iSeasonID=2020&amp;iGameSubTypeID=83&amp;offensive=0&amp;pergame=0" TargetMode="External"/><Relationship Id="rId357" Type="http://schemas.openxmlformats.org/officeDocument/2006/relationships/hyperlink" Target="https://www.synergysportstech.com/Synergy/Sport/Basketball/web/teamsst/Video/QuantifiedTeam2Printable.aspx?iTeamID=2143&amp;iSeasonID=2020&amp;iGameSubTypeID=83&amp;offensive=1&amp;pergame=0" TargetMode="External"/><Relationship Id="rId54" Type="http://schemas.openxmlformats.org/officeDocument/2006/relationships/hyperlink" Target="https://www.synergysportstech.com/Synergy/Sport/Basketball/web/teamsst/Video/QuantifiedTeam2Printable.aspx?iTeamID=2400&amp;iSeasonID=2020&amp;iGameSubTypeID=83&amp;offensive=0&amp;pergame=0" TargetMode="External"/><Relationship Id="rId217" Type="http://schemas.openxmlformats.org/officeDocument/2006/relationships/hyperlink" Target="https://www.synergysportstech.com/Synergy/Sport/Basketball/web/teamsst/Video/QuantifiedTeam2Printable.aspx?iTeamID=2232&amp;iSeasonID=2020&amp;iGameSubTypeID=83&amp;offensive=1&amp;pergame=0" TargetMode="External"/><Relationship Id="rId564" Type="http://schemas.openxmlformats.org/officeDocument/2006/relationships/hyperlink" Target="https://www.synergysportstech.com/Synergy/Sport/Basketball/web/teamsst/Video/QuantifiedTeam2Printable.aspx?iTeamID=2274&amp;iSeasonID=2020&amp;iGameSubTypeID=83&amp;offensive=0&amp;pergame=0" TargetMode="External"/><Relationship Id="rId424" Type="http://schemas.openxmlformats.org/officeDocument/2006/relationships/hyperlink" Target="https://www.synergysportstech.com/Synergy/Sport/Basketball/web/teamsst/Video/QuantifiedTeam2Printable.aspx?iTeamID=2094&amp;iSeasonID=2020&amp;iGameSubTypeID=83&amp;offensive=0&amp;pergame=0" TargetMode="External"/><Relationship Id="rId631" Type="http://schemas.openxmlformats.org/officeDocument/2006/relationships/hyperlink" Target="https://www.synergysportstech.com/Synergy/Sport/Basketball/web/teamsst/Video/QuantifiedTeam2Printable.aspx?iTeamID=2130&amp;iSeasonID=2020&amp;iGameSubTypeID=83&amp;offensive=1&amp;pergame=0" TargetMode="External"/><Relationship Id="rId270" Type="http://schemas.openxmlformats.org/officeDocument/2006/relationships/hyperlink" Target="https://www.synergysportstech.com/Synergy/Sport/Basketball/web/teamsst/Video/QuantifiedTeam2Printable.aspx?iTeamID=2258&amp;iSeasonID=2020&amp;iGameSubTypeID=83&amp;offensive=0&amp;pergame=0" TargetMode="External"/><Relationship Id="rId65" Type="http://schemas.openxmlformats.org/officeDocument/2006/relationships/hyperlink" Target="https://www.synergysportstech.com/Synergy/Sport/Basketball/web/teamsst/Video/QuantifiedTeam2Printable.aspx?iTeamID=2188&amp;iSeasonID=2020&amp;iGameSubTypeID=83&amp;offensive=1&amp;pergame=0" TargetMode="External"/><Relationship Id="rId130" Type="http://schemas.openxmlformats.org/officeDocument/2006/relationships/hyperlink" Target="https://www.synergysportstech.com/Synergy/Sport/Basketball/web/teamsst/Video/QuantifiedTeam2Printable.aspx?iTeamID=2324&amp;iSeasonID=2020&amp;iGameSubTypeID=83&amp;offensive=0&amp;pergame=0" TargetMode="External"/><Relationship Id="rId368" Type="http://schemas.openxmlformats.org/officeDocument/2006/relationships/hyperlink" Target="https://www.synergysportstech.com/Synergy/Sport/Basketball/web/teamsst/Video/QuantifiedTeam2Printable.aspx?iTeamID=2068&amp;iSeasonID=2020&amp;iGameSubTypeID=83&amp;offensive=0&amp;pergame=0" TargetMode="External"/><Relationship Id="rId575" Type="http://schemas.openxmlformats.org/officeDocument/2006/relationships/hyperlink" Target="https://www.synergysportstech.com/Synergy/Sport/Basketball/web/teamsst/Video/QuantifiedTeam2Printable.aspx?iTeamID=2172&amp;iSeasonID=2020&amp;iGameSubTypeID=83&amp;offensive=1&amp;pergame=0" TargetMode="External"/><Relationship Id="rId228" Type="http://schemas.openxmlformats.org/officeDocument/2006/relationships/hyperlink" Target="https://www.synergysportstech.com/Synergy/Sport/Basketball/web/teamsst/Video/QuantifiedTeam2Printable.aspx?iTeamID=2374&amp;iSeasonID=2020&amp;iGameSubTypeID=83&amp;offensive=0&amp;pergame=0" TargetMode="External"/><Relationship Id="rId435" Type="http://schemas.openxmlformats.org/officeDocument/2006/relationships/hyperlink" Target="https://www.synergysportstech.com/Synergy/Sport/Basketball/web/teamsst/Video/QuantifiedTeam2Printable.aspx?iTeamID=2296&amp;iSeasonID=2020&amp;iGameSubTypeID=83&amp;offensive=1&amp;pergame=0" TargetMode="External"/><Relationship Id="rId642" Type="http://schemas.openxmlformats.org/officeDocument/2006/relationships/hyperlink" Target="https://www.synergysportstech.com/Synergy/Sport/Basketball/web/teamsst/Video/QuantifiedTeam2Printable.aspx?iTeamID=2388&amp;iSeasonID=2020&amp;iGameSubTypeID=83&amp;offensive=0&amp;pergame=0" TargetMode="External"/><Relationship Id="rId281" Type="http://schemas.openxmlformats.org/officeDocument/2006/relationships/hyperlink" Target="https://www.synergysportstech.com/Synergy/Sport/Basketball/web/teamsst/Video/QuantifiedTeam2Printable.aspx?iTeamID=2217&amp;iSeasonID=2020&amp;iGameSubTypeID=83&amp;offensive=1&amp;pergame=0" TargetMode="External"/><Relationship Id="rId502" Type="http://schemas.openxmlformats.org/officeDocument/2006/relationships/hyperlink" Target="https://www.synergysportstech.com/Synergy/Sport/Basketball/web/teamsst/Video/QuantifiedTeam2Printable.aspx?iTeamID=2333&amp;iSeasonID=2020&amp;iGameSubTypeID=83&amp;offensive=0&amp;pergame=0" TargetMode="External"/><Relationship Id="rId76" Type="http://schemas.openxmlformats.org/officeDocument/2006/relationships/hyperlink" Target="https://www.synergysportstech.com/Synergy/Sport/Basketball/web/teamsst/Video/QuantifiedTeam2Printable.aspx?iTeamID=2177&amp;iSeasonID=2020&amp;iGameSubTypeID=83&amp;offensive=0&amp;pergame=0" TargetMode="External"/><Relationship Id="rId141" Type="http://schemas.openxmlformats.org/officeDocument/2006/relationships/hyperlink" Target="https://www.synergysportstech.com/Synergy/Sport/Basketball/web/teamsst/Video/QuantifiedTeam2Printable.aspx?iTeamID=2080&amp;iSeasonID=2020&amp;iGameSubTypeID=83&amp;offensive=1&amp;pergame=0" TargetMode="External"/><Relationship Id="rId379" Type="http://schemas.openxmlformats.org/officeDocument/2006/relationships/hyperlink" Target="https://www.synergysportstech.com/Synergy/Sport/Basketball/web/teamsst/Video/QuantifiedTeam2Printable.aspx?iTeamID=2289&amp;iSeasonID=2020&amp;iGameSubTypeID=83&amp;offensive=1&amp;pergame=0" TargetMode="External"/><Relationship Id="rId586" Type="http://schemas.openxmlformats.org/officeDocument/2006/relationships/hyperlink" Target="https://www.synergysportstech.com/Synergy/Sport/Basketball/web/teamsst/Video/QuantifiedTeam2Printable.aspx?iTeamID=2269&amp;iSeasonID=2020&amp;iGameSubTypeID=83&amp;offensive=0&amp;pergame=0" TargetMode="External"/><Relationship Id="rId7" Type="http://schemas.openxmlformats.org/officeDocument/2006/relationships/hyperlink" Target="https://www.synergysportstech.com/Synergy/Sport/Basketball/web/teamsst/Video/QuantifiedTeam2Printable.aspx?iTeamID=2151&amp;iSeasonID=2020&amp;iGameSubTypeID=83&amp;offensive=1&amp;pergame=0" TargetMode="External"/><Relationship Id="rId239" Type="http://schemas.openxmlformats.org/officeDocument/2006/relationships/hyperlink" Target="https://www.synergysportstech.com/Synergy/Sport/Basketball/web/teamsst/Video/QuantifiedTeam2Printable.aspx?iTeamID=2146&amp;iSeasonID=2020&amp;iGameSubTypeID=83&amp;offensive=1&amp;pergame=0" TargetMode="External"/><Relationship Id="rId446" Type="http://schemas.openxmlformats.org/officeDocument/2006/relationships/hyperlink" Target="https://www.synergysportstech.com/Synergy/Sport/Basketball/web/teamsst/Video/QuantifiedTeam2Printable.aspx?iTeamID=2380&amp;iSeasonID=2020&amp;iGameSubTypeID=83&amp;offensive=0&amp;pergame=0" TargetMode="External"/><Relationship Id="rId653" Type="http://schemas.openxmlformats.org/officeDocument/2006/relationships/hyperlink" Target="https://www.synergysportstech.com/Synergy/Sport/Basketball/web/teamsst/Video/QuantifiedTeam2Printable.aspx?iTeamID=969&amp;iSeasonID=2020&amp;iGameSubTypeID=83&amp;offensive=1&amp;pergame=0" TargetMode="External"/><Relationship Id="rId292" Type="http://schemas.openxmlformats.org/officeDocument/2006/relationships/hyperlink" Target="https://www.synergysportstech.com/Synergy/Sport/Basketball/web/teamsst/Video/QuantifiedTeam2Printable.aspx?iTeamID=2167&amp;iSeasonID=2020&amp;iGameSubTypeID=83&amp;offensive=0&amp;pergame=0" TargetMode="External"/><Relationship Id="rId306" Type="http://schemas.openxmlformats.org/officeDocument/2006/relationships/hyperlink" Target="https://www.synergysportstech.com/Synergy/Sport/Basketball/web/teamsst/Video/QuantifiedTeam2Printable.aspx?iTeamID=2069&amp;iSeasonID=2020&amp;iGameSubTypeID=83&amp;offensive=0&amp;pergame=0" TargetMode="External"/><Relationship Id="rId87" Type="http://schemas.openxmlformats.org/officeDocument/2006/relationships/hyperlink" Target="https://www.synergysportstech.com/Synergy/Sport/Basketball/web/teamsst/Video/QuantifiedTeam2Printable.aspx?iTeamID=2310&amp;iSeasonID=2020&amp;iGameSubTypeID=83&amp;offensive=1&amp;pergame=0" TargetMode="External"/><Relationship Id="rId513" Type="http://schemas.openxmlformats.org/officeDocument/2006/relationships/hyperlink" Target="https://www.synergysportstech.com/Synergy/Sport/Basketball/web/teamsst/Video/QuantifiedTeam2Printable.aspx?iTeamID=2246&amp;iSeasonID=2020&amp;iGameSubTypeID=83&amp;offensive=1&amp;pergame=0" TargetMode="External"/><Relationship Id="rId597" Type="http://schemas.openxmlformats.org/officeDocument/2006/relationships/hyperlink" Target="https://www.synergysportstech.com/Synergy/Sport/Basketball/web/teamsst/Video/QuantifiedTeam2Printable.aspx?iTeamID=2371&amp;iSeasonID=2020&amp;iGameSubTypeID=83&amp;offensive=1&amp;pergame=0" TargetMode="External"/><Relationship Id="rId152" Type="http://schemas.openxmlformats.org/officeDocument/2006/relationships/hyperlink" Target="https://www.synergysportstech.com/Synergy/Sport/Basketball/web/teamsst/Video/QuantifiedTeam2Printable.aspx?iTeamID=980&amp;iSeasonID=2020&amp;iGameSubTypeID=83&amp;offensive=0&amp;pergame=0" TargetMode="External"/><Relationship Id="rId457" Type="http://schemas.openxmlformats.org/officeDocument/2006/relationships/hyperlink" Target="https://www.synergysportstech.com/Synergy/Sport/Basketball/web/teamsst/Video/QuantifiedTeam2Printable.aspx?iTeamID=2354&amp;iSeasonID=2020&amp;iGameSubTypeID=83&amp;offensive=1&amp;pergame=0" TargetMode="External"/><Relationship Id="rId664" Type="http://schemas.openxmlformats.org/officeDocument/2006/relationships/hyperlink" Target="https://www.synergysportstech.com/Synergy/Sport/Basketball/web/teamsst/Video/QuantifiedTeam2Printable.aspx?iTeamID=2407&amp;iSeasonID=2020&amp;iGameSubTypeID=83&amp;offensive=0&amp;pergame=0" TargetMode="External"/><Relationship Id="rId14" Type="http://schemas.openxmlformats.org/officeDocument/2006/relationships/hyperlink" Target="https://www.synergysportstech.com/Synergy/Sport/Basketball/web/teamsst/Video/QuantifiedTeam2Printable.aspx?iTeamID=2338&amp;iSeasonID=2020&amp;iGameSubTypeID=83&amp;offensive=0&amp;pergame=0" TargetMode="External"/><Relationship Id="rId317" Type="http://schemas.openxmlformats.org/officeDocument/2006/relationships/hyperlink" Target="https://www.synergysportstech.com/Synergy/Sport/Basketball/web/teamsst/Video/QuantifiedTeam2Printable.aspx?iTeamID=2283&amp;iSeasonID=2020&amp;iGameSubTypeID=83&amp;offensive=1&amp;pergame=0" TargetMode="External"/><Relationship Id="rId524" Type="http://schemas.openxmlformats.org/officeDocument/2006/relationships/hyperlink" Target="https://www.synergysportstech.com/Synergy/Sport/Basketball/web/teamsst/Video/QuantifiedTeam2Printable.aspx?iTeamID=2393&amp;iSeasonID=2020&amp;iGameSubTypeID=83&amp;offensive=0&amp;pergame=0" TargetMode="External"/><Relationship Id="rId98" Type="http://schemas.openxmlformats.org/officeDocument/2006/relationships/hyperlink" Target="https://www.synergysportstech.com/Synergy/Sport/Basketball/web/teamsst/Video/QuantifiedTeam2Printable.aspx?iTeamID=2075&amp;iSeasonID=2020&amp;iGameSubTypeID=83&amp;offensive=0&amp;pergame=0" TargetMode="External"/><Relationship Id="rId163" Type="http://schemas.openxmlformats.org/officeDocument/2006/relationships/hyperlink" Target="https://www.synergysportstech.com/Synergy/Sport/Basketball/web/teamsst/Video/QuantifiedTeam2Printable.aspx?iTeamID=2325&amp;iSeasonID=2020&amp;iGameSubTypeID=83&amp;offensive=1&amp;pergame=0" TargetMode="External"/><Relationship Id="rId370" Type="http://schemas.openxmlformats.org/officeDocument/2006/relationships/hyperlink" Target="https://www.synergysportstech.com/Synergy/Sport/Basketball/web/teamsst/Video/QuantifiedTeam2Printable.aspx?iTeamID=2361&amp;iSeasonID=2020&amp;iGameSubTypeID=83&amp;offensive=0&amp;pergame=0" TargetMode="External"/><Relationship Id="rId230" Type="http://schemas.openxmlformats.org/officeDocument/2006/relationships/hyperlink" Target="https://www.synergysportstech.com/Synergy/Sport/Basketball/web/teamsst/Video/QuantifiedTeam2Printable.aspx?iTeamID=2218&amp;iSeasonID=2020&amp;iGameSubTypeID=83&amp;offensive=0&amp;pergame=0" TargetMode="External"/><Relationship Id="rId468" Type="http://schemas.openxmlformats.org/officeDocument/2006/relationships/hyperlink" Target="https://www.synergysportstech.com/Synergy/Sport/Basketball/web/teamsst/Video/QuantifiedTeam2Printable.aspx?iTeamID=2345&amp;iSeasonID=2020&amp;iGameSubTypeID=83&amp;offensive=0&amp;pergame=0" TargetMode="External"/><Relationship Id="rId675" Type="http://schemas.openxmlformats.org/officeDocument/2006/relationships/hyperlink" Target="https://www.synergysportstech.com/Synergy/Sport/Basketball/web/teamsst/Video/QuantifiedTeam2Printable.aspx?iTeamID=2100&amp;iSeasonID=2020&amp;iGameSubTypeID=83&amp;offensive=1&amp;pergame=0" TargetMode="External"/><Relationship Id="rId25" Type="http://schemas.openxmlformats.org/officeDocument/2006/relationships/hyperlink" Target="https://www.synergysportstech.com/Synergy/Sport/Basketball/web/teamsst/Video/QuantifiedTeam2Printable.aspx?iTeamID=2119&amp;iSeasonID=2020&amp;iGameSubTypeID=83&amp;offensive=1&amp;pergame=0" TargetMode="External"/><Relationship Id="rId328" Type="http://schemas.openxmlformats.org/officeDocument/2006/relationships/hyperlink" Target="https://www.synergysportstech.com/Synergy/Sport/Basketball/web/teamsst/Video/QuantifiedTeam2Printable.aspx?iTeamID=2251&amp;iSeasonID=2020&amp;iGameSubTypeID=83&amp;offensive=0&amp;pergame=0" TargetMode="External"/><Relationship Id="rId535" Type="http://schemas.openxmlformats.org/officeDocument/2006/relationships/hyperlink" Target="https://www.synergysportstech.com/Synergy/Sport/Basketball/web/teamsst/Video/QuantifiedTeam2Printable.aspx?iTeamID=2116&amp;iSeasonID=2020&amp;iGameSubTypeID=83&amp;offensive=1&amp;pergame=0" TargetMode="External"/><Relationship Id="rId174" Type="http://schemas.openxmlformats.org/officeDocument/2006/relationships/hyperlink" Target="https://www.synergysportstech.com/Synergy/Sport/Basketball/web/teamsst/Video/QuantifiedTeam2Printable.aspx?iTeamID=2358&amp;iSeasonID=2020&amp;iGameSubTypeID=83&amp;offensive=0&amp;pergame=0" TargetMode="External"/><Relationship Id="rId381" Type="http://schemas.openxmlformats.org/officeDocument/2006/relationships/hyperlink" Target="https://www.synergysportstech.com/Synergy/Sport/Basketball/web/teamsst/Video/QuantifiedTeam2Printable.aspx?iTeamID=2077&amp;iSeasonID=2020&amp;iGameSubTypeID=83&amp;offensive=1&amp;pergame=0" TargetMode="External"/><Relationship Id="rId602" Type="http://schemas.openxmlformats.org/officeDocument/2006/relationships/hyperlink" Target="https://www.synergysportstech.com/Synergy/Sport/Basketball/web/teamsst/Video/QuantifiedTeam2Printable.aspx?iTeamID=2352&amp;iSeasonID=2020&amp;iGameSubTypeID=83&amp;offensive=0&amp;pergame=0" TargetMode="External"/><Relationship Id="rId241" Type="http://schemas.openxmlformats.org/officeDocument/2006/relationships/hyperlink" Target="https://www.synergysportstech.com/Synergy/Sport/Basketball/web/teamsst/Video/QuantifiedTeam2Printable.aspx?iTeamID=2340&amp;iSeasonID=2020&amp;iGameSubTypeID=83&amp;offensive=1&amp;pergame=0" TargetMode="External"/><Relationship Id="rId479" Type="http://schemas.openxmlformats.org/officeDocument/2006/relationships/hyperlink" Target="https://www.synergysportstech.com/Synergy/Sport/Basketball/web/teamsst/Video/QuantifiedTeam2Printable.aspx?iTeamID=2106&amp;iSeasonID=2020&amp;iGameSubTypeID=83&amp;offensive=1&amp;pergame=0" TargetMode="External"/><Relationship Id="rId686" Type="http://schemas.openxmlformats.org/officeDocument/2006/relationships/hyperlink" Target="https://www.synergysportstech.com/Synergy/Sport/Basketball/web/teamsst/Video/QuantifiedTeam2Printable.aspx?iTeamID=2232&amp;iSeasonID=2020&amp;iGameSubTypeID=83&amp;offensive=0&amp;pergame=0" TargetMode="External"/><Relationship Id="rId36" Type="http://schemas.openxmlformats.org/officeDocument/2006/relationships/hyperlink" Target="https://www.synergysportstech.com/Synergy/Sport/Basketball/web/teamsst/Video/QuantifiedTeam2Printable.aspx?iTeamID=2189&amp;iSeasonID=2020&amp;iGameSubTypeID=83&amp;offensive=0&amp;pergame=0" TargetMode="External"/><Relationship Id="rId339" Type="http://schemas.openxmlformats.org/officeDocument/2006/relationships/hyperlink" Target="https://www.synergysportstech.com/Synergy/Sport/Basketball/web/teamsst/Video/QuantifiedTeam2Printable.aspx?iTeamID=2294&amp;iSeasonID=2020&amp;iGameSubTypeID=83&amp;offensive=1&amp;pergame=0" TargetMode="External"/><Relationship Id="rId546" Type="http://schemas.openxmlformats.org/officeDocument/2006/relationships/hyperlink" Target="https://www.synergysportstech.com/Synergy/Sport/Basketball/web/teamsst/Video/QuantifiedTeam2Printable.aspx?iTeamID=2282&amp;iSeasonID=2020&amp;iGameSubTypeID=83&amp;offensive=0&amp;pergame=0" TargetMode="External"/><Relationship Id="rId101" Type="http://schemas.openxmlformats.org/officeDocument/2006/relationships/hyperlink" Target="https://www.synergysportstech.com/Synergy/Sport/Basketball/web/teamsst/Video/QuantifiedTeam2Printable.aspx?iTeamID=2380&amp;iSeasonID=2020&amp;iGameSubTypeID=83&amp;offensive=1&amp;pergame=0" TargetMode="External"/><Relationship Id="rId185" Type="http://schemas.openxmlformats.org/officeDocument/2006/relationships/hyperlink" Target="https://www.synergysportstech.com/Synergy/Sport/Basketball/web/teamsst/Video/QuantifiedTeam2Printable.aspx?iTeamID=2385&amp;iSeasonID=2020&amp;iGameSubTypeID=83&amp;offensive=1&amp;pergame=0" TargetMode="External"/><Relationship Id="rId406" Type="http://schemas.openxmlformats.org/officeDocument/2006/relationships/hyperlink" Target="https://www.synergysportstech.com/Synergy/Sport/Basketball/web/teamsst/Video/QuantifiedTeam2Printable.aspx?iTeamID=2112&amp;iSeasonID=2020&amp;iGameSubTypeID=83&amp;offensive=0&amp;pergame=0" TargetMode="External"/><Relationship Id="rId392" Type="http://schemas.openxmlformats.org/officeDocument/2006/relationships/hyperlink" Target="https://www.synergysportstech.com/Synergy/Sport/Basketball/web/teamsst/Video/QuantifiedTeam2Printable.aspx?iTeamID=2304&amp;iSeasonID=2020&amp;iGameSubTypeID=83&amp;offensive=0&amp;pergame=0" TargetMode="External"/><Relationship Id="rId613" Type="http://schemas.openxmlformats.org/officeDocument/2006/relationships/hyperlink" Target="https://www.synergysportstech.com/Synergy/Sport/Basketball/web/teamsst/Video/QuantifiedTeam2Printable.aspx?iTeamID=2092&amp;iSeasonID=2020&amp;iGameSubTypeID=83&amp;offensive=1&amp;pergame=0" TargetMode="External"/><Relationship Id="rId252" Type="http://schemas.openxmlformats.org/officeDocument/2006/relationships/hyperlink" Target="https://www.synergysportstech.com/Synergy/Sport/Basketball/web/teamsst/Video/QuantifiedTeam2Printable.aspx?iTeamID=2119&amp;iSeasonID=2020&amp;iGameSubTypeID=83&amp;offensive=0&amp;pergame=0" TargetMode="External"/><Relationship Id="rId47" Type="http://schemas.openxmlformats.org/officeDocument/2006/relationships/hyperlink" Target="https://www.synergysportstech.com/Synergy/Sport/Basketball/web/teamsst/Video/QuantifiedTeam2Printable.aspx?iTeamID=2065&amp;iSeasonID=2020&amp;iGameSubTypeID=83&amp;offensive=1&amp;pergame=0" TargetMode="External"/><Relationship Id="rId112" Type="http://schemas.openxmlformats.org/officeDocument/2006/relationships/hyperlink" Target="https://www.synergysportstech.com/Synergy/Sport/Basketball/web/teamsst/Video/QuantifiedTeam2Printable.aspx?iTeamID=2064&amp;iSeasonID=2020&amp;iGameSubTypeID=83&amp;offensive=0&amp;pergame=0" TargetMode="External"/><Relationship Id="rId557" Type="http://schemas.openxmlformats.org/officeDocument/2006/relationships/hyperlink" Target="https://www.synergysportstech.com/Synergy/Sport/Basketball/web/teamsst/Video/QuantifiedTeam2Printable.aspx?iTeamID=2327&amp;iSeasonID=2020&amp;iGameSubTypeID=83&amp;offensive=1&amp;pergame=0" TargetMode="External"/><Relationship Id="rId196" Type="http://schemas.openxmlformats.org/officeDocument/2006/relationships/hyperlink" Target="https://www.synergysportstech.com/Synergy/Sport/Basketball/web/teamsst/Video/QuantifiedTeam2Printable.aspx?iTeamID=978&amp;iSeasonID=2020&amp;iGameSubTypeID=83&amp;offensive=0&amp;pergame=0" TargetMode="External"/><Relationship Id="rId417" Type="http://schemas.openxmlformats.org/officeDocument/2006/relationships/hyperlink" Target="https://www.synergysportstech.com/Synergy/Sport/Basketball/web/teamsst/Video/QuantifiedTeam2Printable.aspx?iTeamID=4973&amp;iSeasonID=2020&amp;iGameSubTypeID=83&amp;offensive=1&amp;pergame=0" TargetMode="External"/><Relationship Id="rId624" Type="http://schemas.openxmlformats.org/officeDocument/2006/relationships/hyperlink" Target="https://www.synergysportstech.com/Synergy/Sport/Basketball/web/teamsst/Video/QuantifiedTeam2Printable.aspx?iTeamID=2355&amp;iSeasonID=2020&amp;iGameSubTypeID=83&amp;offensive=0&amp;pergame=0" TargetMode="External"/><Relationship Id="rId263" Type="http://schemas.openxmlformats.org/officeDocument/2006/relationships/hyperlink" Target="https://www.synergysportstech.com/Synergy/Sport/Basketball/web/teamsst/Video/QuantifiedTeam2Printable.aspx?iTeamID=2351&amp;iSeasonID=2020&amp;iGameSubTypeID=83&amp;offensive=1&amp;pergame=0" TargetMode="External"/><Relationship Id="rId470" Type="http://schemas.openxmlformats.org/officeDocument/2006/relationships/hyperlink" Target="https://www.synergysportstech.com/Synergy/Sport/Basketball/web/teamsst/Video/QuantifiedTeam2Printable.aspx?iTeamID=2340&amp;iSeasonID=2020&amp;iGameSubTypeID=83&amp;offensive=0&amp;pergame=0" TargetMode="External"/><Relationship Id="rId58" Type="http://schemas.openxmlformats.org/officeDocument/2006/relationships/hyperlink" Target="https://www.synergysportstech.com/Synergy/Sport/Basketball/web/teamsst/Video/QuantifiedTeam2Printable.aspx?iTeamID=2066&amp;iSeasonID=2020&amp;iGameSubTypeID=83&amp;offensive=0&amp;pergame=0" TargetMode="External"/><Relationship Id="rId123" Type="http://schemas.openxmlformats.org/officeDocument/2006/relationships/hyperlink" Target="https://www.synergysportstech.com/Synergy/Sport/Basketball/web/teamsst/Video/QuantifiedTeam2Printable.aspx?iTeamID=2202&amp;iSeasonID=2020&amp;iGameSubTypeID=83&amp;offensive=1&amp;pergame=0" TargetMode="External"/><Relationship Id="rId330" Type="http://schemas.openxmlformats.org/officeDocument/2006/relationships/hyperlink" Target="https://www.synergysportstech.com/Synergy/Sport/Basketball/web/teamsst/Video/QuantifiedTeam2Printable.aspx?iTeamID=2234&amp;iSeasonID=2020&amp;iGameSubTypeID=83&amp;offensive=0&amp;pergame=0" TargetMode="External"/><Relationship Id="rId568" Type="http://schemas.openxmlformats.org/officeDocument/2006/relationships/hyperlink" Target="https://www.synergysportstech.com/Synergy/Sport/Basketball/web/teamsst/Video/QuantifiedTeam2Printable.aspx?iTeamID=2385&amp;iSeasonID=2020&amp;iGameSubTypeID=83&amp;offensive=0&amp;pergame=0" TargetMode="External"/><Relationship Id="rId428" Type="http://schemas.openxmlformats.org/officeDocument/2006/relationships/hyperlink" Target="https://www.synergysportstech.com/Synergy/Sport/Basketball/web/teamsst/Video/QuantifiedTeam2Printable.aspx?iTeamID=2677&amp;iSeasonID=2020&amp;iGameSubTypeID=83&amp;offensive=0&amp;pergame=0" TargetMode="External"/><Relationship Id="rId635" Type="http://schemas.openxmlformats.org/officeDocument/2006/relationships/hyperlink" Target="https://www.synergysportstech.com/Synergy/Sport/Basketball/web/teamsst/Video/QuantifiedTeam2Printable.aspx?iTeamID=2167&amp;iSeasonID=2020&amp;iGameSubTypeID=83&amp;offensive=1&amp;pergame=0" TargetMode="External"/><Relationship Id="rId274" Type="http://schemas.openxmlformats.org/officeDocument/2006/relationships/hyperlink" Target="https://www.synergysportstech.com/Synergy/Sport/Basketball/web/teamsst/Video/QuantifiedTeam2Printable.aspx?iTeamID=2363&amp;iSeasonID=2020&amp;iGameSubTypeID=83&amp;offensive=0&amp;pergame=0" TargetMode="External"/><Relationship Id="rId481" Type="http://schemas.openxmlformats.org/officeDocument/2006/relationships/hyperlink" Target="https://www.synergysportstech.com/Synergy/Sport/Basketball/web/teamsst/Video/QuantifiedTeam2Printable.aspx?iTeamID=2677&amp;iSeasonID=2020&amp;iGameSubTypeID=83&amp;offensive=1&amp;pergame=0" TargetMode="External"/><Relationship Id="rId69" Type="http://schemas.openxmlformats.org/officeDocument/2006/relationships/hyperlink" Target="https://www.synergysportstech.com/Synergy/Sport/Basketball/web/teamsst/Video/QuantifiedTeam2Printable.aspx?iTeamID=2362&amp;iSeasonID=2020&amp;iGameSubTypeID=83&amp;offensive=1&amp;pergame=0" TargetMode="External"/><Relationship Id="rId134" Type="http://schemas.openxmlformats.org/officeDocument/2006/relationships/hyperlink" Target="https://www.synergysportstech.com/Synergy/Sport/Basketball/web/teamsst/Video/QuantifiedTeam2Printable.aspx?iTeamID=3526&amp;iSeasonID=2020&amp;iGameSubTypeID=83&amp;offensive=0&amp;pergame=0" TargetMode="External"/><Relationship Id="rId579" Type="http://schemas.openxmlformats.org/officeDocument/2006/relationships/hyperlink" Target="https://www.synergysportstech.com/Synergy/Sport/Basketball/web/teamsst/Video/QuantifiedTeam2Printable.aspx?iTeamID=2311&amp;iSeasonID=2020&amp;iGameSubTypeID=83&amp;offensive=1&amp;pergame=0" TargetMode="External"/><Relationship Id="rId341" Type="http://schemas.openxmlformats.org/officeDocument/2006/relationships/hyperlink" Target="https://www.synergysportstech.com/Synergy/Sport/Basketball/web/teamsst/Video/QuantifiedTeam2Printable.aspx?iTeamID=2114&amp;iSeasonID=2020&amp;iGameSubTypeID=83&amp;offensive=1&amp;pergame=0" TargetMode="External"/><Relationship Id="rId439" Type="http://schemas.openxmlformats.org/officeDocument/2006/relationships/hyperlink" Target="https://www.synergysportstech.com/Synergy/Sport/Basketball/web/teamsst/Video/QuantifiedTeam2Printable.aspx?iTeamID=2142&amp;iSeasonID=2020&amp;iGameSubTypeID=83&amp;offensive=1&amp;pergame=0" TargetMode="External"/><Relationship Id="rId646" Type="http://schemas.openxmlformats.org/officeDocument/2006/relationships/hyperlink" Target="https://www.synergysportstech.com/Synergy/Sport/Basketball/web/teamsst/Video/QuantifiedTeam2Printable.aspx?iTeamID=2294&amp;iSeasonID=2020&amp;iGameSubTypeID=83&amp;offensive=0&amp;pergame=0" TargetMode="External"/><Relationship Id="rId201" Type="http://schemas.openxmlformats.org/officeDocument/2006/relationships/hyperlink" Target="https://www.synergysportstech.com/Synergy/Sport/Basketball/web/teamsst/Video/QuantifiedTeam2Printable.aspx?iTeamID=2222&amp;iSeasonID=2020&amp;iGameSubTypeID=83&amp;offensive=1&amp;pergame=0" TargetMode="External"/><Relationship Id="rId285" Type="http://schemas.openxmlformats.org/officeDocument/2006/relationships/hyperlink" Target="https://www.synergysportstech.com/Synergy/Sport/Basketball/web/teamsst/Video/QuantifiedTeam2Printable.aspx?iTeamID=2193&amp;iSeasonID=2020&amp;iGameSubTypeID=83&amp;offensive=1&amp;pergame=0" TargetMode="External"/><Relationship Id="rId506" Type="http://schemas.openxmlformats.org/officeDocument/2006/relationships/hyperlink" Target="https://www.synergysportstech.com/Synergy/Sport/Basketball/web/teamsst/Video/QuantifiedTeam2Printable.aspx?iTeamID=997&amp;iSeasonID=2020&amp;iGameSubTypeID=83&amp;offensive=0&amp;pergame=0" TargetMode="External"/><Relationship Id="rId492" Type="http://schemas.openxmlformats.org/officeDocument/2006/relationships/hyperlink" Target="https://www.synergysportstech.com/Synergy/Sport/Basketball/web/teamsst/Video/QuantifiedTeam2Printable.aspx?iTeamID=2229&amp;iSeasonID=2020&amp;iGameSubTypeID=83&amp;offensive=0&amp;pergame=0" TargetMode="External"/><Relationship Id="rId145" Type="http://schemas.openxmlformats.org/officeDocument/2006/relationships/hyperlink" Target="https://www.synergysportstech.com/Synergy/Sport/Basketball/web/teamsst/Video/QuantifiedTeam2Printable.aspx?iTeamID=2178&amp;iSeasonID=2020&amp;iGameSubTypeID=83&amp;offensive=1&amp;pergame=0" TargetMode="External"/><Relationship Id="rId352" Type="http://schemas.openxmlformats.org/officeDocument/2006/relationships/hyperlink" Target="https://www.synergysportstech.com/Synergy/Sport/Basketball/web/teamsst/Video/QuantifiedTeam2Printable.aspx?iTeamID=2197&amp;iSeasonID=2020&amp;iGameSubTypeID=83&amp;offensive=0&amp;pergame=0" TargetMode="External"/><Relationship Id="rId212" Type="http://schemas.openxmlformats.org/officeDocument/2006/relationships/hyperlink" Target="https://www.synergysportstech.com/Synergy/Sport/Basketball/web/teamsst/Video/QuantifiedTeam2Printable.aspx?iTeamID=2290&amp;iSeasonID=2020&amp;iGameSubTypeID=83&amp;offensive=0&amp;pergame=0" TargetMode="External"/><Relationship Id="rId254" Type="http://schemas.openxmlformats.org/officeDocument/2006/relationships/hyperlink" Target="https://www.synergysportstech.com/Synergy/Sport/Basketball/web/teamsst/Video/QuantifiedTeam2Printable.aspx?iTeamID=2118&amp;iSeasonID=2020&amp;iGameSubTypeID=83&amp;offensive=0&amp;pergame=0" TargetMode="External"/><Relationship Id="rId657" Type="http://schemas.openxmlformats.org/officeDocument/2006/relationships/hyperlink" Target="https://www.synergysportstech.com/Synergy/Sport/Basketball/web/teamsst/Video/QuantifiedTeam2Printable.aspx?iTeamID=2209&amp;iSeasonID=2020&amp;iGameSubTypeID=83&amp;offensive=1&amp;pergame=0" TargetMode="External"/><Relationship Id="rId49" Type="http://schemas.openxmlformats.org/officeDocument/2006/relationships/hyperlink" Target="https://www.synergysportstech.com/Synergy/Sport/Basketball/web/teamsst/Video/QuantifiedTeam2Printable.aspx?iTeamID=2320&amp;iSeasonID=2020&amp;iGameSubTypeID=83&amp;offensive=1&amp;pergame=0" TargetMode="External"/><Relationship Id="rId114" Type="http://schemas.openxmlformats.org/officeDocument/2006/relationships/hyperlink" Target="https://www.synergysportstech.com/Synergy/Sport/Basketball/web/teamsst/Video/QuantifiedTeam2Printable.aspx?iTeamID=2365&amp;iSeasonID=2020&amp;iGameSubTypeID=83&amp;offensive=0&amp;pergame=0" TargetMode="External"/><Relationship Id="rId296" Type="http://schemas.openxmlformats.org/officeDocument/2006/relationships/hyperlink" Target="https://www.synergysportstech.com/Synergy/Sport/Basketball/web/teamsst/Video/QuantifiedTeam2Printable.aspx?iTeamID=2172&amp;iSeasonID=2020&amp;iGameSubTypeID=83&amp;offensive=0&amp;pergame=0" TargetMode="External"/><Relationship Id="rId461" Type="http://schemas.openxmlformats.org/officeDocument/2006/relationships/hyperlink" Target="https://www.synergysportstech.com/Synergy/Sport/Basketball/web/teamsst/Video/QuantifiedTeam2Printable.aspx?iTeamID=2352&amp;iSeasonID=2020&amp;iGameSubTypeID=83&amp;offensive=1&amp;pergame=0" TargetMode="External"/><Relationship Id="rId517" Type="http://schemas.openxmlformats.org/officeDocument/2006/relationships/hyperlink" Target="https://www.synergysportstech.com/Synergy/Sport/Basketball/web/teamsst/Video/QuantifiedTeam2Printable.aspx?iTeamID=2242&amp;iSeasonID=2020&amp;iGameSubTypeID=83&amp;offensive=1&amp;pergame=0" TargetMode="External"/><Relationship Id="rId559" Type="http://schemas.openxmlformats.org/officeDocument/2006/relationships/hyperlink" Target="https://www.synergysportstech.com/Synergy/Sport/Basketball/web/teamsst/Video/QuantifiedTeam2Printable.aspx?iTeamID=2108&amp;iSeasonID=2020&amp;iGameSubTypeID=83&amp;offensive=1&amp;pergame=0" TargetMode="External"/><Relationship Id="rId60" Type="http://schemas.openxmlformats.org/officeDocument/2006/relationships/hyperlink" Target="https://www.synergysportstech.com/Synergy/Sport/Basketball/web/teamsst/Video/QuantifiedTeam2Printable.aspx?iTeamID=2298&amp;iSeasonID=2020&amp;iGameSubTypeID=83&amp;offensive=0&amp;pergame=0" TargetMode="External"/><Relationship Id="rId156" Type="http://schemas.openxmlformats.org/officeDocument/2006/relationships/hyperlink" Target="https://www.synergysportstech.com/Synergy/Sport/Basketball/web/teamsst/Video/QuantifiedTeam2Printable.aspx?iTeamID=2243&amp;iSeasonID=2020&amp;iGameSubTypeID=83&amp;offensive=0&amp;pergame=0" TargetMode="External"/><Relationship Id="rId198" Type="http://schemas.openxmlformats.org/officeDocument/2006/relationships/hyperlink" Target="https://www.synergysportstech.com/Synergy/Sport/Basketball/web/teamsst/Video/QuantifiedTeam2Printable.aspx?iTeamID=2222&amp;iSeasonID=2020&amp;iGameSubTypeID=83&amp;offensive=0&amp;pergame=0" TargetMode="External"/><Relationship Id="rId321" Type="http://schemas.openxmlformats.org/officeDocument/2006/relationships/hyperlink" Target="https://www.synergysportstech.com/Synergy/Sport/Basketball/web/teamsst/Video/QuantifiedTeam2Printable.aspx?iTeamID=2064&amp;iSeasonID=2020&amp;iGameSubTypeID=83&amp;offensive=1&amp;pergame=0" TargetMode="External"/><Relationship Id="rId363" Type="http://schemas.openxmlformats.org/officeDocument/2006/relationships/hyperlink" Target="https://www.synergysportstech.com/Synergy/Sport/Basketball/web/teamsst/Video/QuantifiedTeam2Printable.aspx?iTeamID=2349&amp;iSeasonID=2020&amp;iGameSubTypeID=83&amp;offensive=1&amp;pergame=0" TargetMode="External"/><Relationship Id="rId419" Type="http://schemas.openxmlformats.org/officeDocument/2006/relationships/hyperlink" Target="https://www.synergysportstech.com/Synergy/Sport/Basketball/web/teamsst/Video/QuantifiedTeam2Printable.aspx?iTeamID=991&amp;iSeasonID=2020&amp;iGameSubTypeID=83&amp;offensive=1&amp;pergame=0" TargetMode="External"/><Relationship Id="rId570" Type="http://schemas.openxmlformats.org/officeDocument/2006/relationships/hyperlink" Target="https://www.synergysportstech.com/Synergy/Sport/Basketball/web/teamsst/Video/QuantifiedTeam2Printable.aspx?iTeamID=993&amp;iSeasonID=2020&amp;iGameSubTypeID=83&amp;offensive=0&amp;pergame=0" TargetMode="External"/><Relationship Id="rId626" Type="http://schemas.openxmlformats.org/officeDocument/2006/relationships/hyperlink" Target="https://www.synergysportstech.com/Synergy/Sport/Basketball/web/teamsst/Video/QuantifiedTeam2Printable.aspx?iTeamID=2344&amp;iSeasonID=2020&amp;iGameSubTypeID=83&amp;offensive=0&amp;pergame=0" TargetMode="External"/><Relationship Id="rId223" Type="http://schemas.openxmlformats.org/officeDocument/2006/relationships/hyperlink" Target="https://www.synergysportstech.com/Synergy/Sport/Basketball/web/teamsst/Video/QuantifiedTeam2Printable.aspx?iTeamID=2364&amp;iSeasonID=2020&amp;iGameSubTypeID=83&amp;offensive=1&amp;pergame=0" TargetMode="External"/><Relationship Id="rId430" Type="http://schemas.openxmlformats.org/officeDocument/2006/relationships/hyperlink" Target="https://www.synergysportstech.com/Synergy/Sport/Basketball/web/teamsst/Video/QuantifiedTeam2Printable.aspx?iTeamID=2170&amp;iSeasonID=2020&amp;iGameSubTypeID=83&amp;offensive=0&amp;pergame=0" TargetMode="External"/><Relationship Id="rId668" Type="http://schemas.openxmlformats.org/officeDocument/2006/relationships/hyperlink" Target="https://www.synergysportstech.com/Synergy/Sport/Basketball/web/teamsst/Video/QuantifiedTeam2Printable.aspx?iTeamID=2131&amp;iSeasonID=2020&amp;iGameSubTypeID=83&amp;offensive=0&amp;pergame=0" TargetMode="External"/><Relationship Id="rId18" Type="http://schemas.openxmlformats.org/officeDocument/2006/relationships/hyperlink" Target="https://www.synergysportstech.com/Synergy/Sport/Basketball/web/teamsst/Video/QuantifiedTeam2Printable.aspx?iTeamID=2217&amp;iSeasonID=2020&amp;iGameSubTypeID=83&amp;offensive=0&amp;pergame=0" TargetMode="External"/><Relationship Id="rId265" Type="http://schemas.openxmlformats.org/officeDocument/2006/relationships/hyperlink" Target="https://www.synergysportstech.com/Synergy/Sport/Basketball/web/teamsst/Video/QuantifiedTeam2Printable.aspx?iTeamID=2063&amp;iSeasonID=2020&amp;iGameSubTypeID=83&amp;offensive=1&amp;pergame=0" TargetMode="External"/><Relationship Id="rId472" Type="http://schemas.openxmlformats.org/officeDocument/2006/relationships/hyperlink" Target="https://www.synergysportstech.com/Synergy/Sport/Basketball/web/teamsst/Video/QuantifiedTeam2Printable.aspx?iTeamID=1000&amp;iSeasonID=2020&amp;iGameSubTypeID=83&amp;offensive=0&amp;pergame=0" TargetMode="External"/><Relationship Id="rId528" Type="http://schemas.openxmlformats.org/officeDocument/2006/relationships/hyperlink" Target="https://www.synergysportstech.com/Synergy/Sport/Basketball/web/teamsst/Video/QuantifiedTeam2Printable.aspx?iTeamID=963&amp;iSeasonID=2020&amp;iGameSubTypeID=83&amp;offensive=0&amp;pergame=0" TargetMode="External"/><Relationship Id="rId125" Type="http://schemas.openxmlformats.org/officeDocument/2006/relationships/hyperlink" Target="https://www.synergysportstech.com/Synergy/Sport/Basketball/web/teamsst/Video/QuantifiedTeam2Printable.aspx?iTeamID=2231&amp;iSeasonID=2020&amp;iGameSubTypeID=83&amp;offensive=1&amp;pergame=0" TargetMode="External"/><Relationship Id="rId167" Type="http://schemas.openxmlformats.org/officeDocument/2006/relationships/hyperlink" Target="https://www.synergysportstech.com/Synergy/Sport/Basketball/web/teamsst/Video/QuantifiedTeam2Printable.aspx?iTeamID=2244&amp;iSeasonID=2020&amp;iGameSubTypeID=83&amp;offensive=1&amp;pergame=0" TargetMode="External"/><Relationship Id="rId332" Type="http://schemas.openxmlformats.org/officeDocument/2006/relationships/hyperlink" Target="https://www.synergysportstech.com/Synergy/Sport/Basketball/web/teamsst/Video/QuantifiedTeam2Printable.aspx?iTeamID=2382&amp;iSeasonID=2020&amp;iGameSubTypeID=83&amp;offensive=0&amp;pergame=0" TargetMode="External"/><Relationship Id="rId374" Type="http://schemas.openxmlformats.org/officeDocument/2006/relationships/hyperlink" Target="https://www.synergysportstech.com/Synergy/Sport/Basketball/web/teamsst/Video/QuantifiedTeam2Printable.aspx?iTeamID=2230&amp;iSeasonID=2020&amp;iGameSubTypeID=83&amp;offensive=0&amp;pergame=0" TargetMode="External"/><Relationship Id="rId581" Type="http://schemas.openxmlformats.org/officeDocument/2006/relationships/hyperlink" Target="https://www.synergysportstech.com/Synergy/Sport/Basketball/web/teamsst/Video/QuantifiedTeam2Printable.aspx?iTeamID=994&amp;iSeasonID=2020&amp;iGameSubTypeID=83&amp;offensive=1&amp;pergame=0" TargetMode="External"/><Relationship Id="rId71" Type="http://schemas.openxmlformats.org/officeDocument/2006/relationships/hyperlink" Target="https://www.synergysportstech.com/Synergy/Sport/Basketball/web/teamsst/Video/QuantifiedTeam2Printable.aspx?iTeamID=2230&amp;iSeasonID=2020&amp;iGameSubTypeID=83&amp;offensive=1&amp;pergame=0" TargetMode="External"/><Relationship Id="rId234" Type="http://schemas.openxmlformats.org/officeDocument/2006/relationships/hyperlink" Target="https://www.synergysportstech.com/Synergy/Sport/Basketball/web/teamsst/Video/QuantifiedTeam2Printable.aspx?iTeamID=2351&amp;iSeasonID=2020&amp;iGameSubTypeID=83&amp;offensive=0&amp;pergame=0" TargetMode="External"/><Relationship Id="rId637" Type="http://schemas.openxmlformats.org/officeDocument/2006/relationships/hyperlink" Target="https://www.synergysportstech.com/Synergy/Sport/Basketball/web/teamsst/Video/QuantifiedTeam2Printable.aspx?iTeamID=2139&amp;iSeasonID=2020&amp;iGameSubTypeID=83&amp;offensive=1&amp;pergame=0" TargetMode="External"/><Relationship Id="rId679" Type="http://schemas.openxmlformats.org/officeDocument/2006/relationships/hyperlink" Target="https://www.synergysportstech.com/Synergy/Sport/Basketball/web/teamsst/Video/QuantifiedTeam2Printable.aspx?iTeamID=2238&amp;iSeasonID=2020&amp;iGameSubTypeID=83&amp;offensive=1&amp;pergame=0" TargetMode="External"/><Relationship Id="rId2" Type="http://schemas.openxmlformats.org/officeDocument/2006/relationships/hyperlink" Target="https://www.synergysportstech.com/Synergy/Sport/Basketball/web/teamsst/Video/QuantifiedTeam2Printable.aspx?iTeamID=2260&amp;iSeasonID=2020&amp;iGameSubTypeID=83&amp;offensive=0&amp;pergame=0" TargetMode="External"/><Relationship Id="rId29" Type="http://schemas.openxmlformats.org/officeDocument/2006/relationships/hyperlink" Target="https://www.synergysportstech.com/Synergy/Sport/Basketball/web/teamsst/Video/QuantifiedTeam2Printable.aspx?iTeamID=2237&amp;iSeasonID=2020&amp;iGameSubTypeID=83&amp;offensive=1&amp;pergame=0" TargetMode="External"/><Relationship Id="rId276" Type="http://schemas.openxmlformats.org/officeDocument/2006/relationships/hyperlink" Target="https://www.synergysportstech.com/Synergy/Sport/Basketball/web/teamsst/Video/QuantifiedTeam2Printable.aspx?iTeamID=2257&amp;iSeasonID=2020&amp;iGameSubTypeID=83&amp;offensive=0&amp;pergame=0" TargetMode="External"/><Relationship Id="rId441" Type="http://schemas.openxmlformats.org/officeDocument/2006/relationships/hyperlink" Target="https://www.synergysportstech.com/Synergy/Sport/Basketball/web/teamsst/Video/QuantifiedTeam2Printable.aspx?iTeamID=2303&amp;iSeasonID=2020&amp;iGameSubTypeID=83&amp;offensive=1&amp;pergame=0" TargetMode="External"/><Relationship Id="rId483" Type="http://schemas.openxmlformats.org/officeDocument/2006/relationships/hyperlink" Target="https://www.synergysportstech.com/Synergy/Sport/Basketball/web/teamsst/Video/QuantifiedTeam2Printable.aspx?iTeamID=2095&amp;iSeasonID=2020&amp;iGameSubTypeID=83&amp;offensive=1&amp;pergame=0" TargetMode="External"/><Relationship Id="rId539" Type="http://schemas.openxmlformats.org/officeDocument/2006/relationships/hyperlink" Target="https://www.synergysportstech.com/Synergy/Sport/Basketball/web/teamsst/Video/QuantifiedTeam2Printable.aspx?iTeamID=2117&amp;iSeasonID=2020&amp;iGameSubTypeID=83&amp;offensive=1&amp;pergame=0" TargetMode="External"/><Relationship Id="rId40" Type="http://schemas.openxmlformats.org/officeDocument/2006/relationships/hyperlink" Target="https://www.synergysportstech.com/Synergy/Sport/Basketball/web/teamsst/Video/QuantifiedTeam2Printable.aspx?iTeamID=2151&amp;iSeasonID=2020&amp;iGameSubTypeID=83&amp;offensive=0&amp;pergame=0" TargetMode="External"/><Relationship Id="rId136" Type="http://schemas.openxmlformats.org/officeDocument/2006/relationships/hyperlink" Target="https://www.synergysportstech.com/Synergy/Sport/Basketball/web/teamsst/Video/QuantifiedTeam2Printable.aspx?iTeamID=2165&amp;iSeasonID=2020&amp;iGameSubTypeID=83&amp;offensive=0&amp;pergame=0" TargetMode="External"/><Relationship Id="rId178" Type="http://schemas.openxmlformats.org/officeDocument/2006/relationships/hyperlink" Target="https://www.synergysportstech.com/Synergy/Sport/Basketball/web/teamsst/Video/QuantifiedTeam2Printable.aspx?iTeamID=2401&amp;iSeasonID=2020&amp;iGameSubTypeID=83&amp;offensive=0&amp;pergame=0" TargetMode="External"/><Relationship Id="rId301" Type="http://schemas.openxmlformats.org/officeDocument/2006/relationships/hyperlink" Target="https://www.synergysportstech.com/Synergy/Sport/Basketball/web/teamsst/Video/QuantifiedTeam2Printable.aspx?iTeamID=2203&amp;iSeasonID=2020&amp;iGameSubTypeID=83&amp;offensive=1&amp;pergame=0" TargetMode="External"/><Relationship Id="rId343" Type="http://schemas.openxmlformats.org/officeDocument/2006/relationships/hyperlink" Target="https://www.synergysportstech.com/Synergy/Sport/Basketball/web/teamsst/Video/QuantifiedTeam2Printable.aspx?iTeamID=2153&amp;iSeasonID=2020&amp;iGameSubTypeID=83&amp;offensive=1&amp;pergame=0" TargetMode="External"/><Relationship Id="rId550" Type="http://schemas.openxmlformats.org/officeDocument/2006/relationships/hyperlink" Target="https://www.synergysportstech.com/Synergy/Sport/Basketball/web/teamsst/Video/QuantifiedTeam2Printable.aspx?iTeamID=2137&amp;iSeasonID=2020&amp;iGameSubTypeID=83&amp;offensive=0&amp;pergame=0" TargetMode="External"/><Relationship Id="rId82" Type="http://schemas.openxmlformats.org/officeDocument/2006/relationships/hyperlink" Target="https://www.synergysportstech.com/Synergy/Sport/Basketball/web/teamsst/Video/QuantifiedTeam2Printable.aspx?iTeamID=2159&amp;iSeasonID=2020&amp;iGameSubTypeID=83&amp;offensive=0&amp;pergame=0" TargetMode="External"/><Relationship Id="rId203" Type="http://schemas.openxmlformats.org/officeDocument/2006/relationships/hyperlink" Target="https://www.synergysportstech.com/Synergy/Sport/Basketball/web/teamsst/Video/QuantifiedTeam2Printable.aspx?iTeamID=2140&amp;iSeasonID=2020&amp;iGameSubTypeID=83&amp;offensive=1&amp;pergame=0" TargetMode="External"/><Relationship Id="rId385" Type="http://schemas.openxmlformats.org/officeDocument/2006/relationships/hyperlink" Target="https://www.synergysportstech.com/Synergy/Sport/Basketball/web/teamsst/Video/QuantifiedTeam2Printable.aspx?iTeamID=2394&amp;iSeasonID=2020&amp;iGameSubTypeID=83&amp;offensive=1&amp;pergame=0" TargetMode="External"/><Relationship Id="rId592" Type="http://schemas.openxmlformats.org/officeDocument/2006/relationships/hyperlink" Target="https://www.synergysportstech.com/Synergy/Sport/Basketball/web/teamsst/Video/QuantifiedTeam2Printable.aspx?iTeamID=2235&amp;iSeasonID=2020&amp;iGameSubTypeID=83&amp;offensive=0&amp;pergame=0" TargetMode="External"/><Relationship Id="rId606" Type="http://schemas.openxmlformats.org/officeDocument/2006/relationships/hyperlink" Target="https://www.synergysportstech.com/Synergy/Sport/Basketball/web/teamsst/Video/QuantifiedTeam2Printable.aspx?iTeamID=2080&amp;iSeasonID=2020&amp;iGameSubTypeID=83&amp;offensive=0&amp;pergame=0" TargetMode="External"/><Relationship Id="rId648" Type="http://schemas.openxmlformats.org/officeDocument/2006/relationships/hyperlink" Target="https://www.synergysportstech.com/Synergy/Sport/Basketball/web/teamsst/Video/QuantifiedTeam2Printable.aspx?iTeamID=2372&amp;iSeasonID=2020&amp;iGameSubTypeID=83&amp;offensive=0&amp;pergame=0" TargetMode="External"/><Relationship Id="rId245" Type="http://schemas.openxmlformats.org/officeDocument/2006/relationships/hyperlink" Target="https://www.synergysportstech.com/Synergy/Sport/Basketball/web/teamsst/Video/QuantifiedTeam2Printable.aspx?iTeamID=1318&amp;iSeasonID=2020&amp;iGameSubTypeID=83&amp;offensive=1&amp;pergame=0" TargetMode="External"/><Relationship Id="rId287" Type="http://schemas.openxmlformats.org/officeDocument/2006/relationships/hyperlink" Target="https://www.synergysportstech.com/Synergy/Sport/Basketball/web/teamsst/Video/QuantifiedTeam2Printable.aspx?iTeamID=2274&amp;iSeasonID=2020&amp;iGameSubTypeID=83&amp;offensive=1&amp;pergame=0" TargetMode="External"/><Relationship Id="rId410" Type="http://schemas.openxmlformats.org/officeDocument/2006/relationships/hyperlink" Target="https://www.synergysportstech.com/Synergy/Sport/Basketball/web/teamsst/Video/QuantifiedTeam2Printable.aspx?iTeamID=982&amp;iSeasonID=2020&amp;iGameSubTypeID=83&amp;offensive=0&amp;pergame=0" TargetMode="External"/><Relationship Id="rId452" Type="http://schemas.openxmlformats.org/officeDocument/2006/relationships/hyperlink" Target="https://www.synergysportstech.com/Synergy/Sport/Basketball/web/teamsst/Video/QuantifiedTeam2Printable.aspx?iTeamID=2268&amp;iSeasonID=2020&amp;iGameSubTypeID=83&amp;offensive=0&amp;pergame=0" TargetMode="External"/><Relationship Id="rId494" Type="http://schemas.openxmlformats.org/officeDocument/2006/relationships/hyperlink" Target="https://www.synergysportstech.com/Synergy/Sport/Basketball/web/teamsst/Video/QuantifiedTeam2Printable.aspx?iTeamID=2195&amp;iSeasonID=2020&amp;iGameSubTypeID=83&amp;offensive=0&amp;pergame=0" TargetMode="External"/><Relationship Id="rId508" Type="http://schemas.openxmlformats.org/officeDocument/2006/relationships/hyperlink" Target="https://www.synergysportstech.com/Synergy/Sport/Basketball/web/teamsst/Video/QuantifiedTeam2Printable.aspx?iTeamID=2286&amp;iSeasonID=2020&amp;iGameSubTypeID=83&amp;offensive=0&amp;pergame=0" TargetMode="External"/><Relationship Id="rId105" Type="http://schemas.openxmlformats.org/officeDocument/2006/relationships/hyperlink" Target="https://www.synergysportstech.com/Synergy/Sport/Basketball/web/teamsst/Video/QuantifiedTeam2Printable.aspx?iTeamID=2090&amp;iSeasonID=2020&amp;iGameSubTypeID=83&amp;offensive=1&amp;pergame=0" TargetMode="External"/><Relationship Id="rId147" Type="http://schemas.openxmlformats.org/officeDocument/2006/relationships/hyperlink" Target="https://www.synergysportstech.com/Synergy/Sport/Basketball/web/teamsst/Video/QuantifiedTeam2Printable.aspx?iTeamID=2250&amp;iSeasonID=2020&amp;iGameSubTypeID=83&amp;offensive=1&amp;pergame=0" TargetMode="External"/><Relationship Id="rId312" Type="http://schemas.openxmlformats.org/officeDocument/2006/relationships/hyperlink" Target="https://www.synergysportstech.com/Synergy/Sport/Basketball/web/teamsst/Video/QuantifiedTeam2Printable.aspx?iTeamID=2211&amp;iSeasonID=2020&amp;iGameSubTypeID=83&amp;offensive=0&amp;pergame=0" TargetMode="External"/><Relationship Id="rId354" Type="http://schemas.openxmlformats.org/officeDocument/2006/relationships/hyperlink" Target="https://www.synergysportstech.com/Synergy/Sport/Basketball/web/teamsst/Video/QuantifiedTeam2Printable.aspx?iTeamID=2164&amp;iSeasonID=2020&amp;iGameSubTypeID=83&amp;offensive=0&amp;pergame=0" TargetMode="External"/><Relationship Id="rId51" Type="http://schemas.openxmlformats.org/officeDocument/2006/relationships/hyperlink" Target="https://www.synergysportstech.com/Synergy/Sport/Basketball/web/teamsst/Video/QuantifiedTeam2Printable.aspx?iTeamID=2165&amp;iSeasonID=2020&amp;iGameSubTypeID=83&amp;offensive=1&amp;pergame=0" TargetMode="External"/><Relationship Id="rId93" Type="http://schemas.openxmlformats.org/officeDocument/2006/relationships/hyperlink" Target="https://www.synergysportstech.com/Synergy/Sport/Basketball/web/teamsst/Video/QuantifiedTeam2Printable.aspx?iTeamID=2275&amp;iSeasonID=2020&amp;iGameSubTypeID=83&amp;offensive=1&amp;pergame=0" TargetMode="External"/><Relationship Id="rId189" Type="http://schemas.openxmlformats.org/officeDocument/2006/relationships/hyperlink" Target="https://www.synergysportstech.com/Synergy/Sport/Basketball/web/teamsst/Video/QuantifiedTeam2Printable.aspx?iTeamID=2072&amp;iSeasonID=2020&amp;iGameSubTypeID=83&amp;offensive=1&amp;pergame=0" TargetMode="External"/><Relationship Id="rId396" Type="http://schemas.openxmlformats.org/officeDocument/2006/relationships/hyperlink" Target="https://www.synergysportstech.com/Synergy/Sport/Basketball/web/teamsst/Video/QuantifiedTeam2Printable.aspx?iTeamID=2092&amp;iSeasonID=2020&amp;iGameSubTypeID=83&amp;offensive=0&amp;pergame=0" TargetMode="External"/><Relationship Id="rId561" Type="http://schemas.openxmlformats.org/officeDocument/2006/relationships/hyperlink" Target="https://www.synergysportstech.com/Synergy/Sport/Basketball/web/teamsst/Video/QuantifiedTeam2Printable.aspx?iTeamID=2184&amp;iSeasonID=2020&amp;iGameSubTypeID=83&amp;offensive=1&amp;pergame=0" TargetMode="External"/><Relationship Id="rId617" Type="http://schemas.openxmlformats.org/officeDocument/2006/relationships/hyperlink" Target="https://www.synergysportstech.com/Synergy/Sport/Basketball/web/teamsst/Video/QuantifiedTeam2Printable.aspx?iTeamID=2067&amp;iSeasonID=2020&amp;iGameSubTypeID=83&amp;offensive=1&amp;pergame=0" TargetMode="External"/><Relationship Id="rId659" Type="http://schemas.openxmlformats.org/officeDocument/2006/relationships/hyperlink" Target="https://www.synergysportstech.com/Synergy/Sport/Basketball/web/teamsst/Video/QuantifiedTeam2Printable.aspx?iTeamID=2397&amp;iSeasonID=2020&amp;iGameSubTypeID=83&amp;offensive=1&amp;pergame=0" TargetMode="External"/><Relationship Id="rId214" Type="http://schemas.openxmlformats.org/officeDocument/2006/relationships/hyperlink" Target="https://www.synergysportstech.com/Synergy/Sport/Basketball/web/teamsst/Video/QuantifiedTeam2Printable.aspx?iTeamID=2233&amp;iSeasonID=2020&amp;iGameSubTypeID=83&amp;offensive=0&amp;pergame=0" TargetMode="External"/><Relationship Id="rId256" Type="http://schemas.openxmlformats.org/officeDocument/2006/relationships/hyperlink" Target="https://www.synergysportstech.com/Synergy/Sport/Basketball/web/teamsst/Video/QuantifiedTeam2Printable.aspx?iTeamID=2099&amp;iSeasonID=2020&amp;iGameSubTypeID=83&amp;offensive=0&amp;pergame=0" TargetMode="External"/><Relationship Id="rId298" Type="http://schemas.openxmlformats.org/officeDocument/2006/relationships/hyperlink" Target="https://www.synergysportstech.com/Synergy/Sport/Basketball/web/teamsst/Video/QuantifiedTeam2Printable.aspx?iTeamID=2156&amp;iSeasonID=2020&amp;iGameSubTypeID=83&amp;offensive=0&amp;pergame=0" TargetMode="External"/><Relationship Id="rId421" Type="http://schemas.openxmlformats.org/officeDocument/2006/relationships/hyperlink" Target="https://www.synergysportstech.com/Synergy/Sport/Basketball/web/teamsst/Video/QuantifiedTeam2Printable.aspx?iTeamID=2211&amp;iSeasonID=2020&amp;iGameSubTypeID=83&amp;offensive=1&amp;pergame=0" TargetMode="External"/><Relationship Id="rId463" Type="http://schemas.openxmlformats.org/officeDocument/2006/relationships/hyperlink" Target="https://www.synergysportstech.com/Synergy/Sport/Basketball/web/teamsst/Video/QuantifiedTeam2Printable.aspx?iTeamID=2373&amp;iSeasonID=2020&amp;iGameSubTypeID=83&amp;offensive=1&amp;pergame=0" TargetMode="External"/><Relationship Id="rId519" Type="http://schemas.openxmlformats.org/officeDocument/2006/relationships/hyperlink" Target="https://www.synergysportstech.com/Synergy/Sport/Basketball/web/teamsst/Video/QuantifiedTeam2Printable.aspx?iTeamID=2401&amp;iSeasonID=2020&amp;iGameSubTypeID=83&amp;offensive=1&amp;pergame=0" TargetMode="External"/><Relationship Id="rId670" Type="http://schemas.openxmlformats.org/officeDocument/2006/relationships/hyperlink" Target="https://www.synergysportstech.com/Synergy/Sport/Basketball/web/teamsst/Video/QuantifiedTeam2Printable.aspx?iTeamID=3138&amp;iSeasonID=2020&amp;iGameSubTypeID=83&amp;offensive=0&amp;pergame=0" TargetMode="External"/><Relationship Id="rId116" Type="http://schemas.openxmlformats.org/officeDocument/2006/relationships/hyperlink" Target="https://www.synergysportstech.com/Synergy/Sport/Basketball/web/teamsst/Video/QuantifiedTeam2Printable.aspx?iTeamID=2309&amp;iSeasonID=2020&amp;iGameSubTypeID=83&amp;offensive=0&amp;pergame=0" TargetMode="External"/><Relationship Id="rId158" Type="http://schemas.openxmlformats.org/officeDocument/2006/relationships/hyperlink" Target="https://www.synergysportstech.com/Synergy/Sport/Basketball/web/teamsst/Video/QuantifiedTeam2Printable.aspx?iTeamID=2369&amp;iSeasonID=2020&amp;iGameSubTypeID=83&amp;offensive=0&amp;pergame=0" TargetMode="External"/><Relationship Id="rId323" Type="http://schemas.openxmlformats.org/officeDocument/2006/relationships/hyperlink" Target="https://www.synergysportstech.com/Synergy/Sport/Basketball/web/teamsst/Video/QuantifiedTeam2Printable.aspx?iTeamID=2741&amp;iSeasonID=2020&amp;iGameSubTypeID=83&amp;offensive=1&amp;pergame=0" TargetMode="External"/><Relationship Id="rId530" Type="http://schemas.openxmlformats.org/officeDocument/2006/relationships/hyperlink" Target="https://www.synergysportstech.com/Synergy/Sport/Basketball/web/teamsst/Video/QuantifiedTeam2Printable.aspx?iTeamID=2201&amp;iSeasonID=2020&amp;iGameSubTypeID=83&amp;offensive=0&amp;pergame=0" TargetMode="External"/><Relationship Id="rId20" Type="http://schemas.openxmlformats.org/officeDocument/2006/relationships/hyperlink" Target="https://www.synergysportstech.com/Synergy/Sport/Basketball/web/teamsst/Video/QuantifiedTeam2Printable.aspx?iTeamID=2176&amp;iSeasonID=2020&amp;iGameSubTypeID=83&amp;offensive=0&amp;pergame=0" TargetMode="External"/><Relationship Id="rId62" Type="http://schemas.openxmlformats.org/officeDocument/2006/relationships/hyperlink" Target="https://www.synergysportstech.com/Synergy/Sport/Basketball/web/teamsst/Video/QuantifiedTeam2Printable.aspx?iTeamID=974&amp;iSeasonID=2020&amp;iGameSubTypeID=83&amp;offensive=0&amp;pergame=0" TargetMode="External"/><Relationship Id="rId365" Type="http://schemas.openxmlformats.org/officeDocument/2006/relationships/hyperlink" Target="https://www.synergysportstech.com/Synergy/Sport/Basketball/web/teamsst/Video/QuantifiedTeam2Printable.aspx?iTeamID=2079&amp;iSeasonID=2020&amp;iGameSubTypeID=83&amp;offensive=1&amp;pergame=0" TargetMode="External"/><Relationship Id="rId572" Type="http://schemas.openxmlformats.org/officeDocument/2006/relationships/hyperlink" Target="https://www.synergysportstech.com/Synergy/Sport/Basketball/web/teamsst/Video/QuantifiedTeam2Printable.aspx?iTeamID=2308&amp;iSeasonID=2020&amp;iGameSubTypeID=83&amp;offensive=0&amp;pergame=0" TargetMode="External"/><Relationship Id="rId628" Type="http://schemas.openxmlformats.org/officeDocument/2006/relationships/hyperlink" Target="https://www.synergysportstech.com/Synergy/Sport/Basketball/web/teamsst/Video/QuantifiedTeam2Printable.aspx?iTeamID=2280&amp;iSeasonID=2020&amp;iGameSubTypeID=83&amp;offensive=0&amp;pergame=0" TargetMode="External"/><Relationship Id="rId225" Type="http://schemas.openxmlformats.org/officeDocument/2006/relationships/hyperlink" Target="https://www.synergysportstech.com/Synergy/Sport/Basketball/web/teamsst/Video/QuantifiedTeam2Printable.aspx?iTeamID=2367&amp;iSeasonID=2020&amp;iGameSubTypeID=83&amp;offensive=1&amp;pergame=0" TargetMode="External"/><Relationship Id="rId267" Type="http://schemas.openxmlformats.org/officeDocument/2006/relationships/hyperlink" Target="https://www.synergysportstech.com/Synergy/Sport/Basketball/web/teamsst/Video/QuantifiedTeam2Printable.aspx?iTeamID=2350&amp;iSeasonID=2020&amp;iGameSubTypeID=83&amp;offensive=1&amp;pergame=0" TargetMode="External"/><Relationship Id="rId432" Type="http://schemas.openxmlformats.org/officeDocument/2006/relationships/hyperlink" Target="https://www.synergysportstech.com/Synergy/Sport/Basketball/web/teamsst/Video/QuantifiedTeam2Printable.aspx?iTeamID=2089&amp;iSeasonID=2020&amp;iGameSubTypeID=83&amp;offensive=0&amp;pergame=0" TargetMode="External"/><Relationship Id="rId474" Type="http://schemas.openxmlformats.org/officeDocument/2006/relationships/hyperlink" Target="https://www.synergysportstech.com/Synergy/Sport/Basketball/web/teamsst/Video/QuantifiedTeam2Printable.aspx?iTeamID=2310&amp;iSeasonID=2020&amp;iGameSubTypeID=83&amp;offensive=0&amp;pergame=0" TargetMode="External"/><Relationship Id="rId127" Type="http://schemas.openxmlformats.org/officeDocument/2006/relationships/hyperlink" Target="https://www.synergysportstech.com/Synergy/Sport/Basketball/web/teamsst/Video/QuantifiedTeam2Printable.aspx?iTeamID=2240&amp;iSeasonID=2020&amp;iGameSubTypeID=83&amp;offensive=1&amp;pergame=0" TargetMode="External"/><Relationship Id="rId681" Type="http://schemas.openxmlformats.org/officeDocument/2006/relationships/hyperlink" Target="https://www.synergysportstech.com/Synergy/Sport/Basketball/web/teamsst/Video/QuantifiedTeam2Printable.aspx?iTeamID=2111&amp;iSeasonID=2020&amp;iGameSubTypeID=83&amp;offensive=1&amp;pergame=0" TargetMode="External"/><Relationship Id="rId31" Type="http://schemas.openxmlformats.org/officeDocument/2006/relationships/hyperlink" Target="https://www.synergysportstech.com/Synergy/Sport/Basketball/web/teamsst/Video/QuantifiedTeam2Printable.aspx?iTeamID=2171&amp;iSeasonID=2020&amp;iGameSubTypeID=83&amp;offensive=1&amp;pergame=0" TargetMode="External"/><Relationship Id="rId73" Type="http://schemas.openxmlformats.org/officeDocument/2006/relationships/hyperlink" Target="https://www.synergysportstech.com/Synergy/Sport/Basketball/web/teamsst/Video/QuantifiedTeam2Printable.aspx?iTeamID=2314&amp;iSeasonID=2020&amp;iGameSubTypeID=83&amp;offensive=1&amp;pergame=0" TargetMode="External"/><Relationship Id="rId169" Type="http://schemas.openxmlformats.org/officeDocument/2006/relationships/hyperlink" Target="https://www.synergysportstech.com/Synergy/Sport/Basketball/web/teamsst/Video/QuantifiedTeam2Printable.aspx?iTeamID=2066&amp;iSeasonID=2020&amp;iGameSubTypeID=83&amp;offensive=1&amp;pergame=0" TargetMode="External"/><Relationship Id="rId334" Type="http://schemas.openxmlformats.org/officeDocument/2006/relationships/hyperlink" Target="https://www.synergysportstech.com/Synergy/Sport/Basketball/web/teamsst/Video/QuantifiedTeam2Printable.aspx?iTeamID=2375&amp;iSeasonID=2020&amp;iGameSubTypeID=83&amp;offensive=0&amp;pergame=0" TargetMode="External"/><Relationship Id="rId376" Type="http://schemas.openxmlformats.org/officeDocument/2006/relationships/hyperlink" Target="https://www.synergysportstech.com/Synergy/Sport/Basketball/web/teamsst/Video/QuantifiedTeam2Printable.aspx?iTeamID=2394&amp;iSeasonID=2020&amp;iGameSubTypeID=83&amp;offensive=0&amp;pergame=0" TargetMode="External"/><Relationship Id="rId541" Type="http://schemas.openxmlformats.org/officeDocument/2006/relationships/hyperlink" Target="https://www.synergysportstech.com/Synergy/Sport/Basketball/web/teamsst/Video/QuantifiedTeam2Printable.aspx?iTeamID=2179&amp;iSeasonID=2020&amp;iGameSubTypeID=83&amp;offensive=1&amp;pergame=0" TargetMode="External"/><Relationship Id="rId583" Type="http://schemas.openxmlformats.org/officeDocument/2006/relationships/hyperlink" Target="https://www.synergysportstech.com/Synergy/Sport/Basketball/web/teamsst/Video/QuantifiedTeam2Printable.aspx?iTeamID=2157&amp;iSeasonID=2020&amp;iGameSubTypeID=83&amp;offensive=1&amp;pergame=0" TargetMode="External"/><Relationship Id="rId639" Type="http://schemas.openxmlformats.org/officeDocument/2006/relationships/hyperlink" Target="https://www.synergysportstech.com/Synergy/Sport/Basketball/web/teamsst/Video/QuantifiedTeam2Printable.aspx?iTeamID=963&amp;iSeasonID=2020&amp;iGameSubTypeID=83&amp;offensive=1&amp;pergame=0" TargetMode="External"/><Relationship Id="rId4" Type="http://schemas.openxmlformats.org/officeDocument/2006/relationships/hyperlink" Target="https://www.synergysportstech.com/Synergy/Sport/Basketball/web/teamsst/Video/QuantifiedTeam2Printable.aspx?iTeamID=2339&amp;iSeasonID=2020&amp;iGameSubTypeID=83&amp;offensive=0&amp;pergame=0" TargetMode="External"/><Relationship Id="rId180" Type="http://schemas.openxmlformats.org/officeDocument/2006/relationships/hyperlink" Target="https://www.synergysportstech.com/Synergy/Sport/Basketball/web/teamsst/Video/QuantifiedTeam2Printable.aspx?iTeamID=987&amp;iSeasonID=2020&amp;iGameSubTypeID=83&amp;offensive=0&amp;pergame=0" TargetMode="External"/><Relationship Id="rId236" Type="http://schemas.openxmlformats.org/officeDocument/2006/relationships/hyperlink" Target="https://www.synergysportstech.com/Synergy/Sport/Basketball/web/teamsst/Video/QuantifiedTeam2Printable.aspx?iTeamID=2272&amp;iSeasonID=2020&amp;iGameSubTypeID=83&amp;offensive=0&amp;pergame=0" TargetMode="External"/><Relationship Id="rId278" Type="http://schemas.openxmlformats.org/officeDocument/2006/relationships/hyperlink" Target="https://www.synergysportstech.com/Synergy/Sport/Basketball/web/teamsst/Video/QuantifiedTeam2Printable.aspx?iTeamID=2337&amp;iSeasonID=2020&amp;iGameSubTypeID=83&amp;offensive=0&amp;pergame=0" TargetMode="External"/><Relationship Id="rId401" Type="http://schemas.openxmlformats.org/officeDocument/2006/relationships/hyperlink" Target="https://www.synergysportstech.com/Synergy/Sport/Basketball/web/teamsst/Video/QuantifiedTeam2Printable.aspx?iTeamID=2101&amp;iSeasonID=2020&amp;iGameSubTypeID=83&amp;offensive=1&amp;pergame=0" TargetMode="External"/><Relationship Id="rId443" Type="http://schemas.openxmlformats.org/officeDocument/2006/relationships/hyperlink" Target="https://www.synergysportstech.com/Synergy/Sport/Basketball/web/teamsst/Video/QuantifiedTeam2Printable.aspx?iTeamID=2341&amp;iSeasonID=2020&amp;iGameSubTypeID=83&amp;offensive=1&amp;pergame=0" TargetMode="External"/><Relationship Id="rId650" Type="http://schemas.openxmlformats.org/officeDocument/2006/relationships/hyperlink" Target="https://www.synergysportstech.com/Synergy/Sport/Basketball/web/teamsst/Video/QuantifiedTeam2Printable.aspx?iTeamID=2285&amp;iSeasonID=2020&amp;iGameSubTypeID=83&amp;offensive=0&amp;pergame=0" TargetMode="External"/><Relationship Id="rId303" Type="http://schemas.openxmlformats.org/officeDocument/2006/relationships/hyperlink" Target="https://www.synergysportstech.com/Synergy/Sport/Basketball/web/teamsst/Video/QuantifiedTeam2Printable.aspx?iTeamID=978&amp;iSeasonID=2020&amp;iGameSubTypeID=83&amp;offensive=1&amp;pergame=0" TargetMode="External"/><Relationship Id="rId485" Type="http://schemas.openxmlformats.org/officeDocument/2006/relationships/hyperlink" Target="https://www.synergysportstech.com/Synergy/Sport/Basketball/web/teamsst/Video/QuantifiedTeam2Printable.aspx?iTeamID=2287&amp;iSeasonID=2020&amp;iGameSubTypeID=83&amp;offensive=1&amp;pergame=0" TargetMode="External"/><Relationship Id="rId42" Type="http://schemas.openxmlformats.org/officeDocument/2006/relationships/hyperlink" Target="https://www.synergysportstech.com/Synergy/Sport/Basketball/web/teamsst/Video/QuantifiedTeam2Printable.aspx?iTeamID=2161&amp;iSeasonID=2020&amp;iGameSubTypeID=83&amp;offensive=0&amp;pergame=0" TargetMode="External"/><Relationship Id="rId84" Type="http://schemas.openxmlformats.org/officeDocument/2006/relationships/hyperlink" Target="https://www.synergysportstech.com/Synergy/Sport/Basketball/web/teamsst/Video/QuantifiedTeam2Printable.aspx?iTeamID=2093&amp;iSeasonID=2020&amp;iGameSubTypeID=83&amp;offensive=0&amp;pergame=0" TargetMode="External"/><Relationship Id="rId138" Type="http://schemas.openxmlformats.org/officeDocument/2006/relationships/hyperlink" Target="https://www.synergysportstech.com/Synergy/Sport/Basketball/web/teamsst/Video/QuantifiedTeam2Printable.aspx?iTeamID=2327&amp;iSeasonID=2020&amp;iGameSubTypeID=83&amp;offensive=0&amp;pergame=0" TargetMode="External"/><Relationship Id="rId345" Type="http://schemas.openxmlformats.org/officeDocument/2006/relationships/hyperlink" Target="https://www.synergysportstech.com/Synergy/Sport/Basketball/web/teamsst/Video/QuantifiedTeam2Printable.aspx?iTeamID=2378&amp;iSeasonID=2020&amp;iGameSubTypeID=83&amp;offensive=1&amp;pergame=0" TargetMode="External"/><Relationship Id="rId387" Type="http://schemas.openxmlformats.org/officeDocument/2006/relationships/hyperlink" Target="https://www.synergysportstech.com/Synergy/Sport/Basketball/web/teamsst/Video/QuantifiedTeam2Printable.aspx?iTeamID=2621&amp;iSeasonID=2020&amp;iGameSubTypeID=83&amp;offensive=1&amp;pergame=0" TargetMode="External"/><Relationship Id="rId510" Type="http://schemas.openxmlformats.org/officeDocument/2006/relationships/hyperlink" Target="https://www.synergysportstech.com/Synergy/Sport/Basketball/web/teamsst/Video/QuantifiedTeam2Printable.aspx?iTeamID=2275&amp;iSeasonID=2020&amp;iGameSubTypeID=83&amp;offensive=0&amp;pergame=0" TargetMode="External"/><Relationship Id="rId552" Type="http://schemas.openxmlformats.org/officeDocument/2006/relationships/hyperlink" Target="https://www.synergysportstech.com/Synergy/Sport/Basketball/web/teamsst/Video/QuantifiedTeam2Printable.aspx?iTeamID=2074&amp;iSeasonID=2020&amp;iGameSubTypeID=83&amp;offensive=0&amp;pergame=0" TargetMode="External"/><Relationship Id="rId594" Type="http://schemas.openxmlformats.org/officeDocument/2006/relationships/hyperlink" Target="https://www.synergysportstech.com/Synergy/Sport/Basketball/web/teamsst/Video/QuantifiedTeam2Printable.aspx?iTeamID=2288&amp;iSeasonID=2020&amp;iGameSubTypeID=83&amp;offensive=0&amp;pergame=0" TargetMode="External"/><Relationship Id="rId608" Type="http://schemas.openxmlformats.org/officeDocument/2006/relationships/hyperlink" Target="https://www.synergysportstech.com/Synergy/Sport/Basketball/web/teamsst/Video/QuantifiedTeam2Printable.aspx?iTeamID=2621&amp;iSeasonID=2020&amp;iGameSubTypeID=83&amp;offensive=0&amp;pergame=0" TargetMode="External"/><Relationship Id="rId191" Type="http://schemas.openxmlformats.org/officeDocument/2006/relationships/hyperlink" Target="https://www.synergysportstech.com/Synergy/Sport/Basketball/web/teamsst/Video/QuantifiedTeam2Printable.aspx?iTeamID=997&amp;iSeasonID=2020&amp;iGameSubTypeID=83&amp;offensive=1&amp;pergame=0" TargetMode="External"/><Relationship Id="rId205" Type="http://schemas.openxmlformats.org/officeDocument/2006/relationships/hyperlink" Target="https://www.synergysportstech.com/Synergy/Sport/Basketball/web/teamsst/Video/QuantifiedTeam2Printable.aspx?iTeamID=2288&amp;iSeasonID=2020&amp;iGameSubTypeID=83&amp;offensive=1&amp;pergame=0" TargetMode="External"/><Relationship Id="rId247" Type="http://schemas.openxmlformats.org/officeDocument/2006/relationships/hyperlink" Target="https://www.synergysportstech.com/Synergy/Sport/Basketball/web/teamsst/Video/QuantifiedTeam2Printable.aspx?iTeamID=2334&amp;iSeasonID=2020&amp;iGameSubTypeID=83&amp;offensive=1&amp;pergame=0" TargetMode="External"/><Relationship Id="rId412" Type="http://schemas.openxmlformats.org/officeDocument/2006/relationships/hyperlink" Target="https://www.synergysportstech.com/Synergy/Sport/Basketball/web/teamsst/Video/QuantifiedTeam2Printable.aspx?iTeamID=2227&amp;iSeasonID=2020&amp;iGameSubTypeID=83&amp;offensive=0&amp;pergame=0" TargetMode="External"/><Relationship Id="rId107" Type="http://schemas.openxmlformats.org/officeDocument/2006/relationships/hyperlink" Target="https://www.synergysportstech.com/Synergy/Sport/Basketball/web/teamsst/Video/QuantifiedTeam2Printable.aspx?iTeamID=2365&amp;iSeasonID=2020&amp;iGameSubTypeID=83&amp;offensive=1&amp;pergame=0" TargetMode="External"/><Relationship Id="rId289" Type="http://schemas.openxmlformats.org/officeDocument/2006/relationships/hyperlink" Target="https://www.synergysportstech.com/Synergy/Sport/Basketball/web/teamsst/Video/QuantifiedTeam2Printable.aspx?iTeamID=2391&amp;iSeasonID=2020&amp;iGameSubTypeID=83&amp;offensive=1&amp;pergame=0" TargetMode="External"/><Relationship Id="rId454" Type="http://schemas.openxmlformats.org/officeDocument/2006/relationships/hyperlink" Target="https://www.synergysportstech.com/Synergy/Sport/Basketball/web/teamsst/Video/QuantifiedTeam2Printable.aspx?iTeamID=2231&amp;iSeasonID=2020&amp;iGameSubTypeID=83&amp;offensive=0&amp;pergame=0" TargetMode="External"/><Relationship Id="rId496" Type="http://schemas.openxmlformats.org/officeDocument/2006/relationships/hyperlink" Target="https://www.synergysportstech.com/Synergy/Sport/Basketball/web/teamsst/Video/QuantifiedTeam2Printable.aspx?iTeamID=2098&amp;iSeasonID=2020&amp;iGameSubTypeID=83&amp;offensive=0&amp;pergame=0" TargetMode="External"/><Relationship Id="rId661" Type="http://schemas.openxmlformats.org/officeDocument/2006/relationships/hyperlink" Target="https://www.synergysportstech.com/Synergy/Sport/Basketball/web/teamsst/Video/QuantifiedTeam2Printable.aspx?iTeamID=2678&amp;iSeasonID=2020&amp;iGameSubTypeID=83&amp;offensive=1&amp;pergame=0" TargetMode="External"/><Relationship Id="rId11" Type="http://schemas.openxmlformats.org/officeDocument/2006/relationships/hyperlink" Target="https://www.synergysportstech.com/Synergy/Sport/Basketball/web/teamsst/Video/QuantifiedTeam2Printable.aspx?iTeamID=965&amp;iSeasonID=2020&amp;iGameSubTypeID=83&amp;offensive=1&amp;pergame=0" TargetMode="External"/><Relationship Id="rId53" Type="http://schemas.openxmlformats.org/officeDocument/2006/relationships/hyperlink" Target="https://www.synergysportstech.com/Synergy/Sport/Basketball/web/teamsst/Video/QuantifiedTeam2Printable.aspx?iTeamID=2281&amp;iSeasonID=2020&amp;iGameSubTypeID=83&amp;offensive=1&amp;pergame=0" TargetMode="External"/><Relationship Id="rId149" Type="http://schemas.openxmlformats.org/officeDocument/2006/relationships/hyperlink" Target="https://www.synergysportstech.com/Synergy/Sport/Basketball/web/teamsst/Video/QuantifiedTeam2Printable.aspx?iTeamID=2262&amp;iSeasonID=2020&amp;iGameSubTypeID=83&amp;offensive=1&amp;pergame=0" TargetMode="External"/><Relationship Id="rId314" Type="http://schemas.openxmlformats.org/officeDocument/2006/relationships/hyperlink" Target="https://www.synergysportstech.com/Synergy/Sport/Basketball/web/teamsst/Video/QuantifiedTeam2Printable.aspx?iTeamID=2202&amp;iSeasonID=2020&amp;iGameSubTypeID=83&amp;offensive=0&amp;pergame=0" TargetMode="External"/><Relationship Id="rId356" Type="http://schemas.openxmlformats.org/officeDocument/2006/relationships/hyperlink" Target="https://www.synergysportstech.com/Synergy/Sport/Basketball/web/teamsst/Video/QuantifiedTeam2Printable.aspx?iTeamID=2403&amp;iSeasonID=2020&amp;iGameSubTypeID=83&amp;offensive=0&amp;pergame=0" TargetMode="External"/><Relationship Id="rId398" Type="http://schemas.openxmlformats.org/officeDocument/2006/relationships/hyperlink" Target="https://www.synergysportstech.com/Synergy/Sport/Basketball/web/teamsst/Video/QuantifiedTeam2Printable.aspx?iTeamID=2289&amp;iSeasonID=2020&amp;iGameSubTypeID=83&amp;offensive=0&amp;pergame=0" TargetMode="External"/><Relationship Id="rId521" Type="http://schemas.openxmlformats.org/officeDocument/2006/relationships/hyperlink" Target="https://www.synergysportstech.com/Synergy/Sport/Basketball/web/teamsst/Video/QuantifiedTeam2Printable.aspx?iTeamID=2062&amp;iSeasonID=2020&amp;iGameSubTypeID=83&amp;offensive=1&amp;pergame=0" TargetMode="External"/><Relationship Id="rId563" Type="http://schemas.openxmlformats.org/officeDocument/2006/relationships/hyperlink" Target="https://www.synergysportstech.com/Synergy/Sport/Basketball/web/teamsst/Video/QuantifiedTeam2Printable.aspx?iTeamID=2388&amp;iSeasonID=2020&amp;iGameSubTypeID=83&amp;offensive=1&amp;pergame=0" TargetMode="External"/><Relationship Id="rId619" Type="http://schemas.openxmlformats.org/officeDocument/2006/relationships/hyperlink" Target="https://www.synergysportstech.com/Synergy/Sport/Basketball/web/teamsst/Video/QuantifiedTeam2Printable.aspx?iTeamID=2187&amp;iSeasonID=2020&amp;iGameSubTypeID=83&amp;offensive=1&amp;pergame=0" TargetMode="External"/><Relationship Id="rId95" Type="http://schemas.openxmlformats.org/officeDocument/2006/relationships/hyperlink" Target="https://www.synergysportstech.com/Synergy/Sport/Basketball/web/teamsst/Video/QuantifiedTeam2Printable.aspx?iTeamID=2181&amp;iSeasonID=2020&amp;iGameSubTypeID=83&amp;offensive=1&amp;pergame=0" TargetMode="External"/><Relationship Id="rId160" Type="http://schemas.openxmlformats.org/officeDocument/2006/relationships/hyperlink" Target="https://www.synergysportstech.com/Synergy/Sport/Basketball/web/teamsst/Video/QuantifiedTeam2Printable.aspx?iTeamID=2076&amp;iSeasonID=2020&amp;iGameSubTypeID=83&amp;offensive=0&amp;pergame=0" TargetMode="External"/><Relationship Id="rId216" Type="http://schemas.openxmlformats.org/officeDocument/2006/relationships/hyperlink" Target="https://www.synergysportstech.com/Synergy/Sport/Basketball/web/teamsst/Video/QuantifiedTeam2Printable.aspx?iTeamID=2223&amp;iSeasonID=2020&amp;iGameSubTypeID=83&amp;offensive=0&amp;pergame=0" TargetMode="External"/><Relationship Id="rId423" Type="http://schemas.openxmlformats.org/officeDocument/2006/relationships/hyperlink" Target="https://www.synergysportstech.com/Synergy/Sport/Basketball/web/teamsst/Video/QuantifiedTeam2Printable.aspx?iTeamID=2326&amp;iSeasonID=2020&amp;iGameSubTypeID=83&amp;offensive=1&amp;pergame=0" TargetMode="External"/><Relationship Id="rId258" Type="http://schemas.openxmlformats.org/officeDocument/2006/relationships/hyperlink" Target="https://www.synergysportstech.com/Synergy/Sport/Basketball/web/teamsst/Video/QuantifiedTeam2Printable.aspx?iTeamID=2321&amp;iSeasonID=2020&amp;iGameSubTypeID=83&amp;offensive=0&amp;pergame=0" TargetMode="External"/><Relationship Id="rId465" Type="http://schemas.openxmlformats.org/officeDocument/2006/relationships/hyperlink" Target="https://www.synergysportstech.com/Synergy/Sport/Basketball/web/teamsst/Video/QuantifiedTeam2Printable.aspx?iTeamID=2386&amp;iSeasonID=2020&amp;iGameSubTypeID=83&amp;offensive=1&amp;pergame=0" TargetMode="External"/><Relationship Id="rId630" Type="http://schemas.openxmlformats.org/officeDocument/2006/relationships/hyperlink" Target="https://www.synergysportstech.com/Synergy/Sport/Basketball/web/teamsst/Video/QuantifiedTeam2Printable.aspx?iTeamID=2277&amp;iSeasonID=2020&amp;iGameSubTypeID=83&amp;offensive=0&amp;pergame=0" TargetMode="External"/><Relationship Id="rId672" Type="http://schemas.openxmlformats.org/officeDocument/2006/relationships/hyperlink" Target="https://www.synergysportstech.com/Synergy/Sport/Basketball/web/teamsst/Video/QuantifiedTeam2Printable.aspx?iTeamID=2228&amp;iSeasonID=2020&amp;iGameSubTypeID=83&amp;offensive=0&amp;pergame=0" TargetMode="External"/><Relationship Id="rId22" Type="http://schemas.openxmlformats.org/officeDocument/2006/relationships/hyperlink" Target="https://www.synergysportstech.com/Synergy/Sport/Basketball/web/teamsst/Video/QuantifiedTeam2Printable.aspx?iTeamID=2215&amp;iSeasonID=2020&amp;iGameSubTypeID=83&amp;offensive=0&amp;pergame=0" TargetMode="External"/><Relationship Id="rId64" Type="http://schemas.openxmlformats.org/officeDocument/2006/relationships/hyperlink" Target="https://www.synergysportstech.com/Synergy/Sport/Basketball/web/teamsst/Video/QuantifiedTeam2Printable.aspx?iTeamID=2302&amp;iSeasonID=2020&amp;iGameSubTypeID=83&amp;offensive=0&amp;pergame=0" TargetMode="External"/><Relationship Id="rId118" Type="http://schemas.openxmlformats.org/officeDocument/2006/relationships/hyperlink" Target="https://www.synergysportstech.com/Synergy/Sport/Basketball/web/teamsst/Video/QuantifiedTeam2Printable.aspx?iTeamID=2347&amp;iSeasonID=2020&amp;iGameSubTypeID=83&amp;offensive=0&amp;pergame=0" TargetMode="External"/><Relationship Id="rId325" Type="http://schemas.openxmlformats.org/officeDocument/2006/relationships/hyperlink" Target="https://www.synergysportstech.com/Synergy/Sport/Basketball/web/teamsst/Video/QuantifiedTeam2Printable.aspx?iTeamID=2085&amp;iSeasonID=2020&amp;iGameSubTypeID=83&amp;offensive=1&amp;pergame=0" TargetMode="External"/><Relationship Id="rId367" Type="http://schemas.openxmlformats.org/officeDocument/2006/relationships/hyperlink" Target="https://www.synergysportstech.com/Synergy/Sport/Basketball/web/teamsst/Video/QuantifiedTeam2Printable.aspx?iTeamID=964&amp;iSeasonID=2020&amp;iGameSubTypeID=83&amp;offensive=1&amp;pergame=0" TargetMode="External"/><Relationship Id="rId532" Type="http://schemas.openxmlformats.org/officeDocument/2006/relationships/hyperlink" Target="https://www.synergysportstech.com/Synergy/Sport/Basketball/web/teamsst/Video/QuantifiedTeam2Printable.aspx?iTeamID=2386&amp;iSeasonID=2020&amp;iGameSubTypeID=83&amp;offensive=0&amp;pergame=0" TargetMode="External"/><Relationship Id="rId574" Type="http://schemas.openxmlformats.org/officeDocument/2006/relationships/hyperlink" Target="https://www.synergysportstech.com/Synergy/Sport/Basketball/web/teamsst/Video/QuantifiedTeam2Printable.aspx?iTeamID=995&amp;iSeasonID=2020&amp;iGameSubTypeID=83&amp;offensive=0&amp;pergame=0" TargetMode="External"/><Relationship Id="rId171" Type="http://schemas.openxmlformats.org/officeDocument/2006/relationships/hyperlink" Target="https://www.synergysportstech.com/Synergy/Sport/Basketball/web/teamsst/Video/QuantifiedTeam2Printable.aspx?iTeamID=2236&amp;iSeasonID=2020&amp;iGameSubTypeID=83&amp;offensive=1&amp;pergame=0" TargetMode="External"/><Relationship Id="rId227" Type="http://schemas.openxmlformats.org/officeDocument/2006/relationships/hyperlink" Target="https://www.synergysportstech.com/Synergy/Sport/Basketball/web/teamsst/Video/QuantifiedTeam2Printable.aspx?iTeamID=2233&amp;iSeasonID=2020&amp;iGameSubTypeID=83&amp;offensive=1&amp;pergame=0" TargetMode="External"/><Relationship Id="rId269" Type="http://schemas.openxmlformats.org/officeDocument/2006/relationships/hyperlink" Target="https://www.synergysportstech.com/Synergy/Sport/Basketball/web/teamsst/Video/QuantifiedTeam2Printable.aspx?iTeamID=2374&amp;iSeasonID=2020&amp;iGameSubTypeID=83&amp;offensive=1&amp;pergame=0" TargetMode="External"/><Relationship Id="rId434" Type="http://schemas.openxmlformats.org/officeDocument/2006/relationships/hyperlink" Target="https://www.synergysportstech.com/Synergy/Sport/Basketball/web/teamsst/Video/QuantifiedTeam2Printable.aspx?iTeamID=5600&amp;iSeasonID=2020&amp;iGameSubTypeID=83&amp;offensive=0&amp;pergame=0" TargetMode="External"/><Relationship Id="rId476" Type="http://schemas.openxmlformats.org/officeDocument/2006/relationships/hyperlink" Target="https://www.synergysportstech.com/Synergy/Sport/Basketball/web/teamsst/Video/QuantifiedTeam2Printable.aspx?iTeamID=2244&amp;iSeasonID=2020&amp;iGameSubTypeID=83&amp;offensive=0&amp;pergame=0" TargetMode="External"/><Relationship Id="rId641" Type="http://schemas.openxmlformats.org/officeDocument/2006/relationships/hyperlink" Target="https://www.synergysportstech.com/Synergy/Sport/Basketball/web/teamsst/Video/QuantifiedTeam2Printable.aspx?iTeamID=2259&amp;iSeasonID=2020&amp;iGameSubTypeID=83&amp;offensive=1&amp;pergame=0" TargetMode="External"/><Relationship Id="rId683" Type="http://schemas.openxmlformats.org/officeDocument/2006/relationships/hyperlink" Target="https://www.synergysportstech.com/Synergy/Sport/Basketball/web/teamsst/Video/QuantifiedTeam2Printable.aspx?iTeamID=2271&amp;iSeasonID=2020&amp;iGameSubTypeID=83&amp;offensive=1&amp;pergame=0" TargetMode="External"/><Relationship Id="rId33" Type="http://schemas.openxmlformats.org/officeDocument/2006/relationships/hyperlink" Target="https://www.synergysportstech.com/Synergy/Sport/Basketball/web/teamsst/Video/QuantifiedTeam2Printable.aspx?iTeamID=970&amp;iSeasonID=2020&amp;iGameSubTypeID=83&amp;offensive=1&amp;pergame=0" TargetMode="External"/><Relationship Id="rId129" Type="http://schemas.openxmlformats.org/officeDocument/2006/relationships/hyperlink" Target="https://www.synergysportstech.com/Synergy/Sport/Basketball/web/teamsst/Video/QuantifiedTeam2Printable.aspx?iTeamID=2263&amp;iSeasonID=2020&amp;iGameSubTypeID=83&amp;offensive=1&amp;pergame=0" TargetMode="External"/><Relationship Id="rId280" Type="http://schemas.openxmlformats.org/officeDocument/2006/relationships/hyperlink" Target="https://www.synergysportstech.com/Synergy/Sport/Basketball/web/teamsst/Video/QuantifiedTeam2Printable.aspx?iTeamID=2153&amp;iSeasonID=2020&amp;iGameSubTypeID=83&amp;offensive=0&amp;pergame=0" TargetMode="External"/><Relationship Id="rId336" Type="http://schemas.openxmlformats.org/officeDocument/2006/relationships/hyperlink" Target="https://www.synergysportstech.com/Synergy/Sport/Basketball/web/teamsst/Video/QuantifiedTeam2Printable.aspx?iTeamID=2330&amp;iSeasonID=2020&amp;iGameSubTypeID=83&amp;offensive=0&amp;pergame=0" TargetMode="External"/><Relationship Id="rId501" Type="http://schemas.openxmlformats.org/officeDocument/2006/relationships/hyperlink" Target="https://www.synergysportstech.com/Synergy/Sport/Basketball/web/teamsst/Video/QuantifiedTeam2Printable.aspx?iTeamID=2304&amp;iSeasonID=2020&amp;iGameSubTypeID=83&amp;offensive=1&amp;pergame=0" TargetMode="External"/><Relationship Id="rId543" Type="http://schemas.openxmlformats.org/officeDocument/2006/relationships/hyperlink" Target="https://www.synergysportstech.com/Synergy/Sport/Basketball/web/teamsst/Video/QuantifiedTeam2Printable.aspx?iTeamID=2098&amp;iSeasonID=2020&amp;iGameSubTypeID=83&amp;offensive=1&amp;pergame=0" TargetMode="External"/><Relationship Id="rId75" Type="http://schemas.openxmlformats.org/officeDocument/2006/relationships/hyperlink" Target="https://www.synergysportstech.com/Synergy/Sport/Basketball/web/teamsst/Video/QuantifiedTeam2Printable.aspx?iTeamID=1323&amp;iSeasonID=2020&amp;iGameSubTypeID=83&amp;offensive=1&amp;pergame=0" TargetMode="External"/><Relationship Id="rId140" Type="http://schemas.openxmlformats.org/officeDocument/2006/relationships/hyperlink" Target="https://www.synergysportstech.com/Synergy/Sport/Basketball/web/teamsst/Video/QuantifiedTeam2Printable.aspx?iTeamID=2311&amp;iSeasonID=2020&amp;iGameSubTypeID=83&amp;offensive=0&amp;pergame=0" TargetMode="External"/><Relationship Id="rId182" Type="http://schemas.openxmlformats.org/officeDocument/2006/relationships/hyperlink" Target="https://www.synergysportstech.com/Synergy/Sport/Basketball/web/teamsst/Video/QuantifiedTeam2Printable.aspx?iTeamID=2354&amp;iSeasonID=2020&amp;iGameSubTypeID=83&amp;offensive=0&amp;pergame=0" TargetMode="External"/><Relationship Id="rId378" Type="http://schemas.openxmlformats.org/officeDocument/2006/relationships/hyperlink" Target="https://www.synergysportstech.com/Synergy/Sport/Basketball/web/teamsst/Video/QuantifiedTeam2Printable.aspx?iTeamID=2408&amp;iSeasonID=2020&amp;iGameSubTypeID=83&amp;offensive=0&amp;pergame=0" TargetMode="External"/><Relationship Id="rId403" Type="http://schemas.openxmlformats.org/officeDocument/2006/relationships/hyperlink" Target="https://www.synergysportstech.com/Synergy/Sport/Basketball/web/teamsst/Video/QuantifiedTeam2Printable.aspx?iTeamID=2195&amp;iSeasonID=2020&amp;iGameSubTypeID=83&amp;offensive=1&amp;pergame=0" TargetMode="External"/><Relationship Id="rId585" Type="http://schemas.openxmlformats.org/officeDocument/2006/relationships/hyperlink" Target="https://www.synergysportstech.com/Synergy/Sport/Basketball/web/teamsst/Video/QuantifiedTeam2Printable.aspx?iTeamID=2249&amp;iSeasonID=2020&amp;iGameSubTypeID=83&amp;offensive=1&amp;pergame=0" TargetMode="External"/><Relationship Id="rId6" Type="http://schemas.openxmlformats.org/officeDocument/2006/relationships/hyperlink" Target="https://www.synergysportstech.com/Synergy/Sport/Basketball/web/teamsst/Video/QuantifiedTeam2Printable.aspx?iTeamID=2106&amp;iSeasonID=2020&amp;iGameSubTypeID=83&amp;offensive=0&amp;pergame=0" TargetMode="External"/><Relationship Id="rId238" Type="http://schemas.openxmlformats.org/officeDocument/2006/relationships/hyperlink" Target="https://www.synergysportstech.com/Synergy/Sport/Basketball/web/teamsst/Video/QuantifiedTeam2Printable.aspx?iTeamID=999&amp;iSeasonID=2020&amp;iGameSubTypeID=83&amp;offensive=0&amp;pergame=0" TargetMode="External"/><Relationship Id="rId445" Type="http://schemas.openxmlformats.org/officeDocument/2006/relationships/hyperlink" Target="https://www.synergysportstech.com/Synergy/Sport/Basketball/web/teamsst/Video/QuantifiedTeam2Printable.aspx?iTeamID=2173&amp;iSeasonID=2020&amp;iGameSubTypeID=83&amp;offensive=1&amp;pergame=0" TargetMode="External"/><Relationship Id="rId487" Type="http://schemas.openxmlformats.org/officeDocument/2006/relationships/hyperlink" Target="https://www.synergysportstech.com/Synergy/Sport/Basketball/web/teamsst/Video/QuantifiedTeam2Printable.aspx?iTeamID=2402&amp;iSeasonID=2020&amp;iGameSubTypeID=83&amp;offensive=1&amp;pergame=0" TargetMode="External"/><Relationship Id="rId610" Type="http://schemas.openxmlformats.org/officeDocument/2006/relationships/hyperlink" Target="https://www.synergysportstech.com/Synergy/Sport/Basketball/web/teamsst/Video/QuantifiedTeam2Printable.aspx?iTeamID=969&amp;iSeasonID=2020&amp;iGameSubTypeID=83&amp;offensive=0&amp;pergame=0" TargetMode="External"/><Relationship Id="rId652" Type="http://schemas.openxmlformats.org/officeDocument/2006/relationships/hyperlink" Target="https://www.synergysportstech.com/Synergy/Sport/Basketball/web/teamsst/Video/QuantifiedTeam2Printable.aspx?iTeamID=2391&amp;iSeasonID=2020&amp;iGameSubTypeID=83&amp;offensive=0&amp;pergame=0" TargetMode="External"/><Relationship Id="rId291" Type="http://schemas.openxmlformats.org/officeDocument/2006/relationships/hyperlink" Target="https://www.synergysportstech.com/Synergy/Sport/Basketball/web/teamsst/Video/QuantifiedTeam2Printable.aspx?iTeamID=2312&amp;iSeasonID=2020&amp;iGameSubTypeID=83&amp;offensive=1&amp;pergame=0" TargetMode="External"/><Relationship Id="rId305" Type="http://schemas.openxmlformats.org/officeDocument/2006/relationships/hyperlink" Target="https://www.synergysportstech.com/Synergy/Sport/Basketball/web/teamsst/Video/QuantifiedTeam2Printable.aspx?iTeamID=2129&amp;iSeasonID=2020&amp;iGameSubTypeID=83&amp;offensive=1&amp;pergame=0" TargetMode="External"/><Relationship Id="rId347" Type="http://schemas.openxmlformats.org/officeDocument/2006/relationships/hyperlink" Target="https://www.synergysportstech.com/Synergy/Sport/Basketball/web/teamsst/Video/QuantifiedTeam2Printable.aspx?iTeamID=2260&amp;iSeasonID=2020&amp;iGameSubTypeID=83&amp;offensive=1&amp;pergame=0" TargetMode="External"/><Relationship Id="rId512" Type="http://schemas.openxmlformats.org/officeDocument/2006/relationships/hyperlink" Target="https://www.synergysportstech.com/Synergy/Sport/Basketball/web/teamsst/Video/QuantifiedTeam2Printable.aspx?iTeamID=2273&amp;iSeasonID=2020&amp;iGameSubTypeID=83&amp;offensive=0&amp;pergame=0" TargetMode="External"/><Relationship Id="rId44" Type="http://schemas.openxmlformats.org/officeDocument/2006/relationships/hyperlink" Target="https://www.synergysportstech.com/Synergy/Sport/Basketball/web/teamsst/Video/QuantifiedTeam2Printable.aspx?iTeamID=975&amp;iSeasonID=2020&amp;iGameSubTypeID=83&amp;offensive=0&amp;pergame=0" TargetMode="External"/><Relationship Id="rId86" Type="http://schemas.openxmlformats.org/officeDocument/2006/relationships/hyperlink" Target="https://www.synergysportstech.com/Synergy/Sport/Basketball/web/teamsst/Video/QuantifiedTeam2Printable.aspx?iTeamID=2253&amp;iSeasonID=2020&amp;iGameSubTypeID=83&amp;offensive=0&amp;pergame=0" TargetMode="External"/><Relationship Id="rId151" Type="http://schemas.openxmlformats.org/officeDocument/2006/relationships/hyperlink" Target="https://www.synergysportstech.com/Synergy/Sport/Basketball/web/teamsst/Video/QuantifiedTeam2Printable.aspx?iTeamID=2399&amp;iSeasonID=2020&amp;iGameSubTypeID=83&amp;offensive=1&amp;pergame=0" TargetMode="External"/><Relationship Id="rId389" Type="http://schemas.openxmlformats.org/officeDocument/2006/relationships/hyperlink" Target="https://www.synergysportstech.com/Synergy/Sport/Basketball/web/teamsst/Video/QuantifiedTeam2Printable.aspx?iTeamID=2115&amp;iSeasonID=2020&amp;iGameSubTypeID=83&amp;offensive=1&amp;pergame=0" TargetMode="External"/><Relationship Id="rId554" Type="http://schemas.openxmlformats.org/officeDocument/2006/relationships/hyperlink" Target="https://www.synergysportstech.com/Synergy/Sport/Basketball/web/teamsst/Video/QuantifiedTeam2Printable.aspx?iTeamID=2328&amp;iSeasonID=2020&amp;iGameSubTypeID=83&amp;offensive=0&amp;pergame=0" TargetMode="External"/><Relationship Id="rId596" Type="http://schemas.openxmlformats.org/officeDocument/2006/relationships/hyperlink" Target="https://www.synergysportstech.com/Synergy/Sport/Basketball/web/teamsst/Video/QuantifiedTeam2Printable.aspx?iTeamID=2140&amp;iSeasonID=2020&amp;iGameSubTypeID=83&amp;offensive=0&amp;pergame=0" TargetMode="External"/><Relationship Id="rId193" Type="http://schemas.openxmlformats.org/officeDocument/2006/relationships/hyperlink" Target="https://www.synergysportstech.com/Synergy/Sport/Basketball/web/teamsst/Video/QuantifiedTeam2Printable.aspx?iTeamID=2164&amp;iSeasonID=2020&amp;iGameSubTypeID=83&amp;offensive=1&amp;pergame=0" TargetMode="External"/><Relationship Id="rId207" Type="http://schemas.openxmlformats.org/officeDocument/2006/relationships/hyperlink" Target="https://www.synergysportstech.com/Synergy/Sport/Basketball/web/teamsst/Video/QuantifiedTeam2Printable.aspx?iTeamID=2342&amp;iSeasonID=2020&amp;iGameSubTypeID=83&amp;offensive=1&amp;pergame=0" TargetMode="External"/><Relationship Id="rId249" Type="http://schemas.openxmlformats.org/officeDocument/2006/relationships/hyperlink" Target="https://www.synergysportstech.com/Synergy/Sport/Basketball/web/teamsst/Video/QuantifiedTeam2Printable.aspx?iTeamID=2305&amp;iSeasonID=2020&amp;iGameSubTypeID=83&amp;offensive=1&amp;pergame=0" TargetMode="External"/><Relationship Id="rId414" Type="http://schemas.openxmlformats.org/officeDocument/2006/relationships/hyperlink" Target="https://www.synergysportstech.com/Synergy/Sport/Basketball/web/teamsst/Video/QuantifiedTeam2Printable.aspx?iTeamID=2753&amp;iSeasonID=2020&amp;iGameSubTypeID=83&amp;offensive=0&amp;pergame=0" TargetMode="External"/><Relationship Id="rId456" Type="http://schemas.openxmlformats.org/officeDocument/2006/relationships/hyperlink" Target="https://www.synergysportstech.com/Synergy/Sport/Basketball/web/teamsst/Video/QuantifiedTeam2Printable.aspx?iTeamID=2109&amp;iSeasonID=2020&amp;iGameSubTypeID=83&amp;offensive=0&amp;pergame=0" TargetMode="External"/><Relationship Id="rId498" Type="http://schemas.openxmlformats.org/officeDocument/2006/relationships/hyperlink" Target="https://www.synergysportstech.com/Synergy/Sport/Basketball/web/teamsst/Video/QuantifiedTeam2Printable.aspx?iTeamID=2096&amp;iSeasonID=2020&amp;iGameSubTypeID=83&amp;offensive=0&amp;pergame=0" TargetMode="External"/><Relationship Id="rId621" Type="http://schemas.openxmlformats.org/officeDocument/2006/relationships/hyperlink" Target="https://www.synergysportstech.com/Synergy/Sport/Basketball/web/teamsst/Video/QuantifiedTeam2Printable.aspx?iTeamID=2337&amp;iSeasonID=2020&amp;iGameSubTypeID=83&amp;offensive=1&amp;pergame=0" TargetMode="External"/><Relationship Id="rId663" Type="http://schemas.openxmlformats.org/officeDocument/2006/relationships/hyperlink" Target="https://www.synergysportstech.com/Synergy/Sport/Basketball/web/teamsst/Video/QuantifiedTeam2Printable.aspx?iTeamID=2223&amp;iSeasonID=2020&amp;iGameSubTypeID=83&amp;offensive=1&amp;pergame=0" TargetMode="External"/><Relationship Id="rId13" Type="http://schemas.openxmlformats.org/officeDocument/2006/relationships/hyperlink" Target="https://www.synergysportstech.com/Synergy/Sport/Basketball/web/teamsst/Video/QuantifiedTeam2Printable.aspx?iTeamID=2093&amp;iSeasonID=2020&amp;iGameSubTypeID=83&amp;offensive=1&amp;pergame=0" TargetMode="External"/><Relationship Id="rId109" Type="http://schemas.openxmlformats.org/officeDocument/2006/relationships/hyperlink" Target="https://www.synergysportstech.com/Synergy/Sport/Basketball/web/teamsst/Video/QuantifiedTeam2Printable.aspx?iTeamID=2089&amp;iSeasonID=2020&amp;iGameSubTypeID=83&amp;offensive=1&amp;pergame=0" TargetMode="External"/><Relationship Id="rId260" Type="http://schemas.openxmlformats.org/officeDocument/2006/relationships/hyperlink" Target="https://www.synergysportstech.com/Synergy/Sport/Basketball/web/teamsst/Video/QuantifiedTeam2Printable.aspx?iTeamID=2306&amp;iSeasonID=2020&amp;iGameSubTypeID=83&amp;offensive=0&amp;pergame=0" TargetMode="External"/><Relationship Id="rId316" Type="http://schemas.openxmlformats.org/officeDocument/2006/relationships/hyperlink" Target="https://www.synergysportstech.com/Synergy/Sport/Basketball/web/teamsst/Video/QuantifiedTeam2Printable.aspx?iTeamID=2173&amp;iSeasonID=2020&amp;iGameSubTypeID=83&amp;offensive=0&amp;pergame=0" TargetMode="External"/><Relationship Id="rId523" Type="http://schemas.openxmlformats.org/officeDocument/2006/relationships/hyperlink" Target="https://www.synergysportstech.com/Synergy/Sport/Basketball/web/teamsst/Video/QuantifiedTeam2Printable.aspx?iTeamID=2286&amp;iSeasonID=2020&amp;iGameSubTypeID=83&amp;offensive=1&amp;pergame=0" TargetMode="External"/><Relationship Id="rId55" Type="http://schemas.openxmlformats.org/officeDocument/2006/relationships/hyperlink" Target="https://www.synergysportstech.com/Synergy/Sport/Basketball/web/teamsst/Video/QuantifiedTeam2Printable.aspx?iTeamID=2134&amp;iSeasonID=2020&amp;iGameSubTypeID=83&amp;offensive=1&amp;pergame=0" TargetMode="External"/><Relationship Id="rId97" Type="http://schemas.openxmlformats.org/officeDocument/2006/relationships/hyperlink" Target="https://www.synergysportstech.com/Synergy/Sport/Basketball/web/teamsst/Video/QuantifiedTeam2Printable.aspx?iTeamID=2657&amp;iSeasonID=2020&amp;iGameSubTypeID=83&amp;offensive=1&amp;pergame=0" TargetMode="External"/><Relationship Id="rId120" Type="http://schemas.openxmlformats.org/officeDocument/2006/relationships/hyperlink" Target="https://www.synergysportstech.com/Synergy/Sport/Basketball/web/teamsst/Video/QuantifiedTeam2Printable.aspx?iTeamID=2166&amp;iSeasonID=2020&amp;iGameSubTypeID=83&amp;offensive=0&amp;pergame=0" TargetMode="External"/><Relationship Id="rId358" Type="http://schemas.openxmlformats.org/officeDocument/2006/relationships/hyperlink" Target="https://www.synergysportstech.com/Synergy/Sport/Basketball/web/teamsst/Video/QuantifiedTeam2Printable.aspx?iTeamID=2378&amp;iSeasonID=2020&amp;iGameSubTypeID=83&amp;offensive=0&amp;pergame=0" TargetMode="External"/><Relationship Id="rId565" Type="http://schemas.openxmlformats.org/officeDocument/2006/relationships/hyperlink" Target="https://www.synergysportstech.com/Synergy/Sport/Basketball/web/teamsst/Video/QuantifiedTeam2Printable.aspx?iTeamID=2159&amp;iSeasonID=2020&amp;iGameSubTypeID=83&amp;offensive=1&amp;pergame=0" TargetMode="External"/><Relationship Id="rId162" Type="http://schemas.openxmlformats.org/officeDocument/2006/relationships/hyperlink" Target="https://www.synergysportstech.com/Synergy/Sport/Basketball/web/teamsst/Video/QuantifiedTeam2Printable.aspx?iTeamID=2245&amp;iSeasonID=2020&amp;iGameSubTypeID=83&amp;offensive=0&amp;pergame=0" TargetMode="External"/><Relationship Id="rId218" Type="http://schemas.openxmlformats.org/officeDocument/2006/relationships/hyperlink" Target="https://www.synergysportstech.com/Synergy/Sport/Basketball/web/teamsst/Video/QuantifiedTeam2Printable.aspx?iTeamID=2205&amp;iSeasonID=2020&amp;iGameSubTypeID=83&amp;offensive=0&amp;pergame=0" TargetMode="External"/><Relationship Id="rId425" Type="http://schemas.openxmlformats.org/officeDocument/2006/relationships/hyperlink" Target="https://www.synergysportstech.com/Synergy/Sport/Basketball/web/teamsst/Video/QuantifiedTeam2Printable.aspx?iTeamID=2137&amp;iSeasonID=2020&amp;iGameSubTypeID=83&amp;offensive=1&amp;pergame=0" TargetMode="External"/><Relationship Id="rId467" Type="http://schemas.openxmlformats.org/officeDocument/2006/relationships/hyperlink" Target="https://www.synergysportstech.com/Synergy/Sport/Basketball/web/teamsst/Video/QuantifiedTeam2Printable.aspx?iTeamID=2408&amp;iSeasonID=2020&amp;iGameSubTypeID=83&amp;offensive=1&amp;pergame=0" TargetMode="External"/><Relationship Id="rId632" Type="http://schemas.openxmlformats.org/officeDocument/2006/relationships/hyperlink" Target="https://www.synergysportstech.com/Synergy/Sport/Basketball/web/teamsst/Video/QuantifiedTeam2Printable.aspx?iTeamID=2404&amp;iSeasonID=2020&amp;iGameSubTypeID=83&amp;offensive=0&amp;pergame=0" TargetMode="External"/><Relationship Id="rId271" Type="http://schemas.openxmlformats.org/officeDocument/2006/relationships/hyperlink" Target="https://www.synergysportstech.com/Synergy/Sport/Basketball/web/teamsst/Video/QuantifiedTeam2Printable.aspx?iTeamID=993&amp;iSeasonID=2020&amp;iGameSubTypeID=83&amp;offensive=1&amp;pergame=0" TargetMode="External"/><Relationship Id="rId674" Type="http://schemas.openxmlformats.org/officeDocument/2006/relationships/hyperlink" Target="https://www.synergysportstech.com/Synergy/Sport/Basketball/web/teamsst/Video/QuantifiedTeam2Printable.aspx?iTeamID=2271&amp;iSeasonID=2020&amp;iGameSubTypeID=83&amp;offensive=0&amp;pergame=0" TargetMode="External"/><Relationship Id="rId24" Type="http://schemas.openxmlformats.org/officeDocument/2006/relationships/hyperlink" Target="https://www.synergysportstech.com/Synergy/Sport/Basketball/web/teamsst/Video/QuantifiedTeam2Printable.aspx?iTeamID=2349&amp;iSeasonID=2020&amp;iGameSubTypeID=83&amp;offensive=0&amp;pergame=0" TargetMode="External"/><Relationship Id="rId66" Type="http://schemas.openxmlformats.org/officeDocument/2006/relationships/hyperlink" Target="https://www.synergysportstech.com/Synergy/Sport/Basketball/web/teamsst/Video/QuantifiedTeam2Printable.aspx?iTeamID=2384&amp;iSeasonID=2020&amp;iGameSubTypeID=83&amp;offensive=0&amp;pergame=0" TargetMode="External"/><Relationship Id="rId131" Type="http://schemas.openxmlformats.org/officeDocument/2006/relationships/hyperlink" Target="https://www.synergysportstech.com/Synergy/Sport/Basketball/web/teamsst/Video/QuantifiedTeam2Printable.aspx?iTeamID=2366&amp;iSeasonID=2020&amp;iGameSubTypeID=83&amp;offensive=1&amp;pergame=0" TargetMode="External"/><Relationship Id="rId327" Type="http://schemas.openxmlformats.org/officeDocument/2006/relationships/hyperlink" Target="https://www.synergysportstech.com/Synergy/Sport/Basketball/web/teamsst/Video/QuantifiedTeam2Printable.aspx?iTeamID=2369&amp;iSeasonID=2020&amp;iGameSubTypeID=83&amp;offensive=1&amp;pergame=0" TargetMode="External"/><Relationship Id="rId369" Type="http://schemas.openxmlformats.org/officeDocument/2006/relationships/hyperlink" Target="https://www.synergysportstech.com/Synergy/Sport/Basketball/web/teamsst/Video/QuantifiedTeam2Printable.aspx?iTeamID=2163&amp;iSeasonID=2020&amp;iGameSubTypeID=83&amp;offensive=1&amp;pergame=0" TargetMode="External"/><Relationship Id="rId534" Type="http://schemas.openxmlformats.org/officeDocument/2006/relationships/hyperlink" Target="https://www.synergysportstech.com/Synergy/Sport/Basketball/web/teamsst/Video/QuantifiedTeam2Printable.aspx?iTeamID=2287&amp;iSeasonID=2020&amp;iGameSubTypeID=83&amp;offensive=0&amp;pergame=0" TargetMode="External"/><Relationship Id="rId576" Type="http://schemas.openxmlformats.org/officeDocument/2006/relationships/hyperlink" Target="https://www.synergysportstech.com/Synergy/Sport/Basketball/web/teamsst/Video/QuantifiedTeam2Printable.aspx?iTeamID=986&amp;iSeasonID=2020&amp;iGameSubTypeID=83&amp;offensive=0&amp;pergame=0" TargetMode="External"/><Relationship Id="rId173" Type="http://schemas.openxmlformats.org/officeDocument/2006/relationships/hyperlink" Target="https://www.synergysportstech.com/Synergy/Sport/Basketball/web/teamsst/Video/QuantifiedTeam2Printable.aspx?iTeamID=2278&amp;iSeasonID=2020&amp;iGameSubTypeID=83&amp;offensive=1&amp;pergame=0" TargetMode="External"/><Relationship Id="rId229" Type="http://schemas.openxmlformats.org/officeDocument/2006/relationships/hyperlink" Target="https://www.synergysportstech.com/Synergy/Sport/Basketball/web/teamsst/Video/QuantifiedTeam2Printable.aspx?iTeamID=2268&amp;iSeasonID=2020&amp;iGameSubTypeID=83&amp;offensive=1&amp;pergame=0" TargetMode="External"/><Relationship Id="rId380" Type="http://schemas.openxmlformats.org/officeDocument/2006/relationships/hyperlink" Target="https://www.synergysportstech.com/Synergy/Sport/Basketball/web/teamsst/Video/QuantifiedTeam2Printable.aspx?iTeamID=2334&amp;iSeasonID=2020&amp;iGameSubTypeID=83&amp;offensive=0&amp;pergame=0" TargetMode="External"/><Relationship Id="rId436" Type="http://schemas.openxmlformats.org/officeDocument/2006/relationships/hyperlink" Target="https://www.synergysportstech.com/Synergy/Sport/Basketball/web/teamsst/Video/QuantifiedTeam2Printable.aspx?iTeamID=2316&amp;iSeasonID=2020&amp;iGameSubTypeID=83&amp;offensive=0&amp;pergame=0" TargetMode="External"/><Relationship Id="rId601" Type="http://schemas.openxmlformats.org/officeDocument/2006/relationships/hyperlink" Target="https://www.synergysportstech.com/Synergy/Sport/Basketball/web/teamsst/Video/QuantifiedTeam2Printable.aspx?iTeamID=2348&amp;iSeasonID=2020&amp;iGameSubTypeID=83&amp;offensive=1&amp;pergame=0" TargetMode="External"/><Relationship Id="rId643" Type="http://schemas.openxmlformats.org/officeDocument/2006/relationships/hyperlink" Target="https://www.synergysportstech.com/Synergy/Sport/Basketball/web/teamsst/Video/QuantifiedTeam2Printable.aspx?iTeamID=2316&amp;iSeasonID=2020&amp;iGameSubTypeID=83&amp;offensive=1&amp;pergame=0" TargetMode="External"/><Relationship Id="rId240" Type="http://schemas.openxmlformats.org/officeDocument/2006/relationships/hyperlink" Target="https://www.synergysportstech.com/Synergy/Sport/Basketball/web/teamsst/Video/QuantifiedTeam2Printable.aspx?iTeamID=2240&amp;iSeasonID=2020&amp;iGameSubTypeID=83&amp;offensive=0&amp;pergame=0" TargetMode="External"/><Relationship Id="rId478" Type="http://schemas.openxmlformats.org/officeDocument/2006/relationships/hyperlink" Target="https://www.synergysportstech.com/Synergy/Sport/Basketball/web/teamsst/Video/QuantifiedTeam2Printable.aspx?iTeamID=971&amp;iSeasonID=2020&amp;iGameSubTypeID=83&amp;offensive=0&amp;pergame=0" TargetMode="External"/><Relationship Id="rId685" Type="http://schemas.openxmlformats.org/officeDocument/2006/relationships/hyperlink" Target="https://www.synergysportstech.com/Synergy/Sport/Basketball/web/teamsst/Video/QuantifiedTeam2Printable.aspx?iTeamID=990&amp;iSeasonID=2020&amp;iGameSubTypeID=83&amp;offensive=1&amp;pergame=0" TargetMode="External"/><Relationship Id="rId35" Type="http://schemas.openxmlformats.org/officeDocument/2006/relationships/hyperlink" Target="https://www.synergysportstech.com/Synergy/Sport/Basketball/web/teamsst/Video/QuantifiedTeam2Printable.aspx?iTeamID=2182&amp;iSeasonID=2020&amp;iGameSubTypeID=83&amp;offensive=1&amp;pergame=0" TargetMode="External"/><Relationship Id="rId77" Type="http://schemas.openxmlformats.org/officeDocument/2006/relationships/hyperlink" Target="https://www.synergysportstech.com/Synergy/Sport/Basketball/web/teamsst/Video/QuantifiedTeam2Printable.aspx?iTeamID=2430&amp;iSeasonID=2020&amp;iGameSubTypeID=83&amp;offensive=1&amp;pergame=0" TargetMode="External"/><Relationship Id="rId100" Type="http://schemas.openxmlformats.org/officeDocument/2006/relationships/hyperlink" Target="https://www.synergysportstech.com/Synergy/Sport/Basketball/web/teamsst/Video/QuantifiedTeam2Printable.aspx?iTeamID=988&amp;iSeasonID=2020&amp;iGameSubTypeID=83&amp;offensive=0&amp;pergame=0" TargetMode="External"/><Relationship Id="rId282" Type="http://schemas.openxmlformats.org/officeDocument/2006/relationships/hyperlink" Target="https://www.synergysportstech.com/Synergy/Sport/Basketball/web/teamsst/Video/QuantifiedTeam2Printable.aspx?iTeamID=2204&amp;iSeasonID=2020&amp;iGameSubTypeID=83&amp;offensive=0&amp;pergame=0" TargetMode="External"/><Relationship Id="rId338" Type="http://schemas.openxmlformats.org/officeDocument/2006/relationships/hyperlink" Target="https://www.synergysportstech.com/Synergy/Sport/Basketball/web/teamsst/Video/QuantifiedTeam2Printable.aspx?iTeamID=2200&amp;iSeasonID=2020&amp;iGameSubTypeID=83&amp;offensive=0&amp;pergame=0" TargetMode="External"/><Relationship Id="rId503" Type="http://schemas.openxmlformats.org/officeDocument/2006/relationships/hyperlink" Target="https://www.synergysportstech.com/Synergy/Sport/Basketball/web/teamsst/Video/QuantifiedTeam2Printable.aspx?iTeamID=2384&amp;iSeasonID=2020&amp;iGameSubTypeID=83&amp;offensive=1&amp;pergame=0" TargetMode="External"/><Relationship Id="rId545" Type="http://schemas.openxmlformats.org/officeDocument/2006/relationships/hyperlink" Target="https://www.synergysportstech.com/Synergy/Sport/Basketball/web/teamsst/Video/QuantifiedTeam2Printable.aspx?iTeamID=2255&amp;iSeasonID=2020&amp;iGameSubTypeID=83&amp;offensive=1&amp;pergame=0" TargetMode="External"/><Relationship Id="rId587" Type="http://schemas.openxmlformats.org/officeDocument/2006/relationships/hyperlink" Target="https://www.synergysportstech.com/Synergy/Sport/Basketball/web/teamsst/Video/QuantifiedTeam2Printable.aspx?iTeamID=2353&amp;iSeasonID=2020&amp;iGameSubTypeID=83&amp;offensive=1&amp;pergame=0" TargetMode="External"/><Relationship Id="rId8" Type="http://schemas.openxmlformats.org/officeDocument/2006/relationships/hyperlink" Target="https://www.synergysportstech.com/Synergy/Sport/Basketball/web/teamsst/Video/QuantifiedTeam2Printable.aspx?iTeamID=2121&amp;iSeasonID=2020&amp;iGameSubTypeID=83&amp;offensive=0&amp;pergame=0" TargetMode="External"/><Relationship Id="rId142" Type="http://schemas.openxmlformats.org/officeDocument/2006/relationships/hyperlink" Target="https://www.synergysportstech.com/Synergy/Sport/Basketball/web/teamsst/Video/QuantifiedTeam2Printable.aspx?iTeamID=2261&amp;iSeasonID=2020&amp;iGameSubTypeID=83&amp;offensive=0&amp;pergame=0" TargetMode="External"/><Relationship Id="rId184" Type="http://schemas.openxmlformats.org/officeDocument/2006/relationships/hyperlink" Target="https://www.synergysportstech.com/Synergy/Sport/Basketball/web/teamsst/Video/QuantifiedTeam2Printable.aspx?iTeamID=2320&amp;iSeasonID=2020&amp;iGameSubTypeID=83&amp;offensive=0&amp;pergame=0" TargetMode="External"/><Relationship Id="rId391" Type="http://schemas.openxmlformats.org/officeDocument/2006/relationships/hyperlink" Target="https://www.synergysportstech.com/Synergy/Sport/Basketball/web/teamsst/Video/QuantifiedTeam2Printable.aspx?iTeamID=2398&amp;iSeasonID=2020&amp;iGameSubTypeID=83&amp;offensive=1&amp;pergame=0" TargetMode="External"/><Relationship Id="rId405" Type="http://schemas.openxmlformats.org/officeDocument/2006/relationships/hyperlink" Target="https://www.synergysportstech.com/Synergy/Sport/Basketball/web/teamsst/Video/QuantifiedTeam2Printable.aspx?iTeamID=2333&amp;iSeasonID=2020&amp;iGameSubTypeID=83&amp;offensive=1&amp;pergame=0" TargetMode="External"/><Relationship Id="rId447" Type="http://schemas.openxmlformats.org/officeDocument/2006/relationships/hyperlink" Target="https://www.synergysportstech.com/Synergy/Sport/Basketball/web/teamsst/Video/QuantifiedTeam2Printable.aspx?iTeamID=2175&amp;iSeasonID=2020&amp;iGameSubTypeID=83&amp;offensive=1&amp;pergame=0" TargetMode="External"/><Relationship Id="rId612" Type="http://schemas.openxmlformats.org/officeDocument/2006/relationships/hyperlink" Target="https://www.synergysportstech.com/Synergy/Sport/Basketball/web/teamsst/Video/QuantifiedTeam2Printable.aspx?iTeamID=2078&amp;iSeasonID=2020&amp;iGameSubTypeID=83&amp;offensive=0&amp;pergame=0" TargetMode="External"/><Relationship Id="rId251" Type="http://schemas.openxmlformats.org/officeDocument/2006/relationships/hyperlink" Target="https://www.synergysportstech.com/Synergy/Sport/Basketball/web/teamsst/Video/QuantifiedTeam2Printable.aspx?iTeamID=2118&amp;iSeasonID=2020&amp;iGameSubTypeID=83&amp;offensive=1&amp;pergame=0" TargetMode="External"/><Relationship Id="rId489" Type="http://schemas.openxmlformats.org/officeDocument/2006/relationships/hyperlink" Target="https://www.synergysportstech.com/Synergy/Sport/Basketball/web/teamsst/Video/QuantifiedTeam2Printable.aspx?iTeamID=2109&amp;iSeasonID=2020&amp;iGameSubTypeID=83&amp;offensive=1&amp;pergame=0" TargetMode="External"/><Relationship Id="rId654" Type="http://schemas.openxmlformats.org/officeDocument/2006/relationships/hyperlink" Target="https://www.synergysportstech.com/Synergy/Sport/Basketball/web/teamsst/Video/QuantifiedTeam2Printable.aspx?iTeamID=2303&amp;iSeasonID=2020&amp;iGameSubTypeID=83&amp;offensive=0&amp;pergame=0" TargetMode="External"/><Relationship Id="rId46" Type="http://schemas.openxmlformats.org/officeDocument/2006/relationships/hyperlink" Target="https://www.synergysportstech.com/Synergy/Sport/Basketball/web/teamsst/Video/QuantifiedTeam2Printable.aspx?iTeamID=2175&amp;iSeasonID=2020&amp;iGameSubTypeID=83&amp;offensive=0&amp;pergame=0" TargetMode="External"/><Relationship Id="rId293" Type="http://schemas.openxmlformats.org/officeDocument/2006/relationships/hyperlink" Target="https://www.synergysportstech.com/Synergy/Sport/Basketball/web/teamsst/Video/QuantifiedTeam2Printable.aspx?iTeamID=2227&amp;iSeasonID=2020&amp;iGameSubTypeID=83&amp;offensive=1&amp;pergame=0" TargetMode="External"/><Relationship Id="rId307" Type="http://schemas.openxmlformats.org/officeDocument/2006/relationships/hyperlink" Target="https://www.synergysportstech.com/Synergy/Sport/Basketball/web/teamsst/Video/QuantifiedTeam2Printable.aspx?iTeamID=995&amp;iSeasonID=2020&amp;iGameSubTypeID=83&amp;offensive=1&amp;pergame=0" TargetMode="External"/><Relationship Id="rId349" Type="http://schemas.openxmlformats.org/officeDocument/2006/relationships/hyperlink" Target="https://www.synergysportstech.com/Synergy/Sport/Basketball/web/teamsst/Video/QuantifiedTeam2Printable.aspx?iTeamID=968&amp;iSeasonID=2020&amp;iGameSubTypeID=83&amp;offensive=1&amp;pergame=0" TargetMode="External"/><Relationship Id="rId514" Type="http://schemas.openxmlformats.org/officeDocument/2006/relationships/hyperlink" Target="https://www.synergysportstech.com/Synergy/Sport/Basketball/web/teamsst/Video/QuantifiedTeam2Printable.aspx?iTeamID=2250&amp;iSeasonID=2020&amp;iGameSubTypeID=83&amp;offensive=0&amp;pergame=0" TargetMode="External"/><Relationship Id="rId556" Type="http://schemas.openxmlformats.org/officeDocument/2006/relationships/hyperlink" Target="https://www.synergysportstech.com/Synergy/Sport/Basketball/web/teamsst/Video/QuantifiedTeam2Printable.aspx?iTeamID=989&amp;iSeasonID=2020&amp;iGameSubTypeID=83&amp;offensive=0&amp;pergame=0" TargetMode="External"/><Relationship Id="rId88" Type="http://schemas.openxmlformats.org/officeDocument/2006/relationships/hyperlink" Target="https://www.synergysportstech.com/Synergy/Sport/Basketball/web/teamsst/Video/QuantifiedTeam2Printable.aspx?iTeamID=2163&amp;iSeasonID=2020&amp;iGameSubTypeID=83&amp;offensive=0&amp;pergame=0" TargetMode="External"/><Relationship Id="rId111" Type="http://schemas.openxmlformats.org/officeDocument/2006/relationships/hyperlink" Target="https://www.synergysportstech.com/Synergy/Sport/Basketball/web/teamsst/Video/QuantifiedTeam2Printable.aspx?iTeamID=2177&amp;iSeasonID=2020&amp;iGameSubTypeID=83&amp;offensive=1&amp;pergame=0" TargetMode="External"/><Relationship Id="rId153" Type="http://schemas.openxmlformats.org/officeDocument/2006/relationships/hyperlink" Target="https://www.synergysportstech.com/Synergy/Sport/Basketball/web/teamsst/Video/QuantifiedTeam2Printable.aspx?iTeamID=2355&amp;iSeasonID=2020&amp;iGameSubTypeID=83&amp;offensive=1&amp;pergame=0" TargetMode="External"/><Relationship Id="rId195" Type="http://schemas.openxmlformats.org/officeDocument/2006/relationships/hyperlink" Target="https://www.synergysportstech.com/Synergy/Sport/Basketball/web/teamsst/Video/QuantifiedTeam2Printable.aspx?iTeamID=2356&amp;iSeasonID=2020&amp;iGameSubTypeID=83&amp;offensive=1&amp;pergame=0" TargetMode="External"/><Relationship Id="rId209" Type="http://schemas.openxmlformats.org/officeDocument/2006/relationships/hyperlink" Target="https://www.synergysportstech.com/Synergy/Sport/Basketball/web/teamsst/Video/QuantifiedTeam2Printable.aspx?iTeamID=2161&amp;iSeasonID=2020&amp;iGameSubTypeID=83&amp;offensive=1&amp;pergame=0" TargetMode="External"/><Relationship Id="rId360" Type="http://schemas.openxmlformats.org/officeDocument/2006/relationships/hyperlink" Target="https://www.synergysportstech.com/Synergy/Sport/Basketball/web/teamsst/Video/QuantifiedTeam2Printable.aspx?iTeamID=2348&amp;iSeasonID=2020&amp;iGameSubTypeID=83&amp;offensive=0&amp;pergame=0" TargetMode="External"/><Relationship Id="rId416" Type="http://schemas.openxmlformats.org/officeDocument/2006/relationships/hyperlink" Target="https://www.synergysportstech.com/Synergy/Sport/Basketball/web/teamsst/Video/QuantifiedTeam2Printable.aspx?iTeamID=2110&amp;iSeasonID=2020&amp;iGameSubTypeID=83&amp;offensive=0&amp;pergame=0" TargetMode="External"/><Relationship Id="rId598" Type="http://schemas.openxmlformats.org/officeDocument/2006/relationships/hyperlink" Target="https://www.synergysportstech.com/Synergy/Sport/Basketball/web/teamsst/Video/QuantifiedTeam2Printable.aspx?iTeamID=2350&amp;iSeasonID=2020&amp;iGameSubTypeID=83&amp;offensive=0&amp;pergame=0" TargetMode="External"/><Relationship Id="rId220" Type="http://schemas.openxmlformats.org/officeDocument/2006/relationships/hyperlink" Target="https://www.synergysportstech.com/Synergy/Sport/Basketball/web/teamsst/Video/QuantifiedTeam2Printable.aspx?iTeamID=2144&amp;iSeasonID=2020&amp;iGameSubTypeID=83&amp;offensive=0&amp;pergame=0" TargetMode="External"/><Relationship Id="rId458" Type="http://schemas.openxmlformats.org/officeDocument/2006/relationships/hyperlink" Target="https://www.synergysportstech.com/Synergy/Sport/Basketball/web/teamsst/Video/QuantifiedTeam2Printable.aspx?iTeamID=996&amp;iSeasonID=2020&amp;iGameSubTypeID=83&amp;offensive=0&amp;pergame=0" TargetMode="External"/><Relationship Id="rId623" Type="http://schemas.openxmlformats.org/officeDocument/2006/relationships/hyperlink" Target="https://www.synergysportstech.com/Synergy/Sport/Basketball/web/teamsst/Video/QuantifiedTeam2Printable.aspx?iTeamID=988&amp;iSeasonID=2020&amp;iGameSubTypeID=83&amp;offensive=1&amp;pergame=0" TargetMode="External"/><Relationship Id="rId665" Type="http://schemas.openxmlformats.org/officeDocument/2006/relationships/hyperlink" Target="https://www.synergysportstech.com/Synergy/Sport/Basketball/web/teamsst/Video/QuantifiedTeam2Printable.aspx?iTeamID=2344&amp;iSeasonID=2020&amp;iGameSubTypeID=83&amp;offensive=1&amp;pergame=0" TargetMode="External"/><Relationship Id="rId15" Type="http://schemas.openxmlformats.org/officeDocument/2006/relationships/hyperlink" Target="https://www.synergysportstech.com/Synergy/Sport/Basketball/web/teamsst/Video/QuantifiedTeam2Printable.aspx?iTeamID=2302&amp;iSeasonID=2020&amp;iGameSubTypeID=83&amp;offensive=1&amp;pergame=0" TargetMode="External"/><Relationship Id="rId57" Type="http://schemas.openxmlformats.org/officeDocument/2006/relationships/hyperlink" Target="https://www.synergysportstech.com/Synergy/Sport/Basketball/web/teamsst/Video/QuantifiedTeam2Printable.aspx?iTeamID=2276&amp;iSeasonID=2020&amp;iGameSubTypeID=83&amp;offensive=1&amp;pergame=0" TargetMode="External"/><Relationship Id="rId262" Type="http://schemas.openxmlformats.org/officeDocument/2006/relationships/hyperlink" Target="https://www.synergysportstech.com/Synergy/Sport/Basketball/web/teamsst/Video/QuantifiedTeam2Printable.aspx?iTeamID=2198&amp;iSeasonID=2020&amp;iGameSubTypeID=83&amp;offensive=0&amp;pergame=0" TargetMode="External"/><Relationship Id="rId318" Type="http://schemas.openxmlformats.org/officeDocument/2006/relationships/hyperlink" Target="https://www.synergysportstech.com/Synergy/Sport/Basketball/web/teamsst/Video/QuantifiedTeam2Printable.aspx?iTeamID=2168&amp;iSeasonID=2020&amp;iGameSubTypeID=83&amp;offensive=0&amp;pergame=0" TargetMode="External"/><Relationship Id="rId525" Type="http://schemas.openxmlformats.org/officeDocument/2006/relationships/hyperlink" Target="https://www.synergysportstech.com/Synergy/Sport/Basketball/web/teamsst/Video/QuantifiedTeam2Printable.aspx?iTeamID=2392&amp;iSeasonID=2020&amp;iGameSubTypeID=83&amp;offensive=1&amp;pergame=0" TargetMode="External"/><Relationship Id="rId567" Type="http://schemas.openxmlformats.org/officeDocument/2006/relationships/hyperlink" Target="https://www.synergysportstech.com/Synergy/Sport/Basketball/web/teamsst/Video/QuantifiedTeam2Printable.aspx?iTeamID=2180&amp;iSeasonID=2020&amp;iGameSubTypeID=83&amp;offensive=1&amp;pergame=0" TargetMode="External"/><Relationship Id="rId99" Type="http://schemas.openxmlformats.org/officeDocument/2006/relationships/hyperlink" Target="https://www.synergysportstech.com/Synergy/Sport/Basketball/web/teamsst/Video/QuantifiedTeam2Printable.aspx?iTeamID=980&amp;iSeasonID=2020&amp;iGameSubTypeID=83&amp;offensive=1&amp;pergame=0" TargetMode="External"/><Relationship Id="rId122" Type="http://schemas.openxmlformats.org/officeDocument/2006/relationships/hyperlink" Target="https://www.synergysportstech.com/Synergy/Sport/Basketball/web/teamsst/Video/QuantifiedTeam2Printable.aspx?iTeamID=2317&amp;iSeasonID=2020&amp;iGameSubTypeID=83&amp;offensive=0&amp;pergame=0" TargetMode="External"/><Relationship Id="rId164" Type="http://schemas.openxmlformats.org/officeDocument/2006/relationships/hyperlink" Target="https://www.synergysportstech.com/Synergy/Sport/Basketball/web/teamsst/Video/QuantifiedTeam2Printable.aspx?iTeamID=2171&amp;iSeasonID=2020&amp;iGameSubTypeID=83&amp;offensive=0&amp;pergame=0" TargetMode="External"/><Relationship Id="rId371" Type="http://schemas.openxmlformats.org/officeDocument/2006/relationships/hyperlink" Target="https://www.synergysportstech.com/Synergy/Sport/Basketball/web/teamsst/Video/QuantifiedTeam2Printable.aspx?iTeamID=2189&amp;iSeasonID=2020&amp;iGameSubTypeID=83&amp;offensive=1&amp;pergame=0" TargetMode="External"/><Relationship Id="rId427" Type="http://schemas.openxmlformats.org/officeDocument/2006/relationships/hyperlink" Target="https://www.synergysportstech.com/Synergy/Sport/Basketball/web/teamsst/Video/QuantifiedTeam2Printable.aspx?iTeamID=2251&amp;iSeasonID=2020&amp;iGameSubTypeID=83&amp;offensive=1&amp;pergame=0" TargetMode="External"/><Relationship Id="rId469" Type="http://schemas.openxmlformats.org/officeDocument/2006/relationships/hyperlink" Target="https://www.synergysportstech.com/Synergy/Sport/Basketball/web/teamsst/Video/QuantifiedTeam2Printable.aspx?iTeamID=2309&amp;iSeasonID=2020&amp;iGameSubTypeID=83&amp;offensive=1&amp;pergame=0" TargetMode="External"/><Relationship Id="rId634" Type="http://schemas.openxmlformats.org/officeDocument/2006/relationships/hyperlink" Target="https://www.synergysportstech.com/Synergy/Sport/Basketball/web/teamsst/Video/QuantifiedTeam2Printable.aspx?iTeamID=2326&amp;iSeasonID=2020&amp;iGameSubTypeID=83&amp;offensive=0&amp;pergame=0" TargetMode="External"/><Relationship Id="rId676" Type="http://schemas.openxmlformats.org/officeDocument/2006/relationships/hyperlink" Target="https://www.synergysportstech.com/Synergy/Sport/Basketball/web/teamsst/Video/QuantifiedTeam2Printable.aspx?iTeamID=2183&amp;iSeasonID=2020&amp;iGameSubTypeID=83&amp;offensive=0&amp;pergame=0" TargetMode="External"/><Relationship Id="rId26" Type="http://schemas.openxmlformats.org/officeDocument/2006/relationships/hyperlink" Target="https://www.synergysportstech.com/Synergy/Sport/Basketball/web/teamsst/Video/QuantifiedTeam2Printable.aspx?iTeamID=2101&amp;iSeasonID=2020&amp;iGameSubTypeID=83&amp;offensive=0&amp;pergame=0" TargetMode="External"/><Relationship Id="rId231" Type="http://schemas.openxmlformats.org/officeDocument/2006/relationships/hyperlink" Target="https://www.synergysportstech.com/Synergy/Sport/Basketball/web/teamsst/Video/QuantifiedTeam2Printable.aspx?iTeamID=2272&amp;iSeasonID=2020&amp;iGameSubTypeID=83&amp;offensive=1&amp;pergame=0" TargetMode="External"/><Relationship Id="rId273" Type="http://schemas.openxmlformats.org/officeDocument/2006/relationships/hyperlink" Target="https://www.synergysportstech.com/Synergy/Sport/Basketball/web/teamsst/Video/QuantifiedTeam2Printable.aspx?iTeamID=2400&amp;iSeasonID=2020&amp;iGameSubTypeID=83&amp;offensive=1&amp;pergame=0" TargetMode="External"/><Relationship Id="rId329" Type="http://schemas.openxmlformats.org/officeDocument/2006/relationships/hyperlink" Target="https://www.synergysportstech.com/Synergy/Sport/Basketball/web/teamsst/Video/QuantifiedTeam2Printable.aspx?iTeamID=2299&amp;iSeasonID=2020&amp;iGameSubTypeID=83&amp;offensive=1&amp;pergame=0" TargetMode="External"/><Relationship Id="rId480" Type="http://schemas.openxmlformats.org/officeDocument/2006/relationships/hyperlink" Target="https://www.synergysportstech.com/Synergy/Sport/Basketball/web/teamsst/Video/QuantifiedTeam2Printable.aspx?iTeamID=2312&amp;iSeasonID=2020&amp;iGameSubTypeID=83&amp;offensive=0&amp;pergame=0" TargetMode="External"/><Relationship Id="rId536" Type="http://schemas.openxmlformats.org/officeDocument/2006/relationships/hyperlink" Target="https://www.synergysportstech.com/Synergy/Sport/Basketball/web/teamsst/Video/QuantifiedTeam2Printable.aspx?iTeamID=2145&amp;iSeasonID=2020&amp;iGameSubTypeID=83&amp;offensive=0&amp;pergame=0" TargetMode="External"/><Relationship Id="rId68" Type="http://schemas.openxmlformats.org/officeDocument/2006/relationships/hyperlink" Target="https://www.synergysportstech.com/Synergy/Sport/Basketball/web/teamsst/Video/QuantifiedTeam2Printable.aspx?iTeamID=2216&amp;iSeasonID=2020&amp;iGameSubTypeID=83&amp;offensive=0&amp;pergame=0" TargetMode="External"/><Relationship Id="rId133" Type="http://schemas.openxmlformats.org/officeDocument/2006/relationships/hyperlink" Target="https://www.synergysportstech.com/Synergy/Sport/Basketball/web/teamsst/Video/QuantifiedTeam2Printable.aspx?iTeamID=2110&amp;iSeasonID=2020&amp;iGameSubTypeID=83&amp;offensive=1&amp;pergame=0" TargetMode="External"/><Relationship Id="rId175" Type="http://schemas.openxmlformats.org/officeDocument/2006/relationships/hyperlink" Target="https://www.synergysportstech.com/Synergy/Sport/Basketball/web/teamsst/Video/QuantifiedTeam2Printable.aspx?iTeamID=989&amp;iSeasonID=2020&amp;iGameSubTypeID=83&amp;offensive=1&amp;pergame=0" TargetMode="External"/><Relationship Id="rId340" Type="http://schemas.openxmlformats.org/officeDocument/2006/relationships/hyperlink" Target="https://www.synergysportstech.com/Synergy/Sport/Basketball/web/teamsst/Video/QuantifiedTeam2Printable.aspx?iTeamID=2270&amp;iSeasonID=2020&amp;iGameSubTypeID=83&amp;offensive=0&amp;pergame=0" TargetMode="External"/><Relationship Id="rId578" Type="http://schemas.openxmlformats.org/officeDocument/2006/relationships/hyperlink" Target="https://www.synergysportstech.com/Synergy/Sport/Basketball/web/teamsst/Video/QuantifiedTeam2Printable.aspx?iTeamID=2190&amp;iSeasonID=2020&amp;iGameSubTypeID=83&amp;offensive=0&amp;pergame=0" TargetMode="External"/><Relationship Id="rId200" Type="http://schemas.openxmlformats.org/officeDocument/2006/relationships/hyperlink" Target="https://www.synergysportstech.com/Synergy/Sport/Basketball/web/teamsst/Video/QuantifiedTeam2Printable.aspx?iTeamID=984&amp;iSeasonID=2020&amp;iGameSubTypeID=83&amp;offensive=0&amp;pergame=0" TargetMode="External"/><Relationship Id="rId382" Type="http://schemas.openxmlformats.org/officeDocument/2006/relationships/hyperlink" Target="https://www.synergysportstech.com/Synergy/Sport/Basketball/web/teamsst/Video/QuantifiedTeam2Printable.aspx?iTeamID=2741&amp;iSeasonID=2020&amp;iGameSubTypeID=83&amp;offensive=0&amp;pergame=0" TargetMode="External"/><Relationship Id="rId438" Type="http://schemas.openxmlformats.org/officeDocument/2006/relationships/hyperlink" Target="https://www.synergysportstech.com/Synergy/Sport/Basketball/web/teamsst/Video/QuantifiedTeam2Printable.aspx?iTeamID=2263&amp;iSeasonID=2020&amp;iGameSubTypeID=83&amp;offensive=0&amp;pergame=0" TargetMode="External"/><Relationship Id="rId603" Type="http://schemas.openxmlformats.org/officeDocument/2006/relationships/hyperlink" Target="https://www.synergysportstech.com/Synergy/Sport/Basketball/web/teamsst/Video/QuantifiedTeam2Printable.aspx?iTeamID=2205&amp;iSeasonID=2020&amp;iGameSubTypeID=83&amp;offensive=1&amp;pergame=0" TargetMode="External"/><Relationship Id="rId645" Type="http://schemas.openxmlformats.org/officeDocument/2006/relationships/hyperlink" Target="https://www.synergysportstech.com/Synergy/Sport/Basketball/web/teamsst/Video/QuantifiedTeam2Printable.aspx?iTeamID=2104&amp;iSeasonID=2020&amp;iGameSubTypeID=83&amp;offensive=1&amp;pergame=0" TargetMode="External"/><Relationship Id="rId687" Type="http://schemas.openxmlformats.org/officeDocument/2006/relationships/drawing" Target="../drawings/drawing7.xml"/><Relationship Id="rId242" Type="http://schemas.openxmlformats.org/officeDocument/2006/relationships/hyperlink" Target="https://www.synergysportstech.com/Synergy/Sport/Basketball/web/teamsst/Video/QuantifiedTeam2Printable.aspx?iTeamID=2214&amp;iSeasonID=2020&amp;iGameSubTypeID=83&amp;offensive=0&amp;pergame=0" TargetMode="External"/><Relationship Id="rId284" Type="http://schemas.openxmlformats.org/officeDocument/2006/relationships/hyperlink" Target="https://www.synergysportstech.com/Synergy/Sport/Basketball/web/teamsst/Video/QuantifiedTeam2Printable.aspx?iTeamID=2077&amp;iSeasonID=2020&amp;iGameSubTypeID=83&amp;offensive=0&amp;pergame=0" TargetMode="External"/><Relationship Id="rId491" Type="http://schemas.openxmlformats.org/officeDocument/2006/relationships/hyperlink" Target="https://www.synergysportstech.com/Synergy/Sport/Basketball/web/teamsst/Video/QuantifiedTeam2Printable.aspx?iTeamID=2156&amp;iSeasonID=2020&amp;iGameSubTypeID=83&amp;offensive=1&amp;pergame=0" TargetMode="External"/><Relationship Id="rId505" Type="http://schemas.openxmlformats.org/officeDocument/2006/relationships/hyperlink" Target="https://www.synergysportstech.com/Synergy/Sport/Basketball/web/teamsst/Video/QuantifiedTeam2Printable.aspx?iTeamID=2076&amp;iSeasonID=2020&amp;iGameSubTypeID=83&amp;offensive=1&amp;pergame=0" TargetMode="External"/><Relationship Id="rId37" Type="http://schemas.openxmlformats.org/officeDocument/2006/relationships/hyperlink" Target="https://www.synergysportstech.com/Synergy/Sport/Basketball/web/teamsst/Video/QuantifiedTeam2Printable.aspx?iTeamID=2186&amp;iSeasonID=2020&amp;iGameSubTypeID=83&amp;offensive=1&amp;pergame=0" TargetMode="External"/><Relationship Id="rId79" Type="http://schemas.openxmlformats.org/officeDocument/2006/relationships/hyperlink" Target="https://www.synergysportstech.com/Synergy/Sport/Basketball/web/teamsst/Video/QuantifiedTeam2Printable.aspx?iTeamID=2298&amp;iSeasonID=2020&amp;iGameSubTypeID=83&amp;offensive=1&amp;pergame=0" TargetMode="External"/><Relationship Id="rId102" Type="http://schemas.openxmlformats.org/officeDocument/2006/relationships/hyperlink" Target="https://www.synergysportstech.com/Synergy/Sport/Basketball/web/teamsst/Video/QuantifiedTeam2Printable.aspx?iTeamID=2135&amp;iSeasonID=2020&amp;iGameSubTypeID=83&amp;offensive=0&amp;pergame=0" TargetMode="External"/><Relationship Id="rId144" Type="http://schemas.openxmlformats.org/officeDocument/2006/relationships/hyperlink" Target="https://www.synergysportstech.com/Synergy/Sport/Basketball/web/teamsst/Video/QuantifiedTeam2Printable.aspx?iTeamID=2207&amp;iSeasonID=2020&amp;iGameSubTypeID=83&amp;offensive=0&amp;pergame=0" TargetMode="External"/><Relationship Id="rId547" Type="http://schemas.openxmlformats.org/officeDocument/2006/relationships/hyperlink" Target="https://www.synergysportstech.com/Synergy/Sport/Basketball/web/teamsst/Video/QuantifiedTeam2Printable.aspx?iTeamID=2315&amp;iSeasonID=2020&amp;iGameSubTypeID=83&amp;offensive=1&amp;pergame=0" TargetMode="External"/><Relationship Id="rId589" Type="http://schemas.openxmlformats.org/officeDocument/2006/relationships/hyperlink" Target="https://www.synergysportstech.com/Synergy/Sport/Basketball/web/teamsst/Video/QuantifiedTeam2Printable.aspx?iTeamID=2133&amp;iSeasonID=2020&amp;iGameSubTypeID=83&amp;offensive=1&amp;pergame=0" TargetMode="External"/><Relationship Id="rId90" Type="http://schemas.openxmlformats.org/officeDocument/2006/relationships/hyperlink" Target="https://www.synergysportstech.com/Synergy/Sport/Basketball/web/teamsst/Video/QuantifiedTeam2Printable.aspx?iTeamID=2362&amp;iSeasonID=2020&amp;iGameSubTypeID=83&amp;offensive=0&amp;pergame=0" TargetMode="External"/><Relationship Id="rId186" Type="http://schemas.openxmlformats.org/officeDocument/2006/relationships/hyperlink" Target="https://www.synergysportstech.com/Synergy/Sport/Basketball/web/teamsst/Video/QuantifiedTeam2Printable.aspx?iTeamID=2281&amp;iSeasonID=2020&amp;iGameSubTypeID=83&amp;offensive=0&amp;pergame=0" TargetMode="External"/><Relationship Id="rId351" Type="http://schemas.openxmlformats.org/officeDocument/2006/relationships/hyperlink" Target="https://www.synergysportstech.com/Synergy/Sport/Basketball/web/teamsst/Video/QuantifiedTeam2Printable.aspx?iTeamID=2363&amp;iSeasonID=2020&amp;iGameSubTypeID=83&amp;offensive=1&amp;pergame=0" TargetMode="External"/><Relationship Id="rId393" Type="http://schemas.openxmlformats.org/officeDocument/2006/relationships/hyperlink" Target="https://www.synergysportstech.com/Synergy/Sport/Basketball/web/teamsst/Video/QuantifiedTeam2Printable.aspx?iTeamID=2332&amp;iSeasonID=2020&amp;iGameSubTypeID=83&amp;offensive=1&amp;pergame=0" TargetMode="External"/><Relationship Id="rId407" Type="http://schemas.openxmlformats.org/officeDocument/2006/relationships/hyperlink" Target="https://www.synergysportstech.com/Synergy/Sport/Basketball/web/teamsst/Video/QuantifiedTeam2Printable.aspx?iTeamID=973&amp;iSeasonID=2020&amp;iGameSubTypeID=83&amp;offensive=1&amp;pergame=0" TargetMode="External"/><Relationship Id="rId449" Type="http://schemas.openxmlformats.org/officeDocument/2006/relationships/hyperlink" Target="https://www.synergysportstech.com/Synergy/Sport/Basketball/web/teamsst/Video/QuantifiedTeam2Printable.aspx?iTeamID=2097&amp;iSeasonID=2020&amp;iGameSubTypeID=83&amp;offensive=1&amp;pergame=0" TargetMode="External"/><Relationship Id="rId614" Type="http://schemas.openxmlformats.org/officeDocument/2006/relationships/hyperlink" Target="https://www.synergysportstech.com/Synergy/Sport/Basketball/web/teamsst/Video/QuantifiedTeam2Printable.aspx?iTeamID=2124&amp;iSeasonID=2020&amp;iGameSubTypeID=83&amp;offensive=0&amp;pergame=0" TargetMode="External"/><Relationship Id="rId656" Type="http://schemas.openxmlformats.org/officeDocument/2006/relationships/hyperlink" Target="https://www.synergysportstech.com/Synergy/Sport/Basketball/web/teamsst/Video/QuantifiedTeam2Printable.aspx?iTeamID=2336&amp;iSeasonID=2020&amp;iGameSubTypeID=83&amp;offensive=0&amp;pergame=0" TargetMode="External"/><Relationship Id="rId211" Type="http://schemas.openxmlformats.org/officeDocument/2006/relationships/hyperlink" Target="https://www.synergysportstech.com/Synergy/Sport/Basketball/web/teamsst/Video/QuantifiedTeam2Printable.aspx?iTeamID=2330&amp;iSeasonID=2020&amp;iGameSubTypeID=83&amp;offensive=1&amp;pergame=0" TargetMode="External"/><Relationship Id="rId253" Type="http://schemas.openxmlformats.org/officeDocument/2006/relationships/hyperlink" Target="https://www.synergysportstech.com/Synergy/Sport/Basketball/web/teamsst/Video/QuantifiedTeam2Printable.aspx?iTeamID=3179&amp;iSeasonID=2020&amp;iGameSubTypeID=83&amp;offensive=1&amp;pergame=0" TargetMode="External"/><Relationship Id="rId295" Type="http://schemas.openxmlformats.org/officeDocument/2006/relationships/hyperlink" Target="https://www.synergysportstech.com/Synergy/Sport/Basketball/web/teamsst/Video/QuantifiedTeam2Printable.aspx?iTeamID=2387&amp;iSeasonID=2020&amp;iGameSubTypeID=83&amp;offensive=1&amp;pergame=0" TargetMode="External"/><Relationship Id="rId309" Type="http://schemas.openxmlformats.org/officeDocument/2006/relationships/hyperlink" Target="https://www.synergysportstech.com/Synergy/Sport/Basketball/web/teamsst/Video/QuantifiedTeam2Printable.aspx?iTeamID=987&amp;iSeasonID=2020&amp;iGameSubTypeID=83&amp;offensive=1&amp;pergame=0" TargetMode="External"/><Relationship Id="rId460" Type="http://schemas.openxmlformats.org/officeDocument/2006/relationships/hyperlink" Target="https://www.synergysportstech.com/Synergy/Sport/Basketball/web/teamsst/Video/QuantifiedTeam2Printable.aspx?iTeamID=2199&amp;iSeasonID=2020&amp;iGameSubTypeID=83&amp;offensive=0&amp;pergame=0" TargetMode="External"/><Relationship Id="rId516" Type="http://schemas.openxmlformats.org/officeDocument/2006/relationships/hyperlink" Target="https://www.synergysportstech.com/Synergy/Sport/Basketball/web/teamsst/Video/QuantifiedTeam2Printable.aspx?iTeamID=2237&amp;iSeasonID=2020&amp;iGameSubTypeID=83&amp;offensive=0&amp;pergame=0" TargetMode="External"/><Relationship Id="rId48" Type="http://schemas.openxmlformats.org/officeDocument/2006/relationships/hyperlink" Target="https://www.synergysportstech.com/Synergy/Sport/Basketball/web/teamsst/Video/QuantifiedTeam2Printable.aspx?iTeamID=2072&amp;iSeasonID=2020&amp;iGameSubTypeID=83&amp;offensive=0&amp;pergame=0" TargetMode="External"/><Relationship Id="rId113" Type="http://schemas.openxmlformats.org/officeDocument/2006/relationships/hyperlink" Target="https://www.synergysportstech.com/Synergy/Sport/Basketball/web/teamsst/Video/QuantifiedTeam2Printable.aspx?iTeamID=2132&amp;iSeasonID=2020&amp;iGameSubTypeID=83&amp;offensive=1&amp;pergame=0" TargetMode="External"/><Relationship Id="rId320" Type="http://schemas.openxmlformats.org/officeDocument/2006/relationships/hyperlink" Target="https://www.synergysportstech.com/Synergy/Sport/Basketball/web/teamsst/Video/QuantifiedTeam2Printable.aspx?iTeamID=2262&amp;iSeasonID=2020&amp;iGameSubTypeID=83&amp;offensive=0&amp;pergame=0" TargetMode="External"/><Relationship Id="rId558" Type="http://schemas.openxmlformats.org/officeDocument/2006/relationships/hyperlink" Target="https://www.synergysportstech.com/Synergy/Sport/Basketball/web/teamsst/Video/QuantifiedTeam2Printable.aspx?iTeamID=2133&amp;iSeasonID=2020&amp;iGameSubTypeID=83&amp;offensive=0&amp;pergame=0" TargetMode="External"/><Relationship Id="rId155" Type="http://schemas.openxmlformats.org/officeDocument/2006/relationships/hyperlink" Target="https://www.synergysportstech.com/Synergy/Sport/Basketball/web/teamsst/Video/QuantifiedTeam2Printable.aspx?iTeamID=2307&amp;iSeasonID=2020&amp;iGameSubTypeID=83&amp;offensive=1&amp;pergame=0" TargetMode="External"/><Relationship Id="rId197" Type="http://schemas.openxmlformats.org/officeDocument/2006/relationships/hyperlink" Target="https://www.synergysportstech.com/Synergy/Sport/Basketball/web/teamsst/Video/QuantifiedTeam2Printable.aspx?iTeamID=2358&amp;iSeasonID=2020&amp;iGameSubTypeID=83&amp;offensive=1&amp;pergame=0" TargetMode="External"/><Relationship Id="rId362" Type="http://schemas.openxmlformats.org/officeDocument/2006/relationships/hyperlink" Target="https://www.synergysportstech.com/Synergy/Sport/Basketball/web/teamsst/Video/QuantifiedTeam2Printable.aspx?iTeamID=2254&amp;iSeasonID=2020&amp;iGameSubTypeID=83&amp;offensive=0&amp;pergame=0" TargetMode="External"/><Relationship Id="rId418" Type="http://schemas.openxmlformats.org/officeDocument/2006/relationships/hyperlink" Target="https://www.synergysportstech.com/Synergy/Sport/Basketball/web/teamsst/Video/QuantifiedTeam2Printable.aspx?iTeamID=2367&amp;iSeasonID=2020&amp;iGameSubTypeID=83&amp;offensive=0&amp;pergame=0" TargetMode="External"/><Relationship Id="rId625" Type="http://schemas.openxmlformats.org/officeDocument/2006/relationships/hyperlink" Target="https://www.synergysportstech.com/Synergy/Sport/Basketball/web/teamsst/Video/QuantifiedTeam2Printable.aspx?iTeamID=2068&amp;iSeasonID=2020&amp;iGameSubTypeID=83&amp;offensive=1&amp;pergame=0" TargetMode="External"/><Relationship Id="rId222" Type="http://schemas.openxmlformats.org/officeDocument/2006/relationships/hyperlink" Target="https://www.synergysportstech.com/Synergy/Sport/Basketball/web/teamsst/Video/QuantifiedTeam2Printable.aspx?iTeamID=2368&amp;iSeasonID=2020&amp;iGameSubTypeID=83&amp;offensive=0&amp;pergame=0" TargetMode="External"/><Relationship Id="rId264" Type="http://schemas.openxmlformats.org/officeDocument/2006/relationships/hyperlink" Target="https://www.synergysportstech.com/Synergy/Sport/Basketball/web/teamsst/Video/QuantifiedTeam2Printable.aspx?iTeamID=991&amp;iSeasonID=2020&amp;iGameSubTypeID=83&amp;offensive=0&amp;pergame=0" TargetMode="External"/><Relationship Id="rId471" Type="http://schemas.openxmlformats.org/officeDocument/2006/relationships/hyperlink" Target="https://www.synergysportstech.com/Synergy/Sport/Basketball/web/teamsst/Video/QuantifiedTeam2Printable.aspx?iTeamID=2070&amp;iSeasonID=2020&amp;iGameSubTypeID=83&amp;offensive=1&amp;pergame=0" TargetMode="External"/><Relationship Id="rId667" Type="http://schemas.openxmlformats.org/officeDocument/2006/relationships/hyperlink" Target="https://www.synergysportstech.com/Synergy/Sport/Basketball/web/teamsst/Video/QuantifiedTeam2Printable.aspx?iTeamID=981&amp;iSeasonID=2020&amp;iGameSubTypeID=83&amp;offensive=1&amp;pergame=0" TargetMode="External"/><Relationship Id="rId17" Type="http://schemas.openxmlformats.org/officeDocument/2006/relationships/hyperlink" Target="https://www.synergysportstech.com/Synergy/Sport/Basketball/web/teamsst/Video/QuantifiedTeam2Printable.aspx?iTeamID=2254&amp;iSeasonID=2020&amp;iGameSubTypeID=83&amp;offensive=1&amp;pergame=0" TargetMode="External"/><Relationship Id="rId59" Type="http://schemas.openxmlformats.org/officeDocument/2006/relationships/hyperlink" Target="https://www.synergysportstech.com/Synergy/Sport/Basketball/web/teamsst/Video/QuantifiedTeam2Printable.aspx?iTeamID=2321&amp;iSeasonID=2020&amp;iGameSubTypeID=83&amp;offensive=1&amp;pergame=0" TargetMode="External"/><Relationship Id="rId124" Type="http://schemas.openxmlformats.org/officeDocument/2006/relationships/hyperlink" Target="https://www.synergysportstech.com/Synergy/Sport/Basketball/web/teamsst/Video/QuantifiedTeam2Printable.aspx?iTeamID=2299&amp;iSeasonID=2020&amp;iGameSubTypeID=83&amp;offensive=0&amp;pergame=0" TargetMode="External"/><Relationship Id="rId527" Type="http://schemas.openxmlformats.org/officeDocument/2006/relationships/hyperlink" Target="https://www.synergysportstech.com/Synergy/Sport/Basketball/web/teamsst/Video/QuantifiedTeam2Printable.aspx?iTeamID=999&amp;iSeasonID=2020&amp;iGameSubTypeID=83&amp;offensive=1&amp;pergame=0" TargetMode="External"/><Relationship Id="rId569" Type="http://schemas.openxmlformats.org/officeDocument/2006/relationships/hyperlink" Target="https://www.synergysportstech.com/Synergy/Sport/Basketball/web/teamsst/Video/QuantifiedTeam2Printable.aspx?iTeamID=5592&amp;iSeasonID=2020&amp;iGameSubTypeID=83&amp;offensive=1&amp;pergame=0" TargetMode="External"/><Relationship Id="rId70" Type="http://schemas.openxmlformats.org/officeDocument/2006/relationships/hyperlink" Target="https://www.synergysportstech.com/Synergy/Sport/Basketball/web/teamsst/Video/QuantifiedTeam2Printable.aspx?iTeamID=2146&amp;iSeasonID=2020&amp;iGameSubTypeID=83&amp;offensive=0&amp;pergame=0" TargetMode="External"/><Relationship Id="rId166" Type="http://schemas.openxmlformats.org/officeDocument/2006/relationships/hyperlink" Target="https://www.synergysportstech.com/Synergy/Sport/Basketball/web/teamsst/Video/QuantifiedTeam2Printable.aspx?iTeamID=2370&amp;iSeasonID=2020&amp;iGameSubTypeID=83&amp;offensive=0&amp;pergame=0" TargetMode="External"/><Relationship Id="rId331" Type="http://schemas.openxmlformats.org/officeDocument/2006/relationships/hyperlink" Target="https://www.synergysportstech.com/Synergy/Sport/Basketball/web/teamsst/Video/QuantifiedTeam2Printable.aspx?iTeamID=2306&amp;iSeasonID=2020&amp;iGameSubTypeID=83&amp;offensive=1&amp;pergame=0" TargetMode="External"/><Relationship Id="rId373" Type="http://schemas.openxmlformats.org/officeDocument/2006/relationships/hyperlink" Target="https://www.synergysportstech.com/Synergy/Sport/Basketball/web/teamsst/Video/QuantifiedTeam2Printable.aspx?iTeamID=5600&amp;iSeasonID=2020&amp;iGameSubTypeID=83&amp;offensive=1&amp;pergame=0" TargetMode="External"/><Relationship Id="rId429" Type="http://schemas.openxmlformats.org/officeDocument/2006/relationships/hyperlink" Target="https://www.synergysportstech.com/Synergy/Sport/Basketball/web/teamsst/Video/QuantifiedTeam2Printable.aspx?iTeamID=2112&amp;iSeasonID=2020&amp;iGameSubTypeID=83&amp;offensive=1&amp;pergame=0" TargetMode="External"/><Relationship Id="rId580" Type="http://schemas.openxmlformats.org/officeDocument/2006/relationships/hyperlink" Target="https://www.synergysportstech.com/Synergy/Sport/Basketball/web/teamsst/Video/QuantifiedTeam2Printable.aspx?iTeamID=2073&amp;iSeasonID=2020&amp;iGameSubTypeID=83&amp;offensive=0&amp;pergame=0" TargetMode="External"/><Relationship Id="rId636" Type="http://schemas.openxmlformats.org/officeDocument/2006/relationships/hyperlink" Target="https://www.synergysportstech.com/Synergy/Sport/Basketball/web/teamsst/Video/QuantifiedTeam2Printable.aspx?iTeamID=2373&amp;iSeasonID=2020&amp;iGameSubTypeID=83&amp;offensive=0&amp;pergame=0" TargetMode="External"/><Relationship Id="rId1" Type="http://schemas.openxmlformats.org/officeDocument/2006/relationships/hyperlink" Target="https://www.synergysportstech.com/Synergy/Sport/Basketball/web/teamsst/Video/QuantifiedTeam2Printable.aspx?iTeamID=2185&amp;iSeasonID=2020&amp;iGameSubTypeID=83&amp;offensive=1&amp;pergame=0" TargetMode="External"/><Relationship Id="rId233" Type="http://schemas.openxmlformats.org/officeDocument/2006/relationships/hyperlink" Target="https://www.synergysportstech.com/Synergy/Sport/Basketball/web/teamsst/Video/QuantifiedTeam2Printable.aspx?iTeamID=2376&amp;iSeasonID=2020&amp;iGameSubTypeID=83&amp;offensive=1&amp;pergame=0" TargetMode="External"/><Relationship Id="rId440" Type="http://schemas.openxmlformats.org/officeDocument/2006/relationships/hyperlink" Target="https://www.synergysportstech.com/Synergy/Sport/Basketball/web/teamsst/Video/QuantifiedTeam2Printable.aspx?iTeamID=2070&amp;iSeasonID=2020&amp;iGameSubTypeID=83&amp;offensive=0&amp;pergame=0" TargetMode="External"/><Relationship Id="rId678" Type="http://schemas.openxmlformats.org/officeDocument/2006/relationships/hyperlink" Target="https://www.synergysportstech.com/Synergy/Sport/Basketball/web/teamsst/Video/QuantifiedTeam2Printable.aspx?iTeamID=2185&amp;iSeasonID=2020&amp;iGameSubTypeID=83&amp;offensive=0&amp;pergame=0" TargetMode="External"/><Relationship Id="rId28" Type="http://schemas.openxmlformats.org/officeDocument/2006/relationships/hyperlink" Target="https://www.synergysportstech.com/Synergy/Sport/Basketball/web/teamsst/Video/QuantifiedTeam2Printable.aspx?iTeamID=2259&amp;iSeasonID=2020&amp;iGameSubTypeID=83&amp;offensive=0&amp;pergame=0" TargetMode="External"/><Relationship Id="rId275" Type="http://schemas.openxmlformats.org/officeDocument/2006/relationships/hyperlink" Target="https://www.synergysportstech.com/Synergy/Sport/Basketball/web/teamsst/Video/QuantifiedTeam2Printable.aspx?iTeamID=2226&amp;iSeasonID=2020&amp;iGameSubTypeID=83&amp;offensive=1&amp;pergame=0" TargetMode="External"/><Relationship Id="rId300" Type="http://schemas.openxmlformats.org/officeDocument/2006/relationships/hyperlink" Target="https://www.synergysportstech.com/Synergy/Sport/Basketball/web/teamsst/Video/QuantifiedTeam2Printable.aspx?iTeamID=2265&amp;iSeasonID=2020&amp;iGameSubTypeID=83&amp;offensive=0&amp;pergame=0" TargetMode="External"/><Relationship Id="rId482" Type="http://schemas.openxmlformats.org/officeDocument/2006/relationships/hyperlink" Target="https://www.synergysportstech.com/Synergy/Sport/Basketball/web/teamsst/Video/QuantifiedTeam2Printable.aspx?iTeamID=2387&amp;iSeasonID=2020&amp;iGameSubTypeID=83&amp;offensive=0&amp;pergame=0" TargetMode="External"/><Relationship Id="rId538" Type="http://schemas.openxmlformats.org/officeDocument/2006/relationships/hyperlink" Target="https://www.synergysportstech.com/Synergy/Sport/Basketball/web/teamsst/Video/QuantifiedTeam2Printable.aspx?iTeamID=2193&amp;iSeasonID=2020&amp;iGameSubTypeID=83&amp;offensive=0&amp;pergame=0" TargetMode="External"/><Relationship Id="rId81" Type="http://schemas.openxmlformats.org/officeDocument/2006/relationships/hyperlink" Target="https://www.synergysportstech.com/Synergy/Sport/Basketball/web/teamsst/Video/QuantifiedTeam2Printable.aspx?iTeamID=2088&amp;iSeasonID=2020&amp;iGameSubTypeID=83&amp;offensive=1&amp;pergame=0" TargetMode="External"/><Relationship Id="rId135" Type="http://schemas.openxmlformats.org/officeDocument/2006/relationships/hyperlink" Target="https://www.synergysportstech.com/Synergy/Sport/Basketball/web/teamsst/Video/QuantifiedTeam2Printable.aspx?iTeamID=2131&amp;iSeasonID=2020&amp;iGameSubTypeID=83&amp;offensive=1&amp;pergame=0" TargetMode="External"/><Relationship Id="rId177" Type="http://schemas.openxmlformats.org/officeDocument/2006/relationships/hyperlink" Target="https://www.synergysportstech.com/Synergy/Sport/Basketball/web/teamsst/Video/QuantifiedTeam2Printable.aspx?iTeamID=983&amp;iSeasonID=2020&amp;iGameSubTypeID=83&amp;offensive=1&amp;pergame=0" TargetMode="External"/><Relationship Id="rId342" Type="http://schemas.openxmlformats.org/officeDocument/2006/relationships/hyperlink" Target="https://www.synergysportstech.com/Synergy/Sport/Basketball/web/teamsst/Video/QuantifiedTeam2Printable.aspx?iTeamID=968&amp;iSeasonID=2020&amp;iGameSubTypeID=83&amp;offensive=0&amp;pergame=0" TargetMode="External"/><Relationship Id="rId384" Type="http://schemas.openxmlformats.org/officeDocument/2006/relationships/hyperlink" Target="https://www.synergysportstech.com/Synergy/Sport/Basketball/web/teamsst/Video/QuantifiedTeam2Printable.aspx?iTeamID=2157&amp;iSeasonID=2020&amp;iGameSubTypeID=83&amp;offensive=0&amp;pergame=0" TargetMode="External"/><Relationship Id="rId591" Type="http://schemas.openxmlformats.org/officeDocument/2006/relationships/hyperlink" Target="https://www.synergysportstech.com/Synergy/Sport/Basketball/web/teamsst/Video/QuantifiedTeam2Printable.aspx?iTeamID=2138&amp;iSeasonID=2020&amp;iGameSubTypeID=83&amp;offensive=1&amp;pergame=0" TargetMode="External"/><Relationship Id="rId605" Type="http://schemas.openxmlformats.org/officeDocument/2006/relationships/hyperlink" Target="https://www.synergysportstech.com/Synergy/Sport/Basketball/web/teamsst/Video/QuantifiedTeam2Printable.aspx?iTeamID=2360&amp;iSeasonID=2020&amp;iGameSubTypeID=83&amp;offensive=1&amp;pergame=0" TargetMode="External"/><Relationship Id="rId202" Type="http://schemas.openxmlformats.org/officeDocument/2006/relationships/hyperlink" Target="https://www.synergysportstech.com/Synergy/Sport/Basketball/web/teamsst/Video/QuantifiedTeam2Printable.aspx?iTeamID=2255&amp;iSeasonID=2020&amp;iGameSubTypeID=83&amp;offensive=0&amp;pergame=0" TargetMode="External"/><Relationship Id="rId244" Type="http://schemas.openxmlformats.org/officeDocument/2006/relationships/hyperlink" Target="https://www.synergysportstech.com/Synergy/Sport/Basketball/web/teamsst/Video/QuantifiedTeam2Printable.aspx?iTeamID=2097&amp;iSeasonID=2020&amp;iGameSubTypeID=83&amp;offensive=0&amp;pergame=0" TargetMode="External"/><Relationship Id="rId647" Type="http://schemas.openxmlformats.org/officeDocument/2006/relationships/hyperlink" Target="https://www.synergysportstech.com/Synergy/Sport/Basketball/web/teamsst/Video/QuantifiedTeam2Printable.aspx?iTeamID=2190&amp;iSeasonID=2020&amp;iGameSubTypeID=83&amp;offensive=1&amp;pergame=0" TargetMode="External"/><Relationship Id="rId39" Type="http://schemas.openxmlformats.org/officeDocument/2006/relationships/hyperlink" Target="https://www.synergysportstech.com/Synergy/Sport/Basketball/web/teamsst/Video/QuantifiedTeam2Printable.aspx?iTeamID=2155&amp;iSeasonID=2020&amp;iGameSubTypeID=83&amp;offensive=1&amp;pergame=0" TargetMode="External"/><Relationship Id="rId286" Type="http://schemas.openxmlformats.org/officeDocument/2006/relationships/hyperlink" Target="https://www.synergysportstech.com/Synergy/Sport/Basketball/web/teamsst/Video/QuantifiedTeam2Printable.aspx?iTeamID=2067&amp;iSeasonID=2020&amp;iGameSubTypeID=83&amp;offensive=0&amp;pergame=0" TargetMode="External"/><Relationship Id="rId451" Type="http://schemas.openxmlformats.org/officeDocument/2006/relationships/hyperlink" Target="https://www.synergysportstech.com/Synergy/Sport/Basketball/web/teamsst/Video/QuantifiedTeam2Printable.aspx?iTeamID=2096&amp;iSeasonID=2020&amp;iGameSubTypeID=83&amp;offensive=1&amp;pergame=0" TargetMode="External"/><Relationship Id="rId493" Type="http://schemas.openxmlformats.org/officeDocument/2006/relationships/hyperlink" Target="https://www.synergysportstech.com/Synergy/Sport/Basketball/web/teamsst/Video/QuantifiedTeam2Printable.aspx?iTeamID=2176&amp;iSeasonID=2020&amp;iGameSubTypeID=83&amp;offensive=1&amp;pergame=0" TargetMode="External"/><Relationship Id="rId507" Type="http://schemas.openxmlformats.org/officeDocument/2006/relationships/hyperlink" Target="https://www.synergysportstech.com/Synergy/Sport/Basketball/web/teamsst/Video/QuantifiedTeam2Printable.aspx?iTeamID=2258&amp;iSeasonID=2020&amp;iGameSubTypeID=83&amp;offensive=1&amp;pergame=0" TargetMode="External"/><Relationship Id="rId549" Type="http://schemas.openxmlformats.org/officeDocument/2006/relationships/hyperlink" Target="https://www.synergysportstech.com/Synergy/Sport/Basketball/web/teamsst/Video/QuantifiedTeam2Printable.aspx?iTeamID=2753&amp;iSeasonID=2020&amp;iGameSubTypeID=83&amp;offensive=1&amp;pergame=0" TargetMode="External"/><Relationship Id="rId50" Type="http://schemas.openxmlformats.org/officeDocument/2006/relationships/hyperlink" Target="https://www.synergysportstech.com/Synergy/Sport/Basketball/web/teamsst/Video/QuantifiedTeam2Printable.aspx?iTeamID=2318&amp;iSeasonID=2020&amp;iGameSubTypeID=83&amp;offensive=0&amp;pergame=0" TargetMode="External"/><Relationship Id="rId104" Type="http://schemas.openxmlformats.org/officeDocument/2006/relationships/hyperlink" Target="https://www.synergysportstech.com/Synergy/Sport/Basketball/web/teamsst/Video/QuantifiedTeam2Printable.aspx?iTeamID=2084&amp;iSeasonID=2020&amp;iGameSubTypeID=83&amp;offensive=0&amp;pergame=0" TargetMode="External"/><Relationship Id="rId146" Type="http://schemas.openxmlformats.org/officeDocument/2006/relationships/hyperlink" Target="https://www.synergysportstech.com/Synergy/Sport/Basketball/web/teamsst/Video/QuantifiedTeam2Printable.aspx?iTeamID=2085&amp;iSeasonID=2020&amp;iGameSubTypeID=83&amp;offensive=0&amp;pergame=0" TargetMode="External"/><Relationship Id="rId188" Type="http://schemas.openxmlformats.org/officeDocument/2006/relationships/hyperlink" Target="https://www.synergysportstech.com/Synergy/Sport/Basketball/web/teamsst/Video/QuantifiedTeam2Printable.aspx?iTeamID=2657&amp;iSeasonID=2020&amp;iGameSubTypeID=83&amp;offensive=0&amp;pergame=0" TargetMode="External"/><Relationship Id="rId311" Type="http://schemas.openxmlformats.org/officeDocument/2006/relationships/hyperlink" Target="https://www.synergysportstech.com/Synergy/Sport/Basketball/web/teamsst/Video/QuantifiedTeam2Printable.aspx?iTeamID=1000&amp;iSeasonID=2020&amp;iGameSubTypeID=83&amp;offensive=1&amp;pergame=0" TargetMode="External"/><Relationship Id="rId353" Type="http://schemas.openxmlformats.org/officeDocument/2006/relationships/hyperlink" Target="https://www.synergysportstech.com/Synergy/Sport/Basketball/web/teamsst/Video/QuantifiedTeam2Printable.aspx?iTeamID=2239&amp;iSeasonID=2020&amp;iGameSubTypeID=83&amp;offensive=1&amp;pergame=0" TargetMode="External"/><Relationship Id="rId395" Type="http://schemas.openxmlformats.org/officeDocument/2006/relationships/hyperlink" Target="https://www.synergysportstech.com/Synergy/Sport/Basketball/web/teamsst/Video/QuantifiedTeam2Printable.aspx?iTeamID=2141&amp;iSeasonID=2020&amp;iGameSubTypeID=83&amp;offensive=1&amp;pergame=0" TargetMode="External"/><Relationship Id="rId409" Type="http://schemas.openxmlformats.org/officeDocument/2006/relationships/hyperlink" Target="https://www.synergysportstech.com/Synergy/Sport/Basketball/web/teamsst/Video/QuantifiedTeam2Printable.aspx?iTeamID=975&amp;iSeasonID=2020&amp;iGameSubTypeID=83&amp;offensive=1&amp;pergame=0" TargetMode="External"/><Relationship Id="rId560" Type="http://schemas.openxmlformats.org/officeDocument/2006/relationships/hyperlink" Target="https://www.synergysportstech.com/Synergy/Sport/Basketball/web/teamsst/Video/QuantifiedTeam2Printable.aspx?iTeamID=2325&amp;iSeasonID=2020&amp;iGameSubTypeID=83&amp;offensive=0&amp;pergame=0" TargetMode="External"/><Relationship Id="rId92" Type="http://schemas.openxmlformats.org/officeDocument/2006/relationships/hyperlink" Target="https://www.synergysportstech.com/Synergy/Sport/Basketball/web/teamsst/Video/QuantifiedTeam2Printable.aspx?iTeamID=979&amp;iSeasonID=2020&amp;iGameSubTypeID=83&amp;offensive=0&amp;pergame=0" TargetMode="External"/><Relationship Id="rId213" Type="http://schemas.openxmlformats.org/officeDocument/2006/relationships/hyperlink" Target="https://www.synergysportstech.com/Synergy/Sport/Basketball/web/teamsst/Video/QuantifiedTeam2Printable.aspx?iTeamID=2094&amp;iSeasonID=2020&amp;iGameSubTypeID=83&amp;offensive=1&amp;pergame=0" TargetMode="External"/><Relationship Id="rId420" Type="http://schemas.openxmlformats.org/officeDocument/2006/relationships/hyperlink" Target="https://www.synergysportstech.com/Synergy/Sport/Basketball/web/teamsst/Video/QuantifiedTeam2Printable.aspx?iTeamID=2225&amp;iSeasonID=2020&amp;iGameSubTypeID=83&amp;offensive=0&amp;pergame=0" TargetMode="External"/><Relationship Id="rId616" Type="http://schemas.openxmlformats.org/officeDocument/2006/relationships/hyperlink" Target="https://www.synergysportstech.com/Synergy/Sport/Basketball/web/teamsst/Video/QuantifiedTeam2Printable.aspx?iTeamID=2179&amp;iSeasonID=2020&amp;iGameSubTypeID=83&amp;offensive=0&amp;pergame=0" TargetMode="External"/><Relationship Id="rId658" Type="http://schemas.openxmlformats.org/officeDocument/2006/relationships/hyperlink" Target="https://www.synergysportstech.com/Synergy/Sport/Basketball/web/teamsst/Video/QuantifiedTeam2Printable.aspx?iTeamID=2196&amp;iSeasonID=2020&amp;iGameSubTypeID=83&amp;offensive=0&amp;pergame=0" TargetMode="External"/><Relationship Id="rId255" Type="http://schemas.openxmlformats.org/officeDocument/2006/relationships/hyperlink" Target="https://www.synergysportstech.com/Synergy/Sport/Basketball/web/teamsst/Video/QuantifiedTeam2Printable.aspx?iTeamID=2322&amp;iSeasonID=2020&amp;iGameSubTypeID=83&amp;offensive=1&amp;pergame=0" TargetMode="External"/><Relationship Id="rId297" Type="http://schemas.openxmlformats.org/officeDocument/2006/relationships/hyperlink" Target="https://www.synergysportstech.com/Synergy/Sport/Basketball/web/teamsst/Video/QuantifiedTeam2Printable.aspx?iTeamID=2135&amp;iSeasonID=2020&amp;iGameSubTypeID=83&amp;offensive=1&amp;pergame=0" TargetMode="External"/><Relationship Id="rId462" Type="http://schemas.openxmlformats.org/officeDocument/2006/relationships/hyperlink" Target="https://www.synergysportstech.com/Synergy/Sport/Basketball/web/teamsst/Video/QuantifiedTeam2Printable.aspx?iTeamID=2331&amp;iSeasonID=2020&amp;iGameSubTypeID=83&amp;offensive=0&amp;pergame=0" TargetMode="External"/><Relationship Id="rId518" Type="http://schemas.openxmlformats.org/officeDocument/2006/relationships/hyperlink" Target="https://www.synergysportstech.com/Synergy/Sport/Basketball/web/teamsst/Video/QuantifiedTeam2Printable.aspx?iTeamID=994&amp;iSeasonID=2020&amp;iGameSubTypeID=83&amp;offensive=0&amp;pergame=0" TargetMode="External"/><Relationship Id="rId115" Type="http://schemas.openxmlformats.org/officeDocument/2006/relationships/hyperlink" Target="https://www.synergysportstech.com/Synergy/Sport/Basketball/web/teamsst/Video/QuantifiedTeam2Printable.aspx?iTeamID=2215&amp;iSeasonID=2020&amp;iGameSubTypeID=83&amp;offensive=1&amp;pergame=0" TargetMode="External"/><Relationship Id="rId157" Type="http://schemas.openxmlformats.org/officeDocument/2006/relationships/hyperlink" Target="https://www.synergysportstech.com/Synergy/Sport/Basketball/web/teamsst/Video/QuantifiedTeam2Printable.aspx?iTeamID=2273&amp;iSeasonID=2020&amp;iGameSubTypeID=83&amp;offensive=1&amp;pergame=0" TargetMode="External"/><Relationship Id="rId322" Type="http://schemas.openxmlformats.org/officeDocument/2006/relationships/hyperlink" Target="https://www.synergysportstech.com/Synergy/Sport/Basketball/web/teamsst/Video/QuantifiedTeam2Printable.aspx?iTeamID=2296&amp;iSeasonID=2020&amp;iGameSubTypeID=83&amp;offensive=0&amp;pergame=0" TargetMode="External"/><Relationship Id="rId364" Type="http://schemas.openxmlformats.org/officeDocument/2006/relationships/hyperlink" Target="https://www.synergysportstech.com/Synergy/Sport/Basketball/web/teamsst/Video/QuantifiedTeam2Printable.aspx?iTeamID=2755&amp;iSeasonID=2020&amp;iGameSubTypeID=83&amp;offensive=0&amp;pergame=0" TargetMode="External"/><Relationship Id="rId61" Type="http://schemas.openxmlformats.org/officeDocument/2006/relationships/hyperlink" Target="https://www.synergysportstech.com/Synergy/Sport/Basketball/web/teamsst/Video/QuantifiedTeam2Printable.aspx?iTeamID=2081&amp;iSeasonID=2020&amp;iGameSubTypeID=83&amp;offensive=1&amp;pergame=0" TargetMode="External"/><Relationship Id="rId199" Type="http://schemas.openxmlformats.org/officeDocument/2006/relationships/hyperlink" Target="https://www.synergysportstech.com/Synergy/Sport/Basketball/web/teamsst/Video/QuantifiedTeam2Printable.aspx?iTeamID=2087&amp;iSeasonID=2020&amp;iGameSubTypeID=83&amp;offensive=1&amp;pergame=0" TargetMode="External"/><Relationship Id="rId571" Type="http://schemas.openxmlformats.org/officeDocument/2006/relationships/hyperlink" Target="https://www.synergysportstech.com/Synergy/Sport/Basketball/web/teamsst/Video/QuantifiedTeam2Printable.aspx?iTeamID=971&amp;iSeasonID=2020&amp;iGameSubTypeID=83&amp;offensive=1&amp;pergame=0" TargetMode="External"/><Relationship Id="rId627" Type="http://schemas.openxmlformats.org/officeDocument/2006/relationships/hyperlink" Target="https://www.synergysportstech.com/Synergy/Sport/Basketball/web/teamsst/Video/QuantifiedTeam2Printable.aspx?iTeamID=982&amp;iSeasonID=2020&amp;iGameSubTypeID=83&amp;offensive=1&amp;pergame=0" TargetMode="External"/><Relationship Id="rId669" Type="http://schemas.openxmlformats.org/officeDocument/2006/relationships/hyperlink" Target="https://www.synergysportstech.com/Synergy/Sport/Basketball/web/teamsst/Video/QuantifiedTeam2Printable.aspx?iTeamID=2168&amp;iSeasonID=2020&amp;iGameSubTypeID=83&amp;offensive=1&amp;pergame=0" TargetMode="External"/><Relationship Id="rId19" Type="http://schemas.openxmlformats.org/officeDocument/2006/relationships/hyperlink" Target="https://www.synergysportstech.com/Synergy/Sport/Basketball/web/teamsst/Video/QuantifiedTeam2Printable.aspx?iTeamID=2261&amp;iSeasonID=2020&amp;iGameSubTypeID=83&amp;offensive=1&amp;pergame=0" TargetMode="External"/><Relationship Id="rId224" Type="http://schemas.openxmlformats.org/officeDocument/2006/relationships/hyperlink" Target="https://www.synergysportstech.com/Synergy/Sport/Basketball/web/teamsst/Video/QuantifiedTeam2Printable.aspx?iTeamID=1329&amp;iSeasonID=2020&amp;iGameSubTypeID=83&amp;offensive=0&amp;pergame=0" TargetMode="External"/><Relationship Id="rId266" Type="http://schemas.openxmlformats.org/officeDocument/2006/relationships/hyperlink" Target="https://www.synergysportstech.com/Synergy/Sport/Basketball/web/teamsst/Video/QuantifiedTeam2Printable.aspx?iTeamID=2108&amp;iSeasonID=2020&amp;iGameSubTypeID=83&amp;offensive=0&amp;pergame=0" TargetMode="External"/><Relationship Id="rId431" Type="http://schemas.openxmlformats.org/officeDocument/2006/relationships/hyperlink" Target="https://www.synergysportstech.com/Synergy/Sport/Basketball/web/teamsst/Video/QuantifiedTeam2Printable.aspx?iTeamID=2124&amp;iSeasonID=2020&amp;iGameSubTypeID=83&amp;offensive=1&amp;pergame=0" TargetMode="External"/><Relationship Id="rId473" Type="http://schemas.openxmlformats.org/officeDocument/2006/relationships/hyperlink" Target="https://www.synergysportstech.com/Synergy/Sport/Basketball/web/teamsst/Video/QuantifiedTeam2Printable.aspx?iTeamID=2078&amp;iSeasonID=2020&amp;iGameSubTypeID=83&amp;offensive=1&amp;pergame=0" TargetMode="External"/><Relationship Id="rId529" Type="http://schemas.openxmlformats.org/officeDocument/2006/relationships/hyperlink" Target="https://www.synergysportstech.com/Synergy/Sport/Basketball/web/teamsst/Video/QuantifiedTeam2Printable.aspx?iTeamID=2372&amp;iSeasonID=2020&amp;iGameSubTypeID=83&amp;offensive=1&amp;pergame=0" TargetMode="External"/><Relationship Id="rId680" Type="http://schemas.openxmlformats.org/officeDocument/2006/relationships/hyperlink" Target="https://www.synergysportstech.com/Synergy/Sport/Basketball/web/teamsst/Video/QuantifiedTeam2Printable.aspx?iTeamID=2117&amp;iSeasonID=2020&amp;iGameSubTypeID=83&amp;offensive=0&amp;pergame=0" TargetMode="External"/><Relationship Id="rId30" Type="http://schemas.openxmlformats.org/officeDocument/2006/relationships/hyperlink" Target="https://www.synergysportstech.com/Synergy/Sport/Basketball/web/teamsst/Video/QuantifiedTeam2Printable.aspx?iTeamID=2242&amp;iSeasonID=2020&amp;iGameSubTypeID=83&amp;offensive=0&amp;pergame=0" TargetMode="External"/><Relationship Id="rId126" Type="http://schemas.openxmlformats.org/officeDocument/2006/relationships/hyperlink" Target="https://www.synergysportstech.com/Synergy/Sport/Basketball/web/teamsst/Video/QuantifiedTeam2Printable.aspx?iTeamID=2291&amp;iSeasonID=2020&amp;iGameSubTypeID=83&amp;offensive=0&amp;pergame=0" TargetMode="External"/><Relationship Id="rId168" Type="http://schemas.openxmlformats.org/officeDocument/2006/relationships/hyperlink" Target="https://www.synergysportstech.com/Synergy/Sport/Basketball/web/teamsst/Video/QuantifiedTeam2Printable.aspx?iTeamID=998&amp;iSeasonID=2020&amp;iGameSubTypeID=83&amp;offensive=0&amp;pergame=0" TargetMode="External"/><Relationship Id="rId333" Type="http://schemas.openxmlformats.org/officeDocument/2006/relationships/hyperlink" Target="https://www.synergysportstech.com/Synergy/Sport/Basketball/web/teamsst/Video/QuantifiedTeam2Printable.aspx?iTeamID=2147&amp;iSeasonID=2020&amp;iGameSubTypeID=83&amp;offensive=1&amp;pergame=0" TargetMode="External"/><Relationship Id="rId540" Type="http://schemas.openxmlformats.org/officeDocument/2006/relationships/hyperlink" Target="https://www.synergysportstech.com/Synergy/Sport/Basketball/web/teamsst/Video/QuantifiedTeam2Printable.aspx?iTeamID=2209&amp;iSeasonID=2020&amp;iGameSubTypeID=83&amp;offensive=0&amp;pergame=0" TargetMode="External"/><Relationship Id="rId72" Type="http://schemas.openxmlformats.org/officeDocument/2006/relationships/hyperlink" Target="https://www.synergysportstech.com/Synergy/Sport/Basketball/web/teamsst/Video/QuantifiedTeam2Printable.aspx?iTeamID=2174&amp;iSeasonID=2020&amp;iGameSubTypeID=83&amp;offensive=0&amp;pergame=0" TargetMode="External"/><Relationship Id="rId375" Type="http://schemas.openxmlformats.org/officeDocument/2006/relationships/hyperlink" Target="https://www.synergysportstech.com/Synergy/Sport/Basketball/web/teamsst/Video/QuantifiedTeam2Printable.aspx?iTeamID=2170&amp;iSeasonID=2020&amp;iGameSubTypeID=83&amp;offensive=1&amp;pergame=0" TargetMode="External"/><Relationship Id="rId582" Type="http://schemas.openxmlformats.org/officeDocument/2006/relationships/hyperlink" Target="https://www.synergysportstech.com/Synergy/Sport/Basketball/web/teamsst/Video/QuantifiedTeam2Printable.aspx?iTeamID=2132&amp;iSeasonID=2020&amp;iGameSubTypeID=83&amp;offensive=0&amp;pergame=0" TargetMode="External"/><Relationship Id="rId638" Type="http://schemas.openxmlformats.org/officeDocument/2006/relationships/hyperlink" Target="https://www.synergysportstech.com/Synergy/Sport/Basketball/web/teamsst/Video/QuantifiedTeam2Printable.aspx?iTeamID=2366&amp;iSeasonID=2020&amp;iGameSubTypeID=83&amp;offensive=0&amp;pergame=0" TargetMode="External"/><Relationship Id="rId3" Type="http://schemas.openxmlformats.org/officeDocument/2006/relationships/hyperlink" Target="https://www.synergysportstech.com/Synergy/Sport/Basketball/web/teamsst/Video/QuantifiedTeam2Printable.aspx?iTeamID=996&amp;iSeasonID=2020&amp;iGameSubTypeID=83&amp;offensive=1&amp;pergame=0" TargetMode="External"/><Relationship Id="rId235" Type="http://schemas.openxmlformats.org/officeDocument/2006/relationships/hyperlink" Target="https://www.synergysportstech.com/Synergy/Sport/Basketball/web/teamsst/Video/QuantifiedTeam2Printable.aspx?iTeamID=2154&amp;iSeasonID=2020&amp;iGameSubTypeID=83&amp;offensive=1&amp;pergame=0" TargetMode="External"/><Relationship Id="rId277" Type="http://schemas.openxmlformats.org/officeDocument/2006/relationships/hyperlink" Target="https://www.synergysportstech.com/Synergy/Sport/Basketball/web/teamsst/Video/QuantifiedTeam2Printable.aspx?iTeamID=3138&amp;iSeasonID=2020&amp;iGameSubTypeID=83&amp;offensive=1&amp;pergame=0" TargetMode="External"/><Relationship Id="rId400" Type="http://schemas.openxmlformats.org/officeDocument/2006/relationships/hyperlink" Target="https://www.synergysportstech.com/Synergy/Sport/Basketball/web/teamsst/Video/QuantifiedTeam2Printable.aspx?iTeamID=1318&amp;iSeasonID=2020&amp;iGameSubTypeID=83&amp;offensive=0&amp;pergame=0" TargetMode="External"/><Relationship Id="rId442" Type="http://schemas.openxmlformats.org/officeDocument/2006/relationships/hyperlink" Target="https://www.synergysportstech.com/Synergy/Sport/Basketball/web/teamsst/Video/QuantifiedTeam2Printable.aspx?iTeamID=2062&amp;iSeasonID=2020&amp;iGameSubTypeID=83&amp;offensive=0&amp;pergame=0" TargetMode="External"/><Relationship Id="rId484" Type="http://schemas.openxmlformats.org/officeDocument/2006/relationships/hyperlink" Target="https://www.synergysportstech.com/Synergy/Sport/Basketball/web/teamsst/Video/QuantifiedTeam2Printable.aspx?iTeamID=2155&amp;iSeasonID=2020&amp;iGameSubTypeID=83&amp;offensive=0&amp;pergame=0" TargetMode="External"/><Relationship Id="rId137" Type="http://schemas.openxmlformats.org/officeDocument/2006/relationships/hyperlink" Target="https://www.synergysportstech.com/Synergy/Sport/Basketball/web/teamsst/Video/QuantifiedTeam2Printable.aspx?iTeamID=2218&amp;iSeasonID=2020&amp;iGameSubTypeID=83&amp;offensive=1&amp;pergame=0" TargetMode="External"/><Relationship Id="rId302" Type="http://schemas.openxmlformats.org/officeDocument/2006/relationships/hyperlink" Target="https://www.synergysportstech.com/Synergy/Sport/Basketball/web/teamsst/Video/QuantifiedTeam2Printable.aspx?iTeamID=2246&amp;iSeasonID=2020&amp;iGameSubTypeID=83&amp;offensive=0&amp;pergame=0" TargetMode="External"/><Relationship Id="rId344" Type="http://schemas.openxmlformats.org/officeDocument/2006/relationships/hyperlink" Target="https://www.synergysportstech.com/Synergy/Sport/Basketball/web/teamsst/Video/QuantifiedTeam2Printable.aspx?iTeamID=2139&amp;iSeasonID=2020&amp;iGameSubTypeID=83&amp;offensive=0&amp;pergame=0" TargetMode="External"/><Relationship Id="rId41" Type="http://schemas.openxmlformats.org/officeDocument/2006/relationships/hyperlink" Target="https://www.synergysportstech.com/Synergy/Sport/Basketball/web/teamsst/Video/QuantifiedTeam2Printable.aspx?iTeamID=2277&amp;iSeasonID=2020&amp;iGameSubTypeID=83&amp;offensive=1&amp;pergame=0" TargetMode="External"/><Relationship Id="rId83" Type="http://schemas.openxmlformats.org/officeDocument/2006/relationships/hyperlink" Target="https://www.synergysportstech.com/Synergy/Sport/Basketball/web/teamsst/Video/QuantifiedTeam2Printable.aspx?iTeamID=2197&amp;iSeasonID=2020&amp;iGameSubTypeID=83&amp;offensive=1&amp;pergame=0" TargetMode="External"/><Relationship Id="rId179" Type="http://schemas.openxmlformats.org/officeDocument/2006/relationships/hyperlink" Target="https://www.synergysportstech.com/Synergy/Sport/Basketball/web/teamsst/Video/QuantifiedTeam2Printable.aspx?iTeamID=2069&amp;iSeasonID=2020&amp;iGameSubTypeID=83&amp;offensive=1&amp;pergame=0" TargetMode="External"/><Relationship Id="rId386" Type="http://schemas.openxmlformats.org/officeDocument/2006/relationships/hyperlink" Target="https://www.synergysportstech.com/Synergy/Sport/Basketball/web/teamsst/Video/QuantifiedTeam2Printable.aspx?iTeamID=2114&amp;iSeasonID=2020&amp;iGameSubTypeID=83&amp;offensive=0&amp;pergame=0" TargetMode="External"/><Relationship Id="rId551" Type="http://schemas.openxmlformats.org/officeDocument/2006/relationships/hyperlink" Target="https://www.synergysportstech.com/Synergy/Sport/Basketball/web/teamsst/Video/QuantifiedTeam2Printable.aspx?iTeamID=2404&amp;iSeasonID=2020&amp;iGameSubTypeID=83&amp;offensive=1&amp;pergame=0" TargetMode="External"/><Relationship Id="rId593" Type="http://schemas.openxmlformats.org/officeDocument/2006/relationships/hyperlink" Target="https://www.synergysportstech.com/Synergy/Sport/Basketball/web/teamsst/Video/QuantifiedTeam2Printable.aspx?iTeamID=2145&amp;iSeasonID=2020&amp;iGameSubTypeID=83&amp;offensive=1&amp;pergame=0" TargetMode="External"/><Relationship Id="rId607" Type="http://schemas.openxmlformats.org/officeDocument/2006/relationships/hyperlink" Target="https://www.synergysportstech.com/Synergy/Sport/Basketball/web/teamsst/Video/QuantifiedTeam2Printable.aspx?iTeamID=2071&amp;iSeasonID=2020&amp;iGameSubTypeID=83&amp;offensive=1&amp;pergame=0" TargetMode="External"/><Relationship Id="rId649" Type="http://schemas.openxmlformats.org/officeDocument/2006/relationships/hyperlink" Target="https://www.synergysportstech.com/Synergy/Sport/Basketball/web/teamsst/Video/QuantifiedTeam2Printable.aspx?iTeamID=986&amp;iSeasonID=2020&amp;iGameSubTypeID=83&amp;offensive=1&amp;pergame=0" TargetMode="External"/><Relationship Id="rId190" Type="http://schemas.openxmlformats.org/officeDocument/2006/relationships/hyperlink" Target="https://www.synergysportstech.com/Synergy/Sport/Basketball/web/teamsst/Video/QuantifiedTeam2Printable.aspx?iTeamID=2188&amp;iSeasonID=2020&amp;iGameSubTypeID=83&amp;offensive=0&amp;pergame=0" TargetMode="External"/><Relationship Id="rId204" Type="http://schemas.openxmlformats.org/officeDocument/2006/relationships/hyperlink" Target="https://www.synergysportstech.com/Synergy/Sport/Basketball/web/teamsst/Video/QuantifiedTeam2Printable.aspx?iTeamID=2181&amp;iSeasonID=2020&amp;iGameSubTypeID=83&amp;offensive=0&amp;pergame=0" TargetMode="External"/><Relationship Id="rId246" Type="http://schemas.openxmlformats.org/officeDocument/2006/relationships/hyperlink" Target="https://www.synergysportstech.com/Synergy/Sport/Basketball/web/teamsst/Video/QuantifiedTeam2Printable.aspx?iTeamID=2314&amp;iSeasonID=2020&amp;iGameSubTypeID=83&amp;offensive=0&amp;pergame=0" TargetMode="External"/><Relationship Id="rId288" Type="http://schemas.openxmlformats.org/officeDocument/2006/relationships/hyperlink" Target="https://www.synergysportstech.com/Synergy/Sport/Basketball/web/teamsst/Video/QuantifiedTeam2Printable.aspx?iTeamID=2392&amp;iSeasonID=2020&amp;iGameSubTypeID=83&amp;offensive=0&amp;pergame=0" TargetMode="External"/><Relationship Id="rId411" Type="http://schemas.openxmlformats.org/officeDocument/2006/relationships/hyperlink" Target="https://www.synergysportstech.com/Synergy/Sport/Basketball/web/teamsst/Video/QuantifiedTeam2Printable.aspx?iTeamID=2336&amp;iSeasonID=2020&amp;iGameSubTypeID=83&amp;offensive=1&amp;pergame=0" TargetMode="External"/><Relationship Id="rId453" Type="http://schemas.openxmlformats.org/officeDocument/2006/relationships/hyperlink" Target="https://www.synergysportstech.com/Synergy/Sport/Basketball/web/teamsst/Video/QuantifiedTeam2Printable.aspx?iTeamID=2228&amp;iSeasonID=2020&amp;iGameSubTypeID=83&amp;offensive=1&amp;pergame=0" TargetMode="External"/><Relationship Id="rId509" Type="http://schemas.openxmlformats.org/officeDocument/2006/relationships/hyperlink" Target="https://www.synergysportstech.com/Synergy/Sport/Basketball/web/teamsst/Video/QuantifiedTeam2Printable.aspx?iTeamID=2755&amp;iSeasonID=2020&amp;iGameSubTypeID=83&amp;offensive=1&amp;pergame=0" TargetMode="External"/><Relationship Id="rId660" Type="http://schemas.openxmlformats.org/officeDocument/2006/relationships/hyperlink" Target="https://www.synergysportstech.com/Synergy/Sport/Basketball/web/teamsst/Video/QuantifiedTeam2Printable.aspx?iTeamID=970&amp;iSeasonID=2020&amp;iGameSubTypeID=83&amp;offensive=0&amp;pergame=0" TargetMode="External"/><Relationship Id="rId106" Type="http://schemas.openxmlformats.org/officeDocument/2006/relationships/hyperlink" Target="https://www.synergysportstech.com/Synergy/Sport/Basketball/web/teamsst/Video/QuantifiedTeam2Printable.aspx?iTeamID=2305&amp;iSeasonID=2020&amp;iGameSubTypeID=83&amp;offensive=0&amp;pergame=0" TargetMode="External"/><Relationship Id="rId313" Type="http://schemas.openxmlformats.org/officeDocument/2006/relationships/hyperlink" Target="https://www.synergysportstech.com/Synergy/Sport/Basketball/web/teamsst/Video/QuantifiedTeam2Printable.aspx?iTeamID=2198&amp;iSeasonID=2020&amp;iGameSubTypeID=83&amp;offensive=1&amp;pergame=0" TargetMode="External"/><Relationship Id="rId495" Type="http://schemas.openxmlformats.org/officeDocument/2006/relationships/hyperlink" Target="https://www.synergysportstech.com/Synergy/Sport/Basketball/web/teamsst/Video/QuantifiedTeam2Printable.aspx?iTeamID=2329&amp;iSeasonID=2020&amp;iGameSubTypeID=83&amp;offensive=1&amp;pergame=0" TargetMode="External"/><Relationship Id="rId10" Type="http://schemas.openxmlformats.org/officeDocument/2006/relationships/hyperlink" Target="https://www.synergysportstech.com/Synergy/Sport/Basketball/web/teamsst/Video/QuantifiedTeam2Printable.aspx?iTeamID=2430&amp;iSeasonID=2020&amp;iGameSubTypeID=83&amp;offensive=0&amp;pergame=0" TargetMode="External"/><Relationship Id="rId52" Type="http://schemas.openxmlformats.org/officeDocument/2006/relationships/hyperlink" Target="https://www.synergysportstech.com/Synergy/Sport/Basketball/web/teamsst/Video/QuantifiedTeam2Printable.aspx?iTeamID=2184&amp;iSeasonID=2020&amp;iGameSubTypeID=83&amp;offensive=0&amp;pergame=0" TargetMode="External"/><Relationship Id="rId94" Type="http://schemas.openxmlformats.org/officeDocument/2006/relationships/hyperlink" Target="https://www.synergysportstech.com/Synergy/Sport/Basketball/web/teamsst/Video/QuantifiedTeam2Printable.aspx?iTeamID=2278&amp;iSeasonID=2020&amp;iGameSubTypeID=83&amp;offensive=0&amp;pergame=0" TargetMode="External"/><Relationship Id="rId148" Type="http://schemas.openxmlformats.org/officeDocument/2006/relationships/hyperlink" Target="https://www.synergysportstech.com/Synergy/Sport/Basketball/web/teamsst/Video/QuantifiedTeam2Printable.aspx?iTeamID=965&amp;iSeasonID=2020&amp;iGameSubTypeID=83&amp;offensive=0&amp;pergame=0" TargetMode="External"/><Relationship Id="rId355" Type="http://schemas.openxmlformats.org/officeDocument/2006/relationships/hyperlink" Target="https://www.synergysportstech.com/Synergy/Sport/Basketball/web/teamsst/Video/QuantifiedTeam2Printable.aspx?iTeamID=2075&amp;iSeasonID=2020&amp;iGameSubTypeID=83&amp;offensive=1&amp;pergame=0" TargetMode="External"/><Relationship Id="rId397" Type="http://schemas.openxmlformats.org/officeDocument/2006/relationships/hyperlink" Target="https://www.synergysportstech.com/Synergy/Sport/Basketball/web/teamsst/Video/QuantifiedTeam2Printable.aspx?iTeamID=2144&amp;iSeasonID=2020&amp;iGameSubTypeID=83&amp;offensive=1&amp;pergame=0" TargetMode="External"/><Relationship Id="rId520" Type="http://schemas.openxmlformats.org/officeDocument/2006/relationships/hyperlink" Target="https://www.synergysportstech.com/Synergy/Sport/Basketball/web/teamsst/Video/QuantifiedTeam2Printable.aspx?iTeamID=2356&amp;iSeasonID=2020&amp;iGameSubTypeID=83&amp;offensive=0&amp;pergame=0" TargetMode="External"/><Relationship Id="rId562" Type="http://schemas.openxmlformats.org/officeDocument/2006/relationships/hyperlink" Target="https://www.synergysportstech.com/Synergy/Sport/Basketball/web/teamsst/Video/QuantifiedTeam2Printable.aspx?iTeamID=2364&amp;iSeasonID=2020&amp;iGameSubTypeID=83&amp;offensive=0&amp;pergame=0" TargetMode="External"/><Relationship Id="rId618" Type="http://schemas.openxmlformats.org/officeDocument/2006/relationships/hyperlink" Target="https://www.synergysportstech.com/Synergy/Sport/Basketball/web/teamsst/Video/QuantifiedTeam2Printable.aspx?iTeamID=2116&amp;iSeasonID=2020&amp;iGameSubTypeID=83&amp;offensive=0&amp;pergame=0" TargetMode="External"/><Relationship Id="rId215" Type="http://schemas.openxmlformats.org/officeDocument/2006/relationships/hyperlink" Target="https://www.synergysportstech.com/Synergy/Sport/Basketball/web/teamsst/Video/QuantifiedTeam2Printable.aspx?iTeamID=2375&amp;iSeasonID=2020&amp;iGameSubTypeID=83&amp;offensive=1&amp;pergame=0" TargetMode="External"/><Relationship Id="rId257" Type="http://schemas.openxmlformats.org/officeDocument/2006/relationships/hyperlink" Target="https://www.synergysportstech.com/Synergy/Sport/Basketball/web/teamsst/Video/QuantifiedTeam2Printable.aspx?iTeamID=2361&amp;iSeasonID=2020&amp;iGameSubTypeID=83&amp;offensive=1&amp;pergame=0" TargetMode="External"/><Relationship Id="rId422" Type="http://schemas.openxmlformats.org/officeDocument/2006/relationships/hyperlink" Target="https://www.synergysportstech.com/Synergy/Sport/Basketball/web/teamsst/Video/QuantifiedTeam2Printable.aspx?iTeamID=985&amp;iSeasonID=2020&amp;iGameSubTypeID=83&amp;offensive=0&amp;pergame=0" TargetMode="External"/><Relationship Id="rId464" Type="http://schemas.openxmlformats.org/officeDocument/2006/relationships/hyperlink" Target="https://www.synergysportstech.com/Synergy/Sport/Basketball/web/teamsst/Video/QuantifiedTeam2Printable.aspx?iTeamID=2256&amp;iSeasonID=2020&amp;iGameSubTypeID=83&amp;offensive=0&amp;pergame=0" TargetMode="External"/><Relationship Id="rId299" Type="http://schemas.openxmlformats.org/officeDocument/2006/relationships/hyperlink" Target="https://www.synergysportstech.com/Synergy/Sport/Basketball/web/teamsst/Video/QuantifiedTeam2Printable.aspx?iTeamID=2196&amp;iSeasonID=2020&amp;iGameSubTypeID=83&amp;offensive=1&amp;pergame=0" TargetMode="External"/><Relationship Id="rId63" Type="http://schemas.openxmlformats.org/officeDocument/2006/relationships/hyperlink" Target="https://www.synergysportstech.com/Synergy/Sport/Basketball/web/teamsst/Video/QuantifiedTeam2Printable.aspx?iTeamID=2382&amp;iSeasonID=2020&amp;iGameSubTypeID=83&amp;offensive=1&amp;pergame=0" TargetMode="External"/><Relationship Id="rId159" Type="http://schemas.openxmlformats.org/officeDocument/2006/relationships/hyperlink" Target="https://www.synergysportstech.com/Synergy/Sport/Basketball/web/teamsst/Video/QuantifiedTeam2Printable.aspx?iTeamID=2318&amp;iSeasonID=2020&amp;iGameSubTypeID=83&amp;offensive=1&amp;pergame=0" TargetMode="External"/><Relationship Id="rId366" Type="http://schemas.openxmlformats.org/officeDocument/2006/relationships/hyperlink" Target="https://www.synergysportstech.com/Synergy/Sport/Basketball/web/teamsst/Video/QuantifiedTeam2Printable.aspx?iTeamID=2105&amp;iSeasonID=2020&amp;iGameSubTypeID=83&amp;offensive=0&amp;pergame=0" TargetMode="External"/><Relationship Id="rId573" Type="http://schemas.openxmlformats.org/officeDocument/2006/relationships/hyperlink" Target="https://www.synergysportstech.com/Synergy/Sport/Basketball/web/teamsst/Video/QuantifiedTeam2Printable.aspx?iTeamID=2073&amp;iSeasonID=2020&amp;iGameSubTypeID=83&amp;offensive=1&amp;pergame=0" TargetMode="External"/><Relationship Id="rId226" Type="http://schemas.openxmlformats.org/officeDocument/2006/relationships/hyperlink" Target="https://www.synergysportstech.com/Synergy/Sport/Basketball/web/teamsst/Video/QuantifiedTeam2Printable.aspx?iTeamID=2138&amp;iSeasonID=2020&amp;iGameSubTypeID=83&amp;offensive=0&amp;pergame=0" TargetMode="External"/><Relationship Id="rId433" Type="http://schemas.openxmlformats.org/officeDocument/2006/relationships/hyperlink" Target="https://www.synergysportstech.com/Synergy/Sport/Basketball/web/teamsst/Video/QuantifiedTeam2Printable.aspx?iTeamID=2219&amp;iSeasonID=2020&amp;iGameSubTypeID=83&amp;offensive=1&amp;pergame=0" TargetMode="External"/><Relationship Id="rId640" Type="http://schemas.openxmlformats.org/officeDocument/2006/relationships/hyperlink" Target="https://www.synergysportstech.com/Synergy/Sport/Basketball/web/teamsst/Video/QuantifiedTeam2Printable.aspx?iTeamID=2111&amp;iSeasonID=2020&amp;iGameSubTypeID=83&amp;offensive=0&amp;pergame=0" TargetMode="External"/><Relationship Id="rId74" Type="http://schemas.openxmlformats.org/officeDocument/2006/relationships/hyperlink" Target="https://www.synergysportstech.com/Synergy/Sport/Basketball/web/teamsst/Video/QuantifiedTeam2Printable.aspx?iTeamID=2154&amp;iSeasonID=2020&amp;iGameSubTypeID=83&amp;offensive=0&amp;pergame=0" TargetMode="External"/><Relationship Id="rId377" Type="http://schemas.openxmlformats.org/officeDocument/2006/relationships/hyperlink" Target="https://www.synergysportstech.com/Synergy/Sport/Basketball/web/teamsst/Video/QuantifiedTeam2Printable.aspx?iTeamID=2331&amp;iSeasonID=2020&amp;iGameSubTypeID=83&amp;offensive=1&amp;pergame=0" TargetMode="External"/><Relationship Id="rId500" Type="http://schemas.openxmlformats.org/officeDocument/2006/relationships/hyperlink" Target="https://www.synergysportstech.com/Synergy/Sport/Basketball/web/teamsst/Video/QuantifiedTeam2Printable.aspx?iTeamID=2063&amp;iSeasonID=2020&amp;iGameSubTypeID=83&amp;offensive=0&amp;pergame=0" TargetMode="External"/><Relationship Id="rId584" Type="http://schemas.openxmlformats.org/officeDocument/2006/relationships/hyperlink" Target="https://www.synergysportstech.com/Synergy/Sport/Basketball/web/teamsst/Video/QuantifiedTeam2Printable.aspx?iTeamID=2065&amp;iSeasonID=2020&amp;iGameSubTypeID=83&amp;offensive=0&amp;pergame=0" TargetMode="External"/><Relationship Id="rId5" Type="http://schemas.openxmlformats.org/officeDocument/2006/relationships/hyperlink" Target="https://www.synergysportstech.com/Synergy/Sport/Basketball/web/teamsst/Video/QuantifiedTeam2Printable.aspx?iTeamID=2074&amp;iSeasonID=2020&amp;iGameSubTypeID=83&amp;offensive=1&amp;pergame=0" TargetMode="External"/><Relationship Id="rId237" Type="http://schemas.openxmlformats.org/officeDocument/2006/relationships/hyperlink" Target="https://www.synergysportstech.com/Synergy/Sport/Basketball/web/teamsst/Video/QuantifiedTeam2Printable.aspx?iTeamID=2285&amp;iSeasonID=2020&amp;iGameSubTypeID=83&amp;offensive=1&amp;pergame=0" TargetMode="External"/><Relationship Id="rId444" Type="http://schemas.openxmlformats.org/officeDocument/2006/relationships/hyperlink" Target="https://www.synergysportstech.com/Synergy/Sport/Basketball/web/teamsst/Video/QuantifiedTeam2Printable.aspx?iTeamID=2389&amp;iSeasonID=2020&amp;iGameSubTypeID=83&amp;offensive=0&amp;pergame=0" TargetMode="External"/><Relationship Id="rId651" Type="http://schemas.openxmlformats.org/officeDocument/2006/relationships/hyperlink" Target="https://www.synergysportstech.com/Synergy/Sport/Basketball/web/teamsst/Video/QuantifiedTeam2Printable.aspx?iTeamID=1329&amp;iSeasonID=2020&amp;iGameSubTypeID=83&amp;offensive=1&amp;pergame=0" TargetMode="External"/><Relationship Id="rId290" Type="http://schemas.openxmlformats.org/officeDocument/2006/relationships/hyperlink" Target="https://www.synergysportstech.com/Synergy/Sport/Basketball/web/teamsst/Video/QuantifiedTeam2Printable.aspx?iTeamID=2342&amp;iSeasonID=2020&amp;iGameSubTypeID=83&amp;offensive=0&amp;pergame=0" TargetMode="External"/><Relationship Id="rId304" Type="http://schemas.openxmlformats.org/officeDocument/2006/relationships/hyperlink" Target="https://www.synergysportstech.com/Synergy/Sport/Basketball/web/teamsst/Video/QuantifiedTeam2Printable.aspx?iTeamID=2353&amp;iSeasonID=2020&amp;iGameSubTypeID=83&amp;offensive=0&amp;pergame=0" TargetMode="External"/><Relationship Id="rId388" Type="http://schemas.openxmlformats.org/officeDocument/2006/relationships/hyperlink" Target="https://www.synergysportstech.com/Synergy/Sport/Basketball/web/teamsst/Video/QuantifiedTeam2Printable.aspx?iTeamID=973&amp;iSeasonID=2020&amp;iGameSubTypeID=83&amp;offensive=0&amp;pergame=0" TargetMode="External"/><Relationship Id="rId511" Type="http://schemas.openxmlformats.org/officeDocument/2006/relationships/hyperlink" Target="https://www.synergysportstech.com/Synergy/Sport/Basketball/web/teamsst/Video/QuantifiedTeam2Printable.aspx?iTeamID=2105&amp;iSeasonID=2020&amp;iGameSubTypeID=83&amp;offensive=1&amp;pergame=0" TargetMode="External"/><Relationship Id="rId609" Type="http://schemas.openxmlformats.org/officeDocument/2006/relationships/hyperlink" Target="https://www.synergysportstech.com/Synergy/Sport/Basketball/web/teamsst/Video/QuantifiedTeam2Printable.aspx?iTeamID=2084&amp;iSeasonID=2020&amp;iGameSubTypeID=83&amp;offensive=1&amp;pergame=0" TargetMode="External"/><Relationship Id="rId85" Type="http://schemas.openxmlformats.org/officeDocument/2006/relationships/hyperlink" Target="https://www.synergysportstech.com/Synergy/Sport/Basketball/web/teamsst/Video/QuantifiedTeam2Printable.aspx?iTeamID=2229&amp;iSeasonID=2020&amp;iGameSubTypeID=83&amp;offensive=1&amp;pergame=0" TargetMode="External"/><Relationship Id="rId150" Type="http://schemas.openxmlformats.org/officeDocument/2006/relationships/hyperlink" Target="https://www.synergysportstech.com/Synergy/Sport/Basketball/web/teamsst/Video/QuantifiedTeam2Printable.aspx?iTeamID=2142&amp;iSeasonID=2020&amp;iGameSubTypeID=83&amp;offensive=0&amp;pergame=0" TargetMode="External"/><Relationship Id="rId595" Type="http://schemas.openxmlformats.org/officeDocument/2006/relationships/hyperlink" Target="https://www.synergysportstech.com/Synergy/Sport/Basketball/web/teamsst/Video/QuantifiedTeam2Printable.aspx?iTeamID=2225&amp;iSeasonID=2020&amp;iGameSubTypeID=83&amp;offensive=1&amp;pergame=0" TargetMode="External"/><Relationship Id="rId248" Type="http://schemas.openxmlformats.org/officeDocument/2006/relationships/hyperlink" Target="https://www.synergysportstech.com/Synergy/Sport/Basketball/web/teamsst/Video/QuantifiedTeam2Printable.aspx?iTeamID=2071&amp;iSeasonID=2020&amp;iGameSubTypeID=83&amp;offensive=0&amp;pergame=0" TargetMode="External"/><Relationship Id="rId455" Type="http://schemas.openxmlformats.org/officeDocument/2006/relationships/hyperlink" Target="https://www.synergysportstech.com/Synergy/Sport/Basketball/web/teamsst/Video/QuantifiedTeam2Printable.aspx?iTeamID=2308&amp;iSeasonID=2020&amp;iGameSubTypeID=83&amp;offensive=1&amp;pergame=0" TargetMode="External"/><Relationship Id="rId662" Type="http://schemas.openxmlformats.org/officeDocument/2006/relationships/hyperlink" Target="https://www.synergysportstech.com/Synergy/Sport/Basketball/web/teamsst/Video/QuantifiedTeam2Printable.aspx?iTeamID=2398&amp;iSeasonID=2020&amp;iGameSubTypeID=83&amp;offensive=0&amp;pergame=0" TargetMode="External"/><Relationship Id="rId12" Type="http://schemas.openxmlformats.org/officeDocument/2006/relationships/hyperlink" Target="https://www.synergysportstech.com/Synergy/Sport/Basketball/web/teamsst/Video/QuantifiedTeam2Printable.aspx?iTeamID=2081&amp;iSeasonID=2020&amp;iGameSubTypeID=83&amp;offensive=0&amp;pergame=0" TargetMode="External"/><Relationship Id="rId108" Type="http://schemas.openxmlformats.org/officeDocument/2006/relationships/hyperlink" Target="https://www.synergysportstech.com/Synergy/Sport/Basketball/web/teamsst/Video/QuantifiedTeam2Printable.aspx?iTeamID=2402&amp;iSeasonID=2020&amp;iGameSubTypeID=83&amp;offensive=0&amp;pergame=0" TargetMode="External"/><Relationship Id="rId315" Type="http://schemas.openxmlformats.org/officeDocument/2006/relationships/hyperlink" Target="https://www.synergysportstech.com/Synergy/Sport/Basketball/web/teamsst/Video/QuantifiedTeam2Printable.aspx?iTeamID=2265&amp;iSeasonID=2020&amp;iGameSubTypeID=83&amp;offensive=1&amp;pergame=0" TargetMode="External"/><Relationship Id="rId522" Type="http://schemas.openxmlformats.org/officeDocument/2006/relationships/hyperlink" Target="https://www.synergysportstech.com/Synergy/Sport/Basketball/web/teamsst/Video/QuantifiedTeam2Printable.aspx?iTeamID=2301&amp;iSeasonID=2020&amp;iGameSubTypeID=83&amp;offensive=0&amp;pergame=0" TargetMode="External"/><Relationship Id="rId96" Type="http://schemas.openxmlformats.org/officeDocument/2006/relationships/hyperlink" Target="https://www.synergysportstech.com/Synergy/Sport/Basketball/web/teamsst/Video/QuantifiedTeam2Printable.aspx?iTeamID=2129&amp;iSeasonID=2020&amp;iGameSubTypeID=83&amp;offensive=0&amp;pergame=0" TargetMode="External"/><Relationship Id="rId161" Type="http://schemas.openxmlformats.org/officeDocument/2006/relationships/hyperlink" Target="https://www.synergysportstech.com/Synergy/Sport/Basketball/web/teamsst/Video/QuantifiedTeam2Printable.aspx?iTeamID=2269&amp;iSeasonID=2020&amp;iGameSubTypeID=83&amp;offensive=1&amp;pergame=0" TargetMode="External"/><Relationship Id="rId399" Type="http://schemas.openxmlformats.org/officeDocument/2006/relationships/hyperlink" Target="https://www.synergysportstech.com/Synergy/Sport/Basketball/web/teamsst/Video/QuantifiedTeam2Printable.aspx?iTeamID=2291&amp;iSeasonID=2020&amp;iGameSubTypeID=83&amp;offensive=1&amp;pergame=0" TargetMode="External"/><Relationship Id="rId259" Type="http://schemas.openxmlformats.org/officeDocument/2006/relationships/hyperlink" Target="https://www.synergysportstech.com/Synergy/Sport/Basketball/web/teamsst/Video/QuantifiedTeam2Printable.aspx?iTeamID=2204&amp;iSeasonID=2020&amp;iGameSubTypeID=83&amp;offensive=1&amp;pergame=0" TargetMode="External"/><Relationship Id="rId466" Type="http://schemas.openxmlformats.org/officeDocument/2006/relationships/hyperlink" Target="https://www.synergysportstech.com/Synergy/Sport/Basketball/web/teamsst/Video/QuantifiedTeam2Printable.aspx?iTeamID=2158&amp;iSeasonID=2020&amp;iGameSubTypeID=83&amp;offensive=0&amp;pergame=0" TargetMode="External"/><Relationship Id="rId673" Type="http://schemas.openxmlformats.org/officeDocument/2006/relationships/hyperlink" Target="https://www.synergysportstech.com/Synergy/Sport/Basketball/web/teamsst/Video/QuantifiedTeam2Printable.aspx?iTeamID=2328&amp;iSeasonID=2020&amp;iGameSubTypeID=83&amp;offensive=1&amp;pergame=0" TargetMode="External"/><Relationship Id="rId23" Type="http://schemas.openxmlformats.org/officeDocument/2006/relationships/hyperlink" Target="https://www.synergysportstech.com/Synergy/Sport/Basketball/web/teamsst/Video/QuantifiedTeam2Printable.aspx?iTeamID=2282&amp;iSeasonID=2020&amp;iGameSubTypeID=83&amp;offensive=1&amp;pergame=0" TargetMode="External"/><Relationship Id="rId119" Type="http://schemas.openxmlformats.org/officeDocument/2006/relationships/hyperlink" Target="https://www.synergysportstech.com/Synergy/Sport/Basketball/web/teamsst/Video/QuantifiedTeam2Printable.aspx?iTeamID=2264&amp;iSeasonID=2020&amp;iGameSubTypeID=83&amp;offensive=1&amp;pergame=0" TargetMode="External"/><Relationship Id="rId326" Type="http://schemas.openxmlformats.org/officeDocument/2006/relationships/hyperlink" Target="https://www.synergysportstech.com/Synergy/Sport/Basketball/web/teamsst/Video/QuantifiedTeam2Printable.aspx?iTeamID=2332&amp;iSeasonID=2020&amp;iGameSubTypeID=83&amp;offensive=0&amp;pergame=0" TargetMode="External"/><Relationship Id="rId533" Type="http://schemas.openxmlformats.org/officeDocument/2006/relationships/hyperlink" Target="https://www.synergysportstech.com/Synergy/Sport/Basketball/web/teamsst/Video/QuantifiedTeam2Printable.aspx?iTeamID=2245&amp;iSeasonID=2020&amp;iGameSubTypeID=83&amp;offensive=1&amp;pergame=0" TargetMode="External"/><Relationship Id="rId172" Type="http://schemas.openxmlformats.org/officeDocument/2006/relationships/hyperlink" Target="https://www.synergysportstech.com/Synergy/Sport/Basketball/web/teamsst/Video/QuantifiedTeam2Printable.aspx?iTeamID=2147&amp;iSeasonID=2020&amp;iGameSubTypeID=83&amp;offensive=0&amp;pergame=0" TargetMode="External"/><Relationship Id="rId477" Type="http://schemas.openxmlformats.org/officeDocument/2006/relationships/hyperlink" Target="https://www.synergysportstech.com/Synergy/Sport/Basketball/web/teamsst/Video/QuantifiedTeam2Printable.aspx?iTeamID=2317&amp;iSeasonID=2020&amp;iGameSubTypeID=83&amp;offensive=1&amp;pergame=0" TargetMode="External"/><Relationship Id="rId600" Type="http://schemas.openxmlformats.org/officeDocument/2006/relationships/hyperlink" Target="https://www.synergysportstech.com/Synergy/Sport/Basketball/web/teamsst/Video/QuantifiedTeam2Printable.aspx?iTeamID=2186&amp;iSeasonID=2020&amp;iGameSubTypeID=83&amp;offensive=0&amp;pergame=0" TargetMode="External"/><Relationship Id="rId684" Type="http://schemas.openxmlformats.org/officeDocument/2006/relationships/hyperlink" Target="https://www.synergysportstech.com/Synergy/Sport/Basketball/web/teamsst/Video/QuantifiedTeam2Printable.aspx?iTeamID=2095&amp;iSeasonID=2020&amp;iGameSubTypeID=83&amp;offensive=0&amp;pergame=0" TargetMode="External"/><Relationship Id="rId337" Type="http://schemas.openxmlformats.org/officeDocument/2006/relationships/hyperlink" Target="https://www.synergysportstech.com/Synergy/Sport/Basketball/web/teamsst/Video/QuantifiedTeam2Printable.aspx?iTeamID=2127&amp;iSeasonID=2020&amp;iGameSubTypeID=83&amp;offensive=1&amp;pergame=0" TargetMode="External"/><Relationship Id="rId34" Type="http://schemas.openxmlformats.org/officeDocument/2006/relationships/hyperlink" Target="https://www.synergysportstech.com/Synergy/Sport/Basketball/web/teamsst/Video/QuantifiedTeam2Printable.aspx?iTeamID=5592&amp;iSeasonID=2020&amp;iGameSubTypeID=83&amp;offensive=0&amp;pergame=0" TargetMode="External"/><Relationship Id="rId544" Type="http://schemas.openxmlformats.org/officeDocument/2006/relationships/hyperlink" Target="https://www.synergysportstech.com/Synergy/Sport/Basketball/web/teamsst/Video/QuantifiedTeam2Printable.aspx?iTeamID=2371&amp;iSeasonID=2020&amp;iGameSubTypeID=83&amp;offensive=0&amp;pergame=0" TargetMode="External"/><Relationship Id="rId183" Type="http://schemas.openxmlformats.org/officeDocument/2006/relationships/hyperlink" Target="https://www.synergysportstech.com/Synergy/Sport/Basketball/web/teamsst/Video/QuantifiedTeam2Printable.aspx?iTeamID=979&amp;iSeasonID=2020&amp;iGameSubTypeID=83&amp;offensive=1&amp;pergame=0" TargetMode="External"/><Relationship Id="rId390" Type="http://schemas.openxmlformats.org/officeDocument/2006/relationships/hyperlink" Target="https://www.synergysportstech.com/Synergy/Sport/Basketball/web/teamsst/Video/QuantifiedTeam2Printable.aspx?iTeamID=983&amp;iSeasonID=2020&amp;iGameSubTypeID=83&amp;offensive=0&amp;pergame=0" TargetMode="External"/><Relationship Id="rId404" Type="http://schemas.openxmlformats.org/officeDocument/2006/relationships/hyperlink" Target="https://www.synergysportstech.com/Synergy/Sport/Basketball/web/teamsst/Video/QuantifiedTeam2Printable.aspx?iTeamID=2134&amp;iSeasonID=2020&amp;iGameSubTypeID=83&amp;offensive=0&amp;pergame=0" TargetMode="External"/><Relationship Id="rId611" Type="http://schemas.openxmlformats.org/officeDocument/2006/relationships/hyperlink" Target="https://www.synergysportstech.com/Synergy/Sport/Basketball/web/teamsst/Video/QuantifiedTeam2Printable.aspx?iTeamID=2216&amp;iSeasonID=2020&amp;iGameSubTypeID=83&amp;offensive=1&amp;pergame=0" TargetMode="External"/><Relationship Id="rId250" Type="http://schemas.openxmlformats.org/officeDocument/2006/relationships/hyperlink" Target="https://www.synergysportstech.com/Synergy/Sport/Basketball/web/teamsst/Video/QuantifiedTeam2Printable.aspx?iTeamID=2678&amp;iSeasonID=2020&amp;iGameSubTypeID=83&amp;offensive=0&amp;pergame=0" TargetMode="External"/><Relationship Id="rId488" Type="http://schemas.openxmlformats.org/officeDocument/2006/relationships/hyperlink" Target="https://www.synergysportstech.com/Synergy/Sport/Basketball/web/teamsst/Video/QuantifiedTeam2Printable.aspx?iTeamID=2329&amp;iSeasonID=2020&amp;iGameSubTypeID=83&amp;offensive=0&amp;pergame=0" TargetMode="External"/><Relationship Id="rId45" Type="http://schemas.openxmlformats.org/officeDocument/2006/relationships/hyperlink" Target="https://www.synergysportstech.com/Synergy/Sport/Basketball/web/teamsst/Video/QuantifiedTeam2Printable.aspx?iTeamID=2347&amp;iSeasonID=2020&amp;iGameSubTypeID=83&amp;offensive=1&amp;pergame=0" TargetMode="External"/><Relationship Id="rId110" Type="http://schemas.openxmlformats.org/officeDocument/2006/relationships/hyperlink" Target="https://www.synergysportstech.com/Synergy/Sport/Basketball/web/teamsst/Video/QuantifiedTeam2Printable.aspx?iTeamID=2128&amp;iSeasonID=2020&amp;iGameSubTypeID=83&amp;offensive=0&amp;pergame=0" TargetMode="External"/><Relationship Id="rId348" Type="http://schemas.openxmlformats.org/officeDocument/2006/relationships/hyperlink" Target="https://www.synergysportstech.com/Synergy/Sport/Basketball/web/teamsst/Video/QuantifiedTeam2Printable.aspx?iTeamID=2276&amp;iSeasonID=2020&amp;iGameSubTypeID=83&amp;offensive=0&amp;pergame=0" TargetMode="External"/><Relationship Id="rId555" Type="http://schemas.openxmlformats.org/officeDocument/2006/relationships/hyperlink" Target="https://www.synergysportstech.com/Synergy/Sport/Basketball/web/teamsst/Video/QuantifiedTeam2Printable.aspx?iTeamID=2253&amp;iSeasonID=2020&amp;iGameSubTypeID=83&amp;offensive=1&amp;pergame=0" TargetMode="External"/><Relationship Id="rId194" Type="http://schemas.openxmlformats.org/officeDocument/2006/relationships/hyperlink" Target="https://www.synergysportstech.com/Synergy/Sport/Basketball/web/teamsst/Video/QuantifiedTeam2Printable.aspx?iTeamID=2090&amp;iSeasonID=2020&amp;iGameSubTypeID=83&amp;offensive=0&amp;pergame=0" TargetMode="External"/><Relationship Id="rId208" Type="http://schemas.openxmlformats.org/officeDocument/2006/relationships/hyperlink" Target="https://www.synergysportstech.com/Synergy/Sport/Basketball/web/teamsst/Video/QuantifiedTeam2Printable.aspx?iTeamID=4973&amp;iSeasonID=2020&amp;iGameSubTypeID=83&amp;offensive=0&amp;pergame=0" TargetMode="External"/><Relationship Id="rId415" Type="http://schemas.openxmlformats.org/officeDocument/2006/relationships/hyperlink" Target="https://www.synergysportstech.com/Synergy/Sport/Basketball/web/teamsst/Video/QuantifiedTeam2Printable.aspx?iTeamID=2199&amp;iSeasonID=2020&amp;iGameSubTypeID=83&amp;offensive=1&amp;pergame=0" TargetMode="External"/><Relationship Id="rId622" Type="http://schemas.openxmlformats.org/officeDocument/2006/relationships/hyperlink" Target="https://www.synergysportstech.com/Synergy/Sport/Basketball/web/teamsst/Video/QuantifiedTeam2Printable.aspx?iTeamID=2100&amp;iSeasonID=2020&amp;iGameSubTypeID=83&amp;offensive=0&amp;pergame=0" TargetMode="External"/><Relationship Id="rId261" Type="http://schemas.openxmlformats.org/officeDocument/2006/relationships/hyperlink" Target="https://www.synergysportstech.com/Synergy/Sport/Basketball/web/teamsst/Video/QuantifiedTeam2Printable.aspx?iTeamID=2128&amp;iSeasonID=2020&amp;iGameSubTypeID=83&amp;offensive=1&amp;pergame=0" TargetMode="External"/><Relationship Id="rId499" Type="http://schemas.openxmlformats.org/officeDocument/2006/relationships/hyperlink" Target="https://www.synergysportstech.com/Synergy/Sport/Basketball/web/teamsst/Video/QuantifiedTeam2Printable.aspx?iTeamID=2407&amp;iSeasonID=2020&amp;iGameSubTypeID=83&amp;offensive=1&amp;pergame=0" TargetMode="External"/><Relationship Id="rId56" Type="http://schemas.openxmlformats.org/officeDocument/2006/relationships/hyperlink" Target="https://www.synergysportstech.com/Synergy/Sport/Basketball/web/teamsst/Video/QuantifiedTeam2Printable.aspx?iTeamID=2226&amp;iSeasonID=2020&amp;iGameSubTypeID=83&amp;offensive=0&amp;pergame=0" TargetMode="External"/><Relationship Id="rId359" Type="http://schemas.openxmlformats.org/officeDocument/2006/relationships/hyperlink" Target="https://www.synergysportstech.com/Synergy/Sport/Basketball/web/teamsst/Video/QuantifiedTeam2Printable.aspx?iTeamID=2149&amp;iSeasonID=2020&amp;iGameSubTypeID=83&amp;offensive=1&amp;pergame=0" TargetMode="External"/><Relationship Id="rId566" Type="http://schemas.openxmlformats.org/officeDocument/2006/relationships/hyperlink" Target="https://www.synergysportstech.com/Synergy/Sport/Basketball/web/teamsst/Video/QuantifiedTeam2Printable.aspx?iTeamID=2141&amp;iSeasonID=2020&amp;iGameSubTypeID=83&amp;offensive=0&amp;pergame=0" TargetMode="External"/><Relationship Id="rId121" Type="http://schemas.openxmlformats.org/officeDocument/2006/relationships/hyperlink" Target="https://www.synergysportstech.com/Synergy/Sport/Basketball/web/teamsst/Video/QuantifiedTeam2Printable.aspx?iTeamID=2345&amp;iSeasonID=2020&amp;iGameSubTypeID=83&amp;offensive=1&amp;pergame=0" TargetMode="External"/><Relationship Id="rId219" Type="http://schemas.openxmlformats.org/officeDocument/2006/relationships/hyperlink" Target="https://www.synergysportstech.com/Synergy/Sport/Basketball/web/teamsst/Video/QuantifiedTeam2Printable.aspx?iTeamID=998&amp;iSeasonID=2020&amp;iGameSubTypeID=83&amp;offensive=1&amp;pergame=0" TargetMode="External"/><Relationship Id="rId426" Type="http://schemas.openxmlformats.org/officeDocument/2006/relationships/hyperlink" Target="https://www.synergysportstech.com/Synergy/Sport/Basketball/web/teamsst/Video/QuantifiedTeam2Printable.aspx?iTeamID=2397&amp;iSeasonID=2020&amp;iGameSubTypeID=83&amp;offensive=0&amp;pergame=0" TargetMode="External"/><Relationship Id="rId633" Type="http://schemas.openxmlformats.org/officeDocument/2006/relationships/hyperlink" Target="https://www.synergysportstech.com/Synergy/Sport/Basketball/web/teamsst/Video/QuantifiedTeam2Printable.aspx?iTeamID=2256&amp;iSeasonID=2020&amp;iGameSubTypeID=83&amp;offensive=1&amp;pergame=0" TargetMode="External"/><Relationship Id="rId67" Type="http://schemas.openxmlformats.org/officeDocument/2006/relationships/hyperlink" Target="https://www.synergysportstech.com/Synergy/Sport/Basketball/web/teamsst/Video/QuantifiedTeam2Printable.aspx?iTeamID=2201&amp;iSeasonID=2020&amp;iGameSubTypeID=83&amp;offensive=1&amp;pergame=0" TargetMode="External"/><Relationship Id="rId272" Type="http://schemas.openxmlformats.org/officeDocument/2006/relationships/hyperlink" Target="https://www.synergysportstech.com/Synergy/Sport/Basketball/web/teamsst/Video/QuantifiedTeam2Printable.aspx?iTeamID=2376&amp;iSeasonID=2020&amp;iGameSubTypeID=83&amp;offensive=0&amp;pergame=0" TargetMode="External"/><Relationship Id="rId577" Type="http://schemas.openxmlformats.org/officeDocument/2006/relationships/hyperlink" Target="https://www.synergysportstech.com/Synergy/Sport/Basketball/web/teamsst/Video/QuantifiedTeam2Printable.aspx?iTeamID=2257&amp;iSeasonID=2020&amp;iGameSubTypeID=83&amp;offensive=1&amp;pergame=0" TargetMode="External"/><Relationship Id="rId132" Type="http://schemas.openxmlformats.org/officeDocument/2006/relationships/hyperlink" Target="https://www.synergysportstech.com/Synergy/Sport/Basketball/web/teamsst/Video/QuantifiedTeam2Printable.aspx?iTeamID=2191&amp;iSeasonID=2020&amp;iGameSubTypeID=83&amp;offensive=0&amp;pergame=0" TargetMode="External"/><Relationship Id="rId437" Type="http://schemas.openxmlformats.org/officeDocument/2006/relationships/hyperlink" Target="https://www.synergysportstech.com/Synergy/Sport/Basketball/web/teamsst/Video/QuantifiedTeam2Printable.aspx?iTeamID=2174&amp;iSeasonID=2020&amp;iGameSubTypeID=83&amp;offensive=1&amp;pergame=0" TargetMode="External"/><Relationship Id="rId644" Type="http://schemas.openxmlformats.org/officeDocument/2006/relationships/hyperlink" Target="https://www.synergysportstech.com/Synergy/Sport/Basketball/web/teamsst/Video/QuantifiedTeam2Printable.aspx?iTeamID=3179&amp;iSeasonID=2020&amp;iGameSubTypeID=83&amp;offensive=0&amp;pergame=0" TargetMode="External"/><Relationship Id="rId283" Type="http://schemas.openxmlformats.org/officeDocument/2006/relationships/hyperlink" Target="https://www.synergysportstech.com/Synergy/Sport/Basketball/web/teamsst/Video/QuantifiedTeam2Printable.aspx?iTeamID=985&amp;iSeasonID=2020&amp;iGameSubTypeID=83&amp;offensive=1&amp;pergame=0" TargetMode="External"/><Relationship Id="rId490" Type="http://schemas.openxmlformats.org/officeDocument/2006/relationships/hyperlink" Target="https://www.synergysportstech.com/Synergy/Sport/Basketball/web/teamsst/Video/QuantifiedTeam2Printable.aspx?iTeamID=2315&amp;iSeasonID=2020&amp;iGameSubTypeID=83&amp;offensive=0&amp;pergame=0" TargetMode="External"/><Relationship Id="rId504" Type="http://schemas.openxmlformats.org/officeDocument/2006/relationships/hyperlink" Target="https://www.synergysportstech.com/Synergy/Sport/Basketball/web/teamsst/Video/QuantifiedTeam2Printable.aspx?iTeamID=2264&amp;iSeasonID=2020&amp;iGameSubTypeID=83&amp;offensive=0&amp;pergame=0" TargetMode="External"/><Relationship Id="rId78" Type="http://schemas.openxmlformats.org/officeDocument/2006/relationships/hyperlink" Target="https://www.synergysportstech.com/Synergy/Sport/Basketball/web/teamsst/Video/QuantifiedTeam2Printable.aspx?iTeamID=1323&amp;iSeasonID=2020&amp;iGameSubTypeID=83&amp;offensive=0&amp;pergame=0" TargetMode="External"/><Relationship Id="rId143" Type="http://schemas.openxmlformats.org/officeDocument/2006/relationships/hyperlink" Target="https://www.synergysportstech.com/Synergy/Sport/Basketball/web/teamsst/Video/QuantifiedTeam2Printable.aspx?iTeamID=2234&amp;iSeasonID=2020&amp;iGameSubTypeID=83&amp;offensive=1&amp;pergame=0" TargetMode="External"/><Relationship Id="rId350" Type="http://schemas.openxmlformats.org/officeDocument/2006/relationships/hyperlink" Target="https://www.synergysportstech.com/Synergy/Sport/Basketball/web/teamsst/Video/QuantifiedTeam2Printable.aspx?iTeamID=2239&amp;iSeasonID=2020&amp;iGameSubTypeID=83&amp;offensive=0&amp;pergame=0" TargetMode="External"/><Relationship Id="rId588" Type="http://schemas.openxmlformats.org/officeDocument/2006/relationships/hyperlink" Target="https://www.synergysportstech.com/Synergy/Sport/Basketball/web/teamsst/Video/QuantifiedTeam2Printable.aspx?iTeamID=2127&amp;iSeasonID=2020&amp;iGameSubTypeID=83&amp;offensive=0&amp;pergame=0" TargetMode="External"/><Relationship Id="rId9" Type="http://schemas.openxmlformats.org/officeDocument/2006/relationships/hyperlink" Target="https://www.synergysportstech.com/Synergy/Sport/Basketball/web/teamsst/Video/QuantifiedTeam2Printable.aspx?iTeamID=2121&amp;iSeasonID=2020&amp;iGameSubTypeID=83&amp;offensive=1&amp;pergame=0" TargetMode="External"/><Relationship Id="rId210" Type="http://schemas.openxmlformats.org/officeDocument/2006/relationships/hyperlink" Target="https://www.synergysportstech.com/Synergy/Sport/Basketball/web/teamsst/Video/QuantifiedTeam2Printable.aspx?iTeamID=2307&amp;iSeasonID=2020&amp;iGameSubTypeID=83&amp;offensive=0&amp;pergame=0" TargetMode="External"/><Relationship Id="rId448" Type="http://schemas.openxmlformats.org/officeDocument/2006/relationships/hyperlink" Target="https://www.synergysportstech.com/Synergy/Sport/Basketball/web/teamsst/Video/QuantifiedTeam2Printable.aspx?iTeamID=981&amp;iSeasonID=2020&amp;iGameSubTypeID=83&amp;offensive=0&amp;pergame=0" TargetMode="External"/><Relationship Id="rId655" Type="http://schemas.openxmlformats.org/officeDocument/2006/relationships/hyperlink" Target="https://www.synergysportstech.com/Synergy/Sport/Basketball/web/teamsst/Video/QuantifiedTeam2Printable.aspx?iTeamID=2248&amp;iSeasonID=2020&amp;iGameSubTypeID=83&amp;offensive=1&amp;pergame=0" TargetMode="External"/><Relationship Id="rId294" Type="http://schemas.openxmlformats.org/officeDocument/2006/relationships/hyperlink" Target="https://www.synergysportstech.com/Synergy/Sport/Basketball/web/teamsst/Video/QuantifiedTeam2Printable.aspx?iTeamID=2149&amp;iSeasonID=2020&amp;iGameSubTypeID=83&amp;offensive=0&amp;pergame=0" TargetMode="External"/><Relationship Id="rId308" Type="http://schemas.openxmlformats.org/officeDocument/2006/relationships/hyperlink" Target="https://www.synergysportstech.com/Synergy/Sport/Basketball/web/teamsst/Video/QuantifiedTeam2Printable.aspx?iTeamID=2219&amp;iSeasonID=2020&amp;iGameSubTypeID=83&amp;offensive=0&amp;pergame=0" TargetMode="External"/><Relationship Id="rId515" Type="http://schemas.openxmlformats.org/officeDocument/2006/relationships/hyperlink" Target="https://www.synergysportstech.com/Synergy/Sport/Basketball/web/teamsst/Video/QuantifiedTeam2Printable.aspx?iTeamID=2301&amp;iSeasonID=2020&amp;iGameSubTypeID=83&amp;offensive=1&amp;pergame=0" TargetMode="External"/><Relationship Id="rId89" Type="http://schemas.openxmlformats.org/officeDocument/2006/relationships/hyperlink" Target="https://www.synergysportstech.com/Synergy/Sport/Basketball/web/teamsst/Video/QuantifiedTeam2Printable.aspx?iTeamID=2389&amp;iSeasonID=2020&amp;iGameSubTypeID=83&amp;offensive=1&amp;pergame=0" TargetMode="External"/><Relationship Id="rId154" Type="http://schemas.openxmlformats.org/officeDocument/2006/relationships/hyperlink" Target="https://www.synergysportstech.com/Synergy/Sport/Basketball/web/teamsst/Video/QuantifiedTeam2Printable.aspx?iTeamID=2088&amp;iSeasonID=2020&amp;iGameSubTypeID=83&amp;offensive=0&amp;pergame=0" TargetMode="External"/><Relationship Id="rId361" Type="http://schemas.openxmlformats.org/officeDocument/2006/relationships/hyperlink" Target="https://www.synergysportstech.com/Synergy/Sport/Basketball/web/teamsst/Video/QuantifiedTeam2Printable.aspx?iTeamID=2393&amp;iSeasonID=2020&amp;iGameSubTypeID=83&amp;offensive=1&amp;pergame=0" TargetMode="External"/><Relationship Id="rId599" Type="http://schemas.openxmlformats.org/officeDocument/2006/relationships/hyperlink" Target="https://www.synergysportstech.com/Synergy/Sport/Basketball/web/teamsst/Video/QuantifiedTeam2Printable.aspx?iTeamID=2368&amp;iSeasonID=2020&amp;iGameSubTypeID=83&amp;offensive=1&amp;pergame=0" TargetMode="External"/><Relationship Id="rId459" Type="http://schemas.openxmlformats.org/officeDocument/2006/relationships/hyperlink" Target="https://www.synergysportstech.com/Synergy/Sport/Basketball/web/teamsst/Video/QuantifiedTeam2Printable.aspx?iTeamID=2200&amp;iSeasonID=2020&amp;iGameSubTypeID=83&amp;offensive=1&amp;pergame=0" TargetMode="External"/><Relationship Id="rId666" Type="http://schemas.openxmlformats.org/officeDocument/2006/relationships/hyperlink" Target="https://www.synergysportstech.com/Synergy/Sport/Basketball/web/teamsst/Video/QuantifiedTeam2Printable.aspx?iTeamID=2187&amp;iSeasonID=2020&amp;iGameSubTypeID=83&amp;offensive=0&amp;pergame=0" TargetMode="External"/><Relationship Id="rId16" Type="http://schemas.openxmlformats.org/officeDocument/2006/relationships/hyperlink" Target="https://www.synergysportstech.com/Synergy/Sport/Basketball/web/teamsst/Video/QuantifiedTeam2Printable.aspx?iTeamID=2341&amp;iSeasonID=2020&amp;iGameSubTypeID=83&amp;offensive=0&amp;pergame=0" TargetMode="External"/><Relationship Id="rId221" Type="http://schemas.openxmlformats.org/officeDocument/2006/relationships/hyperlink" Target="https://www.synergysportstech.com/Synergy/Sport/Basketball/web/teamsst/Video/QuantifiedTeam2Printable.aspx?iTeamID=2403&amp;iSeasonID=2020&amp;iGameSubTypeID=83&amp;offensive=1&amp;pergame=0" TargetMode="External"/><Relationship Id="rId319" Type="http://schemas.openxmlformats.org/officeDocument/2006/relationships/hyperlink" Target="https://www.synergysportstech.com/Synergy/Sport/Basketball/web/teamsst/Video/QuantifiedTeam2Printable.aspx?iTeamID=974&amp;iSeasonID=2020&amp;iGameSubTypeID=83&amp;offensive=1&amp;pergame=0" TargetMode="External"/><Relationship Id="rId526" Type="http://schemas.openxmlformats.org/officeDocument/2006/relationships/hyperlink" Target="https://www.synergysportstech.com/Synergy/Sport/Basketball/web/teamsst/Video/QuantifiedTeam2Printable.aspx?iTeamID=990&amp;iSeasonID=2020&amp;iGameSubTypeID=83&amp;offensive=0&amp;pergame=0" TargetMode="External"/><Relationship Id="rId165" Type="http://schemas.openxmlformats.org/officeDocument/2006/relationships/hyperlink" Target="https://www.synergysportstech.com/Synergy/Sport/Basketball/web/teamsst/Video/QuantifiedTeam2Printable.aspx?iTeamID=3526&amp;iSeasonID=2020&amp;iGameSubTypeID=83&amp;offensive=1&amp;pergame=0" TargetMode="External"/><Relationship Id="rId372" Type="http://schemas.openxmlformats.org/officeDocument/2006/relationships/hyperlink" Target="https://www.synergysportstech.com/Synergy/Sport/Basketball/web/teamsst/Video/QuantifiedTeam2Printable.aspx?iTeamID=2249&amp;iSeasonID=2020&amp;iGameSubTypeID=83&amp;offensive=0&amp;pergame=0" TargetMode="External"/><Relationship Id="rId677" Type="http://schemas.openxmlformats.org/officeDocument/2006/relationships/hyperlink" Target="https://www.synergysportstech.com/Synergy/Sport/Basketball/web/teamsst/Video/QuantifiedTeam2Printable.aspx?iTeamID=984&amp;iSeasonID=2020&amp;iGameSubTypeID=83&amp;offensive=1&amp;pergame=0" TargetMode="External"/><Relationship Id="rId232" Type="http://schemas.openxmlformats.org/officeDocument/2006/relationships/hyperlink" Target="https://www.synergysportstech.com/Synergy/Sport/Basketball/web/teamsst/Video/QuantifiedTeam2Printable.aspx?iTeamID=2395&amp;iSeasonID=2020&amp;iGameSubTypeID=83&amp;offensive=0&amp;pergame=0" TargetMode="External"/><Relationship Id="rId27" Type="http://schemas.openxmlformats.org/officeDocument/2006/relationships/hyperlink" Target="https://www.synergysportstech.com/Synergy/Sport/Basketball/web/teamsst/Video/QuantifiedTeam2Printable.aspx?iTeamID=2338&amp;iSeasonID=2020&amp;iGameSubTypeID=83&amp;offensive=1&amp;pergame=0" TargetMode="External"/><Relationship Id="rId537" Type="http://schemas.openxmlformats.org/officeDocument/2006/relationships/hyperlink" Target="https://www.synergysportstech.com/Synergy/Sport/Basketball/web/teamsst/Video/QuantifiedTeam2Printable.aspx?iTeamID=2280&amp;iSeasonID=2020&amp;iGameSubTypeID=83&amp;offensive=1&amp;pergame=0" TargetMode="External"/><Relationship Id="rId80" Type="http://schemas.openxmlformats.org/officeDocument/2006/relationships/hyperlink" Target="https://www.synergysportstech.com/Synergy/Sport/Basketball/web/teamsst/Video/QuantifiedTeam2Printable.aspx?iTeamID=2248&amp;iSeasonID=2020&amp;iGameSubTypeID=83&amp;offensive=0&amp;pergame=0" TargetMode="External"/><Relationship Id="rId176" Type="http://schemas.openxmlformats.org/officeDocument/2006/relationships/hyperlink" Target="https://www.synergysportstech.com/Synergy/Sport/Basketball/web/teamsst/Video/QuantifiedTeam2Printable.aspx?iTeamID=2115&amp;iSeasonID=2020&amp;iGameSubTypeID=83&amp;offensive=0&amp;pergame=0" TargetMode="External"/><Relationship Id="rId383" Type="http://schemas.openxmlformats.org/officeDocument/2006/relationships/hyperlink" Target="https://www.synergysportstech.com/Synergy/Sport/Basketball/web/teamsst/Video/QuantifiedTeam2Printable.aspx?iTeamID=2099&amp;iSeasonID=2020&amp;iGameSubTypeID=83&amp;offensive=1&amp;pergame=0" TargetMode="External"/><Relationship Id="rId590" Type="http://schemas.openxmlformats.org/officeDocument/2006/relationships/hyperlink" Target="https://www.synergysportstech.com/Synergy/Sport/Basketball/web/teamsst/Video/QuantifiedTeam2Printable.aspx?iTeamID=964&amp;iSeasonID=2020&amp;iGameSubTypeID=83&amp;offensive=0&amp;pergame=0" TargetMode="External"/><Relationship Id="rId604" Type="http://schemas.openxmlformats.org/officeDocument/2006/relationships/hyperlink" Target="https://www.synergysportstech.com/Synergy/Sport/Basketball/web/teamsst/Video/QuantifiedTeam2Printable.aspx?iTeamID=2143&amp;iSeasonID=2020&amp;iGameSubTypeID=83&amp;offensive=0&amp;pergame=0" TargetMode="External"/><Relationship Id="rId243" Type="http://schemas.openxmlformats.org/officeDocument/2006/relationships/hyperlink" Target="https://www.synergysportstech.com/Synergy/Sport/Basketball/web/teamsst/Video/QuantifiedTeam2Printable.aspx?iTeamID=2206&amp;iSeasonID=2020&amp;iGameSubTypeID=83&amp;offensive=1&amp;pergame=0" TargetMode="External"/><Relationship Id="rId450" Type="http://schemas.openxmlformats.org/officeDocument/2006/relationships/hyperlink" Target="https://www.synergysportstech.com/Synergy/Sport/Basketball/web/teamsst/Video/QuantifiedTeam2Printable.aspx?iTeamID=2283&amp;iSeasonID=2020&amp;iGameSubTypeID=83&amp;offensive=0&amp;pergame=0" TargetMode="External"/><Relationship Id="rId38" Type="http://schemas.openxmlformats.org/officeDocument/2006/relationships/hyperlink" Target="https://www.synergysportstech.com/Synergy/Sport/Basketball/web/teamsst/Video/QuantifiedTeam2Printable.aspx?iTeamID=2322&amp;iSeasonID=2020&amp;iGameSubTypeID=83&amp;offensive=0&amp;pergame=0" TargetMode="External"/><Relationship Id="rId103" Type="http://schemas.openxmlformats.org/officeDocument/2006/relationships/hyperlink" Target="https://www.synergysportstech.com/Synergy/Sport/Basketball/web/teamsst/Video/QuantifiedTeam2Printable.aspx?iTeamID=2406&amp;iSeasonID=2020&amp;iGameSubTypeID=83&amp;offensive=1&amp;pergame=0" TargetMode="External"/><Relationship Id="rId310" Type="http://schemas.openxmlformats.org/officeDocument/2006/relationships/hyperlink" Target="https://www.synergysportstech.com/Synergy/Sport/Basketball/web/teamsst/Video/QuantifiedTeam2Printable.aspx?iTeamID=2360&amp;iSeasonID=2020&amp;iGameSubTypeID=83&amp;offensive=0&amp;pergame=0" TargetMode="External"/><Relationship Id="rId548" Type="http://schemas.openxmlformats.org/officeDocument/2006/relationships/hyperlink" Target="https://www.synergysportstech.com/Synergy/Sport/Basketball/web/teamsst/Video/QuantifiedTeam2Printable.aspx?iTeamID=2180&amp;iSeasonID=2020&amp;iGameSubTypeID=83&amp;offensive=0&amp;pergame=0" TargetMode="External"/><Relationship Id="rId91" Type="http://schemas.openxmlformats.org/officeDocument/2006/relationships/hyperlink" Target="https://www.synergysportstech.com/Synergy/Sport/Basketball/web/teamsst/Video/QuantifiedTeam2Printable.aspx?iTeamID=2243&amp;iSeasonID=2020&amp;iGameSubTypeID=83&amp;offensive=1&amp;pergame=0" TargetMode="External"/><Relationship Id="rId187" Type="http://schemas.openxmlformats.org/officeDocument/2006/relationships/hyperlink" Target="https://www.synergysportstech.com/Synergy/Sport/Basketball/web/teamsst/Video/QuantifiedTeam2Printable.aspx?iTeamID=2297&amp;iSeasonID=2020&amp;iGameSubTypeID=83&amp;offensive=1&amp;pergame=0" TargetMode="External"/><Relationship Id="rId394" Type="http://schemas.openxmlformats.org/officeDocument/2006/relationships/hyperlink" Target="https://www.synergysportstech.com/Synergy/Sport/Basketball/web/teamsst/Video/QuantifiedTeam2Printable.aspx?iTeamID=2178&amp;iSeasonID=2020&amp;iGameSubTypeID=83&amp;offensive=0&amp;pergame=0" TargetMode="External"/><Relationship Id="rId408" Type="http://schemas.openxmlformats.org/officeDocument/2006/relationships/hyperlink" Target="https://www.synergysportstech.com/Synergy/Sport/Basketball/web/teamsst/Video/QuantifiedTeam2Printable.aspx?iTeamID=2406&amp;iSeasonID=2020&amp;iGameSubTypeID=83&amp;offensive=0&amp;pergame=0" TargetMode="External"/><Relationship Id="rId615" Type="http://schemas.openxmlformats.org/officeDocument/2006/relationships/hyperlink" Target="https://www.synergysportstech.com/Synergy/Sport/Basketball/web/teamsst/Video/QuantifiedTeam2Printable.aspx?iTeamID=2290&amp;iSeasonID=2020&amp;iGameSubTypeID=83&amp;offensive=1&amp;pergame=0"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synergysportstech.com/Synergy/Sport/Basketball/web/teamsst/Video/QuantifiedTeam2Printable.aspx?iTeamID=2267&amp;iSeasonID=2020&amp;iGameSubTypeID=83&amp;offensive=1&amp;pergame=0" TargetMode="External"/><Relationship Id="rId671" Type="http://schemas.openxmlformats.org/officeDocument/2006/relationships/hyperlink" Target="https://www.synergysportstech.com/Synergy/Sport/Basketball/web/teamsst/Video/QuantifiedTeam2Printable.aspx?iTeamID=2158&amp;iSeasonID=2020&amp;iGameSubTypeID=83&amp;offensive=1&amp;pergame=0" TargetMode="External"/><Relationship Id="rId21" Type="http://schemas.openxmlformats.org/officeDocument/2006/relationships/hyperlink" Target="https://www.synergysportstech.com/Synergy/Sport/Basketball/web/teamsst/Video/QuantifiedTeam2Printable.aspx?iTeamID=2339&amp;iSeasonID=2020&amp;iGameSubTypeID=83&amp;offensive=1&amp;pergame=0" TargetMode="External"/><Relationship Id="rId324" Type="http://schemas.openxmlformats.org/officeDocument/2006/relationships/hyperlink" Target="https://www.synergysportstech.com/Synergy/Sport/Basketball/web/teamsst/Video/QuantifiedTeam2Printable.aspx?iTeamID=2238&amp;iSeasonID=2020&amp;iGameSubTypeID=83&amp;offensive=0&amp;pergame=0" TargetMode="External"/><Relationship Id="rId531" Type="http://schemas.openxmlformats.org/officeDocument/2006/relationships/hyperlink" Target="https://www.synergysportstech.com/Synergy/Sport/Basketball/web/teamsst/Video/QuantifiedTeam2Printable.aspx?iTeamID=2183&amp;iSeasonID=2020&amp;iGameSubTypeID=83&amp;offensive=1&amp;pergame=0" TargetMode="External"/><Relationship Id="rId629" Type="http://schemas.openxmlformats.org/officeDocument/2006/relationships/hyperlink" Target="https://www.synergysportstech.com/Synergy/Sport/Basketball/web/teamsst/Video/QuantifiedTeam2Printable.aspx?iTeamID=2235&amp;iSeasonID=2020&amp;iGameSubTypeID=83&amp;offensive=1&amp;pergame=0" TargetMode="External"/><Relationship Id="rId170" Type="http://schemas.openxmlformats.org/officeDocument/2006/relationships/hyperlink" Target="https://www.synergysportstech.com/Synergy/Sport/Basketball/web/teamsst/Video/QuantifiedTeam2Printable.aspx?iTeamID=2236&amp;iSeasonID=2020&amp;iGameSubTypeID=83&amp;offensive=0&amp;pergame=0" TargetMode="External"/><Relationship Id="rId268" Type="http://schemas.openxmlformats.org/officeDocument/2006/relationships/hyperlink" Target="https://www.synergysportstech.com/Synergy/Sport/Basketball/web/teamsst/Video/QuantifiedTeam2Printable.aspx?iTeamID=2079&amp;iSeasonID=2020&amp;iGameSubTypeID=83&amp;offensive=0&amp;pergame=0" TargetMode="External"/><Relationship Id="rId475" Type="http://schemas.openxmlformats.org/officeDocument/2006/relationships/hyperlink" Target="https://www.synergysportstech.com/Synergy/Sport/Basketball/web/teamsst/Video/QuantifiedTeam2Printable.aspx?iTeamID=5612&amp;iSeasonID=2020&amp;iGameSubTypeID=83&amp;offensive=1&amp;pergame=0" TargetMode="External"/><Relationship Id="rId682" Type="http://schemas.openxmlformats.org/officeDocument/2006/relationships/hyperlink" Target="https://www.synergysportstech.com/Synergy/Sport/Basketball/web/teamsst/Video/QuantifiedTeam2Printable.aspx?iTeamID=5612&amp;iSeasonID=2020&amp;iGameSubTypeID=83&amp;offensive=0&amp;pergame=0" TargetMode="External"/><Relationship Id="rId32" Type="http://schemas.openxmlformats.org/officeDocument/2006/relationships/hyperlink" Target="https://www.synergysportstech.com/Synergy/Sport/Basketball/web/teamsst/Video/QuantifiedTeam2Printable.aspx?iTeamID=2087&amp;iSeasonID=2020&amp;iGameSubTypeID=83&amp;offensive=0&amp;pergame=0" TargetMode="External"/><Relationship Id="rId128" Type="http://schemas.openxmlformats.org/officeDocument/2006/relationships/hyperlink" Target="https://www.synergysportstech.com/Synergy/Sport/Basketball/web/teamsst/Video/QuantifiedTeam2Printable.aspx?iTeamID=2182&amp;iSeasonID=2020&amp;iGameSubTypeID=83&amp;offensive=0&amp;pergame=0" TargetMode="External"/><Relationship Id="rId335" Type="http://schemas.openxmlformats.org/officeDocument/2006/relationships/hyperlink" Target="https://www.synergysportstech.com/Synergy/Sport/Basketball/web/teamsst/Video/QuantifiedTeam2Printable.aspx?iTeamID=2191&amp;iSeasonID=2020&amp;iGameSubTypeID=83&amp;offensive=1&amp;pergame=0" TargetMode="External"/><Relationship Id="rId542" Type="http://schemas.openxmlformats.org/officeDocument/2006/relationships/hyperlink" Target="https://www.synergysportstech.com/Synergy/Sport/Basketball/web/teamsst/Video/QuantifiedTeam2Printable.aspx?iTeamID=2203&amp;iSeasonID=2020&amp;iGameSubTypeID=83&amp;offensive=0&amp;pergame=0" TargetMode="External"/><Relationship Id="rId181" Type="http://schemas.openxmlformats.org/officeDocument/2006/relationships/hyperlink" Target="https://www.synergysportstech.com/Synergy/Sport/Basketball/web/teamsst/Video/QuantifiedTeam2Printable.aspx?iTeamID=2324&amp;iSeasonID=2020&amp;iGameSubTypeID=83&amp;offensive=1&amp;pergame=0" TargetMode="External"/><Relationship Id="rId402" Type="http://schemas.openxmlformats.org/officeDocument/2006/relationships/hyperlink" Target="https://www.synergysportstech.com/Synergy/Sport/Basketball/web/teamsst/Video/QuantifiedTeam2Printable.aspx?iTeamID=2206&amp;iSeasonID=2020&amp;iGameSubTypeID=83&amp;offensive=0&amp;pergame=0" TargetMode="External"/><Relationship Id="rId279" Type="http://schemas.openxmlformats.org/officeDocument/2006/relationships/hyperlink" Target="https://www.synergysportstech.com/Synergy/Sport/Basketball/web/teamsst/Video/QuantifiedTeam2Printable.aspx?iTeamID=2207&amp;iSeasonID=2020&amp;iGameSubTypeID=83&amp;offensive=1&amp;pergame=0" TargetMode="External"/><Relationship Id="rId486" Type="http://schemas.openxmlformats.org/officeDocument/2006/relationships/hyperlink" Target="https://www.synergysportstech.com/Synergy/Sport/Basketball/web/teamsst/Video/QuantifiedTeam2Printable.aspx?iTeamID=2297&amp;iSeasonID=2020&amp;iGameSubTypeID=83&amp;offensive=0&amp;pergame=0" TargetMode="External"/><Relationship Id="rId43" Type="http://schemas.openxmlformats.org/officeDocument/2006/relationships/hyperlink" Target="https://www.synergysportstech.com/Synergy/Sport/Basketball/web/teamsst/Video/QuantifiedTeam2Printable.aspx?iTeamID=2370&amp;iSeasonID=2020&amp;iGameSubTypeID=83&amp;offensive=1&amp;pergame=0" TargetMode="External"/><Relationship Id="rId139" Type="http://schemas.openxmlformats.org/officeDocument/2006/relationships/hyperlink" Target="https://www.synergysportstech.com/Synergy/Sport/Basketball/web/teamsst/Video/QuantifiedTeam2Printable.aspx?iTeamID=2270&amp;iSeasonID=2020&amp;iGameSubTypeID=83&amp;offensive=1&amp;pergame=0" TargetMode="External"/><Relationship Id="rId346" Type="http://schemas.openxmlformats.org/officeDocument/2006/relationships/hyperlink" Target="https://www.synergysportstech.com/Synergy/Sport/Basketball/web/teamsst/Video/QuantifiedTeam2Printable.aspx?iTeamID=2104&amp;iSeasonID=2020&amp;iGameSubTypeID=83&amp;offensive=0&amp;pergame=0" TargetMode="External"/><Relationship Id="rId553" Type="http://schemas.openxmlformats.org/officeDocument/2006/relationships/hyperlink" Target="https://www.synergysportstech.com/Synergy/Sport/Basketball/web/teamsst/Video/QuantifiedTeam2Printable.aspx?iTeamID=2214&amp;iSeasonID=2020&amp;iGameSubTypeID=83&amp;offensive=1&amp;pergame=0" TargetMode="External"/><Relationship Id="rId192" Type="http://schemas.openxmlformats.org/officeDocument/2006/relationships/hyperlink" Target="https://www.synergysportstech.com/Synergy/Sport/Basketball/web/teamsst/Video/QuantifiedTeam2Printable.aspx?iTeamID=2130&amp;iSeasonID=2020&amp;iGameSubTypeID=83&amp;offensive=0&amp;pergame=0" TargetMode="External"/><Relationship Id="rId206" Type="http://schemas.openxmlformats.org/officeDocument/2006/relationships/hyperlink" Target="https://www.synergysportstech.com/Synergy/Sport/Basketball/web/teamsst/Video/QuantifiedTeam2Printable.aspx?iTeamID=2399&amp;iSeasonID=2020&amp;iGameSubTypeID=83&amp;offensive=0&amp;pergame=0" TargetMode="External"/><Relationship Id="rId413" Type="http://schemas.openxmlformats.org/officeDocument/2006/relationships/hyperlink" Target="https://www.synergysportstech.com/Synergy/Sport/Basketball/web/teamsst/Video/QuantifiedTeam2Printable.aspx?iTeamID=2395&amp;iSeasonID=2020&amp;iGameSubTypeID=83&amp;offensive=1&amp;pergame=0" TargetMode="External"/><Relationship Id="rId497" Type="http://schemas.openxmlformats.org/officeDocument/2006/relationships/hyperlink" Target="https://www.synergysportstech.com/Synergy/Sport/Basketball/web/teamsst/Video/QuantifiedTeam2Printable.aspx?iTeamID=2166&amp;iSeasonID=2020&amp;iGameSubTypeID=83&amp;offensive=1&amp;pergame=0" TargetMode="External"/><Relationship Id="rId620" Type="http://schemas.openxmlformats.org/officeDocument/2006/relationships/hyperlink" Target="https://www.synergysportstech.com/Synergy/Sport/Basketball/web/teamsst/Video/QuantifiedTeam2Printable.aspx?iTeamID=2267&amp;iSeasonID=2020&amp;iGameSubTypeID=83&amp;offensive=0&amp;pergame=0" TargetMode="External"/><Relationship Id="rId357" Type="http://schemas.openxmlformats.org/officeDocument/2006/relationships/hyperlink" Target="https://www.synergysportstech.com/Synergy/Sport/Basketball/web/teamsst/Video/QuantifiedTeam2Printable.aspx?iTeamID=2143&amp;iSeasonID=2020&amp;iGameSubTypeID=83&amp;offensive=1&amp;pergame=0" TargetMode="External"/><Relationship Id="rId54" Type="http://schemas.openxmlformats.org/officeDocument/2006/relationships/hyperlink" Target="https://www.synergysportstech.com/Synergy/Sport/Basketball/web/teamsst/Video/QuantifiedTeam2Printable.aspx?iTeamID=2400&amp;iSeasonID=2020&amp;iGameSubTypeID=83&amp;offensive=0&amp;pergame=0" TargetMode="External"/><Relationship Id="rId217" Type="http://schemas.openxmlformats.org/officeDocument/2006/relationships/hyperlink" Target="https://www.synergysportstech.com/Synergy/Sport/Basketball/web/teamsst/Video/QuantifiedTeam2Printable.aspx?iTeamID=2232&amp;iSeasonID=2020&amp;iGameSubTypeID=83&amp;offensive=1&amp;pergame=0" TargetMode="External"/><Relationship Id="rId564" Type="http://schemas.openxmlformats.org/officeDocument/2006/relationships/hyperlink" Target="https://www.synergysportstech.com/Synergy/Sport/Basketball/web/teamsst/Video/QuantifiedTeam2Printable.aspx?iTeamID=2274&amp;iSeasonID=2020&amp;iGameSubTypeID=83&amp;offensive=0&amp;pergame=0" TargetMode="External"/><Relationship Id="rId424" Type="http://schemas.openxmlformats.org/officeDocument/2006/relationships/hyperlink" Target="https://www.synergysportstech.com/Synergy/Sport/Basketball/web/teamsst/Video/QuantifiedTeam2Printable.aspx?iTeamID=2094&amp;iSeasonID=2020&amp;iGameSubTypeID=83&amp;offensive=0&amp;pergame=0" TargetMode="External"/><Relationship Id="rId631" Type="http://schemas.openxmlformats.org/officeDocument/2006/relationships/hyperlink" Target="https://www.synergysportstech.com/Synergy/Sport/Basketball/web/teamsst/Video/QuantifiedTeam2Printable.aspx?iTeamID=2130&amp;iSeasonID=2020&amp;iGameSubTypeID=83&amp;offensive=1&amp;pergame=0" TargetMode="External"/><Relationship Id="rId270" Type="http://schemas.openxmlformats.org/officeDocument/2006/relationships/hyperlink" Target="https://www.synergysportstech.com/Synergy/Sport/Basketball/web/teamsst/Video/QuantifiedTeam2Printable.aspx?iTeamID=2258&amp;iSeasonID=2020&amp;iGameSubTypeID=83&amp;offensive=0&amp;pergame=0" TargetMode="External"/><Relationship Id="rId65" Type="http://schemas.openxmlformats.org/officeDocument/2006/relationships/hyperlink" Target="https://www.synergysportstech.com/Synergy/Sport/Basketball/web/teamsst/Video/QuantifiedTeam2Printable.aspx?iTeamID=2188&amp;iSeasonID=2020&amp;iGameSubTypeID=83&amp;offensive=1&amp;pergame=0" TargetMode="External"/><Relationship Id="rId130" Type="http://schemas.openxmlformats.org/officeDocument/2006/relationships/hyperlink" Target="https://www.synergysportstech.com/Synergy/Sport/Basketball/web/teamsst/Video/QuantifiedTeam2Printable.aspx?iTeamID=2324&amp;iSeasonID=2020&amp;iGameSubTypeID=83&amp;offensive=0&amp;pergame=0" TargetMode="External"/><Relationship Id="rId368" Type="http://schemas.openxmlformats.org/officeDocument/2006/relationships/hyperlink" Target="https://www.synergysportstech.com/Synergy/Sport/Basketball/web/teamsst/Video/QuantifiedTeam2Printable.aspx?iTeamID=2068&amp;iSeasonID=2020&amp;iGameSubTypeID=83&amp;offensive=0&amp;pergame=0" TargetMode="External"/><Relationship Id="rId575" Type="http://schemas.openxmlformats.org/officeDocument/2006/relationships/hyperlink" Target="https://www.synergysportstech.com/Synergy/Sport/Basketball/web/teamsst/Video/QuantifiedTeam2Printable.aspx?iTeamID=2172&amp;iSeasonID=2020&amp;iGameSubTypeID=83&amp;offensive=1&amp;pergame=0" TargetMode="External"/><Relationship Id="rId228" Type="http://schemas.openxmlformats.org/officeDocument/2006/relationships/hyperlink" Target="https://www.synergysportstech.com/Synergy/Sport/Basketball/web/teamsst/Video/QuantifiedTeam2Printable.aspx?iTeamID=2374&amp;iSeasonID=2020&amp;iGameSubTypeID=83&amp;offensive=0&amp;pergame=0" TargetMode="External"/><Relationship Id="rId435" Type="http://schemas.openxmlformats.org/officeDocument/2006/relationships/hyperlink" Target="https://www.synergysportstech.com/Synergy/Sport/Basketball/web/teamsst/Video/QuantifiedTeam2Printable.aspx?iTeamID=2296&amp;iSeasonID=2020&amp;iGameSubTypeID=83&amp;offensive=1&amp;pergame=0" TargetMode="External"/><Relationship Id="rId642" Type="http://schemas.openxmlformats.org/officeDocument/2006/relationships/hyperlink" Target="https://www.synergysportstech.com/Synergy/Sport/Basketball/web/teamsst/Video/QuantifiedTeam2Printable.aspx?iTeamID=2388&amp;iSeasonID=2020&amp;iGameSubTypeID=83&amp;offensive=0&amp;pergame=0" TargetMode="External"/><Relationship Id="rId281" Type="http://schemas.openxmlformats.org/officeDocument/2006/relationships/hyperlink" Target="https://www.synergysportstech.com/Synergy/Sport/Basketball/web/teamsst/Video/QuantifiedTeam2Printable.aspx?iTeamID=2217&amp;iSeasonID=2020&amp;iGameSubTypeID=83&amp;offensive=1&amp;pergame=0" TargetMode="External"/><Relationship Id="rId502" Type="http://schemas.openxmlformats.org/officeDocument/2006/relationships/hyperlink" Target="https://www.synergysportstech.com/Synergy/Sport/Basketball/web/teamsst/Video/QuantifiedTeam2Printable.aspx?iTeamID=2333&amp;iSeasonID=2020&amp;iGameSubTypeID=83&amp;offensive=0&amp;pergame=0" TargetMode="External"/><Relationship Id="rId76" Type="http://schemas.openxmlformats.org/officeDocument/2006/relationships/hyperlink" Target="https://www.synergysportstech.com/Synergy/Sport/Basketball/web/teamsst/Video/QuantifiedTeam2Printable.aspx?iTeamID=2177&amp;iSeasonID=2020&amp;iGameSubTypeID=83&amp;offensive=0&amp;pergame=0" TargetMode="External"/><Relationship Id="rId141" Type="http://schemas.openxmlformats.org/officeDocument/2006/relationships/hyperlink" Target="https://www.synergysportstech.com/Synergy/Sport/Basketball/web/teamsst/Video/QuantifiedTeam2Printable.aspx?iTeamID=2080&amp;iSeasonID=2020&amp;iGameSubTypeID=83&amp;offensive=1&amp;pergame=0" TargetMode="External"/><Relationship Id="rId379" Type="http://schemas.openxmlformats.org/officeDocument/2006/relationships/hyperlink" Target="https://www.synergysportstech.com/Synergy/Sport/Basketball/web/teamsst/Video/QuantifiedTeam2Printable.aspx?iTeamID=2289&amp;iSeasonID=2020&amp;iGameSubTypeID=83&amp;offensive=1&amp;pergame=0" TargetMode="External"/><Relationship Id="rId586" Type="http://schemas.openxmlformats.org/officeDocument/2006/relationships/hyperlink" Target="https://www.synergysportstech.com/Synergy/Sport/Basketball/web/teamsst/Video/QuantifiedTeam2Printable.aspx?iTeamID=2269&amp;iSeasonID=2020&amp;iGameSubTypeID=83&amp;offensive=0&amp;pergame=0" TargetMode="External"/><Relationship Id="rId7" Type="http://schemas.openxmlformats.org/officeDocument/2006/relationships/hyperlink" Target="https://www.synergysportstech.com/Synergy/Sport/Basketball/web/teamsst/Video/QuantifiedTeam2Printable.aspx?iTeamID=2151&amp;iSeasonID=2020&amp;iGameSubTypeID=83&amp;offensive=1&amp;pergame=0" TargetMode="External"/><Relationship Id="rId239" Type="http://schemas.openxmlformats.org/officeDocument/2006/relationships/hyperlink" Target="https://www.synergysportstech.com/Synergy/Sport/Basketball/web/teamsst/Video/QuantifiedTeam2Printable.aspx?iTeamID=2146&amp;iSeasonID=2020&amp;iGameSubTypeID=83&amp;offensive=1&amp;pergame=0" TargetMode="External"/><Relationship Id="rId446" Type="http://schemas.openxmlformats.org/officeDocument/2006/relationships/hyperlink" Target="https://www.synergysportstech.com/Synergy/Sport/Basketball/web/teamsst/Video/QuantifiedTeam2Printable.aspx?iTeamID=2380&amp;iSeasonID=2020&amp;iGameSubTypeID=83&amp;offensive=0&amp;pergame=0" TargetMode="External"/><Relationship Id="rId653" Type="http://schemas.openxmlformats.org/officeDocument/2006/relationships/hyperlink" Target="https://www.synergysportstech.com/Synergy/Sport/Basketball/web/teamsst/Video/QuantifiedTeam2Printable.aspx?iTeamID=969&amp;iSeasonID=2020&amp;iGameSubTypeID=83&amp;offensive=1&amp;pergame=0" TargetMode="External"/><Relationship Id="rId292" Type="http://schemas.openxmlformats.org/officeDocument/2006/relationships/hyperlink" Target="https://www.synergysportstech.com/Synergy/Sport/Basketball/web/teamsst/Video/QuantifiedTeam2Printable.aspx?iTeamID=2167&amp;iSeasonID=2020&amp;iGameSubTypeID=83&amp;offensive=0&amp;pergame=0" TargetMode="External"/><Relationship Id="rId306" Type="http://schemas.openxmlformats.org/officeDocument/2006/relationships/hyperlink" Target="https://www.synergysportstech.com/Synergy/Sport/Basketball/web/teamsst/Video/QuantifiedTeam2Printable.aspx?iTeamID=2069&amp;iSeasonID=2020&amp;iGameSubTypeID=83&amp;offensive=0&amp;pergame=0" TargetMode="External"/><Relationship Id="rId87" Type="http://schemas.openxmlformats.org/officeDocument/2006/relationships/hyperlink" Target="https://www.synergysportstech.com/Synergy/Sport/Basketball/web/teamsst/Video/QuantifiedTeam2Printable.aspx?iTeamID=2310&amp;iSeasonID=2020&amp;iGameSubTypeID=83&amp;offensive=1&amp;pergame=0" TargetMode="External"/><Relationship Id="rId513" Type="http://schemas.openxmlformats.org/officeDocument/2006/relationships/hyperlink" Target="https://www.synergysportstech.com/Synergy/Sport/Basketball/web/teamsst/Video/QuantifiedTeam2Printable.aspx?iTeamID=2246&amp;iSeasonID=2020&amp;iGameSubTypeID=83&amp;offensive=1&amp;pergame=0" TargetMode="External"/><Relationship Id="rId597" Type="http://schemas.openxmlformats.org/officeDocument/2006/relationships/hyperlink" Target="https://www.synergysportstech.com/Synergy/Sport/Basketball/web/teamsst/Video/QuantifiedTeam2Printable.aspx?iTeamID=2371&amp;iSeasonID=2020&amp;iGameSubTypeID=83&amp;offensive=1&amp;pergame=0" TargetMode="External"/><Relationship Id="rId152" Type="http://schemas.openxmlformats.org/officeDocument/2006/relationships/hyperlink" Target="https://www.synergysportstech.com/Synergy/Sport/Basketball/web/teamsst/Video/QuantifiedTeam2Printable.aspx?iTeamID=980&amp;iSeasonID=2020&amp;iGameSubTypeID=83&amp;offensive=0&amp;pergame=0" TargetMode="External"/><Relationship Id="rId457" Type="http://schemas.openxmlformats.org/officeDocument/2006/relationships/hyperlink" Target="https://www.synergysportstech.com/Synergy/Sport/Basketball/web/teamsst/Video/QuantifiedTeam2Printable.aspx?iTeamID=2354&amp;iSeasonID=2020&amp;iGameSubTypeID=83&amp;offensive=1&amp;pergame=0" TargetMode="External"/><Relationship Id="rId664" Type="http://schemas.openxmlformats.org/officeDocument/2006/relationships/hyperlink" Target="https://www.synergysportstech.com/Synergy/Sport/Basketball/web/teamsst/Video/QuantifiedTeam2Printable.aspx?iTeamID=2407&amp;iSeasonID=2020&amp;iGameSubTypeID=83&amp;offensive=0&amp;pergame=0" TargetMode="External"/><Relationship Id="rId14" Type="http://schemas.openxmlformats.org/officeDocument/2006/relationships/hyperlink" Target="https://www.synergysportstech.com/Synergy/Sport/Basketball/web/teamsst/Video/QuantifiedTeam2Printable.aspx?iTeamID=2338&amp;iSeasonID=2020&amp;iGameSubTypeID=83&amp;offensive=0&amp;pergame=0" TargetMode="External"/><Relationship Id="rId317" Type="http://schemas.openxmlformats.org/officeDocument/2006/relationships/hyperlink" Target="https://www.synergysportstech.com/Synergy/Sport/Basketball/web/teamsst/Video/QuantifiedTeam2Printable.aspx?iTeamID=2283&amp;iSeasonID=2020&amp;iGameSubTypeID=83&amp;offensive=1&amp;pergame=0" TargetMode="External"/><Relationship Id="rId524" Type="http://schemas.openxmlformats.org/officeDocument/2006/relationships/hyperlink" Target="https://www.synergysportstech.com/Synergy/Sport/Basketball/web/teamsst/Video/QuantifiedTeam2Printable.aspx?iTeamID=2393&amp;iSeasonID=2020&amp;iGameSubTypeID=83&amp;offensive=0&amp;pergame=0" TargetMode="External"/><Relationship Id="rId98" Type="http://schemas.openxmlformats.org/officeDocument/2006/relationships/hyperlink" Target="https://www.synergysportstech.com/Synergy/Sport/Basketball/web/teamsst/Video/QuantifiedTeam2Printable.aspx?iTeamID=2075&amp;iSeasonID=2020&amp;iGameSubTypeID=83&amp;offensive=0&amp;pergame=0" TargetMode="External"/><Relationship Id="rId163" Type="http://schemas.openxmlformats.org/officeDocument/2006/relationships/hyperlink" Target="https://www.synergysportstech.com/Synergy/Sport/Basketball/web/teamsst/Video/QuantifiedTeam2Printable.aspx?iTeamID=2325&amp;iSeasonID=2020&amp;iGameSubTypeID=83&amp;offensive=1&amp;pergame=0" TargetMode="External"/><Relationship Id="rId370" Type="http://schemas.openxmlformats.org/officeDocument/2006/relationships/hyperlink" Target="https://www.synergysportstech.com/Synergy/Sport/Basketball/web/teamsst/Video/QuantifiedTeam2Printable.aspx?iTeamID=2361&amp;iSeasonID=2020&amp;iGameSubTypeID=83&amp;offensive=0&amp;pergame=0" TargetMode="External"/><Relationship Id="rId230" Type="http://schemas.openxmlformats.org/officeDocument/2006/relationships/hyperlink" Target="https://www.synergysportstech.com/Synergy/Sport/Basketball/web/teamsst/Video/QuantifiedTeam2Printable.aspx?iTeamID=2218&amp;iSeasonID=2020&amp;iGameSubTypeID=83&amp;offensive=0&amp;pergame=0" TargetMode="External"/><Relationship Id="rId468" Type="http://schemas.openxmlformats.org/officeDocument/2006/relationships/hyperlink" Target="https://www.synergysportstech.com/Synergy/Sport/Basketball/web/teamsst/Video/QuantifiedTeam2Printable.aspx?iTeamID=2345&amp;iSeasonID=2020&amp;iGameSubTypeID=83&amp;offensive=0&amp;pergame=0" TargetMode="External"/><Relationship Id="rId675" Type="http://schemas.openxmlformats.org/officeDocument/2006/relationships/hyperlink" Target="https://www.synergysportstech.com/Synergy/Sport/Basketball/web/teamsst/Video/QuantifiedTeam2Printable.aspx?iTeamID=2100&amp;iSeasonID=2020&amp;iGameSubTypeID=83&amp;offensive=1&amp;pergame=0" TargetMode="External"/><Relationship Id="rId25" Type="http://schemas.openxmlformats.org/officeDocument/2006/relationships/hyperlink" Target="https://www.synergysportstech.com/Synergy/Sport/Basketball/web/teamsst/Video/QuantifiedTeam2Printable.aspx?iTeamID=2119&amp;iSeasonID=2020&amp;iGameSubTypeID=83&amp;offensive=1&amp;pergame=0" TargetMode="External"/><Relationship Id="rId328" Type="http://schemas.openxmlformats.org/officeDocument/2006/relationships/hyperlink" Target="https://www.synergysportstech.com/Synergy/Sport/Basketball/web/teamsst/Video/QuantifiedTeam2Printable.aspx?iTeamID=2251&amp;iSeasonID=2020&amp;iGameSubTypeID=83&amp;offensive=0&amp;pergame=0" TargetMode="External"/><Relationship Id="rId535" Type="http://schemas.openxmlformats.org/officeDocument/2006/relationships/hyperlink" Target="https://www.synergysportstech.com/Synergy/Sport/Basketball/web/teamsst/Video/QuantifiedTeam2Printable.aspx?iTeamID=2116&amp;iSeasonID=2020&amp;iGameSubTypeID=83&amp;offensive=1&amp;pergame=0" TargetMode="External"/><Relationship Id="rId174" Type="http://schemas.openxmlformats.org/officeDocument/2006/relationships/hyperlink" Target="https://www.synergysportstech.com/Synergy/Sport/Basketball/web/teamsst/Video/QuantifiedTeam2Printable.aspx?iTeamID=2358&amp;iSeasonID=2020&amp;iGameSubTypeID=83&amp;offensive=0&amp;pergame=0" TargetMode="External"/><Relationship Id="rId381" Type="http://schemas.openxmlformats.org/officeDocument/2006/relationships/hyperlink" Target="https://www.synergysportstech.com/Synergy/Sport/Basketball/web/teamsst/Video/QuantifiedTeam2Printable.aspx?iTeamID=2077&amp;iSeasonID=2020&amp;iGameSubTypeID=83&amp;offensive=1&amp;pergame=0" TargetMode="External"/><Relationship Id="rId602" Type="http://schemas.openxmlformats.org/officeDocument/2006/relationships/hyperlink" Target="https://www.synergysportstech.com/Synergy/Sport/Basketball/web/teamsst/Video/QuantifiedTeam2Printable.aspx?iTeamID=2352&amp;iSeasonID=2020&amp;iGameSubTypeID=83&amp;offensive=0&amp;pergame=0" TargetMode="External"/><Relationship Id="rId241" Type="http://schemas.openxmlformats.org/officeDocument/2006/relationships/hyperlink" Target="https://www.synergysportstech.com/Synergy/Sport/Basketball/web/teamsst/Video/QuantifiedTeam2Printable.aspx?iTeamID=2340&amp;iSeasonID=2020&amp;iGameSubTypeID=83&amp;offensive=1&amp;pergame=0" TargetMode="External"/><Relationship Id="rId479" Type="http://schemas.openxmlformats.org/officeDocument/2006/relationships/hyperlink" Target="https://www.synergysportstech.com/Synergy/Sport/Basketball/web/teamsst/Video/QuantifiedTeam2Printable.aspx?iTeamID=2106&amp;iSeasonID=2020&amp;iGameSubTypeID=83&amp;offensive=1&amp;pergame=0" TargetMode="External"/><Relationship Id="rId686" Type="http://schemas.openxmlformats.org/officeDocument/2006/relationships/hyperlink" Target="https://www.synergysportstech.com/Synergy/Sport/Basketball/web/teamsst/Video/QuantifiedTeam2Printable.aspx?iTeamID=2232&amp;iSeasonID=2020&amp;iGameSubTypeID=83&amp;offensive=0&amp;pergame=0" TargetMode="External"/><Relationship Id="rId36" Type="http://schemas.openxmlformats.org/officeDocument/2006/relationships/hyperlink" Target="https://www.synergysportstech.com/Synergy/Sport/Basketball/web/teamsst/Video/QuantifiedTeam2Printable.aspx?iTeamID=2189&amp;iSeasonID=2020&amp;iGameSubTypeID=83&amp;offensive=0&amp;pergame=0" TargetMode="External"/><Relationship Id="rId339" Type="http://schemas.openxmlformats.org/officeDocument/2006/relationships/hyperlink" Target="https://www.synergysportstech.com/Synergy/Sport/Basketball/web/teamsst/Video/QuantifiedTeam2Printable.aspx?iTeamID=2294&amp;iSeasonID=2020&amp;iGameSubTypeID=83&amp;offensive=1&amp;pergame=0" TargetMode="External"/><Relationship Id="rId546" Type="http://schemas.openxmlformats.org/officeDocument/2006/relationships/hyperlink" Target="https://www.synergysportstech.com/Synergy/Sport/Basketball/web/teamsst/Video/QuantifiedTeam2Printable.aspx?iTeamID=2282&amp;iSeasonID=2020&amp;iGameSubTypeID=83&amp;offensive=0&amp;pergame=0" TargetMode="External"/><Relationship Id="rId101" Type="http://schemas.openxmlformats.org/officeDocument/2006/relationships/hyperlink" Target="https://www.synergysportstech.com/Synergy/Sport/Basketball/web/teamsst/Video/QuantifiedTeam2Printable.aspx?iTeamID=2380&amp;iSeasonID=2020&amp;iGameSubTypeID=83&amp;offensive=1&amp;pergame=0" TargetMode="External"/><Relationship Id="rId185" Type="http://schemas.openxmlformats.org/officeDocument/2006/relationships/hyperlink" Target="https://www.synergysportstech.com/Synergy/Sport/Basketball/web/teamsst/Video/QuantifiedTeam2Printable.aspx?iTeamID=2385&amp;iSeasonID=2020&amp;iGameSubTypeID=83&amp;offensive=1&amp;pergame=0" TargetMode="External"/><Relationship Id="rId406" Type="http://schemas.openxmlformats.org/officeDocument/2006/relationships/hyperlink" Target="https://www.synergysportstech.com/Synergy/Sport/Basketball/web/teamsst/Video/QuantifiedTeam2Printable.aspx?iTeamID=2112&amp;iSeasonID=2020&amp;iGameSubTypeID=83&amp;offensive=0&amp;pergame=0" TargetMode="External"/><Relationship Id="rId392" Type="http://schemas.openxmlformats.org/officeDocument/2006/relationships/hyperlink" Target="https://www.synergysportstech.com/Synergy/Sport/Basketball/web/teamsst/Video/QuantifiedTeam2Printable.aspx?iTeamID=2304&amp;iSeasonID=2020&amp;iGameSubTypeID=83&amp;offensive=0&amp;pergame=0" TargetMode="External"/><Relationship Id="rId613" Type="http://schemas.openxmlformats.org/officeDocument/2006/relationships/hyperlink" Target="https://www.synergysportstech.com/Synergy/Sport/Basketball/web/teamsst/Video/QuantifiedTeam2Printable.aspx?iTeamID=2092&amp;iSeasonID=2020&amp;iGameSubTypeID=83&amp;offensive=1&amp;pergame=0" TargetMode="External"/><Relationship Id="rId252" Type="http://schemas.openxmlformats.org/officeDocument/2006/relationships/hyperlink" Target="https://www.synergysportstech.com/Synergy/Sport/Basketball/web/teamsst/Video/QuantifiedTeam2Printable.aspx?iTeamID=2119&amp;iSeasonID=2020&amp;iGameSubTypeID=83&amp;offensive=0&amp;pergame=0" TargetMode="External"/><Relationship Id="rId47" Type="http://schemas.openxmlformats.org/officeDocument/2006/relationships/hyperlink" Target="https://www.synergysportstech.com/Synergy/Sport/Basketball/web/teamsst/Video/QuantifiedTeam2Printable.aspx?iTeamID=2065&amp;iSeasonID=2020&amp;iGameSubTypeID=83&amp;offensive=1&amp;pergame=0" TargetMode="External"/><Relationship Id="rId112" Type="http://schemas.openxmlformats.org/officeDocument/2006/relationships/hyperlink" Target="https://www.synergysportstech.com/Synergy/Sport/Basketball/web/teamsst/Video/QuantifiedTeam2Printable.aspx?iTeamID=2064&amp;iSeasonID=2020&amp;iGameSubTypeID=83&amp;offensive=0&amp;pergame=0" TargetMode="External"/><Relationship Id="rId557" Type="http://schemas.openxmlformats.org/officeDocument/2006/relationships/hyperlink" Target="https://www.synergysportstech.com/Synergy/Sport/Basketball/web/teamsst/Video/QuantifiedTeam2Printable.aspx?iTeamID=2327&amp;iSeasonID=2020&amp;iGameSubTypeID=83&amp;offensive=1&amp;pergame=0" TargetMode="External"/><Relationship Id="rId196" Type="http://schemas.openxmlformats.org/officeDocument/2006/relationships/hyperlink" Target="https://www.synergysportstech.com/Synergy/Sport/Basketball/web/teamsst/Video/QuantifiedTeam2Printable.aspx?iTeamID=978&amp;iSeasonID=2020&amp;iGameSubTypeID=83&amp;offensive=0&amp;pergame=0" TargetMode="External"/><Relationship Id="rId417" Type="http://schemas.openxmlformats.org/officeDocument/2006/relationships/hyperlink" Target="https://www.synergysportstech.com/Synergy/Sport/Basketball/web/teamsst/Video/QuantifiedTeam2Printable.aspx?iTeamID=4973&amp;iSeasonID=2020&amp;iGameSubTypeID=83&amp;offensive=1&amp;pergame=0" TargetMode="External"/><Relationship Id="rId624" Type="http://schemas.openxmlformats.org/officeDocument/2006/relationships/hyperlink" Target="https://www.synergysportstech.com/Synergy/Sport/Basketball/web/teamsst/Video/QuantifiedTeam2Printable.aspx?iTeamID=2355&amp;iSeasonID=2020&amp;iGameSubTypeID=83&amp;offensive=0&amp;pergame=0" TargetMode="External"/><Relationship Id="rId263" Type="http://schemas.openxmlformats.org/officeDocument/2006/relationships/hyperlink" Target="https://www.synergysportstech.com/Synergy/Sport/Basketball/web/teamsst/Video/QuantifiedTeam2Printable.aspx?iTeamID=2351&amp;iSeasonID=2020&amp;iGameSubTypeID=83&amp;offensive=1&amp;pergame=0" TargetMode="External"/><Relationship Id="rId470" Type="http://schemas.openxmlformats.org/officeDocument/2006/relationships/hyperlink" Target="https://www.synergysportstech.com/Synergy/Sport/Basketball/web/teamsst/Video/QuantifiedTeam2Printable.aspx?iTeamID=2340&amp;iSeasonID=2020&amp;iGameSubTypeID=83&amp;offensive=0&amp;pergame=0" TargetMode="External"/><Relationship Id="rId58" Type="http://schemas.openxmlformats.org/officeDocument/2006/relationships/hyperlink" Target="https://www.synergysportstech.com/Synergy/Sport/Basketball/web/teamsst/Video/QuantifiedTeam2Printable.aspx?iTeamID=2066&amp;iSeasonID=2020&amp;iGameSubTypeID=83&amp;offensive=0&amp;pergame=0" TargetMode="External"/><Relationship Id="rId123" Type="http://schemas.openxmlformats.org/officeDocument/2006/relationships/hyperlink" Target="https://www.synergysportstech.com/Synergy/Sport/Basketball/web/teamsst/Video/QuantifiedTeam2Printable.aspx?iTeamID=2202&amp;iSeasonID=2020&amp;iGameSubTypeID=83&amp;offensive=1&amp;pergame=0" TargetMode="External"/><Relationship Id="rId330" Type="http://schemas.openxmlformats.org/officeDocument/2006/relationships/hyperlink" Target="https://www.synergysportstech.com/Synergy/Sport/Basketball/web/teamsst/Video/QuantifiedTeam2Printable.aspx?iTeamID=2234&amp;iSeasonID=2020&amp;iGameSubTypeID=83&amp;offensive=0&amp;pergame=0" TargetMode="External"/><Relationship Id="rId568" Type="http://schemas.openxmlformats.org/officeDocument/2006/relationships/hyperlink" Target="https://www.synergysportstech.com/Synergy/Sport/Basketball/web/teamsst/Video/QuantifiedTeam2Printable.aspx?iTeamID=2385&amp;iSeasonID=2020&amp;iGameSubTypeID=83&amp;offensive=0&amp;pergame=0" TargetMode="External"/><Relationship Id="rId428" Type="http://schemas.openxmlformats.org/officeDocument/2006/relationships/hyperlink" Target="https://www.synergysportstech.com/Synergy/Sport/Basketball/web/teamsst/Video/QuantifiedTeam2Printable.aspx?iTeamID=2677&amp;iSeasonID=2020&amp;iGameSubTypeID=83&amp;offensive=0&amp;pergame=0" TargetMode="External"/><Relationship Id="rId635" Type="http://schemas.openxmlformats.org/officeDocument/2006/relationships/hyperlink" Target="https://www.synergysportstech.com/Synergy/Sport/Basketball/web/teamsst/Video/QuantifiedTeam2Printable.aspx?iTeamID=2167&amp;iSeasonID=2020&amp;iGameSubTypeID=83&amp;offensive=1&amp;pergame=0" TargetMode="External"/><Relationship Id="rId274" Type="http://schemas.openxmlformats.org/officeDocument/2006/relationships/hyperlink" Target="https://www.synergysportstech.com/Synergy/Sport/Basketball/web/teamsst/Video/QuantifiedTeam2Printable.aspx?iTeamID=2363&amp;iSeasonID=2020&amp;iGameSubTypeID=83&amp;offensive=0&amp;pergame=0" TargetMode="External"/><Relationship Id="rId481" Type="http://schemas.openxmlformats.org/officeDocument/2006/relationships/hyperlink" Target="https://www.synergysportstech.com/Synergy/Sport/Basketball/web/teamsst/Video/QuantifiedTeam2Printable.aspx?iTeamID=2677&amp;iSeasonID=2020&amp;iGameSubTypeID=83&amp;offensive=1&amp;pergame=0" TargetMode="External"/><Relationship Id="rId69" Type="http://schemas.openxmlformats.org/officeDocument/2006/relationships/hyperlink" Target="https://www.synergysportstech.com/Synergy/Sport/Basketball/web/teamsst/Video/QuantifiedTeam2Printable.aspx?iTeamID=2362&amp;iSeasonID=2020&amp;iGameSubTypeID=83&amp;offensive=1&amp;pergame=0" TargetMode="External"/><Relationship Id="rId134" Type="http://schemas.openxmlformats.org/officeDocument/2006/relationships/hyperlink" Target="https://www.synergysportstech.com/Synergy/Sport/Basketball/web/teamsst/Video/QuantifiedTeam2Printable.aspx?iTeamID=3526&amp;iSeasonID=2020&amp;iGameSubTypeID=83&amp;offensive=0&amp;pergame=0" TargetMode="External"/><Relationship Id="rId579" Type="http://schemas.openxmlformats.org/officeDocument/2006/relationships/hyperlink" Target="https://www.synergysportstech.com/Synergy/Sport/Basketball/web/teamsst/Video/QuantifiedTeam2Printable.aspx?iTeamID=2311&amp;iSeasonID=2020&amp;iGameSubTypeID=83&amp;offensive=1&amp;pergame=0" TargetMode="External"/><Relationship Id="rId341" Type="http://schemas.openxmlformats.org/officeDocument/2006/relationships/hyperlink" Target="https://www.synergysportstech.com/Synergy/Sport/Basketball/web/teamsst/Video/QuantifiedTeam2Printable.aspx?iTeamID=2114&amp;iSeasonID=2020&amp;iGameSubTypeID=83&amp;offensive=1&amp;pergame=0" TargetMode="External"/><Relationship Id="rId439" Type="http://schemas.openxmlformats.org/officeDocument/2006/relationships/hyperlink" Target="https://www.synergysportstech.com/Synergy/Sport/Basketball/web/teamsst/Video/QuantifiedTeam2Printable.aspx?iTeamID=2142&amp;iSeasonID=2020&amp;iGameSubTypeID=83&amp;offensive=1&amp;pergame=0" TargetMode="External"/><Relationship Id="rId646" Type="http://schemas.openxmlformats.org/officeDocument/2006/relationships/hyperlink" Target="https://www.synergysportstech.com/Synergy/Sport/Basketball/web/teamsst/Video/QuantifiedTeam2Printable.aspx?iTeamID=2294&amp;iSeasonID=2020&amp;iGameSubTypeID=83&amp;offensive=0&amp;pergame=0" TargetMode="External"/><Relationship Id="rId201" Type="http://schemas.openxmlformats.org/officeDocument/2006/relationships/hyperlink" Target="https://www.synergysportstech.com/Synergy/Sport/Basketball/web/teamsst/Video/QuantifiedTeam2Printable.aspx?iTeamID=2222&amp;iSeasonID=2020&amp;iGameSubTypeID=83&amp;offensive=1&amp;pergame=0" TargetMode="External"/><Relationship Id="rId285" Type="http://schemas.openxmlformats.org/officeDocument/2006/relationships/hyperlink" Target="https://www.synergysportstech.com/Synergy/Sport/Basketball/web/teamsst/Video/QuantifiedTeam2Printable.aspx?iTeamID=2193&amp;iSeasonID=2020&amp;iGameSubTypeID=83&amp;offensive=1&amp;pergame=0" TargetMode="External"/><Relationship Id="rId506" Type="http://schemas.openxmlformats.org/officeDocument/2006/relationships/hyperlink" Target="https://www.synergysportstech.com/Synergy/Sport/Basketball/web/teamsst/Video/QuantifiedTeam2Printable.aspx?iTeamID=997&amp;iSeasonID=2020&amp;iGameSubTypeID=83&amp;offensive=0&amp;pergame=0" TargetMode="External"/><Relationship Id="rId492" Type="http://schemas.openxmlformats.org/officeDocument/2006/relationships/hyperlink" Target="https://www.synergysportstech.com/Synergy/Sport/Basketball/web/teamsst/Video/QuantifiedTeam2Printable.aspx?iTeamID=2229&amp;iSeasonID=2020&amp;iGameSubTypeID=83&amp;offensive=0&amp;pergame=0" TargetMode="External"/><Relationship Id="rId145" Type="http://schemas.openxmlformats.org/officeDocument/2006/relationships/hyperlink" Target="https://www.synergysportstech.com/Synergy/Sport/Basketball/web/teamsst/Video/QuantifiedTeam2Printable.aspx?iTeamID=2178&amp;iSeasonID=2020&amp;iGameSubTypeID=83&amp;offensive=1&amp;pergame=0" TargetMode="External"/><Relationship Id="rId352" Type="http://schemas.openxmlformats.org/officeDocument/2006/relationships/hyperlink" Target="https://www.synergysportstech.com/Synergy/Sport/Basketball/web/teamsst/Video/QuantifiedTeam2Printable.aspx?iTeamID=2197&amp;iSeasonID=2020&amp;iGameSubTypeID=83&amp;offensive=0&amp;pergame=0" TargetMode="External"/><Relationship Id="rId212" Type="http://schemas.openxmlformats.org/officeDocument/2006/relationships/hyperlink" Target="https://www.synergysportstech.com/Synergy/Sport/Basketball/web/teamsst/Video/QuantifiedTeam2Printable.aspx?iTeamID=2290&amp;iSeasonID=2020&amp;iGameSubTypeID=83&amp;offensive=0&amp;pergame=0" TargetMode="External"/><Relationship Id="rId254" Type="http://schemas.openxmlformats.org/officeDocument/2006/relationships/hyperlink" Target="https://www.synergysportstech.com/Synergy/Sport/Basketball/web/teamsst/Video/QuantifiedTeam2Printable.aspx?iTeamID=2118&amp;iSeasonID=2020&amp;iGameSubTypeID=83&amp;offensive=0&amp;pergame=0" TargetMode="External"/><Relationship Id="rId657" Type="http://schemas.openxmlformats.org/officeDocument/2006/relationships/hyperlink" Target="https://www.synergysportstech.com/Synergy/Sport/Basketball/web/teamsst/Video/QuantifiedTeam2Printable.aspx?iTeamID=2209&amp;iSeasonID=2020&amp;iGameSubTypeID=83&amp;offensive=1&amp;pergame=0" TargetMode="External"/><Relationship Id="rId49" Type="http://schemas.openxmlformats.org/officeDocument/2006/relationships/hyperlink" Target="https://www.synergysportstech.com/Synergy/Sport/Basketball/web/teamsst/Video/QuantifiedTeam2Printable.aspx?iTeamID=2320&amp;iSeasonID=2020&amp;iGameSubTypeID=83&amp;offensive=1&amp;pergame=0" TargetMode="External"/><Relationship Id="rId114" Type="http://schemas.openxmlformats.org/officeDocument/2006/relationships/hyperlink" Target="https://www.synergysportstech.com/Synergy/Sport/Basketball/web/teamsst/Video/QuantifiedTeam2Printable.aspx?iTeamID=2365&amp;iSeasonID=2020&amp;iGameSubTypeID=83&amp;offensive=0&amp;pergame=0" TargetMode="External"/><Relationship Id="rId296" Type="http://schemas.openxmlformats.org/officeDocument/2006/relationships/hyperlink" Target="https://www.synergysportstech.com/Synergy/Sport/Basketball/web/teamsst/Video/QuantifiedTeam2Printable.aspx?iTeamID=2172&amp;iSeasonID=2020&amp;iGameSubTypeID=83&amp;offensive=0&amp;pergame=0" TargetMode="External"/><Relationship Id="rId461" Type="http://schemas.openxmlformats.org/officeDocument/2006/relationships/hyperlink" Target="https://www.synergysportstech.com/Synergy/Sport/Basketball/web/teamsst/Video/QuantifiedTeam2Printable.aspx?iTeamID=2352&amp;iSeasonID=2020&amp;iGameSubTypeID=83&amp;offensive=1&amp;pergame=0" TargetMode="External"/><Relationship Id="rId517" Type="http://schemas.openxmlformats.org/officeDocument/2006/relationships/hyperlink" Target="https://www.synergysportstech.com/Synergy/Sport/Basketball/web/teamsst/Video/QuantifiedTeam2Printable.aspx?iTeamID=2242&amp;iSeasonID=2020&amp;iGameSubTypeID=83&amp;offensive=1&amp;pergame=0" TargetMode="External"/><Relationship Id="rId559" Type="http://schemas.openxmlformats.org/officeDocument/2006/relationships/hyperlink" Target="https://www.synergysportstech.com/Synergy/Sport/Basketball/web/teamsst/Video/QuantifiedTeam2Printable.aspx?iTeamID=2108&amp;iSeasonID=2020&amp;iGameSubTypeID=83&amp;offensive=1&amp;pergame=0" TargetMode="External"/><Relationship Id="rId60" Type="http://schemas.openxmlformats.org/officeDocument/2006/relationships/hyperlink" Target="https://www.synergysportstech.com/Synergy/Sport/Basketball/web/teamsst/Video/QuantifiedTeam2Printable.aspx?iTeamID=2298&amp;iSeasonID=2020&amp;iGameSubTypeID=83&amp;offensive=0&amp;pergame=0" TargetMode="External"/><Relationship Id="rId156" Type="http://schemas.openxmlformats.org/officeDocument/2006/relationships/hyperlink" Target="https://www.synergysportstech.com/Synergy/Sport/Basketball/web/teamsst/Video/QuantifiedTeam2Printable.aspx?iTeamID=2243&amp;iSeasonID=2020&amp;iGameSubTypeID=83&amp;offensive=0&amp;pergame=0" TargetMode="External"/><Relationship Id="rId198" Type="http://schemas.openxmlformats.org/officeDocument/2006/relationships/hyperlink" Target="https://www.synergysportstech.com/Synergy/Sport/Basketball/web/teamsst/Video/QuantifiedTeam2Printable.aspx?iTeamID=2222&amp;iSeasonID=2020&amp;iGameSubTypeID=83&amp;offensive=0&amp;pergame=0" TargetMode="External"/><Relationship Id="rId321" Type="http://schemas.openxmlformats.org/officeDocument/2006/relationships/hyperlink" Target="https://www.synergysportstech.com/Synergy/Sport/Basketball/web/teamsst/Video/QuantifiedTeam2Printable.aspx?iTeamID=2064&amp;iSeasonID=2020&amp;iGameSubTypeID=83&amp;offensive=1&amp;pergame=0" TargetMode="External"/><Relationship Id="rId363" Type="http://schemas.openxmlformats.org/officeDocument/2006/relationships/hyperlink" Target="https://www.synergysportstech.com/Synergy/Sport/Basketball/web/teamsst/Video/QuantifiedTeam2Printable.aspx?iTeamID=2349&amp;iSeasonID=2020&amp;iGameSubTypeID=83&amp;offensive=1&amp;pergame=0" TargetMode="External"/><Relationship Id="rId419" Type="http://schemas.openxmlformats.org/officeDocument/2006/relationships/hyperlink" Target="https://www.synergysportstech.com/Synergy/Sport/Basketball/web/teamsst/Video/QuantifiedTeam2Printable.aspx?iTeamID=991&amp;iSeasonID=2020&amp;iGameSubTypeID=83&amp;offensive=1&amp;pergame=0" TargetMode="External"/><Relationship Id="rId570" Type="http://schemas.openxmlformats.org/officeDocument/2006/relationships/hyperlink" Target="https://www.synergysportstech.com/Synergy/Sport/Basketball/web/teamsst/Video/QuantifiedTeam2Printable.aspx?iTeamID=993&amp;iSeasonID=2020&amp;iGameSubTypeID=83&amp;offensive=0&amp;pergame=0" TargetMode="External"/><Relationship Id="rId626" Type="http://schemas.openxmlformats.org/officeDocument/2006/relationships/hyperlink" Target="https://www.synergysportstech.com/Synergy/Sport/Basketball/web/teamsst/Video/QuantifiedTeam2Printable.aspx?iTeamID=2344&amp;iSeasonID=2020&amp;iGameSubTypeID=83&amp;offensive=0&amp;pergame=0" TargetMode="External"/><Relationship Id="rId223" Type="http://schemas.openxmlformats.org/officeDocument/2006/relationships/hyperlink" Target="https://www.synergysportstech.com/Synergy/Sport/Basketball/web/teamsst/Video/QuantifiedTeam2Printable.aspx?iTeamID=2364&amp;iSeasonID=2020&amp;iGameSubTypeID=83&amp;offensive=1&amp;pergame=0" TargetMode="External"/><Relationship Id="rId430" Type="http://schemas.openxmlformats.org/officeDocument/2006/relationships/hyperlink" Target="https://www.synergysportstech.com/Synergy/Sport/Basketball/web/teamsst/Video/QuantifiedTeam2Printable.aspx?iTeamID=2170&amp;iSeasonID=2020&amp;iGameSubTypeID=83&amp;offensive=0&amp;pergame=0" TargetMode="External"/><Relationship Id="rId668" Type="http://schemas.openxmlformats.org/officeDocument/2006/relationships/hyperlink" Target="https://www.synergysportstech.com/Synergy/Sport/Basketball/web/teamsst/Video/QuantifiedTeam2Printable.aspx?iTeamID=2131&amp;iSeasonID=2020&amp;iGameSubTypeID=83&amp;offensive=0&amp;pergame=0" TargetMode="External"/><Relationship Id="rId18" Type="http://schemas.openxmlformats.org/officeDocument/2006/relationships/hyperlink" Target="https://www.synergysportstech.com/Synergy/Sport/Basketball/web/teamsst/Video/QuantifiedTeam2Printable.aspx?iTeamID=2217&amp;iSeasonID=2020&amp;iGameSubTypeID=83&amp;offensive=0&amp;pergame=0" TargetMode="External"/><Relationship Id="rId265" Type="http://schemas.openxmlformats.org/officeDocument/2006/relationships/hyperlink" Target="https://www.synergysportstech.com/Synergy/Sport/Basketball/web/teamsst/Video/QuantifiedTeam2Printable.aspx?iTeamID=2063&amp;iSeasonID=2020&amp;iGameSubTypeID=83&amp;offensive=1&amp;pergame=0" TargetMode="External"/><Relationship Id="rId472" Type="http://schemas.openxmlformats.org/officeDocument/2006/relationships/hyperlink" Target="https://www.synergysportstech.com/Synergy/Sport/Basketball/web/teamsst/Video/QuantifiedTeam2Printable.aspx?iTeamID=1000&amp;iSeasonID=2020&amp;iGameSubTypeID=83&amp;offensive=0&amp;pergame=0" TargetMode="External"/><Relationship Id="rId528" Type="http://schemas.openxmlformats.org/officeDocument/2006/relationships/hyperlink" Target="https://www.synergysportstech.com/Synergy/Sport/Basketball/web/teamsst/Video/QuantifiedTeam2Printable.aspx?iTeamID=963&amp;iSeasonID=2020&amp;iGameSubTypeID=83&amp;offensive=0&amp;pergame=0" TargetMode="External"/><Relationship Id="rId125" Type="http://schemas.openxmlformats.org/officeDocument/2006/relationships/hyperlink" Target="https://www.synergysportstech.com/Synergy/Sport/Basketball/web/teamsst/Video/QuantifiedTeam2Printable.aspx?iTeamID=2231&amp;iSeasonID=2020&amp;iGameSubTypeID=83&amp;offensive=1&amp;pergame=0" TargetMode="External"/><Relationship Id="rId167" Type="http://schemas.openxmlformats.org/officeDocument/2006/relationships/hyperlink" Target="https://www.synergysportstech.com/Synergy/Sport/Basketball/web/teamsst/Video/QuantifiedTeam2Printable.aspx?iTeamID=2244&amp;iSeasonID=2020&amp;iGameSubTypeID=83&amp;offensive=1&amp;pergame=0" TargetMode="External"/><Relationship Id="rId332" Type="http://schemas.openxmlformats.org/officeDocument/2006/relationships/hyperlink" Target="https://www.synergysportstech.com/Synergy/Sport/Basketball/web/teamsst/Video/QuantifiedTeam2Printable.aspx?iTeamID=2382&amp;iSeasonID=2020&amp;iGameSubTypeID=83&amp;offensive=0&amp;pergame=0" TargetMode="External"/><Relationship Id="rId374" Type="http://schemas.openxmlformats.org/officeDocument/2006/relationships/hyperlink" Target="https://www.synergysportstech.com/Synergy/Sport/Basketball/web/teamsst/Video/QuantifiedTeam2Printable.aspx?iTeamID=2230&amp;iSeasonID=2020&amp;iGameSubTypeID=83&amp;offensive=0&amp;pergame=0" TargetMode="External"/><Relationship Id="rId581" Type="http://schemas.openxmlformats.org/officeDocument/2006/relationships/hyperlink" Target="https://www.synergysportstech.com/Synergy/Sport/Basketball/web/teamsst/Video/QuantifiedTeam2Printable.aspx?iTeamID=994&amp;iSeasonID=2020&amp;iGameSubTypeID=83&amp;offensive=1&amp;pergame=0" TargetMode="External"/><Relationship Id="rId71" Type="http://schemas.openxmlformats.org/officeDocument/2006/relationships/hyperlink" Target="https://www.synergysportstech.com/Synergy/Sport/Basketball/web/teamsst/Video/QuantifiedTeam2Printable.aspx?iTeamID=2230&amp;iSeasonID=2020&amp;iGameSubTypeID=83&amp;offensive=1&amp;pergame=0" TargetMode="External"/><Relationship Id="rId234" Type="http://schemas.openxmlformats.org/officeDocument/2006/relationships/hyperlink" Target="https://www.synergysportstech.com/Synergy/Sport/Basketball/web/teamsst/Video/QuantifiedTeam2Printable.aspx?iTeamID=2351&amp;iSeasonID=2020&amp;iGameSubTypeID=83&amp;offensive=0&amp;pergame=0" TargetMode="External"/><Relationship Id="rId637" Type="http://schemas.openxmlformats.org/officeDocument/2006/relationships/hyperlink" Target="https://www.synergysportstech.com/Synergy/Sport/Basketball/web/teamsst/Video/QuantifiedTeam2Printable.aspx?iTeamID=2139&amp;iSeasonID=2020&amp;iGameSubTypeID=83&amp;offensive=1&amp;pergame=0" TargetMode="External"/><Relationship Id="rId679" Type="http://schemas.openxmlformats.org/officeDocument/2006/relationships/hyperlink" Target="https://www.synergysportstech.com/Synergy/Sport/Basketball/web/teamsst/Video/QuantifiedTeam2Printable.aspx?iTeamID=2238&amp;iSeasonID=2020&amp;iGameSubTypeID=83&amp;offensive=1&amp;pergame=0" TargetMode="External"/><Relationship Id="rId2" Type="http://schemas.openxmlformats.org/officeDocument/2006/relationships/hyperlink" Target="https://www.synergysportstech.com/Synergy/Sport/Basketball/web/teamsst/Video/QuantifiedTeam2Printable.aspx?iTeamID=2260&amp;iSeasonID=2020&amp;iGameSubTypeID=83&amp;offensive=0&amp;pergame=0" TargetMode="External"/><Relationship Id="rId29" Type="http://schemas.openxmlformats.org/officeDocument/2006/relationships/hyperlink" Target="https://www.synergysportstech.com/Synergy/Sport/Basketball/web/teamsst/Video/QuantifiedTeam2Printable.aspx?iTeamID=2237&amp;iSeasonID=2020&amp;iGameSubTypeID=83&amp;offensive=1&amp;pergame=0" TargetMode="External"/><Relationship Id="rId276" Type="http://schemas.openxmlformats.org/officeDocument/2006/relationships/hyperlink" Target="https://www.synergysportstech.com/Synergy/Sport/Basketball/web/teamsst/Video/QuantifiedTeam2Printable.aspx?iTeamID=2257&amp;iSeasonID=2020&amp;iGameSubTypeID=83&amp;offensive=0&amp;pergame=0" TargetMode="External"/><Relationship Id="rId441" Type="http://schemas.openxmlformats.org/officeDocument/2006/relationships/hyperlink" Target="https://www.synergysportstech.com/Synergy/Sport/Basketball/web/teamsst/Video/QuantifiedTeam2Printable.aspx?iTeamID=2303&amp;iSeasonID=2020&amp;iGameSubTypeID=83&amp;offensive=1&amp;pergame=0" TargetMode="External"/><Relationship Id="rId483" Type="http://schemas.openxmlformats.org/officeDocument/2006/relationships/hyperlink" Target="https://www.synergysportstech.com/Synergy/Sport/Basketball/web/teamsst/Video/QuantifiedTeam2Printable.aspx?iTeamID=2095&amp;iSeasonID=2020&amp;iGameSubTypeID=83&amp;offensive=1&amp;pergame=0" TargetMode="External"/><Relationship Id="rId539" Type="http://schemas.openxmlformats.org/officeDocument/2006/relationships/hyperlink" Target="https://www.synergysportstech.com/Synergy/Sport/Basketball/web/teamsst/Video/QuantifiedTeam2Printable.aspx?iTeamID=2117&amp;iSeasonID=2020&amp;iGameSubTypeID=83&amp;offensive=1&amp;pergame=0" TargetMode="External"/><Relationship Id="rId40" Type="http://schemas.openxmlformats.org/officeDocument/2006/relationships/hyperlink" Target="https://www.synergysportstech.com/Synergy/Sport/Basketball/web/teamsst/Video/QuantifiedTeam2Printable.aspx?iTeamID=2151&amp;iSeasonID=2020&amp;iGameSubTypeID=83&amp;offensive=0&amp;pergame=0" TargetMode="External"/><Relationship Id="rId136" Type="http://schemas.openxmlformats.org/officeDocument/2006/relationships/hyperlink" Target="https://www.synergysportstech.com/Synergy/Sport/Basketball/web/teamsst/Video/QuantifiedTeam2Printable.aspx?iTeamID=2165&amp;iSeasonID=2020&amp;iGameSubTypeID=83&amp;offensive=0&amp;pergame=0" TargetMode="External"/><Relationship Id="rId178" Type="http://schemas.openxmlformats.org/officeDocument/2006/relationships/hyperlink" Target="https://www.synergysportstech.com/Synergy/Sport/Basketball/web/teamsst/Video/QuantifiedTeam2Printable.aspx?iTeamID=2401&amp;iSeasonID=2020&amp;iGameSubTypeID=83&amp;offensive=0&amp;pergame=0" TargetMode="External"/><Relationship Id="rId301" Type="http://schemas.openxmlformats.org/officeDocument/2006/relationships/hyperlink" Target="https://www.synergysportstech.com/Synergy/Sport/Basketball/web/teamsst/Video/QuantifiedTeam2Printable.aspx?iTeamID=2203&amp;iSeasonID=2020&amp;iGameSubTypeID=83&amp;offensive=1&amp;pergame=0" TargetMode="External"/><Relationship Id="rId343" Type="http://schemas.openxmlformats.org/officeDocument/2006/relationships/hyperlink" Target="https://www.synergysportstech.com/Synergy/Sport/Basketball/web/teamsst/Video/QuantifiedTeam2Printable.aspx?iTeamID=2153&amp;iSeasonID=2020&amp;iGameSubTypeID=83&amp;offensive=1&amp;pergame=0" TargetMode="External"/><Relationship Id="rId550" Type="http://schemas.openxmlformats.org/officeDocument/2006/relationships/hyperlink" Target="https://www.synergysportstech.com/Synergy/Sport/Basketball/web/teamsst/Video/QuantifiedTeam2Printable.aspx?iTeamID=2137&amp;iSeasonID=2020&amp;iGameSubTypeID=83&amp;offensive=0&amp;pergame=0" TargetMode="External"/><Relationship Id="rId82" Type="http://schemas.openxmlformats.org/officeDocument/2006/relationships/hyperlink" Target="https://www.synergysportstech.com/Synergy/Sport/Basketball/web/teamsst/Video/QuantifiedTeam2Printable.aspx?iTeamID=2159&amp;iSeasonID=2020&amp;iGameSubTypeID=83&amp;offensive=0&amp;pergame=0" TargetMode="External"/><Relationship Id="rId203" Type="http://schemas.openxmlformats.org/officeDocument/2006/relationships/hyperlink" Target="https://www.synergysportstech.com/Synergy/Sport/Basketball/web/teamsst/Video/QuantifiedTeam2Printable.aspx?iTeamID=2140&amp;iSeasonID=2020&amp;iGameSubTypeID=83&amp;offensive=1&amp;pergame=0" TargetMode="External"/><Relationship Id="rId385" Type="http://schemas.openxmlformats.org/officeDocument/2006/relationships/hyperlink" Target="https://www.synergysportstech.com/Synergy/Sport/Basketball/web/teamsst/Video/QuantifiedTeam2Printable.aspx?iTeamID=2394&amp;iSeasonID=2020&amp;iGameSubTypeID=83&amp;offensive=1&amp;pergame=0" TargetMode="External"/><Relationship Id="rId592" Type="http://schemas.openxmlformats.org/officeDocument/2006/relationships/hyperlink" Target="https://www.synergysportstech.com/Synergy/Sport/Basketball/web/teamsst/Video/QuantifiedTeam2Printable.aspx?iTeamID=2235&amp;iSeasonID=2020&amp;iGameSubTypeID=83&amp;offensive=0&amp;pergame=0" TargetMode="External"/><Relationship Id="rId606" Type="http://schemas.openxmlformats.org/officeDocument/2006/relationships/hyperlink" Target="https://www.synergysportstech.com/Synergy/Sport/Basketball/web/teamsst/Video/QuantifiedTeam2Printable.aspx?iTeamID=2080&amp;iSeasonID=2020&amp;iGameSubTypeID=83&amp;offensive=0&amp;pergame=0" TargetMode="External"/><Relationship Id="rId648" Type="http://schemas.openxmlformats.org/officeDocument/2006/relationships/hyperlink" Target="https://www.synergysportstech.com/Synergy/Sport/Basketball/web/teamsst/Video/QuantifiedTeam2Printable.aspx?iTeamID=2372&amp;iSeasonID=2020&amp;iGameSubTypeID=83&amp;offensive=0&amp;pergame=0" TargetMode="External"/><Relationship Id="rId245" Type="http://schemas.openxmlformats.org/officeDocument/2006/relationships/hyperlink" Target="https://www.synergysportstech.com/Synergy/Sport/Basketball/web/teamsst/Video/QuantifiedTeam2Printable.aspx?iTeamID=1318&amp;iSeasonID=2020&amp;iGameSubTypeID=83&amp;offensive=1&amp;pergame=0" TargetMode="External"/><Relationship Id="rId287" Type="http://schemas.openxmlformats.org/officeDocument/2006/relationships/hyperlink" Target="https://www.synergysportstech.com/Synergy/Sport/Basketball/web/teamsst/Video/QuantifiedTeam2Printable.aspx?iTeamID=2274&amp;iSeasonID=2020&amp;iGameSubTypeID=83&amp;offensive=1&amp;pergame=0" TargetMode="External"/><Relationship Id="rId410" Type="http://schemas.openxmlformats.org/officeDocument/2006/relationships/hyperlink" Target="https://www.synergysportstech.com/Synergy/Sport/Basketball/web/teamsst/Video/QuantifiedTeam2Printable.aspx?iTeamID=982&amp;iSeasonID=2020&amp;iGameSubTypeID=83&amp;offensive=0&amp;pergame=0" TargetMode="External"/><Relationship Id="rId452" Type="http://schemas.openxmlformats.org/officeDocument/2006/relationships/hyperlink" Target="https://www.synergysportstech.com/Synergy/Sport/Basketball/web/teamsst/Video/QuantifiedTeam2Printable.aspx?iTeamID=2268&amp;iSeasonID=2020&amp;iGameSubTypeID=83&amp;offensive=0&amp;pergame=0" TargetMode="External"/><Relationship Id="rId494" Type="http://schemas.openxmlformats.org/officeDocument/2006/relationships/hyperlink" Target="https://www.synergysportstech.com/Synergy/Sport/Basketball/web/teamsst/Video/QuantifiedTeam2Printable.aspx?iTeamID=2195&amp;iSeasonID=2020&amp;iGameSubTypeID=83&amp;offensive=0&amp;pergame=0" TargetMode="External"/><Relationship Id="rId508" Type="http://schemas.openxmlformats.org/officeDocument/2006/relationships/hyperlink" Target="https://www.synergysportstech.com/Synergy/Sport/Basketball/web/teamsst/Video/QuantifiedTeam2Printable.aspx?iTeamID=2286&amp;iSeasonID=2020&amp;iGameSubTypeID=83&amp;offensive=0&amp;pergame=0" TargetMode="External"/><Relationship Id="rId105" Type="http://schemas.openxmlformats.org/officeDocument/2006/relationships/hyperlink" Target="https://www.synergysportstech.com/Synergy/Sport/Basketball/web/teamsst/Video/QuantifiedTeam2Printable.aspx?iTeamID=2090&amp;iSeasonID=2020&amp;iGameSubTypeID=83&amp;offensive=1&amp;pergame=0" TargetMode="External"/><Relationship Id="rId147" Type="http://schemas.openxmlformats.org/officeDocument/2006/relationships/hyperlink" Target="https://www.synergysportstech.com/Synergy/Sport/Basketball/web/teamsst/Video/QuantifiedTeam2Printable.aspx?iTeamID=2250&amp;iSeasonID=2020&amp;iGameSubTypeID=83&amp;offensive=1&amp;pergame=0" TargetMode="External"/><Relationship Id="rId312" Type="http://schemas.openxmlformats.org/officeDocument/2006/relationships/hyperlink" Target="https://www.synergysportstech.com/Synergy/Sport/Basketball/web/teamsst/Video/QuantifiedTeam2Printable.aspx?iTeamID=2211&amp;iSeasonID=2020&amp;iGameSubTypeID=83&amp;offensive=0&amp;pergame=0" TargetMode="External"/><Relationship Id="rId354" Type="http://schemas.openxmlformats.org/officeDocument/2006/relationships/hyperlink" Target="https://www.synergysportstech.com/Synergy/Sport/Basketball/web/teamsst/Video/QuantifiedTeam2Printable.aspx?iTeamID=2164&amp;iSeasonID=2020&amp;iGameSubTypeID=83&amp;offensive=0&amp;pergame=0" TargetMode="External"/><Relationship Id="rId51" Type="http://schemas.openxmlformats.org/officeDocument/2006/relationships/hyperlink" Target="https://www.synergysportstech.com/Synergy/Sport/Basketball/web/teamsst/Video/QuantifiedTeam2Printable.aspx?iTeamID=2165&amp;iSeasonID=2020&amp;iGameSubTypeID=83&amp;offensive=1&amp;pergame=0" TargetMode="External"/><Relationship Id="rId93" Type="http://schemas.openxmlformats.org/officeDocument/2006/relationships/hyperlink" Target="https://www.synergysportstech.com/Synergy/Sport/Basketball/web/teamsst/Video/QuantifiedTeam2Printable.aspx?iTeamID=2275&amp;iSeasonID=2020&amp;iGameSubTypeID=83&amp;offensive=1&amp;pergame=0" TargetMode="External"/><Relationship Id="rId189" Type="http://schemas.openxmlformats.org/officeDocument/2006/relationships/hyperlink" Target="https://www.synergysportstech.com/Synergy/Sport/Basketball/web/teamsst/Video/QuantifiedTeam2Printable.aspx?iTeamID=2072&amp;iSeasonID=2020&amp;iGameSubTypeID=83&amp;offensive=1&amp;pergame=0" TargetMode="External"/><Relationship Id="rId396" Type="http://schemas.openxmlformats.org/officeDocument/2006/relationships/hyperlink" Target="https://www.synergysportstech.com/Synergy/Sport/Basketball/web/teamsst/Video/QuantifiedTeam2Printable.aspx?iTeamID=2092&amp;iSeasonID=2020&amp;iGameSubTypeID=83&amp;offensive=0&amp;pergame=0" TargetMode="External"/><Relationship Id="rId561" Type="http://schemas.openxmlformats.org/officeDocument/2006/relationships/hyperlink" Target="https://www.synergysportstech.com/Synergy/Sport/Basketball/web/teamsst/Video/QuantifiedTeam2Printable.aspx?iTeamID=2184&amp;iSeasonID=2020&amp;iGameSubTypeID=83&amp;offensive=1&amp;pergame=0" TargetMode="External"/><Relationship Id="rId617" Type="http://schemas.openxmlformats.org/officeDocument/2006/relationships/hyperlink" Target="https://www.synergysportstech.com/Synergy/Sport/Basketball/web/teamsst/Video/QuantifiedTeam2Printable.aspx?iTeamID=2067&amp;iSeasonID=2020&amp;iGameSubTypeID=83&amp;offensive=1&amp;pergame=0" TargetMode="External"/><Relationship Id="rId659" Type="http://schemas.openxmlformats.org/officeDocument/2006/relationships/hyperlink" Target="https://www.synergysportstech.com/Synergy/Sport/Basketball/web/teamsst/Video/QuantifiedTeam2Printable.aspx?iTeamID=2397&amp;iSeasonID=2020&amp;iGameSubTypeID=83&amp;offensive=1&amp;pergame=0" TargetMode="External"/><Relationship Id="rId214" Type="http://schemas.openxmlformats.org/officeDocument/2006/relationships/hyperlink" Target="https://www.synergysportstech.com/Synergy/Sport/Basketball/web/teamsst/Video/QuantifiedTeam2Printable.aspx?iTeamID=2233&amp;iSeasonID=2020&amp;iGameSubTypeID=83&amp;offensive=0&amp;pergame=0" TargetMode="External"/><Relationship Id="rId256" Type="http://schemas.openxmlformats.org/officeDocument/2006/relationships/hyperlink" Target="https://www.synergysportstech.com/Synergy/Sport/Basketball/web/teamsst/Video/QuantifiedTeam2Printable.aspx?iTeamID=2099&amp;iSeasonID=2020&amp;iGameSubTypeID=83&amp;offensive=0&amp;pergame=0" TargetMode="External"/><Relationship Id="rId298" Type="http://schemas.openxmlformats.org/officeDocument/2006/relationships/hyperlink" Target="https://www.synergysportstech.com/Synergy/Sport/Basketball/web/teamsst/Video/QuantifiedTeam2Printable.aspx?iTeamID=2156&amp;iSeasonID=2020&amp;iGameSubTypeID=83&amp;offensive=0&amp;pergame=0" TargetMode="External"/><Relationship Id="rId421" Type="http://schemas.openxmlformats.org/officeDocument/2006/relationships/hyperlink" Target="https://www.synergysportstech.com/Synergy/Sport/Basketball/web/teamsst/Video/QuantifiedTeam2Printable.aspx?iTeamID=2211&amp;iSeasonID=2020&amp;iGameSubTypeID=83&amp;offensive=1&amp;pergame=0" TargetMode="External"/><Relationship Id="rId463" Type="http://schemas.openxmlformats.org/officeDocument/2006/relationships/hyperlink" Target="https://www.synergysportstech.com/Synergy/Sport/Basketball/web/teamsst/Video/QuantifiedTeam2Printable.aspx?iTeamID=2373&amp;iSeasonID=2020&amp;iGameSubTypeID=83&amp;offensive=1&amp;pergame=0" TargetMode="External"/><Relationship Id="rId519" Type="http://schemas.openxmlformats.org/officeDocument/2006/relationships/hyperlink" Target="https://www.synergysportstech.com/Synergy/Sport/Basketball/web/teamsst/Video/QuantifiedTeam2Printable.aspx?iTeamID=2401&amp;iSeasonID=2020&amp;iGameSubTypeID=83&amp;offensive=1&amp;pergame=0" TargetMode="External"/><Relationship Id="rId670" Type="http://schemas.openxmlformats.org/officeDocument/2006/relationships/hyperlink" Target="https://www.synergysportstech.com/Synergy/Sport/Basketball/web/teamsst/Video/QuantifiedTeam2Printable.aspx?iTeamID=3138&amp;iSeasonID=2020&amp;iGameSubTypeID=83&amp;offensive=0&amp;pergame=0" TargetMode="External"/><Relationship Id="rId116" Type="http://schemas.openxmlformats.org/officeDocument/2006/relationships/hyperlink" Target="https://www.synergysportstech.com/Synergy/Sport/Basketball/web/teamsst/Video/QuantifiedTeam2Printable.aspx?iTeamID=2309&amp;iSeasonID=2020&amp;iGameSubTypeID=83&amp;offensive=0&amp;pergame=0" TargetMode="External"/><Relationship Id="rId158" Type="http://schemas.openxmlformats.org/officeDocument/2006/relationships/hyperlink" Target="https://www.synergysportstech.com/Synergy/Sport/Basketball/web/teamsst/Video/QuantifiedTeam2Printable.aspx?iTeamID=2369&amp;iSeasonID=2020&amp;iGameSubTypeID=83&amp;offensive=0&amp;pergame=0" TargetMode="External"/><Relationship Id="rId323" Type="http://schemas.openxmlformats.org/officeDocument/2006/relationships/hyperlink" Target="https://www.synergysportstech.com/Synergy/Sport/Basketball/web/teamsst/Video/QuantifiedTeam2Printable.aspx?iTeamID=2741&amp;iSeasonID=2020&amp;iGameSubTypeID=83&amp;offensive=1&amp;pergame=0" TargetMode="External"/><Relationship Id="rId530" Type="http://schemas.openxmlformats.org/officeDocument/2006/relationships/hyperlink" Target="https://www.synergysportstech.com/Synergy/Sport/Basketball/web/teamsst/Video/QuantifiedTeam2Printable.aspx?iTeamID=2201&amp;iSeasonID=2020&amp;iGameSubTypeID=83&amp;offensive=0&amp;pergame=0" TargetMode="External"/><Relationship Id="rId20" Type="http://schemas.openxmlformats.org/officeDocument/2006/relationships/hyperlink" Target="https://www.synergysportstech.com/Synergy/Sport/Basketball/web/teamsst/Video/QuantifiedTeam2Printable.aspx?iTeamID=2176&amp;iSeasonID=2020&amp;iGameSubTypeID=83&amp;offensive=0&amp;pergame=0" TargetMode="External"/><Relationship Id="rId62" Type="http://schemas.openxmlformats.org/officeDocument/2006/relationships/hyperlink" Target="https://www.synergysportstech.com/Synergy/Sport/Basketball/web/teamsst/Video/QuantifiedTeam2Printable.aspx?iTeamID=974&amp;iSeasonID=2020&amp;iGameSubTypeID=83&amp;offensive=0&amp;pergame=0" TargetMode="External"/><Relationship Id="rId365" Type="http://schemas.openxmlformats.org/officeDocument/2006/relationships/hyperlink" Target="https://www.synergysportstech.com/Synergy/Sport/Basketball/web/teamsst/Video/QuantifiedTeam2Printable.aspx?iTeamID=2079&amp;iSeasonID=2020&amp;iGameSubTypeID=83&amp;offensive=1&amp;pergame=0" TargetMode="External"/><Relationship Id="rId572" Type="http://schemas.openxmlformats.org/officeDocument/2006/relationships/hyperlink" Target="https://www.synergysportstech.com/Synergy/Sport/Basketball/web/teamsst/Video/QuantifiedTeam2Printable.aspx?iTeamID=2308&amp;iSeasonID=2020&amp;iGameSubTypeID=83&amp;offensive=0&amp;pergame=0" TargetMode="External"/><Relationship Id="rId628" Type="http://schemas.openxmlformats.org/officeDocument/2006/relationships/hyperlink" Target="https://www.synergysportstech.com/Synergy/Sport/Basketball/web/teamsst/Video/QuantifiedTeam2Printable.aspx?iTeamID=2280&amp;iSeasonID=2020&amp;iGameSubTypeID=83&amp;offensive=0&amp;pergame=0" TargetMode="External"/><Relationship Id="rId225" Type="http://schemas.openxmlformats.org/officeDocument/2006/relationships/hyperlink" Target="https://www.synergysportstech.com/Synergy/Sport/Basketball/web/teamsst/Video/QuantifiedTeam2Printable.aspx?iTeamID=2367&amp;iSeasonID=2020&amp;iGameSubTypeID=83&amp;offensive=1&amp;pergame=0" TargetMode="External"/><Relationship Id="rId267" Type="http://schemas.openxmlformats.org/officeDocument/2006/relationships/hyperlink" Target="https://www.synergysportstech.com/Synergy/Sport/Basketball/web/teamsst/Video/QuantifiedTeam2Printable.aspx?iTeamID=2350&amp;iSeasonID=2020&amp;iGameSubTypeID=83&amp;offensive=1&amp;pergame=0" TargetMode="External"/><Relationship Id="rId432" Type="http://schemas.openxmlformats.org/officeDocument/2006/relationships/hyperlink" Target="https://www.synergysportstech.com/Synergy/Sport/Basketball/web/teamsst/Video/QuantifiedTeam2Printable.aspx?iTeamID=2089&amp;iSeasonID=2020&amp;iGameSubTypeID=83&amp;offensive=0&amp;pergame=0" TargetMode="External"/><Relationship Id="rId474" Type="http://schemas.openxmlformats.org/officeDocument/2006/relationships/hyperlink" Target="https://www.synergysportstech.com/Synergy/Sport/Basketball/web/teamsst/Video/QuantifiedTeam2Printable.aspx?iTeamID=2310&amp;iSeasonID=2020&amp;iGameSubTypeID=83&amp;offensive=0&amp;pergame=0" TargetMode="External"/><Relationship Id="rId127" Type="http://schemas.openxmlformats.org/officeDocument/2006/relationships/hyperlink" Target="https://www.synergysportstech.com/Synergy/Sport/Basketball/web/teamsst/Video/QuantifiedTeam2Printable.aspx?iTeamID=2240&amp;iSeasonID=2020&amp;iGameSubTypeID=83&amp;offensive=1&amp;pergame=0" TargetMode="External"/><Relationship Id="rId681" Type="http://schemas.openxmlformats.org/officeDocument/2006/relationships/hyperlink" Target="https://www.synergysportstech.com/Synergy/Sport/Basketball/web/teamsst/Video/QuantifiedTeam2Printable.aspx?iTeamID=2111&amp;iSeasonID=2020&amp;iGameSubTypeID=83&amp;offensive=1&amp;pergame=0" TargetMode="External"/><Relationship Id="rId31" Type="http://schemas.openxmlformats.org/officeDocument/2006/relationships/hyperlink" Target="https://www.synergysportstech.com/Synergy/Sport/Basketball/web/teamsst/Video/QuantifiedTeam2Printable.aspx?iTeamID=2171&amp;iSeasonID=2020&amp;iGameSubTypeID=83&amp;offensive=1&amp;pergame=0" TargetMode="External"/><Relationship Id="rId73" Type="http://schemas.openxmlformats.org/officeDocument/2006/relationships/hyperlink" Target="https://www.synergysportstech.com/Synergy/Sport/Basketball/web/teamsst/Video/QuantifiedTeam2Printable.aspx?iTeamID=2314&amp;iSeasonID=2020&amp;iGameSubTypeID=83&amp;offensive=1&amp;pergame=0" TargetMode="External"/><Relationship Id="rId169" Type="http://schemas.openxmlformats.org/officeDocument/2006/relationships/hyperlink" Target="https://www.synergysportstech.com/Synergy/Sport/Basketball/web/teamsst/Video/QuantifiedTeam2Printable.aspx?iTeamID=2066&amp;iSeasonID=2020&amp;iGameSubTypeID=83&amp;offensive=1&amp;pergame=0" TargetMode="External"/><Relationship Id="rId334" Type="http://schemas.openxmlformats.org/officeDocument/2006/relationships/hyperlink" Target="https://www.synergysportstech.com/Synergy/Sport/Basketball/web/teamsst/Video/QuantifiedTeam2Printable.aspx?iTeamID=2375&amp;iSeasonID=2020&amp;iGameSubTypeID=83&amp;offensive=0&amp;pergame=0" TargetMode="External"/><Relationship Id="rId376" Type="http://schemas.openxmlformats.org/officeDocument/2006/relationships/hyperlink" Target="https://www.synergysportstech.com/Synergy/Sport/Basketball/web/teamsst/Video/QuantifiedTeam2Printable.aspx?iTeamID=2394&amp;iSeasonID=2020&amp;iGameSubTypeID=83&amp;offensive=0&amp;pergame=0" TargetMode="External"/><Relationship Id="rId541" Type="http://schemas.openxmlformats.org/officeDocument/2006/relationships/hyperlink" Target="https://www.synergysportstech.com/Synergy/Sport/Basketball/web/teamsst/Video/QuantifiedTeam2Printable.aspx?iTeamID=2179&amp;iSeasonID=2020&amp;iGameSubTypeID=83&amp;offensive=1&amp;pergame=0" TargetMode="External"/><Relationship Id="rId583" Type="http://schemas.openxmlformats.org/officeDocument/2006/relationships/hyperlink" Target="https://www.synergysportstech.com/Synergy/Sport/Basketball/web/teamsst/Video/QuantifiedTeam2Printable.aspx?iTeamID=2157&amp;iSeasonID=2020&amp;iGameSubTypeID=83&amp;offensive=1&amp;pergame=0" TargetMode="External"/><Relationship Id="rId639" Type="http://schemas.openxmlformats.org/officeDocument/2006/relationships/hyperlink" Target="https://www.synergysportstech.com/Synergy/Sport/Basketball/web/teamsst/Video/QuantifiedTeam2Printable.aspx?iTeamID=963&amp;iSeasonID=2020&amp;iGameSubTypeID=83&amp;offensive=1&amp;pergame=0" TargetMode="External"/><Relationship Id="rId4" Type="http://schemas.openxmlformats.org/officeDocument/2006/relationships/hyperlink" Target="https://www.synergysportstech.com/Synergy/Sport/Basketball/web/teamsst/Video/QuantifiedTeam2Printable.aspx?iTeamID=2339&amp;iSeasonID=2020&amp;iGameSubTypeID=83&amp;offensive=0&amp;pergame=0" TargetMode="External"/><Relationship Id="rId180" Type="http://schemas.openxmlformats.org/officeDocument/2006/relationships/hyperlink" Target="https://www.synergysportstech.com/Synergy/Sport/Basketball/web/teamsst/Video/QuantifiedTeam2Printable.aspx?iTeamID=987&amp;iSeasonID=2020&amp;iGameSubTypeID=83&amp;offensive=0&amp;pergame=0" TargetMode="External"/><Relationship Id="rId236" Type="http://schemas.openxmlformats.org/officeDocument/2006/relationships/hyperlink" Target="https://www.synergysportstech.com/Synergy/Sport/Basketball/web/teamsst/Video/QuantifiedTeam2Printable.aspx?iTeamID=2272&amp;iSeasonID=2020&amp;iGameSubTypeID=83&amp;offensive=0&amp;pergame=0" TargetMode="External"/><Relationship Id="rId278" Type="http://schemas.openxmlformats.org/officeDocument/2006/relationships/hyperlink" Target="https://www.synergysportstech.com/Synergy/Sport/Basketball/web/teamsst/Video/QuantifiedTeam2Printable.aspx?iTeamID=2337&amp;iSeasonID=2020&amp;iGameSubTypeID=83&amp;offensive=0&amp;pergame=0" TargetMode="External"/><Relationship Id="rId401" Type="http://schemas.openxmlformats.org/officeDocument/2006/relationships/hyperlink" Target="https://www.synergysportstech.com/Synergy/Sport/Basketball/web/teamsst/Video/QuantifiedTeam2Printable.aspx?iTeamID=2101&amp;iSeasonID=2020&amp;iGameSubTypeID=83&amp;offensive=1&amp;pergame=0" TargetMode="External"/><Relationship Id="rId443" Type="http://schemas.openxmlformats.org/officeDocument/2006/relationships/hyperlink" Target="https://www.synergysportstech.com/Synergy/Sport/Basketball/web/teamsst/Video/QuantifiedTeam2Printable.aspx?iTeamID=2341&amp;iSeasonID=2020&amp;iGameSubTypeID=83&amp;offensive=1&amp;pergame=0" TargetMode="External"/><Relationship Id="rId650" Type="http://schemas.openxmlformats.org/officeDocument/2006/relationships/hyperlink" Target="https://www.synergysportstech.com/Synergy/Sport/Basketball/web/teamsst/Video/QuantifiedTeam2Printable.aspx?iTeamID=2285&amp;iSeasonID=2020&amp;iGameSubTypeID=83&amp;offensive=0&amp;pergame=0" TargetMode="External"/><Relationship Id="rId303" Type="http://schemas.openxmlformats.org/officeDocument/2006/relationships/hyperlink" Target="https://www.synergysportstech.com/Synergy/Sport/Basketball/web/teamsst/Video/QuantifiedTeam2Printable.aspx?iTeamID=978&amp;iSeasonID=2020&amp;iGameSubTypeID=83&amp;offensive=1&amp;pergame=0" TargetMode="External"/><Relationship Id="rId485" Type="http://schemas.openxmlformats.org/officeDocument/2006/relationships/hyperlink" Target="https://www.synergysportstech.com/Synergy/Sport/Basketball/web/teamsst/Video/QuantifiedTeam2Printable.aspx?iTeamID=2287&amp;iSeasonID=2020&amp;iGameSubTypeID=83&amp;offensive=1&amp;pergame=0" TargetMode="External"/><Relationship Id="rId42" Type="http://schemas.openxmlformats.org/officeDocument/2006/relationships/hyperlink" Target="https://www.synergysportstech.com/Synergy/Sport/Basketball/web/teamsst/Video/QuantifiedTeam2Printable.aspx?iTeamID=2161&amp;iSeasonID=2020&amp;iGameSubTypeID=83&amp;offensive=0&amp;pergame=0" TargetMode="External"/><Relationship Id="rId84" Type="http://schemas.openxmlformats.org/officeDocument/2006/relationships/hyperlink" Target="https://www.synergysportstech.com/Synergy/Sport/Basketball/web/teamsst/Video/QuantifiedTeam2Printable.aspx?iTeamID=2093&amp;iSeasonID=2020&amp;iGameSubTypeID=83&amp;offensive=0&amp;pergame=0" TargetMode="External"/><Relationship Id="rId138" Type="http://schemas.openxmlformats.org/officeDocument/2006/relationships/hyperlink" Target="https://www.synergysportstech.com/Synergy/Sport/Basketball/web/teamsst/Video/QuantifiedTeam2Printable.aspx?iTeamID=2327&amp;iSeasonID=2020&amp;iGameSubTypeID=83&amp;offensive=0&amp;pergame=0" TargetMode="External"/><Relationship Id="rId345" Type="http://schemas.openxmlformats.org/officeDocument/2006/relationships/hyperlink" Target="https://www.synergysportstech.com/Synergy/Sport/Basketball/web/teamsst/Video/QuantifiedTeam2Printable.aspx?iTeamID=2378&amp;iSeasonID=2020&amp;iGameSubTypeID=83&amp;offensive=1&amp;pergame=0" TargetMode="External"/><Relationship Id="rId387" Type="http://schemas.openxmlformats.org/officeDocument/2006/relationships/hyperlink" Target="https://www.synergysportstech.com/Synergy/Sport/Basketball/web/teamsst/Video/QuantifiedTeam2Printable.aspx?iTeamID=2621&amp;iSeasonID=2020&amp;iGameSubTypeID=83&amp;offensive=1&amp;pergame=0" TargetMode="External"/><Relationship Id="rId510" Type="http://schemas.openxmlformats.org/officeDocument/2006/relationships/hyperlink" Target="https://www.synergysportstech.com/Synergy/Sport/Basketball/web/teamsst/Video/QuantifiedTeam2Printable.aspx?iTeamID=2275&amp;iSeasonID=2020&amp;iGameSubTypeID=83&amp;offensive=0&amp;pergame=0" TargetMode="External"/><Relationship Id="rId552" Type="http://schemas.openxmlformats.org/officeDocument/2006/relationships/hyperlink" Target="https://www.synergysportstech.com/Synergy/Sport/Basketball/web/teamsst/Video/QuantifiedTeam2Printable.aspx?iTeamID=2074&amp;iSeasonID=2020&amp;iGameSubTypeID=83&amp;offensive=0&amp;pergame=0" TargetMode="External"/><Relationship Id="rId594" Type="http://schemas.openxmlformats.org/officeDocument/2006/relationships/hyperlink" Target="https://www.synergysportstech.com/Synergy/Sport/Basketball/web/teamsst/Video/QuantifiedTeam2Printable.aspx?iTeamID=2288&amp;iSeasonID=2020&amp;iGameSubTypeID=83&amp;offensive=0&amp;pergame=0" TargetMode="External"/><Relationship Id="rId608" Type="http://schemas.openxmlformats.org/officeDocument/2006/relationships/hyperlink" Target="https://www.synergysportstech.com/Synergy/Sport/Basketball/web/teamsst/Video/QuantifiedTeam2Printable.aspx?iTeamID=2621&amp;iSeasonID=2020&amp;iGameSubTypeID=83&amp;offensive=0&amp;pergame=0" TargetMode="External"/><Relationship Id="rId191" Type="http://schemas.openxmlformats.org/officeDocument/2006/relationships/hyperlink" Target="https://www.synergysportstech.com/Synergy/Sport/Basketball/web/teamsst/Video/QuantifiedTeam2Printable.aspx?iTeamID=997&amp;iSeasonID=2020&amp;iGameSubTypeID=83&amp;offensive=1&amp;pergame=0" TargetMode="External"/><Relationship Id="rId205" Type="http://schemas.openxmlformats.org/officeDocument/2006/relationships/hyperlink" Target="https://www.synergysportstech.com/Synergy/Sport/Basketball/web/teamsst/Video/QuantifiedTeam2Printable.aspx?iTeamID=2288&amp;iSeasonID=2020&amp;iGameSubTypeID=83&amp;offensive=1&amp;pergame=0" TargetMode="External"/><Relationship Id="rId247" Type="http://schemas.openxmlformats.org/officeDocument/2006/relationships/hyperlink" Target="https://www.synergysportstech.com/Synergy/Sport/Basketball/web/teamsst/Video/QuantifiedTeam2Printable.aspx?iTeamID=2334&amp;iSeasonID=2020&amp;iGameSubTypeID=83&amp;offensive=1&amp;pergame=0" TargetMode="External"/><Relationship Id="rId412" Type="http://schemas.openxmlformats.org/officeDocument/2006/relationships/hyperlink" Target="https://www.synergysportstech.com/Synergy/Sport/Basketball/web/teamsst/Video/QuantifiedTeam2Printable.aspx?iTeamID=2227&amp;iSeasonID=2020&amp;iGameSubTypeID=83&amp;offensive=0&amp;pergame=0" TargetMode="External"/><Relationship Id="rId107" Type="http://schemas.openxmlformats.org/officeDocument/2006/relationships/hyperlink" Target="https://www.synergysportstech.com/Synergy/Sport/Basketball/web/teamsst/Video/QuantifiedTeam2Printable.aspx?iTeamID=2365&amp;iSeasonID=2020&amp;iGameSubTypeID=83&amp;offensive=1&amp;pergame=0" TargetMode="External"/><Relationship Id="rId289" Type="http://schemas.openxmlformats.org/officeDocument/2006/relationships/hyperlink" Target="https://www.synergysportstech.com/Synergy/Sport/Basketball/web/teamsst/Video/QuantifiedTeam2Printable.aspx?iTeamID=2391&amp;iSeasonID=2020&amp;iGameSubTypeID=83&amp;offensive=1&amp;pergame=0" TargetMode="External"/><Relationship Id="rId454" Type="http://schemas.openxmlformats.org/officeDocument/2006/relationships/hyperlink" Target="https://www.synergysportstech.com/Synergy/Sport/Basketball/web/teamsst/Video/QuantifiedTeam2Printable.aspx?iTeamID=2231&amp;iSeasonID=2020&amp;iGameSubTypeID=83&amp;offensive=0&amp;pergame=0" TargetMode="External"/><Relationship Id="rId496" Type="http://schemas.openxmlformats.org/officeDocument/2006/relationships/hyperlink" Target="https://www.synergysportstech.com/Synergy/Sport/Basketball/web/teamsst/Video/QuantifiedTeam2Printable.aspx?iTeamID=2098&amp;iSeasonID=2020&amp;iGameSubTypeID=83&amp;offensive=0&amp;pergame=0" TargetMode="External"/><Relationship Id="rId661" Type="http://schemas.openxmlformats.org/officeDocument/2006/relationships/hyperlink" Target="https://www.synergysportstech.com/Synergy/Sport/Basketball/web/teamsst/Video/QuantifiedTeam2Printable.aspx?iTeamID=2678&amp;iSeasonID=2020&amp;iGameSubTypeID=83&amp;offensive=1&amp;pergame=0" TargetMode="External"/><Relationship Id="rId11" Type="http://schemas.openxmlformats.org/officeDocument/2006/relationships/hyperlink" Target="https://www.synergysportstech.com/Synergy/Sport/Basketball/web/teamsst/Video/QuantifiedTeam2Printable.aspx?iTeamID=965&amp;iSeasonID=2020&amp;iGameSubTypeID=83&amp;offensive=1&amp;pergame=0" TargetMode="External"/><Relationship Id="rId53" Type="http://schemas.openxmlformats.org/officeDocument/2006/relationships/hyperlink" Target="https://www.synergysportstech.com/Synergy/Sport/Basketball/web/teamsst/Video/QuantifiedTeam2Printable.aspx?iTeamID=2281&amp;iSeasonID=2020&amp;iGameSubTypeID=83&amp;offensive=1&amp;pergame=0" TargetMode="External"/><Relationship Id="rId149" Type="http://schemas.openxmlformats.org/officeDocument/2006/relationships/hyperlink" Target="https://www.synergysportstech.com/Synergy/Sport/Basketball/web/teamsst/Video/QuantifiedTeam2Printable.aspx?iTeamID=2262&amp;iSeasonID=2020&amp;iGameSubTypeID=83&amp;offensive=1&amp;pergame=0" TargetMode="External"/><Relationship Id="rId314" Type="http://schemas.openxmlformats.org/officeDocument/2006/relationships/hyperlink" Target="https://www.synergysportstech.com/Synergy/Sport/Basketball/web/teamsst/Video/QuantifiedTeam2Printable.aspx?iTeamID=2202&amp;iSeasonID=2020&amp;iGameSubTypeID=83&amp;offensive=0&amp;pergame=0" TargetMode="External"/><Relationship Id="rId356" Type="http://schemas.openxmlformats.org/officeDocument/2006/relationships/hyperlink" Target="https://www.synergysportstech.com/Synergy/Sport/Basketball/web/teamsst/Video/QuantifiedTeam2Printable.aspx?iTeamID=2403&amp;iSeasonID=2020&amp;iGameSubTypeID=83&amp;offensive=0&amp;pergame=0" TargetMode="External"/><Relationship Id="rId398" Type="http://schemas.openxmlformats.org/officeDocument/2006/relationships/hyperlink" Target="https://www.synergysportstech.com/Synergy/Sport/Basketball/web/teamsst/Video/QuantifiedTeam2Printable.aspx?iTeamID=2289&amp;iSeasonID=2020&amp;iGameSubTypeID=83&amp;offensive=0&amp;pergame=0" TargetMode="External"/><Relationship Id="rId521" Type="http://schemas.openxmlformats.org/officeDocument/2006/relationships/hyperlink" Target="https://www.synergysportstech.com/Synergy/Sport/Basketball/web/teamsst/Video/QuantifiedTeam2Printable.aspx?iTeamID=2062&amp;iSeasonID=2020&amp;iGameSubTypeID=83&amp;offensive=1&amp;pergame=0" TargetMode="External"/><Relationship Id="rId563" Type="http://schemas.openxmlformats.org/officeDocument/2006/relationships/hyperlink" Target="https://www.synergysportstech.com/Synergy/Sport/Basketball/web/teamsst/Video/QuantifiedTeam2Printable.aspx?iTeamID=2388&amp;iSeasonID=2020&amp;iGameSubTypeID=83&amp;offensive=1&amp;pergame=0" TargetMode="External"/><Relationship Id="rId619" Type="http://schemas.openxmlformats.org/officeDocument/2006/relationships/hyperlink" Target="https://www.synergysportstech.com/Synergy/Sport/Basketball/web/teamsst/Video/QuantifiedTeam2Printable.aspx?iTeamID=2187&amp;iSeasonID=2020&amp;iGameSubTypeID=83&amp;offensive=1&amp;pergame=0" TargetMode="External"/><Relationship Id="rId95" Type="http://schemas.openxmlformats.org/officeDocument/2006/relationships/hyperlink" Target="https://www.synergysportstech.com/Synergy/Sport/Basketball/web/teamsst/Video/QuantifiedTeam2Printable.aspx?iTeamID=2181&amp;iSeasonID=2020&amp;iGameSubTypeID=83&amp;offensive=1&amp;pergame=0" TargetMode="External"/><Relationship Id="rId160" Type="http://schemas.openxmlformats.org/officeDocument/2006/relationships/hyperlink" Target="https://www.synergysportstech.com/Synergy/Sport/Basketball/web/teamsst/Video/QuantifiedTeam2Printable.aspx?iTeamID=2076&amp;iSeasonID=2020&amp;iGameSubTypeID=83&amp;offensive=0&amp;pergame=0" TargetMode="External"/><Relationship Id="rId216" Type="http://schemas.openxmlformats.org/officeDocument/2006/relationships/hyperlink" Target="https://www.synergysportstech.com/Synergy/Sport/Basketball/web/teamsst/Video/QuantifiedTeam2Printable.aspx?iTeamID=2223&amp;iSeasonID=2020&amp;iGameSubTypeID=83&amp;offensive=0&amp;pergame=0" TargetMode="External"/><Relationship Id="rId423" Type="http://schemas.openxmlformats.org/officeDocument/2006/relationships/hyperlink" Target="https://www.synergysportstech.com/Synergy/Sport/Basketball/web/teamsst/Video/QuantifiedTeam2Printable.aspx?iTeamID=2326&amp;iSeasonID=2020&amp;iGameSubTypeID=83&amp;offensive=1&amp;pergame=0" TargetMode="External"/><Relationship Id="rId258" Type="http://schemas.openxmlformats.org/officeDocument/2006/relationships/hyperlink" Target="https://www.synergysportstech.com/Synergy/Sport/Basketball/web/teamsst/Video/QuantifiedTeam2Printable.aspx?iTeamID=2321&amp;iSeasonID=2020&amp;iGameSubTypeID=83&amp;offensive=0&amp;pergame=0" TargetMode="External"/><Relationship Id="rId465" Type="http://schemas.openxmlformats.org/officeDocument/2006/relationships/hyperlink" Target="https://www.synergysportstech.com/Synergy/Sport/Basketball/web/teamsst/Video/QuantifiedTeam2Printable.aspx?iTeamID=2386&amp;iSeasonID=2020&amp;iGameSubTypeID=83&amp;offensive=1&amp;pergame=0" TargetMode="External"/><Relationship Id="rId630" Type="http://schemas.openxmlformats.org/officeDocument/2006/relationships/hyperlink" Target="https://www.synergysportstech.com/Synergy/Sport/Basketball/web/teamsst/Video/QuantifiedTeam2Printable.aspx?iTeamID=2277&amp;iSeasonID=2020&amp;iGameSubTypeID=83&amp;offensive=0&amp;pergame=0" TargetMode="External"/><Relationship Id="rId672" Type="http://schemas.openxmlformats.org/officeDocument/2006/relationships/hyperlink" Target="https://www.synergysportstech.com/Synergy/Sport/Basketball/web/teamsst/Video/QuantifiedTeam2Printable.aspx?iTeamID=2228&amp;iSeasonID=2020&amp;iGameSubTypeID=83&amp;offensive=0&amp;pergame=0" TargetMode="External"/><Relationship Id="rId22" Type="http://schemas.openxmlformats.org/officeDocument/2006/relationships/hyperlink" Target="https://www.synergysportstech.com/Synergy/Sport/Basketball/web/teamsst/Video/QuantifiedTeam2Printable.aspx?iTeamID=2215&amp;iSeasonID=2020&amp;iGameSubTypeID=83&amp;offensive=0&amp;pergame=0" TargetMode="External"/><Relationship Id="rId64" Type="http://schemas.openxmlformats.org/officeDocument/2006/relationships/hyperlink" Target="https://www.synergysportstech.com/Synergy/Sport/Basketball/web/teamsst/Video/QuantifiedTeam2Printable.aspx?iTeamID=2302&amp;iSeasonID=2020&amp;iGameSubTypeID=83&amp;offensive=0&amp;pergame=0" TargetMode="External"/><Relationship Id="rId118" Type="http://schemas.openxmlformats.org/officeDocument/2006/relationships/hyperlink" Target="https://www.synergysportstech.com/Synergy/Sport/Basketball/web/teamsst/Video/QuantifiedTeam2Printable.aspx?iTeamID=2347&amp;iSeasonID=2020&amp;iGameSubTypeID=83&amp;offensive=0&amp;pergame=0" TargetMode="External"/><Relationship Id="rId325" Type="http://schemas.openxmlformats.org/officeDocument/2006/relationships/hyperlink" Target="https://www.synergysportstech.com/Synergy/Sport/Basketball/web/teamsst/Video/QuantifiedTeam2Printable.aspx?iTeamID=2085&amp;iSeasonID=2020&amp;iGameSubTypeID=83&amp;offensive=1&amp;pergame=0" TargetMode="External"/><Relationship Id="rId367" Type="http://schemas.openxmlformats.org/officeDocument/2006/relationships/hyperlink" Target="https://www.synergysportstech.com/Synergy/Sport/Basketball/web/teamsst/Video/QuantifiedTeam2Printable.aspx?iTeamID=964&amp;iSeasonID=2020&amp;iGameSubTypeID=83&amp;offensive=1&amp;pergame=0" TargetMode="External"/><Relationship Id="rId532" Type="http://schemas.openxmlformats.org/officeDocument/2006/relationships/hyperlink" Target="https://www.synergysportstech.com/Synergy/Sport/Basketball/web/teamsst/Video/QuantifiedTeam2Printable.aspx?iTeamID=2386&amp;iSeasonID=2020&amp;iGameSubTypeID=83&amp;offensive=0&amp;pergame=0" TargetMode="External"/><Relationship Id="rId574" Type="http://schemas.openxmlformats.org/officeDocument/2006/relationships/hyperlink" Target="https://www.synergysportstech.com/Synergy/Sport/Basketball/web/teamsst/Video/QuantifiedTeam2Printable.aspx?iTeamID=995&amp;iSeasonID=2020&amp;iGameSubTypeID=83&amp;offensive=0&amp;pergame=0" TargetMode="External"/><Relationship Id="rId171" Type="http://schemas.openxmlformats.org/officeDocument/2006/relationships/hyperlink" Target="https://www.synergysportstech.com/Synergy/Sport/Basketball/web/teamsst/Video/QuantifiedTeam2Printable.aspx?iTeamID=2236&amp;iSeasonID=2020&amp;iGameSubTypeID=83&amp;offensive=1&amp;pergame=0" TargetMode="External"/><Relationship Id="rId227" Type="http://schemas.openxmlformats.org/officeDocument/2006/relationships/hyperlink" Target="https://www.synergysportstech.com/Synergy/Sport/Basketball/web/teamsst/Video/QuantifiedTeam2Printable.aspx?iTeamID=2233&amp;iSeasonID=2020&amp;iGameSubTypeID=83&amp;offensive=1&amp;pergame=0" TargetMode="External"/><Relationship Id="rId269" Type="http://schemas.openxmlformats.org/officeDocument/2006/relationships/hyperlink" Target="https://www.synergysportstech.com/Synergy/Sport/Basketball/web/teamsst/Video/QuantifiedTeam2Printable.aspx?iTeamID=2374&amp;iSeasonID=2020&amp;iGameSubTypeID=83&amp;offensive=1&amp;pergame=0" TargetMode="External"/><Relationship Id="rId434" Type="http://schemas.openxmlformats.org/officeDocument/2006/relationships/hyperlink" Target="https://www.synergysportstech.com/Synergy/Sport/Basketball/web/teamsst/Video/QuantifiedTeam2Printable.aspx?iTeamID=5600&amp;iSeasonID=2020&amp;iGameSubTypeID=83&amp;offensive=0&amp;pergame=0" TargetMode="External"/><Relationship Id="rId476" Type="http://schemas.openxmlformats.org/officeDocument/2006/relationships/hyperlink" Target="https://www.synergysportstech.com/Synergy/Sport/Basketball/web/teamsst/Video/QuantifiedTeam2Printable.aspx?iTeamID=2244&amp;iSeasonID=2020&amp;iGameSubTypeID=83&amp;offensive=0&amp;pergame=0" TargetMode="External"/><Relationship Id="rId641" Type="http://schemas.openxmlformats.org/officeDocument/2006/relationships/hyperlink" Target="https://www.synergysportstech.com/Synergy/Sport/Basketball/web/teamsst/Video/QuantifiedTeam2Printable.aspx?iTeamID=2259&amp;iSeasonID=2020&amp;iGameSubTypeID=83&amp;offensive=1&amp;pergame=0" TargetMode="External"/><Relationship Id="rId683" Type="http://schemas.openxmlformats.org/officeDocument/2006/relationships/hyperlink" Target="https://www.synergysportstech.com/Synergy/Sport/Basketball/web/teamsst/Video/QuantifiedTeam2Printable.aspx?iTeamID=2271&amp;iSeasonID=2020&amp;iGameSubTypeID=83&amp;offensive=1&amp;pergame=0" TargetMode="External"/><Relationship Id="rId33" Type="http://schemas.openxmlformats.org/officeDocument/2006/relationships/hyperlink" Target="https://www.synergysportstech.com/Synergy/Sport/Basketball/web/teamsst/Video/QuantifiedTeam2Printable.aspx?iTeamID=970&amp;iSeasonID=2020&amp;iGameSubTypeID=83&amp;offensive=1&amp;pergame=0" TargetMode="External"/><Relationship Id="rId129" Type="http://schemas.openxmlformats.org/officeDocument/2006/relationships/hyperlink" Target="https://www.synergysportstech.com/Synergy/Sport/Basketball/web/teamsst/Video/QuantifiedTeam2Printable.aspx?iTeamID=2263&amp;iSeasonID=2020&amp;iGameSubTypeID=83&amp;offensive=1&amp;pergame=0" TargetMode="External"/><Relationship Id="rId280" Type="http://schemas.openxmlformats.org/officeDocument/2006/relationships/hyperlink" Target="https://www.synergysportstech.com/Synergy/Sport/Basketball/web/teamsst/Video/QuantifiedTeam2Printable.aspx?iTeamID=2153&amp;iSeasonID=2020&amp;iGameSubTypeID=83&amp;offensive=0&amp;pergame=0" TargetMode="External"/><Relationship Id="rId336" Type="http://schemas.openxmlformats.org/officeDocument/2006/relationships/hyperlink" Target="https://www.synergysportstech.com/Synergy/Sport/Basketball/web/teamsst/Video/QuantifiedTeam2Printable.aspx?iTeamID=2330&amp;iSeasonID=2020&amp;iGameSubTypeID=83&amp;offensive=0&amp;pergame=0" TargetMode="External"/><Relationship Id="rId501" Type="http://schemas.openxmlformats.org/officeDocument/2006/relationships/hyperlink" Target="https://www.synergysportstech.com/Synergy/Sport/Basketball/web/teamsst/Video/QuantifiedTeam2Printable.aspx?iTeamID=2304&amp;iSeasonID=2020&amp;iGameSubTypeID=83&amp;offensive=1&amp;pergame=0" TargetMode="External"/><Relationship Id="rId543" Type="http://schemas.openxmlformats.org/officeDocument/2006/relationships/hyperlink" Target="https://www.synergysportstech.com/Synergy/Sport/Basketball/web/teamsst/Video/QuantifiedTeam2Printable.aspx?iTeamID=2098&amp;iSeasonID=2020&amp;iGameSubTypeID=83&amp;offensive=1&amp;pergame=0" TargetMode="External"/><Relationship Id="rId75" Type="http://schemas.openxmlformats.org/officeDocument/2006/relationships/hyperlink" Target="https://www.synergysportstech.com/Synergy/Sport/Basketball/web/teamsst/Video/QuantifiedTeam2Printable.aspx?iTeamID=1323&amp;iSeasonID=2020&amp;iGameSubTypeID=83&amp;offensive=1&amp;pergame=0" TargetMode="External"/><Relationship Id="rId140" Type="http://schemas.openxmlformats.org/officeDocument/2006/relationships/hyperlink" Target="https://www.synergysportstech.com/Synergy/Sport/Basketball/web/teamsst/Video/QuantifiedTeam2Printable.aspx?iTeamID=2311&amp;iSeasonID=2020&amp;iGameSubTypeID=83&amp;offensive=0&amp;pergame=0" TargetMode="External"/><Relationship Id="rId182" Type="http://schemas.openxmlformats.org/officeDocument/2006/relationships/hyperlink" Target="https://www.synergysportstech.com/Synergy/Sport/Basketball/web/teamsst/Video/QuantifiedTeam2Printable.aspx?iTeamID=2354&amp;iSeasonID=2020&amp;iGameSubTypeID=83&amp;offensive=0&amp;pergame=0" TargetMode="External"/><Relationship Id="rId378" Type="http://schemas.openxmlformats.org/officeDocument/2006/relationships/hyperlink" Target="https://www.synergysportstech.com/Synergy/Sport/Basketball/web/teamsst/Video/QuantifiedTeam2Printable.aspx?iTeamID=2408&amp;iSeasonID=2020&amp;iGameSubTypeID=83&amp;offensive=0&amp;pergame=0" TargetMode="External"/><Relationship Id="rId403" Type="http://schemas.openxmlformats.org/officeDocument/2006/relationships/hyperlink" Target="https://www.synergysportstech.com/Synergy/Sport/Basketball/web/teamsst/Video/QuantifiedTeam2Printable.aspx?iTeamID=2195&amp;iSeasonID=2020&amp;iGameSubTypeID=83&amp;offensive=1&amp;pergame=0" TargetMode="External"/><Relationship Id="rId585" Type="http://schemas.openxmlformats.org/officeDocument/2006/relationships/hyperlink" Target="https://www.synergysportstech.com/Synergy/Sport/Basketball/web/teamsst/Video/QuantifiedTeam2Printable.aspx?iTeamID=2249&amp;iSeasonID=2020&amp;iGameSubTypeID=83&amp;offensive=1&amp;pergame=0" TargetMode="External"/><Relationship Id="rId6" Type="http://schemas.openxmlformats.org/officeDocument/2006/relationships/hyperlink" Target="https://www.synergysportstech.com/Synergy/Sport/Basketball/web/teamsst/Video/QuantifiedTeam2Printable.aspx?iTeamID=2106&amp;iSeasonID=2020&amp;iGameSubTypeID=83&amp;offensive=0&amp;pergame=0" TargetMode="External"/><Relationship Id="rId238" Type="http://schemas.openxmlformats.org/officeDocument/2006/relationships/hyperlink" Target="https://www.synergysportstech.com/Synergy/Sport/Basketball/web/teamsst/Video/QuantifiedTeam2Printable.aspx?iTeamID=999&amp;iSeasonID=2020&amp;iGameSubTypeID=83&amp;offensive=0&amp;pergame=0" TargetMode="External"/><Relationship Id="rId445" Type="http://schemas.openxmlformats.org/officeDocument/2006/relationships/hyperlink" Target="https://www.synergysportstech.com/Synergy/Sport/Basketball/web/teamsst/Video/QuantifiedTeam2Printable.aspx?iTeamID=2173&amp;iSeasonID=2020&amp;iGameSubTypeID=83&amp;offensive=1&amp;pergame=0" TargetMode="External"/><Relationship Id="rId487" Type="http://schemas.openxmlformats.org/officeDocument/2006/relationships/hyperlink" Target="https://www.synergysportstech.com/Synergy/Sport/Basketball/web/teamsst/Video/QuantifiedTeam2Printable.aspx?iTeamID=2402&amp;iSeasonID=2020&amp;iGameSubTypeID=83&amp;offensive=1&amp;pergame=0" TargetMode="External"/><Relationship Id="rId610" Type="http://schemas.openxmlformats.org/officeDocument/2006/relationships/hyperlink" Target="https://www.synergysportstech.com/Synergy/Sport/Basketball/web/teamsst/Video/QuantifiedTeam2Printable.aspx?iTeamID=969&amp;iSeasonID=2020&amp;iGameSubTypeID=83&amp;offensive=0&amp;pergame=0" TargetMode="External"/><Relationship Id="rId652" Type="http://schemas.openxmlformats.org/officeDocument/2006/relationships/hyperlink" Target="https://www.synergysportstech.com/Synergy/Sport/Basketball/web/teamsst/Video/QuantifiedTeam2Printable.aspx?iTeamID=2391&amp;iSeasonID=2020&amp;iGameSubTypeID=83&amp;offensive=0&amp;pergame=0" TargetMode="External"/><Relationship Id="rId291" Type="http://schemas.openxmlformats.org/officeDocument/2006/relationships/hyperlink" Target="https://www.synergysportstech.com/Synergy/Sport/Basketball/web/teamsst/Video/QuantifiedTeam2Printable.aspx?iTeamID=2312&amp;iSeasonID=2020&amp;iGameSubTypeID=83&amp;offensive=1&amp;pergame=0" TargetMode="External"/><Relationship Id="rId305" Type="http://schemas.openxmlformats.org/officeDocument/2006/relationships/hyperlink" Target="https://www.synergysportstech.com/Synergy/Sport/Basketball/web/teamsst/Video/QuantifiedTeam2Printable.aspx?iTeamID=2129&amp;iSeasonID=2020&amp;iGameSubTypeID=83&amp;offensive=1&amp;pergame=0" TargetMode="External"/><Relationship Id="rId347" Type="http://schemas.openxmlformats.org/officeDocument/2006/relationships/hyperlink" Target="https://www.synergysportstech.com/Synergy/Sport/Basketball/web/teamsst/Video/QuantifiedTeam2Printable.aspx?iTeamID=2260&amp;iSeasonID=2020&amp;iGameSubTypeID=83&amp;offensive=1&amp;pergame=0" TargetMode="External"/><Relationship Id="rId512" Type="http://schemas.openxmlformats.org/officeDocument/2006/relationships/hyperlink" Target="https://www.synergysportstech.com/Synergy/Sport/Basketball/web/teamsst/Video/QuantifiedTeam2Printable.aspx?iTeamID=2273&amp;iSeasonID=2020&amp;iGameSubTypeID=83&amp;offensive=0&amp;pergame=0" TargetMode="External"/><Relationship Id="rId44" Type="http://schemas.openxmlformats.org/officeDocument/2006/relationships/hyperlink" Target="https://www.synergysportstech.com/Synergy/Sport/Basketball/web/teamsst/Video/QuantifiedTeam2Printable.aspx?iTeamID=975&amp;iSeasonID=2020&amp;iGameSubTypeID=83&amp;offensive=0&amp;pergame=0" TargetMode="External"/><Relationship Id="rId86" Type="http://schemas.openxmlformats.org/officeDocument/2006/relationships/hyperlink" Target="https://www.synergysportstech.com/Synergy/Sport/Basketball/web/teamsst/Video/QuantifiedTeam2Printable.aspx?iTeamID=2253&amp;iSeasonID=2020&amp;iGameSubTypeID=83&amp;offensive=0&amp;pergame=0" TargetMode="External"/><Relationship Id="rId151" Type="http://schemas.openxmlformats.org/officeDocument/2006/relationships/hyperlink" Target="https://www.synergysportstech.com/Synergy/Sport/Basketball/web/teamsst/Video/QuantifiedTeam2Printable.aspx?iTeamID=2399&amp;iSeasonID=2020&amp;iGameSubTypeID=83&amp;offensive=1&amp;pergame=0" TargetMode="External"/><Relationship Id="rId389" Type="http://schemas.openxmlformats.org/officeDocument/2006/relationships/hyperlink" Target="https://www.synergysportstech.com/Synergy/Sport/Basketball/web/teamsst/Video/QuantifiedTeam2Printable.aspx?iTeamID=2115&amp;iSeasonID=2020&amp;iGameSubTypeID=83&amp;offensive=1&amp;pergame=0" TargetMode="External"/><Relationship Id="rId554" Type="http://schemas.openxmlformats.org/officeDocument/2006/relationships/hyperlink" Target="https://www.synergysportstech.com/Synergy/Sport/Basketball/web/teamsst/Video/QuantifiedTeam2Printable.aspx?iTeamID=2328&amp;iSeasonID=2020&amp;iGameSubTypeID=83&amp;offensive=0&amp;pergame=0" TargetMode="External"/><Relationship Id="rId596" Type="http://schemas.openxmlformats.org/officeDocument/2006/relationships/hyperlink" Target="https://www.synergysportstech.com/Synergy/Sport/Basketball/web/teamsst/Video/QuantifiedTeam2Printable.aspx?iTeamID=2140&amp;iSeasonID=2020&amp;iGameSubTypeID=83&amp;offensive=0&amp;pergame=0" TargetMode="External"/><Relationship Id="rId193" Type="http://schemas.openxmlformats.org/officeDocument/2006/relationships/hyperlink" Target="https://www.synergysportstech.com/Synergy/Sport/Basketball/web/teamsst/Video/QuantifiedTeam2Printable.aspx?iTeamID=2164&amp;iSeasonID=2020&amp;iGameSubTypeID=83&amp;offensive=1&amp;pergame=0" TargetMode="External"/><Relationship Id="rId207" Type="http://schemas.openxmlformats.org/officeDocument/2006/relationships/hyperlink" Target="https://www.synergysportstech.com/Synergy/Sport/Basketball/web/teamsst/Video/QuantifiedTeam2Printable.aspx?iTeamID=2342&amp;iSeasonID=2020&amp;iGameSubTypeID=83&amp;offensive=1&amp;pergame=0" TargetMode="External"/><Relationship Id="rId249" Type="http://schemas.openxmlformats.org/officeDocument/2006/relationships/hyperlink" Target="https://www.synergysportstech.com/Synergy/Sport/Basketball/web/teamsst/Video/QuantifiedTeam2Printable.aspx?iTeamID=2305&amp;iSeasonID=2020&amp;iGameSubTypeID=83&amp;offensive=1&amp;pergame=0" TargetMode="External"/><Relationship Id="rId414" Type="http://schemas.openxmlformats.org/officeDocument/2006/relationships/hyperlink" Target="https://www.synergysportstech.com/Synergy/Sport/Basketball/web/teamsst/Video/QuantifiedTeam2Printable.aspx?iTeamID=2753&amp;iSeasonID=2020&amp;iGameSubTypeID=83&amp;offensive=0&amp;pergame=0" TargetMode="External"/><Relationship Id="rId456" Type="http://schemas.openxmlformats.org/officeDocument/2006/relationships/hyperlink" Target="https://www.synergysportstech.com/Synergy/Sport/Basketball/web/teamsst/Video/QuantifiedTeam2Printable.aspx?iTeamID=2109&amp;iSeasonID=2020&amp;iGameSubTypeID=83&amp;offensive=0&amp;pergame=0" TargetMode="External"/><Relationship Id="rId498" Type="http://schemas.openxmlformats.org/officeDocument/2006/relationships/hyperlink" Target="https://www.synergysportstech.com/Synergy/Sport/Basketball/web/teamsst/Video/QuantifiedTeam2Printable.aspx?iTeamID=2096&amp;iSeasonID=2020&amp;iGameSubTypeID=83&amp;offensive=0&amp;pergame=0" TargetMode="External"/><Relationship Id="rId621" Type="http://schemas.openxmlformats.org/officeDocument/2006/relationships/hyperlink" Target="https://www.synergysportstech.com/Synergy/Sport/Basketball/web/teamsst/Video/QuantifiedTeam2Printable.aspx?iTeamID=2337&amp;iSeasonID=2020&amp;iGameSubTypeID=83&amp;offensive=1&amp;pergame=0" TargetMode="External"/><Relationship Id="rId663" Type="http://schemas.openxmlformats.org/officeDocument/2006/relationships/hyperlink" Target="https://www.synergysportstech.com/Synergy/Sport/Basketball/web/teamsst/Video/QuantifiedTeam2Printable.aspx?iTeamID=2223&amp;iSeasonID=2020&amp;iGameSubTypeID=83&amp;offensive=1&amp;pergame=0" TargetMode="External"/><Relationship Id="rId13" Type="http://schemas.openxmlformats.org/officeDocument/2006/relationships/hyperlink" Target="https://www.synergysportstech.com/Synergy/Sport/Basketball/web/teamsst/Video/QuantifiedTeam2Printable.aspx?iTeamID=2093&amp;iSeasonID=2020&amp;iGameSubTypeID=83&amp;offensive=1&amp;pergame=0" TargetMode="External"/><Relationship Id="rId109" Type="http://schemas.openxmlformats.org/officeDocument/2006/relationships/hyperlink" Target="https://www.synergysportstech.com/Synergy/Sport/Basketball/web/teamsst/Video/QuantifiedTeam2Printable.aspx?iTeamID=2089&amp;iSeasonID=2020&amp;iGameSubTypeID=83&amp;offensive=1&amp;pergame=0" TargetMode="External"/><Relationship Id="rId260" Type="http://schemas.openxmlformats.org/officeDocument/2006/relationships/hyperlink" Target="https://www.synergysportstech.com/Synergy/Sport/Basketball/web/teamsst/Video/QuantifiedTeam2Printable.aspx?iTeamID=2306&amp;iSeasonID=2020&amp;iGameSubTypeID=83&amp;offensive=0&amp;pergame=0" TargetMode="External"/><Relationship Id="rId316" Type="http://schemas.openxmlformats.org/officeDocument/2006/relationships/hyperlink" Target="https://www.synergysportstech.com/Synergy/Sport/Basketball/web/teamsst/Video/QuantifiedTeam2Printable.aspx?iTeamID=2173&amp;iSeasonID=2020&amp;iGameSubTypeID=83&amp;offensive=0&amp;pergame=0" TargetMode="External"/><Relationship Id="rId523" Type="http://schemas.openxmlformats.org/officeDocument/2006/relationships/hyperlink" Target="https://www.synergysportstech.com/Synergy/Sport/Basketball/web/teamsst/Video/QuantifiedTeam2Printable.aspx?iTeamID=2286&amp;iSeasonID=2020&amp;iGameSubTypeID=83&amp;offensive=1&amp;pergame=0" TargetMode="External"/><Relationship Id="rId55" Type="http://schemas.openxmlformats.org/officeDocument/2006/relationships/hyperlink" Target="https://www.synergysportstech.com/Synergy/Sport/Basketball/web/teamsst/Video/QuantifiedTeam2Printable.aspx?iTeamID=2134&amp;iSeasonID=2020&amp;iGameSubTypeID=83&amp;offensive=1&amp;pergame=0" TargetMode="External"/><Relationship Id="rId97" Type="http://schemas.openxmlformats.org/officeDocument/2006/relationships/hyperlink" Target="https://www.synergysportstech.com/Synergy/Sport/Basketball/web/teamsst/Video/QuantifiedTeam2Printable.aspx?iTeamID=2657&amp;iSeasonID=2020&amp;iGameSubTypeID=83&amp;offensive=1&amp;pergame=0" TargetMode="External"/><Relationship Id="rId120" Type="http://schemas.openxmlformats.org/officeDocument/2006/relationships/hyperlink" Target="https://www.synergysportstech.com/Synergy/Sport/Basketball/web/teamsst/Video/QuantifiedTeam2Printable.aspx?iTeamID=2166&amp;iSeasonID=2020&amp;iGameSubTypeID=83&amp;offensive=0&amp;pergame=0" TargetMode="External"/><Relationship Id="rId358" Type="http://schemas.openxmlformats.org/officeDocument/2006/relationships/hyperlink" Target="https://www.synergysportstech.com/Synergy/Sport/Basketball/web/teamsst/Video/QuantifiedTeam2Printable.aspx?iTeamID=2378&amp;iSeasonID=2020&amp;iGameSubTypeID=83&amp;offensive=0&amp;pergame=0" TargetMode="External"/><Relationship Id="rId565" Type="http://schemas.openxmlformats.org/officeDocument/2006/relationships/hyperlink" Target="https://www.synergysportstech.com/Synergy/Sport/Basketball/web/teamsst/Video/QuantifiedTeam2Printable.aspx?iTeamID=2159&amp;iSeasonID=2020&amp;iGameSubTypeID=83&amp;offensive=1&amp;pergame=0" TargetMode="External"/><Relationship Id="rId162" Type="http://schemas.openxmlformats.org/officeDocument/2006/relationships/hyperlink" Target="https://www.synergysportstech.com/Synergy/Sport/Basketball/web/teamsst/Video/QuantifiedTeam2Printable.aspx?iTeamID=2245&amp;iSeasonID=2020&amp;iGameSubTypeID=83&amp;offensive=0&amp;pergame=0" TargetMode="External"/><Relationship Id="rId218" Type="http://schemas.openxmlformats.org/officeDocument/2006/relationships/hyperlink" Target="https://www.synergysportstech.com/Synergy/Sport/Basketball/web/teamsst/Video/QuantifiedTeam2Printable.aspx?iTeamID=2205&amp;iSeasonID=2020&amp;iGameSubTypeID=83&amp;offensive=0&amp;pergame=0" TargetMode="External"/><Relationship Id="rId425" Type="http://schemas.openxmlformats.org/officeDocument/2006/relationships/hyperlink" Target="https://www.synergysportstech.com/Synergy/Sport/Basketball/web/teamsst/Video/QuantifiedTeam2Printable.aspx?iTeamID=2137&amp;iSeasonID=2020&amp;iGameSubTypeID=83&amp;offensive=1&amp;pergame=0" TargetMode="External"/><Relationship Id="rId467" Type="http://schemas.openxmlformats.org/officeDocument/2006/relationships/hyperlink" Target="https://www.synergysportstech.com/Synergy/Sport/Basketball/web/teamsst/Video/QuantifiedTeam2Printable.aspx?iTeamID=2408&amp;iSeasonID=2020&amp;iGameSubTypeID=83&amp;offensive=1&amp;pergame=0" TargetMode="External"/><Relationship Id="rId632" Type="http://schemas.openxmlformats.org/officeDocument/2006/relationships/hyperlink" Target="https://www.synergysportstech.com/Synergy/Sport/Basketball/web/teamsst/Video/QuantifiedTeam2Printable.aspx?iTeamID=2404&amp;iSeasonID=2020&amp;iGameSubTypeID=83&amp;offensive=0&amp;pergame=0" TargetMode="External"/><Relationship Id="rId271" Type="http://schemas.openxmlformats.org/officeDocument/2006/relationships/hyperlink" Target="https://www.synergysportstech.com/Synergy/Sport/Basketball/web/teamsst/Video/QuantifiedTeam2Printable.aspx?iTeamID=993&amp;iSeasonID=2020&amp;iGameSubTypeID=83&amp;offensive=1&amp;pergame=0" TargetMode="External"/><Relationship Id="rId674" Type="http://schemas.openxmlformats.org/officeDocument/2006/relationships/hyperlink" Target="https://www.synergysportstech.com/Synergy/Sport/Basketball/web/teamsst/Video/QuantifiedTeam2Printable.aspx?iTeamID=2271&amp;iSeasonID=2020&amp;iGameSubTypeID=83&amp;offensive=0&amp;pergame=0" TargetMode="External"/><Relationship Id="rId24" Type="http://schemas.openxmlformats.org/officeDocument/2006/relationships/hyperlink" Target="https://www.synergysportstech.com/Synergy/Sport/Basketball/web/teamsst/Video/QuantifiedTeam2Printable.aspx?iTeamID=2349&amp;iSeasonID=2020&amp;iGameSubTypeID=83&amp;offensive=0&amp;pergame=0" TargetMode="External"/><Relationship Id="rId66" Type="http://schemas.openxmlformats.org/officeDocument/2006/relationships/hyperlink" Target="https://www.synergysportstech.com/Synergy/Sport/Basketball/web/teamsst/Video/QuantifiedTeam2Printable.aspx?iTeamID=2384&amp;iSeasonID=2020&amp;iGameSubTypeID=83&amp;offensive=0&amp;pergame=0" TargetMode="External"/><Relationship Id="rId131" Type="http://schemas.openxmlformats.org/officeDocument/2006/relationships/hyperlink" Target="https://www.synergysportstech.com/Synergy/Sport/Basketball/web/teamsst/Video/QuantifiedTeam2Printable.aspx?iTeamID=2366&amp;iSeasonID=2020&amp;iGameSubTypeID=83&amp;offensive=1&amp;pergame=0" TargetMode="External"/><Relationship Id="rId327" Type="http://schemas.openxmlformats.org/officeDocument/2006/relationships/hyperlink" Target="https://www.synergysportstech.com/Synergy/Sport/Basketball/web/teamsst/Video/QuantifiedTeam2Printable.aspx?iTeamID=2369&amp;iSeasonID=2020&amp;iGameSubTypeID=83&amp;offensive=1&amp;pergame=0" TargetMode="External"/><Relationship Id="rId369" Type="http://schemas.openxmlformats.org/officeDocument/2006/relationships/hyperlink" Target="https://www.synergysportstech.com/Synergy/Sport/Basketball/web/teamsst/Video/QuantifiedTeam2Printable.aspx?iTeamID=2163&amp;iSeasonID=2020&amp;iGameSubTypeID=83&amp;offensive=1&amp;pergame=0" TargetMode="External"/><Relationship Id="rId534" Type="http://schemas.openxmlformats.org/officeDocument/2006/relationships/hyperlink" Target="https://www.synergysportstech.com/Synergy/Sport/Basketball/web/teamsst/Video/QuantifiedTeam2Printable.aspx?iTeamID=2287&amp;iSeasonID=2020&amp;iGameSubTypeID=83&amp;offensive=0&amp;pergame=0" TargetMode="External"/><Relationship Id="rId576" Type="http://schemas.openxmlformats.org/officeDocument/2006/relationships/hyperlink" Target="https://www.synergysportstech.com/Synergy/Sport/Basketball/web/teamsst/Video/QuantifiedTeam2Printable.aspx?iTeamID=986&amp;iSeasonID=2020&amp;iGameSubTypeID=83&amp;offensive=0&amp;pergame=0" TargetMode="External"/><Relationship Id="rId173" Type="http://schemas.openxmlformats.org/officeDocument/2006/relationships/hyperlink" Target="https://www.synergysportstech.com/Synergy/Sport/Basketball/web/teamsst/Video/QuantifiedTeam2Printable.aspx?iTeamID=2278&amp;iSeasonID=2020&amp;iGameSubTypeID=83&amp;offensive=1&amp;pergame=0" TargetMode="External"/><Relationship Id="rId229" Type="http://schemas.openxmlformats.org/officeDocument/2006/relationships/hyperlink" Target="https://www.synergysportstech.com/Synergy/Sport/Basketball/web/teamsst/Video/QuantifiedTeam2Printable.aspx?iTeamID=2268&amp;iSeasonID=2020&amp;iGameSubTypeID=83&amp;offensive=1&amp;pergame=0" TargetMode="External"/><Relationship Id="rId380" Type="http://schemas.openxmlformats.org/officeDocument/2006/relationships/hyperlink" Target="https://www.synergysportstech.com/Synergy/Sport/Basketball/web/teamsst/Video/QuantifiedTeam2Printable.aspx?iTeamID=2334&amp;iSeasonID=2020&amp;iGameSubTypeID=83&amp;offensive=0&amp;pergame=0" TargetMode="External"/><Relationship Id="rId436" Type="http://schemas.openxmlformats.org/officeDocument/2006/relationships/hyperlink" Target="https://www.synergysportstech.com/Synergy/Sport/Basketball/web/teamsst/Video/QuantifiedTeam2Printable.aspx?iTeamID=2316&amp;iSeasonID=2020&amp;iGameSubTypeID=83&amp;offensive=0&amp;pergame=0" TargetMode="External"/><Relationship Id="rId601" Type="http://schemas.openxmlformats.org/officeDocument/2006/relationships/hyperlink" Target="https://www.synergysportstech.com/Synergy/Sport/Basketball/web/teamsst/Video/QuantifiedTeam2Printable.aspx?iTeamID=2348&amp;iSeasonID=2020&amp;iGameSubTypeID=83&amp;offensive=1&amp;pergame=0" TargetMode="External"/><Relationship Id="rId643" Type="http://schemas.openxmlformats.org/officeDocument/2006/relationships/hyperlink" Target="https://www.synergysportstech.com/Synergy/Sport/Basketball/web/teamsst/Video/QuantifiedTeam2Printable.aspx?iTeamID=2316&amp;iSeasonID=2020&amp;iGameSubTypeID=83&amp;offensive=1&amp;pergame=0" TargetMode="External"/><Relationship Id="rId240" Type="http://schemas.openxmlformats.org/officeDocument/2006/relationships/hyperlink" Target="https://www.synergysportstech.com/Synergy/Sport/Basketball/web/teamsst/Video/QuantifiedTeam2Printable.aspx?iTeamID=2240&amp;iSeasonID=2020&amp;iGameSubTypeID=83&amp;offensive=0&amp;pergame=0" TargetMode="External"/><Relationship Id="rId478" Type="http://schemas.openxmlformats.org/officeDocument/2006/relationships/hyperlink" Target="https://www.synergysportstech.com/Synergy/Sport/Basketball/web/teamsst/Video/QuantifiedTeam2Printable.aspx?iTeamID=971&amp;iSeasonID=2020&amp;iGameSubTypeID=83&amp;offensive=0&amp;pergame=0" TargetMode="External"/><Relationship Id="rId685" Type="http://schemas.openxmlformats.org/officeDocument/2006/relationships/hyperlink" Target="https://www.synergysportstech.com/Synergy/Sport/Basketball/web/teamsst/Video/QuantifiedTeam2Printable.aspx?iTeamID=990&amp;iSeasonID=2020&amp;iGameSubTypeID=83&amp;offensive=1&amp;pergame=0" TargetMode="External"/><Relationship Id="rId35" Type="http://schemas.openxmlformats.org/officeDocument/2006/relationships/hyperlink" Target="https://www.synergysportstech.com/Synergy/Sport/Basketball/web/teamsst/Video/QuantifiedTeam2Printable.aspx?iTeamID=2182&amp;iSeasonID=2020&amp;iGameSubTypeID=83&amp;offensive=1&amp;pergame=0" TargetMode="External"/><Relationship Id="rId77" Type="http://schemas.openxmlformats.org/officeDocument/2006/relationships/hyperlink" Target="https://www.synergysportstech.com/Synergy/Sport/Basketball/web/teamsst/Video/QuantifiedTeam2Printable.aspx?iTeamID=2430&amp;iSeasonID=2020&amp;iGameSubTypeID=83&amp;offensive=1&amp;pergame=0" TargetMode="External"/><Relationship Id="rId100" Type="http://schemas.openxmlformats.org/officeDocument/2006/relationships/hyperlink" Target="https://www.synergysportstech.com/Synergy/Sport/Basketball/web/teamsst/Video/QuantifiedTeam2Printable.aspx?iTeamID=988&amp;iSeasonID=2020&amp;iGameSubTypeID=83&amp;offensive=0&amp;pergame=0" TargetMode="External"/><Relationship Id="rId282" Type="http://schemas.openxmlformats.org/officeDocument/2006/relationships/hyperlink" Target="https://www.synergysportstech.com/Synergy/Sport/Basketball/web/teamsst/Video/QuantifiedTeam2Printable.aspx?iTeamID=2204&amp;iSeasonID=2020&amp;iGameSubTypeID=83&amp;offensive=0&amp;pergame=0" TargetMode="External"/><Relationship Id="rId338" Type="http://schemas.openxmlformats.org/officeDocument/2006/relationships/hyperlink" Target="https://www.synergysportstech.com/Synergy/Sport/Basketball/web/teamsst/Video/QuantifiedTeam2Printable.aspx?iTeamID=2200&amp;iSeasonID=2020&amp;iGameSubTypeID=83&amp;offensive=0&amp;pergame=0" TargetMode="External"/><Relationship Id="rId503" Type="http://schemas.openxmlformats.org/officeDocument/2006/relationships/hyperlink" Target="https://www.synergysportstech.com/Synergy/Sport/Basketball/web/teamsst/Video/QuantifiedTeam2Printable.aspx?iTeamID=2384&amp;iSeasonID=2020&amp;iGameSubTypeID=83&amp;offensive=1&amp;pergame=0" TargetMode="External"/><Relationship Id="rId545" Type="http://schemas.openxmlformats.org/officeDocument/2006/relationships/hyperlink" Target="https://www.synergysportstech.com/Synergy/Sport/Basketball/web/teamsst/Video/QuantifiedTeam2Printable.aspx?iTeamID=2255&amp;iSeasonID=2020&amp;iGameSubTypeID=83&amp;offensive=1&amp;pergame=0" TargetMode="External"/><Relationship Id="rId587" Type="http://schemas.openxmlformats.org/officeDocument/2006/relationships/hyperlink" Target="https://www.synergysportstech.com/Synergy/Sport/Basketball/web/teamsst/Video/QuantifiedTeam2Printable.aspx?iTeamID=2353&amp;iSeasonID=2020&amp;iGameSubTypeID=83&amp;offensive=1&amp;pergame=0" TargetMode="External"/><Relationship Id="rId8" Type="http://schemas.openxmlformats.org/officeDocument/2006/relationships/hyperlink" Target="https://www.synergysportstech.com/Synergy/Sport/Basketball/web/teamsst/Video/QuantifiedTeam2Printable.aspx?iTeamID=2121&amp;iSeasonID=2020&amp;iGameSubTypeID=83&amp;offensive=0&amp;pergame=0" TargetMode="External"/><Relationship Id="rId142" Type="http://schemas.openxmlformats.org/officeDocument/2006/relationships/hyperlink" Target="https://www.synergysportstech.com/Synergy/Sport/Basketball/web/teamsst/Video/QuantifiedTeam2Printable.aspx?iTeamID=2261&amp;iSeasonID=2020&amp;iGameSubTypeID=83&amp;offensive=0&amp;pergame=0" TargetMode="External"/><Relationship Id="rId184" Type="http://schemas.openxmlformats.org/officeDocument/2006/relationships/hyperlink" Target="https://www.synergysportstech.com/Synergy/Sport/Basketball/web/teamsst/Video/QuantifiedTeam2Printable.aspx?iTeamID=2320&amp;iSeasonID=2020&amp;iGameSubTypeID=83&amp;offensive=0&amp;pergame=0" TargetMode="External"/><Relationship Id="rId391" Type="http://schemas.openxmlformats.org/officeDocument/2006/relationships/hyperlink" Target="https://www.synergysportstech.com/Synergy/Sport/Basketball/web/teamsst/Video/QuantifiedTeam2Printable.aspx?iTeamID=2398&amp;iSeasonID=2020&amp;iGameSubTypeID=83&amp;offensive=1&amp;pergame=0" TargetMode="External"/><Relationship Id="rId405" Type="http://schemas.openxmlformats.org/officeDocument/2006/relationships/hyperlink" Target="https://www.synergysportstech.com/Synergy/Sport/Basketball/web/teamsst/Video/QuantifiedTeam2Printable.aspx?iTeamID=2333&amp;iSeasonID=2020&amp;iGameSubTypeID=83&amp;offensive=1&amp;pergame=0" TargetMode="External"/><Relationship Id="rId447" Type="http://schemas.openxmlformats.org/officeDocument/2006/relationships/hyperlink" Target="https://www.synergysportstech.com/Synergy/Sport/Basketball/web/teamsst/Video/QuantifiedTeam2Printable.aspx?iTeamID=2175&amp;iSeasonID=2020&amp;iGameSubTypeID=83&amp;offensive=1&amp;pergame=0" TargetMode="External"/><Relationship Id="rId612" Type="http://schemas.openxmlformats.org/officeDocument/2006/relationships/hyperlink" Target="https://www.synergysportstech.com/Synergy/Sport/Basketball/web/teamsst/Video/QuantifiedTeam2Printable.aspx?iTeamID=2078&amp;iSeasonID=2020&amp;iGameSubTypeID=83&amp;offensive=0&amp;pergame=0" TargetMode="External"/><Relationship Id="rId251" Type="http://schemas.openxmlformats.org/officeDocument/2006/relationships/hyperlink" Target="https://www.synergysportstech.com/Synergy/Sport/Basketball/web/teamsst/Video/QuantifiedTeam2Printable.aspx?iTeamID=2118&amp;iSeasonID=2020&amp;iGameSubTypeID=83&amp;offensive=1&amp;pergame=0" TargetMode="External"/><Relationship Id="rId489" Type="http://schemas.openxmlformats.org/officeDocument/2006/relationships/hyperlink" Target="https://www.synergysportstech.com/Synergy/Sport/Basketball/web/teamsst/Video/QuantifiedTeam2Printable.aspx?iTeamID=2109&amp;iSeasonID=2020&amp;iGameSubTypeID=83&amp;offensive=1&amp;pergame=0" TargetMode="External"/><Relationship Id="rId654" Type="http://schemas.openxmlformats.org/officeDocument/2006/relationships/hyperlink" Target="https://www.synergysportstech.com/Synergy/Sport/Basketball/web/teamsst/Video/QuantifiedTeam2Printable.aspx?iTeamID=2303&amp;iSeasonID=2020&amp;iGameSubTypeID=83&amp;offensive=0&amp;pergame=0" TargetMode="External"/><Relationship Id="rId46" Type="http://schemas.openxmlformats.org/officeDocument/2006/relationships/hyperlink" Target="https://www.synergysportstech.com/Synergy/Sport/Basketball/web/teamsst/Video/QuantifiedTeam2Printable.aspx?iTeamID=2175&amp;iSeasonID=2020&amp;iGameSubTypeID=83&amp;offensive=0&amp;pergame=0" TargetMode="External"/><Relationship Id="rId293" Type="http://schemas.openxmlformats.org/officeDocument/2006/relationships/hyperlink" Target="https://www.synergysportstech.com/Synergy/Sport/Basketball/web/teamsst/Video/QuantifiedTeam2Printable.aspx?iTeamID=2227&amp;iSeasonID=2020&amp;iGameSubTypeID=83&amp;offensive=1&amp;pergame=0" TargetMode="External"/><Relationship Id="rId307" Type="http://schemas.openxmlformats.org/officeDocument/2006/relationships/hyperlink" Target="https://www.synergysportstech.com/Synergy/Sport/Basketball/web/teamsst/Video/QuantifiedTeam2Printable.aspx?iTeamID=995&amp;iSeasonID=2020&amp;iGameSubTypeID=83&amp;offensive=1&amp;pergame=0" TargetMode="External"/><Relationship Id="rId349" Type="http://schemas.openxmlformats.org/officeDocument/2006/relationships/hyperlink" Target="https://www.synergysportstech.com/Synergy/Sport/Basketball/web/teamsst/Video/QuantifiedTeam2Printable.aspx?iTeamID=968&amp;iSeasonID=2020&amp;iGameSubTypeID=83&amp;offensive=1&amp;pergame=0" TargetMode="External"/><Relationship Id="rId514" Type="http://schemas.openxmlformats.org/officeDocument/2006/relationships/hyperlink" Target="https://www.synergysportstech.com/Synergy/Sport/Basketball/web/teamsst/Video/QuantifiedTeam2Printable.aspx?iTeamID=2250&amp;iSeasonID=2020&amp;iGameSubTypeID=83&amp;offensive=0&amp;pergame=0" TargetMode="External"/><Relationship Id="rId556" Type="http://schemas.openxmlformats.org/officeDocument/2006/relationships/hyperlink" Target="https://www.synergysportstech.com/Synergy/Sport/Basketball/web/teamsst/Video/QuantifiedTeam2Printable.aspx?iTeamID=989&amp;iSeasonID=2020&amp;iGameSubTypeID=83&amp;offensive=0&amp;pergame=0" TargetMode="External"/><Relationship Id="rId88" Type="http://schemas.openxmlformats.org/officeDocument/2006/relationships/hyperlink" Target="https://www.synergysportstech.com/Synergy/Sport/Basketball/web/teamsst/Video/QuantifiedTeam2Printable.aspx?iTeamID=2163&amp;iSeasonID=2020&amp;iGameSubTypeID=83&amp;offensive=0&amp;pergame=0" TargetMode="External"/><Relationship Id="rId111" Type="http://schemas.openxmlformats.org/officeDocument/2006/relationships/hyperlink" Target="https://www.synergysportstech.com/Synergy/Sport/Basketball/web/teamsst/Video/QuantifiedTeam2Printable.aspx?iTeamID=2177&amp;iSeasonID=2020&amp;iGameSubTypeID=83&amp;offensive=1&amp;pergame=0" TargetMode="External"/><Relationship Id="rId153" Type="http://schemas.openxmlformats.org/officeDocument/2006/relationships/hyperlink" Target="https://www.synergysportstech.com/Synergy/Sport/Basketball/web/teamsst/Video/QuantifiedTeam2Printable.aspx?iTeamID=2355&amp;iSeasonID=2020&amp;iGameSubTypeID=83&amp;offensive=1&amp;pergame=0" TargetMode="External"/><Relationship Id="rId195" Type="http://schemas.openxmlformats.org/officeDocument/2006/relationships/hyperlink" Target="https://www.synergysportstech.com/Synergy/Sport/Basketball/web/teamsst/Video/QuantifiedTeam2Printable.aspx?iTeamID=2356&amp;iSeasonID=2020&amp;iGameSubTypeID=83&amp;offensive=1&amp;pergame=0" TargetMode="External"/><Relationship Id="rId209" Type="http://schemas.openxmlformats.org/officeDocument/2006/relationships/hyperlink" Target="https://www.synergysportstech.com/Synergy/Sport/Basketball/web/teamsst/Video/QuantifiedTeam2Printable.aspx?iTeamID=2161&amp;iSeasonID=2020&amp;iGameSubTypeID=83&amp;offensive=1&amp;pergame=0" TargetMode="External"/><Relationship Id="rId360" Type="http://schemas.openxmlformats.org/officeDocument/2006/relationships/hyperlink" Target="https://www.synergysportstech.com/Synergy/Sport/Basketball/web/teamsst/Video/QuantifiedTeam2Printable.aspx?iTeamID=2348&amp;iSeasonID=2020&amp;iGameSubTypeID=83&amp;offensive=0&amp;pergame=0" TargetMode="External"/><Relationship Id="rId416" Type="http://schemas.openxmlformats.org/officeDocument/2006/relationships/hyperlink" Target="https://www.synergysportstech.com/Synergy/Sport/Basketball/web/teamsst/Video/QuantifiedTeam2Printable.aspx?iTeamID=2110&amp;iSeasonID=2020&amp;iGameSubTypeID=83&amp;offensive=0&amp;pergame=0" TargetMode="External"/><Relationship Id="rId598" Type="http://schemas.openxmlformats.org/officeDocument/2006/relationships/hyperlink" Target="https://www.synergysportstech.com/Synergy/Sport/Basketball/web/teamsst/Video/QuantifiedTeam2Printable.aspx?iTeamID=2350&amp;iSeasonID=2020&amp;iGameSubTypeID=83&amp;offensive=0&amp;pergame=0" TargetMode="External"/><Relationship Id="rId220" Type="http://schemas.openxmlformats.org/officeDocument/2006/relationships/hyperlink" Target="https://www.synergysportstech.com/Synergy/Sport/Basketball/web/teamsst/Video/QuantifiedTeam2Printable.aspx?iTeamID=2144&amp;iSeasonID=2020&amp;iGameSubTypeID=83&amp;offensive=0&amp;pergame=0" TargetMode="External"/><Relationship Id="rId458" Type="http://schemas.openxmlformats.org/officeDocument/2006/relationships/hyperlink" Target="https://www.synergysportstech.com/Synergy/Sport/Basketball/web/teamsst/Video/QuantifiedTeam2Printable.aspx?iTeamID=996&amp;iSeasonID=2020&amp;iGameSubTypeID=83&amp;offensive=0&amp;pergame=0" TargetMode="External"/><Relationship Id="rId623" Type="http://schemas.openxmlformats.org/officeDocument/2006/relationships/hyperlink" Target="https://www.synergysportstech.com/Synergy/Sport/Basketball/web/teamsst/Video/QuantifiedTeam2Printable.aspx?iTeamID=988&amp;iSeasonID=2020&amp;iGameSubTypeID=83&amp;offensive=1&amp;pergame=0" TargetMode="External"/><Relationship Id="rId665" Type="http://schemas.openxmlformats.org/officeDocument/2006/relationships/hyperlink" Target="https://www.synergysportstech.com/Synergy/Sport/Basketball/web/teamsst/Video/QuantifiedTeam2Printable.aspx?iTeamID=2344&amp;iSeasonID=2020&amp;iGameSubTypeID=83&amp;offensive=1&amp;pergame=0" TargetMode="External"/><Relationship Id="rId15" Type="http://schemas.openxmlformats.org/officeDocument/2006/relationships/hyperlink" Target="https://www.synergysportstech.com/Synergy/Sport/Basketball/web/teamsst/Video/QuantifiedTeam2Printable.aspx?iTeamID=2302&amp;iSeasonID=2020&amp;iGameSubTypeID=83&amp;offensive=1&amp;pergame=0" TargetMode="External"/><Relationship Id="rId57" Type="http://schemas.openxmlformats.org/officeDocument/2006/relationships/hyperlink" Target="https://www.synergysportstech.com/Synergy/Sport/Basketball/web/teamsst/Video/QuantifiedTeam2Printable.aspx?iTeamID=2276&amp;iSeasonID=2020&amp;iGameSubTypeID=83&amp;offensive=1&amp;pergame=0" TargetMode="External"/><Relationship Id="rId262" Type="http://schemas.openxmlformats.org/officeDocument/2006/relationships/hyperlink" Target="https://www.synergysportstech.com/Synergy/Sport/Basketball/web/teamsst/Video/QuantifiedTeam2Printable.aspx?iTeamID=2198&amp;iSeasonID=2020&amp;iGameSubTypeID=83&amp;offensive=0&amp;pergame=0" TargetMode="External"/><Relationship Id="rId318" Type="http://schemas.openxmlformats.org/officeDocument/2006/relationships/hyperlink" Target="https://www.synergysportstech.com/Synergy/Sport/Basketball/web/teamsst/Video/QuantifiedTeam2Printable.aspx?iTeamID=2168&amp;iSeasonID=2020&amp;iGameSubTypeID=83&amp;offensive=0&amp;pergame=0" TargetMode="External"/><Relationship Id="rId525" Type="http://schemas.openxmlformats.org/officeDocument/2006/relationships/hyperlink" Target="https://www.synergysportstech.com/Synergy/Sport/Basketball/web/teamsst/Video/QuantifiedTeam2Printable.aspx?iTeamID=2392&amp;iSeasonID=2020&amp;iGameSubTypeID=83&amp;offensive=1&amp;pergame=0" TargetMode="External"/><Relationship Id="rId567" Type="http://schemas.openxmlformats.org/officeDocument/2006/relationships/hyperlink" Target="https://www.synergysportstech.com/Synergy/Sport/Basketball/web/teamsst/Video/QuantifiedTeam2Printable.aspx?iTeamID=2180&amp;iSeasonID=2020&amp;iGameSubTypeID=83&amp;offensive=1&amp;pergame=0" TargetMode="External"/><Relationship Id="rId99" Type="http://schemas.openxmlformats.org/officeDocument/2006/relationships/hyperlink" Target="https://www.synergysportstech.com/Synergy/Sport/Basketball/web/teamsst/Video/QuantifiedTeam2Printable.aspx?iTeamID=980&amp;iSeasonID=2020&amp;iGameSubTypeID=83&amp;offensive=1&amp;pergame=0" TargetMode="External"/><Relationship Id="rId122" Type="http://schemas.openxmlformats.org/officeDocument/2006/relationships/hyperlink" Target="https://www.synergysportstech.com/Synergy/Sport/Basketball/web/teamsst/Video/QuantifiedTeam2Printable.aspx?iTeamID=2317&amp;iSeasonID=2020&amp;iGameSubTypeID=83&amp;offensive=0&amp;pergame=0" TargetMode="External"/><Relationship Id="rId164" Type="http://schemas.openxmlformats.org/officeDocument/2006/relationships/hyperlink" Target="https://www.synergysportstech.com/Synergy/Sport/Basketball/web/teamsst/Video/QuantifiedTeam2Printable.aspx?iTeamID=2171&amp;iSeasonID=2020&amp;iGameSubTypeID=83&amp;offensive=0&amp;pergame=0" TargetMode="External"/><Relationship Id="rId371" Type="http://schemas.openxmlformats.org/officeDocument/2006/relationships/hyperlink" Target="https://www.synergysportstech.com/Synergy/Sport/Basketball/web/teamsst/Video/QuantifiedTeam2Printable.aspx?iTeamID=2189&amp;iSeasonID=2020&amp;iGameSubTypeID=83&amp;offensive=1&amp;pergame=0" TargetMode="External"/><Relationship Id="rId427" Type="http://schemas.openxmlformats.org/officeDocument/2006/relationships/hyperlink" Target="https://www.synergysportstech.com/Synergy/Sport/Basketball/web/teamsst/Video/QuantifiedTeam2Printable.aspx?iTeamID=2251&amp;iSeasonID=2020&amp;iGameSubTypeID=83&amp;offensive=1&amp;pergame=0" TargetMode="External"/><Relationship Id="rId469" Type="http://schemas.openxmlformats.org/officeDocument/2006/relationships/hyperlink" Target="https://www.synergysportstech.com/Synergy/Sport/Basketball/web/teamsst/Video/QuantifiedTeam2Printable.aspx?iTeamID=2309&amp;iSeasonID=2020&amp;iGameSubTypeID=83&amp;offensive=1&amp;pergame=0" TargetMode="External"/><Relationship Id="rId634" Type="http://schemas.openxmlformats.org/officeDocument/2006/relationships/hyperlink" Target="https://www.synergysportstech.com/Synergy/Sport/Basketball/web/teamsst/Video/QuantifiedTeam2Printable.aspx?iTeamID=2326&amp;iSeasonID=2020&amp;iGameSubTypeID=83&amp;offensive=0&amp;pergame=0" TargetMode="External"/><Relationship Id="rId676" Type="http://schemas.openxmlformats.org/officeDocument/2006/relationships/hyperlink" Target="https://www.synergysportstech.com/Synergy/Sport/Basketball/web/teamsst/Video/QuantifiedTeam2Printable.aspx?iTeamID=2183&amp;iSeasonID=2020&amp;iGameSubTypeID=83&amp;offensive=0&amp;pergame=0" TargetMode="External"/><Relationship Id="rId26" Type="http://schemas.openxmlformats.org/officeDocument/2006/relationships/hyperlink" Target="https://www.synergysportstech.com/Synergy/Sport/Basketball/web/teamsst/Video/QuantifiedTeam2Printable.aspx?iTeamID=2101&amp;iSeasonID=2020&amp;iGameSubTypeID=83&amp;offensive=0&amp;pergame=0" TargetMode="External"/><Relationship Id="rId231" Type="http://schemas.openxmlformats.org/officeDocument/2006/relationships/hyperlink" Target="https://www.synergysportstech.com/Synergy/Sport/Basketball/web/teamsst/Video/QuantifiedTeam2Printable.aspx?iTeamID=2272&amp;iSeasonID=2020&amp;iGameSubTypeID=83&amp;offensive=1&amp;pergame=0" TargetMode="External"/><Relationship Id="rId273" Type="http://schemas.openxmlformats.org/officeDocument/2006/relationships/hyperlink" Target="https://www.synergysportstech.com/Synergy/Sport/Basketball/web/teamsst/Video/QuantifiedTeam2Printable.aspx?iTeamID=2400&amp;iSeasonID=2020&amp;iGameSubTypeID=83&amp;offensive=1&amp;pergame=0" TargetMode="External"/><Relationship Id="rId329" Type="http://schemas.openxmlformats.org/officeDocument/2006/relationships/hyperlink" Target="https://www.synergysportstech.com/Synergy/Sport/Basketball/web/teamsst/Video/QuantifiedTeam2Printable.aspx?iTeamID=2299&amp;iSeasonID=2020&amp;iGameSubTypeID=83&amp;offensive=1&amp;pergame=0" TargetMode="External"/><Relationship Id="rId480" Type="http://schemas.openxmlformats.org/officeDocument/2006/relationships/hyperlink" Target="https://www.synergysportstech.com/Synergy/Sport/Basketball/web/teamsst/Video/QuantifiedTeam2Printable.aspx?iTeamID=2312&amp;iSeasonID=2020&amp;iGameSubTypeID=83&amp;offensive=0&amp;pergame=0" TargetMode="External"/><Relationship Id="rId536" Type="http://schemas.openxmlformats.org/officeDocument/2006/relationships/hyperlink" Target="https://www.synergysportstech.com/Synergy/Sport/Basketball/web/teamsst/Video/QuantifiedTeam2Printable.aspx?iTeamID=2145&amp;iSeasonID=2020&amp;iGameSubTypeID=83&amp;offensive=0&amp;pergame=0" TargetMode="External"/><Relationship Id="rId68" Type="http://schemas.openxmlformats.org/officeDocument/2006/relationships/hyperlink" Target="https://www.synergysportstech.com/Synergy/Sport/Basketball/web/teamsst/Video/QuantifiedTeam2Printable.aspx?iTeamID=2216&amp;iSeasonID=2020&amp;iGameSubTypeID=83&amp;offensive=0&amp;pergame=0" TargetMode="External"/><Relationship Id="rId133" Type="http://schemas.openxmlformats.org/officeDocument/2006/relationships/hyperlink" Target="https://www.synergysportstech.com/Synergy/Sport/Basketball/web/teamsst/Video/QuantifiedTeam2Printable.aspx?iTeamID=2110&amp;iSeasonID=2020&amp;iGameSubTypeID=83&amp;offensive=1&amp;pergame=0" TargetMode="External"/><Relationship Id="rId175" Type="http://schemas.openxmlformats.org/officeDocument/2006/relationships/hyperlink" Target="https://www.synergysportstech.com/Synergy/Sport/Basketball/web/teamsst/Video/QuantifiedTeam2Printable.aspx?iTeamID=989&amp;iSeasonID=2020&amp;iGameSubTypeID=83&amp;offensive=1&amp;pergame=0" TargetMode="External"/><Relationship Id="rId340" Type="http://schemas.openxmlformats.org/officeDocument/2006/relationships/hyperlink" Target="https://www.synergysportstech.com/Synergy/Sport/Basketball/web/teamsst/Video/QuantifiedTeam2Printable.aspx?iTeamID=2270&amp;iSeasonID=2020&amp;iGameSubTypeID=83&amp;offensive=0&amp;pergame=0" TargetMode="External"/><Relationship Id="rId578" Type="http://schemas.openxmlformats.org/officeDocument/2006/relationships/hyperlink" Target="https://www.synergysportstech.com/Synergy/Sport/Basketball/web/teamsst/Video/QuantifiedTeam2Printable.aspx?iTeamID=2190&amp;iSeasonID=2020&amp;iGameSubTypeID=83&amp;offensive=0&amp;pergame=0" TargetMode="External"/><Relationship Id="rId200" Type="http://schemas.openxmlformats.org/officeDocument/2006/relationships/hyperlink" Target="https://www.synergysportstech.com/Synergy/Sport/Basketball/web/teamsst/Video/QuantifiedTeam2Printable.aspx?iTeamID=984&amp;iSeasonID=2020&amp;iGameSubTypeID=83&amp;offensive=0&amp;pergame=0" TargetMode="External"/><Relationship Id="rId382" Type="http://schemas.openxmlformats.org/officeDocument/2006/relationships/hyperlink" Target="https://www.synergysportstech.com/Synergy/Sport/Basketball/web/teamsst/Video/QuantifiedTeam2Printable.aspx?iTeamID=2741&amp;iSeasonID=2020&amp;iGameSubTypeID=83&amp;offensive=0&amp;pergame=0" TargetMode="External"/><Relationship Id="rId438" Type="http://schemas.openxmlformats.org/officeDocument/2006/relationships/hyperlink" Target="https://www.synergysportstech.com/Synergy/Sport/Basketball/web/teamsst/Video/QuantifiedTeam2Printable.aspx?iTeamID=2263&amp;iSeasonID=2020&amp;iGameSubTypeID=83&amp;offensive=0&amp;pergame=0" TargetMode="External"/><Relationship Id="rId603" Type="http://schemas.openxmlformats.org/officeDocument/2006/relationships/hyperlink" Target="https://www.synergysportstech.com/Synergy/Sport/Basketball/web/teamsst/Video/QuantifiedTeam2Printable.aspx?iTeamID=2205&amp;iSeasonID=2020&amp;iGameSubTypeID=83&amp;offensive=1&amp;pergame=0" TargetMode="External"/><Relationship Id="rId645" Type="http://schemas.openxmlformats.org/officeDocument/2006/relationships/hyperlink" Target="https://www.synergysportstech.com/Synergy/Sport/Basketball/web/teamsst/Video/QuantifiedTeam2Printable.aspx?iTeamID=2104&amp;iSeasonID=2020&amp;iGameSubTypeID=83&amp;offensive=1&amp;pergame=0" TargetMode="External"/><Relationship Id="rId687" Type="http://schemas.openxmlformats.org/officeDocument/2006/relationships/drawing" Target="../drawings/drawing8.xml"/><Relationship Id="rId242" Type="http://schemas.openxmlformats.org/officeDocument/2006/relationships/hyperlink" Target="https://www.synergysportstech.com/Synergy/Sport/Basketball/web/teamsst/Video/QuantifiedTeam2Printable.aspx?iTeamID=2214&amp;iSeasonID=2020&amp;iGameSubTypeID=83&amp;offensive=0&amp;pergame=0" TargetMode="External"/><Relationship Id="rId284" Type="http://schemas.openxmlformats.org/officeDocument/2006/relationships/hyperlink" Target="https://www.synergysportstech.com/Synergy/Sport/Basketball/web/teamsst/Video/QuantifiedTeam2Printable.aspx?iTeamID=2077&amp;iSeasonID=2020&amp;iGameSubTypeID=83&amp;offensive=0&amp;pergame=0" TargetMode="External"/><Relationship Id="rId491" Type="http://schemas.openxmlformats.org/officeDocument/2006/relationships/hyperlink" Target="https://www.synergysportstech.com/Synergy/Sport/Basketball/web/teamsst/Video/QuantifiedTeam2Printable.aspx?iTeamID=2156&amp;iSeasonID=2020&amp;iGameSubTypeID=83&amp;offensive=1&amp;pergame=0" TargetMode="External"/><Relationship Id="rId505" Type="http://schemas.openxmlformats.org/officeDocument/2006/relationships/hyperlink" Target="https://www.synergysportstech.com/Synergy/Sport/Basketball/web/teamsst/Video/QuantifiedTeam2Printable.aspx?iTeamID=2076&amp;iSeasonID=2020&amp;iGameSubTypeID=83&amp;offensive=1&amp;pergame=0" TargetMode="External"/><Relationship Id="rId37" Type="http://schemas.openxmlformats.org/officeDocument/2006/relationships/hyperlink" Target="https://www.synergysportstech.com/Synergy/Sport/Basketball/web/teamsst/Video/QuantifiedTeam2Printable.aspx?iTeamID=2186&amp;iSeasonID=2020&amp;iGameSubTypeID=83&amp;offensive=1&amp;pergame=0" TargetMode="External"/><Relationship Id="rId79" Type="http://schemas.openxmlformats.org/officeDocument/2006/relationships/hyperlink" Target="https://www.synergysportstech.com/Synergy/Sport/Basketball/web/teamsst/Video/QuantifiedTeam2Printable.aspx?iTeamID=2298&amp;iSeasonID=2020&amp;iGameSubTypeID=83&amp;offensive=1&amp;pergame=0" TargetMode="External"/><Relationship Id="rId102" Type="http://schemas.openxmlformats.org/officeDocument/2006/relationships/hyperlink" Target="https://www.synergysportstech.com/Synergy/Sport/Basketball/web/teamsst/Video/QuantifiedTeam2Printable.aspx?iTeamID=2135&amp;iSeasonID=2020&amp;iGameSubTypeID=83&amp;offensive=0&amp;pergame=0" TargetMode="External"/><Relationship Id="rId144" Type="http://schemas.openxmlformats.org/officeDocument/2006/relationships/hyperlink" Target="https://www.synergysportstech.com/Synergy/Sport/Basketball/web/teamsst/Video/QuantifiedTeam2Printable.aspx?iTeamID=2207&amp;iSeasonID=2020&amp;iGameSubTypeID=83&amp;offensive=0&amp;pergame=0" TargetMode="External"/><Relationship Id="rId547" Type="http://schemas.openxmlformats.org/officeDocument/2006/relationships/hyperlink" Target="https://www.synergysportstech.com/Synergy/Sport/Basketball/web/teamsst/Video/QuantifiedTeam2Printable.aspx?iTeamID=2315&amp;iSeasonID=2020&amp;iGameSubTypeID=83&amp;offensive=1&amp;pergame=0" TargetMode="External"/><Relationship Id="rId589" Type="http://schemas.openxmlformats.org/officeDocument/2006/relationships/hyperlink" Target="https://www.synergysportstech.com/Synergy/Sport/Basketball/web/teamsst/Video/QuantifiedTeam2Printable.aspx?iTeamID=2133&amp;iSeasonID=2020&amp;iGameSubTypeID=83&amp;offensive=1&amp;pergame=0" TargetMode="External"/><Relationship Id="rId90" Type="http://schemas.openxmlformats.org/officeDocument/2006/relationships/hyperlink" Target="https://www.synergysportstech.com/Synergy/Sport/Basketball/web/teamsst/Video/QuantifiedTeam2Printable.aspx?iTeamID=2362&amp;iSeasonID=2020&amp;iGameSubTypeID=83&amp;offensive=0&amp;pergame=0" TargetMode="External"/><Relationship Id="rId186" Type="http://schemas.openxmlformats.org/officeDocument/2006/relationships/hyperlink" Target="https://www.synergysportstech.com/Synergy/Sport/Basketball/web/teamsst/Video/QuantifiedTeam2Printable.aspx?iTeamID=2281&amp;iSeasonID=2020&amp;iGameSubTypeID=83&amp;offensive=0&amp;pergame=0" TargetMode="External"/><Relationship Id="rId351" Type="http://schemas.openxmlformats.org/officeDocument/2006/relationships/hyperlink" Target="https://www.synergysportstech.com/Synergy/Sport/Basketball/web/teamsst/Video/QuantifiedTeam2Printable.aspx?iTeamID=2363&amp;iSeasonID=2020&amp;iGameSubTypeID=83&amp;offensive=1&amp;pergame=0" TargetMode="External"/><Relationship Id="rId393" Type="http://schemas.openxmlformats.org/officeDocument/2006/relationships/hyperlink" Target="https://www.synergysportstech.com/Synergy/Sport/Basketball/web/teamsst/Video/QuantifiedTeam2Printable.aspx?iTeamID=2332&amp;iSeasonID=2020&amp;iGameSubTypeID=83&amp;offensive=1&amp;pergame=0" TargetMode="External"/><Relationship Id="rId407" Type="http://schemas.openxmlformats.org/officeDocument/2006/relationships/hyperlink" Target="https://www.synergysportstech.com/Synergy/Sport/Basketball/web/teamsst/Video/QuantifiedTeam2Printable.aspx?iTeamID=973&amp;iSeasonID=2020&amp;iGameSubTypeID=83&amp;offensive=1&amp;pergame=0" TargetMode="External"/><Relationship Id="rId449" Type="http://schemas.openxmlformats.org/officeDocument/2006/relationships/hyperlink" Target="https://www.synergysportstech.com/Synergy/Sport/Basketball/web/teamsst/Video/QuantifiedTeam2Printable.aspx?iTeamID=2097&amp;iSeasonID=2020&amp;iGameSubTypeID=83&amp;offensive=1&amp;pergame=0" TargetMode="External"/><Relationship Id="rId614" Type="http://schemas.openxmlformats.org/officeDocument/2006/relationships/hyperlink" Target="https://www.synergysportstech.com/Synergy/Sport/Basketball/web/teamsst/Video/QuantifiedTeam2Printable.aspx?iTeamID=2124&amp;iSeasonID=2020&amp;iGameSubTypeID=83&amp;offensive=0&amp;pergame=0" TargetMode="External"/><Relationship Id="rId656" Type="http://schemas.openxmlformats.org/officeDocument/2006/relationships/hyperlink" Target="https://www.synergysportstech.com/Synergy/Sport/Basketball/web/teamsst/Video/QuantifiedTeam2Printable.aspx?iTeamID=2336&amp;iSeasonID=2020&amp;iGameSubTypeID=83&amp;offensive=0&amp;pergame=0" TargetMode="External"/><Relationship Id="rId211" Type="http://schemas.openxmlformats.org/officeDocument/2006/relationships/hyperlink" Target="https://www.synergysportstech.com/Synergy/Sport/Basketball/web/teamsst/Video/QuantifiedTeam2Printable.aspx?iTeamID=2330&amp;iSeasonID=2020&amp;iGameSubTypeID=83&amp;offensive=1&amp;pergame=0" TargetMode="External"/><Relationship Id="rId253" Type="http://schemas.openxmlformats.org/officeDocument/2006/relationships/hyperlink" Target="https://www.synergysportstech.com/Synergy/Sport/Basketball/web/teamsst/Video/QuantifiedTeam2Printable.aspx?iTeamID=3179&amp;iSeasonID=2020&amp;iGameSubTypeID=83&amp;offensive=1&amp;pergame=0" TargetMode="External"/><Relationship Id="rId295" Type="http://schemas.openxmlformats.org/officeDocument/2006/relationships/hyperlink" Target="https://www.synergysportstech.com/Synergy/Sport/Basketball/web/teamsst/Video/QuantifiedTeam2Printable.aspx?iTeamID=2387&amp;iSeasonID=2020&amp;iGameSubTypeID=83&amp;offensive=1&amp;pergame=0" TargetMode="External"/><Relationship Id="rId309" Type="http://schemas.openxmlformats.org/officeDocument/2006/relationships/hyperlink" Target="https://www.synergysportstech.com/Synergy/Sport/Basketball/web/teamsst/Video/QuantifiedTeam2Printable.aspx?iTeamID=987&amp;iSeasonID=2020&amp;iGameSubTypeID=83&amp;offensive=1&amp;pergame=0" TargetMode="External"/><Relationship Id="rId460" Type="http://schemas.openxmlformats.org/officeDocument/2006/relationships/hyperlink" Target="https://www.synergysportstech.com/Synergy/Sport/Basketball/web/teamsst/Video/QuantifiedTeam2Printable.aspx?iTeamID=2199&amp;iSeasonID=2020&amp;iGameSubTypeID=83&amp;offensive=0&amp;pergame=0" TargetMode="External"/><Relationship Id="rId516" Type="http://schemas.openxmlformats.org/officeDocument/2006/relationships/hyperlink" Target="https://www.synergysportstech.com/Synergy/Sport/Basketball/web/teamsst/Video/QuantifiedTeam2Printable.aspx?iTeamID=2237&amp;iSeasonID=2020&amp;iGameSubTypeID=83&amp;offensive=0&amp;pergame=0" TargetMode="External"/><Relationship Id="rId48" Type="http://schemas.openxmlformats.org/officeDocument/2006/relationships/hyperlink" Target="https://www.synergysportstech.com/Synergy/Sport/Basketball/web/teamsst/Video/QuantifiedTeam2Printable.aspx?iTeamID=2072&amp;iSeasonID=2020&amp;iGameSubTypeID=83&amp;offensive=0&amp;pergame=0" TargetMode="External"/><Relationship Id="rId113" Type="http://schemas.openxmlformats.org/officeDocument/2006/relationships/hyperlink" Target="https://www.synergysportstech.com/Synergy/Sport/Basketball/web/teamsst/Video/QuantifiedTeam2Printable.aspx?iTeamID=2132&amp;iSeasonID=2020&amp;iGameSubTypeID=83&amp;offensive=1&amp;pergame=0" TargetMode="External"/><Relationship Id="rId320" Type="http://schemas.openxmlformats.org/officeDocument/2006/relationships/hyperlink" Target="https://www.synergysportstech.com/Synergy/Sport/Basketball/web/teamsst/Video/QuantifiedTeam2Printable.aspx?iTeamID=2262&amp;iSeasonID=2020&amp;iGameSubTypeID=83&amp;offensive=0&amp;pergame=0" TargetMode="External"/><Relationship Id="rId558" Type="http://schemas.openxmlformats.org/officeDocument/2006/relationships/hyperlink" Target="https://www.synergysportstech.com/Synergy/Sport/Basketball/web/teamsst/Video/QuantifiedTeam2Printable.aspx?iTeamID=2133&amp;iSeasonID=2020&amp;iGameSubTypeID=83&amp;offensive=0&amp;pergame=0" TargetMode="External"/><Relationship Id="rId155" Type="http://schemas.openxmlformats.org/officeDocument/2006/relationships/hyperlink" Target="https://www.synergysportstech.com/Synergy/Sport/Basketball/web/teamsst/Video/QuantifiedTeam2Printable.aspx?iTeamID=2307&amp;iSeasonID=2020&amp;iGameSubTypeID=83&amp;offensive=1&amp;pergame=0" TargetMode="External"/><Relationship Id="rId197" Type="http://schemas.openxmlformats.org/officeDocument/2006/relationships/hyperlink" Target="https://www.synergysportstech.com/Synergy/Sport/Basketball/web/teamsst/Video/QuantifiedTeam2Printable.aspx?iTeamID=2358&amp;iSeasonID=2020&amp;iGameSubTypeID=83&amp;offensive=1&amp;pergame=0" TargetMode="External"/><Relationship Id="rId362" Type="http://schemas.openxmlformats.org/officeDocument/2006/relationships/hyperlink" Target="https://www.synergysportstech.com/Synergy/Sport/Basketball/web/teamsst/Video/QuantifiedTeam2Printable.aspx?iTeamID=2254&amp;iSeasonID=2020&amp;iGameSubTypeID=83&amp;offensive=0&amp;pergame=0" TargetMode="External"/><Relationship Id="rId418" Type="http://schemas.openxmlformats.org/officeDocument/2006/relationships/hyperlink" Target="https://www.synergysportstech.com/Synergy/Sport/Basketball/web/teamsst/Video/QuantifiedTeam2Printable.aspx?iTeamID=2367&amp;iSeasonID=2020&amp;iGameSubTypeID=83&amp;offensive=0&amp;pergame=0" TargetMode="External"/><Relationship Id="rId625" Type="http://schemas.openxmlformats.org/officeDocument/2006/relationships/hyperlink" Target="https://www.synergysportstech.com/Synergy/Sport/Basketball/web/teamsst/Video/QuantifiedTeam2Printable.aspx?iTeamID=2068&amp;iSeasonID=2020&amp;iGameSubTypeID=83&amp;offensive=1&amp;pergame=0" TargetMode="External"/><Relationship Id="rId222" Type="http://schemas.openxmlformats.org/officeDocument/2006/relationships/hyperlink" Target="https://www.synergysportstech.com/Synergy/Sport/Basketball/web/teamsst/Video/QuantifiedTeam2Printable.aspx?iTeamID=2368&amp;iSeasonID=2020&amp;iGameSubTypeID=83&amp;offensive=0&amp;pergame=0" TargetMode="External"/><Relationship Id="rId264" Type="http://schemas.openxmlformats.org/officeDocument/2006/relationships/hyperlink" Target="https://www.synergysportstech.com/Synergy/Sport/Basketball/web/teamsst/Video/QuantifiedTeam2Printable.aspx?iTeamID=991&amp;iSeasonID=2020&amp;iGameSubTypeID=83&amp;offensive=0&amp;pergame=0" TargetMode="External"/><Relationship Id="rId471" Type="http://schemas.openxmlformats.org/officeDocument/2006/relationships/hyperlink" Target="https://www.synergysportstech.com/Synergy/Sport/Basketball/web/teamsst/Video/QuantifiedTeam2Printable.aspx?iTeamID=2070&amp;iSeasonID=2020&amp;iGameSubTypeID=83&amp;offensive=1&amp;pergame=0" TargetMode="External"/><Relationship Id="rId667" Type="http://schemas.openxmlformats.org/officeDocument/2006/relationships/hyperlink" Target="https://www.synergysportstech.com/Synergy/Sport/Basketball/web/teamsst/Video/QuantifiedTeam2Printable.aspx?iTeamID=981&amp;iSeasonID=2020&amp;iGameSubTypeID=83&amp;offensive=1&amp;pergame=0" TargetMode="External"/><Relationship Id="rId17" Type="http://schemas.openxmlformats.org/officeDocument/2006/relationships/hyperlink" Target="https://www.synergysportstech.com/Synergy/Sport/Basketball/web/teamsst/Video/QuantifiedTeam2Printable.aspx?iTeamID=2254&amp;iSeasonID=2020&amp;iGameSubTypeID=83&amp;offensive=1&amp;pergame=0" TargetMode="External"/><Relationship Id="rId59" Type="http://schemas.openxmlformats.org/officeDocument/2006/relationships/hyperlink" Target="https://www.synergysportstech.com/Synergy/Sport/Basketball/web/teamsst/Video/QuantifiedTeam2Printable.aspx?iTeamID=2321&amp;iSeasonID=2020&amp;iGameSubTypeID=83&amp;offensive=1&amp;pergame=0" TargetMode="External"/><Relationship Id="rId124" Type="http://schemas.openxmlformats.org/officeDocument/2006/relationships/hyperlink" Target="https://www.synergysportstech.com/Synergy/Sport/Basketball/web/teamsst/Video/QuantifiedTeam2Printable.aspx?iTeamID=2299&amp;iSeasonID=2020&amp;iGameSubTypeID=83&amp;offensive=0&amp;pergame=0" TargetMode="External"/><Relationship Id="rId527" Type="http://schemas.openxmlformats.org/officeDocument/2006/relationships/hyperlink" Target="https://www.synergysportstech.com/Synergy/Sport/Basketball/web/teamsst/Video/QuantifiedTeam2Printable.aspx?iTeamID=999&amp;iSeasonID=2020&amp;iGameSubTypeID=83&amp;offensive=1&amp;pergame=0" TargetMode="External"/><Relationship Id="rId569" Type="http://schemas.openxmlformats.org/officeDocument/2006/relationships/hyperlink" Target="https://www.synergysportstech.com/Synergy/Sport/Basketball/web/teamsst/Video/QuantifiedTeam2Printable.aspx?iTeamID=5592&amp;iSeasonID=2020&amp;iGameSubTypeID=83&amp;offensive=1&amp;pergame=0" TargetMode="External"/><Relationship Id="rId70" Type="http://schemas.openxmlformats.org/officeDocument/2006/relationships/hyperlink" Target="https://www.synergysportstech.com/Synergy/Sport/Basketball/web/teamsst/Video/QuantifiedTeam2Printable.aspx?iTeamID=2146&amp;iSeasonID=2020&amp;iGameSubTypeID=83&amp;offensive=0&amp;pergame=0" TargetMode="External"/><Relationship Id="rId166" Type="http://schemas.openxmlformats.org/officeDocument/2006/relationships/hyperlink" Target="https://www.synergysportstech.com/Synergy/Sport/Basketball/web/teamsst/Video/QuantifiedTeam2Printable.aspx?iTeamID=2370&amp;iSeasonID=2020&amp;iGameSubTypeID=83&amp;offensive=0&amp;pergame=0" TargetMode="External"/><Relationship Id="rId331" Type="http://schemas.openxmlformats.org/officeDocument/2006/relationships/hyperlink" Target="https://www.synergysportstech.com/Synergy/Sport/Basketball/web/teamsst/Video/QuantifiedTeam2Printable.aspx?iTeamID=2306&amp;iSeasonID=2020&amp;iGameSubTypeID=83&amp;offensive=1&amp;pergame=0" TargetMode="External"/><Relationship Id="rId373" Type="http://schemas.openxmlformats.org/officeDocument/2006/relationships/hyperlink" Target="https://www.synergysportstech.com/Synergy/Sport/Basketball/web/teamsst/Video/QuantifiedTeam2Printable.aspx?iTeamID=5600&amp;iSeasonID=2020&amp;iGameSubTypeID=83&amp;offensive=1&amp;pergame=0" TargetMode="External"/><Relationship Id="rId429" Type="http://schemas.openxmlformats.org/officeDocument/2006/relationships/hyperlink" Target="https://www.synergysportstech.com/Synergy/Sport/Basketball/web/teamsst/Video/QuantifiedTeam2Printable.aspx?iTeamID=2112&amp;iSeasonID=2020&amp;iGameSubTypeID=83&amp;offensive=1&amp;pergame=0" TargetMode="External"/><Relationship Id="rId580" Type="http://schemas.openxmlformats.org/officeDocument/2006/relationships/hyperlink" Target="https://www.synergysportstech.com/Synergy/Sport/Basketball/web/teamsst/Video/QuantifiedTeam2Printable.aspx?iTeamID=2073&amp;iSeasonID=2020&amp;iGameSubTypeID=83&amp;offensive=0&amp;pergame=0" TargetMode="External"/><Relationship Id="rId636" Type="http://schemas.openxmlformats.org/officeDocument/2006/relationships/hyperlink" Target="https://www.synergysportstech.com/Synergy/Sport/Basketball/web/teamsst/Video/QuantifiedTeam2Printable.aspx?iTeamID=2373&amp;iSeasonID=2020&amp;iGameSubTypeID=83&amp;offensive=0&amp;pergame=0" TargetMode="External"/><Relationship Id="rId1" Type="http://schemas.openxmlformats.org/officeDocument/2006/relationships/hyperlink" Target="https://www.synergysportstech.com/Synergy/Sport/Basketball/web/teamsst/Video/QuantifiedTeam2Printable.aspx?iTeamID=2185&amp;iSeasonID=2020&amp;iGameSubTypeID=83&amp;offensive=1&amp;pergame=0" TargetMode="External"/><Relationship Id="rId233" Type="http://schemas.openxmlformats.org/officeDocument/2006/relationships/hyperlink" Target="https://www.synergysportstech.com/Synergy/Sport/Basketball/web/teamsst/Video/QuantifiedTeam2Printable.aspx?iTeamID=2376&amp;iSeasonID=2020&amp;iGameSubTypeID=83&amp;offensive=1&amp;pergame=0" TargetMode="External"/><Relationship Id="rId440" Type="http://schemas.openxmlformats.org/officeDocument/2006/relationships/hyperlink" Target="https://www.synergysportstech.com/Synergy/Sport/Basketball/web/teamsst/Video/QuantifiedTeam2Printable.aspx?iTeamID=2070&amp;iSeasonID=2020&amp;iGameSubTypeID=83&amp;offensive=0&amp;pergame=0" TargetMode="External"/><Relationship Id="rId678" Type="http://schemas.openxmlformats.org/officeDocument/2006/relationships/hyperlink" Target="https://www.synergysportstech.com/Synergy/Sport/Basketball/web/teamsst/Video/QuantifiedTeam2Printable.aspx?iTeamID=2185&amp;iSeasonID=2020&amp;iGameSubTypeID=83&amp;offensive=0&amp;pergame=0" TargetMode="External"/><Relationship Id="rId28" Type="http://schemas.openxmlformats.org/officeDocument/2006/relationships/hyperlink" Target="https://www.synergysportstech.com/Synergy/Sport/Basketball/web/teamsst/Video/QuantifiedTeam2Printable.aspx?iTeamID=2259&amp;iSeasonID=2020&amp;iGameSubTypeID=83&amp;offensive=0&amp;pergame=0" TargetMode="External"/><Relationship Id="rId275" Type="http://schemas.openxmlformats.org/officeDocument/2006/relationships/hyperlink" Target="https://www.synergysportstech.com/Synergy/Sport/Basketball/web/teamsst/Video/QuantifiedTeam2Printable.aspx?iTeamID=2226&amp;iSeasonID=2020&amp;iGameSubTypeID=83&amp;offensive=1&amp;pergame=0" TargetMode="External"/><Relationship Id="rId300" Type="http://schemas.openxmlformats.org/officeDocument/2006/relationships/hyperlink" Target="https://www.synergysportstech.com/Synergy/Sport/Basketball/web/teamsst/Video/QuantifiedTeam2Printable.aspx?iTeamID=2265&amp;iSeasonID=2020&amp;iGameSubTypeID=83&amp;offensive=0&amp;pergame=0" TargetMode="External"/><Relationship Id="rId482" Type="http://schemas.openxmlformats.org/officeDocument/2006/relationships/hyperlink" Target="https://www.synergysportstech.com/Synergy/Sport/Basketball/web/teamsst/Video/QuantifiedTeam2Printable.aspx?iTeamID=2387&amp;iSeasonID=2020&amp;iGameSubTypeID=83&amp;offensive=0&amp;pergame=0" TargetMode="External"/><Relationship Id="rId538" Type="http://schemas.openxmlformats.org/officeDocument/2006/relationships/hyperlink" Target="https://www.synergysportstech.com/Synergy/Sport/Basketball/web/teamsst/Video/QuantifiedTeam2Printable.aspx?iTeamID=2193&amp;iSeasonID=2020&amp;iGameSubTypeID=83&amp;offensive=0&amp;pergame=0" TargetMode="External"/><Relationship Id="rId81" Type="http://schemas.openxmlformats.org/officeDocument/2006/relationships/hyperlink" Target="https://www.synergysportstech.com/Synergy/Sport/Basketball/web/teamsst/Video/QuantifiedTeam2Printable.aspx?iTeamID=2088&amp;iSeasonID=2020&amp;iGameSubTypeID=83&amp;offensive=1&amp;pergame=0" TargetMode="External"/><Relationship Id="rId135" Type="http://schemas.openxmlformats.org/officeDocument/2006/relationships/hyperlink" Target="https://www.synergysportstech.com/Synergy/Sport/Basketball/web/teamsst/Video/QuantifiedTeam2Printable.aspx?iTeamID=2131&amp;iSeasonID=2020&amp;iGameSubTypeID=83&amp;offensive=1&amp;pergame=0" TargetMode="External"/><Relationship Id="rId177" Type="http://schemas.openxmlformats.org/officeDocument/2006/relationships/hyperlink" Target="https://www.synergysportstech.com/Synergy/Sport/Basketball/web/teamsst/Video/QuantifiedTeam2Printable.aspx?iTeamID=983&amp;iSeasonID=2020&amp;iGameSubTypeID=83&amp;offensive=1&amp;pergame=0" TargetMode="External"/><Relationship Id="rId342" Type="http://schemas.openxmlformats.org/officeDocument/2006/relationships/hyperlink" Target="https://www.synergysportstech.com/Synergy/Sport/Basketball/web/teamsst/Video/QuantifiedTeam2Printable.aspx?iTeamID=968&amp;iSeasonID=2020&amp;iGameSubTypeID=83&amp;offensive=0&amp;pergame=0" TargetMode="External"/><Relationship Id="rId384" Type="http://schemas.openxmlformats.org/officeDocument/2006/relationships/hyperlink" Target="https://www.synergysportstech.com/Synergy/Sport/Basketball/web/teamsst/Video/QuantifiedTeam2Printable.aspx?iTeamID=2157&amp;iSeasonID=2020&amp;iGameSubTypeID=83&amp;offensive=0&amp;pergame=0" TargetMode="External"/><Relationship Id="rId591" Type="http://schemas.openxmlformats.org/officeDocument/2006/relationships/hyperlink" Target="https://www.synergysportstech.com/Synergy/Sport/Basketball/web/teamsst/Video/QuantifiedTeam2Printable.aspx?iTeamID=2138&amp;iSeasonID=2020&amp;iGameSubTypeID=83&amp;offensive=1&amp;pergame=0" TargetMode="External"/><Relationship Id="rId605" Type="http://schemas.openxmlformats.org/officeDocument/2006/relationships/hyperlink" Target="https://www.synergysportstech.com/Synergy/Sport/Basketball/web/teamsst/Video/QuantifiedTeam2Printable.aspx?iTeamID=2360&amp;iSeasonID=2020&amp;iGameSubTypeID=83&amp;offensive=1&amp;pergame=0" TargetMode="External"/><Relationship Id="rId202" Type="http://schemas.openxmlformats.org/officeDocument/2006/relationships/hyperlink" Target="https://www.synergysportstech.com/Synergy/Sport/Basketball/web/teamsst/Video/QuantifiedTeam2Printable.aspx?iTeamID=2255&amp;iSeasonID=2020&amp;iGameSubTypeID=83&amp;offensive=0&amp;pergame=0" TargetMode="External"/><Relationship Id="rId244" Type="http://schemas.openxmlformats.org/officeDocument/2006/relationships/hyperlink" Target="https://www.synergysportstech.com/Synergy/Sport/Basketball/web/teamsst/Video/QuantifiedTeam2Printable.aspx?iTeamID=2097&amp;iSeasonID=2020&amp;iGameSubTypeID=83&amp;offensive=0&amp;pergame=0" TargetMode="External"/><Relationship Id="rId647" Type="http://schemas.openxmlformats.org/officeDocument/2006/relationships/hyperlink" Target="https://www.synergysportstech.com/Synergy/Sport/Basketball/web/teamsst/Video/QuantifiedTeam2Printable.aspx?iTeamID=2190&amp;iSeasonID=2020&amp;iGameSubTypeID=83&amp;offensive=1&amp;pergame=0" TargetMode="External"/><Relationship Id="rId39" Type="http://schemas.openxmlformats.org/officeDocument/2006/relationships/hyperlink" Target="https://www.synergysportstech.com/Synergy/Sport/Basketball/web/teamsst/Video/QuantifiedTeam2Printable.aspx?iTeamID=2155&amp;iSeasonID=2020&amp;iGameSubTypeID=83&amp;offensive=1&amp;pergame=0" TargetMode="External"/><Relationship Id="rId286" Type="http://schemas.openxmlformats.org/officeDocument/2006/relationships/hyperlink" Target="https://www.synergysportstech.com/Synergy/Sport/Basketball/web/teamsst/Video/QuantifiedTeam2Printable.aspx?iTeamID=2067&amp;iSeasonID=2020&amp;iGameSubTypeID=83&amp;offensive=0&amp;pergame=0" TargetMode="External"/><Relationship Id="rId451" Type="http://schemas.openxmlformats.org/officeDocument/2006/relationships/hyperlink" Target="https://www.synergysportstech.com/Synergy/Sport/Basketball/web/teamsst/Video/QuantifiedTeam2Printable.aspx?iTeamID=2096&amp;iSeasonID=2020&amp;iGameSubTypeID=83&amp;offensive=1&amp;pergame=0" TargetMode="External"/><Relationship Id="rId493" Type="http://schemas.openxmlformats.org/officeDocument/2006/relationships/hyperlink" Target="https://www.synergysportstech.com/Synergy/Sport/Basketball/web/teamsst/Video/QuantifiedTeam2Printable.aspx?iTeamID=2176&amp;iSeasonID=2020&amp;iGameSubTypeID=83&amp;offensive=1&amp;pergame=0" TargetMode="External"/><Relationship Id="rId507" Type="http://schemas.openxmlformats.org/officeDocument/2006/relationships/hyperlink" Target="https://www.synergysportstech.com/Synergy/Sport/Basketball/web/teamsst/Video/QuantifiedTeam2Printable.aspx?iTeamID=2258&amp;iSeasonID=2020&amp;iGameSubTypeID=83&amp;offensive=1&amp;pergame=0" TargetMode="External"/><Relationship Id="rId549" Type="http://schemas.openxmlformats.org/officeDocument/2006/relationships/hyperlink" Target="https://www.synergysportstech.com/Synergy/Sport/Basketball/web/teamsst/Video/QuantifiedTeam2Printable.aspx?iTeamID=2753&amp;iSeasonID=2020&amp;iGameSubTypeID=83&amp;offensive=1&amp;pergame=0" TargetMode="External"/><Relationship Id="rId50" Type="http://schemas.openxmlformats.org/officeDocument/2006/relationships/hyperlink" Target="https://www.synergysportstech.com/Synergy/Sport/Basketball/web/teamsst/Video/QuantifiedTeam2Printable.aspx?iTeamID=2318&amp;iSeasonID=2020&amp;iGameSubTypeID=83&amp;offensive=0&amp;pergame=0" TargetMode="External"/><Relationship Id="rId104" Type="http://schemas.openxmlformats.org/officeDocument/2006/relationships/hyperlink" Target="https://www.synergysportstech.com/Synergy/Sport/Basketball/web/teamsst/Video/QuantifiedTeam2Printable.aspx?iTeamID=2084&amp;iSeasonID=2020&amp;iGameSubTypeID=83&amp;offensive=0&amp;pergame=0" TargetMode="External"/><Relationship Id="rId146" Type="http://schemas.openxmlformats.org/officeDocument/2006/relationships/hyperlink" Target="https://www.synergysportstech.com/Synergy/Sport/Basketball/web/teamsst/Video/QuantifiedTeam2Printable.aspx?iTeamID=2085&amp;iSeasonID=2020&amp;iGameSubTypeID=83&amp;offensive=0&amp;pergame=0" TargetMode="External"/><Relationship Id="rId188" Type="http://schemas.openxmlformats.org/officeDocument/2006/relationships/hyperlink" Target="https://www.synergysportstech.com/Synergy/Sport/Basketball/web/teamsst/Video/QuantifiedTeam2Printable.aspx?iTeamID=2657&amp;iSeasonID=2020&amp;iGameSubTypeID=83&amp;offensive=0&amp;pergame=0" TargetMode="External"/><Relationship Id="rId311" Type="http://schemas.openxmlformats.org/officeDocument/2006/relationships/hyperlink" Target="https://www.synergysportstech.com/Synergy/Sport/Basketball/web/teamsst/Video/QuantifiedTeam2Printable.aspx?iTeamID=1000&amp;iSeasonID=2020&amp;iGameSubTypeID=83&amp;offensive=1&amp;pergame=0" TargetMode="External"/><Relationship Id="rId353" Type="http://schemas.openxmlformats.org/officeDocument/2006/relationships/hyperlink" Target="https://www.synergysportstech.com/Synergy/Sport/Basketball/web/teamsst/Video/QuantifiedTeam2Printable.aspx?iTeamID=2239&amp;iSeasonID=2020&amp;iGameSubTypeID=83&amp;offensive=1&amp;pergame=0" TargetMode="External"/><Relationship Id="rId395" Type="http://schemas.openxmlformats.org/officeDocument/2006/relationships/hyperlink" Target="https://www.synergysportstech.com/Synergy/Sport/Basketball/web/teamsst/Video/QuantifiedTeam2Printable.aspx?iTeamID=2141&amp;iSeasonID=2020&amp;iGameSubTypeID=83&amp;offensive=1&amp;pergame=0" TargetMode="External"/><Relationship Id="rId409" Type="http://schemas.openxmlformats.org/officeDocument/2006/relationships/hyperlink" Target="https://www.synergysportstech.com/Synergy/Sport/Basketball/web/teamsst/Video/QuantifiedTeam2Printable.aspx?iTeamID=975&amp;iSeasonID=2020&amp;iGameSubTypeID=83&amp;offensive=1&amp;pergame=0" TargetMode="External"/><Relationship Id="rId560" Type="http://schemas.openxmlformats.org/officeDocument/2006/relationships/hyperlink" Target="https://www.synergysportstech.com/Synergy/Sport/Basketball/web/teamsst/Video/QuantifiedTeam2Printable.aspx?iTeamID=2325&amp;iSeasonID=2020&amp;iGameSubTypeID=83&amp;offensive=0&amp;pergame=0" TargetMode="External"/><Relationship Id="rId92" Type="http://schemas.openxmlformats.org/officeDocument/2006/relationships/hyperlink" Target="https://www.synergysportstech.com/Synergy/Sport/Basketball/web/teamsst/Video/QuantifiedTeam2Printable.aspx?iTeamID=979&amp;iSeasonID=2020&amp;iGameSubTypeID=83&amp;offensive=0&amp;pergame=0" TargetMode="External"/><Relationship Id="rId213" Type="http://schemas.openxmlformats.org/officeDocument/2006/relationships/hyperlink" Target="https://www.synergysportstech.com/Synergy/Sport/Basketball/web/teamsst/Video/QuantifiedTeam2Printable.aspx?iTeamID=2094&amp;iSeasonID=2020&amp;iGameSubTypeID=83&amp;offensive=1&amp;pergame=0" TargetMode="External"/><Relationship Id="rId420" Type="http://schemas.openxmlformats.org/officeDocument/2006/relationships/hyperlink" Target="https://www.synergysportstech.com/Synergy/Sport/Basketball/web/teamsst/Video/QuantifiedTeam2Printable.aspx?iTeamID=2225&amp;iSeasonID=2020&amp;iGameSubTypeID=83&amp;offensive=0&amp;pergame=0" TargetMode="External"/><Relationship Id="rId616" Type="http://schemas.openxmlformats.org/officeDocument/2006/relationships/hyperlink" Target="https://www.synergysportstech.com/Synergy/Sport/Basketball/web/teamsst/Video/QuantifiedTeam2Printable.aspx?iTeamID=2179&amp;iSeasonID=2020&amp;iGameSubTypeID=83&amp;offensive=0&amp;pergame=0" TargetMode="External"/><Relationship Id="rId658" Type="http://schemas.openxmlformats.org/officeDocument/2006/relationships/hyperlink" Target="https://www.synergysportstech.com/Synergy/Sport/Basketball/web/teamsst/Video/QuantifiedTeam2Printable.aspx?iTeamID=2196&amp;iSeasonID=2020&amp;iGameSubTypeID=83&amp;offensive=0&amp;pergame=0" TargetMode="External"/><Relationship Id="rId255" Type="http://schemas.openxmlformats.org/officeDocument/2006/relationships/hyperlink" Target="https://www.synergysportstech.com/Synergy/Sport/Basketball/web/teamsst/Video/QuantifiedTeam2Printable.aspx?iTeamID=2322&amp;iSeasonID=2020&amp;iGameSubTypeID=83&amp;offensive=1&amp;pergame=0" TargetMode="External"/><Relationship Id="rId297" Type="http://schemas.openxmlformats.org/officeDocument/2006/relationships/hyperlink" Target="https://www.synergysportstech.com/Synergy/Sport/Basketball/web/teamsst/Video/QuantifiedTeam2Printable.aspx?iTeamID=2135&amp;iSeasonID=2020&amp;iGameSubTypeID=83&amp;offensive=1&amp;pergame=0" TargetMode="External"/><Relationship Id="rId462" Type="http://schemas.openxmlformats.org/officeDocument/2006/relationships/hyperlink" Target="https://www.synergysportstech.com/Synergy/Sport/Basketball/web/teamsst/Video/QuantifiedTeam2Printable.aspx?iTeamID=2331&amp;iSeasonID=2020&amp;iGameSubTypeID=83&amp;offensive=0&amp;pergame=0" TargetMode="External"/><Relationship Id="rId518" Type="http://schemas.openxmlformats.org/officeDocument/2006/relationships/hyperlink" Target="https://www.synergysportstech.com/Synergy/Sport/Basketball/web/teamsst/Video/QuantifiedTeam2Printable.aspx?iTeamID=994&amp;iSeasonID=2020&amp;iGameSubTypeID=83&amp;offensive=0&amp;pergame=0" TargetMode="External"/><Relationship Id="rId115" Type="http://schemas.openxmlformats.org/officeDocument/2006/relationships/hyperlink" Target="https://www.synergysportstech.com/Synergy/Sport/Basketball/web/teamsst/Video/QuantifiedTeam2Printable.aspx?iTeamID=2215&amp;iSeasonID=2020&amp;iGameSubTypeID=83&amp;offensive=1&amp;pergame=0" TargetMode="External"/><Relationship Id="rId157" Type="http://schemas.openxmlformats.org/officeDocument/2006/relationships/hyperlink" Target="https://www.synergysportstech.com/Synergy/Sport/Basketball/web/teamsst/Video/QuantifiedTeam2Printable.aspx?iTeamID=2273&amp;iSeasonID=2020&amp;iGameSubTypeID=83&amp;offensive=1&amp;pergame=0" TargetMode="External"/><Relationship Id="rId322" Type="http://schemas.openxmlformats.org/officeDocument/2006/relationships/hyperlink" Target="https://www.synergysportstech.com/Synergy/Sport/Basketball/web/teamsst/Video/QuantifiedTeam2Printable.aspx?iTeamID=2296&amp;iSeasonID=2020&amp;iGameSubTypeID=83&amp;offensive=0&amp;pergame=0" TargetMode="External"/><Relationship Id="rId364" Type="http://schemas.openxmlformats.org/officeDocument/2006/relationships/hyperlink" Target="https://www.synergysportstech.com/Synergy/Sport/Basketball/web/teamsst/Video/QuantifiedTeam2Printable.aspx?iTeamID=2755&amp;iSeasonID=2020&amp;iGameSubTypeID=83&amp;offensive=0&amp;pergame=0" TargetMode="External"/><Relationship Id="rId61" Type="http://schemas.openxmlformats.org/officeDocument/2006/relationships/hyperlink" Target="https://www.synergysportstech.com/Synergy/Sport/Basketball/web/teamsst/Video/QuantifiedTeam2Printable.aspx?iTeamID=2081&amp;iSeasonID=2020&amp;iGameSubTypeID=83&amp;offensive=1&amp;pergame=0" TargetMode="External"/><Relationship Id="rId199" Type="http://schemas.openxmlformats.org/officeDocument/2006/relationships/hyperlink" Target="https://www.synergysportstech.com/Synergy/Sport/Basketball/web/teamsst/Video/QuantifiedTeam2Printable.aspx?iTeamID=2087&amp;iSeasonID=2020&amp;iGameSubTypeID=83&amp;offensive=1&amp;pergame=0" TargetMode="External"/><Relationship Id="rId571" Type="http://schemas.openxmlformats.org/officeDocument/2006/relationships/hyperlink" Target="https://www.synergysportstech.com/Synergy/Sport/Basketball/web/teamsst/Video/QuantifiedTeam2Printable.aspx?iTeamID=971&amp;iSeasonID=2020&amp;iGameSubTypeID=83&amp;offensive=1&amp;pergame=0" TargetMode="External"/><Relationship Id="rId627" Type="http://schemas.openxmlformats.org/officeDocument/2006/relationships/hyperlink" Target="https://www.synergysportstech.com/Synergy/Sport/Basketball/web/teamsst/Video/QuantifiedTeam2Printable.aspx?iTeamID=982&amp;iSeasonID=2020&amp;iGameSubTypeID=83&amp;offensive=1&amp;pergame=0" TargetMode="External"/><Relationship Id="rId669" Type="http://schemas.openxmlformats.org/officeDocument/2006/relationships/hyperlink" Target="https://www.synergysportstech.com/Synergy/Sport/Basketball/web/teamsst/Video/QuantifiedTeam2Printable.aspx?iTeamID=2168&amp;iSeasonID=2020&amp;iGameSubTypeID=83&amp;offensive=1&amp;pergame=0" TargetMode="External"/><Relationship Id="rId19" Type="http://schemas.openxmlformats.org/officeDocument/2006/relationships/hyperlink" Target="https://www.synergysportstech.com/Synergy/Sport/Basketball/web/teamsst/Video/QuantifiedTeam2Printable.aspx?iTeamID=2261&amp;iSeasonID=2020&amp;iGameSubTypeID=83&amp;offensive=1&amp;pergame=0" TargetMode="External"/><Relationship Id="rId224" Type="http://schemas.openxmlformats.org/officeDocument/2006/relationships/hyperlink" Target="https://www.synergysportstech.com/Synergy/Sport/Basketball/web/teamsst/Video/QuantifiedTeam2Printable.aspx?iTeamID=1329&amp;iSeasonID=2020&amp;iGameSubTypeID=83&amp;offensive=0&amp;pergame=0" TargetMode="External"/><Relationship Id="rId266" Type="http://schemas.openxmlformats.org/officeDocument/2006/relationships/hyperlink" Target="https://www.synergysportstech.com/Synergy/Sport/Basketball/web/teamsst/Video/QuantifiedTeam2Printable.aspx?iTeamID=2108&amp;iSeasonID=2020&amp;iGameSubTypeID=83&amp;offensive=0&amp;pergame=0" TargetMode="External"/><Relationship Id="rId431" Type="http://schemas.openxmlformats.org/officeDocument/2006/relationships/hyperlink" Target="https://www.synergysportstech.com/Synergy/Sport/Basketball/web/teamsst/Video/QuantifiedTeam2Printable.aspx?iTeamID=2124&amp;iSeasonID=2020&amp;iGameSubTypeID=83&amp;offensive=1&amp;pergame=0" TargetMode="External"/><Relationship Id="rId473" Type="http://schemas.openxmlformats.org/officeDocument/2006/relationships/hyperlink" Target="https://www.synergysportstech.com/Synergy/Sport/Basketball/web/teamsst/Video/QuantifiedTeam2Printable.aspx?iTeamID=2078&amp;iSeasonID=2020&amp;iGameSubTypeID=83&amp;offensive=1&amp;pergame=0" TargetMode="External"/><Relationship Id="rId529" Type="http://schemas.openxmlformats.org/officeDocument/2006/relationships/hyperlink" Target="https://www.synergysportstech.com/Synergy/Sport/Basketball/web/teamsst/Video/QuantifiedTeam2Printable.aspx?iTeamID=2372&amp;iSeasonID=2020&amp;iGameSubTypeID=83&amp;offensive=1&amp;pergame=0" TargetMode="External"/><Relationship Id="rId680" Type="http://schemas.openxmlformats.org/officeDocument/2006/relationships/hyperlink" Target="https://www.synergysportstech.com/Synergy/Sport/Basketball/web/teamsst/Video/QuantifiedTeam2Printable.aspx?iTeamID=2117&amp;iSeasonID=2020&amp;iGameSubTypeID=83&amp;offensive=0&amp;pergame=0" TargetMode="External"/><Relationship Id="rId30" Type="http://schemas.openxmlformats.org/officeDocument/2006/relationships/hyperlink" Target="https://www.synergysportstech.com/Synergy/Sport/Basketball/web/teamsst/Video/QuantifiedTeam2Printable.aspx?iTeamID=2242&amp;iSeasonID=2020&amp;iGameSubTypeID=83&amp;offensive=0&amp;pergame=0" TargetMode="External"/><Relationship Id="rId126" Type="http://schemas.openxmlformats.org/officeDocument/2006/relationships/hyperlink" Target="https://www.synergysportstech.com/Synergy/Sport/Basketball/web/teamsst/Video/QuantifiedTeam2Printable.aspx?iTeamID=2291&amp;iSeasonID=2020&amp;iGameSubTypeID=83&amp;offensive=0&amp;pergame=0" TargetMode="External"/><Relationship Id="rId168" Type="http://schemas.openxmlformats.org/officeDocument/2006/relationships/hyperlink" Target="https://www.synergysportstech.com/Synergy/Sport/Basketball/web/teamsst/Video/QuantifiedTeam2Printable.aspx?iTeamID=998&amp;iSeasonID=2020&amp;iGameSubTypeID=83&amp;offensive=0&amp;pergame=0" TargetMode="External"/><Relationship Id="rId333" Type="http://schemas.openxmlformats.org/officeDocument/2006/relationships/hyperlink" Target="https://www.synergysportstech.com/Synergy/Sport/Basketball/web/teamsst/Video/QuantifiedTeam2Printable.aspx?iTeamID=2147&amp;iSeasonID=2020&amp;iGameSubTypeID=83&amp;offensive=1&amp;pergame=0" TargetMode="External"/><Relationship Id="rId540" Type="http://schemas.openxmlformats.org/officeDocument/2006/relationships/hyperlink" Target="https://www.synergysportstech.com/Synergy/Sport/Basketball/web/teamsst/Video/QuantifiedTeam2Printable.aspx?iTeamID=2209&amp;iSeasonID=2020&amp;iGameSubTypeID=83&amp;offensive=0&amp;pergame=0" TargetMode="External"/><Relationship Id="rId72" Type="http://schemas.openxmlformats.org/officeDocument/2006/relationships/hyperlink" Target="https://www.synergysportstech.com/Synergy/Sport/Basketball/web/teamsst/Video/QuantifiedTeam2Printable.aspx?iTeamID=2174&amp;iSeasonID=2020&amp;iGameSubTypeID=83&amp;offensive=0&amp;pergame=0" TargetMode="External"/><Relationship Id="rId375" Type="http://schemas.openxmlformats.org/officeDocument/2006/relationships/hyperlink" Target="https://www.synergysportstech.com/Synergy/Sport/Basketball/web/teamsst/Video/QuantifiedTeam2Printable.aspx?iTeamID=2170&amp;iSeasonID=2020&amp;iGameSubTypeID=83&amp;offensive=1&amp;pergame=0" TargetMode="External"/><Relationship Id="rId582" Type="http://schemas.openxmlformats.org/officeDocument/2006/relationships/hyperlink" Target="https://www.synergysportstech.com/Synergy/Sport/Basketball/web/teamsst/Video/QuantifiedTeam2Printable.aspx?iTeamID=2132&amp;iSeasonID=2020&amp;iGameSubTypeID=83&amp;offensive=0&amp;pergame=0" TargetMode="External"/><Relationship Id="rId638" Type="http://schemas.openxmlformats.org/officeDocument/2006/relationships/hyperlink" Target="https://www.synergysportstech.com/Synergy/Sport/Basketball/web/teamsst/Video/QuantifiedTeam2Printable.aspx?iTeamID=2366&amp;iSeasonID=2020&amp;iGameSubTypeID=83&amp;offensive=0&amp;pergame=0" TargetMode="External"/><Relationship Id="rId3" Type="http://schemas.openxmlformats.org/officeDocument/2006/relationships/hyperlink" Target="https://www.synergysportstech.com/Synergy/Sport/Basketball/web/teamsst/Video/QuantifiedTeam2Printable.aspx?iTeamID=996&amp;iSeasonID=2020&amp;iGameSubTypeID=83&amp;offensive=1&amp;pergame=0" TargetMode="External"/><Relationship Id="rId235" Type="http://schemas.openxmlformats.org/officeDocument/2006/relationships/hyperlink" Target="https://www.synergysportstech.com/Synergy/Sport/Basketball/web/teamsst/Video/QuantifiedTeam2Printable.aspx?iTeamID=2154&amp;iSeasonID=2020&amp;iGameSubTypeID=83&amp;offensive=1&amp;pergame=0" TargetMode="External"/><Relationship Id="rId277" Type="http://schemas.openxmlformats.org/officeDocument/2006/relationships/hyperlink" Target="https://www.synergysportstech.com/Synergy/Sport/Basketball/web/teamsst/Video/QuantifiedTeam2Printable.aspx?iTeamID=3138&amp;iSeasonID=2020&amp;iGameSubTypeID=83&amp;offensive=1&amp;pergame=0" TargetMode="External"/><Relationship Id="rId400" Type="http://schemas.openxmlformats.org/officeDocument/2006/relationships/hyperlink" Target="https://www.synergysportstech.com/Synergy/Sport/Basketball/web/teamsst/Video/QuantifiedTeam2Printable.aspx?iTeamID=1318&amp;iSeasonID=2020&amp;iGameSubTypeID=83&amp;offensive=0&amp;pergame=0" TargetMode="External"/><Relationship Id="rId442" Type="http://schemas.openxmlformats.org/officeDocument/2006/relationships/hyperlink" Target="https://www.synergysportstech.com/Synergy/Sport/Basketball/web/teamsst/Video/QuantifiedTeam2Printable.aspx?iTeamID=2062&amp;iSeasonID=2020&amp;iGameSubTypeID=83&amp;offensive=0&amp;pergame=0" TargetMode="External"/><Relationship Id="rId484" Type="http://schemas.openxmlformats.org/officeDocument/2006/relationships/hyperlink" Target="https://www.synergysportstech.com/Synergy/Sport/Basketball/web/teamsst/Video/QuantifiedTeam2Printable.aspx?iTeamID=2155&amp;iSeasonID=2020&amp;iGameSubTypeID=83&amp;offensive=0&amp;pergame=0" TargetMode="External"/><Relationship Id="rId137" Type="http://schemas.openxmlformats.org/officeDocument/2006/relationships/hyperlink" Target="https://www.synergysportstech.com/Synergy/Sport/Basketball/web/teamsst/Video/QuantifiedTeam2Printable.aspx?iTeamID=2218&amp;iSeasonID=2020&amp;iGameSubTypeID=83&amp;offensive=1&amp;pergame=0" TargetMode="External"/><Relationship Id="rId302" Type="http://schemas.openxmlformats.org/officeDocument/2006/relationships/hyperlink" Target="https://www.synergysportstech.com/Synergy/Sport/Basketball/web/teamsst/Video/QuantifiedTeam2Printable.aspx?iTeamID=2246&amp;iSeasonID=2020&amp;iGameSubTypeID=83&amp;offensive=0&amp;pergame=0" TargetMode="External"/><Relationship Id="rId344" Type="http://schemas.openxmlformats.org/officeDocument/2006/relationships/hyperlink" Target="https://www.synergysportstech.com/Synergy/Sport/Basketball/web/teamsst/Video/QuantifiedTeam2Printable.aspx?iTeamID=2139&amp;iSeasonID=2020&amp;iGameSubTypeID=83&amp;offensive=0&amp;pergame=0" TargetMode="External"/><Relationship Id="rId41" Type="http://schemas.openxmlformats.org/officeDocument/2006/relationships/hyperlink" Target="https://www.synergysportstech.com/Synergy/Sport/Basketball/web/teamsst/Video/QuantifiedTeam2Printable.aspx?iTeamID=2277&amp;iSeasonID=2020&amp;iGameSubTypeID=83&amp;offensive=1&amp;pergame=0" TargetMode="External"/><Relationship Id="rId83" Type="http://schemas.openxmlformats.org/officeDocument/2006/relationships/hyperlink" Target="https://www.synergysportstech.com/Synergy/Sport/Basketball/web/teamsst/Video/QuantifiedTeam2Printable.aspx?iTeamID=2197&amp;iSeasonID=2020&amp;iGameSubTypeID=83&amp;offensive=1&amp;pergame=0" TargetMode="External"/><Relationship Id="rId179" Type="http://schemas.openxmlformats.org/officeDocument/2006/relationships/hyperlink" Target="https://www.synergysportstech.com/Synergy/Sport/Basketball/web/teamsst/Video/QuantifiedTeam2Printable.aspx?iTeamID=2069&amp;iSeasonID=2020&amp;iGameSubTypeID=83&amp;offensive=1&amp;pergame=0" TargetMode="External"/><Relationship Id="rId386" Type="http://schemas.openxmlformats.org/officeDocument/2006/relationships/hyperlink" Target="https://www.synergysportstech.com/Synergy/Sport/Basketball/web/teamsst/Video/QuantifiedTeam2Printable.aspx?iTeamID=2114&amp;iSeasonID=2020&amp;iGameSubTypeID=83&amp;offensive=0&amp;pergame=0" TargetMode="External"/><Relationship Id="rId551" Type="http://schemas.openxmlformats.org/officeDocument/2006/relationships/hyperlink" Target="https://www.synergysportstech.com/Synergy/Sport/Basketball/web/teamsst/Video/QuantifiedTeam2Printable.aspx?iTeamID=2404&amp;iSeasonID=2020&amp;iGameSubTypeID=83&amp;offensive=1&amp;pergame=0" TargetMode="External"/><Relationship Id="rId593" Type="http://schemas.openxmlformats.org/officeDocument/2006/relationships/hyperlink" Target="https://www.synergysportstech.com/Synergy/Sport/Basketball/web/teamsst/Video/QuantifiedTeam2Printable.aspx?iTeamID=2145&amp;iSeasonID=2020&amp;iGameSubTypeID=83&amp;offensive=1&amp;pergame=0" TargetMode="External"/><Relationship Id="rId607" Type="http://schemas.openxmlformats.org/officeDocument/2006/relationships/hyperlink" Target="https://www.synergysportstech.com/Synergy/Sport/Basketball/web/teamsst/Video/QuantifiedTeam2Printable.aspx?iTeamID=2071&amp;iSeasonID=2020&amp;iGameSubTypeID=83&amp;offensive=1&amp;pergame=0" TargetMode="External"/><Relationship Id="rId649" Type="http://schemas.openxmlformats.org/officeDocument/2006/relationships/hyperlink" Target="https://www.synergysportstech.com/Synergy/Sport/Basketball/web/teamsst/Video/QuantifiedTeam2Printable.aspx?iTeamID=986&amp;iSeasonID=2020&amp;iGameSubTypeID=83&amp;offensive=1&amp;pergame=0" TargetMode="External"/><Relationship Id="rId190" Type="http://schemas.openxmlformats.org/officeDocument/2006/relationships/hyperlink" Target="https://www.synergysportstech.com/Synergy/Sport/Basketball/web/teamsst/Video/QuantifiedTeam2Printable.aspx?iTeamID=2188&amp;iSeasonID=2020&amp;iGameSubTypeID=83&amp;offensive=0&amp;pergame=0" TargetMode="External"/><Relationship Id="rId204" Type="http://schemas.openxmlformats.org/officeDocument/2006/relationships/hyperlink" Target="https://www.synergysportstech.com/Synergy/Sport/Basketball/web/teamsst/Video/QuantifiedTeam2Printable.aspx?iTeamID=2181&amp;iSeasonID=2020&amp;iGameSubTypeID=83&amp;offensive=0&amp;pergame=0" TargetMode="External"/><Relationship Id="rId246" Type="http://schemas.openxmlformats.org/officeDocument/2006/relationships/hyperlink" Target="https://www.synergysportstech.com/Synergy/Sport/Basketball/web/teamsst/Video/QuantifiedTeam2Printable.aspx?iTeamID=2314&amp;iSeasonID=2020&amp;iGameSubTypeID=83&amp;offensive=0&amp;pergame=0" TargetMode="External"/><Relationship Id="rId288" Type="http://schemas.openxmlformats.org/officeDocument/2006/relationships/hyperlink" Target="https://www.synergysportstech.com/Synergy/Sport/Basketball/web/teamsst/Video/QuantifiedTeam2Printable.aspx?iTeamID=2392&amp;iSeasonID=2020&amp;iGameSubTypeID=83&amp;offensive=0&amp;pergame=0" TargetMode="External"/><Relationship Id="rId411" Type="http://schemas.openxmlformats.org/officeDocument/2006/relationships/hyperlink" Target="https://www.synergysportstech.com/Synergy/Sport/Basketball/web/teamsst/Video/QuantifiedTeam2Printable.aspx?iTeamID=2336&amp;iSeasonID=2020&amp;iGameSubTypeID=83&amp;offensive=1&amp;pergame=0" TargetMode="External"/><Relationship Id="rId453" Type="http://schemas.openxmlformats.org/officeDocument/2006/relationships/hyperlink" Target="https://www.synergysportstech.com/Synergy/Sport/Basketball/web/teamsst/Video/QuantifiedTeam2Printable.aspx?iTeamID=2228&amp;iSeasonID=2020&amp;iGameSubTypeID=83&amp;offensive=1&amp;pergame=0" TargetMode="External"/><Relationship Id="rId509" Type="http://schemas.openxmlformats.org/officeDocument/2006/relationships/hyperlink" Target="https://www.synergysportstech.com/Synergy/Sport/Basketball/web/teamsst/Video/QuantifiedTeam2Printable.aspx?iTeamID=2755&amp;iSeasonID=2020&amp;iGameSubTypeID=83&amp;offensive=1&amp;pergame=0" TargetMode="External"/><Relationship Id="rId660" Type="http://schemas.openxmlformats.org/officeDocument/2006/relationships/hyperlink" Target="https://www.synergysportstech.com/Synergy/Sport/Basketball/web/teamsst/Video/QuantifiedTeam2Printable.aspx?iTeamID=970&amp;iSeasonID=2020&amp;iGameSubTypeID=83&amp;offensive=0&amp;pergame=0" TargetMode="External"/><Relationship Id="rId106" Type="http://schemas.openxmlformats.org/officeDocument/2006/relationships/hyperlink" Target="https://www.synergysportstech.com/Synergy/Sport/Basketball/web/teamsst/Video/QuantifiedTeam2Printable.aspx?iTeamID=2305&amp;iSeasonID=2020&amp;iGameSubTypeID=83&amp;offensive=0&amp;pergame=0" TargetMode="External"/><Relationship Id="rId313" Type="http://schemas.openxmlformats.org/officeDocument/2006/relationships/hyperlink" Target="https://www.synergysportstech.com/Synergy/Sport/Basketball/web/teamsst/Video/QuantifiedTeam2Printable.aspx?iTeamID=2198&amp;iSeasonID=2020&amp;iGameSubTypeID=83&amp;offensive=1&amp;pergame=0" TargetMode="External"/><Relationship Id="rId495" Type="http://schemas.openxmlformats.org/officeDocument/2006/relationships/hyperlink" Target="https://www.synergysportstech.com/Synergy/Sport/Basketball/web/teamsst/Video/QuantifiedTeam2Printable.aspx?iTeamID=2329&amp;iSeasonID=2020&amp;iGameSubTypeID=83&amp;offensive=1&amp;pergame=0" TargetMode="External"/><Relationship Id="rId10" Type="http://schemas.openxmlformats.org/officeDocument/2006/relationships/hyperlink" Target="https://www.synergysportstech.com/Synergy/Sport/Basketball/web/teamsst/Video/QuantifiedTeam2Printable.aspx?iTeamID=2430&amp;iSeasonID=2020&amp;iGameSubTypeID=83&amp;offensive=0&amp;pergame=0" TargetMode="External"/><Relationship Id="rId52" Type="http://schemas.openxmlformats.org/officeDocument/2006/relationships/hyperlink" Target="https://www.synergysportstech.com/Synergy/Sport/Basketball/web/teamsst/Video/QuantifiedTeam2Printable.aspx?iTeamID=2184&amp;iSeasonID=2020&amp;iGameSubTypeID=83&amp;offensive=0&amp;pergame=0" TargetMode="External"/><Relationship Id="rId94" Type="http://schemas.openxmlformats.org/officeDocument/2006/relationships/hyperlink" Target="https://www.synergysportstech.com/Synergy/Sport/Basketball/web/teamsst/Video/QuantifiedTeam2Printable.aspx?iTeamID=2278&amp;iSeasonID=2020&amp;iGameSubTypeID=83&amp;offensive=0&amp;pergame=0" TargetMode="External"/><Relationship Id="rId148" Type="http://schemas.openxmlformats.org/officeDocument/2006/relationships/hyperlink" Target="https://www.synergysportstech.com/Synergy/Sport/Basketball/web/teamsst/Video/QuantifiedTeam2Printable.aspx?iTeamID=965&amp;iSeasonID=2020&amp;iGameSubTypeID=83&amp;offensive=0&amp;pergame=0" TargetMode="External"/><Relationship Id="rId355" Type="http://schemas.openxmlformats.org/officeDocument/2006/relationships/hyperlink" Target="https://www.synergysportstech.com/Synergy/Sport/Basketball/web/teamsst/Video/QuantifiedTeam2Printable.aspx?iTeamID=2075&amp;iSeasonID=2020&amp;iGameSubTypeID=83&amp;offensive=1&amp;pergame=0" TargetMode="External"/><Relationship Id="rId397" Type="http://schemas.openxmlformats.org/officeDocument/2006/relationships/hyperlink" Target="https://www.synergysportstech.com/Synergy/Sport/Basketball/web/teamsst/Video/QuantifiedTeam2Printable.aspx?iTeamID=2144&amp;iSeasonID=2020&amp;iGameSubTypeID=83&amp;offensive=1&amp;pergame=0" TargetMode="External"/><Relationship Id="rId520" Type="http://schemas.openxmlformats.org/officeDocument/2006/relationships/hyperlink" Target="https://www.synergysportstech.com/Synergy/Sport/Basketball/web/teamsst/Video/QuantifiedTeam2Printable.aspx?iTeamID=2356&amp;iSeasonID=2020&amp;iGameSubTypeID=83&amp;offensive=0&amp;pergame=0" TargetMode="External"/><Relationship Id="rId562" Type="http://schemas.openxmlformats.org/officeDocument/2006/relationships/hyperlink" Target="https://www.synergysportstech.com/Synergy/Sport/Basketball/web/teamsst/Video/QuantifiedTeam2Printable.aspx?iTeamID=2364&amp;iSeasonID=2020&amp;iGameSubTypeID=83&amp;offensive=0&amp;pergame=0" TargetMode="External"/><Relationship Id="rId618" Type="http://schemas.openxmlformats.org/officeDocument/2006/relationships/hyperlink" Target="https://www.synergysportstech.com/Synergy/Sport/Basketball/web/teamsst/Video/QuantifiedTeam2Printable.aspx?iTeamID=2116&amp;iSeasonID=2020&amp;iGameSubTypeID=83&amp;offensive=0&amp;pergame=0" TargetMode="External"/><Relationship Id="rId215" Type="http://schemas.openxmlformats.org/officeDocument/2006/relationships/hyperlink" Target="https://www.synergysportstech.com/Synergy/Sport/Basketball/web/teamsst/Video/QuantifiedTeam2Printable.aspx?iTeamID=2375&amp;iSeasonID=2020&amp;iGameSubTypeID=83&amp;offensive=1&amp;pergame=0" TargetMode="External"/><Relationship Id="rId257" Type="http://schemas.openxmlformats.org/officeDocument/2006/relationships/hyperlink" Target="https://www.synergysportstech.com/Synergy/Sport/Basketball/web/teamsst/Video/QuantifiedTeam2Printable.aspx?iTeamID=2361&amp;iSeasonID=2020&amp;iGameSubTypeID=83&amp;offensive=1&amp;pergame=0" TargetMode="External"/><Relationship Id="rId422" Type="http://schemas.openxmlformats.org/officeDocument/2006/relationships/hyperlink" Target="https://www.synergysportstech.com/Synergy/Sport/Basketball/web/teamsst/Video/QuantifiedTeam2Printable.aspx?iTeamID=985&amp;iSeasonID=2020&amp;iGameSubTypeID=83&amp;offensive=0&amp;pergame=0" TargetMode="External"/><Relationship Id="rId464" Type="http://schemas.openxmlformats.org/officeDocument/2006/relationships/hyperlink" Target="https://www.synergysportstech.com/Synergy/Sport/Basketball/web/teamsst/Video/QuantifiedTeam2Printable.aspx?iTeamID=2256&amp;iSeasonID=2020&amp;iGameSubTypeID=83&amp;offensive=0&amp;pergame=0" TargetMode="External"/><Relationship Id="rId299" Type="http://schemas.openxmlformats.org/officeDocument/2006/relationships/hyperlink" Target="https://www.synergysportstech.com/Synergy/Sport/Basketball/web/teamsst/Video/QuantifiedTeam2Printable.aspx?iTeamID=2196&amp;iSeasonID=2020&amp;iGameSubTypeID=83&amp;offensive=1&amp;pergame=0" TargetMode="External"/><Relationship Id="rId63" Type="http://schemas.openxmlformats.org/officeDocument/2006/relationships/hyperlink" Target="https://www.synergysportstech.com/Synergy/Sport/Basketball/web/teamsst/Video/QuantifiedTeam2Printable.aspx?iTeamID=2382&amp;iSeasonID=2020&amp;iGameSubTypeID=83&amp;offensive=1&amp;pergame=0" TargetMode="External"/><Relationship Id="rId159" Type="http://schemas.openxmlformats.org/officeDocument/2006/relationships/hyperlink" Target="https://www.synergysportstech.com/Synergy/Sport/Basketball/web/teamsst/Video/QuantifiedTeam2Printable.aspx?iTeamID=2318&amp;iSeasonID=2020&amp;iGameSubTypeID=83&amp;offensive=1&amp;pergame=0" TargetMode="External"/><Relationship Id="rId366" Type="http://schemas.openxmlformats.org/officeDocument/2006/relationships/hyperlink" Target="https://www.synergysportstech.com/Synergy/Sport/Basketball/web/teamsst/Video/QuantifiedTeam2Printable.aspx?iTeamID=2105&amp;iSeasonID=2020&amp;iGameSubTypeID=83&amp;offensive=0&amp;pergame=0" TargetMode="External"/><Relationship Id="rId573" Type="http://schemas.openxmlformats.org/officeDocument/2006/relationships/hyperlink" Target="https://www.synergysportstech.com/Synergy/Sport/Basketball/web/teamsst/Video/QuantifiedTeam2Printable.aspx?iTeamID=2073&amp;iSeasonID=2020&amp;iGameSubTypeID=83&amp;offensive=1&amp;pergame=0" TargetMode="External"/><Relationship Id="rId226" Type="http://schemas.openxmlformats.org/officeDocument/2006/relationships/hyperlink" Target="https://www.synergysportstech.com/Synergy/Sport/Basketball/web/teamsst/Video/QuantifiedTeam2Printable.aspx?iTeamID=2138&amp;iSeasonID=2020&amp;iGameSubTypeID=83&amp;offensive=0&amp;pergame=0" TargetMode="External"/><Relationship Id="rId433" Type="http://schemas.openxmlformats.org/officeDocument/2006/relationships/hyperlink" Target="https://www.synergysportstech.com/Synergy/Sport/Basketball/web/teamsst/Video/QuantifiedTeam2Printable.aspx?iTeamID=2219&amp;iSeasonID=2020&amp;iGameSubTypeID=83&amp;offensive=1&amp;pergame=0" TargetMode="External"/><Relationship Id="rId640" Type="http://schemas.openxmlformats.org/officeDocument/2006/relationships/hyperlink" Target="https://www.synergysportstech.com/Synergy/Sport/Basketball/web/teamsst/Video/QuantifiedTeam2Printable.aspx?iTeamID=2111&amp;iSeasonID=2020&amp;iGameSubTypeID=83&amp;offensive=0&amp;pergame=0" TargetMode="External"/><Relationship Id="rId74" Type="http://schemas.openxmlformats.org/officeDocument/2006/relationships/hyperlink" Target="https://www.synergysportstech.com/Synergy/Sport/Basketball/web/teamsst/Video/QuantifiedTeam2Printable.aspx?iTeamID=2154&amp;iSeasonID=2020&amp;iGameSubTypeID=83&amp;offensive=0&amp;pergame=0" TargetMode="External"/><Relationship Id="rId377" Type="http://schemas.openxmlformats.org/officeDocument/2006/relationships/hyperlink" Target="https://www.synergysportstech.com/Synergy/Sport/Basketball/web/teamsst/Video/QuantifiedTeam2Printable.aspx?iTeamID=2331&amp;iSeasonID=2020&amp;iGameSubTypeID=83&amp;offensive=1&amp;pergame=0" TargetMode="External"/><Relationship Id="rId500" Type="http://schemas.openxmlformats.org/officeDocument/2006/relationships/hyperlink" Target="https://www.synergysportstech.com/Synergy/Sport/Basketball/web/teamsst/Video/QuantifiedTeam2Printable.aspx?iTeamID=2063&amp;iSeasonID=2020&amp;iGameSubTypeID=83&amp;offensive=0&amp;pergame=0" TargetMode="External"/><Relationship Id="rId584" Type="http://schemas.openxmlformats.org/officeDocument/2006/relationships/hyperlink" Target="https://www.synergysportstech.com/Synergy/Sport/Basketball/web/teamsst/Video/QuantifiedTeam2Printable.aspx?iTeamID=2065&amp;iSeasonID=2020&amp;iGameSubTypeID=83&amp;offensive=0&amp;pergame=0" TargetMode="External"/><Relationship Id="rId5" Type="http://schemas.openxmlformats.org/officeDocument/2006/relationships/hyperlink" Target="https://www.synergysportstech.com/Synergy/Sport/Basketball/web/teamsst/Video/QuantifiedTeam2Printable.aspx?iTeamID=2074&amp;iSeasonID=2020&amp;iGameSubTypeID=83&amp;offensive=1&amp;pergame=0" TargetMode="External"/><Relationship Id="rId237" Type="http://schemas.openxmlformats.org/officeDocument/2006/relationships/hyperlink" Target="https://www.synergysportstech.com/Synergy/Sport/Basketball/web/teamsst/Video/QuantifiedTeam2Printable.aspx?iTeamID=2285&amp;iSeasonID=2020&amp;iGameSubTypeID=83&amp;offensive=1&amp;pergame=0" TargetMode="External"/><Relationship Id="rId444" Type="http://schemas.openxmlformats.org/officeDocument/2006/relationships/hyperlink" Target="https://www.synergysportstech.com/Synergy/Sport/Basketball/web/teamsst/Video/QuantifiedTeam2Printable.aspx?iTeamID=2389&amp;iSeasonID=2020&amp;iGameSubTypeID=83&amp;offensive=0&amp;pergame=0" TargetMode="External"/><Relationship Id="rId651" Type="http://schemas.openxmlformats.org/officeDocument/2006/relationships/hyperlink" Target="https://www.synergysportstech.com/Synergy/Sport/Basketball/web/teamsst/Video/QuantifiedTeam2Printable.aspx?iTeamID=1329&amp;iSeasonID=2020&amp;iGameSubTypeID=83&amp;offensive=1&amp;pergame=0" TargetMode="External"/><Relationship Id="rId290" Type="http://schemas.openxmlformats.org/officeDocument/2006/relationships/hyperlink" Target="https://www.synergysportstech.com/Synergy/Sport/Basketball/web/teamsst/Video/QuantifiedTeam2Printable.aspx?iTeamID=2342&amp;iSeasonID=2020&amp;iGameSubTypeID=83&amp;offensive=0&amp;pergame=0" TargetMode="External"/><Relationship Id="rId304" Type="http://schemas.openxmlformats.org/officeDocument/2006/relationships/hyperlink" Target="https://www.synergysportstech.com/Synergy/Sport/Basketball/web/teamsst/Video/QuantifiedTeam2Printable.aspx?iTeamID=2353&amp;iSeasonID=2020&amp;iGameSubTypeID=83&amp;offensive=0&amp;pergame=0" TargetMode="External"/><Relationship Id="rId388" Type="http://schemas.openxmlformats.org/officeDocument/2006/relationships/hyperlink" Target="https://www.synergysportstech.com/Synergy/Sport/Basketball/web/teamsst/Video/QuantifiedTeam2Printable.aspx?iTeamID=973&amp;iSeasonID=2020&amp;iGameSubTypeID=83&amp;offensive=0&amp;pergame=0" TargetMode="External"/><Relationship Id="rId511" Type="http://schemas.openxmlformats.org/officeDocument/2006/relationships/hyperlink" Target="https://www.synergysportstech.com/Synergy/Sport/Basketball/web/teamsst/Video/QuantifiedTeam2Printable.aspx?iTeamID=2105&amp;iSeasonID=2020&amp;iGameSubTypeID=83&amp;offensive=1&amp;pergame=0" TargetMode="External"/><Relationship Id="rId609" Type="http://schemas.openxmlformats.org/officeDocument/2006/relationships/hyperlink" Target="https://www.synergysportstech.com/Synergy/Sport/Basketball/web/teamsst/Video/QuantifiedTeam2Printable.aspx?iTeamID=2084&amp;iSeasonID=2020&amp;iGameSubTypeID=83&amp;offensive=1&amp;pergame=0" TargetMode="External"/><Relationship Id="rId85" Type="http://schemas.openxmlformats.org/officeDocument/2006/relationships/hyperlink" Target="https://www.synergysportstech.com/Synergy/Sport/Basketball/web/teamsst/Video/QuantifiedTeam2Printable.aspx?iTeamID=2229&amp;iSeasonID=2020&amp;iGameSubTypeID=83&amp;offensive=1&amp;pergame=0" TargetMode="External"/><Relationship Id="rId150" Type="http://schemas.openxmlformats.org/officeDocument/2006/relationships/hyperlink" Target="https://www.synergysportstech.com/Synergy/Sport/Basketball/web/teamsst/Video/QuantifiedTeam2Printable.aspx?iTeamID=2142&amp;iSeasonID=2020&amp;iGameSubTypeID=83&amp;offensive=0&amp;pergame=0" TargetMode="External"/><Relationship Id="rId595" Type="http://schemas.openxmlformats.org/officeDocument/2006/relationships/hyperlink" Target="https://www.synergysportstech.com/Synergy/Sport/Basketball/web/teamsst/Video/QuantifiedTeam2Printable.aspx?iTeamID=2225&amp;iSeasonID=2020&amp;iGameSubTypeID=83&amp;offensive=1&amp;pergame=0" TargetMode="External"/><Relationship Id="rId248" Type="http://schemas.openxmlformats.org/officeDocument/2006/relationships/hyperlink" Target="https://www.synergysportstech.com/Synergy/Sport/Basketball/web/teamsst/Video/QuantifiedTeam2Printable.aspx?iTeamID=2071&amp;iSeasonID=2020&amp;iGameSubTypeID=83&amp;offensive=0&amp;pergame=0" TargetMode="External"/><Relationship Id="rId455" Type="http://schemas.openxmlformats.org/officeDocument/2006/relationships/hyperlink" Target="https://www.synergysportstech.com/Synergy/Sport/Basketball/web/teamsst/Video/QuantifiedTeam2Printable.aspx?iTeamID=2308&amp;iSeasonID=2020&amp;iGameSubTypeID=83&amp;offensive=1&amp;pergame=0" TargetMode="External"/><Relationship Id="rId662" Type="http://schemas.openxmlformats.org/officeDocument/2006/relationships/hyperlink" Target="https://www.synergysportstech.com/Synergy/Sport/Basketball/web/teamsst/Video/QuantifiedTeam2Printable.aspx?iTeamID=2398&amp;iSeasonID=2020&amp;iGameSubTypeID=83&amp;offensive=0&amp;pergame=0" TargetMode="External"/><Relationship Id="rId12" Type="http://schemas.openxmlformats.org/officeDocument/2006/relationships/hyperlink" Target="https://www.synergysportstech.com/Synergy/Sport/Basketball/web/teamsst/Video/QuantifiedTeam2Printable.aspx?iTeamID=2081&amp;iSeasonID=2020&amp;iGameSubTypeID=83&amp;offensive=0&amp;pergame=0" TargetMode="External"/><Relationship Id="rId108" Type="http://schemas.openxmlformats.org/officeDocument/2006/relationships/hyperlink" Target="https://www.synergysportstech.com/Synergy/Sport/Basketball/web/teamsst/Video/QuantifiedTeam2Printable.aspx?iTeamID=2402&amp;iSeasonID=2020&amp;iGameSubTypeID=83&amp;offensive=0&amp;pergame=0" TargetMode="External"/><Relationship Id="rId315" Type="http://schemas.openxmlformats.org/officeDocument/2006/relationships/hyperlink" Target="https://www.synergysportstech.com/Synergy/Sport/Basketball/web/teamsst/Video/QuantifiedTeam2Printable.aspx?iTeamID=2265&amp;iSeasonID=2020&amp;iGameSubTypeID=83&amp;offensive=1&amp;pergame=0" TargetMode="External"/><Relationship Id="rId522" Type="http://schemas.openxmlformats.org/officeDocument/2006/relationships/hyperlink" Target="https://www.synergysportstech.com/Synergy/Sport/Basketball/web/teamsst/Video/QuantifiedTeam2Printable.aspx?iTeamID=2301&amp;iSeasonID=2020&amp;iGameSubTypeID=83&amp;offensive=0&amp;pergame=0" TargetMode="External"/><Relationship Id="rId96" Type="http://schemas.openxmlformats.org/officeDocument/2006/relationships/hyperlink" Target="https://www.synergysportstech.com/Synergy/Sport/Basketball/web/teamsst/Video/QuantifiedTeam2Printable.aspx?iTeamID=2129&amp;iSeasonID=2020&amp;iGameSubTypeID=83&amp;offensive=0&amp;pergame=0" TargetMode="External"/><Relationship Id="rId161" Type="http://schemas.openxmlformats.org/officeDocument/2006/relationships/hyperlink" Target="https://www.synergysportstech.com/Synergy/Sport/Basketball/web/teamsst/Video/QuantifiedTeam2Printable.aspx?iTeamID=2269&amp;iSeasonID=2020&amp;iGameSubTypeID=83&amp;offensive=1&amp;pergame=0" TargetMode="External"/><Relationship Id="rId399" Type="http://schemas.openxmlformats.org/officeDocument/2006/relationships/hyperlink" Target="https://www.synergysportstech.com/Synergy/Sport/Basketball/web/teamsst/Video/QuantifiedTeam2Printable.aspx?iTeamID=2291&amp;iSeasonID=2020&amp;iGameSubTypeID=83&amp;offensive=1&amp;pergame=0" TargetMode="External"/><Relationship Id="rId259" Type="http://schemas.openxmlformats.org/officeDocument/2006/relationships/hyperlink" Target="https://www.synergysportstech.com/Synergy/Sport/Basketball/web/teamsst/Video/QuantifiedTeam2Printable.aspx?iTeamID=2204&amp;iSeasonID=2020&amp;iGameSubTypeID=83&amp;offensive=1&amp;pergame=0" TargetMode="External"/><Relationship Id="rId466" Type="http://schemas.openxmlformats.org/officeDocument/2006/relationships/hyperlink" Target="https://www.synergysportstech.com/Synergy/Sport/Basketball/web/teamsst/Video/QuantifiedTeam2Printable.aspx?iTeamID=2158&amp;iSeasonID=2020&amp;iGameSubTypeID=83&amp;offensive=0&amp;pergame=0" TargetMode="External"/><Relationship Id="rId673" Type="http://schemas.openxmlformats.org/officeDocument/2006/relationships/hyperlink" Target="https://www.synergysportstech.com/Synergy/Sport/Basketball/web/teamsst/Video/QuantifiedTeam2Printable.aspx?iTeamID=2328&amp;iSeasonID=2020&amp;iGameSubTypeID=83&amp;offensive=1&amp;pergame=0" TargetMode="External"/><Relationship Id="rId23" Type="http://schemas.openxmlformats.org/officeDocument/2006/relationships/hyperlink" Target="https://www.synergysportstech.com/Synergy/Sport/Basketball/web/teamsst/Video/QuantifiedTeam2Printable.aspx?iTeamID=2282&amp;iSeasonID=2020&amp;iGameSubTypeID=83&amp;offensive=1&amp;pergame=0" TargetMode="External"/><Relationship Id="rId119" Type="http://schemas.openxmlformats.org/officeDocument/2006/relationships/hyperlink" Target="https://www.synergysportstech.com/Synergy/Sport/Basketball/web/teamsst/Video/QuantifiedTeam2Printable.aspx?iTeamID=2264&amp;iSeasonID=2020&amp;iGameSubTypeID=83&amp;offensive=1&amp;pergame=0" TargetMode="External"/><Relationship Id="rId326" Type="http://schemas.openxmlformats.org/officeDocument/2006/relationships/hyperlink" Target="https://www.synergysportstech.com/Synergy/Sport/Basketball/web/teamsst/Video/QuantifiedTeam2Printable.aspx?iTeamID=2332&amp;iSeasonID=2020&amp;iGameSubTypeID=83&amp;offensive=0&amp;pergame=0" TargetMode="External"/><Relationship Id="rId533" Type="http://schemas.openxmlformats.org/officeDocument/2006/relationships/hyperlink" Target="https://www.synergysportstech.com/Synergy/Sport/Basketball/web/teamsst/Video/QuantifiedTeam2Printable.aspx?iTeamID=2245&amp;iSeasonID=2020&amp;iGameSubTypeID=83&amp;offensive=1&amp;pergame=0" TargetMode="External"/><Relationship Id="rId172" Type="http://schemas.openxmlformats.org/officeDocument/2006/relationships/hyperlink" Target="https://www.synergysportstech.com/Synergy/Sport/Basketball/web/teamsst/Video/QuantifiedTeam2Printable.aspx?iTeamID=2147&amp;iSeasonID=2020&amp;iGameSubTypeID=83&amp;offensive=0&amp;pergame=0" TargetMode="External"/><Relationship Id="rId477" Type="http://schemas.openxmlformats.org/officeDocument/2006/relationships/hyperlink" Target="https://www.synergysportstech.com/Synergy/Sport/Basketball/web/teamsst/Video/QuantifiedTeam2Printable.aspx?iTeamID=2317&amp;iSeasonID=2020&amp;iGameSubTypeID=83&amp;offensive=1&amp;pergame=0" TargetMode="External"/><Relationship Id="rId600" Type="http://schemas.openxmlformats.org/officeDocument/2006/relationships/hyperlink" Target="https://www.synergysportstech.com/Synergy/Sport/Basketball/web/teamsst/Video/QuantifiedTeam2Printable.aspx?iTeamID=2186&amp;iSeasonID=2020&amp;iGameSubTypeID=83&amp;offensive=0&amp;pergame=0" TargetMode="External"/><Relationship Id="rId684" Type="http://schemas.openxmlformats.org/officeDocument/2006/relationships/hyperlink" Target="https://www.synergysportstech.com/Synergy/Sport/Basketball/web/teamsst/Video/QuantifiedTeam2Printable.aspx?iTeamID=2095&amp;iSeasonID=2020&amp;iGameSubTypeID=83&amp;offensive=0&amp;pergame=0" TargetMode="External"/><Relationship Id="rId337" Type="http://schemas.openxmlformats.org/officeDocument/2006/relationships/hyperlink" Target="https://www.synergysportstech.com/Synergy/Sport/Basketball/web/teamsst/Video/QuantifiedTeam2Printable.aspx?iTeamID=2127&amp;iSeasonID=2020&amp;iGameSubTypeID=83&amp;offensive=1&amp;pergame=0" TargetMode="External"/><Relationship Id="rId34" Type="http://schemas.openxmlformats.org/officeDocument/2006/relationships/hyperlink" Target="https://www.synergysportstech.com/Synergy/Sport/Basketball/web/teamsst/Video/QuantifiedTeam2Printable.aspx?iTeamID=5592&amp;iSeasonID=2020&amp;iGameSubTypeID=83&amp;offensive=0&amp;pergame=0" TargetMode="External"/><Relationship Id="rId544" Type="http://schemas.openxmlformats.org/officeDocument/2006/relationships/hyperlink" Target="https://www.synergysportstech.com/Synergy/Sport/Basketball/web/teamsst/Video/QuantifiedTeam2Printable.aspx?iTeamID=2371&amp;iSeasonID=2020&amp;iGameSubTypeID=83&amp;offensive=0&amp;pergame=0" TargetMode="External"/><Relationship Id="rId183" Type="http://schemas.openxmlformats.org/officeDocument/2006/relationships/hyperlink" Target="https://www.synergysportstech.com/Synergy/Sport/Basketball/web/teamsst/Video/QuantifiedTeam2Printable.aspx?iTeamID=979&amp;iSeasonID=2020&amp;iGameSubTypeID=83&amp;offensive=1&amp;pergame=0" TargetMode="External"/><Relationship Id="rId390" Type="http://schemas.openxmlformats.org/officeDocument/2006/relationships/hyperlink" Target="https://www.synergysportstech.com/Synergy/Sport/Basketball/web/teamsst/Video/QuantifiedTeam2Printable.aspx?iTeamID=983&amp;iSeasonID=2020&amp;iGameSubTypeID=83&amp;offensive=0&amp;pergame=0" TargetMode="External"/><Relationship Id="rId404" Type="http://schemas.openxmlformats.org/officeDocument/2006/relationships/hyperlink" Target="https://www.synergysportstech.com/Synergy/Sport/Basketball/web/teamsst/Video/QuantifiedTeam2Printable.aspx?iTeamID=2134&amp;iSeasonID=2020&amp;iGameSubTypeID=83&amp;offensive=0&amp;pergame=0" TargetMode="External"/><Relationship Id="rId611" Type="http://schemas.openxmlformats.org/officeDocument/2006/relationships/hyperlink" Target="https://www.synergysportstech.com/Synergy/Sport/Basketball/web/teamsst/Video/QuantifiedTeam2Printable.aspx?iTeamID=2216&amp;iSeasonID=2020&amp;iGameSubTypeID=83&amp;offensive=1&amp;pergame=0" TargetMode="External"/><Relationship Id="rId250" Type="http://schemas.openxmlformats.org/officeDocument/2006/relationships/hyperlink" Target="https://www.synergysportstech.com/Synergy/Sport/Basketball/web/teamsst/Video/QuantifiedTeam2Printable.aspx?iTeamID=2678&amp;iSeasonID=2020&amp;iGameSubTypeID=83&amp;offensive=0&amp;pergame=0" TargetMode="External"/><Relationship Id="rId488" Type="http://schemas.openxmlformats.org/officeDocument/2006/relationships/hyperlink" Target="https://www.synergysportstech.com/Synergy/Sport/Basketball/web/teamsst/Video/QuantifiedTeam2Printable.aspx?iTeamID=2329&amp;iSeasonID=2020&amp;iGameSubTypeID=83&amp;offensive=0&amp;pergame=0" TargetMode="External"/><Relationship Id="rId45" Type="http://schemas.openxmlformats.org/officeDocument/2006/relationships/hyperlink" Target="https://www.synergysportstech.com/Synergy/Sport/Basketball/web/teamsst/Video/QuantifiedTeam2Printable.aspx?iTeamID=2347&amp;iSeasonID=2020&amp;iGameSubTypeID=83&amp;offensive=1&amp;pergame=0" TargetMode="External"/><Relationship Id="rId110" Type="http://schemas.openxmlformats.org/officeDocument/2006/relationships/hyperlink" Target="https://www.synergysportstech.com/Synergy/Sport/Basketball/web/teamsst/Video/QuantifiedTeam2Printable.aspx?iTeamID=2128&amp;iSeasonID=2020&amp;iGameSubTypeID=83&amp;offensive=0&amp;pergame=0" TargetMode="External"/><Relationship Id="rId348" Type="http://schemas.openxmlformats.org/officeDocument/2006/relationships/hyperlink" Target="https://www.synergysportstech.com/Synergy/Sport/Basketball/web/teamsst/Video/QuantifiedTeam2Printable.aspx?iTeamID=2276&amp;iSeasonID=2020&amp;iGameSubTypeID=83&amp;offensive=0&amp;pergame=0" TargetMode="External"/><Relationship Id="rId555" Type="http://schemas.openxmlformats.org/officeDocument/2006/relationships/hyperlink" Target="https://www.synergysportstech.com/Synergy/Sport/Basketball/web/teamsst/Video/QuantifiedTeam2Printable.aspx?iTeamID=2253&amp;iSeasonID=2020&amp;iGameSubTypeID=83&amp;offensive=1&amp;pergame=0" TargetMode="External"/><Relationship Id="rId194" Type="http://schemas.openxmlformats.org/officeDocument/2006/relationships/hyperlink" Target="https://www.synergysportstech.com/Synergy/Sport/Basketball/web/teamsst/Video/QuantifiedTeam2Printable.aspx?iTeamID=2090&amp;iSeasonID=2020&amp;iGameSubTypeID=83&amp;offensive=0&amp;pergame=0" TargetMode="External"/><Relationship Id="rId208" Type="http://schemas.openxmlformats.org/officeDocument/2006/relationships/hyperlink" Target="https://www.synergysportstech.com/Synergy/Sport/Basketball/web/teamsst/Video/QuantifiedTeam2Printable.aspx?iTeamID=4973&amp;iSeasonID=2020&amp;iGameSubTypeID=83&amp;offensive=0&amp;pergame=0" TargetMode="External"/><Relationship Id="rId415" Type="http://schemas.openxmlformats.org/officeDocument/2006/relationships/hyperlink" Target="https://www.synergysportstech.com/Synergy/Sport/Basketball/web/teamsst/Video/QuantifiedTeam2Printable.aspx?iTeamID=2199&amp;iSeasonID=2020&amp;iGameSubTypeID=83&amp;offensive=1&amp;pergame=0" TargetMode="External"/><Relationship Id="rId622" Type="http://schemas.openxmlformats.org/officeDocument/2006/relationships/hyperlink" Target="https://www.synergysportstech.com/Synergy/Sport/Basketball/web/teamsst/Video/QuantifiedTeam2Printable.aspx?iTeamID=2100&amp;iSeasonID=2020&amp;iGameSubTypeID=83&amp;offensive=0&amp;pergame=0" TargetMode="External"/><Relationship Id="rId261" Type="http://schemas.openxmlformats.org/officeDocument/2006/relationships/hyperlink" Target="https://www.synergysportstech.com/Synergy/Sport/Basketball/web/teamsst/Video/QuantifiedTeam2Printable.aspx?iTeamID=2128&amp;iSeasonID=2020&amp;iGameSubTypeID=83&amp;offensive=1&amp;pergame=0" TargetMode="External"/><Relationship Id="rId499" Type="http://schemas.openxmlformats.org/officeDocument/2006/relationships/hyperlink" Target="https://www.synergysportstech.com/Synergy/Sport/Basketball/web/teamsst/Video/QuantifiedTeam2Printable.aspx?iTeamID=2407&amp;iSeasonID=2020&amp;iGameSubTypeID=83&amp;offensive=1&amp;pergame=0" TargetMode="External"/><Relationship Id="rId56" Type="http://schemas.openxmlformats.org/officeDocument/2006/relationships/hyperlink" Target="https://www.synergysportstech.com/Synergy/Sport/Basketball/web/teamsst/Video/QuantifiedTeam2Printable.aspx?iTeamID=2226&amp;iSeasonID=2020&amp;iGameSubTypeID=83&amp;offensive=0&amp;pergame=0" TargetMode="External"/><Relationship Id="rId359" Type="http://schemas.openxmlformats.org/officeDocument/2006/relationships/hyperlink" Target="https://www.synergysportstech.com/Synergy/Sport/Basketball/web/teamsst/Video/QuantifiedTeam2Printable.aspx?iTeamID=2149&amp;iSeasonID=2020&amp;iGameSubTypeID=83&amp;offensive=1&amp;pergame=0" TargetMode="External"/><Relationship Id="rId566" Type="http://schemas.openxmlformats.org/officeDocument/2006/relationships/hyperlink" Target="https://www.synergysportstech.com/Synergy/Sport/Basketball/web/teamsst/Video/QuantifiedTeam2Printable.aspx?iTeamID=2141&amp;iSeasonID=2020&amp;iGameSubTypeID=83&amp;offensive=0&amp;pergame=0" TargetMode="External"/><Relationship Id="rId121" Type="http://schemas.openxmlformats.org/officeDocument/2006/relationships/hyperlink" Target="https://www.synergysportstech.com/Synergy/Sport/Basketball/web/teamsst/Video/QuantifiedTeam2Printable.aspx?iTeamID=2345&amp;iSeasonID=2020&amp;iGameSubTypeID=83&amp;offensive=1&amp;pergame=0" TargetMode="External"/><Relationship Id="rId219" Type="http://schemas.openxmlformats.org/officeDocument/2006/relationships/hyperlink" Target="https://www.synergysportstech.com/Synergy/Sport/Basketball/web/teamsst/Video/QuantifiedTeam2Printable.aspx?iTeamID=998&amp;iSeasonID=2020&amp;iGameSubTypeID=83&amp;offensive=1&amp;pergame=0" TargetMode="External"/><Relationship Id="rId426" Type="http://schemas.openxmlformats.org/officeDocument/2006/relationships/hyperlink" Target="https://www.synergysportstech.com/Synergy/Sport/Basketball/web/teamsst/Video/QuantifiedTeam2Printable.aspx?iTeamID=2397&amp;iSeasonID=2020&amp;iGameSubTypeID=83&amp;offensive=0&amp;pergame=0" TargetMode="External"/><Relationship Id="rId633" Type="http://schemas.openxmlformats.org/officeDocument/2006/relationships/hyperlink" Target="https://www.synergysportstech.com/Synergy/Sport/Basketball/web/teamsst/Video/QuantifiedTeam2Printable.aspx?iTeamID=2256&amp;iSeasonID=2020&amp;iGameSubTypeID=83&amp;offensive=1&amp;pergame=0" TargetMode="External"/><Relationship Id="rId67" Type="http://schemas.openxmlformats.org/officeDocument/2006/relationships/hyperlink" Target="https://www.synergysportstech.com/Synergy/Sport/Basketball/web/teamsst/Video/QuantifiedTeam2Printable.aspx?iTeamID=2201&amp;iSeasonID=2020&amp;iGameSubTypeID=83&amp;offensive=1&amp;pergame=0" TargetMode="External"/><Relationship Id="rId272" Type="http://schemas.openxmlformats.org/officeDocument/2006/relationships/hyperlink" Target="https://www.synergysportstech.com/Synergy/Sport/Basketball/web/teamsst/Video/QuantifiedTeam2Printable.aspx?iTeamID=2376&amp;iSeasonID=2020&amp;iGameSubTypeID=83&amp;offensive=0&amp;pergame=0" TargetMode="External"/><Relationship Id="rId577" Type="http://schemas.openxmlformats.org/officeDocument/2006/relationships/hyperlink" Target="https://www.synergysportstech.com/Synergy/Sport/Basketball/web/teamsst/Video/QuantifiedTeam2Printable.aspx?iTeamID=2257&amp;iSeasonID=2020&amp;iGameSubTypeID=83&amp;offensive=1&amp;pergame=0" TargetMode="External"/><Relationship Id="rId132" Type="http://schemas.openxmlformats.org/officeDocument/2006/relationships/hyperlink" Target="https://www.synergysportstech.com/Synergy/Sport/Basketball/web/teamsst/Video/QuantifiedTeam2Printable.aspx?iTeamID=2191&amp;iSeasonID=2020&amp;iGameSubTypeID=83&amp;offensive=0&amp;pergame=0" TargetMode="External"/><Relationship Id="rId437" Type="http://schemas.openxmlformats.org/officeDocument/2006/relationships/hyperlink" Target="https://www.synergysportstech.com/Synergy/Sport/Basketball/web/teamsst/Video/QuantifiedTeam2Printable.aspx?iTeamID=2174&amp;iSeasonID=2020&amp;iGameSubTypeID=83&amp;offensive=1&amp;pergame=0" TargetMode="External"/><Relationship Id="rId644" Type="http://schemas.openxmlformats.org/officeDocument/2006/relationships/hyperlink" Target="https://www.synergysportstech.com/Synergy/Sport/Basketball/web/teamsst/Video/QuantifiedTeam2Printable.aspx?iTeamID=3179&amp;iSeasonID=2020&amp;iGameSubTypeID=83&amp;offensive=0&amp;pergame=0" TargetMode="External"/><Relationship Id="rId283" Type="http://schemas.openxmlformats.org/officeDocument/2006/relationships/hyperlink" Target="https://www.synergysportstech.com/Synergy/Sport/Basketball/web/teamsst/Video/QuantifiedTeam2Printable.aspx?iTeamID=985&amp;iSeasonID=2020&amp;iGameSubTypeID=83&amp;offensive=1&amp;pergame=0" TargetMode="External"/><Relationship Id="rId490" Type="http://schemas.openxmlformats.org/officeDocument/2006/relationships/hyperlink" Target="https://www.synergysportstech.com/Synergy/Sport/Basketball/web/teamsst/Video/QuantifiedTeam2Printable.aspx?iTeamID=2315&amp;iSeasonID=2020&amp;iGameSubTypeID=83&amp;offensive=0&amp;pergame=0" TargetMode="External"/><Relationship Id="rId504" Type="http://schemas.openxmlformats.org/officeDocument/2006/relationships/hyperlink" Target="https://www.synergysportstech.com/Synergy/Sport/Basketball/web/teamsst/Video/QuantifiedTeam2Printable.aspx?iTeamID=2264&amp;iSeasonID=2020&amp;iGameSubTypeID=83&amp;offensive=0&amp;pergame=0" TargetMode="External"/><Relationship Id="rId78" Type="http://schemas.openxmlformats.org/officeDocument/2006/relationships/hyperlink" Target="https://www.synergysportstech.com/Synergy/Sport/Basketball/web/teamsst/Video/QuantifiedTeam2Printable.aspx?iTeamID=1323&amp;iSeasonID=2020&amp;iGameSubTypeID=83&amp;offensive=0&amp;pergame=0" TargetMode="External"/><Relationship Id="rId143" Type="http://schemas.openxmlformats.org/officeDocument/2006/relationships/hyperlink" Target="https://www.synergysportstech.com/Synergy/Sport/Basketball/web/teamsst/Video/QuantifiedTeam2Printable.aspx?iTeamID=2234&amp;iSeasonID=2020&amp;iGameSubTypeID=83&amp;offensive=1&amp;pergame=0" TargetMode="External"/><Relationship Id="rId350" Type="http://schemas.openxmlformats.org/officeDocument/2006/relationships/hyperlink" Target="https://www.synergysportstech.com/Synergy/Sport/Basketball/web/teamsst/Video/QuantifiedTeam2Printable.aspx?iTeamID=2239&amp;iSeasonID=2020&amp;iGameSubTypeID=83&amp;offensive=0&amp;pergame=0" TargetMode="External"/><Relationship Id="rId588" Type="http://schemas.openxmlformats.org/officeDocument/2006/relationships/hyperlink" Target="https://www.synergysportstech.com/Synergy/Sport/Basketball/web/teamsst/Video/QuantifiedTeam2Printable.aspx?iTeamID=2127&amp;iSeasonID=2020&amp;iGameSubTypeID=83&amp;offensive=0&amp;pergame=0" TargetMode="External"/><Relationship Id="rId9" Type="http://schemas.openxmlformats.org/officeDocument/2006/relationships/hyperlink" Target="https://www.synergysportstech.com/Synergy/Sport/Basketball/web/teamsst/Video/QuantifiedTeam2Printable.aspx?iTeamID=2121&amp;iSeasonID=2020&amp;iGameSubTypeID=83&amp;offensive=1&amp;pergame=0" TargetMode="External"/><Relationship Id="rId210" Type="http://schemas.openxmlformats.org/officeDocument/2006/relationships/hyperlink" Target="https://www.synergysportstech.com/Synergy/Sport/Basketball/web/teamsst/Video/QuantifiedTeam2Printable.aspx?iTeamID=2307&amp;iSeasonID=2020&amp;iGameSubTypeID=83&amp;offensive=0&amp;pergame=0" TargetMode="External"/><Relationship Id="rId448" Type="http://schemas.openxmlformats.org/officeDocument/2006/relationships/hyperlink" Target="https://www.synergysportstech.com/Synergy/Sport/Basketball/web/teamsst/Video/QuantifiedTeam2Printable.aspx?iTeamID=981&amp;iSeasonID=2020&amp;iGameSubTypeID=83&amp;offensive=0&amp;pergame=0" TargetMode="External"/><Relationship Id="rId655" Type="http://schemas.openxmlformats.org/officeDocument/2006/relationships/hyperlink" Target="https://www.synergysportstech.com/Synergy/Sport/Basketball/web/teamsst/Video/QuantifiedTeam2Printable.aspx?iTeamID=2248&amp;iSeasonID=2020&amp;iGameSubTypeID=83&amp;offensive=1&amp;pergame=0" TargetMode="External"/><Relationship Id="rId294" Type="http://schemas.openxmlformats.org/officeDocument/2006/relationships/hyperlink" Target="https://www.synergysportstech.com/Synergy/Sport/Basketball/web/teamsst/Video/QuantifiedTeam2Printable.aspx?iTeamID=2149&amp;iSeasonID=2020&amp;iGameSubTypeID=83&amp;offensive=0&amp;pergame=0" TargetMode="External"/><Relationship Id="rId308" Type="http://schemas.openxmlformats.org/officeDocument/2006/relationships/hyperlink" Target="https://www.synergysportstech.com/Synergy/Sport/Basketball/web/teamsst/Video/QuantifiedTeam2Printable.aspx?iTeamID=2219&amp;iSeasonID=2020&amp;iGameSubTypeID=83&amp;offensive=0&amp;pergame=0" TargetMode="External"/><Relationship Id="rId515" Type="http://schemas.openxmlformats.org/officeDocument/2006/relationships/hyperlink" Target="https://www.synergysportstech.com/Synergy/Sport/Basketball/web/teamsst/Video/QuantifiedTeam2Printable.aspx?iTeamID=2301&amp;iSeasonID=2020&amp;iGameSubTypeID=83&amp;offensive=1&amp;pergame=0" TargetMode="External"/><Relationship Id="rId89" Type="http://schemas.openxmlformats.org/officeDocument/2006/relationships/hyperlink" Target="https://www.synergysportstech.com/Synergy/Sport/Basketball/web/teamsst/Video/QuantifiedTeam2Printable.aspx?iTeamID=2389&amp;iSeasonID=2020&amp;iGameSubTypeID=83&amp;offensive=1&amp;pergame=0" TargetMode="External"/><Relationship Id="rId154" Type="http://schemas.openxmlformats.org/officeDocument/2006/relationships/hyperlink" Target="https://www.synergysportstech.com/Synergy/Sport/Basketball/web/teamsst/Video/QuantifiedTeam2Printable.aspx?iTeamID=2088&amp;iSeasonID=2020&amp;iGameSubTypeID=83&amp;offensive=0&amp;pergame=0" TargetMode="External"/><Relationship Id="rId361" Type="http://schemas.openxmlformats.org/officeDocument/2006/relationships/hyperlink" Target="https://www.synergysportstech.com/Synergy/Sport/Basketball/web/teamsst/Video/QuantifiedTeam2Printable.aspx?iTeamID=2393&amp;iSeasonID=2020&amp;iGameSubTypeID=83&amp;offensive=1&amp;pergame=0" TargetMode="External"/><Relationship Id="rId599" Type="http://schemas.openxmlformats.org/officeDocument/2006/relationships/hyperlink" Target="https://www.synergysportstech.com/Synergy/Sport/Basketball/web/teamsst/Video/QuantifiedTeam2Printable.aspx?iTeamID=2368&amp;iSeasonID=2020&amp;iGameSubTypeID=83&amp;offensive=1&amp;pergame=0" TargetMode="External"/><Relationship Id="rId459" Type="http://schemas.openxmlformats.org/officeDocument/2006/relationships/hyperlink" Target="https://www.synergysportstech.com/Synergy/Sport/Basketball/web/teamsst/Video/QuantifiedTeam2Printable.aspx?iTeamID=2200&amp;iSeasonID=2020&amp;iGameSubTypeID=83&amp;offensive=1&amp;pergame=0" TargetMode="External"/><Relationship Id="rId666" Type="http://schemas.openxmlformats.org/officeDocument/2006/relationships/hyperlink" Target="https://www.synergysportstech.com/Synergy/Sport/Basketball/web/teamsst/Video/QuantifiedTeam2Printable.aspx?iTeamID=2187&amp;iSeasonID=2020&amp;iGameSubTypeID=83&amp;offensive=0&amp;pergame=0" TargetMode="External"/><Relationship Id="rId16" Type="http://schemas.openxmlformats.org/officeDocument/2006/relationships/hyperlink" Target="https://www.synergysportstech.com/Synergy/Sport/Basketball/web/teamsst/Video/QuantifiedTeam2Printable.aspx?iTeamID=2341&amp;iSeasonID=2020&amp;iGameSubTypeID=83&amp;offensive=0&amp;pergame=0" TargetMode="External"/><Relationship Id="rId221" Type="http://schemas.openxmlformats.org/officeDocument/2006/relationships/hyperlink" Target="https://www.synergysportstech.com/Synergy/Sport/Basketball/web/teamsst/Video/QuantifiedTeam2Printable.aspx?iTeamID=2403&amp;iSeasonID=2020&amp;iGameSubTypeID=83&amp;offensive=1&amp;pergame=0" TargetMode="External"/><Relationship Id="rId319" Type="http://schemas.openxmlformats.org/officeDocument/2006/relationships/hyperlink" Target="https://www.synergysportstech.com/Synergy/Sport/Basketball/web/teamsst/Video/QuantifiedTeam2Printable.aspx?iTeamID=974&amp;iSeasonID=2020&amp;iGameSubTypeID=83&amp;offensive=1&amp;pergame=0" TargetMode="External"/><Relationship Id="rId526" Type="http://schemas.openxmlformats.org/officeDocument/2006/relationships/hyperlink" Target="https://www.synergysportstech.com/Synergy/Sport/Basketball/web/teamsst/Video/QuantifiedTeam2Printable.aspx?iTeamID=990&amp;iSeasonID=2020&amp;iGameSubTypeID=83&amp;offensive=0&amp;pergame=0" TargetMode="External"/><Relationship Id="rId165" Type="http://schemas.openxmlformats.org/officeDocument/2006/relationships/hyperlink" Target="https://www.synergysportstech.com/Synergy/Sport/Basketball/web/teamsst/Video/QuantifiedTeam2Printable.aspx?iTeamID=3526&amp;iSeasonID=2020&amp;iGameSubTypeID=83&amp;offensive=1&amp;pergame=0" TargetMode="External"/><Relationship Id="rId372" Type="http://schemas.openxmlformats.org/officeDocument/2006/relationships/hyperlink" Target="https://www.synergysportstech.com/Synergy/Sport/Basketball/web/teamsst/Video/QuantifiedTeam2Printable.aspx?iTeamID=2249&amp;iSeasonID=2020&amp;iGameSubTypeID=83&amp;offensive=0&amp;pergame=0" TargetMode="External"/><Relationship Id="rId677" Type="http://schemas.openxmlformats.org/officeDocument/2006/relationships/hyperlink" Target="https://www.synergysportstech.com/Synergy/Sport/Basketball/web/teamsst/Video/QuantifiedTeam2Printable.aspx?iTeamID=984&amp;iSeasonID=2020&amp;iGameSubTypeID=83&amp;offensive=1&amp;pergame=0" TargetMode="External"/><Relationship Id="rId232" Type="http://schemas.openxmlformats.org/officeDocument/2006/relationships/hyperlink" Target="https://www.synergysportstech.com/Synergy/Sport/Basketball/web/teamsst/Video/QuantifiedTeam2Printable.aspx?iTeamID=2395&amp;iSeasonID=2020&amp;iGameSubTypeID=83&amp;offensive=0&amp;pergame=0" TargetMode="External"/><Relationship Id="rId27" Type="http://schemas.openxmlformats.org/officeDocument/2006/relationships/hyperlink" Target="https://www.synergysportstech.com/Synergy/Sport/Basketball/web/teamsst/Video/QuantifiedTeam2Printable.aspx?iTeamID=2338&amp;iSeasonID=2020&amp;iGameSubTypeID=83&amp;offensive=1&amp;pergame=0" TargetMode="External"/><Relationship Id="rId537" Type="http://schemas.openxmlformats.org/officeDocument/2006/relationships/hyperlink" Target="https://www.synergysportstech.com/Synergy/Sport/Basketball/web/teamsst/Video/QuantifiedTeam2Printable.aspx?iTeamID=2280&amp;iSeasonID=2020&amp;iGameSubTypeID=83&amp;offensive=1&amp;pergame=0" TargetMode="External"/><Relationship Id="rId80" Type="http://schemas.openxmlformats.org/officeDocument/2006/relationships/hyperlink" Target="https://www.synergysportstech.com/Synergy/Sport/Basketball/web/teamsst/Video/QuantifiedTeam2Printable.aspx?iTeamID=2248&amp;iSeasonID=2020&amp;iGameSubTypeID=83&amp;offensive=0&amp;pergame=0" TargetMode="External"/><Relationship Id="rId176" Type="http://schemas.openxmlformats.org/officeDocument/2006/relationships/hyperlink" Target="https://www.synergysportstech.com/Synergy/Sport/Basketball/web/teamsst/Video/QuantifiedTeam2Printable.aspx?iTeamID=2115&amp;iSeasonID=2020&amp;iGameSubTypeID=83&amp;offensive=0&amp;pergame=0" TargetMode="External"/><Relationship Id="rId383" Type="http://schemas.openxmlformats.org/officeDocument/2006/relationships/hyperlink" Target="https://www.synergysportstech.com/Synergy/Sport/Basketball/web/teamsst/Video/QuantifiedTeam2Printable.aspx?iTeamID=2099&amp;iSeasonID=2020&amp;iGameSubTypeID=83&amp;offensive=1&amp;pergame=0" TargetMode="External"/><Relationship Id="rId590" Type="http://schemas.openxmlformats.org/officeDocument/2006/relationships/hyperlink" Target="https://www.synergysportstech.com/Synergy/Sport/Basketball/web/teamsst/Video/QuantifiedTeam2Printable.aspx?iTeamID=964&amp;iSeasonID=2020&amp;iGameSubTypeID=83&amp;offensive=0&amp;pergame=0" TargetMode="External"/><Relationship Id="rId604" Type="http://schemas.openxmlformats.org/officeDocument/2006/relationships/hyperlink" Target="https://www.synergysportstech.com/Synergy/Sport/Basketball/web/teamsst/Video/QuantifiedTeam2Printable.aspx?iTeamID=2143&amp;iSeasonID=2020&amp;iGameSubTypeID=83&amp;offensive=0&amp;pergame=0" TargetMode="External"/><Relationship Id="rId243" Type="http://schemas.openxmlformats.org/officeDocument/2006/relationships/hyperlink" Target="https://www.synergysportstech.com/Synergy/Sport/Basketball/web/teamsst/Video/QuantifiedTeam2Printable.aspx?iTeamID=2206&amp;iSeasonID=2020&amp;iGameSubTypeID=83&amp;offensive=1&amp;pergame=0" TargetMode="External"/><Relationship Id="rId450" Type="http://schemas.openxmlformats.org/officeDocument/2006/relationships/hyperlink" Target="https://www.synergysportstech.com/Synergy/Sport/Basketball/web/teamsst/Video/QuantifiedTeam2Printable.aspx?iTeamID=2283&amp;iSeasonID=2020&amp;iGameSubTypeID=83&amp;offensive=0&amp;pergame=0" TargetMode="External"/><Relationship Id="rId38" Type="http://schemas.openxmlformats.org/officeDocument/2006/relationships/hyperlink" Target="https://www.synergysportstech.com/Synergy/Sport/Basketball/web/teamsst/Video/QuantifiedTeam2Printable.aspx?iTeamID=2322&amp;iSeasonID=2020&amp;iGameSubTypeID=83&amp;offensive=0&amp;pergame=0" TargetMode="External"/><Relationship Id="rId103" Type="http://schemas.openxmlformats.org/officeDocument/2006/relationships/hyperlink" Target="https://www.synergysportstech.com/Synergy/Sport/Basketball/web/teamsst/Video/QuantifiedTeam2Printable.aspx?iTeamID=2406&amp;iSeasonID=2020&amp;iGameSubTypeID=83&amp;offensive=1&amp;pergame=0" TargetMode="External"/><Relationship Id="rId310" Type="http://schemas.openxmlformats.org/officeDocument/2006/relationships/hyperlink" Target="https://www.synergysportstech.com/Synergy/Sport/Basketball/web/teamsst/Video/QuantifiedTeam2Printable.aspx?iTeamID=2360&amp;iSeasonID=2020&amp;iGameSubTypeID=83&amp;offensive=0&amp;pergame=0" TargetMode="External"/><Relationship Id="rId548" Type="http://schemas.openxmlformats.org/officeDocument/2006/relationships/hyperlink" Target="https://www.synergysportstech.com/Synergy/Sport/Basketball/web/teamsst/Video/QuantifiedTeam2Printable.aspx?iTeamID=2180&amp;iSeasonID=2020&amp;iGameSubTypeID=83&amp;offensive=0&amp;pergame=0" TargetMode="External"/><Relationship Id="rId91" Type="http://schemas.openxmlformats.org/officeDocument/2006/relationships/hyperlink" Target="https://www.synergysportstech.com/Synergy/Sport/Basketball/web/teamsst/Video/QuantifiedTeam2Printable.aspx?iTeamID=2243&amp;iSeasonID=2020&amp;iGameSubTypeID=83&amp;offensive=1&amp;pergame=0" TargetMode="External"/><Relationship Id="rId187" Type="http://schemas.openxmlformats.org/officeDocument/2006/relationships/hyperlink" Target="https://www.synergysportstech.com/Synergy/Sport/Basketball/web/teamsst/Video/QuantifiedTeam2Printable.aspx?iTeamID=2297&amp;iSeasonID=2020&amp;iGameSubTypeID=83&amp;offensive=1&amp;pergame=0" TargetMode="External"/><Relationship Id="rId394" Type="http://schemas.openxmlformats.org/officeDocument/2006/relationships/hyperlink" Target="https://www.synergysportstech.com/Synergy/Sport/Basketball/web/teamsst/Video/QuantifiedTeam2Printable.aspx?iTeamID=2178&amp;iSeasonID=2020&amp;iGameSubTypeID=83&amp;offensive=0&amp;pergame=0" TargetMode="External"/><Relationship Id="rId408" Type="http://schemas.openxmlformats.org/officeDocument/2006/relationships/hyperlink" Target="https://www.synergysportstech.com/Synergy/Sport/Basketball/web/teamsst/Video/QuantifiedTeam2Printable.aspx?iTeamID=2406&amp;iSeasonID=2020&amp;iGameSubTypeID=83&amp;offensive=0&amp;pergame=0" TargetMode="External"/><Relationship Id="rId615" Type="http://schemas.openxmlformats.org/officeDocument/2006/relationships/hyperlink" Target="https://www.synergysportstech.com/Synergy/Sport/Basketball/web/teamsst/Video/QuantifiedTeam2Printable.aspx?iTeamID=2290&amp;iSeasonID=2020&amp;iGameSubTypeID=83&amp;offensive=1&amp;pergame=0"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www.synergysportstech.com/Synergy/Sport/Basketball/web/teamsst/Video/QuantifiedTeam2Printable.aspx?iTeamID=2267&amp;iSeasonID=2020&amp;iGameSubTypeID=83&amp;offensive=1&amp;pergame=0" TargetMode="External"/><Relationship Id="rId671" Type="http://schemas.openxmlformats.org/officeDocument/2006/relationships/hyperlink" Target="https://www.synergysportstech.com/Synergy/Sport/Basketball/web/teamsst/Video/QuantifiedTeam2Printable.aspx?iTeamID=2158&amp;iSeasonID=2020&amp;iGameSubTypeID=83&amp;offensive=1&amp;pergame=0" TargetMode="External"/><Relationship Id="rId21" Type="http://schemas.openxmlformats.org/officeDocument/2006/relationships/hyperlink" Target="https://www.synergysportstech.com/Synergy/Sport/Basketball/web/teamsst/Video/QuantifiedTeam2Printable.aspx?iTeamID=2339&amp;iSeasonID=2020&amp;iGameSubTypeID=83&amp;offensive=1&amp;pergame=0" TargetMode="External"/><Relationship Id="rId324" Type="http://schemas.openxmlformats.org/officeDocument/2006/relationships/hyperlink" Target="https://www.synergysportstech.com/Synergy/Sport/Basketball/web/teamsst/Video/QuantifiedTeam2Printable.aspx?iTeamID=2238&amp;iSeasonID=2020&amp;iGameSubTypeID=83&amp;offensive=0&amp;pergame=0" TargetMode="External"/><Relationship Id="rId531" Type="http://schemas.openxmlformats.org/officeDocument/2006/relationships/hyperlink" Target="https://www.synergysportstech.com/Synergy/Sport/Basketball/web/teamsst/Video/QuantifiedTeam2Printable.aspx?iTeamID=2183&amp;iSeasonID=2020&amp;iGameSubTypeID=83&amp;offensive=1&amp;pergame=0" TargetMode="External"/><Relationship Id="rId629" Type="http://schemas.openxmlformats.org/officeDocument/2006/relationships/hyperlink" Target="https://www.synergysportstech.com/Synergy/Sport/Basketball/web/teamsst/Video/QuantifiedTeam2Printable.aspx?iTeamID=2235&amp;iSeasonID=2020&amp;iGameSubTypeID=83&amp;offensive=1&amp;pergame=0" TargetMode="External"/><Relationship Id="rId170" Type="http://schemas.openxmlformats.org/officeDocument/2006/relationships/hyperlink" Target="https://www.synergysportstech.com/Synergy/Sport/Basketball/web/teamsst/Video/QuantifiedTeam2Printable.aspx?iTeamID=2236&amp;iSeasonID=2020&amp;iGameSubTypeID=83&amp;offensive=0&amp;pergame=0" TargetMode="External"/><Relationship Id="rId268" Type="http://schemas.openxmlformats.org/officeDocument/2006/relationships/hyperlink" Target="https://www.synergysportstech.com/Synergy/Sport/Basketball/web/teamsst/Video/QuantifiedTeam2Printable.aspx?iTeamID=2079&amp;iSeasonID=2020&amp;iGameSubTypeID=83&amp;offensive=0&amp;pergame=0" TargetMode="External"/><Relationship Id="rId475" Type="http://schemas.openxmlformats.org/officeDocument/2006/relationships/hyperlink" Target="https://www.synergysportstech.com/Synergy/Sport/Basketball/web/teamsst/Video/QuantifiedTeam2Printable.aspx?iTeamID=5612&amp;iSeasonID=2020&amp;iGameSubTypeID=83&amp;offensive=1&amp;pergame=0" TargetMode="External"/><Relationship Id="rId682" Type="http://schemas.openxmlformats.org/officeDocument/2006/relationships/hyperlink" Target="https://www.synergysportstech.com/Synergy/Sport/Basketball/web/teamsst/Video/QuantifiedTeam2Printable.aspx?iTeamID=5612&amp;iSeasonID=2020&amp;iGameSubTypeID=83&amp;offensive=0&amp;pergame=0" TargetMode="External"/><Relationship Id="rId32" Type="http://schemas.openxmlformats.org/officeDocument/2006/relationships/hyperlink" Target="https://www.synergysportstech.com/Synergy/Sport/Basketball/web/teamsst/Video/QuantifiedTeam2Printable.aspx?iTeamID=2087&amp;iSeasonID=2020&amp;iGameSubTypeID=83&amp;offensive=0&amp;pergame=0" TargetMode="External"/><Relationship Id="rId128" Type="http://schemas.openxmlformats.org/officeDocument/2006/relationships/hyperlink" Target="https://www.synergysportstech.com/Synergy/Sport/Basketball/web/teamsst/Video/QuantifiedTeam2Printable.aspx?iTeamID=2182&amp;iSeasonID=2020&amp;iGameSubTypeID=83&amp;offensive=0&amp;pergame=0" TargetMode="External"/><Relationship Id="rId335" Type="http://schemas.openxmlformats.org/officeDocument/2006/relationships/hyperlink" Target="https://www.synergysportstech.com/Synergy/Sport/Basketball/web/teamsst/Video/QuantifiedTeam2Printable.aspx?iTeamID=2191&amp;iSeasonID=2020&amp;iGameSubTypeID=83&amp;offensive=1&amp;pergame=0" TargetMode="External"/><Relationship Id="rId542" Type="http://schemas.openxmlformats.org/officeDocument/2006/relationships/hyperlink" Target="https://www.synergysportstech.com/Synergy/Sport/Basketball/web/teamsst/Video/QuantifiedTeam2Printable.aspx?iTeamID=2203&amp;iSeasonID=2020&amp;iGameSubTypeID=83&amp;offensive=0&amp;pergame=0" TargetMode="External"/><Relationship Id="rId181" Type="http://schemas.openxmlformats.org/officeDocument/2006/relationships/hyperlink" Target="https://www.synergysportstech.com/Synergy/Sport/Basketball/web/teamsst/Video/QuantifiedTeam2Printable.aspx?iTeamID=2324&amp;iSeasonID=2020&amp;iGameSubTypeID=83&amp;offensive=1&amp;pergame=0" TargetMode="External"/><Relationship Id="rId402" Type="http://schemas.openxmlformats.org/officeDocument/2006/relationships/hyperlink" Target="https://www.synergysportstech.com/Synergy/Sport/Basketball/web/teamsst/Video/QuantifiedTeam2Printable.aspx?iTeamID=2206&amp;iSeasonID=2020&amp;iGameSubTypeID=83&amp;offensive=0&amp;pergame=0" TargetMode="External"/><Relationship Id="rId279" Type="http://schemas.openxmlformats.org/officeDocument/2006/relationships/hyperlink" Target="https://www.synergysportstech.com/Synergy/Sport/Basketball/web/teamsst/Video/QuantifiedTeam2Printable.aspx?iTeamID=2207&amp;iSeasonID=2020&amp;iGameSubTypeID=83&amp;offensive=1&amp;pergame=0" TargetMode="External"/><Relationship Id="rId486" Type="http://schemas.openxmlformats.org/officeDocument/2006/relationships/hyperlink" Target="https://www.synergysportstech.com/Synergy/Sport/Basketball/web/teamsst/Video/QuantifiedTeam2Printable.aspx?iTeamID=2297&amp;iSeasonID=2020&amp;iGameSubTypeID=83&amp;offensive=0&amp;pergame=0" TargetMode="External"/><Relationship Id="rId43" Type="http://schemas.openxmlformats.org/officeDocument/2006/relationships/hyperlink" Target="https://www.synergysportstech.com/Synergy/Sport/Basketball/web/teamsst/Video/QuantifiedTeam2Printable.aspx?iTeamID=2370&amp;iSeasonID=2020&amp;iGameSubTypeID=83&amp;offensive=1&amp;pergame=0" TargetMode="External"/><Relationship Id="rId139" Type="http://schemas.openxmlformats.org/officeDocument/2006/relationships/hyperlink" Target="https://www.synergysportstech.com/Synergy/Sport/Basketball/web/teamsst/Video/QuantifiedTeam2Printable.aspx?iTeamID=2270&amp;iSeasonID=2020&amp;iGameSubTypeID=83&amp;offensive=1&amp;pergame=0" TargetMode="External"/><Relationship Id="rId346" Type="http://schemas.openxmlformats.org/officeDocument/2006/relationships/hyperlink" Target="https://www.synergysportstech.com/Synergy/Sport/Basketball/web/teamsst/Video/QuantifiedTeam2Printable.aspx?iTeamID=2104&amp;iSeasonID=2020&amp;iGameSubTypeID=83&amp;offensive=0&amp;pergame=0" TargetMode="External"/><Relationship Id="rId553" Type="http://schemas.openxmlformats.org/officeDocument/2006/relationships/hyperlink" Target="https://www.synergysportstech.com/Synergy/Sport/Basketball/web/teamsst/Video/QuantifiedTeam2Printable.aspx?iTeamID=2214&amp;iSeasonID=2020&amp;iGameSubTypeID=83&amp;offensive=1&amp;pergame=0" TargetMode="External"/><Relationship Id="rId192" Type="http://schemas.openxmlformats.org/officeDocument/2006/relationships/hyperlink" Target="https://www.synergysportstech.com/Synergy/Sport/Basketball/web/teamsst/Video/QuantifiedTeam2Printable.aspx?iTeamID=2130&amp;iSeasonID=2020&amp;iGameSubTypeID=83&amp;offensive=0&amp;pergame=0" TargetMode="External"/><Relationship Id="rId206" Type="http://schemas.openxmlformats.org/officeDocument/2006/relationships/hyperlink" Target="https://www.synergysportstech.com/Synergy/Sport/Basketball/web/teamsst/Video/QuantifiedTeam2Printable.aspx?iTeamID=2399&amp;iSeasonID=2020&amp;iGameSubTypeID=83&amp;offensive=0&amp;pergame=0" TargetMode="External"/><Relationship Id="rId413" Type="http://schemas.openxmlformats.org/officeDocument/2006/relationships/hyperlink" Target="https://www.synergysportstech.com/Synergy/Sport/Basketball/web/teamsst/Video/QuantifiedTeam2Printable.aspx?iTeamID=2395&amp;iSeasonID=2020&amp;iGameSubTypeID=83&amp;offensive=1&amp;pergame=0" TargetMode="External"/><Relationship Id="rId497" Type="http://schemas.openxmlformats.org/officeDocument/2006/relationships/hyperlink" Target="https://www.synergysportstech.com/Synergy/Sport/Basketball/web/teamsst/Video/QuantifiedTeam2Printable.aspx?iTeamID=2166&amp;iSeasonID=2020&amp;iGameSubTypeID=83&amp;offensive=1&amp;pergame=0" TargetMode="External"/><Relationship Id="rId620" Type="http://schemas.openxmlformats.org/officeDocument/2006/relationships/hyperlink" Target="https://www.synergysportstech.com/Synergy/Sport/Basketball/web/teamsst/Video/QuantifiedTeam2Printable.aspx?iTeamID=2267&amp;iSeasonID=2020&amp;iGameSubTypeID=83&amp;offensive=0&amp;pergame=0" TargetMode="External"/><Relationship Id="rId357" Type="http://schemas.openxmlformats.org/officeDocument/2006/relationships/hyperlink" Target="https://www.synergysportstech.com/Synergy/Sport/Basketball/web/teamsst/Video/QuantifiedTeam2Printable.aspx?iTeamID=2143&amp;iSeasonID=2020&amp;iGameSubTypeID=83&amp;offensive=1&amp;pergame=0" TargetMode="External"/><Relationship Id="rId54" Type="http://schemas.openxmlformats.org/officeDocument/2006/relationships/hyperlink" Target="https://www.synergysportstech.com/Synergy/Sport/Basketball/web/teamsst/Video/QuantifiedTeam2Printable.aspx?iTeamID=2400&amp;iSeasonID=2020&amp;iGameSubTypeID=83&amp;offensive=0&amp;pergame=0" TargetMode="External"/><Relationship Id="rId217" Type="http://schemas.openxmlformats.org/officeDocument/2006/relationships/hyperlink" Target="https://www.synergysportstech.com/Synergy/Sport/Basketball/web/teamsst/Video/QuantifiedTeam2Printable.aspx?iTeamID=2232&amp;iSeasonID=2020&amp;iGameSubTypeID=83&amp;offensive=1&amp;pergame=0" TargetMode="External"/><Relationship Id="rId564" Type="http://schemas.openxmlformats.org/officeDocument/2006/relationships/hyperlink" Target="https://www.synergysportstech.com/Synergy/Sport/Basketball/web/teamsst/Video/QuantifiedTeam2Printable.aspx?iTeamID=2274&amp;iSeasonID=2020&amp;iGameSubTypeID=83&amp;offensive=0&amp;pergame=0" TargetMode="External"/><Relationship Id="rId424" Type="http://schemas.openxmlformats.org/officeDocument/2006/relationships/hyperlink" Target="https://www.synergysportstech.com/Synergy/Sport/Basketball/web/teamsst/Video/QuantifiedTeam2Printable.aspx?iTeamID=2094&amp;iSeasonID=2020&amp;iGameSubTypeID=83&amp;offensive=0&amp;pergame=0" TargetMode="External"/><Relationship Id="rId631" Type="http://schemas.openxmlformats.org/officeDocument/2006/relationships/hyperlink" Target="https://www.synergysportstech.com/Synergy/Sport/Basketball/web/teamsst/Video/QuantifiedTeam2Printable.aspx?iTeamID=2130&amp;iSeasonID=2020&amp;iGameSubTypeID=83&amp;offensive=1&amp;pergame=0" TargetMode="External"/><Relationship Id="rId270" Type="http://schemas.openxmlformats.org/officeDocument/2006/relationships/hyperlink" Target="https://www.synergysportstech.com/Synergy/Sport/Basketball/web/teamsst/Video/QuantifiedTeam2Printable.aspx?iTeamID=2258&amp;iSeasonID=2020&amp;iGameSubTypeID=83&amp;offensive=0&amp;pergame=0" TargetMode="External"/><Relationship Id="rId65" Type="http://schemas.openxmlformats.org/officeDocument/2006/relationships/hyperlink" Target="https://www.synergysportstech.com/Synergy/Sport/Basketball/web/teamsst/Video/QuantifiedTeam2Printable.aspx?iTeamID=2188&amp;iSeasonID=2020&amp;iGameSubTypeID=83&amp;offensive=1&amp;pergame=0" TargetMode="External"/><Relationship Id="rId130" Type="http://schemas.openxmlformats.org/officeDocument/2006/relationships/hyperlink" Target="https://www.synergysportstech.com/Synergy/Sport/Basketball/web/teamsst/Video/QuantifiedTeam2Printable.aspx?iTeamID=2324&amp;iSeasonID=2020&amp;iGameSubTypeID=83&amp;offensive=0&amp;pergame=0" TargetMode="External"/><Relationship Id="rId368" Type="http://schemas.openxmlformats.org/officeDocument/2006/relationships/hyperlink" Target="https://www.synergysportstech.com/Synergy/Sport/Basketball/web/teamsst/Video/QuantifiedTeam2Printable.aspx?iTeamID=2068&amp;iSeasonID=2020&amp;iGameSubTypeID=83&amp;offensive=0&amp;pergame=0" TargetMode="External"/><Relationship Id="rId575" Type="http://schemas.openxmlformats.org/officeDocument/2006/relationships/hyperlink" Target="https://www.synergysportstech.com/Synergy/Sport/Basketball/web/teamsst/Video/QuantifiedTeam2Printable.aspx?iTeamID=2172&amp;iSeasonID=2020&amp;iGameSubTypeID=83&amp;offensive=1&amp;pergame=0" TargetMode="External"/><Relationship Id="rId228" Type="http://schemas.openxmlformats.org/officeDocument/2006/relationships/hyperlink" Target="https://www.synergysportstech.com/Synergy/Sport/Basketball/web/teamsst/Video/QuantifiedTeam2Printable.aspx?iTeamID=2374&amp;iSeasonID=2020&amp;iGameSubTypeID=83&amp;offensive=0&amp;pergame=0" TargetMode="External"/><Relationship Id="rId435" Type="http://schemas.openxmlformats.org/officeDocument/2006/relationships/hyperlink" Target="https://www.synergysportstech.com/Synergy/Sport/Basketball/web/teamsst/Video/QuantifiedTeam2Printable.aspx?iTeamID=2296&amp;iSeasonID=2020&amp;iGameSubTypeID=83&amp;offensive=1&amp;pergame=0" TargetMode="External"/><Relationship Id="rId642" Type="http://schemas.openxmlformats.org/officeDocument/2006/relationships/hyperlink" Target="https://www.synergysportstech.com/Synergy/Sport/Basketball/web/teamsst/Video/QuantifiedTeam2Printable.aspx?iTeamID=2388&amp;iSeasonID=2020&amp;iGameSubTypeID=83&amp;offensive=0&amp;pergame=0" TargetMode="External"/><Relationship Id="rId281" Type="http://schemas.openxmlformats.org/officeDocument/2006/relationships/hyperlink" Target="https://www.synergysportstech.com/Synergy/Sport/Basketball/web/teamsst/Video/QuantifiedTeam2Printable.aspx?iTeamID=2217&amp;iSeasonID=2020&amp;iGameSubTypeID=83&amp;offensive=1&amp;pergame=0" TargetMode="External"/><Relationship Id="rId502" Type="http://schemas.openxmlformats.org/officeDocument/2006/relationships/hyperlink" Target="https://www.synergysportstech.com/Synergy/Sport/Basketball/web/teamsst/Video/QuantifiedTeam2Printable.aspx?iTeamID=2333&amp;iSeasonID=2020&amp;iGameSubTypeID=83&amp;offensive=0&amp;pergame=0" TargetMode="External"/><Relationship Id="rId76" Type="http://schemas.openxmlformats.org/officeDocument/2006/relationships/hyperlink" Target="https://www.synergysportstech.com/Synergy/Sport/Basketball/web/teamsst/Video/QuantifiedTeam2Printable.aspx?iTeamID=2177&amp;iSeasonID=2020&amp;iGameSubTypeID=83&amp;offensive=0&amp;pergame=0" TargetMode="External"/><Relationship Id="rId141" Type="http://schemas.openxmlformats.org/officeDocument/2006/relationships/hyperlink" Target="https://www.synergysportstech.com/Synergy/Sport/Basketball/web/teamsst/Video/QuantifiedTeam2Printable.aspx?iTeamID=2080&amp;iSeasonID=2020&amp;iGameSubTypeID=83&amp;offensive=1&amp;pergame=0" TargetMode="External"/><Relationship Id="rId379" Type="http://schemas.openxmlformats.org/officeDocument/2006/relationships/hyperlink" Target="https://www.synergysportstech.com/Synergy/Sport/Basketball/web/teamsst/Video/QuantifiedTeam2Printable.aspx?iTeamID=2289&amp;iSeasonID=2020&amp;iGameSubTypeID=83&amp;offensive=1&amp;pergame=0" TargetMode="External"/><Relationship Id="rId586" Type="http://schemas.openxmlformats.org/officeDocument/2006/relationships/hyperlink" Target="https://www.synergysportstech.com/Synergy/Sport/Basketball/web/teamsst/Video/QuantifiedTeam2Printable.aspx?iTeamID=2269&amp;iSeasonID=2020&amp;iGameSubTypeID=83&amp;offensive=0&amp;pergame=0" TargetMode="External"/><Relationship Id="rId7" Type="http://schemas.openxmlformats.org/officeDocument/2006/relationships/hyperlink" Target="https://www.synergysportstech.com/Synergy/Sport/Basketball/web/teamsst/Video/QuantifiedTeam2Printable.aspx?iTeamID=2151&amp;iSeasonID=2020&amp;iGameSubTypeID=83&amp;offensive=1&amp;pergame=0" TargetMode="External"/><Relationship Id="rId239" Type="http://schemas.openxmlformats.org/officeDocument/2006/relationships/hyperlink" Target="https://www.synergysportstech.com/Synergy/Sport/Basketball/web/teamsst/Video/QuantifiedTeam2Printable.aspx?iTeamID=2146&amp;iSeasonID=2020&amp;iGameSubTypeID=83&amp;offensive=1&amp;pergame=0" TargetMode="External"/><Relationship Id="rId446" Type="http://schemas.openxmlformats.org/officeDocument/2006/relationships/hyperlink" Target="https://www.synergysportstech.com/Synergy/Sport/Basketball/web/teamsst/Video/QuantifiedTeam2Printable.aspx?iTeamID=2380&amp;iSeasonID=2020&amp;iGameSubTypeID=83&amp;offensive=0&amp;pergame=0" TargetMode="External"/><Relationship Id="rId653" Type="http://schemas.openxmlformats.org/officeDocument/2006/relationships/hyperlink" Target="https://www.synergysportstech.com/Synergy/Sport/Basketball/web/teamsst/Video/QuantifiedTeam2Printable.aspx?iTeamID=969&amp;iSeasonID=2020&amp;iGameSubTypeID=83&amp;offensive=1&amp;pergame=0" TargetMode="External"/><Relationship Id="rId292" Type="http://schemas.openxmlformats.org/officeDocument/2006/relationships/hyperlink" Target="https://www.synergysportstech.com/Synergy/Sport/Basketball/web/teamsst/Video/QuantifiedTeam2Printable.aspx?iTeamID=2167&amp;iSeasonID=2020&amp;iGameSubTypeID=83&amp;offensive=0&amp;pergame=0" TargetMode="External"/><Relationship Id="rId306" Type="http://schemas.openxmlformats.org/officeDocument/2006/relationships/hyperlink" Target="https://www.synergysportstech.com/Synergy/Sport/Basketball/web/teamsst/Video/QuantifiedTeam2Printable.aspx?iTeamID=2069&amp;iSeasonID=2020&amp;iGameSubTypeID=83&amp;offensive=0&amp;pergame=0" TargetMode="External"/><Relationship Id="rId87" Type="http://schemas.openxmlformats.org/officeDocument/2006/relationships/hyperlink" Target="https://www.synergysportstech.com/Synergy/Sport/Basketball/web/teamsst/Video/QuantifiedTeam2Printable.aspx?iTeamID=2310&amp;iSeasonID=2020&amp;iGameSubTypeID=83&amp;offensive=1&amp;pergame=0" TargetMode="External"/><Relationship Id="rId513" Type="http://schemas.openxmlformats.org/officeDocument/2006/relationships/hyperlink" Target="https://www.synergysportstech.com/Synergy/Sport/Basketball/web/teamsst/Video/QuantifiedTeam2Printable.aspx?iTeamID=2246&amp;iSeasonID=2020&amp;iGameSubTypeID=83&amp;offensive=1&amp;pergame=0" TargetMode="External"/><Relationship Id="rId597" Type="http://schemas.openxmlformats.org/officeDocument/2006/relationships/hyperlink" Target="https://www.synergysportstech.com/Synergy/Sport/Basketball/web/teamsst/Video/QuantifiedTeam2Printable.aspx?iTeamID=2371&amp;iSeasonID=2020&amp;iGameSubTypeID=83&amp;offensive=1&amp;pergame=0" TargetMode="External"/><Relationship Id="rId152" Type="http://schemas.openxmlformats.org/officeDocument/2006/relationships/hyperlink" Target="https://www.synergysportstech.com/Synergy/Sport/Basketball/web/teamsst/Video/QuantifiedTeam2Printable.aspx?iTeamID=980&amp;iSeasonID=2020&amp;iGameSubTypeID=83&amp;offensive=0&amp;pergame=0" TargetMode="External"/><Relationship Id="rId457" Type="http://schemas.openxmlformats.org/officeDocument/2006/relationships/hyperlink" Target="https://www.synergysportstech.com/Synergy/Sport/Basketball/web/teamsst/Video/QuantifiedTeam2Printable.aspx?iTeamID=2354&amp;iSeasonID=2020&amp;iGameSubTypeID=83&amp;offensive=1&amp;pergame=0" TargetMode="External"/><Relationship Id="rId664" Type="http://schemas.openxmlformats.org/officeDocument/2006/relationships/hyperlink" Target="https://www.synergysportstech.com/Synergy/Sport/Basketball/web/teamsst/Video/QuantifiedTeam2Printable.aspx?iTeamID=2407&amp;iSeasonID=2020&amp;iGameSubTypeID=83&amp;offensive=0&amp;pergame=0" TargetMode="External"/><Relationship Id="rId14" Type="http://schemas.openxmlformats.org/officeDocument/2006/relationships/hyperlink" Target="https://www.synergysportstech.com/Synergy/Sport/Basketball/web/teamsst/Video/QuantifiedTeam2Printable.aspx?iTeamID=2338&amp;iSeasonID=2020&amp;iGameSubTypeID=83&amp;offensive=0&amp;pergame=0" TargetMode="External"/><Relationship Id="rId317" Type="http://schemas.openxmlformats.org/officeDocument/2006/relationships/hyperlink" Target="https://www.synergysportstech.com/Synergy/Sport/Basketball/web/teamsst/Video/QuantifiedTeam2Printable.aspx?iTeamID=2283&amp;iSeasonID=2020&amp;iGameSubTypeID=83&amp;offensive=1&amp;pergame=0" TargetMode="External"/><Relationship Id="rId524" Type="http://schemas.openxmlformats.org/officeDocument/2006/relationships/hyperlink" Target="https://www.synergysportstech.com/Synergy/Sport/Basketball/web/teamsst/Video/QuantifiedTeam2Printable.aspx?iTeamID=2393&amp;iSeasonID=2020&amp;iGameSubTypeID=83&amp;offensive=0&amp;pergame=0" TargetMode="External"/><Relationship Id="rId98" Type="http://schemas.openxmlformats.org/officeDocument/2006/relationships/hyperlink" Target="https://www.synergysportstech.com/Synergy/Sport/Basketball/web/teamsst/Video/QuantifiedTeam2Printable.aspx?iTeamID=2075&amp;iSeasonID=2020&amp;iGameSubTypeID=83&amp;offensive=0&amp;pergame=0" TargetMode="External"/><Relationship Id="rId163" Type="http://schemas.openxmlformats.org/officeDocument/2006/relationships/hyperlink" Target="https://www.synergysportstech.com/Synergy/Sport/Basketball/web/teamsst/Video/QuantifiedTeam2Printable.aspx?iTeamID=2325&amp;iSeasonID=2020&amp;iGameSubTypeID=83&amp;offensive=1&amp;pergame=0" TargetMode="External"/><Relationship Id="rId370" Type="http://schemas.openxmlformats.org/officeDocument/2006/relationships/hyperlink" Target="https://www.synergysportstech.com/Synergy/Sport/Basketball/web/teamsst/Video/QuantifiedTeam2Printable.aspx?iTeamID=2361&amp;iSeasonID=2020&amp;iGameSubTypeID=83&amp;offensive=0&amp;pergame=0" TargetMode="External"/><Relationship Id="rId230" Type="http://schemas.openxmlformats.org/officeDocument/2006/relationships/hyperlink" Target="https://www.synergysportstech.com/Synergy/Sport/Basketball/web/teamsst/Video/QuantifiedTeam2Printable.aspx?iTeamID=2218&amp;iSeasonID=2020&amp;iGameSubTypeID=83&amp;offensive=0&amp;pergame=0" TargetMode="External"/><Relationship Id="rId468" Type="http://schemas.openxmlformats.org/officeDocument/2006/relationships/hyperlink" Target="https://www.synergysportstech.com/Synergy/Sport/Basketball/web/teamsst/Video/QuantifiedTeam2Printable.aspx?iTeamID=2345&amp;iSeasonID=2020&amp;iGameSubTypeID=83&amp;offensive=0&amp;pergame=0" TargetMode="External"/><Relationship Id="rId675" Type="http://schemas.openxmlformats.org/officeDocument/2006/relationships/hyperlink" Target="https://www.synergysportstech.com/Synergy/Sport/Basketball/web/teamsst/Video/QuantifiedTeam2Printable.aspx?iTeamID=2100&amp;iSeasonID=2020&amp;iGameSubTypeID=83&amp;offensive=1&amp;pergame=0" TargetMode="External"/><Relationship Id="rId25" Type="http://schemas.openxmlformats.org/officeDocument/2006/relationships/hyperlink" Target="https://www.synergysportstech.com/Synergy/Sport/Basketball/web/teamsst/Video/QuantifiedTeam2Printable.aspx?iTeamID=2119&amp;iSeasonID=2020&amp;iGameSubTypeID=83&amp;offensive=1&amp;pergame=0" TargetMode="External"/><Relationship Id="rId328" Type="http://schemas.openxmlformats.org/officeDocument/2006/relationships/hyperlink" Target="https://www.synergysportstech.com/Synergy/Sport/Basketball/web/teamsst/Video/QuantifiedTeam2Printable.aspx?iTeamID=2251&amp;iSeasonID=2020&amp;iGameSubTypeID=83&amp;offensive=0&amp;pergame=0" TargetMode="External"/><Relationship Id="rId535" Type="http://schemas.openxmlformats.org/officeDocument/2006/relationships/hyperlink" Target="https://www.synergysportstech.com/Synergy/Sport/Basketball/web/teamsst/Video/QuantifiedTeam2Printable.aspx?iTeamID=2116&amp;iSeasonID=2020&amp;iGameSubTypeID=83&amp;offensive=1&amp;pergame=0" TargetMode="External"/><Relationship Id="rId174" Type="http://schemas.openxmlformats.org/officeDocument/2006/relationships/hyperlink" Target="https://www.synergysportstech.com/Synergy/Sport/Basketball/web/teamsst/Video/QuantifiedTeam2Printable.aspx?iTeamID=2358&amp;iSeasonID=2020&amp;iGameSubTypeID=83&amp;offensive=0&amp;pergame=0" TargetMode="External"/><Relationship Id="rId381" Type="http://schemas.openxmlformats.org/officeDocument/2006/relationships/hyperlink" Target="https://www.synergysportstech.com/Synergy/Sport/Basketball/web/teamsst/Video/QuantifiedTeam2Printable.aspx?iTeamID=2077&amp;iSeasonID=2020&amp;iGameSubTypeID=83&amp;offensive=1&amp;pergame=0" TargetMode="External"/><Relationship Id="rId602" Type="http://schemas.openxmlformats.org/officeDocument/2006/relationships/hyperlink" Target="https://www.synergysportstech.com/Synergy/Sport/Basketball/web/teamsst/Video/QuantifiedTeam2Printable.aspx?iTeamID=2352&amp;iSeasonID=2020&amp;iGameSubTypeID=83&amp;offensive=0&amp;pergame=0" TargetMode="External"/><Relationship Id="rId241" Type="http://schemas.openxmlformats.org/officeDocument/2006/relationships/hyperlink" Target="https://www.synergysportstech.com/Synergy/Sport/Basketball/web/teamsst/Video/QuantifiedTeam2Printable.aspx?iTeamID=2340&amp;iSeasonID=2020&amp;iGameSubTypeID=83&amp;offensive=1&amp;pergame=0" TargetMode="External"/><Relationship Id="rId479" Type="http://schemas.openxmlformats.org/officeDocument/2006/relationships/hyperlink" Target="https://www.synergysportstech.com/Synergy/Sport/Basketball/web/teamsst/Video/QuantifiedTeam2Printable.aspx?iTeamID=2106&amp;iSeasonID=2020&amp;iGameSubTypeID=83&amp;offensive=1&amp;pergame=0" TargetMode="External"/><Relationship Id="rId686" Type="http://schemas.openxmlformats.org/officeDocument/2006/relationships/hyperlink" Target="https://www.synergysportstech.com/Synergy/Sport/Basketball/web/teamsst/Video/QuantifiedTeam2Printable.aspx?iTeamID=2232&amp;iSeasonID=2020&amp;iGameSubTypeID=83&amp;offensive=0&amp;pergame=0" TargetMode="External"/><Relationship Id="rId36" Type="http://schemas.openxmlformats.org/officeDocument/2006/relationships/hyperlink" Target="https://www.synergysportstech.com/Synergy/Sport/Basketball/web/teamsst/Video/QuantifiedTeam2Printable.aspx?iTeamID=2189&amp;iSeasonID=2020&amp;iGameSubTypeID=83&amp;offensive=0&amp;pergame=0" TargetMode="External"/><Relationship Id="rId339" Type="http://schemas.openxmlformats.org/officeDocument/2006/relationships/hyperlink" Target="https://www.synergysportstech.com/Synergy/Sport/Basketball/web/teamsst/Video/QuantifiedTeam2Printable.aspx?iTeamID=2294&amp;iSeasonID=2020&amp;iGameSubTypeID=83&amp;offensive=1&amp;pergame=0" TargetMode="External"/><Relationship Id="rId546" Type="http://schemas.openxmlformats.org/officeDocument/2006/relationships/hyperlink" Target="https://www.synergysportstech.com/Synergy/Sport/Basketball/web/teamsst/Video/QuantifiedTeam2Printable.aspx?iTeamID=2282&amp;iSeasonID=2020&amp;iGameSubTypeID=83&amp;offensive=0&amp;pergame=0" TargetMode="External"/><Relationship Id="rId101" Type="http://schemas.openxmlformats.org/officeDocument/2006/relationships/hyperlink" Target="https://www.synergysportstech.com/Synergy/Sport/Basketball/web/teamsst/Video/QuantifiedTeam2Printable.aspx?iTeamID=2380&amp;iSeasonID=2020&amp;iGameSubTypeID=83&amp;offensive=1&amp;pergame=0" TargetMode="External"/><Relationship Id="rId185" Type="http://schemas.openxmlformats.org/officeDocument/2006/relationships/hyperlink" Target="https://www.synergysportstech.com/Synergy/Sport/Basketball/web/teamsst/Video/QuantifiedTeam2Printable.aspx?iTeamID=2385&amp;iSeasonID=2020&amp;iGameSubTypeID=83&amp;offensive=1&amp;pergame=0" TargetMode="External"/><Relationship Id="rId406" Type="http://schemas.openxmlformats.org/officeDocument/2006/relationships/hyperlink" Target="https://www.synergysportstech.com/Synergy/Sport/Basketball/web/teamsst/Video/QuantifiedTeam2Printable.aspx?iTeamID=2112&amp;iSeasonID=2020&amp;iGameSubTypeID=83&amp;offensive=0&amp;pergame=0" TargetMode="External"/><Relationship Id="rId392" Type="http://schemas.openxmlformats.org/officeDocument/2006/relationships/hyperlink" Target="https://www.synergysportstech.com/Synergy/Sport/Basketball/web/teamsst/Video/QuantifiedTeam2Printable.aspx?iTeamID=2304&amp;iSeasonID=2020&amp;iGameSubTypeID=83&amp;offensive=0&amp;pergame=0" TargetMode="External"/><Relationship Id="rId613" Type="http://schemas.openxmlformats.org/officeDocument/2006/relationships/hyperlink" Target="https://www.synergysportstech.com/Synergy/Sport/Basketball/web/teamsst/Video/QuantifiedTeam2Printable.aspx?iTeamID=2092&amp;iSeasonID=2020&amp;iGameSubTypeID=83&amp;offensive=1&amp;pergame=0" TargetMode="External"/><Relationship Id="rId252" Type="http://schemas.openxmlformats.org/officeDocument/2006/relationships/hyperlink" Target="https://www.synergysportstech.com/Synergy/Sport/Basketball/web/teamsst/Video/QuantifiedTeam2Printable.aspx?iTeamID=2119&amp;iSeasonID=2020&amp;iGameSubTypeID=83&amp;offensive=0&amp;pergame=0" TargetMode="External"/><Relationship Id="rId47" Type="http://schemas.openxmlformats.org/officeDocument/2006/relationships/hyperlink" Target="https://www.synergysportstech.com/Synergy/Sport/Basketball/web/teamsst/Video/QuantifiedTeam2Printable.aspx?iTeamID=2065&amp;iSeasonID=2020&amp;iGameSubTypeID=83&amp;offensive=1&amp;pergame=0" TargetMode="External"/><Relationship Id="rId112" Type="http://schemas.openxmlformats.org/officeDocument/2006/relationships/hyperlink" Target="https://www.synergysportstech.com/Synergy/Sport/Basketball/web/teamsst/Video/QuantifiedTeam2Printable.aspx?iTeamID=2064&amp;iSeasonID=2020&amp;iGameSubTypeID=83&amp;offensive=0&amp;pergame=0" TargetMode="External"/><Relationship Id="rId557" Type="http://schemas.openxmlformats.org/officeDocument/2006/relationships/hyperlink" Target="https://www.synergysportstech.com/Synergy/Sport/Basketball/web/teamsst/Video/QuantifiedTeam2Printable.aspx?iTeamID=2327&amp;iSeasonID=2020&amp;iGameSubTypeID=83&amp;offensive=1&amp;pergame=0" TargetMode="External"/><Relationship Id="rId196" Type="http://schemas.openxmlformats.org/officeDocument/2006/relationships/hyperlink" Target="https://www.synergysportstech.com/Synergy/Sport/Basketball/web/teamsst/Video/QuantifiedTeam2Printable.aspx?iTeamID=978&amp;iSeasonID=2020&amp;iGameSubTypeID=83&amp;offensive=0&amp;pergame=0" TargetMode="External"/><Relationship Id="rId417" Type="http://schemas.openxmlformats.org/officeDocument/2006/relationships/hyperlink" Target="https://www.synergysportstech.com/Synergy/Sport/Basketball/web/teamsst/Video/QuantifiedTeam2Printable.aspx?iTeamID=4973&amp;iSeasonID=2020&amp;iGameSubTypeID=83&amp;offensive=1&amp;pergame=0" TargetMode="External"/><Relationship Id="rId624" Type="http://schemas.openxmlformats.org/officeDocument/2006/relationships/hyperlink" Target="https://www.synergysportstech.com/Synergy/Sport/Basketball/web/teamsst/Video/QuantifiedTeam2Printable.aspx?iTeamID=2355&amp;iSeasonID=2020&amp;iGameSubTypeID=83&amp;offensive=0&amp;pergame=0" TargetMode="External"/><Relationship Id="rId263" Type="http://schemas.openxmlformats.org/officeDocument/2006/relationships/hyperlink" Target="https://www.synergysportstech.com/Synergy/Sport/Basketball/web/teamsst/Video/QuantifiedTeam2Printable.aspx?iTeamID=2351&amp;iSeasonID=2020&amp;iGameSubTypeID=83&amp;offensive=1&amp;pergame=0" TargetMode="External"/><Relationship Id="rId470" Type="http://schemas.openxmlformats.org/officeDocument/2006/relationships/hyperlink" Target="https://www.synergysportstech.com/Synergy/Sport/Basketball/web/teamsst/Video/QuantifiedTeam2Printable.aspx?iTeamID=2340&amp;iSeasonID=2020&amp;iGameSubTypeID=83&amp;offensive=0&amp;pergame=0" TargetMode="External"/><Relationship Id="rId58" Type="http://schemas.openxmlformats.org/officeDocument/2006/relationships/hyperlink" Target="https://www.synergysportstech.com/Synergy/Sport/Basketball/web/teamsst/Video/QuantifiedTeam2Printable.aspx?iTeamID=2066&amp;iSeasonID=2020&amp;iGameSubTypeID=83&amp;offensive=0&amp;pergame=0" TargetMode="External"/><Relationship Id="rId123" Type="http://schemas.openxmlformats.org/officeDocument/2006/relationships/hyperlink" Target="https://www.synergysportstech.com/Synergy/Sport/Basketball/web/teamsst/Video/QuantifiedTeam2Printable.aspx?iTeamID=2202&amp;iSeasonID=2020&amp;iGameSubTypeID=83&amp;offensive=1&amp;pergame=0" TargetMode="External"/><Relationship Id="rId330" Type="http://schemas.openxmlformats.org/officeDocument/2006/relationships/hyperlink" Target="https://www.synergysportstech.com/Synergy/Sport/Basketball/web/teamsst/Video/QuantifiedTeam2Printable.aspx?iTeamID=2234&amp;iSeasonID=2020&amp;iGameSubTypeID=83&amp;offensive=0&amp;pergame=0" TargetMode="External"/><Relationship Id="rId568" Type="http://schemas.openxmlformats.org/officeDocument/2006/relationships/hyperlink" Target="https://www.synergysportstech.com/Synergy/Sport/Basketball/web/teamsst/Video/QuantifiedTeam2Printable.aspx?iTeamID=2385&amp;iSeasonID=2020&amp;iGameSubTypeID=83&amp;offensive=0&amp;pergame=0" TargetMode="External"/><Relationship Id="rId428" Type="http://schemas.openxmlformats.org/officeDocument/2006/relationships/hyperlink" Target="https://www.synergysportstech.com/Synergy/Sport/Basketball/web/teamsst/Video/QuantifiedTeam2Printable.aspx?iTeamID=2677&amp;iSeasonID=2020&amp;iGameSubTypeID=83&amp;offensive=0&amp;pergame=0" TargetMode="External"/><Relationship Id="rId635" Type="http://schemas.openxmlformats.org/officeDocument/2006/relationships/hyperlink" Target="https://www.synergysportstech.com/Synergy/Sport/Basketball/web/teamsst/Video/QuantifiedTeam2Printable.aspx?iTeamID=2167&amp;iSeasonID=2020&amp;iGameSubTypeID=83&amp;offensive=1&amp;pergame=0" TargetMode="External"/><Relationship Id="rId274" Type="http://schemas.openxmlformats.org/officeDocument/2006/relationships/hyperlink" Target="https://www.synergysportstech.com/Synergy/Sport/Basketball/web/teamsst/Video/QuantifiedTeam2Printable.aspx?iTeamID=2363&amp;iSeasonID=2020&amp;iGameSubTypeID=83&amp;offensive=0&amp;pergame=0" TargetMode="External"/><Relationship Id="rId481" Type="http://schemas.openxmlformats.org/officeDocument/2006/relationships/hyperlink" Target="https://www.synergysportstech.com/Synergy/Sport/Basketball/web/teamsst/Video/QuantifiedTeam2Printable.aspx?iTeamID=2677&amp;iSeasonID=2020&amp;iGameSubTypeID=83&amp;offensive=1&amp;pergame=0" TargetMode="External"/><Relationship Id="rId69" Type="http://schemas.openxmlformats.org/officeDocument/2006/relationships/hyperlink" Target="https://www.synergysportstech.com/Synergy/Sport/Basketball/web/teamsst/Video/QuantifiedTeam2Printable.aspx?iTeamID=2362&amp;iSeasonID=2020&amp;iGameSubTypeID=83&amp;offensive=1&amp;pergame=0" TargetMode="External"/><Relationship Id="rId134" Type="http://schemas.openxmlformats.org/officeDocument/2006/relationships/hyperlink" Target="https://www.synergysportstech.com/Synergy/Sport/Basketball/web/teamsst/Video/QuantifiedTeam2Printable.aspx?iTeamID=3526&amp;iSeasonID=2020&amp;iGameSubTypeID=83&amp;offensive=0&amp;pergame=0" TargetMode="External"/><Relationship Id="rId579" Type="http://schemas.openxmlformats.org/officeDocument/2006/relationships/hyperlink" Target="https://www.synergysportstech.com/Synergy/Sport/Basketball/web/teamsst/Video/QuantifiedTeam2Printable.aspx?iTeamID=2311&amp;iSeasonID=2020&amp;iGameSubTypeID=83&amp;offensive=1&amp;pergame=0" TargetMode="External"/><Relationship Id="rId341" Type="http://schemas.openxmlformats.org/officeDocument/2006/relationships/hyperlink" Target="https://www.synergysportstech.com/Synergy/Sport/Basketball/web/teamsst/Video/QuantifiedTeam2Printable.aspx?iTeamID=2114&amp;iSeasonID=2020&amp;iGameSubTypeID=83&amp;offensive=1&amp;pergame=0" TargetMode="External"/><Relationship Id="rId439" Type="http://schemas.openxmlformats.org/officeDocument/2006/relationships/hyperlink" Target="https://www.synergysportstech.com/Synergy/Sport/Basketball/web/teamsst/Video/QuantifiedTeam2Printable.aspx?iTeamID=2142&amp;iSeasonID=2020&amp;iGameSubTypeID=83&amp;offensive=1&amp;pergame=0" TargetMode="External"/><Relationship Id="rId646" Type="http://schemas.openxmlformats.org/officeDocument/2006/relationships/hyperlink" Target="https://www.synergysportstech.com/Synergy/Sport/Basketball/web/teamsst/Video/QuantifiedTeam2Printable.aspx?iTeamID=2294&amp;iSeasonID=2020&amp;iGameSubTypeID=83&amp;offensive=0&amp;pergame=0" TargetMode="External"/><Relationship Id="rId201" Type="http://schemas.openxmlformats.org/officeDocument/2006/relationships/hyperlink" Target="https://www.synergysportstech.com/Synergy/Sport/Basketball/web/teamsst/Video/QuantifiedTeam2Printable.aspx?iTeamID=2222&amp;iSeasonID=2020&amp;iGameSubTypeID=83&amp;offensive=1&amp;pergame=0" TargetMode="External"/><Relationship Id="rId285" Type="http://schemas.openxmlformats.org/officeDocument/2006/relationships/hyperlink" Target="https://www.synergysportstech.com/Synergy/Sport/Basketball/web/teamsst/Video/QuantifiedTeam2Printable.aspx?iTeamID=2193&amp;iSeasonID=2020&amp;iGameSubTypeID=83&amp;offensive=1&amp;pergame=0" TargetMode="External"/><Relationship Id="rId506" Type="http://schemas.openxmlformats.org/officeDocument/2006/relationships/hyperlink" Target="https://www.synergysportstech.com/Synergy/Sport/Basketball/web/teamsst/Video/QuantifiedTeam2Printable.aspx?iTeamID=997&amp;iSeasonID=2020&amp;iGameSubTypeID=83&amp;offensive=0&amp;pergame=0" TargetMode="External"/><Relationship Id="rId492" Type="http://schemas.openxmlformats.org/officeDocument/2006/relationships/hyperlink" Target="https://www.synergysportstech.com/Synergy/Sport/Basketball/web/teamsst/Video/QuantifiedTeam2Printable.aspx?iTeamID=2229&amp;iSeasonID=2020&amp;iGameSubTypeID=83&amp;offensive=0&amp;pergame=0" TargetMode="External"/><Relationship Id="rId145" Type="http://schemas.openxmlformats.org/officeDocument/2006/relationships/hyperlink" Target="https://www.synergysportstech.com/Synergy/Sport/Basketball/web/teamsst/Video/QuantifiedTeam2Printable.aspx?iTeamID=2178&amp;iSeasonID=2020&amp;iGameSubTypeID=83&amp;offensive=1&amp;pergame=0" TargetMode="External"/><Relationship Id="rId352" Type="http://schemas.openxmlformats.org/officeDocument/2006/relationships/hyperlink" Target="https://www.synergysportstech.com/Synergy/Sport/Basketball/web/teamsst/Video/QuantifiedTeam2Printable.aspx?iTeamID=2197&amp;iSeasonID=2020&amp;iGameSubTypeID=83&amp;offensive=0&amp;pergame=0" TargetMode="External"/><Relationship Id="rId212" Type="http://schemas.openxmlformats.org/officeDocument/2006/relationships/hyperlink" Target="https://www.synergysportstech.com/Synergy/Sport/Basketball/web/teamsst/Video/QuantifiedTeam2Printable.aspx?iTeamID=2290&amp;iSeasonID=2020&amp;iGameSubTypeID=83&amp;offensive=0&amp;pergame=0" TargetMode="External"/><Relationship Id="rId254" Type="http://schemas.openxmlformats.org/officeDocument/2006/relationships/hyperlink" Target="https://www.synergysportstech.com/Synergy/Sport/Basketball/web/teamsst/Video/QuantifiedTeam2Printable.aspx?iTeamID=2118&amp;iSeasonID=2020&amp;iGameSubTypeID=83&amp;offensive=0&amp;pergame=0" TargetMode="External"/><Relationship Id="rId657" Type="http://schemas.openxmlformats.org/officeDocument/2006/relationships/hyperlink" Target="https://www.synergysportstech.com/Synergy/Sport/Basketball/web/teamsst/Video/QuantifiedTeam2Printable.aspx?iTeamID=2209&amp;iSeasonID=2020&amp;iGameSubTypeID=83&amp;offensive=1&amp;pergame=0" TargetMode="External"/><Relationship Id="rId49" Type="http://schemas.openxmlformats.org/officeDocument/2006/relationships/hyperlink" Target="https://www.synergysportstech.com/Synergy/Sport/Basketball/web/teamsst/Video/QuantifiedTeam2Printable.aspx?iTeamID=2320&amp;iSeasonID=2020&amp;iGameSubTypeID=83&amp;offensive=1&amp;pergame=0" TargetMode="External"/><Relationship Id="rId114" Type="http://schemas.openxmlformats.org/officeDocument/2006/relationships/hyperlink" Target="https://www.synergysportstech.com/Synergy/Sport/Basketball/web/teamsst/Video/QuantifiedTeam2Printable.aspx?iTeamID=2365&amp;iSeasonID=2020&amp;iGameSubTypeID=83&amp;offensive=0&amp;pergame=0" TargetMode="External"/><Relationship Id="rId296" Type="http://schemas.openxmlformats.org/officeDocument/2006/relationships/hyperlink" Target="https://www.synergysportstech.com/Synergy/Sport/Basketball/web/teamsst/Video/QuantifiedTeam2Printable.aspx?iTeamID=2172&amp;iSeasonID=2020&amp;iGameSubTypeID=83&amp;offensive=0&amp;pergame=0" TargetMode="External"/><Relationship Id="rId461" Type="http://schemas.openxmlformats.org/officeDocument/2006/relationships/hyperlink" Target="https://www.synergysportstech.com/Synergy/Sport/Basketball/web/teamsst/Video/QuantifiedTeam2Printable.aspx?iTeamID=2352&amp;iSeasonID=2020&amp;iGameSubTypeID=83&amp;offensive=1&amp;pergame=0" TargetMode="External"/><Relationship Id="rId517" Type="http://schemas.openxmlformats.org/officeDocument/2006/relationships/hyperlink" Target="https://www.synergysportstech.com/Synergy/Sport/Basketball/web/teamsst/Video/QuantifiedTeam2Printable.aspx?iTeamID=2242&amp;iSeasonID=2020&amp;iGameSubTypeID=83&amp;offensive=1&amp;pergame=0" TargetMode="External"/><Relationship Id="rId559" Type="http://schemas.openxmlformats.org/officeDocument/2006/relationships/hyperlink" Target="https://www.synergysportstech.com/Synergy/Sport/Basketball/web/teamsst/Video/QuantifiedTeam2Printable.aspx?iTeamID=2108&amp;iSeasonID=2020&amp;iGameSubTypeID=83&amp;offensive=1&amp;pergame=0" TargetMode="External"/><Relationship Id="rId60" Type="http://schemas.openxmlformats.org/officeDocument/2006/relationships/hyperlink" Target="https://www.synergysportstech.com/Synergy/Sport/Basketball/web/teamsst/Video/QuantifiedTeam2Printable.aspx?iTeamID=2298&amp;iSeasonID=2020&amp;iGameSubTypeID=83&amp;offensive=0&amp;pergame=0" TargetMode="External"/><Relationship Id="rId156" Type="http://schemas.openxmlformats.org/officeDocument/2006/relationships/hyperlink" Target="https://www.synergysportstech.com/Synergy/Sport/Basketball/web/teamsst/Video/QuantifiedTeam2Printable.aspx?iTeamID=2243&amp;iSeasonID=2020&amp;iGameSubTypeID=83&amp;offensive=0&amp;pergame=0" TargetMode="External"/><Relationship Id="rId198" Type="http://schemas.openxmlformats.org/officeDocument/2006/relationships/hyperlink" Target="https://www.synergysportstech.com/Synergy/Sport/Basketball/web/teamsst/Video/QuantifiedTeam2Printable.aspx?iTeamID=2222&amp;iSeasonID=2020&amp;iGameSubTypeID=83&amp;offensive=0&amp;pergame=0" TargetMode="External"/><Relationship Id="rId321" Type="http://schemas.openxmlformats.org/officeDocument/2006/relationships/hyperlink" Target="https://www.synergysportstech.com/Synergy/Sport/Basketball/web/teamsst/Video/QuantifiedTeam2Printable.aspx?iTeamID=2064&amp;iSeasonID=2020&amp;iGameSubTypeID=83&amp;offensive=1&amp;pergame=0" TargetMode="External"/><Relationship Id="rId363" Type="http://schemas.openxmlformats.org/officeDocument/2006/relationships/hyperlink" Target="https://www.synergysportstech.com/Synergy/Sport/Basketball/web/teamsst/Video/QuantifiedTeam2Printable.aspx?iTeamID=2349&amp;iSeasonID=2020&amp;iGameSubTypeID=83&amp;offensive=1&amp;pergame=0" TargetMode="External"/><Relationship Id="rId419" Type="http://schemas.openxmlformats.org/officeDocument/2006/relationships/hyperlink" Target="https://www.synergysportstech.com/Synergy/Sport/Basketball/web/teamsst/Video/QuantifiedTeam2Printable.aspx?iTeamID=991&amp;iSeasonID=2020&amp;iGameSubTypeID=83&amp;offensive=1&amp;pergame=0" TargetMode="External"/><Relationship Id="rId570" Type="http://schemas.openxmlformats.org/officeDocument/2006/relationships/hyperlink" Target="https://www.synergysportstech.com/Synergy/Sport/Basketball/web/teamsst/Video/QuantifiedTeam2Printable.aspx?iTeamID=993&amp;iSeasonID=2020&amp;iGameSubTypeID=83&amp;offensive=0&amp;pergame=0" TargetMode="External"/><Relationship Id="rId626" Type="http://schemas.openxmlformats.org/officeDocument/2006/relationships/hyperlink" Target="https://www.synergysportstech.com/Synergy/Sport/Basketball/web/teamsst/Video/QuantifiedTeam2Printable.aspx?iTeamID=2344&amp;iSeasonID=2020&amp;iGameSubTypeID=83&amp;offensive=0&amp;pergame=0" TargetMode="External"/><Relationship Id="rId223" Type="http://schemas.openxmlformats.org/officeDocument/2006/relationships/hyperlink" Target="https://www.synergysportstech.com/Synergy/Sport/Basketball/web/teamsst/Video/QuantifiedTeam2Printable.aspx?iTeamID=2364&amp;iSeasonID=2020&amp;iGameSubTypeID=83&amp;offensive=1&amp;pergame=0" TargetMode="External"/><Relationship Id="rId430" Type="http://schemas.openxmlformats.org/officeDocument/2006/relationships/hyperlink" Target="https://www.synergysportstech.com/Synergy/Sport/Basketball/web/teamsst/Video/QuantifiedTeam2Printable.aspx?iTeamID=2170&amp;iSeasonID=2020&amp;iGameSubTypeID=83&amp;offensive=0&amp;pergame=0" TargetMode="External"/><Relationship Id="rId668" Type="http://schemas.openxmlformats.org/officeDocument/2006/relationships/hyperlink" Target="https://www.synergysportstech.com/Synergy/Sport/Basketball/web/teamsst/Video/QuantifiedTeam2Printable.aspx?iTeamID=2131&amp;iSeasonID=2020&amp;iGameSubTypeID=83&amp;offensive=0&amp;pergame=0" TargetMode="External"/><Relationship Id="rId18" Type="http://schemas.openxmlformats.org/officeDocument/2006/relationships/hyperlink" Target="https://www.synergysportstech.com/Synergy/Sport/Basketball/web/teamsst/Video/QuantifiedTeam2Printable.aspx?iTeamID=2217&amp;iSeasonID=2020&amp;iGameSubTypeID=83&amp;offensive=0&amp;pergame=0" TargetMode="External"/><Relationship Id="rId265" Type="http://schemas.openxmlformats.org/officeDocument/2006/relationships/hyperlink" Target="https://www.synergysportstech.com/Synergy/Sport/Basketball/web/teamsst/Video/QuantifiedTeam2Printable.aspx?iTeamID=2063&amp;iSeasonID=2020&amp;iGameSubTypeID=83&amp;offensive=1&amp;pergame=0" TargetMode="External"/><Relationship Id="rId472" Type="http://schemas.openxmlformats.org/officeDocument/2006/relationships/hyperlink" Target="https://www.synergysportstech.com/Synergy/Sport/Basketball/web/teamsst/Video/QuantifiedTeam2Printable.aspx?iTeamID=1000&amp;iSeasonID=2020&amp;iGameSubTypeID=83&amp;offensive=0&amp;pergame=0" TargetMode="External"/><Relationship Id="rId528" Type="http://schemas.openxmlformats.org/officeDocument/2006/relationships/hyperlink" Target="https://www.synergysportstech.com/Synergy/Sport/Basketball/web/teamsst/Video/QuantifiedTeam2Printable.aspx?iTeamID=963&amp;iSeasonID=2020&amp;iGameSubTypeID=83&amp;offensive=0&amp;pergame=0" TargetMode="External"/><Relationship Id="rId125" Type="http://schemas.openxmlformats.org/officeDocument/2006/relationships/hyperlink" Target="https://www.synergysportstech.com/Synergy/Sport/Basketball/web/teamsst/Video/QuantifiedTeam2Printable.aspx?iTeamID=2231&amp;iSeasonID=2020&amp;iGameSubTypeID=83&amp;offensive=1&amp;pergame=0" TargetMode="External"/><Relationship Id="rId167" Type="http://schemas.openxmlformats.org/officeDocument/2006/relationships/hyperlink" Target="https://www.synergysportstech.com/Synergy/Sport/Basketball/web/teamsst/Video/QuantifiedTeam2Printable.aspx?iTeamID=2244&amp;iSeasonID=2020&amp;iGameSubTypeID=83&amp;offensive=1&amp;pergame=0" TargetMode="External"/><Relationship Id="rId332" Type="http://schemas.openxmlformats.org/officeDocument/2006/relationships/hyperlink" Target="https://www.synergysportstech.com/Synergy/Sport/Basketball/web/teamsst/Video/QuantifiedTeam2Printable.aspx?iTeamID=2382&amp;iSeasonID=2020&amp;iGameSubTypeID=83&amp;offensive=0&amp;pergame=0" TargetMode="External"/><Relationship Id="rId374" Type="http://schemas.openxmlformats.org/officeDocument/2006/relationships/hyperlink" Target="https://www.synergysportstech.com/Synergy/Sport/Basketball/web/teamsst/Video/QuantifiedTeam2Printable.aspx?iTeamID=2230&amp;iSeasonID=2020&amp;iGameSubTypeID=83&amp;offensive=0&amp;pergame=0" TargetMode="External"/><Relationship Id="rId581" Type="http://schemas.openxmlformats.org/officeDocument/2006/relationships/hyperlink" Target="https://www.synergysportstech.com/Synergy/Sport/Basketball/web/teamsst/Video/QuantifiedTeam2Printable.aspx?iTeamID=994&amp;iSeasonID=2020&amp;iGameSubTypeID=83&amp;offensive=1&amp;pergame=0" TargetMode="External"/><Relationship Id="rId71" Type="http://schemas.openxmlformats.org/officeDocument/2006/relationships/hyperlink" Target="https://www.synergysportstech.com/Synergy/Sport/Basketball/web/teamsst/Video/QuantifiedTeam2Printable.aspx?iTeamID=2230&amp;iSeasonID=2020&amp;iGameSubTypeID=83&amp;offensive=1&amp;pergame=0" TargetMode="External"/><Relationship Id="rId234" Type="http://schemas.openxmlformats.org/officeDocument/2006/relationships/hyperlink" Target="https://www.synergysportstech.com/Synergy/Sport/Basketball/web/teamsst/Video/QuantifiedTeam2Printable.aspx?iTeamID=2351&amp;iSeasonID=2020&amp;iGameSubTypeID=83&amp;offensive=0&amp;pergame=0" TargetMode="External"/><Relationship Id="rId637" Type="http://schemas.openxmlformats.org/officeDocument/2006/relationships/hyperlink" Target="https://www.synergysportstech.com/Synergy/Sport/Basketball/web/teamsst/Video/QuantifiedTeam2Printable.aspx?iTeamID=2139&amp;iSeasonID=2020&amp;iGameSubTypeID=83&amp;offensive=1&amp;pergame=0" TargetMode="External"/><Relationship Id="rId679" Type="http://schemas.openxmlformats.org/officeDocument/2006/relationships/hyperlink" Target="https://www.synergysportstech.com/Synergy/Sport/Basketball/web/teamsst/Video/QuantifiedTeam2Printable.aspx?iTeamID=2238&amp;iSeasonID=2020&amp;iGameSubTypeID=83&amp;offensive=1&amp;pergame=0" TargetMode="External"/><Relationship Id="rId2" Type="http://schemas.openxmlformats.org/officeDocument/2006/relationships/hyperlink" Target="https://www.synergysportstech.com/Synergy/Sport/Basketball/web/teamsst/Video/QuantifiedTeam2Printable.aspx?iTeamID=2260&amp;iSeasonID=2020&amp;iGameSubTypeID=83&amp;offensive=0&amp;pergame=0" TargetMode="External"/><Relationship Id="rId29" Type="http://schemas.openxmlformats.org/officeDocument/2006/relationships/hyperlink" Target="https://www.synergysportstech.com/Synergy/Sport/Basketball/web/teamsst/Video/QuantifiedTeam2Printable.aspx?iTeamID=2237&amp;iSeasonID=2020&amp;iGameSubTypeID=83&amp;offensive=1&amp;pergame=0" TargetMode="External"/><Relationship Id="rId276" Type="http://schemas.openxmlformats.org/officeDocument/2006/relationships/hyperlink" Target="https://www.synergysportstech.com/Synergy/Sport/Basketball/web/teamsst/Video/QuantifiedTeam2Printable.aspx?iTeamID=2257&amp;iSeasonID=2020&amp;iGameSubTypeID=83&amp;offensive=0&amp;pergame=0" TargetMode="External"/><Relationship Id="rId441" Type="http://schemas.openxmlformats.org/officeDocument/2006/relationships/hyperlink" Target="https://www.synergysportstech.com/Synergy/Sport/Basketball/web/teamsst/Video/QuantifiedTeam2Printable.aspx?iTeamID=2303&amp;iSeasonID=2020&amp;iGameSubTypeID=83&amp;offensive=1&amp;pergame=0" TargetMode="External"/><Relationship Id="rId483" Type="http://schemas.openxmlformats.org/officeDocument/2006/relationships/hyperlink" Target="https://www.synergysportstech.com/Synergy/Sport/Basketball/web/teamsst/Video/QuantifiedTeam2Printable.aspx?iTeamID=2095&amp;iSeasonID=2020&amp;iGameSubTypeID=83&amp;offensive=1&amp;pergame=0" TargetMode="External"/><Relationship Id="rId539" Type="http://schemas.openxmlformats.org/officeDocument/2006/relationships/hyperlink" Target="https://www.synergysportstech.com/Synergy/Sport/Basketball/web/teamsst/Video/QuantifiedTeam2Printable.aspx?iTeamID=2117&amp;iSeasonID=2020&amp;iGameSubTypeID=83&amp;offensive=1&amp;pergame=0" TargetMode="External"/><Relationship Id="rId40" Type="http://schemas.openxmlformats.org/officeDocument/2006/relationships/hyperlink" Target="https://www.synergysportstech.com/Synergy/Sport/Basketball/web/teamsst/Video/QuantifiedTeam2Printable.aspx?iTeamID=2151&amp;iSeasonID=2020&amp;iGameSubTypeID=83&amp;offensive=0&amp;pergame=0" TargetMode="External"/><Relationship Id="rId136" Type="http://schemas.openxmlformats.org/officeDocument/2006/relationships/hyperlink" Target="https://www.synergysportstech.com/Synergy/Sport/Basketball/web/teamsst/Video/QuantifiedTeam2Printable.aspx?iTeamID=2165&amp;iSeasonID=2020&amp;iGameSubTypeID=83&amp;offensive=0&amp;pergame=0" TargetMode="External"/><Relationship Id="rId178" Type="http://schemas.openxmlformats.org/officeDocument/2006/relationships/hyperlink" Target="https://www.synergysportstech.com/Synergy/Sport/Basketball/web/teamsst/Video/QuantifiedTeam2Printable.aspx?iTeamID=2401&amp;iSeasonID=2020&amp;iGameSubTypeID=83&amp;offensive=0&amp;pergame=0" TargetMode="External"/><Relationship Id="rId301" Type="http://schemas.openxmlformats.org/officeDocument/2006/relationships/hyperlink" Target="https://www.synergysportstech.com/Synergy/Sport/Basketball/web/teamsst/Video/QuantifiedTeam2Printable.aspx?iTeamID=2203&amp;iSeasonID=2020&amp;iGameSubTypeID=83&amp;offensive=1&amp;pergame=0" TargetMode="External"/><Relationship Id="rId343" Type="http://schemas.openxmlformats.org/officeDocument/2006/relationships/hyperlink" Target="https://www.synergysportstech.com/Synergy/Sport/Basketball/web/teamsst/Video/QuantifiedTeam2Printable.aspx?iTeamID=2153&amp;iSeasonID=2020&amp;iGameSubTypeID=83&amp;offensive=1&amp;pergame=0" TargetMode="External"/><Relationship Id="rId550" Type="http://schemas.openxmlformats.org/officeDocument/2006/relationships/hyperlink" Target="https://www.synergysportstech.com/Synergy/Sport/Basketball/web/teamsst/Video/QuantifiedTeam2Printable.aspx?iTeamID=2137&amp;iSeasonID=2020&amp;iGameSubTypeID=83&amp;offensive=0&amp;pergame=0" TargetMode="External"/><Relationship Id="rId82" Type="http://schemas.openxmlformats.org/officeDocument/2006/relationships/hyperlink" Target="https://www.synergysportstech.com/Synergy/Sport/Basketball/web/teamsst/Video/QuantifiedTeam2Printable.aspx?iTeamID=2159&amp;iSeasonID=2020&amp;iGameSubTypeID=83&amp;offensive=0&amp;pergame=0" TargetMode="External"/><Relationship Id="rId203" Type="http://schemas.openxmlformats.org/officeDocument/2006/relationships/hyperlink" Target="https://www.synergysportstech.com/Synergy/Sport/Basketball/web/teamsst/Video/QuantifiedTeam2Printable.aspx?iTeamID=2140&amp;iSeasonID=2020&amp;iGameSubTypeID=83&amp;offensive=1&amp;pergame=0" TargetMode="External"/><Relationship Id="rId385" Type="http://schemas.openxmlformats.org/officeDocument/2006/relationships/hyperlink" Target="https://www.synergysportstech.com/Synergy/Sport/Basketball/web/teamsst/Video/QuantifiedTeam2Printable.aspx?iTeamID=2394&amp;iSeasonID=2020&amp;iGameSubTypeID=83&amp;offensive=1&amp;pergame=0" TargetMode="External"/><Relationship Id="rId592" Type="http://schemas.openxmlformats.org/officeDocument/2006/relationships/hyperlink" Target="https://www.synergysportstech.com/Synergy/Sport/Basketball/web/teamsst/Video/QuantifiedTeam2Printable.aspx?iTeamID=2235&amp;iSeasonID=2020&amp;iGameSubTypeID=83&amp;offensive=0&amp;pergame=0" TargetMode="External"/><Relationship Id="rId606" Type="http://schemas.openxmlformats.org/officeDocument/2006/relationships/hyperlink" Target="https://www.synergysportstech.com/Synergy/Sport/Basketball/web/teamsst/Video/QuantifiedTeam2Printable.aspx?iTeamID=2080&amp;iSeasonID=2020&amp;iGameSubTypeID=83&amp;offensive=0&amp;pergame=0" TargetMode="External"/><Relationship Id="rId648" Type="http://schemas.openxmlformats.org/officeDocument/2006/relationships/hyperlink" Target="https://www.synergysportstech.com/Synergy/Sport/Basketball/web/teamsst/Video/QuantifiedTeam2Printable.aspx?iTeamID=2372&amp;iSeasonID=2020&amp;iGameSubTypeID=83&amp;offensive=0&amp;pergame=0" TargetMode="External"/><Relationship Id="rId245" Type="http://schemas.openxmlformats.org/officeDocument/2006/relationships/hyperlink" Target="https://www.synergysportstech.com/Synergy/Sport/Basketball/web/teamsst/Video/QuantifiedTeam2Printable.aspx?iTeamID=1318&amp;iSeasonID=2020&amp;iGameSubTypeID=83&amp;offensive=1&amp;pergame=0" TargetMode="External"/><Relationship Id="rId287" Type="http://schemas.openxmlformats.org/officeDocument/2006/relationships/hyperlink" Target="https://www.synergysportstech.com/Synergy/Sport/Basketball/web/teamsst/Video/QuantifiedTeam2Printable.aspx?iTeamID=2274&amp;iSeasonID=2020&amp;iGameSubTypeID=83&amp;offensive=1&amp;pergame=0" TargetMode="External"/><Relationship Id="rId410" Type="http://schemas.openxmlformats.org/officeDocument/2006/relationships/hyperlink" Target="https://www.synergysportstech.com/Synergy/Sport/Basketball/web/teamsst/Video/QuantifiedTeam2Printable.aspx?iTeamID=982&amp;iSeasonID=2020&amp;iGameSubTypeID=83&amp;offensive=0&amp;pergame=0" TargetMode="External"/><Relationship Id="rId452" Type="http://schemas.openxmlformats.org/officeDocument/2006/relationships/hyperlink" Target="https://www.synergysportstech.com/Synergy/Sport/Basketball/web/teamsst/Video/QuantifiedTeam2Printable.aspx?iTeamID=2268&amp;iSeasonID=2020&amp;iGameSubTypeID=83&amp;offensive=0&amp;pergame=0" TargetMode="External"/><Relationship Id="rId494" Type="http://schemas.openxmlformats.org/officeDocument/2006/relationships/hyperlink" Target="https://www.synergysportstech.com/Synergy/Sport/Basketball/web/teamsst/Video/QuantifiedTeam2Printable.aspx?iTeamID=2195&amp;iSeasonID=2020&amp;iGameSubTypeID=83&amp;offensive=0&amp;pergame=0" TargetMode="External"/><Relationship Id="rId508" Type="http://schemas.openxmlformats.org/officeDocument/2006/relationships/hyperlink" Target="https://www.synergysportstech.com/Synergy/Sport/Basketball/web/teamsst/Video/QuantifiedTeam2Printable.aspx?iTeamID=2286&amp;iSeasonID=2020&amp;iGameSubTypeID=83&amp;offensive=0&amp;pergame=0" TargetMode="External"/><Relationship Id="rId105" Type="http://schemas.openxmlformats.org/officeDocument/2006/relationships/hyperlink" Target="https://www.synergysportstech.com/Synergy/Sport/Basketball/web/teamsst/Video/QuantifiedTeam2Printable.aspx?iTeamID=2090&amp;iSeasonID=2020&amp;iGameSubTypeID=83&amp;offensive=1&amp;pergame=0" TargetMode="External"/><Relationship Id="rId147" Type="http://schemas.openxmlformats.org/officeDocument/2006/relationships/hyperlink" Target="https://www.synergysportstech.com/Synergy/Sport/Basketball/web/teamsst/Video/QuantifiedTeam2Printable.aspx?iTeamID=2250&amp;iSeasonID=2020&amp;iGameSubTypeID=83&amp;offensive=1&amp;pergame=0" TargetMode="External"/><Relationship Id="rId312" Type="http://schemas.openxmlformats.org/officeDocument/2006/relationships/hyperlink" Target="https://www.synergysportstech.com/Synergy/Sport/Basketball/web/teamsst/Video/QuantifiedTeam2Printable.aspx?iTeamID=2211&amp;iSeasonID=2020&amp;iGameSubTypeID=83&amp;offensive=0&amp;pergame=0" TargetMode="External"/><Relationship Id="rId354" Type="http://schemas.openxmlformats.org/officeDocument/2006/relationships/hyperlink" Target="https://www.synergysportstech.com/Synergy/Sport/Basketball/web/teamsst/Video/QuantifiedTeam2Printable.aspx?iTeamID=2164&amp;iSeasonID=2020&amp;iGameSubTypeID=83&amp;offensive=0&amp;pergame=0" TargetMode="External"/><Relationship Id="rId51" Type="http://schemas.openxmlformats.org/officeDocument/2006/relationships/hyperlink" Target="https://www.synergysportstech.com/Synergy/Sport/Basketball/web/teamsst/Video/QuantifiedTeam2Printable.aspx?iTeamID=2165&amp;iSeasonID=2020&amp;iGameSubTypeID=83&amp;offensive=1&amp;pergame=0" TargetMode="External"/><Relationship Id="rId93" Type="http://schemas.openxmlformats.org/officeDocument/2006/relationships/hyperlink" Target="https://www.synergysportstech.com/Synergy/Sport/Basketball/web/teamsst/Video/QuantifiedTeam2Printable.aspx?iTeamID=2275&amp;iSeasonID=2020&amp;iGameSubTypeID=83&amp;offensive=1&amp;pergame=0" TargetMode="External"/><Relationship Id="rId189" Type="http://schemas.openxmlformats.org/officeDocument/2006/relationships/hyperlink" Target="https://www.synergysportstech.com/Synergy/Sport/Basketball/web/teamsst/Video/QuantifiedTeam2Printable.aspx?iTeamID=2072&amp;iSeasonID=2020&amp;iGameSubTypeID=83&amp;offensive=1&amp;pergame=0" TargetMode="External"/><Relationship Id="rId396" Type="http://schemas.openxmlformats.org/officeDocument/2006/relationships/hyperlink" Target="https://www.synergysportstech.com/Synergy/Sport/Basketball/web/teamsst/Video/QuantifiedTeam2Printable.aspx?iTeamID=2092&amp;iSeasonID=2020&amp;iGameSubTypeID=83&amp;offensive=0&amp;pergame=0" TargetMode="External"/><Relationship Id="rId561" Type="http://schemas.openxmlformats.org/officeDocument/2006/relationships/hyperlink" Target="https://www.synergysportstech.com/Synergy/Sport/Basketball/web/teamsst/Video/QuantifiedTeam2Printable.aspx?iTeamID=2184&amp;iSeasonID=2020&amp;iGameSubTypeID=83&amp;offensive=1&amp;pergame=0" TargetMode="External"/><Relationship Id="rId617" Type="http://schemas.openxmlformats.org/officeDocument/2006/relationships/hyperlink" Target="https://www.synergysportstech.com/Synergy/Sport/Basketball/web/teamsst/Video/QuantifiedTeam2Printable.aspx?iTeamID=2067&amp;iSeasonID=2020&amp;iGameSubTypeID=83&amp;offensive=1&amp;pergame=0" TargetMode="External"/><Relationship Id="rId659" Type="http://schemas.openxmlformats.org/officeDocument/2006/relationships/hyperlink" Target="https://www.synergysportstech.com/Synergy/Sport/Basketball/web/teamsst/Video/QuantifiedTeam2Printable.aspx?iTeamID=2397&amp;iSeasonID=2020&amp;iGameSubTypeID=83&amp;offensive=1&amp;pergame=0" TargetMode="External"/><Relationship Id="rId214" Type="http://schemas.openxmlformats.org/officeDocument/2006/relationships/hyperlink" Target="https://www.synergysportstech.com/Synergy/Sport/Basketball/web/teamsst/Video/QuantifiedTeam2Printable.aspx?iTeamID=2233&amp;iSeasonID=2020&amp;iGameSubTypeID=83&amp;offensive=0&amp;pergame=0" TargetMode="External"/><Relationship Id="rId256" Type="http://schemas.openxmlformats.org/officeDocument/2006/relationships/hyperlink" Target="https://www.synergysportstech.com/Synergy/Sport/Basketball/web/teamsst/Video/QuantifiedTeam2Printable.aspx?iTeamID=2099&amp;iSeasonID=2020&amp;iGameSubTypeID=83&amp;offensive=0&amp;pergame=0" TargetMode="External"/><Relationship Id="rId298" Type="http://schemas.openxmlformats.org/officeDocument/2006/relationships/hyperlink" Target="https://www.synergysportstech.com/Synergy/Sport/Basketball/web/teamsst/Video/QuantifiedTeam2Printable.aspx?iTeamID=2156&amp;iSeasonID=2020&amp;iGameSubTypeID=83&amp;offensive=0&amp;pergame=0" TargetMode="External"/><Relationship Id="rId421" Type="http://schemas.openxmlformats.org/officeDocument/2006/relationships/hyperlink" Target="https://www.synergysportstech.com/Synergy/Sport/Basketball/web/teamsst/Video/QuantifiedTeam2Printable.aspx?iTeamID=2211&amp;iSeasonID=2020&amp;iGameSubTypeID=83&amp;offensive=1&amp;pergame=0" TargetMode="External"/><Relationship Id="rId463" Type="http://schemas.openxmlformats.org/officeDocument/2006/relationships/hyperlink" Target="https://www.synergysportstech.com/Synergy/Sport/Basketball/web/teamsst/Video/QuantifiedTeam2Printable.aspx?iTeamID=2373&amp;iSeasonID=2020&amp;iGameSubTypeID=83&amp;offensive=1&amp;pergame=0" TargetMode="External"/><Relationship Id="rId519" Type="http://schemas.openxmlformats.org/officeDocument/2006/relationships/hyperlink" Target="https://www.synergysportstech.com/Synergy/Sport/Basketball/web/teamsst/Video/QuantifiedTeam2Printable.aspx?iTeamID=2401&amp;iSeasonID=2020&amp;iGameSubTypeID=83&amp;offensive=1&amp;pergame=0" TargetMode="External"/><Relationship Id="rId670" Type="http://schemas.openxmlformats.org/officeDocument/2006/relationships/hyperlink" Target="https://www.synergysportstech.com/Synergy/Sport/Basketball/web/teamsst/Video/QuantifiedTeam2Printable.aspx?iTeamID=3138&amp;iSeasonID=2020&amp;iGameSubTypeID=83&amp;offensive=0&amp;pergame=0" TargetMode="External"/><Relationship Id="rId116" Type="http://schemas.openxmlformats.org/officeDocument/2006/relationships/hyperlink" Target="https://www.synergysportstech.com/Synergy/Sport/Basketball/web/teamsst/Video/QuantifiedTeam2Printable.aspx?iTeamID=2309&amp;iSeasonID=2020&amp;iGameSubTypeID=83&amp;offensive=0&amp;pergame=0" TargetMode="External"/><Relationship Id="rId158" Type="http://schemas.openxmlformats.org/officeDocument/2006/relationships/hyperlink" Target="https://www.synergysportstech.com/Synergy/Sport/Basketball/web/teamsst/Video/QuantifiedTeam2Printable.aspx?iTeamID=2369&amp;iSeasonID=2020&amp;iGameSubTypeID=83&amp;offensive=0&amp;pergame=0" TargetMode="External"/><Relationship Id="rId323" Type="http://schemas.openxmlformats.org/officeDocument/2006/relationships/hyperlink" Target="https://www.synergysportstech.com/Synergy/Sport/Basketball/web/teamsst/Video/QuantifiedTeam2Printable.aspx?iTeamID=2741&amp;iSeasonID=2020&amp;iGameSubTypeID=83&amp;offensive=1&amp;pergame=0" TargetMode="External"/><Relationship Id="rId530" Type="http://schemas.openxmlformats.org/officeDocument/2006/relationships/hyperlink" Target="https://www.synergysportstech.com/Synergy/Sport/Basketball/web/teamsst/Video/QuantifiedTeam2Printable.aspx?iTeamID=2201&amp;iSeasonID=2020&amp;iGameSubTypeID=83&amp;offensive=0&amp;pergame=0" TargetMode="External"/><Relationship Id="rId20" Type="http://schemas.openxmlformats.org/officeDocument/2006/relationships/hyperlink" Target="https://www.synergysportstech.com/Synergy/Sport/Basketball/web/teamsst/Video/QuantifiedTeam2Printable.aspx?iTeamID=2176&amp;iSeasonID=2020&amp;iGameSubTypeID=83&amp;offensive=0&amp;pergame=0" TargetMode="External"/><Relationship Id="rId62" Type="http://schemas.openxmlformats.org/officeDocument/2006/relationships/hyperlink" Target="https://www.synergysportstech.com/Synergy/Sport/Basketball/web/teamsst/Video/QuantifiedTeam2Printable.aspx?iTeamID=974&amp;iSeasonID=2020&amp;iGameSubTypeID=83&amp;offensive=0&amp;pergame=0" TargetMode="External"/><Relationship Id="rId365" Type="http://schemas.openxmlformats.org/officeDocument/2006/relationships/hyperlink" Target="https://www.synergysportstech.com/Synergy/Sport/Basketball/web/teamsst/Video/QuantifiedTeam2Printable.aspx?iTeamID=2079&amp;iSeasonID=2020&amp;iGameSubTypeID=83&amp;offensive=1&amp;pergame=0" TargetMode="External"/><Relationship Id="rId572" Type="http://schemas.openxmlformats.org/officeDocument/2006/relationships/hyperlink" Target="https://www.synergysportstech.com/Synergy/Sport/Basketball/web/teamsst/Video/QuantifiedTeam2Printable.aspx?iTeamID=2308&amp;iSeasonID=2020&amp;iGameSubTypeID=83&amp;offensive=0&amp;pergame=0" TargetMode="External"/><Relationship Id="rId628" Type="http://schemas.openxmlformats.org/officeDocument/2006/relationships/hyperlink" Target="https://www.synergysportstech.com/Synergy/Sport/Basketball/web/teamsst/Video/QuantifiedTeam2Printable.aspx?iTeamID=2280&amp;iSeasonID=2020&amp;iGameSubTypeID=83&amp;offensive=0&amp;pergame=0" TargetMode="External"/><Relationship Id="rId225" Type="http://schemas.openxmlformats.org/officeDocument/2006/relationships/hyperlink" Target="https://www.synergysportstech.com/Synergy/Sport/Basketball/web/teamsst/Video/QuantifiedTeam2Printable.aspx?iTeamID=2367&amp;iSeasonID=2020&amp;iGameSubTypeID=83&amp;offensive=1&amp;pergame=0" TargetMode="External"/><Relationship Id="rId267" Type="http://schemas.openxmlformats.org/officeDocument/2006/relationships/hyperlink" Target="https://www.synergysportstech.com/Synergy/Sport/Basketball/web/teamsst/Video/QuantifiedTeam2Printable.aspx?iTeamID=2350&amp;iSeasonID=2020&amp;iGameSubTypeID=83&amp;offensive=1&amp;pergame=0" TargetMode="External"/><Relationship Id="rId432" Type="http://schemas.openxmlformats.org/officeDocument/2006/relationships/hyperlink" Target="https://www.synergysportstech.com/Synergy/Sport/Basketball/web/teamsst/Video/QuantifiedTeam2Printable.aspx?iTeamID=2089&amp;iSeasonID=2020&amp;iGameSubTypeID=83&amp;offensive=0&amp;pergame=0" TargetMode="External"/><Relationship Id="rId474" Type="http://schemas.openxmlformats.org/officeDocument/2006/relationships/hyperlink" Target="https://www.synergysportstech.com/Synergy/Sport/Basketball/web/teamsst/Video/QuantifiedTeam2Printable.aspx?iTeamID=2310&amp;iSeasonID=2020&amp;iGameSubTypeID=83&amp;offensive=0&amp;pergame=0" TargetMode="External"/><Relationship Id="rId127" Type="http://schemas.openxmlformats.org/officeDocument/2006/relationships/hyperlink" Target="https://www.synergysportstech.com/Synergy/Sport/Basketball/web/teamsst/Video/QuantifiedTeam2Printable.aspx?iTeamID=2240&amp;iSeasonID=2020&amp;iGameSubTypeID=83&amp;offensive=1&amp;pergame=0" TargetMode="External"/><Relationship Id="rId681" Type="http://schemas.openxmlformats.org/officeDocument/2006/relationships/hyperlink" Target="https://www.synergysportstech.com/Synergy/Sport/Basketball/web/teamsst/Video/QuantifiedTeam2Printable.aspx?iTeamID=2111&amp;iSeasonID=2020&amp;iGameSubTypeID=83&amp;offensive=1&amp;pergame=0" TargetMode="External"/><Relationship Id="rId31" Type="http://schemas.openxmlformats.org/officeDocument/2006/relationships/hyperlink" Target="https://www.synergysportstech.com/Synergy/Sport/Basketball/web/teamsst/Video/QuantifiedTeam2Printable.aspx?iTeamID=2171&amp;iSeasonID=2020&amp;iGameSubTypeID=83&amp;offensive=1&amp;pergame=0" TargetMode="External"/><Relationship Id="rId73" Type="http://schemas.openxmlformats.org/officeDocument/2006/relationships/hyperlink" Target="https://www.synergysportstech.com/Synergy/Sport/Basketball/web/teamsst/Video/QuantifiedTeam2Printable.aspx?iTeamID=2314&amp;iSeasonID=2020&amp;iGameSubTypeID=83&amp;offensive=1&amp;pergame=0" TargetMode="External"/><Relationship Id="rId169" Type="http://schemas.openxmlformats.org/officeDocument/2006/relationships/hyperlink" Target="https://www.synergysportstech.com/Synergy/Sport/Basketball/web/teamsst/Video/QuantifiedTeam2Printable.aspx?iTeamID=2066&amp;iSeasonID=2020&amp;iGameSubTypeID=83&amp;offensive=1&amp;pergame=0" TargetMode="External"/><Relationship Id="rId334" Type="http://schemas.openxmlformats.org/officeDocument/2006/relationships/hyperlink" Target="https://www.synergysportstech.com/Synergy/Sport/Basketball/web/teamsst/Video/QuantifiedTeam2Printable.aspx?iTeamID=2375&amp;iSeasonID=2020&amp;iGameSubTypeID=83&amp;offensive=0&amp;pergame=0" TargetMode="External"/><Relationship Id="rId376" Type="http://schemas.openxmlformats.org/officeDocument/2006/relationships/hyperlink" Target="https://www.synergysportstech.com/Synergy/Sport/Basketball/web/teamsst/Video/QuantifiedTeam2Printable.aspx?iTeamID=2394&amp;iSeasonID=2020&amp;iGameSubTypeID=83&amp;offensive=0&amp;pergame=0" TargetMode="External"/><Relationship Id="rId541" Type="http://schemas.openxmlformats.org/officeDocument/2006/relationships/hyperlink" Target="https://www.synergysportstech.com/Synergy/Sport/Basketball/web/teamsst/Video/QuantifiedTeam2Printable.aspx?iTeamID=2179&amp;iSeasonID=2020&amp;iGameSubTypeID=83&amp;offensive=1&amp;pergame=0" TargetMode="External"/><Relationship Id="rId583" Type="http://schemas.openxmlformats.org/officeDocument/2006/relationships/hyperlink" Target="https://www.synergysportstech.com/Synergy/Sport/Basketball/web/teamsst/Video/QuantifiedTeam2Printable.aspx?iTeamID=2157&amp;iSeasonID=2020&amp;iGameSubTypeID=83&amp;offensive=1&amp;pergame=0" TargetMode="External"/><Relationship Id="rId639" Type="http://schemas.openxmlformats.org/officeDocument/2006/relationships/hyperlink" Target="https://www.synergysportstech.com/Synergy/Sport/Basketball/web/teamsst/Video/QuantifiedTeam2Printable.aspx?iTeamID=963&amp;iSeasonID=2020&amp;iGameSubTypeID=83&amp;offensive=1&amp;pergame=0" TargetMode="External"/><Relationship Id="rId4" Type="http://schemas.openxmlformats.org/officeDocument/2006/relationships/hyperlink" Target="https://www.synergysportstech.com/Synergy/Sport/Basketball/web/teamsst/Video/QuantifiedTeam2Printable.aspx?iTeamID=2339&amp;iSeasonID=2020&amp;iGameSubTypeID=83&amp;offensive=0&amp;pergame=0" TargetMode="External"/><Relationship Id="rId180" Type="http://schemas.openxmlformats.org/officeDocument/2006/relationships/hyperlink" Target="https://www.synergysportstech.com/Synergy/Sport/Basketball/web/teamsst/Video/QuantifiedTeam2Printable.aspx?iTeamID=987&amp;iSeasonID=2020&amp;iGameSubTypeID=83&amp;offensive=0&amp;pergame=0" TargetMode="External"/><Relationship Id="rId236" Type="http://schemas.openxmlformats.org/officeDocument/2006/relationships/hyperlink" Target="https://www.synergysportstech.com/Synergy/Sport/Basketball/web/teamsst/Video/QuantifiedTeam2Printable.aspx?iTeamID=2272&amp;iSeasonID=2020&amp;iGameSubTypeID=83&amp;offensive=0&amp;pergame=0" TargetMode="External"/><Relationship Id="rId278" Type="http://schemas.openxmlformats.org/officeDocument/2006/relationships/hyperlink" Target="https://www.synergysportstech.com/Synergy/Sport/Basketball/web/teamsst/Video/QuantifiedTeam2Printable.aspx?iTeamID=2337&amp;iSeasonID=2020&amp;iGameSubTypeID=83&amp;offensive=0&amp;pergame=0" TargetMode="External"/><Relationship Id="rId401" Type="http://schemas.openxmlformats.org/officeDocument/2006/relationships/hyperlink" Target="https://www.synergysportstech.com/Synergy/Sport/Basketball/web/teamsst/Video/QuantifiedTeam2Printable.aspx?iTeamID=2101&amp;iSeasonID=2020&amp;iGameSubTypeID=83&amp;offensive=1&amp;pergame=0" TargetMode="External"/><Relationship Id="rId443" Type="http://schemas.openxmlformats.org/officeDocument/2006/relationships/hyperlink" Target="https://www.synergysportstech.com/Synergy/Sport/Basketball/web/teamsst/Video/QuantifiedTeam2Printable.aspx?iTeamID=2341&amp;iSeasonID=2020&amp;iGameSubTypeID=83&amp;offensive=1&amp;pergame=0" TargetMode="External"/><Relationship Id="rId650" Type="http://schemas.openxmlformats.org/officeDocument/2006/relationships/hyperlink" Target="https://www.synergysportstech.com/Synergy/Sport/Basketball/web/teamsst/Video/QuantifiedTeam2Printable.aspx?iTeamID=2285&amp;iSeasonID=2020&amp;iGameSubTypeID=83&amp;offensive=0&amp;pergame=0" TargetMode="External"/><Relationship Id="rId303" Type="http://schemas.openxmlformats.org/officeDocument/2006/relationships/hyperlink" Target="https://www.synergysportstech.com/Synergy/Sport/Basketball/web/teamsst/Video/QuantifiedTeam2Printable.aspx?iTeamID=978&amp;iSeasonID=2020&amp;iGameSubTypeID=83&amp;offensive=1&amp;pergame=0" TargetMode="External"/><Relationship Id="rId485" Type="http://schemas.openxmlformats.org/officeDocument/2006/relationships/hyperlink" Target="https://www.synergysportstech.com/Synergy/Sport/Basketball/web/teamsst/Video/QuantifiedTeam2Printable.aspx?iTeamID=2287&amp;iSeasonID=2020&amp;iGameSubTypeID=83&amp;offensive=1&amp;pergame=0" TargetMode="External"/><Relationship Id="rId42" Type="http://schemas.openxmlformats.org/officeDocument/2006/relationships/hyperlink" Target="https://www.synergysportstech.com/Synergy/Sport/Basketball/web/teamsst/Video/QuantifiedTeam2Printable.aspx?iTeamID=2161&amp;iSeasonID=2020&amp;iGameSubTypeID=83&amp;offensive=0&amp;pergame=0" TargetMode="External"/><Relationship Id="rId84" Type="http://schemas.openxmlformats.org/officeDocument/2006/relationships/hyperlink" Target="https://www.synergysportstech.com/Synergy/Sport/Basketball/web/teamsst/Video/QuantifiedTeam2Printable.aspx?iTeamID=2093&amp;iSeasonID=2020&amp;iGameSubTypeID=83&amp;offensive=0&amp;pergame=0" TargetMode="External"/><Relationship Id="rId138" Type="http://schemas.openxmlformats.org/officeDocument/2006/relationships/hyperlink" Target="https://www.synergysportstech.com/Synergy/Sport/Basketball/web/teamsst/Video/QuantifiedTeam2Printable.aspx?iTeamID=2327&amp;iSeasonID=2020&amp;iGameSubTypeID=83&amp;offensive=0&amp;pergame=0" TargetMode="External"/><Relationship Id="rId345" Type="http://schemas.openxmlformats.org/officeDocument/2006/relationships/hyperlink" Target="https://www.synergysportstech.com/Synergy/Sport/Basketball/web/teamsst/Video/QuantifiedTeam2Printable.aspx?iTeamID=2378&amp;iSeasonID=2020&amp;iGameSubTypeID=83&amp;offensive=1&amp;pergame=0" TargetMode="External"/><Relationship Id="rId387" Type="http://schemas.openxmlformats.org/officeDocument/2006/relationships/hyperlink" Target="https://www.synergysportstech.com/Synergy/Sport/Basketball/web/teamsst/Video/QuantifiedTeam2Printable.aspx?iTeamID=2621&amp;iSeasonID=2020&amp;iGameSubTypeID=83&amp;offensive=1&amp;pergame=0" TargetMode="External"/><Relationship Id="rId510" Type="http://schemas.openxmlformats.org/officeDocument/2006/relationships/hyperlink" Target="https://www.synergysportstech.com/Synergy/Sport/Basketball/web/teamsst/Video/QuantifiedTeam2Printable.aspx?iTeamID=2275&amp;iSeasonID=2020&amp;iGameSubTypeID=83&amp;offensive=0&amp;pergame=0" TargetMode="External"/><Relationship Id="rId552" Type="http://schemas.openxmlformats.org/officeDocument/2006/relationships/hyperlink" Target="https://www.synergysportstech.com/Synergy/Sport/Basketball/web/teamsst/Video/QuantifiedTeam2Printable.aspx?iTeamID=2074&amp;iSeasonID=2020&amp;iGameSubTypeID=83&amp;offensive=0&amp;pergame=0" TargetMode="External"/><Relationship Id="rId594" Type="http://schemas.openxmlformats.org/officeDocument/2006/relationships/hyperlink" Target="https://www.synergysportstech.com/Synergy/Sport/Basketball/web/teamsst/Video/QuantifiedTeam2Printable.aspx?iTeamID=2288&amp;iSeasonID=2020&amp;iGameSubTypeID=83&amp;offensive=0&amp;pergame=0" TargetMode="External"/><Relationship Id="rId608" Type="http://schemas.openxmlformats.org/officeDocument/2006/relationships/hyperlink" Target="https://www.synergysportstech.com/Synergy/Sport/Basketball/web/teamsst/Video/QuantifiedTeam2Printable.aspx?iTeamID=2621&amp;iSeasonID=2020&amp;iGameSubTypeID=83&amp;offensive=0&amp;pergame=0" TargetMode="External"/><Relationship Id="rId191" Type="http://schemas.openxmlformats.org/officeDocument/2006/relationships/hyperlink" Target="https://www.synergysportstech.com/Synergy/Sport/Basketball/web/teamsst/Video/QuantifiedTeam2Printable.aspx?iTeamID=997&amp;iSeasonID=2020&amp;iGameSubTypeID=83&amp;offensive=1&amp;pergame=0" TargetMode="External"/><Relationship Id="rId205" Type="http://schemas.openxmlformats.org/officeDocument/2006/relationships/hyperlink" Target="https://www.synergysportstech.com/Synergy/Sport/Basketball/web/teamsst/Video/QuantifiedTeam2Printable.aspx?iTeamID=2288&amp;iSeasonID=2020&amp;iGameSubTypeID=83&amp;offensive=1&amp;pergame=0" TargetMode="External"/><Relationship Id="rId247" Type="http://schemas.openxmlformats.org/officeDocument/2006/relationships/hyperlink" Target="https://www.synergysportstech.com/Synergy/Sport/Basketball/web/teamsst/Video/QuantifiedTeam2Printable.aspx?iTeamID=2334&amp;iSeasonID=2020&amp;iGameSubTypeID=83&amp;offensive=1&amp;pergame=0" TargetMode="External"/><Relationship Id="rId412" Type="http://schemas.openxmlformats.org/officeDocument/2006/relationships/hyperlink" Target="https://www.synergysportstech.com/Synergy/Sport/Basketball/web/teamsst/Video/QuantifiedTeam2Printable.aspx?iTeamID=2227&amp;iSeasonID=2020&amp;iGameSubTypeID=83&amp;offensive=0&amp;pergame=0" TargetMode="External"/><Relationship Id="rId107" Type="http://schemas.openxmlformats.org/officeDocument/2006/relationships/hyperlink" Target="https://www.synergysportstech.com/Synergy/Sport/Basketball/web/teamsst/Video/QuantifiedTeam2Printable.aspx?iTeamID=2365&amp;iSeasonID=2020&amp;iGameSubTypeID=83&amp;offensive=1&amp;pergame=0" TargetMode="External"/><Relationship Id="rId289" Type="http://schemas.openxmlformats.org/officeDocument/2006/relationships/hyperlink" Target="https://www.synergysportstech.com/Synergy/Sport/Basketball/web/teamsst/Video/QuantifiedTeam2Printable.aspx?iTeamID=2391&amp;iSeasonID=2020&amp;iGameSubTypeID=83&amp;offensive=1&amp;pergame=0" TargetMode="External"/><Relationship Id="rId454" Type="http://schemas.openxmlformats.org/officeDocument/2006/relationships/hyperlink" Target="https://www.synergysportstech.com/Synergy/Sport/Basketball/web/teamsst/Video/QuantifiedTeam2Printable.aspx?iTeamID=2231&amp;iSeasonID=2020&amp;iGameSubTypeID=83&amp;offensive=0&amp;pergame=0" TargetMode="External"/><Relationship Id="rId496" Type="http://schemas.openxmlformats.org/officeDocument/2006/relationships/hyperlink" Target="https://www.synergysportstech.com/Synergy/Sport/Basketball/web/teamsst/Video/QuantifiedTeam2Printable.aspx?iTeamID=2098&amp;iSeasonID=2020&amp;iGameSubTypeID=83&amp;offensive=0&amp;pergame=0" TargetMode="External"/><Relationship Id="rId661" Type="http://schemas.openxmlformats.org/officeDocument/2006/relationships/hyperlink" Target="https://www.synergysportstech.com/Synergy/Sport/Basketball/web/teamsst/Video/QuantifiedTeam2Printable.aspx?iTeamID=2678&amp;iSeasonID=2020&amp;iGameSubTypeID=83&amp;offensive=1&amp;pergame=0" TargetMode="External"/><Relationship Id="rId11" Type="http://schemas.openxmlformats.org/officeDocument/2006/relationships/hyperlink" Target="https://www.synergysportstech.com/Synergy/Sport/Basketball/web/teamsst/Video/QuantifiedTeam2Printable.aspx?iTeamID=965&amp;iSeasonID=2020&amp;iGameSubTypeID=83&amp;offensive=1&amp;pergame=0" TargetMode="External"/><Relationship Id="rId53" Type="http://schemas.openxmlformats.org/officeDocument/2006/relationships/hyperlink" Target="https://www.synergysportstech.com/Synergy/Sport/Basketball/web/teamsst/Video/QuantifiedTeam2Printable.aspx?iTeamID=2281&amp;iSeasonID=2020&amp;iGameSubTypeID=83&amp;offensive=1&amp;pergame=0" TargetMode="External"/><Relationship Id="rId149" Type="http://schemas.openxmlformats.org/officeDocument/2006/relationships/hyperlink" Target="https://www.synergysportstech.com/Synergy/Sport/Basketball/web/teamsst/Video/QuantifiedTeam2Printable.aspx?iTeamID=2262&amp;iSeasonID=2020&amp;iGameSubTypeID=83&amp;offensive=1&amp;pergame=0" TargetMode="External"/><Relationship Id="rId314" Type="http://schemas.openxmlformats.org/officeDocument/2006/relationships/hyperlink" Target="https://www.synergysportstech.com/Synergy/Sport/Basketball/web/teamsst/Video/QuantifiedTeam2Printable.aspx?iTeamID=2202&amp;iSeasonID=2020&amp;iGameSubTypeID=83&amp;offensive=0&amp;pergame=0" TargetMode="External"/><Relationship Id="rId356" Type="http://schemas.openxmlformats.org/officeDocument/2006/relationships/hyperlink" Target="https://www.synergysportstech.com/Synergy/Sport/Basketball/web/teamsst/Video/QuantifiedTeam2Printable.aspx?iTeamID=2403&amp;iSeasonID=2020&amp;iGameSubTypeID=83&amp;offensive=0&amp;pergame=0" TargetMode="External"/><Relationship Id="rId398" Type="http://schemas.openxmlformats.org/officeDocument/2006/relationships/hyperlink" Target="https://www.synergysportstech.com/Synergy/Sport/Basketball/web/teamsst/Video/QuantifiedTeam2Printable.aspx?iTeamID=2289&amp;iSeasonID=2020&amp;iGameSubTypeID=83&amp;offensive=0&amp;pergame=0" TargetMode="External"/><Relationship Id="rId521" Type="http://schemas.openxmlformats.org/officeDocument/2006/relationships/hyperlink" Target="https://www.synergysportstech.com/Synergy/Sport/Basketball/web/teamsst/Video/QuantifiedTeam2Printable.aspx?iTeamID=2062&amp;iSeasonID=2020&amp;iGameSubTypeID=83&amp;offensive=1&amp;pergame=0" TargetMode="External"/><Relationship Id="rId563" Type="http://schemas.openxmlformats.org/officeDocument/2006/relationships/hyperlink" Target="https://www.synergysportstech.com/Synergy/Sport/Basketball/web/teamsst/Video/QuantifiedTeam2Printable.aspx?iTeamID=2388&amp;iSeasonID=2020&amp;iGameSubTypeID=83&amp;offensive=1&amp;pergame=0" TargetMode="External"/><Relationship Id="rId619" Type="http://schemas.openxmlformats.org/officeDocument/2006/relationships/hyperlink" Target="https://www.synergysportstech.com/Synergy/Sport/Basketball/web/teamsst/Video/QuantifiedTeam2Printable.aspx?iTeamID=2187&amp;iSeasonID=2020&amp;iGameSubTypeID=83&amp;offensive=1&amp;pergame=0" TargetMode="External"/><Relationship Id="rId95" Type="http://schemas.openxmlformats.org/officeDocument/2006/relationships/hyperlink" Target="https://www.synergysportstech.com/Synergy/Sport/Basketball/web/teamsst/Video/QuantifiedTeam2Printable.aspx?iTeamID=2181&amp;iSeasonID=2020&amp;iGameSubTypeID=83&amp;offensive=1&amp;pergame=0" TargetMode="External"/><Relationship Id="rId160" Type="http://schemas.openxmlformats.org/officeDocument/2006/relationships/hyperlink" Target="https://www.synergysportstech.com/Synergy/Sport/Basketball/web/teamsst/Video/QuantifiedTeam2Printable.aspx?iTeamID=2076&amp;iSeasonID=2020&amp;iGameSubTypeID=83&amp;offensive=0&amp;pergame=0" TargetMode="External"/><Relationship Id="rId216" Type="http://schemas.openxmlformats.org/officeDocument/2006/relationships/hyperlink" Target="https://www.synergysportstech.com/Synergy/Sport/Basketball/web/teamsst/Video/QuantifiedTeam2Printable.aspx?iTeamID=2223&amp;iSeasonID=2020&amp;iGameSubTypeID=83&amp;offensive=0&amp;pergame=0" TargetMode="External"/><Relationship Id="rId423" Type="http://schemas.openxmlformats.org/officeDocument/2006/relationships/hyperlink" Target="https://www.synergysportstech.com/Synergy/Sport/Basketball/web/teamsst/Video/QuantifiedTeam2Printable.aspx?iTeamID=2326&amp;iSeasonID=2020&amp;iGameSubTypeID=83&amp;offensive=1&amp;pergame=0" TargetMode="External"/><Relationship Id="rId258" Type="http://schemas.openxmlformats.org/officeDocument/2006/relationships/hyperlink" Target="https://www.synergysportstech.com/Synergy/Sport/Basketball/web/teamsst/Video/QuantifiedTeam2Printable.aspx?iTeamID=2321&amp;iSeasonID=2020&amp;iGameSubTypeID=83&amp;offensive=0&amp;pergame=0" TargetMode="External"/><Relationship Id="rId465" Type="http://schemas.openxmlformats.org/officeDocument/2006/relationships/hyperlink" Target="https://www.synergysportstech.com/Synergy/Sport/Basketball/web/teamsst/Video/QuantifiedTeam2Printable.aspx?iTeamID=2386&amp;iSeasonID=2020&amp;iGameSubTypeID=83&amp;offensive=1&amp;pergame=0" TargetMode="External"/><Relationship Id="rId630" Type="http://schemas.openxmlformats.org/officeDocument/2006/relationships/hyperlink" Target="https://www.synergysportstech.com/Synergy/Sport/Basketball/web/teamsst/Video/QuantifiedTeam2Printable.aspx?iTeamID=2277&amp;iSeasonID=2020&amp;iGameSubTypeID=83&amp;offensive=0&amp;pergame=0" TargetMode="External"/><Relationship Id="rId672" Type="http://schemas.openxmlformats.org/officeDocument/2006/relationships/hyperlink" Target="https://www.synergysportstech.com/Synergy/Sport/Basketball/web/teamsst/Video/QuantifiedTeam2Printable.aspx?iTeamID=2228&amp;iSeasonID=2020&amp;iGameSubTypeID=83&amp;offensive=0&amp;pergame=0" TargetMode="External"/><Relationship Id="rId22" Type="http://schemas.openxmlformats.org/officeDocument/2006/relationships/hyperlink" Target="https://www.synergysportstech.com/Synergy/Sport/Basketball/web/teamsst/Video/QuantifiedTeam2Printable.aspx?iTeamID=2215&amp;iSeasonID=2020&amp;iGameSubTypeID=83&amp;offensive=0&amp;pergame=0" TargetMode="External"/><Relationship Id="rId64" Type="http://schemas.openxmlformats.org/officeDocument/2006/relationships/hyperlink" Target="https://www.synergysportstech.com/Synergy/Sport/Basketball/web/teamsst/Video/QuantifiedTeam2Printable.aspx?iTeamID=2302&amp;iSeasonID=2020&amp;iGameSubTypeID=83&amp;offensive=0&amp;pergame=0" TargetMode="External"/><Relationship Id="rId118" Type="http://schemas.openxmlformats.org/officeDocument/2006/relationships/hyperlink" Target="https://www.synergysportstech.com/Synergy/Sport/Basketball/web/teamsst/Video/QuantifiedTeam2Printable.aspx?iTeamID=2347&amp;iSeasonID=2020&amp;iGameSubTypeID=83&amp;offensive=0&amp;pergame=0" TargetMode="External"/><Relationship Id="rId325" Type="http://schemas.openxmlformats.org/officeDocument/2006/relationships/hyperlink" Target="https://www.synergysportstech.com/Synergy/Sport/Basketball/web/teamsst/Video/QuantifiedTeam2Printable.aspx?iTeamID=2085&amp;iSeasonID=2020&amp;iGameSubTypeID=83&amp;offensive=1&amp;pergame=0" TargetMode="External"/><Relationship Id="rId367" Type="http://schemas.openxmlformats.org/officeDocument/2006/relationships/hyperlink" Target="https://www.synergysportstech.com/Synergy/Sport/Basketball/web/teamsst/Video/QuantifiedTeam2Printable.aspx?iTeamID=964&amp;iSeasonID=2020&amp;iGameSubTypeID=83&amp;offensive=1&amp;pergame=0" TargetMode="External"/><Relationship Id="rId532" Type="http://schemas.openxmlformats.org/officeDocument/2006/relationships/hyperlink" Target="https://www.synergysportstech.com/Synergy/Sport/Basketball/web/teamsst/Video/QuantifiedTeam2Printable.aspx?iTeamID=2386&amp;iSeasonID=2020&amp;iGameSubTypeID=83&amp;offensive=0&amp;pergame=0" TargetMode="External"/><Relationship Id="rId574" Type="http://schemas.openxmlformats.org/officeDocument/2006/relationships/hyperlink" Target="https://www.synergysportstech.com/Synergy/Sport/Basketball/web/teamsst/Video/QuantifiedTeam2Printable.aspx?iTeamID=995&amp;iSeasonID=2020&amp;iGameSubTypeID=83&amp;offensive=0&amp;pergame=0" TargetMode="External"/><Relationship Id="rId171" Type="http://schemas.openxmlformats.org/officeDocument/2006/relationships/hyperlink" Target="https://www.synergysportstech.com/Synergy/Sport/Basketball/web/teamsst/Video/QuantifiedTeam2Printable.aspx?iTeamID=2236&amp;iSeasonID=2020&amp;iGameSubTypeID=83&amp;offensive=1&amp;pergame=0" TargetMode="External"/><Relationship Id="rId227" Type="http://schemas.openxmlformats.org/officeDocument/2006/relationships/hyperlink" Target="https://www.synergysportstech.com/Synergy/Sport/Basketball/web/teamsst/Video/QuantifiedTeam2Printable.aspx?iTeamID=2233&amp;iSeasonID=2020&amp;iGameSubTypeID=83&amp;offensive=1&amp;pergame=0" TargetMode="External"/><Relationship Id="rId269" Type="http://schemas.openxmlformats.org/officeDocument/2006/relationships/hyperlink" Target="https://www.synergysportstech.com/Synergy/Sport/Basketball/web/teamsst/Video/QuantifiedTeam2Printable.aspx?iTeamID=2374&amp;iSeasonID=2020&amp;iGameSubTypeID=83&amp;offensive=1&amp;pergame=0" TargetMode="External"/><Relationship Id="rId434" Type="http://schemas.openxmlformats.org/officeDocument/2006/relationships/hyperlink" Target="https://www.synergysportstech.com/Synergy/Sport/Basketball/web/teamsst/Video/QuantifiedTeam2Printable.aspx?iTeamID=5600&amp;iSeasonID=2020&amp;iGameSubTypeID=83&amp;offensive=0&amp;pergame=0" TargetMode="External"/><Relationship Id="rId476" Type="http://schemas.openxmlformats.org/officeDocument/2006/relationships/hyperlink" Target="https://www.synergysportstech.com/Synergy/Sport/Basketball/web/teamsst/Video/QuantifiedTeam2Printable.aspx?iTeamID=2244&amp;iSeasonID=2020&amp;iGameSubTypeID=83&amp;offensive=0&amp;pergame=0" TargetMode="External"/><Relationship Id="rId641" Type="http://schemas.openxmlformats.org/officeDocument/2006/relationships/hyperlink" Target="https://www.synergysportstech.com/Synergy/Sport/Basketball/web/teamsst/Video/QuantifiedTeam2Printable.aspx?iTeamID=2259&amp;iSeasonID=2020&amp;iGameSubTypeID=83&amp;offensive=1&amp;pergame=0" TargetMode="External"/><Relationship Id="rId683" Type="http://schemas.openxmlformats.org/officeDocument/2006/relationships/hyperlink" Target="https://www.synergysportstech.com/Synergy/Sport/Basketball/web/teamsst/Video/QuantifiedTeam2Printable.aspx?iTeamID=2271&amp;iSeasonID=2020&amp;iGameSubTypeID=83&amp;offensive=1&amp;pergame=0" TargetMode="External"/><Relationship Id="rId33" Type="http://schemas.openxmlformats.org/officeDocument/2006/relationships/hyperlink" Target="https://www.synergysportstech.com/Synergy/Sport/Basketball/web/teamsst/Video/QuantifiedTeam2Printable.aspx?iTeamID=970&amp;iSeasonID=2020&amp;iGameSubTypeID=83&amp;offensive=1&amp;pergame=0" TargetMode="External"/><Relationship Id="rId129" Type="http://schemas.openxmlformats.org/officeDocument/2006/relationships/hyperlink" Target="https://www.synergysportstech.com/Synergy/Sport/Basketball/web/teamsst/Video/QuantifiedTeam2Printable.aspx?iTeamID=2263&amp;iSeasonID=2020&amp;iGameSubTypeID=83&amp;offensive=1&amp;pergame=0" TargetMode="External"/><Relationship Id="rId280" Type="http://schemas.openxmlformats.org/officeDocument/2006/relationships/hyperlink" Target="https://www.synergysportstech.com/Synergy/Sport/Basketball/web/teamsst/Video/QuantifiedTeam2Printable.aspx?iTeamID=2153&amp;iSeasonID=2020&amp;iGameSubTypeID=83&amp;offensive=0&amp;pergame=0" TargetMode="External"/><Relationship Id="rId336" Type="http://schemas.openxmlformats.org/officeDocument/2006/relationships/hyperlink" Target="https://www.synergysportstech.com/Synergy/Sport/Basketball/web/teamsst/Video/QuantifiedTeam2Printable.aspx?iTeamID=2330&amp;iSeasonID=2020&amp;iGameSubTypeID=83&amp;offensive=0&amp;pergame=0" TargetMode="External"/><Relationship Id="rId501" Type="http://schemas.openxmlformats.org/officeDocument/2006/relationships/hyperlink" Target="https://www.synergysportstech.com/Synergy/Sport/Basketball/web/teamsst/Video/QuantifiedTeam2Printable.aspx?iTeamID=2304&amp;iSeasonID=2020&amp;iGameSubTypeID=83&amp;offensive=1&amp;pergame=0" TargetMode="External"/><Relationship Id="rId543" Type="http://schemas.openxmlformats.org/officeDocument/2006/relationships/hyperlink" Target="https://www.synergysportstech.com/Synergy/Sport/Basketball/web/teamsst/Video/QuantifiedTeam2Printable.aspx?iTeamID=2098&amp;iSeasonID=2020&amp;iGameSubTypeID=83&amp;offensive=1&amp;pergame=0" TargetMode="External"/><Relationship Id="rId75" Type="http://schemas.openxmlformats.org/officeDocument/2006/relationships/hyperlink" Target="https://www.synergysportstech.com/Synergy/Sport/Basketball/web/teamsst/Video/QuantifiedTeam2Printable.aspx?iTeamID=1323&amp;iSeasonID=2020&amp;iGameSubTypeID=83&amp;offensive=1&amp;pergame=0" TargetMode="External"/><Relationship Id="rId140" Type="http://schemas.openxmlformats.org/officeDocument/2006/relationships/hyperlink" Target="https://www.synergysportstech.com/Synergy/Sport/Basketball/web/teamsst/Video/QuantifiedTeam2Printable.aspx?iTeamID=2311&amp;iSeasonID=2020&amp;iGameSubTypeID=83&amp;offensive=0&amp;pergame=0" TargetMode="External"/><Relationship Id="rId182" Type="http://schemas.openxmlformats.org/officeDocument/2006/relationships/hyperlink" Target="https://www.synergysportstech.com/Synergy/Sport/Basketball/web/teamsst/Video/QuantifiedTeam2Printable.aspx?iTeamID=2354&amp;iSeasonID=2020&amp;iGameSubTypeID=83&amp;offensive=0&amp;pergame=0" TargetMode="External"/><Relationship Id="rId378" Type="http://schemas.openxmlformats.org/officeDocument/2006/relationships/hyperlink" Target="https://www.synergysportstech.com/Synergy/Sport/Basketball/web/teamsst/Video/QuantifiedTeam2Printable.aspx?iTeamID=2408&amp;iSeasonID=2020&amp;iGameSubTypeID=83&amp;offensive=0&amp;pergame=0" TargetMode="External"/><Relationship Id="rId403" Type="http://schemas.openxmlformats.org/officeDocument/2006/relationships/hyperlink" Target="https://www.synergysportstech.com/Synergy/Sport/Basketball/web/teamsst/Video/QuantifiedTeam2Printable.aspx?iTeamID=2195&amp;iSeasonID=2020&amp;iGameSubTypeID=83&amp;offensive=1&amp;pergame=0" TargetMode="External"/><Relationship Id="rId585" Type="http://schemas.openxmlformats.org/officeDocument/2006/relationships/hyperlink" Target="https://www.synergysportstech.com/Synergy/Sport/Basketball/web/teamsst/Video/QuantifiedTeam2Printable.aspx?iTeamID=2249&amp;iSeasonID=2020&amp;iGameSubTypeID=83&amp;offensive=1&amp;pergame=0" TargetMode="External"/><Relationship Id="rId6" Type="http://schemas.openxmlformats.org/officeDocument/2006/relationships/hyperlink" Target="https://www.synergysportstech.com/Synergy/Sport/Basketball/web/teamsst/Video/QuantifiedTeam2Printable.aspx?iTeamID=2106&amp;iSeasonID=2020&amp;iGameSubTypeID=83&amp;offensive=0&amp;pergame=0" TargetMode="External"/><Relationship Id="rId238" Type="http://schemas.openxmlformats.org/officeDocument/2006/relationships/hyperlink" Target="https://www.synergysportstech.com/Synergy/Sport/Basketball/web/teamsst/Video/QuantifiedTeam2Printable.aspx?iTeamID=999&amp;iSeasonID=2020&amp;iGameSubTypeID=83&amp;offensive=0&amp;pergame=0" TargetMode="External"/><Relationship Id="rId445" Type="http://schemas.openxmlformats.org/officeDocument/2006/relationships/hyperlink" Target="https://www.synergysportstech.com/Synergy/Sport/Basketball/web/teamsst/Video/QuantifiedTeam2Printable.aspx?iTeamID=2173&amp;iSeasonID=2020&amp;iGameSubTypeID=83&amp;offensive=1&amp;pergame=0" TargetMode="External"/><Relationship Id="rId487" Type="http://schemas.openxmlformats.org/officeDocument/2006/relationships/hyperlink" Target="https://www.synergysportstech.com/Synergy/Sport/Basketball/web/teamsst/Video/QuantifiedTeam2Printable.aspx?iTeamID=2402&amp;iSeasonID=2020&amp;iGameSubTypeID=83&amp;offensive=1&amp;pergame=0" TargetMode="External"/><Relationship Id="rId610" Type="http://schemas.openxmlformats.org/officeDocument/2006/relationships/hyperlink" Target="https://www.synergysportstech.com/Synergy/Sport/Basketball/web/teamsst/Video/QuantifiedTeam2Printable.aspx?iTeamID=969&amp;iSeasonID=2020&amp;iGameSubTypeID=83&amp;offensive=0&amp;pergame=0" TargetMode="External"/><Relationship Id="rId652" Type="http://schemas.openxmlformats.org/officeDocument/2006/relationships/hyperlink" Target="https://www.synergysportstech.com/Synergy/Sport/Basketball/web/teamsst/Video/QuantifiedTeam2Printable.aspx?iTeamID=2391&amp;iSeasonID=2020&amp;iGameSubTypeID=83&amp;offensive=0&amp;pergame=0" TargetMode="External"/><Relationship Id="rId291" Type="http://schemas.openxmlformats.org/officeDocument/2006/relationships/hyperlink" Target="https://www.synergysportstech.com/Synergy/Sport/Basketball/web/teamsst/Video/QuantifiedTeam2Printable.aspx?iTeamID=2312&amp;iSeasonID=2020&amp;iGameSubTypeID=83&amp;offensive=1&amp;pergame=0" TargetMode="External"/><Relationship Id="rId305" Type="http://schemas.openxmlformats.org/officeDocument/2006/relationships/hyperlink" Target="https://www.synergysportstech.com/Synergy/Sport/Basketball/web/teamsst/Video/QuantifiedTeam2Printable.aspx?iTeamID=2129&amp;iSeasonID=2020&amp;iGameSubTypeID=83&amp;offensive=1&amp;pergame=0" TargetMode="External"/><Relationship Id="rId347" Type="http://schemas.openxmlformats.org/officeDocument/2006/relationships/hyperlink" Target="https://www.synergysportstech.com/Synergy/Sport/Basketball/web/teamsst/Video/QuantifiedTeam2Printable.aspx?iTeamID=2260&amp;iSeasonID=2020&amp;iGameSubTypeID=83&amp;offensive=1&amp;pergame=0" TargetMode="External"/><Relationship Id="rId512" Type="http://schemas.openxmlformats.org/officeDocument/2006/relationships/hyperlink" Target="https://www.synergysportstech.com/Synergy/Sport/Basketball/web/teamsst/Video/QuantifiedTeam2Printable.aspx?iTeamID=2273&amp;iSeasonID=2020&amp;iGameSubTypeID=83&amp;offensive=0&amp;pergame=0" TargetMode="External"/><Relationship Id="rId44" Type="http://schemas.openxmlformats.org/officeDocument/2006/relationships/hyperlink" Target="https://www.synergysportstech.com/Synergy/Sport/Basketball/web/teamsst/Video/QuantifiedTeam2Printable.aspx?iTeamID=975&amp;iSeasonID=2020&amp;iGameSubTypeID=83&amp;offensive=0&amp;pergame=0" TargetMode="External"/><Relationship Id="rId86" Type="http://schemas.openxmlformats.org/officeDocument/2006/relationships/hyperlink" Target="https://www.synergysportstech.com/Synergy/Sport/Basketball/web/teamsst/Video/QuantifiedTeam2Printable.aspx?iTeamID=2253&amp;iSeasonID=2020&amp;iGameSubTypeID=83&amp;offensive=0&amp;pergame=0" TargetMode="External"/><Relationship Id="rId151" Type="http://schemas.openxmlformats.org/officeDocument/2006/relationships/hyperlink" Target="https://www.synergysportstech.com/Synergy/Sport/Basketball/web/teamsst/Video/QuantifiedTeam2Printable.aspx?iTeamID=2399&amp;iSeasonID=2020&amp;iGameSubTypeID=83&amp;offensive=1&amp;pergame=0" TargetMode="External"/><Relationship Id="rId389" Type="http://schemas.openxmlformats.org/officeDocument/2006/relationships/hyperlink" Target="https://www.synergysportstech.com/Synergy/Sport/Basketball/web/teamsst/Video/QuantifiedTeam2Printable.aspx?iTeamID=2115&amp;iSeasonID=2020&amp;iGameSubTypeID=83&amp;offensive=1&amp;pergame=0" TargetMode="External"/><Relationship Id="rId554" Type="http://schemas.openxmlformats.org/officeDocument/2006/relationships/hyperlink" Target="https://www.synergysportstech.com/Synergy/Sport/Basketball/web/teamsst/Video/QuantifiedTeam2Printable.aspx?iTeamID=2328&amp;iSeasonID=2020&amp;iGameSubTypeID=83&amp;offensive=0&amp;pergame=0" TargetMode="External"/><Relationship Id="rId596" Type="http://schemas.openxmlformats.org/officeDocument/2006/relationships/hyperlink" Target="https://www.synergysportstech.com/Synergy/Sport/Basketball/web/teamsst/Video/QuantifiedTeam2Printable.aspx?iTeamID=2140&amp;iSeasonID=2020&amp;iGameSubTypeID=83&amp;offensive=0&amp;pergame=0" TargetMode="External"/><Relationship Id="rId193" Type="http://schemas.openxmlformats.org/officeDocument/2006/relationships/hyperlink" Target="https://www.synergysportstech.com/Synergy/Sport/Basketball/web/teamsst/Video/QuantifiedTeam2Printable.aspx?iTeamID=2164&amp;iSeasonID=2020&amp;iGameSubTypeID=83&amp;offensive=1&amp;pergame=0" TargetMode="External"/><Relationship Id="rId207" Type="http://schemas.openxmlformats.org/officeDocument/2006/relationships/hyperlink" Target="https://www.synergysportstech.com/Synergy/Sport/Basketball/web/teamsst/Video/QuantifiedTeam2Printable.aspx?iTeamID=2342&amp;iSeasonID=2020&amp;iGameSubTypeID=83&amp;offensive=1&amp;pergame=0" TargetMode="External"/><Relationship Id="rId249" Type="http://schemas.openxmlformats.org/officeDocument/2006/relationships/hyperlink" Target="https://www.synergysportstech.com/Synergy/Sport/Basketball/web/teamsst/Video/QuantifiedTeam2Printable.aspx?iTeamID=2305&amp;iSeasonID=2020&amp;iGameSubTypeID=83&amp;offensive=1&amp;pergame=0" TargetMode="External"/><Relationship Id="rId414" Type="http://schemas.openxmlformats.org/officeDocument/2006/relationships/hyperlink" Target="https://www.synergysportstech.com/Synergy/Sport/Basketball/web/teamsst/Video/QuantifiedTeam2Printable.aspx?iTeamID=2753&amp;iSeasonID=2020&amp;iGameSubTypeID=83&amp;offensive=0&amp;pergame=0" TargetMode="External"/><Relationship Id="rId456" Type="http://schemas.openxmlformats.org/officeDocument/2006/relationships/hyperlink" Target="https://www.synergysportstech.com/Synergy/Sport/Basketball/web/teamsst/Video/QuantifiedTeam2Printable.aspx?iTeamID=2109&amp;iSeasonID=2020&amp;iGameSubTypeID=83&amp;offensive=0&amp;pergame=0" TargetMode="External"/><Relationship Id="rId498" Type="http://schemas.openxmlformats.org/officeDocument/2006/relationships/hyperlink" Target="https://www.synergysportstech.com/Synergy/Sport/Basketball/web/teamsst/Video/QuantifiedTeam2Printable.aspx?iTeamID=2096&amp;iSeasonID=2020&amp;iGameSubTypeID=83&amp;offensive=0&amp;pergame=0" TargetMode="External"/><Relationship Id="rId621" Type="http://schemas.openxmlformats.org/officeDocument/2006/relationships/hyperlink" Target="https://www.synergysportstech.com/Synergy/Sport/Basketball/web/teamsst/Video/QuantifiedTeam2Printable.aspx?iTeamID=2337&amp;iSeasonID=2020&amp;iGameSubTypeID=83&amp;offensive=1&amp;pergame=0" TargetMode="External"/><Relationship Id="rId663" Type="http://schemas.openxmlformats.org/officeDocument/2006/relationships/hyperlink" Target="https://www.synergysportstech.com/Synergy/Sport/Basketball/web/teamsst/Video/QuantifiedTeam2Printable.aspx?iTeamID=2223&amp;iSeasonID=2020&amp;iGameSubTypeID=83&amp;offensive=1&amp;pergame=0" TargetMode="External"/><Relationship Id="rId13" Type="http://schemas.openxmlformats.org/officeDocument/2006/relationships/hyperlink" Target="https://www.synergysportstech.com/Synergy/Sport/Basketball/web/teamsst/Video/QuantifiedTeam2Printable.aspx?iTeamID=2093&amp;iSeasonID=2020&amp;iGameSubTypeID=83&amp;offensive=1&amp;pergame=0" TargetMode="External"/><Relationship Id="rId109" Type="http://schemas.openxmlformats.org/officeDocument/2006/relationships/hyperlink" Target="https://www.synergysportstech.com/Synergy/Sport/Basketball/web/teamsst/Video/QuantifiedTeam2Printable.aspx?iTeamID=2089&amp;iSeasonID=2020&amp;iGameSubTypeID=83&amp;offensive=1&amp;pergame=0" TargetMode="External"/><Relationship Id="rId260" Type="http://schemas.openxmlformats.org/officeDocument/2006/relationships/hyperlink" Target="https://www.synergysportstech.com/Synergy/Sport/Basketball/web/teamsst/Video/QuantifiedTeam2Printable.aspx?iTeamID=2306&amp;iSeasonID=2020&amp;iGameSubTypeID=83&amp;offensive=0&amp;pergame=0" TargetMode="External"/><Relationship Id="rId316" Type="http://schemas.openxmlformats.org/officeDocument/2006/relationships/hyperlink" Target="https://www.synergysportstech.com/Synergy/Sport/Basketball/web/teamsst/Video/QuantifiedTeam2Printable.aspx?iTeamID=2173&amp;iSeasonID=2020&amp;iGameSubTypeID=83&amp;offensive=0&amp;pergame=0" TargetMode="External"/><Relationship Id="rId523" Type="http://schemas.openxmlformats.org/officeDocument/2006/relationships/hyperlink" Target="https://www.synergysportstech.com/Synergy/Sport/Basketball/web/teamsst/Video/QuantifiedTeam2Printable.aspx?iTeamID=2286&amp;iSeasonID=2020&amp;iGameSubTypeID=83&amp;offensive=1&amp;pergame=0" TargetMode="External"/><Relationship Id="rId55" Type="http://schemas.openxmlformats.org/officeDocument/2006/relationships/hyperlink" Target="https://www.synergysportstech.com/Synergy/Sport/Basketball/web/teamsst/Video/QuantifiedTeam2Printable.aspx?iTeamID=2134&amp;iSeasonID=2020&amp;iGameSubTypeID=83&amp;offensive=1&amp;pergame=0" TargetMode="External"/><Relationship Id="rId97" Type="http://schemas.openxmlformats.org/officeDocument/2006/relationships/hyperlink" Target="https://www.synergysportstech.com/Synergy/Sport/Basketball/web/teamsst/Video/QuantifiedTeam2Printable.aspx?iTeamID=2657&amp;iSeasonID=2020&amp;iGameSubTypeID=83&amp;offensive=1&amp;pergame=0" TargetMode="External"/><Relationship Id="rId120" Type="http://schemas.openxmlformats.org/officeDocument/2006/relationships/hyperlink" Target="https://www.synergysportstech.com/Synergy/Sport/Basketball/web/teamsst/Video/QuantifiedTeam2Printable.aspx?iTeamID=2166&amp;iSeasonID=2020&amp;iGameSubTypeID=83&amp;offensive=0&amp;pergame=0" TargetMode="External"/><Relationship Id="rId358" Type="http://schemas.openxmlformats.org/officeDocument/2006/relationships/hyperlink" Target="https://www.synergysportstech.com/Synergy/Sport/Basketball/web/teamsst/Video/QuantifiedTeam2Printable.aspx?iTeamID=2378&amp;iSeasonID=2020&amp;iGameSubTypeID=83&amp;offensive=0&amp;pergame=0" TargetMode="External"/><Relationship Id="rId565" Type="http://schemas.openxmlformats.org/officeDocument/2006/relationships/hyperlink" Target="https://www.synergysportstech.com/Synergy/Sport/Basketball/web/teamsst/Video/QuantifiedTeam2Printable.aspx?iTeamID=2159&amp;iSeasonID=2020&amp;iGameSubTypeID=83&amp;offensive=1&amp;pergame=0" TargetMode="External"/><Relationship Id="rId162" Type="http://schemas.openxmlformats.org/officeDocument/2006/relationships/hyperlink" Target="https://www.synergysportstech.com/Synergy/Sport/Basketball/web/teamsst/Video/QuantifiedTeam2Printable.aspx?iTeamID=2245&amp;iSeasonID=2020&amp;iGameSubTypeID=83&amp;offensive=0&amp;pergame=0" TargetMode="External"/><Relationship Id="rId218" Type="http://schemas.openxmlformats.org/officeDocument/2006/relationships/hyperlink" Target="https://www.synergysportstech.com/Synergy/Sport/Basketball/web/teamsst/Video/QuantifiedTeam2Printable.aspx?iTeamID=2205&amp;iSeasonID=2020&amp;iGameSubTypeID=83&amp;offensive=0&amp;pergame=0" TargetMode="External"/><Relationship Id="rId425" Type="http://schemas.openxmlformats.org/officeDocument/2006/relationships/hyperlink" Target="https://www.synergysportstech.com/Synergy/Sport/Basketball/web/teamsst/Video/QuantifiedTeam2Printable.aspx?iTeamID=2137&amp;iSeasonID=2020&amp;iGameSubTypeID=83&amp;offensive=1&amp;pergame=0" TargetMode="External"/><Relationship Id="rId467" Type="http://schemas.openxmlformats.org/officeDocument/2006/relationships/hyperlink" Target="https://www.synergysportstech.com/Synergy/Sport/Basketball/web/teamsst/Video/QuantifiedTeam2Printable.aspx?iTeamID=2408&amp;iSeasonID=2020&amp;iGameSubTypeID=83&amp;offensive=1&amp;pergame=0" TargetMode="External"/><Relationship Id="rId632" Type="http://schemas.openxmlformats.org/officeDocument/2006/relationships/hyperlink" Target="https://www.synergysportstech.com/Synergy/Sport/Basketball/web/teamsst/Video/QuantifiedTeam2Printable.aspx?iTeamID=2404&amp;iSeasonID=2020&amp;iGameSubTypeID=83&amp;offensive=0&amp;pergame=0" TargetMode="External"/><Relationship Id="rId271" Type="http://schemas.openxmlformats.org/officeDocument/2006/relationships/hyperlink" Target="https://www.synergysportstech.com/Synergy/Sport/Basketball/web/teamsst/Video/QuantifiedTeam2Printable.aspx?iTeamID=993&amp;iSeasonID=2020&amp;iGameSubTypeID=83&amp;offensive=1&amp;pergame=0" TargetMode="External"/><Relationship Id="rId674" Type="http://schemas.openxmlformats.org/officeDocument/2006/relationships/hyperlink" Target="https://www.synergysportstech.com/Synergy/Sport/Basketball/web/teamsst/Video/QuantifiedTeam2Printable.aspx?iTeamID=2271&amp;iSeasonID=2020&amp;iGameSubTypeID=83&amp;offensive=0&amp;pergame=0" TargetMode="External"/><Relationship Id="rId24" Type="http://schemas.openxmlformats.org/officeDocument/2006/relationships/hyperlink" Target="https://www.synergysportstech.com/Synergy/Sport/Basketball/web/teamsst/Video/QuantifiedTeam2Printable.aspx?iTeamID=2349&amp;iSeasonID=2020&amp;iGameSubTypeID=83&amp;offensive=0&amp;pergame=0" TargetMode="External"/><Relationship Id="rId66" Type="http://schemas.openxmlformats.org/officeDocument/2006/relationships/hyperlink" Target="https://www.synergysportstech.com/Synergy/Sport/Basketball/web/teamsst/Video/QuantifiedTeam2Printable.aspx?iTeamID=2384&amp;iSeasonID=2020&amp;iGameSubTypeID=83&amp;offensive=0&amp;pergame=0" TargetMode="External"/><Relationship Id="rId131" Type="http://schemas.openxmlformats.org/officeDocument/2006/relationships/hyperlink" Target="https://www.synergysportstech.com/Synergy/Sport/Basketball/web/teamsst/Video/QuantifiedTeam2Printable.aspx?iTeamID=2366&amp;iSeasonID=2020&amp;iGameSubTypeID=83&amp;offensive=1&amp;pergame=0" TargetMode="External"/><Relationship Id="rId327" Type="http://schemas.openxmlformats.org/officeDocument/2006/relationships/hyperlink" Target="https://www.synergysportstech.com/Synergy/Sport/Basketball/web/teamsst/Video/QuantifiedTeam2Printable.aspx?iTeamID=2369&amp;iSeasonID=2020&amp;iGameSubTypeID=83&amp;offensive=1&amp;pergame=0" TargetMode="External"/><Relationship Id="rId369" Type="http://schemas.openxmlformats.org/officeDocument/2006/relationships/hyperlink" Target="https://www.synergysportstech.com/Synergy/Sport/Basketball/web/teamsst/Video/QuantifiedTeam2Printable.aspx?iTeamID=2163&amp;iSeasonID=2020&amp;iGameSubTypeID=83&amp;offensive=1&amp;pergame=0" TargetMode="External"/><Relationship Id="rId534" Type="http://schemas.openxmlformats.org/officeDocument/2006/relationships/hyperlink" Target="https://www.synergysportstech.com/Synergy/Sport/Basketball/web/teamsst/Video/QuantifiedTeam2Printable.aspx?iTeamID=2287&amp;iSeasonID=2020&amp;iGameSubTypeID=83&amp;offensive=0&amp;pergame=0" TargetMode="External"/><Relationship Id="rId576" Type="http://schemas.openxmlformats.org/officeDocument/2006/relationships/hyperlink" Target="https://www.synergysportstech.com/Synergy/Sport/Basketball/web/teamsst/Video/QuantifiedTeam2Printable.aspx?iTeamID=986&amp;iSeasonID=2020&amp;iGameSubTypeID=83&amp;offensive=0&amp;pergame=0" TargetMode="External"/><Relationship Id="rId173" Type="http://schemas.openxmlformats.org/officeDocument/2006/relationships/hyperlink" Target="https://www.synergysportstech.com/Synergy/Sport/Basketball/web/teamsst/Video/QuantifiedTeam2Printable.aspx?iTeamID=2278&amp;iSeasonID=2020&amp;iGameSubTypeID=83&amp;offensive=1&amp;pergame=0" TargetMode="External"/><Relationship Id="rId229" Type="http://schemas.openxmlformats.org/officeDocument/2006/relationships/hyperlink" Target="https://www.synergysportstech.com/Synergy/Sport/Basketball/web/teamsst/Video/QuantifiedTeam2Printable.aspx?iTeamID=2268&amp;iSeasonID=2020&amp;iGameSubTypeID=83&amp;offensive=1&amp;pergame=0" TargetMode="External"/><Relationship Id="rId380" Type="http://schemas.openxmlformats.org/officeDocument/2006/relationships/hyperlink" Target="https://www.synergysportstech.com/Synergy/Sport/Basketball/web/teamsst/Video/QuantifiedTeam2Printable.aspx?iTeamID=2334&amp;iSeasonID=2020&amp;iGameSubTypeID=83&amp;offensive=0&amp;pergame=0" TargetMode="External"/><Relationship Id="rId436" Type="http://schemas.openxmlformats.org/officeDocument/2006/relationships/hyperlink" Target="https://www.synergysportstech.com/Synergy/Sport/Basketball/web/teamsst/Video/QuantifiedTeam2Printable.aspx?iTeamID=2316&amp;iSeasonID=2020&amp;iGameSubTypeID=83&amp;offensive=0&amp;pergame=0" TargetMode="External"/><Relationship Id="rId601" Type="http://schemas.openxmlformats.org/officeDocument/2006/relationships/hyperlink" Target="https://www.synergysportstech.com/Synergy/Sport/Basketball/web/teamsst/Video/QuantifiedTeam2Printable.aspx?iTeamID=2348&amp;iSeasonID=2020&amp;iGameSubTypeID=83&amp;offensive=1&amp;pergame=0" TargetMode="External"/><Relationship Id="rId643" Type="http://schemas.openxmlformats.org/officeDocument/2006/relationships/hyperlink" Target="https://www.synergysportstech.com/Synergy/Sport/Basketball/web/teamsst/Video/QuantifiedTeam2Printable.aspx?iTeamID=2316&amp;iSeasonID=2020&amp;iGameSubTypeID=83&amp;offensive=1&amp;pergame=0" TargetMode="External"/><Relationship Id="rId240" Type="http://schemas.openxmlformats.org/officeDocument/2006/relationships/hyperlink" Target="https://www.synergysportstech.com/Synergy/Sport/Basketball/web/teamsst/Video/QuantifiedTeam2Printable.aspx?iTeamID=2240&amp;iSeasonID=2020&amp;iGameSubTypeID=83&amp;offensive=0&amp;pergame=0" TargetMode="External"/><Relationship Id="rId478" Type="http://schemas.openxmlformats.org/officeDocument/2006/relationships/hyperlink" Target="https://www.synergysportstech.com/Synergy/Sport/Basketball/web/teamsst/Video/QuantifiedTeam2Printable.aspx?iTeamID=971&amp;iSeasonID=2020&amp;iGameSubTypeID=83&amp;offensive=0&amp;pergame=0" TargetMode="External"/><Relationship Id="rId685" Type="http://schemas.openxmlformats.org/officeDocument/2006/relationships/hyperlink" Target="https://www.synergysportstech.com/Synergy/Sport/Basketball/web/teamsst/Video/QuantifiedTeam2Printable.aspx?iTeamID=990&amp;iSeasonID=2020&amp;iGameSubTypeID=83&amp;offensive=1&amp;pergame=0" TargetMode="External"/><Relationship Id="rId35" Type="http://schemas.openxmlformats.org/officeDocument/2006/relationships/hyperlink" Target="https://www.synergysportstech.com/Synergy/Sport/Basketball/web/teamsst/Video/QuantifiedTeam2Printable.aspx?iTeamID=2182&amp;iSeasonID=2020&amp;iGameSubTypeID=83&amp;offensive=1&amp;pergame=0" TargetMode="External"/><Relationship Id="rId77" Type="http://schemas.openxmlformats.org/officeDocument/2006/relationships/hyperlink" Target="https://www.synergysportstech.com/Synergy/Sport/Basketball/web/teamsst/Video/QuantifiedTeam2Printable.aspx?iTeamID=2430&amp;iSeasonID=2020&amp;iGameSubTypeID=83&amp;offensive=1&amp;pergame=0" TargetMode="External"/><Relationship Id="rId100" Type="http://schemas.openxmlformats.org/officeDocument/2006/relationships/hyperlink" Target="https://www.synergysportstech.com/Synergy/Sport/Basketball/web/teamsst/Video/QuantifiedTeam2Printable.aspx?iTeamID=988&amp;iSeasonID=2020&amp;iGameSubTypeID=83&amp;offensive=0&amp;pergame=0" TargetMode="External"/><Relationship Id="rId282" Type="http://schemas.openxmlformats.org/officeDocument/2006/relationships/hyperlink" Target="https://www.synergysportstech.com/Synergy/Sport/Basketball/web/teamsst/Video/QuantifiedTeam2Printable.aspx?iTeamID=2204&amp;iSeasonID=2020&amp;iGameSubTypeID=83&amp;offensive=0&amp;pergame=0" TargetMode="External"/><Relationship Id="rId338" Type="http://schemas.openxmlformats.org/officeDocument/2006/relationships/hyperlink" Target="https://www.synergysportstech.com/Synergy/Sport/Basketball/web/teamsst/Video/QuantifiedTeam2Printable.aspx?iTeamID=2200&amp;iSeasonID=2020&amp;iGameSubTypeID=83&amp;offensive=0&amp;pergame=0" TargetMode="External"/><Relationship Id="rId503" Type="http://schemas.openxmlformats.org/officeDocument/2006/relationships/hyperlink" Target="https://www.synergysportstech.com/Synergy/Sport/Basketball/web/teamsst/Video/QuantifiedTeam2Printable.aspx?iTeamID=2384&amp;iSeasonID=2020&amp;iGameSubTypeID=83&amp;offensive=1&amp;pergame=0" TargetMode="External"/><Relationship Id="rId545" Type="http://schemas.openxmlformats.org/officeDocument/2006/relationships/hyperlink" Target="https://www.synergysportstech.com/Synergy/Sport/Basketball/web/teamsst/Video/QuantifiedTeam2Printable.aspx?iTeamID=2255&amp;iSeasonID=2020&amp;iGameSubTypeID=83&amp;offensive=1&amp;pergame=0" TargetMode="External"/><Relationship Id="rId587" Type="http://schemas.openxmlformats.org/officeDocument/2006/relationships/hyperlink" Target="https://www.synergysportstech.com/Synergy/Sport/Basketball/web/teamsst/Video/QuantifiedTeam2Printable.aspx?iTeamID=2353&amp;iSeasonID=2020&amp;iGameSubTypeID=83&amp;offensive=1&amp;pergame=0" TargetMode="External"/><Relationship Id="rId8" Type="http://schemas.openxmlformats.org/officeDocument/2006/relationships/hyperlink" Target="https://www.synergysportstech.com/Synergy/Sport/Basketball/web/teamsst/Video/QuantifiedTeam2Printable.aspx?iTeamID=2121&amp;iSeasonID=2020&amp;iGameSubTypeID=83&amp;offensive=0&amp;pergame=0" TargetMode="External"/><Relationship Id="rId142" Type="http://schemas.openxmlformats.org/officeDocument/2006/relationships/hyperlink" Target="https://www.synergysportstech.com/Synergy/Sport/Basketball/web/teamsst/Video/QuantifiedTeam2Printable.aspx?iTeamID=2261&amp;iSeasonID=2020&amp;iGameSubTypeID=83&amp;offensive=0&amp;pergame=0" TargetMode="External"/><Relationship Id="rId184" Type="http://schemas.openxmlformats.org/officeDocument/2006/relationships/hyperlink" Target="https://www.synergysportstech.com/Synergy/Sport/Basketball/web/teamsst/Video/QuantifiedTeam2Printable.aspx?iTeamID=2320&amp;iSeasonID=2020&amp;iGameSubTypeID=83&amp;offensive=0&amp;pergame=0" TargetMode="External"/><Relationship Id="rId391" Type="http://schemas.openxmlformats.org/officeDocument/2006/relationships/hyperlink" Target="https://www.synergysportstech.com/Synergy/Sport/Basketball/web/teamsst/Video/QuantifiedTeam2Printable.aspx?iTeamID=2398&amp;iSeasonID=2020&amp;iGameSubTypeID=83&amp;offensive=1&amp;pergame=0" TargetMode="External"/><Relationship Id="rId405" Type="http://schemas.openxmlformats.org/officeDocument/2006/relationships/hyperlink" Target="https://www.synergysportstech.com/Synergy/Sport/Basketball/web/teamsst/Video/QuantifiedTeam2Printable.aspx?iTeamID=2333&amp;iSeasonID=2020&amp;iGameSubTypeID=83&amp;offensive=1&amp;pergame=0" TargetMode="External"/><Relationship Id="rId447" Type="http://schemas.openxmlformats.org/officeDocument/2006/relationships/hyperlink" Target="https://www.synergysportstech.com/Synergy/Sport/Basketball/web/teamsst/Video/QuantifiedTeam2Printable.aspx?iTeamID=2175&amp;iSeasonID=2020&amp;iGameSubTypeID=83&amp;offensive=1&amp;pergame=0" TargetMode="External"/><Relationship Id="rId612" Type="http://schemas.openxmlformats.org/officeDocument/2006/relationships/hyperlink" Target="https://www.synergysportstech.com/Synergy/Sport/Basketball/web/teamsst/Video/QuantifiedTeam2Printable.aspx?iTeamID=2078&amp;iSeasonID=2020&amp;iGameSubTypeID=83&amp;offensive=0&amp;pergame=0" TargetMode="External"/><Relationship Id="rId251" Type="http://schemas.openxmlformats.org/officeDocument/2006/relationships/hyperlink" Target="https://www.synergysportstech.com/Synergy/Sport/Basketball/web/teamsst/Video/QuantifiedTeam2Printable.aspx?iTeamID=2118&amp;iSeasonID=2020&amp;iGameSubTypeID=83&amp;offensive=1&amp;pergame=0" TargetMode="External"/><Relationship Id="rId489" Type="http://schemas.openxmlformats.org/officeDocument/2006/relationships/hyperlink" Target="https://www.synergysportstech.com/Synergy/Sport/Basketball/web/teamsst/Video/QuantifiedTeam2Printable.aspx?iTeamID=2109&amp;iSeasonID=2020&amp;iGameSubTypeID=83&amp;offensive=1&amp;pergame=0" TargetMode="External"/><Relationship Id="rId654" Type="http://schemas.openxmlformats.org/officeDocument/2006/relationships/hyperlink" Target="https://www.synergysportstech.com/Synergy/Sport/Basketball/web/teamsst/Video/QuantifiedTeam2Printable.aspx?iTeamID=2303&amp;iSeasonID=2020&amp;iGameSubTypeID=83&amp;offensive=0&amp;pergame=0" TargetMode="External"/><Relationship Id="rId46" Type="http://schemas.openxmlformats.org/officeDocument/2006/relationships/hyperlink" Target="https://www.synergysportstech.com/Synergy/Sport/Basketball/web/teamsst/Video/QuantifiedTeam2Printable.aspx?iTeamID=2175&amp;iSeasonID=2020&amp;iGameSubTypeID=83&amp;offensive=0&amp;pergame=0" TargetMode="External"/><Relationship Id="rId293" Type="http://schemas.openxmlformats.org/officeDocument/2006/relationships/hyperlink" Target="https://www.synergysportstech.com/Synergy/Sport/Basketball/web/teamsst/Video/QuantifiedTeam2Printable.aspx?iTeamID=2227&amp;iSeasonID=2020&amp;iGameSubTypeID=83&amp;offensive=1&amp;pergame=0" TargetMode="External"/><Relationship Id="rId307" Type="http://schemas.openxmlformats.org/officeDocument/2006/relationships/hyperlink" Target="https://www.synergysportstech.com/Synergy/Sport/Basketball/web/teamsst/Video/QuantifiedTeam2Printable.aspx?iTeamID=995&amp;iSeasonID=2020&amp;iGameSubTypeID=83&amp;offensive=1&amp;pergame=0" TargetMode="External"/><Relationship Id="rId349" Type="http://schemas.openxmlformats.org/officeDocument/2006/relationships/hyperlink" Target="https://www.synergysportstech.com/Synergy/Sport/Basketball/web/teamsst/Video/QuantifiedTeam2Printable.aspx?iTeamID=968&amp;iSeasonID=2020&amp;iGameSubTypeID=83&amp;offensive=1&amp;pergame=0" TargetMode="External"/><Relationship Id="rId514" Type="http://schemas.openxmlformats.org/officeDocument/2006/relationships/hyperlink" Target="https://www.synergysportstech.com/Synergy/Sport/Basketball/web/teamsst/Video/QuantifiedTeam2Printable.aspx?iTeamID=2250&amp;iSeasonID=2020&amp;iGameSubTypeID=83&amp;offensive=0&amp;pergame=0" TargetMode="External"/><Relationship Id="rId556" Type="http://schemas.openxmlformats.org/officeDocument/2006/relationships/hyperlink" Target="https://www.synergysportstech.com/Synergy/Sport/Basketball/web/teamsst/Video/QuantifiedTeam2Printable.aspx?iTeamID=989&amp;iSeasonID=2020&amp;iGameSubTypeID=83&amp;offensive=0&amp;pergame=0" TargetMode="External"/><Relationship Id="rId88" Type="http://schemas.openxmlformats.org/officeDocument/2006/relationships/hyperlink" Target="https://www.synergysportstech.com/Synergy/Sport/Basketball/web/teamsst/Video/QuantifiedTeam2Printable.aspx?iTeamID=2163&amp;iSeasonID=2020&amp;iGameSubTypeID=83&amp;offensive=0&amp;pergame=0" TargetMode="External"/><Relationship Id="rId111" Type="http://schemas.openxmlformats.org/officeDocument/2006/relationships/hyperlink" Target="https://www.synergysportstech.com/Synergy/Sport/Basketball/web/teamsst/Video/QuantifiedTeam2Printable.aspx?iTeamID=2177&amp;iSeasonID=2020&amp;iGameSubTypeID=83&amp;offensive=1&amp;pergame=0" TargetMode="External"/><Relationship Id="rId153" Type="http://schemas.openxmlformats.org/officeDocument/2006/relationships/hyperlink" Target="https://www.synergysportstech.com/Synergy/Sport/Basketball/web/teamsst/Video/QuantifiedTeam2Printable.aspx?iTeamID=2355&amp;iSeasonID=2020&amp;iGameSubTypeID=83&amp;offensive=1&amp;pergame=0" TargetMode="External"/><Relationship Id="rId195" Type="http://schemas.openxmlformats.org/officeDocument/2006/relationships/hyperlink" Target="https://www.synergysportstech.com/Synergy/Sport/Basketball/web/teamsst/Video/QuantifiedTeam2Printable.aspx?iTeamID=2356&amp;iSeasonID=2020&amp;iGameSubTypeID=83&amp;offensive=1&amp;pergame=0" TargetMode="External"/><Relationship Id="rId209" Type="http://schemas.openxmlformats.org/officeDocument/2006/relationships/hyperlink" Target="https://www.synergysportstech.com/Synergy/Sport/Basketball/web/teamsst/Video/QuantifiedTeam2Printable.aspx?iTeamID=2161&amp;iSeasonID=2020&amp;iGameSubTypeID=83&amp;offensive=1&amp;pergame=0" TargetMode="External"/><Relationship Id="rId360" Type="http://schemas.openxmlformats.org/officeDocument/2006/relationships/hyperlink" Target="https://www.synergysportstech.com/Synergy/Sport/Basketball/web/teamsst/Video/QuantifiedTeam2Printable.aspx?iTeamID=2348&amp;iSeasonID=2020&amp;iGameSubTypeID=83&amp;offensive=0&amp;pergame=0" TargetMode="External"/><Relationship Id="rId416" Type="http://schemas.openxmlformats.org/officeDocument/2006/relationships/hyperlink" Target="https://www.synergysportstech.com/Synergy/Sport/Basketball/web/teamsst/Video/QuantifiedTeam2Printable.aspx?iTeamID=2110&amp;iSeasonID=2020&amp;iGameSubTypeID=83&amp;offensive=0&amp;pergame=0" TargetMode="External"/><Relationship Id="rId598" Type="http://schemas.openxmlformats.org/officeDocument/2006/relationships/hyperlink" Target="https://www.synergysportstech.com/Synergy/Sport/Basketball/web/teamsst/Video/QuantifiedTeam2Printable.aspx?iTeamID=2350&amp;iSeasonID=2020&amp;iGameSubTypeID=83&amp;offensive=0&amp;pergame=0" TargetMode="External"/><Relationship Id="rId220" Type="http://schemas.openxmlformats.org/officeDocument/2006/relationships/hyperlink" Target="https://www.synergysportstech.com/Synergy/Sport/Basketball/web/teamsst/Video/QuantifiedTeam2Printable.aspx?iTeamID=2144&amp;iSeasonID=2020&amp;iGameSubTypeID=83&amp;offensive=0&amp;pergame=0" TargetMode="External"/><Relationship Id="rId458" Type="http://schemas.openxmlformats.org/officeDocument/2006/relationships/hyperlink" Target="https://www.synergysportstech.com/Synergy/Sport/Basketball/web/teamsst/Video/QuantifiedTeam2Printable.aspx?iTeamID=996&amp;iSeasonID=2020&amp;iGameSubTypeID=83&amp;offensive=0&amp;pergame=0" TargetMode="External"/><Relationship Id="rId623" Type="http://schemas.openxmlformats.org/officeDocument/2006/relationships/hyperlink" Target="https://www.synergysportstech.com/Synergy/Sport/Basketball/web/teamsst/Video/QuantifiedTeam2Printable.aspx?iTeamID=988&amp;iSeasonID=2020&amp;iGameSubTypeID=83&amp;offensive=1&amp;pergame=0" TargetMode="External"/><Relationship Id="rId665" Type="http://schemas.openxmlformats.org/officeDocument/2006/relationships/hyperlink" Target="https://www.synergysportstech.com/Synergy/Sport/Basketball/web/teamsst/Video/QuantifiedTeam2Printable.aspx?iTeamID=2344&amp;iSeasonID=2020&amp;iGameSubTypeID=83&amp;offensive=1&amp;pergame=0" TargetMode="External"/><Relationship Id="rId15" Type="http://schemas.openxmlformats.org/officeDocument/2006/relationships/hyperlink" Target="https://www.synergysportstech.com/Synergy/Sport/Basketball/web/teamsst/Video/QuantifiedTeam2Printable.aspx?iTeamID=2302&amp;iSeasonID=2020&amp;iGameSubTypeID=83&amp;offensive=1&amp;pergame=0" TargetMode="External"/><Relationship Id="rId57" Type="http://schemas.openxmlformats.org/officeDocument/2006/relationships/hyperlink" Target="https://www.synergysportstech.com/Synergy/Sport/Basketball/web/teamsst/Video/QuantifiedTeam2Printable.aspx?iTeamID=2276&amp;iSeasonID=2020&amp;iGameSubTypeID=83&amp;offensive=1&amp;pergame=0" TargetMode="External"/><Relationship Id="rId262" Type="http://schemas.openxmlformats.org/officeDocument/2006/relationships/hyperlink" Target="https://www.synergysportstech.com/Synergy/Sport/Basketball/web/teamsst/Video/QuantifiedTeam2Printable.aspx?iTeamID=2198&amp;iSeasonID=2020&amp;iGameSubTypeID=83&amp;offensive=0&amp;pergame=0" TargetMode="External"/><Relationship Id="rId318" Type="http://schemas.openxmlformats.org/officeDocument/2006/relationships/hyperlink" Target="https://www.synergysportstech.com/Synergy/Sport/Basketball/web/teamsst/Video/QuantifiedTeam2Printable.aspx?iTeamID=2168&amp;iSeasonID=2020&amp;iGameSubTypeID=83&amp;offensive=0&amp;pergame=0" TargetMode="External"/><Relationship Id="rId525" Type="http://schemas.openxmlformats.org/officeDocument/2006/relationships/hyperlink" Target="https://www.synergysportstech.com/Synergy/Sport/Basketball/web/teamsst/Video/QuantifiedTeam2Printable.aspx?iTeamID=2392&amp;iSeasonID=2020&amp;iGameSubTypeID=83&amp;offensive=1&amp;pergame=0" TargetMode="External"/><Relationship Id="rId567" Type="http://schemas.openxmlformats.org/officeDocument/2006/relationships/hyperlink" Target="https://www.synergysportstech.com/Synergy/Sport/Basketball/web/teamsst/Video/QuantifiedTeam2Printable.aspx?iTeamID=2180&amp;iSeasonID=2020&amp;iGameSubTypeID=83&amp;offensive=1&amp;pergame=0" TargetMode="External"/><Relationship Id="rId99" Type="http://schemas.openxmlformats.org/officeDocument/2006/relationships/hyperlink" Target="https://www.synergysportstech.com/Synergy/Sport/Basketball/web/teamsst/Video/QuantifiedTeam2Printable.aspx?iTeamID=980&amp;iSeasonID=2020&amp;iGameSubTypeID=83&amp;offensive=1&amp;pergame=0" TargetMode="External"/><Relationship Id="rId122" Type="http://schemas.openxmlformats.org/officeDocument/2006/relationships/hyperlink" Target="https://www.synergysportstech.com/Synergy/Sport/Basketball/web/teamsst/Video/QuantifiedTeam2Printable.aspx?iTeamID=2317&amp;iSeasonID=2020&amp;iGameSubTypeID=83&amp;offensive=0&amp;pergame=0" TargetMode="External"/><Relationship Id="rId164" Type="http://schemas.openxmlformats.org/officeDocument/2006/relationships/hyperlink" Target="https://www.synergysportstech.com/Synergy/Sport/Basketball/web/teamsst/Video/QuantifiedTeam2Printable.aspx?iTeamID=2171&amp;iSeasonID=2020&amp;iGameSubTypeID=83&amp;offensive=0&amp;pergame=0" TargetMode="External"/><Relationship Id="rId371" Type="http://schemas.openxmlformats.org/officeDocument/2006/relationships/hyperlink" Target="https://www.synergysportstech.com/Synergy/Sport/Basketball/web/teamsst/Video/QuantifiedTeam2Printable.aspx?iTeamID=2189&amp;iSeasonID=2020&amp;iGameSubTypeID=83&amp;offensive=1&amp;pergame=0" TargetMode="External"/><Relationship Id="rId427" Type="http://schemas.openxmlformats.org/officeDocument/2006/relationships/hyperlink" Target="https://www.synergysportstech.com/Synergy/Sport/Basketball/web/teamsst/Video/QuantifiedTeam2Printable.aspx?iTeamID=2251&amp;iSeasonID=2020&amp;iGameSubTypeID=83&amp;offensive=1&amp;pergame=0" TargetMode="External"/><Relationship Id="rId469" Type="http://schemas.openxmlformats.org/officeDocument/2006/relationships/hyperlink" Target="https://www.synergysportstech.com/Synergy/Sport/Basketball/web/teamsst/Video/QuantifiedTeam2Printable.aspx?iTeamID=2309&amp;iSeasonID=2020&amp;iGameSubTypeID=83&amp;offensive=1&amp;pergame=0" TargetMode="External"/><Relationship Id="rId634" Type="http://schemas.openxmlformats.org/officeDocument/2006/relationships/hyperlink" Target="https://www.synergysportstech.com/Synergy/Sport/Basketball/web/teamsst/Video/QuantifiedTeam2Printable.aspx?iTeamID=2326&amp;iSeasonID=2020&amp;iGameSubTypeID=83&amp;offensive=0&amp;pergame=0" TargetMode="External"/><Relationship Id="rId676" Type="http://schemas.openxmlformats.org/officeDocument/2006/relationships/hyperlink" Target="https://www.synergysportstech.com/Synergy/Sport/Basketball/web/teamsst/Video/QuantifiedTeam2Printable.aspx?iTeamID=2183&amp;iSeasonID=2020&amp;iGameSubTypeID=83&amp;offensive=0&amp;pergame=0" TargetMode="External"/><Relationship Id="rId26" Type="http://schemas.openxmlformats.org/officeDocument/2006/relationships/hyperlink" Target="https://www.synergysportstech.com/Synergy/Sport/Basketball/web/teamsst/Video/QuantifiedTeam2Printable.aspx?iTeamID=2101&amp;iSeasonID=2020&amp;iGameSubTypeID=83&amp;offensive=0&amp;pergame=0" TargetMode="External"/><Relationship Id="rId231" Type="http://schemas.openxmlformats.org/officeDocument/2006/relationships/hyperlink" Target="https://www.synergysportstech.com/Synergy/Sport/Basketball/web/teamsst/Video/QuantifiedTeam2Printable.aspx?iTeamID=2272&amp;iSeasonID=2020&amp;iGameSubTypeID=83&amp;offensive=1&amp;pergame=0" TargetMode="External"/><Relationship Id="rId273" Type="http://schemas.openxmlformats.org/officeDocument/2006/relationships/hyperlink" Target="https://www.synergysportstech.com/Synergy/Sport/Basketball/web/teamsst/Video/QuantifiedTeam2Printable.aspx?iTeamID=2400&amp;iSeasonID=2020&amp;iGameSubTypeID=83&amp;offensive=1&amp;pergame=0" TargetMode="External"/><Relationship Id="rId329" Type="http://schemas.openxmlformats.org/officeDocument/2006/relationships/hyperlink" Target="https://www.synergysportstech.com/Synergy/Sport/Basketball/web/teamsst/Video/QuantifiedTeam2Printable.aspx?iTeamID=2299&amp;iSeasonID=2020&amp;iGameSubTypeID=83&amp;offensive=1&amp;pergame=0" TargetMode="External"/><Relationship Id="rId480" Type="http://schemas.openxmlformats.org/officeDocument/2006/relationships/hyperlink" Target="https://www.synergysportstech.com/Synergy/Sport/Basketball/web/teamsst/Video/QuantifiedTeam2Printable.aspx?iTeamID=2312&amp;iSeasonID=2020&amp;iGameSubTypeID=83&amp;offensive=0&amp;pergame=0" TargetMode="External"/><Relationship Id="rId536" Type="http://schemas.openxmlformats.org/officeDocument/2006/relationships/hyperlink" Target="https://www.synergysportstech.com/Synergy/Sport/Basketball/web/teamsst/Video/QuantifiedTeam2Printable.aspx?iTeamID=2145&amp;iSeasonID=2020&amp;iGameSubTypeID=83&amp;offensive=0&amp;pergame=0" TargetMode="External"/><Relationship Id="rId68" Type="http://schemas.openxmlformats.org/officeDocument/2006/relationships/hyperlink" Target="https://www.synergysportstech.com/Synergy/Sport/Basketball/web/teamsst/Video/QuantifiedTeam2Printable.aspx?iTeamID=2216&amp;iSeasonID=2020&amp;iGameSubTypeID=83&amp;offensive=0&amp;pergame=0" TargetMode="External"/><Relationship Id="rId133" Type="http://schemas.openxmlformats.org/officeDocument/2006/relationships/hyperlink" Target="https://www.synergysportstech.com/Synergy/Sport/Basketball/web/teamsst/Video/QuantifiedTeam2Printable.aspx?iTeamID=2110&amp;iSeasonID=2020&amp;iGameSubTypeID=83&amp;offensive=1&amp;pergame=0" TargetMode="External"/><Relationship Id="rId175" Type="http://schemas.openxmlformats.org/officeDocument/2006/relationships/hyperlink" Target="https://www.synergysportstech.com/Synergy/Sport/Basketball/web/teamsst/Video/QuantifiedTeam2Printable.aspx?iTeamID=989&amp;iSeasonID=2020&amp;iGameSubTypeID=83&amp;offensive=1&amp;pergame=0" TargetMode="External"/><Relationship Id="rId340" Type="http://schemas.openxmlformats.org/officeDocument/2006/relationships/hyperlink" Target="https://www.synergysportstech.com/Synergy/Sport/Basketball/web/teamsst/Video/QuantifiedTeam2Printable.aspx?iTeamID=2270&amp;iSeasonID=2020&amp;iGameSubTypeID=83&amp;offensive=0&amp;pergame=0" TargetMode="External"/><Relationship Id="rId578" Type="http://schemas.openxmlformats.org/officeDocument/2006/relationships/hyperlink" Target="https://www.synergysportstech.com/Synergy/Sport/Basketball/web/teamsst/Video/QuantifiedTeam2Printable.aspx?iTeamID=2190&amp;iSeasonID=2020&amp;iGameSubTypeID=83&amp;offensive=0&amp;pergame=0" TargetMode="External"/><Relationship Id="rId200" Type="http://schemas.openxmlformats.org/officeDocument/2006/relationships/hyperlink" Target="https://www.synergysportstech.com/Synergy/Sport/Basketball/web/teamsst/Video/QuantifiedTeam2Printable.aspx?iTeamID=984&amp;iSeasonID=2020&amp;iGameSubTypeID=83&amp;offensive=0&amp;pergame=0" TargetMode="External"/><Relationship Id="rId382" Type="http://schemas.openxmlformats.org/officeDocument/2006/relationships/hyperlink" Target="https://www.synergysportstech.com/Synergy/Sport/Basketball/web/teamsst/Video/QuantifiedTeam2Printable.aspx?iTeamID=2741&amp;iSeasonID=2020&amp;iGameSubTypeID=83&amp;offensive=0&amp;pergame=0" TargetMode="External"/><Relationship Id="rId438" Type="http://schemas.openxmlformats.org/officeDocument/2006/relationships/hyperlink" Target="https://www.synergysportstech.com/Synergy/Sport/Basketball/web/teamsst/Video/QuantifiedTeam2Printable.aspx?iTeamID=2263&amp;iSeasonID=2020&amp;iGameSubTypeID=83&amp;offensive=0&amp;pergame=0" TargetMode="External"/><Relationship Id="rId603" Type="http://schemas.openxmlformats.org/officeDocument/2006/relationships/hyperlink" Target="https://www.synergysportstech.com/Synergy/Sport/Basketball/web/teamsst/Video/QuantifiedTeam2Printable.aspx?iTeamID=2205&amp;iSeasonID=2020&amp;iGameSubTypeID=83&amp;offensive=1&amp;pergame=0" TargetMode="External"/><Relationship Id="rId645" Type="http://schemas.openxmlformats.org/officeDocument/2006/relationships/hyperlink" Target="https://www.synergysportstech.com/Synergy/Sport/Basketball/web/teamsst/Video/QuantifiedTeam2Printable.aspx?iTeamID=2104&amp;iSeasonID=2020&amp;iGameSubTypeID=83&amp;offensive=1&amp;pergame=0" TargetMode="External"/><Relationship Id="rId687" Type="http://schemas.openxmlformats.org/officeDocument/2006/relationships/drawing" Target="../drawings/drawing9.xml"/><Relationship Id="rId242" Type="http://schemas.openxmlformats.org/officeDocument/2006/relationships/hyperlink" Target="https://www.synergysportstech.com/Synergy/Sport/Basketball/web/teamsst/Video/QuantifiedTeam2Printable.aspx?iTeamID=2214&amp;iSeasonID=2020&amp;iGameSubTypeID=83&amp;offensive=0&amp;pergame=0" TargetMode="External"/><Relationship Id="rId284" Type="http://schemas.openxmlformats.org/officeDocument/2006/relationships/hyperlink" Target="https://www.synergysportstech.com/Synergy/Sport/Basketball/web/teamsst/Video/QuantifiedTeam2Printable.aspx?iTeamID=2077&amp;iSeasonID=2020&amp;iGameSubTypeID=83&amp;offensive=0&amp;pergame=0" TargetMode="External"/><Relationship Id="rId491" Type="http://schemas.openxmlformats.org/officeDocument/2006/relationships/hyperlink" Target="https://www.synergysportstech.com/Synergy/Sport/Basketball/web/teamsst/Video/QuantifiedTeam2Printable.aspx?iTeamID=2156&amp;iSeasonID=2020&amp;iGameSubTypeID=83&amp;offensive=1&amp;pergame=0" TargetMode="External"/><Relationship Id="rId505" Type="http://schemas.openxmlformats.org/officeDocument/2006/relationships/hyperlink" Target="https://www.synergysportstech.com/Synergy/Sport/Basketball/web/teamsst/Video/QuantifiedTeam2Printable.aspx?iTeamID=2076&amp;iSeasonID=2020&amp;iGameSubTypeID=83&amp;offensive=1&amp;pergame=0" TargetMode="External"/><Relationship Id="rId37" Type="http://schemas.openxmlformats.org/officeDocument/2006/relationships/hyperlink" Target="https://www.synergysportstech.com/Synergy/Sport/Basketball/web/teamsst/Video/QuantifiedTeam2Printable.aspx?iTeamID=2186&amp;iSeasonID=2020&amp;iGameSubTypeID=83&amp;offensive=1&amp;pergame=0" TargetMode="External"/><Relationship Id="rId79" Type="http://schemas.openxmlformats.org/officeDocument/2006/relationships/hyperlink" Target="https://www.synergysportstech.com/Synergy/Sport/Basketball/web/teamsst/Video/QuantifiedTeam2Printable.aspx?iTeamID=2298&amp;iSeasonID=2020&amp;iGameSubTypeID=83&amp;offensive=1&amp;pergame=0" TargetMode="External"/><Relationship Id="rId102" Type="http://schemas.openxmlformats.org/officeDocument/2006/relationships/hyperlink" Target="https://www.synergysportstech.com/Synergy/Sport/Basketball/web/teamsst/Video/QuantifiedTeam2Printable.aspx?iTeamID=2135&amp;iSeasonID=2020&amp;iGameSubTypeID=83&amp;offensive=0&amp;pergame=0" TargetMode="External"/><Relationship Id="rId144" Type="http://schemas.openxmlformats.org/officeDocument/2006/relationships/hyperlink" Target="https://www.synergysportstech.com/Synergy/Sport/Basketball/web/teamsst/Video/QuantifiedTeam2Printable.aspx?iTeamID=2207&amp;iSeasonID=2020&amp;iGameSubTypeID=83&amp;offensive=0&amp;pergame=0" TargetMode="External"/><Relationship Id="rId547" Type="http://schemas.openxmlformats.org/officeDocument/2006/relationships/hyperlink" Target="https://www.synergysportstech.com/Synergy/Sport/Basketball/web/teamsst/Video/QuantifiedTeam2Printable.aspx?iTeamID=2315&amp;iSeasonID=2020&amp;iGameSubTypeID=83&amp;offensive=1&amp;pergame=0" TargetMode="External"/><Relationship Id="rId589" Type="http://schemas.openxmlformats.org/officeDocument/2006/relationships/hyperlink" Target="https://www.synergysportstech.com/Synergy/Sport/Basketball/web/teamsst/Video/QuantifiedTeam2Printable.aspx?iTeamID=2133&amp;iSeasonID=2020&amp;iGameSubTypeID=83&amp;offensive=1&amp;pergame=0" TargetMode="External"/><Relationship Id="rId90" Type="http://schemas.openxmlformats.org/officeDocument/2006/relationships/hyperlink" Target="https://www.synergysportstech.com/Synergy/Sport/Basketball/web/teamsst/Video/QuantifiedTeam2Printable.aspx?iTeamID=2362&amp;iSeasonID=2020&amp;iGameSubTypeID=83&amp;offensive=0&amp;pergame=0" TargetMode="External"/><Relationship Id="rId186" Type="http://schemas.openxmlformats.org/officeDocument/2006/relationships/hyperlink" Target="https://www.synergysportstech.com/Synergy/Sport/Basketball/web/teamsst/Video/QuantifiedTeam2Printable.aspx?iTeamID=2281&amp;iSeasonID=2020&amp;iGameSubTypeID=83&amp;offensive=0&amp;pergame=0" TargetMode="External"/><Relationship Id="rId351" Type="http://schemas.openxmlformats.org/officeDocument/2006/relationships/hyperlink" Target="https://www.synergysportstech.com/Synergy/Sport/Basketball/web/teamsst/Video/QuantifiedTeam2Printable.aspx?iTeamID=2363&amp;iSeasonID=2020&amp;iGameSubTypeID=83&amp;offensive=1&amp;pergame=0" TargetMode="External"/><Relationship Id="rId393" Type="http://schemas.openxmlformats.org/officeDocument/2006/relationships/hyperlink" Target="https://www.synergysportstech.com/Synergy/Sport/Basketball/web/teamsst/Video/QuantifiedTeam2Printable.aspx?iTeamID=2332&amp;iSeasonID=2020&amp;iGameSubTypeID=83&amp;offensive=1&amp;pergame=0" TargetMode="External"/><Relationship Id="rId407" Type="http://schemas.openxmlformats.org/officeDocument/2006/relationships/hyperlink" Target="https://www.synergysportstech.com/Synergy/Sport/Basketball/web/teamsst/Video/QuantifiedTeam2Printable.aspx?iTeamID=973&amp;iSeasonID=2020&amp;iGameSubTypeID=83&amp;offensive=1&amp;pergame=0" TargetMode="External"/><Relationship Id="rId449" Type="http://schemas.openxmlformats.org/officeDocument/2006/relationships/hyperlink" Target="https://www.synergysportstech.com/Synergy/Sport/Basketball/web/teamsst/Video/QuantifiedTeam2Printable.aspx?iTeamID=2097&amp;iSeasonID=2020&amp;iGameSubTypeID=83&amp;offensive=1&amp;pergame=0" TargetMode="External"/><Relationship Id="rId614" Type="http://schemas.openxmlformats.org/officeDocument/2006/relationships/hyperlink" Target="https://www.synergysportstech.com/Synergy/Sport/Basketball/web/teamsst/Video/QuantifiedTeam2Printable.aspx?iTeamID=2124&amp;iSeasonID=2020&amp;iGameSubTypeID=83&amp;offensive=0&amp;pergame=0" TargetMode="External"/><Relationship Id="rId656" Type="http://schemas.openxmlformats.org/officeDocument/2006/relationships/hyperlink" Target="https://www.synergysportstech.com/Synergy/Sport/Basketball/web/teamsst/Video/QuantifiedTeam2Printable.aspx?iTeamID=2336&amp;iSeasonID=2020&amp;iGameSubTypeID=83&amp;offensive=0&amp;pergame=0" TargetMode="External"/><Relationship Id="rId211" Type="http://schemas.openxmlformats.org/officeDocument/2006/relationships/hyperlink" Target="https://www.synergysportstech.com/Synergy/Sport/Basketball/web/teamsst/Video/QuantifiedTeam2Printable.aspx?iTeamID=2330&amp;iSeasonID=2020&amp;iGameSubTypeID=83&amp;offensive=1&amp;pergame=0" TargetMode="External"/><Relationship Id="rId253" Type="http://schemas.openxmlformats.org/officeDocument/2006/relationships/hyperlink" Target="https://www.synergysportstech.com/Synergy/Sport/Basketball/web/teamsst/Video/QuantifiedTeam2Printable.aspx?iTeamID=3179&amp;iSeasonID=2020&amp;iGameSubTypeID=83&amp;offensive=1&amp;pergame=0" TargetMode="External"/><Relationship Id="rId295" Type="http://schemas.openxmlformats.org/officeDocument/2006/relationships/hyperlink" Target="https://www.synergysportstech.com/Synergy/Sport/Basketball/web/teamsst/Video/QuantifiedTeam2Printable.aspx?iTeamID=2387&amp;iSeasonID=2020&amp;iGameSubTypeID=83&amp;offensive=1&amp;pergame=0" TargetMode="External"/><Relationship Id="rId309" Type="http://schemas.openxmlformats.org/officeDocument/2006/relationships/hyperlink" Target="https://www.synergysportstech.com/Synergy/Sport/Basketball/web/teamsst/Video/QuantifiedTeam2Printable.aspx?iTeamID=987&amp;iSeasonID=2020&amp;iGameSubTypeID=83&amp;offensive=1&amp;pergame=0" TargetMode="External"/><Relationship Id="rId460" Type="http://schemas.openxmlformats.org/officeDocument/2006/relationships/hyperlink" Target="https://www.synergysportstech.com/Synergy/Sport/Basketball/web/teamsst/Video/QuantifiedTeam2Printable.aspx?iTeamID=2199&amp;iSeasonID=2020&amp;iGameSubTypeID=83&amp;offensive=0&amp;pergame=0" TargetMode="External"/><Relationship Id="rId516" Type="http://schemas.openxmlformats.org/officeDocument/2006/relationships/hyperlink" Target="https://www.synergysportstech.com/Synergy/Sport/Basketball/web/teamsst/Video/QuantifiedTeam2Printable.aspx?iTeamID=2237&amp;iSeasonID=2020&amp;iGameSubTypeID=83&amp;offensive=0&amp;pergame=0" TargetMode="External"/><Relationship Id="rId48" Type="http://schemas.openxmlformats.org/officeDocument/2006/relationships/hyperlink" Target="https://www.synergysportstech.com/Synergy/Sport/Basketball/web/teamsst/Video/QuantifiedTeam2Printable.aspx?iTeamID=2072&amp;iSeasonID=2020&amp;iGameSubTypeID=83&amp;offensive=0&amp;pergame=0" TargetMode="External"/><Relationship Id="rId113" Type="http://schemas.openxmlformats.org/officeDocument/2006/relationships/hyperlink" Target="https://www.synergysportstech.com/Synergy/Sport/Basketball/web/teamsst/Video/QuantifiedTeam2Printable.aspx?iTeamID=2132&amp;iSeasonID=2020&amp;iGameSubTypeID=83&amp;offensive=1&amp;pergame=0" TargetMode="External"/><Relationship Id="rId320" Type="http://schemas.openxmlformats.org/officeDocument/2006/relationships/hyperlink" Target="https://www.synergysportstech.com/Synergy/Sport/Basketball/web/teamsst/Video/QuantifiedTeam2Printable.aspx?iTeamID=2262&amp;iSeasonID=2020&amp;iGameSubTypeID=83&amp;offensive=0&amp;pergame=0" TargetMode="External"/><Relationship Id="rId558" Type="http://schemas.openxmlformats.org/officeDocument/2006/relationships/hyperlink" Target="https://www.synergysportstech.com/Synergy/Sport/Basketball/web/teamsst/Video/QuantifiedTeam2Printable.aspx?iTeamID=2133&amp;iSeasonID=2020&amp;iGameSubTypeID=83&amp;offensive=0&amp;pergame=0" TargetMode="External"/><Relationship Id="rId155" Type="http://schemas.openxmlformats.org/officeDocument/2006/relationships/hyperlink" Target="https://www.synergysportstech.com/Synergy/Sport/Basketball/web/teamsst/Video/QuantifiedTeam2Printable.aspx?iTeamID=2307&amp;iSeasonID=2020&amp;iGameSubTypeID=83&amp;offensive=1&amp;pergame=0" TargetMode="External"/><Relationship Id="rId197" Type="http://schemas.openxmlformats.org/officeDocument/2006/relationships/hyperlink" Target="https://www.synergysportstech.com/Synergy/Sport/Basketball/web/teamsst/Video/QuantifiedTeam2Printable.aspx?iTeamID=2358&amp;iSeasonID=2020&amp;iGameSubTypeID=83&amp;offensive=1&amp;pergame=0" TargetMode="External"/><Relationship Id="rId362" Type="http://schemas.openxmlformats.org/officeDocument/2006/relationships/hyperlink" Target="https://www.synergysportstech.com/Synergy/Sport/Basketball/web/teamsst/Video/QuantifiedTeam2Printable.aspx?iTeamID=2254&amp;iSeasonID=2020&amp;iGameSubTypeID=83&amp;offensive=0&amp;pergame=0" TargetMode="External"/><Relationship Id="rId418" Type="http://schemas.openxmlformats.org/officeDocument/2006/relationships/hyperlink" Target="https://www.synergysportstech.com/Synergy/Sport/Basketball/web/teamsst/Video/QuantifiedTeam2Printable.aspx?iTeamID=2367&amp;iSeasonID=2020&amp;iGameSubTypeID=83&amp;offensive=0&amp;pergame=0" TargetMode="External"/><Relationship Id="rId625" Type="http://schemas.openxmlformats.org/officeDocument/2006/relationships/hyperlink" Target="https://www.synergysportstech.com/Synergy/Sport/Basketball/web/teamsst/Video/QuantifiedTeam2Printable.aspx?iTeamID=2068&amp;iSeasonID=2020&amp;iGameSubTypeID=83&amp;offensive=1&amp;pergame=0" TargetMode="External"/><Relationship Id="rId222" Type="http://schemas.openxmlformats.org/officeDocument/2006/relationships/hyperlink" Target="https://www.synergysportstech.com/Synergy/Sport/Basketball/web/teamsst/Video/QuantifiedTeam2Printable.aspx?iTeamID=2368&amp;iSeasonID=2020&amp;iGameSubTypeID=83&amp;offensive=0&amp;pergame=0" TargetMode="External"/><Relationship Id="rId264" Type="http://schemas.openxmlformats.org/officeDocument/2006/relationships/hyperlink" Target="https://www.synergysportstech.com/Synergy/Sport/Basketball/web/teamsst/Video/QuantifiedTeam2Printable.aspx?iTeamID=991&amp;iSeasonID=2020&amp;iGameSubTypeID=83&amp;offensive=0&amp;pergame=0" TargetMode="External"/><Relationship Id="rId471" Type="http://schemas.openxmlformats.org/officeDocument/2006/relationships/hyperlink" Target="https://www.synergysportstech.com/Synergy/Sport/Basketball/web/teamsst/Video/QuantifiedTeam2Printable.aspx?iTeamID=2070&amp;iSeasonID=2020&amp;iGameSubTypeID=83&amp;offensive=1&amp;pergame=0" TargetMode="External"/><Relationship Id="rId667" Type="http://schemas.openxmlformats.org/officeDocument/2006/relationships/hyperlink" Target="https://www.synergysportstech.com/Synergy/Sport/Basketball/web/teamsst/Video/QuantifiedTeam2Printable.aspx?iTeamID=981&amp;iSeasonID=2020&amp;iGameSubTypeID=83&amp;offensive=1&amp;pergame=0" TargetMode="External"/><Relationship Id="rId17" Type="http://schemas.openxmlformats.org/officeDocument/2006/relationships/hyperlink" Target="https://www.synergysportstech.com/Synergy/Sport/Basketball/web/teamsst/Video/QuantifiedTeam2Printable.aspx?iTeamID=2254&amp;iSeasonID=2020&amp;iGameSubTypeID=83&amp;offensive=1&amp;pergame=0" TargetMode="External"/><Relationship Id="rId59" Type="http://schemas.openxmlformats.org/officeDocument/2006/relationships/hyperlink" Target="https://www.synergysportstech.com/Synergy/Sport/Basketball/web/teamsst/Video/QuantifiedTeam2Printable.aspx?iTeamID=2321&amp;iSeasonID=2020&amp;iGameSubTypeID=83&amp;offensive=1&amp;pergame=0" TargetMode="External"/><Relationship Id="rId124" Type="http://schemas.openxmlformats.org/officeDocument/2006/relationships/hyperlink" Target="https://www.synergysportstech.com/Synergy/Sport/Basketball/web/teamsst/Video/QuantifiedTeam2Printable.aspx?iTeamID=2299&amp;iSeasonID=2020&amp;iGameSubTypeID=83&amp;offensive=0&amp;pergame=0" TargetMode="External"/><Relationship Id="rId527" Type="http://schemas.openxmlformats.org/officeDocument/2006/relationships/hyperlink" Target="https://www.synergysportstech.com/Synergy/Sport/Basketball/web/teamsst/Video/QuantifiedTeam2Printable.aspx?iTeamID=999&amp;iSeasonID=2020&amp;iGameSubTypeID=83&amp;offensive=1&amp;pergame=0" TargetMode="External"/><Relationship Id="rId569" Type="http://schemas.openxmlformats.org/officeDocument/2006/relationships/hyperlink" Target="https://www.synergysportstech.com/Synergy/Sport/Basketball/web/teamsst/Video/QuantifiedTeam2Printable.aspx?iTeamID=5592&amp;iSeasonID=2020&amp;iGameSubTypeID=83&amp;offensive=1&amp;pergame=0" TargetMode="External"/><Relationship Id="rId70" Type="http://schemas.openxmlformats.org/officeDocument/2006/relationships/hyperlink" Target="https://www.synergysportstech.com/Synergy/Sport/Basketball/web/teamsst/Video/QuantifiedTeam2Printable.aspx?iTeamID=2146&amp;iSeasonID=2020&amp;iGameSubTypeID=83&amp;offensive=0&amp;pergame=0" TargetMode="External"/><Relationship Id="rId166" Type="http://schemas.openxmlformats.org/officeDocument/2006/relationships/hyperlink" Target="https://www.synergysportstech.com/Synergy/Sport/Basketball/web/teamsst/Video/QuantifiedTeam2Printable.aspx?iTeamID=2370&amp;iSeasonID=2020&amp;iGameSubTypeID=83&amp;offensive=0&amp;pergame=0" TargetMode="External"/><Relationship Id="rId331" Type="http://schemas.openxmlformats.org/officeDocument/2006/relationships/hyperlink" Target="https://www.synergysportstech.com/Synergy/Sport/Basketball/web/teamsst/Video/QuantifiedTeam2Printable.aspx?iTeamID=2306&amp;iSeasonID=2020&amp;iGameSubTypeID=83&amp;offensive=1&amp;pergame=0" TargetMode="External"/><Relationship Id="rId373" Type="http://schemas.openxmlformats.org/officeDocument/2006/relationships/hyperlink" Target="https://www.synergysportstech.com/Synergy/Sport/Basketball/web/teamsst/Video/QuantifiedTeam2Printable.aspx?iTeamID=5600&amp;iSeasonID=2020&amp;iGameSubTypeID=83&amp;offensive=1&amp;pergame=0" TargetMode="External"/><Relationship Id="rId429" Type="http://schemas.openxmlformats.org/officeDocument/2006/relationships/hyperlink" Target="https://www.synergysportstech.com/Synergy/Sport/Basketball/web/teamsst/Video/QuantifiedTeam2Printable.aspx?iTeamID=2112&amp;iSeasonID=2020&amp;iGameSubTypeID=83&amp;offensive=1&amp;pergame=0" TargetMode="External"/><Relationship Id="rId580" Type="http://schemas.openxmlformats.org/officeDocument/2006/relationships/hyperlink" Target="https://www.synergysportstech.com/Synergy/Sport/Basketball/web/teamsst/Video/QuantifiedTeam2Printable.aspx?iTeamID=2073&amp;iSeasonID=2020&amp;iGameSubTypeID=83&amp;offensive=0&amp;pergame=0" TargetMode="External"/><Relationship Id="rId636" Type="http://schemas.openxmlformats.org/officeDocument/2006/relationships/hyperlink" Target="https://www.synergysportstech.com/Synergy/Sport/Basketball/web/teamsst/Video/QuantifiedTeam2Printable.aspx?iTeamID=2373&amp;iSeasonID=2020&amp;iGameSubTypeID=83&amp;offensive=0&amp;pergame=0" TargetMode="External"/><Relationship Id="rId1" Type="http://schemas.openxmlformats.org/officeDocument/2006/relationships/hyperlink" Target="https://www.synergysportstech.com/Synergy/Sport/Basketball/web/teamsst/Video/QuantifiedTeam2Printable.aspx?iTeamID=2185&amp;iSeasonID=2020&amp;iGameSubTypeID=83&amp;offensive=1&amp;pergame=0" TargetMode="External"/><Relationship Id="rId233" Type="http://schemas.openxmlformats.org/officeDocument/2006/relationships/hyperlink" Target="https://www.synergysportstech.com/Synergy/Sport/Basketball/web/teamsst/Video/QuantifiedTeam2Printable.aspx?iTeamID=2376&amp;iSeasonID=2020&amp;iGameSubTypeID=83&amp;offensive=1&amp;pergame=0" TargetMode="External"/><Relationship Id="rId440" Type="http://schemas.openxmlformats.org/officeDocument/2006/relationships/hyperlink" Target="https://www.synergysportstech.com/Synergy/Sport/Basketball/web/teamsst/Video/QuantifiedTeam2Printable.aspx?iTeamID=2070&amp;iSeasonID=2020&amp;iGameSubTypeID=83&amp;offensive=0&amp;pergame=0" TargetMode="External"/><Relationship Id="rId678" Type="http://schemas.openxmlformats.org/officeDocument/2006/relationships/hyperlink" Target="https://www.synergysportstech.com/Synergy/Sport/Basketball/web/teamsst/Video/QuantifiedTeam2Printable.aspx?iTeamID=2185&amp;iSeasonID=2020&amp;iGameSubTypeID=83&amp;offensive=0&amp;pergame=0" TargetMode="External"/><Relationship Id="rId28" Type="http://schemas.openxmlformats.org/officeDocument/2006/relationships/hyperlink" Target="https://www.synergysportstech.com/Synergy/Sport/Basketball/web/teamsst/Video/QuantifiedTeam2Printable.aspx?iTeamID=2259&amp;iSeasonID=2020&amp;iGameSubTypeID=83&amp;offensive=0&amp;pergame=0" TargetMode="External"/><Relationship Id="rId275" Type="http://schemas.openxmlformats.org/officeDocument/2006/relationships/hyperlink" Target="https://www.synergysportstech.com/Synergy/Sport/Basketball/web/teamsst/Video/QuantifiedTeam2Printable.aspx?iTeamID=2226&amp;iSeasonID=2020&amp;iGameSubTypeID=83&amp;offensive=1&amp;pergame=0" TargetMode="External"/><Relationship Id="rId300" Type="http://schemas.openxmlformats.org/officeDocument/2006/relationships/hyperlink" Target="https://www.synergysportstech.com/Synergy/Sport/Basketball/web/teamsst/Video/QuantifiedTeam2Printable.aspx?iTeamID=2265&amp;iSeasonID=2020&amp;iGameSubTypeID=83&amp;offensive=0&amp;pergame=0" TargetMode="External"/><Relationship Id="rId482" Type="http://schemas.openxmlformats.org/officeDocument/2006/relationships/hyperlink" Target="https://www.synergysportstech.com/Synergy/Sport/Basketball/web/teamsst/Video/QuantifiedTeam2Printable.aspx?iTeamID=2387&amp;iSeasonID=2020&amp;iGameSubTypeID=83&amp;offensive=0&amp;pergame=0" TargetMode="External"/><Relationship Id="rId538" Type="http://schemas.openxmlformats.org/officeDocument/2006/relationships/hyperlink" Target="https://www.synergysportstech.com/Synergy/Sport/Basketball/web/teamsst/Video/QuantifiedTeam2Printable.aspx?iTeamID=2193&amp;iSeasonID=2020&amp;iGameSubTypeID=83&amp;offensive=0&amp;pergame=0" TargetMode="External"/><Relationship Id="rId81" Type="http://schemas.openxmlformats.org/officeDocument/2006/relationships/hyperlink" Target="https://www.synergysportstech.com/Synergy/Sport/Basketball/web/teamsst/Video/QuantifiedTeam2Printable.aspx?iTeamID=2088&amp;iSeasonID=2020&amp;iGameSubTypeID=83&amp;offensive=1&amp;pergame=0" TargetMode="External"/><Relationship Id="rId135" Type="http://schemas.openxmlformats.org/officeDocument/2006/relationships/hyperlink" Target="https://www.synergysportstech.com/Synergy/Sport/Basketball/web/teamsst/Video/QuantifiedTeam2Printable.aspx?iTeamID=2131&amp;iSeasonID=2020&amp;iGameSubTypeID=83&amp;offensive=1&amp;pergame=0" TargetMode="External"/><Relationship Id="rId177" Type="http://schemas.openxmlformats.org/officeDocument/2006/relationships/hyperlink" Target="https://www.synergysportstech.com/Synergy/Sport/Basketball/web/teamsst/Video/QuantifiedTeam2Printable.aspx?iTeamID=983&amp;iSeasonID=2020&amp;iGameSubTypeID=83&amp;offensive=1&amp;pergame=0" TargetMode="External"/><Relationship Id="rId342" Type="http://schemas.openxmlformats.org/officeDocument/2006/relationships/hyperlink" Target="https://www.synergysportstech.com/Synergy/Sport/Basketball/web/teamsst/Video/QuantifiedTeam2Printable.aspx?iTeamID=968&amp;iSeasonID=2020&amp;iGameSubTypeID=83&amp;offensive=0&amp;pergame=0" TargetMode="External"/><Relationship Id="rId384" Type="http://schemas.openxmlformats.org/officeDocument/2006/relationships/hyperlink" Target="https://www.synergysportstech.com/Synergy/Sport/Basketball/web/teamsst/Video/QuantifiedTeam2Printable.aspx?iTeamID=2157&amp;iSeasonID=2020&amp;iGameSubTypeID=83&amp;offensive=0&amp;pergame=0" TargetMode="External"/><Relationship Id="rId591" Type="http://schemas.openxmlformats.org/officeDocument/2006/relationships/hyperlink" Target="https://www.synergysportstech.com/Synergy/Sport/Basketball/web/teamsst/Video/QuantifiedTeam2Printable.aspx?iTeamID=2138&amp;iSeasonID=2020&amp;iGameSubTypeID=83&amp;offensive=1&amp;pergame=0" TargetMode="External"/><Relationship Id="rId605" Type="http://schemas.openxmlformats.org/officeDocument/2006/relationships/hyperlink" Target="https://www.synergysportstech.com/Synergy/Sport/Basketball/web/teamsst/Video/QuantifiedTeam2Printable.aspx?iTeamID=2360&amp;iSeasonID=2020&amp;iGameSubTypeID=83&amp;offensive=1&amp;pergame=0" TargetMode="External"/><Relationship Id="rId202" Type="http://schemas.openxmlformats.org/officeDocument/2006/relationships/hyperlink" Target="https://www.synergysportstech.com/Synergy/Sport/Basketball/web/teamsst/Video/QuantifiedTeam2Printable.aspx?iTeamID=2255&amp;iSeasonID=2020&amp;iGameSubTypeID=83&amp;offensive=0&amp;pergame=0" TargetMode="External"/><Relationship Id="rId244" Type="http://schemas.openxmlformats.org/officeDocument/2006/relationships/hyperlink" Target="https://www.synergysportstech.com/Synergy/Sport/Basketball/web/teamsst/Video/QuantifiedTeam2Printable.aspx?iTeamID=2097&amp;iSeasonID=2020&amp;iGameSubTypeID=83&amp;offensive=0&amp;pergame=0" TargetMode="External"/><Relationship Id="rId647" Type="http://schemas.openxmlformats.org/officeDocument/2006/relationships/hyperlink" Target="https://www.synergysportstech.com/Synergy/Sport/Basketball/web/teamsst/Video/QuantifiedTeam2Printable.aspx?iTeamID=2190&amp;iSeasonID=2020&amp;iGameSubTypeID=83&amp;offensive=1&amp;pergame=0" TargetMode="External"/><Relationship Id="rId39" Type="http://schemas.openxmlformats.org/officeDocument/2006/relationships/hyperlink" Target="https://www.synergysportstech.com/Synergy/Sport/Basketball/web/teamsst/Video/QuantifiedTeam2Printable.aspx?iTeamID=2155&amp;iSeasonID=2020&amp;iGameSubTypeID=83&amp;offensive=1&amp;pergame=0" TargetMode="External"/><Relationship Id="rId286" Type="http://schemas.openxmlformats.org/officeDocument/2006/relationships/hyperlink" Target="https://www.synergysportstech.com/Synergy/Sport/Basketball/web/teamsst/Video/QuantifiedTeam2Printable.aspx?iTeamID=2067&amp;iSeasonID=2020&amp;iGameSubTypeID=83&amp;offensive=0&amp;pergame=0" TargetMode="External"/><Relationship Id="rId451" Type="http://schemas.openxmlformats.org/officeDocument/2006/relationships/hyperlink" Target="https://www.synergysportstech.com/Synergy/Sport/Basketball/web/teamsst/Video/QuantifiedTeam2Printable.aspx?iTeamID=2096&amp;iSeasonID=2020&amp;iGameSubTypeID=83&amp;offensive=1&amp;pergame=0" TargetMode="External"/><Relationship Id="rId493" Type="http://schemas.openxmlformats.org/officeDocument/2006/relationships/hyperlink" Target="https://www.synergysportstech.com/Synergy/Sport/Basketball/web/teamsst/Video/QuantifiedTeam2Printable.aspx?iTeamID=2176&amp;iSeasonID=2020&amp;iGameSubTypeID=83&amp;offensive=1&amp;pergame=0" TargetMode="External"/><Relationship Id="rId507" Type="http://schemas.openxmlformats.org/officeDocument/2006/relationships/hyperlink" Target="https://www.synergysportstech.com/Synergy/Sport/Basketball/web/teamsst/Video/QuantifiedTeam2Printable.aspx?iTeamID=2258&amp;iSeasonID=2020&amp;iGameSubTypeID=83&amp;offensive=1&amp;pergame=0" TargetMode="External"/><Relationship Id="rId549" Type="http://schemas.openxmlformats.org/officeDocument/2006/relationships/hyperlink" Target="https://www.synergysportstech.com/Synergy/Sport/Basketball/web/teamsst/Video/QuantifiedTeam2Printable.aspx?iTeamID=2753&amp;iSeasonID=2020&amp;iGameSubTypeID=83&amp;offensive=1&amp;pergame=0" TargetMode="External"/><Relationship Id="rId50" Type="http://schemas.openxmlformats.org/officeDocument/2006/relationships/hyperlink" Target="https://www.synergysportstech.com/Synergy/Sport/Basketball/web/teamsst/Video/QuantifiedTeam2Printable.aspx?iTeamID=2318&amp;iSeasonID=2020&amp;iGameSubTypeID=83&amp;offensive=0&amp;pergame=0" TargetMode="External"/><Relationship Id="rId104" Type="http://schemas.openxmlformats.org/officeDocument/2006/relationships/hyperlink" Target="https://www.synergysportstech.com/Synergy/Sport/Basketball/web/teamsst/Video/QuantifiedTeam2Printable.aspx?iTeamID=2084&amp;iSeasonID=2020&amp;iGameSubTypeID=83&amp;offensive=0&amp;pergame=0" TargetMode="External"/><Relationship Id="rId146" Type="http://schemas.openxmlformats.org/officeDocument/2006/relationships/hyperlink" Target="https://www.synergysportstech.com/Synergy/Sport/Basketball/web/teamsst/Video/QuantifiedTeam2Printable.aspx?iTeamID=2085&amp;iSeasonID=2020&amp;iGameSubTypeID=83&amp;offensive=0&amp;pergame=0" TargetMode="External"/><Relationship Id="rId188" Type="http://schemas.openxmlformats.org/officeDocument/2006/relationships/hyperlink" Target="https://www.synergysportstech.com/Synergy/Sport/Basketball/web/teamsst/Video/QuantifiedTeam2Printable.aspx?iTeamID=2657&amp;iSeasonID=2020&amp;iGameSubTypeID=83&amp;offensive=0&amp;pergame=0" TargetMode="External"/><Relationship Id="rId311" Type="http://schemas.openxmlformats.org/officeDocument/2006/relationships/hyperlink" Target="https://www.synergysportstech.com/Synergy/Sport/Basketball/web/teamsst/Video/QuantifiedTeam2Printable.aspx?iTeamID=1000&amp;iSeasonID=2020&amp;iGameSubTypeID=83&amp;offensive=1&amp;pergame=0" TargetMode="External"/><Relationship Id="rId353" Type="http://schemas.openxmlformats.org/officeDocument/2006/relationships/hyperlink" Target="https://www.synergysportstech.com/Synergy/Sport/Basketball/web/teamsst/Video/QuantifiedTeam2Printable.aspx?iTeamID=2239&amp;iSeasonID=2020&amp;iGameSubTypeID=83&amp;offensive=1&amp;pergame=0" TargetMode="External"/><Relationship Id="rId395" Type="http://schemas.openxmlformats.org/officeDocument/2006/relationships/hyperlink" Target="https://www.synergysportstech.com/Synergy/Sport/Basketball/web/teamsst/Video/QuantifiedTeam2Printable.aspx?iTeamID=2141&amp;iSeasonID=2020&amp;iGameSubTypeID=83&amp;offensive=1&amp;pergame=0" TargetMode="External"/><Relationship Id="rId409" Type="http://schemas.openxmlformats.org/officeDocument/2006/relationships/hyperlink" Target="https://www.synergysportstech.com/Synergy/Sport/Basketball/web/teamsst/Video/QuantifiedTeam2Printable.aspx?iTeamID=975&amp;iSeasonID=2020&amp;iGameSubTypeID=83&amp;offensive=1&amp;pergame=0" TargetMode="External"/><Relationship Id="rId560" Type="http://schemas.openxmlformats.org/officeDocument/2006/relationships/hyperlink" Target="https://www.synergysportstech.com/Synergy/Sport/Basketball/web/teamsst/Video/QuantifiedTeam2Printable.aspx?iTeamID=2325&amp;iSeasonID=2020&amp;iGameSubTypeID=83&amp;offensive=0&amp;pergame=0" TargetMode="External"/><Relationship Id="rId92" Type="http://schemas.openxmlformats.org/officeDocument/2006/relationships/hyperlink" Target="https://www.synergysportstech.com/Synergy/Sport/Basketball/web/teamsst/Video/QuantifiedTeam2Printable.aspx?iTeamID=979&amp;iSeasonID=2020&amp;iGameSubTypeID=83&amp;offensive=0&amp;pergame=0" TargetMode="External"/><Relationship Id="rId213" Type="http://schemas.openxmlformats.org/officeDocument/2006/relationships/hyperlink" Target="https://www.synergysportstech.com/Synergy/Sport/Basketball/web/teamsst/Video/QuantifiedTeam2Printable.aspx?iTeamID=2094&amp;iSeasonID=2020&amp;iGameSubTypeID=83&amp;offensive=1&amp;pergame=0" TargetMode="External"/><Relationship Id="rId420" Type="http://schemas.openxmlformats.org/officeDocument/2006/relationships/hyperlink" Target="https://www.synergysportstech.com/Synergy/Sport/Basketball/web/teamsst/Video/QuantifiedTeam2Printable.aspx?iTeamID=2225&amp;iSeasonID=2020&amp;iGameSubTypeID=83&amp;offensive=0&amp;pergame=0" TargetMode="External"/><Relationship Id="rId616" Type="http://schemas.openxmlformats.org/officeDocument/2006/relationships/hyperlink" Target="https://www.synergysportstech.com/Synergy/Sport/Basketball/web/teamsst/Video/QuantifiedTeam2Printable.aspx?iTeamID=2179&amp;iSeasonID=2020&amp;iGameSubTypeID=83&amp;offensive=0&amp;pergame=0" TargetMode="External"/><Relationship Id="rId658" Type="http://schemas.openxmlformats.org/officeDocument/2006/relationships/hyperlink" Target="https://www.synergysportstech.com/Synergy/Sport/Basketball/web/teamsst/Video/QuantifiedTeam2Printable.aspx?iTeamID=2196&amp;iSeasonID=2020&amp;iGameSubTypeID=83&amp;offensive=0&amp;pergame=0" TargetMode="External"/><Relationship Id="rId255" Type="http://schemas.openxmlformats.org/officeDocument/2006/relationships/hyperlink" Target="https://www.synergysportstech.com/Synergy/Sport/Basketball/web/teamsst/Video/QuantifiedTeam2Printable.aspx?iTeamID=2322&amp;iSeasonID=2020&amp;iGameSubTypeID=83&amp;offensive=1&amp;pergame=0" TargetMode="External"/><Relationship Id="rId297" Type="http://schemas.openxmlformats.org/officeDocument/2006/relationships/hyperlink" Target="https://www.synergysportstech.com/Synergy/Sport/Basketball/web/teamsst/Video/QuantifiedTeam2Printable.aspx?iTeamID=2135&amp;iSeasonID=2020&amp;iGameSubTypeID=83&amp;offensive=1&amp;pergame=0" TargetMode="External"/><Relationship Id="rId462" Type="http://schemas.openxmlformats.org/officeDocument/2006/relationships/hyperlink" Target="https://www.synergysportstech.com/Synergy/Sport/Basketball/web/teamsst/Video/QuantifiedTeam2Printable.aspx?iTeamID=2331&amp;iSeasonID=2020&amp;iGameSubTypeID=83&amp;offensive=0&amp;pergame=0" TargetMode="External"/><Relationship Id="rId518" Type="http://schemas.openxmlformats.org/officeDocument/2006/relationships/hyperlink" Target="https://www.synergysportstech.com/Synergy/Sport/Basketball/web/teamsst/Video/QuantifiedTeam2Printable.aspx?iTeamID=994&amp;iSeasonID=2020&amp;iGameSubTypeID=83&amp;offensive=0&amp;pergame=0" TargetMode="External"/><Relationship Id="rId115" Type="http://schemas.openxmlformats.org/officeDocument/2006/relationships/hyperlink" Target="https://www.synergysportstech.com/Synergy/Sport/Basketball/web/teamsst/Video/QuantifiedTeam2Printable.aspx?iTeamID=2215&amp;iSeasonID=2020&amp;iGameSubTypeID=83&amp;offensive=1&amp;pergame=0" TargetMode="External"/><Relationship Id="rId157" Type="http://schemas.openxmlformats.org/officeDocument/2006/relationships/hyperlink" Target="https://www.synergysportstech.com/Synergy/Sport/Basketball/web/teamsst/Video/QuantifiedTeam2Printable.aspx?iTeamID=2273&amp;iSeasonID=2020&amp;iGameSubTypeID=83&amp;offensive=1&amp;pergame=0" TargetMode="External"/><Relationship Id="rId322" Type="http://schemas.openxmlformats.org/officeDocument/2006/relationships/hyperlink" Target="https://www.synergysportstech.com/Synergy/Sport/Basketball/web/teamsst/Video/QuantifiedTeam2Printable.aspx?iTeamID=2296&amp;iSeasonID=2020&amp;iGameSubTypeID=83&amp;offensive=0&amp;pergame=0" TargetMode="External"/><Relationship Id="rId364" Type="http://schemas.openxmlformats.org/officeDocument/2006/relationships/hyperlink" Target="https://www.synergysportstech.com/Synergy/Sport/Basketball/web/teamsst/Video/QuantifiedTeam2Printable.aspx?iTeamID=2755&amp;iSeasonID=2020&amp;iGameSubTypeID=83&amp;offensive=0&amp;pergame=0" TargetMode="External"/><Relationship Id="rId61" Type="http://schemas.openxmlformats.org/officeDocument/2006/relationships/hyperlink" Target="https://www.synergysportstech.com/Synergy/Sport/Basketball/web/teamsst/Video/QuantifiedTeam2Printable.aspx?iTeamID=2081&amp;iSeasonID=2020&amp;iGameSubTypeID=83&amp;offensive=1&amp;pergame=0" TargetMode="External"/><Relationship Id="rId199" Type="http://schemas.openxmlformats.org/officeDocument/2006/relationships/hyperlink" Target="https://www.synergysportstech.com/Synergy/Sport/Basketball/web/teamsst/Video/QuantifiedTeam2Printable.aspx?iTeamID=2087&amp;iSeasonID=2020&amp;iGameSubTypeID=83&amp;offensive=1&amp;pergame=0" TargetMode="External"/><Relationship Id="rId571" Type="http://schemas.openxmlformats.org/officeDocument/2006/relationships/hyperlink" Target="https://www.synergysportstech.com/Synergy/Sport/Basketball/web/teamsst/Video/QuantifiedTeam2Printable.aspx?iTeamID=971&amp;iSeasonID=2020&amp;iGameSubTypeID=83&amp;offensive=1&amp;pergame=0" TargetMode="External"/><Relationship Id="rId627" Type="http://schemas.openxmlformats.org/officeDocument/2006/relationships/hyperlink" Target="https://www.synergysportstech.com/Synergy/Sport/Basketball/web/teamsst/Video/QuantifiedTeam2Printable.aspx?iTeamID=982&amp;iSeasonID=2020&amp;iGameSubTypeID=83&amp;offensive=1&amp;pergame=0" TargetMode="External"/><Relationship Id="rId669" Type="http://schemas.openxmlformats.org/officeDocument/2006/relationships/hyperlink" Target="https://www.synergysportstech.com/Synergy/Sport/Basketball/web/teamsst/Video/QuantifiedTeam2Printable.aspx?iTeamID=2168&amp;iSeasonID=2020&amp;iGameSubTypeID=83&amp;offensive=1&amp;pergame=0" TargetMode="External"/><Relationship Id="rId19" Type="http://schemas.openxmlformats.org/officeDocument/2006/relationships/hyperlink" Target="https://www.synergysportstech.com/Synergy/Sport/Basketball/web/teamsst/Video/QuantifiedTeam2Printable.aspx?iTeamID=2261&amp;iSeasonID=2020&amp;iGameSubTypeID=83&amp;offensive=1&amp;pergame=0" TargetMode="External"/><Relationship Id="rId224" Type="http://schemas.openxmlformats.org/officeDocument/2006/relationships/hyperlink" Target="https://www.synergysportstech.com/Synergy/Sport/Basketball/web/teamsst/Video/QuantifiedTeam2Printable.aspx?iTeamID=1329&amp;iSeasonID=2020&amp;iGameSubTypeID=83&amp;offensive=0&amp;pergame=0" TargetMode="External"/><Relationship Id="rId266" Type="http://schemas.openxmlformats.org/officeDocument/2006/relationships/hyperlink" Target="https://www.synergysportstech.com/Synergy/Sport/Basketball/web/teamsst/Video/QuantifiedTeam2Printable.aspx?iTeamID=2108&amp;iSeasonID=2020&amp;iGameSubTypeID=83&amp;offensive=0&amp;pergame=0" TargetMode="External"/><Relationship Id="rId431" Type="http://schemas.openxmlformats.org/officeDocument/2006/relationships/hyperlink" Target="https://www.synergysportstech.com/Synergy/Sport/Basketball/web/teamsst/Video/QuantifiedTeam2Printable.aspx?iTeamID=2124&amp;iSeasonID=2020&amp;iGameSubTypeID=83&amp;offensive=1&amp;pergame=0" TargetMode="External"/><Relationship Id="rId473" Type="http://schemas.openxmlformats.org/officeDocument/2006/relationships/hyperlink" Target="https://www.synergysportstech.com/Synergy/Sport/Basketball/web/teamsst/Video/QuantifiedTeam2Printable.aspx?iTeamID=2078&amp;iSeasonID=2020&amp;iGameSubTypeID=83&amp;offensive=1&amp;pergame=0" TargetMode="External"/><Relationship Id="rId529" Type="http://schemas.openxmlformats.org/officeDocument/2006/relationships/hyperlink" Target="https://www.synergysportstech.com/Synergy/Sport/Basketball/web/teamsst/Video/QuantifiedTeam2Printable.aspx?iTeamID=2372&amp;iSeasonID=2020&amp;iGameSubTypeID=83&amp;offensive=1&amp;pergame=0" TargetMode="External"/><Relationship Id="rId680" Type="http://schemas.openxmlformats.org/officeDocument/2006/relationships/hyperlink" Target="https://www.synergysportstech.com/Synergy/Sport/Basketball/web/teamsst/Video/QuantifiedTeam2Printable.aspx?iTeamID=2117&amp;iSeasonID=2020&amp;iGameSubTypeID=83&amp;offensive=0&amp;pergame=0" TargetMode="External"/><Relationship Id="rId30" Type="http://schemas.openxmlformats.org/officeDocument/2006/relationships/hyperlink" Target="https://www.synergysportstech.com/Synergy/Sport/Basketball/web/teamsst/Video/QuantifiedTeam2Printable.aspx?iTeamID=2242&amp;iSeasonID=2020&amp;iGameSubTypeID=83&amp;offensive=0&amp;pergame=0" TargetMode="External"/><Relationship Id="rId126" Type="http://schemas.openxmlformats.org/officeDocument/2006/relationships/hyperlink" Target="https://www.synergysportstech.com/Synergy/Sport/Basketball/web/teamsst/Video/QuantifiedTeam2Printable.aspx?iTeamID=2291&amp;iSeasonID=2020&amp;iGameSubTypeID=83&amp;offensive=0&amp;pergame=0" TargetMode="External"/><Relationship Id="rId168" Type="http://schemas.openxmlformats.org/officeDocument/2006/relationships/hyperlink" Target="https://www.synergysportstech.com/Synergy/Sport/Basketball/web/teamsst/Video/QuantifiedTeam2Printable.aspx?iTeamID=998&amp;iSeasonID=2020&amp;iGameSubTypeID=83&amp;offensive=0&amp;pergame=0" TargetMode="External"/><Relationship Id="rId333" Type="http://schemas.openxmlformats.org/officeDocument/2006/relationships/hyperlink" Target="https://www.synergysportstech.com/Synergy/Sport/Basketball/web/teamsst/Video/QuantifiedTeam2Printable.aspx?iTeamID=2147&amp;iSeasonID=2020&amp;iGameSubTypeID=83&amp;offensive=1&amp;pergame=0" TargetMode="External"/><Relationship Id="rId540" Type="http://schemas.openxmlformats.org/officeDocument/2006/relationships/hyperlink" Target="https://www.synergysportstech.com/Synergy/Sport/Basketball/web/teamsst/Video/QuantifiedTeam2Printable.aspx?iTeamID=2209&amp;iSeasonID=2020&amp;iGameSubTypeID=83&amp;offensive=0&amp;pergame=0" TargetMode="External"/><Relationship Id="rId72" Type="http://schemas.openxmlformats.org/officeDocument/2006/relationships/hyperlink" Target="https://www.synergysportstech.com/Synergy/Sport/Basketball/web/teamsst/Video/QuantifiedTeam2Printable.aspx?iTeamID=2174&amp;iSeasonID=2020&amp;iGameSubTypeID=83&amp;offensive=0&amp;pergame=0" TargetMode="External"/><Relationship Id="rId375" Type="http://schemas.openxmlformats.org/officeDocument/2006/relationships/hyperlink" Target="https://www.synergysportstech.com/Synergy/Sport/Basketball/web/teamsst/Video/QuantifiedTeam2Printable.aspx?iTeamID=2170&amp;iSeasonID=2020&amp;iGameSubTypeID=83&amp;offensive=1&amp;pergame=0" TargetMode="External"/><Relationship Id="rId582" Type="http://schemas.openxmlformats.org/officeDocument/2006/relationships/hyperlink" Target="https://www.synergysportstech.com/Synergy/Sport/Basketball/web/teamsst/Video/QuantifiedTeam2Printable.aspx?iTeamID=2132&amp;iSeasonID=2020&amp;iGameSubTypeID=83&amp;offensive=0&amp;pergame=0" TargetMode="External"/><Relationship Id="rId638" Type="http://schemas.openxmlformats.org/officeDocument/2006/relationships/hyperlink" Target="https://www.synergysportstech.com/Synergy/Sport/Basketball/web/teamsst/Video/QuantifiedTeam2Printable.aspx?iTeamID=2366&amp;iSeasonID=2020&amp;iGameSubTypeID=83&amp;offensive=0&amp;pergame=0" TargetMode="External"/><Relationship Id="rId3" Type="http://schemas.openxmlformats.org/officeDocument/2006/relationships/hyperlink" Target="https://www.synergysportstech.com/Synergy/Sport/Basketball/web/teamsst/Video/QuantifiedTeam2Printable.aspx?iTeamID=996&amp;iSeasonID=2020&amp;iGameSubTypeID=83&amp;offensive=1&amp;pergame=0" TargetMode="External"/><Relationship Id="rId235" Type="http://schemas.openxmlformats.org/officeDocument/2006/relationships/hyperlink" Target="https://www.synergysportstech.com/Synergy/Sport/Basketball/web/teamsst/Video/QuantifiedTeam2Printable.aspx?iTeamID=2154&amp;iSeasonID=2020&amp;iGameSubTypeID=83&amp;offensive=1&amp;pergame=0" TargetMode="External"/><Relationship Id="rId277" Type="http://schemas.openxmlformats.org/officeDocument/2006/relationships/hyperlink" Target="https://www.synergysportstech.com/Synergy/Sport/Basketball/web/teamsst/Video/QuantifiedTeam2Printable.aspx?iTeamID=3138&amp;iSeasonID=2020&amp;iGameSubTypeID=83&amp;offensive=1&amp;pergame=0" TargetMode="External"/><Relationship Id="rId400" Type="http://schemas.openxmlformats.org/officeDocument/2006/relationships/hyperlink" Target="https://www.synergysportstech.com/Synergy/Sport/Basketball/web/teamsst/Video/QuantifiedTeam2Printable.aspx?iTeamID=1318&amp;iSeasonID=2020&amp;iGameSubTypeID=83&amp;offensive=0&amp;pergame=0" TargetMode="External"/><Relationship Id="rId442" Type="http://schemas.openxmlformats.org/officeDocument/2006/relationships/hyperlink" Target="https://www.synergysportstech.com/Synergy/Sport/Basketball/web/teamsst/Video/QuantifiedTeam2Printable.aspx?iTeamID=2062&amp;iSeasonID=2020&amp;iGameSubTypeID=83&amp;offensive=0&amp;pergame=0" TargetMode="External"/><Relationship Id="rId484" Type="http://schemas.openxmlformats.org/officeDocument/2006/relationships/hyperlink" Target="https://www.synergysportstech.com/Synergy/Sport/Basketball/web/teamsst/Video/QuantifiedTeam2Printable.aspx?iTeamID=2155&amp;iSeasonID=2020&amp;iGameSubTypeID=83&amp;offensive=0&amp;pergame=0" TargetMode="External"/><Relationship Id="rId137" Type="http://schemas.openxmlformats.org/officeDocument/2006/relationships/hyperlink" Target="https://www.synergysportstech.com/Synergy/Sport/Basketball/web/teamsst/Video/QuantifiedTeam2Printable.aspx?iTeamID=2218&amp;iSeasonID=2020&amp;iGameSubTypeID=83&amp;offensive=1&amp;pergame=0" TargetMode="External"/><Relationship Id="rId302" Type="http://schemas.openxmlformats.org/officeDocument/2006/relationships/hyperlink" Target="https://www.synergysportstech.com/Synergy/Sport/Basketball/web/teamsst/Video/QuantifiedTeam2Printable.aspx?iTeamID=2246&amp;iSeasonID=2020&amp;iGameSubTypeID=83&amp;offensive=0&amp;pergame=0" TargetMode="External"/><Relationship Id="rId344" Type="http://schemas.openxmlformats.org/officeDocument/2006/relationships/hyperlink" Target="https://www.synergysportstech.com/Synergy/Sport/Basketball/web/teamsst/Video/QuantifiedTeam2Printable.aspx?iTeamID=2139&amp;iSeasonID=2020&amp;iGameSubTypeID=83&amp;offensive=0&amp;pergame=0" TargetMode="External"/><Relationship Id="rId41" Type="http://schemas.openxmlformats.org/officeDocument/2006/relationships/hyperlink" Target="https://www.synergysportstech.com/Synergy/Sport/Basketball/web/teamsst/Video/QuantifiedTeam2Printable.aspx?iTeamID=2277&amp;iSeasonID=2020&amp;iGameSubTypeID=83&amp;offensive=1&amp;pergame=0" TargetMode="External"/><Relationship Id="rId83" Type="http://schemas.openxmlformats.org/officeDocument/2006/relationships/hyperlink" Target="https://www.synergysportstech.com/Synergy/Sport/Basketball/web/teamsst/Video/QuantifiedTeam2Printable.aspx?iTeamID=2197&amp;iSeasonID=2020&amp;iGameSubTypeID=83&amp;offensive=1&amp;pergame=0" TargetMode="External"/><Relationship Id="rId179" Type="http://schemas.openxmlformats.org/officeDocument/2006/relationships/hyperlink" Target="https://www.synergysportstech.com/Synergy/Sport/Basketball/web/teamsst/Video/QuantifiedTeam2Printable.aspx?iTeamID=2069&amp;iSeasonID=2020&amp;iGameSubTypeID=83&amp;offensive=1&amp;pergame=0" TargetMode="External"/><Relationship Id="rId386" Type="http://schemas.openxmlformats.org/officeDocument/2006/relationships/hyperlink" Target="https://www.synergysportstech.com/Synergy/Sport/Basketball/web/teamsst/Video/QuantifiedTeam2Printable.aspx?iTeamID=2114&amp;iSeasonID=2020&amp;iGameSubTypeID=83&amp;offensive=0&amp;pergame=0" TargetMode="External"/><Relationship Id="rId551" Type="http://schemas.openxmlformats.org/officeDocument/2006/relationships/hyperlink" Target="https://www.synergysportstech.com/Synergy/Sport/Basketball/web/teamsst/Video/QuantifiedTeam2Printable.aspx?iTeamID=2404&amp;iSeasonID=2020&amp;iGameSubTypeID=83&amp;offensive=1&amp;pergame=0" TargetMode="External"/><Relationship Id="rId593" Type="http://schemas.openxmlformats.org/officeDocument/2006/relationships/hyperlink" Target="https://www.synergysportstech.com/Synergy/Sport/Basketball/web/teamsst/Video/QuantifiedTeam2Printable.aspx?iTeamID=2145&amp;iSeasonID=2020&amp;iGameSubTypeID=83&amp;offensive=1&amp;pergame=0" TargetMode="External"/><Relationship Id="rId607" Type="http://schemas.openxmlformats.org/officeDocument/2006/relationships/hyperlink" Target="https://www.synergysportstech.com/Synergy/Sport/Basketball/web/teamsst/Video/QuantifiedTeam2Printable.aspx?iTeamID=2071&amp;iSeasonID=2020&amp;iGameSubTypeID=83&amp;offensive=1&amp;pergame=0" TargetMode="External"/><Relationship Id="rId649" Type="http://schemas.openxmlformats.org/officeDocument/2006/relationships/hyperlink" Target="https://www.synergysportstech.com/Synergy/Sport/Basketball/web/teamsst/Video/QuantifiedTeam2Printable.aspx?iTeamID=986&amp;iSeasonID=2020&amp;iGameSubTypeID=83&amp;offensive=1&amp;pergame=0" TargetMode="External"/><Relationship Id="rId190" Type="http://schemas.openxmlformats.org/officeDocument/2006/relationships/hyperlink" Target="https://www.synergysportstech.com/Synergy/Sport/Basketball/web/teamsst/Video/QuantifiedTeam2Printable.aspx?iTeamID=2188&amp;iSeasonID=2020&amp;iGameSubTypeID=83&amp;offensive=0&amp;pergame=0" TargetMode="External"/><Relationship Id="rId204" Type="http://schemas.openxmlformats.org/officeDocument/2006/relationships/hyperlink" Target="https://www.synergysportstech.com/Synergy/Sport/Basketball/web/teamsst/Video/QuantifiedTeam2Printable.aspx?iTeamID=2181&amp;iSeasonID=2020&amp;iGameSubTypeID=83&amp;offensive=0&amp;pergame=0" TargetMode="External"/><Relationship Id="rId246" Type="http://schemas.openxmlformats.org/officeDocument/2006/relationships/hyperlink" Target="https://www.synergysportstech.com/Synergy/Sport/Basketball/web/teamsst/Video/QuantifiedTeam2Printable.aspx?iTeamID=2314&amp;iSeasonID=2020&amp;iGameSubTypeID=83&amp;offensive=0&amp;pergame=0" TargetMode="External"/><Relationship Id="rId288" Type="http://schemas.openxmlformats.org/officeDocument/2006/relationships/hyperlink" Target="https://www.synergysportstech.com/Synergy/Sport/Basketball/web/teamsst/Video/QuantifiedTeam2Printable.aspx?iTeamID=2392&amp;iSeasonID=2020&amp;iGameSubTypeID=83&amp;offensive=0&amp;pergame=0" TargetMode="External"/><Relationship Id="rId411" Type="http://schemas.openxmlformats.org/officeDocument/2006/relationships/hyperlink" Target="https://www.synergysportstech.com/Synergy/Sport/Basketball/web/teamsst/Video/QuantifiedTeam2Printable.aspx?iTeamID=2336&amp;iSeasonID=2020&amp;iGameSubTypeID=83&amp;offensive=1&amp;pergame=0" TargetMode="External"/><Relationship Id="rId453" Type="http://schemas.openxmlformats.org/officeDocument/2006/relationships/hyperlink" Target="https://www.synergysportstech.com/Synergy/Sport/Basketball/web/teamsst/Video/QuantifiedTeam2Printable.aspx?iTeamID=2228&amp;iSeasonID=2020&amp;iGameSubTypeID=83&amp;offensive=1&amp;pergame=0" TargetMode="External"/><Relationship Id="rId509" Type="http://schemas.openxmlformats.org/officeDocument/2006/relationships/hyperlink" Target="https://www.synergysportstech.com/Synergy/Sport/Basketball/web/teamsst/Video/QuantifiedTeam2Printable.aspx?iTeamID=2755&amp;iSeasonID=2020&amp;iGameSubTypeID=83&amp;offensive=1&amp;pergame=0" TargetMode="External"/><Relationship Id="rId660" Type="http://schemas.openxmlformats.org/officeDocument/2006/relationships/hyperlink" Target="https://www.synergysportstech.com/Synergy/Sport/Basketball/web/teamsst/Video/QuantifiedTeam2Printable.aspx?iTeamID=970&amp;iSeasonID=2020&amp;iGameSubTypeID=83&amp;offensive=0&amp;pergame=0" TargetMode="External"/><Relationship Id="rId106" Type="http://schemas.openxmlformats.org/officeDocument/2006/relationships/hyperlink" Target="https://www.synergysportstech.com/Synergy/Sport/Basketball/web/teamsst/Video/QuantifiedTeam2Printable.aspx?iTeamID=2305&amp;iSeasonID=2020&amp;iGameSubTypeID=83&amp;offensive=0&amp;pergame=0" TargetMode="External"/><Relationship Id="rId313" Type="http://schemas.openxmlformats.org/officeDocument/2006/relationships/hyperlink" Target="https://www.synergysportstech.com/Synergy/Sport/Basketball/web/teamsst/Video/QuantifiedTeam2Printable.aspx?iTeamID=2198&amp;iSeasonID=2020&amp;iGameSubTypeID=83&amp;offensive=1&amp;pergame=0" TargetMode="External"/><Relationship Id="rId495" Type="http://schemas.openxmlformats.org/officeDocument/2006/relationships/hyperlink" Target="https://www.synergysportstech.com/Synergy/Sport/Basketball/web/teamsst/Video/QuantifiedTeam2Printable.aspx?iTeamID=2329&amp;iSeasonID=2020&amp;iGameSubTypeID=83&amp;offensive=1&amp;pergame=0" TargetMode="External"/><Relationship Id="rId10" Type="http://schemas.openxmlformats.org/officeDocument/2006/relationships/hyperlink" Target="https://www.synergysportstech.com/Synergy/Sport/Basketball/web/teamsst/Video/QuantifiedTeam2Printable.aspx?iTeamID=2430&amp;iSeasonID=2020&amp;iGameSubTypeID=83&amp;offensive=0&amp;pergame=0" TargetMode="External"/><Relationship Id="rId52" Type="http://schemas.openxmlformats.org/officeDocument/2006/relationships/hyperlink" Target="https://www.synergysportstech.com/Synergy/Sport/Basketball/web/teamsst/Video/QuantifiedTeam2Printable.aspx?iTeamID=2184&amp;iSeasonID=2020&amp;iGameSubTypeID=83&amp;offensive=0&amp;pergame=0" TargetMode="External"/><Relationship Id="rId94" Type="http://schemas.openxmlformats.org/officeDocument/2006/relationships/hyperlink" Target="https://www.synergysportstech.com/Synergy/Sport/Basketball/web/teamsst/Video/QuantifiedTeam2Printable.aspx?iTeamID=2278&amp;iSeasonID=2020&amp;iGameSubTypeID=83&amp;offensive=0&amp;pergame=0" TargetMode="External"/><Relationship Id="rId148" Type="http://schemas.openxmlformats.org/officeDocument/2006/relationships/hyperlink" Target="https://www.synergysportstech.com/Synergy/Sport/Basketball/web/teamsst/Video/QuantifiedTeam2Printable.aspx?iTeamID=965&amp;iSeasonID=2020&amp;iGameSubTypeID=83&amp;offensive=0&amp;pergame=0" TargetMode="External"/><Relationship Id="rId355" Type="http://schemas.openxmlformats.org/officeDocument/2006/relationships/hyperlink" Target="https://www.synergysportstech.com/Synergy/Sport/Basketball/web/teamsst/Video/QuantifiedTeam2Printable.aspx?iTeamID=2075&amp;iSeasonID=2020&amp;iGameSubTypeID=83&amp;offensive=1&amp;pergame=0" TargetMode="External"/><Relationship Id="rId397" Type="http://schemas.openxmlformats.org/officeDocument/2006/relationships/hyperlink" Target="https://www.synergysportstech.com/Synergy/Sport/Basketball/web/teamsst/Video/QuantifiedTeam2Printable.aspx?iTeamID=2144&amp;iSeasonID=2020&amp;iGameSubTypeID=83&amp;offensive=1&amp;pergame=0" TargetMode="External"/><Relationship Id="rId520" Type="http://schemas.openxmlformats.org/officeDocument/2006/relationships/hyperlink" Target="https://www.synergysportstech.com/Synergy/Sport/Basketball/web/teamsst/Video/QuantifiedTeam2Printable.aspx?iTeamID=2356&amp;iSeasonID=2020&amp;iGameSubTypeID=83&amp;offensive=0&amp;pergame=0" TargetMode="External"/><Relationship Id="rId562" Type="http://schemas.openxmlformats.org/officeDocument/2006/relationships/hyperlink" Target="https://www.synergysportstech.com/Synergy/Sport/Basketball/web/teamsst/Video/QuantifiedTeam2Printable.aspx?iTeamID=2364&amp;iSeasonID=2020&amp;iGameSubTypeID=83&amp;offensive=0&amp;pergame=0" TargetMode="External"/><Relationship Id="rId618" Type="http://schemas.openxmlformats.org/officeDocument/2006/relationships/hyperlink" Target="https://www.synergysportstech.com/Synergy/Sport/Basketball/web/teamsst/Video/QuantifiedTeam2Printable.aspx?iTeamID=2116&amp;iSeasonID=2020&amp;iGameSubTypeID=83&amp;offensive=0&amp;pergame=0" TargetMode="External"/><Relationship Id="rId215" Type="http://schemas.openxmlformats.org/officeDocument/2006/relationships/hyperlink" Target="https://www.synergysportstech.com/Synergy/Sport/Basketball/web/teamsst/Video/QuantifiedTeam2Printable.aspx?iTeamID=2375&amp;iSeasonID=2020&amp;iGameSubTypeID=83&amp;offensive=1&amp;pergame=0" TargetMode="External"/><Relationship Id="rId257" Type="http://schemas.openxmlformats.org/officeDocument/2006/relationships/hyperlink" Target="https://www.synergysportstech.com/Synergy/Sport/Basketball/web/teamsst/Video/QuantifiedTeam2Printable.aspx?iTeamID=2361&amp;iSeasonID=2020&amp;iGameSubTypeID=83&amp;offensive=1&amp;pergame=0" TargetMode="External"/><Relationship Id="rId422" Type="http://schemas.openxmlformats.org/officeDocument/2006/relationships/hyperlink" Target="https://www.synergysportstech.com/Synergy/Sport/Basketball/web/teamsst/Video/QuantifiedTeam2Printable.aspx?iTeamID=985&amp;iSeasonID=2020&amp;iGameSubTypeID=83&amp;offensive=0&amp;pergame=0" TargetMode="External"/><Relationship Id="rId464" Type="http://schemas.openxmlformats.org/officeDocument/2006/relationships/hyperlink" Target="https://www.synergysportstech.com/Synergy/Sport/Basketball/web/teamsst/Video/QuantifiedTeam2Printable.aspx?iTeamID=2256&amp;iSeasonID=2020&amp;iGameSubTypeID=83&amp;offensive=0&amp;pergame=0" TargetMode="External"/><Relationship Id="rId299" Type="http://schemas.openxmlformats.org/officeDocument/2006/relationships/hyperlink" Target="https://www.synergysportstech.com/Synergy/Sport/Basketball/web/teamsst/Video/QuantifiedTeam2Printable.aspx?iTeamID=2196&amp;iSeasonID=2020&amp;iGameSubTypeID=83&amp;offensive=1&amp;pergame=0" TargetMode="External"/><Relationship Id="rId63" Type="http://schemas.openxmlformats.org/officeDocument/2006/relationships/hyperlink" Target="https://www.synergysportstech.com/Synergy/Sport/Basketball/web/teamsst/Video/QuantifiedTeam2Printable.aspx?iTeamID=2382&amp;iSeasonID=2020&amp;iGameSubTypeID=83&amp;offensive=1&amp;pergame=0" TargetMode="External"/><Relationship Id="rId159" Type="http://schemas.openxmlformats.org/officeDocument/2006/relationships/hyperlink" Target="https://www.synergysportstech.com/Synergy/Sport/Basketball/web/teamsst/Video/QuantifiedTeam2Printable.aspx?iTeamID=2318&amp;iSeasonID=2020&amp;iGameSubTypeID=83&amp;offensive=1&amp;pergame=0" TargetMode="External"/><Relationship Id="rId366" Type="http://schemas.openxmlformats.org/officeDocument/2006/relationships/hyperlink" Target="https://www.synergysportstech.com/Synergy/Sport/Basketball/web/teamsst/Video/QuantifiedTeam2Printable.aspx?iTeamID=2105&amp;iSeasonID=2020&amp;iGameSubTypeID=83&amp;offensive=0&amp;pergame=0" TargetMode="External"/><Relationship Id="rId573" Type="http://schemas.openxmlformats.org/officeDocument/2006/relationships/hyperlink" Target="https://www.synergysportstech.com/Synergy/Sport/Basketball/web/teamsst/Video/QuantifiedTeam2Printable.aspx?iTeamID=2073&amp;iSeasonID=2020&amp;iGameSubTypeID=83&amp;offensive=1&amp;pergame=0" TargetMode="External"/><Relationship Id="rId226" Type="http://schemas.openxmlformats.org/officeDocument/2006/relationships/hyperlink" Target="https://www.synergysportstech.com/Synergy/Sport/Basketball/web/teamsst/Video/QuantifiedTeam2Printable.aspx?iTeamID=2138&amp;iSeasonID=2020&amp;iGameSubTypeID=83&amp;offensive=0&amp;pergame=0" TargetMode="External"/><Relationship Id="rId433" Type="http://schemas.openxmlformats.org/officeDocument/2006/relationships/hyperlink" Target="https://www.synergysportstech.com/Synergy/Sport/Basketball/web/teamsst/Video/QuantifiedTeam2Printable.aspx?iTeamID=2219&amp;iSeasonID=2020&amp;iGameSubTypeID=83&amp;offensive=1&amp;pergame=0" TargetMode="External"/><Relationship Id="rId640" Type="http://schemas.openxmlformats.org/officeDocument/2006/relationships/hyperlink" Target="https://www.synergysportstech.com/Synergy/Sport/Basketball/web/teamsst/Video/QuantifiedTeam2Printable.aspx?iTeamID=2111&amp;iSeasonID=2020&amp;iGameSubTypeID=83&amp;offensive=0&amp;pergame=0" TargetMode="External"/><Relationship Id="rId74" Type="http://schemas.openxmlformats.org/officeDocument/2006/relationships/hyperlink" Target="https://www.synergysportstech.com/Synergy/Sport/Basketball/web/teamsst/Video/QuantifiedTeam2Printable.aspx?iTeamID=2154&amp;iSeasonID=2020&amp;iGameSubTypeID=83&amp;offensive=0&amp;pergame=0" TargetMode="External"/><Relationship Id="rId377" Type="http://schemas.openxmlformats.org/officeDocument/2006/relationships/hyperlink" Target="https://www.synergysportstech.com/Synergy/Sport/Basketball/web/teamsst/Video/QuantifiedTeam2Printable.aspx?iTeamID=2331&amp;iSeasonID=2020&amp;iGameSubTypeID=83&amp;offensive=1&amp;pergame=0" TargetMode="External"/><Relationship Id="rId500" Type="http://schemas.openxmlformats.org/officeDocument/2006/relationships/hyperlink" Target="https://www.synergysportstech.com/Synergy/Sport/Basketball/web/teamsst/Video/QuantifiedTeam2Printable.aspx?iTeamID=2063&amp;iSeasonID=2020&amp;iGameSubTypeID=83&amp;offensive=0&amp;pergame=0" TargetMode="External"/><Relationship Id="rId584" Type="http://schemas.openxmlformats.org/officeDocument/2006/relationships/hyperlink" Target="https://www.synergysportstech.com/Synergy/Sport/Basketball/web/teamsst/Video/QuantifiedTeam2Printable.aspx?iTeamID=2065&amp;iSeasonID=2020&amp;iGameSubTypeID=83&amp;offensive=0&amp;pergame=0" TargetMode="External"/><Relationship Id="rId5" Type="http://schemas.openxmlformats.org/officeDocument/2006/relationships/hyperlink" Target="https://www.synergysportstech.com/Synergy/Sport/Basketball/web/teamsst/Video/QuantifiedTeam2Printable.aspx?iTeamID=2074&amp;iSeasonID=2020&amp;iGameSubTypeID=83&amp;offensive=1&amp;pergame=0" TargetMode="External"/><Relationship Id="rId237" Type="http://schemas.openxmlformats.org/officeDocument/2006/relationships/hyperlink" Target="https://www.synergysportstech.com/Synergy/Sport/Basketball/web/teamsst/Video/QuantifiedTeam2Printable.aspx?iTeamID=2285&amp;iSeasonID=2020&amp;iGameSubTypeID=83&amp;offensive=1&amp;pergame=0" TargetMode="External"/><Relationship Id="rId444" Type="http://schemas.openxmlformats.org/officeDocument/2006/relationships/hyperlink" Target="https://www.synergysportstech.com/Synergy/Sport/Basketball/web/teamsst/Video/QuantifiedTeam2Printable.aspx?iTeamID=2389&amp;iSeasonID=2020&amp;iGameSubTypeID=83&amp;offensive=0&amp;pergame=0" TargetMode="External"/><Relationship Id="rId651" Type="http://schemas.openxmlformats.org/officeDocument/2006/relationships/hyperlink" Target="https://www.synergysportstech.com/Synergy/Sport/Basketball/web/teamsst/Video/QuantifiedTeam2Printable.aspx?iTeamID=1329&amp;iSeasonID=2020&amp;iGameSubTypeID=83&amp;offensive=1&amp;pergame=0" TargetMode="External"/><Relationship Id="rId290" Type="http://schemas.openxmlformats.org/officeDocument/2006/relationships/hyperlink" Target="https://www.synergysportstech.com/Synergy/Sport/Basketball/web/teamsst/Video/QuantifiedTeam2Printable.aspx?iTeamID=2342&amp;iSeasonID=2020&amp;iGameSubTypeID=83&amp;offensive=0&amp;pergame=0" TargetMode="External"/><Relationship Id="rId304" Type="http://schemas.openxmlformats.org/officeDocument/2006/relationships/hyperlink" Target="https://www.synergysportstech.com/Synergy/Sport/Basketball/web/teamsst/Video/QuantifiedTeam2Printable.aspx?iTeamID=2353&amp;iSeasonID=2020&amp;iGameSubTypeID=83&amp;offensive=0&amp;pergame=0" TargetMode="External"/><Relationship Id="rId388" Type="http://schemas.openxmlformats.org/officeDocument/2006/relationships/hyperlink" Target="https://www.synergysportstech.com/Synergy/Sport/Basketball/web/teamsst/Video/QuantifiedTeam2Printable.aspx?iTeamID=973&amp;iSeasonID=2020&amp;iGameSubTypeID=83&amp;offensive=0&amp;pergame=0" TargetMode="External"/><Relationship Id="rId511" Type="http://schemas.openxmlformats.org/officeDocument/2006/relationships/hyperlink" Target="https://www.synergysportstech.com/Synergy/Sport/Basketball/web/teamsst/Video/QuantifiedTeam2Printable.aspx?iTeamID=2105&amp;iSeasonID=2020&amp;iGameSubTypeID=83&amp;offensive=1&amp;pergame=0" TargetMode="External"/><Relationship Id="rId609" Type="http://schemas.openxmlformats.org/officeDocument/2006/relationships/hyperlink" Target="https://www.synergysportstech.com/Synergy/Sport/Basketball/web/teamsst/Video/QuantifiedTeam2Printable.aspx?iTeamID=2084&amp;iSeasonID=2020&amp;iGameSubTypeID=83&amp;offensive=1&amp;pergame=0" TargetMode="External"/><Relationship Id="rId85" Type="http://schemas.openxmlformats.org/officeDocument/2006/relationships/hyperlink" Target="https://www.synergysportstech.com/Synergy/Sport/Basketball/web/teamsst/Video/QuantifiedTeam2Printable.aspx?iTeamID=2229&amp;iSeasonID=2020&amp;iGameSubTypeID=83&amp;offensive=1&amp;pergame=0" TargetMode="External"/><Relationship Id="rId150" Type="http://schemas.openxmlformats.org/officeDocument/2006/relationships/hyperlink" Target="https://www.synergysportstech.com/Synergy/Sport/Basketball/web/teamsst/Video/QuantifiedTeam2Printable.aspx?iTeamID=2142&amp;iSeasonID=2020&amp;iGameSubTypeID=83&amp;offensive=0&amp;pergame=0" TargetMode="External"/><Relationship Id="rId595" Type="http://schemas.openxmlformats.org/officeDocument/2006/relationships/hyperlink" Target="https://www.synergysportstech.com/Synergy/Sport/Basketball/web/teamsst/Video/QuantifiedTeam2Printable.aspx?iTeamID=2225&amp;iSeasonID=2020&amp;iGameSubTypeID=83&amp;offensive=1&amp;pergame=0" TargetMode="External"/><Relationship Id="rId248" Type="http://schemas.openxmlformats.org/officeDocument/2006/relationships/hyperlink" Target="https://www.synergysportstech.com/Synergy/Sport/Basketball/web/teamsst/Video/QuantifiedTeam2Printable.aspx?iTeamID=2071&amp;iSeasonID=2020&amp;iGameSubTypeID=83&amp;offensive=0&amp;pergame=0" TargetMode="External"/><Relationship Id="rId455" Type="http://schemas.openxmlformats.org/officeDocument/2006/relationships/hyperlink" Target="https://www.synergysportstech.com/Synergy/Sport/Basketball/web/teamsst/Video/QuantifiedTeam2Printable.aspx?iTeamID=2308&amp;iSeasonID=2020&amp;iGameSubTypeID=83&amp;offensive=1&amp;pergame=0" TargetMode="External"/><Relationship Id="rId662" Type="http://schemas.openxmlformats.org/officeDocument/2006/relationships/hyperlink" Target="https://www.synergysportstech.com/Synergy/Sport/Basketball/web/teamsst/Video/QuantifiedTeam2Printable.aspx?iTeamID=2398&amp;iSeasonID=2020&amp;iGameSubTypeID=83&amp;offensive=0&amp;pergame=0" TargetMode="External"/><Relationship Id="rId12" Type="http://schemas.openxmlformats.org/officeDocument/2006/relationships/hyperlink" Target="https://www.synergysportstech.com/Synergy/Sport/Basketball/web/teamsst/Video/QuantifiedTeam2Printable.aspx?iTeamID=2081&amp;iSeasonID=2020&amp;iGameSubTypeID=83&amp;offensive=0&amp;pergame=0" TargetMode="External"/><Relationship Id="rId108" Type="http://schemas.openxmlformats.org/officeDocument/2006/relationships/hyperlink" Target="https://www.synergysportstech.com/Synergy/Sport/Basketball/web/teamsst/Video/QuantifiedTeam2Printable.aspx?iTeamID=2402&amp;iSeasonID=2020&amp;iGameSubTypeID=83&amp;offensive=0&amp;pergame=0" TargetMode="External"/><Relationship Id="rId315" Type="http://schemas.openxmlformats.org/officeDocument/2006/relationships/hyperlink" Target="https://www.synergysportstech.com/Synergy/Sport/Basketball/web/teamsst/Video/QuantifiedTeam2Printable.aspx?iTeamID=2265&amp;iSeasonID=2020&amp;iGameSubTypeID=83&amp;offensive=1&amp;pergame=0" TargetMode="External"/><Relationship Id="rId522" Type="http://schemas.openxmlformats.org/officeDocument/2006/relationships/hyperlink" Target="https://www.synergysportstech.com/Synergy/Sport/Basketball/web/teamsst/Video/QuantifiedTeam2Printable.aspx?iTeamID=2301&amp;iSeasonID=2020&amp;iGameSubTypeID=83&amp;offensive=0&amp;pergame=0" TargetMode="External"/><Relationship Id="rId96" Type="http://schemas.openxmlformats.org/officeDocument/2006/relationships/hyperlink" Target="https://www.synergysportstech.com/Synergy/Sport/Basketball/web/teamsst/Video/QuantifiedTeam2Printable.aspx?iTeamID=2129&amp;iSeasonID=2020&amp;iGameSubTypeID=83&amp;offensive=0&amp;pergame=0" TargetMode="External"/><Relationship Id="rId161" Type="http://schemas.openxmlformats.org/officeDocument/2006/relationships/hyperlink" Target="https://www.synergysportstech.com/Synergy/Sport/Basketball/web/teamsst/Video/QuantifiedTeam2Printable.aspx?iTeamID=2269&amp;iSeasonID=2020&amp;iGameSubTypeID=83&amp;offensive=1&amp;pergame=0" TargetMode="External"/><Relationship Id="rId399" Type="http://schemas.openxmlformats.org/officeDocument/2006/relationships/hyperlink" Target="https://www.synergysportstech.com/Synergy/Sport/Basketball/web/teamsst/Video/QuantifiedTeam2Printable.aspx?iTeamID=2291&amp;iSeasonID=2020&amp;iGameSubTypeID=83&amp;offensive=1&amp;pergame=0" TargetMode="External"/><Relationship Id="rId259" Type="http://schemas.openxmlformats.org/officeDocument/2006/relationships/hyperlink" Target="https://www.synergysportstech.com/Synergy/Sport/Basketball/web/teamsst/Video/QuantifiedTeam2Printable.aspx?iTeamID=2204&amp;iSeasonID=2020&amp;iGameSubTypeID=83&amp;offensive=1&amp;pergame=0" TargetMode="External"/><Relationship Id="rId466" Type="http://schemas.openxmlformats.org/officeDocument/2006/relationships/hyperlink" Target="https://www.synergysportstech.com/Synergy/Sport/Basketball/web/teamsst/Video/QuantifiedTeam2Printable.aspx?iTeamID=2158&amp;iSeasonID=2020&amp;iGameSubTypeID=83&amp;offensive=0&amp;pergame=0" TargetMode="External"/><Relationship Id="rId673" Type="http://schemas.openxmlformats.org/officeDocument/2006/relationships/hyperlink" Target="https://www.synergysportstech.com/Synergy/Sport/Basketball/web/teamsst/Video/QuantifiedTeam2Printable.aspx?iTeamID=2328&amp;iSeasonID=2020&amp;iGameSubTypeID=83&amp;offensive=1&amp;pergame=0" TargetMode="External"/><Relationship Id="rId23" Type="http://schemas.openxmlformats.org/officeDocument/2006/relationships/hyperlink" Target="https://www.synergysportstech.com/Synergy/Sport/Basketball/web/teamsst/Video/QuantifiedTeam2Printable.aspx?iTeamID=2282&amp;iSeasonID=2020&amp;iGameSubTypeID=83&amp;offensive=1&amp;pergame=0" TargetMode="External"/><Relationship Id="rId119" Type="http://schemas.openxmlformats.org/officeDocument/2006/relationships/hyperlink" Target="https://www.synergysportstech.com/Synergy/Sport/Basketball/web/teamsst/Video/QuantifiedTeam2Printable.aspx?iTeamID=2264&amp;iSeasonID=2020&amp;iGameSubTypeID=83&amp;offensive=1&amp;pergame=0" TargetMode="External"/><Relationship Id="rId326" Type="http://schemas.openxmlformats.org/officeDocument/2006/relationships/hyperlink" Target="https://www.synergysportstech.com/Synergy/Sport/Basketball/web/teamsst/Video/QuantifiedTeam2Printable.aspx?iTeamID=2332&amp;iSeasonID=2020&amp;iGameSubTypeID=83&amp;offensive=0&amp;pergame=0" TargetMode="External"/><Relationship Id="rId533" Type="http://schemas.openxmlformats.org/officeDocument/2006/relationships/hyperlink" Target="https://www.synergysportstech.com/Synergy/Sport/Basketball/web/teamsst/Video/QuantifiedTeam2Printable.aspx?iTeamID=2245&amp;iSeasonID=2020&amp;iGameSubTypeID=83&amp;offensive=1&amp;pergame=0" TargetMode="External"/><Relationship Id="rId172" Type="http://schemas.openxmlformats.org/officeDocument/2006/relationships/hyperlink" Target="https://www.synergysportstech.com/Synergy/Sport/Basketball/web/teamsst/Video/QuantifiedTeam2Printable.aspx?iTeamID=2147&amp;iSeasonID=2020&amp;iGameSubTypeID=83&amp;offensive=0&amp;pergame=0" TargetMode="External"/><Relationship Id="rId477" Type="http://schemas.openxmlformats.org/officeDocument/2006/relationships/hyperlink" Target="https://www.synergysportstech.com/Synergy/Sport/Basketball/web/teamsst/Video/QuantifiedTeam2Printable.aspx?iTeamID=2317&amp;iSeasonID=2020&amp;iGameSubTypeID=83&amp;offensive=1&amp;pergame=0" TargetMode="External"/><Relationship Id="rId600" Type="http://schemas.openxmlformats.org/officeDocument/2006/relationships/hyperlink" Target="https://www.synergysportstech.com/Synergy/Sport/Basketball/web/teamsst/Video/QuantifiedTeam2Printable.aspx?iTeamID=2186&amp;iSeasonID=2020&amp;iGameSubTypeID=83&amp;offensive=0&amp;pergame=0" TargetMode="External"/><Relationship Id="rId684" Type="http://schemas.openxmlformats.org/officeDocument/2006/relationships/hyperlink" Target="https://www.synergysportstech.com/Synergy/Sport/Basketball/web/teamsst/Video/QuantifiedTeam2Printable.aspx?iTeamID=2095&amp;iSeasonID=2020&amp;iGameSubTypeID=83&amp;offensive=0&amp;pergame=0" TargetMode="External"/><Relationship Id="rId337" Type="http://schemas.openxmlformats.org/officeDocument/2006/relationships/hyperlink" Target="https://www.synergysportstech.com/Synergy/Sport/Basketball/web/teamsst/Video/QuantifiedTeam2Printable.aspx?iTeamID=2127&amp;iSeasonID=2020&amp;iGameSubTypeID=83&amp;offensive=1&amp;pergame=0" TargetMode="External"/><Relationship Id="rId34" Type="http://schemas.openxmlformats.org/officeDocument/2006/relationships/hyperlink" Target="https://www.synergysportstech.com/Synergy/Sport/Basketball/web/teamsst/Video/QuantifiedTeam2Printable.aspx?iTeamID=5592&amp;iSeasonID=2020&amp;iGameSubTypeID=83&amp;offensive=0&amp;pergame=0" TargetMode="External"/><Relationship Id="rId544" Type="http://schemas.openxmlformats.org/officeDocument/2006/relationships/hyperlink" Target="https://www.synergysportstech.com/Synergy/Sport/Basketball/web/teamsst/Video/QuantifiedTeam2Printable.aspx?iTeamID=2371&amp;iSeasonID=2020&amp;iGameSubTypeID=83&amp;offensive=0&amp;pergame=0" TargetMode="External"/><Relationship Id="rId183" Type="http://schemas.openxmlformats.org/officeDocument/2006/relationships/hyperlink" Target="https://www.synergysportstech.com/Synergy/Sport/Basketball/web/teamsst/Video/QuantifiedTeam2Printable.aspx?iTeamID=979&amp;iSeasonID=2020&amp;iGameSubTypeID=83&amp;offensive=1&amp;pergame=0" TargetMode="External"/><Relationship Id="rId390" Type="http://schemas.openxmlformats.org/officeDocument/2006/relationships/hyperlink" Target="https://www.synergysportstech.com/Synergy/Sport/Basketball/web/teamsst/Video/QuantifiedTeam2Printable.aspx?iTeamID=983&amp;iSeasonID=2020&amp;iGameSubTypeID=83&amp;offensive=0&amp;pergame=0" TargetMode="External"/><Relationship Id="rId404" Type="http://schemas.openxmlformats.org/officeDocument/2006/relationships/hyperlink" Target="https://www.synergysportstech.com/Synergy/Sport/Basketball/web/teamsst/Video/QuantifiedTeam2Printable.aspx?iTeamID=2134&amp;iSeasonID=2020&amp;iGameSubTypeID=83&amp;offensive=0&amp;pergame=0" TargetMode="External"/><Relationship Id="rId611" Type="http://schemas.openxmlformats.org/officeDocument/2006/relationships/hyperlink" Target="https://www.synergysportstech.com/Synergy/Sport/Basketball/web/teamsst/Video/QuantifiedTeam2Printable.aspx?iTeamID=2216&amp;iSeasonID=2020&amp;iGameSubTypeID=83&amp;offensive=1&amp;pergame=0" TargetMode="External"/><Relationship Id="rId250" Type="http://schemas.openxmlformats.org/officeDocument/2006/relationships/hyperlink" Target="https://www.synergysportstech.com/Synergy/Sport/Basketball/web/teamsst/Video/QuantifiedTeam2Printable.aspx?iTeamID=2678&amp;iSeasonID=2020&amp;iGameSubTypeID=83&amp;offensive=0&amp;pergame=0" TargetMode="External"/><Relationship Id="rId488" Type="http://schemas.openxmlformats.org/officeDocument/2006/relationships/hyperlink" Target="https://www.synergysportstech.com/Synergy/Sport/Basketball/web/teamsst/Video/QuantifiedTeam2Printable.aspx?iTeamID=2329&amp;iSeasonID=2020&amp;iGameSubTypeID=83&amp;offensive=0&amp;pergame=0" TargetMode="External"/><Relationship Id="rId45" Type="http://schemas.openxmlformats.org/officeDocument/2006/relationships/hyperlink" Target="https://www.synergysportstech.com/Synergy/Sport/Basketball/web/teamsst/Video/QuantifiedTeam2Printable.aspx?iTeamID=2347&amp;iSeasonID=2020&amp;iGameSubTypeID=83&amp;offensive=1&amp;pergame=0" TargetMode="External"/><Relationship Id="rId110" Type="http://schemas.openxmlformats.org/officeDocument/2006/relationships/hyperlink" Target="https://www.synergysportstech.com/Synergy/Sport/Basketball/web/teamsst/Video/QuantifiedTeam2Printable.aspx?iTeamID=2128&amp;iSeasonID=2020&amp;iGameSubTypeID=83&amp;offensive=0&amp;pergame=0" TargetMode="External"/><Relationship Id="rId348" Type="http://schemas.openxmlformats.org/officeDocument/2006/relationships/hyperlink" Target="https://www.synergysportstech.com/Synergy/Sport/Basketball/web/teamsst/Video/QuantifiedTeam2Printable.aspx?iTeamID=2276&amp;iSeasonID=2020&amp;iGameSubTypeID=83&amp;offensive=0&amp;pergame=0" TargetMode="External"/><Relationship Id="rId555" Type="http://schemas.openxmlformats.org/officeDocument/2006/relationships/hyperlink" Target="https://www.synergysportstech.com/Synergy/Sport/Basketball/web/teamsst/Video/QuantifiedTeam2Printable.aspx?iTeamID=2253&amp;iSeasonID=2020&amp;iGameSubTypeID=83&amp;offensive=1&amp;pergame=0" TargetMode="External"/><Relationship Id="rId194" Type="http://schemas.openxmlformats.org/officeDocument/2006/relationships/hyperlink" Target="https://www.synergysportstech.com/Synergy/Sport/Basketball/web/teamsst/Video/QuantifiedTeam2Printable.aspx?iTeamID=2090&amp;iSeasonID=2020&amp;iGameSubTypeID=83&amp;offensive=0&amp;pergame=0" TargetMode="External"/><Relationship Id="rId208" Type="http://schemas.openxmlformats.org/officeDocument/2006/relationships/hyperlink" Target="https://www.synergysportstech.com/Synergy/Sport/Basketball/web/teamsst/Video/QuantifiedTeam2Printable.aspx?iTeamID=4973&amp;iSeasonID=2020&amp;iGameSubTypeID=83&amp;offensive=0&amp;pergame=0" TargetMode="External"/><Relationship Id="rId415" Type="http://schemas.openxmlformats.org/officeDocument/2006/relationships/hyperlink" Target="https://www.synergysportstech.com/Synergy/Sport/Basketball/web/teamsst/Video/QuantifiedTeam2Printable.aspx?iTeamID=2199&amp;iSeasonID=2020&amp;iGameSubTypeID=83&amp;offensive=1&amp;pergame=0" TargetMode="External"/><Relationship Id="rId622" Type="http://schemas.openxmlformats.org/officeDocument/2006/relationships/hyperlink" Target="https://www.synergysportstech.com/Synergy/Sport/Basketball/web/teamsst/Video/QuantifiedTeam2Printable.aspx?iTeamID=2100&amp;iSeasonID=2020&amp;iGameSubTypeID=83&amp;offensive=0&amp;pergame=0" TargetMode="External"/><Relationship Id="rId261" Type="http://schemas.openxmlformats.org/officeDocument/2006/relationships/hyperlink" Target="https://www.synergysportstech.com/Synergy/Sport/Basketball/web/teamsst/Video/QuantifiedTeam2Printable.aspx?iTeamID=2128&amp;iSeasonID=2020&amp;iGameSubTypeID=83&amp;offensive=1&amp;pergame=0" TargetMode="External"/><Relationship Id="rId499" Type="http://schemas.openxmlformats.org/officeDocument/2006/relationships/hyperlink" Target="https://www.synergysportstech.com/Synergy/Sport/Basketball/web/teamsst/Video/QuantifiedTeam2Printable.aspx?iTeamID=2407&amp;iSeasonID=2020&amp;iGameSubTypeID=83&amp;offensive=1&amp;pergame=0" TargetMode="External"/><Relationship Id="rId56" Type="http://schemas.openxmlformats.org/officeDocument/2006/relationships/hyperlink" Target="https://www.synergysportstech.com/Synergy/Sport/Basketball/web/teamsst/Video/QuantifiedTeam2Printable.aspx?iTeamID=2226&amp;iSeasonID=2020&amp;iGameSubTypeID=83&amp;offensive=0&amp;pergame=0" TargetMode="External"/><Relationship Id="rId359" Type="http://schemas.openxmlformats.org/officeDocument/2006/relationships/hyperlink" Target="https://www.synergysportstech.com/Synergy/Sport/Basketball/web/teamsst/Video/QuantifiedTeam2Printable.aspx?iTeamID=2149&amp;iSeasonID=2020&amp;iGameSubTypeID=83&amp;offensive=1&amp;pergame=0" TargetMode="External"/><Relationship Id="rId566" Type="http://schemas.openxmlformats.org/officeDocument/2006/relationships/hyperlink" Target="https://www.synergysportstech.com/Synergy/Sport/Basketball/web/teamsst/Video/QuantifiedTeam2Printable.aspx?iTeamID=2141&amp;iSeasonID=2020&amp;iGameSubTypeID=83&amp;offensive=0&amp;pergame=0" TargetMode="External"/><Relationship Id="rId121" Type="http://schemas.openxmlformats.org/officeDocument/2006/relationships/hyperlink" Target="https://www.synergysportstech.com/Synergy/Sport/Basketball/web/teamsst/Video/QuantifiedTeam2Printable.aspx?iTeamID=2345&amp;iSeasonID=2020&amp;iGameSubTypeID=83&amp;offensive=1&amp;pergame=0" TargetMode="External"/><Relationship Id="rId219" Type="http://schemas.openxmlformats.org/officeDocument/2006/relationships/hyperlink" Target="https://www.synergysportstech.com/Synergy/Sport/Basketball/web/teamsst/Video/QuantifiedTeam2Printable.aspx?iTeamID=998&amp;iSeasonID=2020&amp;iGameSubTypeID=83&amp;offensive=1&amp;pergame=0" TargetMode="External"/><Relationship Id="rId426" Type="http://schemas.openxmlformats.org/officeDocument/2006/relationships/hyperlink" Target="https://www.synergysportstech.com/Synergy/Sport/Basketball/web/teamsst/Video/QuantifiedTeam2Printable.aspx?iTeamID=2397&amp;iSeasonID=2020&amp;iGameSubTypeID=83&amp;offensive=0&amp;pergame=0" TargetMode="External"/><Relationship Id="rId633" Type="http://schemas.openxmlformats.org/officeDocument/2006/relationships/hyperlink" Target="https://www.synergysportstech.com/Synergy/Sport/Basketball/web/teamsst/Video/QuantifiedTeam2Printable.aspx?iTeamID=2256&amp;iSeasonID=2020&amp;iGameSubTypeID=83&amp;offensive=1&amp;pergame=0" TargetMode="External"/><Relationship Id="rId67" Type="http://schemas.openxmlformats.org/officeDocument/2006/relationships/hyperlink" Target="https://www.synergysportstech.com/Synergy/Sport/Basketball/web/teamsst/Video/QuantifiedTeam2Printable.aspx?iTeamID=2201&amp;iSeasonID=2020&amp;iGameSubTypeID=83&amp;offensive=1&amp;pergame=0" TargetMode="External"/><Relationship Id="rId272" Type="http://schemas.openxmlformats.org/officeDocument/2006/relationships/hyperlink" Target="https://www.synergysportstech.com/Synergy/Sport/Basketball/web/teamsst/Video/QuantifiedTeam2Printable.aspx?iTeamID=2376&amp;iSeasonID=2020&amp;iGameSubTypeID=83&amp;offensive=0&amp;pergame=0" TargetMode="External"/><Relationship Id="rId577" Type="http://schemas.openxmlformats.org/officeDocument/2006/relationships/hyperlink" Target="https://www.synergysportstech.com/Synergy/Sport/Basketball/web/teamsst/Video/QuantifiedTeam2Printable.aspx?iTeamID=2257&amp;iSeasonID=2020&amp;iGameSubTypeID=83&amp;offensive=1&amp;pergame=0" TargetMode="External"/><Relationship Id="rId132" Type="http://schemas.openxmlformats.org/officeDocument/2006/relationships/hyperlink" Target="https://www.synergysportstech.com/Synergy/Sport/Basketball/web/teamsst/Video/QuantifiedTeam2Printable.aspx?iTeamID=2191&amp;iSeasonID=2020&amp;iGameSubTypeID=83&amp;offensive=0&amp;pergame=0" TargetMode="External"/><Relationship Id="rId437" Type="http://schemas.openxmlformats.org/officeDocument/2006/relationships/hyperlink" Target="https://www.synergysportstech.com/Synergy/Sport/Basketball/web/teamsst/Video/QuantifiedTeam2Printable.aspx?iTeamID=2174&amp;iSeasonID=2020&amp;iGameSubTypeID=83&amp;offensive=1&amp;pergame=0" TargetMode="External"/><Relationship Id="rId644" Type="http://schemas.openxmlformats.org/officeDocument/2006/relationships/hyperlink" Target="https://www.synergysportstech.com/Synergy/Sport/Basketball/web/teamsst/Video/QuantifiedTeam2Printable.aspx?iTeamID=3179&amp;iSeasonID=2020&amp;iGameSubTypeID=83&amp;offensive=0&amp;pergame=0" TargetMode="External"/><Relationship Id="rId283" Type="http://schemas.openxmlformats.org/officeDocument/2006/relationships/hyperlink" Target="https://www.synergysportstech.com/Synergy/Sport/Basketball/web/teamsst/Video/QuantifiedTeam2Printable.aspx?iTeamID=985&amp;iSeasonID=2020&amp;iGameSubTypeID=83&amp;offensive=1&amp;pergame=0" TargetMode="External"/><Relationship Id="rId490" Type="http://schemas.openxmlformats.org/officeDocument/2006/relationships/hyperlink" Target="https://www.synergysportstech.com/Synergy/Sport/Basketball/web/teamsst/Video/QuantifiedTeam2Printable.aspx?iTeamID=2315&amp;iSeasonID=2020&amp;iGameSubTypeID=83&amp;offensive=0&amp;pergame=0" TargetMode="External"/><Relationship Id="rId504" Type="http://schemas.openxmlformats.org/officeDocument/2006/relationships/hyperlink" Target="https://www.synergysportstech.com/Synergy/Sport/Basketball/web/teamsst/Video/QuantifiedTeam2Printable.aspx?iTeamID=2264&amp;iSeasonID=2020&amp;iGameSubTypeID=83&amp;offensive=0&amp;pergame=0" TargetMode="External"/><Relationship Id="rId78" Type="http://schemas.openxmlformats.org/officeDocument/2006/relationships/hyperlink" Target="https://www.synergysportstech.com/Synergy/Sport/Basketball/web/teamsst/Video/QuantifiedTeam2Printable.aspx?iTeamID=1323&amp;iSeasonID=2020&amp;iGameSubTypeID=83&amp;offensive=0&amp;pergame=0" TargetMode="External"/><Relationship Id="rId143" Type="http://schemas.openxmlformats.org/officeDocument/2006/relationships/hyperlink" Target="https://www.synergysportstech.com/Synergy/Sport/Basketball/web/teamsst/Video/QuantifiedTeam2Printable.aspx?iTeamID=2234&amp;iSeasonID=2020&amp;iGameSubTypeID=83&amp;offensive=1&amp;pergame=0" TargetMode="External"/><Relationship Id="rId350" Type="http://schemas.openxmlformats.org/officeDocument/2006/relationships/hyperlink" Target="https://www.synergysportstech.com/Synergy/Sport/Basketball/web/teamsst/Video/QuantifiedTeam2Printable.aspx?iTeamID=2239&amp;iSeasonID=2020&amp;iGameSubTypeID=83&amp;offensive=0&amp;pergame=0" TargetMode="External"/><Relationship Id="rId588" Type="http://schemas.openxmlformats.org/officeDocument/2006/relationships/hyperlink" Target="https://www.synergysportstech.com/Synergy/Sport/Basketball/web/teamsst/Video/QuantifiedTeam2Printable.aspx?iTeamID=2127&amp;iSeasonID=2020&amp;iGameSubTypeID=83&amp;offensive=0&amp;pergame=0" TargetMode="External"/><Relationship Id="rId9" Type="http://schemas.openxmlformats.org/officeDocument/2006/relationships/hyperlink" Target="https://www.synergysportstech.com/Synergy/Sport/Basketball/web/teamsst/Video/QuantifiedTeam2Printable.aspx?iTeamID=2121&amp;iSeasonID=2020&amp;iGameSubTypeID=83&amp;offensive=1&amp;pergame=0" TargetMode="External"/><Relationship Id="rId210" Type="http://schemas.openxmlformats.org/officeDocument/2006/relationships/hyperlink" Target="https://www.synergysportstech.com/Synergy/Sport/Basketball/web/teamsst/Video/QuantifiedTeam2Printable.aspx?iTeamID=2307&amp;iSeasonID=2020&amp;iGameSubTypeID=83&amp;offensive=0&amp;pergame=0" TargetMode="External"/><Relationship Id="rId448" Type="http://schemas.openxmlformats.org/officeDocument/2006/relationships/hyperlink" Target="https://www.synergysportstech.com/Synergy/Sport/Basketball/web/teamsst/Video/QuantifiedTeam2Printable.aspx?iTeamID=981&amp;iSeasonID=2020&amp;iGameSubTypeID=83&amp;offensive=0&amp;pergame=0" TargetMode="External"/><Relationship Id="rId655" Type="http://schemas.openxmlformats.org/officeDocument/2006/relationships/hyperlink" Target="https://www.synergysportstech.com/Synergy/Sport/Basketball/web/teamsst/Video/QuantifiedTeam2Printable.aspx?iTeamID=2248&amp;iSeasonID=2020&amp;iGameSubTypeID=83&amp;offensive=1&amp;pergame=0" TargetMode="External"/><Relationship Id="rId294" Type="http://schemas.openxmlformats.org/officeDocument/2006/relationships/hyperlink" Target="https://www.synergysportstech.com/Synergy/Sport/Basketball/web/teamsst/Video/QuantifiedTeam2Printable.aspx?iTeamID=2149&amp;iSeasonID=2020&amp;iGameSubTypeID=83&amp;offensive=0&amp;pergame=0" TargetMode="External"/><Relationship Id="rId308" Type="http://schemas.openxmlformats.org/officeDocument/2006/relationships/hyperlink" Target="https://www.synergysportstech.com/Synergy/Sport/Basketball/web/teamsst/Video/QuantifiedTeam2Printable.aspx?iTeamID=2219&amp;iSeasonID=2020&amp;iGameSubTypeID=83&amp;offensive=0&amp;pergame=0" TargetMode="External"/><Relationship Id="rId515" Type="http://schemas.openxmlformats.org/officeDocument/2006/relationships/hyperlink" Target="https://www.synergysportstech.com/Synergy/Sport/Basketball/web/teamsst/Video/QuantifiedTeam2Printable.aspx?iTeamID=2301&amp;iSeasonID=2020&amp;iGameSubTypeID=83&amp;offensive=1&amp;pergame=0" TargetMode="External"/><Relationship Id="rId89" Type="http://schemas.openxmlformats.org/officeDocument/2006/relationships/hyperlink" Target="https://www.synergysportstech.com/Synergy/Sport/Basketball/web/teamsst/Video/QuantifiedTeam2Printable.aspx?iTeamID=2389&amp;iSeasonID=2020&amp;iGameSubTypeID=83&amp;offensive=1&amp;pergame=0" TargetMode="External"/><Relationship Id="rId154" Type="http://schemas.openxmlformats.org/officeDocument/2006/relationships/hyperlink" Target="https://www.synergysportstech.com/Synergy/Sport/Basketball/web/teamsst/Video/QuantifiedTeam2Printable.aspx?iTeamID=2088&amp;iSeasonID=2020&amp;iGameSubTypeID=83&amp;offensive=0&amp;pergame=0" TargetMode="External"/><Relationship Id="rId361" Type="http://schemas.openxmlformats.org/officeDocument/2006/relationships/hyperlink" Target="https://www.synergysportstech.com/Synergy/Sport/Basketball/web/teamsst/Video/QuantifiedTeam2Printable.aspx?iTeamID=2393&amp;iSeasonID=2020&amp;iGameSubTypeID=83&amp;offensive=1&amp;pergame=0" TargetMode="External"/><Relationship Id="rId599" Type="http://schemas.openxmlformats.org/officeDocument/2006/relationships/hyperlink" Target="https://www.synergysportstech.com/Synergy/Sport/Basketball/web/teamsst/Video/QuantifiedTeam2Printable.aspx?iTeamID=2368&amp;iSeasonID=2020&amp;iGameSubTypeID=83&amp;offensive=1&amp;pergame=0" TargetMode="External"/><Relationship Id="rId459" Type="http://schemas.openxmlformats.org/officeDocument/2006/relationships/hyperlink" Target="https://www.synergysportstech.com/Synergy/Sport/Basketball/web/teamsst/Video/QuantifiedTeam2Printable.aspx?iTeamID=2200&amp;iSeasonID=2020&amp;iGameSubTypeID=83&amp;offensive=1&amp;pergame=0" TargetMode="External"/><Relationship Id="rId666" Type="http://schemas.openxmlformats.org/officeDocument/2006/relationships/hyperlink" Target="https://www.synergysportstech.com/Synergy/Sport/Basketball/web/teamsst/Video/QuantifiedTeam2Printable.aspx?iTeamID=2187&amp;iSeasonID=2020&amp;iGameSubTypeID=83&amp;offensive=0&amp;pergame=0" TargetMode="External"/><Relationship Id="rId16" Type="http://schemas.openxmlformats.org/officeDocument/2006/relationships/hyperlink" Target="https://www.synergysportstech.com/Synergy/Sport/Basketball/web/teamsst/Video/QuantifiedTeam2Printable.aspx?iTeamID=2341&amp;iSeasonID=2020&amp;iGameSubTypeID=83&amp;offensive=0&amp;pergame=0" TargetMode="External"/><Relationship Id="rId221" Type="http://schemas.openxmlformats.org/officeDocument/2006/relationships/hyperlink" Target="https://www.synergysportstech.com/Synergy/Sport/Basketball/web/teamsst/Video/QuantifiedTeam2Printable.aspx?iTeamID=2403&amp;iSeasonID=2020&amp;iGameSubTypeID=83&amp;offensive=1&amp;pergame=0" TargetMode="External"/><Relationship Id="rId319" Type="http://schemas.openxmlformats.org/officeDocument/2006/relationships/hyperlink" Target="https://www.synergysportstech.com/Synergy/Sport/Basketball/web/teamsst/Video/QuantifiedTeam2Printable.aspx?iTeamID=974&amp;iSeasonID=2020&amp;iGameSubTypeID=83&amp;offensive=1&amp;pergame=0" TargetMode="External"/><Relationship Id="rId526" Type="http://schemas.openxmlformats.org/officeDocument/2006/relationships/hyperlink" Target="https://www.synergysportstech.com/Synergy/Sport/Basketball/web/teamsst/Video/QuantifiedTeam2Printable.aspx?iTeamID=990&amp;iSeasonID=2020&amp;iGameSubTypeID=83&amp;offensive=0&amp;pergame=0" TargetMode="External"/><Relationship Id="rId165" Type="http://schemas.openxmlformats.org/officeDocument/2006/relationships/hyperlink" Target="https://www.synergysportstech.com/Synergy/Sport/Basketball/web/teamsst/Video/QuantifiedTeam2Printable.aspx?iTeamID=3526&amp;iSeasonID=2020&amp;iGameSubTypeID=83&amp;offensive=1&amp;pergame=0" TargetMode="External"/><Relationship Id="rId372" Type="http://schemas.openxmlformats.org/officeDocument/2006/relationships/hyperlink" Target="https://www.synergysportstech.com/Synergy/Sport/Basketball/web/teamsst/Video/QuantifiedTeam2Printable.aspx?iTeamID=2249&amp;iSeasonID=2020&amp;iGameSubTypeID=83&amp;offensive=0&amp;pergame=0" TargetMode="External"/><Relationship Id="rId677" Type="http://schemas.openxmlformats.org/officeDocument/2006/relationships/hyperlink" Target="https://www.synergysportstech.com/Synergy/Sport/Basketball/web/teamsst/Video/QuantifiedTeam2Printable.aspx?iTeamID=984&amp;iSeasonID=2020&amp;iGameSubTypeID=83&amp;offensive=1&amp;pergame=0" TargetMode="External"/><Relationship Id="rId232" Type="http://schemas.openxmlformats.org/officeDocument/2006/relationships/hyperlink" Target="https://www.synergysportstech.com/Synergy/Sport/Basketball/web/teamsst/Video/QuantifiedTeam2Printable.aspx?iTeamID=2395&amp;iSeasonID=2020&amp;iGameSubTypeID=83&amp;offensive=0&amp;pergame=0" TargetMode="External"/><Relationship Id="rId27" Type="http://schemas.openxmlformats.org/officeDocument/2006/relationships/hyperlink" Target="https://www.synergysportstech.com/Synergy/Sport/Basketball/web/teamsst/Video/QuantifiedTeam2Printable.aspx?iTeamID=2338&amp;iSeasonID=2020&amp;iGameSubTypeID=83&amp;offensive=1&amp;pergame=0" TargetMode="External"/><Relationship Id="rId537" Type="http://schemas.openxmlformats.org/officeDocument/2006/relationships/hyperlink" Target="https://www.synergysportstech.com/Synergy/Sport/Basketball/web/teamsst/Video/QuantifiedTeam2Printable.aspx?iTeamID=2280&amp;iSeasonID=2020&amp;iGameSubTypeID=83&amp;offensive=1&amp;pergame=0" TargetMode="External"/><Relationship Id="rId80" Type="http://schemas.openxmlformats.org/officeDocument/2006/relationships/hyperlink" Target="https://www.synergysportstech.com/Synergy/Sport/Basketball/web/teamsst/Video/QuantifiedTeam2Printable.aspx?iTeamID=2248&amp;iSeasonID=2020&amp;iGameSubTypeID=83&amp;offensive=0&amp;pergame=0" TargetMode="External"/><Relationship Id="rId176" Type="http://schemas.openxmlformats.org/officeDocument/2006/relationships/hyperlink" Target="https://www.synergysportstech.com/Synergy/Sport/Basketball/web/teamsst/Video/QuantifiedTeam2Printable.aspx?iTeamID=2115&amp;iSeasonID=2020&amp;iGameSubTypeID=83&amp;offensive=0&amp;pergame=0" TargetMode="External"/><Relationship Id="rId383" Type="http://schemas.openxmlformats.org/officeDocument/2006/relationships/hyperlink" Target="https://www.synergysportstech.com/Synergy/Sport/Basketball/web/teamsst/Video/QuantifiedTeam2Printable.aspx?iTeamID=2099&amp;iSeasonID=2020&amp;iGameSubTypeID=83&amp;offensive=1&amp;pergame=0" TargetMode="External"/><Relationship Id="rId590" Type="http://schemas.openxmlformats.org/officeDocument/2006/relationships/hyperlink" Target="https://www.synergysportstech.com/Synergy/Sport/Basketball/web/teamsst/Video/QuantifiedTeam2Printable.aspx?iTeamID=964&amp;iSeasonID=2020&amp;iGameSubTypeID=83&amp;offensive=0&amp;pergame=0" TargetMode="External"/><Relationship Id="rId604" Type="http://schemas.openxmlformats.org/officeDocument/2006/relationships/hyperlink" Target="https://www.synergysportstech.com/Synergy/Sport/Basketball/web/teamsst/Video/QuantifiedTeam2Printable.aspx?iTeamID=2143&amp;iSeasonID=2020&amp;iGameSubTypeID=83&amp;offensive=0&amp;pergame=0" TargetMode="External"/><Relationship Id="rId243" Type="http://schemas.openxmlformats.org/officeDocument/2006/relationships/hyperlink" Target="https://www.synergysportstech.com/Synergy/Sport/Basketball/web/teamsst/Video/QuantifiedTeam2Printable.aspx?iTeamID=2206&amp;iSeasonID=2020&amp;iGameSubTypeID=83&amp;offensive=1&amp;pergame=0" TargetMode="External"/><Relationship Id="rId450" Type="http://schemas.openxmlformats.org/officeDocument/2006/relationships/hyperlink" Target="https://www.synergysportstech.com/Synergy/Sport/Basketball/web/teamsst/Video/QuantifiedTeam2Printable.aspx?iTeamID=2283&amp;iSeasonID=2020&amp;iGameSubTypeID=83&amp;offensive=0&amp;pergame=0" TargetMode="External"/><Relationship Id="rId38" Type="http://schemas.openxmlformats.org/officeDocument/2006/relationships/hyperlink" Target="https://www.synergysportstech.com/Synergy/Sport/Basketball/web/teamsst/Video/QuantifiedTeam2Printable.aspx?iTeamID=2322&amp;iSeasonID=2020&amp;iGameSubTypeID=83&amp;offensive=0&amp;pergame=0" TargetMode="External"/><Relationship Id="rId103" Type="http://schemas.openxmlformats.org/officeDocument/2006/relationships/hyperlink" Target="https://www.synergysportstech.com/Synergy/Sport/Basketball/web/teamsst/Video/QuantifiedTeam2Printable.aspx?iTeamID=2406&amp;iSeasonID=2020&amp;iGameSubTypeID=83&amp;offensive=1&amp;pergame=0" TargetMode="External"/><Relationship Id="rId310" Type="http://schemas.openxmlformats.org/officeDocument/2006/relationships/hyperlink" Target="https://www.synergysportstech.com/Synergy/Sport/Basketball/web/teamsst/Video/QuantifiedTeam2Printable.aspx?iTeamID=2360&amp;iSeasonID=2020&amp;iGameSubTypeID=83&amp;offensive=0&amp;pergame=0" TargetMode="External"/><Relationship Id="rId548" Type="http://schemas.openxmlformats.org/officeDocument/2006/relationships/hyperlink" Target="https://www.synergysportstech.com/Synergy/Sport/Basketball/web/teamsst/Video/QuantifiedTeam2Printable.aspx?iTeamID=2180&amp;iSeasonID=2020&amp;iGameSubTypeID=83&amp;offensive=0&amp;pergame=0" TargetMode="External"/><Relationship Id="rId91" Type="http://schemas.openxmlformats.org/officeDocument/2006/relationships/hyperlink" Target="https://www.synergysportstech.com/Synergy/Sport/Basketball/web/teamsst/Video/QuantifiedTeam2Printable.aspx?iTeamID=2243&amp;iSeasonID=2020&amp;iGameSubTypeID=83&amp;offensive=1&amp;pergame=0" TargetMode="External"/><Relationship Id="rId187" Type="http://schemas.openxmlformats.org/officeDocument/2006/relationships/hyperlink" Target="https://www.synergysportstech.com/Synergy/Sport/Basketball/web/teamsst/Video/QuantifiedTeam2Printable.aspx?iTeamID=2297&amp;iSeasonID=2020&amp;iGameSubTypeID=83&amp;offensive=1&amp;pergame=0" TargetMode="External"/><Relationship Id="rId394" Type="http://schemas.openxmlformats.org/officeDocument/2006/relationships/hyperlink" Target="https://www.synergysportstech.com/Synergy/Sport/Basketball/web/teamsst/Video/QuantifiedTeam2Printable.aspx?iTeamID=2178&amp;iSeasonID=2020&amp;iGameSubTypeID=83&amp;offensive=0&amp;pergame=0" TargetMode="External"/><Relationship Id="rId408" Type="http://schemas.openxmlformats.org/officeDocument/2006/relationships/hyperlink" Target="https://www.synergysportstech.com/Synergy/Sport/Basketball/web/teamsst/Video/QuantifiedTeam2Printable.aspx?iTeamID=2406&amp;iSeasonID=2020&amp;iGameSubTypeID=83&amp;offensive=0&amp;pergame=0" TargetMode="External"/><Relationship Id="rId615" Type="http://schemas.openxmlformats.org/officeDocument/2006/relationships/hyperlink" Target="https://www.synergysportstech.com/Synergy/Sport/Basketball/web/teamsst/Video/QuantifiedTeam2Printable.aspx?iTeamID=2290&amp;iSeasonID=2020&amp;iGameSubTypeID=83&amp;offensive=1&amp;pergame=0"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www.synergysportstech.com/Synergy/Sport/Basketball/web/teamsst/Video/QuantifiedTeam2Printable.aspx?iTeamID=2267&amp;iSeasonID=2020&amp;iGameSubTypeID=83&amp;offensive=1&amp;pergame=0" TargetMode="External"/><Relationship Id="rId671" Type="http://schemas.openxmlformats.org/officeDocument/2006/relationships/hyperlink" Target="https://www.synergysportstech.com/Synergy/Sport/Basketball/web/teamsst/Video/QuantifiedTeam2Printable.aspx?iTeamID=2158&amp;iSeasonID=2020&amp;iGameSubTypeID=83&amp;offensive=1&amp;pergame=0" TargetMode="External"/><Relationship Id="rId21" Type="http://schemas.openxmlformats.org/officeDocument/2006/relationships/hyperlink" Target="https://www.synergysportstech.com/Synergy/Sport/Basketball/web/teamsst/Video/QuantifiedTeam2Printable.aspx?iTeamID=2339&amp;iSeasonID=2020&amp;iGameSubTypeID=83&amp;offensive=1&amp;pergame=0" TargetMode="External"/><Relationship Id="rId324" Type="http://schemas.openxmlformats.org/officeDocument/2006/relationships/hyperlink" Target="https://www.synergysportstech.com/Synergy/Sport/Basketball/web/teamsst/Video/QuantifiedTeam2Printable.aspx?iTeamID=2238&amp;iSeasonID=2020&amp;iGameSubTypeID=83&amp;offensive=0&amp;pergame=0" TargetMode="External"/><Relationship Id="rId531" Type="http://schemas.openxmlformats.org/officeDocument/2006/relationships/hyperlink" Target="https://www.synergysportstech.com/Synergy/Sport/Basketball/web/teamsst/Video/QuantifiedTeam2Printable.aspx?iTeamID=2183&amp;iSeasonID=2020&amp;iGameSubTypeID=83&amp;offensive=1&amp;pergame=0" TargetMode="External"/><Relationship Id="rId629" Type="http://schemas.openxmlformats.org/officeDocument/2006/relationships/hyperlink" Target="https://www.synergysportstech.com/Synergy/Sport/Basketball/web/teamsst/Video/QuantifiedTeam2Printable.aspx?iTeamID=2235&amp;iSeasonID=2020&amp;iGameSubTypeID=83&amp;offensive=1&amp;pergame=0" TargetMode="External"/><Relationship Id="rId170" Type="http://schemas.openxmlformats.org/officeDocument/2006/relationships/hyperlink" Target="https://www.synergysportstech.com/Synergy/Sport/Basketball/web/teamsst/Video/QuantifiedTeam2Printable.aspx?iTeamID=2236&amp;iSeasonID=2020&amp;iGameSubTypeID=83&amp;offensive=0&amp;pergame=0" TargetMode="External"/><Relationship Id="rId268" Type="http://schemas.openxmlformats.org/officeDocument/2006/relationships/hyperlink" Target="https://www.synergysportstech.com/Synergy/Sport/Basketball/web/teamsst/Video/QuantifiedTeam2Printable.aspx?iTeamID=2079&amp;iSeasonID=2020&amp;iGameSubTypeID=83&amp;offensive=0&amp;pergame=0" TargetMode="External"/><Relationship Id="rId475" Type="http://schemas.openxmlformats.org/officeDocument/2006/relationships/hyperlink" Target="https://www.synergysportstech.com/Synergy/Sport/Basketball/web/teamsst/Video/QuantifiedTeam2Printable.aspx?iTeamID=5612&amp;iSeasonID=2020&amp;iGameSubTypeID=83&amp;offensive=1&amp;pergame=0" TargetMode="External"/><Relationship Id="rId682" Type="http://schemas.openxmlformats.org/officeDocument/2006/relationships/hyperlink" Target="https://www.synergysportstech.com/Synergy/Sport/Basketball/web/teamsst/Video/QuantifiedTeam2Printable.aspx?iTeamID=5612&amp;iSeasonID=2020&amp;iGameSubTypeID=83&amp;offensive=0&amp;pergame=0" TargetMode="External"/><Relationship Id="rId32" Type="http://schemas.openxmlformats.org/officeDocument/2006/relationships/hyperlink" Target="https://www.synergysportstech.com/Synergy/Sport/Basketball/web/teamsst/Video/QuantifiedTeam2Printable.aspx?iTeamID=2087&amp;iSeasonID=2020&amp;iGameSubTypeID=83&amp;offensive=0&amp;pergame=0" TargetMode="External"/><Relationship Id="rId128" Type="http://schemas.openxmlformats.org/officeDocument/2006/relationships/hyperlink" Target="https://www.synergysportstech.com/Synergy/Sport/Basketball/web/teamsst/Video/QuantifiedTeam2Printable.aspx?iTeamID=2182&amp;iSeasonID=2020&amp;iGameSubTypeID=83&amp;offensive=0&amp;pergame=0" TargetMode="External"/><Relationship Id="rId335" Type="http://schemas.openxmlformats.org/officeDocument/2006/relationships/hyperlink" Target="https://www.synergysportstech.com/Synergy/Sport/Basketball/web/teamsst/Video/QuantifiedTeam2Printable.aspx?iTeamID=2191&amp;iSeasonID=2020&amp;iGameSubTypeID=83&amp;offensive=1&amp;pergame=0" TargetMode="External"/><Relationship Id="rId542" Type="http://schemas.openxmlformats.org/officeDocument/2006/relationships/hyperlink" Target="https://www.synergysportstech.com/Synergy/Sport/Basketball/web/teamsst/Video/QuantifiedTeam2Printable.aspx?iTeamID=2203&amp;iSeasonID=2020&amp;iGameSubTypeID=83&amp;offensive=0&amp;pergame=0" TargetMode="External"/><Relationship Id="rId181" Type="http://schemas.openxmlformats.org/officeDocument/2006/relationships/hyperlink" Target="https://www.synergysportstech.com/Synergy/Sport/Basketball/web/teamsst/Video/QuantifiedTeam2Printable.aspx?iTeamID=2324&amp;iSeasonID=2020&amp;iGameSubTypeID=83&amp;offensive=1&amp;pergame=0" TargetMode="External"/><Relationship Id="rId402" Type="http://schemas.openxmlformats.org/officeDocument/2006/relationships/hyperlink" Target="https://www.synergysportstech.com/Synergy/Sport/Basketball/web/teamsst/Video/QuantifiedTeam2Printable.aspx?iTeamID=2206&amp;iSeasonID=2020&amp;iGameSubTypeID=83&amp;offensive=0&amp;pergame=0" TargetMode="External"/><Relationship Id="rId279" Type="http://schemas.openxmlformats.org/officeDocument/2006/relationships/hyperlink" Target="https://www.synergysportstech.com/Synergy/Sport/Basketball/web/teamsst/Video/QuantifiedTeam2Printable.aspx?iTeamID=2207&amp;iSeasonID=2020&amp;iGameSubTypeID=83&amp;offensive=1&amp;pergame=0" TargetMode="External"/><Relationship Id="rId486" Type="http://schemas.openxmlformats.org/officeDocument/2006/relationships/hyperlink" Target="https://www.synergysportstech.com/Synergy/Sport/Basketball/web/teamsst/Video/QuantifiedTeam2Printable.aspx?iTeamID=2297&amp;iSeasonID=2020&amp;iGameSubTypeID=83&amp;offensive=0&amp;pergame=0" TargetMode="External"/><Relationship Id="rId43" Type="http://schemas.openxmlformats.org/officeDocument/2006/relationships/hyperlink" Target="https://www.synergysportstech.com/Synergy/Sport/Basketball/web/teamsst/Video/QuantifiedTeam2Printable.aspx?iTeamID=2370&amp;iSeasonID=2020&amp;iGameSubTypeID=83&amp;offensive=1&amp;pergame=0" TargetMode="External"/><Relationship Id="rId139" Type="http://schemas.openxmlformats.org/officeDocument/2006/relationships/hyperlink" Target="https://www.synergysportstech.com/Synergy/Sport/Basketball/web/teamsst/Video/QuantifiedTeam2Printable.aspx?iTeamID=2270&amp;iSeasonID=2020&amp;iGameSubTypeID=83&amp;offensive=1&amp;pergame=0" TargetMode="External"/><Relationship Id="rId346" Type="http://schemas.openxmlformats.org/officeDocument/2006/relationships/hyperlink" Target="https://www.synergysportstech.com/Synergy/Sport/Basketball/web/teamsst/Video/QuantifiedTeam2Printable.aspx?iTeamID=2104&amp;iSeasonID=2020&amp;iGameSubTypeID=83&amp;offensive=0&amp;pergame=0" TargetMode="External"/><Relationship Id="rId553" Type="http://schemas.openxmlformats.org/officeDocument/2006/relationships/hyperlink" Target="https://www.synergysportstech.com/Synergy/Sport/Basketball/web/teamsst/Video/QuantifiedTeam2Printable.aspx?iTeamID=2214&amp;iSeasonID=2020&amp;iGameSubTypeID=83&amp;offensive=1&amp;pergame=0" TargetMode="External"/><Relationship Id="rId192" Type="http://schemas.openxmlformats.org/officeDocument/2006/relationships/hyperlink" Target="https://www.synergysportstech.com/Synergy/Sport/Basketball/web/teamsst/Video/QuantifiedTeam2Printable.aspx?iTeamID=2130&amp;iSeasonID=2020&amp;iGameSubTypeID=83&amp;offensive=0&amp;pergame=0" TargetMode="External"/><Relationship Id="rId206" Type="http://schemas.openxmlformats.org/officeDocument/2006/relationships/hyperlink" Target="https://www.synergysportstech.com/Synergy/Sport/Basketball/web/teamsst/Video/QuantifiedTeam2Printable.aspx?iTeamID=2399&amp;iSeasonID=2020&amp;iGameSubTypeID=83&amp;offensive=0&amp;pergame=0" TargetMode="External"/><Relationship Id="rId413" Type="http://schemas.openxmlformats.org/officeDocument/2006/relationships/hyperlink" Target="https://www.synergysportstech.com/Synergy/Sport/Basketball/web/teamsst/Video/QuantifiedTeam2Printable.aspx?iTeamID=2395&amp;iSeasonID=2020&amp;iGameSubTypeID=83&amp;offensive=1&amp;pergame=0" TargetMode="External"/><Relationship Id="rId497" Type="http://schemas.openxmlformats.org/officeDocument/2006/relationships/hyperlink" Target="https://www.synergysportstech.com/Synergy/Sport/Basketball/web/teamsst/Video/QuantifiedTeam2Printable.aspx?iTeamID=2166&amp;iSeasonID=2020&amp;iGameSubTypeID=83&amp;offensive=1&amp;pergame=0" TargetMode="External"/><Relationship Id="rId620" Type="http://schemas.openxmlformats.org/officeDocument/2006/relationships/hyperlink" Target="https://www.synergysportstech.com/Synergy/Sport/Basketball/web/teamsst/Video/QuantifiedTeam2Printable.aspx?iTeamID=2267&amp;iSeasonID=2020&amp;iGameSubTypeID=83&amp;offensive=0&amp;pergame=0" TargetMode="External"/><Relationship Id="rId357" Type="http://schemas.openxmlformats.org/officeDocument/2006/relationships/hyperlink" Target="https://www.synergysportstech.com/Synergy/Sport/Basketball/web/teamsst/Video/QuantifiedTeam2Printable.aspx?iTeamID=2143&amp;iSeasonID=2020&amp;iGameSubTypeID=83&amp;offensive=1&amp;pergame=0" TargetMode="External"/><Relationship Id="rId54" Type="http://schemas.openxmlformats.org/officeDocument/2006/relationships/hyperlink" Target="https://www.synergysportstech.com/Synergy/Sport/Basketball/web/teamsst/Video/QuantifiedTeam2Printable.aspx?iTeamID=2400&amp;iSeasonID=2020&amp;iGameSubTypeID=83&amp;offensive=0&amp;pergame=0" TargetMode="External"/><Relationship Id="rId217" Type="http://schemas.openxmlformats.org/officeDocument/2006/relationships/hyperlink" Target="https://www.synergysportstech.com/Synergy/Sport/Basketball/web/teamsst/Video/QuantifiedTeam2Printable.aspx?iTeamID=2232&amp;iSeasonID=2020&amp;iGameSubTypeID=83&amp;offensive=1&amp;pergame=0" TargetMode="External"/><Relationship Id="rId564" Type="http://schemas.openxmlformats.org/officeDocument/2006/relationships/hyperlink" Target="https://www.synergysportstech.com/Synergy/Sport/Basketball/web/teamsst/Video/QuantifiedTeam2Printable.aspx?iTeamID=2274&amp;iSeasonID=2020&amp;iGameSubTypeID=83&amp;offensive=0&amp;pergame=0" TargetMode="External"/><Relationship Id="rId424" Type="http://schemas.openxmlformats.org/officeDocument/2006/relationships/hyperlink" Target="https://www.synergysportstech.com/Synergy/Sport/Basketball/web/teamsst/Video/QuantifiedTeam2Printable.aspx?iTeamID=2094&amp;iSeasonID=2020&amp;iGameSubTypeID=83&amp;offensive=0&amp;pergame=0" TargetMode="External"/><Relationship Id="rId631" Type="http://schemas.openxmlformats.org/officeDocument/2006/relationships/hyperlink" Target="https://www.synergysportstech.com/Synergy/Sport/Basketball/web/teamsst/Video/QuantifiedTeam2Printable.aspx?iTeamID=2130&amp;iSeasonID=2020&amp;iGameSubTypeID=83&amp;offensive=1&amp;pergame=0" TargetMode="External"/><Relationship Id="rId270" Type="http://schemas.openxmlformats.org/officeDocument/2006/relationships/hyperlink" Target="https://www.synergysportstech.com/Synergy/Sport/Basketball/web/teamsst/Video/QuantifiedTeam2Printable.aspx?iTeamID=2258&amp;iSeasonID=2020&amp;iGameSubTypeID=83&amp;offensive=0&amp;pergame=0" TargetMode="External"/><Relationship Id="rId65" Type="http://schemas.openxmlformats.org/officeDocument/2006/relationships/hyperlink" Target="https://www.synergysportstech.com/Synergy/Sport/Basketball/web/teamsst/Video/QuantifiedTeam2Printable.aspx?iTeamID=2188&amp;iSeasonID=2020&amp;iGameSubTypeID=83&amp;offensive=1&amp;pergame=0" TargetMode="External"/><Relationship Id="rId130" Type="http://schemas.openxmlformats.org/officeDocument/2006/relationships/hyperlink" Target="https://www.synergysportstech.com/Synergy/Sport/Basketball/web/teamsst/Video/QuantifiedTeam2Printable.aspx?iTeamID=2324&amp;iSeasonID=2020&amp;iGameSubTypeID=83&amp;offensive=0&amp;pergame=0" TargetMode="External"/><Relationship Id="rId368" Type="http://schemas.openxmlformats.org/officeDocument/2006/relationships/hyperlink" Target="https://www.synergysportstech.com/Synergy/Sport/Basketball/web/teamsst/Video/QuantifiedTeam2Printable.aspx?iTeamID=2068&amp;iSeasonID=2020&amp;iGameSubTypeID=83&amp;offensive=0&amp;pergame=0" TargetMode="External"/><Relationship Id="rId575" Type="http://schemas.openxmlformats.org/officeDocument/2006/relationships/hyperlink" Target="https://www.synergysportstech.com/Synergy/Sport/Basketball/web/teamsst/Video/QuantifiedTeam2Printable.aspx?iTeamID=2172&amp;iSeasonID=2020&amp;iGameSubTypeID=83&amp;offensive=1&amp;pergame=0" TargetMode="External"/><Relationship Id="rId228" Type="http://schemas.openxmlformats.org/officeDocument/2006/relationships/hyperlink" Target="https://www.synergysportstech.com/Synergy/Sport/Basketball/web/teamsst/Video/QuantifiedTeam2Printable.aspx?iTeamID=2374&amp;iSeasonID=2020&amp;iGameSubTypeID=83&amp;offensive=0&amp;pergame=0" TargetMode="External"/><Relationship Id="rId435" Type="http://schemas.openxmlformats.org/officeDocument/2006/relationships/hyperlink" Target="https://www.synergysportstech.com/Synergy/Sport/Basketball/web/teamsst/Video/QuantifiedTeam2Printable.aspx?iTeamID=2296&amp;iSeasonID=2020&amp;iGameSubTypeID=83&amp;offensive=1&amp;pergame=0" TargetMode="External"/><Relationship Id="rId642" Type="http://schemas.openxmlformats.org/officeDocument/2006/relationships/hyperlink" Target="https://www.synergysportstech.com/Synergy/Sport/Basketball/web/teamsst/Video/QuantifiedTeam2Printable.aspx?iTeamID=2388&amp;iSeasonID=2020&amp;iGameSubTypeID=83&amp;offensive=0&amp;pergame=0" TargetMode="External"/><Relationship Id="rId281" Type="http://schemas.openxmlformats.org/officeDocument/2006/relationships/hyperlink" Target="https://www.synergysportstech.com/Synergy/Sport/Basketball/web/teamsst/Video/QuantifiedTeam2Printable.aspx?iTeamID=2217&amp;iSeasonID=2020&amp;iGameSubTypeID=83&amp;offensive=1&amp;pergame=0" TargetMode="External"/><Relationship Id="rId502" Type="http://schemas.openxmlformats.org/officeDocument/2006/relationships/hyperlink" Target="https://www.synergysportstech.com/Synergy/Sport/Basketball/web/teamsst/Video/QuantifiedTeam2Printable.aspx?iTeamID=2333&amp;iSeasonID=2020&amp;iGameSubTypeID=83&amp;offensive=0&amp;pergame=0" TargetMode="External"/><Relationship Id="rId76" Type="http://schemas.openxmlformats.org/officeDocument/2006/relationships/hyperlink" Target="https://www.synergysportstech.com/Synergy/Sport/Basketball/web/teamsst/Video/QuantifiedTeam2Printable.aspx?iTeamID=2177&amp;iSeasonID=2020&amp;iGameSubTypeID=83&amp;offensive=0&amp;pergame=0" TargetMode="External"/><Relationship Id="rId141" Type="http://schemas.openxmlformats.org/officeDocument/2006/relationships/hyperlink" Target="https://www.synergysportstech.com/Synergy/Sport/Basketball/web/teamsst/Video/QuantifiedTeam2Printable.aspx?iTeamID=2080&amp;iSeasonID=2020&amp;iGameSubTypeID=83&amp;offensive=1&amp;pergame=0" TargetMode="External"/><Relationship Id="rId379" Type="http://schemas.openxmlformats.org/officeDocument/2006/relationships/hyperlink" Target="https://www.synergysportstech.com/Synergy/Sport/Basketball/web/teamsst/Video/QuantifiedTeam2Printable.aspx?iTeamID=2289&amp;iSeasonID=2020&amp;iGameSubTypeID=83&amp;offensive=1&amp;pergame=0" TargetMode="External"/><Relationship Id="rId586" Type="http://schemas.openxmlformats.org/officeDocument/2006/relationships/hyperlink" Target="https://www.synergysportstech.com/Synergy/Sport/Basketball/web/teamsst/Video/QuantifiedTeam2Printable.aspx?iTeamID=2269&amp;iSeasonID=2020&amp;iGameSubTypeID=83&amp;offensive=0&amp;pergame=0" TargetMode="External"/><Relationship Id="rId7" Type="http://schemas.openxmlformats.org/officeDocument/2006/relationships/hyperlink" Target="https://www.synergysportstech.com/Synergy/Sport/Basketball/web/teamsst/Video/QuantifiedTeam2Printable.aspx?iTeamID=2151&amp;iSeasonID=2020&amp;iGameSubTypeID=83&amp;offensive=1&amp;pergame=0" TargetMode="External"/><Relationship Id="rId239" Type="http://schemas.openxmlformats.org/officeDocument/2006/relationships/hyperlink" Target="https://www.synergysportstech.com/Synergy/Sport/Basketball/web/teamsst/Video/QuantifiedTeam2Printable.aspx?iTeamID=2146&amp;iSeasonID=2020&amp;iGameSubTypeID=83&amp;offensive=1&amp;pergame=0" TargetMode="External"/><Relationship Id="rId446" Type="http://schemas.openxmlformats.org/officeDocument/2006/relationships/hyperlink" Target="https://www.synergysportstech.com/Synergy/Sport/Basketball/web/teamsst/Video/QuantifiedTeam2Printable.aspx?iTeamID=2380&amp;iSeasonID=2020&amp;iGameSubTypeID=83&amp;offensive=0&amp;pergame=0" TargetMode="External"/><Relationship Id="rId653" Type="http://schemas.openxmlformats.org/officeDocument/2006/relationships/hyperlink" Target="https://www.synergysportstech.com/Synergy/Sport/Basketball/web/teamsst/Video/QuantifiedTeam2Printable.aspx?iTeamID=969&amp;iSeasonID=2020&amp;iGameSubTypeID=83&amp;offensive=1&amp;pergame=0" TargetMode="External"/><Relationship Id="rId292" Type="http://schemas.openxmlformats.org/officeDocument/2006/relationships/hyperlink" Target="https://www.synergysportstech.com/Synergy/Sport/Basketball/web/teamsst/Video/QuantifiedTeam2Printable.aspx?iTeamID=2167&amp;iSeasonID=2020&amp;iGameSubTypeID=83&amp;offensive=0&amp;pergame=0" TargetMode="External"/><Relationship Id="rId306" Type="http://schemas.openxmlformats.org/officeDocument/2006/relationships/hyperlink" Target="https://www.synergysportstech.com/Synergy/Sport/Basketball/web/teamsst/Video/QuantifiedTeam2Printable.aspx?iTeamID=2069&amp;iSeasonID=2020&amp;iGameSubTypeID=83&amp;offensive=0&amp;pergame=0" TargetMode="External"/><Relationship Id="rId87" Type="http://schemas.openxmlformats.org/officeDocument/2006/relationships/hyperlink" Target="https://www.synergysportstech.com/Synergy/Sport/Basketball/web/teamsst/Video/QuantifiedTeam2Printable.aspx?iTeamID=2310&amp;iSeasonID=2020&amp;iGameSubTypeID=83&amp;offensive=1&amp;pergame=0" TargetMode="External"/><Relationship Id="rId513" Type="http://schemas.openxmlformats.org/officeDocument/2006/relationships/hyperlink" Target="https://www.synergysportstech.com/Synergy/Sport/Basketball/web/teamsst/Video/QuantifiedTeam2Printable.aspx?iTeamID=2246&amp;iSeasonID=2020&amp;iGameSubTypeID=83&amp;offensive=1&amp;pergame=0" TargetMode="External"/><Relationship Id="rId597" Type="http://schemas.openxmlformats.org/officeDocument/2006/relationships/hyperlink" Target="https://www.synergysportstech.com/Synergy/Sport/Basketball/web/teamsst/Video/QuantifiedTeam2Printable.aspx?iTeamID=2371&amp;iSeasonID=2020&amp;iGameSubTypeID=83&amp;offensive=1&amp;pergame=0" TargetMode="External"/><Relationship Id="rId152" Type="http://schemas.openxmlformats.org/officeDocument/2006/relationships/hyperlink" Target="https://www.synergysportstech.com/Synergy/Sport/Basketball/web/teamsst/Video/QuantifiedTeam2Printable.aspx?iTeamID=980&amp;iSeasonID=2020&amp;iGameSubTypeID=83&amp;offensive=0&amp;pergame=0" TargetMode="External"/><Relationship Id="rId457" Type="http://schemas.openxmlformats.org/officeDocument/2006/relationships/hyperlink" Target="https://www.synergysportstech.com/Synergy/Sport/Basketball/web/teamsst/Video/QuantifiedTeam2Printable.aspx?iTeamID=2354&amp;iSeasonID=2020&amp;iGameSubTypeID=83&amp;offensive=1&amp;pergame=0" TargetMode="External"/><Relationship Id="rId664" Type="http://schemas.openxmlformats.org/officeDocument/2006/relationships/hyperlink" Target="https://www.synergysportstech.com/Synergy/Sport/Basketball/web/teamsst/Video/QuantifiedTeam2Printable.aspx?iTeamID=2407&amp;iSeasonID=2020&amp;iGameSubTypeID=83&amp;offensive=0&amp;pergame=0" TargetMode="External"/><Relationship Id="rId14" Type="http://schemas.openxmlformats.org/officeDocument/2006/relationships/hyperlink" Target="https://www.synergysportstech.com/Synergy/Sport/Basketball/web/teamsst/Video/QuantifiedTeam2Printable.aspx?iTeamID=2338&amp;iSeasonID=2020&amp;iGameSubTypeID=83&amp;offensive=0&amp;pergame=0" TargetMode="External"/><Relationship Id="rId317" Type="http://schemas.openxmlformats.org/officeDocument/2006/relationships/hyperlink" Target="https://www.synergysportstech.com/Synergy/Sport/Basketball/web/teamsst/Video/QuantifiedTeam2Printable.aspx?iTeamID=2283&amp;iSeasonID=2020&amp;iGameSubTypeID=83&amp;offensive=1&amp;pergame=0" TargetMode="External"/><Relationship Id="rId524" Type="http://schemas.openxmlformats.org/officeDocument/2006/relationships/hyperlink" Target="https://www.synergysportstech.com/Synergy/Sport/Basketball/web/teamsst/Video/QuantifiedTeam2Printable.aspx?iTeamID=2393&amp;iSeasonID=2020&amp;iGameSubTypeID=83&amp;offensive=0&amp;pergame=0" TargetMode="External"/><Relationship Id="rId98" Type="http://schemas.openxmlformats.org/officeDocument/2006/relationships/hyperlink" Target="https://www.synergysportstech.com/Synergy/Sport/Basketball/web/teamsst/Video/QuantifiedTeam2Printable.aspx?iTeamID=2075&amp;iSeasonID=2020&amp;iGameSubTypeID=83&amp;offensive=0&amp;pergame=0" TargetMode="External"/><Relationship Id="rId163" Type="http://schemas.openxmlformats.org/officeDocument/2006/relationships/hyperlink" Target="https://www.synergysportstech.com/Synergy/Sport/Basketball/web/teamsst/Video/QuantifiedTeam2Printable.aspx?iTeamID=2325&amp;iSeasonID=2020&amp;iGameSubTypeID=83&amp;offensive=1&amp;pergame=0" TargetMode="External"/><Relationship Id="rId370" Type="http://schemas.openxmlformats.org/officeDocument/2006/relationships/hyperlink" Target="https://www.synergysportstech.com/Synergy/Sport/Basketball/web/teamsst/Video/QuantifiedTeam2Printable.aspx?iTeamID=2361&amp;iSeasonID=2020&amp;iGameSubTypeID=83&amp;offensive=0&amp;pergame=0" TargetMode="External"/><Relationship Id="rId230" Type="http://schemas.openxmlformats.org/officeDocument/2006/relationships/hyperlink" Target="https://www.synergysportstech.com/Synergy/Sport/Basketball/web/teamsst/Video/QuantifiedTeam2Printable.aspx?iTeamID=2218&amp;iSeasonID=2020&amp;iGameSubTypeID=83&amp;offensive=0&amp;pergame=0" TargetMode="External"/><Relationship Id="rId468" Type="http://schemas.openxmlformats.org/officeDocument/2006/relationships/hyperlink" Target="https://www.synergysportstech.com/Synergy/Sport/Basketball/web/teamsst/Video/QuantifiedTeam2Printable.aspx?iTeamID=2345&amp;iSeasonID=2020&amp;iGameSubTypeID=83&amp;offensive=0&amp;pergame=0" TargetMode="External"/><Relationship Id="rId675" Type="http://schemas.openxmlformats.org/officeDocument/2006/relationships/hyperlink" Target="https://www.synergysportstech.com/Synergy/Sport/Basketball/web/teamsst/Video/QuantifiedTeam2Printable.aspx?iTeamID=2100&amp;iSeasonID=2020&amp;iGameSubTypeID=83&amp;offensive=1&amp;pergame=0" TargetMode="External"/><Relationship Id="rId25" Type="http://schemas.openxmlformats.org/officeDocument/2006/relationships/hyperlink" Target="https://www.synergysportstech.com/Synergy/Sport/Basketball/web/teamsst/Video/QuantifiedTeam2Printable.aspx?iTeamID=2119&amp;iSeasonID=2020&amp;iGameSubTypeID=83&amp;offensive=1&amp;pergame=0" TargetMode="External"/><Relationship Id="rId328" Type="http://schemas.openxmlformats.org/officeDocument/2006/relationships/hyperlink" Target="https://www.synergysportstech.com/Synergy/Sport/Basketball/web/teamsst/Video/QuantifiedTeam2Printable.aspx?iTeamID=2251&amp;iSeasonID=2020&amp;iGameSubTypeID=83&amp;offensive=0&amp;pergame=0" TargetMode="External"/><Relationship Id="rId535" Type="http://schemas.openxmlformats.org/officeDocument/2006/relationships/hyperlink" Target="https://www.synergysportstech.com/Synergy/Sport/Basketball/web/teamsst/Video/QuantifiedTeam2Printable.aspx?iTeamID=2116&amp;iSeasonID=2020&amp;iGameSubTypeID=83&amp;offensive=1&amp;pergame=0" TargetMode="External"/><Relationship Id="rId174" Type="http://schemas.openxmlformats.org/officeDocument/2006/relationships/hyperlink" Target="https://www.synergysportstech.com/Synergy/Sport/Basketball/web/teamsst/Video/QuantifiedTeam2Printable.aspx?iTeamID=2358&amp;iSeasonID=2020&amp;iGameSubTypeID=83&amp;offensive=0&amp;pergame=0" TargetMode="External"/><Relationship Id="rId381" Type="http://schemas.openxmlformats.org/officeDocument/2006/relationships/hyperlink" Target="https://www.synergysportstech.com/Synergy/Sport/Basketball/web/teamsst/Video/QuantifiedTeam2Printable.aspx?iTeamID=2077&amp;iSeasonID=2020&amp;iGameSubTypeID=83&amp;offensive=1&amp;pergame=0" TargetMode="External"/><Relationship Id="rId602" Type="http://schemas.openxmlformats.org/officeDocument/2006/relationships/hyperlink" Target="https://www.synergysportstech.com/Synergy/Sport/Basketball/web/teamsst/Video/QuantifiedTeam2Printable.aspx?iTeamID=2352&amp;iSeasonID=2020&amp;iGameSubTypeID=83&amp;offensive=0&amp;pergame=0" TargetMode="External"/><Relationship Id="rId241" Type="http://schemas.openxmlformats.org/officeDocument/2006/relationships/hyperlink" Target="https://www.synergysportstech.com/Synergy/Sport/Basketball/web/teamsst/Video/QuantifiedTeam2Printable.aspx?iTeamID=2340&amp;iSeasonID=2020&amp;iGameSubTypeID=83&amp;offensive=1&amp;pergame=0" TargetMode="External"/><Relationship Id="rId479" Type="http://schemas.openxmlformats.org/officeDocument/2006/relationships/hyperlink" Target="https://www.synergysportstech.com/Synergy/Sport/Basketball/web/teamsst/Video/QuantifiedTeam2Printable.aspx?iTeamID=2106&amp;iSeasonID=2020&amp;iGameSubTypeID=83&amp;offensive=1&amp;pergame=0" TargetMode="External"/><Relationship Id="rId686" Type="http://schemas.openxmlformats.org/officeDocument/2006/relationships/hyperlink" Target="https://www.synergysportstech.com/Synergy/Sport/Basketball/web/teamsst/Video/QuantifiedTeam2Printable.aspx?iTeamID=2232&amp;iSeasonID=2020&amp;iGameSubTypeID=83&amp;offensive=0&amp;pergame=0" TargetMode="External"/><Relationship Id="rId36" Type="http://schemas.openxmlformats.org/officeDocument/2006/relationships/hyperlink" Target="https://www.synergysportstech.com/Synergy/Sport/Basketball/web/teamsst/Video/QuantifiedTeam2Printable.aspx?iTeamID=2189&amp;iSeasonID=2020&amp;iGameSubTypeID=83&amp;offensive=0&amp;pergame=0" TargetMode="External"/><Relationship Id="rId339" Type="http://schemas.openxmlformats.org/officeDocument/2006/relationships/hyperlink" Target="https://www.synergysportstech.com/Synergy/Sport/Basketball/web/teamsst/Video/QuantifiedTeam2Printable.aspx?iTeamID=2294&amp;iSeasonID=2020&amp;iGameSubTypeID=83&amp;offensive=1&amp;pergame=0" TargetMode="External"/><Relationship Id="rId546" Type="http://schemas.openxmlformats.org/officeDocument/2006/relationships/hyperlink" Target="https://www.synergysportstech.com/Synergy/Sport/Basketball/web/teamsst/Video/QuantifiedTeam2Printable.aspx?iTeamID=2282&amp;iSeasonID=2020&amp;iGameSubTypeID=83&amp;offensive=0&amp;pergame=0" TargetMode="External"/><Relationship Id="rId101" Type="http://schemas.openxmlformats.org/officeDocument/2006/relationships/hyperlink" Target="https://www.synergysportstech.com/Synergy/Sport/Basketball/web/teamsst/Video/QuantifiedTeam2Printable.aspx?iTeamID=2380&amp;iSeasonID=2020&amp;iGameSubTypeID=83&amp;offensive=1&amp;pergame=0" TargetMode="External"/><Relationship Id="rId185" Type="http://schemas.openxmlformats.org/officeDocument/2006/relationships/hyperlink" Target="https://www.synergysportstech.com/Synergy/Sport/Basketball/web/teamsst/Video/QuantifiedTeam2Printable.aspx?iTeamID=2385&amp;iSeasonID=2020&amp;iGameSubTypeID=83&amp;offensive=1&amp;pergame=0" TargetMode="External"/><Relationship Id="rId406" Type="http://schemas.openxmlformats.org/officeDocument/2006/relationships/hyperlink" Target="https://www.synergysportstech.com/Synergy/Sport/Basketball/web/teamsst/Video/QuantifiedTeam2Printable.aspx?iTeamID=2112&amp;iSeasonID=2020&amp;iGameSubTypeID=83&amp;offensive=0&amp;pergame=0" TargetMode="External"/><Relationship Id="rId392" Type="http://schemas.openxmlformats.org/officeDocument/2006/relationships/hyperlink" Target="https://www.synergysportstech.com/Synergy/Sport/Basketball/web/teamsst/Video/QuantifiedTeam2Printable.aspx?iTeamID=2304&amp;iSeasonID=2020&amp;iGameSubTypeID=83&amp;offensive=0&amp;pergame=0" TargetMode="External"/><Relationship Id="rId613" Type="http://schemas.openxmlformats.org/officeDocument/2006/relationships/hyperlink" Target="https://www.synergysportstech.com/Synergy/Sport/Basketball/web/teamsst/Video/QuantifiedTeam2Printable.aspx?iTeamID=2092&amp;iSeasonID=2020&amp;iGameSubTypeID=83&amp;offensive=1&amp;pergame=0" TargetMode="External"/><Relationship Id="rId252" Type="http://schemas.openxmlformats.org/officeDocument/2006/relationships/hyperlink" Target="https://www.synergysportstech.com/Synergy/Sport/Basketball/web/teamsst/Video/QuantifiedTeam2Printable.aspx?iTeamID=2119&amp;iSeasonID=2020&amp;iGameSubTypeID=83&amp;offensive=0&amp;pergame=0" TargetMode="External"/><Relationship Id="rId47" Type="http://schemas.openxmlformats.org/officeDocument/2006/relationships/hyperlink" Target="https://www.synergysportstech.com/Synergy/Sport/Basketball/web/teamsst/Video/QuantifiedTeam2Printable.aspx?iTeamID=2065&amp;iSeasonID=2020&amp;iGameSubTypeID=83&amp;offensive=1&amp;pergame=0" TargetMode="External"/><Relationship Id="rId112" Type="http://schemas.openxmlformats.org/officeDocument/2006/relationships/hyperlink" Target="https://www.synergysportstech.com/Synergy/Sport/Basketball/web/teamsst/Video/QuantifiedTeam2Printable.aspx?iTeamID=2064&amp;iSeasonID=2020&amp;iGameSubTypeID=83&amp;offensive=0&amp;pergame=0" TargetMode="External"/><Relationship Id="rId557" Type="http://schemas.openxmlformats.org/officeDocument/2006/relationships/hyperlink" Target="https://www.synergysportstech.com/Synergy/Sport/Basketball/web/teamsst/Video/QuantifiedTeam2Printable.aspx?iTeamID=2327&amp;iSeasonID=2020&amp;iGameSubTypeID=83&amp;offensive=1&amp;pergame=0" TargetMode="External"/><Relationship Id="rId196" Type="http://schemas.openxmlformats.org/officeDocument/2006/relationships/hyperlink" Target="https://www.synergysportstech.com/Synergy/Sport/Basketball/web/teamsst/Video/QuantifiedTeam2Printable.aspx?iTeamID=978&amp;iSeasonID=2020&amp;iGameSubTypeID=83&amp;offensive=0&amp;pergame=0" TargetMode="External"/><Relationship Id="rId417" Type="http://schemas.openxmlformats.org/officeDocument/2006/relationships/hyperlink" Target="https://www.synergysportstech.com/Synergy/Sport/Basketball/web/teamsst/Video/QuantifiedTeam2Printable.aspx?iTeamID=4973&amp;iSeasonID=2020&amp;iGameSubTypeID=83&amp;offensive=1&amp;pergame=0" TargetMode="External"/><Relationship Id="rId624" Type="http://schemas.openxmlformats.org/officeDocument/2006/relationships/hyperlink" Target="https://www.synergysportstech.com/Synergy/Sport/Basketball/web/teamsst/Video/QuantifiedTeam2Printable.aspx?iTeamID=2355&amp;iSeasonID=2020&amp;iGameSubTypeID=83&amp;offensive=0&amp;pergame=0" TargetMode="External"/><Relationship Id="rId263" Type="http://schemas.openxmlformats.org/officeDocument/2006/relationships/hyperlink" Target="https://www.synergysportstech.com/Synergy/Sport/Basketball/web/teamsst/Video/QuantifiedTeam2Printable.aspx?iTeamID=2351&amp;iSeasonID=2020&amp;iGameSubTypeID=83&amp;offensive=1&amp;pergame=0" TargetMode="External"/><Relationship Id="rId470" Type="http://schemas.openxmlformats.org/officeDocument/2006/relationships/hyperlink" Target="https://www.synergysportstech.com/Synergy/Sport/Basketball/web/teamsst/Video/QuantifiedTeam2Printable.aspx?iTeamID=2340&amp;iSeasonID=2020&amp;iGameSubTypeID=83&amp;offensive=0&amp;pergame=0" TargetMode="External"/><Relationship Id="rId58" Type="http://schemas.openxmlformats.org/officeDocument/2006/relationships/hyperlink" Target="https://www.synergysportstech.com/Synergy/Sport/Basketball/web/teamsst/Video/QuantifiedTeam2Printable.aspx?iTeamID=2066&amp;iSeasonID=2020&amp;iGameSubTypeID=83&amp;offensive=0&amp;pergame=0" TargetMode="External"/><Relationship Id="rId123" Type="http://schemas.openxmlformats.org/officeDocument/2006/relationships/hyperlink" Target="https://www.synergysportstech.com/Synergy/Sport/Basketball/web/teamsst/Video/QuantifiedTeam2Printable.aspx?iTeamID=2202&amp;iSeasonID=2020&amp;iGameSubTypeID=83&amp;offensive=1&amp;pergame=0" TargetMode="External"/><Relationship Id="rId330" Type="http://schemas.openxmlformats.org/officeDocument/2006/relationships/hyperlink" Target="https://www.synergysportstech.com/Synergy/Sport/Basketball/web/teamsst/Video/QuantifiedTeam2Printable.aspx?iTeamID=2234&amp;iSeasonID=2020&amp;iGameSubTypeID=83&amp;offensive=0&amp;pergame=0" TargetMode="External"/><Relationship Id="rId568" Type="http://schemas.openxmlformats.org/officeDocument/2006/relationships/hyperlink" Target="https://www.synergysportstech.com/Synergy/Sport/Basketball/web/teamsst/Video/QuantifiedTeam2Printable.aspx?iTeamID=2385&amp;iSeasonID=2020&amp;iGameSubTypeID=83&amp;offensive=0&amp;pergame=0" TargetMode="External"/><Relationship Id="rId428" Type="http://schemas.openxmlformats.org/officeDocument/2006/relationships/hyperlink" Target="https://www.synergysportstech.com/Synergy/Sport/Basketball/web/teamsst/Video/QuantifiedTeam2Printable.aspx?iTeamID=2677&amp;iSeasonID=2020&amp;iGameSubTypeID=83&amp;offensive=0&amp;pergame=0" TargetMode="External"/><Relationship Id="rId635" Type="http://schemas.openxmlformats.org/officeDocument/2006/relationships/hyperlink" Target="https://www.synergysportstech.com/Synergy/Sport/Basketball/web/teamsst/Video/QuantifiedTeam2Printable.aspx?iTeamID=2167&amp;iSeasonID=2020&amp;iGameSubTypeID=83&amp;offensive=1&amp;pergame=0" TargetMode="External"/><Relationship Id="rId274" Type="http://schemas.openxmlformats.org/officeDocument/2006/relationships/hyperlink" Target="https://www.synergysportstech.com/Synergy/Sport/Basketball/web/teamsst/Video/QuantifiedTeam2Printable.aspx?iTeamID=2363&amp;iSeasonID=2020&amp;iGameSubTypeID=83&amp;offensive=0&amp;pergame=0" TargetMode="External"/><Relationship Id="rId481" Type="http://schemas.openxmlformats.org/officeDocument/2006/relationships/hyperlink" Target="https://www.synergysportstech.com/Synergy/Sport/Basketball/web/teamsst/Video/QuantifiedTeam2Printable.aspx?iTeamID=2677&amp;iSeasonID=2020&amp;iGameSubTypeID=83&amp;offensive=1&amp;pergame=0" TargetMode="External"/><Relationship Id="rId69" Type="http://schemas.openxmlformats.org/officeDocument/2006/relationships/hyperlink" Target="https://www.synergysportstech.com/Synergy/Sport/Basketball/web/teamsst/Video/QuantifiedTeam2Printable.aspx?iTeamID=2362&amp;iSeasonID=2020&amp;iGameSubTypeID=83&amp;offensive=1&amp;pergame=0" TargetMode="External"/><Relationship Id="rId134" Type="http://schemas.openxmlformats.org/officeDocument/2006/relationships/hyperlink" Target="https://www.synergysportstech.com/Synergy/Sport/Basketball/web/teamsst/Video/QuantifiedTeam2Printable.aspx?iTeamID=3526&amp;iSeasonID=2020&amp;iGameSubTypeID=83&amp;offensive=0&amp;pergame=0" TargetMode="External"/><Relationship Id="rId579" Type="http://schemas.openxmlformats.org/officeDocument/2006/relationships/hyperlink" Target="https://www.synergysportstech.com/Synergy/Sport/Basketball/web/teamsst/Video/QuantifiedTeam2Printable.aspx?iTeamID=2311&amp;iSeasonID=2020&amp;iGameSubTypeID=83&amp;offensive=1&amp;pergame=0" TargetMode="External"/><Relationship Id="rId341" Type="http://schemas.openxmlformats.org/officeDocument/2006/relationships/hyperlink" Target="https://www.synergysportstech.com/Synergy/Sport/Basketball/web/teamsst/Video/QuantifiedTeam2Printable.aspx?iTeamID=2114&amp;iSeasonID=2020&amp;iGameSubTypeID=83&amp;offensive=1&amp;pergame=0" TargetMode="External"/><Relationship Id="rId439" Type="http://schemas.openxmlformats.org/officeDocument/2006/relationships/hyperlink" Target="https://www.synergysportstech.com/Synergy/Sport/Basketball/web/teamsst/Video/QuantifiedTeam2Printable.aspx?iTeamID=2142&amp;iSeasonID=2020&amp;iGameSubTypeID=83&amp;offensive=1&amp;pergame=0" TargetMode="External"/><Relationship Id="rId646" Type="http://schemas.openxmlformats.org/officeDocument/2006/relationships/hyperlink" Target="https://www.synergysportstech.com/Synergy/Sport/Basketball/web/teamsst/Video/QuantifiedTeam2Printable.aspx?iTeamID=2294&amp;iSeasonID=2020&amp;iGameSubTypeID=83&amp;offensive=0&amp;pergame=0" TargetMode="External"/><Relationship Id="rId201" Type="http://schemas.openxmlformats.org/officeDocument/2006/relationships/hyperlink" Target="https://www.synergysportstech.com/Synergy/Sport/Basketball/web/teamsst/Video/QuantifiedTeam2Printable.aspx?iTeamID=2222&amp;iSeasonID=2020&amp;iGameSubTypeID=83&amp;offensive=1&amp;pergame=0" TargetMode="External"/><Relationship Id="rId285" Type="http://schemas.openxmlformats.org/officeDocument/2006/relationships/hyperlink" Target="https://www.synergysportstech.com/Synergy/Sport/Basketball/web/teamsst/Video/QuantifiedTeam2Printable.aspx?iTeamID=2193&amp;iSeasonID=2020&amp;iGameSubTypeID=83&amp;offensive=1&amp;pergame=0" TargetMode="External"/><Relationship Id="rId506" Type="http://schemas.openxmlformats.org/officeDocument/2006/relationships/hyperlink" Target="https://www.synergysportstech.com/Synergy/Sport/Basketball/web/teamsst/Video/QuantifiedTeam2Printable.aspx?iTeamID=997&amp;iSeasonID=2020&amp;iGameSubTypeID=83&amp;offensive=0&amp;pergame=0" TargetMode="External"/><Relationship Id="rId492" Type="http://schemas.openxmlformats.org/officeDocument/2006/relationships/hyperlink" Target="https://www.synergysportstech.com/Synergy/Sport/Basketball/web/teamsst/Video/QuantifiedTeam2Printable.aspx?iTeamID=2229&amp;iSeasonID=2020&amp;iGameSubTypeID=83&amp;offensive=0&amp;pergame=0" TargetMode="External"/><Relationship Id="rId145" Type="http://schemas.openxmlformats.org/officeDocument/2006/relationships/hyperlink" Target="https://www.synergysportstech.com/Synergy/Sport/Basketball/web/teamsst/Video/QuantifiedTeam2Printable.aspx?iTeamID=2178&amp;iSeasonID=2020&amp;iGameSubTypeID=83&amp;offensive=1&amp;pergame=0" TargetMode="External"/><Relationship Id="rId352" Type="http://schemas.openxmlformats.org/officeDocument/2006/relationships/hyperlink" Target="https://www.synergysportstech.com/Synergy/Sport/Basketball/web/teamsst/Video/QuantifiedTeam2Printable.aspx?iTeamID=2197&amp;iSeasonID=2020&amp;iGameSubTypeID=83&amp;offensive=0&amp;pergame=0" TargetMode="External"/><Relationship Id="rId212" Type="http://schemas.openxmlformats.org/officeDocument/2006/relationships/hyperlink" Target="https://www.synergysportstech.com/Synergy/Sport/Basketball/web/teamsst/Video/QuantifiedTeam2Printable.aspx?iTeamID=2290&amp;iSeasonID=2020&amp;iGameSubTypeID=83&amp;offensive=0&amp;pergame=0" TargetMode="External"/><Relationship Id="rId254" Type="http://schemas.openxmlformats.org/officeDocument/2006/relationships/hyperlink" Target="https://www.synergysportstech.com/Synergy/Sport/Basketball/web/teamsst/Video/QuantifiedTeam2Printable.aspx?iTeamID=2118&amp;iSeasonID=2020&amp;iGameSubTypeID=83&amp;offensive=0&amp;pergame=0" TargetMode="External"/><Relationship Id="rId657" Type="http://schemas.openxmlformats.org/officeDocument/2006/relationships/hyperlink" Target="https://www.synergysportstech.com/Synergy/Sport/Basketball/web/teamsst/Video/QuantifiedTeam2Printable.aspx?iTeamID=2209&amp;iSeasonID=2020&amp;iGameSubTypeID=83&amp;offensive=1&amp;pergame=0" TargetMode="External"/><Relationship Id="rId49" Type="http://schemas.openxmlformats.org/officeDocument/2006/relationships/hyperlink" Target="https://www.synergysportstech.com/Synergy/Sport/Basketball/web/teamsst/Video/QuantifiedTeam2Printable.aspx?iTeamID=2320&amp;iSeasonID=2020&amp;iGameSubTypeID=83&amp;offensive=1&amp;pergame=0" TargetMode="External"/><Relationship Id="rId114" Type="http://schemas.openxmlformats.org/officeDocument/2006/relationships/hyperlink" Target="https://www.synergysportstech.com/Synergy/Sport/Basketball/web/teamsst/Video/QuantifiedTeam2Printable.aspx?iTeamID=2365&amp;iSeasonID=2020&amp;iGameSubTypeID=83&amp;offensive=0&amp;pergame=0" TargetMode="External"/><Relationship Id="rId296" Type="http://schemas.openxmlformats.org/officeDocument/2006/relationships/hyperlink" Target="https://www.synergysportstech.com/Synergy/Sport/Basketball/web/teamsst/Video/QuantifiedTeam2Printable.aspx?iTeamID=2172&amp;iSeasonID=2020&amp;iGameSubTypeID=83&amp;offensive=0&amp;pergame=0" TargetMode="External"/><Relationship Id="rId461" Type="http://schemas.openxmlformats.org/officeDocument/2006/relationships/hyperlink" Target="https://www.synergysportstech.com/Synergy/Sport/Basketball/web/teamsst/Video/QuantifiedTeam2Printable.aspx?iTeamID=2352&amp;iSeasonID=2020&amp;iGameSubTypeID=83&amp;offensive=1&amp;pergame=0" TargetMode="External"/><Relationship Id="rId517" Type="http://schemas.openxmlformats.org/officeDocument/2006/relationships/hyperlink" Target="https://www.synergysportstech.com/Synergy/Sport/Basketball/web/teamsst/Video/QuantifiedTeam2Printable.aspx?iTeamID=2242&amp;iSeasonID=2020&amp;iGameSubTypeID=83&amp;offensive=1&amp;pergame=0" TargetMode="External"/><Relationship Id="rId559" Type="http://schemas.openxmlformats.org/officeDocument/2006/relationships/hyperlink" Target="https://www.synergysportstech.com/Synergy/Sport/Basketball/web/teamsst/Video/QuantifiedTeam2Printable.aspx?iTeamID=2108&amp;iSeasonID=2020&amp;iGameSubTypeID=83&amp;offensive=1&amp;pergame=0" TargetMode="External"/><Relationship Id="rId60" Type="http://schemas.openxmlformats.org/officeDocument/2006/relationships/hyperlink" Target="https://www.synergysportstech.com/Synergy/Sport/Basketball/web/teamsst/Video/QuantifiedTeam2Printable.aspx?iTeamID=2298&amp;iSeasonID=2020&amp;iGameSubTypeID=83&amp;offensive=0&amp;pergame=0" TargetMode="External"/><Relationship Id="rId156" Type="http://schemas.openxmlformats.org/officeDocument/2006/relationships/hyperlink" Target="https://www.synergysportstech.com/Synergy/Sport/Basketball/web/teamsst/Video/QuantifiedTeam2Printable.aspx?iTeamID=2243&amp;iSeasonID=2020&amp;iGameSubTypeID=83&amp;offensive=0&amp;pergame=0" TargetMode="External"/><Relationship Id="rId198" Type="http://schemas.openxmlformats.org/officeDocument/2006/relationships/hyperlink" Target="https://www.synergysportstech.com/Synergy/Sport/Basketball/web/teamsst/Video/QuantifiedTeam2Printable.aspx?iTeamID=2222&amp;iSeasonID=2020&amp;iGameSubTypeID=83&amp;offensive=0&amp;pergame=0" TargetMode="External"/><Relationship Id="rId321" Type="http://schemas.openxmlformats.org/officeDocument/2006/relationships/hyperlink" Target="https://www.synergysportstech.com/Synergy/Sport/Basketball/web/teamsst/Video/QuantifiedTeam2Printable.aspx?iTeamID=2064&amp;iSeasonID=2020&amp;iGameSubTypeID=83&amp;offensive=1&amp;pergame=0" TargetMode="External"/><Relationship Id="rId363" Type="http://schemas.openxmlformats.org/officeDocument/2006/relationships/hyperlink" Target="https://www.synergysportstech.com/Synergy/Sport/Basketball/web/teamsst/Video/QuantifiedTeam2Printable.aspx?iTeamID=2349&amp;iSeasonID=2020&amp;iGameSubTypeID=83&amp;offensive=1&amp;pergame=0" TargetMode="External"/><Relationship Id="rId419" Type="http://schemas.openxmlformats.org/officeDocument/2006/relationships/hyperlink" Target="https://www.synergysportstech.com/Synergy/Sport/Basketball/web/teamsst/Video/QuantifiedTeam2Printable.aspx?iTeamID=991&amp;iSeasonID=2020&amp;iGameSubTypeID=83&amp;offensive=1&amp;pergame=0" TargetMode="External"/><Relationship Id="rId570" Type="http://schemas.openxmlformats.org/officeDocument/2006/relationships/hyperlink" Target="https://www.synergysportstech.com/Synergy/Sport/Basketball/web/teamsst/Video/QuantifiedTeam2Printable.aspx?iTeamID=993&amp;iSeasonID=2020&amp;iGameSubTypeID=83&amp;offensive=0&amp;pergame=0" TargetMode="External"/><Relationship Id="rId626" Type="http://schemas.openxmlformats.org/officeDocument/2006/relationships/hyperlink" Target="https://www.synergysportstech.com/Synergy/Sport/Basketball/web/teamsst/Video/QuantifiedTeam2Printable.aspx?iTeamID=2344&amp;iSeasonID=2020&amp;iGameSubTypeID=83&amp;offensive=0&amp;pergame=0" TargetMode="External"/><Relationship Id="rId223" Type="http://schemas.openxmlformats.org/officeDocument/2006/relationships/hyperlink" Target="https://www.synergysportstech.com/Synergy/Sport/Basketball/web/teamsst/Video/QuantifiedTeam2Printable.aspx?iTeamID=2364&amp;iSeasonID=2020&amp;iGameSubTypeID=83&amp;offensive=1&amp;pergame=0" TargetMode="External"/><Relationship Id="rId430" Type="http://schemas.openxmlformats.org/officeDocument/2006/relationships/hyperlink" Target="https://www.synergysportstech.com/Synergy/Sport/Basketball/web/teamsst/Video/QuantifiedTeam2Printable.aspx?iTeamID=2170&amp;iSeasonID=2020&amp;iGameSubTypeID=83&amp;offensive=0&amp;pergame=0" TargetMode="External"/><Relationship Id="rId668" Type="http://schemas.openxmlformats.org/officeDocument/2006/relationships/hyperlink" Target="https://www.synergysportstech.com/Synergy/Sport/Basketball/web/teamsst/Video/QuantifiedTeam2Printable.aspx?iTeamID=2131&amp;iSeasonID=2020&amp;iGameSubTypeID=83&amp;offensive=0&amp;pergame=0" TargetMode="External"/><Relationship Id="rId18" Type="http://schemas.openxmlformats.org/officeDocument/2006/relationships/hyperlink" Target="https://www.synergysportstech.com/Synergy/Sport/Basketball/web/teamsst/Video/QuantifiedTeam2Printable.aspx?iTeamID=2217&amp;iSeasonID=2020&amp;iGameSubTypeID=83&amp;offensive=0&amp;pergame=0" TargetMode="External"/><Relationship Id="rId265" Type="http://schemas.openxmlformats.org/officeDocument/2006/relationships/hyperlink" Target="https://www.synergysportstech.com/Synergy/Sport/Basketball/web/teamsst/Video/QuantifiedTeam2Printable.aspx?iTeamID=2063&amp;iSeasonID=2020&amp;iGameSubTypeID=83&amp;offensive=1&amp;pergame=0" TargetMode="External"/><Relationship Id="rId472" Type="http://schemas.openxmlformats.org/officeDocument/2006/relationships/hyperlink" Target="https://www.synergysportstech.com/Synergy/Sport/Basketball/web/teamsst/Video/QuantifiedTeam2Printable.aspx?iTeamID=1000&amp;iSeasonID=2020&amp;iGameSubTypeID=83&amp;offensive=0&amp;pergame=0" TargetMode="External"/><Relationship Id="rId528" Type="http://schemas.openxmlformats.org/officeDocument/2006/relationships/hyperlink" Target="https://www.synergysportstech.com/Synergy/Sport/Basketball/web/teamsst/Video/QuantifiedTeam2Printable.aspx?iTeamID=963&amp;iSeasonID=2020&amp;iGameSubTypeID=83&amp;offensive=0&amp;pergame=0" TargetMode="External"/><Relationship Id="rId125" Type="http://schemas.openxmlformats.org/officeDocument/2006/relationships/hyperlink" Target="https://www.synergysportstech.com/Synergy/Sport/Basketball/web/teamsst/Video/QuantifiedTeam2Printable.aspx?iTeamID=2231&amp;iSeasonID=2020&amp;iGameSubTypeID=83&amp;offensive=1&amp;pergame=0" TargetMode="External"/><Relationship Id="rId167" Type="http://schemas.openxmlformats.org/officeDocument/2006/relationships/hyperlink" Target="https://www.synergysportstech.com/Synergy/Sport/Basketball/web/teamsst/Video/QuantifiedTeam2Printable.aspx?iTeamID=2244&amp;iSeasonID=2020&amp;iGameSubTypeID=83&amp;offensive=1&amp;pergame=0" TargetMode="External"/><Relationship Id="rId332" Type="http://schemas.openxmlformats.org/officeDocument/2006/relationships/hyperlink" Target="https://www.synergysportstech.com/Synergy/Sport/Basketball/web/teamsst/Video/QuantifiedTeam2Printable.aspx?iTeamID=2382&amp;iSeasonID=2020&amp;iGameSubTypeID=83&amp;offensive=0&amp;pergame=0" TargetMode="External"/><Relationship Id="rId374" Type="http://schemas.openxmlformats.org/officeDocument/2006/relationships/hyperlink" Target="https://www.synergysportstech.com/Synergy/Sport/Basketball/web/teamsst/Video/QuantifiedTeam2Printable.aspx?iTeamID=2230&amp;iSeasonID=2020&amp;iGameSubTypeID=83&amp;offensive=0&amp;pergame=0" TargetMode="External"/><Relationship Id="rId581" Type="http://schemas.openxmlformats.org/officeDocument/2006/relationships/hyperlink" Target="https://www.synergysportstech.com/Synergy/Sport/Basketball/web/teamsst/Video/QuantifiedTeam2Printable.aspx?iTeamID=994&amp;iSeasonID=2020&amp;iGameSubTypeID=83&amp;offensive=1&amp;pergame=0" TargetMode="External"/><Relationship Id="rId71" Type="http://schemas.openxmlformats.org/officeDocument/2006/relationships/hyperlink" Target="https://www.synergysportstech.com/Synergy/Sport/Basketball/web/teamsst/Video/QuantifiedTeam2Printable.aspx?iTeamID=2230&amp;iSeasonID=2020&amp;iGameSubTypeID=83&amp;offensive=1&amp;pergame=0" TargetMode="External"/><Relationship Id="rId234" Type="http://schemas.openxmlformats.org/officeDocument/2006/relationships/hyperlink" Target="https://www.synergysportstech.com/Synergy/Sport/Basketball/web/teamsst/Video/QuantifiedTeam2Printable.aspx?iTeamID=2351&amp;iSeasonID=2020&amp;iGameSubTypeID=83&amp;offensive=0&amp;pergame=0" TargetMode="External"/><Relationship Id="rId637" Type="http://schemas.openxmlformats.org/officeDocument/2006/relationships/hyperlink" Target="https://www.synergysportstech.com/Synergy/Sport/Basketball/web/teamsst/Video/QuantifiedTeam2Printable.aspx?iTeamID=2139&amp;iSeasonID=2020&amp;iGameSubTypeID=83&amp;offensive=1&amp;pergame=0" TargetMode="External"/><Relationship Id="rId679" Type="http://schemas.openxmlformats.org/officeDocument/2006/relationships/hyperlink" Target="https://www.synergysportstech.com/Synergy/Sport/Basketball/web/teamsst/Video/QuantifiedTeam2Printable.aspx?iTeamID=2238&amp;iSeasonID=2020&amp;iGameSubTypeID=83&amp;offensive=1&amp;pergame=0" TargetMode="External"/><Relationship Id="rId2" Type="http://schemas.openxmlformats.org/officeDocument/2006/relationships/hyperlink" Target="https://www.synergysportstech.com/Synergy/Sport/Basketball/web/teamsst/Video/QuantifiedTeam2Printable.aspx?iTeamID=2260&amp;iSeasonID=2020&amp;iGameSubTypeID=83&amp;offensive=0&amp;pergame=0" TargetMode="External"/><Relationship Id="rId29" Type="http://schemas.openxmlformats.org/officeDocument/2006/relationships/hyperlink" Target="https://www.synergysportstech.com/Synergy/Sport/Basketball/web/teamsst/Video/QuantifiedTeam2Printable.aspx?iTeamID=2237&amp;iSeasonID=2020&amp;iGameSubTypeID=83&amp;offensive=1&amp;pergame=0" TargetMode="External"/><Relationship Id="rId276" Type="http://schemas.openxmlformats.org/officeDocument/2006/relationships/hyperlink" Target="https://www.synergysportstech.com/Synergy/Sport/Basketball/web/teamsst/Video/QuantifiedTeam2Printable.aspx?iTeamID=2257&amp;iSeasonID=2020&amp;iGameSubTypeID=83&amp;offensive=0&amp;pergame=0" TargetMode="External"/><Relationship Id="rId441" Type="http://schemas.openxmlformats.org/officeDocument/2006/relationships/hyperlink" Target="https://www.synergysportstech.com/Synergy/Sport/Basketball/web/teamsst/Video/QuantifiedTeam2Printable.aspx?iTeamID=2303&amp;iSeasonID=2020&amp;iGameSubTypeID=83&amp;offensive=1&amp;pergame=0" TargetMode="External"/><Relationship Id="rId483" Type="http://schemas.openxmlformats.org/officeDocument/2006/relationships/hyperlink" Target="https://www.synergysportstech.com/Synergy/Sport/Basketball/web/teamsst/Video/QuantifiedTeam2Printable.aspx?iTeamID=2095&amp;iSeasonID=2020&amp;iGameSubTypeID=83&amp;offensive=1&amp;pergame=0" TargetMode="External"/><Relationship Id="rId539" Type="http://schemas.openxmlformats.org/officeDocument/2006/relationships/hyperlink" Target="https://www.synergysportstech.com/Synergy/Sport/Basketball/web/teamsst/Video/QuantifiedTeam2Printable.aspx?iTeamID=2117&amp;iSeasonID=2020&amp;iGameSubTypeID=83&amp;offensive=1&amp;pergame=0" TargetMode="External"/><Relationship Id="rId40" Type="http://schemas.openxmlformats.org/officeDocument/2006/relationships/hyperlink" Target="https://www.synergysportstech.com/Synergy/Sport/Basketball/web/teamsst/Video/QuantifiedTeam2Printable.aspx?iTeamID=2151&amp;iSeasonID=2020&amp;iGameSubTypeID=83&amp;offensive=0&amp;pergame=0" TargetMode="External"/><Relationship Id="rId136" Type="http://schemas.openxmlformats.org/officeDocument/2006/relationships/hyperlink" Target="https://www.synergysportstech.com/Synergy/Sport/Basketball/web/teamsst/Video/QuantifiedTeam2Printable.aspx?iTeamID=2165&amp;iSeasonID=2020&amp;iGameSubTypeID=83&amp;offensive=0&amp;pergame=0" TargetMode="External"/><Relationship Id="rId178" Type="http://schemas.openxmlformats.org/officeDocument/2006/relationships/hyperlink" Target="https://www.synergysportstech.com/Synergy/Sport/Basketball/web/teamsst/Video/QuantifiedTeam2Printable.aspx?iTeamID=2401&amp;iSeasonID=2020&amp;iGameSubTypeID=83&amp;offensive=0&amp;pergame=0" TargetMode="External"/><Relationship Id="rId301" Type="http://schemas.openxmlformats.org/officeDocument/2006/relationships/hyperlink" Target="https://www.synergysportstech.com/Synergy/Sport/Basketball/web/teamsst/Video/QuantifiedTeam2Printable.aspx?iTeamID=2203&amp;iSeasonID=2020&amp;iGameSubTypeID=83&amp;offensive=1&amp;pergame=0" TargetMode="External"/><Relationship Id="rId343" Type="http://schemas.openxmlformats.org/officeDocument/2006/relationships/hyperlink" Target="https://www.synergysportstech.com/Synergy/Sport/Basketball/web/teamsst/Video/QuantifiedTeam2Printable.aspx?iTeamID=2153&amp;iSeasonID=2020&amp;iGameSubTypeID=83&amp;offensive=1&amp;pergame=0" TargetMode="External"/><Relationship Id="rId550" Type="http://schemas.openxmlformats.org/officeDocument/2006/relationships/hyperlink" Target="https://www.synergysportstech.com/Synergy/Sport/Basketball/web/teamsst/Video/QuantifiedTeam2Printable.aspx?iTeamID=2137&amp;iSeasonID=2020&amp;iGameSubTypeID=83&amp;offensive=0&amp;pergame=0" TargetMode="External"/><Relationship Id="rId82" Type="http://schemas.openxmlformats.org/officeDocument/2006/relationships/hyperlink" Target="https://www.synergysportstech.com/Synergy/Sport/Basketball/web/teamsst/Video/QuantifiedTeam2Printable.aspx?iTeamID=2159&amp;iSeasonID=2020&amp;iGameSubTypeID=83&amp;offensive=0&amp;pergame=0" TargetMode="External"/><Relationship Id="rId203" Type="http://schemas.openxmlformats.org/officeDocument/2006/relationships/hyperlink" Target="https://www.synergysportstech.com/Synergy/Sport/Basketball/web/teamsst/Video/QuantifiedTeam2Printable.aspx?iTeamID=2140&amp;iSeasonID=2020&amp;iGameSubTypeID=83&amp;offensive=1&amp;pergame=0" TargetMode="External"/><Relationship Id="rId385" Type="http://schemas.openxmlformats.org/officeDocument/2006/relationships/hyperlink" Target="https://www.synergysportstech.com/Synergy/Sport/Basketball/web/teamsst/Video/QuantifiedTeam2Printable.aspx?iTeamID=2394&amp;iSeasonID=2020&amp;iGameSubTypeID=83&amp;offensive=1&amp;pergame=0" TargetMode="External"/><Relationship Id="rId592" Type="http://schemas.openxmlformats.org/officeDocument/2006/relationships/hyperlink" Target="https://www.synergysportstech.com/Synergy/Sport/Basketball/web/teamsst/Video/QuantifiedTeam2Printable.aspx?iTeamID=2235&amp;iSeasonID=2020&amp;iGameSubTypeID=83&amp;offensive=0&amp;pergame=0" TargetMode="External"/><Relationship Id="rId606" Type="http://schemas.openxmlformats.org/officeDocument/2006/relationships/hyperlink" Target="https://www.synergysportstech.com/Synergy/Sport/Basketball/web/teamsst/Video/QuantifiedTeam2Printable.aspx?iTeamID=2080&amp;iSeasonID=2020&amp;iGameSubTypeID=83&amp;offensive=0&amp;pergame=0" TargetMode="External"/><Relationship Id="rId648" Type="http://schemas.openxmlformats.org/officeDocument/2006/relationships/hyperlink" Target="https://www.synergysportstech.com/Synergy/Sport/Basketball/web/teamsst/Video/QuantifiedTeam2Printable.aspx?iTeamID=2372&amp;iSeasonID=2020&amp;iGameSubTypeID=83&amp;offensive=0&amp;pergame=0" TargetMode="External"/><Relationship Id="rId245" Type="http://schemas.openxmlformats.org/officeDocument/2006/relationships/hyperlink" Target="https://www.synergysportstech.com/Synergy/Sport/Basketball/web/teamsst/Video/QuantifiedTeam2Printable.aspx?iTeamID=1318&amp;iSeasonID=2020&amp;iGameSubTypeID=83&amp;offensive=1&amp;pergame=0" TargetMode="External"/><Relationship Id="rId287" Type="http://schemas.openxmlformats.org/officeDocument/2006/relationships/hyperlink" Target="https://www.synergysportstech.com/Synergy/Sport/Basketball/web/teamsst/Video/QuantifiedTeam2Printable.aspx?iTeamID=2274&amp;iSeasonID=2020&amp;iGameSubTypeID=83&amp;offensive=1&amp;pergame=0" TargetMode="External"/><Relationship Id="rId410" Type="http://schemas.openxmlformats.org/officeDocument/2006/relationships/hyperlink" Target="https://www.synergysportstech.com/Synergy/Sport/Basketball/web/teamsst/Video/QuantifiedTeam2Printable.aspx?iTeamID=982&amp;iSeasonID=2020&amp;iGameSubTypeID=83&amp;offensive=0&amp;pergame=0" TargetMode="External"/><Relationship Id="rId452" Type="http://schemas.openxmlformats.org/officeDocument/2006/relationships/hyperlink" Target="https://www.synergysportstech.com/Synergy/Sport/Basketball/web/teamsst/Video/QuantifiedTeam2Printable.aspx?iTeamID=2268&amp;iSeasonID=2020&amp;iGameSubTypeID=83&amp;offensive=0&amp;pergame=0" TargetMode="External"/><Relationship Id="rId494" Type="http://schemas.openxmlformats.org/officeDocument/2006/relationships/hyperlink" Target="https://www.synergysportstech.com/Synergy/Sport/Basketball/web/teamsst/Video/QuantifiedTeam2Printable.aspx?iTeamID=2195&amp;iSeasonID=2020&amp;iGameSubTypeID=83&amp;offensive=0&amp;pergame=0" TargetMode="External"/><Relationship Id="rId508" Type="http://schemas.openxmlformats.org/officeDocument/2006/relationships/hyperlink" Target="https://www.synergysportstech.com/Synergy/Sport/Basketball/web/teamsst/Video/QuantifiedTeam2Printable.aspx?iTeamID=2286&amp;iSeasonID=2020&amp;iGameSubTypeID=83&amp;offensive=0&amp;pergame=0" TargetMode="External"/><Relationship Id="rId105" Type="http://schemas.openxmlformats.org/officeDocument/2006/relationships/hyperlink" Target="https://www.synergysportstech.com/Synergy/Sport/Basketball/web/teamsst/Video/QuantifiedTeam2Printable.aspx?iTeamID=2090&amp;iSeasonID=2020&amp;iGameSubTypeID=83&amp;offensive=1&amp;pergame=0" TargetMode="External"/><Relationship Id="rId147" Type="http://schemas.openxmlformats.org/officeDocument/2006/relationships/hyperlink" Target="https://www.synergysportstech.com/Synergy/Sport/Basketball/web/teamsst/Video/QuantifiedTeam2Printable.aspx?iTeamID=2250&amp;iSeasonID=2020&amp;iGameSubTypeID=83&amp;offensive=1&amp;pergame=0" TargetMode="External"/><Relationship Id="rId312" Type="http://schemas.openxmlformats.org/officeDocument/2006/relationships/hyperlink" Target="https://www.synergysportstech.com/Synergy/Sport/Basketball/web/teamsst/Video/QuantifiedTeam2Printable.aspx?iTeamID=2211&amp;iSeasonID=2020&amp;iGameSubTypeID=83&amp;offensive=0&amp;pergame=0" TargetMode="External"/><Relationship Id="rId354" Type="http://schemas.openxmlformats.org/officeDocument/2006/relationships/hyperlink" Target="https://www.synergysportstech.com/Synergy/Sport/Basketball/web/teamsst/Video/QuantifiedTeam2Printable.aspx?iTeamID=2164&amp;iSeasonID=2020&amp;iGameSubTypeID=83&amp;offensive=0&amp;pergame=0" TargetMode="External"/><Relationship Id="rId51" Type="http://schemas.openxmlformats.org/officeDocument/2006/relationships/hyperlink" Target="https://www.synergysportstech.com/Synergy/Sport/Basketball/web/teamsst/Video/QuantifiedTeam2Printable.aspx?iTeamID=2165&amp;iSeasonID=2020&amp;iGameSubTypeID=83&amp;offensive=1&amp;pergame=0" TargetMode="External"/><Relationship Id="rId93" Type="http://schemas.openxmlformats.org/officeDocument/2006/relationships/hyperlink" Target="https://www.synergysportstech.com/Synergy/Sport/Basketball/web/teamsst/Video/QuantifiedTeam2Printable.aspx?iTeamID=2275&amp;iSeasonID=2020&amp;iGameSubTypeID=83&amp;offensive=1&amp;pergame=0" TargetMode="External"/><Relationship Id="rId189" Type="http://schemas.openxmlformats.org/officeDocument/2006/relationships/hyperlink" Target="https://www.synergysportstech.com/Synergy/Sport/Basketball/web/teamsst/Video/QuantifiedTeam2Printable.aspx?iTeamID=2072&amp;iSeasonID=2020&amp;iGameSubTypeID=83&amp;offensive=1&amp;pergame=0" TargetMode="External"/><Relationship Id="rId396" Type="http://schemas.openxmlformats.org/officeDocument/2006/relationships/hyperlink" Target="https://www.synergysportstech.com/Synergy/Sport/Basketball/web/teamsst/Video/QuantifiedTeam2Printable.aspx?iTeamID=2092&amp;iSeasonID=2020&amp;iGameSubTypeID=83&amp;offensive=0&amp;pergame=0" TargetMode="External"/><Relationship Id="rId561" Type="http://schemas.openxmlformats.org/officeDocument/2006/relationships/hyperlink" Target="https://www.synergysportstech.com/Synergy/Sport/Basketball/web/teamsst/Video/QuantifiedTeam2Printable.aspx?iTeamID=2184&amp;iSeasonID=2020&amp;iGameSubTypeID=83&amp;offensive=1&amp;pergame=0" TargetMode="External"/><Relationship Id="rId617" Type="http://schemas.openxmlformats.org/officeDocument/2006/relationships/hyperlink" Target="https://www.synergysportstech.com/Synergy/Sport/Basketball/web/teamsst/Video/QuantifiedTeam2Printable.aspx?iTeamID=2067&amp;iSeasonID=2020&amp;iGameSubTypeID=83&amp;offensive=1&amp;pergame=0" TargetMode="External"/><Relationship Id="rId659" Type="http://schemas.openxmlformats.org/officeDocument/2006/relationships/hyperlink" Target="https://www.synergysportstech.com/Synergy/Sport/Basketball/web/teamsst/Video/QuantifiedTeam2Printable.aspx?iTeamID=2397&amp;iSeasonID=2020&amp;iGameSubTypeID=83&amp;offensive=1&amp;pergame=0" TargetMode="External"/><Relationship Id="rId214" Type="http://schemas.openxmlformats.org/officeDocument/2006/relationships/hyperlink" Target="https://www.synergysportstech.com/Synergy/Sport/Basketball/web/teamsst/Video/QuantifiedTeam2Printable.aspx?iTeamID=2233&amp;iSeasonID=2020&amp;iGameSubTypeID=83&amp;offensive=0&amp;pergame=0" TargetMode="External"/><Relationship Id="rId256" Type="http://schemas.openxmlformats.org/officeDocument/2006/relationships/hyperlink" Target="https://www.synergysportstech.com/Synergy/Sport/Basketball/web/teamsst/Video/QuantifiedTeam2Printable.aspx?iTeamID=2099&amp;iSeasonID=2020&amp;iGameSubTypeID=83&amp;offensive=0&amp;pergame=0" TargetMode="External"/><Relationship Id="rId298" Type="http://schemas.openxmlformats.org/officeDocument/2006/relationships/hyperlink" Target="https://www.synergysportstech.com/Synergy/Sport/Basketball/web/teamsst/Video/QuantifiedTeam2Printable.aspx?iTeamID=2156&amp;iSeasonID=2020&amp;iGameSubTypeID=83&amp;offensive=0&amp;pergame=0" TargetMode="External"/><Relationship Id="rId421" Type="http://schemas.openxmlformats.org/officeDocument/2006/relationships/hyperlink" Target="https://www.synergysportstech.com/Synergy/Sport/Basketball/web/teamsst/Video/QuantifiedTeam2Printable.aspx?iTeamID=2211&amp;iSeasonID=2020&amp;iGameSubTypeID=83&amp;offensive=1&amp;pergame=0" TargetMode="External"/><Relationship Id="rId463" Type="http://schemas.openxmlformats.org/officeDocument/2006/relationships/hyperlink" Target="https://www.synergysportstech.com/Synergy/Sport/Basketball/web/teamsst/Video/QuantifiedTeam2Printable.aspx?iTeamID=2373&amp;iSeasonID=2020&amp;iGameSubTypeID=83&amp;offensive=1&amp;pergame=0" TargetMode="External"/><Relationship Id="rId519" Type="http://schemas.openxmlformats.org/officeDocument/2006/relationships/hyperlink" Target="https://www.synergysportstech.com/Synergy/Sport/Basketball/web/teamsst/Video/QuantifiedTeam2Printable.aspx?iTeamID=2401&amp;iSeasonID=2020&amp;iGameSubTypeID=83&amp;offensive=1&amp;pergame=0" TargetMode="External"/><Relationship Id="rId670" Type="http://schemas.openxmlformats.org/officeDocument/2006/relationships/hyperlink" Target="https://www.synergysportstech.com/Synergy/Sport/Basketball/web/teamsst/Video/QuantifiedTeam2Printable.aspx?iTeamID=3138&amp;iSeasonID=2020&amp;iGameSubTypeID=83&amp;offensive=0&amp;pergame=0" TargetMode="External"/><Relationship Id="rId116" Type="http://schemas.openxmlformats.org/officeDocument/2006/relationships/hyperlink" Target="https://www.synergysportstech.com/Synergy/Sport/Basketball/web/teamsst/Video/QuantifiedTeam2Printable.aspx?iTeamID=2309&amp;iSeasonID=2020&amp;iGameSubTypeID=83&amp;offensive=0&amp;pergame=0" TargetMode="External"/><Relationship Id="rId158" Type="http://schemas.openxmlformats.org/officeDocument/2006/relationships/hyperlink" Target="https://www.synergysportstech.com/Synergy/Sport/Basketball/web/teamsst/Video/QuantifiedTeam2Printable.aspx?iTeamID=2369&amp;iSeasonID=2020&amp;iGameSubTypeID=83&amp;offensive=0&amp;pergame=0" TargetMode="External"/><Relationship Id="rId323" Type="http://schemas.openxmlformats.org/officeDocument/2006/relationships/hyperlink" Target="https://www.synergysportstech.com/Synergy/Sport/Basketball/web/teamsst/Video/QuantifiedTeam2Printable.aspx?iTeamID=2741&amp;iSeasonID=2020&amp;iGameSubTypeID=83&amp;offensive=1&amp;pergame=0" TargetMode="External"/><Relationship Id="rId530" Type="http://schemas.openxmlformats.org/officeDocument/2006/relationships/hyperlink" Target="https://www.synergysportstech.com/Synergy/Sport/Basketball/web/teamsst/Video/QuantifiedTeam2Printable.aspx?iTeamID=2201&amp;iSeasonID=2020&amp;iGameSubTypeID=83&amp;offensive=0&amp;pergame=0" TargetMode="External"/><Relationship Id="rId20" Type="http://schemas.openxmlformats.org/officeDocument/2006/relationships/hyperlink" Target="https://www.synergysportstech.com/Synergy/Sport/Basketball/web/teamsst/Video/QuantifiedTeam2Printable.aspx?iTeamID=2176&amp;iSeasonID=2020&amp;iGameSubTypeID=83&amp;offensive=0&amp;pergame=0" TargetMode="External"/><Relationship Id="rId62" Type="http://schemas.openxmlformats.org/officeDocument/2006/relationships/hyperlink" Target="https://www.synergysportstech.com/Synergy/Sport/Basketball/web/teamsst/Video/QuantifiedTeam2Printable.aspx?iTeamID=974&amp;iSeasonID=2020&amp;iGameSubTypeID=83&amp;offensive=0&amp;pergame=0" TargetMode="External"/><Relationship Id="rId365" Type="http://schemas.openxmlformats.org/officeDocument/2006/relationships/hyperlink" Target="https://www.synergysportstech.com/Synergy/Sport/Basketball/web/teamsst/Video/QuantifiedTeam2Printable.aspx?iTeamID=2079&amp;iSeasonID=2020&amp;iGameSubTypeID=83&amp;offensive=1&amp;pergame=0" TargetMode="External"/><Relationship Id="rId572" Type="http://schemas.openxmlformats.org/officeDocument/2006/relationships/hyperlink" Target="https://www.synergysportstech.com/Synergy/Sport/Basketball/web/teamsst/Video/QuantifiedTeam2Printable.aspx?iTeamID=2308&amp;iSeasonID=2020&amp;iGameSubTypeID=83&amp;offensive=0&amp;pergame=0" TargetMode="External"/><Relationship Id="rId628" Type="http://schemas.openxmlformats.org/officeDocument/2006/relationships/hyperlink" Target="https://www.synergysportstech.com/Synergy/Sport/Basketball/web/teamsst/Video/QuantifiedTeam2Printable.aspx?iTeamID=2280&amp;iSeasonID=2020&amp;iGameSubTypeID=83&amp;offensive=0&amp;pergame=0" TargetMode="External"/><Relationship Id="rId225" Type="http://schemas.openxmlformats.org/officeDocument/2006/relationships/hyperlink" Target="https://www.synergysportstech.com/Synergy/Sport/Basketball/web/teamsst/Video/QuantifiedTeam2Printable.aspx?iTeamID=2367&amp;iSeasonID=2020&amp;iGameSubTypeID=83&amp;offensive=1&amp;pergame=0" TargetMode="External"/><Relationship Id="rId267" Type="http://schemas.openxmlformats.org/officeDocument/2006/relationships/hyperlink" Target="https://www.synergysportstech.com/Synergy/Sport/Basketball/web/teamsst/Video/QuantifiedTeam2Printable.aspx?iTeamID=2350&amp;iSeasonID=2020&amp;iGameSubTypeID=83&amp;offensive=1&amp;pergame=0" TargetMode="External"/><Relationship Id="rId432" Type="http://schemas.openxmlformats.org/officeDocument/2006/relationships/hyperlink" Target="https://www.synergysportstech.com/Synergy/Sport/Basketball/web/teamsst/Video/QuantifiedTeam2Printable.aspx?iTeamID=2089&amp;iSeasonID=2020&amp;iGameSubTypeID=83&amp;offensive=0&amp;pergame=0" TargetMode="External"/><Relationship Id="rId474" Type="http://schemas.openxmlformats.org/officeDocument/2006/relationships/hyperlink" Target="https://www.synergysportstech.com/Synergy/Sport/Basketball/web/teamsst/Video/QuantifiedTeam2Printable.aspx?iTeamID=2310&amp;iSeasonID=2020&amp;iGameSubTypeID=83&amp;offensive=0&amp;pergame=0" TargetMode="External"/><Relationship Id="rId127" Type="http://schemas.openxmlformats.org/officeDocument/2006/relationships/hyperlink" Target="https://www.synergysportstech.com/Synergy/Sport/Basketball/web/teamsst/Video/QuantifiedTeam2Printable.aspx?iTeamID=2240&amp;iSeasonID=2020&amp;iGameSubTypeID=83&amp;offensive=1&amp;pergame=0" TargetMode="External"/><Relationship Id="rId681" Type="http://schemas.openxmlformats.org/officeDocument/2006/relationships/hyperlink" Target="https://www.synergysportstech.com/Synergy/Sport/Basketball/web/teamsst/Video/QuantifiedTeam2Printable.aspx?iTeamID=2111&amp;iSeasonID=2020&amp;iGameSubTypeID=83&amp;offensive=1&amp;pergame=0" TargetMode="External"/><Relationship Id="rId31" Type="http://schemas.openxmlformats.org/officeDocument/2006/relationships/hyperlink" Target="https://www.synergysportstech.com/Synergy/Sport/Basketball/web/teamsst/Video/QuantifiedTeam2Printable.aspx?iTeamID=2171&amp;iSeasonID=2020&amp;iGameSubTypeID=83&amp;offensive=1&amp;pergame=0" TargetMode="External"/><Relationship Id="rId73" Type="http://schemas.openxmlformats.org/officeDocument/2006/relationships/hyperlink" Target="https://www.synergysportstech.com/Synergy/Sport/Basketball/web/teamsst/Video/QuantifiedTeam2Printable.aspx?iTeamID=2314&amp;iSeasonID=2020&amp;iGameSubTypeID=83&amp;offensive=1&amp;pergame=0" TargetMode="External"/><Relationship Id="rId169" Type="http://schemas.openxmlformats.org/officeDocument/2006/relationships/hyperlink" Target="https://www.synergysportstech.com/Synergy/Sport/Basketball/web/teamsst/Video/QuantifiedTeam2Printable.aspx?iTeamID=2066&amp;iSeasonID=2020&amp;iGameSubTypeID=83&amp;offensive=1&amp;pergame=0" TargetMode="External"/><Relationship Id="rId334" Type="http://schemas.openxmlformats.org/officeDocument/2006/relationships/hyperlink" Target="https://www.synergysportstech.com/Synergy/Sport/Basketball/web/teamsst/Video/QuantifiedTeam2Printable.aspx?iTeamID=2375&amp;iSeasonID=2020&amp;iGameSubTypeID=83&amp;offensive=0&amp;pergame=0" TargetMode="External"/><Relationship Id="rId376" Type="http://schemas.openxmlformats.org/officeDocument/2006/relationships/hyperlink" Target="https://www.synergysportstech.com/Synergy/Sport/Basketball/web/teamsst/Video/QuantifiedTeam2Printable.aspx?iTeamID=2394&amp;iSeasonID=2020&amp;iGameSubTypeID=83&amp;offensive=0&amp;pergame=0" TargetMode="External"/><Relationship Id="rId541" Type="http://schemas.openxmlformats.org/officeDocument/2006/relationships/hyperlink" Target="https://www.synergysportstech.com/Synergy/Sport/Basketball/web/teamsst/Video/QuantifiedTeam2Printable.aspx?iTeamID=2179&amp;iSeasonID=2020&amp;iGameSubTypeID=83&amp;offensive=1&amp;pergame=0" TargetMode="External"/><Relationship Id="rId583" Type="http://schemas.openxmlformats.org/officeDocument/2006/relationships/hyperlink" Target="https://www.synergysportstech.com/Synergy/Sport/Basketball/web/teamsst/Video/QuantifiedTeam2Printable.aspx?iTeamID=2157&amp;iSeasonID=2020&amp;iGameSubTypeID=83&amp;offensive=1&amp;pergame=0" TargetMode="External"/><Relationship Id="rId639" Type="http://schemas.openxmlformats.org/officeDocument/2006/relationships/hyperlink" Target="https://www.synergysportstech.com/Synergy/Sport/Basketball/web/teamsst/Video/QuantifiedTeam2Printable.aspx?iTeamID=963&amp;iSeasonID=2020&amp;iGameSubTypeID=83&amp;offensive=1&amp;pergame=0" TargetMode="External"/><Relationship Id="rId4" Type="http://schemas.openxmlformats.org/officeDocument/2006/relationships/hyperlink" Target="https://www.synergysportstech.com/Synergy/Sport/Basketball/web/teamsst/Video/QuantifiedTeam2Printable.aspx?iTeamID=2339&amp;iSeasonID=2020&amp;iGameSubTypeID=83&amp;offensive=0&amp;pergame=0" TargetMode="External"/><Relationship Id="rId180" Type="http://schemas.openxmlformats.org/officeDocument/2006/relationships/hyperlink" Target="https://www.synergysportstech.com/Synergy/Sport/Basketball/web/teamsst/Video/QuantifiedTeam2Printable.aspx?iTeamID=987&amp;iSeasonID=2020&amp;iGameSubTypeID=83&amp;offensive=0&amp;pergame=0" TargetMode="External"/><Relationship Id="rId236" Type="http://schemas.openxmlformats.org/officeDocument/2006/relationships/hyperlink" Target="https://www.synergysportstech.com/Synergy/Sport/Basketball/web/teamsst/Video/QuantifiedTeam2Printable.aspx?iTeamID=2272&amp;iSeasonID=2020&amp;iGameSubTypeID=83&amp;offensive=0&amp;pergame=0" TargetMode="External"/><Relationship Id="rId278" Type="http://schemas.openxmlformats.org/officeDocument/2006/relationships/hyperlink" Target="https://www.synergysportstech.com/Synergy/Sport/Basketball/web/teamsst/Video/QuantifiedTeam2Printable.aspx?iTeamID=2337&amp;iSeasonID=2020&amp;iGameSubTypeID=83&amp;offensive=0&amp;pergame=0" TargetMode="External"/><Relationship Id="rId401" Type="http://schemas.openxmlformats.org/officeDocument/2006/relationships/hyperlink" Target="https://www.synergysportstech.com/Synergy/Sport/Basketball/web/teamsst/Video/QuantifiedTeam2Printable.aspx?iTeamID=2101&amp;iSeasonID=2020&amp;iGameSubTypeID=83&amp;offensive=1&amp;pergame=0" TargetMode="External"/><Relationship Id="rId443" Type="http://schemas.openxmlformats.org/officeDocument/2006/relationships/hyperlink" Target="https://www.synergysportstech.com/Synergy/Sport/Basketball/web/teamsst/Video/QuantifiedTeam2Printable.aspx?iTeamID=2341&amp;iSeasonID=2020&amp;iGameSubTypeID=83&amp;offensive=1&amp;pergame=0" TargetMode="External"/><Relationship Id="rId650" Type="http://schemas.openxmlformats.org/officeDocument/2006/relationships/hyperlink" Target="https://www.synergysportstech.com/Synergy/Sport/Basketball/web/teamsst/Video/QuantifiedTeam2Printable.aspx?iTeamID=2285&amp;iSeasonID=2020&amp;iGameSubTypeID=83&amp;offensive=0&amp;pergame=0" TargetMode="External"/><Relationship Id="rId303" Type="http://schemas.openxmlformats.org/officeDocument/2006/relationships/hyperlink" Target="https://www.synergysportstech.com/Synergy/Sport/Basketball/web/teamsst/Video/QuantifiedTeam2Printable.aspx?iTeamID=978&amp;iSeasonID=2020&amp;iGameSubTypeID=83&amp;offensive=1&amp;pergame=0" TargetMode="External"/><Relationship Id="rId485" Type="http://schemas.openxmlformats.org/officeDocument/2006/relationships/hyperlink" Target="https://www.synergysportstech.com/Synergy/Sport/Basketball/web/teamsst/Video/QuantifiedTeam2Printable.aspx?iTeamID=2287&amp;iSeasonID=2020&amp;iGameSubTypeID=83&amp;offensive=1&amp;pergame=0" TargetMode="External"/><Relationship Id="rId42" Type="http://schemas.openxmlformats.org/officeDocument/2006/relationships/hyperlink" Target="https://www.synergysportstech.com/Synergy/Sport/Basketball/web/teamsst/Video/QuantifiedTeam2Printable.aspx?iTeamID=2161&amp;iSeasonID=2020&amp;iGameSubTypeID=83&amp;offensive=0&amp;pergame=0" TargetMode="External"/><Relationship Id="rId84" Type="http://schemas.openxmlformats.org/officeDocument/2006/relationships/hyperlink" Target="https://www.synergysportstech.com/Synergy/Sport/Basketball/web/teamsst/Video/QuantifiedTeam2Printable.aspx?iTeamID=2093&amp;iSeasonID=2020&amp;iGameSubTypeID=83&amp;offensive=0&amp;pergame=0" TargetMode="External"/><Relationship Id="rId138" Type="http://schemas.openxmlformats.org/officeDocument/2006/relationships/hyperlink" Target="https://www.synergysportstech.com/Synergy/Sport/Basketball/web/teamsst/Video/QuantifiedTeam2Printable.aspx?iTeamID=2327&amp;iSeasonID=2020&amp;iGameSubTypeID=83&amp;offensive=0&amp;pergame=0" TargetMode="External"/><Relationship Id="rId345" Type="http://schemas.openxmlformats.org/officeDocument/2006/relationships/hyperlink" Target="https://www.synergysportstech.com/Synergy/Sport/Basketball/web/teamsst/Video/QuantifiedTeam2Printable.aspx?iTeamID=2378&amp;iSeasonID=2020&amp;iGameSubTypeID=83&amp;offensive=1&amp;pergame=0" TargetMode="External"/><Relationship Id="rId387" Type="http://schemas.openxmlformats.org/officeDocument/2006/relationships/hyperlink" Target="https://www.synergysportstech.com/Synergy/Sport/Basketball/web/teamsst/Video/QuantifiedTeam2Printable.aspx?iTeamID=2621&amp;iSeasonID=2020&amp;iGameSubTypeID=83&amp;offensive=1&amp;pergame=0" TargetMode="External"/><Relationship Id="rId510" Type="http://schemas.openxmlformats.org/officeDocument/2006/relationships/hyperlink" Target="https://www.synergysportstech.com/Synergy/Sport/Basketball/web/teamsst/Video/QuantifiedTeam2Printable.aspx?iTeamID=2275&amp;iSeasonID=2020&amp;iGameSubTypeID=83&amp;offensive=0&amp;pergame=0" TargetMode="External"/><Relationship Id="rId552" Type="http://schemas.openxmlformats.org/officeDocument/2006/relationships/hyperlink" Target="https://www.synergysportstech.com/Synergy/Sport/Basketball/web/teamsst/Video/QuantifiedTeam2Printable.aspx?iTeamID=2074&amp;iSeasonID=2020&amp;iGameSubTypeID=83&amp;offensive=0&amp;pergame=0" TargetMode="External"/><Relationship Id="rId594" Type="http://schemas.openxmlformats.org/officeDocument/2006/relationships/hyperlink" Target="https://www.synergysportstech.com/Synergy/Sport/Basketball/web/teamsst/Video/QuantifiedTeam2Printable.aspx?iTeamID=2288&amp;iSeasonID=2020&amp;iGameSubTypeID=83&amp;offensive=0&amp;pergame=0" TargetMode="External"/><Relationship Id="rId608" Type="http://schemas.openxmlformats.org/officeDocument/2006/relationships/hyperlink" Target="https://www.synergysportstech.com/Synergy/Sport/Basketball/web/teamsst/Video/QuantifiedTeam2Printable.aspx?iTeamID=2621&amp;iSeasonID=2020&amp;iGameSubTypeID=83&amp;offensive=0&amp;pergame=0" TargetMode="External"/><Relationship Id="rId191" Type="http://schemas.openxmlformats.org/officeDocument/2006/relationships/hyperlink" Target="https://www.synergysportstech.com/Synergy/Sport/Basketball/web/teamsst/Video/QuantifiedTeam2Printable.aspx?iTeamID=997&amp;iSeasonID=2020&amp;iGameSubTypeID=83&amp;offensive=1&amp;pergame=0" TargetMode="External"/><Relationship Id="rId205" Type="http://schemas.openxmlformats.org/officeDocument/2006/relationships/hyperlink" Target="https://www.synergysportstech.com/Synergy/Sport/Basketball/web/teamsst/Video/QuantifiedTeam2Printable.aspx?iTeamID=2288&amp;iSeasonID=2020&amp;iGameSubTypeID=83&amp;offensive=1&amp;pergame=0" TargetMode="External"/><Relationship Id="rId247" Type="http://schemas.openxmlformats.org/officeDocument/2006/relationships/hyperlink" Target="https://www.synergysportstech.com/Synergy/Sport/Basketball/web/teamsst/Video/QuantifiedTeam2Printable.aspx?iTeamID=2334&amp;iSeasonID=2020&amp;iGameSubTypeID=83&amp;offensive=1&amp;pergame=0" TargetMode="External"/><Relationship Id="rId412" Type="http://schemas.openxmlformats.org/officeDocument/2006/relationships/hyperlink" Target="https://www.synergysportstech.com/Synergy/Sport/Basketball/web/teamsst/Video/QuantifiedTeam2Printable.aspx?iTeamID=2227&amp;iSeasonID=2020&amp;iGameSubTypeID=83&amp;offensive=0&amp;pergame=0" TargetMode="External"/><Relationship Id="rId107" Type="http://schemas.openxmlformats.org/officeDocument/2006/relationships/hyperlink" Target="https://www.synergysportstech.com/Synergy/Sport/Basketball/web/teamsst/Video/QuantifiedTeam2Printable.aspx?iTeamID=2365&amp;iSeasonID=2020&amp;iGameSubTypeID=83&amp;offensive=1&amp;pergame=0" TargetMode="External"/><Relationship Id="rId289" Type="http://schemas.openxmlformats.org/officeDocument/2006/relationships/hyperlink" Target="https://www.synergysportstech.com/Synergy/Sport/Basketball/web/teamsst/Video/QuantifiedTeam2Printable.aspx?iTeamID=2391&amp;iSeasonID=2020&amp;iGameSubTypeID=83&amp;offensive=1&amp;pergame=0" TargetMode="External"/><Relationship Id="rId454" Type="http://schemas.openxmlformats.org/officeDocument/2006/relationships/hyperlink" Target="https://www.synergysportstech.com/Synergy/Sport/Basketball/web/teamsst/Video/QuantifiedTeam2Printable.aspx?iTeamID=2231&amp;iSeasonID=2020&amp;iGameSubTypeID=83&amp;offensive=0&amp;pergame=0" TargetMode="External"/><Relationship Id="rId496" Type="http://schemas.openxmlformats.org/officeDocument/2006/relationships/hyperlink" Target="https://www.synergysportstech.com/Synergy/Sport/Basketball/web/teamsst/Video/QuantifiedTeam2Printable.aspx?iTeamID=2098&amp;iSeasonID=2020&amp;iGameSubTypeID=83&amp;offensive=0&amp;pergame=0" TargetMode="External"/><Relationship Id="rId661" Type="http://schemas.openxmlformats.org/officeDocument/2006/relationships/hyperlink" Target="https://www.synergysportstech.com/Synergy/Sport/Basketball/web/teamsst/Video/QuantifiedTeam2Printable.aspx?iTeamID=2678&amp;iSeasonID=2020&amp;iGameSubTypeID=83&amp;offensive=1&amp;pergame=0" TargetMode="External"/><Relationship Id="rId11" Type="http://schemas.openxmlformats.org/officeDocument/2006/relationships/hyperlink" Target="https://www.synergysportstech.com/Synergy/Sport/Basketball/web/teamsst/Video/QuantifiedTeam2Printable.aspx?iTeamID=965&amp;iSeasonID=2020&amp;iGameSubTypeID=83&amp;offensive=1&amp;pergame=0" TargetMode="External"/><Relationship Id="rId53" Type="http://schemas.openxmlformats.org/officeDocument/2006/relationships/hyperlink" Target="https://www.synergysportstech.com/Synergy/Sport/Basketball/web/teamsst/Video/QuantifiedTeam2Printable.aspx?iTeamID=2281&amp;iSeasonID=2020&amp;iGameSubTypeID=83&amp;offensive=1&amp;pergame=0" TargetMode="External"/><Relationship Id="rId149" Type="http://schemas.openxmlformats.org/officeDocument/2006/relationships/hyperlink" Target="https://www.synergysportstech.com/Synergy/Sport/Basketball/web/teamsst/Video/QuantifiedTeam2Printable.aspx?iTeamID=2262&amp;iSeasonID=2020&amp;iGameSubTypeID=83&amp;offensive=1&amp;pergame=0" TargetMode="External"/><Relationship Id="rId314" Type="http://schemas.openxmlformats.org/officeDocument/2006/relationships/hyperlink" Target="https://www.synergysportstech.com/Synergy/Sport/Basketball/web/teamsst/Video/QuantifiedTeam2Printable.aspx?iTeamID=2202&amp;iSeasonID=2020&amp;iGameSubTypeID=83&amp;offensive=0&amp;pergame=0" TargetMode="External"/><Relationship Id="rId356" Type="http://schemas.openxmlformats.org/officeDocument/2006/relationships/hyperlink" Target="https://www.synergysportstech.com/Synergy/Sport/Basketball/web/teamsst/Video/QuantifiedTeam2Printable.aspx?iTeamID=2403&amp;iSeasonID=2020&amp;iGameSubTypeID=83&amp;offensive=0&amp;pergame=0" TargetMode="External"/><Relationship Id="rId398" Type="http://schemas.openxmlformats.org/officeDocument/2006/relationships/hyperlink" Target="https://www.synergysportstech.com/Synergy/Sport/Basketball/web/teamsst/Video/QuantifiedTeam2Printable.aspx?iTeamID=2289&amp;iSeasonID=2020&amp;iGameSubTypeID=83&amp;offensive=0&amp;pergame=0" TargetMode="External"/><Relationship Id="rId521" Type="http://schemas.openxmlformats.org/officeDocument/2006/relationships/hyperlink" Target="https://www.synergysportstech.com/Synergy/Sport/Basketball/web/teamsst/Video/QuantifiedTeam2Printable.aspx?iTeamID=2062&amp;iSeasonID=2020&amp;iGameSubTypeID=83&amp;offensive=1&amp;pergame=0" TargetMode="External"/><Relationship Id="rId563" Type="http://schemas.openxmlformats.org/officeDocument/2006/relationships/hyperlink" Target="https://www.synergysportstech.com/Synergy/Sport/Basketball/web/teamsst/Video/QuantifiedTeam2Printable.aspx?iTeamID=2388&amp;iSeasonID=2020&amp;iGameSubTypeID=83&amp;offensive=1&amp;pergame=0" TargetMode="External"/><Relationship Id="rId619" Type="http://schemas.openxmlformats.org/officeDocument/2006/relationships/hyperlink" Target="https://www.synergysportstech.com/Synergy/Sport/Basketball/web/teamsst/Video/QuantifiedTeam2Printable.aspx?iTeamID=2187&amp;iSeasonID=2020&amp;iGameSubTypeID=83&amp;offensive=1&amp;pergame=0" TargetMode="External"/><Relationship Id="rId95" Type="http://schemas.openxmlformats.org/officeDocument/2006/relationships/hyperlink" Target="https://www.synergysportstech.com/Synergy/Sport/Basketball/web/teamsst/Video/QuantifiedTeam2Printable.aspx?iTeamID=2181&amp;iSeasonID=2020&amp;iGameSubTypeID=83&amp;offensive=1&amp;pergame=0" TargetMode="External"/><Relationship Id="rId160" Type="http://schemas.openxmlformats.org/officeDocument/2006/relationships/hyperlink" Target="https://www.synergysportstech.com/Synergy/Sport/Basketball/web/teamsst/Video/QuantifiedTeam2Printable.aspx?iTeamID=2076&amp;iSeasonID=2020&amp;iGameSubTypeID=83&amp;offensive=0&amp;pergame=0" TargetMode="External"/><Relationship Id="rId216" Type="http://schemas.openxmlformats.org/officeDocument/2006/relationships/hyperlink" Target="https://www.synergysportstech.com/Synergy/Sport/Basketball/web/teamsst/Video/QuantifiedTeam2Printable.aspx?iTeamID=2223&amp;iSeasonID=2020&amp;iGameSubTypeID=83&amp;offensive=0&amp;pergame=0" TargetMode="External"/><Relationship Id="rId423" Type="http://schemas.openxmlformats.org/officeDocument/2006/relationships/hyperlink" Target="https://www.synergysportstech.com/Synergy/Sport/Basketball/web/teamsst/Video/QuantifiedTeam2Printable.aspx?iTeamID=2326&amp;iSeasonID=2020&amp;iGameSubTypeID=83&amp;offensive=1&amp;pergame=0" TargetMode="External"/><Relationship Id="rId258" Type="http://schemas.openxmlformats.org/officeDocument/2006/relationships/hyperlink" Target="https://www.synergysportstech.com/Synergy/Sport/Basketball/web/teamsst/Video/QuantifiedTeam2Printable.aspx?iTeamID=2321&amp;iSeasonID=2020&amp;iGameSubTypeID=83&amp;offensive=0&amp;pergame=0" TargetMode="External"/><Relationship Id="rId465" Type="http://schemas.openxmlformats.org/officeDocument/2006/relationships/hyperlink" Target="https://www.synergysportstech.com/Synergy/Sport/Basketball/web/teamsst/Video/QuantifiedTeam2Printable.aspx?iTeamID=2386&amp;iSeasonID=2020&amp;iGameSubTypeID=83&amp;offensive=1&amp;pergame=0" TargetMode="External"/><Relationship Id="rId630" Type="http://schemas.openxmlformats.org/officeDocument/2006/relationships/hyperlink" Target="https://www.synergysportstech.com/Synergy/Sport/Basketball/web/teamsst/Video/QuantifiedTeam2Printable.aspx?iTeamID=2277&amp;iSeasonID=2020&amp;iGameSubTypeID=83&amp;offensive=0&amp;pergame=0" TargetMode="External"/><Relationship Id="rId672" Type="http://schemas.openxmlformats.org/officeDocument/2006/relationships/hyperlink" Target="https://www.synergysportstech.com/Synergy/Sport/Basketball/web/teamsst/Video/QuantifiedTeam2Printable.aspx?iTeamID=2228&amp;iSeasonID=2020&amp;iGameSubTypeID=83&amp;offensive=0&amp;pergame=0" TargetMode="External"/><Relationship Id="rId22" Type="http://schemas.openxmlformats.org/officeDocument/2006/relationships/hyperlink" Target="https://www.synergysportstech.com/Synergy/Sport/Basketball/web/teamsst/Video/QuantifiedTeam2Printable.aspx?iTeamID=2215&amp;iSeasonID=2020&amp;iGameSubTypeID=83&amp;offensive=0&amp;pergame=0" TargetMode="External"/><Relationship Id="rId64" Type="http://schemas.openxmlformats.org/officeDocument/2006/relationships/hyperlink" Target="https://www.synergysportstech.com/Synergy/Sport/Basketball/web/teamsst/Video/QuantifiedTeam2Printable.aspx?iTeamID=2302&amp;iSeasonID=2020&amp;iGameSubTypeID=83&amp;offensive=0&amp;pergame=0" TargetMode="External"/><Relationship Id="rId118" Type="http://schemas.openxmlformats.org/officeDocument/2006/relationships/hyperlink" Target="https://www.synergysportstech.com/Synergy/Sport/Basketball/web/teamsst/Video/QuantifiedTeam2Printable.aspx?iTeamID=2347&amp;iSeasonID=2020&amp;iGameSubTypeID=83&amp;offensive=0&amp;pergame=0" TargetMode="External"/><Relationship Id="rId325" Type="http://schemas.openxmlformats.org/officeDocument/2006/relationships/hyperlink" Target="https://www.synergysportstech.com/Synergy/Sport/Basketball/web/teamsst/Video/QuantifiedTeam2Printable.aspx?iTeamID=2085&amp;iSeasonID=2020&amp;iGameSubTypeID=83&amp;offensive=1&amp;pergame=0" TargetMode="External"/><Relationship Id="rId367" Type="http://schemas.openxmlformats.org/officeDocument/2006/relationships/hyperlink" Target="https://www.synergysportstech.com/Synergy/Sport/Basketball/web/teamsst/Video/QuantifiedTeam2Printable.aspx?iTeamID=964&amp;iSeasonID=2020&amp;iGameSubTypeID=83&amp;offensive=1&amp;pergame=0" TargetMode="External"/><Relationship Id="rId532" Type="http://schemas.openxmlformats.org/officeDocument/2006/relationships/hyperlink" Target="https://www.synergysportstech.com/Synergy/Sport/Basketball/web/teamsst/Video/QuantifiedTeam2Printable.aspx?iTeamID=2386&amp;iSeasonID=2020&amp;iGameSubTypeID=83&amp;offensive=0&amp;pergame=0" TargetMode="External"/><Relationship Id="rId574" Type="http://schemas.openxmlformats.org/officeDocument/2006/relationships/hyperlink" Target="https://www.synergysportstech.com/Synergy/Sport/Basketball/web/teamsst/Video/QuantifiedTeam2Printable.aspx?iTeamID=995&amp;iSeasonID=2020&amp;iGameSubTypeID=83&amp;offensive=0&amp;pergame=0" TargetMode="External"/><Relationship Id="rId171" Type="http://schemas.openxmlformats.org/officeDocument/2006/relationships/hyperlink" Target="https://www.synergysportstech.com/Synergy/Sport/Basketball/web/teamsst/Video/QuantifiedTeam2Printable.aspx?iTeamID=2236&amp;iSeasonID=2020&amp;iGameSubTypeID=83&amp;offensive=1&amp;pergame=0" TargetMode="External"/><Relationship Id="rId227" Type="http://schemas.openxmlformats.org/officeDocument/2006/relationships/hyperlink" Target="https://www.synergysportstech.com/Synergy/Sport/Basketball/web/teamsst/Video/QuantifiedTeam2Printable.aspx?iTeamID=2233&amp;iSeasonID=2020&amp;iGameSubTypeID=83&amp;offensive=1&amp;pergame=0" TargetMode="External"/><Relationship Id="rId269" Type="http://schemas.openxmlformats.org/officeDocument/2006/relationships/hyperlink" Target="https://www.synergysportstech.com/Synergy/Sport/Basketball/web/teamsst/Video/QuantifiedTeam2Printable.aspx?iTeamID=2374&amp;iSeasonID=2020&amp;iGameSubTypeID=83&amp;offensive=1&amp;pergame=0" TargetMode="External"/><Relationship Id="rId434" Type="http://schemas.openxmlformats.org/officeDocument/2006/relationships/hyperlink" Target="https://www.synergysportstech.com/Synergy/Sport/Basketball/web/teamsst/Video/QuantifiedTeam2Printable.aspx?iTeamID=5600&amp;iSeasonID=2020&amp;iGameSubTypeID=83&amp;offensive=0&amp;pergame=0" TargetMode="External"/><Relationship Id="rId476" Type="http://schemas.openxmlformats.org/officeDocument/2006/relationships/hyperlink" Target="https://www.synergysportstech.com/Synergy/Sport/Basketball/web/teamsst/Video/QuantifiedTeam2Printable.aspx?iTeamID=2244&amp;iSeasonID=2020&amp;iGameSubTypeID=83&amp;offensive=0&amp;pergame=0" TargetMode="External"/><Relationship Id="rId641" Type="http://schemas.openxmlformats.org/officeDocument/2006/relationships/hyperlink" Target="https://www.synergysportstech.com/Synergy/Sport/Basketball/web/teamsst/Video/QuantifiedTeam2Printable.aspx?iTeamID=2259&amp;iSeasonID=2020&amp;iGameSubTypeID=83&amp;offensive=1&amp;pergame=0" TargetMode="External"/><Relationship Id="rId683" Type="http://schemas.openxmlformats.org/officeDocument/2006/relationships/hyperlink" Target="https://www.synergysportstech.com/Synergy/Sport/Basketball/web/teamsst/Video/QuantifiedTeam2Printable.aspx?iTeamID=2271&amp;iSeasonID=2020&amp;iGameSubTypeID=83&amp;offensive=1&amp;pergame=0" TargetMode="External"/><Relationship Id="rId33" Type="http://schemas.openxmlformats.org/officeDocument/2006/relationships/hyperlink" Target="https://www.synergysportstech.com/Synergy/Sport/Basketball/web/teamsst/Video/QuantifiedTeam2Printable.aspx?iTeamID=970&amp;iSeasonID=2020&amp;iGameSubTypeID=83&amp;offensive=1&amp;pergame=0" TargetMode="External"/><Relationship Id="rId129" Type="http://schemas.openxmlformats.org/officeDocument/2006/relationships/hyperlink" Target="https://www.synergysportstech.com/Synergy/Sport/Basketball/web/teamsst/Video/QuantifiedTeam2Printable.aspx?iTeamID=2263&amp;iSeasonID=2020&amp;iGameSubTypeID=83&amp;offensive=1&amp;pergame=0" TargetMode="External"/><Relationship Id="rId280" Type="http://schemas.openxmlformats.org/officeDocument/2006/relationships/hyperlink" Target="https://www.synergysportstech.com/Synergy/Sport/Basketball/web/teamsst/Video/QuantifiedTeam2Printable.aspx?iTeamID=2153&amp;iSeasonID=2020&amp;iGameSubTypeID=83&amp;offensive=0&amp;pergame=0" TargetMode="External"/><Relationship Id="rId336" Type="http://schemas.openxmlformats.org/officeDocument/2006/relationships/hyperlink" Target="https://www.synergysportstech.com/Synergy/Sport/Basketball/web/teamsst/Video/QuantifiedTeam2Printable.aspx?iTeamID=2330&amp;iSeasonID=2020&amp;iGameSubTypeID=83&amp;offensive=0&amp;pergame=0" TargetMode="External"/><Relationship Id="rId501" Type="http://schemas.openxmlformats.org/officeDocument/2006/relationships/hyperlink" Target="https://www.synergysportstech.com/Synergy/Sport/Basketball/web/teamsst/Video/QuantifiedTeam2Printable.aspx?iTeamID=2304&amp;iSeasonID=2020&amp;iGameSubTypeID=83&amp;offensive=1&amp;pergame=0" TargetMode="External"/><Relationship Id="rId543" Type="http://schemas.openxmlformats.org/officeDocument/2006/relationships/hyperlink" Target="https://www.synergysportstech.com/Synergy/Sport/Basketball/web/teamsst/Video/QuantifiedTeam2Printable.aspx?iTeamID=2098&amp;iSeasonID=2020&amp;iGameSubTypeID=83&amp;offensive=1&amp;pergame=0" TargetMode="External"/><Relationship Id="rId75" Type="http://schemas.openxmlformats.org/officeDocument/2006/relationships/hyperlink" Target="https://www.synergysportstech.com/Synergy/Sport/Basketball/web/teamsst/Video/QuantifiedTeam2Printable.aspx?iTeamID=1323&amp;iSeasonID=2020&amp;iGameSubTypeID=83&amp;offensive=1&amp;pergame=0" TargetMode="External"/><Relationship Id="rId140" Type="http://schemas.openxmlformats.org/officeDocument/2006/relationships/hyperlink" Target="https://www.synergysportstech.com/Synergy/Sport/Basketball/web/teamsst/Video/QuantifiedTeam2Printable.aspx?iTeamID=2311&amp;iSeasonID=2020&amp;iGameSubTypeID=83&amp;offensive=0&amp;pergame=0" TargetMode="External"/><Relationship Id="rId182" Type="http://schemas.openxmlformats.org/officeDocument/2006/relationships/hyperlink" Target="https://www.synergysportstech.com/Synergy/Sport/Basketball/web/teamsst/Video/QuantifiedTeam2Printable.aspx?iTeamID=2354&amp;iSeasonID=2020&amp;iGameSubTypeID=83&amp;offensive=0&amp;pergame=0" TargetMode="External"/><Relationship Id="rId378" Type="http://schemas.openxmlformats.org/officeDocument/2006/relationships/hyperlink" Target="https://www.synergysportstech.com/Synergy/Sport/Basketball/web/teamsst/Video/QuantifiedTeam2Printable.aspx?iTeamID=2408&amp;iSeasonID=2020&amp;iGameSubTypeID=83&amp;offensive=0&amp;pergame=0" TargetMode="External"/><Relationship Id="rId403" Type="http://schemas.openxmlformats.org/officeDocument/2006/relationships/hyperlink" Target="https://www.synergysportstech.com/Synergy/Sport/Basketball/web/teamsst/Video/QuantifiedTeam2Printable.aspx?iTeamID=2195&amp;iSeasonID=2020&amp;iGameSubTypeID=83&amp;offensive=1&amp;pergame=0" TargetMode="External"/><Relationship Id="rId585" Type="http://schemas.openxmlformats.org/officeDocument/2006/relationships/hyperlink" Target="https://www.synergysportstech.com/Synergy/Sport/Basketball/web/teamsst/Video/QuantifiedTeam2Printable.aspx?iTeamID=2249&amp;iSeasonID=2020&amp;iGameSubTypeID=83&amp;offensive=1&amp;pergame=0" TargetMode="External"/><Relationship Id="rId6" Type="http://schemas.openxmlformats.org/officeDocument/2006/relationships/hyperlink" Target="https://www.synergysportstech.com/Synergy/Sport/Basketball/web/teamsst/Video/QuantifiedTeam2Printable.aspx?iTeamID=2106&amp;iSeasonID=2020&amp;iGameSubTypeID=83&amp;offensive=0&amp;pergame=0" TargetMode="External"/><Relationship Id="rId238" Type="http://schemas.openxmlformats.org/officeDocument/2006/relationships/hyperlink" Target="https://www.synergysportstech.com/Synergy/Sport/Basketball/web/teamsst/Video/QuantifiedTeam2Printable.aspx?iTeamID=999&amp;iSeasonID=2020&amp;iGameSubTypeID=83&amp;offensive=0&amp;pergame=0" TargetMode="External"/><Relationship Id="rId445" Type="http://schemas.openxmlformats.org/officeDocument/2006/relationships/hyperlink" Target="https://www.synergysportstech.com/Synergy/Sport/Basketball/web/teamsst/Video/QuantifiedTeam2Printable.aspx?iTeamID=2173&amp;iSeasonID=2020&amp;iGameSubTypeID=83&amp;offensive=1&amp;pergame=0" TargetMode="External"/><Relationship Id="rId487" Type="http://schemas.openxmlformats.org/officeDocument/2006/relationships/hyperlink" Target="https://www.synergysportstech.com/Synergy/Sport/Basketball/web/teamsst/Video/QuantifiedTeam2Printable.aspx?iTeamID=2402&amp;iSeasonID=2020&amp;iGameSubTypeID=83&amp;offensive=1&amp;pergame=0" TargetMode="External"/><Relationship Id="rId610" Type="http://schemas.openxmlformats.org/officeDocument/2006/relationships/hyperlink" Target="https://www.synergysportstech.com/Synergy/Sport/Basketball/web/teamsst/Video/QuantifiedTeam2Printable.aspx?iTeamID=969&amp;iSeasonID=2020&amp;iGameSubTypeID=83&amp;offensive=0&amp;pergame=0" TargetMode="External"/><Relationship Id="rId652" Type="http://schemas.openxmlformats.org/officeDocument/2006/relationships/hyperlink" Target="https://www.synergysportstech.com/Synergy/Sport/Basketball/web/teamsst/Video/QuantifiedTeam2Printable.aspx?iTeamID=2391&amp;iSeasonID=2020&amp;iGameSubTypeID=83&amp;offensive=0&amp;pergame=0" TargetMode="External"/><Relationship Id="rId291" Type="http://schemas.openxmlformats.org/officeDocument/2006/relationships/hyperlink" Target="https://www.synergysportstech.com/Synergy/Sport/Basketball/web/teamsst/Video/QuantifiedTeam2Printable.aspx?iTeamID=2312&amp;iSeasonID=2020&amp;iGameSubTypeID=83&amp;offensive=1&amp;pergame=0" TargetMode="External"/><Relationship Id="rId305" Type="http://schemas.openxmlformats.org/officeDocument/2006/relationships/hyperlink" Target="https://www.synergysportstech.com/Synergy/Sport/Basketball/web/teamsst/Video/QuantifiedTeam2Printable.aspx?iTeamID=2129&amp;iSeasonID=2020&amp;iGameSubTypeID=83&amp;offensive=1&amp;pergame=0" TargetMode="External"/><Relationship Id="rId347" Type="http://schemas.openxmlformats.org/officeDocument/2006/relationships/hyperlink" Target="https://www.synergysportstech.com/Synergy/Sport/Basketball/web/teamsst/Video/QuantifiedTeam2Printable.aspx?iTeamID=2260&amp;iSeasonID=2020&amp;iGameSubTypeID=83&amp;offensive=1&amp;pergame=0" TargetMode="External"/><Relationship Id="rId512" Type="http://schemas.openxmlformats.org/officeDocument/2006/relationships/hyperlink" Target="https://www.synergysportstech.com/Synergy/Sport/Basketball/web/teamsst/Video/QuantifiedTeam2Printable.aspx?iTeamID=2273&amp;iSeasonID=2020&amp;iGameSubTypeID=83&amp;offensive=0&amp;pergame=0" TargetMode="External"/><Relationship Id="rId44" Type="http://schemas.openxmlformats.org/officeDocument/2006/relationships/hyperlink" Target="https://www.synergysportstech.com/Synergy/Sport/Basketball/web/teamsst/Video/QuantifiedTeam2Printable.aspx?iTeamID=975&amp;iSeasonID=2020&amp;iGameSubTypeID=83&amp;offensive=0&amp;pergame=0" TargetMode="External"/><Relationship Id="rId86" Type="http://schemas.openxmlformats.org/officeDocument/2006/relationships/hyperlink" Target="https://www.synergysportstech.com/Synergy/Sport/Basketball/web/teamsst/Video/QuantifiedTeam2Printable.aspx?iTeamID=2253&amp;iSeasonID=2020&amp;iGameSubTypeID=83&amp;offensive=0&amp;pergame=0" TargetMode="External"/><Relationship Id="rId151" Type="http://schemas.openxmlformats.org/officeDocument/2006/relationships/hyperlink" Target="https://www.synergysportstech.com/Synergy/Sport/Basketball/web/teamsst/Video/QuantifiedTeam2Printable.aspx?iTeamID=2399&amp;iSeasonID=2020&amp;iGameSubTypeID=83&amp;offensive=1&amp;pergame=0" TargetMode="External"/><Relationship Id="rId389" Type="http://schemas.openxmlformats.org/officeDocument/2006/relationships/hyperlink" Target="https://www.synergysportstech.com/Synergy/Sport/Basketball/web/teamsst/Video/QuantifiedTeam2Printable.aspx?iTeamID=2115&amp;iSeasonID=2020&amp;iGameSubTypeID=83&amp;offensive=1&amp;pergame=0" TargetMode="External"/><Relationship Id="rId554" Type="http://schemas.openxmlformats.org/officeDocument/2006/relationships/hyperlink" Target="https://www.synergysportstech.com/Synergy/Sport/Basketball/web/teamsst/Video/QuantifiedTeam2Printable.aspx?iTeamID=2328&amp;iSeasonID=2020&amp;iGameSubTypeID=83&amp;offensive=0&amp;pergame=0" TargetMode="External"/><Relationship Id="rId596" Type="http://schemas.openxmlformats.org/officeDocument/2006/relationships/hyperlink" Target="https://www.synergysportstech.com/Synergy/Sport/Basketball/web/teamsst/Video/QuantifiedTeam2Printable.aspx?iTeamID=2140&amp;iSeasonID=2020&amp;iGameSubTypeID=83&amp;offensive=0&amp;pergame=0" TargetMode="External"/><Relationship Id="rId193" Type="http://schemas.openxmlformats.org/officeDocument/2006/relationships/hyperlink" Target="https://www.synergysportstech.com/Synergy/Sport/Basketball/web/teamsst/Video/QuantifiedTeam2Printable.aspx?iTeamID=2164&amp;iSeasonID=2020&amp;iGameSubTypeID=83&amp;offensive=1&amp;pergame=0" TargetMode="External"/><Relationship Id="rId207" Type="http://schemas.openxmlformats.org/officeDocument/2006/relationships/hyperlink" Target="https://www.synergysportstech.com/Synergy/Sport/Basketball/web/teamsst/Video/QuantifiedTeam2Printable.aspx?iTeamID=2342&amp;iSeasonID=2020&amp;iGameSubTypeID=83&amp;offensive=1&amp;pergame=0" TargetMode="External"/><Relationship Id="rId249" Type="http://schemas.openxmlformats.org/officeDocument/2006/relationships/hyperlink" Target="https://www.synergysportstech.com/Synergy/Sport/Basketball/web/teamsst/Video/QuantifiedTeam2Printable.aspx?iTeamID=2305&amp;iSeasonID=2020&amp;iGameSubTypeID=83&amp;offensive=1&amp;pergame=0" TargetMode="External"/><Relationship Id="rId414" Type="http://schemas.openxmlformats.org/officeDocument/2006/relationships/hyperlink" Target="https://www.synergysportstech.com/Synergy/Sport/Basketball/web/teamsst/Video/QuantifiedTeam2Printable.aspx?iTeamID=2753&amp;iSeasonID=2020&amp;iGameSubTypeID=83&amp;offensive=0&amp;pergame=0" TargetMode="External"/><Relationship Id="rId456" Type="http://schemas.openxmlformats.org/officeDocument/2006/relationships/hyperlink" Target="https://www.synergysportstech.com/Synergy/Sport/Basketball/web/teamsst/Video/QuantifiedTeam2Printable.aspx?iTeamID=2109&amp;iSeasonID=2020&amp;iGameSubTypeID=83&amp;offensive=0&amp;pergame=0" TargetMode="External"/><Relationship Id="rId498" Type="http://schemas.openxmlformats.org/officeDocument/2006/relationships/hyperlink" Target="https://www.synergysportstech.com/Synergy/Sport/Basketball/web/teamsst/Video/QuantifiedTeam2Printable.aspx?iTeamID=2096&amp;iSeasonID=2020&amp;iGameSubTypeID=83&amp;offensive=0&amp;pergame=0" TargetMode="External"/><Relationship Id="rId621" Type="http://schemas.openxmlformats.org/officeDocument/2006/relationships/hyperlink" Target="https://www.synergysportstech.com/Synergy/Sport/Basketball/web/teamsst/Video/QuantifiedTeam2Printable.aspx?iTeamID=2337&amp;iSeasonID=2020&amp;iGameSubTypeID=83&amp;offensive=1&amp;pergame=0" TargetMode="External"/><Relationship Id="rId663" Type="http://schemas.openxmlformats.org/officeDocument/2006/relationships/hyperlink" Target="https://www.synergysportstech.com/Synergy/Sport/Basketball/web/teamsst/Video/QuantifiedTeam2Printable.aspx?iTeamID=2223&amp;iSeasonID=2020&amp;iGameSubTypeID=83&amp;offensive=1&amp;pergame=0" TargetMode="External"/><Relationship Id="rId13" Type="http://schemas.openxmlformats.org/officeDocument/2006/relationships/hyperlink" Target="https://www.synergysportstech.com/Synergy/Sport/Basketball/web/teamsst/Video/QuantifiedTeam2Printable.aspx?iTeamID=2093&amp;iSeasonID=2020&amp;iGameSubTypeID=83&amp;offensive=1&amp;pergame=0" TargetMode="External"/><Relationship Id="rId109" Type="http://schemas.openxmlformats.org/officeDocument/2006/relationships/hyperlink" Target="https://www.synergysportstech.com/Synergy/Sport/Basketball/web/teamsst/Video/QuantifiedTeam2Printable.aspx?iTeamID=2089&amp;iSeasonID=2020&amp;iGameSubTypeID=83&amp;offensive=1&amp;pergame=0" TargetMode="External"/><Relationship Id="rId260" Type="http://schemas.openxmlformats.org/officeDocument/2006/relationships/hyperlink" Target="https://www.synergysportstech.com/Synergy/Sport/Basketball/web/teamsst/Video/QuantifiedTeam2Printable.aspx?iTeamID=2306&amp;iSeasonID=2020&amp;iGameSubTypeID=83&amp;offensive=0&amp;pergame=0" TargetMode="External"/><Relationship Id="rId316" Type="http://schemas.openxmlformats.org/officeDocument/2006/relationships/hyperlink" Target="https://www.synergysportstech.com/Synergy/Sport/Basketball/web/teamsst/Video/QuantifiedTeam2Printable.aspx?iTeamID=2173&amp;iSeasonID=2020&amp;iGameSubTypeID=83&amp;offensive=0&amp;pergame=0" TargetMode="External"/><Relationship Id="rId523" Type="http://schemas.openxmlformats.org/officeDocument/2006/relationships/hyperlink" Target="https://www.synergysportstech.com/Synergy/Sport/Basketball/web/teamsst/Video/QuantifiedTeam2Printable.aspx?iTeamID=2286&amp;iSeasonID=2020&amp;iGameSubTypeID=83&amp;offensive=1&amp;pergame=0" TargetMode="External"/><Relationship Id="rId55" Type="http://schemas.openxmlformats.org/officeDocument/2006/relationships/hyperlink" Target="https://www.synergysportstech.com/Synergy/Sport/Basketball/web/teamsst/Video/QuantifiedTeam2Printable.aspx?iTeamID=2134&amp;iSeasonID=2020&amp;iGameSubTypeID=83&amp;offensive=1&amp;pergame=0" TargetMode="External"/><Relationship Id="rId97" Type="http://schemas.openxmlformats.org/officeDocument/2006/relationships/hyperlink" Target="https://www.synergysportstech.com/Synergy/Sport/Basketball/web/teamsst/Video/QuantifiedTeam2Printable.aspx?iTeamID=2657&amp;iSeasonID=2020&amp;iGameSubTypeID=83&amp;offensive=1&amp;pergame=0" TargetMode="External"/><Relationship Id="rId120" Type="http://schemas.openxmlformats.org/officeDocument/2006/relationships/hyperlink" Target="https://www.synergysportstech.com/Synergy/Sport/Basketball/web/teamsst/Video/QuantifiedTeam2Printable.aspx?iTeamID=2166&amp;iSeasonID=2020&amp;iGameSubTypeID=83&amp;offensive=0&amp;pergame=0" TargetMode="External"/><Relationship Id="rId358" Type="http://schemas.openxmlformats.org/officeDocument/2006/relationships/hyperlink" Target="https://www.synergysportstech.com/Synergy/Sport/Basketball/web/teamsst/Video/QuantifiedTeam2Printable.aspx?iTeamID=2378&amp;iSeasonID=2020&amp;iGameSubTypeID=83&amp;offensive=0&amp;pergame=0" TargetMode="External"/><Relationship Id="rId565" Type="http://schemas.openxmlformats.org/officeDocument/2006/relationships/hyperlink" Target="https://www.synergysportstech.com/Synergy/Sport/Basketball/web/teamsst/Video/QuantifiedTeam2Printable.aspx?iTeamID=2159&amp;iSeasonID=2020&amp;iGameSubTypeID=83&amp;offensive=1&amp;pergame=0" TargetMode="External"/><Relationship Id="rId162" Type="http://schemas.openxmlformats.org/officeDocument/2006/relationships/hyperlink" Target="https://www.synergysportstech.com/Synergy/Sport/Basketball/web/teamsst/Video/QuantifiedTeam2Printable.aspx?iTeamID=2245&amp;iSeasonID=2020&amp;iGameSubTypeID=83&amp;offensive=0&amp;pergame=0" TargetMode="External"/><Relationship Id="rId218" Type="http://schemas.openxmlformats.org/officeDocument/2006/relationships/hyperlink" Target="https://www.synergysportstech.com/Synergy/Sport/Basketball/web/teamsst/Video/QuantifiedTeam2Printable.aspx?iTeamID=2205&amp;iSeasonID=2020&amp;iGameSubTypeID=83&amp;offensive=0&amp;pergame=0" TargetMode="External"/><Relationship Id="rId425" Type="http://schemas.openxmlformats.org/officeDocument/2006/relationships/hyperlink" Target="https://www.synergysportstech.com/Synergy/Sport/Basketball/web/teamsst/Video/QuantifiedTeam2Printable.aspx?iTeamID=2137&amp;iSeasonID=2020&amp;iGameSubTypeID=83&amp;offensive=1&amp;pergame=0" TargetMode="External"/><Relationship Id="rId467" Type="http://schemas.openxmlformats.org/officeDocument/2006/relationships/hyperlink" Target="https://www.synergysportstech.com/Synergy/Sport/Basketball/web/teamsst/Video/QuantifiedTeam2Printable.aspx?iTeamID=2408&amp;iSeasonID=2020&amp;iGameSubTypeID=83&amp;offensive=1&amp;pergame=0" TargetMode="External"/><Relationship Id="rId632" Type="http://schemas.openxmlformats.org/officeDocument/2006/relationships/hyperlink" Target="https://www.synergysportstech.com/Synergy/Sport/Basketball/web/teamsst/Video/QuantifiedTeam2Printable.aspx?iTeamID=2404&amp;iSeasonID=2020&amp;iGameSubTypeID=83&amp;offensive=0&amp;pergame=0" TargetMode="External"/><Relationship Id="rId271" Type="http://schemas.openxmlformats.org/officeDocument/2006/relationships/hyperlink" Target="https://www.synergysportstech.com/Synergy/Sport/Basketball/web/teamsst/Video/QuantifiedTeam2Printable.aspx?iTeamID=993&amp;iSeasonID=2020&amp;iGameSubTypeID=83&amp;offensive=1&amp;pergame=0" TargetMode="External"/><Relationship Id="rId674" Type="http://schemas.openxmlformats.org/officeDocument/2006/relationships/hyperlink" Target="https://www.synergysportstech.com/Synergy/Sport/Basketball/web/teamsst/Video/QuantifiedTeam2Printable.aspx?iTeamID=2271&amp;iSeasonID=2020&amp;iGameSubTypeID=83&amp;offensive=0&amp;pergame=0" TargetMode="External"/><Relationship Id="rId24" Type="http://schemas.openxmlformats.org/officeDocument/2006/relationships/hyperlink" Target="https://www.synergysportstech.com/Synergy/Sport/Basketball/web/teamsst/Video/QuantifiedTeam2Printable.aspx?iTeamID=2349&amp;iSeasonID=2020&amp;iGameSubTypeID=83&amp;offensive=0&amp;pergame=0" TargetMode="External"/><Relationship Id="rId66" Type="http://schemas.openxmlformats.org/officeDocument/2006/relationships/hyperlink" Target="https://www.synergysportstech.com/Synergy/Sport/Basketball/web/teamsst/Video/QuantifiedTeam2Printable.aspx?iTeamID=2384&amp;iSeasonID=2020&amp;iGameSubTypeID=83&amp;offensive=0&amp;pergame=0" TargetMode="External"/><Relationship Id="rId131" Type="http://schemas.openxmlformats.org/officeDocument/2006/relationships/hyperlink" Target="https://www.synergysportstech.com/Synergy/Sport/Basketball/web/teamsst/Video/QuantifiedTeam2Printable.aspx?iTeamID=2366&amp;iSeasonID=2020&amp;iGameSubTypeID=83&amp;offensive=1&amp;pergame=0" TargetMode="External"/><Relationship Id="rId327" Type="http://schemas.openxmlformats.org/officeDocument/2006/relationships/hyperlink" Target="https://www.synergysportstech.com/Synergy/Sport/Basketball/web/teamsst/Video/QuantifiedTeam2Printable.aspx?iTeamID=2369&amp;iSeasonID=2020&amp;iGameSubTypeID=83&amp;offensive=1&amp;pergame=0" TargetMode="External"/><Relationship Id="rId369" Type="http://schemas.openxmlformats.org/officeDocument/2006/relationships/hyperlink" Target="https://www.synergysportstech.com/Synergy/Sport/Basketball/web/teamsst/Video/QuantifiedTeam2Printable.aspx?iTeamID=2163&amp;iSeasonID=2020&amp;iGameSubTypeID=83&amp;offensive=1&amp;pergame=0" TargetMode="External"/><Relationship Id="rId534" Type="http://schemas.openxmlformats.org/officeDocument/2006/relationships/hyperlink" Target="https://www.synergysportstech.com/Synergy/Sport/Basketball/web/teamsst/Video/QuantifiedTeam2Printable.aspx?iTeamID=2287&amp;iSeasonID=2020&amp;iGameSubTypeID=83&amp;offensive=0&amp;pergame=0" TargetMode="External"/><Relationship Id="rId576" Type="http://schemas.openxmlformats.org/officeDocument/2006/relationships/hyperlink" Target="https://www.synergysportstech.com/Synergy/Sport/Basketball/web/teamsst/Video/QuantifiedTeam2Printable.aspx?iTeamID=986&amp;iSeasonID=2020&amp;iGameSubTypeID=83&amp;offensive=0&amp;pergame=0" TargetMode="External"/><Relationship Id="rId173" Type="http://schemas.openxmlformats.org/officeDocument/2006/relationships/hyperlink" Target="https://www.synergysportstech.com/Synergy/Sport/Basketball/web/teamsst/Video/QuantifiedTeam2Printable.aspx?iTeamID=2278&amp;iSeasonID=2020&amp;iGameSubTypeID=83&amp;offensive=1&amp;pergame=0" TargetMode="External"/><Relationship Id="rId229" Type="http://schemas.openxmlformats.org/officeDocument/2006/relationships/hyperlink" Target="https://www.synergysportstech.com/Synergy/Sport/Basketball/web/teamsst/Video/QuantifiedTeam2Printable.aspx?iTeamID=2268&amp;iSeasonID=2020&amp;iGameSubTypeID=83&amp;offensive=1&amp;pergame=0" TargetMode="External"/><Relationship Id="rId380" Type="http://schemas.openxmlformats.org/officeDocument/2006/relationships/hyperlink" Target="https://www.synergysportstech.com/Synergy/Sport/Basketball/web/teamsst/Video/QuantifiedTeam2Printable.aspx?iTeamID=2334&amp;iSeasonID=2020&amp;iGameSubTypeID=83&amp;offensive=0&amp;pergame=0" TargetMode="External"/><Relationship Id="rId436" Type="http://schemas.openxmlformats.org/officeDocument/2006/relationships/hyperlink" Target="https://www.synergysportstech.com/Synergy/Sport/Basketball/web/teamsst/Video/QuantifiedTeam2Printable.aspx?iTeamID=2316&amp;iSeasonID=2020&amp;iGameSubTypeID=83&amp;offensive=0&amp;pergame=0" TargetMode="External"/><Relationship Id="rId601" Type="http://schemas.openxmlformats.org/officeDocument/2006/relationships/hyperlink" Target="https://www.synergysportstech.com/Synergy/Sport/Basketball/web/teamsst/Video/QuantifiedTeam2Printable.aspx?iTeamID=2348&amp;iSeasonID=2020&amp;iGameSubTypeID=83&amp;offensive=1&amp;pergame=0" TargetMode="External"/><Relationship Id="rId643" Type="http://schemas.openxmlformats.org/officeDocument/2006/relationships/hyperlink" Target="https://www.synergysportstech.com/Synergy/Sport/Basketball/web/teamsst/Video/QuantifiedTeam2Printable.aspx?iTeamID=2316&amp;iSeasonID=2020&amp;iGameSubTypeID=83&amp;offensive=1&amp;pergame=0" TargetMode="External"/><Relationship Id="rId240" Type="http://schemas.openxmlformats.org/officeDocument/2006/relationships/hyperlink" Target="https://www.synergysportstech.com/Synergy/Sport/Basketball/web/teamsst/Video/QuantifiedTeam2Printable.aspx?iTeamID=2240&amp;iSeasonID=2020&amp;iGameSubTypeID=83&amp;offensive=0&amp;pergame=0" TargetMode="External"/><Relationship Id="rId478" Type="http://schemas.openxmlformats.org/officeDocument/2006/relationships/hyperlink" Target="https://www.synergysportstech.com/Synergy/Sport/Basketball/web/teamsst/Video/QuantifiedTeam2Printable.aspx?iTeamID=971&amp;iSeasonID=2020&amp;iGameSubTypeID=83&amp;offensive=0&amp;pergame=0" TargetMode="External"/><Relationship Id="rId685" Type="http://schemas.openxmlformats.org/officeDocument/2006/relationships/hyperlink" Target="https://www.synergysportstech.com/Synergy/Sport/Basketball/web/teamsst/Video/QuantifiedTeam2Printable.aspx?iTeamID=990&amp;iSeasonID=2020&amp;iGameSubTypeID=83&amp;offensive=1&amp;pergame=0" TargetMode="External"/><Relationship Id="rId35" Type="http://schemas.openxmlformats.org/officeDocument/2006/relationships/hyperlink" Target="https://www.synergysportstech.com/Synergy/Sport/Basketball/web/teamsst/Video/QuantifiedTeam2Printable.aspx?iTeamID=2182&amp;iSeasonID=2020&amp;iGameSubTypeID=83&amp;offensive=1&amp;pergame=0" TargetMode="External"/><Relationship Id="rId77" Type="http://schemas.openxmlformats.org/officeDocument/2006/relationships/hyperlink" Target="https://www.synergysportstech.com/Synergy/Sport/Basketball/web/teamsst/Video/QuantifiedTeam2Printable.aspx?iTeamID=2430&amp;iSeasonID=2020&amp;iGameSubTypeID=83&amp;offensive=1&amp;pergame=0" TargetMode="External"/><Relationship Id="rId100" Type="http://schemas.openxmlformats.org/officeDocument/2006/relationships/hyperlink" Target="https://www.synergysportstech.com/Synergy/Sport/Basketball/web/teamsst/Video/QuantifiedTeam2Printable.aspx?iTeamID=988&amp;iSeasonID=2020&amp;iGameSubTypeID=83&amp;offensive=0&amp;pergame=0" TargetMode="External"/><Relationship Id="rId282" Type="http://schemas.openxmlformats.org/officeDocument/2006/relationships/hyperlink" Target="https://www.synergysportstech.com/Synergy/Sport/Basketball/web/teamsst/Video/QuantifiedTeam2Printable.aspx?iTeamID=2204&amp;iSeasonID=2020&amp;iGameSubTypeID=83&amp;offensive=0&amp;pergame=0" TargetMode="External"/><Relationship Id="rId338" Type="http://schemas.openxmlformats.org/officeDocument/2006/relationships/hyperlink" Target="https://www.synergysportstech.com/Synergy/Sport/Basketball/web/teamsst/Video/QuantifiedTeam2Printable.aspx?iTeamID=2200&amp;iSeasonID=2020&amp;iGameSubTypeID=83&amp;offensive=0&amp;pergame=0" TargetMode="External"/><Relationship Id="rId503" Type="http://schemas.openxmlformats.org/officeDocument/2006/relationships/hyperlink" Target="https://www.synergysportstech.com/Synergy/Sport/Basketball/web/teamsst/Video/QuantifiedTeam2Printable.aspx?iTeamID=2384&amp;iSeasonID=2020&amp;iGameSubTypeID=83&amp;offensive=1&amp;pergame=0" TargetMode="External"/><Relationship Id="rId545" Type="http://schemas.openxmlformats.org/officeDocument/2006/relationships/hyperlink" Target="https://www.synergysportstech.com/Synergy/Sport/Basketball/web/teamsst/Video/QuantifiedTeam2Printable.aspx?iTeamID=2255&amp;iSeasonID=2020&amp;iGameSubTypeID=83&amp;offensive=1&amp;pergame=0" TargetMode="External"/><Relationship Id="rId587" Type="http://schemas.openxmlformats.org/officeDocument/2006/relationships/hyperlink" Target="https://www.synergysportstech.com/Synergy/Sport/Basketball/web/teamsst/Video/QuantifiedTeam2Printable.aspx?iTeamID=2353&amp;iSeasonID=2020&amp;iGameSubTypeID=83&amp;offensive=1&amp;pergame=0" TargetMode="External"/><Relationship Id="rId8" Type="http://schemas.openxmlformats.org/officeDocument/2006/relationships/hyperlink" Target="https://www.synergysportstech.com/Synergy/Sport/Basketball/web/teamsst/Video/QuantifiedTeam2Printable.aspx?iTeamID=2121&amp;iSeasonID=2020&amp;iGameSubTypeID=83&amp;offensive=0&amp;pergame=0" TargetMode="External"/><Relationship Id="rId142" Type="http://schemas.openxmlformats.org/officeDocument/2006/relationships/hyperlink" Target="https://www.synergysportstech.com/Synergy/Sport/Basketball/web/teamsst/Video/QuantifiedTeam2Printable.aspx?iTeamID=2261&amp;iSeasonID=2020&amp;iGameSubTypeID=83&amp;offensive=0&amp;pergame=0" TargetMode="External"/><Relationship Id="rId184" Type="http://schemas.openxmlformats.org/officeDocument/2006/relationships/hyperlink" Target="https://www.synergysportstech.com/Synergy/Sport/Basketball/web/teamsst/Video/QuantifiedTeam2Printable.aspx?iTeamID=2320&amp;iSeasonID=2020&amp;iGameSubTypeID=83&amp;offensive=0&amp;pergame=0" TargetMode="External"/><Relationship Id="rId391" Type="http://schemas.openxmlformats.org/officeDocument/2006/relationships/hyperlink" Target="https://www.synergysportstech.com/Synergy/Sport/Basketball/web/teamsst/Video/QuantifiedTeam2Printable.aspx?iTeamID=2398&amp;iSeasonID=2020&amp;iGameSubTypeID=83&amp;offensive=1&amp;pergame=0" TargetMode="External"/><Relationship Id="rId405" Type="http://schemas.openxmlformats.org/officeDocument/2006/relationships/hyperlink" Target="https://www.synergysportstech.com/Synergy/Sport/Basketball/web/teamsst/Video/QuantifiedTeam2Printable.aspx?iTeamID=2333&amp;iSeasonID=2020&amp;iGameSubTypeID=83&amp;offensive=1&amp;pergame=0" TargetMode="External"/><Relationship Id="rId447" Type="http://schemas.openxmlformats.org/officeDocument/2006/relationships/hyperlink" Target="https://www.synergysportstech.com/Synergy/Sport/Basketball/web/teamsst/Video/QuantifiedTeam2Printable.aspx?iTeamID=2175&amp;iSeasonID=2020&amp;iGameSubTypeID=83&amp;offensive=1&amp;pergame=0" TargetMode="External"/><Relationship Id="rId612" Type="http://schemas.openxmlformats.org/officeDocument/2006/relationships/hyperlink" Target="https://www.synergysportstech.com/Synergy/Sport/Basketball/web/teamsst/Video/QuantifiedTeam2Printable.aspx?iTeamID=2078&amp;iSeasonID=2020&amp;iGameSubTypeID=83&amp;offensive=0&amp;pergame=0" TargetMode="External"/><Relationship Id="rId251" Type="http://schemas.openxmlformats.org/officeDocument/2006/relationships/hyperlink" Target="https://www.synergysportstech.com/Synergy/Sport/Basketball/web/teamsst/Video/QuantifiedTeam2Printable.aspx?iTeamID=2118&amp;iSeasonID=2020&amp;iGameSubTypeID=83&amp;offensive=1&amp;pergame=0" TargetMode="External"/><Relationship Id="rId489" Type="http://schemas.openxmlformats.org/officeDocument/2006/relationships/hyperlink" Target="https://www.synergysportstech.com/Synergy/Sport/Basketball/web/teamsst/Video/QuantifiedTeam2Printable.aspx?iTeamID=2109&amp;iSeasonID=2020&amp;iGameSubTypeID=83&amp;offensive=1&amp;pergame=0" TargetMode="External"/><Relationship Id="rId654" Type="http://schemas.openxmlformats.org/officeDocument/2006/relationships/hyperlink" Target="https://www.synergysportstech.com/Synergy/Sport/Basketball/web/teamsst/Video/QuantifiedTeam2Printable.aspx?iTeamID=2303&amp;iSeasonID=2020&amp;iGameSubTypeID=83&amp;offensive=0&amp;pergame=0" TargetMode="External"/><Relationship Id="rId46" Type="http://schemas.openxmlformats.org/officeDocument/2006/relationships/hyperlink" Target="https://www.synergysportstech.com/Synergy/Sport/Basketball/web/teamsst/Video/QuantifiedTeam2Printable.aspx?iTeamID=2175&amp;iSeasonID=2020&amp;iGameSubTypeID=83&amp;offensive=0&amp;pergame=0" TargetMode="External"/><Relationship Id="rId293" Type="http://schemas.openxmlformats.org/officeDocument/2006/relationships/hyperlink" Target="https://www.synergysportstech.com/Synergy/Sport/Basketball/web/teamsst/Video/QuantifiedTeam2Printable.aspx?iTeamID=2227&amp;iSeasonID=2020&amp;iGameSubTypeID=83&amp;offensive=1&amp;pergame=0" TargetMode="External"/><Relationship Id="rId307" Type="http://schemas.openxmlformats.org/officeDocument/2006/relationships/hyperlink" Target="https://www.synergysportstech.com/Synergy/Sport/Basketball/web/teamsst/Video/QuantifiedTeam2Printable.aspx?iTeamID=995&amp;iSeasonID=2020&amp;iGameSubTypeID=83&amp;offensive=1&amp;pergame=0" TargetMode="External"/><Relationship Id="rId349" Type="http://schemas.openxmlformats.org/officeDocument/2006/relationships/hyperlink" Target="https://www.synergysportstech.com/Synergy/Sport/Basketball/web/teamsst/Video/QuantifiedTeam2Printable.aspx?iTeamID=968&amp;iSeasonID=2020&amp;iGameSubTypeID=83&amp;offensive=1&amp;pergame=0" TargetMode="External"/><Relationship Id="rId514" Type="http://schemas.openxmlformats.org/officeDocument/2006/relationships/hyperlink" Target="https://www.synergysportstech.com/Synergy/Sport/Basketball/web/teamsst/Video/QuantifiedTeam2Printable.aspx?iTeamID=2250&amp;iSeasonID=2020&amp;iGameSubTypeID=83&amp;offensive=0&amp;pergame=0" TargetMode="External"/><Relationship Id="rId556" Type="http://schemas.openxmlformats.org/officeDocument/2006/relationships/hyperlink" Target="https://www.synergysportstech.com/Synergy/Sport/Basketball/web/teamsst/Video/QuantifiedTeam2Printable.aspx?iTeamID=989&amp;iSeasonID=2020&amp;iGameSubTypeID=83&amp;offensive=0&amp;pergame=0" TargetMode="External"/><Relationship Id="rId88" Type="http://schemas.openxmlformats.org/officeDocument/2006/relationships/hyperlink" Target="https://www.synergysportstech.com/Synergy/Sport/Basketball/web/teamsst/Video/QuantifiedTeam2Printable.aspx?iTeamID=2163&amp;iSeasonID=2020&amp;iGameSubTypeID=83&amp;offensive=0&amp;pergame=0" TargetMode="External"/><Relationship Id="rId111" Type="http://schemas.openxmlformats.org/officeDocument/2006/relationships/hyperlink" Target="https://www.synergysportstech.com/Synergy/Sport/Basketball/web/teamsst/Video/QuantifiedTeam2Printable.aspx?iTeamID=2177&amp;iSeasonID=2020&amp;iGameSubTypeID=83&amp;offensive=1&amp;pergame=0" TargetMode="External"/><Relationship Id="rId153" Type="http://schemas.openxmlformats.org/officeDocument/2006/relationships/hyperlink" Target="https://www.synergysportstech.com/Synergy/Sport/Basketball/web/teamsst/Video/QuantifiedTeam2Printable.aspx?iTeamID=2355&amp;iSeasonID=2020&amp;iGameSubTypeID=83&amp;offensive=1&amp;pergame=0" TargetMode="External"/><Relationship Id="rId195" Type="http://schemas.openxmlformats.org/officeDocument/2006/relationships/hyperlink" Target="https://www.synergysportstech.com/Synergy/Sport/Basketball/web/teamsst/Video/QuantifiedTeam2Printable.aspx?iTeamID=2356&amp;iSeasonID=2020&amp;iGameSubTypeID=83&amp;offensive=1&amp;pergame=0" TargetMode="External"/><Relationship Id="rId209" Type="http://schemas.openxmlformats.org/officeDocument/2006/relationships/hyperlink" Target="https://www.synergysportstech.com/Synergy/Sport/Basketball/web/teamsst/Video/QuantifiedTeam2Printable.aspx?iTeamID=2161&amp;iSeasonID=2020&amp;iGameSubTypeID=83&amp;offensive=1&amp;pergame=0" TargetMode="External"/><Relationship Id="rId360" Type="http://schemas.openxmlformats.org/officeDocument/2006/relationships/hyperlink" Target="https://www.synergysportstech.com/Synergy/Sport/Basketball/web/teamsst/Video/QuantifiedTeam2Printable.aspx?iTeamID=2348&amp;iSeasonID=2020&amp;iGameSubTypeID=83&amp;offensive=0&amp;pergame=0" TargetMode="External"/><Relationship Id="rId416" Type="http://schemas.openxmlformats.org/officeDocument/2006/relationships/hyperlink" Target="https://www.synergysportstech.com/Synergy/Sport/Basketball/web/teamsst/Video/QuantifiedTeam2Printable.aspx?iTeamID=2110&amp;iSeasonID=2020&amp;iGameSubTypeID=83&amp;offensive=0&amp;pergame=0" TargetMode="External"/><Relationship Id="rId598" Type="http://schemas.openxmlformats.org/officeDocument/2006/relationships/hyperlink" Target="https://www.synergysportstech.com/Synergy/Sport/Basketball/web/teamsst/Video/QuantifiedTeam2Printable.aspx?iTeamID=2350&amp;iSeasonID=2020&amp;iGameSubTypeID=83&amp;offensive=0&amp;pergame=0" TargetMode="External"/><Relationship Id="rId220" Type="http://schemas.openxmlformats.org/officeDocument/2006/relationships/hyperlink" Target="https://www.synergysportstech.com/Synergy/Sport/Basketball/web/teamsst/Video/QuantifiedTeam2Printable.aspx?iTeamID=2144&amp;iSeasonID=2020&amp;iGameSubTypeID=83&amp;offensive=0&amp;pergame=0" TargetMode="External"/><Relationship Id="rId458" Type="http://schemas.openxmlformats.org/officeDocument/2006/relationships/hyperlink" Target="https://www.synergysportstech.com/Synergy/Sport/Basketball/web/teamsst/Video/QuantifiedTeam2Printable.aspx?iTeamID=996&amp;iSeasonID=2020&amp;iGameSubTypeID=83&amp;offensive=0&amp;pergame=0" TargetMode="External"/><Relationship Id="rId623" Type="http://schemas.openxmlformats.org/officeDocument/2006/relationships/hyperlink" Target="https://www.synergysportstech.com/Synergy/Sport/Basketball/web/teamsst/Video/QuantifiedTeam2Printable.aspx?iTeamID=988&amp;iSeasonID=2020&amp;iGameSubTypeID=83&amp;offensive=1&amp;pergame=0" TargetMode="External"/><Relationship Id="rId665" Type="http://schemas.openxmlformats.org/officeDocument/2006/relationships/hyperlink" Target="https://www.synergysportstech.com/Synergy/Sport/Basketball/web/teamsst/Video/QuantifiedTeam2Printable.aspx?iTeamID=2344&amp;iSeasonID=2020&amp;iGameSubTypeID=83&amp;offensive=1&amp;pergame=0" TargetMode="External"/><Relationship Id="rId15" Type="http://schemas.openxmlformats.org/officeDocument/2006/relationships/hyperlink" Target="https://www.synergysportstech.com/Synergy/Sport/Basketball/web/teamsst/Video/QuantifiedTeam2Printable.aspx?iTeamID=2302&amp;iSeasonID=2020&amp;iGameSubTypeID=83&amp;offensive=1&amp;pergame=0" TargetMode="External"/><Relationship Id="rId57" Type="http://schemas.openxmlformats.org/officeDocument/2006/relationships/hyperlink" Target="https://www.synergysportstech.com/Synergy/Sport/Basketball/web/teamsst/Video/QuantifiedTeam2Printable.aspx?iTeamID=2276&amp;iSeasonID=2020&amp;iGameSubTypeID=83&amp;offensive=1&amp;pergame=0" TargetMode="External"/><Relationship Id="rId262" Type="http://schemas.openxmlformats.org/officeDocument/2006/relationships/hyperlink" Target="https://www.synergysportstech.com/Synergy/Sport/Basketball/web/teamsst/Video/QuantifiedTeam2Printable.aspx?iTeamID=2198&amp;iSeasonID=2020&amp;iGameSubTypeID=83&amp;offensive=0&amp;pergame=0" TargetMode="External"/><Relationship Id="rId318" Type="http://schemas.openxmlformats.org/officeDocument/2006/relationships/hyperlink" Target="https://www.synergysportstech.com/Synergy/Sport/Basketball/web/teamsst/Video/QuantifiedTeam2Printable.aspx?iTeamID=2168&amp;iSeasonID=2020&amp;iGameSubTypeID=83&amp;offensive=0&amp;pergame=0" TargetMode="External"/><Relationship Id="rId525" Type="http://schemas.openxmlformats.org/officeDocument/2006/relationships/hyperlink" Target="https://www.synergysportstech.com/Synergy/Sport/Basketball/web/teamsst/Video/QuantifiedTeam2Printable.aspx?iTeamID=2392&amp;iSeasonID=2020&amp;iGameSubTypeID=83&amp;offensive=1&amp;pergame=0" TargetMode="External"/><Relationship Id="rId567" Type="http://schemas.openxmlformats.org/officeDocument/2006/relationships/hyperlink" Target="https://www.synergysportstech.com/Synergy/Sport/Basketball/web/teamsst/Video/QuantifiedTeam2Printable.aspx?iTeamID=2180&amp;iSeasonID=2020&amp;iGameSubTypeID=83&amp;offensive=1&amp;pergame=0" TargetMode="External"/><Relationship Id="rId99" Type="http://schemas.openxmlformats.org/officeDocument/2006/relationships/hyperlink" Target="https://www.synergysportstech.com/Synergy/Sport/Basketball/web/teamsst/Video/QuantifiedTeam2Printable.aspx?iTeamID=980&amp;iSeasonID=2020&amp;iGameSubTypeID=83&amp;offensive=1&amp;pergame=0" TargetMode="External"/><Relationship Id="rId122" Type="http://schemas.openxmlformats.org/officeDocument/2006/relationships/hyperlink" Target="https://www.synergysportstech.com/Synergy/Sport/Basketball/web/teamsst/Video/QuantifiedTeam2Printable.aspx?iTeamID=2317&amp;iSeasonID=2020&amp;iGameSubTypeID=83&amp;offensive=0&amp;pergame=0" TargetMode="External"/><Relationship Id="rId164" Type="http://schemas.openxmlformats.org/officeDocument/2006/relationships/hyperlink" Target="https://www.synergysportstech.com/Synergy/Sport/Basketball/web/teamsst/Video/QuantifiedTeam2Printable.aspx?iTeamID=2171&amp;iSeasonID=2020&amp;iGameSubTypeID=83&amp;offensive=0&amp;pergame=0" TargetMode="External"/><Relationship Id="rId371" Type="http://schemas.openxmlformats.org/officeDocument/2006/relationships/hyperlink" Target="https://www.synergysportstech.com/Synergy/Sport/Basketball/web/teamsst/Video/QuantifiedTeam2Printable.aspx?iTeamID=2189&amp;iSeasonID=2020&amp;iGameSubTypeID=83&amp;offensive=1&amp;pergame=0" TargetMode="External"/><Relationship Id="rId427" Type="http://schemas.openxmlformats.org/officeDocument/2006/relationships/hyperlink" Target="https://www.synergysportstech.com/Synergy/Sport/Basketball/web/teamsst/Video/QuantifiedTeam2Printable.aspx?iTeamID=2251&amp;iSeasonID=2020&amp;iGameSubTypeID=83&amp;offensive=1&amp;pergame=0" TargetMode="External"/><Relationship Id="rId469" Type="http://schemas.openxmlformats.org/officeDocument/2006/relationships/hyperlink" Target="https://www.synergysportstech.com/Synergy/Sport/Basketball/web/teamsst/Video/QuantifiedTeam2Printable.aspx?iTeamID=2309&amp;iSeasonID=2020&amp;iGameSubTypeID=83&amp;offensive=1&amp;pergame=0" TargetMode="External"/><Relationship Id="rId634" Type="http://schemas.openxmlformats.org/officeDocument/2006/relationships/hyperlink" Target="https://www.synergysportstech.com/Synergy/Sport/Basketball/web/teamsst/Video/QuantifiedTeam2Printable.aspx?iTeamID=2326&amp;iSeasonID=2020&amp;iGameSubTypeID=83&amp;offensive=0&amp;pergame=0" TargetMode="External"/><Relationship Id="rId676" Type="http://schemas.openxmlformats.org/officeDocument/2006/relationships/hyperlink" Target="https://www.synergysportstech.com/Synergy/Sport/Basketball/web/teamsst/Video/QuantifiedTeam2Printable.aspx?iTeamID=2183&amp;iSeasonID=2020&amp;iGameSubTypeID=83&amp;offensive=0&amp;pergame=0" TargetMode="External"/><Relationship Id="rId26" Type="http://schemas.openxmlformats.org/officeDocument/2006/relationships/hyperlink" Target="https://www.synergysportstech.com/Synergy/Sport/Basketball/web/teamsst/Video/QuantifiedTeam2Printable.aspx?iTeamID=2101&amp;iSeasonID=2020&amp;iGameSubTypeID=83&amp;offensive=0&amp;pergame=0" TargetMode="External"/><Relationship Id="rId231" Type="http://schemas.openxmlformats.org/officeDocument/2006/relationships/hyperlink" Target="https://www.synergysportstech.com/Synergy/Sport/Basketball/web/teamsst/Video/QuantifiedTeam2Printable.aspx?iTeamID=2272&amp;iSeasonID=2020&amp;iGameSubTypeID=83&amp;offensive=1&amp;pergame=0" TargetMode="External"/><Relationship Id="rId273" Type="http://schemas.openxmlformats.org/officeDocument/2006/relationships/hyperlink" Target="https://www.synergysportstech.com/Synergy/Sport/Basketball/web/teamsst/Video/QuantifiedTeam2Printable.aspx?iTeamID=2400&amp;iSeasonID=2020&amp;iGameSubTypeID=83&amp;offensive=1&amp;pergame=0" TargetMode="External"/><Relationship Id="rId329" Type="http://schemas.openxmlformats.org/officeDocument/2006/relationships/hyperlink" Target="https://www.synergysportstech.com/Synergy/Sport/Basketball/web/teamsst/Video/QuantifiedTeam2Printable.aspx?iTeamID=2299&amp;iSeasonID=2020&amp;iGameSubTypeID=83&amp;offensive=1&amp;pergame=0" TargetMode="External"/><Relationship Id="rId480" Type="http://schemas.openxmlformats.org/officeDocument/2006/relationships/hyperlink" Target="https://www.synergysportstech.com/Synergy/Sport/Basketball/web/teamsst/Video/QuantifiedTeam2Printable.aspx?iTeamID=2312&amp;iSeasonID=2020&amp;iGameSubTypeID=83&amp;offensive=0&amp;pergame=0" TargetMode="External"/><Relationship Id="rId536" Type="http://schemas.openxmlformats.org/officeDocument/2006/relationships/hyperlink" Target="https://www.synergysportstech.com/Synergy/Sport/Basketball/web/teamsst/Video/QuantifiedTeam2Printable.aspx?iTeamID=2145&amp;iSeasonID=2020&amp;iGameSubTypeID=83&amp;offensive=0&amp;pergame=0" TargetMode="External"/><Relationship Id="rId68" Type="http://schemas.openxmlformats.org/officeDocument/2006/relationships/hyperlink" Target="https://www.synergysportstech.com/Synergy/Sport/Basketball/web/teamsst/Video/QuantifiedTeam2Printable.aspx?iTeamID=2216&amp;iSeasonID=2020&amp;iGameSubTypeID=83&amp;offensive=0&amp;pergame=0" TargetMode="External"/><Relationship Id="rId133" Type="http://schemas.openxmlformats.org/officeDocument/2006/relationships/hyperlink" Target="https://www.synergysportstech.com/Synergy/Sport/Basketball/web/teamsst/Video/QuantifiedTeam2Printable.aspx?iTeamID=2110&amp;iSeasonID=2020&amp;iGameSubTypeID=83&amp;offensive=1&amp;pergame=0" TargetMode="External"/><Relationship Id="rId175" Type="http://schemas.openxmlformats.org/officeDocument/2006/relationships/hyperlink" Target="https://www.synergysportstech.com/Synergy/Sport/Basketball/web/teamsst/Video/QuantifiedTeam2Printable.aspx?iTeamID=989&amp;iSeasonID=2020&amp;iGameSubTypeID=83&amp;offensive=1&amp;pergame=0" TargetMode="External"/><Relationship Id="rId340" Type="http://schemas.openxmlformats.org/officeDocument/2006/relationships/hyperlink" Target="https://www.synergysportstech.com/Synergy/Sport/Basketball/web/teamsst/Video/QuantifiedTeam2Printable.aspx?iTeamID=2270&amp;iSeasonID=2020&amp;iGameSubTypeID=83&amp;offensive=0&amp;pergame=0" TargetMode="External"/><Relationship Id="rId578" Type="http://schemas.openxmlformats.org/officeDocument/2006/relationships/hyperlink" Target="https://www.synergysportstech.com/Synergy/Sport/Basketball/web/teamsst/Video/QuantifiedTeam2Printable.aspx?iTeamID=2190&amp;iSeasonID=2020&amp;iGameSubTypeID=83&amp;offensive=0&amp;pergame=0" TargetMode="External"/><Relationship Id="rId200" Type="http://schemas.openxmlformats.org/officeDocument/2006/relationships/hyperlink" Target="https://www.synergysportstech.com/Synergy/Sport/Basketball/web/teamsst/Video/QuantifiedTeam2Printable.aspx?iTeamID=984&amp;iSeasonID=2020&amp;iGameSubTypeID=83&amp;offensive=0&amp;pergame=0" TargetMode="External"/><Relationship Id="rId382" Type="http://schemas.openxmlformats.org/officeDocument/2006/relationships/hyperlink" Target="https://www.synergysportstech.com/Synergy/Sport/Basketball/web/teamsst/Video/QuantifiedTeam2Printable.aspx?iTeamID=2741&amp;iSeasonID=2020&amp;iGameSubTypeID=83&amp;offensive=0&amp;pergame=0" TargetMode="External"/><Relationship Id="rId438" Type="http://schemas.openxmlformats.org/officeDocument/2006/relationships/hyperlink" Target="https://www.synergysportstech.com/Synergy/Sport/Basketball/web/teamsst/Video/QuantifiedTeam2Printable.aspx?iTeamID=2263&amp;iSeasonID=2020&amp;iGameSubTypeID=83&amp;offensive=0&amp;pergame=0" TargetMode="External"/><Relationship Id="rId603" Type="http://schemas.openxmlformats.org/officeDocument/2006/relationships/hyperlink" Target="https://www.synergysportstech.com/Synergy/Sport/Basketball/web/teamsst/Video/QuantifiedTeam2Printable.aspx?iTeamID=2205&amp;iSeasonID=2020&amp;iGameSubTypeID=83&amp;offensive=1&amp;pergame=0" TargetMode="External"/><Relationship Id="rId645" Type="http://schemas.openxmlformats.org/officeDocument/2006/relationships/hyperlink" Target="https://www.synergysportstech.com/Synergy/Sport/Basketball/web/teamsst/Video/QuantifiedTeam2Printable.aspx?iTeamID=2104&amp;iSeasonID=2020&amp;iGameSubTypeID=83&amp;offensive=1&amp;pergame=0" TargetMode="External"/><Relationship Id="rId687" Type="http://schemas.openxmlformats.org/officeDocument/2006/relationships/drawing" Target="../drawings/drawing10.xml"/><Relationship Id="rId242" Type="http://schemas.openxmlformats.org/officeDocument/2006/relationships/hyperlink" Target="https://www.synergysportstech.com/Synergy/Sport/Basketball/web/teamsst/Video/QuantifiedTeam2Printable.aspx?iTeamID=2214&amp;iSeasonID=2020&amp;iGameSubTypeID=83&amp;offensive=0&amp;pergame=0" TargetMode="External"/><Relationship Id="rId284" Type="http://schemas.openxmlformats.org/officeDocument/2006/relationships/hyperlink" Target="https://www.synergysportstech.com/Synergy/Sport/Basketball/web/teamsst/Video/QuantifiedTeam2Printable.aspx?iTeamID=2077&amp;iSeasonID=2020&amp;iGameSubTypeID=83&amp;offensive=0&amp;pergame=0" TargetMode="External"/><Relationship Id="rId491" Type="http://schemas.openxmlformats.org/officeDocument/2006/relationships/hyperlink" Target="https://www.synergysportstech.com/Synergy/Sport/Basketball/web/teamsst/Video/QuantifiedTeam2Printable.aspx?iTeamID=2156&amp;iSeasonID=2020&amp;iGameSubTypeID=83&amp;offensive=1&amp;pergame=0" TargetMode="External"/><Relationship Id="rId505" Type="http://schemas.openxmlformats.org/officeDocument/2006/relationships/hyperlink" Target="https://www.synergysportstech.com/Synergy/Sport/Basketball/web/teamsst/Video/QuantifiedTeam2Printable.aspx?iTeamID=2076&amp;iSeasonID=2020&amp;iGameSubTypeID=83&amp;offensive=1&amp;pergame=0" TargetMode="External"/><Relationship Id="rId37" Type="http://schemas.openxmlformats.org/officeDocument/2006/relationships/hyperlink" Target="https://www.synergysportstech.com/Synergy/Sport/Basketball/web/teamsst/Video/QuantifiedTeam2Printable.aspx?iTeamID=2186&amp;iSeasonID=2020&amp;iGameSubTypeID=83&amp;offensive=1&amp;pergame=0" TargetMode="External"/><Relationship Id="rId79" Type="http://schemas.openxmlformats.org/officeDocument/2006/relationships/hyperlink" Target="https://www.synergysportstech.com/Synergy/Sport/Basketball/web/teamsst/Video/QuantifiedTeam2Printable.aspx?iTeamID=2298&amp;iSeasonID=2020&amp;iGameSubTypeID=83&amp;offensive=1&amp;pergame=0" TargetMode="External"/><Relationship Id="rId102" Type="http://schemas.openxmlformats.org/officeDocument/2006/relationships/hyperlink" Target="https://www.synergysportstech.com/Synergy/Sport/Basketball/web/teamsst/Video/QuantifiedTeam2Printable.aspx?iTeamID=2135&amp;iSeasonID=2020&amp;iGameSubTypeID=83&amp;offensive=0&amp;pergame=0" TargetMode="External"/><Relationship Id="rId144" Type="http://schemas.openxmlformats.org/officeDocument/2006/relationships/hyperlink" Target="https://www.synergysportstech.com/Synergy/Sport/Basketball/web/teamsst/Video/QuantifiedTeam2Printable.aspx?iTeamID=2207&amp;iSeasonID=2020&amp;iGameSubTypeID=83&amp;offensive=0&amp;pergame=0" TargetMode="External"/><Relationship Id="rId547" Type="http://schemas.openxmlformats.org/officeDocument/2006/relationships/hyperlink" Target="https://www.synergysportstech.com/Synergy/Sport/Basketball/web/teamsst/Video/QuantifiedTeam2Printable.aspx?iTeamID=2315&amp;iSeasonID=2020&amp;iGameSubTypeID=83&amp;offensive=1&amp;pergame=0" TargetMode="External"/><Relationship Id="rId589" Type="http://schemas.openxmlformats.org/officeDocument/2006/relationships/hyperlink" Target="https://www.synergysportstech.com/Synergy/Sport/Basketball/web/teamsst/Video/QuantifiedTeam2Printable.aspx?iTeamID=2133&amp;iSeasonID=2020&amp;iGameSubTypeID=83&amp;offensive=1&amp;pergame=0" TargetMode="External"/><Relationship Id="rId90" Type="http://schemas.openxmlformats.org/officeDocument/2006/relationships/hyperlink" Target="https://www.synergysportstech.com/Synergy/Sport/Basketball/web/teamsst/Video/QuantifiedTeam2Printable.aspx?iTeamID=2362&amp;iSeasonID=2020&amp;iGameSubTypeID=83&amp;offensive=0&amp;pergame=0" TargetMode="External"/><Relationship Id="rId186" Type="http://schemas.openxmlformats.org/officeDocument/2006/relationships/hyperlink" Target="https://www.synergysportstech.com/Synergy/Sport/Basketball/web/teamsst/Video/QuantifiedTeam2Printable.aspx?iTeamID=2281&amp;iSeasonID=2020&amp;iGameSubTypeID=83&amp;offensive=0&amp;pergame=0" TargetMode="External"/><Relationship Id="rId351" Type="http://schemas.openxmlformats.org/officeDocument/2006/relationships/hyperlink" Target="https://www.synergysportstech.com/Synergy/Sport/Basketball/web/teamsst/Video/QuantifiedTeam2Printable.aspx?iTeamID=2363&amp;iSeasonID=2020&amp;iGameSubTypeID=83&amp;offensive=1&amp;pergame=0" TargetMode="External"/><Relationship Id="rId393" Type="http://schemas.openxmlformats.org/officeDocument/2006/relationships/hyperlink" Target="https://www.synergysportstech.com/Synergy/Sport/Basketball/web/teamsst/Video/QuantifiedTeam2Printable.aspx?iTeamID=2332&amp;iSeasonID=2020&amp;iGameSubTypeID=83&amp;offensive=1&amp;pergame=0" TargetMode="External"/><Relationship Id="rId407" Type="http://schemas.openxmlformats.org/officeDocument/2006/relationships/hyperlink" Target="https://www.synergysportstech.com/Synergy/Sport/Basketball/web/teamsst/Video/QuantifiedTeam2Printable.aspx?iTeamID=973&amp;iSeasonID=2020&amp;iGameSubTypeID=83&amp;offensive=1&amp;pergame=0" TargetMode="External"/><Relationship Id="rId449" Type="http://schemas.openxmlformats.org/officeDocument/2006/relationships/hyperlink" Target="https://www.synergysportstech.com/Synergy/Sport/Basketball/web/teamsst/Video/QuantifiedTeam2Printable.aspx?iTeamID=2097&amp;iSeasonID=2020&amp;iGameSubTypeID=83&amp;offensive=1&amp;pergame=0" TargetMode="External"/><Relationship Id="rId614" Type="http://schemas.openxmlformats.org/officeDocument/2006/relationships/hyperlink" Target="https://www.synergysportstech.com/Synergy/Sport/Basketball/web/teamsst/Video/QuantifiedTeam2Printable.aspx?iTeamID=2124&amp;iSeasonID=2020&amp;iGameSubTypeID=83&amp;offensive=0&amp;pergame=0" TargetMode="External"/><Relationship Id="rId656" Type="http://schemas.openxmlformats.org/officeDocument/2006/relationships/hyperlink" Target="https://www.synergysportstech.com/Synergy/Sport/Basketball/web/teamsst/Video/QuantifiedTeam2Printable.aspx?iTeamID=2336&amp;iSeasonID=2020&amp;iGameSubTypeID=83&amp;offensive=0&amp;pergame=0" TargetMode="External"/><Relationship Id="rId211" Type="http://schemas.openxmlformats.org/officeDocument/2006/relationships/hyperlink" Target="https://www.synergysportstech.com/Synergy/Sport/Basketball/web/teamsst/Video/QuantifiedTeam2Printable.aspx?iTeamID=2330&amp;iSeasonID=2020&amp;iGameSubTypeID=83&amp;offensive=1&amp;pergame=0" TargetMode="External"/><Relationship Id="rId253" Type="http://schemas.openxmlformats.org/officeDocument/2006/relationships/hyperlink" Target="https://www.synergysportstech.com/Synergy/Sport/Basketball/web/teamsst/Video/QuantifiedTeam2Printable.aspx?iTeamID=3179&amp;iSeasonID=2020&amp;iGameSubTypeID=83&amp;offensive=1&amp;pergame=0" TargetMode="External"/><Relationship Id="rId295" Type="http://schemas.openxmlformats.org/officeDocument/2006/relationships/hyperlink" Target="https://www.synergysportstech.com/Synergy/Sport/Basketball/web/teamsst/Video/QuantifiedTeam2Printable.aspx?iTeamID=2387&amp;iSeasonID=2020&amp;iGameSubTypeID=83&amp;offensive=1&amp;pergame=0" TargetMode="External"/><Relationship Id="rId309" Type="http://schemas.openxmlformats.org/officeDocument/2006/relationships/hyperlink" Target="https://www.synergysportstech.com/Synergy/Sport/Basketball/web/teamsst/Video/QuantifiedTeam2Printable.aspx?iTeamID=987&amp;iSeasonID=2020&amp;iGameSubTypeID=83&amp;offensive=1&amp;pergame=0" TargetMode="External"/><Relationship Id="rId460" Type="http://schemas.openxmlformats.org/officeDocument/2006/relationships/hyperlink" Target="https://www.synergysportstech.com/Synergy/Sport/Basketball/web/teamsst/Video/QuantifiedTeam2Printable.aspx?iTeamID=2199&amp;iSeasonID=2020&amp;iGameSubTypeID=83&amp;offensive=0&amp;pergame=0" TargetMode="External"/><Relationship Id="rId516" Type="http://schemas.openxmlformats.org/officeDocument/2006/relationships/hyperlink" Target="https://www.synergysportstech.com/Synergy/Sport/Basketball/web/teamsst/Video/QuantifiedTeam2Printable.aspx?iTeamID=2237&amp;iSeasonID=2020&amp;iGameSubTypeID=83&amp;offensive=0&amp;pergame=0" TargetMode="External"/><Relationship Id="rId48" Type="http://schemas.openxmlformats.org/officeDocument/2006/relationships/hyperlink" Target="https://www.synergysportstech.com/Synergy/Sport/Basketball/web/teamsst/Video/QuantifiedTeam2Printable.aspx?iTeamID=2072&amp;iSeasonID=2020&amp;iGameSubTypeID=83&amp;offensive=0&amp;pergame=0" TargetMode="External"/><Relationship Id="rId113" Type="http://schemas.openxmlformats.org/officeDocument/2006/relationships/hyperlink" Target="https://www.synergysportstech.com/Synergy/Sport/Basketball/web/teamsst/Video/QuantifiedTeam2Printable.aspx?iTeamID=2132&amp;iSeasonID=2020&amp;iGameSubTypeID=83&amp;offensive=1&amp;pergame=0" TargetMode="External"/><Relationship Id="rId320" Type="http://schemas.openxmlformats.org/officeDocument/2006/relationships/hyperlink" Target="https://www.synergysportstech.com/Synergy/Sport/Basketball/web/teamsst/Video/QuantifiedTeam2Printable.aspx?iTeamID=2262&amp;iSeasonID=2020&amp;iGameSubTypeID=83&amp;offensive=0&amp;pergame=0" TargetMode="External"/><Relationship Id="rId558" Type="http://schemas.openxmlformats.org/officeDocument/2006/relationships/hyperlink" Target="https://www.synergysportstech.com/Synergy/Sport/Basketball/web/teamsst/Video/QuantifiedTeam2Printable.aspx?iTeamID=2133&amp;iSeasonID=2020&amp;iGameSubTypeID=83&amp;offensive=0&amp;pergame=0" TargetMode="External"/><Relationship Id="rId155" Type="http://schemas.openxmlformats.org/officeDocument/2006/relationships/hyperlink" Target="https://www.synergysportstech.com/Synergy/Sport/Basketball/web/teamsst/Video/QuantifiedTeam2Printable.aspx?iTeamID=2307&amp;iSeasonID=2020&amp;iGameSubTypeID=83&amp;offensive=1&amp;pergame=0" TargetMode="External"/><Relationship Id="rId197" Type="http://schemas.openxmlformats.org/officeDocument/2006/relationships/hyperlink" Target="https://www.synergysportstech.com/Synergy/Sport/Basketball/web/teamsst/Video/QuantifiedTeam2Printable.aspx?iTeamID=2358&amp;iSeasonID=2020&amp;iGameSubTypeID=83&amp;offensive=1&amp;pergame=0" TargetMode="External"/><Relationship Id="rId362" Type="http://schemas.openxmlformats.org/officeDocument/2006/relationships/hyperlink" Target="https://www.synergysportstech.com/Synergy/Sport/Basketball/web/teamsst/Video/QuantifiedTeam2Printable.aspx?iTeamID=2254&amp;iSeasonID=2020&amp;iGameSubTypeID=83&amp;offensive=0&amp;pergame=0" TargetMode="External"/><Relationship Id="rId418" Type="http://schemas.openxmlformats.org/officeDocument/2006/relationships/hyperlink" Target="https://www.synergysportstech.com/Synergy/Sport/Basketball/web/teamsst/Video/QuantifiedTeam2Printable.aspx?iTeamID=2367&amp;iSeasonID=2020&amp;iGameSubTypeID=83&amp;offensive=0&amp;pergame=0" TargetMode="External"/><Relationship Id="rId625" Type="http://schemas.openxmlformats.org/officeDocument/2006/relationships/hyperlink" Target="https://www.synergysportstech.com/Synergy/Sport/Basketball/web/teamsst/Video/QuantifiedTeam2Printable.aspx?iTeamID=2068&amp;iSeasonID=2020&amp;iGameSubTypeID=83&amp;offensive=1&amp;pergame=0" TargetMode="External"/><Relationship Id="rId222" Type="http://schemas.openxmlformats.org/officeDocument/2006/relationships/hyperlink" Target="https://www.synergysportstech.com/Synergy/Sport/Basketball/web/teamsst/Video/QuantifiedTeam2Printable.aspx?iTeamID=2368&amp;iSeasonID=2020&amp;iGameSubTypeID=83&amp;offensive=0&amp;pergame=0" TargetMode="External"/><Relationship Id="rId264" Type="http://schemas.openxmlformats.org/officeDocument/2006/relationships/hyperlink" Target="https://www.synergysportstech.com/Synergy/Sport/Basketball/web/teamsst/Video/QuantifiedTeam2Printable.aspx?iTeamID=991&amp;iSeasonID=2020&amp;iGameSubTypeID=83&amp;offensive=0&amp;pergame=0" TargetMode="External"/><Relationship Id="rId471" Type="http://schemas.openxmlformats.org/officeDocument/2006/relationships/hyperlink" Target="https://www.synergysportstech.com/Synergy/Sport/Basketball/web/teamsst/Video/QuantifiedTeam2Printable.aspx?iTeamID=2070&amp;iSeasonID=2020&amp;iGameSubTypeID=83&amp;offensive=1&amp;pergame=0" TargetMode="External"/><Relationship Id="rId667" Type="http://schemas.openxmlformats.org/officeDocument/2006/relationships/hyperlink" Target="https://www.synergysportstech.com/Synergy/Sport/Basketball/web/teamsst/Video/QuantifiedTeam2Printable.aspx?iTeamID=981&amp;iSeasonID=2020&amp;iGameSubTypeID=83&amp;offensive=1&amp;pergame=0" TargetMode="External"/><Relationship Id="rId17" Type="http://schemas.openxmlformats.org/officeDocument/2006/relationships/hyperlink" Target="https://www.synergysportstech.com/Synergy/Sport/Basketball/web/teamsst/Video/QuantifiedTeam2Printable.aspx?iTeamID=2254&amp;iSeasonID=2020&amp;iGameSubTypeID=83&amp;offensive=1&amp;pergame=0" TargetMode="External"/><Relationship Id="rId59" Type="http://schemas.openxmlformats.org/officeDocument/2006/relationships/hyperlink" Target="https://www.synergysportstech.com/Synergy/Sport/Basketball/web/teamsst/Video/QuantifiedTeam2Printable.aspx?iTeamID=2321&amp;iSeasonID=2020&amp;iGameSubTypeID=83&amp;offensive=1&amp;pergame=0" TargetMode="External"/><Relationship Id="rId124" Type="http://schemas.openxmlformats.org/officeDocument/2006/relationships/hyperlink" Target="https://www.synergysportstech.com/Synergy/Sport/Basketball/web/teamsst/Video/QuantifiedTeam2Printable.aspx?iTeamID=2299&amp;iSeasonID=2020&amp;iGameSubTypeID=83&amp;offensive=0&amp;pergame=0" TargetMode="External"/><Relationship Id="rId527" Type="http://schemas.openxmlformats.org/officeDocument/2006/relationships/hyperlink" Target="https://www.synergysportstech.com/Synergy/Sport/Basketball/web/teamsst/Video/QuantifiedTeam2Printable.aspx?iTeamID=999&amp;iSeasonID=2020&amp;iGameSubTypeID=83&amp;offensive=1&amp;pergame=0" TargetMode="External"/><Relationship Id="rId569" Type="http://schemas.openxmlformats.org/officeDocument/2006/relationships/hyperlink" Target="https://www.synergysportstech.com/Synergy/Sport/Basketball/web/teamsst/Video/QuantifiedTeam2Printable.aspx?iTeamID=5592&amp;iSeasonID=2020&amp;iGameSubTypeID=83&amp;offensive=1&amp;pergame=0" TargetMode="External"/><Relationship Id="rId70" Type="http://schemas.openxmlformats.org/officeDocument/2006/relationships/hyperlink" Target="https://www.synergysportstech.com/Synergy/Sport/Basketball/web/teamsst/Video/QuantifiedTeam2Printable.aspx?iTeamID=2146&amp;iSeasonID=2020&amp;iGameSubTypeID=83&amp;offensive=0&amp;pergame=0" TargetMode="External"/><Relationship Id="rId166" Type="http://schemas.openxmlformats.org/officeDocument/2006/relationships/hyperlink" Target="https://www.synergysportstech.com/Synergy/Sport/Basketball/web/teamsst/Video/QuantifiedTeam2Printable.aspx?iTeamID=2370&amp;iSeasonID=2020&amp;iGameSubTypeID=83&amp;offensive=0&amp;pergame=0" TargetMode="External"/><Relationship Id="rId331" Type="http://schemas.openxmlformats.org/officeDocument/2006/relationships/hyperlink" Target="https://www.synergysportstech.com/Synergy/Sport/Basketball/web/teamsst/Video/QuantifiedTeam2Printable.aspx?iTeamID=2306&amp;iSeasonID=2020&amp;iGameSubTypeID=83&amp;offensive=1&amp;pergame=0" TargetMode="External"/><Relationship Id="rId373" Type="http://schemas.openxmlformats.org/officeDocument/2006/relationships/hyperlink" Target="https://www.synergysportstech.com/Synergy/Sport/Basketball/web/teamsst/Video/QuantifiedTeam2Printable.aspx?iTeamID=5600&amp;iSeasonID=2020&amp;iGameSubTypeID=83&amp;offensive=1&amp;pergame=0" TargetMode="External"/><Relationship Id="rId429" Type="http://schemas.openxmlformats.org/officeDocument/2006/relationships/hyperlink" Target="https://www.synergysportstech.com/Synergy/Sport/Basketball/web/teamsst/Video/QuantifiedTeam2Printable.aspx?iTeamID=2112&amp;iSeasonID=2020&amp;iGameSubTypeID=83&amp;offensive=1&amp;pergame=0" TargetMode="External"/><Relationship Id="rId580" Type="http://schemas.openxmlformats.org/officeDocument/2006/relationships/hyperlink" Target="https://www.synergysportstech.com/Synergy/Sport/Basketball/web/teamsst/Video/QuantifiedTeam2Printable.aspx?iTeamID=2073&amp;iSeasonID=2020&amp;iGameSubTypeID=83&amp;offensive=0&amp;pergame=0" TargetMode="External"/><Relationship Id="rId636" Type="http://schemas.openxmlformats.org/officeDocument/2006/relationships/hyperlink" Target="https://www.synergysportstech.com/Synergy/Sport/Basketball/web/teamsst/Video/QuantifiedTeam2Printable.aspx?iTeamID=2373&amp;iSeasonID=2020&amp;iGameSubTypeID=83&amp;offensive=0&amp;pergame=0" TargetMode="External"/><Relationship Id="rId1" Type="http://schemas.openxmlformats.org/officeDocument/2006/relationships/hyperlink" Target="https://www.synergysportstech.com/Synergy/Sport/Basketball/web/teamsst/Video/QuantifiedTeam2Printable.aspx?iTeamID=2185&amp;iSeasonID=2020&amp;iGameSubTypeID=83&amp;offensive=1&amp;pergame=0" TargetMode="External"/><Relationship Id="rId233" Type="http://schemas.openxmlformats.org/officeDocument/2006/relationships/hyperlink" Target="https://www.synergysportstech.com/Synergy/Sport/Basketball/web/teamsst/Video/QuantifiedTeam2Printable.aspx?iTeamID=2376&amp;iSeasonID=2020&amp;iGameSubTypeID=83&amp;offensive=1&amp;pergame=0" TargetMode="External"/><Relationship Id="rId440" Type="http://schemas.openxmlformats.org/officeDocument/2006/relationships/hyperlink" Target="https://www.synergysportstech.com/Synergy/Sport/Basketball/web/teamsst/Video/QuantifiedTeam2Printable.aspx?iTeamID=2070&amp;iSeasonID=2020&amp;iGameSubTypeID=83&amp;offensive=0&amp;pergame=0" TargetMode="External"/><Relationship Id="rId678" Type="http://schemas.openxmlformats.org/officeDocument/2006/relationships/hyperlink" Target="https://www.synergysportstech.com/Synergy/Sport/Basketball/web/teamsst/Video/QuantifiedTeam2Printable.aspx?iTeamID=2185&amp;iSeasonID=2020&amp;iGameSubTypeID=83&amp;offensive=0&amp;pergame=0" TargetMode="External"/><Relationship Id="rId28" Type="http://schemas.openxmlformats.org/officeDocument/2006/relationships/hyperlink" Target="https://www.synergysportstech.com/Synergy/Sport/Basketball/web/teamsst/Video/QuantifiedTeam2Printable.aspx?iTeamID=2259&amp;iSeasonID=2020&amp;iGameSubTypeID=83&amp;offensive=0&amp;pergame=0" TargetMode="External"/><Relationship Id="rId275" Type="http://schemas.openxmlformats.org/officeDocument/2006/relationships/hyperlink" Target="https://www.synergysportstech.com/Synergy/Sport/Basketball/web/teamsst/Video/QuantifiedTeam2Printable.aspx?iTeamID=2226&amp;iSeasonID=2020&amp;iGameSubTypeID=83&amp;offensive=1&amp;pergame=0" TargetMode="External"/><Relationship Id="rId300" Type="http://schemas.openxmlformats.org/officeDocument/2006/relationships/hyperlink" Target="https://www.synergysportstech.com/Synergy/Sport/Basketball/web/teamsst/Video/QuantifiedTeam2Printable.aspx?iTeamID=2265&amp;iSeasonID=2020&amp;iGameSubTypeID=83&amp;offensive=0&amp;pergame=0" TargetMode="External"/><Relationship Id="rId482" Type="http://schemas.openxmlformats.org/officeDocument/2006/relationships/hyperlink" Target="https://www.synergysportstech.com/Synergy/Sport/Basketball/web/teamsst/Video/QuantifiedTeam2Printable.aspx?iTeamID=2387&amp;iSeasonID=2020&amp;iGameSubTypeID=83&amp;offensive=0&amp;pergame=0" TargetMode="External"/><Relationship Id="rId538" Type="http://schemas.openxmlformats.org/officeDocument/2006/relationships/hyperlink" Target="https://www.synergysportstech.com/Synergy/Sport/Basketball/web/teamsst/Video/QuantifiedTeam2Printable.aspx?iTeamID=2193&amp;iSeasonID=2020&amp;iGameSubTypeID=83&amp;offensive=0&amp;pergame=0" TargetMode="External"/><Relationship Id="rId81" Type="http://schemas.openxmlformats.org/officeDocument/2006/relationships/hyperlink" Target="https://www.synergysportstech.com/Synergy/Sport/Basketball/web/teamsst/Video/QuantifiedTeam2Printable.aspx?iTeamID=2088&amp;iSeasonID=2020&amp;iGameSubTypeID=83&amp;offensive=1&amp;pergame=0" TargetMode="External"/><Relationship Id="rId135" Type="http://schemas.openxmlformats.org/officeDocument/2006/relationships/hyperlink" Target="https://www.synergysportstech.com/Synergy/Sport/Basketball/web/teamsst/Video/QuantifiedTeam2Printable.aspx?iTeamID=2131&amp;iSeasonID=2020&amp;iGameSubTypeID=83&amp;offensive=1&amp;pergame=0" TargetMode="External"/><Relationship Id="rId177" Type="http://schemas.openxmlformats.org/officeDocument/2006/relationships/hyperlink" Target="https://www.synergysportstech.com/Synergy/Sport/Basketball/web/teamsst/Video/QuantifiedTeam2Printable.aspx?iTeamID=983&amp;iSeasonID=2020&amp;iGameSubTypeID=83&amp;offensive=1&amp;pergame=0" TargetMode="External"/><Relationship Id="rId342" Type="http://schemas.openxmlformats.org/officeDocument/2006/relationships/hyperlink" Target="https://www.synergysportstech.com/Synergy/Sport/Basketball/web/teamsst/Video/QuantifiedTeam2Printable.aspx?iTeamID=968&amp;iSeasonID=2020&amp;iGameSubTypeID=83&amp;offensive=0&amp;pergame=0" TargetMode="External"/><Relationship Id="rId384" Type="http://schemas.openxmlformats.org/officeDocument/2006/relationships/hyperlink" Target="https://www.synergysportstech.com/Synergy/Sport/Basketball/web/teamsst/Video/QuantifiedTeam2Printable.aspx?iTeamID=2157&amp;iSeasonID=2020&amp;iGameSubTypeID=83&amp;offensive=0&amp;pergame=0" TargetMode="External"/><Relationship Id="rId591" Type="http://schemas.openxmlformats.org/officeDocument/2006/relationships/hyperlink" Target="https://www.synergysportstech.com/Synergy/Sport/Basketball/web/teamsst/Video/QuantifiedTeam2Printable.aspx?iTeamID=2138&amp;iSeasonID=2020&amp;iGameSubTypeID=83&amp;offensive=1&amp;pergame=0" TargetMode="External"/><Relationship Id="rId605" Type="http://schemas.openxmlformats.org/officeDocument/2006/relationships/hyperlink" Target="https://www.synergysportstech.com/Synergy/Sport/Basketball/web/teamsst/Video/QuantifiedTeam2Printable.aspx?iTeamID=2360&amp;iSeasonID=2020&amp;iGameSubTypeID=83&amp;offensive=1&amp;pergame=0" TargetMode="External"/><Relationship Id="rId202" Type="http://schemas.openxmlformats.org/officeDocument/2006/relationships/hyperlink" Target="https://www.synergysportstech.com/Synergy/Sport/Basketball/web/teamsst/Video/QuantifiedTeam2Printable.aspx?iTeamID=2255&amp;iSeasonID=2020&amp;iGameSubTypeID=83&amp;offensive=0&amp;pergame=0" TargetMode="External"/><Relationship Id="rId244" Type="http://schemas.openxmlformats.org/officeDocument/2006/relationships/hyperlink" Target="https://www.synergysportstech.com/Synergy/Sport/Basketball/web/teamsst/Video/QuantifiedTeam2Printable.aspx?iTeamID=2097&amp;iSeasonID=2020&amp;iGameSubTypeID=83&amp;offensive=0&amp;pergame=0" TargetMode="External"/><Relationship Id="rId647" Type="http://schemas.openxmlformats.org/officeDocument/2006/relationships/hyperlink" Target="https://www.synergysportstech.com/Synergy/Sport/Basketball/web/teamsst/Video/QuantifiedTeam2Printable.aspx?iTeamID=2190&amp;iSeasonID=2020&amp;iGameSubTypeID=83&amp;offensive=1&amp;pergame=0" TargetMode="External"/><Relationship Id="rId39" Type="http://schemas.openxmlformats.org/officeDocument/2006/relationships/hyperlink" Target="https://www.synergysportstech.com/Synergy/Sport/Basketball/web/teamsst/Video/QuantifiedTeam2Printable.aspx?iTeamID=2155&amp;iSeasonID=2020&amp;iGameSubTypeID=83&amp;offensive=1&amp;pergame=0" TargetMode="External"/><Relationship Id="rId286" Type="http://schemas.openxmlformats.org/officeDocument/2006/relationships/hyperlink" Target="https://www.synergysportstech.com/Synergy/Sport/Basketball/web/teamsst/Video/QuantifiedTeam2Printable.aspx?iTeamID=2067&amp;iSeasonID=2020&amp;iGameSubTypeID=83&amp;offensive=0&amp;pergame=0" TargetMode="External"/><Relationship Id="rId451" Type="http://schemas.openxmlformats.org/officeDocument/2006/relationships/hyperlink" Target="https://www.synergysportstech.com/Synergy/Sport/Basketball/web/teamsst/Video/QuantifiedTeam2Printable.aspx?iTeamID=2096&amp;iSeasonID=2020&amp;iGameSubTypeID=83&amp;offensive=1&amp;pergame=0" TargetMode="External"/><Relationship Id="rId493" Type="http://schemas.openxmlformats.org/officeDocument/2006/relationships/hyperlink" Target="https://www.synergysportstech.com/Synergy/Sport/Basketball/web/teamsst/Video/QuantifiedTeam2Printable.aspx?iTeamID=2176&amp;iSeasonID=2020&amp;iGameSubTypeID=83&amp;offensive=1&amp;pergame=0" TargetMode="External"/><Relationship Id="rId507" Type="http://schemas.openxmlformats.org/officeDocument/2006/relationships/hyperlink" Target="https://www.synergysportstech.com/Synergy/Sport/Basketball/web/teamsst/Video/QuantifiedTeam2Printable.aspx?iTeamID=2258&amp;iSeasonID=2020&amp;iGameSubTypeID=83&amp;offensive=1&amp;pergame=0" TargetMode="External"/><Relationship Id="rId549" Type="http://schemas.openxmlformats.org/officeDocument/2006/relationships/hyperlink" Target="https://www.synergysportstech.com/Synergy/Sport/Basketball/web/teamsst/Video/QuantifiedTeam2Printable.aspx?iTeamID=2753&amp;iSeasonID=2020&amp;iGameSubTypeID=83&amp;offensive=1&amp;pergame=0" TargetMode="External"/><Relationship Id="rId50" Type="http://schemas.openxmlformats.org/officeDocument/2006/relationships/hyperlink" Target="https://www.synergysportstech.com/Synergy/Sport/Basketball/web/teamsst/Video/QuantifiedTeam2Printable.aspx?iTeamID=2318&amp;iSeasonID=2020&amp;iGameSubTypeID=83&amp;offensive=0&amp;pergame=0" TargetMode="External"/><Relationship Id="rId104" Type="http://schemas.openxmlformats.org/officeDocument/2006/relationships/hyperlink" Target="https://www.synergysportstech.com/Synergy/Sport/Basketball/web/teamsst/Video/QuantifiedTeam2Printable.aspx?iTeamID=2084&amp;iSeasonID=2020&amp;iGameSubTypeID=83&amp;offensive=0&amp;pergame=0" TargetMode="External"/><Relationship Id="rId146" Type="http://schemas.openxmlformats.org/officeDocument/2006/relationships/hyperlink" Target="https://www.synergysportstech.com/Synergy/Sport/Basketball/web/teamsst/Video/QuantifiedTeam2Printable.aspx?iTeamID=2085&amp;iSeasonID=2020&amp;iGameSubTypeID=83&amp;offensive=0&amp;pergame=0" TargetMode="External"/><Relationship Id="rId188" Type="http://schemas.openxmlformats.org/officeDocument/2006/relationships/hyperlink" Target="https://www.synergysportstech.com/Synergy/Sport/Basketball/web/teamsst/Video/QuantifiedTeam2Printable.aspx?iTeamID=2657&amp;iSeasonID=2020&amp;iGameSubTypeID=83&amp;offensive=0&amp;pergame=0" TargetMode="External"/><Relationship Id="rId311" Type="http://schemas.openxmlformats.org/officeDocument/2006/relationships/hyperlink" Target="https://www.synergysportstech.com/Synergy/Sport/Basketball/web/teamsst/Video/QuantifiedTeam2Printable.aspx?iTeamID=1000&amp;iSeasonID=2020&amp;iGameSubTypeID=83&amp;offensive=1&amp;pergame=0" TargetMode="External"/><Relationship Id="rId353" Type="http://schemas.openxmlformats.org/officeDocument/2006/relationships/hyperlink" Target="https://www.synergysportstech.com/Synergy/Sport/Basketball/web/teamsst/Video/QuantifiedTeam2Printable.aspx?iTeamID=2239&amp;iSeasonID=2020&amp;iGameSubTypeID=83&amp;offensive=1&amp;pergame=0" TargetMode="External"/><Relationship Id="rId395" Type="http://schemas.openxmlformats.org/officeDocument/2006/relationships/hyperlink" Target="https://www.synergysportstech.com/Synergy/Sport/Basketball/web/teamsst/Video/QuantifiedTeam2Printable.aspx?iTeamID=2141&amp;iSeasonID=2020&amp;iGameSubTypeID=83&amp;offensive=1&amp;pergame=0" TargetMode="External"/><Relationship Id="rId409" Type="http://schemas.openxmlformats.org/officeDocument/2006/relationships/hyperlink" Target="https://www.synergysportstech.com/Synergy/Sport/Basketball/web/teamsst/Video/QuantifiedTeam2Printable.aspx?iTeamID=975&amp;iSeasonID=2020&amp;iGameSubTypeID=83&amp;offensive=1&amp;pergame=0" TargetMode="External"/><Relationship Id="rId560" Type="http://schemas.openxmlformats.org/officeDocument/2006/relationships/hyperlink" Target="https://www.synergysportstech.com/Synergy/Sport/Basketball/web/teamsst/Video/QuantifiedTeam2Printable.aspx?iTeamID=2325&amp;iSeasonID=2020&amp;iGameSubTypeID=83&amp;offensive=0&amp;pergame=0" TargetMode="External"/><Relationship Id="rId92" Type="http://schemas.openxmlformats.org/officeDocument/2006/relationships/hyperlink" Target="https://www.synergysportstech.com/Synergy/Sport/Basketball/web/teamsst/Video/QuantifiedTeam2Printable.aspx?iTeamID=979&amp;iSeasonID=2020&amp;iGameSubTypeID=83&amp;offensive=0&amp;pergame=0" TargetMode="External"/><Relationship Id="rId213" Type="http://schemas.openxmlformats.org/officeDocument/2006/relationships/hyperlink" Target="https://www.synergysportstech.com/Synergy/Sport/Basketball/web/teamsst/Video/QuantifiedTeam2Printable.aspx?iTeamID=2094&amp;iSeasonID=2020&amp;iGameSubTypeID=83&amp;offensive=1&amp;pergame=0" TargetMode="External"/><Relationship Id="rId420" Type="http://schemas.openxmlformats.org/officeDocument/2006/relationships/hyperlink" Target="https://www.synergysportstech.com/Synergy/Sport/Basketball/web/teamsst/Video/QuantifiedTeam2Printable.aspx?iTeamID=2225&amp;iSeasonID=2020&amp;iGameSubTypeID=83&amp;offensive=0&amp;pergame=0" TargetMode="External"/><Relationship Id="rId616" Type="http://schemas.openxmlformats.org/officeDocument/2006/relationships/hyperlink" Target="https://www.synergysportstech.com/Synergy/Sport/Basketball/web/teamsst/Video/QuantifiedTeam2Printable.aspx?iTeamID=2179&amp;iSeasonID=2020&amp;iGameSubTypeID=83&amp;offensive=0&amp;pergame=0" TargetMode="External"/><Relationship Id="rId658" Type="http://schemas.openxmlformats.org/officeDocument/2006/relationships/hyperlink" Target="https://www.synergysportstech.com/Synergy/Sport/Basketball/web/teamsst/Video/QuantifiedTeam2Printable.aspx?iTeamID=2196&amp;iSeasonID=2020&amp;iGameSubTypeID=83&amp;offensive=0&amp;pergame=0" TargetMode="External"/><Relationship Id="rId255" Type="http://schemas.openxmlformats.org/officeDocument/2006/relationships/hyperlink" Target="https://www.synergysportstech.com/Synergy/Sport/Basketball/web/teamsst/Video/QuantifiedTeam2Printable.aspx?iTeamID=2322&amp;iSeasonID=2020&amp;iGameSubTypeID=83&amp;offensive=1&amp;pergame=0" TargetMode="External"/><Relationship Id="rId297" Type="http://schemas.openxmlformats.org/officeDocument/2006/relationships/hyperlink" Target="https://www.synergysportstech.com/Synergy/Sport/Basketball/web/teamsst/Video/QuantifiedTeam2Printable.aspx?iTeamID=2135&amp;iSeasonID=2020&amp;iGameSubTypeID=83&amp;offensive=1&amp;pergame=0" TargetMode="External"/><Relationship Id="rId462" Type="http://schemas.openxmlformats.org/officeDocument/2006/relationships/hyperlink" Target="https://www.synergysportstech.com/Synergy/Sport/Basketball/web/teamsst/Video/QuantifiedTeam2Printable.aspx?iTeamID=2331&amp;iSeasonID=2020&amp;iGameSubTypeID=83&amp;offensive=0&amp;pergame=0" TargetMode="External"/><Relationship Id="rId518" Type="http://schemas.openxmlformats.org/officeDocument/2006/relationships/hyperlink" Target="https://www.synergysportstech.com/Synergy/Sport/Basketball/web/teamsst/Video/QuantifiedTeam2Printable.aspx?iTeamID=994&amp;iSeasonID=2020&amp;iGameSubTypeID=83&amp;offensive=0&amp;pergame=0" TargetMode="External"/><Relationship Id="rId115" Type="http://schemas.openxmlformats.org/officeDocument/2006/relationships/hyperlink" Target="https://www.synergysportstech.com/Synergy/Sport/Basketball/web/teamsst/Video/QuantifiedTeam2Printable.aspx?iTeamID=2215&amp;iSeasonID=2020&amp;iGameSubTypeID=83&amp;offensive=1&amp;pergame=0" TargetMode="External"/><Relationship Id="rId157" Type="http://schemas.openxmlformats.org/officeDocument/2006/relationships/hyperlink" Target="https://www.synergysportstech.com/Synergy/Sport/Basketball/web/teamsst/Video/QuantifiedTeam2Printable.aspx?iTeamID=2273&amp;iSeasonID=2020&amp;iGameSubTypeID=83&amp;offensive=1&amp;pergame=0" TargetMode="External"/><Relationship Id="rId322" Type="http://schemas.openxmlformats.org/officeDocument/2006/relationships/hyperlink" Target="https://www.synergysportstech.com/Synergy/Sport/Basketball/web/teamsst/Video/QuantifiedTeam2Printable.aspx?iTeamID=2296&amp;iSeasonID=2020&amp;iGameSubTypeID=83&amp;offensive=0&amp;pergame=0" TargetMode="External"/><Relationship Id="rId364" Type="http://schemas.openxmlformats.org/officeDocument/2006/relationships/hyperlink" Target="https://www.synergysportstech.com/Synergy/Sport/Basketball/web/teamsst/Video/QuantifiedTeam2Printable.aspx?iTeamID=2755&amp;iSeasonID=2020&amp;iGameSubTypeID=83&amp;offensive=0&amp;pergame=0" TargetMode="External"/><Relationship Id="rId61" Type="http://schemas.openxmlformats.org/officeDocument/2006/relationships/hyperlink" Target="https://www.synergysportstech.com/Synergy/Sport/Basketball/web/teamsst/Video/QuantifiedTeam2Printable.aspx?iTeamID=2081&amp;iSeasonID=2020&amp;iGameSubTypeID=83&amp;offensive=1&amp;pergame=0" TargetMode="External"/><Relationship Id="rId199" Type="http://schemas.openxmlformats.org/officeDocument/2006/relationships/hyperlink" Target="https://www.synergysportstech.com/Synergy/Sport/Basketball/web/teamsst/Video/QuantifiedTeam2Printable.aspx?iTeamID=2087&amp;iSeasonID=2020&amp;iGameSubTypeID=83&amp;offensive=1&amp;pergame=0" TargetMode="External"/><Relationship Id="rId571" Type="http://schemas.openxmlformats.org/officeDocument/2006/relationships/hyperlink" Target="https://www.synergysportstech.com/Synergy/Sport/Basketball/web/teamsst/Video/QuantifiedTeam2Printable.aspx?iTeamID=971&amp;iSeasonID=2020&amp;iGameSubTypeID=83&amp;offensive=1&amp;pergame=0" TargetMode="External"/><Relationship Id="rId627" Type="http://schemas.openxmlformats.org/officeDocument/2006/relationships/hyperlink" Target="https://www.synergysportstech.com/Synergy/Sport/Basketball/web/teamsst/Video/QuantifiedTeam2Printable.aspx?iTeamID=982&amp;iSeasonID=2020&amp;iGameSubTypeID=83&amp;offensive=1&amp;pergame=0" TargetMode="External"/><Relationship Id="rId669" Type="http://schemas.openxmlformats.org/officeDocument/2006/relationships/hyperlink" Target="https://www.synergysportstech.com/Synergy/Sport/Basketball/web/teamsst/Video/QuantifiedTeam2Printable.aspx?iTeamID=2168&amp;iSeasonID=2020&amp;iGameSubTypeID=83&amp;offensive=1&amp;pergame=0" TargetMode="External"/><Relationship Id="rId19" Type="http://schemas.openxmlformats.org/officeDocument/2006/relationships/hyperlink" Target="https://www.synergysportstech.com/Synergy/Sport/Basketball/web/teamsst/Video/QuantifiedTeam2Printable.aspx?iTeamID=2261&amp;iSeasonID=2020&amp;iGameSubTypeID=83&amp;offensive=1&amp;pergame=0" TargetMode="External"/><Relationship Id="rId224" Type="http://schemas.openxmlformats.org/officeDocument/2006/relationships/hyperlink" Target="https://www.synergysportstech.com/Synergy/Sport/Basketball/web/teamsst/Video/QuantifiedTeam2Printable.aspx?iTeamID=1329&amp;iSeasonID=2020&amp;iGameSubTypeID=83&amp;offensive=0&amp;pergame=0" TargetMode="External"/><Relationship Id="rId266" Type="http://schemas.openxmlformats.org/officeDocument/2006/relationships/hyperlink" Target="https://www.synergysportstech.com/Synergy/Sport/Basketball/web/teamsst/Video/QuantifiedTeam2Printable.aspx?iTeamID=2108&amp;iSeasonID=2020&amp;iGameSubTypeID=83&amp;offensive=0&amp;pergame=0" TargetMode="External"/><Relationship Id="rId431" Type="http://schemas.openxmlformats.org/officeDocument/2006/relationships/hyperlink" Target="https://www.synergysportstech.com/Synergy/Sport/Basketball/web/teamsst/Video/QuantifiedTeam2Printable.aspx?iTeamID=2124&amp;iSeasonID=2020&amp;iGameSubTypeID=83&amp;offensive=1&amp;pergame=0" TargetMode="External"/><Relationship Id="rId473" Type="http://schemas.openxmlformats.org/officeDocument/2006/relationships/hyperlink" Target="https://www.synergysportstech.com/Synergy/Sport/Basketball/web/teamsst/Video/QuantifiedTeam2Printable.aspx?iTeamID=2078&amp;iSeasonID=2020&amp;iGameSubTypeID=83&amp;offensive=1&amp;pergame=0" TargetMode="External"/><Relationship Id="rId529" Type="http://schemas.openxmlformats.org/officeDocument/2006/relationships/hyperlink" Target="https://www.synergysportstech.com/Synergy/Sport/Basketball/web/teamsst/Video/QuantifiedTeam2Printable.aspx?iTeamID=2372&amp;iSeasonID=2020&amp;iGameSubTypeID=83&amp;offensive=1&amp;pergame=0" TargetMode="External"/><Relationship Id="rId680" Type="http://schemas.openxmlformats.org/officeDocument/2006/relationships/hyperlink" Target="https://www.synergysportstech.com/Synergy/Sport/Basketball/web/teamsst/Video/QuantifiedTeam2Printable.aspx?iTeamID=2117&amp;iSeasonID=2020&amp;iGameSubTypeID=83&amp;offensive=0&amp;pergame=0" TargetMode="External"/><Relationship Id="rId30" Type="http://schemas.openxmlformats.org/officeDocument/2006/relationships/hyperlink" Target="https://www.synergysportstech.com/Synergy/Sport/Basketball/web/teamsst/Video/QuantifiedTeam2Printable.aspx?iTeamID=2242&amp;iSeasonID=2020&amp;iGameSubTypeID=83&amp;offensive=0&amp;pergame=0" TargetMode="External"/><Relationship Id="rId126" Type="http://schemas.openxmlformats.org/officeDocument/2006/relationships/hyperlink" Target="https://www.synergysportstech.com/Synergy/Sport/Basketball/web/teamsst/Video/QuantifiedTeam2Printable.aspx?iTeamID=2291&amp;iSeasonID=2020&amp;iGameSubTypeID=83&amp;offensive=0&amp;pergame=0" TargetMode="External"/><Relationship Id="rId168" Type="http://schemas.openxmlformats.org/officeDocument/2006/relationships/hyperlink" Target="https://www.synergysportstech.com/Synergy/Sport/Basketball/web/teamsst/Video/QuantifiedTeam2Printable.aspx?iTeamID=998&amp;iSeasonID=2020&amp;iGameSubTypeID=83&amp;offensive=0&amp;pergame=0" TargetMode="External"/><Relationship Id="rId333" Type="http://schemas.openxmlformats.org/officeDocument/2006/relationships/hyperlink" Target="https://www.synergysportstech.com/Synergy/Sport/Basketball/web/teamsst/Video/QuantifiedTeam2Printable.aspx?iTeamID=2147&amp;iSeasonID=2020&amp;iGameSubTypeID=83&amp;offensive=1&amp;pergame=0" TargetMode="External"/><Relationship Id="rId540" Type="http://schemas.openxmlformats.org/officeDocument/2006/relationships/hyperlink" Target="https://www.synergysportstech.com/Synergy/Sport/Basketball/web/teamsst/Video/QuantifiedTeam2Printable.aspx?iTeamID=2209&amp;iSeasonID=2020&amp;iGameSubTypeID=83&amp;offensive=0&amp;pergame=0" TargetMode="External"/><Relationship Id="rId72" Type="http://schemas.openxmlformats.org/officeDocument/2006/relationships/hyperlink" Target="https://www.synergysportstech.com/Synergy/Sport/Basketball/web/teamsst/Video/QuantifiedTeam2Printable.aspx?iTeamID=2174&amp;iSeasonID=2020&amp;iGameSubTypeID=83&amp;offensive=0&amp;pergame=0" TargetMode="External"/><Relationship Id="rId375" Type="http://schemas.openxmlformats.org/officeDocument/2006/relationships/hyperlink" Target="https://www.synergysportstech.com/Synergy/Sport/Basketball/web/teamsst/Video/QuantifiedTeam2Printable.aspx?iTeamID=2170&amp;iSeasonID=2020&amp;iGameSubTypeID=83&amp;offensive=1&amp;pergame=0" TargetMode="External"/><Relationship Id="rId582" Type="http://schemas.openxmlformats.org/officeDocument/2006/relationships/hyperlink" Target="https://www.synergysportstech.com/Synergy/Sport/Basketball/web/teamsst/Video/QuantifiedTeam2Printable.aspx?iTeamID=2132&amp;iSeasonID=2020&amp;iGameSubTypeID=83&amp;offensive=0&amp;pergame=0" TargetMode="External"/><Relationship Id="rId638" Type="http://schemas.openxmlformats.org/officeDocument/2006/relationships/hyperlink" Target="https://www.synergysportstech.com/Synergy/Sport/Basketball/web/teamsst/Video/QuantifiedTeam2Printable.aspx?iTeamID=2366&amp;iSeasonID=2020&amp;iGameSubTypeID=83&amp;offensive=0&amp;pergame=0" TargetMode="External"/><Relationship Id="rId3" Type="http://schemas.openxmlformats.org/officeDocument/2006/relationships/hyperlink" Target="https://www.synergysportstech.com/Synergy/Sport/Basketball/web/teamsst/Video/QuantifiedTeam2Printable.aspx?iTeamID=996&amp;iSeasonID=2020&amp;iGameSubTypeID=83&amp;offensive=1&amp;pergame=0" TargetMode="External"/><Relationship Id="rId235" Type="http://schemas.openxmlformats.org/officeDocument/2006/relationships/hyperlink" Target="https://www.synergysportstech.com/Synergy/Sport/Basketball/web/teamsst/Video/QuantifiedTeam2Printable.aspx?iTeamID=2154&amp;iSeasonID=2020&amp;iGameSubTypeID=83&amp;offensive=1&amp;pergame=0" TargetMode="External"/><Relationship Id="rId277" Type="http://schemas.openxmlformats.org/officeDocument/2006/relationships/hyperlink" Target="https://www.synergysportstech.com/Synergy/Sport/Basketball/web/teamsst/Video/QuantifiedTeam2Printable.aspx?iTeamID=3138&amp;iSeasonID=2020&amp;iGameSubTypeID=83&amp;offensive=1&amp;pergame=0" TargetMode="External"/><Relationship Id="rId400" Type="http://schemas.openxmlformats.org/officeDocument/2006/relationships/hyperlink" Target="https://www.synergysportstech.com/Synergy/Sport/Basketball/web/teamsst/Video/QuantifiedTeam2Printable.aspx?iTeamID=1318&amp;iSeasonID=2020&amp;iGameSubTypeID=83&amp;offensive=0&amp;pergame=0" TargetMode="External"/><Relationship Id="rId442" Type="http://schemas.openxmlformats.org/officeDocument/2006/relationships/hyperlink" Target="https://www.synergysportstech.com/Synergy/Sport/Basketball/web/teamsst/Video/QuantifiedTeam2Printable.aspx?iTeamID=2062&amp;iSeasonID=2020&amp;iGameSubTypeID=83&amp;offensive=0&amp;pergame=0" TargetMode="External"/><Relationship Id="rId484" Type="http://schemas.openxmlformats.org/officeDocument/2006/relationships/hyperlink" Target="https://www.synergysportstech.com/Synergy/Sport/Basketball/web/teamsst/Video/QuantifiedTeam2Printable.aspx?iTeamID=2155&amp;iSeasonID=2020&amp;iGameSubTypeID=83&amp;offensive=0&amp;pergame=0" TargetMode="External"/><Relationship Id="rId137" Type="http://schemas.openxmlformats.org/officeDocument/2006/relationships/hyperlink" Target="https://www.synergysportstech.com/Synergy/Sport/Basketball/web/teamsst/Video/QuantifiedTeam2Printable.aspx?iTeamID=2218&amp;iSeasonID=2020&amp;iGameSubTypeID=83&amp;offensive=1&amp;pergame=0" TargetMode="External"/><Relationship Id="rId302" Type="http://schemas.openxmlformats.org/officeDocument/2006/relationships/hyperlink" Target="https://www.synergysportstech.com/Synergy/Sport/Basketball/web/teamsst/Video/QuantifiedTeam2Printable.aspx?iTeamID=2246&amp;iSeasonID=2020&amp;iGameSubTypeID=83&amp;offensive=0&amp;pergame=0" TargetMode="External"/><Relationship Id="rId344" Type="http://schemas.openxmlformats.org/officeDocument/2006/relationships/hyperlink" Target="https://www.synergysportstech.com/Synergy/Sport/Basketball/web/teamsst/Video/QuantifiedTeam2Printable.aspx?iTeamID=2139&amp;iSeasonID=2020&amp;iGameSubTypeID=83&amp;offensive=0&amp;pergame=0" TargetMode="External"/><Relationship Id="rId41" Type="http://schemas.openxmlformats.org/officeDocument/2006/relationships/hyperlink" Target="https://www.synergysportstech.com/Synergy/Sport/Basketball/web/teamsst/Video/QuantifiedTeam2Printable.aspx?iTeamID=2277&amp;iSeasonID=2020&amp;iGameSubTypeID=83&amp;offensive=1&amp;pergame=0" TargetMode="External"/><Relationship Id="rId83" Type="http://schemas.openxmlformats.org/officeDocument/2006/relationships/hyperlink" Target="https://www.synergysportstech.com/Synergy/Sport/Basketball/web/teamsst/Video/QuantifiedTeam2Printable.aspx?iTeamID=2197&amp;iSeasonID=2020&amp;iGameSubTypeID=83&amp;offensive=1&amp;pergame=0" TargetMode="External"/><Relationship Id="rId179" Type="http://schemas.openxmlformats.org/officeDocument/2006/relationships/hyperlink" Target="https://www.synergysportstech.com/Synergy/Sport/Basketball/web/teamsst/Video/QuantifiedTeam2Printable.aspx?iTeamID=2069&amp;iSeasonID=2020&amp;iGameSubTypeID=83&amp;offensive=1&amp;pergame=0" TargetMode="External"/><Relationship Id="rId386" Type="http://schemas.openxmlformats.org/officeDocument/2006/relationships/hyperlink" Target="https://www.synergysportstech.com/Synergy/Sport/Basketball/web/teamsst/Video/QuantifiedTeam2Printable.aspx?iTeamID=2114&amp;iSeasonID=2020&amp;iGameSubTypeID=83&amp;offensive=0&amp;pergame=0" TargetMode="External"/><Relationship Id="rId551" Type="http://schemas.openxmlformats.org/officeDocument/2006/relationships/hyperlink" Target="https://www.synergysportstech.com/Synergy/Sport/Basketball/web/teamsst/Video/QuantifiedTeam2Printable.aspx?iTeamID=2404&amp;iSeasonID=2020&amp;iGameSubTypeID=83&amp;offensive=1&amp;pergame=0" TargetMode="External"/><Relationship Id="rId593" Type="http://schemas.openxmlformats.org/officeDocument/2006/relationships/hyperlink" Target="https://www.synergysportstech.com/Synergy/Sport/Basketball/web/teamsst/Video/QuantifiedTeam2Printable.aspx?iTeamID=2145&amp;iSeasonID=2020&amp;iGameSubTypeID=83&amp;offensive=1&amp;pergame=0" TargetMode="External"/><Relationship Id="rId607" Type="http://schemas.openxmlformats.org/officeDocument/2006/relationships/hyperlink" Target="https://www.synergysportstech.com/Synergy/Sport/Basketball/web/teamsst/Video/QuantifiedTeam2Printable.aspx?iTeamID=2071&amp;iSeasonID=2020&amp;iGameSubTypeID=83&amp;offensive=1&amp;pergame=0" TargetMode="External"/><Relationship Id="rId649" Type="http://schemas.openxmlformats.org/officeDocument/2006/relationships/hyperlink" Target="https://www.synergysportstech.com/Synergy/Sport/Basketball/web/teamsst/Video/QuantifiedTeam2Printable.aspx?iTeamID=986&amp;iSeasonID=2020&amp;iGameSubTypeID=83&amp;offensive=1&amp;pergame=0" TargetMode="External"/><Relationship Id="rId190" Type="http://schemas.openxmlformats.org/officeDocument/2006/relationships/hyperlink" Target="https://www.synergysportstech.com/Synergy/Sport/Basketball/web/teamsst/Video/QuantifiedTeam2Printable.aspx?iTeamID=2188&amp;iSeasonID=2020&amp;iGameSubTypeID=83&amp;offensive=0&amp;pergame=0" TargetMode="External"/><Relationship Id="rId204" Type="http://schemas.openxmlformats.org/officeDocument/2006/relationships/hyperlink" Target="https://www.synergysportstech.com/Synergy/Sport/Basketball/web/teamsst/Video/QuantifiedTeam2Printable.aspx?iTeamID=2181&amp;iSeasonID=2020&amp;iGameSubTypeID=83&amp;offensive=0&amp;pergame=0" TargetMode="External"/><Relationship Id="rId246" Type="http://schemas.openxmlformats.org/officeDocument/2006/relationships/hyperlink" Target="https://www.synergysportstech.com/Synergy/Sport/Basketball/web/teamsst/Video/QuantifiedTeam2Printable.aspx?iTeamID=2314&amp;iSeasonID=2020&amp;iGameSubTypeID=83&amp;offensive=0&amp;pergame=0" TargetMode="External"/><Relationship Id="rId288" Type="http://schemas.openxmlformats.org/officeDocument/2006/relationships/hyperlink" Target="https://www.synergysportstech.com/Synergy/Sport/Basketball/web/teamsst/Video/QuantifiedTeam2Printable.aspx?iTeamID=2392&amp;iSeasonID=2020&amp;iGameSubTypeID=83&amp;offensive=0&amp;pergame=0" TargetMode="External"/><Relationship Id="rId411" Type="http://schemas.openxmlformats.org/officeDocument/2006/relationships/hyperlink" Target="https://www.synergysportstech.com/Synergy/Sport/Basketball/web/teamsst/Video/QuantifiedTeam2Printable.aspx?iTeamID=2336&amp;iSeasonID=2020&amp;iGameSubTypeID=83&amp;offensive=1&amp;pergame=0" TargetMode="External"/><Relationship Id="rId453" Type="http://schemas.openxmlformats.org/officeDocument/2006/relationships/hyperlink" Target="https://www.synergysportstech.com/Synergy/Sport/Basketball/web/teamsst/Video/QuantifiedTeam2Printable.aspx?iTeamID=2228&amp;iSeasonID=2020&amp;iGameSubTypeID=83&amp;offensive=1&amp;pergame=0" TargetMode="External"/><Relationship Id="rId509" Type="http://schemas.openxmlformats.org/officeDocument/2006/relationships/hyperlink" Target="https://www.synergysportstech.com/Synergy/Sport/Basketball/web/teamsst/Video/QuantifiedTeam2Printable.aspx?iTeamID=2755&amp;iSeasonID=2020&amp;iGameSubTypeID=83&amp;offensive=1&amp;pergame=0" TargetMode="External"/><Relationship Id="rId660" Type="http://schemas.openxmlformats.org/officeDocument/2006/relationships/hyperlink" Target="https://www.synergysportstech.com/Synergy/Sport/Basketball/web/teamsst/Video/QuantifiedTeam2Printable.aspx?iTeamID=970&amp;iSeasonID=2020&amp;iGameSubTypeID=83&amp;offensive=0&amp;pergame=0" TargetMode="External"/><Relationship Id="rId106" Type="http://schemas.openxmlformats.org/officeDocument/2006/relationships/hyperlink" Target="https://www.synergysportstech.com/Synergy/Sport/Basketball/web/teamsst/Video/QuantifiedTeam2Printable.aspx?iTeamID=2305&amp;iSeasonID=2020&amp;iGameSubTypeID=83&amp;offensive=0&amp;pergame=0" TargetMode="External"/><Relationship Id="rId313" Type="http://schemas.openxmlformats.org/officeDocument/2006/relationships/hyperlink" Target="https://www.synergysportstech.com/Synergy/Sport/Basketball/web/teamsst/Video/QuantifiedTeam2Printable.aspx?iTeamID=2198&amp;iSeasonID=2020&amp;iGameSubTypeID=83&amp;offensive=1&amp;pergame=0" TargetMode="External"/><Relationship Id="rId495" Type="http://schemas.openxmlformats.org/officeDocument/2006/relationships/hyperlink" Target="https://www.synergysportstech.com/Synergy/Sport/Basketball/web/teamsst/Video/QuantifiedTeam2Printable.aspx?iTeamID=2329&amp;iSeasonID=2020&amp;iGameSubTypeID=83&amp;offensive=1&amp;pergame=0" TargetMode="External"/><Relationship Id="rId10" Type="http://schemas.openxmlformats.org/officeDocument/2006/relationships/hyperlink" Target="https://www.synergysportstech.com/Synergy/Sport/Basketball/web/teamsst/Video/QuantifiedTeam2Printable.aspx?iTeamID=2430&amp;iSeasonID=2020&amp;iGameSubTypeID=83&amp;offensive=0&amp;pergame=0" TargetMode="External"/><Relationship Id="rId52" Type="http://schemas.openxmlformats.org/officeDocument/2006/relationships/hyperlink" Target="https://www.synergysportstech.com/Synergy/Sport/Basketball/web/teamsst/Video/QuantifiedTeam2Printable.aspx?iTeamID=2184&amp;iSeasonID=2020&amp;iGameSubTypeID=83&amp;offensive=0&amp;pergame=0" TargetMode="External"/><Relationship Id="rId94" Type="http://schemas.openxmlformats.org/officeDocument/2006/relationships/hyperlink" Target="https://www.synergysportstech.com/Synergy/Sport/Basketball/web/teamsst/Video/QuantifiedTeam2Printable.aspx?iTeamID=2278&amp;iSeasonID=2020&amp;iGameSubTypeID=83&amp;offensive=0&amp;pergame=0" TargetMode="External"/><Relationship Id="rId148" Type="http://schemas.openxmlformats.org/officeDocument/2006/relationships/hyperlink" Target="https://www.synergysportstech.com/Synergy/Sport/Basketball/web/teamsst/Video/QuantifiedTeam2Printable.aspx?iTeamID=965&amp;iSeasonID=2020&amp;iGameSubTypeID=83&amp;offensive=0&amp;pergame=0" TargetMode="External"/><Relationship Id="rId355" Type="http://schemas.openxmlformats.org/officeDocument/2006/relationships/hyperlink" Target="https://www.synergysportstech.com/Synergy/Sport/Basketball/web/teamsst/Video/QuantifiedTeam2Printable.aspx?iTeamID=2075&amp;iSeasonID=2020&amp;iGameSubTypeID=83&amp;offensive=1&amp;pergame=0" TargetMode="External"/><Relationship Id="rId397" Type="http://schemas.openxmlformats.org/officeDocument/2006/relationships/hyperlink" Target="https://www.synergysportstech.com/Synergy/Sport/Basketball/web/teamsst/Video/QuantifiedTeam2Printable.aspx?iTeamID=2144&amp;iSeasonID=2020&amp;iGameSubTypeID=83&amp;offensive=1&amp;pergame=0" TargetMode="External"/><Relationship Id="rId520" Type="http://schemas.openxmlformats.org/officeDocument/2006/relationships/hyperlink" Target="https://www.synergysportstech.com/Synergy/Sport/Basketball/web/teamsst/Video/QuantifiedTeam2Printable.aspx?iTeamID=2356&amp;iSeasonID=2020&amp;iGameSubTypeID=83&amp;offensive=0&amp;pergame=0" TargetMode="External"/><Relationship Id="rId562" Type="http://schemas.openxmlformats.org/officeDocument/2006/relationships/hyperlink" Target="https://www.synergysportstech.com/Synergy/Sport/Basketball/web/teamsst/Video/QuantifiedTeam2Printable.aspx?iTeamID=2364&amp;iSeasonID=2020&amp;iGameSubTypeID=83&amp;offensive=0&amp;pergame=0" TargetMode="External"/><Relationship Id="rId618" Type="http://schemas.openxmlformats.org/officeDocument/2006/relationships/hyperlink" Target="https://www.synergysportstech.com/Synergy/Sport/Basketball/web/teamsst/Video/QuantifiedTeam2Printable.aspx?iTeamID=2116&amp;iSeasonID=2020&amp;iGameSubTypeID=83&amp;offensive=0&amp;pergame=0" TargetMode="External"/><Relationship Id="rId215" Type="http://schemas.openxmlformats.org/officeDocument/2006/relationships/hyperlink" Target="https://www.synergysportstech.com/Synergy/Sport/Basketball/web/teamsst/Video/QuantifiedTeam2Printable.aspx?iTeamID=2375&amp;iSeasonID=2020&amp;iGameSubTypeID=83&amp;offensive=1&amp;pergame=0" TargetMode="External"/><Relationship Id="rId257" Type="http://schemas.openxmlformats.org/officeDocument/2006/relationships/hyperlink" Target="https://www.synergysportstech.com/Synergy/Sport/Basketball/web/teamsst/Video/QuantifiedTeam2Printable.aspx?iTeamID=2361&amp;iSeasonID=2020&amp;iGameSubTypeID=83&amp;offensive=1&amp;pergame=0" TargetMode="External"/><Relationship Id="rId422" Type="http://schemas.openxmlformats.org/officeDocument/2006/relationships/hyperlink" Target="https://www.synergysportstech.com/Synergy/Sport/Basketball/web/teamsst/Video/QuantifiedTeam2Printable.aspx?iTeamID=985&amp;iSeasonID=2020&amp;iGameSubTypeID=83&amp;offensive=0&amp;pergame=0" TargetMode="External"/><Relationship Id="rId464" Type="http://schemas.openxmlformats.org/officeDocument/2006/relationships/hyperlink" Target="https://www.synergysportstech.com/Synergy/Sport/Basketball/web/teamsst/Video/QuantifiedTeam2Printable.aspx?iTeamID=2256&amp;iSeasonID=2020&amp;iGameSubTypeID=83&amp;offensive=0&amp;pergame=0" TargetMode="External"/><Relationship Id="rId299" Type="http://schemas.openxmlformats.org/officeDocument/2006/relationships/hyperlink" Target="https://www.synergysportstech.com/Synergy/Sport/Basketball/web/teamsst/Video/QuantifiedTeam2Printable.aspx?iTeamID=2196&amp;iSeasonID=2020&amp;iGameSubTypeID=83&amp;offensive=1&amp;pergame=0" TargetMode="External"/><Relationship Id="rId63" Type="http://schemas.openxmlformats.org/officeDocument/2006/relationships/hyperlink" Target="https://www.synergysportstech.com/Synergy/Sport/Basketball/web/teamsst/Video/QuantifiedTeam2Printable.aspx?iTeamID=2382&amp;iSeasonID=2020&amp;iGameSubTypeID=83&amp;offensive=1&amp;pergame=0" TargetMode="External"/><Relationship Id="rId159" Type="http://schemas.openxmlformats.org/officeDocument/2006/relationships/hyperlink" Target="https://www.synergysportstech.com/Synergy/Sport/Basketball/web/teamsst/Video/QuantifiedTeam2Printable.aspx?iTeamID=2318&amp;iSeasonID=2020&amp;iGameSubTypeID=83&amp;offensive=1&amp;pergame=0" TargetMode="External"/><Relationship Id="rId366" Type="http://schemas.openxmlformats.org/officeDocument/2006/relationships/hyperlink" Target="https://www.synergysportstech.com/Synergy/Sport/Basketball/web/teamsst/Video/QuantifiedTeam2Printable.aspx?iTeamID=2105&amp;iSeasonID=2020&amp;iGameSubTypeID=83&amp;offensive=0&amp;pergame=0" TargetMode="External"/><Relationship Id="rId573" Type="http://schemas.openxmlformats.org/officeDocument/2006/relationships/hyperlink" Target="https://www.synergysportstech.com/Synergy/Sport/Basketball/web/teamsst/Video/QuantifiedTeam2Printable.aspx?iTeamID=2073&amp;iSeasonID=2020&amp;iGameSubTypeID=83&amp;offensive=1&amp;pergame=0" TargetMode="External"/><Relationship Id="rId226" Type="http://schemas.openxmlformats.org/officeDocument/2006/relationships/hyperlink" Target="https://www.synergysportstech.com/Synergy/Sport/Basketball/web/teamsst/Video/QuantifiedTeam2Printable.aspx?iTeamID=2138&amp;iSeasonID=2020&amp;iGameSubTypeID=83&amp;offensive=0&amp;pergame=0" TargetMode="External"/><Relationship Id="rId433" Type="http://schemas.openxmlformats.org/officeDocument/2006/relationships/hyperlink" Target="https://www.synergysportstech.com/Synergy/Sport/Basketball/web/teamsst/Video/QuantifiedTeam2Printable.aspx?iTeamID=2219&amp;iSeasonID=2020&amp;iGameSubTypeID=83&amp;offensive=1&amp;pergame=0" TargetMode="External"/><Relationship Id="rId640" Type="http://schemas.openxmlformats.org/officeDocument/2006/relationships/hyperlink" Target="https://www.synergysportstech.com/Synergy/Sport/Basketball/web/teamsst/Video/QuantifiedTeam2Printable.aspx?iTeamID=2111&amp;iSeasonID=2020&amp;iGameSubTypeID=83&amp;offensive=0&amp;pergame=0" TargetMode="External"/><Relationship Id="rId74" Type="http://schemas.openxmlformats.org/officeDocument/2006/relationships/hyperlink" Target="https://www.synergysportstech.com/Synergy/Sport/Basketball/web/teamsst/Video/QuantifiedTeam2Printable.aspx?iTeamID=2154&amp;iSeasonID=2020&amp;iGameSubTypeID=83&amp;offensive=0&amp;pergame=0" TargetMode="External"/><Relationship Id="rId377" Type="http://schemas.openxmlformats.org/officeDocument/2006/relationships/hyperlink" Target="https://www.synergysportstech.com/Synergy/Sport/Basketball/web/teamsst/Video/QuantifiedTeam2Printable.aspx?iTeamID=2331&amp;iSeasonID=2020&amp;iGameSubTypeID=83&amp;offensive=1&amp;pergame=0" TargetMode="External"/><Relationship Id="rId500" Type="http://schemas.openxmlformats.org/officeDocument/2006/relationships/hyperlink" Target="https://www.synergysportstech.com/Synergy/Sport/Basketball/web/teamsst/Video/QuantifiedTeam2Printable.aspx?iTeamID=2063&amp;iSeasonID=2020&amp;iGameSubTypeID=83&amp;offensive=0&amp;pergame=0" TargetMode="External"/><Relationship Id="rId584" Type="http://schemas.openxmlformats.org/officeDocument/2006/relationships/hyperlink" Target="https://www.synergysportstech.com/Synergy/Sport/Basketball/web/teamsst/Video/QuantifiedTeam2Printable.aspx?iTeamID=2065&amp;iSeasonID=2020&amp;iGameSubTypeID=83&amp;offensive=0&amp;pergame=0" TargetMode="External"/><Relationship Id="rId5" Type="http://schemas.openxmlformats.org/officeDocument/2006/relationships/hyperlink" Target="https://www.synergysportstech.com/Synergy/Sport/Basketball/web/teamsst/Video/QuantifiedTeam2Printable.aspx?iTeamID=2074&amp;iSeasonID=2020&amp;iGameSubTypeID=83&amp;offensive=1&amp;pergame=0" TargetMode="External"/><Relationship Id="rId237" Type="http://schemas.openxmlformats.org/officeDocument/2006/relationships/hyperlink" Target="https://www.synergysportstech.com/Synergy/Sport/Basketball/web/teamsst/Video/QuantifiedTeam2Printable.aspx?iTeamID=2285&amp;iSeasonID=2020&amp;iGameSubTypeID=83&amp;offensive=1&amp;pergame=0" TargetMode="External"/><Relationship Id="rId444" Type="http://schemas.openxmlformats.org/officeDocument/2006/relationships/hyperlink" Target="https://www.synergysportstech.com/Synergy/Sport/Basketball/web/teamsst/Video/QuantifiedTeam2Printable.aspx?iTeamID=2389&amp;iSeasonID=2020&amp;iGameSubTypeID=83&amp;offensive=0&amp;pergame=0" TargetMode="External"/><Relationship Id="rId651" Type="http://schemas.openxmlformats.org/officeDocument/2006/relationships/hyperlink" Target="https://www.synergysportstech.com/Synergy/Sport/Basketball/web/teamsst/Video/QuantifiedTeam2Printable.aspx?iTeamID=1329&amp;iSeasonID=2020&amp;iGameSubTypeID=83&amp;offensive=1&amp;pergame=0" TargetMode="External"/><Relationship Id="rId290" Type="http://schemas.openxmlformats.org/officeDocument/2006/relationships/hyperlink" Target="https://www.synergysportstech.com/Synergy/Sport/Basketball/web/teamsst/Video/QuantifiedTeam2Printable.aspx?iTeamID=2342&amp;iSeasonID=2020&amp;iGameSubTypeID=83&amp;offensive=0&amp;pergame=0" TargetMode="External"/><Relationship Id="rId304" Type="http://schemas.openxmlformats.org/officeDocument/2006/relationships/hyperlink" Target="https://www.synergysportstech.com/Synergy/Sport/Basketball/web/teamsst/Video/QuantifiedTeam2Printable.aspx?iTeamID=2353&amp;iSeasonID=2020&amp;iGameSubTypeID=83&amp;offensive=0&amp;pergame=0" TargetMode="External"/><Relationship Id="rId388" Type="http://schemas.openxmlformats.org/officeDocument/2006/relationships/hyperlink" Target="https://www.synergysportstech.com/Synergy/Sport/Basketball/web/teamsst/Video/QuantifiedTeam2Printable.aspx?iTeamID=973&amp;iSeasonID=2020&amp;iGameSubTypeID=83&amp;offensive=0&amp;pergame=0" TargetMode="External"/><Relationship Id="rId511" Type="http://schemas.openxmlformats.org/officeDocument/2006/relationships/hyperlink" Target="https://www.synergysportstech.com/Synergy/Sport/Basketball/web/teamsst/Video/QuantifiedTeam2Printable.aspx?iTeamID=2105&amp;iSeasonID=2020&amp;iGameSubTypeID=83&amp;offensive=1&amp;pergame=0" TargetMode="External"/><Relationship Id="rId609" Type="http://schemas.openxmlformats.org/officeDocument/2006/relationships/hyperlink" Target="https://www.synergysportstech.com/Synergy/Sport/Basketball/web/teamsst/Video/QuantifiedTeam2Printable.aspx?iTeamID=2084&amp;iSeasonID=2020&amp;iGameSubTypeID=83&amp;offensive=1&amp;pergame=0" TargetMode="External"/><Relationship Id="rId85" Type="http://schemas.openxmlformats.org/officeDocument/2006/relationships/hyperlink" Target="https://www.synergysportstech.com/Synergy/Sport/Basketball/web/teamsst/Video/QuantifiedTeam2Printable.aspx?iTeamID=2229&amp;iSeasonID=2020&amp;iGameSubTypeID=83&amp;offensive=1&amp;pergame=0" TargetMode="External"/><Relationship Id="rId150" Type="http://schemas.openxmlformats.org/officeDocument/2006/relationships/hyperlink" Target="https://www.synergysportstech.com/Synergy/Sport/Basketball/web/teamsst/Video/QuantifiedTeam2Printable.aspx?iTeamID=2142&amp;iSeasonID=2020&amp;iGameSubTypeID=83&amp;offensive=0&amp;pergame=0" TargetMode="External"/><Relationship Id="rId595" Type="http://schemas.openxmlformats.org/officeDocument/2006/relationships/hyperlink" Target="https://www.synergysportstech.com/Synergy/Sport/Basketball/web/teamsst/Video/QuantifiedTeam2Printable.aspx?iTeamID=2225&amp;iSeasonID=2020&amp;iGameSubTypeID=83&amp;offensive=1&amp;pergame=0" TargetMode="External"/><Relationship Id="rId248" Type="http://schemas.openxmlformats.org/officeDocument/2006/relationships/hyperlink" Target="https://www.synergysportstech.com/Synergy/Sport/Basketball/web/teamsst/Video/QuantifiedTeam2Printable.aspx?iTeamID=2071&amp;iSeasonID=2020&amp;iGameSubTypeID=83&amp;offensive=0&amp;pergame=0" TargetMode="External"/><Relationship Id="rId455" Type="http://schemas.openxmlformats.org/officeDocument/2006/relationships/hyperlink" Target="https://www.synergysportstech.com/Synergy/Sport/Basketball/web/teamsst/Video/QuantifiedTeam2Printable.aspx?iTeamID=2308&amp;iSeasonID=2020&amp;iGameSubTypeID=83&amp;offensive=1&amp;pergame=0" TargetMode="External"/><Relationship Id="rId662" Type="http://schemas.openxmlformats.org/officeDocument/2006/relationships/hyperlink" Target="https://www.synergysportstech.com/Synergy/Sport/Basketball/web/teamsst/Video/QuantifiedTeam2Printable.aspx?iTeamID=2398&amp;iSeasonID=2020&amp;iGameSubTypeID=83&amp;offensive=0&amp;pergame=0" TargetMode="External"/><Relationship Id="rId12" Type="http://schemas.openxmlformats.org/officeDocument/2006/relationships/hyperlink" Target="https://www.synergysportstech.com/Synergy/Sport/Basketball/web/teamsst/Video/QuantifiedTeam2Printable.aspx?iTeamID=2081&amp;iSeasonID=2020&amp;iGameSubTypeID=83&amp;offensive=0&amp;pergame=0" TargetMode="External"/><Relationship Id="rId108" Type="http://schemas.openxmlformats.org/officeDocument/2006/relationships/hyperlink" Target="https://www.synergysportstech.com/Synergy/Sport/Basketball/web/teamsst/Video/QuantifiedTeam2Printable.aspx?iTeamID=2402&amp;iSeasonID=2020&amp;iGameSubTypeID=83&amp;offensive=0&amp;pergame=0" TargetMode="External"/><Relationship Id="rId315" Type="http://schemas.openxmlformats.org/officeDocument/2006/relationships/hyperlink" Target="https://www.synergysportstech.com/Synergy/Sport/Basketball/web/teamsst/Video/QuantifiedTeam2Printable.aspx?iTeamID=2265&amp;iSeasonID=2020&amp;iGameSubTypeID=83&amp;offensive=1&amp;pergame=0" TargetMode="External"/><Relationship Id="rId522" Type="http://schemas.openxmlformats.org/officeDocument/2006/relationships/hyperlink" Target="https://www.synergysportstech.com/Synergy/Sport/Basketball/web/teamsst/Video/QuantifiedTeam2Printable.aspx?iTeamID=2301&amp;iSeasonID=2020&amp;iGameSubTypeID=83&amp;offensive=0&amp;pergame=0" TargetMode="External"/><Relationship Id="rId96" Type="http://schemas.openxmlformats.org/officeDocument/2006/relationships/hyperlink" Target="https://www.synergysportstech.com/Synergy/Sport/Basketball/web/teamsst/Video/QuantifiedTeam2Printable.aspx?iTeamID=2129&amp;iSeasonID=2020&amp;iGameSubTypeID=83&amp;offensive=0&amp;pergame=0" TargetMode="External"/><Relationship Id="rId161" Type="http://schemas.openxmlformats.org/officeDocument/2006/relationships/hyperlink" Target="https://www.synergysportstech.com/Synergy/Sport/Basketball/web/teamsst/Video/QuantifiedTeam2Printable.aspx?iTeamID=2269&amp;iSeasonID=2020&amp;iGameSubTypeID=83&amp;offensive=1&amp;pergame=0" TargetMode="External"/><Relationship Id="rId399" Type="http://schemas.openxmlformats.org/officeDocument/2006/relationships/hyperlink" Target="https://www.synergysportstech.com/Synergy/Sport/Basketball/web/teamsst/Video/QuantifiedTeam2Printable.aspx?iTeamID=2291&amp;iSeasonID=2020&amp;iGameSubTypeID=83&amp;offensive=1&amp;pergame=0" TargetMode="External"/><Relationship Id="rId259" Type="http://schemas.openxmlformats.org/officeDocument/2006/relationships/hyperlink" Target="https://www.synergysportstech.com/Synergy/Sport/Basketball/web/teamsst/Video/QuantifiedTeam2Printable.aspx?iTeamID=2204&amp;iSeasonID=2020&amp;iGameSubTypeID=83&amp;offensive=1&amp;pergame=0" TargetMode="External"/><Relationship Id="rId466" Type="http://schemas.openxmlformats.org/officeDocument/2006/relationships/hyperlink" Target="https://www.synergysportstech.com/Synergy/Sport/Basketball/web/teamsst/Video/QuantifiedTeam2Printable.aspx?iTeamID=2158&amp;iSeasonID=2020&amp;iGameSubTypeID=83&amp;offensive=0&amp;pergame=0" TargetMode="External"/><Relationship Id="rId673" Type="http://schemas.openxmlformats.org/officeDocument/2006/relationships/hyperlink" Target="https://www.synergysportstech.com/Synergy/Sport/Basketball/web/teamsst/Video/QuantifiedTeam2Printable.aspx?iTeamID=2328&amp;iSeasonID=2020&amp;iGameSubTypeID=83&amp;offensive=1&amp;pergame=0" TargetMode="External"/><Relationship Id="rId23" Type="http://schemas.openxmlformats.org/officeDocument/2006/relationships/hyperlink" Target="https://www.synergysportstech.com/Synergy/Sport/Basketball/web/teamsst/Video/QuantifiedTeam2Printable.aspx?iTeamID=2282&amp;iSeasonID=2020&amp;iGameSubTypeID=83&amp;offensive=1&amp;pergame=0" TargetMode="External"/><Relationship Id="rId119" Type="http://schemas.openxmlformats.org/officeDocument/2006/relationships/hyperlink" Target="https://www.synergysportstech.com/Synergy/Sport/Basketball/web/teamsst/Video/QuantifiedTeam2Printable.aspx?iTeamID=2264&amp;iSeasonID=2020&amp;iGameSubTypeID=83&amp;offensive=1&amp;pergame=0" TargetMode="External"/><Relationship Id="rId326" Type="http://schemas.openxmlformats.org/officeDocument/2006/relationships/hyperlink" Target="https://www.synergysportstech.com/Synergy/Sport/Basketball/web/teamsst/Video/QuantifiedTeam2Printable.aspx?iTeamID=2332&amp;iSeasonID=2020&amp;iGameSubTypeID=83&amp;offensive=0&amp;pergame=0" TargetMode="External"/><Relationship Id="rId533" Type="http://schemas.openxmlformats.org/officeDocument/2006/relationships/hyperlink" Target="https://www.synergysportstech.com/Synergy/Sport/Basketball/web/teamsst/Video/QuantifiedTeam2Printable.aspx?iTeamID=2245&amp;iSeasonID=2020&amp;iGameSubTypeID=83&amp;offensive=1&amp;pergame=0" TargetMode="External"/><Relationship Id="rId172" Type="http://schemas.openxmlformats.org/officeDocument/2006/relationships/hyperlink" Target="https://www.synergysportstech.com/Synergy/Sport/Basketball/web/teamsst/Video/QuantifiedTeam2Printable.aspx?iTeamID=2147&amp;iSeasonID=2020&amp;iGameSubTypeID=83&amp;offensive=0&amp;pergame=0" TargetMode="External"/><Relationship Id="rId477" Type="http://schemas.openxmlformats.org/officeDocument/2006/relationships/hyperlink" Target="https://www.synergysportstech.com/Synergy/Sport/Basketball/web/teamsst/Video/QuantifiedTeam2Printable.aspx?iTeamID=2317&amp;iSeasonID=2020&amp;iGameSubTypeID=83&amp;offensive=1&amp;pergame=0" TargetMode="External"/><Relationship Id="rId600" Type="http://schemas.openxmlformats.org/officeDocument/2006/relationships/hyperlink" Target="https://www.synergysportstech.com/Synergy/Sport/Basketball/web/teamsst/Video/QuantifiedTeam2Printable.aspx?iTeamID=2186&amp;iSeasonID=2020&amp;iGameSubTypeID=83&amp;offensive=0&amp;pergame=0" TargetMode="External"/><Relationship Id="rId684" Type="http://schemas.openxmlformats.org/officeDocument/2006/relationships/hyperlink" Target="https://www.synergysportstech.com/Synergy/Sport/Basketball/web/teamsst/Video/QuantifiedTeam2Printable.aspx?iTeamID=2095&amp;iSeasonID=2020&amp;iGameSubTypeID=83&amp;offensive=0&amp;pergame=0" TargetMode="External"/><Relationship Id="rId337" Type="http://schemas.openxmlformats.org/officeDocument/2006/relationships/hyperlink" Target="https://www.synergysportstech.com/Synergy/Sport/Basketball/web/teamsst/Video/QuantifiedTeam2Printable.aspx?iTeamID=2127&amp;iSeasonID=2020&amp;iGameSubTypeID=83&amp;offensive=1&amp;pergame=0" TargetMode="External"/><Relationship Id="rId34" Type="http://schemas.openxmlformats.org/officeDocument/2006/relationships/hyperlink" Target="https://www.synergysportstech.com/Synergy/Sport/Basketball/web/teamsst/Video/QuantifiedTeam2Printable.aspx?iTeamID=5592&amp;iSeasonID=2020&amp;iGameSubTypeID=83&amp;offensive=0&amp;pergame=0" TargetMode="External"/><Relationship Id="rId544" Type="http://schemas.openxmlformats.org/officeDocument/2006/relationships/hyperlink" Target="https://www.synergysportstech.com/Synergy/Sport/Basketball/web/teamsst/Video/QuantifiedTeam2Printable.aspx?iTeamID=2371&amp;iSeasonID=2020&amp;iGameSubTypeID=83&amp;offensive=0&amp;pergame=0" TargetMode="External"/><Relationship Id="rId183" Type="http://schemas.openxmlformats.org/officeDocument/2006/relationships/hyperlink" Target="https://www.synergysportstech.com/Synergy/Sport/Basketball/web/teamsst/Video/QuantifiedTeam2Printable.aspx?iTeamID=979&amp;iSeasonID=2020&amp;iGameSubTypeID=83&amp;offensive=1&amp;pergame=0" TargetMode="External"/><Relationship Id="rId390" Type="http://schemas.openxmlformats.org/officeDocument/2006/relationships/hyperlink" Target="https://www.synergysportstech.com/Synergy/Sport/Basketball/web/teamsst/Video/QuantifiedTeam2Printable.aspx?iTeamID=983&amp;iSeasonID=2020&amp;iGameSubTypeID=83&amp;offensive=0&amp;pergame=0" TargetMode="External"/><Relationship Id="rId404" Type="http://schemas.openxmlformats.org/officeDocument/2006/relationships/hyperlink" Target="https://www.synergysportstech.com/Synergy/Sport/Basketball/web/teamsst/Video/QuantifiedTeam2Printable.aspx?iTeamID=2134&amp;iSeasonID=2020&amp;iGameSubTypeID=83&amp;offensive=0&amp;pergame=0" TargetMode="External"/><Relationship Id="rId611" Type="http://schemas.openxmlformats.org/officeDocument/2006/relationships/hyperlink" Target="https://www.synergysportstech.com/Synergy/Sport/Basketball/web/teamsst/Video/QuantifiedTeam2Printable.aspx?iTeamID=2216&amp;iSeasonID=2020&amp;iGameSubTypeID=83&amp;offensive=1&amp;pergame=0" TargetMode="External"/><Relationship Id="rId250" Type="http://schemas.openxmlformats.org/officeDocument/2006/relationships/hyperlink" Target="https://www.synergysportstech.com/Synergy/Sport/Basketball/web/teamsst/Video/QuantifiedTeam2Printable.aspx?iTeamID=2678&amp;iSeasonID=2020&amp;iGameSubTypeID=83&amp;offensive=0&amp;pergame=0" TargetMode="External"/><Relationship Id="rId488" Type="http://schemas.openxmlformats.org/officeDocument/2006/relationships/hyperlink" Target="https://www.synergysportstech.com/Synergy/Sport/Basketball/web/teamsst/Video/QuantifiedTeam2Printable.aspx?iTeamID=2329&amp;iSeasonID=2020&amp;iGameSubTypeID=83&amp;offensive=0&amp;pergame=0" TargetMode="External"/><Relationship Id="rId45" Type="http://schemas.openxmlformats.org/officeDocument/2006/relationships/hyperlink" Target="https://www.synergysportstech.com/Synergy/Sport/Basketball/web/teamsst/Video/QuantifiedTeam2Printable.aspx?iTeamID=2347&amp;iSeasonID=2020&amp;iGameSubTypeID=83&amp;offensive=1&amp;pergame=0" TargetMode="External"/><Relationship Id="rId110" Type="http://schemas.openxmlformats.org/officeDocument/2006/relationships/hyperlink" Target="https://www.synergysportstech.com/Synergy/Sport/Basketball/web/teamsst/Video/QuantifiedTeam2Printable.aspx?iTeamID=2128&amp;iSeasonID=2020&amp;iGameSubTypeID=83&amp;offensive=0&amp;pergame=0" TargetMode="External"/><Relationship Id="rId348" Type="http://schemas.openxmlformats.org/officeDocument/2006/relationships/hyperlink" Target="https://www.synergysportstech.com/Synergy/Sport/Basketball/web/teamsst/Video/QuantifiedTeam2Printable.aspx?iTeamID=2276&amp;iSeasonID=2020&amp;iGameSubTypeID=83&amp;offensive=0&amp;pergame=0" TargetMode="External"/><Relationship Id="rId555" Type="http://schemas.openxmlformats.org/officeDocument/2006/relationships/hyperlink" Target="https://www.synergysportstech.com/Synergy/Sport/Basketball/web/teamsst/Video/QuantifiedTeam2Printable.aspx?iTeamID=2253&amp;iSeasonID=2020&amp;iGameSubTypeID=83&amp;offensive=1&amp;pergame=0" TargetMode="External"/><Relationship Id="rId194" Type="http://schemas.openxmlformats.org/officeDocument/2006/relationships/hyperlink" Target="https://www.synergysportstech.com/Synergy/Sport/Basketball/web/teamsst/Video/QuantifiedTeam2Printable.aspx?iTeamID=2090&amp;iSeasonID=2020&amp;iGameSubTypeID=83&amp;offensive=0&amp;pergame=0" TargetMode="External"/><Relationship Id="rId208" Type="http://schemas.openxmlformats.org/officeDocument/2006/relationships/hyperlink" Target="https://www.synergysportstech.com/Synergy/Sport/Basketball/web/teamsst/Video/QuantifiedTeam2Printable.aspx?iTeamID=4973&amp;iSeasonID=2020&amp;iGameSubTypeID=83&amp;offensive=0&amp;pergame=0" TargetMode="External"/><Relationship Id="rId415" Type="http://schemas.openxmlformats.org/officeDocument/2006/relationships/hyperlink" Target="https://www.synergysportstech.com/Synergy/Sport/Basketball/web/teamsst/Video/QuantifiedTeam2Printable.aspx?iTeamID=2199&amp;iSeasonID=2020&amp;iGameSubTypeID=83&amp;offensive=1&amp;pergame=0" TargetMode="External"/><Relationship Id="rId622" Type="http://schemas.openxmlformats.org/officeDocument/2006/relationships/hyperlink" Target="https://www.synergysportstech.com/Synergy/Sport/Basketball/web/teamsst/Video/QuantifiedTeam2Printable.aspx?iTeamID=2100&amp;iSeasonID=2020&amp;iGameSubTypeID=83&amp;offensive=0&amp;pergame=0" TargetMode="External"/><Relationship Id="rId261" Type="http://schemas.openxmlformats.org/officeDocument/2006/relationships/hyperlink" Target="https://www.synergysportstech.com/Synergy/Sport/Basketball/web/teamsst/Video/QuantifiedTeam2Printable.aspx?iTeamID=2128&amp;iSeasonID=2020&amp;iGameSubTypeID=83&amp;offensive=1&amp;pergame=0" TargetMode="External"/><Relationship Id="rId499" Type="http://schemas.openxmlformats.org/officeDocument/2006/relationships/hyperlink" Target="https://www.synergysportstech.com/Synergy/Sport/Basketball/web/teamsst/Video/QuantifiedTeam2Printable.aspx?iTeamID=2407&amp;iSeasonID=2020&amp;iGameSubTypeID=83&amp;offensive=1&amp;pergame=0" TargetMode="External"/><Relationship Id="rId56" Type="http://schemas.openxmlformats.org/officeDocument/2006/relationships/hyperlink" Target="https://www.synergysportstech.com/Synergy/Sport/Basketball/web/teamsst/Video/QuantifiedTeam2Printable.aspx?iTeamID=2226&amp;iSeasonID=2020&amp;iGameSubTypeID=83&amp;offensive=0&amp;pergame=0" TargetMode="External"/><Relationship Id="rId359" Type="http://schemas.openxmlformats.org/officeDocument/2006/relationships/hyperlink" Target="https://www.synergysportstech.com/Synergy/Sport/Basketball/web/teamsst/Video/QuantifiedTeam2Printable.aspx?iTeamID=2149&amp;iSeasonID=2020&amp;iGameSubTypeID=83&amp;offensive=1&amp;pergame=0" TargetMode="External"/><Relationship Id="rId566" Type="http://schemas.openxmlformats.org/officeDocument/2006/relationships/hyperlink" Target="https://www.synergysportstech.com/Synergy/Sport/Basketball/web/teamsst/Video/QuantifiedTeam2Printable.aspx?iTeamID=2141&amp;iSeasonID=2020&amp;iGameSubTypeID=83&amp;offensive=0&amp;pergame=0" TargetMode="External"/><Relationship Id="rId121" Type="http://schemas.openxmlformats.org/officeDocument/2006/relationships/hyperlink" Target="https://www.synergysportstech.com/Synergy/Sport/Basketball/web/teamsst/Video/QuantifiedTeam2Printable.aspx?iTeamID=2345&amp;iSeasonID=2020&amp;iGameSubTypeID=83&amp;offensive=1&amp;pergame=0" TargetMode="External"/><Relationship Id="rId219" Type="http://schemas.openxmlformats.org/officeDocument/2006/relationships/hyperlink" Target="https://www.synergysportstech.com/Synergy/Sport/Basketball/web/teamsst/Video/QuantifiedTeam2Printable.aspx?iTeamID=998&amp;iSeasonID=2020&amp;iGameSubTypeID=83&amp;offensive=1&amp;pergame=0" TargetMode="External"/><Relationship Id="rId426" Type="http://schemas.openxmlformats.org/officeDocument/2006/relationships/hyperlink" Target="https://www.synergysportstech.com/Synergy/Sport/Basketball/web/teamsst/Video/QuantifiedTeam2Printable.aspx?iTeamID=2397&amp;iSeasonID=2020&amp;iGameSubTypeID=83&amp;offensive=0&amp;pergame=0" TargetMode="External"/><Relationship Id="rId633" Type="http://schemas.openxmlformats.org/officeDocument/2006/relationships/hyperlink" Target="https://www.synergysportstech.com/Synergy/Sport/Basketball/web/teamsst/Video/QuantifiedTeam2Printable.aspx?iTeamID=2256&amp;iSeasonID=2020&amp;iGameSubTypeID=83&amp;offensive=1&amp;pergame=0" TargetMode="External"/><Relationship Id="rId67" Type="http://schemas.openxmlformats.org/officeDocument/2006/relationships/hyperlink" Target="https://www.synergysportstech.com/Synergy/Sport/Basketball/web/teamsst/Video/QuantifiedTeam2Printable.aspx?iTeamID=2201&amp;iSeasonID=2020&amp;iGameSubTypeID=83&amp;offensive=1&amp;pergame=0" TargetMode="External"/><Relationship Id="rId272" Type="http://schemas.openxmlformats.org/officeDocument/2006/relationships/hyperlink" Target="https://www.synergysportstech.com/Synergy/Sport/Basketball/web/teamsst/Video/QuantifiedTeam2Printable.aspx?iTeamID=2376&amp;iSeasonID=2020&amp;iGameSubTypeID=83&amp;offensive=0&amp;pergame=0" TargetMode="External"/><Relationship Id="rId577" Type="http://schemas.openxmlformats.org/officeDocument/2006/relationships/hyperlink" Target="https://www.synergysportstech.com/Synergy/Sport/Basketball/web/teamsst/Video/QuantifiedTeam2Printable.aspx?iTeamID=2257&amp;iSeasonID=2020&amp;iGameSubTypeID=83&amp;offensive=1&amp;pergame=0" TargetMode="External"/><Relationship Id="rId132" Type="http://schemas.openxmlformats.org/officeDocument/2006/relationships/hyperlink" Target="https://www.synergysportstech.com/Synergy/Sport/Basketball/web/teamsst/Video/QuantifiedTeam2Printable.aspx?iTeamID=2191&amp;iSeasonID=2020&amp;iGameSubTypeID=83&amp;offensive=0&amp;pergame=0" TargetMode="External"/><Relationship Id="rId437" Type="http://schemas.openxmlformats.org/officeDocument/2006/relationships/hyperlink" Target="https://www.synergysportstech.com/Synergy/Sport/Basketball/web/teamsst/Video/QuantifiedTeam2Printable.aspx?iTeamID=2174&amp;iSeasonID=2020&amp;iGameSubTypeID=83&amp;offensive=1&amp;pergame=0" TargetMode="External"/><Relationship Id="rId644" Type="http://schemas.openxmlformats.org/officeDocument/2006/relationships/hyperlink" Target="https://www.synergysportstech.com/Synergy/Sport/Basketball/web/teamsst/Video/QuantifiedTeam2Printable.aspx?iTeamID=3179&amp;iSeasonID=2020&amp;iGameSubTypeID=83&amp;offensive=0&amp;pergame=0" TargetMode="External"/><Relationship Id="rId283" Type="http://schemas.openxmlformats.org/officeDocument/2006/relationships/hyperlink" Target="https://www.synergysportstech.com/Synergy/Sport/Basketball/web/teamsst/Video/QuantifiedTeam2Printable.aspx?iTeamID=985&amp;iSeasonID=2020&amp;iGameSubTypeID=83&amp;offensive=1&amp;pergame=0" TargetMode="External"/><Relationship Id="rId490" Type="http://schemas.openxmlformats.org/officeDocument/2006/relationships/hyperlink" Target="https://www.synergysportstech.com/Synergy/Sport/Basketball/web/teamsst/Video/QuantifiedTeam2Printable.aspx?iTeamID=2315&amp;iSeasonID=2020&amp;iGameSubTypeID=83&amp;offensive=0&amp;pergame=0" TargetMode="External"/><Relationship Id="rId504" Type="http://schemas.openxmlformats.org/officeDocument/2006/relationships/hyperlink" Target="https://www.synergysportstech.com/Synergy/Sport/Basketball/web/teamsst/Video/QuantifiedTeam2Printable.aspx?iTeamID=2264&amp;iSeasonID=2020&amp;iGameSubTypeID=83&amp;offensive=0&amp;pergame=0" TargetMode="External"/><Relationship Id="rId78" Type="http://schemas.openxmlformats.org/officeDocument/2006/relationships/hyperlink" Target="https://www.synergysportstech.com/Synergy/Sport/Basketball/web/teamsst/Video/QuantifiedTeam2Printable.aspx?iTeamID=1323&amp;iSeasonID=2020&amp;iGameSubTypeID=83&amp;offensive=0&amp;pergame=0" TargetMode="External"/><Relationship Id="rId143" Type="http://schemas.openxmlformats.org/officeDocument/2006/relationships/hyperlink" Target="https://www.synergysportstech.com/Synergy/Sport/Basketball/web/teamsst/Video/QuantifiedTeam2Printable.aspx?iTeamID=2234&amp;iSeasonID=2020&amp;iGameSubTypeID=83&amp;offensive=1&amp;pergame=0" TargetMode="External"/><Relationship Id="rId350" Type="http://schemas.openxmlformats.org/officeDocument/2006/relationships/hyperlink" Target="https://www.synergysportstech.com/Synergy/Sport/Basketball/web/teamsst/Video/QuantifiedTeam2Printable.aspx?iTeamID=2239&amp;iSeasonID=2020&amp;iGameSubTypeID=83&amp;offensive=0&amp;pergame=0" TargetMode="External"/><Relationship Id="rId588" Type="http://schemas.openxmlformats.org/officeDocument/2006/relationships/hyperlink" Target="https://www.synergysportstech.com/Synergy/Sport/Basketball/web/teamsst/Video/QuantifiedTeam2Printable.aspx?iTeamID=2127&amp;iSeasonID=2020&amp;iGameSubTypeID=83&amp;offensive=0&amp;pergame=0" TargetMode="External"/><Relationship Id="rId9" Type="http://schemas.openxmlformats.org/officeDocument/2006/relationships/hyperlink" Target="https://www.synergysportstech.com/Synergy/Sport/Basketball/web/teamsst/Video/QuantifiedTeam2Printable.aspx?iTeamID=2121&amp;iSeasonID=2020&amp;iGameSubTypeID=83&amp;offensive=1&amp;pergame=0" TargetMode="External"/><Relationship Id="rId210" Type="http://schemas.openxmlformats.org/officeDocument/2006/relationships/hyperlink" Target="https://www.synergysportstech.com/Synergy/Sport/Basketball/web/teamsst/Video/QuantifiedTeam2Printable.aspx?iTeamID=2307&amp;iSeasonID=2020&amp;iGameSubTypeID=83&amp;offensive=0&amp;pergame=0" TargetMode="External"/><Relationship Id="rId448" Type="http://schemas.openxmlformats.org/officeDocument/2006/relationships/hyperlink" Target="https://www.synergysportstech.com/Synergy/Sport/Basketball/web/teamsst/Video/QuantifiedTeam2Printable.aspx?iTeamID=981&amp;iSeasonID=2020&amp;iGameSubTypeID=83&amp;offensive=0&amp;pergame=0" TargetMode="External"/><Relationship Id="rId655" Type="http://schemas.openxmlformats.org/officeDocument/2006/relationships/hyperlink" Target="https://www.synergysportstech.com/Synergy/Sport/Basketball/web/teamsst/Video/QuantifiedTeam2Printable.aspx?iTeamID=2248&amp;iSeasonID=2020&amp;iGameSubTypeID=83&amp;offensive=1&amp;pergame=0" TargetMode="External"/><Relationship Id="rId294" Type="http://schemas.openxmlformats.org/officeDocument/2006/relationships/hyperlink" Target="https://www.synergysportstech.com/Synergy/Sport/Basketball/web/teamsst/Video/QuantifiedTeam2Printable.aspx?iTeamID=2149&amp;iSeasonID=2020&amp;iGameSubTypeID=83&amp;offensive=0&amp;pergame=0" TargetMode="External"/><Relationship Id="rId308" Type="http://schemas.openxmlformats.org/officeDocument/2006/relationships/hyperlink" Target="https://www.synergysportstech.com/Synergy/Sport/Basketball/web/teamsst/Video/QuantifiedTeam2Printable.aspx?iTeamID=2219&amp;iSeasonID=2020&amp;iGameSubTypeID=83&amp;offensive=0&amp;pergame=0" TargetMode="External"/><Relationship Id="rId515" Type="http://schemas.openxmlformats.org/officeDocument/2006/relationships/hyperlink" Target="https://www.synergysportstech.com/Synergy/Sport/Basketball/web/teamsst/Video/QuantifiedTeam2Printable.aspx?iTeamID=2301&amp;iSeasonID=2020&amp;iGameSubTypeID=83&amp;offensive=1&amp;pergame=0" TargetMode="External"/><Relationship Id="rId89" Type="http://schemas.openxmlformats.org/officeDocument/2006/relationships/hyperlink" Target="https://www.synergysportstech.com/Synergy/Sport/Basketball/web/teamsst/Video/QuantifiedTeam2Printable.aspx?iTeamID=2389&amp;iSeasonID=2020&amp;iGameSubTypeID=83&amp;offensive=1&amp;pergame=0" TargetMode="External"/><Relationship Id="rId154" Type="http://schemas.openxmlformats.org/officeDocument/2006/relationships/hyperlink" Target="https://www.synergysportstech.com/Synergy/Sport/Basketball/web/teamsst/Video/QuantifiedTeam2Printable.aspx?iTeamID=2088&amp;iSeasonID=2020&amp;iGameSubTypeID=83&amp;offensive=0&amp;pergame=0" TargetMode="External"/><Relationship Id="rId361" Type="http://schemas.openxmlformats.org/officeDocument/2006/relationships/hyperlink" Target="https://www.synergysportstech.com/Synergy/Sport/Basketball/web/teamsst/Video/QuantifiedTeam2Printable.aspx?iTeamID=2393&amp;iSeasonID=2020&amp;iGameSubTypeID=83&amp;offensive=1&amp;pergame=0" TargetMode="External"/><Relationship Id="rId599" Type="http://schemas.openxmlformats.org/officeDocument/2006/relationships/hyperlink" Target="https://www.synergysportstech.com/Synergy/Sport/Basketball/web/teamsst/Video/QuantifiedTeam2Printable.aspx?iTeamID=2368&amp;iSeasonID=2020&amp;iGameSubTypeID=83&amp;offensive=1&amp;pergame=0" TargetMode="External"/><Relationship Id="rId459" Type="http://schemas.openxmlformats.org/officeDocument/2006/relationships/hyperlink" Target="https://www.synergysportstech.com/Synergy/Sport/Basketball/web/teamsst/Video/QuantifiedTeam2Printable.aspx?iTeamID=2200&amp;iSeasonID=2020&amp;iGameSubTypeID=83&amp;offensive=1&amp;pergame=0" TargetMode="External"/><Relationship Id="rId666" Type="http://schemas.openxmlformats.org/officeDocument/2006/relationships/hyperlink" Target="https://www.synergysportstech.com/Synergy/Sport/Basketball/web/teamsst/Video/QuantifiedTeam2Printable.aspx?iTeamID=2187&amp;iSeasonID=2020&amp;iGameSubTypeID=83&amp;offensive=0&amp;pergame=0" TargetMode="External"/><Relationship Id="rId16" Type="http://schemas.openxmlformats.org/officeDocument/2006/relationships/hyperlink" Target="https://www.synergysportstech.com/Synergy/Sport/Basketball/web/teamsst/Video/QuantifiedTeam2Printable.aspx?iTeamID=2341&amp;iSeasonID=2020&amp;iGameSubTypeID=83&amp;offensive=0&amp;pergame=0" TargetMode="External"/><Relationship Id="rId221" Type="http://schemas.openxmlformats.org/officeDocument/2006/relationships/hyperlink" Target="https://www.synergysportstech.com/Synergy/Sport/Basketball/web/teamsst/Video/QuantifiedTeam2Printable.aspx?iTeamID=2403&amp;iSeasonID=2020&amp;iGameSubTypeID=83&amp;offensive=1&amp;pergame=0" TargetMode="External"/><Relationship Id="rId319" Type="http://schemas.openxmlformats.org/officeDocument/2006/relationships/hyperlink" Target="https://www.synergysportstech.com/Synergy/Sport/Basketball/web/teamsst/Video/QuantifiedTeam2Printable.aspx?iTeamID=974&amp;iSeasonID=2020&amp;iGameSubTypeID=83&amp;offensive=1&amp;pergame=0" TargetMode="External"/><Relationship Id="rId526" Type="http://schemas.openxmlformats.org/officeDocument/2006/relationships/hyperlink" Target="https://www.synergysportstech.com/Synergy/Sport/Basketball/web/teamsst/Video/QuantifiedTeam2Printable.aspx?iTeamID=990&amp;iSeasonID=2020&amp;iGameSubTypeID=83&amp;offensive=0&amp;pergame=0" TargetMode="External"/><Relationship Id="rId165" Type="http://schemas.openxmlformats.org/officeDocument/2006/relationships/hyperlink" Target="https://www.synergysportstech.com/Synergy/Sport/Basketball/web/teamsst/Video/QuantifiedTeam2Printable.aspx?iTeamID=3526&amp;iSeasonID=2020&amp;iGameSubTypeID=83&amp;offensive=1&amp;pergame=0" TargetMode="External"/><Relationship Id="rId372" Type="http://schemas.openxmlformats.org/officeDocument/2006/relationships/hyperlink" Target="https://www.synergysportstech.com/Synergy/Sport/Basketball/web/teamsst/Video/QuantifiedTeam2Printable.aspx?iTeamID=2249&amp;iSeasonID=2020&amp;iGameSubTypeID=83&amp;offensive=0&amp;pergame=0" TargetMode="External"/><Relationship Id="rId677" Type="http://schemas.openxmlformats.org/officeDocument/2006/relationships/hyperlink" Target="https://www.synergysportstech.com/Synergy/Sport/Basketball/web/teamsst/Video/QuantifiedTeam2Printable.aspx?iTeamID=984&amp;iSeasonID=2020&amp;iGameSubTypeID=83&amp;offensive=1&amp;pergame=0" TargetMode="External"/><Relationship Id="rId232" Type="http://schemas.openxmlformats.org/officeDocument/2006/relationships/hyperlink" Target="https://www.synergysportstech.com/Synergy/Sport/Basketball/web/teamsst/Video/QuantifiedTeam2Printable.aspx?iTeamID=2395&amp;iSeasonID=2020&amp;iGameSubTypeID=83&amp;offensive=0&amp;pergame=0" TargetMode="External"/><Relationship Id="rId27" Type="http://schemas.openxmlformats.org/officeDocument/2006/relationships/hyperlink" Target="https://www.synergysportstech.com/Synergy/Sport/Basketball/web/teamsst/Video/QuantifiedTeam2Printable.aspx?iTeamID=2338&amp;iSeasonID=2020&amp;iGameSubTypeID=83&amp;offensive=1&amp;pergame=0" TargetMode="External"/><Relationship Id="rId537" Type="http://schemas.openxmlformats.org/officeDocument/2006/relationships/hyperlink" Target="https://www.synergysportstech.com/Synergy/Sport/Basketball/web/teamsst/Video/QuantifiedTeam2Printable.aspx?iTeamID=2280&amp;iSeasonID=2020&amp;iGameSubTypeID=83&amp;offensive=1&amp;pergame=0" TargetMode="External"/><Relationship Id="rId80" Type="http://schemas.openxmlformats.org/officeDocument/2006/relationships/hyperlink" Target="https://www.synergysportstech.com/Synergy/Sport/Basketball/web/teamsst/Video/QuantifiedTeam2Printable.aspx?iTeamID=2248&amp;iSeasonID=2020&amp;iGameSubTypeID=83&amp;offensive=0&amp;pergame=0" TargetMode="External"/><Relationship Id="rId176" Type="http://schemas.openxmlformats.org/officeDocument/2006/relationships/hyperlink" Target="https://www.synergysportstech.com/Synergy/Sport/Basketball/web/teamsst/Video/QuantifiedTeam2Printable.aspx?iTeamID=2115&amp;iSeasonID=2020&amp;iGameSubTypeID=83&amp;offensive=0&amp;pergame=0" TargetMode="External"/><Relationship Id="rId383" Type="http://schemas.openxmlformats.org/officeDocument/2006/relationships/hyperlink" Target="https://www.synergysportstech.com/Synergy/Sport/Basketball/web/teamsst/Video/QuantifiedTeam2Printable.aspx?iTeamID=2099&amp;iSeasonID=2020&amp;iGameSubTypeID=83&amp;offensive=1&amp;pergame=0" TargetMode="External"/><Relationship Id="rId590" Type="http://schemas.openxmlformats.org/officeDocument/2006/relationships/hyperlink" Target="https://www.synergysportstech.com/Synergy/Sport/Basketball/web/teamsst/Video/QuantifiedTeam2Printable.aspx?iTeamID=964&amp;iSeasonID=2020&amp;iGameSubTypeID=83&amp;offensive=0&amp;pergame=0" TargetMode="External"/><Relationship Id="rId604" Type="http://schemas.openxmlformats.org/officeDocument/2006/relationships/hyperlink" Target="https://www.synergysportstech.com/Synergy/Sport/Basketball/web/teamsst/Video/QuantifiedTeam2Printable.aspx?iTeamID=2143&amp;iSeasonID=2020&amp;iGameSubTypeID=83&amp;offensive=0&amp;pergame=0" TargetMode="External"/><Relationship Id="rId243" Type="http://schemas.openxmlformats.org/officeDocument/2006/relationships/hyperlink" Target="https://www.synergysportstech.com/Synergy/Sport/Basketball/web/teamsst/Video/QuantifiedTeam2Printable.aspx?iTeamID=2206&amp;iSeasonID=2020&amp;iGameSubTypeID=83&amp;offensive=1&amp;pergame=0" TargetMode="External"/><Relationship Id="rId450" Type="http://schemas.openxmlformats.org/officeDocument/2006/relationships/hyperlink" Target="https://www.synergysportstech.com/Synergy/Sport/Basketball/web/teamsst/Video/QuantifiedTeam2Printable.aspx?iTeamID=2283&amp;iSeasonID=2020&amp;iGameSubTypeID=83&amp;offensive=0&amp;pergame=0" TargetMode="External"/><Relationship Id="rId38" Type="http://schemas.openxmlformats.org/officeDocument/2006/relationships/hyperlink" Target="https://www.synergysportstech.com/Synergy/Sport/Basketball/web/teamsst/Video/QuantifiedTeam2Printable.aspx?iTeamID=2322&amp;iSeasonID=2020&amp;iGameSubTypeID=83&amp;offensive=0&amp;pergame=0" TargetMode="External"/><Relationship Id="rId103" Type="http://schemas.openxmlformats.org/officeDocument/2006/relationships/hyperlink" Target="https://www.synergysportstech.com/Synergy/Sport/Basketball/web/teamsst/Video/QuantifiedTeam2Printable.aspx?iTeamID=2406&amp;iSeasonID=2020&amp;iGameSubTypeID=83&amp;offensive=1&amp;pergame=0" TargetMode="External"/><Relationship Id="rId310" Type="http://schemas.openxmlformats.org/officeDocument/2006/relationships/hyperlink" Target="https://www.synergysportstech.com/Synergy/Sport/Basketball/web/teamsst/Video/QuantifiedTeam2Printable.aspx?iTeamID=2360&amp;iSeasonID=2020&amp;iGameSubTypeID=83&amp;offensive=0&amp;pergame=0" TargetMode="External"/><Relationship Id="rId548" Type="http://schemas.openxmlformats.org/officeDocument/2006/relationships/hyperlink" Target="https://www.synergysportstech.com/Synergy/Sport/Basketball/web/teamsst/Video/QuantifiedTeam2Printable.aspx?iTeamID=2180&amp;iSeasonID=2020&amp;iGameSubTypeID=83&amp;offensive=0&amp;pergame=0" TargetMode="External"/><Relationship Id="rId91" Type="http://schemas.openxmlformats.org/officeDocument/2006/relationships/hyperlink" Target="https://www.synergysportstech.com/Synergy/Sport/Basketball/web/teamsst/Video/QuantifiedTeam2Printable.aspx?iTeamID=2243&amp;iSeasonID=2020&amp;iGameSubTypeID=83&amp;offensive=1&amp;pergame=0" TargetMode="External"/><Relationship Id="rId187" Type="http://schemas.openxmlformats.org/officeDocument/2006/relationships/hyperlink" Target="https://www.synergysportstech.com/Synergy/Sport/Basketball/web/teamsst/Video/QuantifiedTeam2Printable.aspx?iTeamID=2297&amp;iSeasonID=2020&amp;iGameSubTypeID=83&amp;offensive=1&amp;pergame=0" TargetMode="External"/><Relationship Id="rId394" Type="http://schemas.openxmlformats.org/officeDocument/2006/relationships/hyperlink" Target="https://www.synergysportstech.com/Synergy/Sport/Basketball/web/teamsst/Video/QuantifiedTeam2Printable.aspx?iTeamID=2178&amp;iSeasonID=2020&amp;iGameSubTypeID=83&amp;offensive=0&amp;pergame=0" TargetMode="External"/><Relationship Id="rId408" Type="http://schemas.openxmlformats.org/officeDocument/2006/relationships/hyperlink" Target="https://www.synergysportstech.com/Synergy/Sport/Basketball/web/teamsst/Video/QuantifiedTeam2Printable.aspx?iTeamID=2406&amp;iSeasonID=2020&amp;iGameSubTypeID=83&amp;offensive=0&amp;pergame=0" TargetMode="External"/><Relationship Id="rId615" Type="http://schemas.openxmlformats.org/officeDocument/2006/relationships/hyperlink" Target="https://www.synergysportstech.com/Synergy/Sport/Basketball/web/teamsst/Video/QuantifiedTeam2Printable.aspx?iTeamID=2290&amp;iSeasonID=2020&amp;iGameSubTypeID=83&amp;offensive=1&amp;pergame=0"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s://www.synergysportstech.com/Synergy/Sport/Basketball/web/teamsst/Video/QuantifiedTeam2Printable.aspx?iTeamID=2267&amp;iSeasonID=2020&amp;iGameSubTypeID=83&amp;offensive=1&amp;pergame=0" TargetMode="External"/><Relationship Id="rId671" Type="http://schemas.openxmlformats.org/officeDocument/2006/relationships/hyperlink" Target="https://www.synergysportstech.com/Synergy/Sport/Basketball/web/teamsst/Video/QuantifiedTeam2Printable.aspx?iTeamID=2158&amp;iSeasonID=2020&amp;iGameSubTypeID=83&amp;offensive=1&amp;pergame=0" TargetMode="External"/><Relationship Id="rId21" Type="http://schemas.openxmlformats.org/officeDocument/2006/relationships/hyperlink" Target="https://www.synergysportstech.com/Synergy/Sport/Basketball/web/teamsst/Video/QuantifiedTeam2Printable.aspx?iTeamID=2339&amp;iSeasonID=2020&amp;iGameSubTypeID=83&amp;offensive=1&amp;pergame=0" TargetMode="External"/><Relationship Id="rId324" Type="http://schemas.openxmlformats.org/officeDocument/2006/relationships/hyperlink" Target="https://www.synergysportstech.com/Synergy/Sport/Basketball/web/teamsst/Video/QuantifiedTeam2Printable.aspx?iTeamID=2238&amp;iSeasonID=2020&amp;iGameSubTypeID=83&amp;offensive=0&amp;pergame=0" TargetMode="External"/><Relationship Id="rId531" Type="http://schemas.openxmlformats.org/officeDocument/2006/relationships/hyperlink" Target="https://www.synergysportstech.com/Synergy/Sport/Basketball/web/teamsst/Video/QuantifiedTeam2Printable.aspx?iTeamID=2183&amp;iSeasonID=2020&amp;iGameSubTypeID=83&amp;offensive=1&amp;pergame=0" TargetMode="External"/><Relationship Id="rId629" Type="http://schemas.openxmlformats.org/officeDocument/2006/relationships/hyperlink" Target="https://www.synergysportstech.com/Synergy/Sport/Basketball/web/teamsst/Video/QuantifiedTeam2Printable.aspx?iTeamID=2235&amp;iSeasonID=2020&amp;iGameSubTypeID=83&amp;offensive=1&amp;pergame=0" TargetMode="External"/><Relationship Id="rId170" Type="http://schemas.openxmlformats.org/officeDocument/2006/relationships/hyperlink" Target="https://www.synergysportstech.com/Synergy/Sport/Basketball/web/teamsst/Video/QuantifiedTeam2Printable.aspx?iTeamID=2236&amp;iSeasonID=2020&amp;iGameSubTypeID=83&amp;offensive=0&amp;pergame=0" TargetMode="External"/><Relationship Id="rId268" Type="http://schemas.openxmlformats.org/officeDocument/2006/relationships/hyperlink" Target="https://www.synergysportstech.com/Synergy/Sport/Basketball/web/teamsst/Video/QuantifiedTeam2Printable.aspx?iTeamID=2079&amp;iSeasonID=2020&amp;iGameSubTypeID=83&amp;offensive=0&amp;pergame=0" TargetMode="External"/><Relationship Id="rId475" Type="http://schemas.openxmlformats.org/officeDocument/2006/relationships/hyperlink" Target="https://www.synergysportstech.com/Synergy/Sport/Basketball/web/teamsst/Video/QuantifiedTeam2Printable.aspx?iTeamID=5612&amp;iSeasonID=2020&amp;iGameSubTypeID=83&amp;offensive=1&amp;pergame=0" TargetMode="External"/><Relationship Id="rId682" Type="http://schemas.openxmlformats.org/officeDocument/2006/relationships/hyperlink" Target="https://www.synergysportstech.com/Synergy/Sport/Basketball/web/teamsst/Video/QuantifiedTeam2Printable.aspx?iTeamID=5612&amp;iSeasonID=2020&amp;iGameSubTypeID=83&amp;offensive=0&amp;pergame=0" TargetMode="External"/><Relationship Id="rId32" Type="http://schemas.openxmlformats.org/officeDocument/2006/relationships/hyperlink" Target="https://www.synergysportstech.com/Synergy/Sport/Basketball/web/teamsst/Video/QuantifiedTeam2Printable.aspx?iTeamID=2087&amp;iSeasonID=2020&amp;iGameSubTypeID=83&amp;offensive=0&amp;pergame=0" TargetMode="External"/><Relationship Id="rId128" Type="http://schemas.openxmlformats.org/officeDocument/2006/relationships/hyperlink" Target="https://www.synergysportstech.com/Synergy/Sport/Basketball/web/teamsst/Video/QuantifiedTeam2Printable.aspx?iTeamID=2182&amp;iSeasonID=2020&amp;iGameSubTypeID=83&amp;offensive=0&amp;pergame=0" TargetMode="External"/><Relationship Id="rId335" Type="http://schemas.openxmlformats.org/officeDocument/2006/relationships/hyperlink" Target="https://www.synergysportstech.com/Synergy/Sport/Basketball/web/teamsst/Video/QuantifiedTeam2Printable.aspx?iTeamID=2191&amp;iSeasonID=2020&amp;iGameSubTypeID=83&amp;offensive=1&amp;pergame=0" TargetMode="External"/><Relationship Id="rId542" Type="http://schemas.openxmlformats.org/officeDocument/2006/relationships/hyperlink" Target="https://www.synergysportstech.com/Synergy/Sport/Basketball/web/teamsst/Video/QuantifiedTeam2Printable.aspx?iTeamID=2203&amp;iSeasonID=2020&amp;iGameSubTypeID=83&amp;offensive=0&amp;pergame=0" TargetMode="External"/><Relationship Id="rId181" Type="http://schemas.openxmlformats.org/officeDocument/2006/relationships/hyperlink" Target="https://www.synergysportstech.com/Synergy/Sport/Basketball/web/teamsst/Video/QuantifiedTeam2Printable.aspx?iTeamID=2324&amp;iSeasonID=2020&amp;iGameSubTypeID=83&amp;offensive=1&amp;pergame=0" TargetMode="External"/><Relationship Id="rId402" Type="http://schemas.openxmlformats.org/officeDocument/2006/relationships/hyperlink" Target="https://www.synergysportstech.com/Synergy/Sport/Basketball/web/teamsst/Video/QuantifiedTeam2Printable.aspx?iTeamID=2206&amp;iSeasonID=2020&amp;iGameSubTypeID=83&amp;offensive=0&amp;pergame=0" TargetMode="External"/><Relationship Id="rId279" Type="http://schemas.openxmlformats.org/officeDocument/2006/relationships/hyperlink" Target="https://www.synergysportstech.com/Synergy/Sport/Basketball/web/teamsst/Video/QuantifiedTeam2Printable.aspx?iTeamID=2207&amp;iSeasonID=2020&amp;iGameSubTypeID=83&amp;offensive=1&amp;pergame=0" TargetMode="External"/><Relationship Id="rId486" Type="http://schemas.openxmlformats.org/officeDocument/2006/relationships/hyperlink" Target="https://www.synergysportstech.com/Synergy/Sport/Basketball/web/teamsst/Video/QuantifiedTeam2Printable.aspx?iTeamID=2297&amp;iSeasonID=2020&amp;iGameSubTypeID=83&amp;offensive=0&amp;pergame=0" TargetMode="External"/><Relationship Id="rId43" Type="http://schemas.openxmlformats.org/officeDocument/2006/relationships/hyperlink" Target="https://www.synergysportstech.com/Synergy/Sport/Basketball/web/teamsst/Video/QuantifiedTeam2Printable.aspx?iTeamID=2370&amp;iSeasonID=2020&amp;iGameSubTypeID=83&amp;offensive=1&amp;pergame=0" TargetMode="External"/><Relationship Id="rId139" Type="http://schemas.openxmlformats.org/officeDocument/2006/relationships/hyperlink" Target="https://www.synergysportstech.com/Synergy/Sport/Basketball/web/teamsst/Video/QuantifiedTeam2Printable.aspx?iTeamID=2270&amp;iSeasonID=2020&amp;iGameSubTypeID=83&amp;offensive=1&amp;pergame=0" TargetMode="External"/><Relationship Id="rId346" Type="http://schemas.openxmlformats.org/officeDocument/2006/relationships/hyperlink" Target="https://www.synergysportstech.com/Synergy/Sport/Basketball/web/teamsst/Video/QuantifiedTeam2Printable.aspx?iTeamID=2104&amp;iSeasonID=2020&amp;iGameSubTypeID=83&amp;offensive=0&amp;pergame=0" TargetMode="External"/><Relationship Id="rId553" Type="http://schemas.openxmlformats.org/officeDocument/2006/relationships/hyperlink" Target="https://www.synergysportstech.com/Synergy/Sport/Basketball/web/teamsst/Video/QuantifiedTeam2Printable.aspx?iTeamID=2214&amp;iSeasonID=2020&amp;iGameSubTypeID=83&amp;offensive=1&amp;pergame=0" TargetMode="External"/><Relationship Id="rId192" Type="http://schemas.openxmlformats.org/officeDocument/2006/relationships/hyperlink" Target="https://www.synergysportstech.com/Synergy/Sport/Basketball/web/teamsst/Video/QuantifiedTeam2Printable.aspx?iTeamID=2130&amp;iSeasonID=2020&amp;iGameSubTypeID=83&amp;offensive=0&amp;pergame=0" TargetMode="External"/><Relationship Id="rId206" Type="http://schemas.openxmlformats.org/officeDocument/2006/relationships/hyperlink" Target="https://www.synergysportstech.com/Synergy/Sport/Basketball/web/teamsst/Video/QuantifiedTeam2Printable.aspx?iTeamID=2399&amp;iSeasonID=2020&amp;iGameSubTypeID=83&amp;offensive=0&amp;pergame=0" TargetMode="External"/><Relationship Id="rId413" Type="http://schemas.openxmlformats.org/officeDocument/2006/relationships/hyperlink" Target="https://www.synergysportstech.com/Synergy/Sport/Basketball/web/teamsst/Video/QuantifiedTeam2Printable.aspx?iTeamID=2395&amp;iSeasonID=2020&amp;iGameSubTypeID=83&amp;offensive=1&amp;pergame=0" TargetMode="External"/><Relationship Id="rId497" Type="http://schemas.openxmlformats.org/officeDocument/2006/relationships/hyperlink" Target="https://www.synergysportstech.com/Synergy/Sport/Basketball/web/teamsst/Video/QuantifiedTeam2Printable.aspx?iTeamID=2166&amp;iSeasonID=2020&amp;iGameSubTypeID=83&amp;offensive=1&amp;pergame=0" TargetMode="External"/><Relationship Id="rId620" Type="http://schemas.openxmlformats.org/officeDocument/2006/relationships/hyperlink" Target="https://www.synergysportstech.com/Synergy/Sport/Basketball/web/teamsst/Video/QuantifiedTeam2Printable.aspx?iTeamID=2267&amp;iSeasonID=2020&amp;iGameSubTypeID=83&amp;offensive=0&amp;pergame=0" TargetMode="External"/><Relationship Id="rId357" Type="http://schemas.openxmlformats.org/officeDocument/2006/relationships/hyperlink" Target="https://www.synergysportstech.com/Synergy/Sport/Basketball/web/teamsst/Video/QuantifiedTeam2Printable.aspx?iTeamID=2143&amp;iSeasonID=2020&amp;iGameSubTypeID=83&amp;offensive=1&amp;pergame=0" TargetMode="External"/><Relationship Id="rId54" Type="http://schemas.openxmlformats.org/officeDocument/2006/relationships/hyperlink" Target="https://www.synergysportstech.com/Synergy/Sport/Basketball/web/teamsst/Video/QuantifiedTeam2Printable.aspx?iTeamID=2400&amp;iSeasonID=2020&amp;iGameSubTypeID=83&amp;offensive=0&amp;pergame=0" TargetMode="External"/><Relationship Id="rId217" Type="http://schemas.openxmlformats.org/officeDocument/2006/relationships/hyperlink" Target="https://www.synergysportstech.com/Synergy/Sport/Basketball/web/teamsst/Video/QuantifiedTeam2Printable.aspx?iTeamID=2232&amp;iSeasonID=2020&amp;iGameSubTypeID=83&amp;offensive=1&amp;pergame=0" TargetMode="External"/><Relationship Id="rId564" Type="http://schemas.openxmlformats.org/officeDocument/2006/relationships/hyperlink" Target="https://www.synergysportstech.com/Synergy/Sport/Basketball/web/teamsst/Video/QuantifiedTeam2Printable.aspx?iTeamID=2274&amp;iSeasonID=2020&amp;iGameSubTypeID=83&amp;offensive=0&amp;pergame=0" TargetMode="External"/><Relationship Id="rId424" Type="http://schemas.openxmlformats.org/officeDocument/2006/relationships/hyperlink" Target="https://www.synergysportstech.com/Synergy/Sport/Basketball/web/teamsst/Video/QuantifiedTeam2Printable.aspx?iTeamID=2094&amp;iSeasonID=2020&amp;iGameSubTypeID=83&amp;offensive=0&amp;pergame=0" TargetMode="External"/><Relationship Id="rId631" Type="http://schemas.openxmlformats.org/officeDocument/2006/relationships/hyperlink" Target="https://www.synergysportstech.com/Synergy/Sport/Basketball/web/teamsst/Video/QuantifiedTeam2Printable.aspx?iTeamID=2130&amp;iSeasonID=2020&amp;iGameSubTypeID=83&amp;offensive=1&amp;pergame=0" TargetMode="External"/><Relationship Id="rId270" Type="http://schemas.openxmlformats.org/officeDocument/2006/relationships/hyperlink" Target="https://www.synergysportstech.com/Synergy/Sport/Basketball/web/teamsst/Video/QuantifiedTeam2Printable.aspx?iTeamID=2258&amp;iSeasonID=2020&amp;iGameSubTypeID=83&amp;offensive=0&amp;pergame=0" TargetMode="External"/><Relationship Id="rId65" Type="http://schemas.openxmlformats.org/officeDocument/2006/relationships/hyperlink" Target="https://www.synergysportstech.com/Synergy/Sport/Basketball/web/teamsst/Video/QuantifiedTeam2Printable.aspx?iTeamID=2188&amp;iSeasonID=2020&amp;iGameSubTypeID=83&amp;offensive=1&amp;pergame=0" TargetMode="External"/><Relationship Id="rId130" Type="http://schemas.openxmlformats.org/officeDocument/2006/relationships/hyperlink" Target="https://www.synergysportstech.com/Synergy/Sport/Basketball/web/teamsst/Video/QuantifiedTeam2Printable.aspx?iTeamID=2324&amp;iSeasonID=2020&amp;iGameSubTypeID=83&amp;offensive=0&amp;pergame=0" TargetMode="External"/><Relationship Id="rId368" Type="http://schemas.openxmlformats.org/officeDocument/2006/relationships/hyperlink" Target="https://www.synergysportstech.com/Synergy/Sport/Basketball/web/teamsst/Video/QuantifiedTeam2Printable.aspx?iTeamID=2068&amp;iSeasonID=2020&amp;iGameSubTypeID=83&amp;offensive=0&amp;pergame=0" TargetMode="External"/><Relationship Id="rId575" Type="http://schemas.openxmlformats.org/officeDocument/2006/relationships/hyperlink" Target="https://www.synergysportstech.com/Synergy/Sport/Basketball/web/teamsst/Video/QuantifiedTeam2Printable.aspx?iTeamID=2172&amp;iSeasonID=2020&amp;iGameSubTypeID=83&amp;offensive=1&amp;pergame=0" TargetMode="External"/><Relationship Id="rId228" Type="http://schemas.openxmlformats.org/officeDocument/2006/relationships/hyperlink" Target="https://www.synergysportstech.com/Synergy/Sport/Basketball/web/teamsst/Video/QuantifiedTeam2Printable.aspx?iTeamID=2374&amp;iSeasonID=2020&amp;iGameSubTypeID=83&amp;offensive=0&amp;pergame=0" TargetMode="External"/><Relationship Id="rId435" Type="http://schemas.openxmlformats.org/officeDocument/2006/relationships/hyperlink" Target="https://www.synergysportstech.com/Synergy/Sport/Basketball/web/teamsst/Video/QuantifiedTeam2Printable.aspx?iTeamID=2296&amp;iSeasonID=2020&amp;iGameSubTypeID=83&amp;offensive=1&amp;pergame=0" TargetMode="External"/><Relationship Id="rId642" Type="http://schemas.openxmlformats.org/officeDocument/2006/relationships/hyperlink" Target="https://www.synergysportstech.com/Synergy/Sport/Basketball/web/teamsst/Video/QuantifiedTeam2Printable.aspx?iTeamID=2388&amp;iSeasonID=2020&amp;iGameSubTypeID=83&amp;offensive=0&amp;pergame=0" TargetMode="External"/><Relationship Id="rId281" Type="http://schemas.openxmlformats.org/officeDocument/2006/relationships/hyperlink" Target="https://www.synergysportstech.com/Synergy/Sport/Basketball/web/teamsst/Video/QuantifiedTeam2Printable.aspx?iTeamID=2217&amp;iSeasonID=2020&amp;iGameSubTypeID=83&amp;offensive=1&amp;pergame=0" TargetMode="External"/><Relationship Id="rId502" Type="http://schemas.openxmlformats.org/officeDocument/2006/relationships/hyperlink" Target="https://www.synergysportstech.com/Synergy/Sport/Basketball/web/teamsst/Video/QuantifiedTeam2Printable.aspx?iTeamID=2333&amp;iSeasonID=2020&amp;iGameSubTypeID=83&amp;offensive=0&amp;pergame=0" TargetMode="External"/><Relationship Id="rId76" Type="http://schemas.openxmlformats.org/officeDocument/2006/relationships/hyperlink" Target="https://www.synergysportstech.com/Synergy/Sport/Basketball/web/teamsst/Video/QuantifiedTeam2Printable.aspx?iTeamID=2177&amp;iSeasonID=2020&amp;iGameSubTypeID=83&amp;offensive=0&amp;pergame=0" TargetMode="External"/><Relationship Id="rId141" Type="http://schemas.openxmlformats.org/officeDocument/2006/relationships/hyperlink" Target="https://www.synergysportstech.com/Synergy/Sport/Basketball/web/teamsst/Video/QuantifiedTeam2Printable.aspx?iTeamID=2080&amp;iSeasonID=2020&amp;iGameSubTypeID=83&amp;offensive=1&amp;pergame=0" TargetMode="External"/><Relationship Id="rId379" Type="http://schemas.openxmlformats.org/officeDocument/2006/relationships/hyperlink" Target="https://www.synergysportstech.com/Synergy/Sport/Basketball/web/teamsst/Video/QuantifiedTeam2Printable.aspx?iTeamID=2289&amp;iSeasonID=2020&amp;iGameSubTypeID=83&amp;offensive=1&amp;pergame=0" TargetMode="External"/><Relationship Id="rId586" Type="http://schemas.openxmlformats.org/officeDocument/2006/relationships/hyperlink" Target="https://www.synergysportstech.com/Synergy/Sport/Basketball/web/teamsst/Video/QuantifiedTeam2Printable.aspx?iTeamID=2269&amp;iSeasonID=2020&amp;iGameSubTypeID=83&amp;offensive=0&amp;pergame=0" TargetMode="External"/><Relationship Id="rId7" Type="http://schemas.openxmlformats.org/officeDocument/2006/relationships/hyperlink" Target="https://www.synergysportstech.com/Synergy/Sport/Basketball/web/teamsst/Video/QuantifiedTeam2Printable.aspx?iTeamID=2151&amp;iSeasonID=2020&amp;iGameSubTypeID=83&amp;offensive=1&amp;pergame=0" TargetMode="External"/><Relationship Id="rId239" Type="http://schemas.openxmlformats.org/officeDocument/2006/relationships/hyperlink" Target="https://www.synergysportstech.com/Synergy/Sport/Basketball/web/teamsst/Video/QuantifiedTeam2Printable.aspx?iTeamID=2146&amp;iSeasonID=2020&amp;iGameSubTypeID=83&amp;offensive=1&amp;pergame=0" TargetMode="External"/><Relationship Id="rId446" Type="http://schemas.openxmlformats.org/officeDocument/2006/relationships/hyperlink" Target="https://www.synergysportstech.com/Synergy/Sport/Basketball/web/teamsst/Video/QuantifiedTeam2Printable.aspx?iTeamID=2380&amp;iSeasonID=2020&amp;iGameSubTypeID=83&amp;offensive=0&amp;pergame=0" TargetMode="External"/><Relationship Id="rId653" Type="http://schemas.openxmlformats.org/officeDocument/2006/relationships/hyperlink" Target="https://www.synergysportstech.com/Synergy/Sport/Basketball/web/teamsst/Video/QuantifiedTeam2Printable.aspx?iTeamID=969&amp;iSeasonID=2020&amp;iGameSubTypeID=83&amp;offensive=1&amp;pergame=0" TargetMode="External"/><Relationship Id="rId292" Type="http://schemas.openxmlformats.org/officeDocument/2006/relationships/hyperlink" Target="https://www.synergysportstech.com/Synergy/Sport/Basketball/web/teamsst/Video/QuantifiedTeam2Printable.aspx?iTeamID=2167&amp;iSeasonID=2020&amp;iGameSubTypeID=83&amp;offensive=0&amp;pergame=0" TargetMode="External"/><Relationship Id="rId306" Type="http://schemas.openxmlformats.org/officeDocument/2006/relationships/hyperlink" Target="https://www.synergysportstech.com/Synergy/Sport/Basketball/web/teamsst/Video/QuantifiedTeam2Printable.aspx?iTeamID=2069&amp;iSeasonID=2020&amp;iGameSubTypeID=83&amp;offensive=0&amp;pergame=0" TargetMode="External"/><Relationship Id="rId87" Type="http://schemas.openxmlformats.org/officeDocument/2006/relationships/hyperlink" Target="https://www.synergysportstech.com/Synergy/Sport/Basketball/web/teamsst/Video/QuantifiedTeam2Printable.aspx?iTeamID=2310&amp;iSeasonID=2020&amp;iGameSubTypeID=83&amp;offensive=1&amp;pergame=0" TargetMode="External"/><Relationship Id="rId513" Type="http://schemas.openxmlformats.org/officeDocument/2006/relationships/hyperlink" Target="https://www.synergysportstech.com/Synergy/Sport/Basketball/web/teamsst/Video/QuantifiedTeam2Printable.aspx?iTeamID=2246&amp;iSeasonID=2020&amp;iGameSubTypeID=83&amp;offensive=1&amp;pergame=0" TargetMode="External"/><Relationship Id="rId597" Type="http://schemas.openxmlformats.org/officeDocument/2006/relationships/hyperlink" Target="https://www.synergysportstech.com/Synergy/Sport/Basketball/web/teamsst/Video/QuantifiedTeam2Printable.aspx?iTeamID=2371&amp;iSeasonID=2020&amp;iGameSubTypeID=83&amp;offensive=1&amp;pergame=0" TargetMode="External"/><Relationship Id="rId152" Type="http://schemas.openxmlformats.org/officeDocument/2006/relationships/hyperlink" Target="https://www.synergysportstech.com/Synergy/Sport/Basketball/web/teamsst/Video/QuantifiedTeam2Printable.aspx?iTeamID=980&amp;iSeasonID=2020&amp;iGameSubTypeID=83&amp;offensive=0&amp;pergame=0" TargetMode="External"/><Relationship Id="rId457" Type="http://schemas.openxmlformats.org/officeDocument/2006/relationships/hyperlink" Target="https://www.synergysportstech.com/Synergy/Sport/Basketball/web/teamsst/Video/QuantifiedTeam2Printable.aspx?iTeamID=2354&amp;iSeasonID=2020&amp;iGameSubTypeID=83&amp;offensive=1&amp;pergame=0" TargetMode="External"/><Relationship Id="rId664" Type="http://schemas.openxmlformats.org/officeDocument/2006/relationships/hyperlink" Target="https://www.synergysportstech.com/Synergy/Sport/Basketball/web/teamsst/Video/QuantifiedTeam2Printable.aspx?iTeamID=2407&amp;iSeasonID=2020&amp;iGameSubTypeID=83&amp;offensive=0&amp;pergame=0" TargetMode="External"/><Relationship Id="rId14" Type="http://schemas.openxmlformats.org/officeDocument/2006/relationships/hyperlink" Target="https://www.synergysportstech.com/Synergy/Sport/Basketball/web/teamsst/Video/QuantifiedTeam2Printable.aspx?iTeamID=2338&amp;iSeasonID=2020&amp;iGameSubTypeID=83&amp;offensive=0&amp;pergame=0" TargetMode="External"/><Relationship Id="rId317" Type="http://schemas.openxmlformats.org/officeDocument/2006/relationships/hyperlink" Target="https://www.synergysportstech.com/Synergy/Sport/Basketball/web/teamsst/Video/QuantifiedTeam2Printable.aspx?iTeamID=2283&amp;iSeasonID=2020&amp;iGameSubTypeID=83&amp;offensive=1&amp;pergame=0" TargetMode="External"/><Relationship Id="rId524" Type="http://schemas.openxmlformats.org/officeDocument/2006/relationships/hyperlink" Target="https://www.synergysportstech.com/Synergy/Sport/Basketball/web/teamsst/Video/QuantifiedTeam2Printable.aspx?iTeamID=2393&amp;iSeasonID=2020&amp;iGameSubTypeID=83&amp;offensive=0&amp;pergame=0" TargetMode="External"/><Relationship Id="rId98" Type="http://schemas.openxmlformats.org/officeDocument/2006/relationships/hyperlink" Target="https://www.synergysportstech.com/Synergy/Sport/Basketball/web/teamsst/Video/QuantifiedTeam2Printable.aspx?iTeamID=2075&amp;iSeasonID=2020&amp;iGameSubTypeID=83&amp;offensive=0&amp;pergame=0" TargetMode="External"/><Relationship Id="rId163" Type="http://schemas.openxmlformats.org/officeDocument/2006/relationships/hyperlink" Target="https://www.synergysportstech.com/Synergy/Sport/Basketball/web/teamsst/Video/QuantifiedTeam2Printable.aspx?iTeamID=2325&amp;iSeasonID=2020&amp;iGameSubTypeID=83&amp;offensive=1&amp;pergame=0" TargetMode="External"/><Relationship Id="rId370" Type="http://schemas.openxmlformats.org/officeDocument/2006/relationships/hyperlink" Target="https://www.synergysportstech.com/Synergy/Sport/Basketball/web/teamsst/Video/QuantifiedTeam2Printable.aspx?iTeamID=2361&amp;iSeasonID=2020&amp;iGameSubTypeID=83&amp;offensive=0&amp;pergame=0" TargetMode="External"/><Relationship Id="rId230" Type="http://schemas.openxmlformats.org/officeDocument/2006/relationships/hyperlink" Target="https://www.synergysportstech.com/Synergy/Sport/Basketball/web/teamsst/Video/QuantifiedTeam2Printable.aspx?iTeamID=2218&amp;iSeasonID=2020&amp;iGameSubTypeID=83&amp;offensive=0&amp;pergame=0" TargetMode="External"/><Relationship Id="rId468" Type="http://schemas.openxmlformats.org/officeDocument/2006/relationships/hyperlink" Target="https://www.synergysportstech.com/Synergy/Sport/Basketball/web/teamsst/Video/QuantifiedTeam2Printable.aspx?iTeamID=2345&amp;iSeasonID=2020&amp;iGameSubTypeID=83&amp;offensive=0&amp;pergame=0" TargetMode="External"/><Relationship Id="rId675" Type="http://schemas.openxmlformats.org/officeDocument/2006/relationships/hyperlink" Target="https://www.synergysportstech.com/Synergy/Sport/Basketball/web/teamsst/Video/QuantifiedTeam2Printable.aspx?iTeamID=2100&amp;iSeasonID=2020&amp;iGameSubTypeID=83&amp;offensive=1&amp;pergame=0" TargetMode="External"/><Relationship Id="rId25" Type="http://schemas.openxmlformats.org/officeDocument/2006/relationships/hyperlink" Target="https://www.synergysportstech.com/Synergy/Sport/Basketball/web/teamsst/Video/QuantifiedTeam2Printable.aspx?iTeamID=2119&amp;iSeasonID=2020&amp;iGameSubTypeID=83&amp;offensive=1&amp;pergame=0" TargetMode="External"/><Relationship Id="rId328" Type="http://schemas.openxmlformats.org/officeDocument/2006/relationships/hyperlink" Target="https://www.synergysportstech.com/Synergy/Sport/Basketball/web/teamsst/Video/QuantifiedTeam2Printable.aspx?iTeamID=2251&amp;iSeasonID=2020&amp;iGameSubTypeID=83&amp;offensive=0&amp;pergame=0" TargetMode="External"/><Relationship Id="rId535" Type="http://schemas.openxmlformats.org/officeDocument/2006/relationships/hyperlink" Target="https://www.synergysportstech.com/Synergy/Sport/Basketball/web/teamsst/Video/QuantifiedTeam2Printable.aspx?iTeamID=2116&amp;iSeasonID=2020&amp;iGameSubTypeID=83&amp;offensive=1&amp;pergame=0" TargetMode="External"/><Relationship Id="rId174" Type="http://schemas.openxmlformats.org/officeDocument/2006/relationships/hyperlink" Target="https://www.synergysportstech.com/Synergy/Sport/Basketball/web/teamsst/Video/QuantifiedTeam2Printable.aspx?iTeamID=2358&amp;iSeasonID=2020&amp;iGameSubTypeID=83&amp;offensive=0&amp;pergame=0" TargetMode="External"/><Relationship Id="rId381" Type="http://schemas.openxmlformats.org/officeDocument/2006/relationships/hyperlink" Target="https://www.synergysportstech.com/Synergy/Sport/Basketball/web/teamsst/Video/QuantifiedTeam2Printable.aspx?iTeamID=2077&amp;iSeasonID=2020&amp;iGameSubTypeID=83&amp;offensive=1&amp;pergame=0" TargetMode="External"/><Relationship Id="rId602" Type="http://schemas.openxmlformats.org/officeDocument/2006/relationships/hyperlink" Target="https://www.synergysportstech.com/Synergy/Sport/Basketball/web/teamsst/Video/QuantifiedTeam2Printable.aspx?iTeamID=2352&amp;iSeasonID=2020&amp;iGameSubTypeID=83&amp;offensive=0&amp;pergame=0" TargetMode="External"/><Relationship Id="rId241" Type="http://schemas.openxmlformats.org/officeDocument/2006/relationships/hyperlink" Target="https://www.synergysportstech.com/Synergy/Sport/Basketball/web/teamsst/Video/QuantifiedTeam2Printable.aspx?iTeamID=2340&amp;iSeasonID=2020&amp;iGameSubTypeID=83&amp;offensive=1&amp;pergame=0" TargetMode="External"/><Relationship Id="rId479" Type="http://schemas.openxmlformats.org/officeDocument/2006/relationships/hyperlink" Target="https://www.synergysportstech.com/Synergy/Sport/Basketball/web/teamsst/Video/QuantifiedTeam2Printable.aspx?iTeamID=2106&amp;iSeasonID=2020&amp;iGameSubTypeID=83&amp;offensive=1&amp;pergame=0" TargetMode="External"/><Relationship Id="rId686" Type="http://schemas.openxmlformats.org/officeDocument/2006/relationships/hyperlink" Target="https://www.synergysportstech.com/Synergy/Sport/Basketball/web/teamsst/Video/QuantifiedTeam2Printable.aspx?iTeamID=2232&amp;iSeasonID=2020&amp;iGameSubTypeID=83&amp;offensive=0&amp;pergame=0" TargetMode="External"/><Relationship Id="rId36" Type="http://schemas.openxmlformats.org/officeDocument/2006/relationships/hyperlink" Target="https://www.synergysportstech.com/Synergy/Sport/Basketball/web/teamsst/Video/QuantifiedTeam2Printable.aspx?iTeamID=2189&amp;iSeasonID=2020&amp;iGameSubTypeID=83&amp;offensive=0&amp;pergame=0" TargetMode="External"/><Relationship Id="rId339" Type="http://schemas.openxmlformats.org/officeDocument/2006/relationships/hyperlink" Target="https://www.synergysportstech.com/Synergy/Sport/Basketball/web/teamsst/Video/QuantifiedTeam2Printable.aspx?iTeamID=2294&amp;iSeasonID=2020&amp;iGameSubTypeID=83&amp;offensive=1&amp;pergame=0" TargetMode="External"/><Relationship Id="rId546" Type="http://schemas.openxmlformats.org/officeDocument/2006/relationships/hyperlink" Target="https://www.synergysportstech.com/Synergy/Sport/Basketball/web/teamsst/Video/QuantifiedTeam2Printable.aspx?iTeamID=2282&amp;iSeasonID=2020&amp;iGameSubTypeID=83&amp;offensive=0&amp;pergame=0" TargetMode="External"/><Relationship Id="rId101" Type="http://schemas.openxmlformats.org/officeDocument/2006/relationships/hyperlink" Target="https://www.synergysportstech.com/Synergy/Sport/Basketball/web/teamsst/Video/QuantifiedTeam2Printable.aspx?iTeamID=2380&amp;iSeasonID=2020&amp;iGameSubTypeID=83&amp;offensive=1&amp;pergame=0" TargetMode="External"/><Relationship Id="rId185" Type="http://schemas.openxmlformats.org/officeDocument/2006/relationships/hyperlink" Target="https://www.synergysportstech.com/Synergy/Sport/Basketball/web/teamsst/Video/QuantifiedTeam2Printable.aspx?iTeamID=2385&amp;iSeasonID=2020&amp;iGameSubTypeID=83&amp;offensive=1&amp;pergame=0" TargetMode="External"/><Relationship Id="rId406" Type="http://schemas.openxmlformats.org/officeDocument/2006/relationships/hyperlink" Target="https://www.synergysportstech.com/Synergy/Sport/Basketball/web/teamsst/Video/QuantifiedTeam2Printable.aspx?iTeamID=2112&amp;iSeasonID=2020&amp;iGameSubTypeID=83&amp;offensive=0&amp;pergame=0" TargetMode="External"/><Relationship Id="rId392" Type="http://schemas.openxmlformats.org/officeDocument/2006/relationships/hyperlink" Target="https://www.synergysportstech.com/Synergy/Sport/Basketball/web/teamsst/Video/QuantifiedTeam2Printable.aspx?iTeamID=2304&amp;iSeasonID=2020&amp;iGameSubTypeID=83&amp;offensive=0&amp;pergame=0" TargetMode="External"/><Relationship Id="rId613" Type="http://schemas.openxmlformats.org/officeDocument/2006/relationships/hyperlink" Target="https://www.synergysportstech.com/Synergy/Sport/Basketball/web/teamsst/Video/QuantifiedTeam2Printable.aspx?iTeamID=2092&amp;iSeasonID=2020&amp;iGameSubTypeID=83&amp;offensive=1&amp;pergame=0" TargetMode="External"/><Relationship Id="rId252" Type="http://schemas.openxmlformats.org/officeDocument/2006/relationships/hyperlink" Target="https://www.synergysportstech.com/Synergy/Sport/Basketball/web/teamsst/Video/QuantifiedTeam2Printable.aspx?iTeamID=2119&amp;iSeasonID=2020&amp;iGameSubTypeID=83&amp;offensive=0&amp;pergame=0" TargetMode="External"/><Relationship Id="rId47" Type="http://schemas.openxmlformats.org/officeDocument/2006/relationships/hyperlink" Target="https://www.synergysportstech.com/Synergy/Sport/Basketball/web/teamsst/Video/QuantifiedTeam2Printable.aspx?iTeamID=2065&amp;iSeasonID=2020&amp;iGameSubTypeID=83&amp;offensive=1&amp;pergame=0" TargetMode="External"/><Relationship Id="rId112" Type="http://schemas.openxmlformats.org/officeDocument/2006/relationships/hyperlink" Target="https://www.synergysportstech.com/Synergy/Sport/Basketball/web/teamsst/Video/QuantifiedTeam2Printable.aspx?iTeamID=2064&amp;iSeasonID=2020&amp;iGameSubTypeID=83&amp;offensive=0&amp;pergame=0" TargetMode="External"/><Relationship Id="rId557" Type="http://schemas.openxmlformats.org/officeDocument/2006/relationships/hyperlink" Target="https://www.synergysportstech.com/Synergy/Sport/Basketball/web/teamsst/Video/QuantifiedTeam2Printable.aspx?iTeamID=2327&amp;iSeasonID=2020&amp;iGameSubTypeID=83&amp;offensive=1&amp;pergame=0" TargetMode="External"/><Relationship Id="rId196" Type="http://schemas.openxmlformats.org/officeDocument/2006/relationships/hyperlink" Target="https://www.synergysportstech.com/Synergy/Sport/Basketball/web/teamsst/Video/QuantifiedTeam2Printable.aspx?iTeamID=978&amp;iSeasonID=2020&amp;iGameSubTypeID=83&amp;offensive=0&amp;pergame=0" TargetMode="External"/><Relationship Id="rId417" Type="http://schemas.openxmlformats.org/officeDocument/2006/relationships/hyperlink" Target="https://www.synergysportstech.com/Synergy/Sport/Basketball/web/teamsst/Video/QuantifiedTeam2Printable.aspx?iTeamID=4973&amp;iSeasonID=2020&amp;iGameSubTypeID=83&amp;offensive=1&amp;pergame=0" TargetMode="External"/><Relationship Id="rId624" Type="http://schemas.openxmlformats.org/officeDocument/2006/relationships/hyperlink" Target="https://www.synergysportstech.com/Synergy/Sport/Basketball/web/teamsst/Video/QuantifiedTeam2Printable.aspx?iTeamID=2355&amp;iSeasonID=2020&amp;iGameSubTypeID=83&amp;offensive=0&amp;pergame=0" TargetMode="External"/><Relationship Id="rId263" Type="http://schemas.openxmlformats.org/officeDocument/2006/relationships/hyperlink" Target="https://www.synergysportstech.com/Synergy/Sport/Basketball/web/teamsst/Video/QuantifiedTeam2Printable.aspx?iTeamID=2351&amp;iSeasonID=2020&amp;iGameSubTypeID=83&amp;offensive=1&amp;pergame=0" TargetMode="External"/><Relationship Id="rId470" Type="http://schemas.openxmlformats.org/officeDocument/2006/relationships/hyperlink" Target="https://www.synergysportstech.com/Synergy/Sport/Basketball/web/teamsst/Video/QuantifiedTeam2Printable.aspx?iTeamID=2340&amp;iSeasonID=2020&amp;iGameSubTypeID=83&amp;offensive=0&amp;pergame=0" TargetMode="External"/><Relationship Id="rId58" Type="http://schemas.openxmlformats.org/officeDocument/2006/relationships/hyperlink" Target="https://www.synergysportstech.com/Synergy/Sport/Basketball/web/teamsst/Video/QuantifiedTeam2Printable.aspx?iTeamID=2066&amp;iSeasonID=2020&amp;iGameSubTypeID=83&amp;offensive=0&amp;pergame=0" TargetMode="External"/><Relationship Id="rId123" Type="http://schemas.openxmlformats.org/officeDocument/2006/relationships/hyperlink" Target="https://www.synergysportstech.com/Synergy/Sport/Basketball/web/teamsst/Video/QuantifiedTeam2Printable.aspx?iTeamID=2202&amp;iSeasonID=2020&amp;iGameSubTypeID=83&amp;offensive=1&amp;pergame=0" TargetMode="External"/><Relationship Id="rId330" Type="http://schemas.openxmlformats.org/officeDocument/2006/relationships/hyperlink" Target="https://www.synergysportstech.com/Synergy/Sport/Basketball/web/teamsst/Video/QuantifiedTeam2Printable.aspx?iTeamID=2234&amp;iSeasonID=2020&amp;iGameSubTypeID=83&amp;offensive=0&amp;pergame=0" TargetMode="External"/><Relationship Id="rId568" Type="http://schemas.openxmlformats.org/officeDocument/2006/relationships/hyperlink" Target="https://www.synergysportstech.com/Synergy/Sport/Basketball/web/teamsst/Video/QuantifiedTeam2Printable.aspx?iTeamID=2385&amp;iSeasonID=2020&amp;iGameSubTypeID=83&amp;offensive=0&amp;pergame=0" TargetMode="External"/><Relationship Id="rId428" Type="http://schemas.openxmlformats.org/officeDocument/2006/relationships/hyperlink" Target="https://www.synergysportstech.com/Synergy/Sport/Basketball/web/teamsst/Video/QuantifiedTeam2Printable.aspx?iTeamID=2677&amp;iSeasonID=2020&amp;iGameSubTypeID=83&amp;offensive=0&amp;pergame=0" TargetMode="External"/><Relationship Id="rId635" Type="http://schemas.openxmlformats.org/officeDocument/2006/relationships/hyperlink" Target="https://www.synergysportstech.com/Synergy/Sport/Basketball/web/teamsst/Video/QuantifiedTeam2Printable.aspx?iTeamID=2167&amp;iSeasonID=2020&amp;iGameSubTypeID=83&amp;offensive=1&amp;pergame=0" TargetMode="External"/><Relationship Id="rId274" Type="http://schemas.openxmlformats.org/officeDocument/2006/relationships/hyperlink" Target="https://www.synergysportstech.com/Synergy/Sport/Basketball/web/teamsst/Video/QuantifiedTeam2Printable.aspx?iTeamID=2363&amp;iSeasonID=2020&amp;iGameSubTypeID=83&amp;offensive=0&amp;pergame=0" TargetMode="External"/><Relationship Id="rId481" Type="http://schemas.openxmlformats.org/officeDocument/2006/relationships/hyperlink" Target="https://www.synergysportstech.com/Synergy/Sport/Basketball/web/teamsst/Video/QuantifiedTeam2Printable.aspx?iTeamID=2677&amp;iSeasonID=2020&amp;iGameSubTypeID=83&amp;offensive=1&amp;pergame=0" TargetMode="External"/><Relationship Id="rId69" Type="http://schemas.openxmlformats.org/officeDocument/2006/relationships/hyperlink" Target="https://www.synergysportstech.com/Synergy/Sport/Basketball/web/teamsst/Video/QuantifiedTeam2Printable.aspx?iTeamID=2362&amp;iSeasonID=2020&amp;iGameSubTypeID=83&amp;offensive=1&amp;pergame=0" TargetMode="External"/><Relationship Id="rId134" Type="http://schemas.openxmlformats.org/officeDocument/2006/relationships/hyperlink" Target="https://www.synergysportstech.com/Synergy/Sport/Basketball/web/teamsst/Video/QuantifiedTeam2Printable.aspx?iTeamID=3526&amp;iSeasonID=2020&amp;iGameSubTypeID=83&amp;offensive=0&amp;pergame=0" TargetMode="External"/><Relationship Id="rId579" Type="http://schemas.openxmlformats.org/officeDocument/2006/relationships/hyperlink" Target="https://www.synergysportstech.com/Synergy/Sport/Basketball/web/teamsst/Video/QuantifiedTeam2Printable.aspx?iTeamID=2311&amp;iSeasonID=2020&amp;iGameSubTypeID=83&amp;offensive=1&amp;pergame=0" TargetMode="External"/><Relationship Id="rId341" Type="http://schemas.openxmlformats.org/officeDocument/2006/relationships/hyperlink" Target="https://www.synergysportstech.com/Synergy/Sport/Basketball/web/teamsst/Video/QuantifiedTeam2Printable.aspx?iTeamID=2114&amp;iSeasonID=2020&amp;iGameSubTypeID=83&amp;offensive=1&amp;pergame=0" TargetMode="External"/><Relationship Id="rId439" Type="http://schemas.openxmlformats.org/officeDocument/2006/relationships/hyperlink" Target="https://www.synergysportstech.com/Synergy/Sport/Basketball/web/teamsst/Video/QuantifiedTeam2Printable.aspx?iTeamID=2142&amp;iSeasonID=2020&amp;iGameSubTypeID=83&amp;offensive=1&amp;pergame=0" TargetMode="External"/><Relationship Id="rId646" Type="http://schemas.openxmlformats.org/officeDocument/2006/relationships/hyperlink" Target="https://www.synergysportstech.com/Synergy/Sport/Basketball/web/teamsst/Video/QuantifiedTeam2Printable.aspx?iTeamID=2294&amp;iSeasonID=2020&amp;iGameSubTypeID=83&amp;offensive=0&amp;pergame=0" TargetMode="External"/><Relationship Id="rId201" Type="http://schemas.openxmlformats.org/officeDocument/2006/relationships/hyperlink" Target="https://www.synergysportstech.com/Synergy/Sport/Basketball/web/teamsst/Video/QuantifiedTeam2Printable.aspx?iTeamID=2222&amp;iSeasonID=2020&amp;iGameSubTypeID=83&amp;offensive=1&amp;pergame=0" TargetMode="External"/><Relationship Id="rId285" Type="http://schemas.openxmlformats.org/officeDocument/2006/relationships/hyperlink" Target="https://www.synergysportstech.com/Synergy/Sport/Basketball/web/teamsst/Video/QuantifiedTeam2Printable.aspx?iTeamID=2193&amp;iSeasonID=2020&amp;iGameSubTypeID=83&amp;offensive=1&amp;pergame=0" TargetMode="External"/><Relationship Id="rId506" Type="http://schemas.openxmlformats.org/officeDocument/2006/relationships/hyperlink" Target="https://www.synergysportstech.com/Synergy/Sport/Basketball/web/teamsst/Video/QuantifiedTeam2Printable.aspx?iTeamID=997&amp;iSeasonID=2020&amp;iGameSubTypeID=83&amp;offensive=0&amp;pergame=0" TargetMode="External"/><Relationship Id="rId492" Type="http://schemas.openxmlformats.org/officeDocument/2006/relationships/hyperlink" Target="https://www.synergysportstech.com/Synergy/Sport/Basketball/web/teamsst/Video/QuantifiedTeam2Printable.aspx?iTeamID=2229&amp;iSeasonID=2020&amp;iGameSubTypeID=83&amp;offensive=0&amp;pergame=0" TargetMode="External"/><Relationship Id="rId145" Type="http://schemas.openxmlformats.org/officeDocument/2006/relationships/hyperlink" Target="https://www.synergysportstech.com/Synergy/Sport/Basketball/web/teamsst/Video/QuantifiedTeam2Printable.aspx?iTeamID=2178&amp;iSeasonID=2020&amp;iGameSubTypeID=83&amp;offensive=1&amp;pergame=0" TargetMode="External"/><Relationship Id="rId352" Type="http://schemas.openxmlformats.org/officeDocument/2006/relationships/hyperlink" Target="https://www.synergysportstech.com/Synergy/Sport/Basketball/web/teamsst/Video/QuantifiedTeam2Printable.aspx?iTeamID=2197&amp;iSeasonID=2020&amp;iGameSubTypeID=83&amp;offensive=0&amp;pergame=0" TargetMode="External"/><Relationship Id="rId212" Type="http://schemas.openxmlformats.org/officeDocument/2006/relationships/hyperlink" Target="https://www.synergysportstech.com/Synergy/Sport/Basketball/web/teamsst/Video/QuantifiedTeam2Printable.aspx?iTeamID=2290&amp;iSeasonID=2020&amp;iGameSubTypeID=83&amp;offensive=0&amp;pergame=0" TargetMode="External"/><Relationship Id="rId254" Type="http://schemas.openxmlformats.org/officeDocument/2006/relationships/hyperlink" Target="https://www.synergysportstech.com/Synergy/Sport/Basketball/web/teamsst/Video/QuantifiedTeam2Printable.aspx?iTeamID=2118&amp;iSeasonID=2020&amp;iGameSubTypeID=83&amp;offensive=0&amp;pergame=0" TargetMode="External"/><Relationship Id="rId657" Type="http://schemas.openxmlformats.org/officeDocument/2006/relationships/hyperlink" Target="https://www.synergysportstech.com/Synergy/Sport/Basketball/web/teamsst/Video/QuantifiedTeam2Printable.aspx?iTeamID=2209&amp;iSeasonID=2020&amp;iGameSubTypeID=83&amp;offensive=1&amp;pergame=0" TargetMode="External"/><Relationship Id="rId49" Type="http://schemas.openxmlformats.org/officeDocument/2006/relationships/hyperlink" Target="https://www.synergysportstech.com/Synergy/Sport/Basketball/web/teamsst/Video/QuantifiedTeam2Printable.aspx?iTeamID=2320&amp;iSeasonID=2020&amp;iGameSubTypeID=83&amp;offensive=1&amp;pergame=0" TargetMode="External"/><Relationship Id="rId114" Type="http://schemas.openxmlformats.org/officeDocument/2006/relationships/hyperlink" Target="https://www.synergysportstech.com/Synergy/Sport/Basketball/web/teamsst/Video/QuantifiedTeam2Printable.aspx?iTeamID=2365&amp;iSeasonID=2020&amp;iGameSubTypeID=83&amp;offensive=0&amp;pergame=0" TargetMode="External"/><Relationship Id="rId296" Type="http://schemas.openxmlformats.org/officeDocument/2006/relationships/hyperlink" Target="https://www.synergysportstech.com/Synergy/Sport/Basketball/web/teamsst/Video/QuantifiedTeam2Printable.aspx?iTeamID=2172&amp;iSeasonID=2020&amp;iGameSubTypeID=83&amp;offensive=0&amp;pergame=0" TargetMode="External"/><Relationship Id="rId461" Type="http://schemas.openxmlformats.org/officeDocument/2006/relationships/hyperlink" Target="https://www.synergysportstech.com/Synergy/Sport/Basketball/web/teamsst/Video/QuantifiedTeam2Printable.aspx?iTeamID=2352&amp;iSeasonID=2020&amp;iGameSubTypeID=83&amp;offensive=1&amp;pergame=0" TargetMode="External"/><Relationship Id="rId517" Type="http://schemas.openxmlformats.org/officeDocument/2006/relationships/hyperlink" Target="https://www.synergysportstech.com/Synergy/Sport/Basketball/web/teamsst/Video/QuantifiedTeam2Printable.aspx?iTeamID=2242&amp;iSeasonID=2020&amp;iGameSubTypeID=83&amp;offensive=1&amp;pergame=0" TargetMode="External"/><Relationship Id="rId559" Type="http://schemas.openxmlformats.org/officeDocument/2006/relationships/hyperlink" Target="https://www.synergysportstech.com/Synergy/Sport/Basketball/web/teamsst/Video/QuantifiedTeam2Printable.aspx?iTeamID=2108&amp;iSeasonID=2020&amp;iGameSubTypeID=83&amp;offensive=1&amp;pergame=0" TargetMode="External"/><Relationship Id="rId60" Type="http://schemas.openxmlformats.org/officeDocument/2006/relationships/hyperlink" Target="https://www.synergysportstech.com/Synergy/Sport/Basketball/web/teamsst/Video/QuantifiedTeam2Printable.aspx?iTeamID=2298&amp;iSeasonID=2020&amp;iGameSubTypeID=83&amp;offensive=0&amp;pergame=0" TargetMode="External"/><Relationship Id="rId156" Type="http://schemas.openxmlformats.org/officeDocument/2006/relationships/hyperlink" Target="https://www.synergysportstech.com/Synergy/Sport/Basketball/web/teamsst/Video/QuantifiedTeam2Printable.aspx?iTeamID=2243&amp;iSeasonID=2020&amp;iGameSubTypeID=83&amp;offensive=0&amp;pergame=0" TargetMode="External"/><Relationship Id="rId198" Type="http://schemas.openxmlformats.org/officeDocument/2006/relationships/hyperlink" Target="https://www.synergysportstech.com/Synergy/Sport/Basketball/web/teamsst/Video/QuantifiedTeam2Printable.aspx?iTeamID=2222&amp;iSeasonID=2020&amp;iGameSubTypeID=83&amp;offensive=0&amp;pergame=0" TargetMode="External"/><Relationship Id="rId321" Type="http://schemas.openxmlformats.org/officeDocument/2006/relationships/hyperlink" Target="https://www.synergysportstech.com/Synergy/Sport/Basketball/web/teamsst/Video/QuantifiedTeam2Printable.aspx?iTeamID=2064&amp;iSeasonID=2020&amp;iGameSubTypeID=83&amp;offensive=1&amp;pergame=0" TargetMode="External"/><Relationship Id="rId363" Type="http://schemas.openxmlformats.org/officeDocument/2006/relationships/hyperlink" Target="https://www.synergysportstech.com/Synergy/Sport/Basketball/web/teamsst/Video/QuantifiedTeam2Printable.aspx?iTeamID=2349&amp;iSeasonID=2020&amp;iGameSubTypeID=83&amp;offensive=1&amp;pergame=0" TargetMode="External"/><Relationship Id="rId419" Type="http://schemas.openxmlformats.org/officeDocument/2006/relationships/hyperlink" Target="https://www.synergysportstech.com/Synergy/Sport/Basketball/web/teamsst/Video/QuantifiedTeam2Printable.aspx?iTeamID=991&amp;iSeasonID=2020&amp;iGameSubTypeID=83&amp;offensive=1&amp;pergame=0" TargetMode="External"/><Relationship Id="rId570" Type="http://schemas.openxmlformats.org/officeDocument/2006/relationships/hyperlink" Target="https://www.synergysportstech.com/Synergy/Sport/Basketball/web/teamsst/Video/QuantifiedTeam2Printable.aspx?iTeamID=993&amp;iSeasonID=2020&amp;iGameSubTypeID=83&amp;offensive=0&amp;pergame=0" TargetMode="External"/><Relationship Id="rId626" Type="http://schemas.openxmlformats.org/officeDocument/2006/relationships/hyperlink" Target="https://www.synergysportstech.com/Synergy/Sport/Basketball/web/teamsst/Video/QuantifiedTeam2Printable.aspx?iTeamID=2344&amp;iSeasonID=2020&amp;iGameSubTypeID=83&amp;offensive=0&amp;pergame=0" TargetMode="External"/><Relationship Id="rId223" Type="http://schemas.openxmlformats.org/officeDocument/2006/relationships/hyperlink" Target="https://www.synergysportstech.com/Synergy/Sport/Basketball/web/teamsst/Video/QuantifiedTeam2Printable.aspx?iTeamID=2364&amp;iSeasonID=2020&amp;iGameSubTypeID=83&amp;offensive=1&amp;pergame=0" TargetMode="External"/><Relationship Id="rId430" Type="http://schemas.openxmlformats.org/officeDocument/2006/relationships/hyperlink" Target="https://www.synergysportstech.com/Synergy/Sport/Basketball/web/teamsst/Video/QuantifiedTeam2Printable.aspx?iTeamID=2170&amp;iSeasonID=2020&amp;iGameSubTypeID=83&amp;offensive=0&amp;pergame=0" TargetMode="External"/><Relationship Id="rId668" Type="http://schemas.openxmlformats.org/officeDocument/2006/relationships/hyperlink" Target="https://www.synergysportstech.com/Synergy/Sport/Basketball/web/teamsst/Video/QuantifiedTeam2Printable.aspx?iTeamID=2131&amp;iSeasonID=2020&amp;iGameSubTypeID=83&amp;offensive=0&amp;pergame=0" TargetMode="External"/><Relationship Id="rId18" Type="http://schemas.openxmlformats.org/officeDocument/2006/relationships/hyperlink" Target="https://www.synergysportstech.com/Synergy/Sport/Basketball/web/teamsst/Video/QuantifiedTeam2Printable.aspx?iTeamID=2217&amp;iSeasonID=2020&amp;iGameSubTypeID=83&amp;offensive=0&amp;pergame=0" TargetMode="External"/><Relationship Id="rId265" Type="http://schemas.openxmlformats.org/officeDocument/2006/relationships/hyperlink" Target="https://www.synergysportstech.com/Synergy/Sport/Basketball/web/teamsst/Video/QuantifiedTeam2Printable.aspx?iTeamID=2063&amp;iSeasonID=2020&amp;iGameSubTypeID=83&amp;offensive=1&amp;pergame=0" TargetMode="External"/><Relationship Id="rId472" Type="http://schemas.openxmlformats.org/officeDocument/2006/relationships/hyperlink" Target="https://www.synergysportstech.com/Synergy/Sport/Basketball/web/teamsst/Video/QuantifiedTeam2Printable.aspx?iTeamID=1000&amp;iSeasonID=2020&amp;iGameSubTypeID=83&amp;offensive=0&amp;pergame=0" TargetMode="External"/><Relationship Id="rId528" Type="http://schemas.openxmlformats.org/officeDocument/2006/relationships/hyperlink" Target="https://www.synergysportstech.com/Synergy/Sport/Basketball/web/teamsst/Video/QuantifiedTeam2Printable.aspx?iTeamID=963&amp;iSeasonID=2020&amp;iGameSubTypeID=83&amp;offensive=0&amp;pergame=0" TargetMode="External"/><Relationship Id="rId125" Type="http://schemas.openxmlformats.org/officeDocument/2006/relationships/hyperlink" Target="https://www.synergysportstech.com/Synergy/Sport/Basketball/web/teamsst/Video/QuantifiedTeam2Printable.aspx?iTeamID=2231&amp;iSeasonID=2020&amp;iGameSubTypeID=83&amp;offensive=1&amp;pergame=0" TargetMode="External"/><Relationship Id="rId167" Type="http://schemas.openxmlformats.org/officeDocument/2006/relationships/hyperlink" Target="https://www.synergysportstech.com/Synergy/Sport/Basketball/web/teamsst/Video/QuantifiedTeam2Printable.aspx?iTeamID=2244&amp;iSeasonID=2020&amp;iGameSubTypeID=83&amp;offensive=1&amp;pergame=0" TargetMode="External"/><Relationship Id="rId332" Type="http://schemas.openxmlformats.org/officeDocument/2006/relationships/hyperlink" Target="https://www.synergysportstech.com/Synergy/Sport/Basketball/web/teamsst/Video/QuantifiedTeam2Printable.aspx?iTeamID=2382&amp;iSeasonID=2020&amp;iGameSubTypeID=83&amp;offensive=0&amp;pergame=0" TargetMode="External"/><Relationship Id="rId374" Type="http://schemas.openxmlformats.org/officeDocument/2006/relationships/hyperlink" Target="https://www.synergysportstech.com/Synergy/Sport/Basketball/web/teamsst/Video/QuantifiedTeam2Printable.aspx?iTeamID=2230&amp;iSeasonID=2020&amp;iGameSubTypeID=83&amp;offensive=0&amp;pergame=0" TargetMode="External"/><Relationship Id="rId581" Type="http://schemas.openxmlformats.org/officeDocument/2006/relationships/hyperlink" Target="https://www.synergysportstech.com/Synergy/Sport/Basketball/web/teamsst/Video/QuantifiedTeam2Printable.aspx?iTeamID=994&amp;iSeasonID=2020&amp;iGameSubTypeID=83&amp;offensive=1&amp;pergame=0" TargetMode="External"/><Relationship Id="rId71" Type="http://schemas.openxmlformats.org/officeDocument/2006/relationships/hyperlink" Target="https://www.synergysportstech.com/Synergy/Sport/Basketball/web/teamsst/Video/QuantifiedTeam2Printable.aspx?iTeamID=2230&amp;iSeasonID=2020&amp;iGameSubTypeID=83&amp;offensive=1&amp;pergame=0" TargetMode="External"/><Relationship Id="rId234" Type="http://schemas.openxmlformats.org/officeDocument/2006/relationships/hyperlink" Target="https://www.synergysportstech.com/Synergy/Sport/Basketball/web/teamsst/Video/QuantifiedTeam2Printable.aspx?iTeamID=2351&amp;iSeasonID=2020&amp;iGameSubTypeID=83&amp;offensive=0&amp;pergame=0" TargetMode="External"/><Relationship Id="rId637" Type="http://schemas.openxmlformats.org/officeDocument/2006/relationships/hyperlink" Target="https://www.synergysportstech.com/Synergy/Sport/Basketball/web/teamsst/Video/QuantifiedTeam2Printable.aspx?iTeamID=2139&amp;iSeasonID=2020&amp;iGameSubTypeID=83&amp;offensive=1&amp;pergame=0" TargetMode="External"/><Relationship Id="rId679" Type="http://schemas.openxmlformats.org/officeDocument/2006/relationships/hyperlink" Target="https://www.synergysportstech.com/Synergy/Sport/Basketball/web/teamsst/Video/QuantifiedTeam2Printable.aspx?iTeamID=2238&amp;iSeasonID=2020&amp;iGameSubTypeID=83&amp;offensive=1&amp;pergame=0" TargetMode="External"/><Relationship Id="rId2" Type="http://schemas.openxmlformats.org/officeDocument/2006/relationships/hyperlink" Target="https://www.synergysportstech.com/Synergy/Sport/Basketball/web/teamsst/Video/QuantifiedTeam2Printable.aspx?iTeamID=2260&amp;iSeasonID=2020&amp;iGameSubTypeID=83&amp;offensive=0&amp;pergame=0" TargetMode="External"/><Relationship Id="rId29" Type="http://schemas.openxmlformats.org/officeDocument/2006/relationships/hyperlink" Target="https://www.synergysportstech.com/Synergy/Sport/Basketball/web/teamsst/Video/QuantifiedTeam2Printable.aspx?iTeamID=2237&amp;iSeasonID=2020&amp;iGameSubTypeID=83&amp;offensive=1&amp;pergame=0" TargetMode="External"/><Relationship Id="rId276" Type="http://schemas.openxmlformats.org/officeDocument/2006/relationships/hyperlink" Target="https://www.synergysportstech.com/Synergy/Sport/Basketball/web/teamsst/Video/QuantifiedTeam2Printable.aspx?iTeamID=2257&amp;iSeasonID=2020&amp;iGameSubTypeID=83&amp;offensive=0&amp;pergame=0" TargetMode="External"/><Relationship Id="rId441" Type="http://schemas.openxmlformats.org/officeDocument/2006/relationships/hyperlink" Target="https://www.synergysportstech.com/Synergy/Sport/Basketball/web/teamsst/Video/QuantifiedTeam2Printable.aspx?iTeamID=2303&amp;iSeasonID=2020&amp;iGameSubTypeID=83&amp;offensive=1&amp;pergame=0" TargetMode="External"/><Relationship Id="rId483" Type="http://schemas.openxmlformats.org/officeDocument/2006/relationships/hyperlink" Target="https://www.synergysportstech.com/Synergy/Sport/Basketball/web/teamsst/Video/QuantifiedTeam2Printable.aspx?iTeamID=2095&amp;iSeasonID=2020&amp;iGameSubTypeID=83&amp;offensive=1&amp;pergame=0" TargetMode="External"/><Relationship Id="rId539" Type="http://schemas.openxmlformats.org/officeDocument/2006/relationships/hyperlink" Target="https://www.synergysportstech.com/Synergy/Sport/Basketball/web/teamsst/Video/QuantifiedTeam2Printable.aspx?iTeamID=2117&amp;iSeasonID=2020&amp;iGameSubTypeID=83&amp;offensive=1&amp;pergame=0" TargetMode="External"/><Relationship Id="rId40" Type="http://schemas.openxmlformats.org/officeDocument/2006/relationships/hyperlink" Target="https://www.synergysportstech.com/Synergy/Sport/Basketball/web/teamsst/Video/QuantifiedTeam2Printable.aspx?iTeamID=2151&amp;iSeasonID=2020&amp;iGameSubTypeID=83&amp;offensive=0&amp;pergame=0" TargetMode="External"/><Relationship Id="rId136" Type="http://schemas.openxmlformats.org/officeDocument/2006/relationships/hyperlink" Target="https://www.synergysportstech.com/Synergy/Sport/Basketball/web/teamsst/Video/QuantifiedTeam2Printable.aspx?iTeamID=2165&amp;iSeasonID=2020&amp;iGameSubTypeID=83&amp;offensive=0&amp;pergame=0" TargetMode="External"/><Relationship Id="rId178" Type="http://schemas.openxmlformats.org/officeDocument/2006/relationships/hyperlink" Target="https://www.synergysportstech.com/Synergy/Sport/Basketball/web/teamsst/Video/QuantifiedTeam2Printable.aspx?iTeamID=2401&amp;iSeasonID=2020&amp;iGameSubTypeID=83&amp;offensive=0&amp;pergame=0" TargetMode="External"/><Relationship Id="rId301" Type="http://schemas.openxmlformats.org/officeDocument/2006/relationships/hyperlink" Target="https://www.synergysportstech.com/Synergy/Sport/Basketball/web/teamsst/Video/QuantifiedTeam2Printable.aspx?iTeamID=2203&amp;iSeasonID=2020&amp;iGameSubTypeID=83&amp;offensive=1&amp;pergame=0" TargetMode="External"/><Relationship Id="rId343" Type="http://schemas.openxmlformats.org/officeDocument/2006/relationships/hyperlink" Target="https://www.synergysportstech.com/Synergy/Sport/Basketball/web/teamsst/Video/QuantifiedTeam2Printable.aspx?iTeamID=2153&amp;iSeasonID=2020&amp;iGameSubTypeID=83&amp;offensive=1&amp;pergame=0" TargetMode="External"/><Relationship Id="rId550" Type="http://schemas.openxmlformats.org/officeDocument/2006/relationships/hyperlink" Target="https://www.synergysportstech.com/Synergy/Sport/Basketball/web/teamsst/Video/QuantifiedTeam2Printable.aspx?iTeamID=2137&amp;iSeasonID=2020&amp;iGameSubTypeID=83&amp;offensive=0&amp;pergame=0" TargetMode="External"/><Relationship Id="rId82" Type="http://schemas.openxmlformats.org/officeDocument/2006/relationships/hyperlink" Target="https://www.synergysportstech.com/Synergy/Sport/Basketball/web/teamsst/Video/QuantifiedTeam2Printable.aspx?iTeamID=2159&amp;iSeasonID=2020&amp;iGameSubTypeID=83&amp;offensive=0&amp;pergame=0" TargetMode="External"/><Relationship Id="rId203" Type="http://schemas.openxmlformats.org/officeDocument/2006/relationships/hyperlink" Target="https://www.synergysportstech.com/Synergy/Sport/Basketball/web/teamsst/Video/QuantifiedTeam2Printable.aspx?iTeamID=2140&amp;iSeasonID=2020&amp;iGameSubTypeID=83&amp;offensive=1&amp;pergame=0" TargetMode="External"/><Relationship Id="rId385" Type="http://schemas.openxmlformats.org/officeDocument/2006/relationships/hyperlink" Target="https://www.synergysportstech.com/Synergy/Sport/Basketball/web/teamsst/Video/QuantifiedTeam2Printable.aspx?iTeamID=2394&amp;iSeasonID=2020&amp;iGameSubTypeID=83&amp;offensive=1&amp;pergame=0" TargetMode="External"/><Relationship Id="rId592" Type="http://schemas.openxmlformats.org/officeDocument/2006/relationships/hyperlink" Target="https://www.synergysportstech.com/Synergy/Sport/Basketball/web/teamsst/Video/QuantifiedTeam2Printable.aspx?iTeamID=2235&amp;iSeasonID=2020&amp;iGameSubTypeID=83&amp;offensive=0&amp;pergame=0" TargetMode="External"/><Relationship Id="rId606" Type="http://schemas.openxmlformats.org/officeDocument/2006/relationships/hyperlink" Target="https://www.synergysportstech.com/Synergy/Sport/Basketball/web/teamsst/Video/QuantifiedTeam2Printable.aspx?iTeamID=2080&amp;iSeasonID=2020&amp;iGameSubTypeID=83&amp;offensive=0&amp;pergame=0" TargetMode="External"/><Relationship Id="rId648" Type="http://schemas.openxmlformats.org/officeDocument/2006/relationships/hyperlink" Target="https://www.synergysportstech.com/Synergy/Sport/Basketball/web/teamsst/Video/QuantifiedTeam2Printable.aspx?iTeamID=2372&amp;iSeasonID=2020&amp;iGameSubTypeID=83&amp;offensive=0&amp;pergame=0" TargetMode="External"/><Relationship Id="rId245" Type="http://schemas.openxmlformats.org/officeDocument/2006/relationships/hyperlink" Target="https://www.synergysportstech.com/Synergy/Sport/Basketball/web/teamsst/Video/QuantifiedTeam2Printable.aspx?iTeamID=1318&amp;iSeasonID=2020&amp;iGameSubTypeID=83&amp;offensive=1&amp;pergame=0" TargetMode="External"/><Relationship Id="rId287" Type="http://schemas.openxmlformats.org/officeDocument/2006/relationships/hyperlink" Target="https://www.synergysportstech.com/Synergy/Sport/Basketball/web/teamsst/Video/QuantifiedTeam2Printable.aspx?iTeamID=2274&amp;iSeasonID=2020&amp;iGameSubTypeID=83&amp;offensive=1&amp;pergame=0" TargetMode="External"/><Relationship Id="rId410" Type="http://schemas.openxmlformats.org/officeDocument/2006/relationships/hyperlink" Target="https://www.synergysportstech.com/Synergy/Sport/Basketball/web/teamsst/Video/QuantifiedTeam2Printable.aspx?iTeamID=982&amp;iSeasonID=2020&amp;iGameSubTypeID=83&amp;offensive=0&amp;pergame=0" TargetMode="External"/><Relationship Id="rId452" Type="http://schemas.openxmlformats.org/officeDocument/2006/relationships/hyperlink" Target="https://www.synergysportstech.com/Synergy/Sport/Basketball/web/teamsst/Video/QuantifiedTeam2Printable.aspx?iTeamID=2268&amp;iSeasonID=2020&amp;iGameSubTypeID=83&amp;offensive=0&amp;pergame=0" TargetMode="External"/><Relationship Id="rId494" Type="http://schemas.openxmlformats.org/officeDocument/2006/relationships/hyperlink" Target="https://www.synergysportstech.com/Synergy/Sport/Basketball/web/teamsst/Video/QuantifiedTeam2Printable.aspx?iTeamID=2195&amp;iSeasonID=2020&amp;iGameSubTypeID=83&amp;offensive=0&amp;pergame=0" TargetMode="External"/><Relationship Id="rId508" Type="http://schemas.openxmlformats.org/officeDocument/2006/relationships/hyperlink" Target="https://www.synergysportstech.com/Synergy/Sport/Basketball/web/teamsst/Video/QuantifiedTeam2Printable.aspx?iTeamID=2286&amp;iSeasonID=2020&amp;iGameSubTypeID=83&amp;offensive=0&amp;pergame=0" TargetMode="External"/><Relationship Id="rId105" Type="http://schemas.openxmlformats.org/officeDocument/2006/relationships/hyperlink" Target="https://www.synergysportstech.com/Synergy/Sport/Basketball/web/teamsst/Video/QuantifiedTeam2Printable.aspx?iTeamID=2090&amp;iSeasonID=2020&amp;iGameSubTypeID=83&amp;offensive=1&amp;pergame=0" TargetMode="External"/><Relationship Id="rId147" Type="http://schemas.openxmlformats.org/officeDocument/2006/relationships/hyperlink" Target="https://www.synergysportstech.com/Synergy/Sport/Basketball/web/teamsst/Video/QuantifiedTeam2Printable.aspx?iTeamID=2250&amp;iSeasonID=2020&amp;iGameSubTypeID=83&amp;offensive=1&amp;pergame=0" TargetMode="External"/><Relationship Id="rId312" Type="http://schemas.openxmlformats.org/officeDocument/2006/relationships/hyperlink" Target="https://www.synergysportstech.com/Synergy/Sport/Basketball/web/teamsst/Video/QuantifiedTeam2Printable.aspx?iTeamID=2211&amp;iSeasonID=2020&amp;iGameSubTypeID=83&amp;offensive=0&amp;pergame=0" TargetMode="External"/><Relationship Id="rId354" Type="http://schemas.openxmlformats.org/officeDocument/2006/relationships/hyperlink" Target="https://www.synergysportstech.com/Synergy/Sport/Basketball/web/teamsst/Video/QuantifiedTeam2Printable.aspx?iTeamID=2164&amp;iSeasonID=2020&amp;iGameSubTypeID=83&amp;offensive=0&amp;pergame=0" TargetMode="External"/><Relationship Id="rId51" Type="http://schemas.openxmlformats.org/officeDocument/2006/relationships/hyperlink" Target="https://www.synergysportstech.com/Synergy/Sport/Basketball/web/teamsst/Video/QuantifiedTeam2Printable.aspx?iTeamID=2165&amp;iSeasonID=2020&amp;iGameSubTypeID=83&amp;offensive=1&amp;pergame=0" TargetMode="External"/><Relationship Id="rId93" Type="http://schemas.openxmlformats.org/officeDocument/2006/relationships/hyperlink" Target="https://www.synergysportstech.com/Synergy/Sport/Basketball/web/teamsst/Video/QuantifiedTeam2Printable.aspx?iTeamID=2275&amp;iSeasonID=2020&amp;iGameSubTypeID=83&amp;offensive=1&amp;pergame=0" TargetMode="External"/><Relationship Id="rId189" Type="http://schemas.openxmlformats.org/officeDocument/2006/relationships/hyperlink" Target="https://www.synergysportstech.com/Synergy/Sport/Basketball/web/teamsst/Video/QuantifiedTeam2Printable.aspx?iTeamID=2072&amp;iSeasonID=2020&amp;iGameSubTypeID=83&amp;offensive=1&amp;pergame=0" TargetMode="External"/><Relationship Id="rId396" Type="http://schemas.openxmlformats.org/officeDocument/2006/relationships/hyperlink" Target="https://www.synergysportstech.com/Synergy/Sport/Basketball/web/teamsst/Video/QuantifiedTeam2Printable.aspx?iTeamID=2092&amp;iSeasonID=2020&amp;iGameSubTypeID=83&amp;offensive=0&amp;pergame=0" TargetMode="External"/><Relationship Id="rId561" Type="http://schemas.openxmlformats.org/officeDocument/2006/relationships/hyperlink" Target="https://www.synergysportstech.com/Synergy/Sport/Basketball/web/teamsst/Video/QuantifiedTeam2Printable.aspx?iTeamID=2184&amp;iSeasonID=2020&amp;iGameSubTypeID=83&amp;offensive=1&amp;pergame=0" TargetMode="External"/><Relationship Id="rId617" Type="http://schemas.openxmlformats.org/officeDocument/2006/relationships/hyperlink" Target="https://www.synergysportstech.com/Synergy/Sport/Basketball/web/teamsst/Video/QuantifiedTeam2Printable.aspx?iTeamID=2067&amp;iSeasonID=2020&amp;iGameSubTypeID=83&amp;offensive=1&amp;pergame=0" TargetMode="External"/><Relationship Id="rId659" Type="http://schemas.openxmlformats.org/officeDocument/2006/relationships/hyperlink" Target="https://www.synergysportstech.com/Synergy/Sport/Basketball/web/teamsst/Video/QuantifiedTeam2Printable.aspx?iTeamID=2397&amp;iSeasonID=2020&amp;iGameSubTypeID=83&amp;offensive=1&amp;pergame=0" TargetMode="External"/><Relationship Id="rId214" Type="http://schemas.openxmlformats.org/officeDocument/2006/relationships/hyperlink" Target="https://www.synergysportstech.com/Synergy/Sport/Basketball/web/teamsst/Video/QuantifiedTeam2Printable.aspx?iTeamID=2233&amp;iSeasonID=2020&amp;iGameSubTypeID=83&amp;offensive=0&amp;pergame=0" TargetMode="External"/><Relationship Id="rId256" Type="http://schemas.openxmlformats.org/officeDocument/2006/relationships/hyperlink" Target="https://www.synergysportstech.com/Synergy/Sport/Basketball/web/teamsst/Video/QuantifiedTeam2Printable.aspx?iTeamID=2099&amp;iSeasonID=2020&amp;iGameSubTypeID=83&amp;offensive=0&amp;pergame=0" TargetMode="External"/><Relationship Id="rId298" Type="http://schemas.openxmlformats.org/officeDocument/2006/relationships/hyperlink" Target="https://www.synergysportstech.com/Synergy/Sport/Basketball/web/teamsst/Video/QuantifiedTeam2Printable.aspx?iTeamID=2156&amp;iSeasonID=2020&amp;iGameSubTypeID=83&amp;offensive=0&amp;pergame=0" TargetMode="External"/><Relationship Id="rId421" Type="http://schemas.openxmlformats.org/officeDocument/2006/relationships/hyperlink" Target="https://www.synergysportstech.com/Synergy/Sport/Basketball/web/teamsst/Video/QuantifiedTeam2Printable.aspx?iTeamID=2211&amp;iSeasonID=2020&amp;iGameSubTypeID=83&amp;offensive=1&amp;pergame=0" TargetMode="External"/><Relationship Id="rId463" Type="http://schemas.openxmlformats.org/officeDocument/2006/relationships/hyperlink" Target="https://www.synergysportstech.com/Synergy/Sport/Basketball/web/teamsst/Video/QuantifiedTeam2Printable.aspx?iTeamID=2373&amp;iSeasonID=2020&amp;iGameSubTypeID=83&amp;offensive=1&amp;pergame=0" TargetMode="External"/><Relationship Id="rId519" Type="http://schemas.openxmlformats.org/officeDocument/2006/relationships/hyperlink" Target="https://www.synergysportstech.com/Synergy/Sport/Basketball/web/teamsst/Video/QuantifiedTeam2Printable.aspx?iTeamID=2401&amp;iSeasonID=2020&amp;iGameSubTypeID=83&amp;offensive=1&amp;pergame=0" TargetMode="External"/><Relationship Id="rId670" Type="http://schemas.openxmlformats.org/officeDocument/2006/relationships/hyperlink" Target="https://www.synergysportstech.com/Synergy/Sport/Basketball/web/teamsst/Video/QuantifiedTeam2Printable.aspx?iTeamID=3138&amp;iSeasonID=2020&amp;iGameSubTypeID=83&amp;offensive=0&amp;pergame=0" TargetMode="External"/><Relationship Id="rId116" Type="http://schemas.openxmlformats.org/officeDocument/2006/relationships/hyperlink" Target="https://www.synergysportstech.com/Synergy/Sport/Basketball/web/teamsst/Video/QuantifiedTeam2Printable.aspx?iTeamID=2309&amp;iSeasonID=2020&amp;iGameSubTypeID=83&amp;offensive=0&amp;pergame=0" TargetMode="External"/><Relationship Id="rId158" Type="http://schemas.openxmlformats.org/officeDocument/2006/relationships/hyperlink" Target="https://www.synergysportstech.com/Synergy/Sport/Basketball/web/teamsst/Video/QuantifiedTeam2Printable.aspx?iTeamID=2369&amp;iSeasonID=2020&amp;iGameSubTypeID=83&amp;offensive=0&amp;pergame=0" TargetMode="External"/><Relationship Id="rId323" Type="http://schemas.openxmlformats.org/officeDocument/2006/relationships/hyperlink" Target="https://www.synergysportstech.com/Synergy/Sport/Basketball/web/teamsst/Video/QuantifiedTeam2Printable.aspx?iTeamID=2741&amp;iSeasonID=2020&amp;iGameSubTypeID=83&amp;offensive=1&amp;pergame=0" TargetMode="External"/><Relationship Id="rId530" Type="http://schemas.openxmlformats.org/officeDocument/2006/relationships/hyperlink" Target="https://www.synergysportstech.com/Synergy/Sport/Basketball/web/teamsst/Video/QuantifiedTeam2Printable.aspx?iTeamID=2201&amp;iSeasonID=2020&amp;iGameSubTypeID=83&amp;offensive=0&amp;pergame=0" TargetMode="External"/><Relationship Id="rId20" Type="http://schemas.openxmlformats.org/officeDocument/2006/relationships/hyperlink" Target="https://www.synergysportstech.com/Synergy/Sport/Basketball/web/teamsst/Video/QuantifiedTeam2Printable.aspx?iTeamID=2176&amp;iSeasonID=2020&amp;iGameSubTypeID=83&amp;offensive=0&amp;pergame=0" TargetMode="External"/><Relationship Id="rId62" Type="http://schemas.openxmlformats.org/officeDocument/2006/relationships/hyperlink" Target="https://www.synergysportstech.com/Synergy/Sport/Basketball/web/teamsst/Video/QuantifiedTeam2Printable.aspx?iTeamID=974&amp;iSeasonID=2020&amp;iGameSubTypeID=83&amp;offensive=0&amp;pergame=0" TargetMode="External"/><Relationship Id="rId365" Type="http://schemas.openxmlformats.org/officeDocument/2006/relationships/hyperlink" Target="https://www.synergysportstech.com/Synergy/Sport/Basketball/web/teamsst/Video/QuantifiedTeam2Printable.aspx?iTeamID=2079&amp;iSeasonID=2020&amp;iGameSubTypeID=83&amp;offensive=1&amp;pergame=0" TargetMode="External"/><Relationship Id="rId572" Type="http://schemas.openxmlformats.org/officeDocument/2006/relationships/hyperlink" Target="https://www.synergysportstech.com/Synergy/Sport/Basketball/web/teamsst/Video/QuantifiedTeam2Printable.aspx?iTeamID=2308&amp;iSeasonID=2020&amp;iGameSubTypeID=83&amp;offensive=0&amp;pergame=0" TargetMode="External"/><Relationship Id="rId628" Type="http://schemas.openxmlformats.org/officeDocument/2006/relationships/hyperlink" Target="https://www.synergysportstech.com/Synergy/Sport/Basketball/web/teamsst/Video/QuantifiedTeam2Printable.aspx?iTeamID=2280&amp;iSeasonID=2020&amp;iGameSubTypeID=83&amp;offensive=0&amp;pergame=0" TargetMode="External"/><Relationship Id="rId225" Type="http://schemas.openxmlformats.org/officeDocument/2006/relationships/hyperlink" Target="https://www.synergysportstech.com/Synergy/Sport/Basketball/web/teamsst/Video/QuantifiedTeam2Printable.aspx?iTeamID=2367&amp;iSeasonID=2020&amp;iGameSubTypeID=83&amp;offensive=1&amp;pergame=0" TargetMode="External"/><Relationship Id="rId267" Type="http://schemas.openxmlformats.org/officeDocument/2006/relationships/hyperlink" Target="https://www.synergysportstech.com/Synergy/Sport/Basketball/web/teamsst/Video/QuantifiedTeam2Printable.aspx?iTeamID=2350&amp;iSeasonID=2020&amp;iGameSubTypeID=83&amp;offensive=1&amp;pergame=0" TargetMode="External"/><Relationship Id="rId432" Type="http://schemas.openxmlformats.org/officeDocument/2006/relationships/hyperlink" Target="https://www.synergysportstech.com/Synergy/Sport/Basketball/web/teamsst/Video/QuantifiedTeam2Printable.aspx?iTeamID=2089&amp;iSeasonID=2020&amp;iGameSubTypeID=83&amp;offensive=0&amp;pergame=0" TargetMode="External"/><Relationship Id="rId474" Type="http://schemas.openxmlformats.org/officeDocument/2006/relationships/hyperlink" Target="https://www.synergysportstech.com/Synergy/Sport/Basketball/web/teamsst/Video/QuantifiedTeam2Printable.aspx?iTeamID=2310&amp;iSeasonID=2020&amp;iGameSubTypeID=83&amp;offensive=0&amp;pergame=0" TargetMode="External"/><Relationship Id="rId127" Type="http://schemas.openxmlformats.org/officeDocument/2006/relationships/hyperlink" Target="https://www.synergysportstech.com/Synergy/Sport/Basketball/web/teamsst/Video/QuantifiedTeam2Printable.aspx?iTeamID=2240&amp;iSeasonID=2020&amp;iGameSubTypeID=83&amp;offensive=1&amp;pergame=0" TargetMode="External"/><Relationship Id="rId681" Type="http://schemas.openxmlformats.org/officeDocument/2006/relationships/hyperlink" Target="https://www.synergysportstech.com/Synergy/Sport/Basketball/web/teamsst/Video/QuantifiedTeam2Printable.aspx?iTeamID=2111&amp;iSeasonID=2020&amp;iGameSubTypeID=83&amp;offensive=1&amp;pergame=0" TargetMode="External"/><Relationship Id="rId31" Type="http://schemas.openxmlformats.org/officeDocument/2006/relationships/hyperlink" Target="https://www.synergysportstech.com/Synergy/Sport/Basketball/web/teamsst/Video/QuantifiedTeam2Printable.aspx?iTeamID=2171&amp;iSeasonID=2020&amp;iGameSubTypeID=83&amp;offensive=1&amp;pergame=0" TargetMode="External"/><Relationship Id="rId73" Type="http://schemas.openxmlformats.org/officeDocument/2006/relationships/hyperlink" Target="https://www.synergysportstech.com/Synergy/Sport/Basketball/web/teamsst/Video/QuantifiedTeam2Printable.aspx?iTeamID=2314&amp;iSeasonID=2020&amp;iGameSubTypeID=83&amp;offensive=1&amp;pergame=0" TargetMode="External"/><Relationship Id="rId169" Type="http://schemas.openxmlformats.org/officeDocument/2006/relationships/hyperlink" Target="https://www.synergysportstech.com/Synergy/Sport/Basketball/web/teamsst/Video/QuantifiedTeam2Printable.aspx?iTeamID=2066&amp;iSeasonID=2020&amp;iGameSubTypeID=83&amp;offensive=1&amp;pergame=0" TargetMode="External"/><Relationship Id="rId334" Type="http://schemas.openxmlformats.org/officeDocument/2006/relationships/hyperlink" Target="https://www.synergysportstech.com/Synergy/Sport/Basketball/web/teamsst/Video/QuantifiedTeam2Printable.aspx?iTeamID=2375&amp;iSeasonID=2020&amp;iGameSubTypeID=83&amp;offensive=0&amp;pergame=0" TargetMode="External"/><Relationship Id="rId376" Type="http://schemas.openxmlformats.org/officeDocument/2006/relationships/hyperlink" Target="https://www.synergysportstech.com/Synergy/Sport/Basketball/web/teamsst/Video/QuantifiedTeam2Printable.aspx?iTeamID=2394&amp;iSeasonID=2020&amp;iGameSubTypeID=83&amp;offensive=0&amp;pergame=0" TargetMode="External"/><Relationship Id="rId541" Type="http://schemas.openxmlformats.org/officeDocument/2006/relationships/hyperlink" Target="https://www.synergysportstech.com/Synergy/Sport/Basketball/web/teamsst/Video/QuantifiedTeam2Printable.aspx?iTeamID=2179&amp;iSeasonID=2020&amp;iGameSubTypeID=83&amp;offensive=1&amp;pergame=0" TargetMode="External"/><Relationship Id="rId583" Type="http://schemas.openxmlformats.org/officeDocument/2006/relationships/hyperlink" Target="https://www.synergysportstech.com/Synergy/Sport/Basketball/web/teamsst/Video/QuantifiedTeam2Printable.aspx?iTeamID=2157&amp;iSeasonID=2020&amp;iGameSubTypeID=83&amp;offensive=1&amp;pergame=0" TargetMode="External"/><Relationship Id="rId639" Type="http://schemas.openxmlformats.org/officeDocument/2006/relationships/hyperlink" Target="https://www.synergysportstech.com/Synergy/Sport/Basketball/web/teamsst/Video/QuantifiedTeam2Printable.aspx?iTeamID=963&amp;iSeasonID=2020&amp;iGameSubTypeID=83&amp;offensive=1&amp;pergame=0" TargetMode="External"/><Relationship Id="rId4" Type="http://schemas.openxmlformats.org/officeDocument/2006/relationships/hyperlink" Target="https://www.synergysportstech.com/Synergy/Sport/Basketball/web/teamsst/Video/QuantifiedTeam2Printable.aspx?iTeamID=2339&amp;iSeasonID=2020&amp;iGameSubTypeID=83&amp;offensive=0&amp;pergame=0" TargetMode="External"/><Relationship Id="rId180" Type="http://schemas.openxmlformats.org/officeDocument/2006/relationships/hyperlink" Target="https://www.synergysportstech.com/Synergy/Sport/Basketball/web/teamsst/Video/QuantifiedTeam2Printable.aspx?iTeamID=987&amp;iSeasonID=2020&amp;iGameSubTypeID=83&amp;offensive=0&amp;pergame=0" TargetMode="External"/><Relationship Id="rId236" Type="http://schemas.openxmlformats.org/officeDocument/2006/relationships/hyperlink" Target="https://www.synergysportstech.com/Synergy/Sport/Basketball/web/teamsst/Video/QuantifiedTeam2Printable.aspx?iTeamID=2272&amp;iSeasonID=2020&amp;iGameSubTypeID=83&amp;offensive=0&amp;pergame=0" TargetMode="External"/><Relationship Id="rId278" Type="http://schemas.openxmlformats.org/officeDocument/2006/relationships/hyperlink" Target="https://www.synergysportstech.com/Synergy/Sport/Basketball/web/teamsst/Video/QuantifiedTeam2Printable.aspx?iTeamID=2337&amp;iSeasonID=2020&amp;iGameSubTypeID=83&amp;offensive=0&amp;pergame=0" TargetMode="External"/><Relationship Id="rId401" Type="http://schemas.openxmlformats.org/officeDocument/2006/relationships/hyperlink" Target="https://www.synergysportstech.com/Synergy/Sport/Basketball/web/teamsst/Video/QuantifiedTeam2Printable.aspx?iTeamID=2101&amp;iSeasonID=2020&amp;iGameSubTypeID=83&amp;offensive=1&amp;pergame=0" TargetMode="External"/><Relationship Id="rId443" Type="http://schemas.openxmlformats.org/officeDocument/2006/relationships/hyperlink" Target="https://www.synergysportstech.com/Synergy/Sport/Basketball/web/teamsst/Video/QuantifiedTeam2Printable.aspx?iTeamID=2341&amp;iSeasonID=2020&amp;iGameSubTypeID=83&amp;offensive=1&amp;pergame=0" TargetMode="External"/><Relationship Id="rId650" Type="http://schemas.openxmlformats.org/officeDocument/2006/relationships/hyperlink" Target="https://www.synergysportstech.com/Synergy/Sport/Basketball/web/teamsst/Video/QuantifiedTeam2Printable.aspx?iTeamID=2285&amp;iSeasonID=2020&amp;iGameSubTypeID=83&amp;offensive=0&amp;pergame=0" TargetMode="External"/><Relationship Id="rId303" Type="http://schemas.openxmlformats.org/officeDocument/2006/relationships/hyperlink" Target="https://www.synergysportstech.com/Synergy/Sport/Basketball/web/teamsst/Video/QuantifiedTeam2Printable.aspx?iTeamID=978&amp;iSeasonID=2020&amp;iGameSubTypeID=83&amp;offensive=1&amp;pergame=0" TargetMode="External"/><Relationship Id="rId485" Type="http://schemas.openxmlformats.org/officeDocument/2006/relationships/hyperlink" Target="https://www.synergysportstech.com/Synergy/Sport/Basketball/web/teamsst/Video/QuantifiedTeam2Printable.aspx?iTeamID=2287&amp;iSeasonID=2020&amp;iGameSubTypeID=83&amp;offensive=1&amp;pergame=0" TargetMode="External"/><Relationship Id="rId42" Type="http://schemas.openxmlformats.org/officeDocument/2006/relationships/hyperlink" Target="https://www.synergysportstech.com/Synergy/Sport/Basketball/web/teamsst/Video/QuantifiedTeam2Printable.aspx?iTeamID=2161&amp;iSeasonID=2020&amp;iGameSubTypeID=83&amp;offensive=0&amp;pergame=0" TargetMode="External"/><Relationship Id="rId84" Type="http://schemas.openxmlformats.org/officeDocument/2006/relationships/hyperlink" Target="https://www.synergysportstech.com/Synergy/Sport/Basketball/web/teamsst/Video/QuantifiedTeam2Printable.aspx?iTeamID=2093&amp;iSeasonID=2020&amp;iGameSubTypeID=83&amp;offensive=0&amp;pergame=0" TargetMode="External"/><Relationship Id="rId138" Type="http://schemas.openxmlformats.org/officeDocument/2006/relationships/hyperlink" Target="https://www.synergysportstech.com/Synergy/Sport/Basketball/web/teamsst/Video/QuantifiedTeam2Printable.aspx?iTeamID=2327&amp;iSeasonID=2020&amp;iGameSubTypeID=83&amp;offensive=0&amp;pergame=0" TargetMode="External"/><Relationship Id="rId345" Type="http://schemas.openxmlformats.org/officeDocument/2006/relationships/hyperlink" Target="https://www.synergysportstech.com/Synergy/Sport/Basketball/web/teamsst/Video/QuantifiedTeam2Printable.aspx?iTeamID=2378&amp;iSeasonID=2020&amp;iGameSubTypeID=83&amp;offensive=1&amp;pergame=0" TargetMode="External"/><Relationship Id="rId387" Type="http://schemas.openxmlformats.org/officeDocument/2006/relationships/hyperlink" Target="https://www.synergysportstech.com/Synergy/Sport/Basketball/web/teamsst/Video/QuantifiedTeam2Printable.aspx?iTeamID=2621&amp;iSeasonID=2020&amp;iGameSubTypeID=83&amp;offensive=1&amp;pergame=0" TargetMode="External"/><Relationship Id="rId510" Type="http://schemas.openxmlformats.org/officeDocument/2006/relationships/hyperlink" Target="https://www.synergysportstech.com/Synergy/Sport/Basketball/web/teamsst/Video/QuantifiedTeam2Printable.aspx?iTeamID=2275&amp;iSeasonID=2020&amp;iGameSubTypeID=83&amp;offensive=0&amp;pergame=0" TargetMode="External"/><Relationship Id="rId552" Type="http://schemas.openxmlformats.org/officeDocument/2006/relationships/hyperlink" Target="https://www.synergysportstech.com/Synergy/Sport/Basketball/web/teamsst/Video/QuantifiedTeam2Printable.aspx?iTeamID=2074&amp;iSeasonID=2020&amp;iGameSubTypeID=83&amp;offensive=0&amp;pergame=0" TargetMode="External"/><Relationship Id="rId594" Type="http://schemas.openxmlformats.org/officeDocument/2006/relationships/hyperlink" Target="https://www.synergysportstech.com/Synergy/Sport/Basketball/web/teamsst/Video/QuantifiedTeam2Printable.aspx?iTeamID=2288&amp;iSeasonID=2020&amp;iGameSubTypeID=83&amp;offensive=0&amp;pergame=0" TargetMode="External"/><Relationship Id="rId608" Type="http://schemas.openxmlformats.org/officeDocument/2006/relationships/hyperlink" Target="https://www.synergysportstech.com/Synergy/Sport/Basketball/web/teamsst/Video/QuantifiedTeam2Printable.aspx?iTeamID=2621&amp;iSeasonID=2020&amp;iGameSubTypeID=83&amp;offensive=0&amp;pergame=0" TargetMode="External"/><Relationship Id="rId191" Type="http://schemas.openxmlformats.org/officeDocument/2006/relationships/hyperlink" Target="https://www.synergysportstech.com/Synergy/Sport/Basketball/web/teamsst/Video/QuantifiedTeam2Printable.aspx?iTeamID=997&amp;iSeasonID=2020&amp;iGameSubTypeID=83&amp;offensive=1&amp;pergame=0" TargetMode="External"/><Relationship Id="rId205" Type="http://schemas.openxmlformats.org/officeDocument/2006/relationships/hyperlink" Target="https://www.synergysportstech.com/Synergy/Sport/Basketball/web/teamsst/Video/QuantifiedTeam2Printable.aspx?iTeamID=2288&amp;iSeasonID=2020&amp;iGameSubTypeID=83&amp;offensive=1&amp;pergame=0" TargetMode="External"/><Relationship Id="rId247" Type="http://schemas.openxmlformats.org/officeDocument/2006/relationships/hyperlink" Target="https://www.synergysportstech.com/Synergy/Sport/Basketball/web/teamsst/Video/QuantifiedTeam2Printable.aspx?iTeamID=2334&amp;iSeasonID=2020&amp;iGameSubTypeID=83&amp;offensive=1&amp;pergame=0" TargetMode="External"/><Relationship Id="rId412" Type="http://schemas.openxmlformats.org/officeDocument/2006/relationships/hyperlink" Target="https://www.synergysportstech.com/Synergy/Sport/Basketball/web/teamsst/Video/QuantifiedTeam2Printable.aspx?iTeamID=2227&amp;iSeasonID=2020&amp;iGameSubTypeID=83&amp;offensive=0&amp;pergame=0" TargetMode="External"/><Relationship Id="rId107" Type="http://schemas.openxmlformats.org/officeDocument/2006/relationships/hyperlink" Target="https://www.synergysportstech.com/Synergy/Sport/Basketball/web/teamsst/Video/QuantifiedTeam2Printable.aspx?iTeamID=2365&amp;iSeasonID=2020&amp;iGameSubTypeID=83&amp;offensive=1&amp;pergame=0" TargetMode="External"/><Relationship Id="rId289" Type="http://schemas.openxmlformats.org/officeDocument/2006/relationships/hyperlink" Target="https://www.synergysportstech.com/Synergy/Sport/Basketball/web/teamsst/Video/QuantifiedTeam2Printable.aspx?iTeamID=2391&amp;iSeasonID=2020&amp;iGameSubTypeID=83&amp;offensive=1&amp;pergame=0" TargetMode="External"/><Relationship Id="rId454" Type="http://schemas.openxmlformats.org/officeDocument/2006/relationships/hyperlink" Target="https://www.synergysportstech.com/Synergy/Sport/Basketball/web/teamsst/Video/QuantifiedTeam2Printable.aspx?iTeamID=2231&amp;iSeasonID=2020&amp;iGameSubTypeID=83&amp;offensive=0&amp;pergame=0" TargetMode="External"/><Relationship Id="rId496" Type="http://schemas.openxmlformats.org/officeDocument/2006/relationships/hyperlink" Target="https://www.synergysportstech.com/Synergy/Sport/Basketball/web/teamsst/Video/QuantifiedTeam2Printable.aspx?iTeamID=2098&amp;iSeasonID=2020&amp;iGameSubTypeID=83&amp;offensive=0&amp;pergame=0" TargetMode="External"/><Relationship Id="rId661" Type="http://schemas.openxmlformats.org/officeDocument/2006/relationships/hyperlink" Target="https://www.synergysportstech.com/Synergy/Sport/Basketball/web/teamsst/Video/QuantifiedTeam2Printable.aspx?iTeamID=2678&amp;iSeasonID=2020&amp;iGameSubTypeID=83&amp;offensive=1&amp;pergame=0" TargetMode="External"/><Relationship Id="rId11" Type="http://schemas.openxmlformats.org/officeDocument/2006/relationships/hyperlink" Target="https://www.synergysportstech.com/Synergy/Sport/Basketball/web/teamsst/Video/QuantifiedTeam2Printable.aspx?iTeamID=965&amp;iSeasonID=2020&amp;iGameSubTypeID=83&amp;offensive=1&amp;pergame=0" TargetMode="External"/><Relationship Id="rId53" Type="http://schemas.openxmlformats.org/officeDocument/2006/relationships/hyperlink" Target="https://www.synergysportstech.com/Synergy/Sport/Basketball/web/teamsst/Video/QuantifiedTeam2Printable.aspx?iTeamID=2281&amp;iSeasonID=2020&amp;iGameSubTypeID=83&amp;offensive=1&amp;pergame=0" TargetMode="External"/><Relationship Id="rId149" Type="http://schemas.openxmlformats.org/officeDocument/2006/relationships/hyperlink" Target="https://www.synergysportstech.com/Synergy/Sport/Basketball/web/teamsst/Video/QuantifiedTeam2Printable.aspx?iTeamID=2262&amp;iSeasonID=2020&amp;iGameSubTypeID=83&amp;offensive=1&amp;pergame=0" TargetMode="External"/><Relationship Id="rId314" Type="http://schemas.openxmlformats.org/officeDocument/2006/relationships/hyperlink" Target="https://www.synergysportstech.com/Synergy/Sport/Basketball/web/teamsst/Video/QuantifiedTeam2Printable.aspx?iTeamID=2202&amp;iSeasonID=2020&amp;iGameSubTypeID=83&amp;offensive=0&amp;pergame=0" TargetMode="External"/><Relationship Id="rId356" Type="http://schemas.openxmlformats.org/officeDocument/2006/relationships/hyperlink" Target="https://www.synergysportstech.com/Synergy/Sport/Basketball/web/teamsst/Video/QuantifiedTeam2Printable.aspx?iTeamID=2403&amp;iSeasonID=2020&amp;iGameSubTypeID=83&amp;offensive=0&amp;pergame=0" TargetMode="External"/><Relationship Id="rId398" Type="http://schemas.openxmlformats.org/officeDocument/2006/relationships/hyperlink" Target="https://www.synergysportstech.com/Synergy/Sport/Basketball/web/teamsst/Video/QuantifiedTeam2Printable.aspx?iTeamID=2289&amp;iSeasonID=2020&amp;iGameSubTypeID=83&amp;offensive=0&amp;pergame=0" TargetMode="External"/><Relationship Id="rId521" Type="http://schemas.openxmlformats.org/officeDocument/2006/relationships/hyperlink" Target="https://www.synergysportstech.com/Synergy/Sport/Basketball/web/teamsst/Video/QuantifiedTeam2Printable.aspx?iTeamID=2062&amp;iSeasonID=2020&amp;iGameSubTypeID=83&amp;offensive=1&amp;pergame=0" TargetMode="External"/><Relationship Id="rId563" Type="http://schemas.openxmlformats.org/officeDocument/2006/relationships/hyperlink" Target="https://www.synergysportstech.com/Synergy/Sport/Basketball/web/teamsst/Video/QuantifiedTeam2Printable.aspx?iTeamID=2388&amp;iSeasonID=2020&amp;iGameSubTypeID=83&amp;offensive=1&amp;pergame=0" TargetMode="External"/><Relationship Id="rId619" Type="http://schemas.openxmlformats.org/officeDocument/2006/relationships/hyperlink" Target="https://www.synergysportstech.com/Synergy/Sport/Basketball/web/teamsst/Video/QuantifiedTeam2Printable.aspx?iTeamID=2187&amp;iSeasonID=2020&amp;iGameSubTypeID=83&amp;offensive=1&amp;pergame=0" TargetMode="External"/><Relationship Id="rId95" Type="http://schemas.openxmlformats.org/officeDocument/2006/relationships/hyperlink" Target="https://www.synergysportstech.com/Synergy/Sport/Basketball/web/teamsst/Video/QuantifiedTeam2Printable.aspx?iTeamID=2181&amp;iSeasonID=2020&amp;iGameSubTypeID=83&amp;offensive=1&amp;pergame=0" TargetMode="External"/><Relationship Id="rId160" Type="http://schemas.openxmlformats.org/officeDocument/2006/relationships/hyperlink" Target="https://www.synergysportstech.com/Synergy/Sport/Basketball/web/teamsst/Video/QuantifiedTeam2Printable.aspx?iTeamID=2076&amp;iSeasonID=2020&amp;iGameSubTypeID=83&amp;offensive=0&amp;pergame=0" TargetMode="External"/><Relationship Id="rId216" Type="http://schemas.openxmlformats.org/officeDocument/2006/relationships/hyperlink" Target="https://www.synergysportstech.com/Synergy/Sport/Basketball/web/teamsst/Video/QuantifiedTeam2Printable.aspx?iTeamID=2223&amp;iSeasonID=2020&amp;iGameSubTypeID=83&amp;offensive=0&amp;pergame=0" TargetMode="External"/><Relationship Id="rId423" Type="http://schemas.openxmlformats.org/officeDocument/2006/relationships/hyperlink" Target="https://www.synergysportstech.com/Synergy/Sport/Basketball/web/teamsst/Video/QuantifiedTeam2Printable.aspx?iTeamID=2326&amp;iSeasonID=2020&amp;iGameSubTypeID=83&amp;offensive=1&amp;pergame=0" TargetMode="External"/><Relationship Id="rId258" Type="http://schemas.openxmlformats.org/officeDocument/2006/relationships/hyperlink" Target="https://www.synergysportstech.com/Synergy/Sport/Basketball/web/teamsst/Video/QuantifiedTeam2Printable.aspx?iTeamID=2321&amp;iSeasonID=2020&amp;iGameSubTypeID=83&amp;offensive=0&amp;pergame=0" TargetMode="External"/><Relationship Id="rId465" Type="http://schemas.openxmlformats.org/officeDocument/2006/relationships/hyperlink" Target="https://www.synergysportstech.com/Synergy/Sport/Basketball/web/teamsst/Video/QuantifiedTeam2Printable.aspx?iTeamID=2386&amp;iSeasonID=2020&amp;iGameSubTypeID=83&amp;offensive=1&amp;pergame=0" TargetMode="External"/><Relationship Id="rId630" Type="http://schemas.openxmlformats.org/officeDocument/2006/relationships/hyperlink" Target="https://www.synergysportstech.com/Synergy/Sport/Basketball/web/teamsst/Video/QuantifiedTeam2Printable.aspx?iTeamID=2277&amp;iSeasonID=2020&amp;iGameSubTypeID=83&amp;offensive=0&amp;pergame=0" TargetMode="External"/><Relationship Id="rId672" Type="http://schemas.openxmlformats.org/officeDocument/2006/relationships/hyperlink" Target="https://www.synergysportstech.com/Synergy/Sport/Basketball/web/teamsst/Video/QuantifiedTeam2Printable.aspx?iTeamID=2228&amp;iSeasonID=2020&amp;iGameSubTypeID=83&amp;offensive=0&amp;pergame=0" TargetMode="External"/><Relationship Id="rId22" Type="http://schemas.openxmlformats.org/officeDocument/2006/relationships/hyperlink" Target="https://www.synergysportstech.com/Synergy/Sport/Basketball/web/teamsst/Video/QuantifiedTeam2Printable.aspx?iTeamID=2215&amp;iSeasonID=2020&amp;iGameSubTypeID=83&amp;offensive=0&amp;pergame=0" TargetMode="External"/><Relationship Id="rId64" Type="http://schemas.openxmlformats.org/officeDocument/2006/relationships/hyperlink" Target="https://www.synergysportstech.com/Synergy/Sport/Basketball/web/teamsst/Video/QuantifiedTeam2Printable.aspx?iTeamID=2302&amp;iSeasonID=2020&amp;iGameSubTypeID=83&amp;offensive=0&amp;pergame=0" TargetMode="External"/><Relationship Id="rId118" Type="http://schemas.openxmlformats.org/officeDocument/2006/relationships/hyperlink" Target="https://www.synergysportstech.com/Synergy/Sport/Basketball/web/teamsst/Video/QuantifiedTeam2Printable.aspx?iTeamID=2347&amp;iSeasonID=2020&amp;iGameSubTypeID=83&amp;offensive=0&amp;pergame=0" TargetMode="External"/><Relationship Id="rId325" Type="http://schemas.openxmlformats.org/officeDocument/2006/relationships/hyperlink" Target="https://www.synergysportstech.com/Synergy/Sport/Basketball/web/teamsst/Video/QuantifiedTeam2Printable.aspx?iTeamID=2085&amp;iSeasonID=2020&amp;iGameSubTypeID=83&amp;offensive=1&amp;pergame=0" TargetMode="External"/><Relationship Id="rId367" Type="http://schemas.openxmlformats.org/officeDocument/2006/relationships/hyperlink" Target="https://www.synergysportstech.com/Synergy/Sport/Basketball/web/teamsst/Video/QuantifiedTeam2Printable.aspx?iTeamID=964&amp;iSeasonID=2020&amp;iGameSubTypeID=83&amp;offensive=1&amp;pergame=0" TargetMode="External"/><Relationship Id="rId532" Type="http://schemas.openxmlformats.org/officeDocument/2006/relationships/hyperlink" Target="https://www.synergysportstech.com/Synergy/Sport/Basketball/web/teamsst/Video/QuantifiedTeam2Printable.aspx?iTeamID=2386&amp;iSeasonID=2020&amp;iGameSubTypeID=83&amp;offensive=0&amp;pergame=0" TargetMode="External"/><Relationship Id="rId574" Type="http://schemas.openxmlformats.org/officeDocument/2006/relationships/hyperlink" Target="https://www.synergysportstech.com/Synergy/Sport/Basketball/web/teamsst/Video/QuantifiedTeam2Printable.aspx?iTeamID=995&amp;iSeasonID=2020&amp;iGameSubTypeID=83&amp;offensive=0&amp;pergame=0" TargetMode="External"/><Relationship Id="rId171" Type="http://schemas.openxmlformats.org/officeDocument/2006/relationships/hyperlink" Target="https://www.synergysportstech.com/Synergy/Sport/Basketball/web/teamsst/Video/QuantifiedTeam2Printable.aspx?iTeamID=2236&amp;iSeasonID=2020&amp;iGameSubTypeID=83&amp;offensive=1&amp;pergame=0" TargetMode="External"/><Relationship Id="rId227" Type="http://schemas.openxmlformats.org/officeDocument/2006/relationships/hyperlink" Target="https://www.synergysportstech.com/Synergy/Sport/Basketball/web/teamsst/Video/QuantifiedTeam2Printable.aspx?iTeamID=2233&amp;iSeasonID=2020&amp;iGameSubTypeID=83&amp;offensive=1&amp;pergame=0" TargetMode="External"/><Relationship Id="rId269" Type="http://schemas.openxmlformats.org/officeDocument/2006/relationships/hyperlink" Target="https://www.synergysportstech.com/Synergy/Sport/Basketball/web/teamsst/Video/QuantifiedTeam2Printable.aspx?iTeamID=2374&amp;iSeasonID=2020&amp;iGameSubTypeID=83&amp;offensive=1&amp;pergame=0" TargetMode="External"/><Relationship Id="rId434" Type="http://schemas.openxmlformats.org/officeDocument/2006/relationships/hyperlink" Target="https://www.synergysportstech.com/Synergy/Sport/Basketball/web/teamsst/Video/QuantifiedTeam2Printable.aspx?iTeamID=5600&amp;iSeasonID=2020&amp;iGameSubTypeID=83&amp;offensive=0&amp;pergame=0" TargetMode="External"/><Relationship Id="rId476" Type="http://schemas.openxmlformats.org/officeDocument/2006/relationships/hyperlink" Target="https://www.synergysportstech.com/Synergy/Sport/Basketball/web/teamsst/Video/QuantifiedTeam2Printable.aspx?iTeamID=2244&amp;iSeasonID=2020&amp;iGameSubTypeID=83&amp;offensive=0&amp;pergame=0" TargetMode="External"/><Relationship Id="rId641" Type="http://schemas.openxmlformats.org/officeDocument/2006/relationships/hyperlink" Target="https://www.synergysportstech.com/Synergy/Sport/Basketball/web/teamsst/Video/QuantifiedTeam2Printable.aspx?iTeamID=2259&amp;iSeasonID=2020&amp;iGameSubTypeID=83&amp;offensive=1&amp;pergame=0" TargetMode="External"/><Relationship Id="rId683" Type="http://schemas.openxmlformats.org/officeDocument/2006/relationships/hyperlink" Target="https://www.synergysportstech.com/Synergy/Sport/Basketball/web/teamsst/Video/QuantifiedTeam2Printable.aspx?iTeamID=2271&amp;iSeasonID=2020&amp;iGameSubTypeID=83&amp;offensive=1&amp;pergame=0" TargetMode="External"/><Relationship Id="rId33" Type="http://schemas.openxmlformats.org/officeDocument/2006/relationships/hyperlink" Target="https://www.synergysportstech.com/Synergy/Sport/Basketball/web/teamsst/Video/QuantifiedTeam2Printable.aspx?iTeamID=970&amp;iSeasonID=2020&amp;iGameSubTypeID=83&amp;offensive=1&amp;pergame=0" TargetMode="External"/><Relationship Id="rId129" Type="http://schemas.openxmlformats.org/officeDocument/2006/relationships/hyperlink" Target="https://www.synergysportstech.com/Synergy/Sport/Basketball/web/teamsst/Video/QuantifiedTeam2Printable.aspx?iTeamID=2263&amp;iSeasonID=2020&amp;iGameSubTypeID=83&amp;offensive=1&amp;pergame=0" TargetMode="External"/><Relationship Id="rId280" Type="http://schemas.openxmlformats.org/officeDocument/2006/relationships/hyperlink" Target="https://www.synergysportstech.com/Synergy/Sport/Basketball/web/teamsst/Video/QuantifiedTeam2Printable.aspx?iTeamID=2153&amp;iSeasonID=2020&amp;iGameSubTypeID=83&amp;offensive=0&amp;pergame=0" TargetMode="External"/><Relationship Id="rId336" Type="http://schemas.openxmlformats.org/officeDocument/2006/relationships/hyperlink" Target="https://www.synergysportstech.com/Synergy/Sport/Basketball/web/teamsst/Video/QuantifiedTeam2Printable.aspx?iTeamID=2330&amp;iSeasonID=2020&amp;iGameSubTypeID=83&amp;offensive=0&amp;pergame=0" TargetMode="External"/><Relationship Id="rId501" Type="http://schemas.openxmlformats.org/officeDocument/2006/relationships/hyperlink" Target="https://www.synergysportstech.com/Synergy/Sport/Basketball/web/teamsst/Video/QuantifiedTeam2Printable.aspx?iTeamID=2304&amp;iSeasonID=2020&amp;iGameSubTypeID=83&amp;offensive=1&amp;pergame=0" TargetMode="External"/><Relationship Id="rId543" Type="http://schemas.openxmlformats.org/officeDocument/2006/relationships/hyperlink" Target="https://www.synergysportstech.com/Synergy/Sport/Basketball/web/teamsst/Video/QuantifiedTeam2Printable.aspx?iTeamID=2098&amp;iSeasonID=2020&amp;iGameSubTypeID=83&amp;offensive=1&amp;pergame=0" TargetMode="External"/><Relationship Id="rId75" Type="http://schemas.openxmlformats.org/officeDocument/2006/relationships/hyperlink" Target="https://www.synergysportstech.com/Synergy/Sport/Basketball/web/teamsst/Video/QuantifiedTeam2Printable.aspx?iTeamID=1323&amp;iSeasonID=2020&amp;iGameSubTypeID=83&amp;offensive=1&amp;pergame=0" TargetMode="External"/><Relationship Id="rId140" Type="http://schemas.openxmlformats.org/officeDocument/2006/relationships/hyperlink" Target="https://www.synergysportstech.com/Synergy/Sport/Basketball/web/teamsst/Video/QuantifiedTeam2Printable.aspx?iTeamID=2311&amp;iSeasonID=2020&amp;iGameSubTypeID=83&amp;offensive=0&amp;pergame=0" TargetMode="External"/><Relationship Id="rId182" Type="http://schemas.openxmlformats.org/officeDocument/2006/relationships/hyperlink" Target="https://www.synergysportstech.com/Synergy/Sport/Basketball/web/teamsst/Video/QuantifiedTeam2Printable.aspx?iTeamID=2354&amp;iSeasonID=2020&amp;iGameSubTypeID=83&amp;offensive=0&amp;pergame=0" TargetMode="External"/><Relationship Id="rId378" Type="http://schemas.openxmlformats.org/officeDocument/2006/relationships/hyperlink" Target="https://www.synergysportstech.com/Synergy/Sport/Basketball/web/teamsst/Video/QuantifiedTeam2Printable.aspx?iTeamID=2408&amp;iSeasonID=2020&amp;iGameSubTypeID=83&amp;offensive=0&amp;pergame=0" TargetMode="External"/><Relationship Id="rId403" Type="http://schemas.openxmlformats.org/officeDocument/2006/relationships/hyperlink" Target="https://www.synergysportstech.com/Synergy/Sport/Basketball/web/teamsst/Video/QuantifiedTeam2Printable.aspx?iTeamID=2195&amp;iSeasonID=2020&amp;iGameSubTypeID=83&amp;offensive=1&amp;pergame=0" TargetMode="External"/><Relationship Id="rId585" Type="http://schemas.openxmlformats.org/officeDocument/2006/relationships/hyperlink" Target="https://www.synergysportstech.com/Synergy/Sport/Basketball/web/teamsst/Video/QuantifiedTeam2Printable.aspx?iTeamID=2249&amp;iSeasonID=2020&amp;iGameSubTypeID=83&amp;offensive=1&amp;pergame=0" TargetMode="External"/><Relationship Id="rId6" Type="http://schemas.openxmlformats.org/officeDocument/2006/relationships/hyperlink" Target="https://www.synergysportstech.com/Synergy/Sport/Basketball/web/teamsst/Video/QuantifiedTeam2Printable.aspx?iTeamID=2106&amp;iSeasonID=2020&amp;iGameSubTypeID=83&amp;offensive=0&amp;pergame=0" TargetMode="External"/><Relationship Id="rId238" Type="http://schemas.openxmlformats.org/officeDocument/2006/relationships/hyperlink" Target="https://www.synergysportstech.com/Synergy/Sport/Basketball/web/teamsst/Video/QuantifiedTeam2Printable.aspx?iTeamID=999&amp;iSeasonID=2020&amp;iGameSubTypeID=83&amp;offensive=0&amp;pergame=0" TargetMode="External"/><Relationship Id="rId445" Type="http://schemas.openxmlformats.org/officeDocument/2006/relationships/hyperlink" Target="https://www.synergysportstech.com/Synergy/Sport/Basketball/web/teamsst/Video/QuantifiedTeam2Printable.aspx?iTeamID=2173&amp;iSeasonID=2020&amp;iGameSubTypeID=83&amp;offensive=1&amp;pergame=0" TargetMode="External"/><Relationship Id="rId487" Type="http://schemas.openxmlformats.org/officeDocument/2006/relationships/hyperlink" Target="https://www.synergysportstech.com/Synergy/Sport/Basketball/web/teamsst/Video/QuantifiedTeam2Printable.aspx?iTeamID=2402&amp;iSeasonID=2020&amp;iGameSubTypeID=83&amp;offensive=1&amp;pergame=0" TargetMode="External"/><Relationship Id="rId610" Type="http://schemas.openxmlformats.org/officeDocument/2006/relationships/hyperlink" Target="https://www.synergysportstech.com/Synergy/Sport/Basketball/web/teamsst/Video/QuantifiedTeam2Printable.aspx?iTeamID=969&amp;iSeasonID=2020&amp;iGameSubTypeID=83&amp;offensive=0&amp;pergame=0" TargetMode="External"/><Relationship Id="rId652" Type="http://schemas.openxmlformats.org/officeDocument/2006/relationships/hyperlink" Target="https://www.synergysportstech.com/Synergy/Sport/Basketball/web/teamsst/Video/QuantifiedTeam2Printable.aspx?iTeamID=2391&amp;iSeasonID=2020&amp;iGameSubTypeID=83&amp;offensive=0&amp;pergame=0" TargetMode="External"/><Relationship Id="rId291" Type="http://schemas.openxmlformats.org/officeDocument/2006/relationships/hyperlink" Target="https://www.synergysportstech.com/Synergy/Sport/Basketball/web/teamsst/Video/QuantifiedTeam2Printable.aspx?iTeamID=2312&amp;iSeasonID=2020&amp;iGameSubTypeID=83&amp;offensive=1&amp;pergame=0" TargetMode="External"/><Relationship Id="rId305" Type="http://schemas.openxmlformats.org/officeDocument/2006/relationships/hyperlink" Target="https://www.synergysportstech.com/Synergy/Sport/Basketball/web/teamsst/Video/QuantifiedTeam2Printable.aspx?iTeamID=2129&amp;iSeasonID=2020&amp;iGameSubTypeID=83&amp;offensive=1&amp;pergame=0" TargetMode="External"/><Relationship Id="rId347" Type="http://schemas.openxmlformats.org/officeDocument/2006/relationships/hyperlink" Target="https://www.synergysportstech.com/Synergy/Sport/Basketball/web/teamsst/Video/QuantifiedTeam2Printable.aspx?iTeamID=2260&amp;iSeasonID=2020&amp;iGameSubTypeID=83&amp;offensive=1&amp;pergame=0" TargetMode="External"/><Relationship Id="rId512" Type="http://schemas.openxmlformats.org/officeDocument/2006/relationships/hyperlink" Target="https://www.synergysportstech.com/Synergy/Sport/Basketball/web/teamsst/Video/QuantifiedTeam2Printable.aspx?iTeamID=2273&amp;iSeasonID=2020&amp;iGameSubTypeID=83&amp;offensive=0&amp;pergame=0" TargetMode="External"/><Relationship Id="rId44" Type="http://schemas.openxmlformats.org/officeDocument/2006/relationships/hyperlink" Target="https://www.synergysportstech.com/Synergy/Sport/Basketball/web/teamsst/Video/QuantifiedTeam2Printable.aspx?iTeamID=975&amp;iSeasonID=2020&amp;iGameSubTypeID=83&amp;offensive=0&amp;pergame=0" TargetMode="External"/><Relationship Id="rId86" Type="http://schemas.openxmlformats.org/officeDocument/2006/relationships/hyperlink" Target="https://www.synergysportstech.com/Synergy/Sport/Basketball/web/teamsst/Video/QuantifiedTeam2Printable.aspx?iTeamID=2253&amp;iSeasonID=2020&amp;iGameSubTypeID=83&amp;offensive=0&amp;pergame=0" TargetMode="External"/><Relationship Id="rId151" Type="http://schemas.openxmlformats.org/officeDocument/2006/relationships/hyperlink" Target="https://www.synergysportstech.com/Synergy/Sport/Basketball/web/teamsst/Video/QuantifiedTeam2Printable.aspx?iTeamID=2399&amp;iSeasonID=2020&amp;iGameSubTypeID=83&amp;offensive=1&amp;pergame=0" TargetMode="External"/><Relationship Id="rId389" Type="http://schemas.openxmlformats.org/officeDocument/2006/relationships/hyperlink" Target="https://www.synergysportstech.com/Synergy/Sport/Basketball/web/teamsst/Video/QuantifiedTeam2Printable.aspx?iTeamID=2115&amp;iSeasonID=2020&amp;iGameSubTypeID=83&amp;offensive=1&amp;pergame=0" TargetMode="External"/><Relationship Id="rId554" Type="http://schemas.openxmlformats.org/officeDocument/2006/relationships/hyperlink" Target="https://www.synergysportstech.com/Synergy/Sport/Basketball/web/teamsst/Video/QuantifiedTeam2Printable.aspx?iTeamID=2328&amp;iSeasonID=2020&amp;iGameSubTypeID=83&amp;offensive=0&amp;pergame=0" TargetMode="External"/><Relationship Id="rId596" Type="http://schemas.openxmlformats.org/officeDocument/2006/relationships/hyperlink" Target="https://www.synergysportstech.com/Synergy/Sport/Basketball/web/teamsst/Video/QuantifiedTeam2Printable.aspx?iTeamID=2140&amp;iSeasonID=2020&amp;iGameSubTypeID=83&amp;offensive=0&amp;pergame=0" TargetMode="External"/><Relationship Id="rId193" Type="http://schemas.openxmlformats.org/officeDocument/2006/relationships/hyperlink" Target="https://www.synergysportstech.com/Synergy/Sport/Basketball/web/teamsst/Video/QuantifiedTeam2Printable.aspx?iTeamID=2164&amp;iSeasonID=2020&amp;iGameSubTypeID=83&amp;offensive=1&amp;pergame=0" TargetMode="External"/><Relationship Id="rId207" Type="http://schemas.openxmlformats.org/officeDocument/2006/relationships/hyperlink" Target="https://www.synergysportstech.com/Synergy/Sport/Basketball/web/teamsst/Video/QuantifiedTeam2Printable.aspx?iTeamID=2342&amp;iSeasonID=2020&amp;iGameSubTypeID=83&amp;offensive=1&amp;pergame=0" TargetMode="External"/><Relationship Id="rId249" Type="http://schemas.openxmlformats.org/officeDocument/2006/relationships/hyperlink" Target="https://www.synergysportstech.com/Synergy/Sport/Basketball/web/teamsst/Video/QuantifiedTeam2Printable.aspx?iTeamID=2305&amp;iSeasonID=2020&amp;iGameSubTypeID=83&amp;offensive=1&amp;pergame=0" TargetMode="External"/><Relationship Id="rId414" Type="http://schemas.openxmlformats.org/officeDocument/2006/relationships/hyperlink" Target="https://www.synergysportstech.com/Synergy/Sport/Basketball/web/teamsst/Video/QuantifiedTeam2Printable.aspx?iTeamID=2753&amp;iSeasonID=2020&amp;iGameSubTypeID=83&amp;offensive=0&amp;pergame=0" TargetMode="External"/><Relationship Id="rId456" Type="http://schemas.openxmlformats.org/officeDocument/2006/relationships/hyperlink" Target="https://www.synergysportstech.com/Synergy/Sport/Basketball/web/teamsst/Video/QuantifiedTeam2Printable.aspx?iTeamID=2109&amp;iSeasonID=2020&amp;iGameSubTypeID=83&amp;offensive=0&amp;pergame=0" TargetMode="External"/><Relationship Id="rId498" Type="http://schemas.openxmlformats.org/officeDocument/2006/relationships/hyperlink" Target="https://www.synergysportstech.com/Synergy/Sport/Basketball/web/teamsst/Video/QuantifiedTeam2Printable.aspx?iTeamID=2096&amp;iSeasonID=2020&amp;iGameSubTypeID=83&amp;offensive=0&amp;pergame=0" TargetMode="External"/><Relationship Id="rId621" Type="http://schemas.openxmlformats.org/officeDocument/2006/relationships/hyperlink" Target="https://www.synergysportstech.com/Synergy/Sport/Basketball/web/teamsst/Video/QuantifiedTeam2Printable.aspx?iTeamID=2337&amp;iSeasonID=2020&amp;iGameSubTypeID=83&amp;offensive=1&amp;pergame=0" TargetMode="External"/><Relationship Id="rId663" Type="http://schemas.openxmlformats.org/officeDocument/2006/relationships/hyperlink" Target="https://www.synergysportstech.com/Synergy/Sport/Basketball/web/teamsst/Video/QuantifiedTeam2Printable.aspx?iTeamID=2223&amp;iSeasonID=2020&amp;iGameSubTypeID=83&amp;offensive=1&amp;pergame=0" TargetMode="External"/><Relationship Id="rId13" Type="http://schemas.openxmlformats.org/officeDocument/2006/relationships/hyperlink" Target="https://www.synergysportstech.com/Synergy/Sport/Basketball/web/teamsst/Video/QuantifiedTeam2Printable.aspx?iTeamID=2093&amp;iSeasonID=2020&amp;iGameSubTypeID=83&amp;offensive=1&amp;pergame=0" TargetMode="External"/><Relationship Id="rId109" Type="http://schemas.openxmlformats.org/officeDocument/2006/relationships/hyperlink" Target="https://www.synergysportstech.com/Synergy/Sport/Basketball/web/teamsst/Video/QuantifiedTeam2Printable.aspx?iTeamID=2089&amp;iSeasonID=2020&amp;iGameSubTypeID=83&amp;offensive=1&amp;pergame=0" TargetMode="External"/><Relationship Id="rId260" Type="http://schemas.openxmlformats.org/officeDocument/2006/relationships/hyperlink" Target="https://www.synergysportstech.com/Synergy/Sport/Basketball/web/teamsst/Video/QuantifiedTeam2Printable.aspx?iTeamID=2306&amp;iSeasonID=2020&amp;iGameSubTypeID=83&amp;offensive=0&amp;pergame=0" TargetMode="External"/><Relationship Id="rId316" Type="http://schemas.openxmlformats.org/officeDocument/2006/relationships/hyperlink" Target="https://www.synergysportstech.com/Synergy/Sport/Basketball/web/teamsst/Video/QuantifiedTeam2Printable.aspx?iTeamID=2173&amp;iSeasonID=2020&amp;iGameSubTypeID=83&amp;offensive=0&amp;pergame=0" TargetMode="External"/><Relationship Id="rId523" Type="http://schemas.openxmlformats.org/officeDocument/2006/relationships/hyperlink" Target="https://www.synergysportstech.com/Synergy/Sport/Basketball/web/teamsst/Video/QuantifiedTeam2Printable.aspx?iTeamID=2286&amp;iSeasonID=2020&amp;iGameSubTypeID=83&amp;offensive=1&amp;pergame=0" TargetMode="External"/><Relationship Id="rId55" Type="http://schemas.openxmlformats.org/officeDocument/2006/relationships/hyperlink" Target="https://www.synergysportstech.com/Synergy/Sport/Basketball/web/teamsst/Video/QuantifiedTeam2Printable.aspx?iTeamID=2134&amp;iSeasonID=2020&amp;iGameSubTypeID=83&amp;offensive=1&amp;pergame=0" TargetMode="External"/><Relationship Id="rId97" Type="http://schemas.openxmlformats.org/officeDocument/2006/relationships/hyperlink" Target="https://www.synergysportstech.com/Synergy/Sport/Basketball/web/teamsst/Video/QuantifiedTeam2Printable.aspx?iTeamID=2657&amp;iSeasonID=2020&amp;iGameSubTypeID=83&amp;offensive=1&amp;pergame=0" TargetMode="External"/><Relationship Id="rId120" Type="http://schemas.openxmlformats.org/officeDocument/2006/relationships/hyperlink" Target="https://www.synergysportstech.com/Synergy/Sport/Basketball/web/teamsst/Video/QuantifiedTeam2Printable.aspx?iTeamID=2166&amp;iSeasonID=2020&amp;iGameSubTypeID=83&amp;offensive=0&amp;pergame=0" TargetMode="External"/><Relationship Id="rId358" Type="http://schemas.openxmlformats.org/officeDocument/2006/relationships/hyperlink" Target="https://www.synergysportstech.com/Synergy/Sport/Basketball/web/teamsst/Video/QuantifiedTeam2Printable.aspx?iTeamID=2378&amp;iSeasonID=2020&amp;iGameSubTypeID=83&amp;offensive=0&amp;pergame=0" TargetMode="External"/><Relationship Id="rId565" Type="http://schemas.openxmlformats.org/officeDocument/2006/relationships/hyperlink" Target="https://www.synergysportstech.com/Synergy/Sport/Basketball/web/teamsst/Video/QuantifiedTeam2Printable.aspx?iTeamID=2159&amp;iSeasonID=2020&amp;iGameSubTypeID=83&amp;offensive=1&amp;pergame=0" TargetMode="External"/><Relationship Id="rId162" Type="http://schemas.openxmlformats.org/officeDocument/2006/relationships/hyperlink" Target="https://www.synergysportstech.com/Synergy/Sport/Basketball/web/teamsst/Video/QuantifiedTeam2Printable.aspx?iTeamID=2245&amp;iSeasonID=2020&amp;iGameSubTypeID=83&amp;offensive=0&amp;pergame=0" TargetMode="External"/><Relationship Id="rId218" Type="http://schemas.openxmlformats.org/officeDocument/2006/relationships/hyperlink" Target="https://www.synergysportstech.com/Synergy/Sport/Basketball/web/teamsst/Video/QuantifiedTeam2Printable.aspx?iTeamID=2205&amp;iSeasonID=2020&amp;iGameSubTypeID=83&amp;offensive=0&amp;pergame=0" TargetMode="External"/><Relationship Id="rId425" Type="http://schemas.openxmlformats.org/officeDocument/2006/relationships/hyperlink" Target="https://www.synergysportstech.com/Synergy/Sport/Basketball/web/teamsst/Video/QuantifiedTeam2Printable.aspx?iTeamID=2137&amp;iSeasonID=2020&amp;iGameSubTypeID=83&amp;offensive=1&amp;pergame=0" TargetMode="External"/><Relationship Id="rId467" Type="http://schemas.openxmlformats.org/officeDocument/2006/relationships/hyperlink" Target="https://www.synergysportstech.com/Synergy/Sport/Basketball/web/teamsst/Video/QuantifiedTeam2Printable.aspx?iTeamID=2408&amp;iSeasonID=2020&amp;iGameSubTypeID=83&amp;offensive=1&amp;pergame=0" TargetMode="External"/><Relationship Id="rId632" Type="http://schemas.openxmlformats.org/officeDocument/2006/relationships/hyperlink" Target="https://www.synergysportstech.com/Synergy/Sport/Basketball/web/teamsst/Video/QuantifiedTeam2Printable.aspx?iTeamID=2404&amp;iSeasonID=2020&amp;iGameSubTypeID=83&amp;offensive=0&amp;pergame=0" TargetMode="External"/><Relationship Id="rId271" Type="http://schemas.openxmlformats.org/officeDocument/2006/relationships/hyperlink" Target="https://www.synergysportstech.com/Synergy/Sport/Basketball/web/teamsst/Video/QuantifiedTeam2Printable.aspx?iTeamID=993&amp;iSeasonID=2020&amp;iGameSubTypeID=83&amp;offensive=1&amp;pergame=0" TargetMode="External"/><Relationship Id="rId674" Type="http://schemas.openxmlformats.org/officeDocument/2006/relationships/hyperlink" Target="https://www.synergysportstech.com/Synergy/Sport/Basketball/web/teamsst/Video/QuantifiedTeam2Printable.aspx?iTeamID=2271&amp;iSeasonID=2020&amp;iGameSubTypeID=83&amp;offensive=0&amp;pergame=0" TargetMode="External"/><Relationship Id="rId24" Type="http://schemas.openxmlformats.org/officeDocument/2006/relationships/hyperlink" Target="https://www.synergysportstech.com/Synergy/Sport/Basketball/web/teamsst/Video/QuantifiedTeam2Printable.aspx?iTeamID=2349&amp;iSeasonID=2020&amp;iGameSubTypeID=83&amp;offensive=0&amp;pergame=0" TargetMode="External"/><Relationship Id="rId66" Type="http://schemas.openxmlformats.org/officeDocument/2006/relationships/hyperlink" Target="https://www.synergysportstech.com/Synergy/Sport/Basketball/web/teamsst/Video/QuantifiedTeam2Printable.aspx?iTeamID=2384&amp;iSeasonID=2020&amp;iGameSubTypeID=83&amp;offensive=0&amp;pergame=0" TargetMode="External"/><Relationship Id="rId131" Type="http://schemas.openxmlformats.org/officeDocument/2006/relationships/hyperlink" Target="https://www.synergysportstech.com/Synergy/Sport/Basketball/web/teamsst/Video/QuantifiedTeam2Printable.aspx?iTeamID=2366&amp;iSeasonID=2020&amp;iGameSubTypeID=83&amp;offensive=1&amp;pergame=0" TargetMode="External"/><Relationship Id="rId327" Type="http://schemas.openxmlformats.org/officeDocument/2006/relationships/hyperlink" Target="https://www.synergysportstech.com/Synergy/Sport/Basketball/web/teamsst/Video/QuantifiedTeam2Printable.aspx?iTeamID=2369&amp;iSeasonID=2020&amp;iGameSubTypeID=83&amp;offensive=1&amp;pergame=0" TargetMode="External"/><Relationship Id="rId369" Type="http://schemas.openxmlformats.org/officeDocument/2006/relationships/hyperlink" Target="https://www.synergysportstech.com/Synergy/Sport/Basketball/web/teamsst/Video/QuantifiedTeam2Printable.aspx?iTeamID=2163&amp;iSeasonID=2020&amp;iGameSubTypeID=83&amp;offensive=1&amp;pergame=0" TargetMode="External"/><Relationship Id="rId534" Type="http://schemas.openxmlformats.org/officeDocument/2006/relationships/hyperlink" Target="https://www.synergysportstech.com/Synergy/Sport/Basketball/web/teamsst/Video/QuantifiedTeam2Printable.aspx?iTeamID=2287&amp;iSeasonID=2020&amp;iGameSubTypeID=83&amp;offensive=0&amp;pergame=0" TargetMode="External"/><Relationship Id="rId576" Type="http://schemas.openxmlformats.org/officeDocument/2006/relationships/hyperlink" Target="https://www.synergysportstech.com/Synergy/Sport/Basketball/web/teamsst/Video/QuantifiedTeam2Printable.aspx?iTeamID=986&amp;iSeasonID=2020&amp;iGameSubTypeID=83&amp;offensive=0&amp;pergame=0" TargetMode="External"/><Relationship Id="rId173" Type="http://schemas.openxmlformats.org/officeDocument/2006/relationships/hyperlink" Target="https://www.synergysportstech.com/Synergy/Sport/Basketball/web/teamsst/Video/QuantifiedTeam2Printable.aspx?iTeamID=2278&amp;iSeasonID=2020&amp;iGameSubTypeID=83&amp;offensive=1&amp;pergame=0" TargetMode="External"/><Relationship Id="rId229" Type="http://schemas.openxmlformats.org/officeDocument/2006/relationships/hyperlink" Target="https://www.synergysportstech.com/Synergy/Sport/Basketball/web/teamsst/Video/QuantifiedTeam2Printable.aspx?iTeamID=2268&amp;iSeasonID=2020&amp;iGameSubTypeID=83&amp;offensive=1&amp;pergame=0" TargetMode="External"/><Relationship Id="rId380" Type="http://schemas.openxmlformats.org/officeDocument/2006/relationships/hyperlink" Target="https://www.synergysportstech.com/Synergy/Sport/Basketball/web/teamsst/Video/QuantifiedTeam2Printable.aspx?iTeamID=2334&amp;iSeasonID=2020&amp;iGameSubTypeID=83&amp;offensive=0&amp;pergame=0" TargetMode="External"/><Relationship Id="rId436" Type="http://schemas.openxmlformats.org/officeDocument/2006/relationships/hyperlink" Target="https://www.synergysportstech.com/Synergy/Sport/Basketball/web/teamsst/Video/QuantifiedTeam2Printable.aspx?iTeamID=2316&amp;iSeasonID=2020&amp;iGameSubTypeID=83&amp;offensive=0&amp;pergame=0" TargetMode="External"/><Relationship Id="rId601" Type="http://schemas.openxmlformats.org/officeDocument/2006/relationships/hyperlink" Target="https://www.synergysportstech.com/Synergy/Sport/Basketball/web/teamsst/Video/QuantifiedTeam2Printable.aspx?iTeamID=2348&amp;iSeasonID=2020&amp;iGameSubTypeID=83&amp;offensive=1&amp;pergame=0" TargetMode="External"/><Relationship Id="rId643" Type="http://schemas.openxmlformats.org/officeDocument/2006/relationships/hyperlink" Target="https://www.synergysportstech.com/Synergy/Sport/Basketball/web/teamsst/Video/QuantifiedTeam2Printable.aspx?iTeamID=2316&amp;iSeasonID=2020&amp;iGameSubTypeID=83&amp;offensive=1&amp;pergame=0" TargetMode="External"/><Relationship Id="rId240" Type="http://schemas.openxmlformats.org/officeDocument/2006/relationships/hyperlink" Target="https://www.synergysportstech.com/Synergy/Sport/Basketball/web/teamsst/Video/QuantifiedTeam2Printable.aspx?iTeamID=2240&amp;iSeasonID=2020&amp;iGameSubTypeID=83&amp;offensive=0&amp;pergame=0" TargetMode="External"/><Relationship Id="rId478" Type="http://schemas.openxmlformats.org/officeDocument/2006/relationships/hyperlink" Target="https://www.synergysportstech.com/Synergy/Sport/Basketball/web/teamsst/Video/QuantifiedTeam2Printable.aspx?iTeamID=971&amp;iSeasonID=2020&amp;iGameSubTypeID=83&amp;offensive=0&amp;pergame=0" TargetMode="External"/><Relationship Id="rId685" Type="http://schemas.openxmlformats.org/officeDocument/2006/relationships/hyperlink" Target="https://www.synergysportstech.com/Synergy/Sport/Basketball/web/teamsst/Video/QuantifiedTeam2Printable.aspx?iTeamID=990&amp;iSeasonID=2020&amp;iGameSubTypeID=83&amp;offensive=1&amp;pergame=0" TargetMode="External"/><Relationship Id="rId35" Type="http://schemas.openxmlformats.org/officeDocument/2006/relationships/hyperlink" Target="https://www.synergysportstech.com/Synergy/Sport/Basketball/web/teamsst/Video/QuantifiedTeam2Printable.aspx?iTeamID=2182&amp;iSeasonID=2020&amp;iGameSubTypeID=83&amp;offensive=1&amp;pergame=0" TargetMode="External"/><Relationship Id="rId77" Type="http://schemas.openxmlformats.org/officeDocument/2006/relationships/hyperlink" Target="https://www.synergysportstech.com/Synergy/Sport/Basketball/web/teamsst/Video/QuantifiedTeam2Printable.aspx?iTeamID=2430&amp;iSeasonID=2020&amp;iGameSubTypeID=83&amp;offensive=1&amp;pergame=0" TargetMode="External"/><Relationship Id="rId100" Type="http://schemas.openxmlformats.org/officeDocument/2006/relationships/hyperlink" Target="https://www.synergysportstech.com/Synergy/Sport/Basketball/web/teamsst/Video/QuantifiedTeam2Printable.aspx?iTeamID=988&amp;iSeasonID=2020&amp;iGameSubTypeID=83&amp;offensive=0&amp;pergame=0" TargetMode="External"/><Relationship Id="rId282" Type="http://schemas.openxmlformats.org/officeDocument/2006/relationships/hyperlink" Target="https://www.synergysportstech.com/Synergy/Sport/Basketball/web/teamsst/Video/QuantifiedTeam2Printable.aspx?iTeamID=2204&amp;iSeasonID=2020&amp;iGameSubTypeID=83&amp;offensive=0&amp;pergame=0" TargetMode="External"/><Relationship Id="rId338" Type="http://schemas.openxmlformats.org/officeDocument/2006/relationships/hyperlink" Target="https://www.synergysportstech.com/Synergy/Sport/Basketball/web/teamsst/Video/QuantifiedTeam2Printable.aspx?iTeamID=2200&amp;iSeasonID=2020&amp;iGameSubTypeID=83&amp;offensive=0&amp;pergame=0" TargetMode="External"/><Relationship Id="rId503" Type="http://schemas.openxmlformats.org/officeDocument/2006/relationships/hyperlink" Target="https://www.synergysportstech.com/Synergy/Sport/Basketball/web/teamsst/Video/QuantifiedTeam2Printable.aspx?iTeamID=2384&amp;iSeasonID=2020&amp;iGameSubTypeID=83&amp;offensive=1&amp;pergame=0" TargetMode="External"/><Relationship Id="rId545" Type="http://schemas.openxmlformats.org/officeDocument/2006/relationships/hyperlink" Target="https://www.synergysportstech.com/Synergy/Sport/Basketball/web/teamsst/Video/QuantifiedTeam2Printable.aspx?iTeamID=2255&amp;iSeasonID=2020&amp;iGameSubTypeID=83&amp;offensive=1&amp;pergame=0" TargetMode="External"/><Relationship Id="rId587" Type="http://schemas.openxmlformats.org/officeDocument/2006/relationships/hyperlink" Target="https://www.synergysportstech.com/Synergy/Sport/Basketball/web/teamsst/Video/QuantifiedTeam2Printable.aspx?iTeamID=2353&amp;iSeasonID=2020&amp;iGameSubTypeID=83&amp;offensive=1&amp;pergame=0" TargetMode="External"/><Relationship Id="rId8" Type="http://schemas.openxmlformats.org/officeDocument/2006/relationships/hyperlink" Target="https://www.synergysportstech.com/Synergy/Sport/Basketball/web/teamsst/Video/QuantifiedTeam2Printable.aspx?iTeamID=2121&amp;iSeasonID=2020&amp;iGameSubTypeID=83&amp;offensive=0&amp;pergame=0" TargetMode="External"/><Relationship Id="rId142" Type="http://schemas.openxmlformats.org/officeDocument/2006/relationships/hyperlink" Target="https://www.synergysportstech.com/Synergy/Sport/Basketball/web/teamsst/Video/QuantifiedTeam2Printable.aspx?iTeamID=2261&amp;iSeasonID=2020&amp;iGameSubTypeID=83&amp;offensive=0&amp;pergame=0" TargetMode="External"/><Relationship Id="rId184" Type="http://schemas.openxmlformats.org/officeDocument/2006/relationships/hyperlink" Target="https://www.synergysportstech.com/Synergy/Sport/Basketball/web/teamsst/Video/QuantifiedTeam2Printable.aspx?iTeamID=2320&amp;iSeasonID=2020&amp;iGameSubTypeID=83&amp;offensive=0&amp;pergame=0" TargetMode="External"/><Relationship Id="rId391" Type="http://schemas.openxmlformats.org/officeDocument/2006/relationships/hyperlink" Target="https://www.synergysportstech.com/Synergy/Sport/Basketball/web/teamsst/Video/QuantifiedTeam2Printable.aspx?iTeamID=2398&amp;iSeasonID=2020&amp;iGameSubTypeID=83&amp;offensive=1&amp;pergame=0" TargetMode="External"/><Relationship Id="rId405" Type="http://schemas.openxmlformats.org/officeDocument/2006/relationships/hyperlink" Target="https://www.synergysportstech.com/Synergy/Sport/Basketball/web/teamsst/Video/QuantifiedTeam2Printable.aspx?iTeamID=2333&amp;iSeasonID=2020&amp;iGameSubTypeID=83&amp;offensive=1&amp;pergame=0" TargetMode="External"/><Relationship Id="rId447" Type="http://schemas.openxmlformats.org/officeDocument/2006/relationships/hyperlink" Target="https://www.synergysportstech.com/Synergy/Sport/Basketball/web/teamsst/Video/QuantifiedTeam2Printable.aspx?iTeamID=2175&amp;iSeasonID=2020&amp;iGameSubTypeID=83&amp;offensive=1&amp;pergame=0" TargetMode="External"/><Relationship Id="rId612" Type="http://schemas.openxmlformats.org/officeDocument/2006/relationships/hyperlink" Target="https://www.synergysportstech.com/Synergy/Sport/Basketball/web/teamsst/Video/QuantifiedTeam2Printable.aspx?iTeamID=2078&amp;iSeasonID=2020&amp;iGameSubTypeID=83&amp;offensive=0&amp;pergame=0" TargetMode="External"/><Relationship Id="rId251" Type="http://schemas.openxmlformats.org/officeDocument/2006/relationships/hyperlink" Target="https://www.synergysportstech.com/Synergy/Sport/Basketball/web/teamsst/Video/QuantifiedTeam2Printable.aspx?iTeamID=2118&amp;iSeasonID=2020&amp;iGameSubTypeID=83&amp;offensive=1&amp;pergame=0" TargetMode="External"/><Relationship Id="rId489" Type="http://schemas.openxmlformats.org/officeDocument/2006/relationships/hyperlink" Target="https://www.synergysportstech.com/Synergy/Sport/Basketball/web/teamsst/Video/QuantifiedTeam2Printable.aspx?iTeamID=2109&amp;iSeasonID=2020&amp;iGameSubTypeID=83&amp;offensive=1&amp;pergame=0" TargetMode="External"/><Relationship Id="rId654" Type="http://schemas.openxmlformats.org/officeDocument/2006/relationships/hyperlink" Target="https://www.synergysportstech.com/Synergy/Sport/Basketball/web/teamsst/Video/QuantifiedTeam2Printable.aspx?iTeamID=2303&amp;iSeasonID=2020&amp;iGameSubTypeID=83&amp;offensive=0&amp;pergame=0" TargetMode="External"/><Relationship Id="rId46" Type="http://schemas.openxmlformats.org/officeDocument/2006/relationships/hyperlink" Target="https://www.synergysportstech.com/Synergy/Sport/Basketball/web/teamsst/Video/QuantifiedTeam2Printable.aspx?iTeamID=2175&amp;iSeasonID=2020&amp;iGameSubTypeID=83&amp;offensive=0&amp;pergame=0" TargetMode="External"/><Relationship Id="rId293" Type="http://schemas.openxmlformats.org/officeDocument/2006/relationships/hyperlink" Target="https://www.synergysportstech.com/Synergy/Sport/Basketball/web/teamsst/Video/QuantifiedTeam2Printable.aspx?iTeamID=2227&amp;iSeasonID=2020&amp;iGameSubTypeID=83&amp;offensive=1&amp;pergame=0" TargetMode="External"/><Relationship Id="rId307" Type="http://schemas.openxmlformats.org/officeDocument/2006/relationships/hyperlink" Target="https://www.synergysportstech.com/Synergy/Sport/Basketball/web/teamsst/Video/QuantifiedTeam2Printable.aspx?iTeamID=995&amp;iSeasonID=2020&amp;iGameSubTypeID=83&amp;offensive=1&amp;pergame=0" TargetMode="External"/><Relationship Id="rId349" Type="http://schemas.openxmlformats.org/officeDocument/2006/relationships/hyperlink" Target="https://www.synergysportstech.com/Synergy/Sport/Basketball/web/teamsst/Video/QuantifiedTeam2Printable.aspx?iTeamID=968&amp;iSeasonID=2020&amp;iGameSubTypeID=83&amp;offensive=1&amp;pergame=0" TargetMode="External"/><Relationship Id="rId514" Type="http://schemas.openxmlformats.org/officeDocument/2006/relationships/hyperlink" Target="https://www.synergysportstech.com/Synergy/Sport/Basketball/web/teamsst/Video/QuantifiedTeam2Printable.aspx?iTeamID=2250&amp;iSeasonID=2020&amp;iGameSubTypeID=83&amp;offensive=0&amp;pergame=0" TargetMode="External"/><Relationship Id="rId556" Type="http://schemas.openxmlformats.org/officeDocument/2006/relationships/hyperlink" Target="https://www.synergysportstech.com/Synergy/Sport/Basketball/web/teamsst/Video/QuantifiedTeam2Printable.aspx?iTeamID=989&amp;iSeasonID=2020&amp;iGameSubTypeID=83&amp;offensive=0&amp;pergame=0" TargetMode="External"/><Relationship Id="rId88" Type="http://schemas.openxmlformats.org/officeDocument/2006/relationships/hyperlink" Target="https://www.synergysportstech.com/Synergy/Sport/Basketball/web/teamsst/Video/QuantifiedTeam2Printable.aspx?iTeamID=2163&amp;iSeasonID=2020&amp;iGameSubTypeID=83&amp;offensive=0&amp;pergame=0" TargetMode="External"/><Relationship Id="rId111" Type="http://schemas.openxmlformats.org/officeDocument/2006/relationships/hyperlink" Target="https://www.synergysportstech.com/Synergy/Sport/Basketball/web/teamsst/Video/QuantifiedTeam2Printable.aspx?iTeamID=2177&amp;iSeasonID=2020&amp;iGameSubTypeID=83&amp;offensive=1&amp;pergame=0" TargetMode="External"/><Relationship Id="rId153" Type="http://schemas.openxmlformats.org/officeDocument/2006/relationships/hyperlink" Target="https://www.synergysportstech.com/Synergy/Sport/Basketball/web/teamsst/Video/QuantifiedTeam2Printable.aspx?iTeamID=2355&amp;iSeasonID=2020&amp;iGameSubTypeID=83&amp;offensive=1&amp;pergame=0" TargetMode="External"/><Relationship Id="rId195" Type="http://schemas.openxmlformats.org/officeDocument/2006/relationships/hyperlink" Target="https://www.synergysportstech.com/Synergy/Sport/Basketball/web/teamsst/Video/QuantifiedTeam2Printable.aspx?iTeamID=2356&amp;iSeasonID=2020&amp;iGameSubTypeID=83&amp;offensive=1&amp;pergame=0" TargetMode="External"/><Relationship Id="rId209" Type="http://schemas.openxmlformats.org/officeDocument/2006/relationships/hyperlink" Target="https://www.synergysportstech.com/Synergy/Sport/Basketball/web/teamsst/Video/QuantifiedTeam2Printable.aspx?iTeamID=2161&amp;iSeasonID=2020&amp;iGameSubTypeID=83&amp;offensive=1&amp;pergame=0" TargetMode="External"/><Relationship Id="rId360" Type="http://schemas.openxmlformats.org/officeDocument/2006/relationships/hyperlink" Target="https://www.synergysportstech.com/Synergy/Sport/Basketball/web/teamsst/Video/QuantifiedTeam2Printable.aspx?iTeamID=2348&amp;iSeasonID=2020&amp;iGameSubTypeID=83&amp;offensive=0&amp;pergame=0" TargetMode="External"/><Relationship Id="rId416" Type="http://schemas.openxmlformats.org/officeDocument/2006/relationships/hyperlink" Target="https://www.synergysportstech.com/Synergy/Sport/Basketball/web/teamsst/Video/QuantifiedTeam2Printable.aspx?iTeamID=2110&amp;iSeasonID=2020&amp;iGameSubTypeID=83&amp;offensive=0&amp;pergame=0" TargetMode="External"/><Relationship Id="rId598" Type="http://schemas.openxmlformats.org/officeDocument/2006/relationships/hyperlink" Target="https://www.synergysportstech.com/Synergy/Sport/Basketball/web/teamsst/Video/QuantifiedTeam2Printable.aspx?iTeamID=2350&amp;iSeasonID=2020&amp;iGameSubTypeID=83&amp;offensive=0&amp;pergame=0" TargetMode="External"/><Relationship Id="rId220" Type="http://schemas.openxmlformats.org/officeDocument/2006/relationships/hyperlink" Target="https://www.synergysportstech.com/Synergy/Sport/Basketball/web/teamsst/Video/QuantifiedTeam2Printable.aspx?iTeamID=2144&amp;iSeasonID=2020&amp;iGameSubTypeID=83&amp;offensive=0&amp;pergame=0" TargetMode="External"/><Relationship Id="rId458" Type="http://schemas.openxmlformats.org/officeDocument/2006/relationships/hyperlink" Target="https://www.synergysportstech.com/Synergy/Sport/Basketball/web/teamsst/Video/QuantifiedTeam2Printable.aspx?iTeamID=996&amp;iSeasonID=2020&amp;iGameSubTypeID=83&amp;offensive=0&amp;pergame=0" TargetMode="External"/><Relationship Id="rId623" Type="http://schemas.openxmlformats.org/officeDocument/2006/relationships/hyperlink" Target="https://www.synergysportstech.com/Synergy/Sport/Basketball/web/teamsst/Video/QuantifiedTeam2Printable.aspx?iTeamID=988&amp;iSeasonID=2020&amp;iGameSubTypeID=83&amp;offensive=1&amp;pergame=0" TargetMode="External"/><Relationship Id="rId665" Type="http://schemas.openxmlformats.org/officeDocument/2006/relationships/hyperlink" Target="https://www.synergysportstech.com/Synergy/Sport/Basketball/web/teamsst/Video/QuantifiedTeam2Printable.aspx?iTeamID=2344&amp;iSeasonID=2020&amp;iGameSubTypeID=83&amp;offensive=1&amp;pergame=0" TargetMode="External"/><Relationship Id="rId15" Type="http://schemas.openxmlformats.org/officeDocument/2006/relationships/hyperlink" Target="https://www.synergysportstech.com/Synergy/Sport/Basketball/web/teamsst/Video/QuantifiedTeam2Printable.aspx?iTeamID=2302&amp;iSeasonID=2020&amp;iGameSubTypeID=83&amp;offensive=1&amp;pergame=0" TargetMode="External"/><Relationship Id="rId57" Type="http://schemas.openxmlformats.org/officeDocument/2006/relationships/hyperlink" Target="https://www.synergysportstech.com/Synergy/Sport/Basketball/web/teamsst/Video/QuantifiedTeam2Printable.aspx?iTeamID=2276&amp;iSeasonID=2020&amp;iGameSubTypeID=83&amp;offensive=1&amp;pergame=0" TargetMode="External"/><Relationship Id="rId262" Type="http://schemas.openxmlformats.org/officeDocument/2006/relationships/hyperlink" Target="https://www.synergysportstech.com/Synergy/Sport/Basketball/web/teamsst/Video/QuantifiedTeam2Printable.aspx?iTeamID=2198&amp;iSeasonID=2020&amp;iGameSubTypeID=83&amp;offensive=0&amp;pergame=0" TargetMode="External"/><Relationship Id="rId318" Type="http://schemas.openxmlformats.org/officeDocument/2006/relationships/hyperlink" Target="https://www.synergysportstech.com/Synergy/Sport/Basketball/web/teamsst/Video/QuantifiedTeam2Printable.aspx?iTeamID=2168&amp;iSeasonID=2020&amp;iGameSubTypeID=83&amp;offensive=0&amp;pergame=0" TargetMode="External"/><Relationship Id="rId525" Type="http://schemas.openxmlformats.org/officeDocument/2006/relationships/hyperlink" Target="https://www.synergysportstech.com/Synergy/Sport/Basketball/web/teamsst/Video/QuantifiedTeam2Printable.aspx?iTeamID=2392&amp;iSeasonID=2020&amp;iGameSubTypeID=83&amp;offensive=1&amp;pergame=0" TargetMode="External"/><Relationship Id="rId567" Type="http://schemas.openxmlformats.org/officeDocument/2006/relationships/hyperlink" Target="https://www.synergysportstech.com/Synergy/Sport/Basketball/web/teamsst/Video/QuantifiedTeam2Printable.aspx?iTeamID=2180&amp;iSeasonID=2020&amp;iGameSubTypeID=83&amp;offensive=1&amp;pergame=0" TargetMode="External"/><Relationship Id="rId99" Type="http://schemas.openxmlformats.org/officeDocument/2006/relationships/hyperlink" Target="https://www.synergysportstech.com/Synergy/Sport/Basketball/web/teamsst/Video/QuantifiedTeam2Printable.aspx?iTeamID=980&amp;iSeasonID=2020&amp;iGameSubTypeID=83&amp;offensive=1&amp;pergame=0" TargetMode="External"/><Relationship Id="rId122" Type="http://schemas.openxmlformats.org/officeDocument/2006/relationships/hyperlink" Target="https://www.synergysportstech.com/Synergy/Sport/Basketball/web/teamsst/Video/QuantifiedTeam2Printable.aspx?iTeamID=2317&amp;iSeasonID=2020&amp;iGameSubTypeID=83&amp;offensive=0&amp;pergame=0" TargetMode="External"/><Relationship Id="rId164" Type="http://schemas.openxmlformats.org/officeDocument/2006/relationships/hyperlink" Target="https://www.synergysportstech.com/Synergy/Sport/Basketball/web/teamsst/Video/QuantifiedTeam2Printable.aspx?iTeamID=2171&amp;iSeasonID=2020&amp;iGameSubTypeID=83&amp;offensive=0&amp;pergame=0" TargetMode="External"/><Relationship Id="rId371" Type="http://schemas.openxmlformats.org/officeDocument/2006/relationships/hyperlink" Target="https://www.synergysportstech.com/Synergy/Sport/Basketball/web/teamsst/Video/QuantifiedTeam2Printable.aspx?iTeamID=2189&amp;iSeasonID=2020&amp;iGameSubTypeID=83&amp;offensive=1&amp;pergame=0" TargetMode="External"/><Relationship Id="rId427" Type="http://schemas.openxmlformats.org/officeDocument/2006/relationships/hyperlink" Target="https://www.synergysportstech.com/Synergy/Sport/Basketball/web/teamsst/Video/QuantifiedTeam2Printable.aspx?iTeamID=2251&amp;iSeasonID=2020&amp;iGameSubTypeID=83&amp;offensive=1&amp;pergame=0" TargetMode="External"/><Relationship Id="rId469" Type="http://schemas.openxmlformats.org/officeDocument/2006/relationships/hyperlink" Target="https://www.synergysportstech.com/Synergy/Sport/Basketball/web/teamsst/Video/QuantifiedTeam2Printable.aspx?iTeamID=2309&amp;iSeasonID=2020&amp;iGameSubTypeID=83&amp;offensive=1&amp;pergame=0" TargetMode="External"/><Relationship Id="rId634" Type="http://schemas.openxmlformats.org/officeDocument/2006/relationships/hyperlink" Target="https://www.synergysportstech.com/Synergy/Sport/Basketball/web/teamsst/Video/QuantifiedTeam2Printable.aspx?iTeamID=2326&amp;iSeasonID=2020&amp;iGameSubTypeID=83&amp;offensive=0&amp;pergame=0" TargetMode="External"/><Relationship Id="rId676" Type="http://schemas.openxmlformats.org/officeDocument/2006/relationships/hyperlink" Target="https://www.synergysportstech.com/Synergy/Sport/Basketball/web/teamsst/Video/QuantifiedTeam2Printable.aspx?iTeamID=2183&amp;iSeasonID=2020&amp;iGameSubTypeID=83&amp;offensive=0&amp;pergame=0" TargetMode="External"/><Relationship Id="rId26" Type="http://schemas.openxmlformats.org/officeDocument/2006/relationships/hyperlink" Target="https://www.synergysportstech.com/Synergy/Sport/Basketball/web/teamsst/Video/QuantifiedTeam2Printable.aspx?iTeamID=2101&amp;iSeasonID=2020&amp;iGameSubTypeID=83&amp;offensive=0&amp;pergame=0" TargetMode="External"/><Relationship Id="rId231" Type="http://schemas.openxmlformats.org/officeDocument/2006/relationships/hyperlink" Target="https://www.synergysportstech.com/Synergy/Sport/Basketball/web/teamsst/Video/QuantifiedTeam2Printable.aspx?iTeamID=2272&amp;iSeasonID=2020&amp;iGameSubTypeID=83&amp;offensive=1&amp;pergame=0" TargetMode="External"/><Relationship Id="rId273" Type="http://schemas.openxmlformats.org/officeDocument/2006/relationships/hyperlink" Target="https://www.synergysportstech.com/Synergy/Sport/Basketball/web/teamsst/Video/QuantifiedTeam2Printable.aspx?iTeamID=2400&amp;iSeasonID=2020&amp;iGameSubTypeID=83&amp;offensive=1&amp;pergame=0" TargetMode="External"/><Relationship Id="rId329" Type="http://schemas.openxmlformats.org/officeDocument/2006/relationships/hyperlink" Target="https://www.synergysportstech.com/Synergy/Sport/Basketball/web/teamsst/Video/QuantifiedTeam2Printable.aspx?iTeamID=2299&amp;iSeasonID=2020&amp;iGameSubTypeID=83&amp;offensive=1&amp;pergame=0" TargetMode="External"/><Relationship Id="rId480" Type="http://schemas.openxmlformats.org/officeDocument/2006/relationships/hyperlink" Target="https://www.synergysportstech.com/Synergy/Sport/Basketball/web/teamsst/Video/QuantifiedTeam2Printable.aspx?iTeamID=2312&amp;iSeasonID=2020&amp;iGameSubTypeID=83&amp;offensive=0&amp;pergame=0" TargetMode="External"/><Relationship Id="rId536" Type="http://schemas.openxmlformats.org/officeDocument/2006/relationships/hyperlink" Target="https://www.synergysportstech.com/Synergy/Sport/Basketball/web/teamsst/Video/QuantifiedTeam2Printable.aspx?iTeamID=2145&amp;iSeasonID=2020&amp;iGameSubTypeID=83&amp;offensive=0&amp;pergame=0" TargetMode="External"/><Relationship Id="rId68" Type="http://schemas.openxmlformats.org/officeDocument/2006/relationships/hyperlink" Target="https://www.synergysportstech.com/Synergy/Sport/Basketball/web/teamsst/Video/QuantifiedTeam2Printable.aspx?iTeamID=2216&amp;iSeasonID=2020&amp;iGameSubTypeID=83&amp;offensive=0&amp;pergame=0" TargetMode="External"/><Relationship Id="rId133" Type="http://schemas.openxmlformats.org/officeDocument/2006/relationships/hyperlink" Target="https://www.synergysportstech.com/Synergy/Sport/Basketball/web/teamsst/Video/QuantifiedTeam2Printable.aspx?iTeamID=2110&amp;iSeasonID=2020&amp;iGameSubTypeID=83&amp;offensive=1&amp;pergame=0" TargetMode="External"/><Relationship Id="rId175" Type="http://schemas.openxmlformats.org/officeDocument/2006/relationships/hyperlink" Target="https://www.synergysportstech.com/Synergy/Sport/Basketball/web/teamsst/Video/QuantifiedTeam2Printable.aspx?iTeamID=989&amp;iSeasonID=2020&amp;iGameSubTypeID=83&amp;offensive=1&amp;pergame=0" TargetMode="External"/><Relationship Id="rId340" Type="http://schemas.openxmlformats.org/officeDocument/2006/relationships/hyperlink" Target="https://www.synergysportstech.com/Synergy/Sport/Basketball/web/teamsst/Video/QuantifiedTeam2Printable.aspx?iTeamID=2270&amp;iSeasonID=2020&amp;iGameSubTypeID=83&amp;offensive=0&amp;pergame=0" TargetMode="External"/><Relationship Id="rId578" Type="http://schemas.openxmlformats.org/officeDocument/2006/relationships/hyperlink" Target="https://www.synergysportstech.com/Synergy/Sport/Basketball/web/teamsst/Video/QuantifiedTeam2Printable.aspx?iTeamID=2190&amp;iSeasonID=2020&amp;iGameSubTypeID=83&amp;offensive=0&amp;pergame=0" TargetMode="External"/><Relationship Id="rId200" Type="http://schemas.openxmlformats.org/officeDocument/2006/relationships/hyperlink" Target="https://www.synergysportstech.com/Synergy/Sport/Basketball/web/teamsst/Video/QuantifiedTeam2Printable.aspx?iTeamID=984&amp;iSeasonID=2020&amp;iGameSubTypeID=83&amp;offensive=0&amp;pergame=0" TargetMode="External"/><Relationship Id="rId382" Type="http://schemas.openxmlformats.org/officeDocument/2006/relationships/hyperlink" Target="https://www.synergysportstech.com/Synergy/Sport/Basketball/web/teamsst/Video/QuantifiedTeam2Printable.aspx?iTeamID=2741&amp;iSeasonID=2020&amp;iGameSubTypeID=83&amp;offensive=0&amp;pergame=0" TargetMode="External"/><Relationship Id="rId438" Type="http://schemas.openxmlformats.org/officeDocument/2006/relationships/hyperlink" Target="https://www.synergysportstech.com/Synergy/Sport/Basketball/web/teamsst/Video/QuantifiedTeam2Printable.aspx?iTeamID=2263&amp;iSeasonID=2020&amp;iGameSubTypeID=83&amp;offensive=0&amp;pergame=0" TargetMode="External"/><Relationship Id="rId603" Type="http://schemas.openxmlformats.org/officeDocument/2006/relationships/hyperlink" Target="https://www.synergysportstech.com/Synergy/Sport/Basketball/web/teamsst/Video/QuantifiedTeam2Printable.aspx?iTeamID=2205&amp;iSeasonID=2020&amp;iGameSubTypeID=83&amp;offensive=1&amp;pergame=0" TargetMode="External"/><Relationship Id="rId645" Type="http://schemas.openxmlformats.org/officeDocument/2006/relationships/hyperlink" Target="https://www.synergysportstech.com/Synergy/Sport/Basketball/web/teamsst/Video/QuantifiedTeam2Printable.aspx?iTeamID=2104&amp;iSeasonID=2020&amp;iGameSubTypeID=83&amp;offensive=1&amp;pergame=0" TargetMode="External"/><Relationship Id="rId687" Type="http://schemas.openxmlformats.org/officeDocument/2006/relationships/drawing" Target="../drawings/drawing11.xml"/><Relationship Id="rId242" Type="http://schemas.openxmlformats.org/officeDocument/2006/relationships/hyperlink" Target="https://www.synergysportstech.com/Synergy/Sport/Basketball/web/teamsst/Video/QuantifiedTeam2Printable.aspx?iTeamID=2214&amp;iSeasonID=2020&amp;iGameSubTypeID=83&amp;offensive=0&amp;pergame=0" TargetMode="External"/><Relationship Id="rId284" Type="http://schemas.openxmlformats.org/officeDocument/2006/relationships/hyperlink" Target="https://www.synergysportstech.com/Synergy/Sport/Basketball/web/teamsst/Video/QuantifiedTeam2Printable.aspx?iTeamID=2077&amp;iSeasonID=2020&amp;iGameSubTypeID=83&amp;offensive=0&amp;pergame=0" TargetMode="External"/><Relationship Id="rId491" Type="http://schemas.openxmlformats.org/officeDocument/2006/relationships/hyperlink" Target="https://www.synergysportstech.com/Synergy/Sport/Basketball/web/teamsst/Video/QuantifiedTeam2Printable.aspx?iTeamID=2156&amp;iSeasonID=2020&amp;iGameSubTypeID=83&amp;offensive=1&amp;pergame=0" TargetMode="External"/><Relationship Id="rId505" Type="http://schemas.openxmlformats.org/officeDocument/2006/relationships/hyperlink" Target="https://www.synergysportstech.com/Synergy/Sport/Basketball/web/teamsst/Video/QuantifiedTeam2Printable.aspx?iTeamID=2076&amp;iSeasonID=2020&amp;iGameSubTypeID=83&amp;offensive=1&amp;pergame=0" TargetMode="External"/><Relationship Id="rId37" Type="http://schemas.openxmlformats.org/officeDocument/2006/relationships/hyperlink" Target="https://www.synergysportstech.com/Synergy/Sport/Basketball/web/teamsst/Video/QuantifiedTeam2Printable.aspx?iTeamID=2186&amp;iSeasonID=2020&amp;iGameSubTypeID=83&amp;offensive=1&amp;pergame=0" TargetMode="External"/><Relationship Id="rId79" Type="http://schemas.openxmlformats.org/officeDocument/2006/relationships/hyperlink" Target="https://www.synergysportstech.com/Synergy/Sport/Basketball/web/teamsst/Video/QuantifiedTeam2Printable.aspx?iTeamID=2298&amp;iSeasonID=2020&amp;iGameSubTypeID=83&amp;offensive=1&amp;pergame=0" TargetMode="External"/><Relationship Id="rId102" Type="http://schemas.openxmlformats.org/officeDocument/2006/relationships/hyperlink" Target="https://www.synergysportstech.com/Synergy/Sport/Basketball/web/teamsst/Video/QuantifiedTeam2Printable.aspx?iTeamID=2135&amp;iSeasonID=2020&amp;iGameSubTypeID=83&amp;offensive=0&amp;pergame=0" TargetMode="External"/><Relationship Id="rId144" Type="http://schemas.openxmlformats.org/officeDocument/2006/relationships/hyperlink" Target="https://www.synergysportstech.com/Synergy/Sport/Basketball/web/teamsst/Video/QuantifiedTeam2Printable.aspx?iTeamID=2207&amp;iSeasonID=2020&amp;iGameSubTypeID=83&amp;offensive=0&amp;pergame=0" TargetMode="External"/><Relationship Id="rId547" Type="http://schemas.openxmlformats.org/officeDocument/2006/relationships/hyperlink" Target="https://www.synergysportstech.com/Synergy/Sport/Basketball/web/teamsst/Video/QuantifiedTeam2Printable.aspx?iTeamID=2315&amp;iSeasonID=2020&amp;iGameSubTypeID=83&amp;offensive=1&amp;pergame=0" TargetMode="External"/><Relationship Id="rId589" Type="http://schemas.openxmlformats.org/officeDocument/2006/relationships/hyperlink" Target="https://www.synergysportstech.com/Synergy/Sport/Basketball/web/teamsst/Video/QuantifiedTeam2Printable.aspx?iTeamID=2133&amp;iSeasonID=2020&amp;iGameSubTypeID=83&amp;offensive=1&amp;pergame=0" TargetMode="External"/><Relationship Id="rId90" Type="http://schemas.openxmlformats.org/officeDocument/2006/relationships/hyperlink" Target="https://www.synergysportstech.com/Synergy/Sport/Basketball/web/teamsst/Video/QuantifiedTeam2Printable.aspx?iTeamID=2362&amp;iSeasonID=2020&amp;iGameSubTypeID=83&amp;offensive=0&amp;pergame=0" TargetMode="External"/><Relationship Id="rId186" Type="http://schemas.openxmlformats.org/officeDocument/2006/relationships/hyperlink" Target="https://www.synergysportstech.com/Synergy/Sport/Basketball/web/teamsst/Video/QuantifiedTeam2Printable.aspx?iTeamID=2281&amp;iSeasonID=2020&amp;iGameSubTypeID=83&amp;offensive=0&amp;pergame=0" TargetMode="External"/><Relationship Id="rId351" Type="http://schemas.openxmlformats.org/officeDocument/2006/relationships/hyperlink" Target="https://www.synergysportstech.com/Synergy/Sport/Basketball/web/teamsst/Video/QuantifiedTeam2Printable.aspx?iTeamID=2363&amp;iSeasonID=2020&amp;iGameSubTypeID=83&amp;offensive=1&amp;pergame=0" TargetMode="External"/><Relationship Id="rId393" Type="http://schemas.openxmlformats.org/officeDocument/2006/relationships/hyperlink" Target="https://www.synergysportstech.com/Synergy/Sport/Basketball/web/teamsst/Video/QuantifiedTeam2Printable.aspx?iTeamID=2332&amp;iSeasonID=2020&amp;iGameSubTypeID=83&amp;offensive=1&amp;pergame=0" TargetMode="External"/><Relationship Id="rId407" Type="http://schemas.openxmlformats.org/officeDocument/2006/relationships/hyperlink" Target="https://www.synergysportstech.com/Synergy/Sport/Basketball/web/teamsst/Video/QuantifiedTeam2Printable.aspx?iTeamID=973&amp;iSeasonID=2020&amp;iGameSubTypeID=83&amp;offensive=1&amp;pergame=0" TargetMode="External"/><Relationship Id="rId449" Type="http://schemas.openxmlformats.org/officeDocument/2006/relationships/hyperlink" Target="https://www.synergysportstech.com/Synergy/Sport/Basketball/web/teamsst/Video/QuantifiedTeam2Printable.aspx?iTeamID=2097&amp;iSeasonID=2020&amp;iGameSubTypeID=83&amp;offensive=1&amp;pergame=0" TargetMode="External"/><Relationship Id="rId614" Type="http://schemas.openxmlformats.org/officeDocument/2006/relationships/hyperlink" Target="https://www.synergysportstech.com/Synergy/Sport/Basketball/web/teamsst/Video/QuantifiedTeam2Printable.aspx?iTeamID=2124&amp;iSeasonID=2020&amp;iGameSubTypeID=83&amp;offensive=0&amp;pergame=0" TargetMode="External"/><Relationship Id="rId656" Type="http://schemas.openxmlformats.org/officeDocument/2006/relationships/hyperlink" Target="https://www.synergysportstech.com/Synergy/Sport/Basketball/web/teamsst/Video/QuantifiedTeam2Printable.aspx?iTeamID=2336&amp;iSeasonID=2020&amp;iGameSubTypeID=83&amp;offensive=0&amp;pergame=0" TargetMode="External"/><Relationship Id="rId211" Type="http://schemas.openxmlformats.org/officeDocument/2006/relationships/hyperlink" Target="https://www.synergysportstech.com/Synergy/Sport/Basketball/web/teamsst/Video/QuantifiedTeam2Printable.aspx?iTeamID=2330&amp;iSeasonID=2020&amp;iGameSubTypeID=83&amp;offensive=1&amp;pergame=0" TargetMode="External"/><Relationship Id="rId253" Type="http://schemas.openxmlformats.org/officeDocument/2006/relationships/hyperlink" Target="https://www.synergysportstech.com/Synergy/Sport/Basketball/web/teamsst/Video/QuantifiedTeam2Printable.aspx?iTeamID=3179&amp;iSeasonID=2020&amp;iGameSubTypeID=83&amp;offensive=1&amp;pergame=0" TargetMode="External"/><Relationship Id="rId295" Type="http://schemas.openxmlformats.org/officeDocument/2006/relationships/hyperlink" Target="https://www.synergysportstech.com/Synergy/Sport/Basketball/web/teamsst/Video/QuantifiedTeam2Printable.aspx?iTeamID=2387&amp;iSeasonID=2020&amp;iGameSubTypeID=83&amp;offensive=1&amp;pergame=0" TargetMode="External"/><Relationship Id="rId309" Type="http://schemas.openxmlformats.org/officeDocument/2006/relationships/hyperlink" Target="https://www.synergysportstech.com/Synergy/Sport/Basketball/web/teamsst/Video/QuantifiedTeam2Printable.aspx?iTeamID=987&amp;iSeasonID=2020&amp;iGameSubTypeID=83&amp;offensive=1&amp;pergame=0" TargetMode="External"/><Relationship Id="rId460" Type="http://schemas.openxmlformats.org/officeDocument/2006/relationships/hyperlink" Target="https://www.synergysportstech.com/Synergy/Sport/Basketball/web/teamsst/Video/QuantifiedTeam2Printable.aspx?iTeamID=2199&amp;iSeasonID=2020&amp;iGameSubTypeID=83&amp;offensive=0&amp;pergame=0" TargetMode="External"/><Relationship Id="rId516" Type="http://schemas.openxmlformats.org/officeDocument/2006/relationships/hyperlink" Target="https://www.synergysportstech.com/Synergy/Sport/Basketball/web/teamsst/Video/QuantifiedTeam2Printable.aspx?iTeamID=2237&amp;iSeasonID=2020&amp;iGameSubTypeID=83&amp;offensive=0&amp;pergame=0" TargetMode="External"/><Relationship Id="rId48" Type="http://schemas.openxmlformats.org/officeDocument/2006/relationships/hyperlink" Target="https://www.synergysportstech.com/Synergy/Sport/Basketball/web/teamsst/Video/QuantifiedTeam2Printable.aspx?iTeamID=2072&amp;iSeasonID=2020&amp;iGameSubTypeID=83&amp;offensive=0&amp;pergame=0" TargetMode="External"/><Relationship Id="rId113" Type="http://schemas.openxmlformats.org/officeDocument/2006/relationships/hyperlink" Target="https://www.synergysportstech.com/Synergy/Sport/Basketball/web/teamsst/Video/QuantifiedTeam2Printable.aspx?iTeamID=2132&amp;iSeasonID=2020&amp;iGameSubTypeID=83&amp;offensive=1&amp;pergame=0" TargetMode="External"/><Relationship Id="rId320" Type="http://schemas.openxmlformats.org/officeDocument/2006/relationships/hyperlink" Target="https://www.synergysportstech.com/Synergy/Sport/Basketball/web/teamsst/Video/QuantifiedTeam2Printable.aspx?iTeamID=2262&amp;iSeasonID=2020&amp;iGameSubTypeID=83&amp;offensive=0&amp;pergame=0" TargetMode="External"/><Relationship Id="rId558" Type="http://schemas.openxmlformats.org/officeDocument/2006/relationships/hyperlink" Target="https://www.synergysportstech.com/Synergy/Sport/Basketball/web/teamsst/Video/QuantifiedTeam2Printable.aspx?iTeamID=2133&amp;iSeasonID=2020&amp;iGameSubTypeID=83&amp;offensive=0&amp;pergame=0" TargetMode="External"/><Relationship Id="rId155" Type="http://schemas.openxmlformats.org/officeDocument/2006/relationships/hyperlink" Target="https://www.synergysportstech.com/Synergy/Sport/Basketball/web/teamsst/Video/QuantifiedTeam2Printable.aspx?iTeamID=2307&amp;iSeasonID=2020&amp;iGameSubTypeID=83&amp;offensive=1&amp;pergame=0" TargetMode="External"/><Relationship Id="rId197" Type="http://schemas.openxmlformats.org/officeDocument/2006/relationships/hyperlink" Target="https://www.synergysportstech.com/Synergy/Sport/Basketball/web/teamsst/Video/QuantifiedTeam2Printable.aspx?iTeamID=2358&amp;iSeasonID=2020&amp;iGameSubTypeID=83&amp;offensive=1&amp;pergame=0" TargetMode="External"/><Relationship Id="rId362" Type="http://schemas.openxmlformats.org/officeDocument/2006/relationships/hyperlink" Target="https://www.synergysportstech.com/Synergy/Sport/Basketball/web/teamsst/Video/QuantifiedTeam2Printable.aspx?iTeamID=2254&amp;iSeasonID=2020&amp;iGameSubTypeID=83&amp;offensive=0&amp;pergame=0" TargetMode="External"/><Relationship Id="rId418" Type="http://schemas.openxmlformats.org/officeDocument/2006/relationships/hyperlink" Target="https://www.synergysportstech.com/Synergy/Sport/Basketball/web/teamsst/Video/QuantifiedTeam2Printable.aspx?iTeamID=2367&amp;iSeasonID=2020&amp;iGameSubTypeID=83&amp;offensive=0&amp;pergame=0" TargetMode="External"/><Relationship Id="rId625" Type="http://schemas.openxmlformats.org/officeDocument/2006/relationships/hyperlink" Target="https://www.synergysportstech.com/Synergy/Sport/Basketball/web/teamsst/Video/QuantifiedTeam2Printable.aspx?iTeamID=2068&amp;iSeasonID=2020&amp;iGameSubTypeID=83&amp;offensive=1&amp;pergame=0" TargetMode="External"/><Relationship Id="rId222" Type="http://schemas.openxmlformats.org/officeDocument/2006/relationships/hyperlink" Target="https://www.synergysportstech.com/Synergy/Sport/Basketball/web/teamsst/Video/QuantifiedTeam2Printable.aspx?iTeamID=2368&amp;iSeasonID=2020&amp;iGameSubTypeID=83&amp;offensive=0&amp;pergame=0" TargetMode="External"/><Relationship Id="rId264" Type="http://schemas.openxmlformats.org/officeDocument/2006/relationships/hyperlink" Target="https://www.synergysportstech.com/Synergy/Sport/Basketball/web/teamsst/Video/QuantifiedTeam2Printable.aspx?iTeamID=991&amp;iSeasonID=2020&amp;iGameSubTypeID=83&amp;offensive=0&amp;pergame=0" TargetMode="External"/><Relationship Id="rId471" Type="http://schemas.openxmlformats.org/officeDocument/2006/relationships/hyperlink" Target="https://www.synergysportstech.com/Synergy/Sport/Basketball/web/teamsst/Video/QuantifiedTeam2Printable.aspx?iTeamID=2070&amp;iSeasonID=2020&amp;iGameSubTypeID=83&amp;offensive=1&amp;pergame=0" TargetMode="External"/><Relationship Id="rId667" Type="http://schemas.openxmlformats.org/officeDocument/2006/relationships/hyperlink" Target="https://www.synergysportstech.com/Synergy/Sport/Basketball/web/teamsst/Video/QuantifiedTeam2Printable.aspx?iTeamID=981&amp;iSeasonID=2020&amp;iGameSubTypeID=83&amp;offensive=1&amp;pergame=0" TargetMode="External"/><Relationship Id="rId17" Type="http://schemas.openxmlformats.org/officeDocument/2006/relationships/hyperlink" Target="https://www.synergysportstech.com/Synergy/Sport/Basketball/web/teamsst/Video/QuantifiedTeam2Printable.aspx?iTeamID=2254&amp;iSeasonID=2020&amp;iGameSubTypeID=83&amp;offensive=1&amp;pergame=0" TargetMode="External"/><Relationship Id="rId59" Type="http://schemas.openxmlformats.org/officeDocument/2006/relationships/hyperlink" Target="https://www.synergysportstech.com/Synergy/Sport/Basketball/web/teamsst/Video/QuantifiedTeam2Printable.aspx?iTeamID=2321&amp;iSeasonID=2020&amp;iGameSubTypeID=83&amp;offensive=1&amp;pergame=0" TargetMode="External"/><Relationship Id="rId124" Type="http://schemas.openxmlformats.org/officeDocument/2006/relationships/hyperlink" Target="https://www.synergysportstech.com/Synergy/Sport/Basketball/web/teamsst/Video/QuantifiedTeam2Printable.aspx?iTeamID=2299&amp;iSeasonID=2020&amp;iGameSubTypeID=83&amp;offensive=0&amp;pergame=0" TargetMode="External"/><Relationship Id="rId527" Type="http://schemas.openxmlformats.org/officeDocument/2006/relationships/hyperlink" Target="https://www.synergysportstech.com/Synergy/Sport/Basketball/web/teamsst/Video/QuantifiedTeam2Printable.aspx?iTeamID=999&amp;iSeasonID=2020&amp;iGameSubTypeID=83&amp;offensive=1&amp;pergame=0" TargetMode="External"/><Relationship Id="rId569" Type="http://schemas.openxmlformats.org/officeDocument/2006/relationships/hyperlink" Target="https://www.synergysportstech.com/Synergy/Sport/Basketball/web/teamsst/Video/QuantifiedTeam2Printable.aspx?iTeamID=5592&amp;iSeasonID=2020&amp;iGameSubTypeID=83&amp;offensive=1&amp;pergame=0" TargetMode="External"/><Relationship Id="rId70" Type="http://schemas.openxmlformats.org/officeDocument/2006/relationships/hyperlink" Target="https://www.synergysportstech.com/Synergy/Sport/Basketball/web/teamsst/Video/QuantifiedTeam2Printable.aspx?iTeamID=2146&amp;iSeasonID=2020&amp;iGameSubTypeID=83&amp;offensive=0&amp;pergame=0" TargetMode="External"/><Relationship Id="rId166" Type="http://schemas.openxmlformats.org/officeDocument/2006/relationships/hyperlink" Target="https://www.synergysportstech.com/Synergy/Sport/Basketball/web/teamsst/Video/QuantifiedTeam2Printable.aspx?iTeamID=2370&amp;iSeasonID=2020&amp;iGameSubTypeID=83&amp;offensive=0&amp;pergame=0" TargetMode="External"/><Relationship Id="rId331" Type="http://schemas.openxmlformats.org/officeDocument/2006/relationships/hyperlink" Target="https://www.synergysportstech.com/Synergy/Sport/Basketball/web/teamsst/Video/QuantifiedTeam2Printable.aspx?iTeamID=2306&amp;iSeasonID=2020&amp;iGameSubTypeID=83&amp;offensive=1&amp;pergame=0" TargetMode="External"/><Relationship Id="rId373" Type="http://schemas.openxmlformats.org/officeDocument/2006/relationships/hyperlink" Target="https://www.synergysportstech.com/Synergy/Sport/Basketball/web/teamsst/Video/QuantifiedTeam2Printable.aspx?iTeamID=5600&amp;iSeasonID=2020&amp;iGameSubTypeID=83&amp;offensive=1&amp;pergame=0" TargetMode="External"/><Relationship Id="rId429" Type="http://schemas.openxmlformats.org/officeDocument/2006/relationships/hyperlink" Target="https://www.synergysportstech.com/Synergy/Sport/Basketball/web/teamsst/Video/QuantifiedTeam2Printable.aspx?iTeamID=2112&amp;iSeasonID=2020&amp;iGameSubTypeID=83&amp;offensive=1&amp;pergame=0" TargetMode="External"/><Relationship Id="rId580" Type="http://schemas.openxmlformats.org/officeDocument/2006/relationships/hyperlink" Target="https://www.synergysportstech.com/Synergy/Sport/Basketball/web/teamsst/Video/QuantifiedTeam2Printable.aspx?iTeamID=2073&amp;iSeasonID=2020&amp;iGameSubTypeID=83&amp;offensive=0&amp;pergame=0" TargetMode="External"/><Relationship Id="rId636" Type="http://schemas.openxmlformats.org/officeDocument/2006/relationships/hyperlink" Target="https://www.synergysportstech.com/Synergy/Sport/Basketball/web/teamsst/Video/QuantifiedTeam2Printable.aspx?iTeamID=2373&amp;iSeasonID=2020&amp;iGameSubTypeID=83&amp;offensive=0&amp;pergame=0" TargetMode="External"/><Relationship Id="rId1" Type="http://schemas.openxmlformats.org/officeDocument/2006/relationships/hyperlink" Target="https://www.synergysportstech.com/Synergy/Sport/Basketball/web/teamsst/Video/QuantifiedTeam2Printable.aspx?iTeamID=2185&amp;iSeasonID=2020&amp;iGameSubTypeID=83&amp;offensive=1&amp;pergame=0" TargetMode="External"/><Relationship Id="rId233" Type="http://schemas.openxmlformats.org/officeDocument/2006/relationships/hyperlink" Target="https://www.synergysportstech.com/Synergy/Sport/Basketball/web/teamsst/Video/QuantifiedTeam2Printable.aspx?iTeamID=2376&amp;iSeasonID=2020&amp;iGameSubTypeID=83&amp;offensive=1&amp;pergame=0" TargetMode="External"/><Relationship Id="rId440" Type="http://schemas.openxmlformats.org/officeDocument/2006/relationships/hyperlink" Target="https://www.synergysportstech.com/Synergy/Sport/Basketball/web/teamsst/Video/QuantifiedTeam2Printable.aspx?iTeamID=2070&amp;iSeasonID=2020&amp;iGameSubTypeID=83&amp;offensive=0&amp;pergame=0" TargetMode="External"/><Relationship Id="rId678" Type="http://schemas.openxmlformats.org/officeDocument/2006/relationships/hyperlink" Target="https://www.synergysportstech.com/Synergy/Sport/Basketball/web/teamsst/Video/QuantifiedTeam2Printable.aspx?iTeamID=2185&amp;iSeasonID=2020&amp;iGameSubTypeID=83&amp;offensive=0&amp;pergame=0" TargetMode="External"/><Relationship Id="rId28" Type="http://schemas.openxmlformats.org/officeDocument/2006/relationships/hyperlink" Target="https://www.synergysportstech.com/Synergy/Sport/Basketball/web/teamsst/Video/QuantifiedTeam2Printable.aspx?iTeamID=2259&amp;iSeasonID=2020&amp;iGameSubTypeID=83&amp;offensive=0&amp;pergame=0" TargetMode="External"/><Relationship Id="rId275" Type="http://schemas.openxmlformats.org/officeDocument/2006/relationships/hyperlink" Target="https://www.synergysportstech.com/Synergy/Sport/Basketball/web/teamsst/Video/QuantifiedTeam2Printable.aspx?iTeamID=2226&amp;iSeasonID=2020&amp;iGameSubTypeID=83&amp;offensive=1&amp;pergame=0" TargetMode="External"/><Relationship Id="rId300" Type="http://schemas.openxmlformats.org/officeDocument/2006/relationships/hyperlink" Target="https://www.synergysportstech.com/Synergy/Sport/Basketball/web/teamsst/Video/QuantifiedTeam2Printable.aspx?iTeamID=2265&amp;iSeasonID=2020&amp;iGameSubTypeID=83&amp;offensive=0&amp;pergame=0" TargetMode="External"/><Relationship Id="rId482" Type="http://schemas.openxmlformats.org/officeDocument/2006/relationships/hyperlink" Target="https://www.synergysportstech.com/Synergy/Sport/Basketball/web/teamsst/Video/QuantifiedTeam2Printable.aspx?iTeamID=2387&amp;iSeasonID=2020&amp;iGameSubTypeID=83&amp;offensive=0&amp;pergame=0" TargetMode="External"/><Relationship Id="rId538" Type="http://schemas.openxmlformats.org/officeDocument/2006/relationships/hyperlink" Target="https://www.synergysportstech.com/Synergy/Sport/Basketball/web/teamsst/Video/QuantifiedTeam2Printable.aspx?iTeamID=2193&amp;iSeasonID=2020&amp;iGameSubTypeID=83&amp;offensive=0&amp;pergame=0" TargetMode="External"/><Relationship Id="rId81" Type="http://schemas.openxmlformats.org/officeDocument/2006/relationships/hyperlink" Target="https://www.synergysportstech.com/Synergy/Sport/Basketball/web/teamsst/Video/QuantifiedTeam2Printable.aspx?iTeamID=2088&amp;iSeasonID=2020&amp;iGameSubTypeID=83&amp;offensive=1&amp;pergame=0" TargetMode="External"/><Relationship Id="rId135" Type="http://schemas.openxmlformats.org/officeDocument/2006/relationships/hyperlink" Target="https://www.synergysportstech.com/Synergy/Sport/Basketball/web/teamsst/Video/QuantifiedTeam2Printable.aspx?iTeamID=2131&amp;iSeasonID=2020&amp;iGameSubTypeID=83&amp;offensive=1&amp;pergame=0" TargetMode="External"/><Relationship Id="rId177" Type="http://schemas.openxmlformats.org/officeDocument/2006/relationships/hyperlink" Target="https://www.synergysportstech.com/Synergy/Sport/Basketball/web/teamsst/Video/QuantifiedTeam2Printable.aspx?iTeamID=983&amp;iSeasonID=2020&amp;iGameSubTypeID=83&amp;offensive=1&amp;pergame=0" TargetMode="External"/><Relationship Id="rId342" Type="http://schemas.openxmlformats.org/officeDocument/2006/relationships/hyperlink" Target="https://www.synergysportstech.com/Synergy/Sport/Basketball/web/teamsst/Video/QuantifiedTeam2Printable.aspx?iTeamID=968&amp;iSeasonID=2020&amp;iGameSubTypeID=83&amp;offensive=0&amp;pergame=0" TargetMode="External"/><Relationship Id="rId384" Type="http://schemas.openxmlformats.org/officeDocument/2006/relationships/hyperlink" Target="https://www.synergysportstech.com/Synergy/Sport/Basketball/web/teamsst/Video/QuantifiedTeam2Printable.aspx?iTeamID=2157&amp;iSeasonID=2020&amp;iGameSubTypeID=83&amp;offensive=0&amp;pergame=0" TargetMode="External"/><Relationship Id="rId591" Type="http://schemas.openxmlformats.org/officeDocument/2006/relationships/hyperlink" Target="https://www.synergysportstech.com/Synergy/Sport/Basketball/web/teamsst/Video/QuantifiedTeam2Printable.aspx?iTeamID=2138&amp;iSeasonID=2020&amp;iGameSubTypeID=83&amp;offensive=1&amp;pergame=0" TargetMode="External"/><Relationship Id="rId605" Type="http://schemas.openxmlformats.org/officeDocument/2006/relationships/hyperlink" Target="https://www.synergysportstech.com/Synergy/Sport/Basketball/web/teamsst/Video/QuantifiedTeam2Printable.aspx?iTeamID=2360&amp;iSeasonID=2020&amp;iGameSubTypeID=83&amp;offensive=1&amp;pergame=0" TargetMode="External"/><Relationship Id="rId202" Type="http://schemas.openxmlformats.org/officeDocument/2006/relationships/hyperlink" Target="https://www.synergysportstech.com/Synergy/Sport/Basketball/web/teamsst/Video/QuantifiedTeam2Printable.aspx?iTeamID=2255&amp;iSeasonID=2020&amp;iGameSubTypeID=83&amp;offensive=0&amp;pergame=0" TargetMode="External"/><Relationship Id="rId244" Type="http://schemas.openxmlformats.org/officeDocument/2006/relationships/hyperlink" Target="https://www.synergysportstech.com/Synergy/Sport/Basketball/web/teamsst/Video/QuantifiedTeam2Printable.aspx?iTeamID=2097&amp;iSeasonID=2020&amp;iGameSubTypeID=83&amp;offensive=0&amp;pergame=0" TargetMode="External"/><Relationship Id="rId647" Type="http://schemas.openxmlformats.org/officeDocument/2006/relationships/hyperlink" Target="https://www.synergysportstech.com/Synergy/Sport/Basketball/web/teamsst/Video/QuantifiedTeam2Printable.aspx?iTeamID=2190&amp;iSeasonID=2020&amp;iGameSubTypeID=83&amp;offensive=1&amp;pergame=0" TargetMode="External"/><Relationship Id="rId39" Type="http://schemas.openxmlformats.org/officeDocument/2006/relationships/hyperlink" Target="https://www.synergysportstech.com/Synergy/Sport/Basketball/web/teamsst/Video/QuantifiedTeam2Printable.aspx?iTeamID=2155&amp;iSeasonID=2020&amp;iGameSubTypeID=83&amp;offensive=1&amp;pergame=0" TargetMode="External"/><Relationship Id="rId286" Type="http://schemas.openxmlformats.org/officeDocument/2006/relationships/hyperlink" Target="https://www.synergysportstech.com/Synergy/Sport/Basketball/web/teamsst/Video/QuantifiedTeam2Printable.aspx?iTeamID=2067&amp;iSeasonID=2020&amp;iGameSubTypeID=83&amp;offensive=0&amp;pergame=0" TargetMode="External"/><Relationship Id="rId451" Type="http://schemas.openxmlformats.org/officeDocument/2006/relationships/hyperlink" Target="https://www.synergysportstech.com/Synergy/Sport/Basketball/web/teamsst/Video/QuantifiedTeam2Printable.aspx?iTeamID=2096&amp;iSeasonID=2020&amp;iGameSubTypeID=83&amp;offensive=1&amp;pergame=0" TargetMode="External"/><Relationship Id="rId493" Type="http://schemas.openxmlformats.org/officeDocument/2006/relationships/hyperlink" Target="https://www.synergysportstech.com/Synergy/Sport/Basketball/web/teamsst/Video/QuantifiedTeam2Printable.aspx?iTeamID=2176&amp;iSeasonID=2020&amp;iGameSubTypeID=83&amp;offensive=1&amp;pergame=0" TargetMode="External"/><Relationship Id="rId507" Type="http://schemas.openxmlformats.org/officeDocument/2006/relationships/hyperlink" Target="https://www.synergysportstech.com/Synergy/Sport/Basketball/web/teamsst/Video/QuantifiedTeam2Printable.aspx?iTeamID=2258&amp;iSeasonID=2020&amp;iGameSubTypeID=83&amp;offensive=1&amp;pergame=0" TargetMode="External"/><Relationship Id="rId549" Type="http://schemas.openxmlformats.org/officeDocument/2006/relationships/hyperlink" Target="https://www.synergysportstech.com/Synergy/Sport/Basketball/web/teamsst/Video/QuantifiedTeam2Printable.aspx?iTeamID=2753&amp;iSeasonID=2020&amp;iGameSubTypeID=83&amp;offensive=1&amp;pergame=0" TargetMode="External"/><Relationship Id="rId50" Type="http://schemas.openxmlformats.org/officeDocument/2006/relationships/hyperlink" Target="https://www.synergysportstech.com/Synergy/Sport/Basketball/web/teamsst/Video/QuantifiedTeam2Printable.aspx?iTeamID=2318&amp;iSeasonID=2020&amp;iGameSubTypeID=83&amp;offensive=0&amp;pergame=0" TargetMode="External"/><Relationship Id="rId104" Type="http://schemas.openxmlformats.org/officeDocument/2006/relationships/hyperlink" Target="https://www.synergysportstech.com/Synergy/Sport/Basketball/web/teamsst/Video/QuantifiedTeam2Printable.aspx?iTeamID=2084&amp;iSeasonID=2020&amp;iGameSubTypeID=83&amp;offensive=0&amp;pergame=0" TargetMode="External"/><Relationship Id="rId146" Type="http://schemas.openxmlformats.org/officeDocument/2006/relationships/hyperlink" Target="https://www.synergysportstech.com/Synergy/Sport/Basketball/web/teamsst/Video/QuantifiedTeam2Printable.aspx?iTeamID=2085&amp;iSeasonID=2020&amp;iGameSubTypeID=83&amp;offensive=0&amp;pergame=0" TargetMode="External"/><Relationship Id="rId188" Type="http://schemas.openxmlformats.org/officeDocument/2006/relationships/hyperlink" Target="https://www.synergysportstech.com/Synergy/Sport/Basketball/web/teamsst/Video/QuantifiedTeam2Printable.aspx?iTeamID=2657&amp;iSeasonID=2020&amp;iGameSubTypeID=83&amp;offensive=0&amp;pergame=0" TargetMode="External"/><Relationship Id="rId311" Type="http://schemas.openxmlformats.org/officeDocument/2006/relationships/hyperlink" Target="https://www.synergysportstech.com/Synergy/Sport/Basketball/web/teamsst/Video/QuantifiedTeam2Printable.aspx?iTeamID=1000&amp;iSeasonID=2020&amp;iGameSubTypeID=83&amp;offensive=1&amp;pergame=0" TargetMode="External"/><Relationship Id="rId353" Type="http://schemas.openxmlformats.org/officeDocument/2006/relationships/hyperlink" Target="https://www.synergysportstech.com/Synergy/Sport/Basketball/web/teamsst/Video/QuantifiedTeam2Printable.aspx?iTeamID=2239&amp;iSeasonID=2020&amp;iGameSubTypeID=83&amp;offensive=1&amp;pergame=0" TargetMode="External"/><Relationship Id="rId395" Type="http://schemas.openxmlformats.org/officeDocument/2006/relationships/hyperlink" Target="https://www.synergysportstech.com/Synergy/Sport/Basketball/web/teamsst/Video/QuantifiedTeam2Printable.aspx?iTeamID=2141&amp;iSeasonID=2020&amp;iGameSubTypeID=83&amp;offensive=1&amp;pergame=0" TargetMode="External"/><Relationship Id="rId409" Type="http://schemas.openxmlformats.org/officeDocument/2006/relationships/hyperlink" Target="https://www.synergysportstech.com/Synergy/Sport/Basketball/web/teamsst/Video/QuantifiedTeam2Printable.aspx?iTeamID=975&amp;iSeasonID=2020&amp;iGameSubTypeID=83&amp;offensive=1&amp;pergame=0" TargetMode="External"/><Relationship Id="rId560" Type="http://schemas.openxmlformats.org/officeDocument/2006/relationships/hyperlink" Target="https://www.synergysportstech.com/Synergy/Sport/Basketball/web/teamsst/Video/QuantifiedTeam2Printable.aspx?iTeamID=2325&amp;iSeasonID=2020&amp;iGameSubTypeID=83&amp;offensive=0&amp;pergame=0" TargetMode="External"/><Relationship Id="rId92" Type="http://schemas.openxmlformats.org/officeDocument/2006/relationships/hyperlink" Target="https://www.synergysportstech.com/Synergy/Sport/Basketball/web/teamsst/Video/QuantifiedTeam2Printable.aspx?iTeamID=979&amp;iSeasonID=2020&amp;iGameSubTypeID=83&amp;offensive=0&amp;pergame=0" TargetMode="External"/><Relationship Id="rId213" Type="http://schemas.openxmlformats.org/officeDocument/2006/relationships/hyperlink" Target="https://www.synergysportstech.com/Synergy/Sport/Basketball/web/teamsst/Video/QuantifiedTeam2Printable.aspx?iTeamID=2094&amp;iSeasonID=2020&amp;iGameSubTypeID=83&amp;offensive=1&amp;pergame=0" TargetMode="External"/><Relationship Id="rId420" Type="http://schemas.openxmlformats.org/officeDocument/2006/relationships/hyperlink" Target="https://www.synergysportstech.com/Synergy/Sport/Basketball/web/teamsst/Video/QuantifiedTeam2Printable.aspx?iTeamID=2225&amp;iSeasonID=2020&amp;iGameSubTypeID=83&amp;offensive=0&amp;pergame=0" TargetMode="External"/><Relationship Id="rId616" Type="http://schemas.openxmlformats.org/officeDocument/2006/relationships/hyperlink" Target="https://www.synergysportstech.com/Synergy/Sport/Basketball/web/teamsst/Video/QuantifiedTeam2Printable.aspx?iTeamID=2179&amp;iSeasonID=2020&amp;iGameSubTypeID=83&amp;offensive=0&amp;pergame=0" TargetMode="External"/><Relationship Id="rId658" Type="http://schemas.openxmlformats.org/officeDocument/2006/relationships/hyperlink" Target="https://www.synergysportstech.com/Synergy/Sport/Basketball/web/teamsst/Video/QuantifiedTeam2Printable.aspx?iTeamID=2196&amp;iSeasonID=2020&amp;iGameSubTypeID=83&amp;offensive=0&amp;pergame=0" TargetMode="External"/><Relationship Id="rId255" Type="http://schemas.openxmlformats.org/officeDocument/2006/relationships/hyperlink" Target="https://www.synergysportstech.com/Synergy/Sport/Basketball/web/teamsst/Video/QuantifiedTeam2Printable.aspx?iTeamID=2322&amp;iSeasonID=2020&amp;iGameSubTypeID=83&amp;offensive=1&amp;pergame=0" TargetMode="External"/><Relationship Id="rId297" Type="http://schemas.openxmlformats.org/officeDocument/2006/relationships/hyperlink" Target="https://www.synergysportstech.com/Synergy/Sport/Basketball/web/teamsst/Video/QuantifiedTeam2Printable.aspx?iTeamID=2135&amp;iSeasonID=2020&amp;iGameSubTypeID=83&amp;offensive=1&amp;pergame=0" TargetMode="External"/><Relationship Id="rId462" Type="http://schemas.openxmlformats.org/officeDocument/2006/relationships/hyperlink" Target="https://www.synergysportstech.com/Synergy/Sport/Basketball/web/teamsst/Video/QuantifiedTeam2Printable.aspx?iTeamID=2331&amp;iSeasonID=2020&amp;iGameSubTypeID=83&amp;offensive=0&amp;pergame=0" TargetMode="External"/><Relationship Id="rId518" Type="http://schemas.openxmlformats.org/officeDocument/2006/relationships/hyperlink" Target="https://www.synergysportstech.com/Synergy/Sport/Basketball/web/teamsst/Video/QuantifiedTeam2Printable.aspx?iTeamID=994&amp;iSeasonID=2020&amp;iGameSubTypeID=83&amp;offensive=0&amp;pergame=0" TargetMode="External"/><Relationship Id="rId115" Type="http://schemas.openxmlformats.org/officeDocument/2006/relationships/hyperlink" Target="https://www.synergysportstech.com/Synergy/Sport/Basketball/web/teamsst/Video/QuantifiedTeam2Printable.aspx?iTeamID=2215&amp;iSeasonID=2020&amp;iGameSubTypeID=83&amp;offensive=1&amp;pergame=0" TargetMode="External"/><Relationship Id="rId157" Type="http://schemas.openxmlformats.org/officeDocument/2006/relationships/hyperlink" Target="https://www.synergysportstech.com/Synergy/Sport/Basketball/web/teamsst/Video/QuantifiedTeam2Printable.aspx?iTeamID=2273&amp;iSeasonID=2020&amp;iGameSubTypeID=83&amp;offensive=1&amp;pergame=0" TargetMode="External"/><Relationship Id="rId322" Type="http://schemas.openxmlformats.org/officeDocument/2006/relationships/hyperlink" Target="https://www.synergysportstech.com/Synergy/Sport/Basketball/web/teamsst/Video/QuantifiedTeam2Printable.aspx?iTeamID=2296&amp;iSeasonID=2020&amp;iGameSubTypeID=83&amp;offensive=0&amp;pergame=0" TargetMode="External"/><Relationship Id="rId364" Type="http://schemas.openxmlformats.org/officeDocument/2006/relationships/hyperlink" Target="https://www.synergysportstech.com/Synergy/Sport/Basketball/web/teamsst/Video/QuantifiedTeam2Printable.aspx?iTeamID=2755&amp;iSeasonID=2020&amp;iGameSubTypeID=83&amp;offensive=0&amp;pergame=0" TargetMode="External"/><Relationship Id="rId61" Type="http://schemas.openxmlformats.org/officeDocument/2006/relationships/hyperlink" Target="https://www.synergysportstech.com/Synergy/Sport/Basketball/web/teamsst/Video/QuantifiedTeam2Printable.aspx?iTeamID=2081&amp;iSeasonID=2020&amp;iGameSubTypeID=83&amp;offensive=1&amp;pergame=0" TargetMode="External"/><Relationship Id="rId199" Type="http://schemas.openxmlformats.org/officeDocument/2006/relationships/hyperlink" Target="https://www.synergysportstech.com/Synergy/Sport/Basketball/web/teamsst/Video/QuantifiedTeam2Printable.aspx?iTeamID=2087&amp;iSeasonID=2020&amp;iGameSubTypeID=83&amp;offensive=1&amp;pergame=0" TargetMode="External"/><Relationship Id="rId571" Type="http://schemas.openxmlformats.org/officeDocument/2006/relationships/hyperlink" Target="https://www.synergysportstech.com/Synergy/Sport/Basketball/web/teamsst/Video/QuantifiedTeam2Printable.aspx?iTeamID=971&amp;iSeasonID=2020&amp;iGameSubTypeID=83&amp;offensive=1&amp;pergame=0" TargetMode="External"/><Relationship Id="rId627" Type="http://schemas.openxmlformats.org/officeDocument/2006/relationships/hyperlink" Target="https://www.synergysportstech.com/Synergy/Sport/Basketball/web/teamsst/Video/QuantifiedTeam2Printable.aspx?iTeamID=982&amp;iSeasonID=2020&amp;iGameSubTypeID=83&amp;offensive=1&amp;pergame=0" TargetMode="External"/><Relationship Id="rId669" Type="http://schemas.openxmlformats.org/officeDocument/2006/relationships/hyperlink" Target="https://www.synergysportstech.com/Synergy/Sport/Basketball/web/teamsst/Video/QuantifiedTeam2Printable.aspx?iTeamID=2168&amp;iSeasonID=2020&amp;iGameSubTypeID=83&amp;offensive=1&amp;pergame=0" TargetMode="External"/><Relationship Id="rId19" Type="http://schemas.openxmlformats.org/officeDocument/2006/relationships/hyperlink" Target="https://www.synergysportstech.com/Synergy/Sport/Basketball/web/teamsst/Video/QuantifiedTeam2Printable.aspx?iTeamID=2261&amp;iSeasonID=2020&amp;iGameSubTypeID=83&amp;offensive=1&amp;pergame=0" TargetMode="External"/><Relationship Id="rId224" Type="http://schemas.openxmlformats.org/officeDocument/2006/relationships/hyperlink" Target="https://www.synergysportstech.com/Synergy/Sport/Basketball/web/teamsst/Video/QuantifiedTeam2Printable.aspx?iTeamID=1329&amp;iSeasonID=2020&amp;iGameSubTypeID=83&amp;offensive=0&amp;pergame=0" TargetMode="External"/><Relationship Id="rId266" Type="http://schemas.openxmlformats.org/officeDocument/2006/relationships/hyperlink" Target="https://www.synergysportstech.com/Synergy/Sport/Basketball/web/teamsst/Video/QuantifiedTeam2Printable.aspx?iTeamID=2108&amp;iSeasonID=2020&amp;iGameSubTypeID=83&amp;offensive=0&amp;pergame=0" TargetMode="External"/><Relationship Id="rId431" Type="http://schemas.openxmlformats.org/officeDocument/2006/relationships/hyperlink" Target="https://www.synergysportstech.com/Synergy/Sport/Basketball/web/teamsst/Video/QuantifiedTeam2Printable.aspx?iTeamID=2124&amp;iSeasonID=2020&amp;iGameSubTypeID=83&amp;offensive=1&amp;pergame=0" TargetMode="External"/><Relationship Id="rId473" Type="http://schemas.openxmlformats.org/officeDocument/2006/relationships/hyperlink" Target="https://www.synergysportstech.com/Synergy/Sport/Basketball/web/teamsst/Video/QuantifiedTeam2Printable.aspx?iTeamID=2078&amp;iSeasonID=2020&amp;iGameSubTypeID=83&amp;offensive=1&amp;pergame=0" TargetMode="External"/><Relationship Id="rId529" Type="http://schemas.openxmlformats.org/officeDocument/2006/relationships/hyperlink" Target="https://www.synergysportstech.com/Synergy/Sport/Basketball/web/teamsst/Video/QuantifiedTeam2Printable.aspx?iTeamID=2372&amp;iSeasonID=2020&amp;iGameSubTypeID=83&amp;offensive=1&amp;pergame=0" TargetMode="External"/><Relationship Id="rId680" Type="http://schemas.openxmlformats.org/officeDocument/2006/relationships/hyperlink" Target="https://www.synergysportstech.com/Synergy/Sport/Basketball/web/teamsst/Video/QuantifiedTeam2Printable.aspx?iTeamID=2117&amp;iSeasonID=2020&amp;iGameSubTypeID=83&amp;offensive=0&amp;pergame=0" TargetMode="External"/><Relationship Id="rId30" Type="http://schemas.openxmlformats.org/officeDocument/2006/relationships/hyperlink" Target="https://www.synergysportstech.com/Synergy/Sport/Basketball/web/teamsst/Video/QuantifiedTeam2Printable.aspx?iTeamID=2242&amp;iSeasonID=2020&amp;iGameSubTypeID=83&amp;offensive=0&amp;pergame=0" TargetMode="External"/><Relationship Id="rId126" Type="http://schemas.openxmlformats.org/officeDocument/2006/relationships/hyperlink" Target="https://www.synergysportstech.com/Synergy/Sport/Basketball/web/teamsst/Video/QuantifiedTeam2Printable.aspx?iTeamID=2291&amp;iSeasonID=2020&amp;iGameSubTypeID=83&amp;offensive=0&amp;pergame=0" TargetMode="External"/><Relationship Id="rId168" Type="http://schemas.openxmlformats.org/officeDocument/2006/relationships/hyperlink" Target="https://www.synergysportstech.com/Synergy/Sport/Basketball/web/teamsst/Video/QuantifiedTeam2Printable.aspx?iTeamID=998&amp;iSeasonID=2020&amp;iGameSubTypeID=83&amp;offensive=0&amp;pergame=0" TargetMode="External"/><Relationship Id="rId333" Type="http://schemas.openxmlformats.org/officeDocument/2006/relationships/hyperlink" Target="https://www.synergysportstech.com/Synergy/Sport/Basketball/web/teamsst/Video/QuantifiedTeam2Printable.aspx?iTeamID=2147&amp;iSeasonID=2020&amp;iGameSubTypeID=83&amp;offensive=1&amp;pergame=0" TargetMode="External"/><Relationship Id="rId540" Type="http://schemas.openxmlformats.org/officeDocument/2006/relationships/hyperlink" Target="https://www.synergysportstech.com/Synergy/Sport/Basketball/web/teamsst/Video/QuantifiedTeam2Printable.aspx?iTeamID=2209&amp;iSeasonID=2020&amp;iGameSubTypeID=83&amp;offensive=0&amp;pergame=0" TargetMode="External"/><Relationship Id="rId72" Type="http://schemas.openxmlformats.org/officeDocument/2006/relationships/hyperlink" Target="https://www.synergysportstech.com/Synergy/Sport/Basketball/web/teamsst/Video/QuantifiedTeam2Printable.aspx?iTeamID=2174&amp;iSeasonID=2020&amp;iGameSubTypeID=83&amp;offensive=0&amp;pergame=0" TargetMode="External"/><Relationship Id="rId375" Type="http://schemas.openxmlformats.org/officeDocument/2006/relationships/hyperlink" Target="https://www.synergysportstech.com/Synergy/Sport/Basketball/web/teamsst/Video/QuantifiedTeam2Printable.aspx?iTeamID=2170&amp;iSeasonID=2020&amp;iGameSubTypeID=83&amp;offensive=1&amp;pergame=0" TargetMode="External"/><Relationship Id="rId582" Type="http://schemas.openxmlformats.org/officeDocument/2006/relationships/hyperlink" Target="https://www.synergysportstech.com/Synergy/Sport/Basketball/web/teamsst/Video/QuantifiedTeam2Printable.aspx?iTeamID=2132&amp;iSeasonID=2020&amp;iGameSubTypeID=83&amp;offensive=0&amp;pergame=0" TargetMode="External"/><Relationship Id="rId638" Type="http://schemas.openxmlformats.org/officeDocument/2006/relationships/hyperlink" Target="https://www.synergysportstech.com/Synergy/Sport/Basketball/web/teamsst/Video/QuantifiedTeam2Printable.aspx?iTeamID=2366&amp;iSeasonID=2020&amp;iGameSubTypeID=83&amp;offensive=0&amp;pergame=0" TargetMode="External"/><Relationship Id="rId3" Type="http://schemas.openxmlformats.org/officeDocument/2006/relationships/hyperlink" Target="https://www.synergysportstech.com/Synergy/Sport/Basketball/web/teamsst/Video/QuantifiedTeam2Printable.aspx?iTeamID=996&amp;iSeasonID=2020&amp;iGameSubTypeID=83&amp;offensive=1&amp;pergame=0" TargetMode="External"/><Relationship Id="rId235" Type="http://schemas.openxmlformats.org/officeDocument/2006/relationships/hyperlink" Target="https://www.synergysportstech.com/Synergy/Sport/Basketball/web/teamsst/Video/QuantifiedTeam2Printable.aspx?iTeamID=2154&amp;iSeasonID=2020&amp;iGameSubTypeID=83&amp;offensive=1&amp;pergame=0" TargetMode="External"/><Relationship Id="rId277" Type="http://schemas.openxmlformats.org/officeDocument/2006/relationships/hyperlink" Target="https://www.synergysportstech.com/Synergy/Sport/Basketball/web/teamsst/Video/QuantifiedTeam2Printable.aspx?iTeamID=3138&amp;iSeasonID=2020&amp;iGameSubTypeID=83&amp;offensive=1&amp;pergame=0" TargetMode="External"/><Relationship Id="rId400" Type="http://schemas.openxmlformats.org/officeDocument/2006/relationships/hyperlink" Target="https://www.synergysportstech.com/Synergy/Sport/Basketball/web/teamsst/Video/QuantifiedTeam2Printable.aspx?iTeamID=1318&amp;iSeasonID=2020&amp;iGameSubTypeID=83&amp;offensive=0&amp;pergame=0" TargetMode="External"/><Relationship Id="rId442" Type="http://schemas.openxmlformats.org/officeDocument/2006/relationships/hyperlink" Target="https://www.synergysportstech.com/Synergy/Sport/Basketball/web/teamsst/Video/QuantifiedTeam2Printable.aspx?iTeamID=2062&amp;iSeasonID=2020&amp;iGameSubTypeID=83&amp;offensive=0&amp;pergame=0" TargetMode="External"/><Relationship Id="rId484" Type="http://schemas.openxmlformats.org/officeDocument/2006/relationships/hyperlink" Target="https://www.synergysportstech.com/Synergy/Sport/Basketball/web/teamsst/Video/QuantifiedTeam2Printable.aspx?iTeamID=2155&amp;iSeasonID=2020&amp;iGameSubTypeID=83&amp;offensive=0&amp;pergame=0" TargetMode="External"/><Relationship Id="rId137" Type="http://schemas.openxmlformats.org/officeDocument/2006/relationships/hyperlink" Target="https://www.synergysportstech.com/Synergy/Sport/Basketball/web/teamsst/Video/QuantifiedTeam2Printable.aspx?iTeamID=2218&amp;iSeasonID=2020&amp;iGameSubTypeID=83&amp;offensive=1&amp;pergame=0" TargetMode="External"/><Relationship Id="rId302" Type="http://schemas.openxmlformats.org/officeDocument/2006/relationships/hyperlink" Target="https://www.synergysportstech.com/Synergy/Sport/Basketball/web/teamsst/Video/QuantifiedTeam2Printable.aspx?iTeamID=2246&amp;iSeasonID=2020&amp;iGameSubTypeID=83&amp;offensive=0&amp;pergame=0" TargetMode="External"/><Relationship Id="rId344" Type="http://schemas.openxmlformats.org/officeDocument/2006/relationships/hyperlink" Target="https://www.synergysportstech.com/Synergy/Sport/Basketball/web/teamsst/Video/QuantifiedTeam2Printable.aspx?iTeamID=2139&amp;iSeasonID=2020&amp;iGameSubTypeID=83&amp;offensive=0&amp;pergame=0" TargetMode="External"/><Relationship Id="rId41" Type="http://schemas.openxmlformats.org/officeDocument/2006/relationships/hyperlink" Target="https://www.synergysportstech.com/Synergy/Sport/Basketball/web/teamsst/Video/QuantifiedTeam2Printable.aspx?iTeamID=2277&amp;iSeasonID=2020&amp;iGameSubTypeID=83&amp;offensive=1&amp;pergame=0" TargetMode="External"/><Relationship Id="rId83" Type="http://schemas.openxmlformats.org/officeDocument/2006/relationships/hyperlink" Target="https://www.synergysportstech.com/Synergy/Sport/Basketball/web/teamsst/Video/QuantifiedTeam2Printable.aspx?iTeamID=2197&amp;iSeasonID=2020&amp;iGameSubTypeID=83&amp;offensive=1&amp;pergame=0" TargetMode="External"/><Relationship Id="rId179" Type="http://schemas.openxmlformats.org/officeDocument/2006/relationships/hyperlink" Target="https://www.synergysportstech.com/Synergy/Sport/Basketball/web/teamsst/Video/QuantifiedTeam2Printable.aspx?iTeamID=2069&amp;iSeasonID=2020&amp;iGameSubTypeID=83&amp;offensive=1&amp;pergame=0" TargetMode="External"/><Relationship Id="rId386" Type="http://schemas.openxmlformats.org/officeDocument/2006/relationships/hyperlink" Target="https://www.synergysportstech.com/Synergy/Sport/Basketball/web/teamsst/Video/QuantifiedTeam2Printable.aspx?iTeamID=2114&amp;iSeasonID=2020&amp;iGameSubTypeID=83&amp;offensive=0&amp;pergame=0" TargetMode="External"/><Relationship Id="rId551" Type="http://schemas.openxmlformats.org/officeDocument/2006/relationships/hyperlink" Target="https://www.synergysportstech.com/Synergy/Sport/Basketball/web/teamsst/Video/QuantifiedTeam2Printable.aspx?iTeamID=2404&amp;iSeasonID=2020&amp;iGameSubTypeID=83&amp;offensive=1&amp;pergame=0" TargetMode="External"/><Relationship Id="rId593" Type="http://schemas.openxmlformats.org/officeDocument/2006/relationships/hyperlink" Target="https://www.synergysportstech.com/Synergy/Sport/Basketball/web/teamsst/Video/QuantifiedTeam2Printable.aspx?iTeamID=2145&amp;iSeasonID=2020&amp;iGameSubTypeID=83&amp;offensive=1&amp;pergame=0" TargetMode="External"/><Relationship Id="rId607" Type="http://schemas.openxmlformats.org/officeDocument/2006/relationships/hyperlink" Target="https://www.synergysportstech.com/Synergy/Sport/Basketball/web/teamsst/Video/QuantifiedTeam2Printable.aspx?iTeamID=2071&amp;iSeasonID=2020&amp;iGameSubTypeID=83&amp;offensive=1&amp;pergame=0" TargetMode="External"/><Relationship Id="rId649" Type="http://schemas.openxmlformats.org/officeDocument/2006/relationships/hyperlink" Target="https://www.synergysportstech.com/Synergy/Sport/Basketball/web/teamsst/Video/QuantifiedTeam2Printable.aspx?iTeamID=986&amp;iSeasonID=2020&amp;iGameSubTypeID=83&amp;offensive=1&amp;pergame=0" TargetMode="External"/><Relationship Id="rId190" Type="http://schemas.openxmlformats.org/officeDocument/2006/relationships/hyperlink" Target="https://www.synergysportstech.com/Synergy/Sport/Basketball/web/teamsst/Video/QuantifiedTeam2Printable.aspx?iTeamID=2188&amp;iSeasonID=2020&amp;iGameSubTypeID=83&amp;offensive=0&amp;pergame=0" TargetMode="External"/><Relationship Id="rId204" Type="http://schemas.openxmlformats.org/officeDocument/2006/relationships/hyperlink" Target="https://www.synergysportstech.com/Synergy/Sport/Basketball/web/teamsst/Video/QuantifiedTeam2Printable.aspx?iTeamID=2181&amp;iSeasonID=2020&amp;iGameSubTypeID=83&amp;offensive=0&amp;pergame=0" TargetMode="External"/><Relationship Id="rId246" Type="http://schemas.openxmlformats.org/officeDocument/2006/relationships/hyperlink" Target="https://www.synergysportstech.com/Synergy/Sport/Basketball/web/teamsst/Video/QuantifiedTeam2Printable.aspx?iTeamID=2314&amp;iSeasonID=2020&amp;iGameSubTypeID=83&amp;offensive=0&amp;pergame=0" TargetMode="External"/><Relationship Id="rId288" Type="http://schemas.openxmlformats.org/officeDocument/2006/relationships/hyperlink" Target="https://www.synergysportstech.com/Synergy/Sport/Basketball/web/teamsst/Video/QuantifiedTeam2Printable.aspx?iTeamID=2392&amp;iSeasonID=2020&amp;iGameSubTypeID=83&amp;offensive=0&amp;pergame=0" TargetMode="External"/><Relationship Id="rId411" Type="http://schemas.openxmlformats.org/officeDocument/2006/relationships/hyperlink" Target="https://www.synergysportstech.com/Synergy/Sport/Basketball/web/teamsst/Video/QuantifiedTeam2Printable.aspx?iTeamID=2336&amp;iSeasonID=2020&amp;iGameSubTypeID=83&amp;offensive=1&amp;pergame=0" TargetMode="External"/><Relationship Id="rId453" Type="http://schemas.openxmlformats.org/officeDocument/2006/relationships/hyperlink" Target="https://www.synergysportstech.com/Synergy/Sport/Basketball/web/teamsst/Video/QuantifiedTeam2Printable.aspx?iTeamID=2228&amp;iSeasonID=2020&amp;iGameSubTypeID=83&amp;offensive=1&amp;pergame=0" TargetMode="External"/><Relationship Id="rId509" Type="http://schemas.openxmlformats.org/officeDocument/2006/relationships/hyperlink" Target="https://www.synergysportstech.com/Synergy/Sport/Basketball/web/teamsst/Video/QuantifiedTeam2Printable.aspx?iTeamID=2755&amp;iSeasonID=2020&amp;iGameSubTypeID=83&amp;offensive=1&amp;pergame=0" TargetMode="External"/><Relationship Id="rId660" Type="http://schemas.openxmlformats.org/officeDocument/2006/relationships/hyperlink" Target="https://www.synergysportstech.com/Synergy/Sport/Basketball/web/teamsst/Video/QuantifiedTeam2Printable.aspx?iTeamID=970&amp;iSeasonID=2020&amp;iGameSubTypeID=83&amp;offensive=0&amp;pergame=0" TargetMode="External"/><Relationship Id="rId106" Type="http://schemas.openxmlformats.org/officeDocument/2006/relationships/hyperlink" Target="https://www.synergysportstech.com/Synergy/Sport/Basketball/web/teamsst/Video/QuantifiedTeam2Printable.aspx?iTeamID=2305&amp;iSeasonID=2020&amp;iGameSubTypeID=83&amp;offensive=0&amp;pergame=0" TargetMode="External"/><Relationship Id="rId313" Type="http://schemas.openxmlformats.org/officeDocument/2006/relationships/hyperlink" Target="https://www.synergysportstech.com/Synergy/Sport/Basketball/web/teamsst/Video/QuantifiedTeam2Printable.aspx?iTeamID=2198&amp;iSeasonID=2020&amp;iGameSubTypeID=83&amp;offensive=1&amp;pergame=0" TargetMode="External"/><Relationship Id="rId495" Type="http://schemas.openxmlformats.org/officeDocument/2006/relationships/hyperlink" Target="https://www.synergysportstech.com/Synergy/Sport/Basketball/web/teamsst/Video/QuantifiedTeam2Printable.aspx?iTeamID=2329&amp;iSeasonID=2020&amp;iGameSubTypeID=83&amp;offensive=1&amp;pergame=0" TargetMode="External"/><Relationship Id="rId10" Type="http://schemas.openxmlformats.org/officeDocument/2006/relationships/hyperlink" Target="https://www.synergysportstech.com/Synergy/Sport/Basketball/web/teamsst/Video/QuantifiedTeam2Printable.aspx?iTeamID=2430&amp;iSeasonID=2020&amp;iGameSubTypeID=83&amp;offensive=0&amp;pergame=0" TargetMode="External"/><Relationship Id="rId52" Type="http://schemas.openxmlformats.org/officeDocument/2006/relationships/hyperlink" Target="https://www.synergysportstech.com/Synergy/Sport/Basketball/web/teamsst/Video/QuantifiedTeam2Printable.aspx?iTeamID=2184&amp;iSeasonID=2020&amp;iGameSubTypeID=83&amp;offensive=0&amp;pergame=0" TargetMode="External"/><Relationship Id="rId94" Type="http://schemas.openxmlformats.org/officeDocument/2006/relationships/hyperlink" Target="https://www.synergysportstech.com/Synergy/Sport/Basketball/web/teamsst/Video/QuantifiedTeam2Printable.aspx?iTeamID=2278&amp;iSeasonID=2020&amp;iGameSubTypeID=83&amp;offensive=0&amp;pergame=0" TargetMode="External"/><Relationship Id="rId148" Type="http://schemas.openxmlformats.org/officeDocument/2006/relationships/hyperlink" Target="https://www.synergysportstech.com/Synergy/Sport/Basketball/web/teamsst/Video/QuantifiedTeam2Printable.aspx?iTeamID=965&amp;iSeasonID=2020&amp;iGameSubTypeID=83&amp;offensive=0&amp;pergame=0" TargetMode="External"/><Relationship Id="rId355" Type="http://schemas.openxmlformats.org/officeDocument/2006/relationships/hyperlink" Target="https://www.synergysportstech.com/Synergy/Sport/Basketball/web/teamsst/Video/QuantifiedTeam2Printable.aspx?iTeamID=2075&amp;iSeasonID=2020&amp;iGameSubTypeID=83&amp;offensive=1&amp;pergame=0" TargetMode="External"/><Relationship Id="rId397" Type="http://schemas.openxmlformats.org/officeDocument/2006/relationships/hyperlink" Target="https://www.synergysportstech.com/Synergy/Sport/Basketball/web/teamsst/Video/QuantifiedTeam2Printable.aspx?iTeamID=2144&amp;iSeasonID=2020&amp;iGameSubTypeID=83&amp;offensive=1&amp;pergame=0" TargetMode="External"/><Relationship Id="rId520" Type="http://schemas.openxmlformats.org/officeDocument/2006/relationships/hyperlink" Target="https://www.synergysportstech.com/Synergy/Sport/Basketball/web/teamsst/Video/QuantifiedTeam2Printable.aspx?iTeamID=2356&amp;iSeasonID=2020&amp;iGameSubTypeID=83&amp;offensive=0&amp;pergame=0" TargetMode="External"/><Relationship Id="rId562" Type="http://schemas.openxmlformats.org/officeDocument/2006/relationships/hyperlink" Target="https://www.synergysportstech.com/Synergy/Sport/Basketball/web/teamsst/Video/QuantifiedTeam2Printable.aspx?iTeamID=2364&amp;iSeasonID=2020&amp;iGameSubTypeID=83&amp;offensive=0&amp;pergame=0" TargetMode="External"/><Relationship Id="rId618" Type="http://schemas.openxmlformats.org/officeDocument/2006/relationships/hyperlink" Target="https://www.synergysportstech.com/Synergy/Sport/Basketball/web/teamsst/Video/QuantifiedTeam2Printable.aspx?iTeamID=2116&amp;iSeasonID=2020&amp;iGameSubTypeID=83&amp;offensive=0&amp;pergame=0" TargetMode="External"/><Relationship Id="rId215" Type="http://schemas.openxmlformats.org/officeDocument/2006/relationships/hyperlink" Target="https://www.synergysportstech.com/Synergy/Sport/Basketball/web/teamsst/Video/QuantifiedTeam2Printable.aspx?iTeamID=2375&amp;iSeasonID=2020&amp;iGameSubTypeID=83&amp;offensive=1&amp;pergame=0" TargetMode="External"/><Relationship Id="rId257" Type="http://schemas.openxmlformats.org/officeDocument/2006/relationships/hyperlink" Target="https://www.synergysportstech.com/Synergy/Sport/Basketball/web/teamsst/Video/QuantifiedTeam2Printable.aspx?iTeamID=2361&amp;iSeasonID=2020&amp;iGameSubTypeID=83&amp;offensive=1&amp;pergame=0" TargetMode="External"/><Relationship Id="rId422" Type="http://schemas.openxmlformats.org/officeDocument/2006/relationships/hyperlink" Target="https://www.synergysportstech.com/Synergy/Sport/Basketball/web/teamsst/Video/QuantifiedTeam2Printable.aspx?iTeamID=985&amp;iSeasonID=2020&amp;iGameSubTypeID=83&amp;offensive=0&amp;pergame=0" TargetMode="External"/><Relationship Id="rId464" Type="http://schemas.openxmlformats.org/officeDocument/2006/relationships/hyperlink" Target="https://www.synergysportstech.com/Synergy/Sport/Basketball/web/teamsst/Video/QuantifiedTeam2Printable.aspx?iTeamID=2256&amp;iSeasonID=2020&amp;iGameSubTypeID=83&amp;offensive=0&amp;pergame=0" TargetMode="External"/><Relationship Id="rId299" Type="http://schemas.openxmlformats.org/officeDocument/2006/relationships/hyperlink" Target="https://www.synergysportstech.com/Synergy/Sport/Basketball/web/teamsst/Video/QuantifiedTeam2Printable.aspx?iTeamID=2196&amp;iSeasonID=2020&amp;iGameSubTypeID=83&amp;offensive=1&amp;pergame=0" TargetMode="External"/><Relationship Id="rId63" Type="http://schemas.openxmlformats.org/officeDocument/2006/relationships/hyperlink" Target="https://www.synergysportstech.com/Synergy/Sport/Basketball/web/teamsst/Video/QuantifiedTeam2Printable.aspx?iTeamID=2382&amp;iSeasonID=2020&amp;iGameSubTypeID=83&amp;offensive=1&amp;pergame=0" TargetMode="External"/><Relationship Id="rId159" Type="http://schemas.openxmlformats.org/officeDocument/2006/relationships/hyperlink" Target="https://www.synergysportstech.com/Synergy/Sport/Basketball/web/teamsst/Video/QuantifiedTeam2Printable.aspx?iTeamID=2318&amp;iSeasonID=2020&amp;iGameSubTypeID=83&amp;offensive=1&amp;pergame=0" TargetMode="External"/><Relationship Id="rId366" Type="http://schemas.openxmlformats.org/officeDocument/2006/relationships/hyperlink" Target="https://www.synergysportstech.com/Synergy/Sport/Basketball/web/teamsst/Video/QuantifiedTeam2Printable.aspx?iTeamID=2105&amp;iSeasonID=2020&amp;iGameSubTypeID=83&amp;offensive=0&amp;pergame=0" TargetMode="External"/><Relationship Id="rId573" Type="http://schemas.openxmlformats.org/officeDocument/2006/relationships/hyperlink" Target="https://www.synergysportstech.com/Synergy/Sport/Basketball/web/teamsst/Video/QuantifiedTeam2Printable.aspx?iTeamID=2073&amp;iSeasonID=2020&amp;iGameSubTypeID=83&amp;offensive=1&amp;pergame=0" TargetMode="External"/><Relationship Id="rId226" Type="http://schemas.openxmlformats.org/officeDocument/2006/relationships/hyperlink" Target="https://www.synergysportstech.com/Synergy/Sport/Basketball/web/teamsst/Video/QuantifiedTeam2Printable.aspx?iTeamID=2138&amp;iSeasonID=2020&amp;iGameSubTypeID=83&amp;offensive=0&amp;pergame=0" TargetMode="External"/><Relationship Id="rId433" Type="http://schemas.openxmlformats.org/officeDocument/2006/relationships/hyperlink" Target="https://www.synergysportstech.com/Synergy/Sport/Basketball/web/teamsst/Video/QuantifiedTeam2Printable.aspx?iTeamID=2219&amp;iSeasonID=2020&amp;iGameSubTypeID=83&amp;offensive=1&amp;pergame=0" TargetMode="External"/><Relationship Id="rId640" Type="http://schemas.openxmlformats.org/officeDocument/2006/relationships/hyperlink" Target="https://www.synergysportstech.com/Synergy/Sport/Basketball/web/teamsst/Video/QuantifiedTeam2Printable.aspx?iTeamID=2111&amp;iSeasonID=2020&amp;iGameSubTypeID=83&amp;offensive=0&amp;pergame=0" TargetMode="External"/><Relationship Id="rId74" Type="http://schemas.openxmlformats.org/officeDocument/2006/relationships/hyperlink" Target="https://www.synergysportstech.com/Synergy/Sport/Basketball/web/teamsst/Video/QuantifiedTeam2Printable.aspx?iTeamID=2154&amp;iSeasonID=2020&amp;iGameSubTypeID=83&amp;offensive=0&amp;pergame=0" TargetMode="External"/><Relationship Id="rId377" Type="http://schemas.openxmlformats.org/officeDocument/2006/relationships/hyperlink" Target="https://www.synergysportstech.com/Synergy/Sport/Basketball/web/teamsst/Video/QuantifiedTeam2Printable.aspx?iTeamID=2331&amp;iSeasonID=2020&amp;iGameSubTypeID=83&amp;offensive=1&amp;pergame=0" TargetMode="External"/><Relationship Id="rId500" Type="http://schemas.openxmlformats.org/officeDocument/2006/relationships/hyperlink" Target="https://www.synergysportstech.com/Synergy/Sport/Basketball/web/teamsst/Video/QuantifiedTeam2Printable.aspx?iTeamID=2063&amp;iSeasonID=2020&amp;iGameSubTypeID=83&amp;offensive=0&amp;pergame=0" TargetMode="External"/><Relationship Id="rId584" Type="http://schemas.openxmlformats.org/officeDocument/2006/relationships/hyperlink" Target="https://www.synergysportstech.com/Synergy/Sport/Basketball/web/teamsst/Video/QuantifiedTeam2Printable.aspx?iTeamID=2065&amp;iSeasonID=2020&amp;iGameSubTypeID=83&amp;offensive=0&amp;pergame=0" TargetMode="External"/><Relationship Id="rId5" Type="http://schemas.openxmlformats.org/officeDocument/2006/relationships/hyperlink" Target="https://www.synergysportstech.com/Synergy/Sport/Basketball/web/teamsst/Video/QuantifiedTeam2Printable.aspx?iTeamID=2074&amp;iSeasonID=2020&amp;iGameSubTypeID=83&amp;offensive=1&amp;pergame=0" TargetMode="External"/><Relationship Id="rId237" Type="http://schemas.openxmlformats.org/officeDocument/2006/relationships/hyperlink" Target="https://www.synergysportstech.com/Synergy/Sport/Basketball/web/teamsst/Video/QuantifiedTeam2Printable.aspx?iTeamID=2285&amp;iSeasonID=2020&amp;iGameSubTypeID=83&amp;offensive=1&amp;pergame=0" TargetMode="External"/><Relationship Id="rId444" Type="http://schemas.openxmlformats.org/officeDocument/2006/relationships/hyperlink" Target="https://www.synergysportstech.com/Synergy/Sport/Basketball/web/teamsst/Video/QuantifiedTeam2Printable.aspx?iTeamID=2389&amp;iSeasonID=2020&amp;iGameSubTypeID=83&amp;offensive=0&amp;pergame=0" TargetMode="External"/><Relationship Id="rId651" Type="http://schemas.openxmlformats.org/officeDocument/2006/relationships/hyperlink" Target="https://www.synergysportstech.com/Synergy/Sport/Basketball/web/teamsst/Video/QuantifiedTeam2Printable.aspx?iTeamID=1329&amp;iSeasonID=2020&amp;iGameSubTypeID=83&amp;offensive=1&amp;pergame=0" TargetMode="External"/><Relationship Id="rId290" Type="http://schemas.openxmlformats.org/officeDocument/2006/relationships/hyperlink" Target="https://www.synergysportstech.com/Synergy/Sport/Basketball/web/teamsst/Video/QuantifiedTeam2Printable.aspx?iTeamID=2342&amp;iSeasonID=2020&amp;iGameSubTypeID=83&amp;offensive=0&amp;pergame=0" TargetMode="External"/><Relationship Id="rId304" Type="http://schemas.openxmlformats.org/officeDocument/2006/relationships/hyperlink" Target="https://www.synergysportstech.com/Synergy/Sport/Basketball/web/teamsst/Video/QuantifiedTeam2Printable.aspx?iTeamID=2353&amp;iSeasonID=2020&amp;iGameSubTypeID=83&amp;offensive=0&amp;pergame=0" TargetMode="External"/><Relationship Id="rId388" Type="http://schemas.openxmlformats.org/officeDocument/2006/relationships/hyperlink" Target="https://www.synergysportstech.com/Synergy/Sport/Basketball/web/teamsst/Video/QuantifiedTeam2Printable.aspx?iTeamID=973&amp;iSeasonID=2020&amp;iGameSubTypeID=83&amp;offensive=0&amp;pergame=0" TargetMode="External"/><Relationship Id="rId511" Type="http://schemas.openxmlformats.org/officeDocument/2006/relationships/hyperlink" Target="https://www.synergysportstech.com/Synergy/Sport/Basketball/web/teamsst/Video/QuantifiedTeam2Printable.aspx?iTeamID=2105&amp;iSeasonID=2020&amp;iGameSubTypeID=83&amp;offensive=1&amp;pergame=0" TargetMode="External"/><Relationship Id="rId609" Type="http://schemas.openxmlformats.org/officeDocument/2006/relationships/hyperlink" Target="https://www.synergysportstech.com/Synergy/Sport/Basketball/web/teamsst/Video/QuantifiedTeam2Printable.aspx?iTeamID=2084&amp;iSeasonID=2020&amp;iGameSubTypeID=83&amp;offensive=1&amp;pergame=0" TargetMode="External"/><Relationship Id="rId85" Type="http://schemas.openxmlformats.org/officeDocument/2006/relationships/hyperlink" Target="https://www.synergysportstech.com/Synergy/Sport/Basketball/web/teamsst/Video/QuantifiedTeam2Printable.aspx?iTeamID=2229&amp;iSeasonID=2020&amp;iGameSubTypeID=83&amp;offensive=1&amp;pergame=0" TargetMode="External"/><Relationship Id="rId150" Type="http://schemas.openxmlformats.org/officeDocument/2006/relationships/hyperlink" Target="https://www.synergysportstech.com/Synergy/Sport/Basketball/web/teamsst/Video/QuantifiedTeam2Printable.aspx?iTeamID=2142&amp;iSeasonID=2020&amp;iGameSubTypeID=83&amp;offensive=0&amp;pergame=0" TargetMode="External"/><Relationship Id="rId595" Type="http://schemas.openxmlformats.org/officeDocument/2006/relationships/hyperlink" Target="https://www.synergysportstech.com/Synergy/Sport/Basketball/web/teamsst/Video/QuantifiedTeam2Printable.aspx?iTeamID=2225&amp;iSeasonID=2020&amp;iGameSubTypeID=83&amp;offensive=1&amp;pergame=0" TargetMode="External"/><Relationship Id="rId248" Type="http://schemas.openxmlformats.org/officeDocument/2006/relationships/hyperlink" Target="https://www.synergysportstech.com/Synergy/Sport/Basketball/web/teamsst/Video/QuantifiedTeam2Printable.aspx?iTeamID=2071&amp;iSeasonID=2020&amp;iGameSubTypeID=83&amp;offensive=0&amp;pergame=0" TargetMode="External"/><Relationship Id="rId455" Type="http://schemas.openxmlformats.org/officeDocument/2006/relationships/hyperlink" Target="https://www.synergysportstech.com/Synergy/Sport/Basketball/web/teamsst/Video/QuantifiedTeam2Printable.aspx?iTeamID=2308&amp;iSeasonID=2020&amp;iGameSubTypeID=83&amp;offensive=1&amp;pergame=0" TargetMode="External"/><Relationship Id="rId662" Type="http://schemas.openxmlformats.org/officeDocument/2006/relationships/hyperlink" Target="https://www.synergysportstech.com/Synergy/Sport/Basketball/web/teamsst/Video/QuantifiedTeam2Printable.aspx?iTeamID=2398&amp;iSeasonID=2020&amp;iGameSubTypeID=83&amp;offensive=0&amp;pergame=0" TargetMode="External"/><Relationship Id="rId12" Type="http://schemas.openxmlformats.org/officeDocument/2006/relationships/hyperlink" Target="https://www.synergysportstech.com/Synergy/Sport/Basketball/web/teamsst/Video/QuantifiedTeam2Printable.aspx?iTeamID=2081&amp;iSeasonID=2020&amp;iGameSubTypeID=83&amp;offensive=0&amp;pergame=0" TargetMode="External"/><Relationship Id="rId108" Type="http://schemas.openxmlformats.org/officeDocument/2006/relationships/hyperlink" Target="https://www.synergysportstech.com/Synergy/Sport/Basketball/web/teamsst/Video/QuantifiedTeam2Printable.aspx?iTeamID=2402&amp;iSeasonID=2020&amp;iGameSubTypeID=83&amp;offensive=0&amp;pergame=0" TargetMode="External"/><Relationship Id="rId315" Type="http://schemas.openxmlformats.org/officeDocument/2006/relationships/hyperlink" Target="https://www.synergysportstech.com/Synergy/Sport/Basketball/web/teamsst/Video/QuantifiedTeam2Printable.aspx?iTeamID=2265&amp;iSeasonID=2020&amp;iGameSubTypeID=83&amp;offensive=1&amp;pergame=0" TargetMode="External"/><Relationship Id="rId522" Type="http://schemas.openxmlformats.org/officeDocument/2006/relationships/hyperlink" Target="https://www.synergysportstech.com/Synergy/Sport/Basketball/web/teamsst/Video/QuantifiedTeam2Printable.aspx?iTeamID=2301&amp;iSeasonID=2020&amp;iGameSubTypeID=83&amp;offensive=0&amp;pergame=0" TargetMode="External"/><Relationship Id="rId96" Type="http://schemas.openxmlformats.org/officeDocument/2006/relationships/hyperlink" Target="https://www.synergysportstech.com/Synergy/Sport/Basketball/web/teamsst/Video/QuantifiedTeam2Printable.aspx?iTeamID=2129&amp;iSeasonID=2020&amp;iGameSubTypeID=83&amp;offensive=0&amp;pergame=0" TargetMode="External"/><Relationship Id="rId161" Type="http://schemas.openxmlformats.org/officeDocument/2006/relationships/hyperlink" Target="https://www.synergysportstech.com/Synergy/Sport/Basketball/web/teamsst/Video/QuantifiedTeam2Printable.aspx?iTeamID=2269&amp;iSeasonID=2020&amp;iGameSubTypeID=83&amp;offensive=1&amp;pergame=0" TargetMode="External"/><Relationship Id="rId399" Type="http://schemas.openxmlformats.org/officeDocument/2006/relationships/hyperlink" Target="https://www.synergysportstech.com/Synergy/Sport/Basketball/web/teamsst/Video/QuantifiedTeam2Printable.aspx?iTeamID=2291&amp;iSeasonID=2020&amp;iGameSubTypeID=83&amp;offensive=1&amp;pergame=0" TargetMode="External"/><Relationship Id="rId259" Type="http://schemas.openxmlformats.org/officeDocument/2006/relationships/hyperlink" Target="https://www.synergysportstech.com/Synergy/Sport/Basketball/web/teamsst/Video/QuantifiedTeam2Printable.aspx?iTeamID=2204&amp;iSeasonID=2020&amp;iGameSubTypeID=83&amp;offensive=1&amp;pergame=0" TargetMode="External"/><Relationship Id="rId466" Type="http://schemas.openxmlformats.org/officeDocument/2006/relationships/hyperlink" Target="https://www.synergysportstech.com/Synergy/Sport/Basketball/web/teamsst/Video/QuantifiedTeam2Printable.aspx?iTeamID=2158&amp;iSeasonID=2020&amp;iGameSubTypeID=83&amp;offensive=0&amp;pergame=0" TargetMode="External"/><Relationship Id="rId673" Type="http://schemas.openxmlformats.org/officeDocument/2006/relationships/hyperlink" Target="https://www.synergysportstech.com/Synergy/Sport/Basketball/web/teamsst/Video/QuantifiedTeam2Printable.aspx?iTeamID=2328&amp;iSeasonID=2020&amp;iGameSubTypeID=83&amp;offensive=1&amp;pergame=0" TargetMode="External"/><Relationship Id="rId23" Type="http://schemas.openxmlformats.org/officeDocument/2006/relationships/hyperlink" Target="https://www.synergysportstech.com/Synergy/Sport/Basketball/web/teamsst/Video/QuantifiedTeam2Printable.aspx?iTeamID=2282&amp;iSeasonID=2020&amp;iGameSubTypeID=83&amp;offensive=1&amp;pergame=0" TargetMode="External"/><Relationship Id="rId119" Type="http://schemas.openxmlformats.org/officeDocument/2006/relationships/hyperlink" Target="https://www.synergysportstech.com/Synergy/Sport/Basketball/web/teamsst/Video/QuantifiedTeam2Printable.aspx?iTeamID=2264&amp;iSeasonID=2020&amp;iGameSubTypeID=83&amp;offensive=1&amp;pergame=0" TargetMode="External"/><Relationship Id="rId326" Type="http://schemas.openxmlformats.org/officeDocument/2006/relationships/hyperlink" Target="https://www.synergysportstech.com/Synergy/Sport/Basketball/web/teamsst/Video/QuantifiedTeam2Printable.aspx?iTeamID=2332&amp;iSeasonID=2020&amp;iGameSubTypeID=83&amp;offensive=0&amp;pergame=0" TargetMode="External"/><Relationship Id="rId533" Type="http://schemas.openxmlformats.org/officeDocument/2006/relationships/hyperlink" Target="https://www.synergysportstech.com/Synergy/Sport/Basketball/web/teamsst/Video/QuantifiedTeam2Printable.aspx?iTeamID=2245&amp;iSeasonID=2020&amp;iGameSubTypeID=83&amp;offensive=1&amp;pergame=0" TargetMode="External"/><Relationship Id="rId172" Type="http://schemas.openxmlformats.org/officeDocument/2006/relationships/hyperlink" Target="https://www.synergysportstech.com/Synergy/Sport/Basketball/web/teamsst/Video/QuantifiedTeam2Printable.aspx?iTeamID=2147&amp;iSeasonID=2020&amp;iGameSubTypeID=83&amp;offensive=0&amp;pergame=0" TargetMode="External"/><Relationship Id="rId477" Type="http://schemas.openxmlformats.org/officeDocument/2006/relationships/hyperlink" Target="https://www.synergysportstech.com/Synergy/Sport/Basketball/web/teamsst/Video/QuantifiedTeam2Printable.aspx?iTeamID=2317&amp;iSeasonID=2020&amp;iGameSubTypeID=83&amp;offensive=1&amp;pergame=0" TargetMode="External"/><Relationship Id="rId600" Type="http://schemas.openxmlformats.org/officeDocument/2006/relationships/hyperlink" Target="https://www.synergysportstech.com/Synergy/Sport/Basketball/web/teamsst/Video/QuantifiedTeam2Printable.aspx?iTeamID=2186&amp;iSeasonID=2020&amp;iGameSubTypeID=83&amp;offensive=0&amp;pergame=0" TargetMode="External"/><Relationship Id="rId684" Type="http://schemas.openxmlformats.org/officeDocument/2006/relationships/hyperlink" Target="https://www.synergysportstech.com/Synergy/Sport/Basketball/web/teamsst/Video/QuantifiedTeam2Printable.aspx?iTeamID=2095&amp;iSeasonID=2020&amp;iGameSubTypeID=83&amp;offensive=0&amp;pergame=0" TargetMode="External"/><Relationship Id="rId337" Type="http://schemas.openxmlformats.org/officeDocument/2006/relationships/hyperlink" Target="https://www.synergysportstech.com/Synergy/Sport/Basketball/web/teamsst/Video/QuantifiedTeam2Printable.aspx?iTeamID=2127&amp;iSeasonID=2020&amp;iGameSubTypeID=83&amp;offensive=1&amp;pergame=0" TargetMode="External"/><Relationship Id="rId34" Type="http://schemas.openxmlformats.org/officeDocument/2006/relationships/hyperlink" Target="https://www.synergysportstech.com/Synergy/Sport/Basketball/web/teamsst/Video/QuantifiedTeam2Printable.aspx?iTeamID=5592&amp;iSeasonID=2020&amp;iGameSubTypeID=83&amp;offensive=0&amp;pergame=0" TargetMode="External"/><Relationship Id="rId544" Type="http://schemas.openxmlformats.org/officeDocument/2006/relationships/hyperlink" Target="https://www.synergysportstech.com/Synergy/Sport/Basketball/web/teamsst/Video/QuantifiedTeam2Printable.aspx?iTeamID=2371&amp;iSeasonID=2020&amp;iGameSubTypeID=83&amp;offensive=0&amp;pergame=0" TargetMode="External"/><Relationship Id="rId183" Type="http://schemas.openxmlformats.org/officeDocument/2006/relationships/hyperlink" Target="https://www.synergysportstech.com/Synergy/Sport/Basketball/web/teamsst/Video/QuantifiedTeam2Printable.aspx?iTeamID=979&amp;iSeasonID=2020&amp;iGameSubTypeID=83&amp;offensive=1&amp;pergame=0" TargetMode="External"/><Relationship Id="rId390" Type="http://schemas.openxmlformats.org/officeDocument/2006/relationships/hyperlink" Target="https://www.synergysportstech.com/Synergy/Sport/Basketball/web/teamsst/Video/QuantifiedTeam2Printable.aspx?iTeamID=983&amp;iSeasonID=2020&amp;iGameSubTypeID=83&amp;offensive=0&amp;pergame=0" TargetMode="External"/><Relationship Id="rId404" Type="http://schemas.openxmlformats.org/officeDocument/2006/relationships/hyperlink" Target="https://www.synergysportstech.com/Synergy/Sport/Basketball/web/teamsst/Video/QuantifiedTeam2Printable.aspx?iTeamID=2134&amp;iSeasonID=2020&amp;iGameSubTypeID=83&amp;offensive=0&amp;pergame=0" TargetMode="External"/><Relationship Id="rId611" Type="http://schemas.openxmlformats.org/officeDocument/2006/relationships/hyperlink" Target="https://www.synergysportstech.com/Synergy/Sport/Basketball/web/teamsst/Video/QuantifiedTeam2Printable.aspx?iTeamID=2216&amp;iSeasonID=2020&amp;iGameSubTypeID=83&amp;offensive=1&amp;pergame=0" TargetMode="External"/><Relationship Id="rId250" Type="http://schemas.openxmlformats.org/officeDocument/2006/relationships/hyperlink" Target="https://www.synergysportstech.com/Synergy/Sport/Basketball/web/teamsst/Video/QuantifiedTeam2Printable.aspx?iTeamID=2678&amp;iSeasonID=2020&amp;iGameSubTypeID=83&amp;offensive=0&amp;pergame=0" TargetMode="External"/><Relationship Id="rId488" Type="http://schemas.openxmlformats.org/officeDocument/2006/relationships/hyperlink" Target="https://www.synergysportstech.com/Synergy/Sport/Basketball/web/teamsst/Video/QuantifiedTeam2Printable.aspx?iTeamID=2329&amp;iSeasonID=2020&amp;iGameSubTypeID=83&amp;offensive=0&amp;pergame=0" TargetMode="External"/><Relationship Id="rId45" Type="http://schemas.openxmlformats.org/officeDocument/2006/relationships/hyperlink" Target="https://www.synergysportstech.com/Synergy/Sport/Basketball/web/teamsst/Video/QuantifiedTeam2Printable.aspx?iTeamID=2347&amp;iSeasonID=2020&amp;iGameSubTypeID=83&amp;offensive=1&amp;pergame=0" TargetMode="External"/><Relationship Id="rId110" Type="http://schemas.openxmlformats.org/officeDocument/2006/relationships/hyperlink" Target="https://www.synergysportstech.com/Synergy/Sport/Basketball/web/teamsst/Video/QuantifiedTeam2Printable.aspx?iTeamID=2128&amp;iSeasonID=2020&amp;iGameSubTypeID=83&amp;offensive=0&amp;pergame=0" TargetMode="External"/><Relationship Id="rId348" Type="http://schemas.openxmlformats.org/officeDocument/2006/relationships/hyperlink" Target="https://www.synergysportstech.com/Synergy/Sport/Basketball/web/teamsst/Video/QuantifiedTeam2Printable.aspx?iTeamID=2276&amp;iSeasonID=2020&amp;iGameSubTypeID=83&amp;offensive=0&amp;pergame=0" TargetMode="External"/><Relationship Id="rId555" Type="http://schemas.openxmlformats.org/officeDocument/2006/relationships/hyperlink" Target="https://www.synergysportstech.com/Synergy/Sport/Basketball/web/teamsst/Video/QuantifiedTeam2Printable.aspx?iTeamID=2253&amp;iSeasonID=2020&amp;iGameSubTypeID=83&amp;offensive=1&amp;pergame=0" TargetMode="External"/><Relationship Id="rId194" Type="http://schemas.openxmlformats.org/officeDocument/2006/relationships/hyperlink" Target="https://www.synergysportstech.com/Synergy/Sport/Basketball/web/teamsst/Video/QuantifiedTeam2Printable.aspx?iTeamID=2090&amp;iSeasonID=2020&amp;iGameSubTypeID=83&amp;offensive=0&amp;pergame=0" TargetMode="External"/><Relationship Id="rId208" Type="http://schemas.openxmlformats.org/officeDocument/2006/relationships/hyperlink" Target="https://www.synergysportstech.com/Synergy/Sport/Basketball/web/teamsst/Video/QuantifiedTeam2Printable.aspx?iTeamID=4973&amp;iSeasonID=2020&amp;iGameSubTypeID=83&amp;offensive=0&amp;pergame=0" TargetMode="External"/><Relationship Id="rId415" Type="http://schemas.openxmlformats.org/officeDocument/2006/relationships/hyperlink" Target="https://www.synergysportstech.com/Synergy/Sport/Basketball/web/teamsst/Video/QuantifiedTeam2Printable.aspx?iTeamID=2199&amp;iSeasonID=2020&amp;iGameSubTypeID=83&amp;offensive=1&amp;pergame=0" TargetMode="External"/><Relationship Id="rId622" Type="http://schemas.openxmlformats.org/officeDocument/2006/relationships/hyperlink" Target="https://www.synergysportstech.com/Synergy/Sport/Basketball/web/teamsst/Video/QuantifiedTeam2Printable.aspx?iTeamID=2100&amp;iSeasonID=2020&amp;iGameSubTypeID=83&amp;offensive=0&amp;pergame=0" TargetMode="External"/><Relationship Id="rId261" Type="http://schemas.openxmlformats.org/officeDocument/2006/relationships/hyperlink" Target="https://www.synergysportstech.com/Synergy/Sport/Basketball/web/teamsst/Video/QuantifiedTeam2Printable.aspx?iTeamID=2128&amp;iSeasonID=2020&amp;iGameSubTypeID=83&amp;offensive=1&amp;pergame=0" TargetMode="External"/><Relationship Id="rId499" Type="http://schemas.openxmlformats.org/officeDocument/2006/relationships/hyperlink" Target="https://www.synergysportstech.com/Synergy/Sport/Basketball/web/teamsst/Video/QuantifiedTeam2Printable.aspx?iTeamID=2407&amp;iSeasonID=2020&amp;iGameSubTypeID=83&amp;offensive=1&amp;pergame=0" TargetMode="External"/><Relationship Id="rId56" Type="http://schemas.openxmlformats.org/officeDocument/2006/relationships/hyperlink" Target="https://www.synergysportstech.com/Synergy/Sport/Basketball/web/teamsst/Video/QuantifiedTeam2Printable.aspx?iTeamID=2226&amp;iSeasonID=2020&amp;iGameSubTypeID=83&amp;offensive=0&amp;pergame=0" TargetMode="External"/><Relationship Id="rId359" Type="http://schemas.openxmlformats.org/officeDocument/2006/relationships/hyperlink" Target="https://www.synergysportstech.com/Synergy/Sport/Basketball/web/teamsst/Video/QuantifiedTeam2Printable.aspx?iTeamID=2149&amp;iSeasonID=2020&amp;iGameSubTypeID=83&amp;offensive=1&amp;pergame=0" TargetMode="External"/><Relationship Id="rId566" Type="http://schemas.openxmlformats.org/officeDocument/2006/relationships/hyperlink" Target="https://www.synergysportstech.com/Synergy/Sport/Basketball/web/teamsst/Video/QuantifiedTeam2Printable.aspx?iTeamID=2141&amp;iSeasonID=2020&amp;iGameSubTypeID=83&amp;offensive=0&amp;pergame=0" TargetMode="External"/><Relationship Id="rId121" Type="http://schemas.openxmlformats.org/officeDocument/2006/relationships/hyperlink" Target="https://www.synergysportstech.com/Synergy/Sport/Basketball/web/teamsst/Video/QuantifiedTeam2Printable.aspx?iTeamID=2345&amp;iSeasonID=2020&amp;iGameSubTypeID=83&amp;offensive=1&amp;pergame=0" TargetMode="External"/><Relationship Id="rId219" Type="http://schemas.openxmlformats.org/officeDocument/2006/relationships/hyperlink" Target="https://www.synergysportstech.com/Synergy/Sport/Basketball/web/teamsst/Video/QuantifiedTeam2Printable.aspx?iTeamID=998&amp;iSeasonID=2020&amp;iGameSubTypeID=83&amp;offensive=1&amp;pergame=0" TargetMode="External"/><Relationship Id="rId426" Type="http://schemas.openxmlformats.org/officeDocument/2006/relationships/hyperlink" Target="https://www.synergysportstech.com/Synergy/Sport/Basketball/web/teamsst/Video/QuantifiedTeam2Printable.aspx?iTeamID=2397&amp;iSeasonID=2020&amp;iGameSubTypeID=83&amp;offensive=0&amp;pergame=0" TargetMode="External"/><Relationship Id="rId633" Type="http://schemas.openxmlformats.org/officeDocument/2006/relationships/hyperlink" Target="https://www.synergysportstech.com/Synergy/Sport/Basketball/web/teamsst/Video/QuantifiedTeam2Printable.aspx?iTeamID=2256&amp;iSeasonID=2020&amp;iGameSubTypeID=83&amp;offensive=1&amp;pergame=0" TargetMode="External"/><Relationship Id="rId67" Type="http://schemas.openxmlformats.org/officeDocument/2006/relationships/hyperlink" Target="https://www.synergysportstech.com/Synergy/Sport/Basketball/web/teamsst/Video/QuantifiedTeam2Printable.aspx?iTeamID=2201&amp;iSeasonID=2020&amp;iGameSubTypeID=83&amp;offensive=1&amp;pergame=0" TargetMode="External"/><Relationship Id="rId272" Type="http://schemas.openxmlformats.org/officeDocument/2006/relationships/hyperlink" Target="https://www.synergysportstech.com/Synergy/Sport/Basketball/web/teamsst/Video/QuantifiedTeam2Printable.aspx?iTeamID=2376&amp;iSeasonID=2020&amp;iGameSubTypeID=83&amp;offensive=0&amp;pergame=0" TargetMode="External"/><Relationship Id="rId577" Type="http://schemas.openxmlformats.org/officeDocument/2006/relationships/hyperlink" Target="https://www.synergysportstech.com/Synergy/Sport/Basketball/web/teamsst/Video/QuantifiedTeam2Printable.aspx?iTeamID=2257&amp;iSeasonID=2020&amp;iGameSubTypeID=83&amp;offensive=1&amp;pergame=0" TargetMode="External"/><Relationship Id="rId132" Type="http://schemas.openxmlformats.org/officeDocument/2006/relationships/hyperlink" Target="https://www.synergysportstech.com/Synergy/Sport/Basketball/web/teamsst/Video/QuantifiedTeam2Printable.aspx?iTeamID=2191&amp;iSeasonID=2020&amp;iGameSubTypeID=83&amp;offensive=0&amp;pergame=0" TargetMode="External"/><Relationship Id="rId437" Type="http://schemas.openxmlformats.org/officeDocument/2006/relationships/hyperlink" Target="https://www.synergysportstech.com/Synergy/Sport/Basketball/web/teamsst/Video/QuantifiedTeam2Printable.aspx?iTeamID=2174&amp;iSeasonID=2020&amp;iGameSubTypeID=83&amp;offensive=1&amp;pergame=0" TargetMode="External"/><Relationship Id="rId644" Type="http://schemas.openxmlformats.org/officeDocument/2006/relationships/hyperlink" Target="https://www.synergysportstech.com/Synergy/Sport/Basketball/web/teamsst/Video/QuantifiedTeam2Printable.aspx?iTeamID=3179&amp;iSeasonID=2020&amp;iGameSubTypeID=83&amp;offensive=0&amp;pergame=0" TargetMode="External"/><Relationship Id="rId283" Type="http://schemas.openxmlformats.org/officeDocument/2006/relationships/hyperlink" Target="https://www.synergysportstech.com/Synergy/Sport/Basketball/web/teamsst/Video/QuantifiedTeam2Printable.aspx?iTeamID=985&amp;iSeasonID=2020&amp;iGameSubTypeID=83&amp;offensive=1&amp;pergame=0" TargetMode="External"/><Relationship Id="rId490" Type="http://schemas.openxmlformats.org/officeDocument/2006/relationships/hyperlink" Target="https://www.synergysportstech.com/Synergy/Sport/Basketball/web/teamsst/Video/QuantifiedTeam2Printable.aspx?iTeamID=2315&amp;iSeasonID=2020&amp;iGameSubTypeID=83&amp;offensive=0&amp;pergame=0" TargetMode="External"/><Relationship Id="rId504" Type="http://schemas.openxmlformats.org/officeDocument/2006/relationships/hyperlink" Target="https://www.synergysportstech.com/Synergy/Sport/Basketball/web/teamsst/Video/QuantifiedTeam2Printable.aspx?iTeamID=2264&amp;iSeasonID=2020&amp;iGameSubTypeID=83&amp;offensive=0&amp;pergame=0" TargetMode="External"/><Relationship Id="rId78" Type="http://schemas.openxmlformats.org/officeDocument/2006/relationships/hyperlink" Target="https://www.synergysportstech.com/Synergy/Sport/Basketball/web/teamsst/Video/QuantifiedTeam2Printable.aspx?iTeamID=1323&amp;iSeasonID=2020&amp;iGameSubTypeID=83&amp;offensive=0&amp;pergame=0" TargetMode="External"/><Relationship Id="rId143" Type="http://schemas.openxmlformats.org/officeDocument/2006/relationships/hyperlink" Target="https://www.synergysportstech.com/Synergy/Sport/Basketball/web/teamsst/Video/QuantifiedTeam2Printable.aspx?iTeamID=2234&amp;iSeasonID=2020&amp;iGameSubTypeID=83&amp;offensive=1&amp;pergame=0" TargetMode="External"/><Relationship Id="rId350" Type="http://schemas.openxmlformats.org/officeDocument/2006/relationships/hyperlink" Target="https://www.synergysportstech.com/Synergy/Sport/Basketball/web/teamsst/Video/QuantifiedTeam2Printable.aspx?iTeamID=2239&amp;iSeasonID=2020&amp;iGameSubTypeID=83&amp;offensive=0&amp;pergame=0" TargetMode="External"/><Relationship Id="rId588" Type="http://schemas.openxmlformats.org/officeDocument/2006/relationships/hyperlink" Target="https://www.synergysportstech.com/Synergy/Sport/Basketball/web/teamsst/Video/QuantifiedTeam2Printable.aspx?iTeamID=2127&amp;iSeasonID=2020&amp;iGameSubTypeID=83&amp;offensive=0&amp;pergame=0" TargetMode="External"/><Relationship Id="rId9" Type="http://schemas.openxmlformats.org/officeDocument/2006/relationships/hyperlink" Target="https://www.synergysportstech.com/Synergy/Sport/Basketball/web/teamsst/Video/QuantifiedTeam2Printable.aspx?iTeamID=2121&amp;iSeasonID=2020&amp;iGameSubTypeID=83&amp;offensive=1&amp;pergame=0" TargetMode="External"/><Relationship Id="rId210" Type="http://schemas.openxmlformats.org/officeDocument/2006/relationships/hyperlink" Target="https://www.synergysportstech.com/Synergy/Sport/Basketball/web/teamsst/Video/QuantifiedTeam2Printable.aspx?iTeamID=2307&amp;iSeasonID=2020&amp;iGameSubTypeID=83&amp;offensive=0&amp;pergame=0" TargetMode="External"/><Relationship Id="rId448" Type="http://schemas.openxmlformats.org/officeDocument/2006/relationships/hyperlink" Target="https://www.synergysportstech.com/Synergy/Sport/Basketball/web/teamsst/Video/QuantifiedTeam2Printable.aspx?iTeamID=981&amp;iSeasonID=2020&amp;iGameSubTypeID=83&amp;offensive=0&amp;pergame=0" TargetMode="External"/><Relationship Id="rId655" Type="http://schemas.openxmlformats.org/officeDocument/2006/relationships/hyperlink" Target="https://www.synergysportstech.com/Synergy/Sport/Basketball/web/teamsst/Video/QuantifiedTeam2Printable.aspx?iTeamID=2248&amp;iSeasonID=2020&amp;iGameSubTypeID=83&amp;offensive=1&amp;pergame=0" TargetMode="External"/><Relationship Id="rId294" Type="http://schemas.openxmlformats.org/officeDocument/2006/relationships/hyperlink" Target="https://www.synergysportstech.com/Synergy/Sport/Basketball/web/teamsst/Video/QuantifiedTeam2Printable.aspx?iTeamID=2149&amp;iSeasonID=2020&amp;iGameSubTypeID=83&amp;offensive=0&amp;pergame=0" TargetMode="External"/><Relationship Id="rId308" Type="http://schemas.openxmlformats.org/officeDocument/2006/relationships/hyperlink" Target="https://www.synergysportstech.com/Synergy/Sport/Basketball/web/teamsst/Video/QuantifiedTeam2Printable.aspx?iTeamID=2219&amp;iSeasonID=2020&amp;iGameSubTypeID=83&amp;offensive=0&amp;pergame=0" TargetMode="External"/><Relationship Id="rId515" Type="http://schemas.openxmlformats.org/officeDocument/2006/relationships/hyperlink" Target="https://www.synergysportstech.com/Synergy/Sport/Basketball/web/teamsst/Video/QuantifiedTeam2Printable.aspx?iTeamID=2301&amp;iSeasonID=2020&amp;iGameSubTypeID=83&amp;offensive=1&amp;pergame=0" TargetMode="External"/><Relationship Id="rId89" Type="http://schemas.openxmlformats.org/officeDocument/2006/relationships/hyperlink" Target="https://www.synergysportstech.com/Synergy/Sport/Basketball/web/teamsst/Video/QuantifiedTeam2Printable.aspx?iTeamID=2389&amp;iSeasonID=2020&amp;iGameSubTypeID=83&amp;offensive=1&amp;pergame=0" TargetMode="External"/><Relationship Id="rId154" Type="http://schemas.openxmlformats.org/officeDocument/2006/relationships/hyperlink" Target="https://www.synergysportstech.com/Synergy/Sport/Basketball/web/teamsst/Video/QuantifiedTeam2Printable.aspx?iTeamID=2088&amp;iSeasonID=2020&amp;iGameSubTypeID=83&amp;offensive=0&amp;pergame=0" TargetMode="External"/><Relationship Id="rId361" Type="http://schemas.openxmlformats.org/officeDocument/2006/relationships/hyperlink" Target="https://www.synergysportstech.com/Synergy/Sport/Basketball/web/teamsst/Video/QuantifiedTeam2Printable.aspx?iTeamID=2393&amp;iSeasonID=2020&amp;iGameSubTypeID=83&amp;offensive=1&amp;pergame=0" TargetMode="External"/><Relationship Id="rId599" Type="http://schemas.openxmlformats.org/officeDocument/2006/relationships/hyperlink" Target="https://www.synergysportstech.com/Synergy/Sport/Basketball/web/teamsst/Video/QuantifiedTeam2Printable.aspx?iTeamID=2368&amp;iSeasonID=2020&amp;iGameSubTypeID=83&amp;offensive=1&amp;pergame=0" TargetMode="External"/><Relationship Id="rId459" Type="http://schemas.openxmlformats.org/officeDocument/2006/relationships/hyperlink" Target="https://www.synergysportstech.com/Synergy/Sport/Basketball/web/teamsst/Video/QuantifiedTeam2Printable.aspx?iTeamID=2200&amp;iSeasonID=2020&amp;iGameSubTypeID=83&amp;offensive=1&amp;pergame=0" TargetMode="External"/><Relationship Id="rId666" Type="http://schemas.openxmlformats.org/officeDocument/2006/relationships/hyperlink" Target="https://www.synergysportstech.com/Synergy/Sport/Basketball/web/teamsst/Video/QuantifiedTeam2Printable.aspx?iTeamID=2187&amp;iSeasonID=2020&amp;iGameSubTypeID=83&amp;offensive=0&amp;pergame=0" TargetMode="External"/><Relationship Id="rId16" Type="http://schemas.openxmlformats.org/officeDocument/2006/relationships/hyperlink" Target="https://www.synergysportstech.com/Synergy/Sport/Basketball/web/teamsst/Video/QuantifiedTeam2Printable.aspx?iTeamID=2341&amp;iSeasonID=2020&amp;iGameSubTypeID=83&amp;offensive=0&amp;pergame=0" TargetMode="External"/><Relationship Id="rId221" Type="http://schemas.openxmlformats.org/officeDocument/2006/relationships/hyperlink" Target="https://www.synergysportstech.com/Synergy/Sport/Basketball/web/teamsst/Video/QuantifiedTeam2Printable.aspx?iTeamID=2403&amp;iSeasonID=2020&amp;iGameSubTypeID=83&amp;offensive=1&amp;pergame=0" TargetMode="External"/><Relationship Id="rId319" Type="http://schemas.openxmlformats.org/officeDocument/2006/relationships/hyperlink" Target="https://www.synergysportstech.com/Synergy/Sport/Basketball/web/teamsst/Video/QuantifiedTeam2Printable.aspx?iTeamID=974&amp;iSeasonID=2020&amp;iGameSubTypeID=83&amp;offensive=1&amp;pergame=0" TargetMode="External"/><Relationship Id="rId526" Type="http://schemas.openxmlformats.org/officeDocument/2006/relationships/hyperlink" Target="https://www.synergysportstech.com/Synergy/Sport/Basketball/web/teamsst/Video/QuantifiedTeam2Printable.aspx?iTeamID=990&amp;iSeasonID=2020&amp;iGameSubTypeID=83&amp;offensive=0&amp;pergame=0" TargetMode="External"/><Relationship Id="rId165" Type="http://schemas.openxmlformats.org/officeDocument/2006/relationships/hyperlink" Target="https://www.synergysportstech.com/Synergy/Sport/Basketball/web/teamsst/Video/QuantifiedTeam2Printable.aspx?iTeamID=3526&amp;iSeasonID=2020&amp;iGameSubTypeID=83&amp;offensive=1&amp;pergame=0" TargetMode="External"/><Relationship Id="rId372" Type="http://schemas.openxmlformats.org/officeDocument/2006/relationships/hyperlink" Target="https://www.synergysportstech.com/Synergy/Sport/Basketball/web/teamsst/Video/QuantifiedTeam2Printable.aspx?iTeamID=2249&amp;iSeasonID=2020&amp;iGameSubTypeID=83&amp;offensive=0&amp;pergame=0" TargetMode="External"/><Relationship Id="rId677" Type="http://schemas.openxmlformats.org/officeDocument/2006/relationships/hyperlink" Target="https://www.synergysportstech.com/Synergy/Sport/Basketball/web/teamsst/Video/QuantifiedTeam2Printable.aspx?iTeamID=984&amp;iSeasonID=2020&amp;iGameSubTypeID=83&amp;offensive=1&amp;pergame=0" TargetMode="External"/><Relationship Id="rId232" Type="http://schemas.openxmlformats.org/officeDocument/2006/relationships/hyperlink" Target="https://www.synergysportstech.com/Synergy/Sport/Basketball/web/teamsst/Video/QuantifiedTeam2Printable.aspx?iTeamID=2395&amp;iSeasonID=2020&amp;iGameSubTypeID=83&amp;offensive=0&amp;pergame=0" TargetMode="External"/><Relationship Id="rId27" Type="http://schemas.openxmlformats.org/officeDocument/2006/relationships/hyperlink" Target="https://www.synergysportstech.com/Synergy/Sport/Basketball/web/teamsst/Video/QuantifiedTeam2Printable.aspx?iTeamID=2338&amp;iSeasonID=2020&amp;iGameSubTypeID=83&amp;offensive=1&amp;pergame=0" TargetMode="External"/><Relationship Id="rId537" Type="http://schemas.openxmlformats.org/officeDocument/2006/relationships/hyperlink" Target="https://www.synergysportstech.com/Synergy/Sport/Basketball/web/teamsst/Video/QuantifiedTeam2Printable.aspx?iTeamID=2280&amp;iSeasonID=2020&amp;iGameSubTypeID=83&amp;offensive=1&amp;pergame=0" TargetMode="External"/><Relationship Id="rId80" Type="http://schemas.openxmlformats.org/officeDocument/2006/relationships/hyperlink" Target="https://www.synergysportstech.com/Synergy/Sport/Basketball/web/teamsst/Video/QuantifiedTeam2Printable.aspx?iTeamID=2248&amp;iSeasonID=2020&amp;iGameSubTypeID=83&amp;offensive=0&amp;pergame=0" TargetMode="External"/><Relationship Id="rId176" Type="http://schemas.openxmlformats.org/officeDocument/2006/relationships/hyperlink" Target="https://www.synergysportstech.com/Synergy/Sport/Basketball/web/teamsst/Video/QuantifiedTeam2Printable.aspx?iTeamID=2115&amp;iSeasonID=2020&amp;iGameSubTypeID=83&amp;offensive=0&amp;pergame=0" TargetMode="External"/><Relationship Id="rId383" Type="http://schemas.openxmlformats.org/officeDocument/2006/relationships/hyperlink" Target="https://www.synergysportstech.com/Synergy/Sport/Basketball/web/teamsst/Video/QuantifiedTeam2Printable.aspx?iTeamID=2099&amp;iSeasonID=2020&amp;iGameSubTypeID=83&amp;offensive=1&amp;pergame=0" TargetMode="External"/><Relationship Id="rId590" Type="http://schemas.openxmlformats.org/officeDocument/2006/relationships/hyperlink" Target="https://www.synergysportstech.com/Synergy/Sport/Basketball/web/teamsst/Video/QuantifiedTeam2Printable.aspx?iTeamID=964&amp;iSeasonID=2020&amp;iGameSubTypeID=83&amp;offensive=0&amp;pergame=0" TargetMode="External"/><Relationship Id="rId604" Type="http://schemas.openxmlformats.org/officeDocument/2006/relationships/hyperlink" Target="https://www.synergysportstech.com/Synergy/Sport/Basketball/web/teamsst/Video/QuantifiedTeam2Printable.aspx?iTeamID=2143&amp;iSeasonID=2020&amp;iGameSubTypeID=83&amp;offensive=0&amp;pergame=0" TargetMode="External"/><Relationship Id="rId243" Type="http://schemas.openxmlformats.org/officeDocument/2006/relationships/hyperlink" Target="https://www.synergysportstech.com/Synergy/Sport/Basketball/web/teamsst/Video/QuantifiedTeam2Printable.aspx?iTeamID=2206&amp;iSeasonID=2020&amp;iGameSubTypeID=83&amp;offensive=1&amp;pergame=0" TargetMode="External"/><Relationship Id="rId450" Type="http://schemas.openxmlformats.org/officeDocument/2006/relationships/hyperlink" Target="https://www.synergysportstech.com/Synergy/Sport/Basketball/web/teamsst/Video/QuantifiedTeam2Printable.aspx?iTeamID=2283&amp;iSeasonID=2020&amp;iGameSubTypeID=83&amp;offensive=0&amp;pergame=0" TargetMode="External"/><Relationship Id="rId38" Type="http://schemas.openxmlformats.org/officeDocument/2006/relationships/hyperlink" Target="https://www.synergysportstech.com/Synergy/Sport/Basketball/web/teamsst/Video/QuantifiedTeam2Printable.aspx?iTeamID=2322&amp;iSeasonID=2020&amp;iGameSubTypeID=83&amp;offensive=0&amp;pergame=0" TargetMode="External"/><Relationship Id="rId103" Type="http://schemas.openxmlformats.org/officeDocument/2006/relationships/hyperlink" Target="https://www.synergysportstech.com/Synergy/Sport/Basketball/web/teamsst/Video/QuantifiedTeam2Printable.aspx?iTeamID=2406&amp;iSeasonID=2020&amp;iGameSubTypeID=83&amp;offensive=1&amp;pergame=0" TargetMode="External"/><Relationship Id="rId310" Type="http://schemas.openxmlformats.org/officeDocument/2006/relationships/hyperlink" Target="https://www.synergysportstech.com/Synergy/Sport/Basketball/web/teamsst/Video/QuantifiedTeam2Printable.aspx?iTeamID=2360&amp;iSeasonID=2020&amp;iGameSubTypeID=83&amp;offensive=0&amp;pergame=0" TargetMode="External"/><Relationship Id="rId548" Type="http://schemas.openxmlformats.org/officeDocument/2006/relationships/hyperlink" Target="https://www.synergysportstech.com/Synergy/Sport/Basketball/web/teamsst/Video/QuantifiedTeam2Printable.aspx?iTeamID=2180&amp;iSeasonID=2020&amp;iGameSubTypeID=83&amp;offensive=0&amp;pergame=0" TargetMode="External"/><Relationship Id="rId91" Type="http://schemas.openxmlformats.org/officeDocument/2006/relationships/hyperlink" Target="https://www.synergysportstech.com/Synergy/Sport/Basketball/web/teamsst/Video/QuantifiedTeam2Printable.aspx?iTeamID=2243&amp;iSeasonID=2020&amp;iGameSubTypeID=83&amp;offensive=1&amp;pergame=0" TargetMode="External"/><Relationship Id="rId187" Type="http://schemas.openxmlformats.org/officeDocument/2006/relationships/hyperlink" Target="https://www.synergysportstech.com/Synergy/Sport/Basketball/web/teamsst/Video/QuantifiedTeam2Printable.aspx?iTeamID=2297&amp;iSeasonID=2020&amp;iGameSubTypeID=83&amp;offensive=1&amp;pergame=0" TargetMode="External"/><Relationship Id="rId394" Type="http://schemas.openxmlformats.org/officeDocument/2006/relationships/hyperlink" Target="https://www.synergysportstech.com/Synergy/Sport/Basketball/web/teamsst/Video/QuantifiedTeam2Printable.aspx?iTeamID=2178&amp;iSeasonID=2020&amp;iGameSubTypeID=83&amp;offensive=0&amp;pergame=0" TargetMode="External"/><Relationship Id="rId408" Type="http://schemas.openxmlformats.org/officeDocument/2006/relationships/hyperlink" Target="https://www.synergysportstech.com/Synergy/Sport/Basketball/web/teamsst/Video/QuantifiedTeam2Printable.aspx?iTeamID=2406&amp;iSeasonID=2020&amp;iGameSubTypeID=83&amp;offensive=0&amp;pergame=0" TargetMode="External"/><Relationship Id="rId615" Type="http://schemas.openxmlformats.org/officeDocument/2006/relationships/hyperlink" Target="https://www.synergysportstech.com/Synergy/Sport/Basketball/web/teamsst/Video/QuantifiedTeam2Printable.aspx?iTeamID=2290&amp;iSeasonID=2020&amp;iGameSubTypeID=83&amp;offensive=1&amp;pergame=0"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TargetMode="External"/><Relationship Id="rId21"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TargetMode="External"/><Relationship Id="rId63"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TargetMode="External"/><Relationship Id="rId159"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PF')" TargetMode="External"/><Relationship Id="rId170"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TargetMode="External"/><Relationship Id="rId226"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TargetMode="External"/><Relationship Id="rId268"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TargetMode="External"/><Relationship Id="rId32"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TargetMode="External"/><Relationship Id="rId74"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TO')" TargetMode="External"/><Relationship Id="rId128"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TargetMode="External"/><Relationship Id="rId5"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TargetMode="External"/><Relationship Id="rId181"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TargetMode="External"/><Relationship Id="rId237"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TargetMode="External"/><Relationship Id="rId279"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TargetMode="External"/><Relationship Id="rId43"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TargetMode="External"/><Relationship Id="rId139" Type="http://schemas.openxmlformats.org/officeDocument/2006/relationships/hyperlink" Target="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TargetMode="External"/><Relationship Id="rId290"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PF')" TargetMode="External"/><Relationship Id="rId85"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TargetMode="External"/><Relationship Id="rId150"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TargetMode="External"/><Relationship Id="rId192" Type="http://schemas.openxmlformats.org/officeDocument/2006/relationships/hyperlink" Target="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TargetMode="External"/><Relationship Id="rId206"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TargetMode="External"/><Relationship Id="rId248"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PF')" TargetMode="External"/><Relationship Id="rId269"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TargetMode="External"/><Relationship Id="rId12" Type="http://schemas.openxmlformats.org/officeDocument/2006/relationships/hyperlink" Target="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TO')" TargetMode="External"/><Relationship Id="rId33"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TargetMode="External"/><Relationship Id="rId108"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TargetMode="External"/><Relationship Id="rId129"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TargetMode="External"/><Relationship Id="rId280"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TargetMode="External"/><Relationship Id="rId54"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TO')" TargetMode="External"/><Relationship Id="rId75"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TargetMode="External"/><Relationship Id="rId96"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TargetMode="External"/><Relationship Id="rId140" Type="http://schemas.openxmlformats.org/officeDocument/2006/relationships/hyperlink" Target="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TargetMode="External"/><Relationship Id="rId161"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TargetMode="External"/><Relationship Id="rId182"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TargetMode="External"/><Relationship Id="rId217"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TargetMode="External"/><Relationship Id="rId6"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TargetMode="External"/><Relationship Id="rId238"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TargetMode="External"/><Relationship Id="rId259"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TargetMode="External"/><Relationship Id="rId23"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TargetMode="External"/><Relationship Id="rId119"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TargetMode="External"/><Relationship Id="rId270"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TargetMode="External"/><Relationship Id="rId44"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TargetMode="External"/><Relationship Id="rId65"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TargetMode="External"/><Relationship Id="rId86"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TargetMode="External"/><Relationship Id="rId130"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TargetMode="External"/><Relationship Id="rId151"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TargetMode="External"/><Relationship Id="rId172"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TargetMode="External"/><Relationship Id="rId193"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TargetMode="External"/><Relationship Id="rId207"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PF')" TargetMode="External"/><Relationship Id="rId228"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TargetMode="External"/><Relationship Id="rId249"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TargetMode="External"/><Relationship Id="rId13" Type="http://schemas.openxmlformats.org/officeDocument/2006/relationships/hyperlink" Target="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TargetMode="External"/><Relationship Id="rId109"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TargetMode="External"/><Relationship Id="rId260"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TargetMode="External"/><Relationship Id="rId281"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TargetMode="External"/><Relationship Id="rId34"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TargetMode="External"/><Relationship Id="rId55"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TargetMode="External"/><Relationship Id="rId76"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TargetMode="External"/><Relationship Id="rId97"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TargetMode="External"/><Relationship Id="rId120"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TargetMode="External"/><Relationship Id="rId141" Type="http://schemas.openxmlformats.org/officeDocument/2006/relationships/hyperlink" Target="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TargetMode="External"/><Relationship Id="rId7"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TargetMode="External"/><Relationship Id="rId162"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TargetMode="External"/><Relationship Id="rId183"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TargetMode="External"/><Relationship Id="rId218"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TargetMode="External"/><Relationship Id="rId239"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TargetMode="External"/><Relationship Id="rId250"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TargetMode="External"/><Relationship Id="rId271"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TargetMode="External"/><Relationship Id="rId24"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TargetMode="External"/><Relationship Id="rId45"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TargetMode="External"/><Relationship Id="rId66"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TargetMode="External"/><Relationship Id="rId87"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TargetMode="External"/><Relationship Id="rId110"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TargetMode="External"/><Relationship Id="rId131"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TargetMode="External"/><Relationship Id="rId152"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TargetMode="External"/><Relationship Id="rId173"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TargetMode="External"/><Relationship Id="rId194"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TargetMode="External"/><Relationship Id="rId208"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TargetMode="External"/><Relationship Id="rId229"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TargetMode="External"/><Relationship Id="rId240"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TargetMode="External"/><Relationship Id="rId261"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TargetMode="External"/><Relationship Id="rId14" Type="http://schemas.openxmlformats.org/officeDocument/2006/relationships/hyperlink" Target="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TargetMode="External"/><Relationship Id="rId35"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TargetMode="External"/><Relationship Id="rId56"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TargetMode="External"/><Relationship Id="rId77"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TargetMode="External"/><Relationship Id="rId100"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TargetMode="External"/><Relationship Id="rId282"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TargetMode="External"/><Relationship Id="rId8"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TargetMode="External"/><Relationship Id="rId98"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TargetMode="External"/><Relationship Id="rId121"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TargetMode="External"/><Relationship Id="rId142" Type="http://schemas.openxmlformats.org/officeDocument/2006/relationships/hyperlink" Target="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TargetMode="External"/><Relationship Id="rId163"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TargetMode="External"/><Relationship Id="rId184"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TargetMode="External"/><Relationship Id="rId219"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TargetMode="External"/><Relationship Id="rId230"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TargetMode="External"/><Relationship Id="rId251"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TargetMode="External"/><Relationship Id="rId25"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TargetMode="External"/><Relationship Id="rId46" Type="http://schemas.openxmlformats.org/officeDocument/2006/relationships/hyperlink" Target="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TargetMode="External"/><Relationship Id="rId67"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TargetMode="External"/><Relationship Id="rId272"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TargetMode="External"/><Relationship Id="rId88"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TargetMode="External"/><Relationship Id="rId111"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TargetMode="External"/><Relationship Id="rId132"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TargetMode="External"/><Relationship Id="rId153"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TargetMode="External"/><Relationship Id="rId174"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PF')" TargetMode="External"/><Relationship Id="rId195"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TargetMode="External"/><Relationship Id="rId209"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TargetMode="External"/><Relationship Id="rId220"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TargetMode="External"/><Relationship Id="rId241"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TargetMode="External"/><Relationship Id="rId15" Type="http://schemas.openxmlformats.org/officeDocument/2006/relationships/hyperlink" Target="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TargetMode="External"/><Relationship Id="rId36"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TargetMode="External"/><Relationship Id="rId57"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TargetMode="External"/><Relationship Id="rId262"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TargetMode="External"/><Relationship Id="rId283"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TargetMode="External"/><Relationship Id="rId78"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TargetMode="External"/><Relationship Id="rId99"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TargetMode="External"/><Relationship Id="rId101"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TargetMode="External"/><Relationship Id="rId122"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TargetMode="External"/><Relationship Id="rId143" Type="http://schemas.openxmlformats.org/officeDocument/2006/relationships/hyperlink" Target="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TargetMode="External"/><Relationship Id="rId164"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TargetMode="External"/><Relationship Id="rId185"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TargetMode="External"/><Relationship Id="rId9"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TargetMode="External"/><Relationship Id="rId210"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TargetMode="External"/><Relationship Id="rId26"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TargetMode="External"/><Relationship Id="rId231"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TargetMode="External"/><Relationship Id="rId252"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TargetMode="External"/><Relationship Id="rId273"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TargetMode="External"/><Relationship Id="rId47" Type="http://schemas.openxmlformats.org/officeDocument/2006/relationships/hyperlink" Target="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TO')" TargetMode="External"/><Relationship Id="rId68"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TargetMode="External"/><Relationship Id="rId89"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TargetMode="External"/><Relationship Id="rId112"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TO')" TargetMode="External"/><Relationship Id="rId133"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TargetMode="External"/><Relationship Id="rId154"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TargetMode="External"/><Relationship Id="rId175"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TargetMode="External"/><Relationship Id="rId196"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TargetMode="External"/><Relationship Id="rId200"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TargetMode="External"/><Relationship Id="rId16" Type="http://schemas.openxmlformats.org/officeDocument/2006/relationships/hyperlink" Target="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TargetMode="External"/><Relationship Id="rId221"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TargetMode="External"/><Relationship Id="rId242"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TargetMode="External"/><Relationship Id="rId263"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PF')" TargetMode="External"/><Relationship Id="rId284"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TargetMode="External"/><Relationship Id="rId37"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TargetMode="External"/><Relationship Id="rId58"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TargetMode="External"/><Relationship Id="rId79"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TargetMode="External"/><Relationship Id="rId102"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TO')" TargetMode="External"/><Relationship Id="rId123"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TargetMode="External"/><Relationship Id="rId144" Type="http://schemas.openxmlformats.org/officeDocument/2006/relationships/hyperlink" Target="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PF')" TargetMode="External"/><Relationship Id="rId90"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TargetMode="External"/><Relationship Id="rId165"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TargetMode="External"/><Relationship Id="rId186"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TargetMode="External"/><Relationship Id="rId211"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TargetMode="External"/><Relationship Id="rId232"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TargetMode="External"/><Relationship Id="rId253"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TargetMode="External"/><Relationship Id="rId274"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TargetMode="External"/><Relationship Id="rId27"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TargetMode="External"/><Relationship Id="rId48" Type="http://schemas.openxmlformats.org/officeDocument/2006/relationships/hyperlink" Target="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TargetMode="External"/><Relationship Id="rId69"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TargetMode="External"/><Relationship Id="rId113"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TargetMode="External"/><Relationship Id="rId134"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PF')" TargetMode="External"/><Relationship Id="rId80"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TargetMode="External"/><Relationship Id="rId155"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TargetMode="External"/><Relationship Id="rId176"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TargetMode="External"/><Relationship Id="rId197"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TargetMode="External"/><Relationship Id="rId201"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TargetMode="External"/><Relationship Id="rId222"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PF')" TargetMode="External"/><Relationship Id="rId243"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TargetMode="External"/><Relationship Id="rId264"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TargetMode="External"/><Relationship Id="rId285"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TargetMode="External"/><Relationship Id="rId17"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TargetMode="External"/><Relationship Id="rId38"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TargetMode="External"/><Relationship Id="rId59"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TargetMode="External"/><Relationship Id="rId103"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TargetMode="External"/><Relationship Id="rId124"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TargetMode="External"/><Relationship Id="rId70"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TargetMode="External"/><Relationship Id="rId91"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TargetMode="External"/><Relationship Id="rId145"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TargetMode="External"/><Relationship Id="rId166"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TargetMode="External"/><Relationship Id="rId187"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TargetMode="External"/><Relationship Id="rId1"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TargetMode="External"/><Relationship Id="rId212"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TargetMode="External"/><Relationship Id="rId233"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PF')" TargetMode="External"/><Relationship Id="rId254"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TargetMode="External"/><Relationship Id="rId28"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TargetMode="External"/><Relationship Id="rId49" Type="http://schemas.openxmlformats.org/officeDocument/2006/relationships/hyperlink" Target="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TargetMode="External"/><Relationship Id="rId114"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TargetMode="External"/><Relationship Id="rId275"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PF')" TargetMode="External"/><Relationship Id="rId60"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TargetMode="External"/><Relationship Id="rId81"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TargetMode="External"/><Relationship Id="rId135" Type="http://schemas.openxmlformats.org/officeDocument/2006/relationships/hyperlink" Target="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TargetMode="External"/><Relationship Id="rId156"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TargetMode="External"/><Relationship Id="rId177"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TargetMode="External"/><Relationship Id="rId198"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TargetMode="External"/><Relationship Id="rId202"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TargetMode="External"/><Relationship Id="rId223"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TargetMode="External"/><Relationship Id="rId244"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TargetMode="External"/><Relationship Id="rId18"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TargetMode="External"/><Relationship Id="rId39"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TO')" TargetMode="External"/><Relationship Id="rId265"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TargetMode="External"/><Relationship Id="rId286"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TargetMode="External"/><Relationship Id="rId50" Type="http://schemas.openxmlformats.org/officeDocument/2006/relationships/hyperlink" Target="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TargetMode="External"/><Relationship Id="rId104"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TargetMode="External"/><Relationship Id="rId125"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TargetMode="External"/><Relationship Id="rId146"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TargetMode="External"/><Relationship Id="rId167"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TargetMode="External"/><Relationship Id="rId188"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TargetMode="External"/><Relationship Id="rId71"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TargetMode="External"/><Relationship Id="rId92"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TO')" TargetMode="External"/><Relationship Id="rId213"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TargetMode="External"/><Relationship Id="rId234"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TargetMode="External"/><Relationship Id="rId2"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TargetMode="External"/><Relationship Id="rId29"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TO')" TargetMode="External"/><Relationship Id="rId255"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TargetMode="External"/><Relationship Id="rId276"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TargetMode="External"/><Relationship Id="rId40"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TargetMode="External"/><Relationship Id="rId115"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TargetMode="External"/><Relationship Id="rId136" Type="http://schemas.openxmlformats.org/officeDocument/2006/relationships/hyperlink" Target="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TargetMode="External"/><Relationship Id="rId157"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TargetMode="External"/><Relationship Id="rId178"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TargetMode="External"/><Relationship Id="rId61"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TargetMode="External"/><Relationship Id="rId82"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TargetMode="External"/><Relationship Id="rId199"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TargetMode="External"/><Relationship Id="rId203"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TargetMode="External"/><Relationship Id="rId19"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TO')" TargetMode="External"/><Relationship Id="rId224"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TargetMode="External"/><Relationship Id="rId245"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TargetMode="External"/><Relationship Id="rId266"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TargetMode="External"/><Relationship Id="rId287"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TargetMode="External"/><Relationship Id="rId30"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TargetMode="External"/><Relationship Id="rId105"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TargetMode="External"/><Relationship Id="rId126"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TargetMode="External"/><Relationship Id="rId147"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TargetMode="External"/><Relationship Id="rId168"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TargetMode="External"/><Relationship Id="rId51" Type="http://schemas.openxmlformats.org/officeDocument/2006/relationships/hyperlink" Target="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TargetMode="External"/><Relationship Id="rId72"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TargetMode="External"/><Relationship Id="rId93"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TargetMode="External"/><Relationship Id="rId189"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PF')" TargetMode="External"/><Relationship Id="rId3"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TO')" TargetMode="External"/><Relationship Id="rId214"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TargetMode="External"/><Relationship Id="rId235"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TargetMode="External"/><Relationship Id="rId256"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TargetMode="External"/><Relationship Id="rId277"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TargetMode="External"/><Relationship Id="rId116"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TargetMode="External"/><Relationship Id="rId137" Type="http://schemas.openxmlformats.org/officeDocument/2006/relationships/hyperlink" Target="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TargetMode="External"/><Relationship Id="rId158"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TargetMode="External"/><Relationship Id="rId20"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TargetMode="External"/><Relationship Id="rId41"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TargetMode="External"/><Relationship Id="rId62"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TargetMode="External"/><Relationship Id="rId83"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TO')" TargetMode="External"/><Relationship Id="rId179"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TargetMode="External"/><Relationship Id="rId190" Type="http://schemas.openxmlformats.org/officeDocument/2006/relationships/hyperlink" Target="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TargetMode="External"/><Relationship Id="rId204"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TargetMode="External"/><Relationship Id="rId225"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TargetMode="External"/><Relationship Id="rId246"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TargetMode="External"/><Relationship Id="rId267"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TargetMode="External"/><Relationship Id="rId288"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TargetMode="External"/><Relationship Id="rId106"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TargetMode="External"/><Relationship Id="rId127"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TargetMode="External"/><Relationship Id="rId10"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TargetMode="External"/><Relationship Id="rId31"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TargetMode="External"/><Relationship Id="rId52"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TargetMode="External"/><Relationship Id="rId73"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TargetMode="External"/><Relationship Id="rId94"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TargetMode="External"/><Relationship Id="rId148"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TargetMode="External"/><Relationship Id="rId169"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TargetMode="External"/><Relationship Id="rId4" Type="http://schemas.openxmlformats.org/officeDocument/2006/relationships/hyperlink" Target="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TargetMode="External"/><Relationship Id="rId180"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TargetMode="External"/><Relationship Id="rId215"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TargetMode="External"/><Relationship Id="rId236"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TargetMode="External"/><Relationship Id="rId257"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TargetMode="External"/><Relationship Id="rId278"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TargetMode="External"/><Relationship Id="rId42" Type="http://schemas.openxmlformats.org/officeDocument/2006/relationships/hyperlink" Target="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TargetMode="External"/><Relationship Id="rId84"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TargetMode="External"/><Relationship Id="rId138" Type="http://schemas.openxmlformats.org/officeDocument/2006/relationships/hyperlink" Target="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TargetMode="External"/><Relationship Id="rId191" Type="http://schemas.openxmlformats.org/officeDocument/2006/relationships/hyperlink" Target="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TargetMode="External"/><Relationship Id="rId205"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TargetMode="External"/><Relationship Id="rId247" Type="http://schemas.openxmlformats.org/officeDocument/2006/relationships/hyperlink" Target="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TargetMode="External"/><Relationship Id="rId107" Type="http://schemas.openxmlformats.org/officeDocument/2006/relationships/hyperlink" Target="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TargetMode="External"/><Relationship Id="rId289"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TargetMode="External"/><Relationship Id="rId11" Type="http://schemas.openxmlformats.org/officeDocument/2006/relationships/hyperlink" Target="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TargetMode="External"/><Relationship Id="rId53" Type="http://schemas.openxmlformats.org/officeDocument/2006/relationships/hyperlink" Target="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TargetMode="External"/><Relationship Id="rId149"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TargetMode="External"/><Relationship Id="rId95"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TargetMode="External"/><Relationship Id="rId160"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TargetMode="External"/><Relationship Id="rId216"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TargetMode="External"/><Relationship Id="rId258" Type="http://schemas.openxmlformats.org/officeDocument/2006/relationships/hyperlink" Target="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TargetMode="External"/><Relationship Id="rId22" Type="http://schemas.openxmlformats.org/officeDocument/2006/relationships/hyperlink" Target="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TargetMode="External"/><Relationship Id="rId64" Type="http://schemas.openxmlformats.org/officeDocument/2006/relationships/hyperlink" Target="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TO')" TargetMode="External"/><Relationship Id="rId118" Type="http://schemas.openxmlformats.org/officeDocument/2006/relationships/hyperlink" Target="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TargetMode="External"/><Relationship Id="rId171" Type="http://schemas.openxmlformats.org/officeDocument/2006/relationships/hyperlink" Target="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TargetMode="External"/><Relationship Id="rId227" Type="http://schemas.openxmlformats.org/officeDocument/2006/relationships/hyperlink" Target="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E1007"/>
  <sheetViews>
    <sheetView workbookViewId="0">
      <selection sqref="A1:XFD1048576"/>
    </sheetView>
  </sheetViews>
  <sheetFormatPr baseColWidth="10" defaultColWidth="14.5" defaultRowHeight="15.75" customHeight="1" x14ac:dyDescent="0.15"/>
  <cols>
    <col min="1" max="1" width="3.5" customWidth="1"/>
    <col min="2" max="2" width="20.83203125" customWidth="1"/>
    <col min="3" max="3" width="6" customWidth="1"/>
    <col min="4" max="4" width="9.83203125" customWidth="1"/>
    <col min="5" max="15" width="6.5" customWidth="1"/>
    <col min="16" max="16" width="6.33203125" customWidth="1"/>
    <col min="17" max="17" width="7" customWidth="1"/>
    <col min="18" max="18" width="5.6640625" customWidth="1"/>
    <col min="19" max="19" width="5.1640625" customWidth="1"/>
    <col min="20" max="20" width="5" customWidth="1"/>
    <col min="21" max="22" width="4.83203125" customWidth="1"/>
    <col min="23" max="23" width="4.6640625" customWidth="1"/>
    <col min="24" max="24" width="4.83203125" customWidth="1"/>
    <col min="25" max="25" width="5" customWidth="1"/>
    <col min="26" max="26" width="4.6640625" customWidth="1"/>
    <col min="27" max="27" width="4.83203125" customWidth="1"/>
    <col min="28" max="28" width="5.33203125" customWidth="1"/>
    <col min="29" max="29" width="5.5" customWidth="1"/>
    <col min="30" max="30" width="7.33203125" customWidth="1"/>
    <col min="31" max="31" width="8" customWidth="1"/>
    <col min="32" max="33" width="12.33203125" customWidth="1"/>
    <col min="34" max="45" width="6.5" customWidth="1"/>
    <col min="46" max="46" width="9.5" customWidth="1"/>
    <col min="47" max="47" width="8.1640625" customWidth="1"/>
    <col min="48" max="48" width="7.5" customWidth="1"/>
    <col min="49" max="50" width="8.5" customWidth="1"/>
    <col min="51" max="51" width="14.33203125" customWidth="1"/>
    <col min="52" max="52" width="8.1640625" customWidth="1"/>
    <col min="53" max="53" width="9.1640625" customWidth="1"/>
    <col min="54" max="64" width="8.83203125" customWidth="1"/>
    <col min="65" max="65" width="10.6640625" customWidth="1"/>
    <col min="66" max="76" width="10.33203125" customWidth="1"/>
    <col min="77" max="77" width="12.6640625" customWidth="1"/>
    <col min="78" max="78" width="18.1640625" customWidth="1"/>
    <col min="79" max="90" width="7.6640625" customWidth="1"/>
    <col min="91" max="91" width="8.6640625" customWidth="1"/>
    <col min="92" max="92" width="12.6640625" customWidth="1"/>
    <col min="93" max="93" width="12.1640625" customWidth="1"/>
    <col min="94" max="94" width="8.5" customWidth="1"/>
    <col min="95" max="95" width="10.5" customWidth="1"/>
    <col min="96" max="96" width="9.83203125" customWidth="1"/>
    <col min="97" max="97" width="6.5" customWidth="1"/>
    <col min="98" max="98" width="7.6640625" customWidth="1"/>
    <col min="99" max="99" width="12.1640625" customWidth="1"/>
    <col min="100" max="111" width="8.1640625" customWidth="1"/>
    <col min="112" max="112" width="10.6640625" customWidth="1"/>
    <col min="113" max="113" width="12.6640625" customWidth="1"/>
    <col min="114" max="114" width="12.1640625" customWidth="1"/>
    <col min="115" max="115" width="8.5" customWidth="1"/>
    <col min="116" max="116" width="10.5" customWidth="1"/>
    <col min="117" max="117" width="11.33203125" customWidth="1"/>
    <col min="118" max="118" width="6.5" customWidth="1"/>
    <col min="119" max="119" width="7.6640625" customWidth="1"/>
    <col min="120" max="120" width="21.6640625" customWidth="1"/>
    <col min="121" max="121" width="6.5" customWidth="1"/>
    <col min="122" max="129" width="7.83203125" customWidth="1"/>
    <col min="130" max="130" width="7.6640625" customWidth="1"/>
    <col min="131" max="132" width="8.5" customWidth="1"/>
    <col min="133" max="133" width="7.5" customWidth="1"/>
    <col min="134" max="134" width="9" customWidth="1"/>
    <col min="135" max="135" width="8.83203125" customWidth="1"/>
  </cols>
  <sheetData>
    <row r="1" spans="1:135" ht="13" x14ac:dyDescent="0.15">
      <c r="BH1" s="1"/>
      <c r="BI1" s="1"/>
      <c r="BJ1" s="1"/>
      <c r="BK1" s="1"/>
      <c r="BL1" s="1"/>
      <c r="BM1" s="2"/>
      <c r="BN1" s="3"/>
      <c r="BO1" s="3"/>
      <c r="BP1" s="3"/>
      <c r="BQ1" s="3"/>
      <c r="BR1" s="3"/>
      <c r="BS1" s="3"/>
      <c r="BT1" s="3"/>
      <c r="BU1" s="3"/>
      <c r="BV1" s="3"/>
      <c r="BW1" s="3"/>
      <c r="BX1" s="3"/>
      <c r="BY1" s="3"/>
      <c r="BZ1" s="3" t="s">
        <v>0</v>
      </c>
      <c r="CA1" s="1"/>
      <c r="CB1" s="1"/>
      <c r="CC1" s="1"/>
      <c r="CD1" s="1"/>
      <c r="CE1" s="1"/>
      <c r="CF1" s="1"/>
      <c r="CG1" s="1"/>
      <c r="CH1" s="1"/>
      <c r="CI1" s="1"/>
      <c r="CJ1" s="1"/>
      <c r="CK1" s="1"/>
      <c r="CL1" s="1"/>
      <c r="DU1" s="4"/>
      <c r="DZ1" s="5"/>
      <c r="EA1" s="5"/>
      <c r="EB1" s="5"/>
      <c r="EC1" s="5"/>
      <c r="ED1" s="5"/>
      <c r="EE1" s="5"/>
    </row>
    <row r="2" spans="1:135" ht="16" x14ac:dyDescent="0.2">
      <c r="A2" s="6"/>
      <c r="B2" s="7" t="s">
        <v>1</v>
      </c>
      <c r="C2" s="6"/>
      <c r="D2" s="6"/>
      <c r="E2" s="6"/>
      <c r="F2" s="6"/>
      <c r="G2" s="8" t="s">
        <v>2</v>
      </c>
      <c r="H2" s="6"/>
      <c r="I2" s="6"/>
      <c r="J2" s="6"/>
      <c r="K2" s="6"/>
      <c r="L2" s="6"/>
      <c r="M2" s="6"/>
      <c r="N2" s="6"/>
      <c r="O2" s="6"/>
      <c r="P2" s="6"/>
      <c r="Q2" s="6"/>
      <c r="R2" s="6"/>
      <c r="S2" s="6"/>
      <c r="T2" s="6"/>
      <c r="U2" s="6"/>
      <c r="V2" s="6"/>
      <c r="W2" s="6"/>
      <c r="X2" s="6"/>
      <c r="Y2" s="6"/>
      <c r="Z2" s="6"/>
      <c r="AA2" s="6"/>
      <c r="AB2" s="6"/>
      <c r="AC2" s="6"/>
      <c r="AD2" s="6"/>
      <c r="AE2" s="6"/>
      <c r="AF2" s="6"/>
      <c r="AG2" s="6"/>
      <c r="BJ2" s="9" t="s">
        <v>3</v>
      </c>
      <c r="BK2" s="10" t="s">
        <v>4</v>
      </c>
      <c r="BL2" s="10" t="s">
        <v>5</v>
      </c>
      <c r="BM2" s="10" t="s">
        <v>6</v>
      </c>
      <c r="BN2" s="10" t="s">
        <v>7</v>
      </c>
      <c r="BO2" s="10" t="s">
        <v>8</v>
      </c>
      <c r="BP2" s="10" t="s">
        <v>9</v>
      </c>
      <c r="BQ2" s="10" t="s">
        <v>10</v>
      </c>
      <c r="BV2" s="11"/>
      <c r="BW2" s="11"/>
      <c r="BX2" s="11"/>
      <c r="BY2" s="11"/>
      <c r="BZ2" s="12" t="s">
        <v>11</v>
      </c>
      <c r="CA2" s="12" t="s">
        <v>12</v>
      </c>
      <c r="CB2" s="13" t="s">
        <v>13</v>
      </c>
      <c r="CC2" s="13" t="s">
        <v>14</v>
      </c>
      <c r="CD2" s="12" t="s">
        <v>15</v>
      </c>
      <c r="CE2" s="12" t="s">
        <v>16</v>
      </c>
      <c r="CF2" s="12" t="s">
        <v>17</v>
      </c>
      <c r="CG2" s="12" t="s">
        <v>18</v>
      </c>
      <c r="CH2" s="12" t="s">
        <v>19</v>
      </c>
      <c r="CI2" s="12" t="s">
        <v>20</v>
      </c>
      <c r="CJ2" s="12" t="s">
        <v>21</v>
      </c>
      <c r="CK2" s="12" t="s">
        <v>22</v>
      </c>
      <c r="CL2" s="12" t="s">
        <v>23</v>
      </c>
      <c r="CM2" s="6"/>
      <c r="CN2" s="14"/>
      <c r="CO2" s="198" t="s">
        <v>24</v>
      </c>
      <c r="CP2" s="199"/>
      <c r="CQ2" s="200"/>
      <c r="CR2" s="15"/>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7"/>
      <c r="DV2" s="16"/>
      <c r="DW2" s="16"/>
      <c r="DX2" s="16"/>
      <c r="DY2" s="16"/>
      <c r="DZ2" s="18"/>
      <c r="EA2" s="18"/>
      <c r="EB2" s="18"/>
      <c r="EC2" s="18"/>
      <c r="ED2" s="18"/>
      <c r="EE2" s="18"/>
    </row>
    <row r="3" spans="1:135" ht="15" x14ac:dyDescent="0.2">
      <c r="A3" s="6"/>
      <c r="B3" s="19" t="str">
        <f>A11</f>
        <v>Brigham Young Cougars</v>
      </c>
      <c r="C3" s="19">
        <v>2020</v>
      </c>
      <c r="D3" s="6"/>
      <c r="F3" s="6"/>
      <c r="G3" s="6"/>
      <c r="H3" s="6"/>
      <c r="I3" s="6"/>
      <c r="J3" s="6"/>
      <c r="K3" s="6"/>
      <c r="L3" s="6"/>
      <c r="M3" s="6"/>
      <c r="N3" s="6"/>
      <c r="O3" s="6"/>
      <c r="P3" s="6"/>
      <c r="Q3" s="6"/>
      <c r="R3" s="6"/>
      <c r="S3" s="6"/>
      <c r="T3" s="6"/>
      <c r="U3" s="6"/>
      <c r="V3" s="6"/>
      <c r="W3" s="20"/>
      <c r="X3" s="6"/>
      <c r="Y3" s="6"/>
      <c r="Z3" s="6"/>
      <c r="AA3" s="6"/>
      <c r="AB3" s="6"/>
      <c r="AC3" s="6"/>
      <c r="AD3" s="6"/>
      <c r="AE3" s="6"/>
      <c r="AF3" s="6"/>
      <c r="AG3" s="6"/>
      <c r="BJ3" s="9" t="s">
        <v>25</v>
      </c>
      <c r="BK3" s="21">
        <v>2.1295999999999999</v>
      </c>
      <c r="BL3" s="21">
        <v>8.6676000000000002</v>
      </c>
      <c r="BM3" s="21">
        <v>-2.4861</v>
      </c>
      <c r="BN3" s="21">
        <v>0.99199999999999999</v>
      </c>
      <c r="BO3" s="21">
        <v>-3.5360999999999998</v>
      </c>
      <c r="BP3" s="21">
        <v>1.6669</v>
      </c>
      <c r="BQ3" s="22">
        <v>50</v>
      </c>
      <c r="BV3" s="23"/>
      <c r="BW3" s="23"/>
      <c r="BX3" s="23"/>
      <c r="BY3" s="23"/>
      <c r="BZ3" s="24" t="s">
        <v>26</v>
      </c>
      <c r="CA3" s="25">
        <v>0.86</v>
      </c>
      <c r="CB3" s="25">
        <v>-0.56000000000000005</v>
      </c>
      <c r="CC3" s="26">
        <f t="shared" ref="CC3:CC4" si="0">0.44*CB3</f>
        <v>-0.24640000000000004</v>
      </c>
      <c r="CD3" s="25">
        <v>0.38900000000000001</v>
      </c>
      <c r="CE3" s="25">
        <v>0.57999999999999996</v>
      </c>
      <c r="CF3" s="25">
        <v>-0.96399999999999997</v>
      </c>
      <c r="CG3" s="25">
        <v>0.61299999999999999</v>
      </c>
      <c r="CH3" s="25">
        <v>0.11600000000000001</v>
      </c>
      <c r="CI3" s="25">
        <v>0</v>
      </c>
      <c r="CJ3" s="25">
        <v>1.369</v>
      </c>
      <c r="CK3" s="25">
        <v>1.327</v>
      </c>
      <c r="CL3" s="25">
        <v>-0.36699999999999999</v>
      </c>
      <c r="CM3" s="6"/>
      <c r="CN3" s="27"/>
      <c r="CO3" s="24" t="s">
        <v>26</v>
      </c>
      <c r="CP3" s="24" t="s">
        <v>27</v>
      </c>
      <c r="CQ3" s="24" t="s">
        <v>28</v>
      </c>
      <c r="CR3" s="13" t="s">
        <v>29</v>
      </c>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9"/>
      <c r="DV3" s="28"/>
      <c r="DW3" s="28"/>
      <c r="DX3" s="28"/>
      <c r="DY3" s="28"/>
      <c r="DZ3" s="28"/>
      <c r="EA3" s="28"/>
      <c r="EB3" s="28"/>
      <c r="EC3" s="28"/>
      <c r="ED3" s="28"/>
      <c r="EE3" s="28"/>
    </row>
    <row r="4" spans="1:135" ht="15" x14ac:dyDescent="0.2">
      <c r="A4" s="6"/>
      <c r="B4" s="30" t="s">
        <v>30</v>
      </c>
      <c r="C4" s="31">
        <f>IF(M90="",D130, VLOOKUP($A$11,$B$90:$S$121,14,FALSE))</f>
        <v>12.076145151695419</v>
      </c>
      <c r="D4" s="6"/>
      <c r="E4" s="32" t="s">
        <v>31</v>
      </c>
      <c r="F4" s="33">
        <f>C4*C7/100/2</f>
        <v>4.8333333333333339</v>
      </c>
      <c r="G4" s="6"/>
      <c r="H4" s="6"/>
      <c r="I4" s="6"/>
      <c r="J4" s="6"/>
      <c r="K4" s="6"/>
      <c r="L4" s="6"/>
      <c r="M4" s="6"/>
      <c r="N4" s="6"/>
      <c r="O4" s="6"/>
      <c r="P4" s="6"/>
      <c r="Q4" s="32" t="s">
        <v>32</v>
      </c>
      <c r="R4" s="6">
        <f>SUM(AB14:AB42)</f>
        <v>1467</v>
      </c>
      <c r="S4" s="6"/>
      <c r="T4" s="6"/>
      <c r="U4" s="6"/>
      <c r="V4" s="6"/>
      <c r="W4" s="32" t="s">
        <v>33</v>
      </c>
      <c r="X4" s="6">
        <f>SUM(V14:V44)</f>
        <v>713</v>
      </c>
      <c r="Y4" s="6"/>
      <c r="Z4" s="6"/>
      <c r="AA4" s="32" t="s">
        <v>34</v>
      </c>
      <c r="AB4" s="34">
        <f>SUM(AG14:AG40)</f>
        <v>453.92160000000018</v>
      </c>
      <c r="AC4" s="6"/>
      <c r="AD4" s="6"/>
      <c r="AE4" s="6"/>
      <c r="AF4" s="6"/>
      <c r="AG4" s="6"/>
      <c r="AH4" s="6"/>
      <c r="AI4" s="6"/>
      <c r="AJ4" s="6"/>
      <c r="AK4" s="28"/>
      <c r="AL4" s="28"/>
      <c r="AM4" s="6"/>
      <c r="AN4" s="6"/>
      <c r="BJ4" s="9" t="s">
        <v>35</v>
      </c>
      <c r="BK4" s="21">
        <v>1.5895999999999999</v>
      </c>
      <c r="BL4" s="21">
        <v>10.8919</v>
      </c>
      <c r="BM4" s="35"/>
      <c r="BN4" s="21">
        <v>1.4677</v>
      </c>
      <c r="BO4" s="21">
        <v>-4.3994999999999997</v>
      </c>
      <c r="BP4" s="35"/>
      <c r="BQ4" s="36"/>
      <c r="BV4" s="23"/>
      <c r="BW4" s="23"/>
      <c r="BX4" s="23"/>
      <c r="BY4" s="23"/>
      <c r="BZ4" s="24" t="s">
        <v>28</v>
      </c>
      <c r="CA4" s="26">
        <f>CA3</f>
        <v>0.86</v>
      </c>
      <c r="CB4" s="25">
        <v>-0.78</v>
      </c>
      <c r="CC4" s="26">
        <f t="shared" si="0"/>
        <v>-0.34320000000000001</v>
      </c>
      <c r="CD4" s="26">
        <f>CD3</f>
        <v>0.38900000000000001</v>
      </c>
      <c r="CE4" s="25">
        <v>1.034</v>
      </c>
      <c r="CF4" s="26">
        <f>CF3</f>
        <v>-0.96399999999999997</v>
      </c>
      <c r="CG4" s="37">
        <v>0.18099999999999999</v>
      </c>
      <c r="CH4" s="26">
        <f>CG4</f>
        <v>0.18099999999999999</v>
      </c>
      <c r="CI4" s="25">
        <v>0</v>
      </c>
      <c r="CJ4" s="25">
        <v>1.008</v>
      </c>
      <c r="CK4" s="25">
        <v>0.70299999999999996</v>
      </c>
      <c r="CL4" s="26">
        <f>CL3</f>
        <v>-0.36699999999999999</v>
      </c>
      <c r="CM4" s="6"/>
      <c r="CN4" s="38" t="s">
        <v>24</v>
      </c>
      <c r="CO4" s="39">
        <f>-0.409*2</f>
        <v>-0.81799999999999995</v>
      </c>
      <c r="CP4" s="40">
        <v>0</v>
      </c>
      <c r="CQ4" s="40">
        <v>0</v>
      </c>
      <c r="CR4" s="41">
        <v>1.387</v>
      </c>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9"/>
      <c r="DV4" s="28"/>
      <c r="DW4" s="28"/>
      <c r="DX4" s="28"/>
      <c r="DY4" s="28"/>
      <c r="DZ4" s="28"/>
      <c r="EA4" s="28"/>
      <c r="EB4" s="28"/>
      <c r="EC4" s="28"/>
      <c r="ED4" s="28"/>
      <c r="EE4" s="28"/>
    </row>
    <row r="5" spans="1:135" ht="13" x14ac:dyDescent="0.15">
      <c r="A5" s="42"/>
      <c r="B5" s="30" t="s">
        <v>36</v>
      </c>
      <c r="C5" s="31">
        <f>IF(M90="",N130, VLOOKUP($A$11,$B$90:$S$121,15,FALSE))</f>
        <v>8.1636996494051743</v>
      </c>
      <c r="D5" s="6"/>
      <c r="E5" s="32" t="s">
        <v>37</v>
      </c>
      <c r="F5" s="33">
        <f>0.35/2*F4</f>
        <v>0.84583333333333344</v>
      </c>
      <c r="G5" s="6"/>
      <c r="H5" s="6"/>
      <c r="I5" s="6"/>
      <c r="J5" s="6"/>
      <c r="K5" s="6"/>
      <c r="L5" s="6"/>
      <c r="M5" s="6"/>
      <c r="N5" s="6"/>
      <c r="O5" s="6"/>
      <c r="P5" s="6"/>
      <c r="Q5" s="32" t="s">
        <v>38</v>
      </c>
      <c r="R5" s="6">
        <f>SUM(H14:H42)</f>
        <v>1262</v>
      </c>
      <c r="S5" s="6"/>
      <c r="T5" s="6"/>
      <c r="U5" s="6"/>
      <c r="V5" s="6"/>
      <c r="W5" s="32" t="s">
        <v>39</v>
      </c>
      <c r="X5" s="6">
        <f>SUM(X14:X43)</f>
        <v>155</v>
      </c>
      <c r="Y5" s="6"/>
      <c r="Z5" s="6"/>
      <c r="AA5" s="6"/>
      <c r="AB5" s="6"/>
      <c r="AC5" s="6"/>
      <c r="AD5" s="6"/>
      <c r="AE5" s="6"/>
      <c r="AF5" s="6"/>
      <c r="AG5" s="6"/>
      <c r="AH5" s="6"/>
      <c r="AI5" s="6"/>
      <c r="AJ5" s="6"/>
      <c r="AK5" s="43"/>
      <c r="AL5" s="43"/>
      <c r="AM5" s="43"/>
      <c r="AN5" s="43"/>
      <c r="BJ5" s="43"/>
      <c r="BK5" s="43"/>
      <c r="BL5" s="43"/>
      <c r="BM5" s="44"/>
      <c r="BN5" s="44"/>
      <c r="BO5" s="44"/>
      <c r="BP5" s="44"/>
      <c r="BQ5" s="44"/>
      <c r="BV5" s="45"/>
      <c r="BW5" s="45"/>
      <c r="BX5" s="45"/>
      <c r="BY5" s="45"/>
      <c r="BZ5" s="45" t="s">
        <v>40</v>
      </c>
      <c r="CA5" s="46"/>
      <c r="CB5" s="46"/>
      <c r="CC5" s="46"/>
      <c r="CD5" s="46"/>
      <c r="CE5" s="46"/>
      <c r="CF5" s="46"/>
      <c r="CG5" s="46"/>
      <c r="CH5" s="46"/>
      <c r="CI5" s="46"/>
      <c r="CJ5" s="46"/>
      <c r="CK5" s="46"/>
      <c r="CL5" s="46"/>
      <c r="CM5" s="43"/>
      <c r="CN5" s="43"/>
      <c r="CO5" s="43"/>
      <c r="CP5" s="43"/>
      <c r="CQ5" s="43"/>
      <c r="CR5" s="47"/>
      <c r="CT5" s="43"/>
      <c r="CU5" s="43"/>
      <c r="CV5" s="43"/>
      <c r="CW5" s="43"/>
      <c r="CX5" s="43"/>
      <c r="CY5" s="43"/>
      <c r="CZ5" s="43"/>
      <c r="DA5" s="43"/>
      <c r="DB5" s="43"/>
      <c r="DC5" s="43"/>
      <c r="DD5" s="43"/>
      <c r="DE5" s="43"/>
      <c r="DF5" s="43"/>
      <c r="DG5" s="43"/>
      <c r="DH5" s="43"/>
      <c r="DI5" s="43"/>
      <c r="DJ5" s="43"/>
      <c r="DK5" s="43"/>
      <c r="DL5" s="43"/>
      <c r="DM5" s="43"/>
      <c r="DN5" s="43"/>
      <c r="DO5" s="43"/>
      <c r="DP5" s="43"/>
      <c r="DQ5" s="43"/>
      <c r="DR5" s="43"/>
      <c r="DS5" s="43"/>
      <c r="DT5" s="43"/>
      <c r="DU5" s="48"/>
      <c r="DV5" s="43"/>
      <c r="DW5" s="43"/>
      <c r="DX5" s="43"/>
      <c r="DY5" s="43"/>
      <c r="DZ5" s="49"/>
      <c r="EA5" s="49"/>
      <c r="EB5" s="49"/>
      <c r="EC5" s="49"/>
      <c r="ED5" s="49"/>
      <c r="EE5" s="49"/>
    </row>
    <row r="6" spans="1:135" ht="15" x14ac:dyDescent="0.2">
      <c r="A6" s="42"/>
      <c r="B6" s="30" t="s">
        <v>41</v>
      </c>
      <c r="C6" s="50">
        <f>IF(M90="",N130, VLOOKUP($A$11,$B$90:$S$121,16,FALSE))</f>
        <v>3.4649690449109869</v>
      </c>
      <c r="D6" s="6"/>
      <c r="E6" s="51" t="s">
        <v>42</v>
      </c>
      <c r="F6" s="52">
        <f>C4+F5</f>
        <v>12.921978485028752</v>
      </c>
      <c r="G6" s="6"/>
      <c r="H6" s="6"/>
      <c r="I6" s="6"/>
      <c r="J6" s="6"/>
      <c r="K6" s="6"/>
      <c r="L6" s="6"/>
      <c r="M6" s="6"/>
      <c r="N6" s="6"/>
      <c r="O6" s="6"/>
      <c r="P6" s="6"/>
      <c r="Q6" s="32" t="s">
        <v>43</v>
      </c>
      <c r="R6" s="6">
        <f>SUM(R14:R42)</f>
        <v>258</v>
      </c>
      <c r="S6" s="6">
        <f>CC3/CB3</f>
        <v>0.44</v>
      </c>
      <c r="T6" s="6"/>
      <c r="U6" s="6"/>
      <c r="V6" s="6"/>
      <c r="W6" s="32" t="s">
        <v>44</v>
      </c>
      <c r="X6" s="6">
        <f>SUM(AA14:AA45)</f>
        <v>342</v>
      </c>
      <c r="Y6" s="6"/>
      <c r="Z6" s="6"/>
      <c r="AA6" s="6"/>
      <c r="AB6" s="6"/>
      <c r="AC6" s="6"/>
      <c r="AD6" s="6"/>
      <c r="AE6" s="6"/>
      <c r="AF6" s="6"/>
      <c r="AG6" s="6"/>
      <c r="AH6" s="6"/>
      <c r="AI6" s="6"/>
      <c r="AJ6" s="6"/>
      <c r="AK6" s="28"/>
      <c r="AL6" s="28"/>
      <c r="AM6" s="28"/>
      <c r="AN6" s="28"/>
      <c r="BJ6" s="9" t="s">
        <v>45</v>
      </c>
      <c r="BK6" s="10" t="s">
        <v>4</v>
      </c>
      <c r="BL6" s="10" t="s">
        <v>46</v>
      </c>
      <c r="BM6" s="10" t="s">
        <v>47</v>
      </c>
      <c r="BN6" s="10" t="s">
        <v>48</v>
      </c>
      <c r="BP6" s="10" t="s">
        <v>49</v>
      </c>
      <c r="BQ6" s="10" t="s">
        <v>10</v>
      </c>
      <c r="BV6" s="11"/>
      <c r="BW6" s="11"/>
      <c r="BX6" s="11"/>
      <c r="BY6" s="11"/>
      <c r="BZ6" s="12" t="s">
        <v>11</v>
      </c>
      <c r="CA6" s="53" t="s">
        <v>12</v>
      </c>
      <c r="CB6" s="54" t="s">
        <v>13</v>
      </c>
      <c r="CC6" s="54" t="s">
        <v>14</v>
      </c>
      <c r="CD6" s="53" t="s">
        <v>15</v>
      </c>
      <c r="CE6" s="53" t="s">
        <v>16</v>
      </c>
      <c r="CF6" s="53" t="s">
        <v>17</v>
      </c>
      <c r="CG6" s="53" t="s">
        <v>18</v>
      </c>
      <c r="CH6" s="53" t="s">
        <v>19</v>
      </c>
      <c r="CI6" s="53" t="s">
        <v>20</v>
      </c>
      <c r="CJ6" s="53" t="s">
        <v>21</v>
      </c>
      <c r="CK6" s="53" t="s">
        <v>22</v>
      </c>
      <c r="CL6" s="53" t="s">
        <v>23</v>
      </c>
      <c r="CM6" s="28"/>
      <c r="CN6" s="14"/>
      <c r="CO6" s="198" t="s">
        <v>24</v>
      </c>
      <c r="CP6" s="199"/>
      <c r="CQ6" s="200"/>
      <c r="CR6" s="55"/>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9"/>
      <c r="DV6" s="28"/>
      <c r="DW6" s="28"/>
      <c r="DX6" s="28"/>
      <c r="DY6" s="28"/>
      <c r="DZ6" s="28"/>
      <c r="EA6" s="28"/>
      <c r="EB6" s="28"/>
      <c r="EC6" s="28"/>
      <c r="ED6" s="28"/>
      <c r="EE6" s="28"/>
    </row>
    <row r="7" spans="1:135" ht="15" x14ac:dyDescent="0.2">
      <c r="A7" s="42"/>
      <c r="B7" s="30" t="s">
        <v>50</v>
      </c>
      <c r="C7" s="181">
        <f>_xlfn.XLOOKUP(A11, AG:AG, AD:AD)</f>
        <v>80.047619047619051</v>
      </c>
      <c r="D7" s="6"/>
      <c r="E7" s="51" t="s">
        <v>51</v>
      </c>
      <c r="F7" s="52">
        <f>C5+F5/2</f>
        <v>8.5866163160718418</v>
      </c>
      <c r="G7" s="6"/>
      <c r="H7" s="6"/>
      <c r="I7" s="6"/>
      <c r="J7" s="6"/>
      <c r="K7" s="6"/>
      <c r="L7" s="6"/>
      <c r="M7" s="6"/>
      <c r="N7" s="6"/>
      <c r="O7" s="6"/>
      <c r="P7" s="6"/>
      <c r="Q7" s="32" t="s">
        <v>52</v>
      </c>
      <c r="R7" s="33">
        <f>R4/(R5+R6*S6)</f>
        <v>1.0665057578224961</v>
      </c>
      <c r="S7" s="6"/>
      <c r="T7" s="6"/>
      <c r="U7" s="6"/>
      <c r="V7" s="6"/>
      <c r="W7" s="32" t="s">
        <v>53</v>
      </c>
      <c r="X7" s="6">
        <f>SUM(W14:W44)</f>
        <v>354</v>
      </c>
      <c r="Y7" s="6"/>
      <c r="Z7" s="6"/>
      <c r="AA7" s="6"/>
      <c r="AB7" s="6"/>
      <c r="AC7" s="6"/>
      <c r="AD7" s="6"/>
      <c r="AE7" s="6"/>
      <c r="AF7" s="6"/>
      <c r="AG7" s="6"/>
      <c r="AH7" s="6"/>
      <c r="AI7" s="6"/>
      <c r="AJ7" s="6"/>
      <c r="AK7" s="28"/>
      <c r="AL7" s="28"/>
      <c r="AM7" s="28"/>
      <c r="AN7" s="28"/>
      <c r="BJ7" s="28"/>
      <c r="BK7" s="21">
        <v>6</v>
      </c>
      <c r="BL7" s="21">
        <v>-6.6416000000000004</v>
      </c>
      <c r="BM7" s="21">
        <v>-8.5441000000000003</v>
      </c>
      <c r="BN7" s="21">
        <v>-0.33</v>
      </c>
      <c r="BO7" s="56"/>
      <c r="BP7" s="21">
        <v>4</v>
      </c>
      <c r="BQ7" s="22">
        <v>50</v>
      </c>
      <c r="BV7" s="23"/>
      <c r="BW7" s="23"/>
      <c r="BX7" s="23"/>
      <c r="BY7" s="23"/>
      <c r="BZ7" s="24" t="s">
        <v>26</v>
      </c>
      <c r="CA7" s="25">
        <v>0.60499999999999998</v>
      </c>
      <c r="CB7" s="25">
        <v>-0.33</v>
      </c>
      <c r="CC7" s="26">
        <f t="shared" ref="CC7:CC8" si="1">0.44*CB7</f>
        <v>-0.1452</v>
      </c>
      <c r="CD7" s="25">
        <v>0.47699999999999998</v>
      </c>
      <c r="CE7" s="25">
        <v>0.47599999999999998</v>
      </c>
      <c r="CF7" s="25">
        <v>-0.57899999999999996</v>
      </c>
      <c r="CG7" s="25">
        <v>0.60599999999999998</v>
      </c>
      <c r="CH7" s="25">
        <v>-0.112</v>
      </c>
      <c r="CI7" s="25">
        <v>0</v>
      </c>
      <c r="CJ7" s="25">
        <v>0.17699999999999999</v>
      </c>
      <c r="CK7" s="25">
        <v>0.72499999999999998</v>
      </c>
      <c r="CL7" s="25">
        <v>-0.439</v>
      </c>
      <c r="CM7" s="28"/>
      <c r="CN7" s="27"/>
      <c r="CO7" s="24" t="s">
        <v>26</v>
      </c>
      <c r="CP7" s="24" t="s">
        <v>27</v>
      </c>
      <c r="CQ7" s="24" t="s">
        <v>28</v>
      </c>
      <c r="CR7" s="13" t="s">
        <v>29</v>
      </c>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9"/>
      <c r="DV7" s="28"/>
      <c r="DW7" s="28"/>
      <c r="DX7" s="28"/>
      <c r="DY7" s="28"/>
      <c r="DZ7" s="49"/>
      <c r="EA7" s="49"/>
      <c r="EB7" s="49"/>
      <c r="EC7" s="49"/>
      <c r="ED7" s="49"/>
      <c r="EE7" s="49"/>
    </row>
    <row r="8" spans="1:135" ht="14" x14ac:dyDescent="0.15">
      <c r="A8" s="42"/>
      <c r="B8" s="57" t="s">
        <v>54</v>
      </c>
      <c r="D8" s="6"/>
      <c r="E8" s="6"/>
      <c r="F8" s="6"/>
      <c r="G8" s="6"/>
      <c r="H8" s="6"/>
      <c r="I8" s="6"/>
      <c r="J8" s="6"/>
      <c r="K8" s="6"/>
      <c r="L8" s="6"/>
      <c r="M8" s="6"/>
      <c r="N8" s="6"/>
      <c r="O8" s="6"/>
      <c r="P8" s="6"/>
      <c r="Q8" s="32" t="s">
        <v>55</v>
      </c>
      <c r="R8" s="58">
        <v>1</v>
      </c>
      <c r="S8" s="6"/>
      <c r="T8" s="6"/>
      <c r="U8" s="6"/>
      <c r="V8" s="6"/>
      <c r="W8" s="32" t="s">
        <v>56</v>
      </c>
      <c r="X8" s="6">
        <f>SUM(Y14:Y47)</f>
        <v>93</v>
      </c>
      <c r="Y8" s="6"/>
      <c r="Z8" s="6"/>
      <c r="AA8" s="6"/>
      <c r="AB8" s="6"/>
      <c r="AC8" s="6"/>
      <c r="AD8" s="6"/>
      <c r="AE8" s="6"/>
      <c r="AF8" s="6"/>
      <c r="AG8" s="6"/>
      <c r="AH8" s="6"/>
      <c r="AI8" s="6"/>
      <c r="AJ8" s="6"/>
      <c r="AK8" s="43"/>
      <c r="AL8" s="43"/>
      <c r="AM8" s="43"/>
      <c r="AN8" s="43"/>
      <c r="BE8" s="43"/>
      <c r="BF8" s="43"/>
      <c r="BG8" s="43"/>
      <c r="BH8" s="44"/>
      <c r="BI8" s="44"/>
      <c r="BJ8" s="44"/>
      <c r="BK8" s="44"/>
      <c r="BL8" s="44"/>
      <c r="BM8" s="59"/>
      <c r="BN8" s="23"/>
      <c r="BO8" s="23"/>
      <c r="BP8" s="23"/>
      <c r="BQ8" s="23"/>
      <c r="BR8" s="23"/>
      <c r="BS8" s="23"/>
      <c r="BT8" s="23"/>
      <c r="BU8" s="23"/>
      <c r="BV8" s="23"/>
      <c r="BW8" s="23"/>
      <c r="BX8" s="23"/>
      <c r="BY8" s="23"/>
      <c r="BZ8" s="24" t="s">
        <v>28</v>
      </c>
      <c r="CA8" s="26">
        <f>CA7</f>
        <v>0.60499999999999998</v>
      </c>
      <c r="CB8" s="25">
        <v>-0.47199999999999998</v>
      </c>
      <c r="CC8" s="26">
        <f t="shared" si="1"/>
        <v>-0.20768</v>
      </c>
      <c r="CD8" s="26">
        <f t="shared" ref="CD8:CE8" si="2">CD7</f>
        <v>0.47699999999999998</v>
      </c>
      <c r="CE8" s="26">
        <f t="shared" si="2"/>
        <v>0.47599999999999998</v>
      </c>
      <c r="CF8" s="25">
        <v>-0.88200000000000001</v>
      </c>
      <c r="CG8" s="37">
        <v>0.42199999999999999</v>
      </c>
      <c r="CH8" s="37">
        <v>0.10299999999999999</v>
      </c>
      <c r="CI8" s="25">
        <v>0</v>
      </c>
      <c r="CJ8" s="25">
        <v>0.29399999999999998</v>
      </c>
      <c r="CK8" s="25">
        <v>9.7000000000000003E-2</v>
      </c>
      <c r="CL8" s="60">
        <f>CL7</f>
        <v>-0.439</v>
      </c>
      <c r="CM8" s="43"/>
      <c r="CN8" s="38" t="s">
        <v>24</v>
      </c>
      <c r="CO8" s="40">
        <f>-0.849*2</f>
        <v>-1.698</v>
      </c>
      <c r="CP8" s="40">
        <v>0</v>
      </c>
      <c r="CQ8" s="40">
        <f>0</f>
        <v>0</v>
      </c>
      <c r="CR8" s="41">
        <v>0.43</v>
      </c>
      <c r="CT8" s="61" t="s">
        <v>57</v>
      </c>
      <c r="CU8" s="43"/>
      <c r="CV8" s="43"/>
      <c r="CW8" s="43"/>
      <c r="CX8" s="43"/>
      <c r="CY8" s="43"/>
      <c r="DA8" s="43"/>
      <c r="DC8" s="43"/>
      <c r="DD8" s="43"/>
      <c r="DE8" s="43"/>
      <c r="DF8" s="43"/>
      <c r="DG8" s="43"/>
      <c r="DH8" s="43"/>
      <c r="DI8" s="43"/>
      <c r="DJ8" s="43"/>
      <c r="DK8" s="43"/>
      <c r="DL8" s="43"/>
      <c r="DM8" s="43"/>
      <c r="DN8" s="43"/>
      <c r="DO8" s="61" t="s">
        <v>57</v>
      </c>
      <c r="DP8" s="43"/>
      <c r="DQ8" s="43"/>
      <c r="DR8" s="43"/>
      <c r="DS8" s="43"/>
      <c r="DT8" s="43"/>
      <c r="DU8" s="48"/>
      <c r="DV8" s="43"/>
      <c r="DW8" s="43"/>
      <c r="DX8" s="43"/>
      <c r="DY8" s="43"/>
      <c r="DZ8" s="28"/>
      <c r="EA8" s="28"/>
      <c r="EB8" s="28"/>
      <c r="EC8" s="28"/>
      <c r="ED8" s="28"/>
      <c r="EE8" s="28"/>
    </row>
    <row r="9" spans="1:135" ht="14" x14ac:dyDescent="0.15">
      <c r="A9" s="42"/>
      <c r="B9" s="62" t="str">
        <f>CONCATENATE("https://www.basketball-reference.com/teams/",B3,"/",C3,".html")</f>
        <v>https://www.basketball-reference.com/teams/Brigham Young Cougars/2020.html</v>
      </c>
      <c r="C9" s="6"/>
      <c r="D9" s="6"/>
      <c r="E9" s="6"/>
      <c r="F9" s="6"/>
      <c r="G9" s="6"/>
      <c r="H9" s="6"/>
      <c r="I9" s="6"/>
      <c r="J9" s="6"/>
      <c r="K9" s="6"/>
      <c r="L9" s="6"/>
      <c r="M9" s="6"/>
      <c r="N9" s="6"/>
      <c r="O9" s="6"/>
      <c r="P9" s="6"/>
      <c r="Q9" s="32" t="s">
        <v>58</v>
      </c>
      <c r="R9" s="6">
        <f>SUM(F13:F42)</f>
        <v>4199</v>
      </c>
      <c r="S9" s="6"/>
      <c r="T9" s="6"/>
      <c r="U9" s="6"/>
      <c r="V9" s="6"/>
      <c r="W9" s="32" t="s">
        <v>59</v>
      </c>
      <c r="X9" s="42">
        <v>21</v>
      </c>
      <c r="Y9" s="6"/>
      <c r="Z9" s="6"/>
      <c r="AA9" s="6"/>
      <c r="AB9" s="6"/>
      <c r="AC9" s="6"/>
      <c r="AD9" s="6"/>
      <c r="AE9" s="6"/>
      <c r="AF9" s="6"/>
      <c r="AG9" s="6"/>
      <c r="AH9" s="6"/>
      <c r="AI9" s="6"/>
      <c r="AJ9" s="6"/>
      <c r="AK9" s="28"/>
      <c r="AL9" s="28"/>
      <c r="AM9" s="28"/>
      <c r="AN9" s="28"/>
      <c r="AO9" s="28"/>
      <c r="AP9" s="28"/>
      <c r="AQ9" s="28"/>
      <c r="AR9" s="56"/>
      <c r="AS9" s="56"/>
      <c r="AT9" s="56"/>
      <c r="AU9" s="56"/>
      <c r="AV9" s="56"/>
      <c r="AW9" s="56"/>
      <c r="AX9" s="63"/>
      <c r="AY9" s="1"/>
      <c r="AZ9" s="1"/>
      <c r="BA9" s="1"/>
      <c r="BB9" s="1"/>
      <c r="BC9" s="56"/>
      <c r="BD9" s="56"/>
      <c r="BE9" s="56"/>
      <c r="BF9" s="56"/>
      <c r="BG9" s="56"/>
      <c r="BH9" s="56"/>
      <c r="BI9" s="56"/>
      <c r="BJ9" s="56"/>
      <c r="BK9" s="56"/>
      <c r="BL9" s="56"/>
      <c r="BM9" s="56"/>
      <c r="BN9" s="64"/>
      <c r="BO9" s="64"/>
      <c r="BP9" s="64"/>
      <c r="BQ9" s="64"/>
      <c r="BR9" s="64"/>
      <c r="BS9" s="64"/>
      <c r="BT9" s="64"/>
      <c r="BU9" s="64"/>
      <c r="BV9" s="64"/>
      <c r="BW9" s="64"/>
      <c r="BX9" s="64"/>
      <c r="BY9" s="64"/>
      <c r="BZ9" s="64"/>
      <c r="CA9" s="28"/>
      <c r="CB9" s="28"/>
      <c r="CC9" s="28"/>
      <c r="CD9" s="28"/>
      <c r="CE9" s="28"/>
      <c r="CF9" s="28"/>
      <c r="CH9" s="28"/>
      <c r="CI9" s="28"/>
      <c r="CJ9" s="28"/>
      <c r="CK9" s="28"/>
      <c r="CL9" s="28"/>
      <c r="CM9" s="28"/>
      <c r="CN9" s="28"/>
      <c r="CO9" s="28"/>
      <c r="CP9" s="28"/>
      <c r="CQ9" s="28"/>
      <c r="CR9" s="28"/>
      <c r="CS9" s="28"/>
      <c r="CT9" s="65">
        <f>SUM($CT$14:$CT$41)</f>
        <v>35.030270641655541</v>
      </c>
      <c r="CU9" s="28"/>
      <c r="CV9" s="28"/>
      <c r="CW9" s="28"/>
      <c r="CX9" s="28"/>
      <c r="CY9" s="28"/>
      <c r="CZ9" s="28"/>
      <c r="DA9" s="28"/>
      <c r="DC9" s="28"/>
      <c r="DD9" s="28"/>
      <c r="DE9" s="28"/>
      <c r="DF9" s="28"/>
      <c r="DG9" s="28"/>
      <c r="DH9" s="28"/>
      <c r="DI9" s="28"/>
      <c r="DJ9" s="28"/>
      <c r="DK9" s="28"/>
      <c r="DL9" s="28"/>
      <c r="DM9" s="28"/>
      <c r="DN9" s="28"/>
      <c r="DO9" s="65">
        <f>SUM($DO$14:$DO$44)</f>
        <v>17.768995624498828</v>
      </c>
      <c r="DP9" s="28"/>
      <c r="DQ9" s="28"/>
      <c r="DR9" s="28"/>
      <c r="DS9" s="28"/>
      <c r="DT9" s="28"/>
      <c r="DU9" s="29"/>
      <c r="DV9" s="28"/>
      <c r="DW9" s="28"/>
      <c r="DX9" s="28"/>
      <c r="DY9" s="28"/>
      <c r="DZ9" s="49"/>
      <c r="EA9" s="49"/>
      <c r="EB9" s="49"/>
      <c r="EC9" s="49"/>
      <c r="ED9" s="49"/>
      <c r="EE9" s="49"/>
    </row>
    <row r="10" spans="1:135" ht="14" x14ac:dyDescent="0.15">
      <c r="AW10" s="5"/>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T10" s="66" t="s">
        <v>60</v>
      </c>
      <c r="DO10" s="66" t="s">
        <v>60</v>
      </c>
      <c r="DU10" s="4"/>
      <c r="DZ10" s="28"/>
      <c r="EA10" s="28"/>
      <c r="EB10" s="28"/>
      <c r="EC10" s="28"/>
      <c r="ED10" s="28"/>
      <c r="EE10" s="28"/>
    </row>
    <row r="11" spans="1:135" ht="16" x14ac:dyDescent="0.2">
      <c r="A11" s="67" t="s">
        <v>341</v>
      </c>
      <c r="B11" s="68"/>
      <c r="D11" s="69"/>
      <c r="AW11" s="5"/>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T11" s="65">
        <f>($F$6-CT9)/5</f>
        <v>-4.4216584313253575</v>
      </c>
      <c r="DO11" s="65">
        <f>($F$7-DO9)/5</f>
        <v>-1.8364758616853973</v>
      </c>
      <c r="DP11" s="70" t="str">
        <f>CONCATENATE(C3," ",A11)</f>
        <v>2020 Brigham Young Cougars</v>
      </c>
      <c r="DQ11" s="71"/>
      <c r="DR11" s="71"/>
      <c r="DS11" s="72"/>
      <c r="DT11" s="73"/>
      <c r="DU11" s="74"/>
      <c r="DV11" s="73"/>
      <c r="DW11" s="73"/>
      <c r="DX11" s="73"/>
      <c r="DY11" s="75"/>
      <c r="DZ11" s="49"/>
      <c r="EA11" s="49"/>
      <c r="EB11" s="49"/>
      <c r="EC11" s="49"/>
      <c r="ED11" s="49"/>
      <c r="EE11" s="49"/>
    </row>
    <row r="12" spans="1:135" ht="14" x14ac:dyDescent="0.15">
      <c r="A12" s="66" t="s">
        <v>61</v>
      </c>
      <c r="B12" s="6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66" t="s">
        <v>62</v>
      </c>
      <c r="AD12" s="76"/>
      <c r="AE12" s="76"/>
      <c r="AF12" s="76"/>
      <c r="AG12" s="76"/>
      <c r="AH12" s="66" t="s">
        <v>63</v>
      </c>
      <c r="AI12" s="76"/>
      <c r="AJ12" s="76"/>
      <c r="AK12" s="76"/>
      <c r="AL12" s="76"/>
      <c r="AM12" s="76"/>
      <c r="AN12" s="76"/>
      <c r="AO12" s="76"/>
      <c r="AP12" s="76"/>
      <c r="AQ12" s="76"/>
      <c r="AR12" s="76"/>
      <c r="AS12" s="76"/>
      <c r="AT12" s="66" t="s">
        <v>64</v>
      </c>
      <c r="AU12" s="66"/>
      <c r="AV12" s="66"/>
      <c r="AW12" s="66"/>
      <c r="AX12" s="66"/>
      <c r="AY12" s="66"/>
      <c r="AZ12" s="77" t="s">
        <v>65</v>
      </c>
      <c r="BA12" s="78"/>
      <c r="BB12" s="78"/>
      <c r="BC12" s="78"/>
      <c r="BD12" s="78"/>
      <c r="BE12" s="78"/>
      <c r="BF12" s="78"/>
      <c r="BG12" s="78"/>
      <c r="BH12" s="78"/>
      <c r="BI12" s="78"/>
      <c r="BJ12" s="78"/>
      <c r="BK12" s="78"/>
      <c r="BL12" s="78"/>
      <c r="BM12" s="79"/>
      <c r="BN12" s="80" t="s">
        <v>66</v>
      </c>
      <c r="BO12" s="80"/>
      <c r="BP12" s="80"/>
      <c r="BQ12" s="80"/>
      <c r="BR12" s="80"/>
      <c r="BS12" s="80"/>
      <c r="BT12" s="80"/>
      <c r="BU12" s="80"/>
      <c r="BV12" s="80"/>
      <c r="BW12" s="80"/>
      <c r="BX12" s="80"/>
      <c r="BY12" s="80"/>
      <c r="BZ12" s="3" t="s">
        <v>67</v>
      </c>
      <c r="CA12" s="81"/>
      <c r="CB12" s="81"/>
      <c r="CC12" s="81"/>
      <c r="CD12" s="81"/>
      <c r="CE12" s="81"/>
      <c r="CF12" s="81"/>
      <c r="CG12" s="81"/>
      <c r="CH12" s="81"/>
      <c r="CI12" s="81"/>
      <c r="CJ12" s="81"/>
      <c r="CK12" s="81"/>
      <c r="CL12" s="81"/>
      <c r="CM12" s="11" t="s">
        <v>68</v>
      </c>
      <c r="CN12" s="76"/>
      <c r="CO12" s="76"/>
      <c r="CP12" s="76"/>
      <c r="CQ12" s="76"/>
      <c r="CR12" s="76"/>
      <c r="CS12" s="76"/>
      <c r="CT12" s="76"/>
      <c r="CU12" s="3" t="s">
        <v>69</v>
      </c>
      <c r="CV12" s="81"/>
      <c r="CW12" s="81"/>
      <c r="CX12" s="81"/>
      <c r="CY12" s="81"/>
      <c r="CZ12" s="81"/>
      <c r="DA12" s="81"/>
      <c r="DB12" s="81"/>
      <c r="DC12" s="81"/>
      <c r="DD12" s="81"/>
      <c r="DE12" s="81"/>
      <c r="DF12" s="81"/>
      <c r="DG12" s="81"/>
      <c r="DH12" s="11" t="s">
        <v>70</v>
      </c>
      <c r="DI12" s="76"/>
      <c r="DJ12" s="76"/>
      <c r="DK12" s="76"/>
      <c r="DL12" s="76"/>
      <c r="DM12" s="76"/>
      <c r="DN12" s="76"/>
      <c r="DO12" s="76"/>
      <c r="DP12" s="82"/>
      <c r="DQ12" s="83"/>
      <c r="DR12" s="83"/>
      <c r="DS12" s="84"/>
      <c r="DT12" s="85" t="s">
        <v>71</v>
      </c>
      <c r="DU12" s="86">
        <f>C7</f>
        <v>80.047619047619051</v>
      </c>
      <c r="DV12" s="85" t="s">
        <v>72</v>
      </c>
      <c r="DW12" s="86">
        <f>C4</f>
        <v>12.076145151695419</v>
      </c>
      <c r="DX12" s="85" t="s">
        <v>73</v>
      </c>
      <c r="DY12" s="87">
        <f>C5</f>
        <v>8.1636996494051743</v>
      </c>
      <c r="DZ12" s="28"/>
      <c r="EA12" s="28"/>
      <c r="EB12" s="28"/>
      <c r="EC12" s="28"/>
      <c r="ED12" s="28"/>
      <c r="EE12" s="28"/>
    </row>
    <row r="13" spans="1:135" ht="15" x14ac:dyDescent="0.2">
      <c r="A13" s="88" t="s">
        <v>74</v>
      </c>
      <c r="B13" s="89"/>
      <c r="C13" s="88" t="s">
        <v>75</v>
      </c>
      <c r="D13" s="88" t="s">
        <v>76</v>
      </c>
      <c r="E13" s="88" t="s">
        <v>77</v>
      </c>
      <c r="F13" s="88" t="s">
        <v>78</v>
      </c>
      <c r="G13" s="88" t="s">
        <v>79</v>
      </c>
      <c r="H13" s="88" t="s">
        <v>13</v>
      </c>
      <c r="I13" s="88" t="s">
        <v>80</v>
      </c>
      <c r="J13" s="88" t="s">
        <v>81</v>
      </c>
      <c r="K13" s="88" t="s">
        <v>82</v>
      </c>
      <c r="L13" s="88" t="s">
        <v>83</v>
      </c>
      <c r="M13" s="88" t="s">
        <v>84</v>
      </c>
      <c r="N13" s="88" t="s">
        <v>85</v>
      </c>
      <c r="O13" s="88" t="s">
        <v>86</v>
      </c>
      <c r="P13" s="88" t="s">
        <v>87</v>
      </c>
      <c r="Q13" s="88" t="s">
        <v>88</v>
      </c>
      <c r="R13" s="88" t="s">
        <v>14</v>
      </c>
      <c r="S13" s="88" t="s">
        <v>89</v>
      </c>
      <c r="T13" s="88" t="s">
        <v>18</v>
      </c>
      <c r="U13" s="88" t="s">
        <v>19</v>
      </c>
      <c r="V13" s="88" t="s">
        <v>20</v>
      </c>
      <c r="W13" s="88" t="s">
        <v>16</v>
      </c>
      <c r="X13" s="88" t="s">
        <v>21</v>
      </c>
      <c r="Y13" s="88" t="s">
        <v>22</v>
      </c>
      <c r="Z13" s="88" t="s">
        <v>90</v>
      </c>
      <c r="AA13" s="88" t="s">
        <v>23</v>
      </c>
      <c r="AB13" s="88" t="s">
        <v>91</v>
      </c>
      <c r="AC13" s="90" t="s">
        <v>92</v>
      </c>
      <c r="AD13" s="90" t="s">
        <v>93</v>
      </c>
      <c r="AE13" s="90" t="s">
        <v>94</v>
      </c>
      <c r="AF13" s="90" t="s">
        <v>95</v>
      </c>
      <c r="AG13" s="91" t="s">
        <v>96</v>
      </c>
      <c r="AH13" s="92" t="s">
        <v>97</v>
      </c>
      <c r="AI13" s="92" t="s">
        <v>13</v>
      </c>
      <c r="AJ13" s="92" t="s">
        <v>14</v>
      </c>
      <c r="AK13" s="92" t="s">
        <v>98</v>
      </c>
      <c r="AL13" s="93" t="s">
        <v>16</v>
      </c>
      <c r="AM13" s="93" t="s">
        <v>17</v>
      </c>
      <c r="AN13" s="92" t="s">
        <v>18</v>
      </c>
      <c r="AO13" s="92" t="s">
        <v>19</v>
      </c>
      <c r="AP13" s="92" t="s">
        <v>20</v>
      </c>
      <c r="AQ13" s="92" t="s">
        <v>21</v>
      </c>
      <c r="AR13" s="92" t="s">
        <v>22</v>
      </c>
      <c r="AS13" s="92" t="s">
        <v>23</v>
      </c>
      <c r="AT13" s="10" t="s">
        <v>5</v>
      </c>
      <c r="AU13" s="10" t="s">
        <v>6</v>
      </c>
      <c r="AV13" s="10" t="s">
        <v>7</v>
      </c>
      <c r="AW13" s="10" t="s">
        <v>8</v>
      </c>
      <c r="AX13" s="10" t="s">
        <v>9</v>
      </c>
      <c r="AY13" s="94" t="s">
        <v>99</v>
      </c>
      <c r="AZ13" s="94" t="s">
        <v>100</v>
      </c>
      <c r="BA13" s="94" t="s">
        <v>101</v>
      </c>
      <c r="BB13" s="94" t="s">
        <v>102</v>
      </c>
      <c r="BC13" s="94" t="s">
        <v>103</v>
      </c>
      <c r="BD13" s="94" t="s">
        <v>104</v>
      </c>
      <c r="BE13" s="94" t="s">
        <v>105</v>
      </c>
      <c r="BF13" s="94" t="s">
        <v>106</v>
      </c>
      <c r="BG13" s="94" t="s">
        <v>107</v>
      </c>
      <c r="BH13" s="94" t="s">
        <v>108</v>
      </c>
      <c r="BI13" s="94" t="s">
        <v>109</v>
      </c>
      <c r="BJ13" s="94" t="s">
        <v>110</v>
      </c>
      <c r="BK13" s="94" t="s">
        <v>111</v>
      </c>
      <c r="BL13" s="94" t="s">
        <v>112</v>
      </c>
      <c r="BM13" s="94" t="s">
        <v>100</v>
      </c>
      <c r="BN13" s="94" t="s">
        <v>113</v>
      </c>
      <c r="BO13" s="94" t="s">
        <v>103</v>
      </c>
      <c r="BP13" s="94" t="s">
        <v>104</v>
      </c>
      <c r="BQ13" s="94" t="s">
        <v>105</v>
      </c>
      <c r="BR13" s="94" t="s">
        <v>114</v>
      </c>
      <c r="BS13" s="94" t="s">
        <v>107</v>
      </c>
      <c r="BT13" s="94" t="s">
        <v>108</v>
      </c>
      <c r="BU13" s="94" t="s">
        <v>115</v>
      </c>
      <c r="BV13" s="94" t="s">
        <v>110</v>
      </c>
      <c r="BW13" s="94" t="s">
        <v>111</v>
      </c>
      <c r="BX13" s="94" t="s">
        <v>116</v>
      </c>
      <c r="BY13" s="94" t="s">
        <v>66</v>
      </c>
      <c r="BZ13" s="95" t="s">
        <v>117</v>
      </c>
      <c r="CA13" s="96" t="s">
        <v>12</v>
      </c>
      <c r="CB13" s="97" t="s">
        <v>13</v>
      </c>
      <c r="CC13" s="97" t="s">
        <v>14</v>
      </c>
      <c r="CD13" s="96" t="s">
        <v>98</v>
      </c>
      <c r="CE13" s="96" t="s">
        <v>16</v>
      </c>
      <c r="CF13" s="96" t="s">
        <v>17</v>
      </c>
      <c r="CG13" s="96" t="s">
        <v>18</v>
      </c>
      <c r="CH13" s="96" t="s">
        <v>19</v>
      </c>
      <c r="CI13" s="98" t="s">
        <v>20</v>
      </c>
      <c r="CJ13" s="96" t="s">
        <v>21</v>
      </c>
      <c r="CK13" s="96" t="s">
        <v>22</v>
      </c>
      <c r="CL13" s="99" t="s">
        <v>23</v>
      </c>
      <c r="CM13" s="100" t="s">
        <v>118</v>
      </c>
      <c r="CN13" s="100" t="s">
        <v>119</v>
      </c>
      <c r="CO13" s="100" t="s">
        <v>120</v>
      </c>
      <c r="CP13" s="100" t="s">
        <v>121</v>
      </c>
      <c r="CQ13" s="94" t="s">
        <v>122</v>
      </c>
      <c r="CR13" s="100" t="s">
        <v>123</v>
      </c>
      <c r="CS13" s="100" t="s">
        <v>124</v>
      </c>
      <c r="CT13" s="100" t="s">
        <v>125</v>
      </c>
      <c r="CU13" s="95" t="s">
        <v>117</v>
      </c>
      <c r="CV13" s="96" t="s">
        <v>12</v>
      </c>
      <c r="CW13" s="97" t="s">
        <v>13</v>
      </c>
      <c r="CX13" s="97" t="s">
        <v>14</v>
      </c>
      <c r="CY13" s="96" t="s">
        <v>98</v>
      </c>
      <c r="CZ13" s="96" t="s">
        <v>16</v>
      </c>
      <c r="DA13" s="96" t="s">
        <v>17</v>
      </c>
      <c r="DB13" s="96" t="s">
        <v>18</v>
      </c>
      <c r="DC13" s="96" t="s">
        <v>19</v>
      </c>
      <c r="DD13" s="98" t="s">
        <v>20</v>
      </c>
      <c r="DE13" s="96" t="s">
        <v>21</v>
      </c>
      <c r="DF13" s="96" t="s">
        <v>22</v>
      </c>
      <c r="DG13" s="99" t="s">
        <v>23</v>
      </c>
      <c r="DH13" s="100" t="s">
        <v>118</v>
      </c>
      <c r="DI13" s="100" t="s">
        <v>119</v>
      </c>
      <c r="DJ13" s="100" t="s">
        <v>120</v>
      </c>
      <c r="DK13" s="100" t="s">
        <v>121</v>
      </c>
      <c r="DL13" s="94" t="s">
        <v>122</v>
      </c>
      <c r="DM13" s="100" t="s">
        <v>126</v>
      </c>
      <c r="DN13" s="100" t="s">
        <v>124</v>
      </c>
      <c r="DO13" s="100" t="s">
        <v>125</v>
      </c>
      <c r="DP13" s="101" t="s">
        <v>117</v>
      </c>
      <c r="DQ13" s="101" t="s">
        <v>127</v>
      </c>
      <c r="DR13" s="101" t="s">
        <v>128</v>
      </c>
      <c r="DS13" s="101" t="s">
        <v>129</v>
      </c>
      <c r="DT13" s="101" t="s">
        <v>130</v>
      </c>
      <c r="DU13" s="102" t="s">
        <v>131</v>
      </c>
      <c r="DV13" s="101" t="s">
        <v>132</v>
      </c>
      <c r="DW13" s="101" t="s">
        <v>133</v>
      </c>
      <c r="DX13" s="101" t="s">
        <v>125</v>
      </c>
      <c r="DY13" s="103" t="s">
        <v>134</v>
      </c>
      <c r="DZ13" s="104" t="s">
        <v>135</v>
      </c>
      <c r="EA13" s="104" t="s">
        <v>136</v>
      </c>
      <c r="EB13" s="104" t="s">
        <v>137</v>
      </c>
      <c r="EC13" s="104" t="s">
        <v>138</v>
      </c>
      <c r="ED13" s="104" t="s">
        <v>139</v>
      </c>
      <c r="EE13" s="104" t="s">
        <v>140</v>
      </c>
    </row>
    <row r="14" spans="1:135" ht="14" x14ac:dyDescent="0.15">
      <c r="A14" s="105">
        <v>1</v>
      </c>
      <c r="B14" s="106" t="s">
        <v>141</v>
      </c>
      <c r="C14" s="106">
        <v>21</v>
      </c>
      <c r="D14" s="106">
        <v>2</v>
      </c>
      <c r="E14" s="106"/>
      <c r="F14" s="106">
        <v>3</v>
      </c>
      <c r="G14" s="106">
        <v>0</v>
      </c>
      <c r="H14" s="106">
        <v>0</v>
      </c>
      <c r="I14" s="106"/>
      <c r="J14" s="106">
        <v>0</v>
      </c>
      <c r="K14" s="106">
        <v>0</v>
      </c>
      <c r="L14" s="106"/>
      <c r="M14" s="106">
        <v>0</v>
      </c>
      <c r="N14" s="106">
        <v>0</v>
      </c>
      <c r="O14" s="106"/>
      <c r="P14" s="106"/>
      <c r="Q14" s="106">
        <v>0</v>
      </c>
      <c r="R14" s="106">
        <v>0</v>
      </c>
      <c r="S14" s="106"/>
      <c r="T14" s="106">
        <v>0</v>
      </c>
      <c r="U14" s="106">
        <v>0</v>
      </c>
      <c r="V14" s="106">
        <v>0</v>
      </c>
      <c r="W14" s="106">
        <v>0</v>
      </c>
      <c r="X14" s="106">
        <v>0</v>
      </c>
      <c r="Y14" s="106">
        <v>0</v>
      </c>
      <c r="Z14" s="106">
        <v>4</v>
      </c>
      <c r="AA14" s="106">
        <v>0</v>
      </c>
      <c r="AB14" s="106">
        <v>0</v>
      </c>
      <c r="AC14" s="107">
        <f t="shared" ref="AC14:AC29" si="3">H14+$S$6*R14</f>
        <v>0</v>
      </c>
      <c r="AD14" s="108">
        <f t="shared" ref="AD14:AD29" si="4">IF(AC14=0,0,AB14/AC14)</f>
        <v>0</v>
      </c>
      <c r="AE14" s="4">
        <f t="shared" ref="AE14:AE29" si="5">((AD14-$R$7)+$R$8)*AC14</f>
        <v>0</v>
      </c>
      <c r="AF14" s="107">
        <f t="shared" ref="AF14:AF29" si="6">F14*$C$7/40</f>
        <v>6.003571428571429</v>
      </c>
      <c r="AG14" s="109">
        <f t="shared" ref="AG14:AG29" si="7">AC14*(AD14-($R$7+BN$7))</f>
        <v>0</v>
      </c>
      <c r="AH14" s="110">
        <f t="shared" ref="AH14:AH29" si="8">AE14/$AF14*100</f>
        <v>0</v>
      </c>
      <c r="AI14" s="110">
        <f t="shared" ref="AI14:AI29" si="9">H14/$AF14*100</f>
        <v>0</v>
      </c>
      <c r="AJ14" s="110">
        <f t="shared" ref="AJ14:AJ29" si="10">R14/$AF14*100</f>
        <v>0</v>
      </c>
      <c r="AK14" s="110">
        <f t="shared" ref="AK14:AK29" si="11">J14/$AF14*100</f>
        <v>0</v>
      </c>
      <c r="AL14" s="110">
        <f t="shared" ref="AL14:AL29" si="12">W14/$AF14*100</f>
        <v>0</v>
      </c>
      <c r="AM14" s="110">
        <f t="shared" ref="AM14:AM29" si="13">Z14/$AF14*100</f>
        <v>66.627007733491965</v>
      </c>
      <c r="AN14" s="110">
        <f t="shared" ref="AN14:AP14" si="14">T14/$AF14*100</f>
        <v>0</v>
      </c>
      <c r="AO14" s="110">
        <f t="shared" si="14"/>
        <v>0</v>
      </c>
      <c r="AP14" s="110">
        <f t="shared" si="14"/>
        <v>0</v>
      </c>
      <c r="AQ14" s="110">
        <f t="shared" ref="AQ14:AR14" si="15">X14/$AF14*100</f>
        <v>0</v>
      </c>
      <c r="AR14" s="110">
        <f t="shared" si="15"/>
        <v>0</v>
      </c>
      <c r="AS14" s="110">
        <f t="shared" ref="AS14:AS29" si="16">AA14/$AF14*100</f>
        <v>0</v>
      </c>
      <c r="AT14" s="111">
        <f t="shared" ref="AT14:AT29" si="17">V14/$X$4/$CS14</f>
        <v>0</v>
      </c>
      <c r="AU14" s="111">
        <f t="shared" ref="AU14:AU29" si="18">X14/$X$5/$CS14</f>
        <v>0</v>
      </c>
      <c r="AV14" s="111">
        <f t="shared" ref="AV14:AV29" si="19">AA14/$X$6/$CS14</f>
        <v>0</v>
      </c>
      <c r="AW14" s="111">
        <f t="shared" ref="AW14:AW29" si="20">W14/$X$7/$CS14</f>
        <v>0</v>
      </c>
      <c r="AX14" s="111">
        <f t="shared" ref="AX14:AX29" si="21">Y14/$X$8/$CS14</f>
        <v>0</v>
      </c>
      <c r="AY14" s="112">
        <f t="shared" ref="AY14:AY29" si="22">AG14/$AB$4/$CS14</f>
        <v>0</v>
      </c>
      <c r="AZ14" s="113" t="str">
        <f t="shared" ref="AZ14:AZ29" si="23">IF(ISERROR(INDEX($C$51:$C$81,MATCH(B14,$N$51:$N$81,FALSE))),"?",INDEX($C$51:$C$81,MATCH(B14,$N$51:$N$81,FALSE)))</f>
        <v>SF</v>
      </c>
      <c r="BA14" s="114">
        <f t="shared" ref="BA14:BA29" si="24">VLOOKUP(AZ14,$S$51:$T$65,2,FALSE)</f>
        <v>3</v>
      </c>
      <c r="BB14" s="115">
        <f t="shared" ref="BB14:BB29" si="25">$BK$3+SUMPRODUCT($BL$3:$BP$3,AT14:AX14)</f>
        <v>2.1295999999999999</v>
      </c>
      <c r="BC14" s="115">
        <f t="shared" ref="BC14:BC29" si="26">(BB14*$F14+ BA14*$BQ$3)/($F14+$BQ$3)</f>
        <v>2.9507320754716981</v>
      </c>
      <c r="BD14" s="115">
        <f t="shared" ref="BD14:BD29" si="27">MAX(MIN(BC14,5),1)</f>
        <v>2.9507320754716981</v>
      </c>
      <c r="BE14" s="116">
        <f>SUMPRODUCT(BD14:BD39,$F14:$F39)/$R$9</f>
        <v>2.936925253767559</v>
      </c>
      <c r="BF14" s="115">
        <f t="shared" ref="BF14:BF29" si="28">BC14-(BE14-3)</f>
        <v>3.0138068217041392</v>
      </c>
      <c r="BG14" s="115">
        <f t="shared" ref="BG14:BG29" si="29">MAX(MIN(BF14,5),1)</f>
        <v>3.0138068217041392</v>
      </c>
      <c r="BH14" s="116">
        <f>SUMPRODUCT(BG14:BG39,$F14:$F39)/$R$9</f>
        <v>2.9849471975850728</v>
      </c>
      <c r="BI14" s="115">
        <f t="shared" ref="BI14:BI29" si="30">BC14-(BE14-3)-(BH14-3)</f>
        <v>3.0288596241190664</v>
      </c>
      <c r="BJ14" s="115">
        <f t="shared" ref="BJ14:BJ29" si="31">MAX(MIN(BI14,5),1)</f>
        <v>3.0288596241190664</v>
      </c>
      <c r="BK14" s="116">
        <f>SUMPRODUCT(BJ14:BJ39,$F14:$F39)/$R$9</f>
        <v>2.9964187307424361</v>
      </c>
      <c r="BL14" s="115">
        <f t="shared" ref="BL14:BL29" si="32">BC14-(BE14-3)-(BH14-3)-(BK14-3)</f>
        <v>3.0324408933766303</v>
      </c>
      <c r="BM14" s="115">
        <f t="shared" ref="BM14:BM29" si="33">MAX(MIN(BL14,5),1)</f>
        <v>3.0324408933766303</v>
      </c>
      <c r="BN14" s="117">
        <f t="shared" ref="BN14:BN29" si="34">$BK$7+$BL$7*AW14+$BM$7*AY14</f>
        <v>6</v>
      </c>
      <c r="BO14" s="115">
        <f t="shared" ref="BO14:BO29" si="35">(BN14*$F14+$BP$7*$BQ$7)/($F14+$BQ$7)</f>
        <v>4.1132075471698117</v>
      </c>
      <c r="BP14" s="115">
        <f t="shared" ref="BP14:BP29" si="36">MAX(MIN(BO14,5),1)</f>
        <v>4.1132075471698117</v>
      </c>
      <c r="BQ14" s="116">
        <f>SUMPRODUCT(BP14:BP39,$F14:$F39)/$R$9</f>
        <v>3.0119452703154703</v>
      </c>
      <c r="BR14" s="115">
        <f t="shared" ref="BR14:BR29" si="37">BO14-(BQ14-3)</f>
        <v>4.1012622768543414</v>
      </c>
      <c r="BS14" s="115">
        <f t="shared" ref="BS14:BS29" si="38">MAX(MIN(BR14,5),1)</f>
        <v>4.1012622768543414</v>
      </c>
      <c r="BT14" s="116">
        <f>SUMPRODUCT(BS14:BS39,$F14:$F39)/$R$9</f>
        <v>3.0002531862486488</v>
      </c>
      <c r="BU14" s="115">
        <f t="shared" ref="BU14:BU29" si="39">BO14-(BQ14-3)-(BT14-3)</f>
        <v>4.1010090906056931</v>
      </c>
      <c r="BV14" s="115">
        <f t="shared" ref="BV14:BV29" si="40">MAX(MIN(BU14,5),1)</f>
        <v>4.1010090906056931</v>
      </c>
      <c r="BW14" s="116">
        <f>SUMPRODUCT(BV14:BV39,$F14:$F39)/$R$9</f>
        <v>3.0000053664148916</v>
      </c>
      <c r="BX14" s="115">
        <f t="shared" ref="BX14:BX29" si="41">BO14-(BQ14-3)-(BT14-3)-(BW14-3)</f>
        <v>4.1010037241908019</v>
      </c>
      <c r="BY14" s="115">
        <f t="shared" ref="BY14:BY29" si="42">MAX(MIN(BX14,5),1)</f>
        <v>4.1010037241908019</v>
      </c>
      <c r="BZ14" s="57" t="str">
        <f t="shared" ref="BZ14:BZ29" si="43">B14</f>
        <v>Megan Stevenson</v>
      </c>
      <c r="CA14" s="118">
        <f t="shared" ref="CA14:CA29" si="44">(5-$BM14)/4*CA$3+($BM14-1)/4*CA$4</f>
        <v>0.86</v>
      </c>
      <c r="CB14" s="119">
        <f t="shared" ref="CB14:CC14" si="45">(5-$BY14)/4*CB$3+($BY14-1)/4*CB$4</f>
        <v>-0.73055520483049408</v>
      </c>
      <c r="CC14" s="119">
        <f t="shared" si="45"/>
        <v>-0.32144429012541742</v>
      </c>
      <c r="CD14" s="118">
        <f t="shared" ref="CD14:CL14" si="46">(5-$BM14)/4*CD$3+($BM14-1)/4*CD$4</f>
        <v>0.38900000000000001</v>
      </c>
      <c r="CE14" s="118">
        <f t="shared" si="46"/>
        <v>0.8106820413982474</v>
      </c>
      <c r="CF14" s="118">
        <f t="shared" si="46"/>
        <v>-0.96399999999999997</v>
      </c>
      <c r="CG14" s="118">
        <f t="shared" si="46"/>
        <v>0.3934963835153239</v>
      </c>
      <c r="CH14" s="118">
        <f t="shared" si="46"/>
        <v>0.14902716451737025</v>
      </c>
      <c r="CI14" s="118">
        <f t="shared" si="46"/>
        <v>0</v>
      </c>
      <c r="CJ14" s="118">
        <f t="shared" si="46"/>
        <v>1.1855722093727592</v>
      </c>
      <c r="CK14" s="118">
        <f t="shared" si="46"/>
        <v>1.0099392206332456</v>
      </c>
      <c r="CL14" s="118">
        <f t="shared" si="46"/>
        <v>-0.36699999999999999</v>
      </c>
      <c r="CM14" s="115">
        <f t="shared" ref="CM14:CM29" si="47">SUMPRODUCT(CA14:CD14,AH14:AK14)</f>
        <v>0</v>
      </c>
      <c r="CN14" s="115">
        <f t="shared" ref="CN14:CN29" si="48">SUMPRODUCT(CE14:CF14,AL14:AM14)</f>
        <v>-64.228435455086256</v>
      </c>
      <c r="CO14" s="115">
        <f t="shared" ref="CO14:CO29" si="49">SUMPRODUCT(CG14:CI14,AN14:AP14)</f>
        <v>0</v>
      </c>
      <c r="CP14" s="115">
        <f t="shared" ref="CP14:CP29" si="50">SUMPRODUCT(CJ14:CL14,AQ14:AS14)</f>
        <v>0</v>
      </c>
      <c r="CQ14" s="120">
        <f t="shared" ref="CQ14:CQ29" si="51">IF(BM14&lt;3,(BM14-1)/2*$CP$4+(3-BM14)/2*$CO$4,(BM14-3)/2*$CQ$4+(5-BM14)/2*$CP$4)+$CR$4*(BY14-3)</f>
        <v>1.5270921654526424</v>
      </c>
      <c r="CR14" s="121">
        <f t="shared" ref="CR14:CR29" si="52">SUM(CM14:CQ14)</f>
        <v>-62.701343289633613</v>
      </c>
      <c r="CS14" s="111">
        <f t="shared" ref="CS14:CS29" si="53">F14/($R$9/5)</f>
        <v>3.5722791140747798E-3</v>
      </c>
      <c r="CT14" s="115">
        <f t="shared" ref="CT14:CT29" si="54">CS14*CR14</f>
        <v>-0.22398669905799101</v>
      </c>
      <c r="CU14" s="122" t="str">
        <f t="shared" ref="CU14:CU29" si="55">BZ14</f>
        <v>Megan Stevenson</v>
      </c>
      <c r="CV14" s="118">
        <f t="shared" ref="CV14:CV29" si="56">(5-$BM14)/4*CA$7+($BM14-1)/4*CA$8</f>
        <v>0.60499999999999998</v>
      </c>
      <c r="CW14" s="119">
        <f t="shared" ref="CW14:CX14" si="57">(5-$BY14)/4*CB$7+($BY14-1)/4*CB$8</f>
        <v>-0.4400856322087735</v>
      </c>
      <c r="CX14" s="119">
        <f t="shared" si="57"/>
        <v>-0.19363767817186034</v>
      </c>
      <c r="CY14" s="118">
        <f t="shared" ref="CY14:DG14" si="58">(5-$BM14)/4*CD$7+($BM14-1)/4*CD$8</f>
        <v>0.47699999999999998</v>
      </c>
      <c r="CZ14" s="118">
        <f t="shared" si="58"/>
        <v>0.47599999999999998</v>
      </c>
      <c r="DA14" s="118">
        <f t="shared" si="58"/>
        <v>-0.73295739767327972</v>
      </c>
      <c r="DB14" s="118">
        <f t="shared" si="58"/>
        <v>0.51250771890467495</v>
      </c>
      <c r="DC14" s="118">
        <f t="shared" si="58"/>
        <v>-2.7563019810061262E-3</v>
      </c>
      <c r="DD14" s="118">
        <f t="shared" si="58"/>
        <v>0</v>
      </c>
      <c r="DE14" s="118">
        <f t="shared" si="58"/>
        <v>0.23644889613126641</v>
      </c>
      <c r="DF14" s="118">
        <f t="shared" si="58"/>
        <v>0.40590677973986899</v>
      </c>
      <c r="DG14" s="118">
        <f t="shared" si="58"/>
        <v>-0.439</v>
      </c>
      <c r="DH14" s="115">
        <f t="shared" ref="DH14:DH29" si="59">SUMPRODUCT(CV14:CY14,AH14:AK14)</f>
        <v>0</v>
      </c>
      <c r="DI14" s="115">
        <f t="shared" ref="DI14:DI29" si="60">SUMPRODUCT(CZ14:DA14,AL14:AM14)</f>
        <v>-48.834758203097756</v>
      </c>
      <c r="DJ14" s="115">
        <f t="shared" ref="DJ14:DJ29" si="61">SUMPRODUCT(DB14:DD14,AN14:AP14)</f>
        <v>0</v>
      </c>
      <c r="DK14" s="115">
        <f t="shared" ref="DK14:DK29" si="62">SUMPRODUCT(DE14:DG14,AQ14:AS14)</f>
        <v>0</v>
      </c>
      <c r="DL14" s="120">
        <f t="shared" ref="DL14:DL29" si="63">IF(BM14&lt;3,(BM14-1)/2*$CP$8+(3-BM14)/2*$CO$8,(BM14-3)/2*$CQ$8+(5-BM14)/2*$CP$8)+$CR$8*(BY14-3)</f>
        <v>0.47343160140204482</v>
      </c>
      <c r="DM14" s="121">
        <f t="shared" ref="DM14:DM29" si="64">SUM(DH14:DL14)</f>
        <v>-48.361326601695708</v>
      </c>
      <c r="DN14" s="111">
        <f t="shared" ref="DN14:DN29" si="65">CS14</f>
        <v>3.5722791140747798E-3</v>
      </c>
      <c r="DO14" s="115">
        <f t="shared" ref="DO14:DO29" si="66">DN14*DM14</f>
        <v>-0.17276015694818664</v>
      </c>
      <c r="DP14" s="123" t="str">
        <f t="shared" ref="DP14:DP29" si="67">CONCATENATE(B14,IF(ISERROR(VLOOKUP(B14,$N$51:$O$81,2,FALSE)),"",CONCATENATE(" (",VLOOKUP(B14,$N$51:$O$81,2,FALSE),")")))</f>
        <v>Megan Stevenson (1st)</v>
      </c>
      <c r="DQ14" s="124">
        <f t="shared" ref="DQ14:DQ29" si="68">BM14</f>
        <v>3.0324408933766303</v>
      </c>
      <c r="DR14" s="124">
        <f t="shared" ref="DR14:DR29" si="69">BY14</f>
        <v>4.1010037241908019</v>
      </c>
      <c r="DS14" s="125">
        <f t="shared" ref="DS14:DS29" si="70">F14</f>
        <v>3</v>
      </c>
      <c r="DT14" s="124">
        <f t="shared" ref="DT14:DT29" si="71">F14/D14</f>
        <v>1.5</v>
      </c>
      <c r="DU14" s="124">
        <f t="shared" ref="DU14:DU29" si="72">CR14+$CT$11</f>
        <v>-67.123001720958968</v>
      </c>
      <c r="DV14" s="124">
        <f t="shared" ref="DV14:DV29" si="73">DM14+$DO$11</f>
        <v>-50.197802463381109</v>
      </c>
      <c r="DW14" s="124">
        <f t="shared" ref="DW14:DW29" si="74">DU14-DV14</f>
        <v>-16.925199257577859</v>
      </c>
      <c r="DX14" s="124">
        <f t="shared" ref="DX14:DX29" si="75">DU14*CS14</f>
        <v>-0.23978209712178722</v>
      </c>
      <c r="DY14" s="126">
        <f>(DU14+2)*DN14*$X$9/21</f>
        <v>-0.23263753889363764</v>
      </c>
      <c r="DZ14" s="127">
        <f t="shared" ref="DZ14:DZ29" si="76">F14/(D14+4)</f>
        <v>0.5</v>
      </c>
      <c r="EA14" s="127">
        <f t="shared" ref="EA14:EA29" si="77">MAX((450-DS14)/3,0)</f>
        <v>149</v>
      </c>
      <c r="EB14" s="127">
        <f t="shared" ref="EB14:EB29" si="78">-4.75+0.175*DZ14</f>
        <v>-4.6624999999999996</v>
      </c>
      <c r="EC14" s="127">
        <f t="shared" ref="EC14:EC29" si="79">(DU14*DS14+EB14* EA14)/(DS14+ EA14)</f>
        <v>-5.8952730602820846</v>
      </c>
      <c r="ED14" s="29">
        <f t="shared" ref="ED14:ED29" si="80">(DV14*DS14+EB14* EA14)/(DS14+ EA14)</f>
        <v>-5.5612230749351541</v>
      </c>
      <c r="EE14" s="29">
        <f t="shared" ref="EE14:EE29" si="81">EC14-ED14</f>
        <v>-0.33404998534693053</v>
      </c>
    </row>
    <row r="15" spans="1:135" ht="14" x14ac:dyDescent="0.15">
      <c r="A15" s="105">
        <v>2</v>
      </c>
      <c r="B15" s="106" t="s">
        <v>142</v>
      </c>
      <c r="C15" s="106">
        <v>21</v>
      </c>
      <c r="D15" s="106">
        <v>21</v>
      </c>
      <c r="E15" s="106"/>
      <c r="F15" s="106">
        <v>715</v>
      </c>
      <c r="G15" s="106">
        <v>154</v>
      </c>
      <c r="H15" s="106">
        <v>327</v>
      </c>
      <c r="I15" s="106">
        <v>0.47099999999999997</v>
      </c>
      <c r="J15" s="106">
        <v>34</v>
      </c>
      <c r="K15" s="106">
        <v>105</v>
      </c>
      <c r="L15" s="106">
        <v>0.32400000000000001</v>
      </c>
      <c r="M15" s="106">
        <v>120</v>
      </c>
      <c r="N15" s="106">
        <v>222</v>
      </c>
      <c r="O15" s="106">
        <v>0.54</v>
      </c>
      <c r="P15" s="106"/>
      <c r="Q15" s="106">
        <v>47</v>
      </c>
      <c r="R15" s="106">
        <v>64</v>
      </c>
      <c r="S15" s="106">
        <v>0.73399999999999999</v>
      </c>
      <c r="T15" s="106">
        <v>46</v>
      </c>
      <c r="U15" s="106">
        <v>63</v>
      </c>
      <c r="V15" s="128">
        <v>109</v>
      </c>
      <c r="W15" s="106">
        <v>78</v>
      </c>
      <c r="X15" s="106">
        <v>50</v>
      </c>
      <c r="Y15" s="106">
        <v>4</v>
      </c>
      <c r="Z15" s="106">
        <v>66</v>
      </c>
      <c r="AA15" s="106">
        <v>39</v>
      </c>
      <c r="AB15" s="106">
        <v>389</v>
      </c>
      <c r="AC15" s="107">
        <f t="shared" si="3"/>
        <v>355.16</v>
      </c>
      <c r="AD15" s="108">
        <f t="shared" si="4"/>
        <v>1.0952810001126252</v>
      </c>
      <c r="AE15" s="4">
        <f t="shared" si="5"/>
        <v>365.37981505176225</v>
      </c>
      <c r="AF15" s="107">
        <f t="shared" si="6"/>
        <v>1430.8511904761904</v>
      </c>
      <c r="AG15" s="109">
        <f t="shared" si="7"/>
        <v>127.42261505176228</v>
      </c>
      <c r="AH15" s="110">
        <f t="shared" si="8"/>
        <v>25.535836115156258</v>
      </c>
      <c r="AI15" s="110">
        <f t="shared" si="9"/>
        <v>22.853529575718749</v>
      </c>
      <c r="AJ15" s="110">
        <f t="shared" si="10"/>
        <v>4.4728620576330282</v>
      </c>
      <c r="AK15" s="110">
        <f t="shared" si="11"/>
        <v>2.3762079681175456</v>
      </c>
      <c r="AL15" s="110">
        <f t="shared" si="12"/>
        <v>5.4513006327402529</v>
      </c>
      <c r="AM15" s="110">
        <f t="shared" si="13"/>
        <v>4.6126389969340593</v>
      </c>
      <c r="AN15" s="110">
        <f t="shared" ref="AN15:AP15" si="82">T15/$AF15*100</f>
        <v>3.2148696039237388</v>
      </c>
      <c r="AO15" s="110">
        <f t="shared" si="82"/>
        <v>4.4029735879825118</v>
      </c>
      <c r="AP15" s="110">
        <f t="shared" si="82"/>
        <v>7.6178431919062497</v>
      </c>
      <c r="AQ15" s="110">
        <f t="shared" ref="AQ15:AR15" si="83">X15/$AF15*100</f>
        <v>3.4944234825258027</v>
      </c>
      <c r="AR15" s="110">
        <f t="shared" si="83"/>
        <v>0.27955387860206427</v>
      </c>
      <c r="AS15" s="110">
        <f t="shared" si="16"/>
        <v>2.7256503163701264</v>
      </c>
      <c r="AT15" s="111">
        <f t="shared" si="17"/>
        <v>0.17955884227973987</v>
      </c>
      <c r="AU15" s="111">
        <f t="shared" si="18"/>
        <v>0.37888563049853369</v>
      </c>
      <c r="AV15" s="111">
        <f t="shared" si="19"/>
        <v>0.13393939393939391</v>
      </c>
      <c r="AW15" s="111">
        <f t="shared" si="20"/>
        <v>0.2587981510015408</v>
      </c>
      <c r="AX15" s="111">
        <f t="shared" si="21"/>
        <v>5.0518084066471167E-2</v>
      </c>
      <c r="AY15" s="112">
        <f t="shared" si="22"/>
        <v>0.3297125611897353</v>
      </c>
      <c r="AZ15" s="113" t="str">
        <f t="shared" si="23"/>
        <v>SG</v>
      </c>
      <c r="BA15" s="114">
        <f t="shared" si="24"/>
        <v>2</v>
      </c>
      <c r="BB15" s="115">
        <f t="shared" si="25"/>
        <v>2.0459369867231998</v>
      </c>
      <c r="BC15" s="115">
        <f t="shared" si="26"/>
        <v>2.0429345692903111</v>
      </c>
      <c r="BD15" s="115">
        <f t="shared" si="27"/>
        <v>2.0429345692903111</v>
      </c>
      <c r="BE15" s="129">
        <f t="shared" ref="BE15:BE29" si="84">BE14</f>
        <v>2.936925253767559</v>
      </c>
      <c r="BF15" s="115">
        <f t="shared" si="28"/>
        <v>2.1060093155227522</v>
      </c>
      <c r="BG15" s="115">
        <f t="shared" si="29"/>
        <v>2.1060093155227522</v>
      </c>
      <c r="BH15" s="129">
        <f t="shared" ref="BH15:BH29" si="85">BH14</f>
        <v>2.9849471975850728</v>
      </c>
      <c r="BI15" s="115">
        <f t="shared" si="30"/>
        <v>2.1210621179376794</v>
      </c>
      <c r="BJ15" s="115">
        <f t="shared" si="31"/>
        <v>2.1210621179376794</v>
      </c>
      <c r="BK15" s="129">
        <f t="shared" ref="BK15:BK29" si="86">BK14</f>
        <v>2.9964187307424361</v>
      </c>
      <c r="BL15" s="115">
        <f t="shared" si="32"/>
        <v>2.1246433871952433</v>
      </c>
      <c r="BM15" s="115">
        <f t="shared" si="33"/>
        <v>2.1246433871952433</v>
      </c>
      <c r="BN15" s="117">
        <f t="shared" si="34"/>
        <v>1.4640691062469489</v>
      </c>
      <c r="BO15" s="115">
        <f t="shared" si="35"/>
        <v>1.6298162234857105</v>
      </c>
      <c r="BP15" s="115">
        <f t="shared" si="36"/>
        <v>1.6298162234857105</v>
      </c>
      <c r="BQ15" s="129">
        <f t="shared" ref="BQ15:BQ29" si="87">BQ14</f>
        <v>3.0119452703154703</v>
      </c>
      <c r="BR15" s="115">
        <f t="shared" si="37"/>
        <v>1.6178709531702402</v>
      </c>
      <c r="BS15" s="115">
        <f t="shared" si="38"/>
        <v>1.6178709531702402</v>
      </c>
      <c r="BT15" s="129">
        <f t="shared" ref="BT15:BT29" si="88">BT14</f>
        <v>3.0002531862486488</v>
      </c>
      <c r="BU15" s="115">
        <f t="shared" si="39"/>
        <v>1.6176177669215914</v>
      </c>
      <c r="BV15" s="115">
        <f t="shared" si="40"/>
        <v>1.6176177669215914</v>
      </c>
      <c r="BW15" s="129">
        <f t="shared" ref="BW15:BW29" si="89">BW14</f>
        <v>3.0000053664148916</v>
      </c>
      <c r="BX15" s="115">
        <f t="shared" si="41"/>
        <v>1.6176124005066999</v>
      </c>
      <c r="BY15" s="115">
        <f t="shared" si="42"/>
        <v>1.6176124005066999</v>
      </c>
      <c r="BZ15" s="57" t="str">
        <f t="shared" si="43"/>
        <v>Shaylee Gonzales</v>
      </c>
      <c r="CA15" s="118">
        <f t="shared" si="44"/>
        <v>0.86</v>
      </c>
      <c r="CB15" s="119">
        <f t="shared" ref="CB15:CC15" si="90">(5-$BY15)/4*CB$3+($BY15-1)/4*CB$4</f>
        <v>-0.59396868202786857</v>
      </c>
      <c r="CC15" s="119">
        <f t="shared" si="90"/>
        <v>-0.26134622009226216</v>
      </c>
      <c r="CD15" s="118">
        <f t="shared" ref="CD15:CL15" si="91">(5-$BM15)/4*CD$3+($BM15-1)/4*CD$4</f>
        <v>0.38900000000000001</v>
      </c>
      <c r="CE15" s="118">
        <f t="shared" si="91"/>
        <v>0.70764702444666017</v>
      </c>
      <c r="CF15" s="118">
        <f t="shared" si="91"/>
        <v>-0.96399999999999997</v>
      </c>
      <c r="CG15" s="118">
        <f t="shared" si="91"/>
        <v>0.49153851418291372</v>
      </c>
      <c r="CH15" s="118">
        <f t="shared" si="91"/>
        <v>0.1342754550419227</v>
      </c>
      <c r="CI15" s="118">
        <f t="shared" si="91"/>
        <v>0</v>
      </c>
      <c r="CJ15" s="118">
        <f t="shared" si="91"/>
        <v>1.2675009343056294</v>
      </c>
      <c r="CK15" s="118">
        <f t="shared" si="91"/>
        <v>1.1515556315975422</v>
      </c>
      <c r="CL15" s="118">
        <f t="shared" si="91"/>
        <v>-0.36699999999999999</v>
      </c>
      <c r="CM15" s="115">
        <f t="shared" si="47"/>
        <v>8.1419175251010376</v>
      </c>
      <c r="CN15" s="115">
        <f t="shared" si="48"/>
        <v>-0.58898732092159722</v>
      </c>
      <c r="CO15" s="115">
        <f t="shared" si="49"/>
        <v>2.1714435104684058</v>
      </c>
      <c r="CP15" s="115">
        <f t="shared" si="50"/>
        <v>3.7507932060922924</v>
      </c>
      <c r="CQ15" s="120">
        <f t="shared" si="51"/>
        <v>-2.2753924551343525</v>
      </c>
      <c r="CR15" s="121">
        <f t="shared" si="52"/>
        <v>11.199774465605788</v>
      </c>
      <c r="CS15" s="111">
        <f t="shared" si="53"/>
        <v>0.85139318885448922</v>
      </c>
      <c r="CT15" s="115">
        <f t="shared" si="54"/>
        <v>9.5354116967231946</v>
      </c>
      <c r="CU15" s="122" t="str">
        <f t="shared" si="55"/>
        <v>Shaylee Gonzales</v>
      </c>
      <c r="CV15" s="118">
        <f t="shared" si="56"/>
        <v>0.60499999999999998</v>
      </c>
      <c r="CW15" s="119">
        <f t="shared" ref="CW15:CX15" si="92">(5-$BY15)/4*CB$7+($BY15-1)/4*CB$8</f>
        <v>-0.35192524021798782</v>
      </c>
      <c r="CX15" s="119">
        <f t="shared" si="92"/>
        <v>-0.15484710569591464</v>
      </c>
      <c r="CY15" s="118">
        <f t="shared" ref="CY15:DG15" si="93">(5-$BM15)/4*CD$7+($BM15-1)/4*CD$8</f>
        <v>0.47699999999999998</v>
      </c>
      <c r="CZ15" s="118">
        <f t="shared" si="93"/>
        <v>0.47599999999999998</v>
      </c>
      <c r="DA15" s="118">
        <f t="shared" si="93"/>
        <v>-0.6641917365800396</v>
      </c>
      <c r="DB15" s="118">
        <f t="shared" si="93"/>
        <v>0.55426640418901885</v>
      </c>
      <c r="DC15" s="118">
        <f t="shared" si="93"/>
        <v>-5.1550417938255683E-2</v>
      </c>
      <c r="DD15" s="118">
        <f t="shared" si="93"/>
        <v>0</v>
      </c>
      <c r="DE15" s="118">
        <f t="shared" si="93"/>
        <v>0.20989581907546084</v>
      </c>
      <c r="DF15" s="118">
        <f t="shared" si="93"/>
        <v>0.54843098821034686</v>
      </c>
      <c r="DG15" s="118">
        <f t="shared" si="93"/>
        <v>-0.43900000000000006</v>
      </c>
      <c r="DH15" s="115">
        <f t="shared" si="59"/>
        <v>7.8472884208963469</v>
      </c>
      <c r="DI15" s="115">
        <f t="shared" si="60"/>
        <v>-0.46885760440608459</v>
      </c>
      <c r="DJ15" s="115">
        <f t="shared" si="61"/>
        <v>1.5549190866717861</v>
      </c>
      <c r="DK15" s="115">
        <f t="shared" si="62"/>
        <v>-0.30977959992544246</v>
      </c>
      <c r="DL15" s="120">
        <f t="shared" si="63"/>
        <v>-1.3376044320533576</v>
      </c>
      <c r="DM15" s="121">
        <f t="shared" si="64"/>
        <v>7.2859658711832473</v>
      </c>
      <c r="DN15" s="111">
        <f t="shared" si="65"/>
        <v>0.85139318885448922</v>
      </c>
      <c r="DO15" s="115">
        <f t="shared" si="66"/>
        <v>6.2032217169516812</v>
      </c>
      <c r="DP15" s="123" t="str">
        <f t="shared" si="67"/>
        <v>Shaylee Gonzales (3rd)</v>
      </c>
      <c r="DQ15" s="124">
        <f t="shared" si="68"/>
        <v>2.1246433871952433</v>
      </c>
      <c r="DR15" s="124">
        <f t="shared" si="69"/>
        <v>1.6176124005066999</v>
      </c>
      <c r="DS15" s="125">
        <f t="shared" si="70"/>
        <v>715</v>
      </c>
      <c r="DT15" s="124">
        <f t="shared" si="71"/>
        <v>34.047619047619051</v>
      </c>
      <c r="DU15" s="124">
        <f t="shared" si="72"/>
        <v>6.7781160342804307</v>
      </c>
      <c r="DV15" s="124">
        <f t="shared" si="73"/>
        <v>5.4494900094978505</v>
      </c>
      <c r="DW15" s="124">
        <f t="shared" si="74"/>
        <v>1.3286260247825803</v>
      </c>
      <c r="DX15" s="124">
        <f t="shared" si="75"/>
        <v>5.7708418248517601</v>
      </c>
      <c r="DY15" s="126">
        <f t="shared" ref="DY15:DY29" si="94">(DU15+2)*DN15*$X$9/21</f>
        <v>7.4736282025607368</v>
      </c>
      <c r="DZ15" s="127">
        <f t="shared" si="76"/>
        <v>28.6</v>
      </c>
      <c r="EA15" s="127">
        <f t="shared" si="77"/>
        <v>0</v>
      </c>
      <c r="EB15" s="127">
        <f t="shared" si="78"/>
        <v>0.25499999999999989</v>
      </c>
      <c r="EC15" s="127">
        <f t="shared" si="79"/>
        <v>6.7781160342804307</v>
      </c>
      <c r="ED15" s="29">
        <f t="shared" si="80"/>
        <v>5.4494900094978505</v>
      </c>
      <c r="EE15" s="29">
        <f t="shared" si="81"/>
        <v>1.3286260247825803</v>
      </c>
    </row>
    <row r="16" spans="1:135" ht="14" x14ac:dyDescent="0.15">
      <c r="A16" s="105">
        <v>3</v>
      </c>
      <c r="B16" s="106" t="s">
        <v>143</v>
      </c>
      <c r="C16" s="106">
        <v>21</v>
      </c>
      <c r="D16" s="106">
        <v>3</v>
      </c>
      <c r="E16" s="106"/>
      <c r="F16" s="106">
        <v>6</v>
      </c>
      <c r="G16" s="106">
        <v>2</v>
      </c>
      <c r="H16" s="106">
        <v>3</v>
      </c>
      <c r="I16" s="106">
        <v>0.66700000000000004</v>
      </c>
      <c r="J16" s="106">
        <v>1</v>
      </c>
      <c r="K16" s="106">
        <v>1</v>
      </c>
      <c r="L16" s="106">
        <v>1</v>
      </c>
      <c r="M16" s="106">
        <v>1</v>
      </c>
      <c r="N16" s="106">
        <v>2</v>
      </c>
      <c r="O16" s="106">
        <v>0.5</v>
      </c>
      <c r="P16" s="106"/>
      <c r="Q16" s="106">
        <v>0</v>
      </c>
      <c r="R16" s="106">
        <v>2</v>
      </c>
      <c r="S16" s="106">
        <v>0</v>
      </c>
      <c r="T16" s="106">
        <v>0</v>
      </c>
      <c r="U16" s="106">
        <v>0</v>
      </c>
      <c r="V16" s="128">
        <v>0</v>
      </c>
      <c r="W16" s="106">
        <v>0</v>
      </c>
      <c r="X16" s="106">
        <v>1</v>
      </c>
      <c r="Y16" s="106">
        <v>0</v>
      </c>
      <c r="Z16" s="106">
        <v>1</v>
      </c>
      <c r="AA16" s="106">
        <v>2</v>
      </c>
      <c r="AB16" s="106">
        <v>5</v>
      </c>
      <c r="AC16" s="107">
        <f t="shared" si="3"/>
        <v>3.88</v>
      </c>
      <c r="AD16" s="108">
        <f t="shared" si="4"/>
        <v>1.2886597938144331</v>
      </c>
      <c r="AE16" s="4">
        <f t="shared" si="5"/>
        <v>4.7419576596487154</v>
      </c>
      <c r="AF16" s="107">
        <f t="shared" si="6"/>
        <v>12.007142857142858</v>
      </c>
      <c r="AG16" s="109">
        <f t="shared" si="7"/>
        <v>2.1423576596487157</v>
      </c>
      <c r="AH16" s="110">
        <f t="shared" si="8"/>
        <v>39.4928062076633</v>
      </c>
      <c r="AI16" s="110">
        <f t="shared" si="9"/>
        <v>24.985127900059485</v>
      </c>
      <c r="AJ16" s="110">
        <f t="shared" si="10"/>
        <v>16.656751933372991</v>
      </c>
      <c r="AK16" s="110">
        <f t="shared" si="11"/>
        <v>8.3283759666864956</v>
      </c>
      <c r="AL16" s="110">
        <f t="shared" si="12"/>
        <v>0</v>
      </c>
      <c r="AM16" s="110">
        <f t="shared" si="13"/>
        <v>8.3283759666864956</v>
      </c>
      <c r="AN16" s="110">
        <f t="shared" ref="AN16:AP16" si="95">T16/$AF16*100</f>
        <v>0</v>
      </c>
      <c r="AO16" s="110">
        <f t="shared" si="95"/>
        <v>0</v>
      </c>
      <c r="AP16" s="110">
        <f t="shared" si="95"/>
        <v>0</v>
      </c>
      <c r="AQ16" s="110">
        <f t="shared" ref="AQ16:AR16" si="96">X16/$AF16*100</f>
        <v>8.3283759666864956</v>
      </c>
      <c r="AR16" s="110">
        <f t="shared" si="96"/>
        <v>0</v>
      </c>
      <c r="AS16" s="110">
        <f t="shared" si="16"/>
        <v>16.656751933372991</v>
      </c>
      <c r="AT16" s="111">
        <f t="shared" si="17"/>
        <v>0</v>
      </c>
      <c r="AU16" s="111">
        <f t="shared" si="18"/>
        <v>0.90301075268817199</v>
      </c>
      <c r="AV16" s="111">
        <f t="shared" si="19"/>
        <v>0.81851851851851842</v>
      </c>
      <c r="AW16" s="111">
        <f t="shared" si="20"/>
        <v>0</v>
      </c>
      <c r="AX16" s="111">
        <f t="shared" si="21"/>
        <v>0</v>
      </c>
      <c r="AY16" s="112">
        <f t="shared" si="22"/>
        <v>0.66059570733983963</v>
      </c>
      <c r="AZ16" s="113" t="str">
        <f t="shared" si="23"/>
        <v>PG</v>
      </c>
      <c r="BA16" s="114">
        <f t="shared" si="24"/>
        <v>1</v>
      </c>
      <c r="BB16" s="115">
        <f t="shared" si="25"/>
        <v>0.69659533811230578</v>
      </c>
      <c r="BC16" s="115">
        <f t="shared" si="26"/>
        <v>0.96749235765488983</v>
      </c>
      <c r="BD16" s="115">
        <f t="shared" si="27"/>
        <v>1</v>
      </c>
      <c r="BE16" s="129">
        <f t="shared" si="84"/>
        <v>2.936925253767559</v>
      </c>
      <c r="BF16" s="115">
        <f t="shared" si="28"/>
        <v>1.0305671038873307</v>
      </c>
      <c r="BG16" s="115">
        <f t="shared" si="29"/>
        <v>1.0305671038873307</v>
      </c>
      <c r="BH16" s="129">
        <f t="shared" si="85"/>
        <v>2.9849471975850728</v>
      </c>
      <c r="BI16" s="115">
        <f t="shared" si="30"/>
        <v>1.045619906302258</v>
      </c>
      <c r="BJ16" s="115">
        <f t="shared" si="31"/>
        <v>1.045619906302258</v>
      </c>
      <c r="BK16" s="129">
        <f t="shared" si="86"/>
        <v>2.9964187307424361</v>
      </c>
      <c r="BL16" s="115">
        <f t="shared" si="32"/>
        <v>1.0492011755598218</v>
      </c>
      <c r="BM16" s="115">
        <f t="shared" si="33"/>
        <v>1.0492011755598218</v>
      </c>
      <c r="BN16" s="117">
        <f t="shared" si="34"/>
        <v>0.35580421691767583</v>
      </c>
      <c r="BO16" s="115">
        <f t="shared" si="35"/>
        <v>3.6095504518126083</v>
      </c>
      <c r="BP16" s="115">
        <f t="shared" si="36"/>
        <v>3.6095504518126083</v>
      </c>
      <c r="BQ16" s="129">
        <f t="shared" si="87"/>
        <v>3.0119452703154703</v>
      </c>
      <c r="BR16" s="115">
        <f t="shared" si="37"/>
        <v>3.5976051814971379</v>
      </c>
      <c r="BS16" s="115">
        <f t="shared" si="38"/>
        <v>3.5976051814971379</v>
      </c>
      <c r="BT16" s="129">
        <f t="shared" si="88"/>
        <v>3.0002531862486488</v>
      </c>
      <c r="BU16" s="115">
        <f t="shared" si="39"/>
        <v>3.5973519952484891</v>
      </c>
      <c r="BV16" s="115">
        <f t="shared" si="40"/>
        <v>3.5973519952484891</v>
      </c>
      <c r="BW16" s="129">
        <f t="shared" si="89"/>
        <v>3.0000053664148916</v>
      </c>
      <c r="BX16" s="115">
        <f t="shared" si="41"/>
        <v>3.5973466288335976</v>
      </c>
      <c r="BY16" s="115">
        <f t="shared" si="42"/>
        <v>3.5973466288335976</v>
      </c>
      <c r="BZ16" s="57" t="str">
        <f t="shared" si="43"/>
        <v>Kate Vorwaller</v>
      </c>
      <c r="CA16" s="118">
        <f t="shared" si="44"/>
        <v>0.86</v>
      </c>
      <c r="CB16" s="119">
        <f t="shared" ref="CB16:CC16" si="97">(5-$BY16)/4*CB$3+($BY16-1)/4*CB$4</f>
        <v>-0.70285406458584787</v>
      </c>
      <c r="CC16" s="119">
        <f t="shared" si="97"/>
        <v>-0.30925578841777307</v>
      </c>
      <c r="CD16" s="118">
        <f t="shared" ref="CD16:CL16" si="98">(5-$BM16)/4*CD$3+($BM16-1)/4*CD$4</f>
        <v>0.38900000000000001</v>
      </c>
      <c r="CE16" s="118">
        <f t="shared" si="98"/>
        <v>0.58558433342603977</v>
      </c>
      <c r="CF16" s="118">
        <f t="shared" si="98"/>
        <v>-0.96399999999999997</v>
      </c>
      <c r="CG16" s="118">
        <f t="shared" si="98"/>
        <v>0.60768627303953926</v>
      </c>
      <c r="CH16" s="118">
        <f t="shared" si="98"/>
        <v>0.11679951910284711</v>
      </c>
      <c r="CI16" s="118">
        <f t="shared" si="98"/>
        <v>0</v>
      </c>
      <c r="CJ16" s="118">
        <f t="shared" si="98"/>
        <v>1.364559593905726</v>
      </c>
      <c r="CK16" s="118">
        <f t="shared" si="98"/>
        <v>1.3193246166126678</v>
      </c>
      <c r="CL16" s="118">
        <f t="shared" si="98"/>
        <v>-0.36699999999999999</v>
      </c>
      <c r="CM16" s="115">
        <f t="shared" si="47"/>
        <v>14.49145593924287</v>
      </c>
      <c r="CN16" s="115">
        <f t="shared" si="48"/>
        <v>-8.028554431885782</v>
      </c>
      <c r="CO16" s="115">
        <f t="shared" si="49"/>
        <v>0</v>
      </c>
      <c r="CP16" s="115">
        <f t="shared" si="50"/>
        <v>5.2515373674480452</v>
      </c>
      <c r="CQ16" s="120">
        <f t="shared" si="51"/>
        <v>3.064305499616693E-2</v>
      </c>
      <c r="CR16" s="121">
        <f t="shared" si="52"/>
        <v>11.7450819298013</v>
      </c>
      <c r="CS16" s="111">
        <f t="shared" si="53"/>
        <v>7.1445582281495596E-3</v>
      </c>
      <c r="CT16" s="115">
        <f t="shared" si="54"/>
        <v>8.3913421741852581E-2</v>
      </c>
      <c r="CU16" s="122" t="str">
        <f t="shared" si="55"/>
        <v>Kate Vorwaller</v>
      </c>
      <c r="CV16" s="118">
        <f t="shared" si="56"/>
        <v>0.60499999999999998</v>
      </c>
      <c r="CW16" s="119">
        <f t="shared" ref="CW16:CX16" si="99">(5-$BY16)/4*CB$7+($BY16-1)/4*CB$8</f>
        <v>-0.42220580532359275</v>
      </c>
      <c r="CX16" s="119">
        <f t="shared" si="99"/>
        <v>-0.18577055434238079</v>
      </c>
      <c r="CY16" s="118">
        <f t="shared" ref="CY16:DG16" si="100">(5-$BM16)/4*CD$7+($BM16-1)/4*CD$8</f>
        <v>0.47699999999999998</v>
      </c>
      <c r="CZ16" s="118">
        <f t="shared" si="100"/>
        <v>0.47599999999999998</v>
      </c>
      <c r="DA16" s="118">
        <f t="shared" si="100"/>
        <v>-0.5827269890486565</v>
      </c>
      <c r="DB16" s="118">
        <f t="shared" si="100"/>
        <v>0.6037367459242482</v>
      </c>
      <c r="DC16" s="118">
        <f t="shared" si="100"/>
        <v>-0.10935543681365958</v>
      </c>
      <c r="DD16" s="118">
        <f t="shared" si="100"/>
        <v>0</v>
      </c>
      <c r="DE16" s="118">
        <f t="shared" si="100"/>
        <v>0.17843913438512479</v>
      </c>
      <c r="DF16" s="118">
        <f t="shared" si="100"/>
        <v>0.71727541543710793</v>
      </c>
      <c r="DG16" s="118">
        <f t="shared" si="100"/>
        <v>-0.439</v>
      </c>
      <c r="DH16" s="115">
        <f t="shared" si="59"/>
        <v>14.222583005381949</v>
      </c>
      <c r="DI16" s="115">
        <f t="shared" si="60"/>
        <v>-4.8531694507324152</v>
      </c>
      <c r="DJ16" s="115">
        <f t="shared" si="61"/>
        <v>0</v>
      </c>
      <c r="DK16" s="115">
        <f t="shared" si="62"/>
        <v>-5.8262059004213285</v>
      </c>
      <c r="DL16" s="120">
        <f t="shared" si="63"/>
        <v>-1.3993691515512643</v>
      </c>
      <c r="DM16" s="121">
        <f t="shared" si="64"/>
        <v>2.1438385026769406</v>
      </c>
      <c r="DN16" s="111">
        <f t="shared" si="65"/>
        <v>7.1445582281495596E-3</v>
      </c>
      <c r="DO16" s="115">
        <f t="shared" si="66"/>
        <v>1.5316779014124367E-2</v>
      </c>
      <c r="DP16" s="123" t="str">
        <f t="shared" si="67"/>
        <v>Kate Vorwaller (1st)</v>
      </c>
      <c r="DQ16" s="124">
        <f t="shared" si="68"/>
        <v>1.0492011755598218</v>
      </c>
      <c r="DR16" s="124">
        <f t="shared" si="69"/>
        <v>3.5973466288335976</v>
      </c>
      <c r="DS16" s="125">
        <f t="shared" si="70"/>
        <v>6</v>
      </c>
      <c r="DT16" s="124">
        <f t="shared" si="71"/>
        <v>2</v>
      </c>
      <c r="DU16" s="124">
        <f t="shared" si="72"/>
        <v>7.3234234984759423</v>
      </c>
      <c r="DV16" s="124">
        <f t="shared" si="73"/>
        <v>0.30736264099154331</v>
      </c>
      <c r="DW16" s="124">
        <f t="shared" si="74"/>
        <v>7.0160608574843994</v>
      </c>
      <c r="DX16" s="124">
        <f t="shared" si="75"/>
        <v>5.2322625614260126E-2</v>
      </c>
      <c r="DY16" s="126">
        <f t="shared" si="94"/>
        <v>6.6611742070559254E-2</v>
      </c>
      <c r="DZ16" s="127">
        <f t="shared" si="76"/>
        <v>0.8571428571428571</v>
      </c>
      <c r="EA16" s="127">
        <f t="shared" si="77"/>
        <v>148</v>
      </c>
      <c r="EB16" s="127">
        <f t="shared" si="78"/>
        <v>-4.5999999999999996</v>
      </c>
      <c r="EC16" s="127">
        <f t="shared" si="79"/>
        <v>-4.1354510325269107</v>
      </c>
      <c r="ED16" s="29">
        <f t="shared" si="80"/>
        <v>-4.4088040529483807</v>
      </c>
      <c r="EE16" s="29">
        <f t="shared" si="81"/>
        <v>0.27335302042147003</v>
      </c>
    </row>
    <row r="17" spans="1:135" ht="14" x14ac:dyDescent="0.15">
      <c r="A17" s="105">
        <v>4</v>
      </c>
      <c r="B17" s="106" t="s">
        <v>144</v>
      </c>
      <c r="C17" s="106">
        <v>21</v>
      </c>
      <c r="D17" s="106">
        <v>7</v>
      </c>
      <c r="E17" s="106"/>
      <c r="F17" s="106">
        <v>14</v>
      </c>
      <c r="G17" s="106">
        <v>1</v>
      </c>
      <c r="H17" s="106">
        <v>6</v>
      </c>
      <c r="I17" s="106">
        <v>0.16700000000000001</v>
      </c>
      <c r="J17" s="106">
        <v>0</v>
      </c>
      <c r="K17" s="106">
        <v>2</v>
      </c>
      <c r="L17" s="106">
        <v>0</v>
      </c>
      <c r="M17" s="106">
        <v>1</v>
      </c>
      <c r="N17" s="106">
        <v>4</v>
      </c>
      <c r="O17" s="106">
        <v>0.25</v>
      </c>
      <c r="P17" s="106"/>
      <c r="Q17" s="106">
        <v>0</v>
      </c>
      <c r="R17" s="106">
        <v>0</v>
      </c>
      <c r="S17" s="106"/>
      <c r="T17" s="106">
        <v>0</v>
      </c>
      <c r="U17" s="106">
        <v>0</v>
      </c>
      <c r="V17" s="128">
        <v>0</v>
      </c>
      <c r="W17" s="106">
        <v>0</v>
      </c>
      <c r="X17" s="106">
        <v>1</v>
      </c>
      <c r="Y17" s="106">
        <v>0</v>
      </c>
      <c r="Z17" s="106">
        <v>2</v>
      </c>
      <c r="AA17" s="106">
        <v>1</v>
      </c>
      <c r="AB17" s="106">
        <v>2</v>
      </c>
      <c r="AC17" s="107">
        <f t="shared" si="3"/>
        <v>6</v>
      </c>
      <c r="AD17" s="108">
        <f t="shared" si="4"/>
        <v>0.33333333333333331</v>
      </c>
      <c r="AE17" s="4">
        <f t="shared" si="5"/>
        <v>1.6009654530650228</v>
      </c>
      <c r="AF17" s="107">
        <f t="shared" si="6"/>
        <v>28.016666666666669</v>
      </c>
      <c r="AG17" s="109">
        <f t="shared" si="7"/>
        <v>-2.4190345469349763</v>
      </c>
      <c r="AH17" s="110">
        <f t="shared" si="8"/>
        <v>5.7143323726294684</v>
      </c>
      <c r="AI17" s="110">
        <f t="shared" si="9"/>
        <v>21.415823914336702</v>
      </c>
      <c r="AJ17" s="110">
        <f t="shared" si="10"/>
        <v>0</v>
      </c>
      <c r="AK17" s="110">
        <f t="shared" si="11"/>
        <v>0</v>
      </c>
      <c r="AL17" s="110">
        <f t="shared" si="12"/>
        <v>0</v>
      </c>
      <c r="AM17" s="110">
        <f t="shared" si="13"/>
        <v>7.1386079714455679</v>
      </c>
      <c r="AN17" s="110">
        <f t="shared" ref="AN17:AP17" si="101">T17/$AF17*100</f>
        <v>0</v>
      </c>
      <c r="AO17" s="110">
        <f t="shared" si="101"/>
        <v>0</v>
      </c>
      <c r="AP17" s="110">
        <f t="shared" si="101"/>
        <v>0</v>
      </c>
      <c r="AQ17" s="110">
        <f t="shared" ref="AQ17:AR17" si="102">X17/$AF17*100</f>
        <v>3.569303985722784</v>
      </c>
      <c r="AR17" s="110">
        <f t="shared" si="102"/>
        <v>0</v>
      </c>
      <c r="AS17" s="110">
        <f t="shared" si="16"/>
        <v>3.569303985722784</v>
      </c>
      <c r="AT17" s="111">
        <f t="shared" si="17"/>
        <v>0</v>
      </c>
      <c r="AU17" s="111">
        <f t="shared" si="18"/>
        <v>0.38700460829493083</v>
      </c>
      <c r="AV17" s="111">
        <f t="shared" si="19"/>
        <v>0.17539682539682538</v>
      </c>
      <c r="AW17" s="111">
        <f t="shared" si="20"/>
        <v>0</v>
      </c>
      <c r="AX17" s="111">
        <f t="shared" si="21"/>
        <v>0</v>
      </c>
      <c r="AY17" s="112">
        <f t="shared" si="22"/>
        <v>-0.31967528132548378</v>
      </c>
      <c r="AZ17" s="113" t="str">
        <f t="shared" si="23"/>
        <v>SG</v>
      </c>
      <c r="BA17" s="114">
        <f t="shared" si="24"/>
        <v>2</v>
      </c>
      <c r="BB17" s="115">
        <f t="shared" si="25"/>
        <v>1.3414614941116232</v>
      </c>
      <c r="BC17" s="115">
        <f t="shared" si="26"/>
        <v>1.8559447018369175</v>
      </c>
      <c r="BD17" s="115">
        <f t="shared" si="27"/>
        <v>1.8559447018369175</v>
      </c>
      <c r="BE17" s="129">
        <f t="shared" si="84"/>
        <v>2.936925253767559</v>
      </c>
      <c r="BF17" s="115">
        <f t="shared" si="28"/>
        <v>1.9190194480693585</v>
      </c>
      <c r="BG17" s="115">
        <f t="shared" si="29"/>
        <v>1.9190194480693585</v>
      </c>
      <c r="BH17" s="129">
        <f t="shared" si="85"/>
        <v>2.9849471975850728</v>
      </c>
      <c r="BI17" s="115">
        <f t="shared" si="30"/>
        <v>1.9340722504842858</v>
      </c>
      <c r="BJ17" s="115">
        <f t="shared" si="31"/>
        <v>1.9340722504842858</v>
      </c>
      <c r="BK17" s="129">
        <f t="shared" si="86"/>
        <v>2.9964187307424361</v>
      </c>
      <c r="BL17" s="115">
        <f t="shared" si="32"/>
        <v>1.9376535197418496</v>
      </c>
      <c r="BM17" s="115">
        <f t="shared" si="33"/>
        <v>1.9376535197418496</v>
      </c>
      <c r="BN17" s="117">
        <f t="shared" si="34"/>
        <v>8.7313375711730661</v>
      </c>
      <c r="BO17" s="115">
        <f t="shared" si="35"/>
        <v>5.0349800936941085</v>
      </c>
      <c r="BP17" s="115">
        <f t="shared" si="36"/>
        <v>5</v>
      </c>
      <c r="BQ17" s="129">
        <f t="shared" si="87"/>
        <v>3.0119452703154703</v>
      </c>
      <c r="BR17" s="115">
        <f t="shared" si="37"/>
        <v>5.0230348233786382</v>
      </c>
      <c r="BS17" s="115">
        <f t="shared" si="38"/>
        <v>5</v>
      </c>
      <c r="BT17" s="129">
        <f t="shared" si="88"/>
        <v>3.0002531862486488</v>
      </c>
      <c r="BU17" s="115">
        <f t="shared" si="39"/>
        <v>5.0227816371299898</v>
      </c>
      <c r="BV17" s="115">
        <f t="shared" si="40"/>
        <v>5</v>
      </c>
      <c r="BW17" s="129">
        <f t="shared" si="89"/>
        <v>3.0000053664148916</v>
      </c>
      <c r="BX17" s="115">
        <f t="shared" si="41"/>
        <v>5.0227762707150987</v>
      </c>
      <c r="BY17" s="115">
        <f t="shared" si="42"/>
        <v>5</v>
      </c>
      <c r="BZ17" s="57" t="str">
        <f t="shared" si="43"/>
        <v>Devry Millett</v>
      </c>
      <c r="CA17" s="118">
        <f t="shared" si="44"/>
        <v>0.86</v>
      </c>
      <c r="CB17" s="119">
        <f t="shared" ref="CB17:CC17" si="103">(5-$BY17)/4*CB$3+($BY17-1)/4*CB$4</f>
        <v>-0.78</v>
      </c>
      <c r="CC17" s="119">
        <f t="shared" si="103"/>
        <v>-0.34320000000000001</v>
      </c>
      <c r="CD17" s="118">
        <f t="shared" ref="CD17:CL17" si="104">(5-$BM17)/4*CD$3+($BM17-1)/4*CD$4</f>
        <v>0.38900000000000001</v>
      </c>
      <c r="CE17" s="118">
        <f t="shared" si="104"/>
        <v>0.68642367449069996</v>
      </c>
      <c r="CF17" s="118">
        <f t="shared" si="104"/>
        <v>-0.96399999999999997</v>
      </c>
      <c r="CG17" s="118">
        <f t="shared" si="104"/>
        <v>0.51173341986788023</v>
      </c>
      <c r="CH17" s="118">
        <f t="shared" si="104"/>
        <v>0.13123686969580506</v>
      </c>
      <c r="CI17" s="118">
        <f t="shared" si="104"/>
        <v>0</v>
      </c>
      <c r="CJ17" s="118">
        <f t="shared" si="104"/>
        <v>1.284376769843298</v>
      </c>
      <c r="CK17" s="118">
        <f t="shared" si="104"/>
        <v>1.1807260509202715</v>
      </c>
      <c r="CL17" s="118">
        <f t="shared" si="104"/>
        <v>-0.36699999999999999</v>
      </c>
      <c r="CM17" s="115">
        <f t="shared" si="47"/>
        <v>-11.790016812721285</v>
      </c>
      <c r="CN17" s="115">
        <f t="shared" si="48"/>
        <v>-6.8816180844735273</v>
      </c>
      <c r="CO17" s="115">
        <f t="shared" si="49"/>
        <v>0</v>
      </c>
      <c r="CP17" s="115">
        <f t="shared" si="50"/>
        <v>3.2743965610111765</v>
      </c>
      <c r="CQ17" s="120">
        <f t="shared" si="51"/>
        <v>2.3395002895744166</v>
      </c>
      <c r="CR17" s="121">
        <f t="shared" si="52"/>
        <v>-13.05773804660922</v>
      </c>
      <c r="CS17" s="111">
        <f t="shared" si="53"/>
        <v>1.6670635865682307E-2</v>
      </c>
      <c r="CT17" s="115">
        <f t="shared" si="54"/>
        <v>-0.21768079620448808</v>
      </c>
      <c r="CU17" s="122" t="str">
        <f t="shared" si="55"/>
        <v>Devry Millett</v>
      </c>
      <c r="CV17" s="118">
        <f t="shared" si="56"/>
        <v>0.60499999999999998</v>
      </c>
      <c r="CW17" s="119">
        <f t="shared" ref="CW17:CX17" si="105">(5-$BY17)/4*CB$7+($BY17-1)/4*CB$8</f>
        <v>-0.47199999999999998</v>
      </c>
      <c r="CX17" s="119">
        <f t="shared" si="105"/>
        <v>-0.20768</v>
      </c>
      <c r="CY17" s="118">
        <f t="shared" ref="CY17:DG17" si="106">(5-$BM17)/4*CD$7+($BM17-1)/4*CD$8</f>
        <v>0.47699999999999998</v>
      </c>
      <c r="CZ17" s="118">
        <f t="shared" si="106"/>
        <v>0.47599999999999998</v>
      </c>
      <c r="DA17" s="118">
        <f t="shared" si="106"/>
        <v>-0.65002725412044504</v>
      </c>
      <c r="DB17" s="118">
        <f t="shared" si="106"/>
        <v>0.56286793809187485</v>
      </c>
      <c r="DC17" s="118">
        <f t="shared" si="106"/>
        <v>-6.1601123313875579E-2</v>
      </c>
      <c r="DD17" s="118">
        <f t="shared" si="106"/>
        <v>0</v>
      </c>
      <c r="DE17" s="118">
        <f t="shared" si="106"/>
        <v>0.20442636545244908</v>
      </c>
      <c r="DF17" s="118">
        <f t="shared" si="106"/>
        <v>0.57778839740052956</v>
      </c>
      <c r="DG17" s="118">
        <f t="shared" si="106"/>
        <v>-0.439</v>
      </c>
      <c r="DH17" s="115">
        <f t="shared" si="59"/>
        <v>-6.6510978021260936</v>
      </c>
      <c r="DI17" s="115">
        <f t="shared" si="60"/>
        <v>-4.6402897379210826</v>
      </c>
      <c r="DJ17" s="115">
        <f t="shared" si="61"/>
        <v>0</v>
      </c>
      <c r="DK17" s="115">
        <f t="shared" si="62"/>
        <v>-0.83726460873605335</v>
      </c>
      <c r="DL17" s="120">
        <f t="shared" si="63"/>
        <v>-4.1932161739169693E-2</v>
      </c>
      <c r="DM17" s="121">
        <f t="shared" si="64"/>
        <v>-12.170584310522397</v>
      </c>
      <c r="DN17" s="111">
        <f t="shared" si="65"/>
        <v>1.6670635865682307E-2</v>
      </c>
      <c r="DO17" s="115">
        <f t="shared" si="66"/>
        <v>-0.20289137931330503</v>
      </c>
      <c r="DP17" s="123" t="str">
        <f t="shared" si="67"/>
        <v>Devry Millett (2nd)</v>
      </c>
      <c r="DQ17" s="124">
        <f t="shared" si="68"/>
        <v>1.9376535197418496</v>
      </c>
      <c r="DR17" s="124">
        <f t="shared" si="69"/>
        <v>5</v>
      </c>
      <c r="DS17" s="125">
        <f t="shared" si="70"/>
        <v>14</v>
      </c>
      <c r="DT17" s="124">
        <f t="shared" si="71"/>
        <v>2</v>
      </c>
      <c r="DU17" s="124">
        <f t="shared" si="72"/>
        <v>-17.479396477934579</v>
      </c>
      <c r="DV17" s="124">
        <f t="shared" si="73"/>
        <v>-14.007060172207794</v>
      </c>
      <c r="DW17" s="124">
        <f t="shared" si="74"/>
        <v>-3.4723363057267846</v>
      </c>
      <c r="DX17" s="124">
        <f t="shared" si="75"/>
        <v>-0.2913926538355372</v>
      </c>
      <c r="DY17" s="126">
        <f t="shared" si="94"/>
        <v>-0.25805138210417256</v>
      </c>
      <c r="DZ17" s="127">
        <f t="shared" si="76"/>
        <v>1.2727272727272727</v>
      </c>
      <c r="EA17" s="127">
        <f t="shared" si="77"/>
        <v>145.33333333333334</v>
      </c>
      <c r="EB17" s="127">
        <f t="shared" si="78"/>
        <v>-4.5272727272727273</v>
      </c>
      <c r="EC17" s="127">
        <f t="shared" si="79"/>
        <v>-5.6653254417660275</v>
      </c>
      <c r="ED17" s="29">
        <f t="shared" si="80"/>
        <v>-5.3602247621833401</v>
      </c>
      <c r="EE17" s="29">
        <f t="shared" si="81"/>
        <v>-0.30510067958268738</v>
      </c>
    </row>
    <row r="18" spans="1:135" ht="14" x14ac:dyDescent="0.15">
      <c r="A18" s="105">
        <v>5</v>
      </c>
      <c r="B18" s="106" t="s">
        <v>145</v>
      </c>
      <c r="C18" s="106">
        <v>21</v>
      </c>
      <c r="D18" s="106">
        <v>21</v>
      </c>
      <c r="E18" s="106"/>
      <c r="F18" s="106">
        <v>632</v>
      </c>
      <c r="G18" s="106">
        <v>41</v>
      </c>
      <c r="H18" s="106">
        <v>117</v>
      </c>
      <c r="I18" s="106">
        <v>0.35</v>
      </c>
      <c r="J18" s="106">
        <v>16</v>
      </c>
      <c r="K18" s="106">
        <v>61</v>
      </c>
      <c r="L18" s="106">
        <v>0.26200000000000001</v>
      </c>
      <c r="M18" s="106">
        <v>25</v>
      </c>
      <c r="N18" s="106">
        <v>56</v>
      </c>
      <c r="O18" s="106">
        <v>0.44600000000000001</v>
      </c>
      <c r="P18" s="106"/>
      <c r="Q18" s="106">
        <v>23</v>
      </c>
      <c r="R18" s="106">
        <v>27</v>
      </c>
      <c r="S18" s="106">
        <v>0.85199999999999998</v>
      </c>
      <c r="T18" s="106">
        <v>5</v>
      </c>
      <c r="U18" s="106">
        <v>58</v>
      </c>
      <c r="V18" s="128">
        <v>63</v>
      </c>
      <c r="W18" s="106">
        <v>69</v>
      </c>
      <c r="X18" s="106">
        <v>14</v>
      </c>
      <c r="Y18" s="106">
        <v>1</v>
      </c>
      <c r="Z18" s="106">
        <v>42</v>
      </c>
      <c r="AA18" s="106">
        <v>41</v>
      </c>
      <c r="AB18" s="106">
        <v>121</v>
      </c>
      <c r="AC18" s="107">
        <f t="shared" si="3"/>
        <v>128.88</v>
      </c>
      <c r="AD18" s="108">
        <f t="shared" si="4"/>
        <v>0.93885785226567353</v>
      </c>
      <c r="AE18" s="4">
        <f t="shared" si="5"/>
        <v>112.42873793183669</v>
      </c>
      <c r="AF18" s="107">
        <f t="shared" si="6"/>
        <v>1264.7523809523809</v>
      </c>
      <c r="AG18" s="109">
        <f t="shared" si="7"/>
        <v>26.079137931836712</v>
      </c>
      <c r="AH18" s="110">
        <f t="shared" si="8"/>
        <v>8.8893873318645866</v>
      </c>
      <c r="AI18" s="110">
        <f t="shared" si="9"/>
        <v>9.2508226718574686</v>
      </c>
      <c r="AJ18" s="110">
        <f t="shared" si="10"/>
        <v>2.1348052319671083</v>
      </c>
      <c r="AK18" s="110">
        <f t="shared" si="11"/>
        <v>1.2650697670916196</v>
      </c>
      <c r="AL18" s="110">
        <f t="shared" si="12"/>
        <v>5.4556133705826095</v>
      </c>
      <c r="AM18" s="110">
        <f t="shared" si="13"/>
        <v>3.3208081386155017</v>
      </c>
      <c r="AN18" s="110">
        <f t="shared" ref="AN18:AP18" si="107">T18/$AF18*100</f>
        <v>0.39533430221613114</v>
      </c>
      <c r="AO18" s="110">
        <f t="shared" si="107"/>
        <v>4.5858779057071208</v>
      </c>
      <c r="AP18" s="110">
        <f t="shared" si="107"/>
        <v>4.9812122079232521</v>
      </c>
      <c r="AQ18" s="110">
        <f t="shared" ref="AQ18:AR18" si="108">X18/$AF18*100</f>
        <v>1.1069360462051672</v>
      </c>
      <c r="AR18" s="110">
        <f t="shared" si="108"/>
        <v>7.9066860443226222E-2</v>
      </c>
      <c r="AS18" s="110">
        <f t="shared" si="16"/>
        <v>3.2417412781722756</v>
      </c>
      <c r="AT18" s="111">
        <f t="shared" si="17"/>
        <v>0.1174112770074742</v>
      </c>
      <c r="AU18" s="111">
        <f t="shared" si="18"/>
        <v>0.12002041649652918</v>
      </c>
      <c r="AV18" s="111">
        <f t="shared" si="19"/>
        <v>0.15930028129395216</v>
      </c>
      <c r="AW18" s="111">
        <f t="shared" si="20"/>
        <v>0.25900289637416862</v>
      </c>
      <c r="AX18" s="111">
        <f t="shared" si="21"/>
        <v>1.428814482101538E-2</v>
      </c>
      <c r="AY18" s="112">
        <f t="shared" si="22"/>
        <v>7.6343343125091653E-2</v>
      </c>
      <c r="AZ18" s="113" t="str">
        <f t="shared" si="23"/>
        <v>PG</v>
      </c>
      <c r="BA18" s="114">
        <f t="shared" si="24"/>
        <v>1</v>
      </c>
      <c r="BB18" s="115">
        <f t="shared" si="25"/>
        <v>2.1148738729150156</v>
      </c>
      <c r="BC18" s="115">
        <f t="shared" si="26"/>
        <v>2.033138251733563</v>
      </c>
      <c r="BD18" s="115">
        <f t="shared" si="27"/>
        <v>2.033138251733563</v>
      </c>
      <c r="BE18" s="129">
        <f t="shared" si="84"/>
        <v>2.936925253767559</v>
      </c>
      <c r="BF18" s="115">
        <f t="shared" si="28"/>
        <v>2.096212997966004</v>
      </c>
      <c r="BG18" s="115">
        <f t="shared" si="29"/>
        <v>2.096212997966004</v>
      </c>
      <c r="BH18" s="129">
        <f t="shared" si="85"/>
        <v>2.9849471975850728</v>
      </c>
      <c r="BI18" s="115">
        <f t="shared" si="30"/>
        <v>2.1112658003809313</v>
      </c>
      <c r="BJ18" s="115">
        <f t="shared" si="31"/>
        <v>2.1112658003809313</v>
      </c>
      <c r="BK18" s="129">
        <f t="shared" si="86"/>
        <v>2.9964187307424361</v>
      </c>
      <c r="BL18" s="115">
        <f t="shared" si="32"/>
        <v>2.1148470696384951</v>
      </c>
      <c r="BM18" s="115">
        <f t="shared" si="33"/>
        <v>2.1148470696384951</v>
      </c>
      <c r="BN18" s="117">
        <f t="shared" si="34"/>
        <v>3.6275212054462256</v>
      </c>
      <c r="BO18" s="115">
        <f t="shared" si="35"/>
        <v>3.6548290349589654</v>
      </c>
      <c r="BP18" s="115">
        <f t="shared" si="36"/>
        <v>3.6548290349589654</v>
      </c>
      <c r="BQ18" s="129">
        <f t="shared" si="87"/>
        <v>3.0119452703154703</v>
      </c>
      <c r="BR18" s="115">
        <f t="shared" si="37"/>
        <v>3.6428837646434951</v>
      </c>
      <c r="BS18" s="115">
        <f t="shared" si="38"/>
        <v>3.6428837646434951</v>
      </c>
      <c r="BT18" s="129">
        <f t="shared" si="88"/>
        <v>3.0002531862486488</v>
      </c>
      <c r="BU18" s="115">
        <f t="shared" si="39"/>
        <v>3.6426305783948463</v>
      </c>
      <c r="BV18" s="115">
        <f t="shared" si="40"/>
        <v>3.6426305783948463</v>
      </c>
      <c r="BW18" s="129">
        <f t="shared" si="89"/>
        <v>3.0000053664148916</v>
      </c>
      <c r="BX18" s="115">
        <f t="shared" si="41"/>
        <v>3.6426252119799547</v>
      </c>
      <c r="BY18" s="115">
        <f t="shared" si="42"/>
        <v>3.6426252119799547</v>
      </c>
      <c r="BZ18" s="57" t="str">
        <f t="shared" si="43"/>
        <v>Maria Albiero</v>
      </c>
      <c r="CA18" s="118">
        <f t="shared" si="44"/>
        <v>0.86</v>
      </c>
      <c r="CB18" s="119">
        <f t="shared" ref="CB18:CC18" si="109">(5-$BY18)/4*CB$3+($BY18-1)/4*CB$4</f>
        <v>-0.70534438665889754</v>
      </c>
      <c r="CC18" s="119">
        <f t="shared" si="109"/>
        <v>-0.3103515301299149</v>
      </c>
      <c r="CD18" s="118">
        <f t="shared" ref="CD18:CL18" si="110">(5-$BM18)/4*CD$3+($BM18-1)/4*CD$4</f>
        <v>0.38900000000000001</v>
      </c>
      <c r="CE18" s="118">
        <f t="shared" si="110"/>
        <v>0.7065351424039692</v>
      </c>
      <c r="CF18" s="118">
        <f t="shared" si="110"/>
        <v>-0.96399999999999997</v>
      </c>
      <c r="CG18" s="118">
        <f t="shared" si="110"/>
        <v>0.49259651647904251</v>
      </c>
      <c r="CH18" s="118">
        <f t="shared" si="110"/>
        <v>0.13411626488162554</v>
      </c>
      <c r="CI18" s="118">
        <f t="shared" si="110"/>
        <v>0</v>
      </c>
      <c r="CJ18" s="118">
        <f t="shared" si="110"/>
        <v>1.2683850519651259</v>
      </c>
      <c r="CK18" s="118">
        <f t="shared" si="110"/>
        <v>1.1530838571363948</v>
      </c>
      <c r="CL18" s="118">
        <f t="shared" si="110"/>
        <v>-0.36699999999999999</v>
      </c>
      <c r="CM18" s="115">
        <f t="shared" si="47"/>
        <v>0.94942933096031434</v>
      </c>
      <c r="CN18" s="115">
        <f t="shared" si="48"/>
        <v>0.65332352406023908</v>
      </c>
      <c r="CO18" s="115">
        <f t="shared" si="49"/>
        <v>0.80978111603294967</v>
      </c>
      <c r="CP18" s="115">
        <f t="shared" si="50"/>
        <v>0.3054728058103271</v>
      </c>
      <c r="CQ18" s="120">
        <f t="shared" si="51"/>
        <v>0.52929362049834172</v>
      </c>
      <c r="CR18" s="121">
        <f t="shared" si="52"/>
        <v>3.2473003973621717</v>
      </c>
      <c r="CS18" s="111">
        <f t="shared" si="53"/>
        <v>0.75256013336508698</v>
      </c>
      <c r="CT18" s="115">
        <f t="shared" si="54"/>
        <v>2.4437888201153757</v>
      </c>
      <c r="CU18" s="122" t="str">
        <f t="shared" si="55"/>
        <v>Maria Albiero</v>
      </c>
      <c r="CV18" s="118">
        <f t="shared" si="56"/>
        <v>0.60499999999999998</v>
      </c>
      <c r="CW18" s="119">
        <f t="shared" ref="CW18:CX18" si="111">(5-$BY18)/4*CB$7+($BY18-1)/4*CB$8</f>
        <v>-0.42381319502528836</v>
      </c>
      <c r="CX18" s="119">
        <f t="shared" si="111"/>
        <v>-0.18647780581112688</v>
      </c>
      <c r="CY18" s="118">
        <f t="shared" ref="CY18:DG18" si="112">(5-$BM18)/4*CD$7+($BM18-1)/4*CD$8</f>
        <v>0.47699999999999998</v>
      </c>
      <c r="CZ18" s="118">
        <f t="shared" si="112"/>
        <v>0.47599999999999998</v>
      </c>
      <c r="DA18" s="118">
        <f t="shared" si="112"/>
        <v>-0.66344966552511597</v>
      </c>
      <c r="DB18" s="118">
        <f t="shared" si="112"/>
        <v>0.55471703479662915</v>
      </c>
      <c r="DC18" s="118">
        <f t="shared" si="112"/>
        <v>-5.2076970006930894E-2</v>
      </c>
      <c r="DD18" s="118">
        <f t="shared" si="112"/>
        <v>0</v>
      </c>
      <c r="DE18" s="118">
        <f t="shared" si="112"/>
        <v>0.20960927678692595</v>
      </c>
      <c r="DF18" s="118">
        <f t="shared" si="112"/>
        <v>0.54996901006675625</v>
      </c>
      <c r="DG18" s="118">
        <f t="shared" si="112"/>
        <v>-0.439</v>
      </c>
      <c r="DH18" s="115">
        <f t="shared" si="59"/>
        <v>1.6628031060171491</v>
      </c>
      <c r="DI18" s="115">
        <f t="shared" si="60"/>
        <v>0.39368291555978452</v>
      </c>
      <c r="DJ18" s="115">
        <f t="shared" si="61"/>
        <v>-1.951995427223005E-2</v>
      </c>
      <c r="DK18" s="115">
        <f t="shared" si="62"/>
        <v>-1.1476160340561372</v>
      </c>
      <c r="DL18" s="120">
        <f t="shared" si="63"/>
        <v>-0.47516599672553711</v>
      </c>
      <c r="DM18" s="121">
        <f t="shared" si="64"/>
        <v>0.41418403652302932</v>
      </c>
      <c r="DN18" s="111">
        <f t="shared" si="65"/>
        <v>0.75256013336508698</v>
      </c>
      <c r="DO18" s="115">
        <f t="shared" si="66"/>
        <v>0.31169839376346098</v>
      </c>
      <c r="DP18" s="123" t="str">
        <f t="shared" si="67"/>
        <v>Maria Albiero (4th)</v>
      </c>
      <c r="DQ18" s="124">
        <f t="shared" si="68"/>
        <v>2.1148470696384951</v>
      </c>
      <c r="DR18" s="124">
        <f t="shared" si="69"/>
        <v>3.6426252119799547</v>
      </c>
      <c r="DS18" s="125">
        <f t="shared" si="70"/>
        <v>632</v>
      </c>
      <c r="DT18" s="124">
        <f t="shared" si="71"/>
        <v>30.095238095238095</v>
      </c>
      <c r="DU18" s="124">
        <f t="shared" si="72"/>
        <v>-1.1743580339631858</v>
      </c>
      <c r="DV18" s="124">
        <f t="shared" si="73"/>
        <v>-1.422291825162368</v>
      </c>
      <c r="DW18" s="124">
        <f t="shared" si="74"/>
        <v>0.24793379119918213</v>
      </c>
      <c r="DX18" s="124">
        <f t="shared" si="75"/>
        <v>-0.88377503865769647</v>
      </c>
      <c r="DY18" s="126">
        <f t="shared" si="94"/>
        <v>0.6213452280724775</v>
      </c>
      <c r="DZ18" s="127">
        <f t="shared" si="76"/>
        <v>25.28</v>
      </c>
      <c r="EA18" s="127">
        <f t="shared" si="77"/>
        <v>0</v>
      </c>
      <c r="EB18" s="127">
        <f t="shared" si="78"/>
        <v>-0.32600000000000051</v>
      </c>
      <c r="EC18" s="127">
        <f t="shared" si="79"/>
        <v>-1.1743580339631858</v>
      </c>
      <c r="ED18" s="29">
        <f t="shared" si="80"/>
        <v>-1.422291825162368</v>
      </c>
      <c r="EE18" s="29">
        <f t="shared" si="81"/>
        <v>0.24793379119918213</v>
      </c>
    </row>
    <row r="19" spans="1:135" ht="14" x14ac:dyDescent="0.15">
      <c r="A19" s="105">
        <v>6</v>
      </c>
      <c r="B19" s="106" t="s">
        <v>146</v>
      </c>
      <c r="C19" s="106">
        <v>21</v>
      </c>
      <c r="D19" s="106">
        <v>21</v>
      </c>
      <c r="E19" s="106"/>
      <c r="F19" s="106">
        <v>511</v>
      </c>
      <c r="G19" s="106">
        <v>62</v>
      </c>
      <c r="H19" s="106">
        <v>127</v>
      </c>
      <c r="I19" s="106">
        <v>0.48799999999999999</v>
      </c>
      <c r="J19" s="106">
        <v>33</v>
      </c>
      <c r="K19" s="106">
        <v>75</v>
      </c>
      <c r="L19" s="106">
        <v>0.44</v>
      </c>
      <c r="M19" s="106">
        <v>29</v>
      </c>
      <c r="N19" s="106">
        <v>52</v>
      </c>
      <c r="O19" s="106">
        <v>0.55800000000000005</v>
      </c>
      <c r="P19" s="106"/>
      <c r="Q19" s="106">
        <v>8</v>
      </c>
      <c r="R19" s="106">
        <v>12</v>
      </c>
      <c r="S19" s="106">
        <v>0.66700000000000004</v>
      </c>
      <c r="T19" s="106">
        <v>13</v>
      </c>
      <c r="U19" s="106">
        <v>48</v>
      </c>
      <c r="V19" s="128">
        <v>61</v>
      </c>
      <c r="W19" s="106">
        <v>44</v>
      </c>
      <c r="X19" s="106">
        <v>15</v>
      </c>
      <c r="Y19" s="106">
        <v>11</v>
      </c>
      <c r="Z19" s="106">
        <v>30</v>
      </c>
      <c r="AA19" s="106">
        <v>47</v>
      </c>
      <c r="AB19" s="106">
        <v>165</v>
      </c>
      <c r="AC19" s="107">
        <f t="shared" si="3"/>
        <v>132.28</v>
      </c>
      <c r="AD19" s="108">
        <f t="shared" si="4"/>
        <v>1.2473540973692168</v>
      </c>
      <c r="AE19" s="4">
        <f t="shared" si="5"/>
        <v>156.20261835524022</v>
      </c>
      <c r="AF19" s="107">
        <f t="shared" si="6"/>
        <v>1022.6083333333333</v>
      </c>
      <c r="AG19" s="109">
        <f t="shared" si="7"/>
        <v>67.575018355240218</v>
      </c>
      <c r="AH19" s="110">
        <f t="shared" si="8"/>
        <v>15.274921322621749</v>
      </c>
      <c r="AI19" s="110">
        <f t="shared" si="9"/>
        <v>12.419222087309413</v>
      </c>
      <c r="AJ19" s="110">
        <f t="shared" si="10"/>
        <v>1.1734698035252988</v>
      </c>
      <c r="AK19" s="110">
        <f t="shared" si="11"/>
        <v>3.2270419596945716</v>
      </c>
      <c r="AL19" s="110">
        <f t="shared" si="12"/>
        <v>4.3027226129260958</v>
      </c>
      <c r="AM19" s="110">
        <f t="shared" si="13"/>
        <v>2.933674508813247</v>
      </c>
      <c r="AN19" s="110">
        <f t="shared" ref="AN19:AP19" si="113">T19/$AF19*100</f>
        <v>1.2712589538190739</v>
      </c>
      <c r="AO19" s="110">
        <f t="shared" si="113"/>
        <v>4.6938792141011954</v>
      </c>
      <c r="AP19" s="110">
        <f t="shared" si="113"/>
        <v>5.9651381679202693</v>
      </c>
      <c r="AQ19" s="110">
        <f t="shared" ref="AQ19:AR19" si="114">X19/$AF19*100</f>
        <v>1.4668372544066235</v>
      </c>
      <c r="AR19" s="110">
        <f t="shared" si="114"/>
        <v>1.075680653231524</v>
      </c>
      <c r="AS19" s="110">
        <f t="shared" si="16"/>
        <v>4.59609006380742</v>
      </c>
      <c r="AT19" s="111">
        <f t="shared" si="17"/>
        <v>0.14060322278731854</v>
      </c>
      <c r="AU19" s="111">
        <f t="shared" si="18"/>
        <v>0.15904298971024555</v>
      </c>
      <c r="AV19" s="111">
        <f t="shared" si="19"/>
        <v>0.2258534464013916</v>
      </c>
      <c r="AW19" s="111">
        <f t="shared" si="20"/>
        <v>0.20426990392163369</v>
      </c>
      <c r="AX19" s="111">
        <f t="shared" si="21"/>
        <v>0.19438587631252238</v>
      </c>
      <c r="AY19" s="112">
        <f t="shared" si="22"/>
        <v>0.24465849125870029</v>
      </c>
      <c r="AZ19" s="113" t="str">
        <f t="shared" si="23"/>
        <v>SG</v>
      </c>
      <c r="BA19" s="114">
        <f t="shared" si="24"/>
        <v>2</v>
      </c>
      <c r="BB19" s="115">
        <f t="shared" si="25"/>
        <v>2.7786453459109559</v>
      </c>
      <c r="BC19" s="115">
        <f t="shared" si="26"/>
        <v>2.7092473649919757</v>
      </c>
      <c r="BD19" s="115">
        <f t="shared" si="27"/>
        <v>2.7092473649919757</v>
      </c>
      <c r="BE19" s="129">
        <f t="shared" si="84"/>
        <v>2.936925253767559</v>
      </c>
      <c r="BF19" s="115">
        <f t="shared" si="28"/>
        <v>2.7723221112244167</v>
      </c>
      <c r="BG19" s="115">
        <f t="shared" si="29"/>
        <v>2.7723221112244167</v>
      </c>
      <c r="BH19" s="129">
        <f t="shared" si="85"/>
        <v>2.9849471975850728</v>
      </c>
      <c r="BI19" s="115">
        <f t="shared" si="30"/>
        <v>2.787374913639344</v>
      </c>
      <c r="BJ19" s="115">
        <f t="shared" si="31"/>
        <v>2.787374913639344</v>
      </c>
      <c r="BK19" s="129">
        <f t="shared" si="86"/>
        <v>2.9964187307424361</v>
      </c>
      <c r="BL19" s="115">
        <f t="shared" si="32"/>
        <v>2.7909561828969078</v>
      </c>
      <c r="BM19" s="115">
        <f t="shared" si="33"/>
        <v>2.7909561828969078</v>
      </c>
      <c r="BN19" s="117">
        <f t="shared" si="34"/>
        <v>2.5529343909506164</v>
      </c>
      <c r="BO19" s="115">
        <f t="shared" si="35"/>
        <v>2.6819063703667823</v>
      </c>
      <c r="BP19" s="115">
        <f t="shared" si="36"/>
        <v>2.6819063703667823</v>
      </c>
      <c r="BQ19" s="129">
        <f t="shared" si="87"/>
        <v>3.0119452703154703</v>
      </c>
      <c r="BR19" s="115">
        <f t="shared" si="37"/>
        <v>2.6699611000513119</v>
      </c>
      <c r="BS19" s="115">
        <f t="shared" si="38"/>
        <v>2.6699611000513119</v>
      </c>
      <c r="BT19" s="129">
        <f t="shared" si="88"/>
        <v>3.0002531862486488</v>
      </c>
      <c r="BU19" s="115">
        <f t="shared" si="39"/>
        <v>2.6697079138026631</v>
      </c>
      <c r="BV19" s="115">
        <f t="shared" si="40"/>
        <v>2.6697079138026631</v>
      </c>
      <c r="BW19" s="129">
        <f t="shared" si="89"/>
        <v>3.0000053664148916</v>
      </c>
      <c r="BX19" s="115">
        <f t="shared" si="41"/>
        <v>2.6697025473877716</v>
      </c>
      <c r="BY19" s="115">
        <f t="shared" si="42"/>
        <v>2.6697025473877716</v>
      </c>
      <c r="BZ19" s="57" t="str">
        <f t="shared" si="43"/>
        <v>Tegan Graham</v>
      </c>
      <c r="CA19" s="118">
        <f t="shared" si="44"/>
        <v>0.86</v>
      </c>
      <c r="CB19" s="119">
        <f t="shared" ref="CB19:CC19" si="115">(5-$BY19)/4*CB$3+($BY19-1)/4*CB$4</f>
        <v>-0.65183364010632738</v>
      </c>
      <c r="CC19" s="119">
        <f t="shared" si="115"/>
        <v>-0.28680680164678407</v>
      </c>
      <c r="CD19" s="118">
        <f t="shared" ref="CD19:CL19" si="116">(5-$BM19)/4*CD$3+($BM19-1)/4*CD$4</f>
        <v>0.38900000000000001</v>
      </c>
      <c r="CE19" s="118">
        <f t="shared" si="116"/>
        <v>0.78327352675879902</v>
      </c>
      <c r="CF19" s="118">
        <f t="shared" si="116"/>
        <v>-0.96399999999999997</v>
      </c>
      <c r="CG19" s="118">
        <f t="shared" si="116"/>
        <v>0.41957673224713393</v>
      </c>
      <c r="CH19" s="118">
        <f t="shared" si="116"/>
        <v>0.14510303797207474</v>
      </c>
      <c r="CI19" s="118">
        <f t="shared" si="116"/>
        <v>0</v>
      </c>
      <c r="CJ19" s="118">
        <f t="shared" si="116"/>
        <v>1.207366204493554</v>
      </c>
      <c r="CK19" s="118">
        <f t="shared" si="116"/>
        <v>1.0476108354680824</v>
      </c>
      <c r="CL19" s="118">
        <f t="shared" si="116"/>
        <v>-0.36699999999999999</v>
      </c>
      <c r="CM19" s="115">
        <f t="shared" si="47"/>
        <v>5.9599257981379257</v>
      </c>
      <c r="CN19" s="115">
        <f t="shared" si="48"/>
        <v>0.54214648919548791</v>
      </c>
      <c r="CO19" s="115">
        <f t="shared" si="49"/>
        <v>1.2144868115233751</v>
      </c>
      <c r="CP19" s="115">
        <f t="shared" si="50"/>
        <v>1.2111393828740769</v>
      </c>
      <c r="CQ19" s="120">
        <f t="shared" si="51"/>
        <v>-0.54362148796832555</v>
      </c>
      <c r="CR19" s="121">
        <f t="shared" si="52"/>
        <v>8.384076993762541</v>
      </c>
      <c r="CS19" s="111">
        <f t="shared" si="53"/>
        <v>0.60847820909740413</v>
      </c>
      <c r="CT19" s="115">
        <f t="shared" si="54"/>
        <v>5.1015281540993787</v>
      </c>
      <c r="CU19" s="122" t="str">
        <f t="shared" si="55"/>
        <v>Tegan Graham</v>
      </c>
      <c r="CV19" s="118">
        <f t="shared" si="56"/>
        <v>0.60499999999999998</v>
      </c>
      <c r="CW19" s="119">
        <f t="shared" ref="CW19:CX19" si="117">(5-$BY19)/4*CB$7+($BY19-1)/4*CB$8</f>
        <v>-0.38927444043226589</v>
      </c>
      <c r="CX19" s="119">
        <f t="shared" si="117"/>
        <v>-0.17128075379019697</v>
      </c>
      <c r="CY19" s="118">
        <f t="shared" ref="CY19:DG19" si="118">(5-$BM19)/4*CD$7+($BM19-1)/4*CD$8</f>
        <v>0.47699999999999998</v>
      </c>
      <c r="CZ19" s="118">
        <f t="shared" si="118"/>
        <v>0.47599999999999998</v>
      </c>
      <c r="DA19" s="118">
        <f t="shared" si="118"/>
        <v>-0.71466493085444083</v>
      </c>
      <c r="DB19" s="118">
        <f t="shared" si="118"/>
        <v>0.5236160155867422</v>
      </c>
      <c r="DC19" s="118">
        <f t="shared" si="118"/>
        <v>-1.5736105169291206E-2</v>
      </c>
      <c r="DD19" s="118">
        <f t="shared" si="118"/>
        <v>0</v>
      </c>
      <c r="DE19" s="118">
        <f t="shared" si="118"/>
        <v>0.22938546834973456</v>
      </c>
      <c r="DF19" s="118">
        <f t="shared" si="118"/>
        <v>0.44381987928518546</v>
      </c>
      <c r="DG19" s="118">
        <f t="shared" si="118"/>
        <v>-0.439</v>
      </c>
      <c r="DH19" s="115">
        <f t="shared" si="59"/>
        <v>5.7451478938212128</v>
      </c>
      <c r="DI19" s="115">
        <f t="shared" si="60"/>
        <v>-4.8498326237633282E-2</v>
      </c>
      <c r="DJ19" s="115">
        <f t="shared" si="61"/>
        <v>0.59178817121266736</v>
      </c>
      <c r="DK19" s="115">
        <f t="shared" si="62"/>
        <v>-1.203803929749931</v>
      </c>
      <c r="DL19" s="120">
        <f t="shared" si="63"/>
        <v>-0.31950610534378349</v>
      </c>
      <c r="DM19" s="121">
        <f t="shared" si="64"/>
        <v>4.7651277037025324</v>
      </c>
      <c r="DN19" s="111">
        <f t="shared" si="65"/>
        <v>0.60847820909740413</v>
      </c>
      <c r="DO19" s="115">
        <f t="shared" si="66"/>
        <v>2.8994763712693428</v>
      </c>
      <c r="DP19" s="123" t="str">
        <f t="shared" si="67"/>
        <v>Tegan Graham (5th)</v>
      </c>
      <c r="DQ19" s="124">
        <f t="shared" si="68"/>
        <v>2.7909561828969078</v>
      </c>
      <c r="DR19" s="124">
        <f t="shared" si="69"/>
        <v>2.6697025473877716</v>
      </c>
      <c r="DS19" s="125">
        <f t="shared" si="70"/>
        <v>511</v>
      </c>
      <c r="DT19" s="124">
        <f t="shared" si="71"/>
        <v>24.333333333333332</v>
      </c>
      <c r="DU19" s="124">
        <f t="shared" si="72"/>
        <v>3.9624185624371835</v>
      </c>
      <c r="DV19" s="124">
        <f t="shared" si="73"/>
        <v>2.928651842017135</v>
      </c>
      <c r="DW19" s="124">
        <f t="shared" si="74"/>
        <v>1.0337667204200485</v>
      </c>
      <c r="DX19" s="124">
        <f t="shared" si="75"/>
        <v>2.4110453505660878</v>
      </c>
      <c r="DY19" s="126">
        <f t="shared" si="94"/>
        <v>3.6280017687608961</v>
      </c>
      <c r="DZ19" s="127">
        <f t="shared" si="76"/>
        <v>20.440000000000001</v>
      </c>
      <c r="EA19" s="127">
        <f t="shared" si="77"/>
        <v>0</v>
      </c>
      <c r="EB19" s="127">
        <f t="shared" si="78"/>
        <v>-1.173</v>
      </c>
      <c r="EC19" s="127">
        <f t="shared" si="79"/>
        <v>3.9624185624371835</v>
      </c>
      <c r="ED19" s="29">
        <f t="shared" si="80"/>
        <v>2.928651842017135</v>
      </c>
      <c r="EE19" s="29">
        <f t="shared" si="81"/>
        <v>1.0337667204200485</v>
      </c>
    </row>
    <row r="20" spans="1:135" ht="14" x14ac:dyDescent="0.15">
      <c r="A20" s="105">
        <v>7</v>
      </c>
      <c r="B20" s="106" t="s">
        <v>147</v>
      </c>
      <c r="C20" s="106">
        <v>21</v>
      </c>
      <c r="D20" s="106">
        <v>20</v>
      </c>
      <c r="E20" s="106"/>
      <c r="F20" s="106">
        <v>334</v>
      </c>
      <c r="G20" s="106">
        <v>22</v>
      </c>
      <c r="H20" s="106">
        <v>57</v>
      </c>
      <c r="I20" s="106">
        <v>0.38600000000000001</v>
      </c>
      <c r="J20" s="106">
        <v>17</v>
      </c>
      <c r="K20" s="106">
        <v>43</v>
      </c>
      <c r="L20" s="106">
        <v>0.39500000000000002</v>
      </c>
      <c r="M20" s="106">
        <v>5</v>
      </c>
      <c r="N20" s="106">
        <v>14</v>
      </c>
      <c r="O20" s="106">
        <v>0.35699999999999998</v>
      </c>
      <c r="P20" s="106"/>
      <c r="Q20" s="106">
        <v>2</v>
      </c>
      <c r="R20" s="106">
        <v>2</v>
      </c>
      <c r="S20" s="106">
        <v>1</v>
      </c>
      <c r="T20" s="106">
        <v>2</v>
      </c>
      <c r="U20" s="106">
        <v>20</v>
      </c>
      <c r="V20" s="128">
        <v>22</v>
      </c>
      <c r="W20" s="106">
        <v>24</v>
      </c>
      <c r="X20" s="106">
        <v>12</v>
      </c>
      <c r="Y20" s="106">
        <v>7</v>
      </c>
      <c r="Z20" s="106">
        <v>15</v>
      </c>
      <c r="AA20" s="106">
        <v>25</v>
      </c>
      <c r="AB20" s="106">
        <v>63</v>
      </c>
      <c r="AC20" s="107">
        <f t="shared" si="3"/>
        <v>57.88</v>
      </c>
      <c r="AD20" s="108">
        <f t="shared" si="4"/>
        <v>1.0884588804422943</v>
      </c>
      <c r="AE20" s="4">
        <f t="shared" si="5"/>
        <v>59.15064673723392</v>
      </c>
      <c r="AF20" s="107">
        <f t="shared" si="6"/>
        <v>668.39761904761906</v>
      </c>
      <c r="AG20" s="109">
        <f t="shared" si="7"/>
        <v>20.371046737233925</v>
      </c>
      <c r="AH20" s="110">
        <f t="shared" si="8"/>
        <v>8.8496196053953646</v>
      </c>
      <c r="AI20" s="110">
        <f t="shared" si="9"/>
        <v>8.5278580257688077</v>
      </c>
      <c r="AJ20" s="110">
        <f t="shared" si="10"/>
        <v>0.29922308862346692</v>
      </c>
      <c r="AK20" s="110">
        <f t="shared" si="11"/>
        <v>2.5433962532994689</v>
      </c>
      <c r="AL20" s="110">
        <f t="shared" si="12"/>
        <v>3.590677063481603</v>
      </c>
      <c r="AM20" s="110">
        <f t="shared" si="13"/>
        <v>2.2441731646760021</v>
      </c>
      <c r="AN20" s="110">
        <f t="shared" ref="AN20:AP20" si="119">T20/$AF20*100</f>
        <v>0.29922308862346692</v>
      </c>
      <c r="AO20" s="110">
        <f t="shared" si="119"/>
        <v>2.9922308862346694</v>
      </c>
      <c r="AP20" s="110">
        <f t="shared" si="119"/>
        <v>3.2914539748581362</v>
      </c>
      <c r="AQ20" s="110">
        <f t="shared" ref="AQ20:AR20" si="120">X20/$AF20*100</f>
        <v>1.7953385317408015</v>
      </c>
      <c r="AR20" s="110">
        <f t="shared" si="120"/>
        <v>1.047280810182134</v>
      </c>
      <c r="AS20" s="110">
        <f t="shared" si="16"/>
        <v>3.7402886077933366</v>
      </c>
      <c r="AT20" s="111">
        <f t="shared" si="17"/>
        <v>7.7582282839650282E-2</v>
      </c>
      <c r="AU20" s="111">
        <f t="shared" si="18"/>
        <v>0.19466100057948618</v>
      </c>
      <c r="AV20" s="111">
        <f t="shared" si="19"/>
        <v>0.18379906852960742</v>
      </c>
      <c r="AW20" s="111">
        <f t="shared" si="20"/>
        <v>0.17046584796508676</v>
      </c>
      <c r="AX20" s="111">
        <f t="shared" si="21"/>
        <v>0.18925375056338933</v>
      </c>
      <c r="AY20" s="112">
        <f t="shared" si="22"/>
        <v>0.11283969390525844</v>
      </c>
      <c r="AZ20" s="113" t="str">
        <f t="shared" si="23"/>
        <v>PG</v>
      </c>
      <c r="BA20" s="114">
        <f t="shared" si="24"/>
        <v>1</v>
      </c>
      <c r="BB20" s="115">
        <f t="shared" si="25"/>
        <v>2.2131169490064329</v>
      </c>
      <c r="BC20" s="115">
        <f t="shared" si="26"/>
        <v>2.0551590129378869</v>
      </c>
      <c r="BD20" s="115">
        <f t="shared" si="27"/>
        <v>2.0551590129378869</v>
      </c>
      <c r="BE20" s="129">
        <f t="shared" si="84"/>
        <v>2.936925253767559</v>
      </c>
      <c r="BF20" s="115">
        <f t="shared" si="28"/>
        <v>2.118233759170328</v>
      </c>
      <c r="BG20" s="115">
        <f t="shared" si="29"/>
        <v>2.118233759170328</v>
      </c>
      <c r="BH20" s="129">
        <f t="shared" si="85"/>
        <v>2.9849471975850728</v>
      </c>
      <c r="BI20" s="115">
        <f t="shared" si="30"/>
        <v>2.1332865615852552</v>
      </c>
      <c r="BJ20" s="115">
        <f t="shared" si="31"/>
        <v>2.1332865615852552</v>
      </c>
      <c r="BK20" s="129">
        <f t="shared" si="86"/>
        <v>2.9964187307424361</v>
      </c>
      <c r="BL20" s="115">
        <f t="shared" si="32"/>
        <v>2.1368678308428191</v>
      </c>
      <c r="BM20" s="115">
        <f t="shared" si="33"/>
        <v>2.1368678308428191</v>
      </c>
      <c r="BN20" s="117">
        <f t="shared" si="34"/>
        <v>3.9037203954591613</v>
      </c>
      <c r="BO20" s="115">
        <f t="shared" si="35"/>
        <v>3.9162568023004165</v>
      </c>
      <c r="BP20" s="115">
        <f t="shared" si="36"/>
        <v>3.9162568023004165</v>
      </c>
      <c r="BQ20" s="129">
        <f t="shared" si="87"/>
        <v>3.0119452703154703</v>
      </c>
      <c r="BR20" s="115">
        <f t="shared" si="37"/>
        <v>3.9043115319849462</v>
      </c>
      <c r="BS20" s="115">
        <f t="shared" si="38"/>
        <v>3.9043115319849462</v>
      </c>
      <c r="BT20" s="129">
        <f t="shared" si="88"/>
        <v>3.0002531862486488</v>
      </c>
      <c r="BU20" s="115">
        <f t="shared" si="39"/>
        <v>3.9040583457362974</v>
      </c>
      <c r="BV20" s="115">
        <f t="shared" si="40"/>
        <v>3.9040583457362974</v>
      </c>
      <c r="BW20" s="129">
        <f t="shared" si="89"/>
        <v>3.0000053664148916</v>
      </c>
      <c r="BX20" s="115">
        <f t="shared" si="41"/>
        <v>3.9040529793214058</v>
      </c>
      <c r="BY20" s="115">
        <f t="shared" si="42"/>
        <v>3.9040529793214058</v>
      </c>
      <c r="BZ20" s="57" t="str">
        <f t="shared" si="43"/>
        <v>Kaylee Smiler</v>
      </c>
      <c r="CA20" s="118">
        <f t="shared" si="44"/>
        <v>0.86</v>
      </c>
      <c r="CB20" s="119">
        <f t="shared" ref="CB20:CC20" si="121">(5-$BY20)/4*CB$3+($BY20-1)/4*CB$4</f>
        <v>-0.71972291386267728</v>
      </c>
      <c r="CC20" s="119">
        <f t="shared" si="121"/>
        <v>-0.31667808209957804</v>
      </c>
      <c r="CD20" s="118">
        <f t="shared" ref="CD20:CL20" si="122">(5-$BM20)/4*CD$3+($BM20-1)/4*CD$4</f>
        <v>0.38900000000000001</v>
      </c>
      <c r="CE20" s="118">
        <f t="shared" si="122"/>
        <v>0.70903449880065994</v>
      </c>
      <c r="CF20" s="118">
        <f t="shared" si="122"/>
        <v>-0.96399999999999997</v>
      </c>
      <c r="CG20" s="118">
        <f t="shared" si="122"/>
        <v>0.49021827426897557</v>
      </c>
      <c r="CH20" s="118">
        <f t="shared" si="122"/>
        <v>0.13447410225119583</v>
      </c>
      <c r="CI20" s="118">
        <f t="shared" si="122"/>
        <v>0</v>
      </c>
      <c r="CJ20" s="118">
        <f t="shared" si="122"/>
        <v>1.2663976782664355</v>
      </c>
      <c r="CK20" s="118">
        <f t="shared" si="122"/>
        <v>1.1496486183885202</v>
      </c>
      <c r="CL20" s="118">
        <f t="shared" si="122"/>
        <v>-0.36699999999999999</v>
      </c>
      <c r="CM20" s="115">
        <f t="shared" si="47"/>
        <v>2.3676017820347708</v>
      </c>
      <c r="CN20" s="115">
        <f t="shared" si="48"/>
        <v>0.38253098131303798</v>
      </c>
      <c r="CO20" s="115">
        <f t="shared" si="49"/>
        <v>0.54906218828113595</v>
      </c>
      <c r="CP20" s="115">
        <f t="shared" si="50"/>
        <v>2.1049315657293679</v>
      </c>
      <c r="CQ20" s="120">
        <f t="shared" si="51"/>
        <v>0.90090042513350288</v>
      </c>
      <c r="CR20" s="121">
        <f t="shared" si="52"/>
        <v>6.3050269424918151</v>
      </c>
      <c r="CS20" s="111">
        <f t="shared" si="53"/>
        <v>0.39771374136699217</v>
      </c>
      <c r="CT20" s="115">
        <f t="shared" si="54"/>
        <v>2.5075958547181072</v>
      </c>
      <c r="CU20" s="122" t="str">
        <f t="shared" si="55"/>
        <v>Kaylee Smiler</v>
      </c>
      <c r="CV20" s="118">
        <f t="shared" si="56"/>
        <v>0.60499999999999998</v>
      </c>
      <c r="CW20" s="119">
        <f t="shared" ref="CW20:CX20" si="123">(5-$BY20)/4*CB$7+($BY20-1)/4*CB$8</f>
        <v>-0.43309388076590988</v>
      </c>
      <c r="CX20" s="119">
        <f t="shared" si="123"/>
        <v>-0.19056130753700037</v>
      </c>
      <c r="CY20" s="118">
        <f t="shared" ref="CY20:DG20" si="124">(5-$BM20)/4*CD$7+($BM20-1)/4*CD$8</f>
        <v>0.47699999999999998</v>
      </c>
      <c r="CZ20" s="118">
        <f t="shared" si="124"/>
        <v>0.47599999999999998</v>
      </c>
      <c r="DA20" s="118">
        <f t="shared" si="124"/>
        <v>-0.66511773818634357</v>
      </c>
      <c r="DB20" s="118">
        <f t="shared" si="124"/>
        <v>0.55370407978123026</v>
      </c>
      <c r="DC20" s="118">
        <f t="shared" si="124"/>
        <v>-5.0893354092198487E-2</v>
      </c>
      <c r="DD20" s="118">
        <f t="shared" si="124"/>
        <v>0</v>
      </c>
      <c r="DE20" s="118">
        <f t="shared" si="124"/>
        <v>0.21025338405215244</v>
      </c>
      <c r="DF20" s="118">
        <f t="shared" si="124"/>
        <v>0.54651175055767731</v>
      </c>
      <c r="DG20" s="118">
        <f t="shared" si="124"/>
        <v>-0.439</v>
      </c>
      <c r="DH20" s="115">
        <f t="shared" si="59"/>
        <v>2.8168364040737703</v>
      </c>
      <c r="DI20" s="115">
        <f t="shared" si="60"/>
        <v>0.21652290282945175</v>
      </c>
      <c r="DJ20" s="115">
        <f t="shared" si="61"/>
        <v>1.3396378916800317E-2</v>
      </c>
      <c r="DK20" s="115">
        <f t="shared" si="62"/>
        <v>-0.69215942810544795</v>
      </c>
      <c r="DL20" s="120">
        <f t="shared" si="63"/>
        <v>-0.34405643050624213</v>
      </c>
      <c r="DM20" s="121">
        <f t="shared" si="64"/>
        <v>2.0105398272083317</v>
      </c>
      <c r="DN20" s="111">
        <f t="shared" si="65"/>
        <v>0.39771374136699217</v>
      </c>
      <c r="DO20" s="115">
        <f t="shared" si="66"/>
        <v>0.79961931684637155</v>
      </c>
      <c r="DP20" s="123" t="str">
        <f t="shared" si="67"/>
        <v>Kaylee Smiler (2nd)</v>
      </c>
      <c r="DQ20" s="124">
        <f t="shared" si="68"/>
        <v>2.1368678308428191</v>
      </c>
      <c r="DR20" s="124">
        <f t="shared" si="69"/>
        <v>3.9040529793214058</v>
      </c>
      <c r="DS20" s="125">
        <f t="shared" si="70"/>
        <v>334</v>
      </c>
      <c r="DT20" s="124">
        <f t="shared" si="71"/>
        <v>16.7</v>
      </c>
      <c r="DU20" s="124">
        <f t="shared" si="72"/>
        <v>1.8833685111664575</v>
      </c>
      <c r="DV20" s="124">
        <f t="shared" si="73"/>
        <v>0.17406396552293435</v>
      </c>
      <c r="DW20" s="124">
        <f t="shared" si="74"/>
        <v>1.7093045456435232</v>
      </c>
      <c r="DX20" s="124">
        <f t="shared" si="75"/>
        <v>0.74904153694879361</v>
      </c>
      <c r="DY20" s="126">
        <f t="shared" si="94"/>
        <v>1.5444690196827779</v>
      </c>
      <c r="DZ20" s="127">
        <f t="shared" si="76"/>
        <v>13.916666666666666</v>
      </c>
      <c r="EA20" s="127">
        <f t="shared" si="77"/>
        <v>38.666666666666664</v>
      </c>
      <c r="EB20" s="127">
        <f t="shared" si="78"/>
        <v>-2.3145833333333337</v>
      </c>
      <c r="EC20" s="127">
        <f t="shared" si="79"/>
        <v>1.4478028457264076</v>
      </c>
      <c r="ED20" s="29">
        <f t="shared" si="80"/>
        <v>-8.4149886594531723E-2</v>
      </c>
      <c r="EE20" s="29">
        <f t="shared" si="81"/>
        <v>1.5319527323209394</v>
      </c>
    </row>
    <row r="21" spans="1:135" ht="14" x14ac:dyDescent="0.15">
      <c r="A21" s="105">
        <v>8</v>
      </c>
      <c r="B21" s="106" t="s">
        <v>148</v>
      </c>
      <c r="C21" s="106">
        <v>21</v>
      </c>
      <c r="D21" s="106">
        <v>20</v>
      </c>
      <c r="E21" s="106"/>
      <c r="F21" s="106">
        <v>652</v>
      </c>
      <c r="G21" s="106">
        <v>98</v>
      </c>
      <c r="H21" s="106">
        <v>203</v>
      </c>
      <c r="I21" s="106">
        <v>0.48299999999999998</v>
      </c>
      <c r="J21" s="106">
        <v>0</v>
      </c>
      <c r="K21" s="106">
        <v>3</v>
      </c>
      <c r="L21" s="106">
        <v>0</v>
      </c>
      <c r="M21" s="106">
        <v>98</v>
      </c>
      <c r="N21" s="106">
        <v>200</v>
      </c>
      <c r="O21" s="106">
        <v>0.49</v>
      </c>
      <c r="P21" s="106"/>
      <c r="Q21" s="106">
        <v>40</v>
      </c>
      <c r="R21" s="106">
        <v>60</v>
      </c>
      <c r="S21" s="106">
        <v>0.66700000000000004</v>
      </c>
      <c r="T21" s="106">
        <v>73</v>
      </c>
      <c r="U21" s="106">
        <v>185</v>
      </c>
      <c r="V21" s="128">
        <v>258</v>
      </c>
      <c r="W21" s="106">
        <v>39</v>
      </c>
      <c r="X21" s="106">
        <v>20</v>
      </c>
      <c r="Y21" s="106">
        <v>6</v>
      </c>
      <c r="Z21" s="106">
        <v>43</v>
      </c>
      <c r="AA21" s="106">
        <v>44</v>
      </c>
      <c r="AB21" s="106">
        <v>236</v>
      </c>
      <c r="AC21" s="107">
        <f t="shared" si="3"/>
        <v>229.4</v>
      </c>
      <c r="AD21" s="108">
        <f t="shared" si="4"/>
        <v>1.0287707061900611</v>
      </c>
      <c r="AE21" s="4">
        <f t="shared" si="5"/>
        <v>220.7435791555194</v>
      </c>
      <c r="AF21" s="107">
        <f t="shared" si="6"/>
        <v>1304.7761904761905</v>
      </c>
      <c r="AG21" s="109">
        <f t="shared" si="7"/>
        <v>67.04557915551942</v>
      </c>
      <c r="AH21" s="110">
        <f t="shared" si="8"/>
        <v>16.918118277047721</v>
      </c>
      <c r="AI21" s="110">
        <f t="shared" si="9"/>
        <v>15.558223815067718</v>
      </c>
      <c r="AJ21" s="110">
        <f t="shared" si="10"/>
        <v>4.5984897975569607</v>
      </c>
      <c r="AK21" s="110">
        <f t="shared" si="11"/>
        <v>0</v>
      </c>
      <c r="AL21" s="110">
        <f t="shared" si="12"/>
        <v>2.9890183684120242</v>
      </c>
      <c r="AM21" s="110">
        <f t="shared" si="13"/>
        <v>3.2955843549158219</v>
      </c>
      <c r="AN21" s="110">
        <f t="shared" ref="AN21:AP21" si="125">T21/$AF21*100</f>
        <v>5.5948292536943018</v>
      </c>
      <c r="AO21" s="110">
        <f t="shared" si="125"/>
        <v>14.17867687580063</v>
      </c>
      <c r="AP21" s="110">
        <f t="shared" si="125"/>
        <v>19.77350612949493</v>
      </c>
      <c r="AQ21" s="110">
        <f t="shared" ref="AQ21:AR21" si="126">X21/$AF21*100</f>
        <v>1.5328299325189869</v>
      </c>
      <c r="AR21" s="110">
        <f t="shared" si="126"/>
        <v>0.45984897975569605</v>
      </c>
      <c r="AS21" s="110">
        <f t="shared" si="16"/>
        <v>3.3722258515417716</v>
      </c>
      <c r="AT21" s="111">
        <f t="shared" si="17"/>
        <v>0.46607783580997941</v>
      </c>
      <c r="AU21" s="111">
        <f t="shared" si="18"/>
        <v>0.16619829804076786</v>
      </c>
      <c r="AV21" s="111">
        <f t="shared" si="19"/>
        <v>0.16571233810497613</v>
      </c>
      <c r="AW21" s="111">
        <f t="shared" si="20"/>
        <v>0.14190236040345222</v>
      </c>
      <c r="AX21" s="111">
        <f t="shared" si="21"/>
        <v>8.3099149020383928E-2</v>
      </c>
      <c r="AY21" s="112">
        <f t="shared" si="22"/>
        <v>0.19024689260819053</v>
      </c>
      <c r="AZ21" s="113" t="str">
        <f t="shared" si="23"/>
        <v>SF</v>
      </c>
      <c r="BA21" s="114">
        <f t="shared" si="24"/>
        <v>3</v>
      </c>
      <c r="BB21" s="115">
        <f t="shared" si="25"/>
        <v>5.5573143351869918</v>
      </c>
      <c r="BC21" s="115">
        <f t="shared" si="26"/>
        <v>5.3751694395184026</v>
      </c>
      <c r="BD21" s="115">
        <f t="shared" si="27"/>
        <v>5</v>
      </c>
      <c r="BE21" s="129">
        <f t="shared" si="84"/>
        <v>2.936925253767559</v>
      </c>
      <c r="BF21" s="115">
        <f t="shared" si="28"/>
        <v>5.4382441857508432</v>
      </c>
      <c r="BG21" s="115">
        <f t="shared" si="29"/>
        <v>5</v>
      </c>
      <c r="BH21" s="129">
        <f t="shared" si="85"/>
        <v>2.9849471975850728</v>
      </c>
      <c r="BI21" s="115">
        <f t="shared" si="30"/>
        <v>5.4532969881657705</v>
      </c>
      <c r="BJ21" s="115">
        <f t="shared" si="31"/>
        <v>5</v>
      </c>
      <c r="BK21" s="129">
        <f t="shared" si="86"/>
        <v>2.9964187307424361</v>
      </c>
      <c r="BL21" s="115">
        <f t="shared" si="32"/>
        <v>5.4568782574233339</v>
      </c>
      <c r="BM21" s="115">
        <f t="shared" si="33"/>
        <v>5</v>
      </c>
      <c r="BN21" s="117">
        <f t="shared" si="34"/>
        <v>3.4320528080107913</v>
      </c>
      <c r="BO21" s="115">
        <f t="shared" si="35"/>
        <v>3.4725048872123017</v>
      </c>
      <c r="BP21" s="115">
        <f t="shared" si="36"/>
        <v>3.4725048872123017</v>
      </c>
      <c r="BQ21" s="129">
        <f t="shared" si="87"/>
        <v>3.0119452703154703</v>
      </c>
      <c r="BR21" s="115">
        <f t="shared" si="37"/>
        <v>3.4605596168968313</v>
      </c>
      <c r="BS21" s="115">
        <f t="shared" si="38"/>
        <v>3.4605596168968313</v>
      </c>
      <c r="BT21" s="129">
        <f t="shared" si="88"/>
        <v>3.0002531862486488</v>
      </c>
      <c r="BU21" s="115">
        <f t="shared" si="39"/>
        <v>3.4603064306481826</v>
      </c>
      <c r="BV21" s="115">
        <f t="shared" si="40"/>
        <v>3.4603064306481826</v>
      </c>
      <c r="BW21" s="129">
        <f t="shared" si="89"/>
        <v>3.0000053664148916</v>
      </c>
      <c r="BX21" s="115">
        <f t="shared" si="41"/>
        <v>3.460301064233291</v>
      </c>
      <c r="BY21" s="115">
        <f t="shared" si="42"/>
        <v>3.460301064233291</v>
      </c>
      <c r="BZ21" s="57" t="str">
        <f t="shared" si="43"/>
        <v>Lauren Gustin</v>
      </c>
      <c r="CA21" s="118">
        <f t="shared" si="44"/>
        <v>0.86</v>
      </c>
      <c r="CB21" s="119">
        <f t="shared" ref="CB21:CC21" si="127">(5-$BY21)/4*CB$3+($BY21-1)/4*CB$4</f>
        <v>-0.69531655853283103</v>
      </c>
      <c r="CC21" s="119">
        <f t="shared" si="127"/>
        <v>-0.30593928575444568</v>
      </c>
      <c r="CD21" s="118">
        <f t="shared" ref="CD21:CL21" si="128">(5-$BM21)/4*CD$3+($BM21-1)/4*CD$4</f>
        <v>0.38900000000000001</v>
      </c>
      <c r="CE21" s="118">
        <f t="shared" si="128"/>
        <v>1.034</v>
      </c>
      <c r="CF21" s="118">
        <f t="shared" si="128"/>
        <v>-0.96399999999999997</v>
      </c>
      <c r="CG21" s="118">
        <f t="shared" si="128"/>
        <v>0.18099999999999999</v>
      </c>
      <c r="CH21" s="118">
        <f t="shared" si="128"/>
        <v>0.18099999999999999</v>
      </c>
      <c r="CI21" s="118">
        <f t="shared" si="128"/>
        <v>0</v>
      </c>
      <c r="CJ21" s="118">
        <f t="shared" si="128"/>
        <v>1.008</v>
      </c>
      <c r="CK21" s="118">
        <f t="shared" si="128"/>
        <v>0.70299999999999996</v>
      </c>
      <c r="CL21" s="118">
        <f t="shared" si="128"/>
        <v>-0.36699999999999999</v>
      </c>
      <c r="CM21" s="115">
        <f t="shared" si="47"/>
        <v>2.3248323940709392</v>
      </c>
      <c r="CN21" s="115">
        <f t="shared" si="48"/>
        <v>-8.6298325200818926E-2</v>
      </c>
      <c r="CO21" s="115">
        <f t="shared" si="49"/>
        <v>3.5790046094385826</v>
      </c>
      <c r="CP21" s="115">
        <f t="shared" si="50"/>
        <v>0.63075951723156298</v>
      </c>
      <c r="CQ21" s="120">
        <f t="shared" si="51"/>
        <v>0.63843757609157459</v>
      </c>
      <c r="CR21" s="121">
        <f t="shared" si="52"/>
        <v>7.0867357716318402</v>
      </c>
      <c r="CS21" s="111">
        <f t="shared" si="53"/>
        <v>0.7763753274589188</v>
      </c>
      <c r="CT21" s="115">
        <f t="shared" si="54"/>
        <v>5.5019668053155035</v>
      </c>
      <c r="CU21" s="122" t="str">
        <f t="shared" si="55"/>
        <v>Lauren Gustin</v>
      </c>
      <c r="CV21" s="118">
        <f t="shared" si="56"/>
        <v>0.60499999999999998</v>
      </c>
      <c r="CW21" s="119">
        <f t="shared" ref="CW21:CX21" si="129">(5-$BY21)/4*CB$7+($BY21-1)/4*CB$8</f>
        <v>-0.41734068778028183</v>
      </c>
      <c r="CX21" s="119">
        <f t="shared" si="129"/>
        <v>-0.18362990262332402</v>
      </c>
      <c r="CY21" s="118">
        <f t="shared" ref="CY21:DG21" si="130">(5-$BM21)/4*CD$7+($BM21-1)/4*CD$8</f>
        <v>0.47699999999999998</v>
      </c>
      <c r="CZ21" s="118">
        <f t="shared" si="130"/>
        <v>0.47599999999999998</v>
      </c>
      <c r="DA21" s="118">
        <f t="shared" si="130"/>
        <v>-0.88200000000000001</v>
      </c>
      <c r="DB21" s="118">
        <f t="shared" si="130"/>
        <v>0.42199999999999999</v>
      </c>
      <c r="DC21" s="118">
        <f t="shared" si="130"/>
        <v>0.10299999999999999</v>
      </c>
      <c r="DD21" s="118">
        <f t="shared" si="130"/>
        <v>0</v>
      </c>
      <c r="DE21" s="118">
        <f t="shared" si="130"/>
        <v>0.29399999999999998</v>
      </c>
      <c r="DF21" s="118">
        <f t="shared" si="130"/>
        <v>9.7000000000000003E-2</v>
      </c>
      <c r="DG21" s="118">
        <f t="shared" si="130"/>
        <v>-0.439</v>
      </c>
      <c r="DH21" s="115">
        <f t="shared" si="59"/>
        <v>2.8979614962542151</v>
      </c>
      <c r="DI21" s="115">
        <f t="shared" si="60"/>
        <v>-1.4839326576716314</v>
      </c>
      <c r="DJ21" s="115">
        <f t="shared" si="61"/>
        <v>3.8214216632664604</v>
      </c>
      <c r="DK21" s="115">
        <f t="shared" si="62"/>
        <v>-0.98514979762995314</v>
      </c>
      <c r="DL21" s="120">
        <f t="shared" si="63"/>
        <v>0.19792945762031511</v>
      </c>
      <c r="DM21" s="121">
        <f t="shared" si="64"/>
        <v>4.4482301618394064</v>
      </c>
      <c r="DN21" s="111">
        <f t="shared" si="65"/>
        <v>0.7763753274589188</v>
      </c>
      <c r="DO21" s="115">
        <f t="shared" si="66"/>
        <v>3.4534961485107085</v>
      </c>
      <c r="DP21" s="123" t="str">
        <f t="shared" si="67"/>
        <v>Lauren Gustin (2nd)</v>
      </c>
      <c r="DQ21" s="124">
        <f t="shared" si="68"/>
        <v>5</v>
      </c>
      <c r="DR21" s="124">
        <f t="shared" si="69"/>
        <v>3.460301064233291</v>
      </c>
      <c r="DS21" s="125">
        <f t="shared" si="70"/>
        <v>652</v>
      </c>
      <c r="DT21" s="124">
        <f t="shared" si="71"/>
        <v>32.6</v>
      </c>
      <c r="DU21" s="124">
        <f t="shared" si="72"/>
        <v>2.6650773403064827</v>
      </c>
      <c r="DV21" s="124">
        <f t="shared" si="73"/>
        <v>2.6117543001540091</v>
      </c>
      <c r="DW21" s="124">
        <f t="shared" si="74"/>
        <v>5.3323040152473578E-2</v>
      </c>
      <c r="DX21" s="124">
        <f t="shared" si="75"/>
        <v>2.0691002927837898</v>
      </c>
      <c r="DY21" s="126">
        <f t="shared" si="94"/>
        <v>3.6218509477016276</v>
      </c>
      <c r="DZ21" s="127">
        <f t="shared" si="76"/>
        <v>27.166666666666668</v>
      </c>
      <c r="EA21" s="127">
        <f t="shared" si="77"/>
        <v>0</v>
      </c>
      <c r="EB21" s="127">
        <f t="shared" si="78"/>
        <v>4.1666666666664298E-3</v>
      </c>
      <c r="EC21" s="127">
        <f t="shared" si="79"/>
        <v>2.6650773403064827</v>
      </c>
      <c r="ED21" s="29">
        <f t="shared" si="80"/>
        <v>2.6117543001540091</v>
      </c>
      <c r="EE21" s="29">
        <f t="shared" si="81"/>
        <v>5.3323040152473578E-2</v>
      </c>
    </row>
    <row r="22" spans="1:135" ht="14" x14ac:dyDescent="0.15">
      <c r="A22" s="105">
        <v>9</v>
      </c>
      <c r="B22" s="106" t="s">
        <v>149</v>
      </c>
      <c r="C22" s="106">
        <v>21</v>
      </c>
      <c r="D22" s="106">
        <v>21</v>
      </c>
      <c r="E22" s="106"/>
      <c r="F22" s="106">
        <v>627</v>
      </c>
      <c r="G22" s="106">
        <v>101</v>
      </c>
      <c r="H22" s="106">
        <v>253</v>
      </c>
      <c r="I22" s="106">
        <v>0.39900000000000002</v>
      </c>
      <c r="J22" s="106">
        <v>35</v>
      </c>
      <c r="K22" s="106">
        <v>108</v>
      </c>
      <c r="L22" s="106">
        <v>0.32400000000000001</v>
      </c>
      <c r="M22" s="106">
        <v>66</v>
      </c>
      <c r="N22" s="106">
        <v>145</v>
      </c>
      <c r="O22" s="106">
        <v>0.45500000000000002</v>
      </c>
      <c r="P22" s="106"/>
      <c r="Q22" s="106">
        <v>51</v>
      </c>
      <c r="R22" s="106">
        <v>67</v>
      </c>
      <c r="S22" s="106">
        <v>0.76100000000000001</v>
      </c>
      <c r="T22" s="106">
        <v>11</v>
      </c>
      <c r="U22" s="106">
        <v>35</v>
      </c>
      <c r="V22" s="128">
        <v>46</v>
      </c>
      <c r="W22" s="106">
        <v>72</v>
      </c>
      <c r="X22" s="106">
        <v>14</v>
      </c>
      <c r="Y22" s="106">
        <v>0</v>
      </c>
      <c r="Z22" s="106">
        <v>43</v>
      </c>
      <c r="AA22" s="106">
        <v>51</v>
      </c>
      <c r="AB22" s="106">
        <v>288</v>
      </c>
      <c r="AC22" s="107">
        <f t="shared" si="3"/>
        <v>282.48</v>
      </c>
      <c r="AD22" s="108">
        <f t="shared" si="4"/>
        <v>1.0195412064570943</v>
      </c>
      <c r="AE22" s="4">
        <f t="shared" si="5"/>
        <v>269.21345353030131</v>
      </c>
      <c r="AF22" s="107">
        <f t="shared" si="6"/>
        <v>1254.7464285714286</v>
      </c>
      <c r="AG22" s="109">
        <f t="shared" si="7"/>
        <v>79.951853530301335</v>
      </c>
      <c r="AH22" s="110">
        <f t="shared" si="8"/>
        <v>21.455606280291224</v>
      </c>
      <c r="AI22" s="110">
        <f t="shared" si="9"/>
        <v>20.163436550925201</v>
      </c>
      <c r="AJ22" s="110">
        <f t="shared" si="10"/>
        <v>5.3397243039999545</v>
      </c>
      <c r="AK22" s="110">
        <f t="shared" si="11"/>
        <v>2.7894082185074387</v>
      </c>
      <c r="AL22" s="110">
        <f t="shared" si="12"/>
        <v>5.7382111923581602</v>
      </c>
      <c r="AM22" s="110">
        <f t="shared" si="13"/>
        <v>3.4269872398805674</v>
      </c>
      <c r="AN22" s="110">
        <f t="shared" ref="AN22:AP22" si="131">T22/$AF22*100</f>
        <v>0.87667115438805221</v>
      </c>
      <c r="AO22" s="110">
        <f t="shared" si="131"/>
        <v>2.7894082185074387</v>
      </c>
      <c r="AP22" s="110">
        <f t="shared" si="131"/>
        <v>3.6660793728954908</v>
      </c>
      <c r="AQ22" s="110">
        <f t="shared" ref="AQ22:AR22" si="132">X22/$AF22*100</f>
        <v>1.1157632874029755</v>
      </c>
      <c r="AR22" s="110">
        <f t="shared" si="132"/>
        <v>0</v>
      </c>
      <c r="AS22" s="110">
        <f t="shared" si="16"/>
        <v>4.0645662612536961</v>
      </c>
      <c r="AT22" s="111">
        <f t="shared" si="17"/>
        <v>8.641251221896383E-2</v>
      </c>
      <c r="AU22" s="111">
        <f t="shared" si="18"/>
        <v>0.12097751710654936</v>
      </c>
      <c r="AV22" s="111">
        <f t="shared" si="19"/>
        <v>0.19973418394471024</v>
      </c>
      <c r="AW22" s="111">
        <f t="shared" si="20"/>
        <v>0.2724191063174114</v>
      </c>
      <c r="AX22" s="111">
        <f t="shared" si="21"/>
        <v>0</v>
      </c>
      <c r="AY22" s="112">
        <f t="shared" si="22"/>
        <v>0.23591525069923419</v>
      </c>
      <c r="AZ22" s="113" t="str">
        <f t="shared" si="23"/>
        <v>PG</v>
      </c>
      <c r="BA22" s="114">
        <f t="shared" si="24"/>
        <v>1</v>
      </c>
      <c r="BB22" s="115">
        <f t="shared" si="25"/>
        <v>1.8126619942546527</v>
      </c>
      <c r="BC22" s="115">
        <f t="shared" si="26"/>
        <v>1.7526426446051215</v>
      </c>
      <c r="BD22" s="115">
        <f t="shared" si="27"/>
        <v>1.7526426446051215</v>
      </c>
      <c r="BE22" s="129">
        <f t="shared" si="84"/>
        <v>2.936925253767559</v>
      </c>
      <c r="BF22" s="115">
        <f t="shared" si="28"/>
        <v>1.8157173908375626</v>
      </c>
      <c r="BG22" s="115">
        <f t="shared" si="29"/>
        <v>1.8157173908375626</v>
      </c>
      <c r="BH22" s="129">
        <f t="shared" si="85"/>
        <v>2.9849471975850728</v>
      </c>
      <c r="BI22" s="115">
        <f t="shared" si="30"/>
        <v>1.8307701932524898</v>
      </c>
      <c r="BJ22" s="115">
        <f t="shared" si="31"/>
        <v>1.8307701932524898</v>
      </c>
      <c r="BK22" s="129">
        <f t="shared" si="86"/>
        <v>2.9964187307424361</v>
      </c>
      <c r="BL22" s="115">
        <f t="shared" si="32"/>
        <v>1.8343514625100537</v>
      </c>
      <c r="BM22" s="115">
        <f t="shared" si="33"/>
        <v>1.8343514625100537</v>
      </c>
      <c r="BN22" s="117">
        <f t="shared" si="34"/>
        <v>2.1750177699829534</v>
      </c>
      <c r="BO22" s="115">
        <f t="shared" si="35"/>
        <v>2.3098022773697369</v>
      </c>
      <c r="BP22" s="115">
        <f t="shared" si="36"/>
        <v>2.3098022773697369</v>
      </c>
      <c r="BQ22" s="129">
        <f t="shared" si="87"/>
        <v>3.0119452703154703</v>
      </c>
      <c r="BR22" s="115">
        <f t="shared" si="37"/>
        <v>2.2978570070542665</v>
      </c>
      <c r="BS22" s="115">
        <f t="shared" si="38"/>
        <v>2.2978570070542665</v>
      </c>
      <c r="BT22" s="129">
        <f t="shared" si="88"/>
        <v>3.0002531862486488</v>
      </c>
      <c r="BU22" s="115">
        <f t="shared" si="39"/>
        <v>2.2976038208056178</v>
      </c>
      <c r="BV22" s="115">
        <f t="shared" si="40"/>
        <v>2.2976038208056178</v>
      </c>
      <c r="BW22" s="129">
        <f t="shared" si="89"/>
        <v>3.0000053664148916</v>
      </c>
      <c r="BX22" s="115">
        <f t="shared" si="41"/>
        <v>2.2975984543907262</v>
      </c>
      <c r="BY22" s="115">
        <f t="shared" si="42"/>
        <v>2.2975984543907262</v>
      </c>
      <c r="BZ22" s="57" t="str">
        <f t="shared" si="43"/>
        <v>Paisley Johnson</v>
      </c>
      <c r="CA22" s="118">
        <f t="shared" si="44"/>
        <v>0.85999999999999988</v>
      </c>
      <c r="CB22" s="119">
        <f t="shared" ref="CB22:CC22" si="133">(5-$BY22)/4*CB$3+($BY22-1)/4*CB$4</f>
        <v>-0.63136791499148992</v>
      </c>
      <c r="CC22" s="119">
        <f t="shared" si="133"/>
        <v>-0.2778018825962556</v>
      </c>
      <c r="CD22" s="118">
        <f t="shared" ref="CD22:CL22" si="134">(5-$BM22)/4*CD$3+($BM22-1)/4*CD$4</f>
        <v>0.38900000000000001</v>
      </c>
      <c r="CE22" s="118">
        <f t="shared" si="134"/>
        <v>0.67469889099489111</v>
      </c>
      <c r="CF22" s="118">
        <f t="shared" si="134"/>
        <v>-0.96399999999999997</v>
      </c>
      <c r="CG22" s="118">
        <f t="shared" si="134"/>
        <v>0.52289004204891421</v>
      </c>
      <c r="CH22" s="118">
        <f t="shared" si="134"/>
        <v>0.12955821126578837</v>
      </c>
      <c r="CI22" s="118">
        <f t="shared" si="134"/>
        <v>0</v>
      </c>
      <c r="CJ22" s="118">
        <f t="shared" si="134"/>
        <v>1.2936997805084676</v>
      </c>
      <c r="CK22" s="118">
        <f t="shared" si="134"/>
        <v>1.1968411718484318</v>
      </c>
      <c r="CL22" s="118">
        <f t="shared" si="134"/>
        <v>-0.36699999999999999</v>
      </c>
      <c r="CM22" s="115">
        <f t="shared" si="47"/>
        <v>5.3229688396328312</v>
      </c>
      <c r="CN22" s="115">
        <f t="shared" si="48"/>
        <v>0.56794902853365548</v>
      </c>
      <c r="CO22" s="115">
        <f t="shared" si="49"/>
        <v>0.81979335606095183</v>
      </c>
      <c r="CP22" s="115">
        <f t="shared" si="50"/>
        <v>-4.8233097867470986E-2</v>
      </c>
      <c r="CQ22" s="120">
        <f t="shared" si="51"/>
        <v>-1.4509811955934508</v>
      </c>
      <c r="CR22" s="121">
        <f t="shared" si="52"/>
        <v>5.2114969307665167</v>
      </c>
      <c r="CS22" s="111">
        <f t="shared" si="53"/>
        <v>0.74660633484162897</v>
      </c>
      <c r="CT22" s="115">
        <f t="shared" si="54"/>
        <v>3.8909366225179878</v>
      </c>
      <c r="CU22" s="122" t="str">
        <f t="shared" si="55"/>
        <v>Paisley Johnson</v>
      </c>
      <c r="CV22" s="118">
        <f t="shared" si="56"/>
        <v>0.60499999999999998</v>
      </c>
      <c r="CW22" s="119">
        <f t="shared" ref="CW22:CX22" si="135">(5-$BY22)/4*CB$7+($BY22-1)/4*CB$8</f>
        <v>-0.37606474513087079</v>
      </c>
      <c r="CX22" s="119">
        <f t="shared" si="135"/>
        <v>-0.16546848785758314</v>
      </c>
      <c r="CY22" s="118">
        <f t="shared" ref="CY22:DG22" si="136">(5-$BM22)/4*CD$7+($BM22-1)/4*CD$8</f>
        <v>0.47699999999999998</v>
      </c>
      <c r="CZ22" s="118">
        <f t="shared" si="136"/>
        <v>0.47599999999999998</v>
      </c>
      <c r="DA22" s="118">
        <f t="shared" si="136"/>
        <v>-0.64220212328513648</v>
      </c>
      <c r="DB22" s="118">
        <f t="shared" si="136"/>
        <v>0.56761983272453753</v>
      </c>
      <c r="DC22" s="118">
        <f t="shared" si="136"/>
        <v>-6.7153608890084621E-2</v>
      </c>
      <c r="DD22" s="118">
        <f t="shared" si="136"/>
        <v>0</v>
      </c>
      <c r="DE22" s="118">
        <f t="shared" si="136"/>
        <v>0.20140478027841907</v>
      </c>
      <c r="DF22" s="118">
        <f t="shared" si="136"/>
        <v>0.59400682038592156</v>
      </c>
      <c r="DG22" s="118">
        <f t="shared" si="136"/>
        <v>-0.439</v>
      </c>
      <c r="DH22" s="115">
        <f t="shared" si="59"/>
        <v>5.8448757861588101</v>
      </c>
      <c r="DI22" s="115">
        <f t="shared" si="60"/>
        <v>0.53057004564011434</v>
      </c>
      <c r="DJ22" s="115">
        <f t="shared" si="61"/>
        <v>0.31029710546773714</v>
      </c>
      <c r="DK22" s="115">
        <f t="shared" si="62"/>
        <v>-1.5596245289482498</v>
      </c>
      <c r="DL22" s="120">
        <f t="shared" si="63"/>
        <v>-1.2916682729409521</v>
      </c>
      <c r="DM22" s="121">
        <f t="shared" si="64"/>
        <v>3.8344501353774589</v>
      </c>
      <c r="DN22" s="111">
        <f t="shared" si="65"/>
        <v>0.74660633484162897</v>
      </c>
      <c r="DO22" s="115">
        <f t="shared" si="66"/>
        <v>2.8628247617071527</v>
      </c>
      <c r="DP22" s="123" t="str">
        <f t="shared" si="67"/>
        <v>Paisley Johnson (4th)</v>
      </c>
      <c r="DQ22" s="124">
        <f t="shared" si="68"/>
        <v>1.8343514625100537</v>
      </c>
      <c r="DR22" s="124">
        <f t="shared" si="69"/>
        <v>2.2975984543907262</v>
      </c>
      <c r="DS22" s="125">
        <f t="shared" si="70"/>
        <v>627</v>
      </c>
      <c r="DT22" s="124">
        <f t="shared" si="71"/>
        <v>29.857142857142858</v>
      </c>
      <c r="DU22" s="124">
        <f t="shared" si="72"/>
        <v>0.78983849944115914</v>
      </c>
      <c r="DV22" s="124">
        <f t="shared" si="73"/>
        <v>1.9979742736920616</v>
      </c>
      <c r="DW22" s="124">
        <f t="shared" si="74"/>
        <v>-1.2081357742509025</v>
      </c>
      <c r="DX22" s="124">
        <f t="shared" si="75"/>
        <v>0.58969842718457588</v>
      </c>
      <c r="DY22" s="126">
        <f t="shared" si="94"/>
        <v>2.0829110968678339</v>
      </c>
      <c r="DZ22" s="127">
        <f t="shared" si="76"/>
        <v>25.08</v>
      </c>
      <c r="EA22" s="127">
        <f t="shared" si="77"/>
        <v>0</v>
      </c>
      <c r="EB22" s="127">
        <f t="shared" si="78"/>
        <v>-0.36100000000000065</v>
      </c>
      <c r="EC22" s="127">
        <f t="shared" si="79"/>
        <v>0.78983849944115914</v>
      </c>
      <c r="ED22" s="29">
        <f t="shared" si="80"/>
        <v>1.9979742736920616</v>
      </c>
      <c r="EE22" s="29">
        <f t="shared" si="81"/>
        <v>-1.2081357742509025</v>
      </c>
    </row>
    <row r="23" spans="1:135" ht="14" x14ac:dyDescent="0.15">
      <c r="A23" s="105">
        <v>10</v>
      </c>
      <c r="B23" s="106" t="s">
        <v>150</v>
      </c>
      <c r="C23" s="106">
        <v>21</v>
      </c>
      <c r="D23" s="106">
        <v>4</v>
      </c>
      <c r="E23" s="106"/>
      <c r="F23" s="106">
        <v>23</v>
      </c>
      <c r="G23" s="106">
        <v>1</v>
      </c>
      <c r="H23" s="106">
        <v>7</v>
      </c>
      <c r="I23" s="106">
        <v>0.14299999999999999</v>
      </c>
      <c r="J23" s="106">
        <v>0</v>
      </c>
      <c r="K23" s="106">
        <v>3</v>
      </c>
      <c r="L23" s="106">
        <v>0</v>
      </c>
      <c r="M23" s="106">
        <v>1</v>
      </c>
      <c r="N23" s="106">
        <v>4</v>
      </c>
      <c r="O23" s="106">
        <v>0.25</v>
      </c>
      <c r="P23" s="106"/>
      <c r="Q23" s="106">
        <v>2</v>
      </c>
      <c r="R23" s="106">
        <v>2</v>
      </c>
      <c r="S23" s="106">
        <v>1</v>
      </c>
      <c r="T23" s="106">
        <v>2</v>
      </c>
      <c r="U23" s="106">
        <v>4</v>
      </c>
      <c r="V23" s="128">
        <v>6</v>
      </c>
      <c r="W23" s="106">
        <v>0</v>
      </c>
      <c r="X23" s="106">
        <v>1</v>
      </c>
      <c r="Y23" s="106">
        <v>1</v>
      </c>
      <c r="Z23" s="106">
        <v>3</v>
      </c>
      <c r="AA23" s="106">
        <v>3</v>
      </c>
      <c r="AB23" s="106">
        <v>4</v>
      </c>
      <c r="AC23" s="107">
        <f t="shared" si="3"/>
        <v>7.88</v>
      </c>
      <c r="AD23" s="108">
        <f t="shared" si="4"/>
        <v>0.50761421319796951</v>
      </c>
      <c r="AE23" s="4">
        <f t="shared" si="5"/>
        <v>3.47593462835873</v>
      </c>
      <c r="AF23" s="107">
        <f t="shared" si="6"/>
        <v>46.027380952380952</v>
      </c>
      <c r="AG23" s="109">
        <f t="shared" si="7"/>
        <v>-1.8036653716412692</v>
      </c>
      <c r="AH23" s="110">
        <f t="shared" si="8"/>
        <v>7.5518844575468353</v>
      </c>
      <c r="AI23" s="110">
        <f t="shared" si="9"/>
        <v>15.208338721775341</v>
      </c>
      <c r="AJ23" s="110">
        <f t="shared" si="10"/>
        <v>4.3452396347929545</v>
      </c>
      <c r="AK23" s="110">
        <f t="shared" si="11"/>
        <v>0</v>
      </c>
      <c r="AL23" s="110">
        <f t="shared" si="12"/>
        <v>0</v>
      </c>
      <c r="AM23" s="110">
        <f t="shared" si="13"/>
        <v>6.5178594521894313</v>
      </c>
      <c r="AN23" s="110">
        <f t="shared" ref="AN23:AP23" si="137">T23/$AF23*100</f>
        <v>4.3452396347929545</v>
      </c>
      <c r="AO23" s="110">
        <f t="shared" si="137"/>
        <v>8.690479269585909</v>
      </c>
      <c r="AP23" s="110">
        <f t="shared" si="137"/>
        <v>13.035718904378863</v>
      </c>
      <c r="AQ23" s="110">
        <f t="shared" ref="AQ23:AR23" si="138">X23/$AF23*100</f>
        <v>2.1726198173964772</v>
      </c>
      <c r="AR23" s="110">
        <f t="shared" si="138"/>
        <v>2.1726198173964772</v>
      </c>
      <c r="AS23" s="110">
        <f t="shared" si="16"/>
        <v>6.5178594521894313</v>
      </c>
      <c r="AT23" s="111">
        <f t="shared" si="17"/>
        <v>0.30726263796572961</v>
      </c>
      <c r="AU23" s="111">
        <f t="shared" si="18"/>
        <v>0.23556802244039268</v>
      </c>
      <c r="AV23" s="111">
        <f t="shared" si="19"/>
        <v>0.32028985507246371</v>
      </c>
      <c r="AW23" s="111">
        <f t="shared" si="20"/>
        <v>0</v>
      </c>
      <c r="AX23" s="111">
        <f t="shared" si="21"/>
        <v>0.39261337073398783</v>
      </c>
      <c r="AY23" s="112">
        <f t="shared" si="22"/>
        <v>-0.14508521325041854</v>
      </c>
      <c r="AZ23" s="113" t="str">
        <f t="shared" si="23"/>
        <v>SF</v>
      </c>
      <c r="BA23" s="114">
        <f t="shared" si="24"/>
        <v>3</v>
      </c>
      <c r="BB23" s="115">
        <f t="shared" si="25"/>
        <v>5.1793587441510658</v>
      </c>
      <c r="BC23" s="115">
        <f t="shared" si="26"/>
        <v>3.6866472755544453</v>
      </c>
      <c r="BD23" s="115">
        <f t="shared" si="27"/>
        <v>3.6866472755544453</v>
      </c>
      <c r="BE23" s="129">
        <f t="shared" si="84"/>
        <v>2.936925253767559</v>
      </c>
      <c r="BF23" s="115">
        <f t="shared" si="28"/>
        <v>3.7497220217868863</v>
      </c>
      <c r="BG23" s="115">
        <f t="shared" si="29"/>
        <v>3.7497220217868863</v>
      </c>
      <c r="BH23" s="129">
        <f t="shared" si="85"/>
        <v>2.9849471975850728</v>
      </c>
      <c r="BI23" s="115">
        <f t="shared" si="30"/>
        <v>3.7647748242018135</v>
      </c>
      <c r="BJ23" s="115">
        <f t="shared" si="31"/>
        <v>3.7647748242018135</v>
      </c>
      <c r="BK23" s="129">
        <f t="shared" si="86"/>
        <v>2.9964187307424361</v>
      </c>
      <c r="BL23" s="115">
        <f t="shared" si="32"/>
        <v>3.7683560934593774</v>
      </c>
      <c r="BM23" s="115">
        <f t="shared" si="33"/>
        <v>3.7683560934593774</v>
      </c>
      <c r="BN23" s="117">
        <f t="shared" si="34"/>
        <v>7.2396225705329016</v>
      </c>
      <c r="BO23" s="115">
        <f t="shared" si="35"/>
        <v>5.0207030016747503</v>
      </c>
      <c r="BP23" s="115">
        <f t="shared" si="36"/>
        <v>5</v>
      </c>
      <c r="BQ23" s="129">
        <f t="shared" si="87"/>
        <v>3.0119452703154703</v>
      </c>
      <c r="BR23" s="115">
        <f t="shared" si="37"/>
        <v>5.0087577313592799</v>
      </c>
      <c r="BS23" s="115">
        <f t="shared" si="38"/>
        <v>5</v>
      </c>
      <c r="BT23" s="129">
        <f t="shared" si="88"/>
        <v>3.0002531862486488</v>
      </c>
      <c r="BU23" s="115">
        <f t="shared" si="39"/>
        <v>5.0085045451106307</v>
      </c>
      <c r="BV23" s="115">
        <f t="shared" si="40"/>
        <v>5</v>
      </c>
      <c r="BW23" s="129">
        <f t="shared" si="89"/>
        <v>3.0000053664148916</v>
      </c>
      <c r="BX23" s="115">
        <f t="shared" si="41"/>
        <v>5.0084991786957396</v>
      </c>
      <c r="BY23" s="115">
        <f t="shared" si="42"/>
        <v>5</v>
      </c>
      <c r="BZ23" s="57" t="str">
        <f t="shared" si="43"/>
        <v>Babalu Ugwu</v>
      </c>
      <c r="CA23" s="118">
        <f t="shared" si="44"/>
        <v>0.85999999999999988</v>
      </c>
      <c r="CB23" s="119">
        <f t="shared" ref="CB23:CC23" si="139">(5-$BY23)/4*CB$3+($BY23-1)/4*CB$4</f>
        <v>-0.78</v>
      </c>
      <c r="CC23" s="119">
        <f t="shared" si="139"/>
        <v>-0.34320000000000001</v>
      </c>
      <c r="CD23" s="118">
        <f t="shared" ref="CD23:CL23" si="140">(5-$BM23)/4*CD$3+($BM23-1)/4*CD$4</f>
        <v>0.38900000000000001</v>
      </c>
      <c r="CE23" s="118">
        <f t="shared" si="140"/>
        <v>0.89420841660763939</v>
      </c>
      <c r="CF23" s="118">
        <f t="shared" si="140"/>
        <v>-0.96399999999999997</v>
      </c>
      <c r="CG23" s="118">
        <f t="shared" si="140"/>
        <v>0.31401754190638725</v>
      </c>
      <c r="CH23" s="118">
        <f t="shared" si="140"/>
        <v>0.1609857865187149</v>
      </c>
      <c r="CI23" s="118">
        <f t="shared" si="140"/>
        <v>0</v>
      </c>
      <c r="CJ23" s="118">
        <f t="shared" si="140"/>
        <v>1.1191558625652913</v>
      </c>
      <c r="CK23" s="118">
        <f t="shared" si="140"/>
        <v>0.8951364494203371</v>
      </c>
      <c r="CL23" s="118">
        <f t="shared" si="140"/>
        <v>-0.36699999999999999</v>
      </c>
      <c r="CM23" s="115">
        <f t="shared" si="47"/>
        <v>-6.8591698121554305</v>
      </c>
      <c r="CN23" s="115">
        <f t="shared" si="48"/>
        <v>-6.2832165119106111</v>
      </c>
      <c r="CO23" s="115">
        <f t="shared" si="49"/>
        <v>2.7635251095507658</v>
      </c>
      <c r="CP23" s="115">
        <f t="shared" si="50"/>
        <v>1.9842369760958225</v>
      </c>
      <c r="CQ23" s="120">
        <f t="shared" si="51"/>
        <v>2.774</v>
      </c>
      <c r="CR23" s="121">
        <f t="shared" si="52"/>
        <v>-5.6206242384194534</v>
      </c>
      <c r="CS23" s="111">
        <f t="shared" si="53"/>
        <v>2.7387473207906646E-2</v>
      </c>
      <c r="CT23" s="115">
        <f t="shared" si="54"/>
        <v>-0.15393469574142346</v>
      </c>
      <c r="CU23" s="122" t="str">
        <f t="shared" si="55"/>
        <v>Babalu Ugwu</v>
      </c>
      <c r="CV23" s="118">
        <f t="shared" si="56"/>
        <v>0.60499999999999998</v>
      </c>
      <c r="CW23" s="119">
        <f t="shared" ref="CW23:CX23" si="141">(5-$BY23)/4*CB$7+($BY23-1)/4*CB$8</f>
        <v>-0.47199999999999998</v>
      </c>
      <c r="CX23" s="119">
        <f t="shared" si="141"/>
        <v>-0.20768</v>
      </c>
      <c r="CY23" s="118">
        <f t="shared" ref="CY23:DG23" si="142">(5-$BM23)/4*CD$7+($BM23-1)/4*CD$8</f>
        <v>0.47699999999999998</v>
      </c>
      <c r="CZ23" s="118">
        <f t="shared" si="142"/>
        <v>0.47599999999999998</v>
      </c>
      <c r="DA23" s="118">
        <f t="shared" si="142"/>
        <v>-0.78870297407954781</v>
      </c>
      <c r="DB23" s="118">
        <f t="shared" si="142"/>
        <v>0.47865561970086862</v>
      </c>
      <c r="DC23" s="118">
        <f t="shared" si="142"/>
        <v>3.6799140023441528E-2</v>
      </c>
      <c r="DD23" s="118">
        <f t="shared" si="142"/>
        <v>0</v>
      </c>
      <c r="DE23" s="118">
        <f t="shared" si="142"/>
        <v>0.25797441573368679</v>
      </c>
      <c r="DF23" s="118">
        <f t="shared" si="142"/>
        <v>0.29036809332687774</v>
      </c>
      <c r="DG23" s="118">
        <f t="shared" si="142"/>
        <v>-0.439</v>
      </c>
      <c r="DH23" s="115">
        <f t="shared" si="59"/>
        <v>-3.5118651472159268</v>
      </c>
      <c r="DI23" s="115">
        <f t="shared" si="60"/>
        <v>-5.1406551345742963</v>
      </c>
      <c r="DJ23" s="115">
        <f t="shared" si="61"/>
        <v>2.3996755336529056</v>
      </c>
      <c r="DK23" s="115">
        <f t="shared" si="62"/>
        <v>-1.6700004976052707</v>
      </c>
      <c r="DL23" s="120">
        <f t="shared" si="63"/>
        <v>0.86</v>
      </c>
      <c r="DM23" s="121">
        <f t="shared" si="64"/>
        <v>-7.0628452457425892</v>
      </c>
      <c r="DN23" s="111">
        <f t="shared" si="65"/>
        <v>2.7387473207906646E-2</v>
      </c>
      <c r="DO23" s="115">
        <f t="shared" si="66"/>
        <v>-0.19343348493936599</v>
      </c>
      <c r="DP23" s="123" t="str">
        <f t="shared" si="67"/>
        <v>Babalu Ugwu (3rd)</v>
      </c>
      <c r="DQ23" s="124">
        <f t="shared" si="68"/>
        <v>3.7683560934593774</v>
      </c>
      <c r="DR23" s="124">
        <f t="shared" si="69"/>
        <v>5</v>
      </c>
      <c r="DS23" s="125">
        <f t="shared" si="70"/>
        <v>23</v>
      </c>
      <c r="DT23" s="124">
        <f t="shared" si="71"/>
        <v>5.75</v>
      </c>
      <c r="DU23" s="124">
        <f t="shared" si="72"/>
        <v>-10.042282669744811</v>
      </c>
      <c r="DV23" s="124">
        <f t="shared" si="73"/>
        <v>-8.899321107427987</v>
      </c>
      <c r="DW23" s="124">
        <f t="shared" si="74"/>
        <v>-1.1429615623168239</v>
      </c>
      <c r="DX23" s="124">
        <f t="shared" si="75"/>
        <v>-0.27503274756386126</v>
      </c>
      <c r="DY23" s="126">
        <f t="shared" si="94"/>
        <v>-0.22025780114804794</v>
      </c>
      <c r="DZ23" s="127">
        <f t="shared" si="76"/>
        <v>2.875</v>
      </c>
      <c r="EA23" s="127">
        <f t="shared" si="77"/>
        <v>142.33333333333334</v>
      </c>
      <c r="EB23" s="127">
        <f t="shared" si="78"/>
        <v>-4.2468750000000002</v>
      </c>
      <c r="EC23" s="127">
        <f t="shared" si="79"/>
        <v>-5.0530909863153068</v>
      </c>
      <c r="ED23" s="29">
        <f t="shared" si="80"/>
        <v>-4.8940902851059098</v>
      </c>
      <c r="EE23" s="29">
        <f t="shared" si="81"/>
        <v>-0.15900070120939702</v>
      </c>
    </row>
    <row r="24" spans="1:135" ht="14" x14ac:dyDescent="0.15">
      <c r="A24" s="105">
        <v>11</v>
      </c>
      <c r="B24" s="106" t="s">
        <v>151</v>
      </c>
      <c r="C24" s="106">
        <v>21</v>
      </c>
      <c r="D24" s="106">
        <v>20</v>
      </c>
      <c r="E24" s="106"/>
      <c r="F24" s="106">
        <v>147</v>
      </c>
      <c r="G24" s="106">
        <v>17</v>
      </c>
      <c r="H24" s="106">
        <v>41</v>
      </c>
      <c r="I24" s="106">
        <v>0.41499999999999998</v>
      </c>
      <c r="J24" s="106">
        <v>3</v>
      </c>
      <c r="K24" s="106">
        <v>15</v>
      </c>
      <c r="L24" s="106">
        <v>0.2</v>
      </c>
      <c r="M24" s="106">
        <v>14</v>
      </c>
      <c r="N24" s="106">
        <v>26</v>
      </c>
      <c r="O24" s="106">
        <v>0.53800000000000003</v>
      </c>
      <c r="P24" s="106"/>
      <c r="Q24" s="106">
        <v>0</v>
      </c>
      <c r="R24" s="106">
        <v>0</v>
      </c>
      <c r="S24" s="106"/>
      <c r="T24" s="106">
        <v>10</v>
      </c>
      <c r="U24" s="106">
        <v>16</v>
      </c>
      <c r="V24" s="128">
        <v>26</v>
      </c>
      <c r="W24" s="106">
        <v>7</v>
      </c>
      <c r="X24" s="106">
        <v>1</v>
      </c>
      <c r="Y24" s="106">
        <v>7</v>
      </c>
      <c r="Z24" s="106">
        <v>7</v>
      </c>
      <c r="AA24" s="128">
        <v>23</v>
      </c>
      <c r="AB24" s="128">
        <v>37</v>
      </c>
      <c r="AC24" s="107">
        <f t="shared" si="3"/>
        <v>41</v>
      </c>
      <c r="AD24" s="108">
        <f t="shared" si="4"/>
        <v>0.90243902439024393</v>
      </c>
      <c r="AE24" s="4">
        <f t="shared" si="5"/>
        <v>34.273263929277661</v>
      </c>
      <c r="AF24" s="107">
        <f t="shared" si="6"/>
        <v>294.17500000000001</v>
      </c>
      <c r="AG24" s="109">
        <f t="shared" si="7"/>
        <v>6.8032639292776631</v>
      </c>
      <c r="AH24" s="110">
        <f t="shared" si="8"/>
        <v>11.650637861571397</v>
      </c>
      <c r="AI24" s="110">
        <f t="shared" si="9"/>
        <v>13.937282229965156</v>
      </c>
      <c r="AJ24" s="110">
        <f t="shared" si="10"/>
        <v>0</v>
      </c>
      <c r="AK24" s="110">
        <f t="shared" si="11"/>
        <v>1.0198011387779382</v>
      </c>
      <c r="AL24" s="110">
        <f t="shared" si="12"/>
        <v>2.3795359904818558</v>
      </c>
      <c r="AM24" s="110">
        <f t="shared" si="13"/>
        <v>2.3795359904818558</v>
      </c>
      <c r="AN24" s="110">
        <f t="shared" ref="AN24:AP24" si="143">T24/$AF24*100</f>
        <v>3.399337129259794</v>
      </c>
      <c r="AO24" s="110">
        <f t="shared" si="143"/>
        <v>5.4389394068156713</v>
      </c>
      <c r="AP24" s="110">
        <f t="shared" si="143"/>
        <v>8.8382765360754654</v>
      </c>
      <c r="AQ24" s="110">
        <f t="shared" ref="AQ24:AR24" si="144">X24/$AF24*100</f>
        <v>0.33993371292597946</v>
      </c>
      <c r="AR24" s="110">
        <f t="shared" si="144"/>
        <v>2.3795359904818558</v>
      </c>
      <c r="AS24" s="110">
        <f t="shared" si="16"/>
        <v>7.8184753972975267</v>
      </c>
      <c r="AT24" s="111">
        <f t="shared" si="17"/>
        <v>0.20832546202211599</v>
      </c>
      <c r="AU24" s="111">
        <f t="shared" si="18"/>
        <v>3.6857581742374371E-2</v>
      </c>
      <c r="AV24" s="111">
        <f t="shared" si="19"/>
        <v>0.38420256991685559</v>
      </c>
      <c r="AW24" s="111">
        <f t="shared" si="20"/>
        <v>0.11296744686575196</v>
      </c>
      <c r="AX24" s="111">
        <f t="shared" si="21"/>
        <v>0.430005120327701</v>
      </c>
      <c r="AY24" s="112">
        <f t="shared" si="22"/>
        <v>8.5623900118844867E-2</v>
      </c>
      <c r="AZ24" s="113" t="str">
        <f t="shared" si="23"/>
        <v>PF</v>
      </c>
      <c r="BA24" s="114">
        <f t="shared" si="24"/>
        <v>4</v>
      </c>
      <c r="BB24" s="115">
        <f t="shared" si="25"/>
        <v>4.5420904362229564</v>
      </c>
      <c r="BC24" s="115">
        <f t="shared" si="26"/>
        <v>4.4045040310902266</v>
      </c>
      <c r="BD24" s="115">
        <f t="shared" si="27"/>
        <v>4.4045040310902266</v>
      </c>
      <c r="BE24" s="129">
        <f t="shared" si="84"/>
        <v>2.936925253767559</v>
      </c>
      <c r="BF24" s="115">
        <f t="shared" si="28"/>
        <v>4.4675787773226681</v>
      </c>
      <c r="BG24" s="115">
        <f t="shared" si="29"/>
        <v>4.4675787773226681</v>
      </c>
      <c r="BH24" s="129">
        <f t="shared" si="85"/>
        <v>2.9849471975850728</v>
      </c>
      <c r="BI24" s="115">
        <f t="shared" si="30"/>
        <v>4.4826315797375953</v>
      </c>
      <c r="BJ24" s="115">
        <f t="shared" si="31"/>
        <v>4.4826315797375953</v>
      </c>
      <c r="BK24" s="129">
        <f t="shared" si="86"/>
        <v>2.9964187307424361</v>
      </c>
      <c r="BL24" s="115">
        <f t="shared" si="32"/>
        <v>4.4862128489951587</v>
      </c>
      <c r="BM24" s="115">
        <f t="shared" si="33"/>
        <v>4.4862128489951587</v>
      </c>
      <c r="BN24" s="117">
        <f t="shared" si="34"/>
        <v>4.5181362398909988</v>
      </c>
      <c r="BO24" s="115">
        <f t="shared" si="35"/>
        <v>4.3866295800201867</v>
      </c>
      <c r="BP24" s="115">
        <f t="shared" si="36"/>
        <v>4.3866295800201867</v>
      </c>
      <c r="BQ24" s="129">
        <f t="shared" si="87"/>
        <v>3.0119452703154703</v>
      </c>
      <c r="BR24" s="115">
        <f t="shared" si="37"/>
        <v>4.3746843097047163</v>
      </c>
      <c r="BS24" s="115">
        <f t="shared" si="38"/>
        <v>4.3746843097047163</v>
      </c>
      <c r="BT24" s="129">
        <f t="shared" si="88"/>
        <v>3.0002531862486488</v>
      </c>
      <c r="BU24" s="115">
        <f t="shared" si="39"/>
        <v>4.374431123456068</v>
      </c>
      <c r="BV24" s="115">
        <f t="shared" si="40"/>
        <v>4.374431123456068</v>
      </c>
      <c r="BW24" s="129">
        <f t="shared" si="89"/>
        <v>3.0000053664148916</v>
      </c>
      <c r="BX24" s="115">
        <f t="shared" si="41"/>
        <v>4.3744257570411769</v>
      </c>
      <c r="BY24" s="115">
        <f t="shared" si="42"/>
        <v>4.3744257570411769</v>
      </c>
      <c r="BZ24" s="57" t="str">
        <f t="shared" si="43"/>
        <v>Perri Malli</v>
      </c>
      <c r="CA24" s="118">
        <f t="shared" si="44"/>
        <v>0.86</v>
      </c>
      <c r="CB24" s="119">
        <f t="shared" ref="CB24:CC24" si="145">(5-$BY24)/4*CB$3+($BY24-1)/4*CB$4</f>
        <v>-0.74559341663726475</v>
      </c>
      <c r="CC24" s="119">
        <f t="shared" si="145"/>
        <v>-0.32806110332039651</v>
      </c>
      <c r="CD24" s="118">
        <f t="shared" ref="CD24:CL24" si="146">(5-$BM24)/4*CD$3+($BM24-1)/4*CD$4</f>
        <v>0.38900000000000001</v>
      </c>
      <c r="CE24" s="118">
        <f t="shared" si="146"/>
        <v>0.97568515836095049</v>
      </c>
      <c r="CF24" s="118">
        <f t="shared" si="146"/>
        <v>-0.96399999999999997</v>
      </c>
      <c r="CG24" s="118">
        <f t="shared" si="146"/>
        <v>0.23648901230852287</v>
      </c>
      <c r="CH24" s="118">
        <f t="shared" si="146"/>
        <v>0.17265095879617132</v>
      </c>
      <c r="CI24" s="118">
        <f t="shared" si="146"/>
        <v>0</v>
      </c>
      <c r="CJ24" s="118">
        <f t="shared" si="146"/>
        <v>1.0543692903781869</v>
      </c>
      <c r="CK24" s="118">
        <f t="shared" si="146"/>
        <v>0.78315079555675515</v>
      </c>
      <c r="CL24" s="118">
        <f t="shared" si="146"/>
        <v>-0.36699999999999999</v>
      </c>
      <c r="CM24" s="115">
        <f t="shared" si="47"/>
        <v>2.47053274584631E-2</v>
      </c>
      <c r="CN24" s="115">
        <f t="shared" si="48"/>
        <v>2.7805254874361918E-2</v>
      </c>
      <c r="CO24" s="115">
        <f t="shared" si="49"/>
        <v>1.7429439836233431</v>
      </c>
      <c r="CP24" s="115">
        <f t="shared" si="50"/>
        <v>-0.64742929913300795</v>
      </c>
      <c r="CQ24" s="120">
        <f t="shared" si="51"/>
        <v>1.9063285250161124</v>
      </c>
      <c r="CR24" s="121">
        <f t="shared" si="52"/>
        <v>3.0543537918392722</v>
      </c>
      <c r="CS24" s="111">
        <f t="shared" si="53"/>
        <v>0.17504167658966421</v>
      </c>
      <c r="CT24" s="115">
        <f t="shared" si="54"/>
        <v>0.53463920862154446</v>
      </c>
      <c r="CU24" s="122" t="str">
        <f t="shared" si="55"/>
        <v>Perri Malli</v>
      </c>
      <c r="CV24" s="118">
        <f t="shared" si="56"/>
        <v>0.60499999999999998</v>
      </c>
      <c r="CW24" s="119">
        <f t="shared" ref="CW24:CX24" si="147">(5-$BY24)/4*CB$7+($BY24-1)/4*CB$8</f>
        <v>-0.44979211437496175</v>
      </c>
      <c r="CX24" s="119">
        <f t="shared" si="147"/>
        <v>-0.19790853032498318</v>
      </c>
      <c r="CY24" s="118">
        <f t="shared" ref="CY24:DG24" si="148">(5-$BM24)/4*CD$7+($BM24-1)/4*CD$8</f>
        <v>0.47699999999999998</v>
      </c>
      <c r="CZ24" s="118">
        <f t="shared" si="148"/>
        <v>0.47599999999999998</v>
      </c>
      <c r="DA24" s="118">
        <f t="shared" si="148"/>
        <v>-0.84308062331138323</v>
      </c>
      <c r="DB24" s="118">
        <f t="shared" si="148"/>
        <v>0.44563420894622269</v>
      </c>
      <c r="DC24" s="118">
        <f t="shared" si="148"/>
        <v>7.5383940633489771E-2</v>
      </c>
      <c r="DD24" s="118">
        <f t="shared" si="148"/>
        <v>0</v>
      </c>
      <c r="DE24" s="118">
        <f t="shared" si="148"/>
        <v>0.27897172583310836</v>
      </c>
      <c r="DF24" s="118">
        <f t="shared" si="148"/>
        <v>0.17766458270776009</v>
      </c>
      <c r="DG24" s="118">
        <f t="shared" si="148"/>
        <v>-0.439</v>
      </c>
      <c r="DH24" s="115">
        <f t="shared" si="59"/>
        <v>1.2662014065911615</v>
      </c>
      <c r="DI24" s="115">
        <f t="shared" si="60"/>
        <v>-0.87348155457794929</v>
      </c>
      <c r="DJ24" s="115">
        <f t="shared" si="61"/>
        <v>1.9248695978917525</v>
      </c>
      <c r="DK24" s="115">
        <f t="shared" si="62"/>
        <v>-2.914719536062742</v>
      </c>
      <c r="DL24" s="120">
        <f t="shared" si="63"/>
        <v>0.59100307552770603</v>
      </c>
      <c r="DM24" s="121">
        <f t="shared" si="64"/>
        <v>-6.1270106300712612E-3</v>
      </c>
      <c r="DN24" s="111">
        <f t="shared" si="65"/>
        <v>0.17504167658966421</v>
      </c>
      <c r="DO24" s="115">
        <f t="shared" si="66"/>
        <v>-1.0724822131703685E-3</v>
      </c>
      <c r="DP24" s="123" t="str">
        <f t="shared" si="67"/>
        <v>Perri Malli (3rd)</v>
      </c>
      <c r="DQ24" s="124">
        <f t="shared" si="68"/>
        <v>4.4862128489951587</v>
      </c>
      <c r="DR24" s="124">
        <f t="shared" si="69"/>
        <v>4.3744257570411769</v>
      </c>
      <c r="DS24" s="125">
        <f t="shared" si="70"/>
        <v>147</v>
      </c>
      <c r="DT24" s="124">
        <f t="shared" si="71"/>
        <v>7.35</v>
      </c>
      <c r="DU24" s="124">
        <f t="shared" si="72"/>
        <v>-1.3673046394860853</v>
      </c>
      <c r="DV24" s="124">
        <f t="shared" si="73"/>
        <v>-1.8426028723154686</v>
      </c>
      <c r="DW24" s="124">
        <f t="shared" si="74"/>
        <v>0.47529823282938333</v>
      </c>
      <c r="DX24" s="124">
        <f t="shared" si="75"/>
        <v>-0.23933529650447075</v>
      </c>
      <c r="DY24" s="126">
        <f t="shared" si="94"/>
        <v>0.11074805667485765</v>
      </c>
      <c r="DZ24" s="127">
        <f t="shared" si="76"/>
        <v>6.125</v>
      </c>
      <c r="EA24" s="127">
        <f t="shared" si="77"/>
        <v>101</v>
      </c>
      <c r="EB24" s="127">
        <f t="shared" si="78"/>
        <v>-3.6781250000000001</v>
      </c>
      <c r="EC24" s="127">
        <f t="shared" si="79"/>
        <v>-2.3084048669534463</v>
      </c>
      <c r="ED24" s="29">
        <f t="shared" si="80"/>
        <v>-2.5901340614127979</v>
      </c>
      <c r="EE24" s="29">
        <f t="shared" si="81"/>
        <v>0.28172919445935163</v>
      </c>
    </row>
    <row r="25" spans="1:135" ht="14" x14ac:dyDescent="0.15">
      <c r="A25" s="105">
        <v>12</v>
      </c>
      <c r="B25" s="106" t="s">
        <v>152</v>
      </c>
      <c r="C25" s="106">
        <v>21</v>
      </c>
      <c r="D25" s="106">
        <v>17</v>
      </c>
      <c r="E25" s="106"/>
      <c r="F25" s="106">
        <v>117</v>
      </c>
      <c r="G25" s="106">
        <v>9</v>
      </c>
      <c r="H25" s="106">
        <v>21</v>
      </c>
      <c r="I25" s="106">
        <v>0.42899999999999999</v>
      </c>
      <c r="J25" s="106">
        <v>6</v>
      </c>
      <c r="K25" s="106">
        <v>10</v>
      </c>
      <c r="L25" s="106">
        <v>0.6</v>
      </c>
      <c r="M25" s="106">
        <v>3</v>
      </c>
      <c r="N25" s="106">
        <v>11</v>
      </c>
      <c r="O25" s="106">
        <v>0.27300000000000002</v>
      </c>
      <c r="P25" s="106"/>
      <c r="Q25" s="106">
        <v>5</v>
      </c>
      <c r="R25" s="106">
        <v>8</v>
      </c>
      <c r="S25" s="106">
        <v>0.625</v>
      </c>
      <c r="T25" s="106">
        <v>5</v>
      </c>
      <c r="U25" s="106">
        <v>8</v>
      </c>
      <c r="V25" s="128">
        <v>13</v>
      </c>
      <c r="W25" s="106">
        <v>5</v>
      </c>
      <c r="X25" s="106">
        <v>5</v>
      </c>
      <c r="Y25" s="106">
        <v>1</v>
      </c>
      <c r="Z25" s="106">
        <v>9</v>
      </c>
      <c r="AA25" s="128">
        <v>11</v>
      </c>
      <c r="AB25" s="128">
        <v>29</v>
      </c>
      <c r="AC25" s="107">
        <f t="shared" si="3"/>
        <v>24.52</v>
      </c>
      <c r="AD25" s="108">
        <f t="shared" si="4"/>
        <v>1.1827079934747144</v>
      </c>
      <c r="AE25" s="4">
        <f t="shared" si="5"/>
        <v>27.369278818192392</v>
      </c>
      <c r="AF25" s="107">
        <f t="shared" si="6"/>
        <v>234.13928571428573</v>
      </c>
      <c r="AG25" s="109">
        <f t="shared" si="7"/>
        <v>10.940878818192395</v>
      </c>
      <c r="AH25" s="110">
        <f t="shared" si="8"/>
        <v>11.689315073588476</v>
      </c>
      <c r="AI25" s="110">
        <f t="shared" si="9"/>
        <v>8.9690202718162269</v>
      </c>
      <c r="AJ25" s="110">
        <f t="shared" si="10"/>
        <v>3.4167696273585624</v>
      </c>
      <c r="AK25" s="110">
        <f t="shared" si="11"/>
        <v>2.5625772205189219</v>
      </c>
      <c r="AL25" s="110">
        <f t="shared" si="12"/>
        <v>2.1354810170991017</v>
      </c>
      <c r="AM25" s="110">
        <f t="shared" si="13"/>
        <v>3.8438658307783826</v>
      </c>
      <c r="AN25" s="110">
        <f t="shared" ref="AN25:AP25" si="149">T25/$AF25*100</f>
        <v>2.1354810170991017</v>
      </c>
      <c r="AO25" s="110">
        <f t="shared" si="149"/>
        <v>3.4167696273585624</v>
      </c>
      <c r="AP25" s="110">
        <f t="shared" si="149"/>
        <v>5.552250644457664</v>
      </c>
      <c r="AQ25" s="110">
        <f t="shared" ref="AQ25:AR25" si="150">X25/$AF25*100</f>
        <v>2.1354810170991017</v>
      </c>
      <c r="AR25" s="110">
        <f t="shared" si="150"/>
        <v>0.4270962034198203</v>
      </c>
      <c r="AS25" s="110">
        <f t="shared" si="16"/>
        <v>4.6980582376180235</v>
      </c>
      <c r="AT25" s="111">
        <f t="shared" si="17"/>
        <v>0.13087112357799593</v>
      </c>
      <c r="AU25" s="111">
        <f t="shared" si="18"/>
        <v>0.23154121863799282</v>
      </c>
      <c r="AV25" s="111">
        <f t="shared" si="19"/>
        <v>0.23086419753086418</v>
      </c>
      <c r="AW25" s="111">
        <f t="shared" si="20"/>
        <v>0.10138104205900816</v>
      </c>
      <c r="AX25" s="111">
        <f t="shared" si="21"/>
        <v>7.7180406212664282E-2</v>
      </c>
      <c r="AY25" s="112">
        <f t="shared" si="22"/>
        <v>0.17300608045658311</v>
      </c>
      <c r="AZ25" s="113" t="str">
        <f t="shared" si="23"/>
        <v>SF</v>
      </c>
      <c r="BA25" s="114">
        <f t="shared" si="24"/>
        <v>3</v>
      </c>
      <c r="BB25" s="115">
        <f t="shared" si="25"/>
        <v>2.6874797273103721</v>
      </c>
      <c r="BC25" s="115">
        <f t="shared" si="26"/>
        <v>2.7810486712294225</v>
      </c>
      <c r="BD25" s="115">
        <f t="shared" si="27"/>
        <v>2.7810486712294225</v>
      </c>
      <c r="BE25" s="129">
        <f t="shared" si="84"/>
        <v>2.936925253767559</v>
      </c>
      <c r="BF25" s="115">
        <f t="shared" si="28"/>
        <v>2.8441234174618635</v>
      </c>
      <c r="BG25" s="115">
        <f t="shared" si="29"/>
        <v>2.8441234174618635</v>
      </c>
      <c r="BH25" s="129">
        <f t="shared" si="85"/>
        <v>2.9849471975850728</v>
      </c>
      <c r="BI25" s="115">
        <f t="shared" si="30"/>
        <v>2.8591762198767907</v>
      </c>
      <c r="BJ25" s="115">
        <f t="shared" si="31"/>
        <v>2.8591762198767907</v>
      </c>
      <c r="BK25" s="129">
        <f t="shared" si="86"/>
        <v>2.9964187307424361</v>
      </c>
      <c r="BL25" s="115">
        <f t="shared" si="32"/>
        <v>2.8627574891343546</v>
      </c>
      <c r="BM25" s="115">
        <f t="shared" si="33"/>
        <v>2.8627574891343546</v>
      </c>
      <c r="BN25" s="117">
        <f t="shared" si="34"/>
        <v>3.8484864190317989</v>
      </c>
      <c r="BO25" s="115">
        <f t="shared" si="35"/>
        <v>3.8938497666270688</v>
      </c>
      <c r="BP25" s="115">
        <f t="shared" si="36"/>
        <v>3.8938497666270688</v>
      </c>
      <c r="BQ25" s="129">
        <f t="shared" si="87"/>
        <v>3.0119452703154703</v>
      </c>
      <c r="BR25" s="115">
        <f t="shared" si="37"/>
        <v>3.8819044963115985</v>
      </c>
      <c r="BS25" s="115">
        <f t="shared" si="38"/>
        <v>3.8819044963115985</v>
      </c>
      <c r="BT25" s="129">
        <f t="shared" si="88"/>
        <v>3.0002531862486488</v>
      </c>
      <c r="BU25" s="115">
        <f t="shared" si="39"/>
        <v>3.8816513100629497</v>
      </c>
      <c r="BV25" s="115">
        <f t="shared" si="40"/>
        <v>3.8816513100629497</v>
      </c>
      <c r="BW25" s="129">
        <f t="shared" si="89"/>
        <v>3.0000053664148916</v>
      </c>
      <c r="BX25" s="115">
        <f t="shared" si="41"/>
        <v>3.8816459436480582</v>
      </c>
      <c r="BY25" s="115">
        <f t="shared" si="42"/>
        <v>3.8816459436480582</v>
      </c>
      <c r="BZ25" s="57" t="str">
        <f t="shared" si="43"/>
        <v>Tahlia White</v>
      </c>
      <c r="CA25" s="118">
        <f t="shared" si="44"/>
        <v>0.86</v>
      </c>
      <c r="CB25" s="119">
        <f t="shared" ref="CB25:CC25" si="151">(5-$BY25)/4*CB$3+($BY25-1)/4*CB$4</f>
        <v>-0.7184905269006433</v>
      </c>
      <c r="CC25" s="119">
        <f t="shared" si="151"/>
        <v>-0.31613583183628302</v>
      </c>
      <c r="CD25" s="118">
        <f t="shared" ref="CD25:CL25" si="152">(5-$BM25)/4*CD$3+($BM25-1)/4*CD$4</f>
        <v>0.38900000000000001</v>
      </c>
      <c r="CE25" s="118">
        <f t="shared" si="152"/>
        <v>0.79142297501674919</v>
      </c>
      <c r="CF25" s="118">
        <f t="shared" si="152"/>
        <v>-0.96399999999999997</v>
      </c>
      <c r="CG25" s="118">
        <f t="shared" si="152"/>
        <v>0.41182219117348973</v>
      </c>
      <c r="CH25" s="118">
        <f t="shared" si="152"/>
        <v>0.14626980919843327</v>
      </c>
      <c r="CI25" s="118">
        <f t="shared" si="152"/>
        <v>0</v>
      </c>
      <c r="CJ25" s="118">
        <f t="shared" si="152"/>
        <v>1.2008861366056245</v>
      </c>
      <c r="CK25" s="118">
        <f t="shared" si="152"/>
        <v>1.0364098316950408</v>
      </c>
      <c r="CL25" s="118">
        <f t="shared" si="152"/>
        <v>-0.36699999999999999</v>
      </c>
      <c r="CM25" s="115">
        <f t="shared" si="47"/>
        <v>3.5253340928502128</v>
      </c>
      <c r="CN25" s="115">
        <f t="shared" si="48"/>
        <v>-2.0154179212259962</v>
      </c>
      <c r="CO25" s="115">
        <f t="shared" si="49"/>
        <v>1.3792087131398834</v>
      </c>
      <c r="CP25" s="115">
        <f t="shared" si="50"/>
        <v>1.2829288795169018</v>
      </c>
      <c r="CQ25" s="120">
        <f t="shared" si="51"/>
        <v>1.1667107368958076</v>
      </c>
      <c r="CR25" s="121">
        <f t="shared" si="52"/>
        <v>5.3387645011768097</v>
      </c>
      <c r="CS25" s="111">
        <f t="shared" si="53"/>
        <v>0.13931888544891641</v>
      </c>
      <c r="CT25" s="115">
        <f t="shared" si="54"/>
        <v>0.74379071997819324</v>
      </c>
      <c r="CU25" s="122" t="str">
        <f t="shared" si="55"/>
        <v>Tahlia White</v>
      </c>
      <c r="CV25" s="118">
        <f t="shared" si="56"/>
        <v>0.60499999999999998</v>
      </c>
      <c r="CW25" s="119">
        <f t="shared" ref="CW25:CX25" si="153">(5-$BY25)/4*CB$7+($BY25-1)/4*CB$8</f>
        <v>-0.43229843099950604</v>
      </c>
      <c r="CX25" s="119">
        <f t="shared" si="153"/>
        <v>-0.19021130963978267</v>
      </c>
      <c r="CY25" s="118">
        <f t="shared" ref="CY25:DG25" si="154">(5-$BM25)/4*CD$7+($BM25-1)/4*CD$8</f>
        <v>0.47699999999999998</v>
      </c>
      <c r="CZ25" s="118">
        <f t="shared" si="154"/>
        <v>0.47599999999999998</v>
      </c>
      <c r="DA25" s="118">
        <f t="shared" si="154"/>
        <v>-0.72010387980192736</v>
      </c>
      <c r="DB25" s="118">
        <f t="shared" si="154"/>
        <v>0.52031315549981971</v>
      </c>
      <c r="DC25" s="118">
        <f t="shared" si="154"/>
        <v>-1.1876784959028441E-2</v>
      </c>
      <c r="DD25" s="118">
        <f t="shared" si="154"/>
        <v>0</v>
      </c>
      <c r="DE25" s="118">
        <f t="shared" si="154"/>
        <v>0.23148565655717987</v>
      </c>
      <c r="DF25" s="118">
        <f t="shared" si="154"/>
        <v>0.43254707420590632</v>
      </c>
      <c r="DG25" s="118">
        <f t="shared" si="154"/>
        <v>-0.439</v>
      </c>
      <c r="DH25" s="115">
        <f t="shared" si="59"/>
        <v>3.7671833370423311</v>
      </c>
      <c r="DI25" s="115">
        <f t="shared" si="60"/>
        <v>-1.7514937340423997</v>
      </c>
      <c r="DJ25" s="115">
        <f t="shared" si="61"/>
        <v>1.0705386283981209</v>
      </c>
      <c r="DK25" s="115">
        <f t="shared" si="62"/>
        <v>-1.3833751278120388</v>
      </c>
      <c r="DL25" s="120">
        <f t="shared" si="63"/>
        <v>0.26258886404373205</v>
      </c>
      <c r="DM25" s="121">
        <f t="shared" si="64"/>
        <v>1.9654419676297454</v>
      </c>
      <c r="DN25" s="111">
        <f t="shared" si="65"/>
        <v>0.13931888544891641</v>
      </c>
      <c r="DO25" s="115">
        <f t="shared" si="66"/>
        <v>0.27382318434470138</v>
      </c>
      <c r="DP25" s="123" t="str">
        <f t="shared" si="67"/>
        <v>Tahlia White (1st)</v>
      </c>
      <c r="DQ25" s="124">
        <f t="shared" si="68"/>
        <v>2.8627574891343546</v>
      </c>
      <c r="DR25" s="124">
        <f t="shared" si="69"/>
        <v>3.8816459436480582</v>
      </c>
      <c r="DS25" s="125">
        <f t="shared" si="70"/>
        <v>117</v>
      </c>
      <c r="DT25" s="124">
        <f t="shared" si="71"/>
        <v>6.882352941176471</v>
      </c>
      <c r="DU25" s="124">
        <f t="shared" si="72"/>
        <v>0.91710606985145215</v>
      </c>
      <c r="DV25" s="124">
        <f t="shared" si="73"/>
        <v>0.1289661059443481</v>
      </c>
      <c r="DW25" s="124">
        <f t="shared" si="74"/>
        <v>0.78813996390710406</v>
      </c>
      <c r="DX25" s="124">
        <f t="shared" si="75"/>
        <v>0.1277701954901404</v>
      </c>
      <c r="DY25" s="126">
        <f t="shared" si="94"/>
        <v>0.40640796638797322</v>
      </c>
      <c r="DZ25" s="127">
        <f t="shared" si="76"/>
        <v>5.5714285714285712</v>
      </c>
      <c r="EA25" s="127">
        <f t="shared" si="77"/>
        <v>111</v>
      </c>
      <c r="EB25" s="127">
        <f t="shared" si="78"/>
        <v>-3.7750000000000004</v>
      </c>
      <c r="EC25" s="127">
        <f t="shared" si="79"/>
        <v>-1.3672087273130706</v>
      </c>
      <c r="ED25" s="29">
        <f t="shared" si="80"/>
        <v>-1.7716489719496109</v>
      </c>
      <c r="EE25" s="29">
        <f t="shared" si="81"/>
        <v>0.40444024463654027</v>
      </c>
    </row>
    <row r="26" spans="1:135" ht="14" x14ac:dyDescent="0.15">
      <c r="A26" s="105">
        <v>13</v>
      </c>
      <c r="B26" s="106" t="s">
        <v>153</v>
      </c>
      <c r="C26" s="106">
        <v>21</v>
      </c>
      <c r="D26" s="106">
        <v>21</v>
      </c>
      <c r="E26" s="106"/>
      <c r="F26" s="106">
        <v>347</v>
      </c>
      <c r="G26" s="106">
        <v>52</v>
      </c>
      <c r="H26" s="106">
        <v>77</v>
      </c>
      <c r="I26" s="106">
        <v>0.67500000000000004</v>
      </c>
      <c r="J26" s="106">
        <v>0</v>
      </c>
      <c r="K26" s="106">
        <v>1</v>
      </c>
      <c r="L26" s="106">
        <v>0</v>
      </c>
      <c r="M26" s="106">
        <v>52</v>
      </c>
      <c r="N26" s="106">
        <v>76</v>
      </c>
      <c r="O26" s="106">
        <v>0.68400000000000005</v>
      </c>
      <c r="P26" s="106"/>
      <c r="Q26" s="106">
        <v>9</v>
      </c>
      <c r="R26" s="106">
        <v>14</v>
      </c>
      <c r="S26" s="106">
        <v>0.64300000000000002</v>
      </c>
      <c r="T26" s="106">
        <v>26</v>
      </c>
      <c r="U26" s="106">
        <v>58</v>
      </c>
      <c r="V26" s="128">
        <v>84</v>
      </c>
      <c r="W26" s="106">
        <v>11</v>
      </c>
      <c r="X26" s="106">
        <v>19</v>
      </c>
      <c r="Y26" s="106">
        <v>54</v>
      </c>
      <c r="Z26" s="106">
        <v>16</v>
      </c>
      <c r="AA26" s="128">
        <v>46</v>
      </c>
      <c r="AB26" s="128">
        <v>113</v>
      </c>
      <c r="AC26" s="107">
        <f t="shared" si="3"/>
        <v>83.16</v>
      </c>
      <c r="AD26" s="108">
        <f t="shared" si="4"/>
        <v>1.3588263588263589</v>
      </c>
      <c r="AE26" s="4">
        <f t="shared" si="5"/>
        <v>107.46938117948123</v>
      </c>
      <c r="AF26" s="107">
        <f t="shared" si="6"/>
        <v>694.41309523809525</v>
      </c>
      <c r="AG26" s="109">
        <f t="shared" si="7"/>
        <v>51.752181179481234</v>
      </c>
      <c r="AH26" s="110">
        <f t="shared" si="8"/>
        <v>15.476289533772821</v>
      </c>
      <c r="AI26" s="110">
        <f t="shared" si="9"/>
        <v>11.088500566597007</v>
      </c>
      <c r="AJ26" s="110">
        <f t="shared" si="10"/>
        <v>2.0160910121085465</v>
      </c>
      <c r="AK26" s="110">
        <f t="shared" si="11"/>
        <v>0</v>
      </c>
      <c r="AL26" s="110">
        <f t="shared" si="12"/>
        <v>1.584071509513858</v>
      </c>
      <c r="AM26" s="110">
        <f t="shared" si="13"/>
        <v>2.3041040138383391</v>
      </c>
      <c r="AN26" s="110">
        <f t="shared" ref="AN26:AP26" si="155">T26/$AF26*100</f>
        <v>3.7441690224873008</v>
      </c>
      <c r="AO26" s="110">
        <f t="shared" si="155"/>
        <v>8.3523770501639785</v>
      </c>
      <c r="AP26" s="110">
        <f t="shared" si="155"/>
        <v>12.096546072651279</v>
      </c>
      <c r="AQ26" s="110">
        <f t="shared" ref="AQ26:AR26" si="156">X26/$AF26*100</f>
        <v>2.7361235164330275</v>
      </c>
      <c r="AR26" s="110">
        <f t="shared" si="156"/>
        <v>7.7763510467043941</v>
      </c>
      <c r="AS26" s="110">
        <f t="shared" si="16"/>
        <v>6.6242990397852237</v>
      </c>
      <c r="AT26" s="111">
        <f t="shared" si="17"/>
        <v>0.28512556030249259</v>
      </c>
      <c r="AU26" s="111">
        <f t="shared" si="18"/>
        <v>0.29666635679092679</v>
      </c>
      <c r="AV26" s="111">
        <f t="shared" si="19"/>
        <v>0.32552033301312833</v>
      </c>
      <c r="AW26" s="111">
        <f t="shared" si="20"/>
        <v>7.5203113043195102E-2</v>
      </c>
      <c r="AX26" s="111">
        <f t="shared" si="21"/>
        <v>1.405261690062285</v>
      </c>
      <c r="AY26" s="112">
        <f t="shared" si="22"/>
        <v>0.27592700360215261</v>
      </c>
      <c r="AZ26" s="113" t="str">
        <f t="shared" si="23"/>
        <v>C</v>
      </c>
      <c r="BA26" s="114">
        <f t="shared" si="24"/>
        <v>5</v>
      </c>
      <c r="BB26" s="115">
        <f t="shared" si="25"/>
        <v>6.2628332303417658</v>
      </c>
      <c r="BC26" s="115">
        <f t="shared" si="26"/>
        <v>6.1037862240014924</v>
      </c>
      <c r="BD26" s="115">
        <f t="shared" si="27"/>
        <v>5</v>
      </c>
      <c r="BE26" s="129">
        <f t="shared" si="84"/>
        <v>2.936925253767559</v>
      </c>
      <c r="BF26" s="115">
        <f t="shared" si="28"/>
        <v>6.1668609702339339</v>
      </c>
      <c r="BG26" s="115">
        <f t="shared" si="29"/>
        <v>5</v>
      </c>
      <c r="BH26" s="129">
        <f t="shared" si="85"/>
        <v>2.9849471975850728</v>
      </c>
      <c r="BI26" s="115">
        <f t="shared" si="30"/>
        <v>6.1819137726488611</v>
      </c>
      <c r="BJ26" s="115">
        <f t="shared" si="31"/>
        <v>5</v>
      </c>
      <c r="BK26" s="129">
        <f t="shared" si="86"/>
        <v>2.9964187307424361</v>
      </c>
      <c r="BL26" s="115">
        <f t="shared" si="32"/>
        <v>6.1854950419064245</v>
      </c>
      <c r="BM26" s="115">
        <f t="shared" si="33"/>
        <v>5</v>
      </c>
      <c r="BN26" s="117">
        <f t="shared" si="34"/>
        <v>3.1429830929351632</v>
      </c>
      <c r="BO26" s="115">
        <f t="shared" si="35"/>
        <v>3.2509197311045384</v>
      </c>
      <c r="BP26" s="115">
        <f t="shared" si="36"/>
        <v>3.2509197311045384</v>
      </c>
      <c r="BQ26" s="129">
        <f t="shared" si="87"/>
        <v>3.0119452703154703</v>
      </c>
      <c r="BR26" s="115">
        <f t="shared" si="37"/>
        <v>3.238974460789068</v>
      </c>
      <c r="BS26" s="115">
        <f t="shared" si="38"/>
        <v>3.238974460789068</v>
      </c>
      <c r="BT26" s="129">
        <f t="shared" si="88"/>
        <v>3.0002531862486488</v>
      </c>
      <c r="BU26" s="115">
        <f t="shared" si="39"/>
        <v>3.2387212745404192</v>
      </c>
      <c r="BV26" s="115">
        <f t="shared" si="40"/>
        <v>3.2387212745404192</v>
      </c>
      <c r="BW26" s="129">
        <f t="shared" si="89"/>
        <v>3.0000053664148916</v>
      </c>
      <c r="BX26" s="115">
        <f t="shared" si="41"/>
        <v>3.2387159081255277</v>
      </c>
      <c r="BY26" s="115">
        <f t="shared" si="42"/>
        <v>3.2387159081255277</v>
      </c>
      <c r="BZ26" s="57" t="str">
        <f t="shared" si="43"/>
        <v>Sara Hamson</v>
      </c>
      <c r="CA26" s="118">
        <f t="shared" si="44"/>
        <v>0.86</v>
      </c>
      <c r="CB26" s="119">
        <f t="shared" ref="CB26:CC26" si="157">(5-$BY26)/4*CB$3+($BY26-1)/4*CB$4</f>
        <v>-0.68312937494690407</v>
      </c>
      <c r="CC26" s="119">
        <f t="shared" si="157"/>
        <v>-0.30057692497663779</v>
      </c>
      <c r="CD26" s="118">
        <f t="shared" ref="CD26:CL26" si="158">(5-$BM26)/4*CD$3+($BM26-1)/4*CD$4</f>
        <v>0.38900000000000001</v>
      </c>
      <c r="CE26" s="118">
        <f t="shared" si="158"/>
        <v>1.034</v>
      </c>
      <c r="CF26" s="118">
        <f t="shared" si="158"/>
        <v>-0.96399999999999997</v>
      </c>
      <c r="CG26" s="118">
        <f t="shared" si="158"/>
        <v>0.18099999999999999</v>
      </c>
      <c r="CH26" s="118">
        <f t="shared" si="158"/>
        <v>0.18099999999999999</v>
      </c>
      <c r="CI26" s="118">
        <f t="shared" si="158"/>
        <v>0</v>
      </c>
      <c r="CJ26" s="118">
        <f t="shared" si="158"/>
        <v>1.008</v>
      </c>
      <c r="CK26" s="118">
        <f t="shared" si="158"/>
        <v>0.70299999999999996</v>
      </c>
      <c r="CL26" s="118">
        <f t="shared" si="158"/>
        <v>-0.36699999999999999</v>
      </c>
      <c r="CM26" s="115">
        <f t="shared" si="47"/>
        <v>5.1287381009941955</v>
      </c>
      <c r="CN26" s="115">
        <f t="shared" si="48"/>
        <v>-0.58322632850282963</v>
      </c>
      <c r="CO26" s="115">
        <f t="shared" si="49"/>
        <v>2.1894748391498817</v>
      </c>
      <c r="CP26" s="115">
        <f t="shared" si="50"/>
        <v>5.7936695427965033</v>
      </c>
      <c r="CQ26" s="120">
        <f t="shared" si="51"/>
        <v>0.3310989645701069</v>
      </c>
      <c r="CR26" s="121">
        <f t="shared" si="52"/>
        <v>12.859755119007858</v>
      </c>
      <c r="CS26" s="111">
        <f t="shared" si="53"/>
        <v>0.41319361752798289</v>
      </c>
      <c r="CT26" s="115">
        <f t="shared" si="54"/>
        <v>5.313568738146853</v>
      </c>
      <c r="CU26" s="122" t="str">
        <f t="shared" si="55"/>
        <v>Sara Hamson</v>
      </c>
      <c r="CV26" s="118">
        <f t="shared" si="56"/>
        <v>0.60499999999999998</v>
      </c>
      <c r="CW26" s="119">
        <f t="shared" ref="CW26:CX26" si="159">(5-$BY26)/4*CB$7+($BY26-1)/4*CB$8</f>
        <v>-0.40947441473845625</v>
      </c>
      <c r="CX26" s="119">
        <f t="shared" si="159"/>
        <v>-0.18016874248492076</v>
      </c>
      <c r="CY26" s="118">
        <f t="shared" ref="CY26:DG26" si="160">(5-$BM26)/4*CD$7+($BM26-1)/4*CD$8</f>
        <v>0.47699999999999998</v>
      </c>
      <c r="CZ26" s="118">
        <f t="shared" si="160"/>
        <v>0.47599999999999998</v>
      </c>
      <c r="DA26" s="118">
        <f t="shared" si="160"/>
        <v>-0.88200000000000001</v>
      </c>
      <c r="DB26" s="118">
        <f t="shared" si="160"/>
        <v>0.42199999999999999</v>
      </c>
      <c r="DC26" s="118">
        <f t="shared" si="160"/>
        <v>0.10299999999999999</v>
      </c>
      <c r="DD26" s="118">
        <f t="shared" si="160"/>
        <v>0</v>
      </c>
      <c r="DE26" s="118">
        <f t="shared" si="160"/>
        <v>0.29399999999999998</v>
      </c>
      <c r="DF26" s="118">
        <f t="shared" si="160"/>
        <v>9.7000000000000003E-2</v>
      </c>
      <c r="DG26" s="118">
        <f t="shared" si="160"/>
        <v>-0.439</v>
      </c>
      <c r="DH26" s="115">
        <f t="shared" si="59"/>
        <v>4.4594613057114572</v>
      </c>
      <c r="DI26" s="115">
        <f t="shared" si="60"/>
        <v>-1.2782017016768188</v>
      </c>
      <c r="DJ26" s="115">
        <f t="shared" si="61"/>
        <v>2.4403341636565306</v>
      </c>
      <c r="DK26" s="115">
        <f t="shared" si="62"/>
        <v>-1.3493409131040768</v>
      </c>
      <c r="DL26" s="120">
        <f t="shared" si="63"/>
        <v>0.10264784049397691</v>
      </c>
      <c r="DM26" s="121">
        <f t="shared" si="64"/>
        <v>4.3749006950810685</v>
      </c>
      <c r="DN26" s="111">
        <f t="shared" si="65"/>
        <v>0.41319361752798289</v>
      </c>
      <c r="DO26" s="115">
        <f t="shared" si="66"/>
        <v>1.8076810445262335</v>
      </c>
      <c r="DP26" s="123" t="str">
        <f t="shared" si="67"/>
        <v>Sara Hamson (4th)</v>
      </c>
      <c r="DQ26" s="124">
        <f t="shared" si="68"/>
        <v>5</v>
      </c>
      <c r="DR26" s="124">
        <f t="shared" si="69"/>
        <v>3.2387159081255277</v>
      </c>
      <c r="DS26" s="125">
        <f t="shared" si="70"/>
        <v>347</v>
      </c>
      <c r="DT26" s="124">
        <f t="shared" si="71"/>
        <v>16.523809523809526</v>
      </c>
      <c r="DU26" s="124">
        <f t="shared" si="72"/>
        <v>8.4380966876824992</v>
      </c>
      <c r="DV26" s="124">
        <f t="shared" si="73"/>
        <v>2.5384248333956712</v>
      </c>
      <c r="DW26" s="124">
        <f t="shared" si="74"/>
        <v>5.8996718542868276</v>
      </c>
      <c r="DX26" s="124">
        <f t="shared" si="75"/>
        <v>3.486567695434422</v>
      </c>
      <c r="DY26" s="126">
        <f t="shared" si="94"/>
        <v>4.3129549304903874</v>
      </c>
      <c r="DZ26" s="127">
        <f t="shared" si="76"/>
        <v>13.88</v>
      </c>
      <c r="EA26" s="127">
        <f t="shared" si="77"/>
        <v>34.333333333333336</v>
      </c>
      <c r="EB26" s="127">
        <f t="shared" si="78"/>
        <v>-2.3210000000000002</v>
      </c>
      <c r="EC26" s="127">
        <f t="shared" si="79"/>
        <v>7.4694017935991983</v>
      </c>
      <c r="ED26" s="29">
        <f t="shared" si="80"/>
        <v>2.1009066884308512</v>
      </c>
      <c r="EE26" s="29">
        <f t="shared" si="81"/>
        <v>5.3684951051683472</v>
      </c>
    </row>
    <row r="27" spans="1:135" ht="14" x14ac:dyDescent="0.15">
      <c r="A27" s="105">
        <v>14</v>
      </c>
      <c r="B27" s="106" t="s">
        <v>154</v>
      </c>
      <c r="C27" s="106">
        <v>21</v>
      </c>
      <c r="D27" s="106">
        <v>4</v>
      </c>
      <c r="E27" s="106"/>
      <c r="F27" s="106">
        <v>9</v>
      </c>
      <c r="G27" s="106">
        <v>0</v>
      </c>
      <c r="H27" s="106">
        <v>2</v>
      </c>
      <c r="I27" s="106">
        <v>0</v>
      </c>
      <c r="J27" s="106">
        <v>0</v>
      </c>
      <c r="K27" s="106">
        <v>1</v>
      </c>
      <c r="L27" s="106">
        <v>0</v>
      </c>
      <c r="M27" s="106">
        <v>0</v>
      </c>
      <c r="N27" s="106">
        <v>1</v>
      </c>
      <c r="O27" s="106">
        <v>0</v>
      </c>
      <c r="P27" s="106"/>
      <c r="Q27" s="106">
        <v>0</v>
      </c>
      <c r="R27" s="106">
        <v>0</v>
      </c>
      <c r="S27" s="106"/>
      <c r="T27" s="106">
        <v>0</v>
      </c>
      <c r="U27" s="106">
        <v>2</v>
      </c>
      <c r="V27" s="128">
        <v>2</v>
      </c>
      <c r="W27" s="106">
        <v>3</v>
      </c>
      <c r="X27" s="106">
        <v>1</v>
      </c>
      <c r="Y27" s="106">
        <v>0</v>
      </c>
      <c r="Z27" s="106">
        <v>0</v>
      </c>
      <c r="AA27" s="128">
        <v>0</v>
      </c>
      <c r="AB27" s="128">
        <v>0</v>
      </c>
      <c r="AC27" s="107">
        <f t="shared" si="3"/>
        <v>2</v>
      </c>
      <c r="AD27" s="108">
        <f t="shared" si="4"/>
        <v>0</v>
      </c>
      <c r="AE27" s="4">
        <f t="shared" si="5"/>
        <v>-0.13301151564499225</v>
      </c>
      <c r="AF27" s="107">
        <f t="shared" si="6"/>
        <v>18.010714285714286</v>
      </c>
      <c r="AG27" s="109">
        <f t="shared" si="7"/>
        <v>-1.4730115156449921</v>
      </c>
      <c r="AH27" s="110">
        <f t="shared" si="8"/>
        <v>-0.7385132734601989</v>
      </c>
      <c r="AI27" s="110">
        <f t="shared" si="9"/>
        <v>11.104501288915328</v>
      </c>
      <c r="AJ27" s="110">
        <f t="shared" si="10"/>
        <v>0</v>
      </c>
      <c r="AK27" s="110">
        <f t="shared" si="11"/>
        <v>0</v>
      </c>
      <c r="AL27" s="110">
        <f t="shared" si="12"/>
        <v>16.656751933372995</v>
      </c>
      <c r="AM27" s="110">
        <f t="shared" si="13"/>
        <v>0</v>
      </c>
      <c r="AN27" s="110">
        <f t="shared" ref="AN27:AP27" si="161">T27/$AF27*100</f>
        <v>0</v>
      </c>
      <c r="AO27" s="110">
        <f t="shared" si="161"/>
        <v>11.104501288915328</v>
      </c>
      <c r="AP27" s="110">
        <f t="shared" si="161"/>
        <v>11.104501288915328</v>
      </c>
      <c r="AQ27" s="110">
        <f t="shared" ref="AQ27:AR27" si="162">X27/$AF27*100</f>
        <v>5.552250644457664</v>
      </c>
      <c r="AR27" s="110">
        <f t="shared" si="162"/>
        <v>0</v>
      </c>
      <c r="AS27" s="110">
        <f t="shared" si="16"/>
        <v>0</v>
      </c>
      <c r="AT27" s="111">
        <f t="shared" si="17"/>
        <v>0.26174224715599187</v>
      </c>
      <c r="AU27" s="111">
        <f t="shared" si="18"/>
        <v>0.60200716845878133</v>
      </c>
      <c r="AV27" s="111">
        <f t="shared" si="19"/>
        <v>0</v>
      </c>
      <c r="AW27" s="111">
        <f t="shared" si="20"/>
        <v>0.79077212806026365</v>
      </c>
      <c r="AX27" s="111">
        <f t="shared" si="21"/>
        <v>0</v>
      </c>
      <c r="AY27" s="112">
        <f t="shared" si="22"/>
        <v>-0.30280194025641433</v>
      </c>
      <c r="AZ27" s="113" t="str">
        <f t="shared" si="23"/>
        <v>SF</v>
      </c>
      <c r="BA27" s="114">
        <f t="shared" si="24"/>
        <v>3</v>
      </c>
      <c r="BB27" s="115">
        <f t="shared" si="25"/>
        <v>0.10537775791000037</v>
      </c>
      <c r="BC27" s="115">
        <f t="shared" si="26"/>
        <v>2.5584474545964406</v>
      </c>
      <c r="BD27" s="115">
        <f t="shared" si="27"/>
        <v>2.5584474545964406</v>
      </c>
      <c r="BE27" s="129">
        <f t="shared" si="84"/>
        <v>2.936925253767559</v>
      </c>
      <c r="BF27" s="115">
        <f t="shared" si="28"/>
        <v>2.6215222008288817</v>
      </c>
      <c r="BG27" s="115">
        <f t="shared" si="29"/>
        <v>2.6215222008288817</v>
      </c>
      <c r="BH27" s="129">
        <f t="shared" si="85"/>
        <v>2.9849471975850728</v>
      </c>
      <c r="BI27" s="115">
        <f t="shared" si="30"/>
        <v>2.6365750032438089</v>
      </c>
      <c r="BJ27" s="115">
        <f t="shared" si="31"/>
        <v>2.6365750032438089</v>
      </c>
      <c r="BK27" s="129">
        <f t="shared" si="86"/>
        <v>2.9964187307424361</v>
      </c>
      <c r="BL27" s="115">
        <f t="shared" si="32"/>
        <v>2.6401562725013727</v>
      </c>
      <c r="BM27" s="115">
        <f t="shared" si="33"/>
        <v>2.6401562725013727</v>
      </c>
      <c r="BN27" s="117">
        <f t="shared" si="34"/>
        <v>3.3351778920197823</v>
      </c>
      <c r="BO27" s="115">
        <f t="shared" si="35"/>
        <v>3.8985864581047123</v>
      </c>
      <c r="BP27" s="115">
        <f t="shared" si="36"/>
        <v>3.8985864581047123</v>
      </c>
      <c r="BQ27" s="129">
        <f t="shared" si="87"/>
        <v>3.0119452703154703</v>
      </c>
      <c r="BR27" s="115">
        <f t="shared" si="37"/>
        <v>3.8866411877892419</v>
      </c>
      <c r="BS27" s="115">
        <f t="shared" si="38"/>
        <v>3.8866411877892419</v>
      </c>
      <c r="BT27" s="129">
        <f t="shared" si="88"/>
        <v>3.0002531862486488</v>
      </c>
      <c r="BU27" s="115">
        <f t="shared" si="39"/>
        <v>3.8863880015405932</v>
      </c>
      <c r="BV27" s="115">
        <f t="shared" si="40"/>
        <v>3.8863880015405932</v>
      </c>
      <c r="BW27" s="129">
        <f t="shared" si="89"/>
        <v>3.0000053664148916</v>
      </c>
      <c r="BX27" s="115">
        <f t="shared" si="41"/>
        <v>3.8863826351257016</v>
      </c>
      <c r="BY27" s="115">
        <f t="shared" si="42"/>
        <v>3.8863826351257016</v>
      </c>
      <c r="BZ27" s="57" t="str">
        <f t="shared" si="43"/>
        <v>Signe Glantz</v>
      </c>
      <c r="CA27" s="118">
        <f t="shared" si="44"/>
        <v>0.8600000000000001</v>
      </c>
      <c r="CB27" s="119">
        <f t="shared" ref="CB27:CC27" si="163">(5-$BY27)/4*CB$3+($BY27-1)/4*CB$4</f>
        <v>-0.71875104493191355</v>
      </c>
      <c r="CC27" s="119">
        <f t="shared" si="163"/>
        <v>-0.31625045977004201</v>
      </c>
      <c r="CD27" s="118">
        <f t="shared" ref="CD27:CL27" si="164">(5-$BM27)/4*CD$3+($BM27-1)/4*CD$4</f>
        <v>0.38900000000000001</v>
      </c>
      <c r="CE27" s="118">
        <f t="shared" si="164"/>
        <v>0.76615773692890576</v>
      </c>
      <c r="CF27" s="118">
        <f t="shared" si="164"/>
        <v>-0.96399999999999997</v>
      </c>
      <c r="CG27" s="118">
        <f t="shared" si="164"/>
        <v>0.43586312256985171</v>
      </c>
      <c r="CH27" s="118">
        <f t="shared" si="164"/>
        <v>0.14265253942814732</v>
      </c>
      <c r="CI27" s="118">
        <f t="shared" si="164"/>
        <v>0</v>
      </c>
      <c r="CJ27" s="118">
        <f t="shared" si="164"/>
        <v>1.2209758964067512</v>
      </c>
      <c r="CK27" s="118">
        <f t="shared" si="164"/>
        <v>1.0711356214897858</v>
      </c>
      <c r="CL27" s="118">
        <f t="shared" si="164"/>
        <v>-0.36699999999999999</v>
      </c>
      <c r="CM27" s="115">
        <f t="shared" si="47"/>
        <v>-8.6164933200314451</v>
      </c>
      <c r="CN27" s="115">
        <f t="shared" si="48"/>
        <v>12.761699365859229</v>
      </c>
      <c r="CO27" s="115">
        <f t="shared" si="49"/>
        <v>1.5840853079469066</v>
      </c>
      <c r="CP27" s="115">
        <f t="shared" si="50"/>
        <v>6.7791642076916583</v>
      </c>
      <c r="CQ27" s="120">
        <f t="shared" si="51"/>
        <v>1.0822366303724096</v>
      </c>
      <c r="CR27" s="121">
        <f t="shared" si="52"/>
        <v>13.590692191838759</v>
      </c>
      <c r="CS27" s="111">
        <f t="shared" si="53"/>
        <v>1.0716837342224339E-2</v>
      </c>
      <c r="CT27" s="115">
        <f t="shared" si="54"/>
        <v>0.14564923758817436</v>
      </c>
      <c r="CU27" s="122" t="str">
        <f t="shared" si="55"/>
        <v>Signe Glantz</v>
      </c>
      <c r="CV27" s="118">
        <f t="shared" si="56"/>
        <v>0.60499999999999998</v>
      </c>
      <c r="CW27" s="119">
        <f t="shared" ref="CW27:CX27" si="165">(5-$BY27)/4*CB$7+($BY27-1)/4*CB$8</f>
        <v>-0.43246658354696244</v>
      </c>
      <c r="CX27" s="119">
        <f t="shared" si="165"/>
        <v>-0.19028529676066347</v>
      </c>
      <c r="CY27" s="118">
        <f t="shared" ref="CY27:DG27" si="166">(5-$BM27)/4*CD$7+($BM27-1)/4*CD$8</f>
        <v>0.47699999999999998</v>
      </c>
      <c r="CZ27" s="118">
        <f t="shared" si="166"/>
        <v>0.47599999999999998</v>
      </c>
      <c r="DA27" s="118">
        <f t="shared" si="166"/>
        <v>-0.7032418376419789</v>
      </c>
      <c r="DB27" s="118">
        <f t="shared" si="166"/>
        <v>0.53055281146493682</v>
      </c>
      <c r="DC27" s="118">
        <f t="shared" si="166"/>
        <v>-2.3841600353051218E-2</v>
      </c>
      <c r="DD27" s="118">
        <f t="shared" si="166"/>
        <v>0</v>
      </c>
      <c r="DE27" s="118">
        <f t="shared" si="166"/>
        <v>0.22497457097066514</v>
      </c>
      <c r="DF27" s="118">
        <f t="shared" si="166"/>
        <v>0.46749546521728447</v>
      </c>
      <c r="DG27" s="118">
        <f t="shared" si="166"/>
        <v>-0.43899999999999995</v>
      </c>
      <c r="DH27" s="115">
        <f t="shared" si="59"/>
        <v>-5.2491262648534729</v>
      </c>
      <c r="DI27" s="115">
        <f t="shared" si="60"/>
        <v>7.928613920285545</v>
      </c>
      <c r="DJ27" s="115">
        <f t="shared" si="61"/>
        <v>-0.26474908185026141</v>
      </c>
      <c r="DK27" s="115">
        <f t="shared" si="62"/>
        <v>1.2491152066584621</v>
      </c>
      <c r="DL27" s="120">
        <f t="shared" si="63"/>
        <v>7.5637208457717153E-2</v>
      </c>
      <c r="DM27" s="121">
        <f t="shared" si="64"/>
        <v>3.7394909886979901</v>
      </c>
      <c r="DN27" s="111">
        <f t="shared" si="65"/>
        <v>1.0716837342224339E-2</v>
      </c>
      <c r="DO27" s="115">
        <f t="shared" si="66"/>
        <v>4.0075516668590036E-2</v>
      </c>
      <c r="DP27" s="123" t="str">
        <f t="shared" si="67"/>
        <v>Signe Glantz (3rd)</v>
      </c>
      <c r="DQ27" s="124">
        <f t="shared" si="68"/>
        <v>2.6401562725013727</v>
      </c>
      <c r="DR27" s="124">
        <f t="shared" si="69"/>
        <v>3.8863826351257016</v>
      </c>
      <c r="DS27" s="125">
        <f t="shared" si="70"/>
        <v>9</v>
      </c>
      <c r="DT27" s="124">
        <f t="shared" si="71"/>
        <v>2.25</v>
      </c>
      <c r="DU27" s="124">
        <f t="shared" si="72"/>
        <v>9.1690337605134005</v>
      </c>
      <c r="DV27" s="124">
        <f t="shared" si="73"/>
        <v>1.9030151270125928</v>
      </c>
      <c r="DW27" s="124">
        <f t="shared" si="74"/>
        <v>7.2660186335008081</v>
      </c>
      <c r="DX27" s="124">
        <f t="shared" si="75"/>
        <v>9.8263043396785668E-2</v>
      </c>
      <c r="DY27" s="126">
        <f t="shared" si="94"/>
        <v>0.11969671808123435</v>
      </c>
      <c r="DZ27" s="127">
        <f t="shared" si="76"/>
        <v>1.125</v>
      </c>
      <c r="EA27" s="127">
        <f t="shared" si="77"/>
        <v>147</v>
      </c>
      <c r="EB27" s="127">
        <f t="shared" si="78"/>
        <v>-4.5531249999999996</v>
      </c>
      <c r="EC27" s="127">
        <f t="shared" si="79"/>
        <v>-3.7614619945857655</v>
      </c>
      <c r="ED27" s="29">
        <f t="shared" si="80"/>
        <v>-4.1806553772877342</v>
      </c>
      <c r="EE27" s="29">
        <f t="shared" si="81"/>
        <v>0.41919338270196871</v>
      </c>
    </row>
    <row r="28" spans="1:135" ht="14" x14ac:dyDescent="0.15">
      <c r="A28" s="105">
        <v>15</v>
      </c>
      <c r="B28" s="106" t="s">
        <v>155</v>
      </c>
      <c r="C28" s="106">
        <v>21</v>
      </c>
      <c r="D28" s="106">
        <v>14</v>
      </c>
      <c r="E28" s="106"/>
      <c r="F28" s="106">
        <v>52</v>
      </c>
      <c r="G28" s="106">
        <v>5</v>
      </c>
      <c r="H28" s="106">
        <v>18</v>
      </c>
      <c r="I28" s="106">
        <v>0.27800000000000002</v>
      </c>
      <c r="J28" s="106">
        <v>1</v>
      </c>
      <c r="K28" s="106">
        <v>6</v>
      </c>
      <c r="L28" s="106">
        <v>0.16700000000000001</v>
      </c>
      <c r="M28" s="106">
        <v>4</v>
      </c>
      <c r="N28" s="106">
        <v>12</v>
      </c>
      <c r="O28" s="106">
        <v>0.33300000000000002</v>
      </c>
      <c r="P28" s="106"/>
      <c r="Q28" s="106">
        <v>0</v>
      </c>
      <c r="R28" s="106">
        <v>0</v>
      </c>
      <c r="S28" s="106"/>
      <c r="T28" s="106">
        <v>1</v>
      </c>
      <c r="U28" s="106">
        <v>19</v>
      </c>
      <c r="V28" s="128">
        <v>20</v>
      </c>
      <c r="W28" s="106">
        <v>2</v>
      </c>
      <c r="X28" s="106">
        <v>1</v>
      </c>
      <c r="Y28" s="106">
        <v>0</v>
      </c>
      <c r="Z28" s="106">
        <v>7</v>
      </c>
      <c r="AA28" s="128">
        <v>6</v>
      </c>
      <c r="AB28" s="128">
        <v>11</v>
      </c>
      <c r="AC28" s="107">
        <f t="shared" si="3"/>
        <v>18</v>
      </c>
      <c r="AD28" s="108">
        <f t="shared" si="4"/>
        <v>0.61111111111111116</v>
      </c>
      <c r="AE28" s="4">
        <f t="shared" si="5"/>
        <v>9.8028963591950706</v>
      </c>
      <c r="AF28" s="107">
        <f t="shared" si="6"/>
        <v>104.06190476190477</v>
      </c>
      <c r="AG28" s="109">
        <f t="shared" si="7"/>
        <v>-2.2571036408049281</v>
      </c>
      <c r="AH28" s="110">
        <f t="shared" si="8"/>
        <v>9.4202545894429353</v>
      </c>
      <c r="AI28" s="110">
        <f t="shared" si="9"/>
        <v>17.297396238502721</v>
      </c>
      <c r="AJ28" s="110">
        <f t="shared" si="10"/>
        <v>0</v>
      </c>
      <c r="AK28" s="110">
        <f t="shared" si="11"/>
        <v>0.96096645769459565</v>
      </c>
      <c r="AL28" s="110">
        <f t="shared" si="12"/>
        <v>1.9219329153891913</v>
      </c>
      <c r="AM28" s="110">
        <f t="shared" si="13"/>
        <v>6.7267652038621701</v>
      </c>
      <c r="AN28" s="110">
        <f t="shared" ref="AN28:AP28" si="167">T28/$AF28*100</f>
        <v>0.96096645769459565</v>
      </c>
      <c r="AO28" s="110">
        <f t="shared" si="167"/>
        <v>18.258362696197317</v>
      </c>
      <c r="AP28" s="110">
        <f t="shared" si="167"/>
        <v>19.219329153891913</v>
      </c>
      <c r="AQ28" s="110">
        <f t="shared" ref="AQ28:AR28" si="168">X28/$AF28*100</f>
        <v>0.96096645769459565</v>
      </c>
      <c r="AR28" s="110">
        <f t="shared" si="168"/>
        <v>0</v>
      </c>
      <c r="AS28" s="110">
        <f t="shared" si="16"/>
        <v>5.7657987461675742</v>
      </c>
      <c r="AT28" s="111">
        <f t="shared" si="17"/>
        <v>0.45301542776998593</v>
      </c>
      <c r="AU28" s="111">
        <f t="shared" si="18"/>
        <v>0.10419354838709677</v>
      </c>
      <c r="AV28" s="111">
        <f t="shared" si="19"/>
        <v>0.28333333333333333</v>
      </c>
      <c r="AW28" s="111">
        <f t="shared" si="20"/>
        <v>9.1242937853107345E-2</v>
      </c>
      <c r="AX28" s="111">
        <f t="shared" si="21"/>
        <v>0</v>
      </c>
      <c r="AY28" s="112">
        <f t="shared" si="22"/>
        <v>-8.0305109514505535E-2</v>
      </c>
      <c r="AZ28" s="113" t="str">
        <f t="shared" si="23"/>
        <v>PF</v>
      </c>
      <c r="BA28" s="114">
        <f t="shared" si="24"/>
        <v>4</v>
      </c>
      <c r="BB28" s="115">
        <f t="shared" si="25"/>
        <v>5.7555434552182625</v>
      </c>
      <c r="BC28" s="115">
        <f t="shared" si="26"/>
        <v>4.8949829379544081</v>
      </c>
      <c r="BD28" s="115">
        <f t="shared" si="27"/>
        <v>4.8949829379544081</v>
      </c>
      <c r="BE28" s="129">
        <f t="shared" si="84"/>
        <v>2.936925253767559</v>
      </c>
      <c r="BF28" s="115">
        <f t="shared" si="28"/>
        <v>4.9580576841868496</v>
      </c>
      <c r="BG28" s="115">
        <f t="shared" si="29"/>
        <v>4.9580576841868496</v>
      </c>
      <c r="BH28" s="129">
        <f t="shared" si="85"/>
        <v>2.9849471975850728</v>
      </c>
      <c r="BI28" s="115">
        <f t="shared" si="30"/>
        <v>4.9731104866017768</v>
      </c>
      <c r="BJ28" s="115">
        <f t="shared" si="31"/>
        <v>4.9731104866017768</v>
      </c>
      <c r="BK28" s="129">
        <f t="shared" si="86"/>
        <v>2.9964187307424361</v>
      </c>
      <c r="BL28" s="115">
        <f t="shared" si="32"/>
        <v>4.9766917558593402</v>
      </c>
      <c r="BM28" s="115">
        <f t="shared" si="33"/>
        <v>4.9766917558593402</v>
      </c>
      <c r="BN28" s="117">
        <f t="shared" si="34"/>
        <v>6.0801357901576898</v>
      </c>
      <c r="BO28" s="115">
        <f t="shared" si="35"/>
        <v>5.0604613832176462</v>
      </c>
      <c r="BP28" s="115">
        <f t="shared" si="36"/>
        <v>5</v>
      </c>
      <c r="BQ28" s="129">
        <f t="shared" si="87"/>
        <v>3.0119452703154703</v>
      </c>
      <c r="BR28" s="115">
        <f t="shared" si="37"/>
        <v>5.0485161129021758</v>
      </c>
      <c r="BS28" s="115">
        <f t="shared" si="38"/>
        <v>5</v>
      </c>
      <c r="BT28" s="129">
        <f t="shared" si="88"/>
        <v>3.0002531862486488</v>
      </c>
      <c r="BU28" s="115">
        <f t="shared" si="39"/>
        <v>5.0482629266535266</v>
      </c>
      <c r="BV28" s="115">
        <f t="shared" si="40"/>
        <v>5</v>
      </c>
      <c r="BW28" s="129">
        <f t="shared" si="89"/>
        <v>3.0000053664148916</v>
      </c>
      <c r="BX28" s="115">
        <f t="shared" si="41"/>
        <v>5.0482575602386355</v>
      </c>
      <c r="BY28" s="115">
        <f t="shared" si="42"/>
        <v>5</v>
      </c>
      <c r="BZ28" s="57" t="str">
        <f t="shared" si="43"/>
        <v>Kyra Beckman</v>
      </c>
      <c r="CA28" s="118">
        <f t="shared" si="44"/>
        <v>0.86</v>
      </c>
      <c r="CB28" s="119">
        <f t="shared" ref="CB28:CC28" si="169">(5-$BY28)/4*CB$3+($BY28-1)/4*CB$4</f>
        <v>-0.78</v>
      </c>
      <c r="CC28" s="119">
        <f t="shared" si="169"/>
        <v>-0.34320000000000001</v>
      </c>
      <c r="CD28" s="118">
        <f t="shared" ref="CD28:CL28" si="170">(5-$BM28)/4*CD$3+($BM28-1)/4*CD$4</f>
        <v>0.38900000000000001</v>
      </c>
      <c r="CE28" s="118">
        <f t="shared" si="170"/>
        <v>1.0313545142900351</v>
      </c>
      <c r="CF28" s="118">
        <f t="shared" si="170"/>
        <v>-0.96399999999999997</v>
      </c>
      <c r="CG28" s="118">
        <f t="shared" si="170"/>
        <v>0.18351729036719125</v>
      </c>
      <c r="CH28" s="118">
        <f t="shared" si="170"/>
        <v>0.18062124103271426</v>
      </c>
      <c r="CI28" s="118">
        <f t="shared" si="170"/>
        <v>0</v>
      </c>
      <c r="CJ28" s="118">
        <f t="shared" si="170"/>
        <v>1.0101035690336946</v>
      </c>
      <c r="CK28" s="118">
        <f t="shared" si="170"/>
        <v>0.70663608608594297</v>
      </c>
      <c r="CL28" s="118">
        <f t="shared" si="170"/>
        <v>-0.36699999999999999</v>
      </c>
      <c r="CM28" s="115">
        <f t="shared" si="47"/>
        <v>-5.0167341670680008</v>
      </c>
      <c r="CN28" s="115">
        <f t="shared" si="48"/>
        <v>-4.5024074680738808</v>
      </c>
      <c r="CO28" s="115">
        <f t="shared" si="49"/>
        <v>3.4742020898624446</v>
      </c>
      <c r="CP28" s="115">
        <f t="shared" si="50"/>
        <v>-1.1453724912045216</v>
      </c>
      <c r="CQ28" s="120">
        <f t="shared" si="51"/>
        <v>2.774</v>
      </c>
      <c r="CR28" s="121">
        <f t="shared" si="52"/>
        <v>-4.4163120364839585</v>
      </c>
      <c r="CS28" s="111">
        <f t="shared" si="53"/>
        <v>6.1919504643962849E-2</v>
      </c>
      <c r="CT28" s="115">
        <f t="shared" si="54"/>
        <v>-0.2734558536522575</v>
      </c>
      <c r="CU28" s="122" t="str">
        <f t="shared" si="55"/>
        <v>Kyra Beckman</v>
      </c>
      <c r="CV28" s="118">
        <f t="shared" si="56"/>
        <v>0.60499999999999998</v>
      </c>
      <c r="CW28" s="119">
        <f t="shared" ref="CW28:CX28" si="171">(5-$BY28)/4*CB$7+($BY28-1)/4*CB$8</f>
        <v>-0.47199999999999998</v>
      </c>
      <c r="CX28" s="119">
        <f t="shared" si="171"/>
        <v>-0.20768</v>
      </c>
      <c r="CY28" s="118">
        <f t="shared" ref="CY28:DG28" si="172">(5-$BM28)/4*CD$7+($BM28-1)/4*CD$8</f>
        <v>0.47699999999999998</v>
      </c>
      <c r="CZ28" s="118">
        <f t="shared" si="172"/>
        <v>0.47599999999999998</v>
      </c>
      <c r="DA28" s="118">
        <f t="shared" si="172"/>
        <v>-0.88023440050634505</v>
      </c>
      <c r="DB28" s="118">
        <f t="shared" si="172"/>
        <v>0.42307217923047036</v>
      </c>
      <c r="DC28" s="118">
        <f t="shared" si="172"/>
        <v>0.10174718187743953</v>
      </c>
      <c r="DD28" s="118">
        <f t="shared" si="172"/>
        <v>0</v>
      </c>
      <c r="DE28" s="118">
        <f t="shared" si="172"/>
        <v>0.29331823385888567</v>
      </c>
      <c r="DF28" s="118">
        <f t="shared" si="172"/>
        <v>0.10065939433008358</v>
      </c>
      <c r="DG28" s="118">
        <f t="shared" si="172"/>
        <v>-0.439</v>
      </c>
      <c r="DH28" s="115">
        <f t="shared" si="59"/>
        <v>-2.0067359976399852</v>
      </c>
      <c r="DI28" s="115">
        <f t="shared" si="60"/>
        <v>-5.0062900688433043</v>
      </c>
      <c r="DJ28" s="115">
        <f t="shared" si="61"/>
        <v>2.2642951234584836</v>
      </c>
      <c r="DK28" s="115">
        <f t="shared" si="62"/>
        <v>-2.2493166653989567</v>
      </c>
      <c r="DL28" s="120">
        <f t="shared" si="63"/>
        <v>0.86</v>
      </c>
      <c r="DM28" s="121">
        <f t="shared" si="64"/>
        <v>-6.1380476084237632</v>
      </c>
      <c r="DN28" s="111">
        <f t="shared" si="65"/>
        <v>6.1919504643962849E-2</v>
      </c>
      <c r="DO28" s="115">
        <f t="shared" si="66"/>
        <v>-0.38006486739466028</v>
      </c>
      <c r="DP28" s="123" t="str">
        <f t="shared" si="67"/>
        <v>Kyra Beckman (1st)</v>
      </c>
      <c r="DQ28" s="124">
        <f t="shared" si="68"/>
        <v>4.9766917558593402</v>
      </c>
      <c r="DR28" s="124">
        <f t="shared" si="69"/>
        <v>5</v>
      </c>
      <c r="DS28" s="125">
        <f t="shared" si="70"/>
        <v>52</v>
      </c>
      <c r="DT28" s="124">
        <f t="shared" si="71"/>
        <v>3.7142857142857144</v>
      </c>
      <c r="DU28" s="124">
        <f t="shared" si="72"/>
        <v>-8.8379704678093169</v>
      </c>
      <c r="DV28" s="124">
        <f t="shared" si="73"/>
        <v>-7.9745234701091601</v>
      </c>
      <c r="DW28" s="124">
        <f t="shared" si="74"/>
        <v>-0.86344699770015687</v>
      </c>
      <c r="DX28" s="124">
        <f t="shared" si="75"/>
        <v>-0.5472427534247255</v>
      </c>
      <c r="DY28" s="126">
        <f t="shared" si="94"/>
        <v>-0.42340374413679982</v>
      </c>
      <c r="DZ28" s="127">
        <f t="shared" si="76"/>
        <v>2.8888888888888888</v>
      </c>
      <c r="EA28" s="127">
        <f t="shared" si="77"/>
        <v>132.66666666666666</v>
      </c>
      <c r="EB28" s="127">
        <f t="shared" si="78"/>
        <v>-4.2444444444444445</v>
      </c>
      <c r="EC28" s="127">
        <f t="shared" si="79"/>
        <v>-5.5379283066193903</v>
      </c>
      <c r="ED28" s="29">
        <f t="shared" si="80"/>
        <v>-5.2947916069059895</v>
      </c>
      <c r="EE28" s="29">
        <f t="shared" si="81"/>
        <v>-0.24313669971340079</v>
      </c>
    </row>
    <row r="29" spans="1:135" ht="14" x14ac:dyDescent="0.15">
      <c r="A29" s="105">
        <v>16</v>
      </c>
      <c r="B29" s="106" t="s">
        <v>156</v>
      </c>
      <c r="C29" s="106">
        <v>21</v>
      </c>
      <c r="D29" s="106">
        <v>5</v>
      </c>
      <c r="E29" s="106"/>
      <c r="F29" s="106">
        <v>10</v>
      </c>
      <c r="G29" s="106">
        <v>2</v>
      </c>
      <c r="H29" s="106">
        <v>3</v>
      </c>
      <c r="I29" s="106">
        <v>0.66700000000000004</v>
      </c>
      <c r="J29" s="106">
        <v>0</v>
      </c>
      <c r="K29" s="106">
        <v>0</v>
      </c>
      <c r="L29" s="106"/>
      <c r="M29" s="106">
        <v>2</v>
      </c>
      <c r="N29" s="106">
        <v>3</v>
      </c>
      <c r="O29" s="106">
        <v>0.66700000000000004</v>
      </c>
      <c r="P29" s="106"/>
      <c r="Q29" s="106">
        <v>0</v>
      </c>
      <c r="R29" s="106">
        <v>0</v>
      </c>
      <c r="S29" s="106"/>
      <c r="T29" s="106">
        <v>2</v>
      </c>
      <c r="U29" s="106">
        <v>1</v>
      </c>
      <c r="V29" s="128">
        <v>3</v>
      </c>
      <c r="W29" s="106">
        <v>0</v>
      </c>
      <c r="X29" s="106">
        <v>0</v>
      </c>
      <c r="Y29" s="106">
        <v>1</v>
      </c>
      <c r="Z29" s="106">
        <v>0</v>
      </c>
      <c r="AA29" s="128">
        <v>3</v>
      </c>
      <c r="AB29" s="128">
        <v>4</v>
      </c>
      <c r="AC29" s="107">
        <f t="shared" si="3"/>
        <v>3</v>
      </c>
      <c r="AD29" s="108">
        <f t="shared" si="4"/>
        <v>1.3333333333333333</v>
      </c>
      <c r="AE29" s="4">
        <f t="shared" si="5"/>
        <v>3.8004827265325112</v>
      </c>
      <c r="AF29" s="107">
        <f t="shared" si="6"/>
        <v>20.011904761904763</v>
      </c>
      <c r="AG29" s="109">
        <f t="shared" si="7"/>
        <v>1.7904827265325116</v>
      </c>
      <c r="AH29" s="110">
        <f t="shared" si="8"/>
        <v>18.991109400876319</v>
      </c>
      <c r="AI29" s="110">
        <f t="shared" si="9"/>
        <v>14.991076740035691</v>
      </c>
      <c r="AJ29" s="110">
        <f t="shared" si="10"/>
        <v>0</v>
      </c>
      <c r="AK29" s="110">
        <f t="shared" si="11"/>
        <v>0</v>
      </c>
      <c r="AL29" s="110">
        <f t="shared" si="12"/>
        <v>0</v>
      </c>
      <c r="AM29" s="110">
        <f t="shared" si="13"/>
        <v>0</v>
      </c>
      <c r="AN29" s="110">
        <f t="shared" ref="AN29:AP29" si="173">T29/$AF29*100</f>
        <v>9.9940511600237958</v>
      </c>
      <c r="AO29" s="110">
        <f t="shared" si="173"/>
        <v>4.9970255800118979</v>
      </c>
      <c r="AP29" s="110">
        <f t="shared" si="173"/>
        <v>14.991076740035691</v>
      </c>
      <c r="AQ29" s="110">
        <f t="shared" ref="AQ29:AR29" si="174">X29/$AF29*100</f>
        <v>0</v>
      </c>
      <c r="AR29" s="110">
        <f t="shared" si="174"/>
        <v>4.9970255800118979</v>
      </c>
      <c r="AS29" s="110">
        <f t="shared" si="16"/>
        <v>14.991076740035691</v>
      </c>
      <c r="AT29" s="111">
        <f t="shared" si="17"/>
        <v>0.35335203366058904</v>
      </c>
      <c r="AU29" s="111">
        <f t="shared" si="18"/>
        <v>0</v>
      </c>
      <c r="AV29" s="111">
        <f t="shared" si="19"/>
        <v>0.73666666666666658</v>
      </c>
      <c r="AW29" s="111">
        <f t="shared" si="20"/>
        <v>0</v>
      </c>
      <c r="AX29" s="111">
        <f t="shared" si="21"/>
        <v>0.90301075268817199</v>
      </c>
      <c r="AY29" s="112">
        <f t="shared" si="22"/>
        <v>0.33125707032712315</v>
      </c>
      <c r="AZ29" s="113" t="str">
        <f t="shared" si="23"/>
        <v>PF</v>
      </c>
      <c r="BA29" s="114">
        <f t="shared" si="24"/>
        <v>4</v>
      </c>
      <c r="BB29" s="115">
        <f t="shared" si="25"/>
        <v>7.4283160439457694</v>
      </c>
      <c r="BC29" s="115">
        <f t="shared" si="26"/>
        <v>4.5713860073242945</v>
      </c>
      <c r="BD29" s="115">
        <f t="shared" si="27"/>
        <v>4.5713860073242945</v>
      </c>
      <c r="BE29" s="129">
        <f t="shared" si="84"/>
        <v>2.936925253767559</v>
      </c>
      <c r="BF29" s="115">
        <f t="shared" si="28"/>
        <v>4.6344607535567359</v>
      </c>
      <c r="BG29" s="115">
        <f t="shared" si="29"/>
        <v>4.6344607535567359</v>
      </c>
      <c r="BH29" s="129">
        <f t="shared" si="85"/>
        <v>2.9849471975850728</v>
      </c>
      <c r="BI29" s="115">
        <f t="shared" si="30"/>
        <v>4.6495135559716632</v>
      </c>
      <c r="BJ29" s="115">
        <f t="shared" si="31"/>
        <v>4.6495135559716632</v>
      </c>
      <c r="BK29" s="129">
        <f t="shared" si="86"/>
        <v>2.9964187307424361</v>
      </c>
      <c r="BL29" s="115">
        <f t="shared" si="32"/>
        <v>4.6530948252292266</v>
      </c>
      <c r="BM29" s="115">
        <f t="shared" si="33"/>
        <v>4.6530948252292266</v>
      </c>
      <c r="BN29" s="117">
        <f t="shared" si="34"/>
        <v>3.1697064654180269</v>
      </c>
      <c r="BO29" s="115">
        <f t="shared" si="35"/>
        <v>3.8616177442363382</v>
      </c>
      <c r="BP29" s="115">
        <f t="shared" si="36"/>
        <v>3.8616177442363382</v>
      </c>
      <c r="BQ29" s="129">
        <f t="shared" si="87"/>
        <v>3.0119452703154703</v>
      </c>
      <c r="BR29" s="115">
        <f t="shared" si="37"/>
        <v>3.8496724739208679</v>
      </c>
      <c r="BS29" s="115">
        <f t="shared" si="38"/>
        <v>3.8496724739208679</v>
      </c>
      <c r="BT29" s="129">
        <f t="shared" si="88"/>
        <v>3.0002531862486488</v>
      </c>
      <c r="BU29" s="115">
        <f t="shared" si="39"/>
        <v>3.8494192876722191</v>
      </c>
      <c r="BV29" s="115">
        <f t="shared" si="40"/>
        <v>3.8494192876722191</v>
      </c>
      <c r="BW29" s="129">
        <f t="shared" si="89"/>
        <v>3.0000053664148916</v>
      </c>
      <c r="BX29" s="115">
        <f t="shared" si="41"/>
        <v>3.8494139212573275</v>
      </c>
      <c r="BY29" s="115">
        <f t="shared" si="42"/>
        <v>3.8494139212573275</v>
      </c>
      <c r="BZ29" s="57" t="str">
        <f t="shared" si="43"/>
        <v>Kayla Belles-Lee</v>
      </c>
      <c r="CA29" s="118">
        <f t="shared" si="44"/>
        <v>0.86</v>
      </c>
      <c r="CB29" s="119">
        <f t="shared" ref="CB29:CC29" si="175">(5-$BY29)/4*CB$3+($BY29-1)/4*CB$4</f>
        <v>-0.71671776566915302</v>
      </c>
      <c r="CC29" s="119">
        <f t="shared" si="175"/>
        <v>-0.31535581689442732</v>
      </c>
      <c r="CD29" s="118">
        <f t="shared" ref="CD29:CL29" si="176">(5-$BM29)/4*CD$3+($BM29-1)/4*CD$4</f>
        <v>0.38900000000000001</v>
      </c>
      <c r="CE29" s="118">
        <f t="shared" si="176"/>
        <v>0.99462626266351728</v>
      </c>
      <c r="CF29" s="118">
        <f t="shared" si="176"/>
        <v>-0.96399999999999997</v>
      </c>
      <c r="CG29" s="118">
        <f t="shared" si="176"/>
        <v>0.21846575887524353</v>
      </c>
      <c r="CH29" s="118">
        <f t="shared" si="176"/>
        <v>0.17536279090997492</v>
      </c>
      <c r="CI29" s="118">
        <f t="shared" si="176"/>
        <v>0</v>
      </c>
      <c r="CJ29" s="118">
        <f t="shared" si="176"/>
        <v>1.0393081920230622</v>
      </c>
      <c r="CK29" s="118">
        <f t="shared" si="176"/>
        <v>0.75711720726424059</v>
      </c>
      <c r="CL29" s="118">
        <f t="shared" si="176"/>
        <v>-0.36699999999999999</v>
      </c>
      <c r="CM29" s="115">
        <f t="shared" si="47"/>
        <v>5.5879830586604413</v>
      </c>
      <c r="CN29" s="115">
        <f t="shared" si="48"/>
        <v>0</v>
      </c>
      <c r="CO29" s="115">
        <f t="shared" si="49"/>
        <v>3.0596503228720291</v>
      </c>
      <c r="CP29" s="115">
        <f t="shared" si="50"/>
        <v>-1.7183911118265183</v>
      </c>
      <c r="CQ29" s="120">
        <f t="shared" si="51"/>
        <v>1.1781371087839132</v>
      </c>
      <c r="CR29" s="121">
        <f t="shared" si="52"/>
        <v>8.1073793784898651</v>
      </c>
      <c r="CS29" s="111">
        <f t="shared" si="53"/>
        <v>1.1907597046915934E-2</v>
      </c>
      <c r="CT29" s="115">
        <f t="shared" si="54"/>
        <v>9.653940674553306E-2</v>
      </c>
      <c r="CU29" s="122" t="str">
        <f t="shared" si="55"/>
        <v>Kayla Belles-Lee</v>
      </c>
      <c r="CV29" s="118">
        <f t="shared" si="56"/>
        <v>0.60499999999999998</v>
      </c>
      <c r="CW29" s="119">
        <f t="shared" ref="CW29:CX29" si="177">(5-$BY29)/4*CB$7+($BY29-1)/4*CB$8</f>
        <v>-0.43115419420463508</v>
      </c>
      <c r="CX29" s="119">
        <f t="shared" si="177"/>
        <v>-0.18970784545003944</v>
      </c>
      <c r="CY29" s="118">
        <f t="shared" ref="CY29:DG29" si="178">(5-$BM29)/4*CD$7+($BM29-1)/4*CD$8</f>
        <v>0.47699999999999998</v>
      </c>
      <c r="CZ29" s="118">
        <f t="shared" si="178"/>
        <v>0.47599999999999998</v>
      </c>
      <c r="DA29" s="118">
        <f t="shared" si="178"/>
        <v>-0.85572193301111399</v>
      </c>
      <c r="DB29" s="118">
        <f t="shared" si="178"/>
        <v>0.43795763803945553</v>
      </c>
      <c r="DC29" s="118">
        <f t="shared" si="178"/>
        <v>8.4353846856070933E-2</v>
      </c>
      <c r="DD29" s="118">
        <f t="shared" si="178"/>
        <v>0</v>
      </c>
      <c r="DE29" s="118">
        <f t="shared" si="178"/>
        <v>0.28385302363795489</v>
      </c>
      <c r="DF29" s="118">
        <f t="shared" si="178"/>
        <v>0.15146411243901142</v>
      </c>
      <c r="DG29" s="118">
        <f t="shared" si="178"/>
        <v>-0.439</v>
      </c>
      <c r="DH29" s="115">
        <f t="shared" si="59"/>
        <v>5.0261555754202361</v>
      </c>
      <c r="DI29" s="115">
        <f t="shared" si="60"/>
        <v>0</v>
      </c>
      <c r="DJ29" s="115">
        <f t="shared" si="61"/>
        <v>4.7984893710016951</v>
      </c>
      <c r="DK29" s="115">
        <f t="shared" si="62"/>
        <v>-5.8242126445641293</v>
      </c>
      <c r="DL29" s="120">
        <f t="shared" si="63"/>
        <v>0.36524798614065085</v>
      </c>
      <c r="DM29" s="121">
        <f t="shared" si="64"/>
        <v>4.365680287998452</v>
      </c>
      <c r="DN29" s="111">
        <f t="shared" si="65"/>
        <v>1.1907597046915934E-2</v>
      </c>
      <c r="DO29" s="115">
        <f t="shared" si="66"/>
        <v>5.1984761705149471E-2</v>
      </c>
      <c r="DP29" s="123" t="str">
        <f t="shared" si="67"/>
        <v>Kayla Belles-Lee (3rd)</v>
      </c>
      <c r="DQ29" s="124">
        <f t="shared" si="68"/>
        <v>4.6530948252292266</v>
      </c>
      <c r="DR29" s="124">
        <f t="shared" si="69"/>
        <v>3.8494139212573275</v>
      </c>
      <c r="DS29" s="125">
        <f t="shared" si="70"/>
        <v>10</v>
      </c>
      <c r="DT29" s="124">
        <f t="shared" si="71"/>
        <v>2</v>
      </c>
      <c r="DU29" s="124">
        <f t="shared" si="72"/>
        <v>3.6857209471645076</v>
      </c>
      <c r="DV29" s="124">
        <f t="shared" si="73"/>
        <v>2.5292044263130546</v>
      </c>
      <c r="DW29" s="124">
        <f t="shared" si="74"/>
        <v>1.156516520851453</v>
      </c>
      <c r="DX29" s="124">
        <f t="shared" si="75"/>
        <v>4.3888079866212286E-2</v>
      </c>
      <c r="DY29" s="126">
        <f t="shared" si="94"/>
        <v>6.770327396004415E-2</v>
      </c>
      <c r="DZ29" s="127">
        <f t="shared" si="76"/>
        <v>1.1111111111111112</v>
      </c>
      <c r="EA29" s="127">
        <f t="shared" si="77"/>
        <v>146.66666666666666</v>
      </c>
      <c r="EB29" s="127">
        <f t="shared" si="78"/>
        <v>-4.5555555555555554</v>
      </c>
      <c r="EC29" s="127">
        <f t="shared" si="79"/>
        <v>-4.0295166298500193</v>
      </c>
      <c r="ED29" s="29">
        <f t="shared" si="80"/>
        <v>-4.1033368333086226</v>
      </c>
      <c r="EE29" s="29">
        <f t="shared" si="81"/>
        <v>7.3820203458603295E-2</v>
      </c>
    </row>
    <row r="30" spans="1:135" ht="14" x14ac:dyDescent="0.15">
      <c r="A30" s="105"/>
      <c r="B30" s="106"/>
      <c r="C30" s="106"/>
      <c r="D30" s="106"/>
      <c r="E30" s="106"/>
      <c r="F30" s="106"/>
      <c r="G30" s="106"/>
      <c r="H30" s="106"/>
      <c r="I30" s="106"/>
      <c r="J30" s="106"/>
      <c r="K30" s="106"/>
      <c r="L30" s="106"/>
      <c r="M30" s="106"/>
      <c r="N30" s="106"/>
      <c r="O30" s="106"/>
      <c r="P30" s="106"/>
      <c r="Q30" s="106"/>
      <c r="R30" s="106"/>
      <c r="S30" s="106"/>
      <c r="T30" s="106"/>
      <c r="U30" s="106"/>
      <c r="V30" s="128"/>
      <c r="W30" s="106"/>
      <c r="X30" s="106"/>
      <c r="Y30" s="106"/>
      <c r="Z30" s="106"/>
      <c r="AA30" s="106"/>
      <c r="AB30" s="106"/>
      <c r="AC30" s="107"/>
      <c r="AD30" s="108"/>
      <c r="AE30" s="4"/>
      <c r="AF30" s="107"/>
      <c r="AG30" s="109"/>
      <c r="AH30" s="110"/>
      <c r="AI30" s="110"/>
      <c r="AJ30" s="110"/>
      <c r="AK30" s="110"/>
      <c r="AL30" s="110"/>
      <c r="AM30" s="110"/>
      <c r="AN30" s="110"/>
      <c r="AO30" s="110"/>
      <c r="AP30" s="110"/>
      <c r="AQ30" s="110"/>
      <c r="AR30" s="110"/>
      <c r="AS30" s="110"/>
      <c r="AT30" s="111"/>
      <c r="AU30" s="111"/>
      <c r="AV30" s="111"/>
      <c r="AW30" s="111"/>
      <c r="AX30" s="111"/>
      <c r="AY30" s="112"/>
      <c r="AZ30" s="113"/>
      <c r="BA30" s="114"/>
      <c r="BB30" s="115"/>
      <c r="BC30" s="115"/>
      <c r="BD30" s="115"/>
      <c r="BE30" s="129"/>
      <c r="BF30" s="115"/>
      <c r="BG30" s="115"/>
      <c r="BH30" s="129"/>
      <c r="BI30" s="115"/>
      <c r="BJ30" s="115"/>
      <c r="BK30" s="129"/>
      <c r="BL30" s="115"/>
      <c r="BM30" s="115"/>
      <c r="BN30" s="117"/>
      <c r="BO30" s="115"/>
      <c r="BP30" s="115"/>
      <c r="BQ30" s="129"/>
      <c r="BR30" s="115"/>
      <c r="BS30" s="115"/>
      <c r="BT30" s="129"/>
      <c r="BU30" s="115"/>
      <c r="BV30" s="115"/>
      <c r="BW30" s="129"/>
      <c r="BX30" s="115"/>
      <c r="BY30" s="115"/>
      <c r="CA30" s="118"/>
      <c r="CB30" s="119"/>
      <c r="CC30" s="119"/>
      <c r="CD30" s="118"/>
      <c r="CE30" s="118"/>
      <c r="CF30" s="118"/>
      <c r="CG30" s="118"/>
      <c r="CH30" s="118"/>
      <c r="CI30" s="118"/>
      <c r="CJ30" s="118"/>
      <c r="CK30" s="118"/>
      <c r="CL30" s="118"/>
      <c r="CM30" s="115"/>
      <c r="CN30" s="115"/>
      <c r="CO30" s="115"/>
      <c r="CP30" s="115"/>
      <c r="CQ30" s="120"/>
      <c r="CR30" s="100"/>
      <c r="CS30" s="111"/>
      <c r="CT30" s="115"/>
      <c r="CU30" s="122"/>
      <c r="CV30" s="118"/>
      <c r="CW30" s="119"/>
      <c r="CX30" s="119"/>
      <c r="CY30" s="118"/>
      <c r="CZ30" s="118"/>
      <c r="DA30" s="118"/>
      <c r="DB30" s="118"/>
      <c r="DC30" s="118"/>
      <c r="DD30" s="118"/>
      <c r="DE30" s="118"/>
      <c r="DF30" s="118"/>
      <c r="DG30" s="118"/>
      <c r="DH30" s="115"/>
      <c r="DI30" s="115"/>
      <c r="DJ30" s="115"/>
      <c r="DK30" s="115"/>
      <c r="DL30" s="120"/>
      <c r="DM30" s="100"/>
      <c r="DN30" s="111"/>
      <c r="DO30" s="115"/>
      <c r="DP30" s="130"/>
      <c r="DQ30" s="131"/>
      <c r="DR30" s="124"/>
      <c r="DS30" s="125"/>
      <c r="DT30" s="124"/>
      <c r="DU30" s="124"/>
      <c r="DV30" s="124"/>
      <c r="DW30" s="124"/>
      <c r="DX30" s="124"/>
      <c r="DY30" s="126"/>
      <c r="DZ30" s="127"/>
      <c r="EA30" s="127"/>
      <c r="EB30" s="127"/>
      <c r="EC30" s="127"/>
      <c r="ED30" s="29"/>
      <c r="EE30" s="29"/>
    </row>
    <row r="31" spans="1:135" ht="14" x14ac:dyDescent="0.15">
      <c r="A31" s="105"/>
      <c r="B31" s="106"/>
      <c r="C31" s="106"/>
      <c r="D31" s="106"/>
      <c r="E31" s="106"/>
      <c r="F31" s="106"/>
      <c r="G31" s="106"/>
      <c r="H31" s="106"/>
      <c r="I31" s="106"/>
      <c r="J31" s="106"/>
      <c r="K31" s="106"/>
      <c r="L31" s="106"/>
      <c r="M31" s="106"/>
      <c r="N31" s="106"/>
      <c r="O31" s="106"/>
      <c r="P31" s="106"/>
      <c r="Q31" s="106"/>
      <c r="R31" s="106"/>
      <c r="S31" s="106"/>
      <c r="T31" s="106"/>
      <c r="U31" s="106"/>
      <c r="V31" s="106"/>
      <c r="W31" s="106"/>
      <c r="X31" s="106"/>
      <c r="Y31" s="106"/>
      <c r="Z31" s="106"/>
      <c r="AA31" s="106"/>
      <c r="AB31" s="106"/>
      <c r="AC31" s="107"/>
      <c r="AD31" s="108"/>
      <c r="AE31" s="4"/>
      <c r="AF31" s="107"/>
      <c r="AG31" s="109"/>
      <c r="AH31" s="110"/>
      <c r="AI31" s="110"/>
      <c r="AJ31" s="110"/>
      <c r="AK31" s="110"/>
      <c r="AL31" s="110"/>
      <c r="AM31" s="110"/>
      <c r="AN31" s="110"/>
      <c r="AO31" s="110"/>
      <c r="AP31" s="110"/>
      <c r="AQ31" s="110"/>
      <c r="AR31" s="110"/>
      <c r="AS31" s="110"/>
      <c r="AT31" s="111"/>
      <c r="AU31" s="111"/>
      <c r="AV31" s="111"/>
      <c r="AW31" s="111"/>
      <c r="AX31" s="111"/>
      <c r="AY31" s="112"/>
      <c r="AZ31" s="113"/>
      <c r="BA31" s="114"/>
      <c r="BB31" s="115"/>
      <c r="BC31" s="115"/>
      <c r="BD31" s="115"/>
      <c r="BE31" s="129"/>
      <c r="BF31" s="115"/>
      <c r="BG31" s="115"/>
      <c r="BH31" s="129"/>
      <c r="BI31" s="115"/>
      <c r="BJ31" s="115"/>
      <c r="BK31" s="129"/>
      <c r="BL31" s="115"/>
      <c r="BM31" s="115"/>
      <c r="BN31" s="117"/>
      <c r="BO31" s="115"/>
      <c r="BP31" s="115"/>
      <c r="BQ31" s="129"/>
      <c r="BR31" s="115"/>
      <c r="BS31" s="115"/>
      <c r="BT31" s="129"/>
      <c r="BU31" s="115"/>
      <c r="BV31" s="115"/>
      <c r="BW31" s="129"/>
      <c r="BX31" s="115"/>
      <c r="BY31" s="115"/>
      <c r="CA31" s="118"/>
      <c r="CB31" s="119"/>
      <c r="CC31" s="119"/>
      <c r="CD31" s="118"/>
      <c r="CE31" s="118"/>
      <c r="CF31" s="118"/>
      <c r="CG31" s="118"/>
      <c r="CH31" s="118"/>
      <c r="CI31" s="118"/>
      <c r="CJ31" s="118"/>
      <c r="CK31" s="118"/>
      <c r="CL31" s="118"/>
      <c r="CM31" s="115"/>
      <c r="CN31" s="115"/>
      <c r="CO31" s="115"/>
      <c r="CP31" s="115"/>
      <c r="CQ31" s="120"/>
      <c r="CR31" s="100"/>
      <c r="CS31" s="111"/>
      <c r="CT31" s="115"/>
      <c r="CU31" s="122"/>
      <c r="CV31" s="118"/>
      <c r="CW31" s="119"/>
      <c r="CX31" s="119"/>
      <c r="CY31" s="118"/>
      <c r="CZ31" s="118"/>
      <c r="DA31" s="118"/>
      <c r="DB31" s="118"/>
      <c r="DC31" s="118"/>
      <c r="DD31" s="118"/>
      <c r="DE31" s="118"/>
      <c r="DF31" s="118"/>
      <c r="DG31" s="118"/>
      <c r="DH31" s="115"/>
      <c r="DI31" s="115"/>
      <c r="DJ31" s="115"/>
      <c r="DK31" s="115"/>
      <c r="DL31" s="120"/>
      <c r="DM31" s="100"/>
      <c r="DN31" s="111"/>
      <c r="DO31" s="115"/>
      <c r="DP31" s="130"/>
      <c r="DQ31" s="124"/>
      <c r="DR31" s="132"/>
      <c r="DS31" s="125"/>
      <c r="DT31" s="124"/>
      <c r="DU31" s="124"/>
      <c r="DV31" s="124"/>
      <c r="DW31" s="124"/>
      <c r="DX31" s="124"/>
      <c r="DY31" s="126"/>
      <c r="DZ31" s="127"/>
      <c r="EA31" s="127"/>
      <c r="EB31" s="127"/>
      <c r="EC31" s="127"/>
      <c r="ED31" s="29"/>
      <c r="EE31" s="29"/>
    </row>
    <row r="32" spans="1:135" ht="14" x14ac:dyDescent="0.15">
      <c r="A32" s="105"/>
      <c r="B32" s="106"/>
      <c r="C32" s="106"/>
      <c r="D32" s="106"/>
      <c r="E32" s="106"/>
      <c r="F32" s="106"/>
      <c r="G32" s="106"/>
      <c r="H32" s="106"/>
      <c r="I32" s="106"/>
      <c r="J32" s="106"/>
      <c r="K32" s="106"/>
      <c r="L32" s="106"/>
      <c r="M32" s="106"/>
      <c r="N32" s="106"/>
      <c r="O32" s="106"/>
      <c r="P32" s="106"/>
      <c r="Q32" s="106"/>
      <c r="R32" s="106"/>
      <c r="S32" s="106"/>
      <c r="T32" s="106"/>
      <c r="U32" s="106"/>
      <c r="V32" s="106"/>
      <c r="W32" s="106"/>
      <c r="X32" s="106"/>
      <c r="Y32" s="106"/>
      <c r="Z32" s="106"/>
      <c r="AA32" s="106"/>
      <c r="AB32" s="106"/>
      <c r="AC32" s="107"/>
      <c r="AD32" s="108"/>
      <c r="AE32" s="4"/>
      <c r="AF32" s="107"/>
      <c r="AG32" s="109"/>
      <c r="AH32" s="110"/>
      <c r="AI32" s="110"/>
      <c r="AJ32" s="110"/>
      <c r="AK32" s="110"/>
      <c r="AL32" s="110"/>
      <c r="AM32" s="110"/>
      <c r="AN32" s="110"/>
      <c r="AO32" s="110"/>
      <c r="AP32" s="110"/>
      <c r="AQ32" s="110"/>
      <c r="AR32" s="110"/>
      <c r="AS32" s="110"/>
      <c r="AT32" s="111"/>
      <c r="AU32" s="111"/>
      <c r="AV32" s="111"/>
      <c r="AW32" s="111"/>
      <c r="AX32" s="111"/>
      <c r="AY32" s="112"/>
      <c r="AZ32" s="113"/>
      <c r="BA32" s="114"/>
      <c r="BB32" s="115"/>
      <c r="BC32" s="115"/>
      <c r="BD32" s="115"/>
      <c r="BE32" s="129"/>
      <c r="BF32" s="115"/>
      <c r="BG32" s="115"/>
      <c r="BH32" s="129"/>
      <c r="BI32" s="115"/>
      <c r="BJ32" s="115"/>
      <c r="BK32" s="129"/>
      <c r="BL32" s="115"/>
      <c r="BM32" s="115"/>
      <c r="BN32" s="117"/>
      <c r="BO32" s="115"/>
      <c r="BP32" s="115"/>
      <c r="BQ32" s="129"/>
      <c r="BR32" s="115"/>
      <c r="BS32" s="115"/>
      <c r="BT32" s="129"/>
      <c r="BU32" s="115"/>
      <c r="BV32" s="115"/>
      <c r="BW32" s="129"/>
      <c r="BX32" s="115"/>
      <c r="BY32" s="115"/>
      <c r="CA32" s="118"/>
      <c r="CB32" s="119"/>
      <c r="CC32" s="119"/>
      <c r="CD32" s="118"/>
      <c r="CE32" s="118"/>
      <c r="CF32" s="118"/>
      <c r="CG32" s="118"/>
      <c r="CH32" s="118"/>
      <c r="CI32" s="118"/>
      <c r="CJ32" s="118"/>
      <c r="CK32" s="118"/>
      <c r="CL32" s="118"/>
      <c r="CM32" s="115"/>
      <c r="CN32" s="115"/>
      <c r="CO32" s="115"/>
      <c r="CP32" s="115"/>
      <c r="CQ32" s="120"/>
      <c r="CR32" s="100"/>
      <c r="CS32" s="111"/>
      <c r="CT32" s="115"/>
      <c r="CU32" s="122"/>
      <c r="CV32" s="118"/>
      <c r="CW32" s="119"/>
      <c r="CX32" s="119"/>
      <c r="CY32" s="118"/>
      <c r="CZ32" s="118"/>
      <c r="DA32" s="118"/>
      <c r="DB32" s="118"/>
      <c r="DC32" s="118"/>
      <c r="DD32" s="118"/>
      <c r="DE32" s="118"/>
      <c r="DF32" s="118"/>
      <c r="DG32" s="118"/>
      <c r="DH32" s="115"/>
      <c r="DI32" s="115"/>
      <c r="DJ32" s="115"/>
      <c r="DK32" s="115"/>
      <c r="DL32" s="120"/>
      <c r="DM32" s="100"/>
      <c r="DN32" s="111"/>
      <c r="DO32" s="115"/>
      <c r="DP32" s="130"/>
      <c r="DQ32" s="124"/>
      <c r="DR32" s="132"/>
      <c r="DS32" s="125"/>
      <c r="DT32" s="124"/>
      <c r="DU32" s="124"/>
      <c r="DV32" s="124"/>
      <c r="DW32" s="124"/>
      <c r="DX32" s="124"/>
      <c r="DY32" s="126"/>
      <c r="DZ32" s="127"/>
      <c r="EA32" s="127"/>
      <c r="EB32" s="127"/>
      <c r="EC32" s="127"/>
      <c r="ED32" s="29"/>
      <c r="EE32" s="29"/>
    </row>
    <row r="33" spans="1:135" ht="14" x14ac:dyDescent="0.15">
      <c r="A33" s="105"/>
      <c r="B33" s="106"/>
      <c r="C33" s="106"/>
      <c r="D33" s="106"/>
      <c r="E33" s="106"/>
      <c r="F33" s="106"/>
      <c r="G33" s="106"/>
      <c r="H33" s="106"/>
      <c r="I33" s="106"/>
      <c r="J33" s="106"/>
      <c r="K33" s="106"/>
      <c r="L33" s="106"/>
      <c r="M33" s="106"/>
      <c r="N33" s="106"/>
      <c r="O33" s="106"/>
      <c r="P33" s="106"/>
      <c r="Q33" s="106"/>
      <c r="R33" s="106"/>
      <c r="S33" s="106"/>
      <c r="T33" s="106"/>
      <c r="U33" s="106"/>
      <c r="V33" s="106"/>
      <c r="W33" s="106"/>
      <c r="X33" s="106"/>
      <c r="Y33" s="106"/>
      <c r="Z33" s="106"/>
      <c r="AA33" s="106"/>
      <c r="AB33" s="106"/>
      <c r="AC33" s="107"/>
      <c r="AD33" s="108"/>
      <c r="AE33" s="4"/>
      <c r="AF33" s="107"/>
      <c r="AG33" s="109"/>
      <c r="AH33" s="110"/>
      <c r="AI33" s="110"/>
      <c r="AJ33" s="110"/>
      <c r="AK33" s="110"/>
      <c r="AL33" s="110"/>
      <c r="AM33" s="110"/>
      <c r="AN33" s="110"/>
      <c r="AO33" s="110"/>
      <c r="AP33" s="110"/>
      <c r="AQ33" s="110"/>
      <c r="AR33" s="110"/>
      <c r="AS33" s="110"/>
      <c r="AT33" s="111"/>
      <c r="AU33" s="111"/>
      <c r="AV33" s="111"/>
      <c r="AW33" s="111"/>
      <c r="AX33" s="111"/>
      <c r="AY33" s="112"/>
      <c r="AZ33" s="113"/>
      <c r="BA33" s="114"/>
      <c r="BB33" s="115"/>
      <c r="BC33" s="115"/>
      <c r="BD33" s="115"/>
      <c r="BE33" s="129"/>
      <c r="BF33" s="115"/>
      <c r="BG33" s="115"/>
      <c r="BH33" s="129"/>
      <c r="BI33" s="115"/>
      <c r="BJ33" s="115"/>
      <c r="BK33" s="129"/>
      <c r="BL33" s="115"/>
      <c r="BM33" s="115"/>
      <c r="BN33" s="117"/>
      <c r="BO33" s="115"/>
      <c r="BP33" s="115"/>
      <c r="BQ33" s="129"/>
      <c r="BR33" s="115"/>
      <c r="BS33" s="115"/>
      <c r="BT33" s="129"/>
      <c r="BU33" s="115"/>
      <c r="BV33" s="115"/>
      <c r="BW33" s="129"/>
      <c r="BX33" s="115"/>
      <c r="BY33" s="115"/>
      <c r="CA33" s="118"/>
      <c r="CB33" s="119"/>
      <c r="CC33" s="119"/>
      <c r="CD33" s="118"/>
      <c r="CE33" s="118"/>
      <c r="CF33" s="118"/>
      <c r="CG33" s="118"/>
      <c r="CH33" s="118"/>
      <c r="CI33" s="118"/>
      <c r="CJ33" s="118"/>
      <c r="CK33" s="118"/>
      <c r="CL33" s="118"/>
      <c r="CM33" s="115"/>
      <c r="CN33" s="115"/>
      <c r="CO33" s="115"/>
      <c r="CP33" s="115"/>
      <c r="CQ33" s="120"/>
      <c r="CR33" s="100"/>
      <c r="CS33" s="111"/>
      <c r="CT33" s="115"/>
      <c r="CU33" s="122"/>
      <c r="CV33" s="118"/>
      <c r="CW33" s="119"/>
      <c r="CX33" s="119"/>
      <c r="CY33" s="118"/>
      <c r="CZ33" s="118"/>
      <c r="DA33" s="118"/>
      <c r="DB33" s="118"/>
      <c r="DC33" s="118"/>
      <c r="DD33" s="118"/>
      <c r="DE33" s="118"/>
      <c r="DF33" s="118"/>
      <c r="DG33" s="118"/>
      <c r="DH33" s="115"/>
      <c r="DI33" s="115"/>
      <c r="DJ33" s="115"/>
      <c r="DK33" s="115"/>
      <c r="DL33" s="120"/>
      <c r="DM33" s="100"/>
      <c r="DN33" s="111"/>
      <c r="DO33" s="115"/>
      <c r="DP33" s="130"/>
      <c r="DQ33" s="124"/>
      <c r="DR33" s="132"/>
      <c r="DS33" s="125"/>
      <c r="DT33" s="124"/>
      <c r="DU33" s="124"/>
      <c r="DV33" s="124"/>
      <c r="DW33" s="124"/>
      <c r="DX33" s="124"/>
      <c r="DY33" s="126"/>
      <c r="DZ33" s="127"/>
      <c r="EA33" s="127"/>
      <c r="EB33" s="127"/>
      <c r="EC33" s="127"/>
      <c r="ED33" s="29"/>
      <c r="EE33" s="29"/>
    </row>
    <row r="34" spans="1:135" ht="14" x14ac:dyDescent="0.15">
      <c r="A34" s="105"/>
      <c r="B34" s="106"/>
      <c r="C34" s="106"/>
      <c r="D34" s="106"/>
      <c r="E34" s="106"/>
      <c r="F34" s="106"/>
      <c r="G34" s="106"/>
      <c r="H34" s="106"/>
      <c r="I34" s="106"/>
      <c r="J34" s="106"/>
      <c r="K34" s="106"/>
      <c r="L34" s="106"/>
      <c r="M34" s="106"/>
      <c r="N34" s="106"/>
      <c r="O34" s="106"/>
      <c r="P34" s="106"/>
      <c r="Q34" s="106"/>
      <c r="R34" s="106"/>
      <c r="S34" s="106"/>
      <c r="T34" s="106"/>
      <c r="U34" s="106"/>
      <c r="V34" s="106"/>
      <c r="W34" s="106"/>
      <c r="X34" s="106"/>
      <c r="Y34" s="106"/>
      <c r="Z34" s="106"/>
      <c r="AA34" s="106"/>
      <c r="AB34" s="106"/>
      <c r="AC34" s="107"/>
      <c r="AD34" s="108"/>
      <c r="AE34" s="4"/>
      <c r="AF34" s="107"/>
      <c r="AG34" s="109"/>
      <c r="AH34" s="110"/>
      <c r="AI34" s="110"/>
      <c r="AJ34" s="110"/>
      <c r="AK34" s="110"/>
      <c r="AL34" s="110"/>
      <c r="AM34" s="110"/>
      <c r="AN34" s="110"/>
      <c r="AO34" s="110"/>
      <c r="AP34" s="110"/>
      <c r="AQ34" s="110"/>
      <c r="AR34" s="110"/>
      <c r="AS34" s="110"/>
      <c r="AT34" s="111"/>
      <c r="AU34" s="111"/>
      <c r="AV34" s="111"/>
      <c r="AW34" s="111"/>
      <c r="AX34" s="111"/>
      <c r="AY34" s="112"/>
      <c r="AZ34" s="113"/>
      <c r="BA34" s="114"/>
      <c r="BB34" s="115"/>
      <c r="BC34" s="115"/>
      <c r="BD34" s="115"/>
      <c r="BE34" s="129"/>
      <c r="BF34" s="115"/>
      <c r="BG34" s="115"/>
      <c r="BH34" s="129"/>
      <c r="BI34" s="115"/>
      <c r="BJ34" s="115"/>
      <c r="BK34" s="129"/>
      <c r="BL34" s="115"/>
      <c r="BM34" s="115"/>
      <c r="BN34" s="117"/>
      <c r="BO34" s="115"/>
      <c r="BP34" s="115"/>
      <c r="BQ34" s="129"/>
      <c r="BR34" s="115"/>
      <c r="BS34" s="115"/>
      <c r="BT34" s="129"/>
      <c r="BU34" s="115"/>
      <c r="BV34" s="115"/>
      <c r="BW34" s="129"/>
      <c r="BX34" s="115"/>
      <c r="BY34" s="115"/>
      <c r="CA34" s="118"/>
      <c r="CB34" s="119"/>
      <c r="CC34" s="119"/>
      <c r="CD34" s="118"/>
      <c r="CE34" s="118"/>
      <c r="CF34" s="118"/>
      <c r="CG34" s="118"/>
      <c r="CH34" s="118"/>
      <c r="CI34" s="118"/>
      <c r="CJ34" s="118"/>
      <c r="CK34" s="118"/>
      <c r="CL34" s="118"/>
      <c r="CM34" s="115"/>
      <c r="CN34" s="115"/>
      <c r="CO34" s="115"/>
      <c r="CP34" s="115"/>
      <c r="CQ34" s="120"/>
      <c r="CR34" s="100"/>
      <c r="CS34" s="111"/>
      <c r="CT34" s="115"/>
      <c r="CU34" s="122"/>
      <c r="CV34" s="118"/>
      <c r="CW34" s="119"/>
      <c r="CX34" s="119"/>
      <c r="CY34" s="118"/>
      <c r="CZ34" s="118"/>
      <c r="DA34" s="118"/>
      <c r="DB34" s="118"/>
      <c r="DC34" s="118"/>
      <c r="DD34" s="118"/>
      <c r="DE34" s="118"/>
      <c r="DF34" s="118"/>
      <c r="DG34" s="118"/>
      <c r="DH34" s="115"/>
      <c r="DI34" s="115"/>
      <c r="DJ34" s="115"/>
      <c r="DK34" s="115"/>
      <c r="DL34" s="120"/>
      <c r="DM34" s="100"/>
      <c r="DN34" s="111"/>
      <c r="DO34" s="115"/>
      <c r="DP34" s="130"/>
      <c r="DQ34" s="124"/>
      <c r="DR34" s="132"/>
      <c r="DS34" s="125"/>
      <c r="DT34" s="124"/>
      <c r="DU34" s="124"/>
      <c r="DV34" s="124"/>
      <c r="DW34" s="124"/>
      <c r="DX34" s="124"/>
      <c r="DY34" s="126"/>
      <c r="DZ34" s="127"/>
      <c r="EA34" s="127"/>
      <c r="EB34" s="127"/>
      <c r="EC34" s="127"/>
      <c r="ED34" s="29"/>
      <c r="EE34" s="29"/>
    </row>
    <row r="35" spans="1:135" ht="14" x14ac:dyDescent="0.15">
      <c r="A35" s="105"/>
      <c r="B35" s="106"/>
      <c r="C35" s="106"/>
      <c r="D35" s="106"/>
      <c r="E35" s="106"/>
      <c r="F35" s="106"/>
      <c r="G35" s="106"/>
      <c r="H35" s="106"/>
      <c r="I35" s="106"/>
      <c r="J35" s="106"/>
      <c r="K35" s="106"/>
      <c r="L35" s="106"/>
      <c r="M35" s="106"/>
      <c r="N35" s="106"/>
      <c r="O35" s="106"/>
      <c r="P35" s="106"/>
      <c r="Q35" s="106"/>
      <c r="R35" s="106"/>
      <c r="S35" s="106"/>
      <c r="T35" s="106"/>
      <c r="U35" s="106"/>
      <c r="V35" s="106"/>
      <c r="W35" s="106"/>
      <c r="X35" s="106"/>
      <c r="Y35" s="106"/>
      <c r="Z35" s="106"/>
      <c r="AA35" s="106"/>
      <c r="AB35" s="106"/>
      <c r="AC35" s="107"/>
      <c r="AD35" s="108"/>
      <c r="AE35" s="4"/>
      <c r="AF35" s="107"/>
      <c r="AG35" s="109"/>
      <c r="AH35" s="110"/>
      <c r="AI35" s="110"/>
      <c r="AJ35" s="110"/>
      <c r="AK35" s="110"/>
      <c r="AL35" s="110"/>
      <c r="AM35" s="110"/>
      <c r="AN35" s="110"/>
      <c r="AO35" s="110"/>
      <c r="AP35" s="110"/>
      <c r="AQ35" s="110"/>
      <c r="AR35" s="110"/>
      <c r="AS35" s="110"/>
      <c r="AT35" s="111"/>
      <c r="AU35" s="111"/>
      <c r="AV35" s="111"/>
      <c r="AW35" s="111"/>
      <c r="AX35" s="111"/>
      <c r="AY35" s="133"/>
      <c r="AZ35" s="113"/>
      <c r="BA35" s="114"/>
      <c r="BB35" s="115"/>
      <c r="BC35" s="115"/>
      <c r="BD35" s="115"/>
      <c r="BE35" s="129"/>
      <c r="BF35" s="115"/>
      <c r="BG35" s="115"/>
      <c r="BH35" s="129"/>
      <c r="BI35" s="115"/>
      <c r="BJ35" s="115"/>
      <c r="BK35" s="129"/>
      <c r="BL35" s="115"/>
      <c r="BM35" s="115"/>
      <c r="CA35" s="118"/>
      <c r="CB35" s="119"/>
      <c r="CC35" s="119"/>
      <c r="CD35" s="118"/>
      <c r="CE35" s="118"/>
      <c r="CF35" s="118"/>
      <c r="CG35" s="118"/>
      <c r="CH35" s="118"/>
      <c r="CI35" s="118"/>
      <c r="CJ35" s="118"/>
      <c r="CK35" s="118"/>
      <c r="CL35" s="118"/>
      <c r="CM35" s="115"/>
      <c r="CN35" s="115"/>
      <c r="CO35" s="115"/>
      <c r="CP35" s="115"/>
      <c r="CQ35" s="120"/>
      <c r="CR35" s="100"/>
      <c r="CS35" s="111"/>
      <c r="CT35" s="115"/>
      <c r="CU35" s="122"/>
      <c r="CV35" s="118"/>
      <c r="CW35" s="119"/>
      <c r="CX35" s="119"/>
      <c r="CY35" s="118"/>
      <c r="CZ35" s="118"/>
      <c r="DA35" s="118"/>
      <c r="DB35" s="118"/>
      <c r="DC35" s="118"/>
      <c r="DD35" s="118"/>
      <c r="DE35" s="118"/>
      <c r="DF35" s="118"/>
      <c r="DG35" s="118"/>
      <c r="DH35" s="115"/>
      <c r="DI35" s="115"/>
      <c r="DJ35" s="115"/>
      <c r="DK35" s="115"/>
      <c r="DL35" s="120"/>
      <c r="DM35" s="100"/>
      <c r="DN35" s="111"/>
      <c r="DO35" s="115"/>
      <c r="DP35" s="130"/>
      <c r="DQ35" s="124"/>
      <c r="DR35" s="132"/>
      <c r="DS35" s="125"/>
      <c r="DT35" s="124"/>
      <c r="DU35" s="124"/>
      <c r="DV35" s="124"/>
      <c r="DW35" s="124"/>
      <c r="DX35" s="124"/>
      <c r="DY35" s="126"/>
      <c r="DZ35" s="56"/>
      <c r="EA35" s="56"/>
      <c r="EB35" s="56"/>
      <c r="EC35" s="56"/>
      <c r="ED35" s="28"/>
      <c r="EE35" s="28"/>
    </row>
    <row r="36" spans="1:135" ht="14" x14ac:dyDescent="0.15">
      <c r="A36" s="105"/>
      <c r="B36" s="106"/>
      <c r="C36" s="106"/>
      <c r="D36" s="106"/>
      <c r="E36" s="106"/>
      <c r="F36" s="106"/>
      <c r="G36" s="106"/>
      <c r="H36" s="106"/>
      <c r="I36" s="106"/>
      <c r="J36" s="106"/>
      <c r="K36" s="106"/>
      <c r="L36" s="106"/>
      <c r="M36" s="106"/>
      <c r="N36" s="106"/>
      <c r="O36" s="106"/>
      <c r="P36" s="106"/>
      <c r="Q36" s="106"/>
      <c r="R36" s="106"/>
      <c r="S36" s="106"/>
      <c r="T36" s="106"/>
      <c r="U36" s="106"/>
      <c r="V36" s="106"/>
      <c r="W36" s="106"/>
      <c r="X36" s="106"/>
      <c r="Y36" s="106"/>
      <c r="Z36" s="106"/>
      <c r="AA36" s="106"/>
      <c r="AB36" s="106"/>
      <c r="AC36" s="107"/>
      <c r="AD36" s="108"/>
      <c r="AE36" s="4"/>
      <c r="AF36" s="107"/>
      <c r="AG36" s="134"/>
      <c r="AH36" s="110"/>
      <c r="AI36" s="110"/>
      <c r="AJ36" s="110"/>
      <c r="AK36" s="110"/>
      <c r="AL36" s="110"/>
      <c r="AM36" s="110"/>
      <c r="AN36" s="110"/>
      <c r="AO36" s="110"/>
      <c r="AP36" s="110"/>
      <c r="AQ36" s="110"/>
      <c r="AR36" s="110"/>
      <c r="AS36" s="110"/>
      <c r="AT36" s="111"/>
      <c r="AU36" s="111"/>
      <c r="AV36" s="111"/>
      <c r="AW36" s="111"/>
      <c r="AX36" s="111"/>
      <c r="AY36" s="133"/>
      <c r="AZ36" s="113"/>
      <c r="BA36" s="114"/>
      <c r="BB36" s="115"/>
      <c r="BC36" s="115"/>
      <c r="BD36" s="115"/>
      <c r="BE36" s="129"/>
      <c r="BF36" s="115"/>
      <c r="BG36" s="115"/>
      <c r="BH36" s="129"/>
      <c r="BI36" s="115"/>
      <c r="BJ36" s="115"/>
      <c r="BK36" s="129"/>
      <c r="BL36" s="115"/>
      <c r="BM36" s="115"/>
      <c r="CA36" s="118"/>
      <c r="CB36" s="119"/>
      <c r="CC36" s="119"/>
      <c r="CD36" s="118"/>
      <c r="CE36" s="118"/>
      <c r="CF36" s="118"/>
      <c r="CG36" s="118"/>
      <c r="CH36" s="118"/>
      <c r="CI36" s="118"/>
      <c r="CJ36" s="118"/>
      <c r="CK36" s="118"/>
      <c r="CL36" s="118"/>
      <c r="CM36" s="115"/>
      <c r="CN36" s="115"/>
      <c r="CO36" s="115"/>
      <c r="CP36" s="115"/>
      <c r="CQ36" s="120"/>
      <c r="CR36" s="100"/>
      <c r="CS36" s="111"/>
      <c r="CT36" s="115"/>
      <c r="CU36" s="122"/>
      <c r="CV36" s="118"/>
      <c r="CW36" s="119"/>
      <c r="CX36" s="119"/>
      <c r="CY36" s="118"/>
      <c r="CZ36" s="118"/>
      <c r="DA36" s="118"/>
      <c r="DB36" s="118"/>
      <c r="DC36" s="118"/>
      <c r="DD36" s="118"/>
      <c r="DE36" s="118"/>
      <c r="DF36" s="118"/>
      <c r="DG36" s="118"/>
      <c r="DH36" s="115"/>
      <c r="DI36" s="115"/>
      <c r="DJ36" s="115"/>
      <c r="DK36" s="115"/>
      <c r="DL36" s="120"/>
      <c r="DM36" s="100"/>
      <c r="DN36" s="111"/>
      <c r="DO36" s="115"/>
      <c r="DP36" s="130"/>
      <c r="DQ36" s="124"/>
      <c r="DR36" s="132"/>
      <c r="DS36" s="125"/>
      <c r="DT36" s="124"/>
      <c r="DU36" s="124"/>
      <c r="DV36" s="124"/>
      <c r="DW36" s="124"/>
      <c r="DX36" s="124"/>
      <c r="DY36" s="126"/>
      <c r="DZ36" s="56"/>
      <c r="EA36" s="56"/>
      <c r="EB36" s="56"/>
      <c r="EC36" s="56"/>
      <c r="ED36" s="28"/>
      <c r="EE36" s="28"/>
    </row>
    <row r="37" spans="1:135" ht="14" x14ac:dyDescent="0.15">
      <c r="A37" s="105"/>
      <c r="B37" s="106"/>
      <c r="C37" s="106"/>
      <c r="D37" s="106"/>
      <c r="E37" s="106"/>
      <c r="F37" s="106"/>
      <c r="G37" s="106"/>
      <c r="H37" s="106"/>
      <c r="I37" s="106"/>
      <c r="J37" s="106"/>
      <c r="K37" s="106"/>
      <c r="L37" s="106"/>
      <c r="M37" s="106"/>
      <c r="N37" s="106"/>
      <c r="O37" s="106"/>
      <c r="P37" s="106"/>
      <c r="Q37" s="106"/>
      <c r="R37" s="106"/>
      <c r="S37" s="135"/>
      <c r="T37" s="106"/>
      <c r="U37" s="106"/>
      <c r="V37" s="106"/>
      <c r="W37" s="106"/>
      <c r="X37" s="106"/>
      <c r="Y37" s="106"/>
      <c r="Z37" s="106"/>
      <c r="AA37" s="106"/>
      <c r="AB37" s="106"/>
      <c r="AC37" s="107"/>
      <c r="AD37" s="108"/>
      <c r="AE37" s="4"/>
      <c r="AF37" s="107"/>
      <c r="AG37" s="134"/>
      <c r="AH37" s="110"/>
      <c r="AI37" s="110"/>
      <c r="AJ37" s="110"/>
      <c r="AK37" s="110"/>
      <c r="AL37" s="110"/>
      <c r="AM37" s="110"/>
      <c r="AN37" s="110"/>
      <c r="AO37" s="110"/>
      <c r="AP37" s="110"/>
      <c r="AQ37" s="110"/>
      <c r="AR37" s="110"/>
      <c r="AS37" s="110"/>
      <c r="AT37" s="111"/>
      <c r="AU37" s="111"/>
      <c r="AV37" s="111"/>
      <c r="AW37" s="111"/>
      <c r="AX37" s="111"/>
      <c r="AY37" s="133"/>
      <c r="AZ37" s="113"/>
      <c r="BA37" s="114"/>
      <c r="BB37" s="115"/>
      <c r="BC37" s="115"/>
      <c r="BD37" s="115"/>
      <c r="BE37" s="129"/>
      <c r="BF37" s="115"/>
      <c r="BG37" s="115"/>
      <c r="BH37" s="129"/>
      <c r="BI37" s="115"/>
      <c r="BJ37" s="115"/>
      <c r="BK37" s="129"/>
      <c r="BL37" s="115"/>
      <c r="BM37" s="115"/>
      <c r="CA37" s="118"/>
      <c r="CB37" s="119"/>
      <c r="CC37" s="119"/>
      <c r="CD37" s="118"/>
      <c r="CE37" s="118"/>
      <c r="CF37" s="118"/>
      <c r="CG37" s="118"/>
      <c r="CH37" s="118"/>
      <c r="CI37" s="118"/>
      <c r="CJ37" s="118"/>
      <c r="CK37" s="118"/>
      <c r="CL37" s="118"/>
      <c r="CM37" s="115"/>
      <c r="CN37" s="115"/>
      <c r="CO37" s="115"/>
      <c r="CP37" s="115"/>
      <c r="CQ37" s="120"/>
      <c r="CR37" s="100"/>
      <c r="CS37" s="111"/>
      <c r="CT37" s="115"/>
      <c r="CU37" s="122"/>
      <c r="CV37" s="118"/>
      <c r="CW37" s="119"/>
      <c r="CX37" s="119"/>
      <c r="CY37" s="118"/>
      <c r="CZ37" s="118"/>
      <c r="DA37" s="118"/>
      <c r="DB37" s="118"/>
      <c r="DC37" s="118"/>
      <c r="DD37" s="118"/>
      <c r="DE37" s="118"/>
      <c r="DF37" s="118"/>
      <c r="DG37" s="118"/>
      <c r="DH37" s="115"/>
      <c r="DI37" s="115"/>
      <c r="DJ37" s="115"/>
      <c r="DK37" s="115"/>
      <c r="DL37" s="120"/>
      <c r="DM37" s="100"/>
      <c r="DN37" s="111"/>
      <c r="DO37" s="115"/>
      <c r="DP37" s="130"/>
      <c r="DQ37" s="124"/>
      <c r="DR37" s="132"/>
      <c r="DS37" s="125"/>
      <c r="DT37" s="124"/>
      <c r="DU37" s="124"/>
      <c r="DV37" s="124"/>
      <c r="DW37" s="124"/>
      <c r="DX37" s="124"/>
      <c r="DY37" s="126"/>
      <c r="DZ37" s="56"/>
      <c r="EA37" s="56"/>
      <c r="EB37" s="56"/>
      <c r="EC37" s="56"/>
      <c r="ED37" s="28"/>
      <c r="EE37" s="28"/>
    </row>
    <row r="38" spans="1:135" ht="14" x14ac:dyDescent="0.15">
      <c r="AC38" s="107"/>
      <c r="AD38" s="108"/>
      <c r="AE38" s="4"/>
      <c r="AF38" s="107"/>
      <c r="AG38" s="136"/>
      <c r="AH38" s="110"/>
      <c r="AI38" s="110"/>
      <c r="AJ38" s="110"/>
      <c r="AK38" s="110"/>
      <c r="AL38" s="110"/>
      <c r="AM38" s="110"/>
      <c r="AN38" s="110"/>
      <c r="AO38" s="110"/>
      <c r="AP38" s="110"/>
      <c r="AQ38" s="110"/>
      <c r="AR38" s="110"/>
      <c r="AS38" s="110"/>
      <c r="AT38" s="111"/>
      <c r="AU38" s="111"/>
      <c r="AV38" s="111"/>
      <c r="AW38" s="111"/>
      <c r="AX38" s="111"/>
      <c r="AY38" s="133"/>
      <c r="AZ38" s="113"/>
      <c r="BA38" s="114"/>
      <c r="BB38" s="115"/>
      <c r="BC38" s="115"/>
      <c r="BD38" s="115"/>
      <c r="BE38" s="129"/>
      <c r="BF38" s="115"/>
      <c r="BG38" s="115"/>
      <c r="BH38" s="129"/>
      <c r="BI38" s="115"/>
      <c r="BJ38" s="115"/>
      <c r="BK38" s="129"/>
      <c r="BL38" s="115"/>
      <c r="BM38" s="115"/>
      <c r="CA38" s="118"/>
      <c r="CB38" s="119"/>
      <c r="CC38" s="119"/>
      <c r="CD38" s="118"/>
      <c r="CE38" s="118"/>
      <c r="CF38" s="118"/>
      <c r="CG38" s="118"/>
      <c r="CH38" s="118"/>
      <c r="CI38" s="118"/>
      <c r="CJ38" s="118"/>
      <c r="CK38" s="118"/>
      <c r="CL38" s="118"/>
      <c r="CM38" s="115"/>
      <c r="CN38" s="115"/>
      <c r="CO38" s="115"/>
      <c r="CP38" s="115"/>
      <c r="CQ38" s="120"/>
      <c r="CR38" s="100"/>
      <c r="CS38" s="111"/>
      <c r="CT38" s="115"/>
      <c r="CU38" s="122"/>
      <c r="CV38" s="118"/>
      <c r="CW38" s="119"/>
      <c r="CX38" s="119"/>
      <c r="CY38" s="118"/>
      <c r="CZ38" s="118"/>
      <c r="DA38" s="118"/>
      <c r="DB38" s="118"/>
      <c r="DC38" s="118"/>
      <c r="DD38" s="118"/>
      <c r="DE38" s="118"/>
      <c r="DF38" s="118"/>
      <c r="DG38" s="118"/>
      <c r="DH38" s="115"/>
      <c r="DI38" s="115"/>
      <c r="DJ38" s="115"/>
      <c r="DK38" s="115"/>
      <c r="DL38" s="120"/>
      <c r="DM38" s="100"/>
      <c r="DN38" s="111"/>
      <c r="DO38" s="115"/>
      <c r="DP38" s="130"/>
      <c r="DQ38" s="124"/>
      <c r="DR38" s="132"/>
      <c r="DS38" s="124"/>
      <c r="DT38" s="124"/>
      <c r="DU38" s="124"/>
      <c r="DV38" s="124"/>
      <c r="DW38" s="124"/>
      <c r="DX38" s="124"/>
      <c r="DY38" s="126"/>
      <c r="DZ38" s="56"/>
      <c r="EA38" s="56"/>
      <c r="EB38" s="56"/>
      <c r="EC38" s="56"/>
      <c r="ED38" s="28"/>
      <c r="EE38" s="28"/>
    </row>
    <row r="39" spans="1:135" ht="13" x14ac:dyDescent="0.15">
      <c r="AC39" s="107"/>
      <c r="AD39" s="108"/>
      <c r="AE39" s="4"/>
      <c r="AF39" s="107"/>
      <c r="AG39" s="136"/>
      <c r="AH39" s="110"/>
      <c r="AI39" s="110"/>
      <c r="AJ39" s="110"/>
      <c r="AK39" s="110"/>
      <c r="AL39" s="110"/>
      <c r="AM39" s="110"/>
      <c r="AN39" s="110"/>
      <c r="AO39" s="110"/>
      <c r="AP39" s="110"/>
      <c r="AQ39" s="110"/>
      <c r="AR39" s="110"/>
      <c r="AS39" s="110"/>
      <c r="AT39" s="111"/>
      <c r="AU39" s="111"/>
      <c r="AV39" s="111"/>
      <c r="AW39" s="111"/>
      <c r="AX39" s="111"/>
      <c r="AY39" s="133"/>
      <c r="AZ39" s="113"/>
      <c r="BA39" s="114"/>
      <c r="BB39" s="115"/>
      <c r="BC39" s="115"/>
      <c r="BD39" s="115"/>
      <c r="BE39" s="129"/>
      <c r="BF39" s="115"/>
      <c r="BG39" s="115"/>
      <c r="BH39" s="129"/>
      <c r="BI39" s="115"/>
      <c r="BJ39" s="115"/>
      <c r="BK39" s="129"/>
      <c r="BL39" s="115"/>
      <c r="BM39" s="115"/>
      <c r="CA39" s="118"/>
      <c r="CB39" s="119"/>
      <c r="CC39" s="119"/>
      <c r="CD39" s="118"/>
      <c r="CE39" s="118"/>
      <c r="CF39" s="118"/>
      <c r="CG39" s="118"/>
      <c r="CH39" s="118"/>
      <c r="CI39" s="118"/>
      <c r="CJ39" s="118"/>
      <c r="CK39" s="118"/>
      <c r="CL39" s="118"/>
      <c r="CM39" s="115"/>
      <c r="CN39" s="115"/>
      <c r="CO39" s="115"/>
      <c r="CP39" s="115"/>
      <c r="CQ39" s="120"/>
      <c r="CR39" s="100"/>
      <c r="CS39" s="111"/>
      <c r="CT39" s="115"/>
      <c r="CU39" s="122"/>
      <c r="CV39" s="118"/>
      <c r="CW39" s="119"/>
      <c r="CX39" s="119"/>
      <c r="CY39" s="118"/>
      <c r="CZ39" s="118"/>
      <c r="DA39" s="118"/>
      <c r="DB39" s="118"/>
      <c r="DC39" s="118"/>
      <c r="DD39" s="118"/>
      <c r="DE39" s="118"/>
      <c r="DF39" s="118"/>
      <c r="DG39" s="118"/>
      <c r="DH39" s="115"/>
      <c r="DI39" s="115"/>
      <c r="DJ39" s="115"/>
      <c r="DK39" s="115"/>
      <c r="DL39" s="120"/>
      <c r="DM39" s="100"/>
      <c r="DN39" s="111"/>
      <c r="DO39" s="115"/>
      <c r="DP39" s="130"/>
      <c r="DQ39" s="124"/>
      <c r="DR39" s="132"/>
      <c r="DS39" s="124"/>
      <c r="DT39" s="124"/>
      <c r="DU39" s="124"/>
      <c r="DV39" s="124"/>
      <c r="DW39" s="124"/>
      <c r="DX39" s="124"/>
      <c r="DY39" s="126"/>
      <c r="DZ39" s="2"/>
      <c r="EA39" s="2"/>
      <c r="EB39" s="2"/>
      <c r="EC39" s="2"/>
      <c r="ED39" s="5"/>
      <c r="EE39" s="5"/>
    </row>
    <row r="40" spans="1:135" ht="13" x14ac:dyDescent="0.15">
      <c r="AC40" s="107"/>
      <c r="AD40" s="108"/>
      <c r="AE40" s="4"/>
      <c r="AF40" s="107"/>
      <c r="AG40" s="136"/>
      <c r="AH40" s="110"/>
      <c r="AI40" s="110"/>
      <c r="AJ40" s="110"/>
      <c r="AK40" s="110"/>
      <c r="AL40" s="110"/>
      <c r="AM40" s="110"/>
      <c r="AN40" s="110"/>
      <c r="AO40" s="110"/>
      <c r="AP40" s="110"/>
      <c r="AQ40" s="110"/>
      <c r="AR40" s="110"/>
      <c r="AS40" s="110"/>
      <c r="AT40" s="111"/>
      <c r="AU40" s="111"/>
      <c r="AV40" s="111"/>
      <c r="AW40" s="111"/>
      <c r="AX40" s="111"/>
      <c r="AY40" s="133"/>
      <c r="AZ40" s="113"/>
      <c r="BA40" s="114"/>
      <c r="BB40" s="115"/>
      <c r="BC40" s="115"/>
      <c r="BD40" s="115"/>
      <c r="BE40" s="129"/>
      <c r="BF40" s="115"/>
      <c r="BG40" s="115"/>
      <c r="BH40" s="129"/>
      <c r="BI40" s="115"/>
      <c r="BJ40" s="115"/>
      <c r="BK40" s="129"/>
      <c r="BL40" s="115"/>
      <c r="BM40" s="115"/>
      <c r="CA40" s="118"/>
      <c r="CB40" s="119"/>
      <c r="CC40" s="119"/>
      <c r="CD40" s="118"/>
      <c r="CE40" s="118"/>
      <c r="CF40" s="118"/>
      <c r="CG40" s="118"/>
      <c r="CH40" s="118"/>
      <c r="CI40" s="118"/>
      <c r="CJ40" s="118"/>
      <c r="CK40" s="118"/>
      <c r="CL40" s="118"/>
      <c r="CM40" s="115"/>
      <c r="CN40" s="115"/>
      <c r="CO40" s="115"/>
      <c r="CP40" s="115"/>
      <c r="CQ40" s="120"/>
      <c r="CR40" s="100"/>
      <c r="CS40" s="111"/>
      <c r="CT40" s="115"/>
      <c r="CU40" s="122"/>
      <c r="CV40" s="118"/>
      <c r="CW40" s="119"/>
      <c r="CX40" s="119"/>
      <c r="CY40" s="118"/>
      <c r="CZ40" s="118"/>
      <c r="DA40" s="118"/>
      <c r="DB40" s="118"/>
      <c r="DC40" s="118"/>
      <c r="DD40" s="118"/>
      <c r="DE40" s="118"/>
      <c r="DF40" s="118"/>
      <c r="DG40" s="118"/>
      <c r="DH40" s="115"/>
      <c r="DI40" s="115"/>
      <c r="DJ40" s="115"/>
      <c r="DK40" s="115"/>
      <c r="DL40" s="120"/>
      <c r="DM40" s="100"/>
      <c r="DN40" s="111"/>
      <c r="DO40" s="115"/>
      <c r="DP40" s="130"/>
      <c r="DQ40" s="124"/>
      <c r="DR40" s="132"/>
      <c r="DS40" s="124"/>
      <c r="DT40" s="124"/>
      <c r="DU40" s="124"/>
      <c r="DV40" s="124"/>
      <c r="DW40" s="124"/>
      <c r="DX40" s="124"/>
      <c r="DY40" s="126"/>
      <c r="DZ40" s="2"/>
      <c r="EA40" s="2"/>
      <c r="EB40" s="2"/>
      <c r="EC40" s="2"/>
      <c r="ED40" s="5"/>
      <c r="EE40" s="5"/>
    </row>
    <row r="41" spans="1:135" ht="13" x14ac:dyDescent="0.15">
      <c r="AW41" s="5"/>
      <c r="DP41" s="137"/>
      <c r="DR41" s="137"/>
      <c r="DU41" s="4"/>
      <c r="DZ41" s="5"/>
      <c r="EA41" s="5"/>
      <c r="EB41" s="5"/>
      <c r="EC41" s="5"/>
      <c r="ED41" s="5"/>
      <c r="EE41" s="5"/>
    </row>
    <row r="42" spans="1:135" ht="13" x14ac:dyDescent="0.15">
      <c r="AW42" s="5"/>
      <c r="DP42" s="137"/>
      <c r="DR42" s="137"/>
      <c r="DU42" s="4"/>
      <c r="DZ42" s="5"/>
      <c r="EA42" s="5"/>
      <c r="EB42" s="5"/>
      <c r="EC42" s="5"/>
      <c r="ED42" s="5"/>
      <c r="EE42" s="5"/>
    </row>
    <row r="43" spans="1:135" ht="13" x14ac:dyDescent="0.15">
      <c r="AW43" s="5"/>
      <c r="DP43" s="137"/>
      <c r="DR43" s="137"/>
      <c r="DU43" s="4"/>
      <c r="DZ43" s="5"/>
      <c r="EA43" s="5"/>
      <c r="EB43" s="5"/>
      <c r="EC43" s="5"/>
      <c r="ED43" s="5"/>
      <c r="EE43" s="5"/>
    </row>
    <row r="44" spans="1:135" ht="13" x14ac:dyDescent="0.15">
      <c r="AW44" s="5"/>
      <c r="DP44" s="137"/>
      <c r="DR44" s="137"/>
      <c r="DU44" s="4"/>
      <c r="DZ44" s="5"/>
      <c r="EA44" s="5"/>
      <c r="EB44" s="5"/>
      <c r="EC44" s="5"/>
      <c r="ED44" s="5"/>
      <c r="EE44" s="5"/>
    </row>
    <row r="45" spans="1:135" ht="13" x14ac:dyDescent="0.15">
      <c r="AW45" s="5"/>
      <c r="DP45" s="137"/>
      <c r="DR45" s="137"/>
      <c r="DU45" s="4"/>
      <c r="DZ45" s="5"/>
      <c r="EA45" s="5"/>
      <c r="EB45" s="5"/>
      <c r="EC45" s="5"/>
      <c r="ED45" s="5"/>
      <c r="EE45" s="5"/>
    </row>
    <row r="46" spans="1:135" ht="13" x14ac:dyDescent="0.15">
      <c r="F46" s="175"/>
      <c r="AW46" s="5"/>
      <c r="DR46" s="137"/>
      <c r="DU46" s="4"/>
      <c r="DZ46" s="5"/>
      <c r="EA46" s="5"/>
      <c r="EB46" s="5"/>
      <c r="EC46" s="5"/>
      <c r="ED46" s="5"/>
      <c r="EE46" s="5"/>
    </row>
    <row r="47" spans="1:135" ht="13" x14ac:dyDescent="0.15">
      <c r="AW47" s="5"/>
      <c r="DR47" s="137"/>
      <c r="DU47" s="4"/>
      <c r="DZ47" s="5"/>
      <c r="EA47" s="5"/>
      <c r="EB47" s="5"/>
      <c r="EC47" s="5"/>
      <c r="ED47" s="5"/>
      <c r="EE47" s="5"/>
    </row>
    <row r="48" spans="1:135" ht="13" x14ac:dyDescent="0.15">
      <c r="L48" s="57" t="s">
        <v>157</v>
      </c>
      <c r="M48" s="57" t="s">
        <v>158</v>
      </c>
      <c r="N48" s="57" t="s">
        <v>159</v>
      </c>
      <c r="AW48" s="5"/>
      <c r="DU48" s="4"/>
      <c r="DZ48" s="5"/>
      <c r="EA48" s="5"/>
      <c r="EB48" s="5"/>
      <c r="EC48" s="5"/>
      <c r="ED48" s="5"/>
      <c r="EE48" s="5"/>
    </row>
    <row r="49" spans="1:135" ht="13" x14ac:dyDescent="0.15">
      <c r="A49" s="57" t="s">
        <v>160</v>
      </c>
      <c r="AW49" s="5"/>
      <c r="DU49" s="4"/>
      <c r="DZ49" s="5"/>
      <c r="EA49" s="5"/>
      <c r="EB49" s="5"/>
      <c r="EC49" s="5"/>
      <c r="ED49" s="5"/>
      <c r="EE49" s="5"/>
    </row>
    <row r="50" spans="1:135" ht="13" x14ac:dyDescent="0.15">
      <c r="A50" s="138" t="s">
        <v>161</v>
      </c>
      <c r="B50" s="138" t="s">
        <v>117</v>
      </c>
      <c r="C50" s="138" t="s">
        <v>127</v>
      </c>
      <c r="D50" s="138" t="s">
        <v>162</v>
      </c>
      <c r="E50" s="138" t="s">
        <v>163</v>
      </c>
      <c r="F50" s="138" t="s">
        <v>164</v>
      </c>
      <c r="G50" s="139"/>
      <c r="H50" s="138" t="s">
        <v>165</v>
      </c>
      <c r="I50" s="138" t="s">
        <v>166</v>
      </c>
      <c r="J50" s="140"/>
      <c r="K50" s="140"/>
      <c r="L50" s="57" t="s">
        <v>117</v>
      </c>
      <c r="M50" s="57" t="s">
        <v>117</v>
      </c>
      <c r="N50" s="57" t="s">
        <v>117</v>
      </c>
      <c r="O50" s="57" t="s">
        <v>167</v>
      </c>
      <c r="AW50" s="5"/>
      <c r="DU50" s="4"/>
      <c r="DZ50" s="5"/>
      <c r="EA50" s="5"/>
      <c r="EB50" s="5"/>
      <c r="EC50" s="5"/>
      <c r="ED50" s="5"/>
      <c r="EE50" s="5"/>
    </row>
    <row r="51" spans="1:135" ht="13" x14ac:dyDescent="0.15">
      <c r="A51" s="138">
        <v>1</v>
      </c>
      <c r="B51" s="141" t="s">
        <v>141</v>
      </c>
      <c r="C51" s="141" t="s">
        <v>168</v>
      </c>
      <c r="D51" s="141" t="s">
        <v>169</v>
      </c>
      <c r="E51" s="141"/>
      <c r="F51" s="142"/>
      <c r="G51" s="141"/>
      <c r="H51" s="141">
        <v>0</v>
      </c>
      <c r="I51" s="143"/>
      <c r="J51" s="140"/>
      <c r="K51" s="140"/>
      <c r="L51" s="144" t="str">
        <f t="shared" ref="L51:L81" si="179">IF(ISERROR(SEARCH(L$48,B51)),B51,TRIM(LEFT(B51,SEARCH(L$48,B51)-1)))</f>
        <v>Megan Stevenson</v>
      </c>
      <c r="M51" s="144" t="str">
        <f t="shared" ref="M51:N51" si="180">IF(ISERROR(SEARCH(M$48,L51)),L51,TRIM(LEFT(L51,SEARCH(M$48,L51)-1)))</f>
        <v>Megan Stevenson</v>
      </c>
      <c r="N51" s="144" t="str">
        <f t="shared" si="180"/>
        <v>Megan Stevenson</v>
      </c>
      <c r="O51" s="144" t="str">
        <f t="shared" ref="O51:O81" si="181">IF(NOT(ISNUMBER(H51)),H51,IF(H51&lt;3,VLOOKUP(H51,$Y$51:$Z$53,2,FALSE),CONCATENATE(H51+1,"th")))</f>
        <v>1st</v>
      </c>
      <c r="S51" s="57" t="s">
        <v>170</v>
      </c>
      <c r="T51" s="57">
        <v>1</v>
      </c>
      <c r="Y51" s="57">
        <v>0</v>
      </c>
      <c r="Z51" s="57" t="s">
        <v>171</v>
      </c>
      <c r="AW51" s="5"/>
      <c r="DU51" s="4"/>
      <c r="DZ51" s="5"/>
      <c r="EA51" s="5"/>
      <c r="EB51" s="5"/>
      <c r="EC51" s="5"/>
      <c r="ED51" s="5"/>
      <c r="EE51" s="5"/>
    </row>
    <row r="52" spans="1:135" ht="13" x14ac:dyDescent="0.15">
      <c r="A52" s="138">
        <v>5</v>
      </c>
      <c r="B52" s="141" t="s">
        <v>145</v>
      </c>
      <c r="C52" s="141" t="s">
        <v>170</v>
      </c>
      <c r="D52" s="145">
        <v>44324</v>
      </c>
      <c r="E52" s="141"/>
      <c r="F52" s="142"/>
      <c r="G52" s="141"/>
      <c r="H52" s="141">
        <v>3</v>
      </c>
      <c r="I52" s="141"/>
      <c r="J52" s="140"/>
      <c r="K52" s="140"/>
      <c r="L52" s="144" t="str">
        <f t="shared" si="179"/>
        <v>Maria Albiero</v>
      </c>
      <c r="M52" s="144" t="str">
        <f t="shared" ref="M52:N52" si="182">IF(ISERROR(SEARCH(M$48,L52)),L52,TRIM(LEFT(L52,SEARCH(M$48,L52)-1)))</f>
        <v>Maria Albiero</v>
      </c>
      <c r="N52" s="144" t="str">
        <f t="shared" si="182"/>
        <v>Maria Albiero</v>
      </c>
      <c r="O52" s="144" t="str">
        <f t="shared" si="181"/>
        <v>4th</v>
      </c>
      <c r="S52" s="57" t="s">
        <v>172</v>
      </c>
      <c r="T52" s="57">
        <v>2</v>
      </c>
      <c r="Y52" s="57">
        <v>1</v>
      </c>
      <c r="Z52" s="57" t="s">
        <v>173</v>
      </c>
      <c r="AW52" s="5"/>
      <c r="DU52" s="4"/>
      <c r="DZ52" s="5"/>
      <c r="EA52" s="5"/>
      <c r="EB52" s="5"/>
      <c r="EC52" s="5"/>
      <c r="ED52" s="5"/>
      <c r="EE52" s="5"/>
    </row>
    <row r="53" spans="1:135" ht="13" x14ac:dyDescent="0.15">
      <c r="A53" s="138">
        <v>10</v>
      </c>
      <c r="B53" s="141" t="s">
        <v>146</v>
      </c>
      <c r="C53" s="141" t="s">
        <v>172</v>
      </c>
      <c r="D53" s="141" t="s">
        <v>169</v>
      </c>
      <c r="E53" s="141"/>
      <c r="F53" s="142"/>
      <c r="G53" s="141"/>
      <c r="H53" s="141">
        <v>4</v>
      </c>
      <c r="I53" s="141"/>
      <c r="J53" s="140"/>
      <c r="K53" s="140"/>
      <c r="L53" s="144" t="str">
        <f t="shared" si="179"/>
        <v>Tegan Graham</v>
      </c>
      <c r="M53" s="144" t="str">
        <f t="shared" ref="M53:N53" si="183">IF(ISERROR(SEARCH(M$48,L53)),L53,TRIM(LEFT(L53,SEARCH(M$48,L53)-1)))</f>
        <v>Tegan Graham</v>
      </c>
      <c r="N53" s="144" t="str">
        <f t="shared" si="183"/>
        <v>Tegan Graham</v>
      </c>
      <c r="O53" s="144" t="str">
        <f t="shared" si="181"/>
        <v>5th</v>
      </c>
      <c r="S53" s="57" t="s">
        <v>168</v>
      </c>
      <c r="T53" s="57">
        <v>3</v>
      </c>
      <c r="Y53" s="57">
        <v>2</v>
      </c>
      <c r="Z53" s="57" t="s">
        <v>174</v>
      </c>
      <c r="AW53" s="5"/>
      <c r="DU53" s="4"/>
      <c r="DZ53" s="5"/>
      <c r="EA53" s="5"/>
      <c r="EB53" s="5"/>
      <c r="EC53" s="5"/>
      <c r="ED53" s="5"/>
      <c r="EE53" s="5"/>
    </row>
    <row r="54" spans="1:135" ht="13" x14ac:dyDescent="0.15">
      <c r="A54" s="138">
        <v>11</v>
      </c>
      <c r="B54" s="141" t="s">
        <v>147</v>
      </c>
      <c r="C54" s="141" t="s">
        <v>170</v>
      </c>
      <c r="D54" s="145">
        <v>44324</v>
      </c>
      <c r="E54" s="141"/>
      <c r="F54" s="142"/>
      <c r="G54" s="141"/>
      <c r="H54" s="141">
        <v>1</v>
      </c>
      <c r="I54" s="141"/>
      <c r="J54" s="140"/>
      <c r="K54" s="140"/>
      <c r="L54" s="144" t="str">
        <f t="shared" si="179"/>
        <v>Kaylee Smiler</v>
      </c>
      <c r="M54" s="144" t="str">
        <f t="shared" ref="M54:N54" si="184">IF(ISERROR(SEARCH(M$48,L54)),L54,TRIM(LEFT(L54,SEARCH(M$48,L54)-1)))</f>
        <v>Kaylee Smiler</v>
      </c>
      <c r="N54" s="144" t="str">
        <f t="shared" si="184"/>
        <v>Kaylee Smiler</v>
      </c>
      <c r="O54" s="144" t="str">
        <f t="shared" si="181"/>
        <v>2nd</v>
      </c>
      <c r="S54" s="57" t="s">
        <v>23</v>
      </c>
      <c r="T54" s="57">
        <v>4</v>
      </c>
      <c r="Y54" s="57">
        <v>3</v>
      </c>
      <c r="AW54" s="5"/>
      <c r="DU54" s="4"/>
      <c r="DZ54" s="5"/>
      <c r="EA54" s="5"/>
      <c r="EB54" s="5"/>
      <c r="EC54" s="5"/>
      <c r="ED54" s="5"/>
      <c r="EE54" s="5"/>
    </row>
    <row r="55" spans="1:135" ht="13" x14ac:dyDescent="0.15">
      <c r="A55" s="138">
        <v>12</v>
      </c>
      <c r="B55" s="141" t="s">
        <v>148</v>
      </c>
      <c r="C55" s="141" t="s">
        <v>168</v>
      </c>
      <c r="D55" s="145">
        <v>44348</v>
      </c>
      <c r="E55" s="141"/>
      <c r="F55" s="142"/>
      <c r="G55" s="141"/>
      <c r="H55" s="141">
        <v>1</v>
      </c>
      <c r="I55" s="141"/>
      <c r="J55" s="140"/>
      <c r="K55" s="140"/>
      <c r="L55" s="144" t="str">
        <f t="shared" si="179"/>
        <v>Lauren Gustin</v>
      </c>
      <c r="M55" s="144" t="str">
        <f t="shared" ref="M55:N55" si="185">IF(ISERROR(SEARCH(M$48,L55)),L55,TRIM(LEFT(L55,SEARCH(M$48,L55)-1)))</f>
        <v>Lauren Gustin</v>
      </c>
      <c r="N55" s="144" t="str">
        <f t="shared" si="185"/>
        <v>Lauren Gustin</v>
      </c>
      <c r="O55" s="144" t="str">
        <f t="shared" si="181"/>
        <v>2nd</v>
      </c>
      <c r="S55" s="57" t="s">
        <v>175</v>
      </c>
      <c r="T55" s="57">
        <v>5</v>
      </c>
      <c r="Y55" s="57">
        <v>4</v>
      </c>
      <c r="AW55" s="5"/>
      <c r="DU55" s="4"/>
      <c r="DZ55" s="5"/>
      <c r="EA55" s="5"/>
      <c r="EB55" s="5"/>
      <c r="EC55" s="5"/>
      <c r="ED55" s="5"/>
      <c r="EE55" s="5"/>
    </row>
    <row r="56" spans="1:135" ht="13" x14ac:dyDescent="0.15">
      <c r="A56" s="138">
        <v>13</v>
      </c>
      <c r="B56" s="141" t="s">
        <v>149</v>
      </c>
      <c r="C56" s="141" t="s">
        <v>170</v>
      </c>
      <c r="D56" s="145">
        <v>44325</v>
      </c>
      <c r="E56" s="141"/>
      <c r="F56" s="142"/>
      <c r="G56" s="141"/>
      <c r="H56" s="141">
        <v>3</v>
      </c>
      <c r="I56" s="141"/>
      <c r="J56" s="140"/>
      <c r="K56" s="140"/>
      <c r="L56" s="144" t="str">
        <f t="shared" si="179"/>
        <v>Paisley Johnson</v>
      </c>
      <c r="M56" s="144" t="str">
        <f t="shared" ref="M56:N56" si="186">IF(ISERROR(SEARCH(M$48,L56)),L56,TRIM(LEFT(L56,SEARCH(M$48,L56)-1)))</f>
        <v>Paisley Johnson</v>
      </c>
      <c r="N56" s="144" t="str">
        <f t="shared" si="186"/>
        <v>Paisley Johnson</v>
      </c>
      <c r="O56" s="144" t="str">
        <f t="shared" si="181"/>
        <v>4th</v>
      </c>
      <c r="S56" s="57" t="s">
        <v>176</v>
      </c>
      <c r="T56" s="57">
        <v>2.5</v>
      </c>
      <c r="AW56" s="5"/>
      <c r="DU56" s="4"/>
      <c r="DZ56" s="5"/>
      <c r="EA56" s="5"/>
      <c r="EB56" s="5"/>
      <c r="EC56" s="5"/>
      <c r="ED56" s="5"/>
      <c r="EE56" s="5"/>
    </row>
    <row r="57" spans="1:135" ht="13" x14ac:dyDescent="0.15">
      <c r="A57" s="138">
        <v>15</v>
      </c>
      <c r="B57" s="141" t="s">
        <v>151</v>
      </c>
      <c r="C57" s="141" t="s">
        <v>23</v>
      </c>
      <c r="D57" s="145">
        <v>44352</v>
      </c>
      <c r="E57" s="141"/>
      <c r="F57" s="142"/>
      <c r="G57" s="141"/>
      <c r="H57" s="141">
        <v>2</v>
      </c>
      <c r="I57" s="141"/>
      <c r="J57" s="140"/>
      <c r="K57" s="140"/>
      <c r="L57" s="144" t="str">
        <f t="shared" si="179"/>
        <v>Perri Malli</v>
      </c>
      <c r="M57" s="144" t="str">
        <f t="shared" ref="M57:N57" si="187">IF(ISERROR(SEARCH(M$48,L57)),L57,TRIM(LEFT(L57,SEARCH(M$48,L57)-1)))</f>
        <v>Perri Malli</v>
      </c>
      <c r="N57" s="144" t="str">
        <f t="shared" si="187"/>
        <v>Perri Malli</v>
      </c>
      <c r="O57" s="144" t="str">
        <f t="shared" si="181"/>
        <v>3rd</v>
      </c>
      <c r="S57" s="57" t="s">
        <v>177</v>
      </c>
      <c r="T57" s="57">
        <v>2.5</v>
      </c>
      <c r="AW57" s="5"/>
      <c r="DU57" s="4"/>
      <c r="DZ57" s="5"/>
      <c r="EA57" s="5"/>
      <c r="EB57" s="5"/>
      <c r="EC57" s="5"/>
      <c r="ED57" s="5"/>
      <c r="EE57" s="5"/>
    </row>
    <row r="58" spans="1:135" ht="13" x14ac:dyDescent="0.15">
      <c r="A58" s="138">
        <v>20</v>
      </c>
      <c r="B58" s="141" t="s">
        <v>144</v>
      </c>
      <c r="C58" s="141" t="s">
        <v>172</v>
      </c>
      <c r="D58" s="145">
        <v>44326</v>
      </c>
      <c r="E58" s="141"/>
      <c r="F58" s="142"/>
      <c r="G58" s="141"/>
      <c r="H58" s="141">
        <v>1</v>
      </c>
      <c r="I58" s="141"/>
      <c r="J58" s="140"/>
      <c r="K58" s="140"/>
      <c r="L58" s="144" t="str">
        <f t="shared" si="179"/>
        <v>Devry Millett</v>
      </c>
      <c r="M58" s="144" t="str">
        <f t="shared" ref="M58:N58" si="188">IF(ISERROR(SEARCH(M$48,L58)),L58,TRIM(LEFT(L58,SEARCH(M$48,L58)-1)))</f>
        <v>Devry Millett</v>
      </c>
      <c r="N58" s="144" t="str">
        <f t="shared" si="188"/>
        <v>Devry Millett</v>
      </c>
      <c r="O58" s="144" t="str">
        <f t="shared" si="181"/>
        <v>2nd</v>
      </c>
      <c r="S58" s="57" t="s">
        <v>76</v>
      </c>
      <c r="T58" s="57">
        <v>1.5</v>
      </c>
      <c r="AW58" s="5"/>
      <c r="DU58" s="4"/>
      <c r="DZ58" s="5"/>
      <c r="EA58" s="5"/>
      <c r="EB58" s="5"/>
      <c r="EC58" s="5"/>
      <c r="ED58" s="5"/>
      <c r="EE58" s="5"/>
    </row>
    <row r="59" spans="1:135" ht="13" x14ac:dyDescent="0.15">
      <c r="A59" s="138">
        <v>21</v>
      </c>
      <c r="B59" s="141" t="s">
        <v>152</v>
      </c>
      <c r="C59" s="141" t="s">
        <v>168</v>
      </c>
      <c r="D59" s="141" t="s">
        <v>169</v>
      </c>
      <c r="E59" s="141"/>
      <c r="F59" s="142"/>
      <c r="G59" s="141"/>
      <c r="H59" s="141">
        <v>0</v>
      </c>
      <c r="I59" s="143"/>
      <c r="J59" s="140"/>
      <c r="K59" s="140"/>
      <c r="L59" s="144" t="str">
        <f t="shared" si="179"/>
        <v>Tahlia White</v>
      </c>
      <c r="M59" s="144" t="str">
        <f t="shared" ref="M59:N59" si="189">IF(ISERROR(SEARCH(M$48,L59)),L59,TRIM(LEFT(L59,SEARCH(M$48,L59)-1)))</f>
        <v>Tahlia White</v>
      </c>
      <c r="N59" s="144" t="str">
        <f t="shared" si="189"/>
        <v>Tahlia White</v>
      </c>
      <c r="O59" s="144" t="str">
        <f t="shared" si="181"/>
        <v>1st</v>
      </c>
      <c r="S59" s="57" t="s">
        <v>178</v>
      </c>
      <c r="T59" s="57">
        <v>3.5</v>
      </c>
      <c r="AW59" s="5"/>
      <c r="DU59" s="4"/>
      <c r="DZ59" s="5"/>
      <c r="EA59" s="5"/>
      <c r="EB59" s="5"/>
      <c r="EC59" s="5"/>
      <c r="ED59" s="5"/>
      <c r="EE59" s="5"/>
    </row>
    <row r="60" spans="1:135" ht="13" x14ac:dyDescent="0.15">
      <c r="A60" s="138">
        <v>22</v>
      </c>
      <c r="B60" s="141" t="s">
        <v>153</v>
      </c>
      <c r="C60" s="141" t="s">
        <v>175</v>
      </c>
      <c r="D60" s="145">
        <v>44354</v>
      </c>
      <c r="E60" s="141"/>
      <c r="F60" s="142"/>
      <c r="G60" s="141"/>
      <c r="H60" s="141">
        <v>3</v>
      </c>
      <c r="I60" s="143"/>
      <c r="J60" s="140"/>
      <c r="K60" s="140"/>
      <c r="L60" s="144" t="str">
        <f t="shared" si="179"/>
        <v>Sara Hamson</v>
      </c>
      <c r="M60" s="144" t="str">
        <f t="shared" ref="M60:N60" si="190">IF(ISERROR(SEARCH(M$48,L60)),L60,TRIM(LEFT(L60,SEARCH(M$48,L60)-1)))</f>
        <v>Sara Hamson</v>
      </c>
      <c r="N60" s="144" t="str">
        <f t="shared" si="190"/>
        <v>Sara Hamson</v>
      </c>
      <c r="O60" s="144" t="str">
        <f t="shared" si="181"/>
        <v>4th</v>
      </c>
      <c r="S60" s="57" t="s">
        <v>179</v>
      </c>
      <c r="T60" s="57">
        <v>3</v>
      </c>
      <c r="AW60" s="5"/>
      <c r="DU60" s="4"/>
      <c r="DZ60" s="5"/>
      <c r="EA60" s="5"/>
      <c r="EB60" s="5"/>
      <c r="EC60" s="5"/>
      <c r="ED60" s="5"/>
      <c r="EE60" s="5"/>
    </row>
    <row r="61" spans="1:135" ht="13" x14ac:dyDescent="0.15">
      <c r="A61" s="138">
        <v>30</v>
      </c>
      <c r="B61" s="141" t="s">
        <v>143</v>
      </c>
      <c r="C61" s="141" t="s">
        <v>170</v>
      </c>
      <c r="D61" s="145">
        <v>44325</v>
      </c>
      <c r="E61" s="141"/>
      <c r="F61" s="142"/>
      <c r="G61" s="141"/>
      <c r="H61" s="141">
        <v>0</v>
      </c>
      <c r="I61" s="143"/>
      <c r="J61" s="140"/>
      <c r="K61" s="140"/>
      <c r="L61" s="144" t="str">
        <f t="shared" si="179"/>
        <v>Kate Vorwaller</v>
      </c>
      <c r="M61" s="144" t="str">
        <f t="shared" ref="M61:N61" si="191">IF(ISERROR(SEARCH(M$48,L61)),L61,TRIM(LEFT(L61,SEARCH(M$48,L61)-1)))</f>
        <v>Kate Vorwaller</v>
      </c>
      <c r="N61" s="144" t="str">
        <f t="shared" si="191"/>
        <v>Kate Vorwaller</v>
      </c>
      <c r="O61" s="144" t="str">
        <f t="shared" si="181"/>
        <v>1st</v>
      </c>
      <c r="AW61" s="5"/>
      <c r="DU61" s="4"/>
      <c r="DZ61" s="5"/>
      <c r="EA61" s="5"/>
      <c r="EB61" s="5"/>
      <c r="EC61" s="5"/>
      <c r="ED61" s="5"/>
      <c r="EE61" s="5"/>
    </row>
    <row r="62" spans="1:135" ht="13" x14ac:dyDescent="0.15">
      <c r="A62" s="138">
        <v>32</v>
      </c>
      <c r="B62" s="141" t="s">
        <v>154</v>
      </c>
      <c r="C62" s="141" t="s">
        <v>168</v>
      </c>
      <c r="D62" s="145">
        <v>44348</v>
      </c>
      <c r="E62" s="141"/>
      <c r="F62" s="142"/>
      <c r="G62" s="141"/>
      <c r="H62" s="141">
        <v>2</v>
      </c>
      <c r="I62" s="141"/>
      <c r="J62" s="140"/>
      <c r="K62" s="140"/>
      <c r="L62" s="144" t="str">
        <f t="shared" si="179"/>
        <v>Signe Glantz</v>
      </c>
      <c r="M62" s="144" t="str">
        <f t="shared" ref="M62:N62" si="192">IF(ISERROR(SEARCH(M$48,L62)),L62,TRIM(LEFT(L62,SEARCH(M$48,L62)-1)))</f>
        <v>Signe Glantz</v>
      </c>
      <c r="N62" s="144" t="str">
        <f t="shared" si="192"/>
        <v>Signe Glantz</v>
      </c>
      <c r="O62" s="144" t="str">
        <f t="shared" si="181"/>
        <v>3rd</v>
      </c>
      <c r="AW62" s="5"/>
      <c r="DU62" s="4"/>
      <c r="DZ62" s="5"/>
      <c r="EA62" s="5"/>
      <c r="EB62" s="5"/>
      <c r="EC62" s="5"/>
      <c r="ED62" s="5"/>
      <c r="EE62" s="5"/>
    </row>
    <row r="63" spans="1:135" ht="13" x14ac:dyDescent="0.15">
      <c r="A63" s="138">
        <v>34</v>
      </c>
      <c r="B63" s="141" t="s">
        <v>155</v>
      </c>
      <c r="C63" s="141" t="s">
        <v>23</v>
      </c>
      <c r="D63" s="145">
        <v>44349</v>
      </c>
      <c r="E63" s="141"/>
      <c r="F63" s="142"/>
      <c r="G63" s="141"/>
      <c r="H63" s="141">
        <v>0</v>
      </c>
      <c r="I63" s="141"/>
      <c r="J63" s="140"/>
      <c r="K63" s="140"/>
      <c r="L63" s="144" t="str">
        <f t="shared" si="179"/>
        <v>Kyra Beckman</v>
      </c>
      <c r="M63" s="144" t="str">
        <f t="shared" ref="M63:N63" si="193">IF(ISERROR(SEARCH(M$48,L63)),L63,TRIM(LEFT(L63,SEARCH(M$48,L63)-1)))</f>
        <v>Kyra Beckman</v>
      </c>
      <c r="N63" s="144" t="str">
        <f t="shared" si="193"/>
        <v>Kyra Beckman</v>
      </c>
      <c r="O63" s="144" t="str">
        <f t="shared" si="181"/>
        <v>1st</v>
      </c>
      <c r="AW63" s="5"/>
      <c r="DU63" s="4"/>
      <c r="DZ63" s="5"/>
      <c r="EA63" s="5"/>
      <c r="EB63" s="5"/>
      <c r="EC63" s="5"/>
      <c r="ED63" s="5"/>
      <c r="EE63" s="5"/>
    </row>
    <row r="64" spans="1:135" ht="13" x14ac:dyDescent="0.15">
      <c r="A64" s="138">
        <v>42</v>
      </c>
      <c r="B64" s="141" t="s">
        <v>156</v>
      </c>
      <c r="C64" s="141" t="s">
        <v>23</v>
      </c>
      <c r="D64" s="145">
        <v>44350</v>
      </c>
      <c r="E64" s="141"/>
      <c r="F64" s="142"/>
      <c r="G64" s="141"/>
      <c r="H64" s="141">
        <v>2</v>
      </c>
      <c r="I64" s="141"/>
      <c r="J64" s="140"/>
      <c r="K64" s="140"/>
      <c r="L64" s="144" t="str">
        <f t="shared" si="179"/>
        <v>Kayla Belles-Lee</v>
      </c>
      <c r="M64" s="144" t="str">
        <f t="shared" ref="M64:N64" si="194">IF(ISERROR(SEARCH(M$48,L64)),L64,TRIM(LEFT(L64,SEARCH(M$48,L64)-1)))</f>
        <v>Kayla Belles-Lee</v>
      </c>
      <c r="N64" s="144" t="str">
        <f t="shared" si="194"/>
        <v>Kayla Belles-Lee</v>
      </c>
      <c r="O64" s="144" t="str">
        <f t="shared" si="181"/>
        <v>3rd</v>
      </c>
      <c r="AW64" s="5"/>
      <c r="DU64" s="4"/>
      <c r="DZ64" s="5"/>
      <c r="EA64" s="5"/>
      <c r="EB64" s="5"/>
      <c r="EC64" s="5"/>
      <c r="ED64" s="5"/>
      <c r="EE64" s="5"/>
    </row>
    <row r="65" spans="1:135" ht="13" x14ac:dyDescent="0.15">
      <c r="A65" s="138">
        <v>2</v>
      </c>
      <c r="B65" s="141" t="s">
        <v>142</v>
      </c>
      <c r="C65" s="141" t="s">
        <v>172</v>
      </c>
      <c r="D65" s="145">
        <v>44326</v>
      </c>
      <c r="E65" s="141"/>
      <c r="F65" s="142"/>
      <c r="G65" s="141"/>
      <c r="H65" s="141">
        <v>2</v>
      </c>
      <c r="I65" s="141"/>
      <c r="J65" s="140"/>
      <c r="K65" s="140"/>
      <c r="L65" s="144" t="str">
        <f t="shared" si="179"/>
        <v>Shaylee Gonzales</v>
      </c>
      <c r="M65" s="144" t="str">
        <f t="shared" ref="M65:N65" si="195">IF(ISERROR(SEARCH(M$48,L65)),L65,TRIM(LEFT(L65,SEARCH(M$48,L65)-1)))</f>
        <v>Shaylee Gonzales</v>
      </c>
      <c r="N65" s="144" t="str">
        <f t="shared" si="195"/>
        <v>Shaylee Gonzales</v>
      </c>
      <c r="O65" s="144" t="str">
        <f t="shared" si="181"/>
        <v>3rd</v>
      </c>
      <c r="AW65" s="5"/>
      <c r="DU65" s="4"/>
      <c r="DZ65" s="5"/>
      <c r="EA65" s="5"/>
      <c r="EB65" s="5"/>
      <c r="EC65" s="5"/>
      <c r="ED65" s="5"/>
      <c r="EE65" s="5"/>
    </row>
    <row r="66" spans="1:135" ht="13" x14ac:dyDescent="0.15">
      <c r="A66" s="138">
        <v>14</v>
      </c>
      <c r="B66" s="141" t="s">
        <v>150</v>
      </c>
      <c r="C66" s="141" t="s">
        <v>168</v>
      </c>
      <c r="D66" s="141" t="s">
        <v>169</v>
      </c>
      <c r="E66" s="141"/>
      <c r="F66" s="142"/>
      <c r="G66" s="141"/>
      <c r="H66" s="141">
        <v>2</v>
      </c>
      <c r="I66" s="141"/>
      <c r="J66" s="140"/>
      <c r="K66" s="140"/>
      <c r="L66" s="144" t="str">
        <f t="shared" si="179"/>
        <v>Babalu Ugwu</v>
      </c>
      <c r="M66" s="144" t="str">
        <f t="shared" ref="M66:N66" si="196">IF(ISERROR(SEARCH(M$48,L66)),L66,TRIM(LEFT(L66,SEARCH(M$48,L66)-1)))</f>
        <v>Babalu Ugwu</v>
      </c>
      <c r="N66" s="144" t="str">
        <f t="shared" si="196"/>
        <v>Babalu Ugwu</v>
      </c>
      <c r="O66" s="144" t="str">
        <f t="shared" si="181"/>
        <v>3rd</v>
      </c>
      <c r="AW66" s="5"/>
      <c r="DU66" s="4"/>
      <c r="DZ66" s="5"/>
      <c r="EA66" s="5"/>
      <c r="EB66" s="5"/>
      <c r="EC66" s="5"/>
      <c r="ED66" s="5"/>
      <c r="EE66" s="5"/>
    </row>
    <row r="67" spans="1:135" ht="13" x14ac:dyDescent="0.15">
      <c r="A67" s="138"/>
      <c r="B67" s="141"/>
      <c r="C67" s="141"/>
      <c r="D67" s="145"/>
      <c r="E67" s="141"/>
      <c r="F67" s="142"/>
      <c r="G67" s="141"/>
      <c r="H67" s="141"/>
      <c r="I67" s="141"/>
      <c r="J67" s="140"/>
      <c r="K67" s="140"/>
      <c r="L67" s="144">
        <f t="shared" si="179"/>
        <v>0</v>
      </c>
      <c r="M67" s="144">
        <f t="shared" ref="M67:N67" si="197">IF(ISERROR(SEARCH(M$48,L67)),L67,TRIM(LEFT(L67,SEARCH(M$48,L67)-1)))</f>
        <v>0</v>
      </c>
      <c r="N67" s="144">
        <f t="shared" si="197"/>
        <v>0</v>
      </c>
      <c r="O67" s="144">
        <f t="shared" si="181"/>
        <v>0</v>
      </c>
      <c r="AJ67" s="197"/>
      <c r="AM67" s="197"/>
      <c r="AP67" s="197"/>
      <c r="AS67" s="197"/>
      <c r="AV67" s="197"/>
      <c r="AW67" s="5"/>
      <c r="DU67" s="4"/>
      <c r="DZ67" s="5"/>
      <c r="EA67" s="5"/>
      <c r="EB67" s="5"/>
      <c r="EC67" s="5"/>
      <c r="ED67" s="5"/>
      <c r="EE67" s="5"/>
    </row>
    <row r="68" spans="1:135" ht="13" x14ac:dyDescent="0.15">
      <c r="A68" s="138"/>
      <c r="B68" s="141"/>
      <c r="C68" s="141"/>
      <c r="D68" s="145"/>
      <c r="E68" s="141"/>
      <c r="F68" s="142"/>
      <c r="G68" s="141"/>
      <c r="H68" s="141"/>
      <c r="I68" s="141"/>
      <c r="J68" s="140"/>
      <c r="K68" s="140"/>
      <c r="L68" s="144">
        <f t="shared" si="179"/>
        <v>0</v>
      </c>
      <c r="M68" s="144">
        <f t="shared" ref="M68:N68" si="198">IF(ISERROR(SEARCH(M$48,L68)),L68,TRIM(LEFT(L68,SEARCH(M$48,L68)-1)))</f>
        <v>0</v>
      </c>
      <c r="N68" s="144">
        <f t="shared" si="198"/>
        <v>0</v>
      </c>
      <c r="O68" s="144">
        <f t="shared" si="181"/>
        <v>0</v>
      </c>
      <c r="AJ68" s="197"/>
      <c r="AK68" s="197"/>
      <c r="AM68" s="197"/>
      <c r="AN68" s="197"/>
      <c r="AP68" s="197"/>
      <c r="AQ68" s="197"/>
      <c r="AS68" s="197"/>
      <c r="AT68" s="197"/>
      <c r="AV68" s="197"/>
      <c r="AW68" s="201"/>
      <c r="DU68" s="4"/>
      <c r="DZ68" s="5"/>
      <c r="EA68" s="5"/>
      <c r="EB68" s="5"/>
      <c r="EC68" s="5"/>
      <c r="ED68" s="5"/>
      <c r="EE68" s="5"/>
    </row>
    <row r="69" spans="1:135" ht="13" x14ac:dyDescent="0.15">
      <c r="A69" s="138"/>
      <c r="B69" s="141"/>
      <c r="C69" s="141"/>
      <c r="D69" s="145"/>
      <c r="E69" s="141"/>
      <c r="F69" s="142"/>
      <c r="G69" s="141"/>
      <c r="H69" s="141"/>
      <c r="I69" s="141"/>
      <c r="J69" s="140"/>
      <c r="K69" s="140"/>
      <c r="L69" s="144">
        <f t="shared" si="179"/>
        <v>0</v>
      </c>
      <c r="M69" s="144">
        <f t="shared" ref="M69:N69" si="199">IF(ISERROR(SEARCH(M$48,L69)),L69,TRIM(LEFT(L69,SEARCH(M$48,L69)-1)))</f>
        <v>0</v>
      </c>
      <c r="N69" s="144">
        <f t="shared" si="199"/>
        <v>0</v>
      </c>
      <c r="O69" s="144">
        <f t="shared" si="181"/>
        <v>0</v>
      </c>
      <c r="AK69" s="197"/>
      <c r="AL69" s="197"/>
      <c r="AN69" s="197"/>
      <c r="AO69" s="197"/>
      <c r="AQ69" s="197"/>
      <c r="AR69" s="197"/>
      <c r="AT69" s="197"/>
      <c r="AU69" s="197"/>
      <c r="AW69" s="197"/>
      <c r="AX69" s="197"/>
      <c r="DU69" s="4"/>
      <c r="DZ69" s="5"/>
      <c r="EA69" s="5"/>
      <c r="EB69" s="5"/>
      <c r="EC69" s="5"/>
      <c r="ED69" s="5"/>
      <c r="EE69" s="5"/>
    </row>
    <row r="70" spans="1:135" ht="13" x14ac:dyDescent="0.15">
      <c r="A70" s="138"/>
      <c r="B70" s="141"/>
      <c r="C70" s="141"/>
      <c r="D70" s="145"/>
      <c r="E70" s="141"/>
      <c r="F70" s="142"/>
      <c r="G70" s="141"/>
      <c r="H70" s="141"/>
      <c r="I70" s="141"/>
      <c r="J70" s="140"/>
      <c r="K70" s="140"/>
      <c r="L70" s="144">
        <f t="shared" si="179"/>
        <v>0</v>
      </c>
      <c r="M70" s="144">
        <f t="shared" ref="M70:N70" si="200">IF(ISERROR(SEARCH(M$48,L70)),L70,TRIM(LEFT(L70,SEARCH(M$48,L70)-1)))</f>
        <v>0</v>
      </c>
      <c r="N70" s="144">
        <f t="shared" si="200"/>
        <v>0</v>
      </c>
      <c r="O70" s="144">
        <f t="shared" si="181"/>
        <v>0</v>
      </c>
      <c r="AL70" s="197"/>
      <c r="AO70" s="197"/>
      <c r="AR70" s="197"/>
      <c r="AU70" s="197"/>
      <c r="AW70" s="5"/>
      <c r="AX70" s="197"/>
      <c r="DU70" s="4"/>
      <c r="DZ70" s="5"/>
      <c r="EA70" s="5"/>
      <c r="EB70" s="5"/>
      <c r="EC70" s="5"/>
      <c r="ED70" s="5"/>
      <c r="EE70" s="5"/>
    </row>
    <row r="71" spans="1:135" ht="13" x14ac:dyDescent="0.15">
      <c r="A71" s="138"/>
      <c r="B71" s="141"/>
      <c r="C71" s="141"/>
      <c r="D71" s="141"/>
      <c r="E71" s="141"/>
      <c r="F71" s="142"/>
      <c r="G71" s="141"/>
      <c r="H71" s="141"/>
      <c r="I71" s="141"/>
      <c r="J71" s="140"/>
      <c r="K71" s="140"/>
      <c r="L71" s="144">
        <f t="shared" si="179"/>
        <v>0</v>
      </c>
      <c r="M71" s="144">
        <f t="shared" ref="M71:N71" si="201">IF(ISERROR(SEARCH(M$48,L71)),L71,TRIM(LEFT(L71,SEARCH(M$48,L71)-1)))</f>
        <v>0</v>
      </c>
      <c r="N71" s="144">
        <f t="shared" si="201"/>
        <v>0</v>
      </c>
      <c r="O71" s="144">
        <f t="shared" si="181"/>
        <v>0</v>
      </c>
      <c r="AN71" s="197"/>
      <c r="AQ71" s="197"/>
      <c r="AT71" s="197"/>
      <c r="AW71" s="201"/>
      <c r="BA71" s="197"/>
      <c r="DU71" s="4"/>
      <c r="DZ71" s="5"/>
      <c r="EA71" s="5"/>
      <c r="EB71" s="5"/>
      <c r="EC71" s="5"/>
      <c r="ED71" s="5"/>
      <c r="EE71" s="5"/>
    </row>
    <row r="72" spans="1:135" ht="13" x14ac:dyDescent="0.15">
      <c r="A72" s="138"/>
      <c r="B72" s="141"/>
      <c r="C72" s="141"/>
      <c r="D72" s="145"/>
      <c r="E72" s="141"/>
      <c r="F72" s="142"/>
      <c r="G72" s="141"/>
      <c r="H72" s="141"/>
      <c r="I72" s="141"/>
      <c r="J72" s="140"/>
      <c r="K72" s="140"/>
      <c r="L72" s="144">
        <f t="shared" si="179"/>
        <v>0</v>
      </c>
      <c r="M72" s="144">
        <f t="shared" ref="M72:N72" si="202">IF(ISERROR(SEARCH(M$48,L72)),L72,TRIM(LEFT(L72,SEARCH(M$48,L72)-1)))</f>
        <v>0</v>
      </c>
      <c r="N72" s="144">
        <f t="shared" si="202"/>
        <v>0</v>
      </c>
      <c r="O72" s="144">
        <f t="shared" si="181"/>
        <v>0</v>
      </c>
      <c r="AN72" s="197"/>
      <c r="AQ72" s="197"/>
      <c r="AT72" s="197"/>
      <c r="AW72" s="197"/>
      <c r="BA72" s="197"/>
      <c r="DU72" s="4"/>
      <c r="DZ72" s="5"/>
      <c r="EA72" s="5"/>
      <c r="EB72" s="5"/>
      <c r="EC72" s="5"/>
      <c r="ED72" s="5"/>
      <c r="EE72" s="5"/>
    </row>
    <row r="73" spans="1:135" ht="13" x14ac:dyDescent="0.15">
      <c r="A73" s="138"/>
      <c r="B73" s="141"/>
      <c r="C73" s="141"/>
      <c r="D73" s="145"/>
      <c r="E73" s="141"/>
      <c r="F73" s="142"/>
      <c r="G73" s="141"/>
      <c r="H73" s="141"/>
      <c r="I73" s="141"/>
      <c r="J73" s="140"/>
      <c r="K73" s="140"/>
      <c r="L73" s="144">
        <f t="shared" si="179"/>
        <v>0</v>
      </c>
      <c r="M73" s="144">
        <f t="shared" ref="M73:N73" si="203">IF(ISERROR(SEARCH(M$48,L73)),L73,TRIM(LEFT(L73,SEARCH(M$48,L73)-1)))</f>
        <v>0</v>
      </c>
      <c r="N73" s="144">
        <f t="shared" si="203"/>
        <v>0</v>
      </c>
      <c r="O73" s="144">
        <f t="shared" si="181"/>
        <v>0</v>
      </c>
      <c r="AW73" s="5"/>
      <c r="DU73" s="4"/>
      <c r="DZ73" s="5"/>
      <c r="EA73" s="5"/>
      <c r="EB73" s="5"/>
      <c r="EC73" s="5"/>
      <c r="ED73" s="5"/>
      <c r="EE73" s="5"/>
    </row>
    <row r="74" spans="1:135" ht="13" x14ac:dyDescent="0.15">
      <c r="A74" s="138"/>
      <c r="B74" s="141"/>
      <c r="C74" s="141"/>
      <c r="D74" s="145"/>
      <c r="E74" s="141"/>
      <c r="F74" s="142"/>
      <c r="G74" s="141"/>
      <c r="H74" s="141"/>
      <c r="I74" s="141"/>
      <c r="J74" s="140"/>
      <c r="K74" s="140"/>
      <c r="L74" s="144">
        <f t="shared" si="179"/>
        <v>0</v>
      </c>
      <c r="M74" s="144">
        <f t="shared" ref="M74:N74" si="204">IF(ISERROR(SEARCH(M$48,L74)),L74,TRIM(LEFT(L74,SEARCH(M$48,L74)-1)))</f>
        <v>0</v>
      </c>
      <c r="N74" s="144">
        <f t="shared" si="204"/>
        <v>0</v>
      </c>
      <c r="O74" s="144">
        <f t="shared" si="181"/>
        <v>0</v>
      </c>
      <c r="AW74" s="5"/>
      <c r="DU74" s="4"/>
      <c r="DZ74" s="5"/>
      <c r="EA74" s="5"/>
      <c r="EB74" s="5"/>
      <c r="EC74" s="5"/>
      <c r="ED74" s="5"/>
      <c r="EE74" s="5"/>
    </row>
    <row r="75" spans="1:135" ht="13" x14ac:dyDescent="0.15">
      <c r="A75" s="140"/>
      <c r="B75" s="140"/>
      <c r="C75" s="140"/>
      <c r="D75" s="140"/>
      <c r="E75" s="140"/>
      <c r="F75" s="140"/>
      <c r="G75" s="140"/>
      <c r="H75" s="140"/>
      <c r="I75" s="140"/>
      <c r="J75" s="140"/>
      <c r="K75" s="140"/>
      <c r="L75" s="144">
        <f t="shared" si="179"/>
        <v>0</v>
      </c>
      <c r="M75" s="144">
        <f t="shared" ref="M75:N75" si="205">IF(ISERROR(SEARCH(M$48,L75)),L75,TRIM(LEFT(L75,SEARCH(M$48,L75)-1)))</f>
        <v>0</v>
      </c>
      <c r="N75" s="144">
        <f t="shared" si="205"/>
        <v>0</v>
      </c>
      <c r="O75" s="144">
        <f t="shared" si="181"/>
        <v>0</v>
      </c>
      <c r="AW75" s="5"/>
      <c r="DU75" s="4"/>
      <c r="DZ75" s="5"/>
      <c r="EA75" s="5"/>
      <c r="EB75" s="5"/>
      <c r="EC75" s="5"/>
      <c r="ED75" s="5"/>
      <c r="EE75" s="5"/>
    </row>
    <row r="76" spans="1:135" ht="13" x14ac:dyDescent="0.15">
      <c r="A76" s="140"/>
      <c r="B76" s="140"/>
      <c r="C76" s="140"/>
      <c r="D76" s="140"/>
      <c r="E76" s="140"/>
      <c r="F76" s="140"/>
      <c r="G76" s="140"/>
      <c r="H76" s="140"/>
      <c r="I76" s="140"/>
      <c r="J76" s="140"/>
      <c r="K76" s="140"/>
      <c r="L76" s="144">
        <f t="shared" si="179"/>
        <v>0</v>
      </c>
      <c r="M76" s="144">
        <f t="shared" ref="M76:N76" si="206">IF(ISERROR(SEARCH(M$48,L76)),L76,TRIM(LEFT(L76,SEARCH(M$48,L76)-1)))</f>
        <v>0</v>
      </c>
      <c r="N76" s="144">
        <f t="shared" si="206"/>
        <v>0</v>
      </c>
      <c r="O76" s="144">
        <f t="shared" si="181"/>
        <v>0</v>
      </c>
      <c r="AS76" s="197"/>
      <c r="AV76" s="197"/>
      <c r="AW76" s="5"/>
      <c r="AZ76" s="197"/>
      <c r="BC76" s="197"/>
      <c r="DU76" s="4"/>
      <c r="DZ76" s="5"/>
      <c r="EA76" s="5"/>
      <c r="EB76" s="5"/>
      <c r="EC76" s="5"/>
      <c r="ED76" s="5"/>
      <c r="EE76" s="5"/>
    </row>
    <row r="77" spans="1:135" ht="13" x14ac:dyDescent="0.15">
      <c r="A77" s="140"/>
      <c r="B77" s="140"/>
      <c r="C77" s="140"/>
      <c r="D77" s="140"/>
      <c r="E77" s="140"/>
      <c r="F77" s="140"/>
      <c r="G77" s="140"/>
      <c r="H77" s="140"/>
      <c r="I77" s="140"/>
      <c r="J77" s="140"/>
      <c r="K77" s="140"/>
      <c r="L77" s="144">
        <f t="shared" si="179"/>
        <v>0</v>
      </c>
      <c r="M77" s="144">
        <f t="shared" ref="M77:N77" si="207">IF(ISERROR(SEARCH(M$48,L77)),L77,TRIM(LEFT(L77,SEARCH(M$48,L77)-1)))</f>
        <v>0</v>
      </c>
      <c r="N77" s="144">
        <f t="shared" si="207"/>
        <v>0</v>
      </c>
      <c r="O77" s="144">
        <f t="shared" si="181"/>
        <v>0</v>
      </c>
      <c r="AS77" s="197"/>
      <c r="AV77" s="197"/>
      <c r="AW77" s="5"/>
      <c r="AZ77" s="197"/>
      <c r="BC77" s="197"/>
      <c r="DU77" s="4"/>
      <c r="DZ77" s="5"/>
      <c r="EA77" s="5"/>
      <c r="EB77" s="5"/>
      <c r="EC77" s="5"/>
      <c r="ED77" s="5"/>
      <c r="EE77" s="5"/>
    </row>
    <row r="78" spans="1:135" ht="13" x14ac:dyDescent="0.15">
      <c r="A78" s="140"/>
      <c r="B78" s="140"/>
      <c r="C78" s="140"/>
      <c r="D78" s="140"/>
      <c r="E78" s="140"/>
      <c r="F78" s="140"/>
      <c r="G78" s="140"/>
      <c r="H78" s="140"/>
      <c r="I78" s="140"/>
      <c r="J78" s="140"/>
      <c r="K78" s="140"/>
      <c r="L78" s="144">
        <f t="shared" si="179"/>
        <v>0</v>
      </c>
      <c r="M78" s="144">
        <f t="shared" ref="M78:N78" si="208">IF(ISERROR(SEARCH(M$48,L78)),L78,TRIM(LEFT(L78,SEARCH(M$48,L78)-1)))</f>
        <v>0</v>
      </c>
      <c r="N78" s="144">
        <f t="shared" si="208"/>
        <v>0</v>
      </c>
      <c r="O78" s="144">
        <f t="shared" si="181"/>
        <v>0</v>
      </c>
      <c r="AW78" s="5"/>
      <c r="DU78" s="4"/>
      <c r="DZ78" s="5"/>
      <c r="EA78" s="5"/>
      <c r="EB78" s="5"/>
      <c r="EC78" s="5"/>
      <c r="ED78" s="5"/>
      <c r="EE78" s="5"/>
    </row>
    <row r="79" spans="1:135" ht="13" x14ac:dyDescent="0.15">
      <c r="A79" s="140"/>
      <c r="B79" s="140"/>
      <c r="C79" s="140"/>
      <c r="D79" s="140"/>
      <c r="E79" s="140"/>
      <c r="F79" s="140"/>
      <c r="G79" s="140"/>
      <c r="H79" s="140"/>
      <c r="I79" s="140"/>
      <c r="J79" s="140"/>
      <c r="K79" s="140"/>
      <c r="L79" s="144">
        <f t="shared" si="179"/>
        <v>0</v>
      </c>
      <c r="M79" s="144">
        <f t="shared" ref="M79:N79" si="209">IF(ISERROR(SEARCH(M$48,L79)),L79,TRIM(LEFT(L79,SEARCH(M$48,L79)-1)))</f>
        <v>0</v>
      </c>
      <c r="N79" s="144">
        <f t="shared" si="209"/>
        <v>0</v>
      </c>
      <c r="O79" s="144">
        <f t="shared" si="181"/>
        <v>0</v>
      </c>
      <c r="AW79" s="5"/>
      <c r="DU79" s="4"/>
      <c r="DZ79" s="5"/>
      <c r="EA79" s="5"/>
      <c r="EB79" s="5"/>
      <c r="EC79" s="5"/>
      <c r="ED79" s="5"/>
      <c r="EE79" s="5"/>
    </row>
    <row r="80" spans="1:135" ht="13" x14ac:dyDescent="0.15">
      <c r="A80" s="140"/>
      <c r="B80" s="140"/>
      <c r="C80" s="140"/>
      <c r="D80" s="140"/>
      <c r="E80" s="140"/>
      <c r="F80" s="140"/>
      <c r="G80" s="140"/>
      <c r="H80" s="140"/>
      <c r="I80" s="140"/>
      <c r="J80" s="140"/>
      <c r="K80" s="140"/>
      <c r="L80" s="144">
        <f t="shared" si="179"/>
        <v>0</v>
      </c>
      <c r="M80" s="144">
        <f t="shared" ref="M80:N80" si="210">IF(ISERROR(SEARCH(M$48,L80)),L80,TRIM(LEFT(L80,SEARCH(M$48,L80)-1)))</f>
        <v>0</v>
      </c>
      <c r="N80" s="144">
        <f t="shared" si="210"/>
        <v>0</v>
      </c>
      <c r="O80" s="144">
        <f t="shared" si="181"/>
        <v>0</v>
      </c>
      <c r="AW80" s="5"/>
      <c r="DU80" s="4"/>
      <c r="DZ80" s="5"/>
      <c r="EA80" s="5"/>
      <c r="EB80" s="5"/>
      <c r="EC80" s="5"/>
      <c r="ED80" s="5"/>
      <c r="EE80" s="5"/>
    </row>
    <row r="81" spans="1:135" ht="13" x14ac:dyDescent="0.15">
      <c r="A81" s="140"/>
      <c r="B81" s="140"/>
      <c r="C81" s="140"/>
      <c r="D81" s="140"/>
      <c r="E81" s="140"/>
      <c r="F81" s="140"/>
      <c r="G81" s="140"/>
      <c r="H81" s="140"/>
      <c r="I81" s="140"/>
      <c r="J81" s="140"/>
      <c r="K81" s="140"/>
      <c r="L81" s="144">
        <f t="shared" si="179"/>
        <v>0</v>
      </c>
      <c r="M81" s="144">
        <f t="shared" ref="M81:N81" si="211">IF(ISERROR(SEARCH(M$48,L81)),L81,TRIM(LEFT(L81,SEARCH(M$48,L81)-1)))</f>
        <v>0</v>
      </c>
      <c r="N81" s="144">
        <f t="shared" si="211"/>
        <v>0</v>
      </c>
      <c r="O81" s="144">
        <f t="shared" si="181"/>
        <v>0</v>
      </c>
      <c r="AW81" s="5"/>
      <c r="DU81" s="4"/>
      <c r="DZ81" s="5"/>
      <c r="EA81" s="5"/>
      <c r="EB81" s="5"/>
      <c r="EC81" s="5"/>
      <c r="ED81" s="5"/>
      <c r="EE81" s="5"/>
    </row>
    <row r="82" spans="1:135" ht="13" x14ac:dyDescent="0.15">
      <c r="AW82" s="5"/>
      <c r="DU82" s="4"/>
      <c r="DZ82" s="5"/>
      <c r="EA82" s="5"/>
      <c r="EB82" s="5"/>
      <c r="EC82" s="5"/>
      <c r="ED82" s="5"/>
      <c r="EE82" s="5"/>
    </row>
    <row r="83" spans="1:135" ht="13" x14ac:dyDescent="0.15">
      <c r="AW83" s="5"/>
      <c r="DU83" s="4"/>
      <c r="DZ83" s="5"/>
      <c r="EA83" s="5"/>
      <c r="EB83" s="5"/>
      <c r="EC83" s="5"/>
      <c r="ED83" s="5"/>
      <c r="EE83" s="5"/>
    </row>
    <row r="84" spans="1:135" ht="13" x14ac:dyDescent="0.15">
      <c r="S84">
        <f>_xlfn.XLOOKUP(B96, AZ:AZ, BC:BC)</f>
        <v>1675</v>
      </c>
      <c r="T84" s="180" t="s">
        <v>647</v>
      </c>
      <c r="AW84" s="5"/>
      <c r="DU84" s="4"/>
      <c r="DZ84" s="5"/>
      <c r="EA84" s="5"/>
      <c r="EB84" s="5"/>
      <c r="EC84" s="5"/>
      <c r="ED84" s="5"/>
      <c r="EE84" s="5"/>
    </row>
    <row r="85" spans="1:135" ht="13" x14ac:dyDescent="0.15">
      <c r="S85">
        <f>_xlfn.XLOOKUP(B96,AG:AG, AJ:AJ)</f>
        <v>1681</v>
      </c>
      <c r="T85" s="180" t="s">
        <v>648</v>
      </c>
      <c r="AF85" s="180" t="s">
        <v>646</v>
      </c>
      <c r="AW85" s="5"/>
      <c r="DU85" s="4"/>
      <c r="DZ85" s="5"/>
      <c r="EA85" s="5"/>
      <c r="EB85" s="5"/>
      <c r="EC85" s="5"/>
      <c r="ED85" s="5"/>
      <c r="EE85" s="5"/>
    </row>
    <row r="86" spans="1:135" ht="13" x14ac:dyDescent="0.15">
      <c r="I86" s="57" t="s">
        <v>180</v>
      </c>
      <c r="S86">
        <f>_xlfn.XLOOKUP(B96, AG:AG, AK:AK)</f>
        <v>1463</v>
      </c>
      <c r="T86" s="180" t="s">
        <v>649</v>
      </c>
      <c r="AW86" s="5"/>
      <c r="DU86" s="4"/>
      <c r="DZ86" s="5"/>
      <c r="EA86" s="5"/>
      <c r="EB86" s="5"/>
      <c r="EC86" s="5"/>
      <c r="ED86" s="5"/>
      <c r="EE86" s="5"/>
    </row>
    <row r="87" spans="1:135" ht="13" x14ac:dyDescent="0.15">
      <c r="A87" s="146" t="s">
        <v>181</v>
      </c>
      <c r="I87" s="144">
        <f>AVERAGE(AE89:AE431)</f>
        <v>78.867829202468712</v>
      </c>
      <c r="J87" s="144">
        <f>AVERAGE(AX89:AX431)</f>
        <v>78.688849641925913</v>
      </c>
      <c r="S87">
        <f>_xlfn.XLOOKUP(B96, AZ:AZ, BD:BD)</f>
        <v>1260</v>
      </c>
      <c r="T87" s="180" t="s">
        <v>650</v>
      </c>
      <c r="AW87" s="5"/>
      <c r="DU87" s="4"/>
      <c r="DZ87" s="5"/>
      <c r="EA87" s="5"/>
      <c r="EB87" s="5"/>
      <c r="EC87" s="5"/>
      <c r="ED87" s="5"/>
      <c r="EE87" s="5"/>
    </row>
    <row r="88" spans="1:135" ht="13" x14ac:dyDescent="0.15">
      <c r="H88" s="144" t="s">
        <v>182</v>
      </c>
      <c r="L88" s="144" t="s">
        <v>183</v>
      </c>
      <c r="AF88" s="147" t="s">
        <v>184</v>
      </c>
      <c r="AG88" s="148" t="s">
        <v>185</v>
      </c>
      <c r="AH88" s="147" t="s">
        <v>186</v>
      </c>
      <c r="AI88" s="147" t="s">
        <v>187</v>
      </c>
      <c r="AJ88" s="147" t="s">
        <v>188</v>
      </c>
      <c r="AK88" s="147" t="s">
        <v>189</v>
      </c>
      <c r="AL88" s="147" t="s">
        <v>190</v>
      </c>
      <c r="AM88" s="147" t="s">
        <v>191</v>
      </c>
      <c r="AN88" s="147" t="s">
        <v>192</v>
      </c>
      <c r="AO88" s="147" t="s">
        <v>13</v>
      </c>
      <c r="AP88" s="147" t="s">
        <v>80</v>
      </c>
      <c r="AQ88" s="147" t="s">
        <v>193</v>
      </c>
      <c r="AR88" s="147" t="s">
        <v>194</v>
      </c>
      <c r="AS88" s="147" t="s">
        <v>195</v>
      </c>
      <c r="AT88" s="147" t="s">
        <v>196</v>
      </c>
      <c r="AU88" s="147" t="s">
        <v>197</v>
      </c>
      <c r="AW88" s="5"/>
      <c r="AY88" s="147" t="s">
        <v>184</v>
      </c>
      <c r="AZ88" s="148" t="s">
        <v>185</v>
      </c>
      <c r="BA88" s="147" t="s">
        <v>186</v>
      </c>
      <c r="BB88" s="147" t="s">
        <v>187</v>
      </c>
      <c r="BC88" s="147" t="s">
        <v>188</v>
      </c>
      <c r="BD88" s="147" t="s">
        <v>189</v>
      </c>
      <c r="BE88" s="147" t="s">
        <v>190</v>
      </c>
      <c r="BF88" s="147" t="s">
        <v>191</v>
      </c>
      <c r="BG88" s="147" t="s">
        <v>192</v>
      </c>
      <c r="BH88" s="147" t="s">
        <v>13</v>
      </c>
      <c r="BI88" s="147" t="s">
        <v>80</v>
      </c>
      <c r="BJ88" s="147" t="s">
        <v>193</v>
      </c>
      <c r="BK88" s="147" t="s">
        <v>194</v>
      </c>
      <c r="BL88" s="147" t="s">
        <v>195</v>
      </c>
      <c r="BM88" s="147" t="s">
        <v>196</v>
      </c>
      <c r="BN88" s="147" t="s">
        <v>197</v>
      </c>
      <c r="DU88" s="4"/>
      <c r="DZ88" s="5"/>
      <c r="EA88" s="5"/>
      <c r="EB88" s="5"/>
      <c r="EC88" s="5"/>
      <c r="ED88" s="5"/>
      <c r="EE88" s="5"/>
    </row>
    <row r="89" spans="1:135" ht="13" x14ac:dyDescent="0.15">
      <c r="A89" s="144" t="s">
        <v>74</v>
      </c>
      <c r="B89" s="144" t="s">
        <v>185</v>
      </c>
      <c r="C89" s="144" t="s">
        <v>198</v>
      </c>
      <c r="D89" s="144" t="s">
        <v>199</v>
      </c>
      <c r="E89" s="144" t="s">
        <v>200</v>
      </c>
      <c r="F89" s="144" t="s">
        <v>201</v>
      </c>
      <c r="G89" s="144" t="s">
        <v>202</v>
      </c>
      <c r="H89" s="144" t="s">
        <v>203</v>
      </c>
      <c r="I89" s="144" t="s">
        <v>204</v>
      </c>
      <c r="J89" s="144" t="s">
        <v>205</v>
      </c>
      <c r="K89" s="144" t="s">
        <v>206</v>
      </c>
      <c r="L89" s="144" t="s">
        <v>207</v>
      </c>
      <c r="M89" s="144" t="s">
        <v>208</v>
      </c>
      <c r="N89" s="144" t="s">
        <v>209</v>
      </c>
      <c r="O89" s="144" t="s">
        <v>210</v>
      </c>
      <c r="P89" s="57" t="s">
        <v>211</v>
      </c>
      <c r="Q89" s="57" t="s">
        <v>212</v>
      </c>
      <c r="AD89" s="144">
        <f t="shared" ref="AD89:AD431" si="212">40*(AJ89/(AH89*40))</f>
        <v>82.91304347826086</v>
      </c>
      <c r="AE89" s="144">
        <f t="shared" ref="AE89:AE431" si="213">100*(AK89/AJ89)</f>
        <v>104.19507079181962</v>
      </c>
      <c r="AF89" s="149">
        <v>1</v>
      </c>
      <c r="AG89" s="150" t="s">
        <v>213</v>
      </c>
      <c r="AH89" s="149">
        <v>23</v>
      </c>
      <c r="AI89" s="151">
        <v>1</v>
      </c>
      <c r="AJ89" s="152">
        <v>1907</v>
      </c>
      <c r="AK89" s="152">
        <v>1987</v>
      </c>
      <c r="AL89" s="149">
        <v>1.042</v>
      </c>
      <c r="AM89" s="152">
        <v>682</v>
      </c>
      <c r="AN89" s="152">
        <v>728</v>
      </c>
      <c r="AO89" s="152">
        <v>1410</v>
      </c>
      <c r="AP89" s="153">
        <v>0.51600000000000001</v>
      </c>
      <c r="AQ89" s="153">
        <v>0.59599999999999997</v>
      </c>
      <c r="AR89" s="154">
        <v>0.17299999999999999</v>
      </c>
      <c r="AS89" s="154">
        <v>0.114</v>
      </c>
      <c r="AT89" s="155">
        <v>0.09</v>
      </c>
      <c r="AU89" s="154">
        <v>0.46700000000000003</v>
      </c>
      <c r="AW89" s="5"/>
      <c r="AX89" s="144">
        <f t="shared" ref="AX89:AX431" si="214">100*(BD89/BC89)</f>
        <v>59.616919393455703</v>
      </c>
      <c r="AY89" s="149">
        <v>1</v>
      </c>
      <c r="AZ89" s="150" t="s">
        <v>214</v>
      </c>
      <c r="BA89" s="149">
        <v>15</v>
      </c>
      <c r="BB89" s="151">
        <v>1</v>
      </c>
      <c r="BC89" s="152">
        <v>1253</v>
      </c>
      <c r="BD89" s="152">
        <v>747</v>
      </c>
      <c r="BE89" s="149">
        <v>0.59599999999999997</v>
      </c>
      <c r="BF89" s="152">
        <v>550</v>
      </c>
      <c r="BG89" s="152">
        <v>268</v>
      </c>
      <c r="BH89" s="152">
        <v>818</v>
      </c>
      <c r="BI89" s="153">
        <v>0.32800000000000001</v>
      </c>
      <c r="BJ89" s="153">
        <v>0.36599999999999999</v>
      </c>
      <c r="BK89" s="154">
        <v>0.27100000000000002</v>
      </c>
      <c r="BL89" s="154">
        <v>9.1999999999999998E-2</v>
      </c>
      <c r="BM89" s="154">
        <v>8.1000000000000003E-2</v>
      </c>
      <c r="BN89" s="155">
        <v>0.28000000000000003</v>
      </c>
      <c r="DU89" s="4"/>
      <c r="DZ89" s="5"/>
      <c r="EA89" s="5"/>
      <c r="EB89" s="5"/>
      <c r="EC89" s="5"/>
      <c r="ED89" s="5"/>
      <c r="EE89" s="5"/>
    </row>
    <row r="90" spans="1:135" ht="13" x14ac:dyDescent="0.15">
      <c r="A90" s="156">
        <v>1</v>
      </c>
      <c r="B90" s="156" t="s">
        <v>215</v>
      </c>
      <c r="C90" s="156" t="s">
        <v>200</v>
      </c>
      <c r="D90" s="156" t="s">
        <v>216</v>
      </c>
      <c r="E90" s="156">
        <v>67</v>
      </c>
      <c r="F90" s="156">
        <v>15</v>
      </c>
      <c r="G90" s="156">
        <v>0.81699999999999995</v>
      </c>
      <c r="H90" s="156">
        <v>11.63</v>
      </c>
      <c r="I90" s="156">
        <v>116.26</v>
      </c>
      <c r="J90" s="156">
        <v>104.57</v>
      </c>
      <c r="K90" s="156">
        <v>11.69</v>
      </c>
      <c r="L90" s="156">
        <v>11.35</v>
      </c>
      <c r="M90" s="156">
        <v>116.02</v>
      </c>
      <c r="N90" s="156">
        <v>104.61</v>
      </c>
      <c r="O90" s="178">
        <v>11.41</v>
      </c>
      <c r="P90" s="178">
        <f t="shared" ref="P90:P119" si="215">M90-$I$87</f>
        <v>37.152170797531284</v>
      </c>
      <c r="Q90" s="178">
        <f t="shared" ref="Q90:Q119" si="216">$I$87-N90</f>
        <v>-25.742170797531287</v>
      </c>
      <c r="AD90" s="144">
        <f t="shared" si="212"/>
        <v>89.34782608695653</v>
      </c>
      <c r="AE90" s="144">
        <f t="shared" si="213"/>
        <v>101.60583941605839</v>
      </c>
      <c r="AF90" s="149">
        <v>2</v>
      </c>
      <c r="AG90" s="150" t="s">
        <v>217</v>
      </c>
      <c r="AH90" s="149">
        <v>23</v>
      </c>
      <c r="AI90" s="151">
        <v>1</v>
      </c>
      <c r="AJ90" s="152">
        <v>2055</v>
      </c>
      <c r="AK90" s="152">
        <v>2088</v>
      </c>
      <c r="AL90" s="149">
        <v>1.016</v>
      </c>
      <c r="AM90" s="152">
        <v>803</v>
      </c>
      <c r="AN90" s="152">
        <v>765</v>
      </c>
      <c r="AO90" s="152">
        <v>1568</v>
      </c>
      <c r="AP90" s="153">
        <v>0.48799999999999999</v>
      </c>
      <c r="AQ90" s="151">
        <v>0.55000000000000004</v>
      </c>
      <c r="AR90" s="154">
        <v>0.13700000000000001</v>
      </c>
      <c r="AS90" s="154">
        <v>0.123</v>
      </c>
      <c r="AT90" s="154">
        <v>0.106</v>
      </c>
      <c r="AU90" s="154">
        <v>0.46600000000000003</v>
      </c>
      <c r="AW90" s="5"/>
      <c r="AX90" s="144">
        <f t="shared" si="214"/>
        <v>59.681433549029371</v>
      </c>
      <c r="AY90" s="149">
        <v>2</v>
      </c>
      <c r="AZ90" s="150" t="s">
        <v>218</v>
      </c>
      <c r="BA90" s="149">
        <v>24</v>
      </c>
      <c r="BB90" s="151">
        <v>1</v>
      </c>
      <c r="BC90" s="152">
        <v>2009</v>
      </c>
      <c r="BD90" s="152">
        <v>1199</v>
      </c>
      <c r="BE90" s="149">
        <v>0.59699999999999998</v>
      </c>
      <c r="BF90" s="152">
        <v>837</v>
      </c>
      <c r="BG90" s="152">
        <v>409</v>
      </c>
      <c r="BH90" s="152">
        <v>1246</v>
      </c>
      <c r="BI90" s="153">
        <v>0.32800000000000001</v>
      </c>
      <c r="BJ90" s="153">
        <v>0.36699999999999999</v>
      </c>
      <c r="BK90" s="154">
        <v>0.27800000000000002</v>
      </c>
      <c r="BL90" s="155">
        <v>0.12</v>
      </c>
      <c r="BM90" s="154">
        <v>9.0999999999999998E-2</v>
      </c>
      <c r="BN90" s="154">
        <v>0.29099999999999998</v>
      </c>
      <c r="DU90" s="4"/>
      <c r="DZ90" s="5"/>
      <c r="EA90" s="5"/>
      <c r="EB90" s="5"/>
      <c r="EC90" s="5"/>
      <c r="ED90" s="5"/>
      <c r="EE90" s="5"/>
    </row>
    <row r="91" spans="1:135" ht="13" x14ac:dyDescent="0.15">
      <c r="A91" s="156">
        <v>2</v>
      </c>
      <c r="B91" s="156" t="s">
        <v>219</v>
      </c>
      <c r="C91" s="156" t="s">
        <v>200</v>
      </c>
      <c r="D91" s="156" t="s">
        <v>220</v>
      </c>
      <c r="E91" s="156">
        <v>61</v>
      </c>
      <c r="F91" s="156">
        <v>21</v>
      </c>
      <c r="G91" s="156">
        <v>0.74399999999999999</v>
      </c>
      <c r="H91" s="156">
        <v>7.2</v>
      </c>
      <c r="I91" s="156">
        <v>111.81</v>
      </c>
      <c r="J91" s="156">
        <v>104.25</v>
      </c>
      <c r="K91" s="156">
        <v>7.56</v>
      </c>
      <c r="L91" s="156">
        <v>7.13</v>
      </c>
      <c r="M91" s="156">
        <v>111.62</v>
      </c>
      <c r="N91" s="156">
        <v>104.12</v>
      </c>
      <c r="O91" s="178">
        <v>7.49</v>
      </c>
      <c r="P91" s="178">
        <f t="shared" si="215"/>
        <v>32.752170797531292</v>
      </c>
      <c r="Q91" s="178">
        <f t="shared" si="216"/>
        <v>-25.252170797531292</v>
      </c>
      <c r="AD91" s="144">
        <f t="shared" si="212"/>
        <v>83.846153846153854</v>
      </c>
      <c r="AE91" s="144">
        <f t="shared" si="213"/>
        <v>99.357798165137609</v>
      </c>
      <c r="AF91" s="149">
        <v>3</v>
      </c>
      <c r="AG91" s="150" t="s">
        <v>221</v>
      </c>
      <c r="AH91" s="149">
        <v>26</v>
      </c>
      <c r="AI91" s="151">
        <v>1</v>
      </c>
      <c r="AJ91" s="152">
        <v>2180</v>
      </c>
      <c r="AK91" s="152">
        <v>2166</v>
      </c>
      <c r="AL91" s="149">
        <v>0.99399999999999999</v>
      </c>
      <c r="AM91" s="152">
        <v>912</v>
      </c>
      <c r="AN91" s="152">
        <v>742</v>
      </c>
      <c r="AO91" s="152">
        <v>1654</v>
      </c>
      <c r="AP91" s="153">
        <v>0.44900000000000001</v>
      </c>
      <c r="AQ91" s="153">
        <v>0.52400000000000002</v>
      </c>
      <c r="AR91" s="154">
        <v>0.123</v>
      </c>
      <c r="AS91" s="154">
        <v>0.14899999999999999</v>
      </c>
      <c r="AT91" s="154">
        <v>0.11700000000000001</v>
      </c>
      <c r="AU91" s="155">
        <v>0.45</v>
      </c>
      <c r="AW91" s="5"/>
      <c r="AX91" s="144">
        <f t="shared" si="214"/>
        <v>64.036418816388462</v>
      </c>
      <c r="AY91" s="149">
        <v>3</v>
      </c>
      <c r="AZ91" s="150" t="s">
        <v>222</v>
      </c>
      <c r="BA91" s="149">
        <v>17</v>
      </c>
      <c r="BB91" s="151">
        <v>1</v>
      </c>
      <c r="BC91" s="152">
        <v>1318</v>
      </c>
      <c r="BD91" s="152">
        <v>844</v>
      </c>
      <c r="BE91" s="149">
        <v>0.64</v>
      </c>
      <c r="BF91" s="152">
        <v>605</v>
      </c>
      <c r="BG91" s="152">
        <v>298</v>
      </c>
      <c r="BH91" s="152">
        <v>903</v>
      </c>
      <c r="BI91" s="151">
        <v>0.33</v>
      </c>
      <c r="BJ91" s="153">
        <v>0.38300000000000001</v>
      </c>
      <c r="BK91" s="154">
        <v>0.23400000000000001</v>
      </c>
      <c r="BL91" s="154">
        <v>9.4E-2</v>
      </c>
      <c r="BM91" s="154">
        <v>7.2999999999999995E-2</v>
      </c>
      <c r="BN91" s="154">
        <v>0.29799999999999999</v>
      </c>
      <c r="DU91" s="4"/>
      <c r="DZ91" s="5"/>
      <c r="EA91" s="5"/>
      <c r="EB91" s="5"/>
      <c r="EC91" s="5"/>
      <c r="ED91" s="5"/>
      <c r="EE91" s="5"/>
    </row>
    <row r="92" spans="1:135" ht="13" x14ac:dyDescent="0.15">
      <c r="A92" s="156">
        <v>3</v>
      </c>
      <c r="B92" s="156" t="s">
        <v>223</v>
      </c>
      <c r="C92" s="156" t="s">
        <v>200</v>
      </c>
      <c r="D92" s="156" t="s">
        <v>220</v>
      </c>
      <c r="E92" s="156">
        <v>55</v>
      </c>
      <c r="F92" s="156">
        <v>27</v>
      </c>
      <c r="G92" s="156">
        <v>0.67100000000000004</v>
      </c>
      <c r="H92" s="156">
        <v>5.77</v>
      </c>
      <c r="I92" s="156">
        <v>115.59</v>
      </c>
      <c r="J92" s="156">
        <v>109.96</v>
      </c>
      <c r="K92" s="156">
        <v>5.63</v>
      </c>
      <c r="L92" s="156">
        <v>5.84</v>
      </c>
      <c r="M92" s="156">
        <v>115.7</v>
      </c>
      <c r="N92" s="156">
        <v>109.98</v>
      </c>
      <c r="O92" s="178">
        <v>5.72</v>
      </c>
      <c r="P92" s="178">
        <f t="shared" si="215"/>
        <v>36.83217079753129</v>
      </c>
      <c r="Q92" s="178">
        <f t="shared" si="216"/>
        <v>-31.112170797531292</v>
      </c>
      <c r="AD92" s="144">
        <f t="shared" si="212"/>
        <v>83</v>
      </c>
      <c r="AE92" s="144">
        <f t="shared" si="213"/>
        <v>99.421686746987945</v>
      </c>
      <c r="AF92" s="149">
        <v>4</v>
      </c>
      <c r="AG92" s="150" t="s">
        <v>224</v>
      </c>
      <c r="AH92" s="149">
        <v>25</v>
      </c>
      <c r="AI92" s="151">
        <v>1</v>
      </c>
      <c r="AJ92" s="152">
        <v>2075</v>
      </c>
      <c r="AK92" s="152">
        <v>2063</v>
      </c>
      <c r="AL92" s="149">
        <v>0.99399999999999999</v>
      </c>
      <c r="AM92" s="152">
        <v>895</v>
      </c>
      <c r="AN92" s="152">
        <v>751</v>
      </c>
      <c r="AO92" s="152">
        <v>1646</v>
      </c>
      <c r="AP92" s="153">
        <v>0.45600000000000002</v>
      </c>
      <c r="AQ92" s="153">
        <v>0.54500000000000004</v>
      </c>
      <c r="AR92" s="154">
        <v>0.13100000000000001</v>
      </c>
      <c r="AS92" s="154">
        <v>0.10199999999999999</v>
      </c>
      <c r="AT92" s="154">
        <v>8.6999999999999994E-2</v>
      </c>
      <c r="AU92" s="154">
        <v>0.43099999999999999</v>
      </c>
      <c r="AW92" s="5"/>
      <c r="AX92" s="144">
        <f t="shared" si="214"/>
        <v>64.519774011299432</v>
      </c>
      <c r="AY92" s="149">
        <v>4</v>
      </c>
      <c r="AZ92" s="150" t="s">
        <v>225</v>
      </c>
      <c r="BA92" s="149">
        <v>22</v>
      </c>
      <c r="BB92" s="151">
        <v>1</v>
      </c>
      <c r="BC92" s="152">
        <v>1770</v>
      </c>
      <c r="BD92" s="152">
        <v>1142</v>
      </c>
      <c r="BE92" s="149">
        <v>0.64500000000000002</v>
      </c>
      <c r="BF92" s="152">
        <v>861</v>
      </c>
      <c r="BG92" s="152">
        <v>441</v>
      </c>
      <c r="BH92" s="152">
        <v>1302</v>
      </c>
      <c r="BI92" s="153">
        <v>0.33900000000000002</v>
      </c>
      <c r="BJ92" s="153">
        <v>0.38900000000000001</v>
      </c>
      <c r="BK92" s="154">
        <v>0.21199999999999999</v>
      </c>
      <c r="BL92" s="154">
        <v>6.5000000000000002E-2</v>
      </c>
      <c r="BM92" s="154">
        <v>5.5E-2</v>
      </c>
      <c r="BN92" s="154">
        <v>0.29399999999999998</v>
      </c>
      <c r="DU92" s="4"/>
      <c r="DZ92" s="5"/>
      <c r="EA92" s="5"/>
      <c r="EB92" s="5"/>
      <c r="EC92" s="5"/>
      <c r="ED92" s="5"/>
      <c r="EE92" s="5"/>
    </row>
    <row r="93" spans="1:135" ht="13" x14ac:dyDescent="0.15">
      <c r="A93" s="156">
        <v>4</v>
      </c>
      <c r="B93" s="156" t="s">
        <v>226</v>
      </c>
      <c r="C93" s="156" t="s">
        <v>200</v>
      </c>
      <c r="D93" s="156" t="s">
        <v>216</v>
      </c>
      <c r="E93" s="156">
        <v>51</v>
      </c>
      <c r="F93" s="156">
        <v>31</v>
      </c>
      <c r="G93" s="156">
        <v>0.622</v>
      </c>
      <c r="H93" s="156">
        <v>4.29</v>
      </c>
      <c r="I93" s="156">
        <v>113.38</v>
      </c>
      <c r="J93" s="156">
        <v>108.88</v>
      </c>
      <c r="K93" s="156">
        <v>4.5</v>
      </c>
      <c r="L93" s="156">
        <v>4.42</v>
      </c>
      <c r="M93" s="156">
        <v>113.46</v>
      </c>
      <c r="N93" s="156">
        <v>108.82</v>
      </c>
      <c r="O93" s="178">
        <v>4.6399999999999997</v>
      </c>
      <c r="P93" s="178">
        <f t="shared" si="215"/>
        <v>34.592170797531281</v>
      </c>
      <c r="Q93" s="178">
        <f t="shared" si="216"/>
        <v>-29.952170797531281</v>
      </c>
      <c r="AD93" s="144">
        <f t="shared" si="212"/>
        <v>83.318181818181813</v>
      </c>
      <c r="AE93" s="144">
        <f t="shared" si="213"/>
        <v>98.690671031096571</v>
      </c>
      <c r="AF93" s="149">
        <v>5</v>
      </c>
      <c r="AG93" s="150" t="s">
        <v>225</v>
      </c>
      <c r="AH93" s="149">
        <v>22</v>
      </c>
      <c r="AI93" s="151">
        <v>1</v>
      </c>
      <c r="AJ93" s="152">
        <v>1833</v>
      </c>
      <c r="AK93" s="152">
        <v>1809</v>
      </c>
      <c r="AL93" s="149">
        <v>0.98699999999999999</v>
      </c>
      <c r="AM93" s="152">
        <v>680</v>
      </c>
      <c r="AN93" s="152">
        <v>718</v>
      </c>
      <c r="AO93" s="152">
        <v>1398</v>
      </c>
      <c r="AP93" s="153">
        <v>0.51400000000000001</v>
      </c>
      <c r="AQ93" s="153">
        <v>0.56899999999999995</v>
      </c>
      <c r="AR93" s="154">
        <v>0.16700000000000001</v>
      </c>
      <c r="AS93" s="154">
        <v>0.10100000000000001</v>
      </c>
      <c r="AT93" s="154">
        <v>9.0999999999999998E-2</v>
      </c>
      <c r="AU93" s="154">
        <v>0.45400000000000001</v>
      </c>
      <c r="AW93" s="5"/>
      <c r="AX93" s="144">
        <f t="shared" si="214"/>
        <v>65.188916876574311</v>
      </c>
      <c r="AY93" s="149">
        <v>5</v>
      </c>
      <c r="AZ93" s="150" t="s">
        <v>227</v>
      </c>
      <c r="BA93" s="149">
        <v>22</v>
      </c>
      <c r="BB93" s="151">
        <v>1</v>
      </c>
      <c r="BC93" s="152">
        <v>1985</v>
      </c>
      <c r="BD93" s="152">
        <v>1294</v>
      </c>
      <c r="BE93" s="149">
        <v>0.65200000000000002</v>
      </c>
      <c r="BF93" s="152">
        <v>975</v>
      </c>
      <c r="BG93" s="152">
        <v>452</v>
      </c>
      <c r="BH93" s="152">
        <v>1427</v>
      </c>
      <c r="BI93" s="153">
        <v>0.317</v>
      </c>
      <c r="BJ93" s="153">
        <v>0.35499999999999998</v>
      </c>
      <c r="BK93" s="154">
        <v>0.17799999999999999</v>
      </c>
      <c r="BL93" s="154">
        <v>0.11899999999999999</v>
      </c>
      <c r="BM93" s="154">
        <v>0.104</v>
      </c>
      <c r="BN93" s="154">
        <v>0.317</v>
      </c>
      <c r="DU93" s="4"/>
      <c r="DZ93" s="5"/>
      <c r="EA93" s="5"/>
      <c r="EB93" s="5"/>
      <c r="EC93" s="5"/>
      <c r="ED93" s="5"/>
      <c r="EE93" s="5"/>
    </row>
    <row r="94" spans="1:135" ht="13" x14ac:dyDescent="0.15">
      <c r="A94" s="156">
        <v>5</v>
      </c>
      <c r="B94" s="156" t="s">
        <v>228</v>
      </c>
      <c r="C94" s="156" t="s">
        <v>200</v>
      </c>
      <c r="D94" s="156" t="s">
        <v>229</v>
      </c>
      <c r="E94" s="156">
        <v>51</v>
      </c>
      <c r="F94" s="156">
        <v>31</v>
      </c>
      <c r="G94" s="156">
        <v>0.622</v>
      </c>
      <c r="H94" s="156">
        <v>3.94</v>
      </c>
      <c r="I94" s="156">
        <v>110.46</v>
      </c>
      <c r="J94" s="156">
        <v>106.19</v>
      </c>
      <c r="K94" s="156">
        <v>4.2699999999999996</v>
      </c>
      <c r="L94" s="156">
        <v>4</v>
      </c>
      <c r="M94" s="156">
        <v>110.31</v>
      </c>
      <c r="N94" s="156">
        <v>105.98</v>
      </c>
      <c r="O94" s="178">
        <v>4.33</v>
      </c>
      <c r="P94" s="178">
        <f t="shared" si="215"/>
        <v>31.44217079753129</v>
      </c>
      <c r="Q94" s="178">
        <f t="shared" si="216"/>
        <v>-27.112170797531292</v>
      </c>
      <c r="AD94" s="144">
        <f t="shared" si="212"/>
        <v>82.956521739130423</v>
      </c>
      <c r="AE94" s="144">
        <f t="shared" si="213"/>
        <v>96.645702306079656</v>
      </c>
      <c r="AF94" s="149">
        <v>6</v>
      </c>
      <c r="AG94" s="150" t="s">
        <v>230</v>
      </c>
      <c r="AH94" s="149">
        <v>23</v>
      </c>
      <c r="AI94" s="151">
        <v>1</v>
      </c>
      <c r="AJ94" s="152">
        <v>1908</v>
      </c>
      <c r="AK94" s="152">
        <v>1844</v>
      </c>
      <c r="AL94" s="149">
        <v>0.96599999999999997</v>
      </c>
      <c r="AM94" s="152">
        <v>784</v>
      </c>
      <c r="AN94" s="152">
        <v>702</v>
      </c>
      <c r="AO94" s="152">
        <v>1486</v>
      </c>
      <c r="AP94" s="153">
        <v>0.47199999999999998</v>
      </c>
      <c r="AQ94" s="153">
        <v>0.53100000000000003</v>
      </c>
      <c r="AR94" s="154">
        <v>0.14399999999999999</v>
      </c>
      <c r="AS94" s="154">
        <v>9.9000000000000005E-2</v>
      </c>
      <c r="AT94" s="154">
        <v>8.1000000000000003E-2</v>
      </c>
      <c r="AU94" s="154">
        <v>0.442</v>
      </c>
      <c r="AW94" s="5"/>
      <c r="AX94" s="144">
        <f t="shared" si="214"/>
        <v>65.776209677419345</v>
      </c>
      <c r="AY94" s="149">
        <v>6</v>
      </c>
      <c r="AZ94" s="150" t="s">
        <v>231</v>
      </c>
      <c r="BA94" s="149">
        <v>24</v>
      </c>
      <c r="BB94" s="151">
        <v>1</v>
      </c>
      <c r="BC94" s="152">
        <v>1984</v>
      </c>
      <c r="BD94" s="152">
        <v>1305</v>
      </c>
      <c r="BE94" s="149">
        <v>0.65800000000000003</v>
      </c>
      <c r="BF94" s="152">
        <v>946</v>
      </c>
      <c r="BG94" s="152">
        <v>443</v>
      </c>
      <c r="BH94" s="152">
        <v>1389</v>
      </c>
      <c r="BI94" s="153">
        <v>0.31900000000000001</v>
      </c>
      <c r="BJ94" s="153">
        <v>0.36399999999999999</v>
      </c>
      <c r="BK94" s="154">
        <v>0.20899999999999999</v>
      </c>
      <c r="BL94" s="154">
        <v>0.108</v>
      </c>
      <c r="BM94" s="155">
        <v>0.09</v>
      </c>
      <c r="BN94" s="154">
        <v>0.30499999999999999</v>
      </c>
      <c r="DU94" s="4"/>
      <c r="DZ94" s="5"/>
      <c r="EA94" s="5"/>
      <c r="EB94" s="5"/>
      <c r="EC94" s="5"/>
      <c r="ED94" s="5"/>
      <c r="EE94" s="5"/>
    </row>
    <row r="95" spans="1:135" ht="13" x14ac:dyDescent="0.15">
      <c r="A95" s="156">
        <v>6</v>
      </c>
      <c r="B95" s="156" t="s">
        <v>232</v>
      </c>
      <c r="C95" s="156" t="s">
        <v>233</v>
      </c>
      <c r="D95" s="156" t="s">
        <v>234</v>
      </c>
      <c r="E95" s="156">
        <v>51</v>
      </c>
      <c r="F95" s="156">
        <v>31</v>
      </c>
      <c r="G95" s="156">
        <v>0.622</v>
      </c>
      <c r="H95" s="156">
        <v>4.21</v>
      </c>
      <c r="I95" s="156">
        <v>113.2</v>
      </c>
      <c r="J95" s="156">
        <v>108.68</v>
      </c>
      <c r="K95" s="156">
        <v>4.51</v>
      </c>
      <c r="L95" s="156">
        <v>3.65</v>
      </c>
      <c r="M95" s="156">
        <v>113.07</v>
      </c>
      <c r="N95" s="156">
        <v>109.14</v>
      </c>
      <c r="O95" s="178">
        <v>3.93</v>
      </c>
      <c r="P95" s="178">
        <f t="shared" si="215"/>
        <v>34.202170797531281</v>
      </c>
      <c r="Q95" s="178">
        <f t="shared" si="216"/>
        <v>-30.272170797531288</v>
      </c>
      <c r="AD95" s="144">
        <f t="shared" si="212"/>
        <v>76.25</v>
      </c>
      <c r="AE95" s="144">
        <f t="shared" si="213"/>
        <v>95.901639344262293</v>
      </c>
      <c r="AF95" s="149">
        <v>7</v>
      </c>
      <c r="AG95" s="150" t="s">
        <v>235</v>
      </c>
      <c r="AH95" s="149">
        <v>8</v>
      </c>
      <c r="AI95" s="151">
        <v>1</v>
      </c>
      <c r="AJ95" s="152">
        <v>610</v>
      </c>
      <c r="AK95" s="152">
        <v>585</v>
      </c>
      <c r="AL95" s="149">
        <v>0.95899999999999996</v>
      </c>
      <c r="AM95" s="152">
        <v>269</v>
      </c>
      <c r="AN95" s="152">
        <v>217</v>
      </c>
      <c r="AO95" s="152">
        <v>486</v>
      </c>
      <c r="AP95" s="153">
        <v>0.44700000000000001</v>
      </c>
      <c r="AQ95" s="153">
        <v>0.49299999999999999</v>
      </c>
      <c r="AR95" s="154">
        <v>0.113</v>
      </c>
      <c r="AS95" s="154">
        <v>0.125</v>
      </c>
      <c r="AT95" s="154">
        <v>0.107</v>
      </c>
      <c r="AU95" s="154">
        <v>0.438</v>
      </c>
      <c r="AW95" s="5"/>
      <c r="AX95" s="144">
        <f t="shared" si="214"/>
        <v>66.28602501359434</v>
      </c>
      <c r="AY95" s="149">
        <v>7</v>
      </c>
      <c r="AZ95" s="150" t="s">
        <v>236</v>
      </c>
      <c r="BA95" s="149">
        <v>23</v>
      </c>
      <c r="BB95" s="151">
        <v>1</v>
      </c>
      <c r="BC95" s="152">
        <v>1839</v>
      </c>
      <c r="BD95" s="152">
        <v>1219</v>
      </c>
      <c r="BE95" s="149">
        <v>0.66300000000000003</v>
      </c>
      <c r="BF95" s="152">
        <v>892</v>
      </c>
      <c r="BG95" s="152">
        <v>434</v>
      </c>
      <c r="BH95" s="152">
        <v>1326</v>
      </c>
      <c r="BI95" s="153">
        <v>0.32700000000000001</v>
      </c>
      <c r="BJ95" s="153">
        <v>0.374</v>
      </c>
      <c r="BK95" s="154">
        <v>0.191</v>
      </c>
      <c r="BL95" s="154">
        <v>9.9000000000000005E-2</v>
      </c>
      <c r="BM95" s="154">
        <v>8.5999999999999993E-2</v>
      </c>
      <c r="BN95" s="154">
        <v>0.312</v>
      </c>
      <c r="DU95" s="4"/>
      <c r="DZ95" s="5"/>
      <c r="EA95" s="5"/>
      <c r="EB95" s="5"/>
      <c r="EC95" s="5"/>
      <c r="ED95" s="5"/>
      <c r="EE95" s="5"/>
    </row>
    <row r="96" spans="1:135" ht="65" customHeight="1" x14ac:dyDescent="0.2">
      <c r="A96" s="144">
        <v>7</v>
      </c>
      <c r="B96" s="146" t="str">
        <f>A11</f>
        <v>Brigham Young Cougars</v>
      </c>
      <c r="C96" s="144"/>
      <c r="D96" s="144"/>
      <c r="E96" s="144"/>
      <c r="F96" s="144"/>
      <c r="G96" s="144"/>
      <c r="H96" s="144"/>
      <c r="I96" s="144"/>
      <c r="J96" s="144"/>
      <c r="K96" s="144"/>
      <c r="L96" s="144"/>
      <c r="M96" s="144">
        <f>100*(S86/S85)</f>
        <v>87.031528851873887</v>
      </c>
      <c r="N96" s="144">
        <f>100*(S87/S84)</f>
        <v>75.223880597014926</v>
      </c>
      <c r="O96" s="179">
        <f>100*((S86-S87)/S85)</f>
        <v>12.076145151695419</v>
      </c>
      <c r="P96" s="179">
        <f>M96-$I$87</f>
        <v>8.1636996494051743</v>
      </c>
      <c r="Q96" s="179">
        <f>$J$87-N96</f>
        <v>3.4649690449109869</v>
      </c>
      <c r="AD96" s="144">
        <f t="shared" si="212"/>
        <v>80.17647058823529</v>
      </c>
      <c r="AE96" s="144">
        <f t="shared" si="213"/>
        <v>95.084372707263384</v>
      </c>
      <c r="AF96" s="149">
        <v>8</v>
      </c>
      <c r="AG96" s="150" t="s">
        <v>237</v>
      </c>
      <c r="AH96" s="149">
        <v>17</v>
      </c>
      <c r="AI96" s="151">
        <v>1</v>
      </c>
      <c r="AJ96" s="152">
        <v>1363</v>
      </c>
      <c r="AK96" s="152">
        <v>1296</v>
      </c>
      <c r="AL96" s="149">
        <v>0.95099999999999996</v>
      </c>
      <c r="AM96" s="152">
        <v>547</v>
      </c>
      <c r="AN96" s="152">
        <v>486</v>
      </c>
      <c r="AO96" s="152">
        <v>1033</v>
      </c>
      <c r="AP96" s="151">
        <v>0.47</v>
      </c>
      <c r="AQ96" s="151">
        <v>0.53</v>
      </c>
      <c r="AR96" s="154">
        <v>0.158</v>
      </c>
      <c r="AS96" s="154">
        <v>0.106</v>
      </c>
      <c r="AT96" s="154">
        <v>8.6999999999999994E-2</v>
      </c>
      <c r="AU96" s="154">
        <v>0.432</v>
      </c>
      <c r="AW96" s="5"/>
      <c r="AX96" s="144">
        <f t="shared" si="214"/>
        <v>66.691449814126386</v>
      </c>
      <c r="AY96" s="149">
        <v>8</v>
      </c>
      <c r="AZ96" s="150" t="s">
        <v>238</v>
      </c>
      <c r="BA96" s="149">
        <v>18</v>
      </c>
      <c r="BB96" s="151">
        <v>1</v>
      </c>
      <c r="BC96" s="152">
        <v>1345</v>
      </c>
      <c r="BD96" s="152">
        <v>897</v>
      </c>
      <c r="BE96" s="149">
        <v>0.66700000000000004</v>
      </c>
      <c r="BF96" s="152">
        <v>602</v>
      </c>
      <c r="BG96" s="152">
        <v>318</v>
      </c>
      <c r="BH96" s="152">
        <v>920</v>
      </c>
      <c r="BI96" s="153">
        <v>0.34599999999999997</v>
      </c>
      <c r="BJ96" s="153">
        <v>0.39300000000000002</v>
      </c>
      <c r="BK96" s="154">
        <v>0.23300000000000001</v>
      </c>
      <c r="BL96" s="155">
        <v>0.1</v>
      </c>
      <c r="BM96" s="154">
        <v>7.6999999999999999E-2</v>
      </c>
      <c r="BN96" s="154">
        <v>0.308</v>
      </c>
      <c r="DU96" s="4"/>
      <c r="DZ96" s="5"/>
      <c r="EA96" s="5"/>
      <c r="EB96" s="5"/>
      <c r="EC96" s="5"/>
      <c r="ED96" s="5"/>
      <c r="EE96" s="5"/>
    </row>
    <row r="97" spans="1:135" ht="13" x14ac:dyDescent="0.15">
      <c r="A97" s="156">
        <v>8</v>
      </c>
      <c r="B97" s="156" t="s">
        <v>239</v>
      </c>
      <c r="C97" s="156" t="s">
        <v>233</v>
      </c>
      <c r="D97" s="156" t="s">
        <v>234</v>
      </c>
      <c r="E97" s="156">
        <v>53</v>
      </c>
      <c r="F97" s="156">
        <v>29</v>
      </c>
      <c r="G97" s="156">
        <v>0.64600000000000002</v>
      </c>
      <c r="H97" s="156">
        <v>2.63</v>
      </c>
      <c r="I97" s="156">
        <v>111.88</v>
      </c>
      <c r="J97" s="156">
        <v>109.16</v>
      </c>
      <c r="K97" s="156">
        <v>2.72</v>
      </c>
      <c r="L97" s="156">
        <v>2.25</v>
      </c>
      <c r="M97" s="156">
        <v>111.81</v>
      </c>
      <c r="N97" s="156">
        <v>109.49</v>
      </c>
      <c r="O97" s="157">
        <v>2.33</v>
      </c>
      <c r="P97" s="157">
        <f t="shared" si="215"/>
        <v>32.94217079753129</v>
      </c>
      <c r="Q97" s="157">
        <f t="shared" si="216"/>
        <v>-30.622170797531282</v>
      </c>
      <c r="AD97" s="144">
        <f t="shared" si="212"/>
        <v>84.166666666666657</v>
      </c>
      <c r="AE97" s="144">
        <f t="shared" si="213"/>
        <v>94.983498349834989</v>
      </c>
      <c r="AF97" s="149">
        <v>9</v>
      </c>
      <c r="AG97" s="150" t="s">
        <v>240</v>
      </c>
      <c r="AH97" s="149">
        <v>18</v>
      </c>
      <c r="AI97" s="151">
        <v>1</v>
      </c>
      <c r="AJ97" s="152">
        <v>1515</v>
      </c>
      <c r="AK97" s="152">
        <v>1439</v>
      </c>
      <c r="AL97" s="149">
        <v>0.95</v>
      </c>
      <c r="AM97" s="152">
        <v>647</v>
      </c>
      <c r="AN97" s="152">
        <v>528</v>
      </c>
      <c r="AO97" s="152">
        <v>1175</v>
      </c>
      <c r="AP97" s="153">
        <v>0.44900000000000001</v>
      </c>
      <c r="AQ97" s="153">
        <v>0.52700000000000002</v>
      </c>
      <c r="AR97" s="154">
        <v>0.14499999999999999</v>
      </c>
      <c r="AS97" s="154">
        <v>9.4E-2</v>
      </c>
      <c r="AT97" s="154">
        <v>7.4999999999999997E-2</v>
      </c>
      <c r="AU97" s="154">
        <v>0.42099999999999999</v>
      </c>
      <c r="AW97" s="5"/>
      <c r="AX97" s="144">
        <f t="shared" si="214"/>
        <v>66.788588149231899</v>
      </c>
      <c r="AY97" s="149">
        <v>9</v>
      </c>
      <c r="AZ97" s="150" t="s">
        <v>241</v>
      </c>
      <c r="BA97" s="149">
        <v>18</v>
      </c>
      <c r="BB97" s="151">
        <v>1</v>
      </c>
      <c r="BC97" s="152">
        <v>1367</v>
      </c>
      <c r="BD97" s="152">
        <v>913</v>
      </c>
      <c r="BE97" s="149">
        <v>0.66800000000000004</v>
      </c>
      <c r="BF97" s="152">
        <v>637</v>
      </c>
      <c r="BG97" s="152">
        <v>335</v>
      </c>
      <c r="BH97" s="152">
        <v>972</v>
      </c>
      <c r="BI97" s="153">
        <v>0.34499999999999997</v>
      </c>
      <c r="BJ97" s="153">
        <v>0.38900000000000001</v>
      </c>
      <c r="BK97" s="154">
        <v>0.21199999999999999</v>
      </c>
      <c r="BL97" s="154">
        <v>8.6999999999999994E-2</v>
      </c>
      <c r="BM97" s="154">
        <v>7.6999999999999999E-2</v>
      </c>
      <c r="BN97" s="154">
        <v>0.315</v>
      </c>
      <c r="DU97" s="4"/>
      <c r="DZ97" s="5"/>
      <c r="EA97" s="5"/>
      <c r="EB97" s="5"/>
      <c r="EC97" s="5"/>
      <c r="ED97" s="5"/>
      <c r="EE97" s="5"/>
    </row>
    <row r="98" spans="1:135" ht="13" x14ac:dyDescent="0.15">
      <c r="A98" s="156">
        <v>9</v>
      </c>
      <c r="B98" s="156" t="s">
        <v>242</v>
      </c>
      <c r="C98" s="156" t="s">
        <v>233</v>
      </c>
      <c r="D98" s="156" t="s">
        <v>243</v>
      </c>
      <c r="E98" s="156">
        <v>49</v>
      </c>
      <c r="F98" s="156">
        <v>33</v>
      </c>
      <c r="G98" s="156">
        <v>0.59799999999999998</v>
      </c>
      <c r="H98" s="156">
        <v>1.8</v>
      </c>
      <c r="I98" s="156">
        <v>111.98</v>
      </c>
      <c r="J98" s="156">
        <v>110.06</v>
      </c>
      <c r="K98" s="156">
        <v>1.92</v>
      </c>
      <c r="L98" s="156">
        <v>1.36</v>
      </c>
      <c r="M98" s="156">
        <v>111.96</v>
      </c>
      <c r="N98" s="156">
        <v>110.49</v>
      </c>
      <c r="O98" s="157">
        <v>1.46</v>
      </c>
      <c r="P98" s="157">
        <f t="shared" si="215"/>
        <v>33.092170797531281</v>
      </c>
      <c r="Q98" s="157">
        <f t="shared" si="216"/>
        <v>-31.622170797531282</v>
      </c>
      <c r="AD98" s="144">
        <f t="shared" si="212"/>
        <v>84</v>
      </c>
      <c r="AE98" s="144">
        <f t="shared" si="213"/>
        <v>94.799498746867172</v>
      </c>
      <c r="AF98" s="149">
        <v>10</v>
      </c>
      <c r="AG98" s="150" t="s">
        <v>244</v>
      </c>
      <c r="AH98" s="149">
        <v>19</v>
      </c>
      <c r="AI98" s="151">
        <v>1</v>
      </c>
      <c r="AJ98" s="152">
        <v>1596</v>
      </c>
      <c r="AK98" s="152">
        <v>1513</v>
      </c>
      <c r="AL98" s="149">
        <v>0.94799999999999995</v>
      </c>
      <c r="AM98" s="152">
        <v>647</v>
      </c>
      <c r="AN98" s="152">
        <v>570</v>
      </c>
      <c r="AO98" s="152">
        <v>1217</v>
      </c>
      <c r="AP98" s="153">
        <v>0.46800000000000003</v>
      </c>
      <c r="AQ98" s="153">
        <v>0.52600000000000002</v>
      </c>
      <c r="AR98" s="154">
        <v>0.155</v>
      </c>
      <c r="AS98" s="154">
        <v>0.115</v>
      </c>
      <c r="AT98" s="154">
        <v>9.2999999999999999E-2</v>
      </c>
      <c r="AU98" s="154">
        <v>0.43099999999999999</v>
      </c>
      <c r="AW98" s="5"/>
      <c r="AX98" s="144">
        <f t="shared" si="214"/>
        <v>66.960907944514503</v>
      </c>
      <c r="AY98" s="149">
        <v>10</v>
      </c>
      <c r="AZ98" s="150" t="s">
        <v>245</v>
      </c>
      <c r="BA98" s="149">
        <v>17</v>
      </c>
      <c r="BB98" s="151">
        <v>1</v>
      </c>
      <c r="BC98" s="152">
        <v>1586</v>
      </c>
      <c r="BD98" s="152">
        <v>1062</v>
      </c>
      <c r="BE98" s="149">
        <v>0.67</v>
      </c>
      <c r="BF98" s="152">
        <v>734</v>
      </c>
      <c r="BG98" s="152">
        <v>375</v>
      </c>
      <c r="BH98" s="152">
        <v>1109</v>
      </c>
      <c r="BI98" s="153">
        <v>0.33800000000000002</v>
      </c>
      <c r="BJ98" s="153">
        <v>0.38100000000000001</v>
      </c>
      <c r="BK98" s="154">
        <v>0.20899999999999999</v>
      </c>
      <c r="BL98" s="154">
        <v>0.10299999999999999</v>
      </c>
      <c r="BM98" s="154">
        <v>7.4999999999999997E-2</v>
      </c>
      <c r="BN98" s="154">
        <v>0.317</v>
      </c>
      <c r="DU98" s="4"/>
      <c r="DZ98" s="5"/>
      <c r="EA98" s="5"/>
      <c r="EB98" s="5"/>
      <c r="EC98" s="5"/>
      <c r="ED98" s="5"/>
      <c r="EE98" s="5"/>
    </row>
    <row r="99" spans="1:135" ht="13" x14ac:dyDescent="0.15">
      <c r="A99" s="156">
        <v>10</v>
      </c>
      <c r="B99" s="156" t="s">
        <v>246</v>
      </c>
      <c r="C99" s="156" t="s">
        <v>200</v>
      </c>
      <c r="D99" s="156" t="s">
        <v>229</v>
      </c>
      <c r="E99" s="156">
        <v>47</v>
      </c>
      <c r="F99" s="156">
        <v>35</v>
      </c>
      <c r="G99" s="156">
        <v>0.57299999999999995</v>
      </c>
      <c r="H99" s="156">
        <v>0.76</v>
      </c>
      <c r="I99" s="156">
        <v>108.95</v>
      </c>
      <c r="J99" s="156">
        <v>108.17</v>
      </c>
      <c r="K99" s="156">
        <v>0.78</v>
      </c>
      <c r="L99" s="156">
        <v>1.1499999999999999</v>
      </c>
      <c r="M99" s="156">
        <v>108.94</v>
      </c>
      <c r="N99" s="156">
        <v>107.75</v>
      </c>
      <c r="O99" s="157">
        <v>1.18</v>
      </c>
      <c r="P99" s="157">
        <f t="shared" si="215"/>
        <v>30.072170797531285</v>
      </c>
      <c r="Q99" s="157">
        <f t="shared" si="216"/>
        <v>-28.882170797531288</v>
      </c>
      <c r="AD99" s="144">
        <f t="shared" si="212"/>
        <v>85.5</v>
      </c>
      <c r="AE99" s="144">
        <f t="shared" si="213"/>
        <v>94.785575048732937</v>
      </c>
      <c r="AF99" s="149">
        <v>11</v>
      </c>
      <c r="AG99" s="150" t="s">
        <v>218</v>
      </c>
      <c r="AH99" s="149">
        <v>24</v>
      </c>
      <c r="AI99" s="151">
        <v>1</v>
      </c>
      <c r="AJ99" s="152">
        <v>2052</v>
      </c>
      <c r="AK99" s="152">
        <v>1945</v>
      </c>
      <c r="AL99" s="149">
        <v>0.94799999999999995</v>
      </c>
      <c r="AM99" s="152">
        <v>758</v>
      </c>
      <c r="AN99" s="152">
        <v>725</v>
      </c>
      <c r="AO99" s="152">
        <v>1483</v>
      </c>
      <c r="AP99" s="153">
        <v>0.48899999999999999</v>
      </c>
      <c r="AQ99" s="153">
        <v>0.55700000000000005</v>
      </c>
      <c r="AR99" s="155">
        <v>0.18</v>
      </c>
      <c r="AS99" s="154">
        <v>0.122</v>
      </c>
      <c r="AT99" s="154">
        <v>9.9000000000000005E-2</v>
      </c>
      <c r="AU99" s="154">
        <v>0.435</v>
      </c>
      <c r="AW99" s="5"/>
      <c r="AX99" s="144">
        <f t="shared" si="214"/>
        <v>67.311827956989248</v>
      </c>
      <c r="AY99" s="149">
        <v>11</v>
      </c>
      <c r="AZ99" s="150" t="s">
        <v>247</v>
      </c>
      <c r="BA99" s="149">
        <v>18</v>
      </c>
      <c r="BB99" s="151">
        <v>1</v>
      </c>
      <c r="BC99" s="152">
        <v>1395</v>
      </c>
      <c r="BD99" s="152">
        <v>939</v>
      </c>
      <c r="BE99" s="149">
        <v>0.67300000000000004</v>
      </c>
      <c r="BF99" s="152">
        <v>608</v>
      </c>
      <c r="BG99" s="152">
        <v>340</v>
      </c>
      <c r="BH99" s="152">
        <v>948</v>
      </c>
      <c r="BI99" s="153">
        <v>0.35899999999999999</v>
      </c>
      <c r="BJ99" s="153">
        <v>0.40200000000000002</v>
      </c>
      <c r="BK99" s="155">
        <v>0.23</v>
      </c>
      <c r="BL99" s="154">
        <v>0.10299999999999999</v>
      </c>
      <c r="BM99" s="154">
        <v>7.6999999999999999E-2</v>
      </c>
      <c r="BN99" s="154">
        <v>0.32300000000000001</v>
      </c>
      <c r="DU99" s="4"/>
      <c r="DZ99" s="5"/>
      <c r="EA99" s="5"/>
      <c r="EB99" s="5"/>
      <c r="EC99" s="5"/>
      <c r="ED99" s="5"/>
      <c r="EE99" s="5"/>
    </row>
    <row r="100" spans="1:135" ht="13" x14ac:dyDescent="0.15">
      <c r="A100" s="156">
        <v>11</v>
      </c>
      <c r="B100" s="156" t="s">
        <v>248</v>
      </c>
      <c r="C100" s="156" t="s">
        <v>200</v>
      </c>
      <c r="D100" s="156" t="s">
        <v>220</v>
      </c>
      <c r="E100" s="156">
        <v>43</v>
      </c>
      <c r="F100" s="156">
        <v>39</v>
      </c>
      <c r="G100" s="156">
        <v>0.52400000000000002</v>
      </c>
      <c r="H100" s="156">
        <v>0.49</v>
      </c>
      <c r="I100" s="156">
        <v>108.59</v>
      </c>
      <c r="J100" s="156">
        <v>107.89</v>
      </c>
      <c r="K100" s="156">
        <v>0.7</v>
      </c>
      <c r="L100" s="156">
        <v>0.96</v>
      </c>
      <c r="M100" s="156">
        <v>108.71</v>
      </c>
      <c r="N100" s="156">
        <v>107.55</v>
      </c>
      <c r="O100" s="157">
        <v>1.17</v>
      </c>
      <c r="P100" s="157">
        <f t="shared" si="215"/>
        <v>29.842170797531281</v>
      </c>
      <c r="Q100" s="157">
        <f t="shared" si="216"/>
        <v>-28.682170797531285</v>
      </c>
      <c r="AD100" s="144">
        <f t="shared" si="212"/>
        <v>78.571428571428569</v>
      </c>
      <c r="AE100" s="144">
        <f t="shared" si="213"/>
        <v>94.545454545454547</v>
      </c>
      <c r="AF100" s="149">
        <v>12</v>
      </c>
      <c r="AG100" s="150" t="s">
        <v>249</v>
      </c>
      <c r="AH100" s="149">
        <v>14</v>
      </c>
      <c r="AI100" s="151">
        <v>1</v>
      </c>
      <c r="AJ100" s="152">
        <v>1100</v>
      </c>
      <c r="AK100" s="152">
        <v>1040</v>
      </c>
      <c r="AL100" s="149">
        <v>0.94499999999999995</v>
      </c>
      <c r="AM100" s="152">
        <v>424</v>
      </c>
      <c r="AN100" s="152">
        <v>361</v>
      </c>
      <c r="AO100" s="152">
        <v>785</v>
      </c>
      <c r="AP100" s="151">
        <v>0.46</v>
      </c>
      <c r="AQ100" s="153">
        <v>0.53600000000000003</v>
      </c>
      <c r="AR100" s="154">
        <v>0.17499999999999999</v>
      </c>
      <c r="AS100" s="154">
        <v>0.13400000000000001</v>
      </c>
      <c r="AT100" s="154">
        <v>9.9000000000000005E-2</v>
      </c>
      <c r="AU100" s="154">
        <v>0.433</v>
      </c>
      <c r="AW100" s="5"/>
      <c r="AX100" s="144">
        <f t="shared" si="214"/>
        <v>67.684140676841409</v>
      </c>
      <c r="AY100" s="149">
        <v>12</v>
      </c>
      <c r="AZ100" s="150" t="s">
        <v>250</v>
      </c>
      <c r="BA100" s="149">
        <v>19</v>
      </c>
      <c r="BB100" s="151">
        <v>1</v>
      </c>
      <c r="BC100" s="152">
        <v>1507</v>
      </c>
      <c r="BD100" s="152">
        <v>1020</v>
      </c>
      <c r="BE100" s="149">
        <v>0.67700000000000005</v>
      </c>
      <c r="BF100" s="152">
        <v>678</v>
      </c>
      <c r="BG100" s="152">
        <v>360</v>
      </c>
      <c r="BH100" s="152">
        <v>1038</v>
      </c>
      <c r="BI100" s="153">
        <v>0.34699999999999998</v>
      </c>
      <c r="BJ100" s="153">
        <v>0.38800000000000001</v>
      </c>
      <c r="BK100" s="154">
        <v>0.216</v>
      </c>
      <c r="BL100" s="154">
        <v>0.109</v>
      </c>
      <c r="BM100" s="154">
        <v>9.1999999999999998E-2</v>
      </c>
      <c r="BN100" s="154">
        <v>0.32200000000000001</v>
      </c>
      <c r="DU100" s="4"/>
      <c r="DZ100" s="5"/>
      <c r="EA100" s="5"/>
      <c r="EB100" s="5"/>
      <c r="EC100" s="5"/>
      <c r="ED100" s="5"/>
      <c r="EE100" s="5"/>
    </row>
    <row r="101" spans="1:135" ht="13" x14ac:dyDescent="0.15">
      <c r="A101" s="156">
        <v>12</v>
      </c>
      <c r="B101" s="156" t="s">
        <v>251</v>
      </c>
      <c r="C101" s="156" t="s">
        <v>233</v>
      </c>
      <c r="D101" s="156" t="s">
        <v>243</v>
      </c>
      <c r="E101" s="156">
        <v>41</v>
      </c>
      <c r="F101" s="156">
        <v>41</v>
      </c>
      <c r="G101" s="156">
        <v>0.5</v>
      </c>
      <c r="H101" s="156">
        <v>1.06</v>
      </c>
      <c r="I101" s="156">
        <v>108.73</v>
      </c>
      <c r="J101" s="156">
        <v>107.65</v>
      </c>
      <c r="K101" s="156">
        <v>1.0900000000000001</v>
      </c>
      <c r="L101" s="156">
        <v>0.78</v>
      </c>
      <c r="M101" s="156">
        <v>108.62</v>
      </c>
      <c r="N101" s="156">
        <v>107.84</v>
      </c>
      <c r="O101" s="157">
        <v>0.79</v>
      </c>
      <c r="P101" s="157">
        <f t="shared" si="215"/>
        <v>29.752170797531292</v>
      </c>
      <c r="Q101" s="157">
        <f t="shared" si="216"/>
        <v>-28.972170797531291</v>
      </c>
      <c r="AD101" s="144">
        <f t="shared" si="212"/>
        <v>82.222222222222214</v>
      </c>
      <c r="AE101" s="144">
        <f t="shared" si="213"/>
        <v>93.851351351351354</v>
      </c>
      <c r="AF101" s="149">
        <v>13</v>
      </c>
      <c r="AG101" s="150" t="s">
        <v>252</v>
      </c>
      <c r="AH101" s="149">
        <v>18</v>
      </c>
      <c r="AI101" s="151">
        <v>1</v>
      </c>
      <c r="AJ101" s="152">
        <v>1480</v>
      </c>
      <c r="AK101" s="152">
        <v>1389</v>
      </c>
      <c r="AL101" s="149">
        <v>0.93899999999999995</v>
      </c>
      <c r="AM101" s="152">
        <v>652</v>
      </c>
      <c r="AN101" s="152">
        <v>527</v>
      </c>
      <c r="AO101" s="152">
        <v>1179</v>
      </c>
      <c r="AP101" s="153">
        <v>0.44700000000000001</v>
      </c>
      <c r="AQ101" s="153">
        <v>0.50900000000000001</v>
      </c>
      <c r="AR101" s="154">
        <v>0.128</v>
      </c>
      <c r="AS101" s="154">
        <v>9.2999999999999999E-2</v>
      </c>
      <c r="AT101" s="154">
        <v>7.4999999999999997E-2</v>
      </c>
      <c r="AU101" s="154">
        <v>0.42499999999999999</v>
      </c>
      <c r="AW101" s="5"/>
      <c r="AX101" s="144">
        <f t="shared" si="214"/>
        <v>67.715019255455715</v>
      </c>
      <c r="AY101" s="149">
        <v>13</v>
      </c>
      <c r="AZ101" s="150" t="s">
        <v>253</v>
      </c>
      <c r="BA101" s="149">
        <v>20</v>
      </c>
      <c r="BB101" s="151">
        <v>1</v>
      </c>
      <c r="BC101" s="152">
        <v>1558</v>
      </c>
      <c r="BD101" s="152">
        <v>1055</v>
      </c>
      <c r="BE101" s="149">
        <v>0.67700000000000005</v>
      </c>
      <c r="BF101" s="152">
        <v>711</v>
      </c>
      <c r="BG101" s="152">
        <v>384</v>
      </c>
      <c r="BH101" s="152">
        <v>1095</v>
      </c>
      <c r="BI101" s="153">
        <v>0.35099999999999998</v>
      </c>
      <c r="BJ101" s="153">
        <v>0.38900000000000001</v>
      </c>
      <c r="BK101" s="154">
        <v>0.20899999999999999</v>
      </c>
      <c r="BL101" s="154">
        <v>0.108</v>
      </c>
      <c r="BM101" s="155">
        <v>0.09</v>
      </c>
      <c r="BN101" s="154">
        <v>0.32700000000000001</v>
      </c>
      <c r="DU101" s="4"/>
      <c r="DZ101" s="5"/>
      <c r="EA101" s="5"/>
      <c r="EB101" s="5"/>
      <c r="EC101" s="5"/>
      <c r="ED101" s="5"/>
      <c r="EE101" s="5"/>
    </row>
    <row r="102" spans="1:135" ht="13" x14ac:dyDescent="0.15">
      <c r="A102" s="156">
        <v>13</v>
      </c>
      <c r="B102" s="156" t="s">
        <v>254</v>
      </c>
      <c r="C102" s="156" t="s">
        <v>200</v>
      </c>
      <c r="D102" s="156" t="s">
        <v>229</v>
      </c>
      <c r="E102" s="156">
        <v>40</v>
      </c>
      <c r="F102" s="156">
        <v>42</v>
      </c>
      <c r="G102" s="156">
        <v>0.48799999999999999</v>
      </c>
      <c r="H102" s="156">
        <v>0.51</v>
      </c>
      <c r="I102" s="156">
        <v>113.9</v>
      </c>
      <c r="J102" s="156">
        <v>113.43</v>
      </c>
      <c r="K102" s="156">
        <v>0.47</v>
      </c>
      <c r="L102" s="156">
        <v>0.7</v>
      </c>
      <c r="M102" s="156">
        <v>114.06</v>
      </c>
      <c r="N102" s="156">
        <v>113.39</v>
      </c>
      <c r="O102" s="157">
        <v>0.67</v>
      </c>
      <c r="P102" s="157">
        <f t="shared" si="215"/>
        <v>35.19217079753129</v>
      </c>
      <c r="Q102" s="157">
        <f t="shared" si="216"/>
        <v>-34.522170797531288</v>
      </c>
      <c r="AD102" s="144">
        <f t="shared" si="212"/>
        <v>82.608695652173907</v>
      </c>
      <c r="AE102" s="144">
        <f t="shared" si="213"/>
        <v>93.736842105263165</v>
      </c>
      <c r="AF102" s="149">
        <v>14</v>
      </c>
      <c r="AG102" s="150" t="s">
        <v>236</v>
      </c>
      <c r="AH102" s="149">
        <v>23</v>
      </c>
      <c r="AI102" s="151">
        <v>1</v>
      </c>
      <c r="AJ102" s="152">
        <v>1900</v>
      </c>
      <c r="AK102" s="152">
        <v>1781</v>
      </c>
      <c r="AL102" s="149">
        <v>0.93700000000000006</v>
      </c>
      <c r="AM102" s="152">
        <v>791</v>
      </c>
      <c r="AN102" s="152">
        <v>687</v>
      </c>
      <c r="AO102" s="152">
        <v>1478</v>
      </c>
      <c r="AP102" s="153">
        <v>0.46500000000000002</v>
      </c>
      <c r="AQ102" s="153">
        <v>0.52800000000000002</v>
      </c>
      <c r="AR102" s="154">
        <v>0.152</v>
      </c>
      <c r="AS102" s="154">
        <v>8.8999999999999996E-2</v>
      </c>
      <c r="AT102" s="154">
        <v>7.0999999999999994E-2</v>
      </c>
      <c r="AU102" s="154">
        <v>0.42599999999999999</v>
      </c>
      <c r="AW102" s="5"/>
      <c r="AX102" s="144">
        <f t="shared" si="214"/>
        <v>69.42675159235668</v>
      </c>
      <c r="AY102" s="149">
        <v>14</v>
      </c>
      <c r="AZ102" s="150" t="s">
        <v>255</v>
      </c>
      <c r="BA102" s="149">
        <v>13</v>
      </c>
      <c r="BB102" s="151">
        <v>1</v>
      </c>
      <c r="BC102" s="152">
        <v>1099</v>
      </c>
      <c r="BD102" s="152">
        <v>763</v>
      </c>
      <c r="BE102" s="149">
        <v>0.69399999999999995</v>
      </c>
      <c r="BF102" s="152">
        <v>457</v>
      </c>
      <c r="BG102" s="152">
        <v>277</v>
      </c>
      <c r="BH102" s="152">
        <v>734</v>
      </c>
      <c r="BI102" s="153">
        <v>0.377</v>
      </c>
      <c r="BJ102" s="151">
        <v>0.42</v>
      </c>
      <c r="BK102" s="154">
        <v>0.23599999999999999</v>
      </c>
      <c r="BL102" s="154">
        <v>0.11700000000000001</v>
      </c>
      <c r="BM102" s="154">
        <v>8.5999999999999993E-2</v>
      </c>
      <c r="BN102" s="154">
        <v>0.33200000000000002</v>
      </c>
      <c r="DU102" s="4"/>
      <c r="DZ102" s="5"/>
      <c r="EA102" s="5"/>
      <c r="EB102" s="5"/>
      <c r="EC102" s="5"/>
      <c r="ED102" s="5"/>
      <c r="EE102" s="5"/>
    </row>
    <row r="103" spans="1:135" ht="13" x14ac:dyDescent="0.15">
      <c r="A103" s="156">
        <v>14</v>
      </c>
      <c r="B103" s="156" t="s">
        <v>256</v>
      </c>
      <c r="C103" s="156" t="s">
        <v>233</v>
      </c>
      <c r="D103" s="156" t="s">
        <v>243</v>
      </c>
      <c r="E103" s="156">
        <v>36</v>
      </c>
      <c r="F103" s="156">
        <v>46</v>
      </c>
      <c r="G103" s="156">
        <v>0.439</v>
      </c>
      <c r="H103" s="156">
        <v>0.2</v>
      </c>
      <c r="I103" s="156">
        <v>109.57</v>
      </c>
      <c r="J103" s="156">
        <v>109.31</v>
      </c>
      <c r="K103" s="156">
        <v>0.25</v>
      </c>
      <c r="L103" s="156">
        <v>-0.06</v>
      </c>
      <c r="M103" s="156">
        <v>109.53</v>
      </c>
      <c r="N103" s="156">
        <v>109.55</v>
      </c>
      <c r="O103" s="157">
        <v>-0.02</v>
      </c>
      <c r="P103" s="157">
        <f t="shared" si="215"/>
        <v>30.662170797531289</v>
      </c>
      <c r="Q103" s="157">
        <f t="shared" si="216"/>
        <v>-30.682170797531285</v>
      </c>
      <c r="AD103" s="144">
        <f t="shared" si="212"/>
        <v>80.10526315789474</v>
      </c>
      <c r="AE103" s="144">
        <f t="shared" si="213"/>
        <v>92.904073587385014</v>
      </c>
      <c r="AF103" s="149">
        <v>15</v>
      </c>
      <c r="AG103" s="150" t="s">
        <v>257</v>
      </c>
      <c r="AH103" s="149">
        <v>19</v>
      </c>
      <c r="AI103" s="151">
        <v>1</v>
      </c>
      <c r="AJ103" s="152">
        <v>1522</v>
      </c>
      <c r="AK103" s="152">
        <v>1414</v>
      </c>
      <c r="AL103" s="149">
        <v>0.92900000000000005</v>
      </c>
      <c r="AM103" s="152">
        <v>579</v>
      </c>
      <c r="AN103" s="152">
        <v>534</v>
      </c>
      <c r="AO103" s="152">
        <v>1113</v>
      </c>
      <c r="AP103" s="151">
        <v>0.48</v>
      </c>
      <c r="AQ103" s="153">
        <v>0.54400000000000004</v>
      </c>
      <c r="AR103" s="154">
        <v>0.182</v>
      </c>
      <c r="AS103" s="154">
        <v>0.107</v>
      </c>
      <c r="AT103" s="154">
        <v>8.8999999999999996E-2</v>
      </c>
      <c r="AU103" s="154">
        <v>0.42799999999999999</v>
      </c>
      <c r="AW103" s="5"/>
      <c r="AX103" s="144">
        <f t="shared" si="214"/>
        <v>69.407894736842096</v>
      </c>
      <c r="AY103" s="149">
        <v>15</v>
      </c>
      <c r="AZ103" s="150" t="s">
        <v>258</v>
      </c>
      <c r="BA103" s="149">
        <v>14</v>
      </c>
      <c r="BB103" s="151">
        <v>1</v>
      </c>
      <c r="BC103" s="152">
        <v>1216</v>
      </c>
      <c r="BD103" s="152">
        <v>844</v>
      </c>
      <c r="BE103" s="149">
        <v>0.69399999999999995</v>
      </c>
      <c r="BF103" s="152">
        <v>497</v>
      </c>
      <c r="BG103" s="152">
        <v>295</v>
      </c>
      <c r="BH103" s="152">
        <v>792</v>
      </c>
      <c r="BI103" s="153">
        <v>0.372</v>
      </c>
      <c r="BJ103" s="153">
        <v>0.41599999999999998</v>
      </c>
      <c r="BK103" s="154">
        <v>0.24299999999999999</v>
      </c>
      <c r="BL103" s="154">
        <v>0.122</v>
      </c>
      <c r="BM103" s="155">
        <v>0.09</v>
      </c>
      <c r="BN103" s="154">
        <v>0.33600000000000002</v>
      </c>
      <c r="DU103" s="4"/>
      <c r="DZ103" s="5"/>
      <c r="EA103" s="5"/>
      <c r="EB103" s="5"/>
      <c r="EC103" s="5"/>
      <c r="ED103" s="5"/>
      <c r="EE103" s="5"/>
    </row>
    <row r="104" spans="1:135" ht="13" x14ac:dyDescent="0.15">
      <c r="A104" s="156">
        <v>15</v>
      </c>
      <c r="B104" s="156" t="s">
        <v>259</v>
      </c>
      <c r="C104" s="156" t="s">
        <v>233</v>
      </c>
      <c r="D104" s="156" t="s">
        <v>175</v>
      </c>
      <c r="E104" s="156">
        <v>41</v>
      </c>
      <c r="F104" s="156">
        <v>41</v>
      </c>
      <c r="G104" s="156">
        <v>0.5</v>
      </c>
      <c r="H104" s="156">
        <v>0.43</v>
      </c>
      <c r="I104" s="156">
        <v>108.04</v>
      </c>
      <c r="J104" s="156">
        <v>107.72</v>
      </c>
      <c r="K104" s="156">
        <v>0.32</v>
      </c>
      <c r="L104" s="156">
        <v>0.03</v>
      </c>
      <c r="M104" s="156">
        <v>107.91</v>
      </c>
      <c r="N104" s="156">
        <v>107.98</v>
      </c>
      <c r="O104" s="157">
        <v>-0.08</v>
      </c>
      <c r="P104" s="157">
        <f t="shared" si="215"/>
        <v>29.042170797531284</v>
      </c>
      <c r="Q104" s="157">
        <f t="shared" si="216"/>
        <v>-29.112170797531292</v>
      </c>
      <c r="AD104" s="144">
        <f t="shared" si="212"/>
        <v>77.960000000000008</v>
      </c>
      <c r="AE104" s="144">
        <f t="shared" si="213"/>
        <v>92.714212416623909</v>
      </c>
      <c r="AF104" s="149">
        <v>16</v>
      </c>
      <c r="AG104" s="150" t="s">
        <v>260</v>
      </c>
      <c r="AH104" s="149">
        <v>25</v>
      </c>
      <c r="AI104" s="151">
        <v>1</v>
      </c>
      <c r="AJ104" s="152">
        <v>1949</v>
      </c>
      <c r="AK104" s="152">
        <v>1807</v>
      </c>
      <c r="AL104" s="149">
        <v>0.92700000000000005</v>
      </c>
      <c r="AM104" s="152">
        <v>825</v>
      </c>
      <c r="AN104" s="152">
        <v>607</v>
      </c>
      <c r="AO104" s="152">
        <v>1432</v>
      </c>
      <c r="AP104" s="153">
        <v>0.42399999999999999</v>
      </c>
      <c r="AQ104" s="153">
        <v>0.51500000000000001</v>
      </c>
      <c r="AR104" s="154">
        <v>0.16200000000000001</v>
      </c>
      <c r="AS104" s="154">
        <v>0.122</v>
      </c>
      <c r="AT104" s="154">
        <v>9.2999999999999999E-2</v>
      </c>
      <c r="AU104" s="154">
        <v>0.40699999999999997</v>
      </c>
      <c r="AW104" s="5"/>
      <c r="AX104" s="144">
        <f t="shared" si="214"/>
        <v>69.401330376940123</v>
      </c>
      <c r="AY104" s="149">
        <v>16</v>
      </c>
      <c r="AZ104" s="150" t="s">
        <v>261</v>
      </c>
      <c r="BA104" s="149">
        <v>12</v>
      </c>
      <c r="BB104" s="151">
        <v>1</v>
      </c>
      <c r="BC104" s="152">
        <v>902</v>
      </c>
      <c r="BD104" s="152">
        <v>626</v>
      </c>
      <c r="BE104" s="149">
        <v>0.69399999999999995</v>
      </c>
      <c r="BF104" s="152">
        <v>410</v>
      </c>
      <c r="BG104" s="152">
        <v>228</v>
      </c>
      <c r="BH104" s="152">
        <v>638</v>
      </c>
      <c r="BI104" s="153">
        <v>0.35699999999999998</v>
      </c>
      <c r="BJ104" s="153">
        <v>0.41099999999999998</v>
      </c>
      <c r="BK104" s="154">
        <v>0.22500000000000001</v>
      </c>
      <c r="BL104" s="154">
        <v>8.2000000000000003E-2</v>
      </c>
      <c r="BM104" s="154">
        <v>5.8999999999999997E-2</v>
      </c>
      <c r="BN104" s="154">
        <v>0.316</v>
      </c>
      <c r="DU104" s="4"/>
      <c r="DZ104" s="5"/>
      <c r="EA104" s="5"/>
      <c r="EB104" s="5"/>
      <c r="EC104" s="5"/>
      <c r="ED104" s="5"/>
      <c r="EE104" s="5"/>
    </row>
    <row r="105" spans="1:135" ht="13" x14ac:dyDescent="0.15">
      <c r="A105" s="156">
        <v>16</v>
      </c>
      <c r="B105" s="156" t="s">
        <v>262</v>
      </c>
      <c r="C105" s="156" t="s">
        <v>200</v>
      </c>
      <c r="D105" s="156" t="s">
        <v>229</v>
      </c>
      <c r="E105" s="156">
        <v>41</v>
      </c>
      <c r="F105" s="156">
        <v>41</v>
      </c>
      <c r="G105" s="156">
        <v>0.5</v>
      </c>
      <c r="H105" s="156">
        <v>-0.52</v>
      </c>
      <c r="I105" s="156">
        <v>110.93</v>
      </c>
      <c r="J105" s="156">
        <v>111.46</v>
      </c>
      <c r="K105" s="156">
        <v>-0.53</v>
      </c>
      <c r="L105" s="156">
        <v>-0.23</v>
      </c>
      <c r="M105" s="156">
        <v>111.09</v>
      </c>
      <c r="N105" s="156">
        <v>111.31</v>
      </c>
      <c r="O105" s="157">
        <v>-0.22</v>
      </c>
      <c r="P105" s="157">
        <f t="shared" si="215"/>
        <v>32.222170797531291</v>
      </c>
      <c r="Q105" s="157">
        <f t="shared" si="216"/>
        <v>-32.44217079753129</v>
      </c>
      <c r="AD105" s="144">
        <f t="shared" si="212"/>
        <v>82.608695652173907</v>
      </c>
      <c r="AE105" s="144">
        <f t="shared" si="213"/>
        <v>92.578947368421055</v>
      </c>
      <c r="AF105" s="149">
        <v>17</v>
      </c>
      <c r="AG105" s="150" t="s">
        <v>263</v>
      </c>
      <c r="AH105" s="149">
        <v>23</v>
      </c>
      <c r="AI105" s="151">
        <v>1</v>
      </c>
      <c r="AJ105" s="152">
        <v>1900</v>
      </c>
      <c r="AK105" s="152">
        <v>1759</v>
      </c>
      <c r="AL105" s="149">
        <v>0.92600000000000005</v>
      </c>
      <c r="AM105" s="152">
        <v>791</v>
      </c>
      <c r="AN105" s="152">
        <v>645</v>
      </c>
      <c r="AO105" s="152">
        <v>1436</v>
      </c>
      <c r="AP105" s="153">
        <v>0.44900000000000001</v>
      </c>
      <c r="AQ105" s="153">
        <v>0.52800000000000002</v>
      </c>
      <c r="AR105" s="154">
        <v>0.17100000000000001</v>
      </c>
      <c r="AS105" s="154">
        <v>9.5000000000000001E-2</v>
      </c>
      <c r="AT105" s="154">
        <v>7.2999999999999995E-2</v>
      </c>
      <c r="AU105" s="154">
        <v>0.40699999999999997</v>
      </c>
      <c r="AW105" s="5"/>
      <c r="AX105" s="144">
        <f t="shared" si="214"/>
        <v>69.584954604409859</v>
      </c>
      <c r="AY105" s="149">
        <v>17</v>
      </c>
      <c r="AZ105" s="150" t="s">
        <v>264</v>
      </c>
      <c r="BA105" s="149">
        <v>19</v>
      </c>
      <c r="BB105" s="151">
        <v>1</v>
      </c>
      <c r="BC105" s="152">
        <v>1542</v>
      </c>
      <c r="BD105" s="152">
        <v>1073</v>
      </c>
      <c r="BE105" s="149">
        <v>0.69599999999999995</v>
      </c>
      <c r="BF105" s="152">
        <v>682</v>
      </c>
      <c r="BG105" s="152">
        <v>414</v>
      </c>
      <c r="BH105" s="152">
        <v>1096</v>
      </c>
      <c r="BI105" s="153">
        <v>0.378</v>
      </c>
      <c r="BJ105" s="153">
        <v>0.41599999999999998</v>
      </c>
      <c r="BK105" s="154">
        <v>0.223</v>
      </c>
      <c r="BL105" s="154">
        <v>7.9000000000000001E-2</v>
      </c>
      <c r="BM105" s="154">
        <v>5.8999999999999997E-2</v>
      </c>
      <c r="BN105" s="154">
        <v>0.32900000000000001</v>
      </c>
      <c r="DU105" s="4"/>
      <c r="DZ105" s="5"/>
      <c r="EA105" s="5"/>
      <c r="EB105" s="5"/>
      <c r="EC105" s="5"/>
      <c r="ED105" s="5"/>
      <c r="EE105" s="5"/>
    </row>
    <row r="106" spans="1:135" ht="13" x14ac:dyDescent="0.15">
      <c r="A106" s="156">
        <v>17</v>
      </c>
      <c r="B106" s="156" t="s">
        <v>265</v>
      </c>
      <c r="C106" s="156" t="s">
        <v>233</v>
      </c>
      <c r="D106" s="156" t="s">
        <v>175</v>
      </c>
      <c r="E106" s="156">
        <v>42</v>
      </c>
      <c r="F106" s="156">
        <v>40</v>
      </c>
      <c r="G106" s="156">
        <v>0.51200000000000001</v>
      </c>
      <c r="H106" s="156">
        <v>-0.18</v>
      </c>
      <c r="I106" s="156">
        <v>109.92</v>
      </c>
      <c r="J106" s="156">
        <v>110.16</v>
      </c>
      <c r="K106" s="156">
        <v>-0.23</v>
      </c>
      <c r="L106" s="156">
        <v>-0.44</v>
      </c>
      <c r="M106" s="156">
        <v>109.96</v>
      </c>
      <c r="N106" s="156">
        <v>110.46</v>
      </c>
      <c r="O106" s="157">
        <v>-0.5</v>
      </c>
      <c r="P106" s="157">
        <f t="shared" si="215"/>
        <v>31.092170797531281</v>
      </c>
      <c r="Q106" s="157">
        <f t="shared" si="216"/>
        <v>-31.592170797531281</v>
      </c>
      <c r="AD106" s="144">
        <f t="shared" si="212"/>
        <v>83.045454545454547</v>
      </c>
      <c r="AE106" s="144">
        <f t="shared" si="213"/>
        <v>92.172961138478385</v>
      </c>
      <c r="AF106" s="149">
        <v>18</v>
      </c>
      <c r="AG106" s="150" t="s">
        <v>266</v>
      </c>
      <c r="AH106" s="149">
        <v>22</v>
      </c>
      <c r="AI106" s="151">
        <v>1</v>
      </c>
      <c r="AJ106" s="152">
        <v>1827</v>
      </c>
      <c r="AK106" s="152">
        <v>1684</v>
      </c>
      <c r="AL106" s="149">
        <v>0.92200000000000004</v>
      </c>
      <c r="AM106" s="152">
        <v>760</v>
      </c>
      <c r="AN106" s="152">
        <v>635</v>
      </c>
      <c r="AO106" s="152">
        <v>1395</v>
      </c>
      <c r="AP106" s="153">
        <v>0.45500000000000002</v>
      </c>
      <c r="AQ106" s="153">
        <v>0.49199999999999999</v>
      </c>
      <c r="AR106" s="154">
        <v>0.13400000000000001</v>
      </c>
      <c r="AS106" s="154">
        <v>0.13100000000000001</v>
      </c>
      <c r="AT106" s="154">
        <v>0.107</v>
      </c>
      <c r="AU106" s="154">
        <v>0.442</v>
      </c>
      <c r="AW106" s="5"/>
      <c r="AX106" s="144">
        <f t="shared" si="214"/>
        <v>69.820359281437135</v>
      </c>
      <c r="AY106" s="149">
        <v>18</v>
      </c>
      <c r="AZ106" s="150" t="s">
        <v>267</v>
      </c>
      <c r="BA106" s="149">
        <v>20</v>
      </c>
      <c r="BB106" s="151">
        <v>1</v>
      </c>
      <c r="BC106" s="152">
        <v>1670</v>
      </c>
      <c r="BD106" s="152">
        <v>1166</v>
      </c>
      <c r="BE106" s="149">
        <v>0.69799999999999995</v>
      </c>
      <c r="BF106" s="152">
        <v>787</v>
      </c>
      <c r="BG106" s="152">
        <v>409</v>
      </c>
      <c r="BH106" s="152">
        <v>1196</v>
      </c>
      <c r="BI106" s="153">
        <v>0.34200000000000003</v>
      </c>
      <c r="BJ106" s="153">
        <v>0.38700000000000001</v>
      </c>
      <c r="BK106" s="154">
        <v>0.18099999999999999</v>
      </c>
      <c r="BL106" s="154">
        <v>0.11700000000000001</v>
      </c>
      <c r="BM106" s="154">
        <v>9.5000000000000001E-2</v>
      </c>
      <c r="BN106" s="154">
        <v>0.33500000000000002</v>
      </c>
      <c r="DU106" s="4"/>
      <c r="DZ106" s="5"/>
      <c r="EA106" s="5"/>
      <c r="EB106" s="5"/>
      <c r="EC106" s="5"/>
      <c r="ED106" s="5"/>
      <c r="EE106" s="5"/>
    </row>
    <row r="107" spans="1:135" ht="13" x14ac:dyDescent="0.15">
      <c r="A107" s="156">
        <v>18</v>
      </c>
      <c r="B107" s="156" t="s">
        <v>268</v>
      </c>
      <c r="C107" s="156" t="s">
        <v>233</v>
      </c>
      <c r="D107" s="156" t="s">
        <v>175</v>
      </c>
      <c r="E107" s="156">
        <v>42</v>
      </c>
      <c r="F107" s="156">
        <v>40</v>
      </c>
      <c r="G107" s="156">
        <v>0.51200000000000001</v>
      </c>
      <c r="H107" s="156">
        <v>-0.22</v>
      </c>
      <c r="I107" s="156">
        <v>109.33</v>
      </c>
      <c r="J107" s="156">
        <v>109.49</v>
      </c>
      <c r="K107" s="156">
        <v>-0.16</v>
      </c>
      <c r="L107" s="156">
        <v>-0.64</v>
      </c>
      <c r="M107" s="156">
        <v>109.21</v>
      </c>
      <c r="N107" s="156">
        <v>109.81</v>
      </c>
      <c r="O107" s="157">
        <v>-0.6</v>
      </c>
      <c r="P107" s="157">
        <f t="shared" si="215"/>
        <v>30.342170797531281</v>
      </c>
      <c r="Q107" s="157">
        <f t="shared" si="216"/>
        <v>-30.94217079753129</v>
      </c>
      <c r="AD107" s="144">
        <f t="shared" si="212"/>
        <v>82.759999999999991</v>
      </c>
      <c r="AE107" s="144">
        <f t="shared" si="213"/>
        <v>91.88013533107781</v>
      </c>
      <c r="AF107" s="149">
        <v>19</v>
      </c>
      <c r="AG107" s="150" t="s">
        <v>269</v>
      </c>
      <c r="AH107" s="149">
        <v>25</v>
      </c>
      <c r="AI107" s="151">
        <v>1</v>
      </c>
      <c r="AJ107" s="152">
        <v>2069</v>
      </c>
      <c r="AK107" s="152">
        <v>1901</v>
      </c>
      <c r="AL107" s="149">
        <v>0.91900000000000004</v>
      </c>
      <c r="AM107" s="152">
        <v>907</v>
      </c>
      <c r="AN107" s="152">
        <v>656</v>
      </c>
      <c r="AO107" s="152">
        <v>1563</v>
      </c>
      <c r="AP107" s="151">
        <v>0.42</v>
      </c>
      <c r="AQ107" s="151">
        <v>0.5</v>
      </c>
      <c r="AR107" s="154">
        <v>0.158</v>
      </c>
      <c r="AS107" s="155">
        <v>0.11</v>
      </c>
      <c r="AT107" s="154">
        <v>8.6999999999999994E-2</v>
      </c>
      <c r="AU107" s="154">
        <v>0.39900000000000002</v>
      </c>
      <c r="AW107" s="5"/>
      <c r="AX107" s="144">
        <f t="shared" si="214"/>
        <v>69.873595505617985</v>
      </c>
      <c r="AY107" s="149">
        <v>19</v>
      </c>
      <c r="AZ107" s="150" t="s">
        <v>270</v>
      </c>
      <c r="BA107" s="149">
        <v>18</v>
      </c>
      <c r="BB107" s="151">
        <v>1</v>
      </c>
      <c r="BC107" s="152">
        <v>1424</v>
      </c>
      <c r="BD107" s="152">
        <v>995</v>
      </c>
      <c r="BE107" s="149">
        <v>0.69899999999999995</v>
      </c>
      <c r="BF107" s="152">
        <v>667</v>
      </c>
      <c r="BG107" s="152">
        <v>358</v>
      </c>
      <c r="BH107" s="152">
        <v>1025</v>
      </c>
      <c r="BI107" s="153">
        <v>0.34899999999999998</v>
      </c>
      <c r="BJ107" s="153">
        <v>0.379</v>
      </c>
      <c r="BK107" s="155">
        <v>0.18</v>
      </c>
      <c r="BL107" s="154">
        <v>0.124</v>
      </c>
      <c r="BM107" s="154">
        <v>0.105</v>
      </c>
      <c r="BN107" s="154">
        <v>0.33800000000000002</v>
      </c>
      <c r="DU107" s="4"/>
      <c r="DZ107" s="5"/>
      <c r="EA107" s="5"/>
      <c r="EB107" s="5"/>
      <c r="EC107" s="5"/>
      <c r="ED107" s="5"/>
      <c r="EE107" s="5"/>
    </row>
    <row r="108" spans="1:135" ht="13" x14ac:dyDescent="0.15">
      <c r="A108" s="156">
        <v>19</v>
      </c>
      <c r="B108" s="156" t="s">
        <v>271</v>
      </c>
      <c r="C108" s="156" t="s">
        <v>200</v>
      </c>
      <c r="D108" s="156" t="s">
        <v>229</v>
      </c>
      <c r="E108" s="156">
        <v>31</v>
      </c>
      <c r="F108" s="156">
        <v>51</v>
      </c>
      <c r="G108" s="156">
        <v>0.378</v>
      </c>
      <c r="H108" s="156">
        <v>-1.1100000000000001</v>
      </c>
      <c r="I108" s="156">
        <v>111.54</v>
      </c>
      <c r="J108" s="156">
        <v>112.74</v>
      </c>
      <c r="K108" s="156">
        <v>-1.2</v>
      </c>
      <c r="L108" s="156">
        <v>-0.63</v>
      </c>
      <c r="M108" s="156">
        <v>111.75</v>
      </c>
      <c r="N108" s="156">
        <v>112.46</v>
      </c>
      <c r="O108" s="157">
        <v>-0.71</v>
      </c>
      <c r="P108" s="157">
        <f t="shared" si="215"/>
        <v>32.882170797531288</v>
      </c>
      <c r="Q108" s="157">
        <f t="shared" si="216"/>
        <v>-33.592170797531281</v>
      </c>
      <c r="AD108" s="144">
        <f t="shared" si="212"/>
        <v>83.952380952380963</v>
      </c>
      <c r="AE108" s="144">
        <f t="shared" si="213"/>
        <v>91.832104367555303</v>
      </c>
      <c r="AF108" s="149">
        <v>20</v>
      </c>
      <c r="AG108" s="150" t="s">
        <v>272</v>
      </c>
      <c r="AH108" s="149">
        <v>21</v>
      </c>
      <c r="AI108" s="151">
        <v>1</v>
      </c>
      <c r="AJ108" s="152">
        <v>1763</v>
      </c>
      <c r="AK108" s="152">
        <v>1619</v>
      </c>
      <c r="AL108" s="149">
        <v>0.91800000000000004</v>
      </c>
      <c r="AM108" s="152">
        <v>762</v>
      </c>
      <c r="AN108" s="152">
        <v>613</v>
      </c>
      <c r="AO108" s="152">
        <v>1375</v>
      </c>
      <c r="AP108" s="153">
        <v>0.44600000000000001</v>
      </c>
      <c r="AQ108" s="153">
        <v>0.50700000000000001</v>
      </c>
      <c r="AR108" s="154">
        <v>0.14199999999999999</v>
      </c>
      <c r="AS108" s="154">
        <v>9.8000000000000004E-2</v>
      </c>
      <c r="AT108" s="154">
        <v>8.4000000000000005E-2</v>
      </c>
      <c r="AU108" s="154">
        <v>0.41899999999999998</v>
      </c>
      <c r="AW108" s="5"/>
      <c r="AX108" s="144">
        <f t="shared" si="214"/>
        <v>69.976019184652287</v>
      </c>
      <c r="AY108" s="149">
        <v>20</v>
      </c>
      <c r="AZ108" s="150" t="s">
        <v>224</v>
      </c>
      <c r="BA108" s="149">
        <v>25</v>
      </c>
      <c r="BB108" s="151">
        <v>1</v>
      </c>
      <c r="BC108" s="152">
        <v>2085</v>
      </c>
      <c r="BD108" s="152">
        <v>1459</v>
      </c>
      <c r="BE108" s="149">
        <v>0.7</v>
      </c>
      <c r="BF108" s="152">
        <v>889</v>
      </c>
      <c r="BG108" s="152">
        <v>533</v>
      </c>
      <c r="BH108" s="152">
        <v>1422</v>
      </c>
      <c r="BI108" s="153">
        <v>0.375</v>
      </c>
      <c r="BJ108" s="153">
        <v>0.40799999999999997</v>
      </c>
      <c r="BK108" s="154">
        <v>0.214</v>
      </c>
      <c r="BL108" s="154">
        <v>0.11799999999999999</v>
      </c>
      <c r="BM108" s="154">
        <v>9.9000000000000005E-2</v>
      </c>
      <c r="BN108" s="154">
        <v>0.34699999999999998</v>
      </c>
      <c r="DU108" s="4"/>
      <c r="DZ108" s="5"/>
      <c r="EA108" s="5"/>
      <c r="EB108" s="5"/>
      <c r="EC108" s="5"/>
      <c r="ED108" s="5"/>
      <c r="EE108" s="5"/>
    </row>
    <row r="109" spans="1:135" ht="13" x14ac:dyDescent="0.15">
      <c r="A109" s="156">
        <v>20</v>
      </c>
      <c r="B109" s="156" t="s">
        <v>273</v>
      </c>
      <c r="C109" s="156" t="s">
        <v>233</v>
      </c>
      <c r="D109" s="156" t="s">
        <v>243</v>
      </c>
      <c r="E109" s="156">
        <v>43</v>
      </c>
      <c r="F109" s="156">
        <v>39</v>
      </c>
      <c r="G109" s="156">
        <v>0.52400000000000002</v>
      </c>
      <c r="H109" s="156">
        <v>-0.85</v>
      </c>
      <c r="I109" s="156">
        <v>105.55</v>
      </c>
      <c r="J109" s="156">
        <v>106.54</v>
      </c>
      <c r="K109" s="156">
        <v>-0.99</v>
      </c>
      <c r="L109" s="156">
        <v>-1.23</v>
      </c>
      <c r="M109" s="156">
        <v>105.32</v>
      </c>
      <c r="N109" s="156">
        <v>106.69</v>
      </c>
      <c r="O109" s="157">
        <v>-1.37</v>
      </c>
      <c r="P109" s="157">
        <f t="shared" si="215"/>
        <v>26.452170797531281</v>
      </c>
      <c r="Q109" s="157">
        <f t="shared" si="216"/>
        <v>-27.822170797531285</v>
      </c>
      <c r="AD109" s="144">
        <f t="shared" si="212"/>
        <v>79.652173913043484</v>
      </c>
      <c r="AE109" s="144">
        <f t="shared" si="213"/>
        <v>91.539301310043669</v>
      </c>
      <c r="AF109" s="149">
        <v>21</v>
      </c>
      <c r="AG109" s="150" t="s">
        <v>274</v>
      </c>
      <c r="AH109" s="149">
        <v>23</v>
      </c>
      <c r="AI109" s="151">
        <v>1</v>
      </c>
      <c r="AJ109" s="152">
        <v>1832</v>
      </c>
      <c r="AK109" s="152">
        <v>1677</v>
      </c>
      <c r="AL109" s="149">
        <v>0.91500000000000004</v>
      </c>
      <c r="AM109" s="152">
        <v>721</v>
      </c>
      <c r="AN109" s="152">
        <v>598</v>
      </c>
      <c r="AO109" s="152">
        <v>1319</v>
      </c>
      <c r="AP109" s="153">
        <v>0.45300000000000001</v>
      </c>
      <c r="AQ109" s="153">
        <v>0.52400000000000002</v>
      </c>
      <c r="AR109" s="154">
        <v>0.186</v>
      </c>
      <c r="AS109" s="154">
        <v>0.112</v>
      </c>
      <c r="AT109" s="154">
        <v>8.5000000000000006E-2</v>
      </c>
      <c r="AU109" s="154">
        <v>0.41299999999999998</v>
      </c>
      <c r="AW109" s="5"/>
      <c r="AX109" s="144">
        <f t="shared" si="214"/>
        <v>70.065956367326237</v>
      </c>
      <c r="AY109" s="149">
        <v>21</v>
      </c>
      <c r="AZ109" s="150" t="s">
        <v>275</v>
      </c>
      <c r="BA109" s="149">
        <v>23</v>
      </c>
      <c r="BB109" s="151">
        <v>1</v>
      </c>
      <c r="BC109" s="152">
        <v>1971</v>
      </c>
      <c r="BD109" s="152">
        <v>1381</v>
      </c>
      <c r="BE109" s="149">
        <v>0.70099999999999996</v>
      </c>
      <c r="BF109" s="152">
        <v>875</v>
      </c>
      <c r="BG109" s="152">
        <v>503</v>
      </c>
      <c r="BH109" s="152">
        <v>1378</v>
      </c>
      <c r="BI109" s="153">
        <v>0.36499999999999999</v>
      </c>
      <c r="BJ109" s="153">
        <v>0.39600000000000002</v>
      </c>
      <c r="BK109" s="154">
        <v>0.20799999999999999</v>
      </c>
      <c r="BL109" s="154">
        <v>0.11700000000000001</v>
      </c>
      <c r="BM109" s="154">
        <v>9.8000000000000004E-2</v>
      </c>
      <c r="BN109" s="155">
        <v>0.34</v>
      </c>
      <c r="DU109" s="4"/>
      <c r="DZ109" s="5"/>
      <c r="EA109" s="5"/>
      <c r="EB109" s="5"/>
      <c r="EC109" s="5"/>
      <c r="ED109" s="5"/>
      <c r="EE109" s="5"/>
    </row>
    <row r="110" spans="1:135" ht="13" x14ac:dyDescent="0.15">
      <c r="A110" s="156">
        <v>21</v>
      </c>
      <c r="B110" s="156" t="s">
        <v>276</v>
      </c>
      <c r="C110" s="156" t="s">
        <v>233</v>
      </c>
      <c r="D110" s="156" t="s">
        <v>175</v>
      </c>
      <c r="E110" s="156">
        <v>37</v>
      </c>
      <c r="F110" s="156">
        <v>45</v>
      </c>
      <c r="G110" s="156">
        <v>0.45100000000000001</v>
      </c>
      <c r="H110" s="156">
        <v>-1.1200000000000001</v>
      </c>
      <c r="I110" s="156">
        <v>106.53</v>
      </c>
      <c r="J110" s="156">
        <v>107.9</v>
      </c>
      <c r="K110" s="156">
        <v>-1.37</v>
      </c>
      <c r="L110" s="156">
        <v>-1.29</v>
      </c>
      <c r="M110" s="156">
        <v>106.39</v>
      </c>
      <c r="N110" s="156">
        <v>107.93</v>
      </c>
      <c r="O110" s="157">
        <v>-1.54</v>
      </c>
      <c r="P110" s="157">
        <f t="shared" si="215"/>
        <v>27.522170797531288</v>
      </c>
      <c r="Q110" s="157">
        <f t="shared" si="216"/>
        <v>-29.062170797531294</v>
      </c>
      <c r="AD110" s="144">
        <f t="shared" si="212"/>
        <v>76.909090909090907</v>
      </c>
      <c r="AE110" s="144">
        <f t="shared" si="213"/>
        <v>91.430260047281322</v>
      </c>
      <c r="AF110" s="149">
        <v>22</v>
      </c>
      <c r="AG110" s="150" t="s">
        <v>277</v>
      </c>
      <c r="AH110" s="149">
        <v>22</v>
      </c>
      <c r="AI110" s="151">
        <v>1</v>
      </c>
      <c r="AJ110" s="152">
        <v>1692</v>
      </c>
      <c r="AK110" s="152">
        <v>1547</v>
      </c>
      <c r="AL110" s="149">
        <v>0.91400000000000003</v>
      </c>
      <c r="AM110" s="152">
        <v>656</v>
      </c>
      <c r="AN110" s="152">
        <v>563</v>
      </c>
      <c r="AO110" s="152">
        <v>1219</v>
      </c>
      <c r="AP110" s="153">
        <v>0.46200000000000002</v>
      </c>
      <c r="AQ110" s="153">
        <v>0.52100000000000002</v>
      </c>
      <c r="AR110" s="154">
        <v>0.18099999999999999</v>
      </c>
      <c r="AS110" s="154">
        <v>0.125</v>
      </c>
      <c r="AT110" s="154">
        <v>9.9000000000000005E-2</v>
      </c>
      <c r="AU110" s="154">
        <v>0.42399999999999999</v>
      </c>
      <c r="AW110" s="5"/>
      <c r="AX110" s="144">
        <f t="shared" si="214"/>
        <v>70.275229357798167</v>
      </c>
      <c r="AY110" s="149">
        <v>22</v>
      </c>
      <c r="AZ110" s="150" t="s">
        <v>278</v>
      </c>
      <c r="BA110" s="149">
        <v>20</v>
      </c>
      <c r="BB110" s="151">
        <v>1</v>
      </c>
      <c r="BC110" s="152">
        <v>1635</v>
      </c>
      <c r="BD110" s="152">
        <v>1149</v>
      </c>
      <c r="BE110" s="149">
        <v>0.70299999999999996</v>
      </c>
      <c r="BF110" s="152">
        <v>751</v>
      </c>
      <c r="BG110" s="152">
        <v>432</v>
      </c>
      <c r="BH110" s="152">
        <v>1183</v>
      </c>
      <c r="BI110" s="153">
        <v>0.36499999999999999</v>
      </c>
      <c r="BJ110" s="153">
        <v>0.41299999999999998</v>
      </c>
      <c r="BK110" s="154">
        <v>0.20300000000000001</v>
      </c>
      <c r="BL110" s="154">
        <v>8.5999999999999993E-2</v>
      </c>
      <c r="BM110" s="155">
        <v>7.0000000000000007E-2</v>
      </c>
      <c r="BN110" s="154">
        <v>0.32700000000000001</v>
      </c>
      <c r="DU110" s="4"/>
      <c r="DZ110" s="5"/>
      <c r="EA110" s="5"/>
      <c r="EB110" s="5"/>
      <c r="EC110" s="5"/>
      <c r="ED110" s="5"/>
      <c r="EE110" s="5"/>
    </row>
    <row r="111" spans="1:135" ht="13" x14ac:dyDescent="0.15">
      <c r="A111" s="156">
        <v>22</v>
      </c>
      <c r="B111" s="156" t="s">
        <v>279</v>
      </c>
      <c r="C111" s="156" t="s">
        <v>200</v>
      </c>
      <c r="D111" s="156" t="s">
        <v>220</v>
      </c>
      <c r="E111" s="156">
        <v>34</v>
      </c>
      <c r="F111" s="156">
        <v>48</v>
      </c>
      <c r="G111" s="156">
        <v>0.41499999999999998</v>
      </c>
      <c r="H111" s="156">
        <v>-2.1</v>
      </c>
      <c r="I111" s="156">
        <v>105.81</v>
      </c>
      <c r="J111" s="156">
        <v>108.01</v>
      </c>
      <c r="K111" s="156">
        <v>-2.2000000000000002</v>
      </c>
      <c r="L111" s="156">
        <v>-1.69</v>
      </c>
      <c r="M111" s="156">
        <v>105.79</v>
      </c>
      <c r="N111" s="156">
        <v>107.57</v>
      </c>
      <c r="O111" s="157">
        <v>-1.78</v>
      </c>
      <c r="P111" s="157">
        <f t="shared" si="215"/>
        <v>26.922170797531294</v>
      </c>
      <c r="Q111" s="157">
        <f t="shared" si="216"/>
        <v>-28.702170797531281</v>
      </c>
      <c r="AD111" s="144">
        <f t="shared" si="212"/>
        <v>82.434782608695656</v>
      </c>
      <c r="AE111" s="144">
        <f t="shared" si="213"/>
        <v>91.402953586497887</v>
      </c>
      <c r="AF111" s="149">
        <v>23</v>
      </c>
      <c r="AG111" s="150" t="s">
        <v>280</v>
      </c>
      <c r="AH111" s="149">
        <v>23</v>
      </c>
      <c r="AI111" s="151">
        <v>1</v>
      </c>
      <c r="AJ111" s="152">
        <v>1896</v>
      </c>
      <c r="AK111" s="152">
        <v>1733</v>
      </c>
      <c r="AL111" s="149">
        <v>0.91400000000000003</v>
      </c>
      <c r="AM111" s="152">
        <v>711</v>
      </c>
      <c r="AN111" s="152">
        <v>639</v>
      </c>
      <c r="AO111" s="152">
        <v>1350</v>
      </c>
      <c r="AP111" s="153">
        <v>0.47299999999999998</v>
      </c>
      <c r="AQ111" s="153">
        <v>0.51400000000000001</v>
      </c>
      <c r="AR111" s="154">
        <v>0.17799999999999999</v>
      </c>
      <c r="AS111" s="154">
        <v>0.13600000000000001</v>
      </c>
      <c r="AT111" s="154">
        <v>0.108</v>
      </c>
      <c r="AU111" s="155">
        <v>0.44</v>
      </c>
      <c r="AW111" s="5"/>
      <c r="AX111" s="144">
        <f t="shared" si="214"/>
        <v>70.396523628462788</v>
      </c>
      <c r="AY111" s="149">
        <v>23</v>
      </c>
      <c r="AZ111" s="150" t="s">
        <v>281</v>
      </c>
      <c r="BA111" s="149">
        <v>21</v>
      </c>
      <c r="BB111" s="151">
        <v>1</v>
      </c>
      <c r="BC111" s="152">
        <v>1841</v>
      </c>
      <c r="BD111" s="152">
        <v>1296</v>
      </c>
      <c r="BE111" s="149">
        <v>0.70399999999999996</v>
      </c>
      <c r="BF111" s="152">
        <v>768</v>
      </c>
      <c r="BG111" s="152">
        <v>463</v>
      </c>
      <c r="BH111" s="152">
        <v>1231</v>
      </c>
      <c r="BI111" s="153">
        <v>0.376</v>
      </c>
      <c r="BJ111" s="153">
        <v>0.40899999999999997</v>
      </c>
      <c r="BK111" s="154">
        <v>0.23100000000000001</v>
      </c>
      <c r="BL111" s="154">
        <v>0.11799999999999999</v>
      </c>
      <c r="BM111" s="154">
        <v>9.1999999999999998E-2</v>
      </c>
      <c r="BN111" s="154">
        <v>0.34200000000000003</v>
      </c>
      <c r="DU111" s="4"/>
      <c r="DZ111" s="5"/>
      <c r="EA111" s="5"/>
      <c r="EB111" s="5"/>
      <c r="EC111" s="5"/>
      <c r="ED111" s="5"/>
      <c r="EE111" s="5"/>
    </row>
    <row r="112" spans="1:135" ht="13" x14ac:dyDescent="0.15">
      <c r="A112" s="156">
        <v>23</v>
      </c>
      <c r="B112" s="156" t="s">
        <v>282</v>
      </c>
      <c r="C112" s="156" t="s">
        <v>200</v>
      </c>
      <c r="D112" s="156" t="s">
        <v>220</v>
      </c>
      <c r="E112" s="156">
        <v>33</v>
      </c>
      <c r="F112" s="156">
        <v>49</v>
      </c>
      <c r="G112" s="156">
        <v>0.40200000000000002</v>
      </c>
      <c r="H112" s="156">
        <v>-2.93</v>
      </c>
      <c r="I112" s="156">
        <v>106.28</v>
      </c>
      <c r="J112" s="156">
        <v>109.36</v>
      </c>
      <c r="K112" s="156">
        <v>-3.08</v>
      </c>
      <c r="L112" s="156">
        <v>-2.52</v>
      </c>
      <c r="M112" s="156">
        <v>106.31</v>
      </c>
      <c r="N112" s="156">
        <v>108.96</v>
      </c>
      <c r="O112" s="157">
        <v>-2.65</v>
      </c>
      <c r="P112" s="157">
        <f t="shared" si="215"/>
        <v>27.44217079753129</v>
      </c>
      <c r="Q112" s="157">
        <f t="shared" si="216"/>
        <v>-30.092170797531281</v>
      </c>
      <c r="AD112" s="144">
        <f t="shared" si="212"/>
        <v>82.08695652173914</v>
      </c>
      <c r="AE112" s="144">
        <f t="shared" si="213"/>
        <v>91.260593220338976</v>
      </c>
      <c r="AF112" s="149">
        <v>24</v>
      </c>
      <c r="AG112" s="150" t="s">
        <v>283</v>
      </c>
      <c r="AH112" s="149">
        <v>23</v>
      </c>
      <c r="AI112" s="151">
        <v>1</v>
      </c>
      <c r="AJ112" s="152">
        <v>1888</v>
      </c>
      <c r="AK112" s="152">
        <v>1723</v>
      </c>
      <c r="AL112" s="149">
        <v>0.91300000000000003</v>
      </c>
      <c r="AM112" s="152">
        <v>793</v>
      </c>
      <c r="AN112" s="152">
        <v>602</v>
      </c>
      <c r="AO112" s="152">
        <v>1395</v>
      </c>
      <c r="AP112" s="153">
        <v>0.432</v>
      </c>
      <c r="AQ112" s="151">
        <v>0.5</v>
      </c>
      <c r="AR112" s="154">
        <v>0.159</v>
      </c>
      <c r="AS112" s="154">
        <v>0.13100000000000001</v>
      </c>
      <c r="AT112" s="154">
        <v>0.10299999999999999</v>
      </c>
      <c r="AU112" s="154">
        <v>0.41499999999999998</v>
      </c>
      <c r="AW112" s="5"/>
      <c r="AX112" s="144">
        <f t="shared" si="214"/>
        <v>70.487483530961796</v>
      </c>
      <c r="AY112" s="149">
        <v>24</v>
      </c>
      <c r="AZ112" s="150" t="s">
        <v>284</v>
      </c>
      <c r="BA112" s="149">
        <v>19</v>
      </c>
      <c r="BB112" s="151">
        <v>1</v>
      </c>
      <c r="BC112" s="152">
        <v>1518</v>
      </c>
      <c r="BD112" s="152">
        <v>1070</v>
      </c>
      <c r="BE112" s="149">
        <v>0.70499999999999996</v>
      </c>
      <c r="BF112" s="152">
        <v>674</v>
      </c>
      <c r="BG112" s="152">
        <v>393</v>
      </c>
      <c r="BH112" s="152">
        <v>1067</v>
      </c>
      <c r="BI112" s="153">
        <v>0.36799999999999999</v>
      </c>
      <c r="BJ112" s="153">
        <v>0.41699999999999998</v>
      </c>
      <c r="BK112" s="154">
        <v>0.216</v>
      </c>
      <c r="BL112" s="155">
        <v>0.1</v>
      </c>
      <c r="BM112" s="154">
        <v>8.1000000000000003E-2</v>
      </c>
      <c r="BN112" s="154">
        <v>0.33100000000000002</v>
      </c>
      <c r="DU112" s="4"/>
      <c r="DZ112" s="5"/>
      <c r="EA112" s="5"/>
      <c r="EB112" s="5"/>
      <c r="EC112" s="5"/>
      <c r="ED112" s="5"/>
      <c r="EE112" s="5"/>
    </row>
    <row r="113" spans="1:135" ht="13" x14ac:dyDescent="0.15">
      <c r="A113" s="156">
        <v>24</v>
      </c>
      <c r="B113" s="156" t="s">
        <v>285</v>
      </c>
      <c r="C113" s="156" t="s">
        <v>200</v>
      </c>
      <c r="D113" s="156" t="s">
        <v>216</v>
      </c>
      <c r="E113" s="156">
        <v>32</v>
      </c>
      <c r="F113" s="156">
        <v>50</v>
      </c>
      <c r="G113" s="156">
        <v>0.39</v>
      </c>
      <c r="H113" s="156">
        <v>-3.88</v>
      </c>
      <c r="I113" s="156">
        <v>107.98</v>
      </c>
      <c r="J113" s="156">
        <v>112.18</v>
      </c>
      <c r="K113" s="156">
        <v>-4.21</v>
      </c>
      <c r="L113" s="156">
        <v>-3.29</v>
      </c>
      <c r="M113" s="156">
        <v>108.12</v>
      </c>
      <c r="N113" s="156">
        <v>111.72</v>
      </c>
      <c r="O113" s="157">
        <v>-3.59</v>
      </c>
      <c r="P113" s="157">
        <f t="shared" si="215"/>
        <v>29.252170797531292</v>
      </c>
      <c r="Q113" s="157">
        <f t="shared" si="216"/>
        <v>-32.852170797531286</v>
      </c>
      <c r="AD113" s="144">
        <f t="shared" si="212"/>
        <v>81.476190476190467</v>
      </c>
      <c r="AE113" s="144">
        <f t="shared" si="213"/>
        <v>91.174751607247231</v>
      </c>
      <c r="AF113" s="149">
        <v>25</v>
      </c>
      <c r="AG113" s="150" t="s">
        <v>286</v>
      </c>
      <c r="AH113" s="149">
        <v>21</v>
      </c>
      <c r="AI113" s="151">
        <v>1</v>
      </c>
      <c r="AJ113" s="152">
        <v>1711</v>
      </c>
      <c r="AK113" s="152">
        <v>1560</v>
      </c>
      <c r="AL113" s="149">
        <v>0.91200000000000003</v>
      </c>
      <c r="AM113" s="152">
        <v>719</v>
      </c>
      <c r="AN113" s="152">
        <v>567</v>
      </c>
      <c r="AO113" s="152">
        <v>1286</v>
      </c>
      <c r="AP113" s="153">
        <v>0.441</v>
      </c>
      <c r="AQ113" s="153">
        <v>0.496</v>
      </c>
      <c r="AR113" s="154">
        <v>0.14299999999999999</v>
      </c>
      <c r="AS113" s="154">
        <v>0.126</v>
      </c>
      <c r="AT113" s="154">
        <v>9.7000000000000003E-2</v>
      </c>
      <c r="AU113" s="154">
        <v>0.432</v>
      </c>
      <c r="AW113" s="5"/>
      <c r="AX113" s="144">
        <f t="shared" si="214"/>
        <v>70.594315245478029</v>
      </c>
      <c r="AY113" s="149">
        <v>25</v>
      </c>
      <c r="AZ113" s="150" t="s">
        <v>287</v>
      </c>
      <c r="BA113" s="149">
        <v>23</v>
      </c>
      <c r="BB113" s="151">
        <v>1</v>
      </c>
      <c r="BC113" s="152">
        <v>1935</v>
      </c>
      <c r="BD113" s="152">
        <v>1366</v>
      </c>
      <c r="BE113" s="149">
        <v>0.70599999999999996</v>
      </c>
      <c r="BF113" s="152">
        <v>942</v>
      </c>
      <c r="BG113" s="152">
        <v>532</v>
      </c>
      <c r="BH113" s="152">
        <v>1474</v>
      </c>
      <c r="BI113" s="153">
        <v>0.36099999999999999</v>
      </c>
      <c r="BJ113" s="153">
        <v>0.39300000000000002</v>
      </c>
      <c r="BK113" s="154">
        <v>0.16300000000000001</v>
      </c>
      <c r="BL113" s="155">
        <v>0.09</v>
      </c>
      <c r="BM113" s="154">
        <v>7.6999999999999999E-2</v>
      </c>
      <c r="BN113" s="154">
        <v>0.33900000000000002</v>
      </c>
      <c r="DU113" s="4"/>
      <c r="DZ113" s="5"/>
      <c r="EA113" s="5"/>
      <c r="EB113" s="5"/>
      <c r="EC113" s="5"/>
      <c r="ED113" s="5"/>
      <c r="EE113" s="5"/>
    </row>
    <row r="114" spans="1:135" ht="13" x14ac:dyDescent="0.15">
      <c r="A114" s="156">
        <v>25</v>
      </c>
      <c r="B114" s="156" t="s">
        <v>288</v>
      </c>
      <c r="C114" s="156" t="s">
        <v>233</v>
      </c>
      <c r="D114" s="156" t="s">
        <v>234</v>
      </c>
      <c r="E114" s="156">
        <v>31</v>
      </c>
      <c r="F114" s="156">
        <v>51</v>
      </c>
      <c r="G114" s="156">
        <v>0.378</v>
      </c>
      <c r="H114" s="156">
        <v>-3.67</v>
      </c>
      <c r="I114" s="156">
        <v>108.57</v>
      </c>
      <c r="J114" s="156">
        <v>112.35</v>
      </c>
      <c r="K114" s="156">
        <v>-3.77</v>
      </c>
      <c r="L114" s="156">
        <v>-3.87</v>
      </c>
      <c r="M114" s="156">
        <v>108.62</v>
      </c>
      <c r="N114" s="156">
        <v>112.6</v>
      </c>
      <c r="O114" s="157">
        <v>-3.98</v>
      </c>
      <c r="P114" s="157">
        <f t="shared" si="215"/>
        <v>29.752170797531292</v>
      </c>
      <c r="Q114" s="157">
        <f t="shared" si="216"/>
        <v>-33.732170797531282</v>
      </c>
      <c r="AD114" s="144">
        <f t="shared" si="212"/>
        <v>80.375</v>
      </c>
      <c r="AE114" s="144">
        <f t="shared" si="213"/>
        <v>90.513219284603423</v>
      </c>
      <c r="AF114" s="149">
        <v>26</v>
      </c>
      <c r="AG114" s="150" t="s">
        <v>289</v>
      </c>
      <c r="AH114" s="149">
        <v>24</v>
      </c>
      <c r="AI114" s="151">
        <v>1</v>
      </c>
      <c r="AJ114" s="152">
        <v>1929</v>
      </c>
      <c r="AK114" s="152">
        <v>1746</v>
      </c>
      <c r="AL114" s="149">
        <v>0.90500000000000003</v>
      </c>
      <c r="AM114" s="152">
        <v>762</v>
      </c>
      <c r="AN114" s="152">
        <v>669</v>
      </c>
      <c r="AO114" s="152">
        <v>1431</v>
      </c>
      <c r="AP114" s="153">
        <v>0.46800000000000003</v>
      </c>
      <c r="AQ114" s="151">
        <v>0.52</v>
      </c>
      <c r="AR114" s="154">
        <v>0.17799999999999999</v>
      </c>
      <c r="AS114" s="154">
        <v>9.6000000000000002E-2</v>
      </c>
      <c r="AT114" s="154">
        <v>7.0999999999999994E-2</v>
      </c>
      <c r="AU114" s="154">
        <v>0.42199999999999999</v>
      </c>
      <c r="AW114" s="5"/>
      <c r="AX114" s="144">
        <f t="shared" si="214"/>
        <v>70.795660036166367</v>
      </c>
      <c r="AY114" s="149">
        <v>26</v>
      </c>
      <c r="AZ114" s="150" t="s">
        <v>290</v>
      </c>
      <c r="BA114" s="149">
        <v>14</v>
      </c>
      <c r="BB114" s="151">
        <v>1</v>
      </c>
      <c r="BC114" s="152">
        <v>1106</v>
      </c>
      <c r="BD114" s="152">
        <v>783</v>
      </c>
      <c r="BE114" s="149">
        <v>0.70799999999999996</v>
      </c>
      <c r="BF114" s="152">
        <v>445</v>
      </c>
      <c r="BG114" s="152">
        <v>276</v>
      </c>
      <c r="BH114" s="152">
        <v>721</v>
      </c>
      <c r="BI114" s="153">
        <v>0.38300000000000001</v>
      </c>
      <c r="BJ114" s="153">
        <v>0.42499999999999999</v>
      </c>
      <c r="BK114" s="155">
        <v>0.25</v>
      </c>
      <c r="BL114" s="154">
        <v>0.114</v>
      </c>
      <c r="BM114" s="154">
        <v>7.1999999999999995E-2</v>
      </c>
      <c r="BN114" s="154">
        <v>0.33700000000000002</v>
      </c>
      <c r="DU114" s="4"/>
      <c r="DZ114" s="5"/>
      <c r="EA114" s="5"/>
      <c r="EB114" s="5"/>
      <c r="EC114" s="5"/>
      <c r="ED114" s="5"/>
      <c r="EE114" s="5"/>
    </row>
    <row r="115" spans="1:135" ht="13" x14ac:dyDescent="0.15">
      <c r="A115" s="156">
        <v>26</v>
      </c>
      <c r="B115" s="156" t="s">
        <v>291</v>
      </c>
      <c r="C115" s="156" t="s">
        <v>200</v>
      </c>
      <c r="D115" s="156" t="s">
        <v>216</v>
      </c>
      <c r="E115" s="156">
        <v>24</v>
      </c>
      <c r="F115" s="156">
        <v>58</v>
      </c>
      <c r="G115" s="156">
        <v>0.29299999999999998</v>
      </c>
      <c r="H115" s="156">
        <v>-5.63</v>
      </c>
      <c r="I115" s="156">
        <v>107.32</v>
      </c>
      <c r="J115" s="156">
        <v>112.79</v>
      </c>
      <c r="K115" s="156">
        <v>-5.47</v>
      </c>
      <c r="L115" s="156">
        <v>-5.14</v>
      </c>
      <c r="M115" s="156">
        <v>107.43</v>
      </c>
      <c r="N115" s="156">
        <v>112.41</v>
      </c>
      <c r="O115" s="157">
        <v>-4.9800000000000004</v>
      </c>
      <c r="P115" s="157">
        <f t="shared" si="215"/>
        <v>28.562170797531294</v>
      </c>
      <c r="Q115" s="157">
        <f t="shared" si="216"/>
        <v>-33.542170797531284</v>
      </c>
      <c r="AD115" s="144">
        <f t="shared" si="212"/>
        <v>81.400000000000006</v>
      </c>
      <c r="AE115" s="144">
        <f t="shared" si="213"/>
        <v>90.294840294840299</v>
      </c>
      <c r="AF115" s="149">
        <v>27</v>
      </c>
      <c r="AG115" s="150" t="s">
        <v>292</v>
      </c>
      <c r="AH115" s="149">
        <v>20</v>
      </c>
      <c r="AI115" s="151">
        <v>1</v>
      </c>
      <c r="AJ115" s="152">
        <v>1628</v>
      </c>
      <c r="AK115" s="152">
        <v>1470</v>
      </c>
      <c r="AL115" s="149">
        <v>0.90300000000000002</v>
      </c>
      <c r="AM115" s="152">
        <v>709</v>
      </c>
      <c r="AN115" s="152">
        <v>570</v>
      </c>
      <c r="AO115" s="152">
        <v>1279</v>
      </c>
      <c r="AP115" s="153">
        <v>0.44600000000000001</v>
      </c>
      <c r="AQ115" s="153">
        <v>0.50600000000000001</v>
      </c>
      <c r="AR115" s="154">
        <v>0.14699999999999999</v>
      </c>
      <c r="AS115" s="155">
        <v>0.09</v>
      </c>
      <c r="AT115" s="154">
        <v>7.6999999999999999E-2</v>
      </c>
      <c r="AU115" s="155">
        <v>0.41</v>
      </c>
      <c r="AW115" s="5"/>
      <c r="AX115" s="144">
        <f t="shared" si="214"/>
        <v>71.137339055793987</v>
      </c>
      <c r="AY115" s="149">
        <v>27</v>
      </c>
      <c r="AZ115" s="150" t="s">
        <v>293</v>
      </c>
      <c r="BA115" s="149">
        <v>24</v>
      </c>
      <c r="BB115" s="151">
        <v>1</v>
      </c>
      <c r="BC115" s="152">
        <v>1864</v>
      </c>
      <c r="BD115" s="152">
        <v>1326</v>
      </c>
      <c r="BE115" s="149">
        <v>0.71099999999999997</v>
      </c>
      <c r="BF115" s="152">
        <v>865</v>
      </c>
      <c r="BG115" s="152">
        <v>466</v>
      </c>
      <c r="BH115" s="152">
        <v>1331</v>
      </c>
      <c r="BI115" s="151">
        <v>0.35</v>
      </c>
      <c r="BJ115" s="153">
        <v>0.39400000000000002</v>
      </c>
      <c r="BK115" s="154">
        <v>0.187</v>
      </c>
      <c r="BL115" s="154">
        <v>0.11899999999999999</v>
      </c>
      <c r="BM115" s="154">
        <v>8.5000000000000006E-2</v>
      </c>
      <c r="BN115" s="155">
        <v>0.34</v>
      </c>
      <c r="DU115" s="4"/>
      <c r="DZ115" s="5"/>
      <c r="EA115" s="5"/>
      <c r="EB115" s="5"/>
      <c r="EC115" s="5"/>
      <c r="ED115" s="5"/>
      <c r="EE115" s="5"/>
    </row>
    <row r="116" spans="1:135" ht="13" x14ac:dyDescent="0.15">
      <c r="A116" s="156">
        <v>27</v>
      </c>
      <c r="B116" s="156" t="s">
        <v>294</v>
      </c>
      <c r="C116" s="156" t="s">
        <v>233</v>
      </c>
      <c r="D116" s="156" t="s">
        <v>234</v>
      </c>
      <c r="E116" s="156">
        <v>28</v>
      </c>
      <c r="F116" s="156">
        <v>54</v>
      </c>
      <c r="G116" s="156">
        <v>0.34100000000000003</v>
      </c>
      <c r="H116" s="156">
        <v>-5.7</v>
      </c>
      <c r="I116" s="156">
        <v>103.96</v>
      </c>
      <c r="J116" s="156">
        <v>109.81</v>
      </c>
      <c r="K116" s="156">
        <v>-5.85</v>
      </c>
      <c r="L116" s="156">
        <v>-5.83</v>
      </c>
      <c r="M116" s="156">
        <v>103.92</v>
      </c>
      <c r="N116" s="156">
        <v>109.91</v>
      </c>
      <c r="O116" s="157">
        <v>-5.99</v>
      </c>
      <c r="P116" s="157">
        <f t="shared" si="215"/>
        <v>25.052170797531289</v>
      </c>
      <c r="Q116" s="157">
        <f t="shared" si="216"/>
        <v>-31.042170797531284</v>
      </c>
      <c r="AD116" s="144">
        <f t="shared" si="212"/>
        <v>84.88</v>
      </c>
      <c r="AE116" s="144">
        <f t="shared" si="213"/>
        <v>90.197926484448629</v>
      </c>
      <c r="AF116" s="149">
        <v>28</v>
      </c>
      <c r="AG116" s="150" t="s">
        <v>295</v>
      </c>
      <c r="AH116" s="149">
        <v>25</v>
      </c>
      <c r="AI116" s="151">
        <v>1</v>
      </c>
      <c r="AJ116" s="152">
        <v>2122</v>
      </c>
      <c r="AK116" s="152">
        <v>1914</v>
      </c>
      <c r="AL116" s="149">
        <v>0.90200000000000002</v>
      </c>
      <c r="AM116" s="152">
        <v>767</v>
      </c>
      <c r="AN116" s="152">
        <v>714</v>
      </c>
      <c r="AO116" s="152">
        <v>1481</v>
      </c>
      <c r="AP116" s="153">
        <v>0.48199999999999998</v>
      </c>
      <c r="AQ116" s="153">
        <v>0.55100000000000005</v>
      </c>
      <c r="AR116" s="154">
        <v>0.221</v>
      </c>
      <c r="AS116" s="154">
        <v>9.9000000000000005E-2</v>
      </c>
      <c r="AT116" s="154">
        <v>8.3000000000000004E-2</v>
      </c>
      <c r="AU116" s="154">
        <v>0.41299999999999998</v>
      </c>
      <c r="AW116" s="5"/>
      <c r="AX116" s="144">
        <f t="shared" si="214"/>
        <v>71.085651936715763</v>
      </c>
      <c r="AY116" s="149">
        <v>28</v>
      </c>
      <c r="AZ116" s="150" t="s">
        <v>296</v>
      </c>
      <c r="BA116" s="149">
        <v>22</v>
      </c>
      <c r="BB116" s="151">
        <v>1</v>
      </c>
      <c r="BC116" s="152">
        <v>1833</v>
      </c>
      <c r="BD116" s="152">
        <v>1303</v>
      </c>
      <c r="BE116" s="149">
        <v>0.71099999999999997</v>
      </c>
      <c r="BF116" s="152">
        <v>776</v>
      </c>
      <c r="BG116" s="152">
        <v>463</v>
      </c>
      <c r="BH116" s="152">
        <v>1239</v>
      </c>
      <c r="BI116" s="153">
        <v>0.374</v>
      </c>
      <c r="BJ116" s="151">
        <v>0.41</v>
      </c>
      <c r="BK116" s="154">
        <v>0.218</v>
      </c>
      <c r="BL116" s="154">
        <v>0.125</v>
      </c>
      <c r="BM116" s="154">
        <v>0.10199999999999999</v>
      </c>
      <c r="BN116" s="154">
        <v>0.34899999999999998</v>
      </c>
      <c r="DU116" s="4"/>
      <c r="DZ116" s="5"/>
      <c r="EA116" s="5"/>
      <c r="EB116" s="5"/>
      <c r="EC116" s="5"/>
      <c r="ED116" s="5"/>
      <c r="EE116" s="5"/>
    </row>
    <row r="117" spans="1:135" ht="13" x14ac:dyDescent="0.15">
      <c r="A117" s="156">
        <v>28</v>
      </c>
      <c r="B117" s="156" t="s">
        <v>297</v>
      </c>
      <c r="C117" s="156" t="s">
        <v>200</v>
      </c>
      <c r="D117" s="156" t="s">
        <v>216</v>
      </c>
      <c r="E117" s="156">
        <v>26</v>
      </c>
      <c r="F117" s="156">
        <v>56</v>
      </c>
      <c r="G117" s="156">
        <v>0.317</v>
      </c>
      <c r="H117" s="156">
        <v>-6.88</v>
      </c>
      <c r="I117" s="156">
        <v>106.69</v>
      </c>
      <c r="J117" s="156">
        <v>113.72</v>
      </c>
      <c r="K117" s="156">
        <v>-7.02</v>
      </c>
      <c r="L117" s="156">
        <v>-6.29</v>
      </c>
      <c r="M117" s="156">
        <v>106.96</v>
      </c>
      <c r="N117" s="156">
        <v>113.38</v>
      </c>
      <c r="O117" s="157">
        <v>-6.42</v>
      </c>
      <c r="P117" s="157">
        <f t="shared" si="215"/>
        <v>28.092170797531281</v>
      </c>
      <c r="Q117" s="157">
        <f t="shared" si="216"/>
        <v>-34.512170797531283</v>
      </c>
      <c r="AD117" s="144">
        <f t="shared" si="212"/>
        <v>88.4</v>
      </c>
      <c r="AE117" s="144">
        <f t="shared" si="213"/>
        <v>89.875565610859738</v>
      </c>
      <c r="AF117" s="149">
        <v>29</v>
      </c>
      <c r="AG117" s="150" t="s">
        <v>298</v>
      </c>
      <c r="AH117" s="149">
        <v>20</v>
      </c>
      <c r="AI117" s="151">
        <v>1</v>
      </c>
      <c r="AJ117" s="152">
        <v>1768</v>
      </c>
      <c r="AK117" s="152">
        <v>1589</v>
      </c>
      <c r="AL117" s="149">
        <v>0.89900000000000002</v>
      </c>
      <c r="AM117" s="152">
        <v>755</v>
      </c>
      <c r="AN117" s="152">
        <v>578</v>
      </c>
      <c r="AO117" s="152">
        <v>1333</v>
      </c>
      <c r="AP117" s="153">
        <v>0.434</v>
      </c>
      <c r="AQ117" s="153">
        <v>0.48499999999999999</v>
      </c>
      <c r="AR117" s="154">
        <v>0.14099999999999999</v>
      </c>
      <c r="AS117" s="154">
        <v>0.13300000000000001</v>
      </c>
      <c r="AT117" s="155">
        <v>0.11</v>
      </c>
      <c r="AU117" s="154">
        <v>0.42199999999999999</v>
      </c>
      <c r="AW117" s="5"/>
      <c r="AX117" s="144">
        <f t="shared" si="214"/>
        <v>71.086956521739125</v>
      </c>
      <c r="AY117" s="149">
        <v>29</v>
      </c>
      <c r="AZ117" s="150" t="s">
        <v>299</v>
      </c>
      <c r="BA117" s="149">
        <v>16</v>
      </c>
      <c r="BB117" s="151">
        <v>1</v>
      </c>
      <c r="BC117" s="152">
        <v>1380</v>
      </c>
      <c r="BD117" s="152">
        <v>981</v>
      </c>
      <c r="BE117" s="149">
        <v>0.71099999999999997</v>
      </c>
      <c r="BF117" s="152">
        <v>626</v>
      </c>
      <c r="BG117" s="152">
        <v>343</v>
      </c>
      <c r="BH117" s="152">
        <v>969</v>
      </c>
      <c r="BI117" s="153">
        <v>0.35399999999999998</v>
      </c>
      <c r="BJ117" s="153">
        <v>0.38900000000000001</v>
      </c>
      <c r="BK117" s="154">
        <v>0.189</v>
      </c>
      <c r="BL117" s="154">
        <v>0.13300000000000001</v>
      </c>
      <c r="BM117" s="154">
        <v>0.114</v>
      </c>
      <c r="BN117" s="154">
        <v>0.34599999999999997</v>
      </c>
      <c r="DU117" s="4"/>
      <c r="DZ117" s="5"/>
      <c r="EA117" s="5"/>
      <c r="EB117" s="5"/>
      <c r="EC117" s="5"/>
      <c r="ED117" s="5"/>
      <c r="EE117" s="5"/>
    </row>
    <row r="118" spans="1:135" ht="13" x14ac:dyDescent="0.15">
      <c r="A118" s="156">
        <v>29</v>
      </c>
      <c r="B118" s="156" t="s">
        <v>300</v>
      </c>
      <c r="C118" s="156" t="s">
        <v>233</v>
      </c>
      <c r="D118" s="156" t="s">
        <v>234</v>
      </c>
      <c r="E118" s="156">
        <v>20</v>
      </c>
      <c r="F118" s="156">
        <v>62</v>
      </c>
      <c r="G118" s="156">
        <v>0.24399999999999999</v>
      </c>
      <c r="H118" s="156">
        <v>-6.73</v>
      </c>
      <c r="I118" s="156">
        <v>104.61</v>
      </c>
      <c r="J118" s="156">
        <v>111.34</v>
      </c>
      <c r="K118" s="156">
        <v>-6.73</v>
      </c>
      <c r="L118" s="156">
        <v>-6.74</v>
      </c>
      <c r="M118" s="156">
        <v>104.63</v>
      </c>
      <c r="N118" s="156">
        <v>111.37</v>
      </c>
      <c r="O118" s="157">
        <v>-6.74</v>
      </c>
      <c r="P118" s="157">
        <f t="shared" si="215"/>
        <v>25.762170797531283</v>
      </c>
      <c r="Q118" s="157">
        <f t="shared" si="216"/>
        <v>-32.502170797531292</v>
      </c>
      <c r="AD118" s="144">
        <f t="shared" si="212"/>
        <v>79.521739130434781</v>
      </c>
      <c r="AE118" s="144">
        <f t="shared" si="213"/>
        <v>89.885183160196817</v>
      </c>
      <c r="AF118" s="149">
        <v>30</v>
      </c>
      <c r="AG118" s="150" t="s">
        <v>301</v>
      </c>
      <c r="AH118" s="149">
        <v>23</v>
      </c>
      <c r="AI118" s="151">
        <v>1</v>
      </c>
      <c r="AJ118" s="152">
        <v>1829</v>
      </c>
      <c r="AK118" s="152">
        <v>1644</v>
      </c>
      <c r="AL118" s="149">
        <v>0.89900000000000002</v>
      </c>
      <c r="AM118" s="152">
        <v>741</v>
      </c>
      <c r="AN118" s="152">
        <v>564</v>
      </c>
      <c r="AO118" s="152">
        <v>1305</v>
      </c>
      <c r="AP118" s="153">
        <v>0.432</v>
      </c>
      <c r="AQ118" s="153">
        <v>0.49099999999999999</v>
      </c>
      <c r="AR118" s="154">
        <v>0.16500000000000001</v>
      </c>
      <c r="AS118" s="155">
        <v>0.15</v>
      </c>
      <c r="AT118" s="154">
        <v>0.109</v>
      </c>
      <c r="AU118" s="154">
        <v>0.41899999999999998</v>
      </c>
      <c r="AW118" s="5"/>
      <c r="AX118" s="144">
        <f t="shared" si="214"/>
        <v>71.198453608247419</v>
      </c>
      <c r="AY118" s="149">
        <v>30</v>
      </c>
      <c r="AZ118" s="150" t="s">
        <v>302</v>
      </c>
      <c r="BA118" s="149">
        <v>19</v>
      </c>
      <c r="BB118" s="151">
        <v>1</v>
      </c>
      <c r="BC118" s="152">
        <v>1552</v>
      </c>
      <c r="BD118" s="152">
        <v>1105</v>
      </c>
      <c r="BE118" s="149">
        <v>0.71199999999999997</v>
      </c>
      <c r="BF118" s="152">
        <v>804</v>
      </c>
      <c r="BG118" s="152">
        <v>414</v>
      </c>
      <c r="BH118" s="152">
        <v>1218</v>
      </c>
      <c r="BI118" s="151">
        <v>0.34</v>
      </c>
      <c r="BJ118" s="153">
        <v>0.38400000000000001</v>
      </c>
      <c r="BK118" s="154">
        <v>0.14299999999999999</v>
      </c>
      <c r="BL118" s="154">
        <v>8.6999999999999994E-2</v>
      </c>
      <c r="BM118" s="154">
        <v>7.5999999999999998E-2</v>
      </c>
      <c r="BN118" s="154">
        <v>0.32800000000000001</v>
      </c>
      <c r="DU118" s="4"/>
      <c r="DZ118" s="5"/>
      <c r="EA118" s="5"/>
      <c r="EB118" s="5"/>
      <c r="EC118" s="5"/>
      <c r="ED118" s="5"/>
      <c r="EE118" s="5"/>
    </row>
    <row r="119" spans="1:135" ht="13" x14ac:dyDescent="0.15">
      <c r="A119" s="156">
        <v>30</v>
      </c>
      <c r="B119" s="156" t="s">
        <v>303</v>
      </c>
      <c r="C119" s="156" t="s">
        <v>233</v>
      </c>
      <c r="D119" s="156" t="s">
        <v>243</v>
      </c>
      <c r="E119" s="156">
        <v>29</v>
      </c>
      <c r="F119" s="156">
        <v>53</v>
      </c>
      <c r="G119" s="156">
        <v>0.35399999999999998</v>
      </c>
      <c r="H119" s="156">
        <v>-6.57</v>
      </c>
      <c r="I119" s="156">
        <v>104.23</v>
      </c>
      <c r="J119" s="156">
        <v>111.11</v>
      </c>
      <c r="K119" s="156">
        <v>-6.88</v>
      </c>
      <c r="L119" s="156">
        <v>-6.61</v>
      </c>
      <c r="M119" s="156">
        <v>104.3</v>
      </c>
      <c r="N119" s="156">
        <v>111.21</v>
      </c>
      <c r="O119" s="157">
        <v>-6.92</v>
      </c>
      <c r="P119" s="157">
        <f t="shared" si="215"/>
        <v>25.432170797531285</v>
      </c>
      <c r="Q119" s="157">
        <f t="shared" si="216"/>
        <v>-32.342170797531281</v>
      </c>
      <c r="AD119" s="144">
        <f t="shared" si="212"/>
        <v>91.041666666666657</v>
      </c>
      <c r="AE119" s="144">
        <f t="shared" si="213"/>
        <v>89.839816933638446</v>
      </c>
      <c r="AF119" s="149">
        <v>31</v>
      </c>
      <c r="AG119" s="150" t="s">
        <v>231</v>
      </c>
      <c r="AH119" s="149">
        <v>24</v>
      </c>
      <c r="AI119" s="151">
        <v>1</v>
      </c>
      <c r="AJ119" s="152">
        <v>2185</v>
      </c>
      <c r="AK119" s="152">
        <v>1963</v>
      </c>
      <c r="AL119" s="149">
        <v>0.89800000000000002</v>
      </c>
      <c r="AM119" s="152">
        <v>826</v>
      </c>
      <c r="AN119" s="152">
        <v>770</v>
      </c>
      <c r="AO119" s="152">
        <v>1596</v>
      </c>
      <c r="AP119" s="153">
        <v>0.48199999999999998</v>
      </c>
      <c r="AQ119" s="153">
        <v>0.50900000000000001</v>
      </c>
      <c r="AR119" s="154">
        <v>0.17599999999999999</v>
      </c>
      <c r="AS119" s="154">
        <v>0.125</v>
      </c>
      <c r="AT119" s="154">
        <v>0.106</v>
      </c>
      <c r="AU119" s="154">
        <v>0.436</v>
      </c>
      <c r="AW119" s="5"/>
      <c r="AX119" s="144">
        <f t="shared" si="214"/>
        <v>71.457905544147849</v>
      </c>
      <c r="AY119" s="149">
        <v>31</v>
      </c>
      <c r="AZ119" s="150" t="s">
        <v>304</v>
      </c>
      <c r="BA119" s="149">
        <v>6</v>
      </c>
      <c r="BB119" s="151">
        <v>1</v>
      </c>
      <c r="BC119" s="152">
        <v>487</v>
      </c>
      <c r="BD119" s="152">
        <v>348</v>
      </c>
      <c r="BE119" s="149">
        <v>0.71499999999999997</v>
      </c>
      <c r="BF119" s="152">
        <v>237</v>
      </c>
      <c r="BG119" s="152">
        <v>127</v>
      </c>
      <c r="BH119" s="152">
        <v>364</v>
      </c>
      <c r="BI119" s="153">
        <v>0.34899999999999998</v>
      </c>
      <c r="BJ119" s="153">
        <v>0.39100000000000001</v>
      </c>
      <c r="BK119" s="155">
        <v>0.17</v>
      </c>
      <c r="BL119" s="154">
        <v>9.9000000000000005E-2</v>
      </c>
      <c r="BM119" s="154">
        <v>8.4000000000000005E-2</v>
      </c>
      <c r="BN119" s="154">
        <v>0.33500000000000002</v>
      </c>
      <c r="DU119" s="4"/>
      <c r="DZ119" s="5"/>
      <c r="EA119" s="5"/>
      <c r="EB119" s="5"/>
      <c r="EC119" s="5"/>
      <c r="ED119" s="5"/>
      <c r="EE119" s="5"/>
    </row>
    <row r="120" spans="1:135" ht="13" x14ac:dyDescent="0.15">
      <c r="AD120" s="144">
        <f t="shared" si="212"/>
        <v>82.333333333333329</v>
      </c>
      <c r="AE120" s="144">
        <f t="shared" si="213"/>
        <v>89.820705610179303</v>
      </c>
      <c r="AF120" s="149">
        <v>32</v>
      </c>
      <c r="AG120" s="150" t="s">
        <v>305</v>
      </c>
      <c r="AH120" s="149">
        <v>21</v>
      </c>
      <c r="AI120" s="151">
        <v>1</v>
      </c>
      <c r="AJ120" s="152">
        <v>1729</v>
      </c>
      <c r="AK120" s="152">
        <v>1553</v>
      </c>
      <c r="AL120" s="149">
        <v>0.89800000000000002</v>
      </c>
      <c r="AM120" s="152">
        <v>734</v>
      </c>
      <c r="AN120" s="152">
        <v>555</v>
      </c>
      <c r="AO120" s="152">
        <v>1289</v>
      </c>
      <c r="AP120" s="153">
        <v>0.43099999999999999</v>
      </c>
      <c r="AQ120" s="153">
        <v>0.51300000000000001</v>
      </c>
      <c r="AR120" s="154">
        <v>0.17199999999999999</v>
      </c>
      <c r="AS120" s="154">
        <v>9.4E-2</v>
      </c>
      <c r="AT120" s="154">
        <v>6.9000000000000006E-2</v>
      </c>
      <c r="AU120" s="154">
        <v>0.39800000000000002</v>
      </c>
      <c r="AW120" s="5"/>
      <c r="AX120" s="144">
        <f t="shared" si="214"/>
        <v>71.471471471471475</v>
      </c>
      <c r="AY120" s="149">
        <v>32</v>
      </c>
      <c r="AZ120" s="150" t="s">
        <v>237</v>
      </c>
      <c r="BA120" s="149">
        <v>17</v>
      </c>
      <c r="BB120" s="151">
        <v>1</v>
      </c>
      <c r="BC120" s="152">
        <v>1332</v>
      </c>
      <c r="BD120" s="152">
        <v>952</v>
      </c>
      <c r="BE120" s="149">
        <v>0.71499999999999997</v>
      </c>
      <c r="BF120" s="152">
        <v>559</v>
      </c>
      <c r="BG120" s="152">
        <v>318</v>
      </c>
      <c r="BH120" s="152">
        <v>877</v>
      </c>
      <c r="BI120" s="153">
        <v>0.36299999999999999</v>
      </c>
      <c r="BJ120" s="153">
        <v>0.42099999999999999</v>
      </c>
      <c r="BK120" s="154">
        <v>0.23699999999999999</v>
      </c>
      <c r="BL120" s="154">
        <v>0.123</v>
      </c>
      <c r="BM120" s="154">
        <v>9.6000000000000002E-2</v>
      </c>
      <c r="BN120" s="154">
        <v>0.33200000000000002</v>
      </c>
      <c r="DU120" s="4"/>
      <c r="DZ120" s="5"/>
      <c r="EA120" s="5"/>
      <c r="EB120" s="5"/>
      <c r="EC120" s="5"/>
      <c r="ED120" s="5"/>
      <c r="EE120" s="5"/>
    </row>
    <row r="121" spans="1:135" ht="13" x14ac:dyDescent="0.15">
      <c r="AD121" s="144">
        <f t="shared" si="212"/>
        <v>79.705882352941174</v>
      </c>
      <c r="AE121" s="144">
        <f t="shared" si="213"/>
        <v>89.594095940959406</v>
      </c>
      <c r="AF121" s="149">
        <v>33</v>
      </c>
      <c r="AG121" s="150" t="s">
        <v>306</v>
      </c>
      <c r="AH121" s="149">
        <v>17</v>
      </c>
      <c r="AI121" s="151">
        <v>1</v>
      </c>
      <c r="AJ121" s="152">
        <v>1355</v>
      </c>
      <c r="AK121" s="152">
        <v>1214</v>
      </c>
      <c r="AL121" s="149">
        <v>0.89600000000000002</v>
      </c>
      <c r="AM121" s="152">
        <v>519</v>
      </c>
      <c r="AN121" s="152">
        <v>443</v>
      </c>
      <c r="AO121" s="152">
        <v>962</v>
      </c>
      <c r="AP121" s="151">
        <v>0.46</v>
      </c>
      <c r="AQ121" s="153">
        <v>0.52400000000000002</v>
      </c>
      <c r="AR121" s="154">
        <v>0.19600000000000001</v>
      </c>
      <c r="AS121" s="154">
        <v>0.124</v>
      </c>
      <c r="AT121" s="154">
        <v>9.7000000000000003E-2</v>
      </c>
      <c r="AU121" s="154">
        <v>0.41299999999999998</v>
      </c>
      <c r="AW121" s="5"/>
      <c r="AX121" s="144">
        <f t="shared" si="214"/>
        <v>71.809661139149242</v>
      </c>
      <c r="AY121" s="149">
        <v>33</v>
      </c>
      <c r="AZ121" s="150" t="s">
        <v>307</v>
      </c>
      <c r="BA121" s="149">
        <v>17</v>
      </c>
      <c r="BB121" s="151">
        <v>1</v>
      </c>
      <c r="BC121" s="152">
        <v>1387</v>
      </c>
      <c r="BD121" s="152">
        <v>996</v>
      </c>
      <c r="BE121" s="149">
        <v>0.71799999999999997</v>
      </c>
      <c r="BF121" s="152">
        <v>587</v>
      </c>
      <c r="BG121" s="152">
        <v>353</v>
      </c>
      <c r="BH121" s="152">
        <v>940</v>
      </c>
      <c r="BI121" s="153">
        <v>0.376</v>
      </c>
      <c r="BJ121" s="153">
        <v>0.42199999999999999</v>
      </c>
      <c r="BK121" s="155">
        <v>0.23</v>
      </c>
      <c r="BL121" s="154">
        <v>0.115</v>
      </c>
      <c r="BM121" s="154">
        <v>8.6999999999999994E-2</v>
      </c>
      <c r="BN121" s="154">
        <v>0.33900000000000002</v>
      </c>
      <c r="DU121" s="4"/>
      <c r="DZ121" s="5"/>
      <c r="EA121" s="5"/>
      <c r="EB121" s="5"/>
      <c r="EC121" s="5"/>
      <c r="ED121" s="5"/>
      <c r="EE121" s="5"/>
    </row>
    <row r="122" spans="1:135" ht="13" x14ac:dyDescent="0.15">
      <c r="AD122" s="144">
        <f t="shared" si="212"/>
        <v>82.333333333333329</v>
      </c>
      <c r="AE122" s="144">
        <f t="shared" si="213"/>
        <v>89.271255060728748</v>
      </c>
      <c r="AF122" s="149">
        <v>34</v>
      </c>
      <c r="AG122" s="150" t="s">
        <v>308</v>
      </c>
      <c r="AH122" s="149">
        <v>12</v>
      </c>
      <c r="AI122" s="151">
        <v>1</v>
      </c>
      <c r="AJ122" s="152">
        <v>988</v>
      </c>
      <c r="AK122" s="152">
        <v>882</v>
      </c>
      <c r="AL122" s="149">
        <v>0.89300000000000002</v>
      </c>
      <c r="AM122" s="152">
        <v>464</v>
      </c>
      <c r="AN122" s="152">
        <v>308</v>
      </c>
      <c r="AO122" s="152">
        <v>772</v>
      </c>
      <c r="AP122" s="153">
        <v>0.39900000000000002</v>
      </c>
      <c r="AQ122" s="153">
        <v>0.47699999999999998</v>
      </c>
      <c r="AR122" s="154">
        <v>0.14199999999999999</v>
      </c>
      <c r="AS122" s="154">
        <v>9.8000000000000004E-2</v>
      </c>
      <c r="AT122" s="155">
        <v>0.08</v>
      </c>
      <c r="AU122" s="154">
        <v>0.38600000000000001</v>
      </c>
      <c r="AW122" s="5"/>
      <c r="AX122" s="144">
        <f t="shared" si="214"/>
        <v>71.763754045307451</v>
      </c>
      <c r="AY122" s="149">
        <v>34</v>
      </c>
      <c r="AZ122" s="150" t="s">
        <v>309</v>
      </c>
      <c r="BA122" s="149">
        <v>16</v>
      </c>
      <c r="BB122" s="151">
        <v>1</v>
      </c>
      <c r="BC122" s="152">
        <v>1236</v>
      </c>
      <c r="BD122" s="152">
        <v>887</v>
      </c>
      <c r="BE122" s="149">
        <v>0.71799999999999997</v>
      </c>
      <c r="BF122" s="152">
        <v>550</v>
      </c>
      <c r="BG122" s="152">
        <v>321</v>
      </c>
      <c r="BH122" s="152">
        <v>871</v>
      </c>
      <c r="BI122" s="153">
        <v>0.36899999999999999</v>
      </c>
      <c r="BJ122" s="153">
        <v>0.41799999999999998</v>
      </c>
      <c r="BK122" s="154">
        <v>0.20899999999999999</v>
      </c>
      <c r="BL122" s="154">
        <v>0.10299999999999999</v>
      </c>
      <c r="BM122" s="154">
        <v>8.1000000000000003E-2</v>
      </c>
      <c r="BN122" s="154">
        <v>0.33300000000000002</v>
      </c>
      <c r="DU122" s="4"/>
      <c r="DZ122" s="5"/>
      <c r="EA122" s="5"/>
      <c r="EB122" s="5"/>
      <c r="EC122" s="5"/>
      <c r="ED122" s="5"/>
      <c r="EE122" s="5"/>
    </row>
    <row r="123" spans="1:135" ht="13" x14ac:dyDescent="0.15">
      <c r="AD123" s="144">
        <f t="shared" si="212"/>
        <v>73.666666666666657</v>
      </c>
      <c r="AE123" s="144">
        <f t="shared" si="213"/>
        <v>89.25339366515837</v>
      </c>
      <c r="AF123" s="149">
        <v>35</v>
      </c>
      <c r="AG123" s="150" t="s">
        <v>310</v>
      </c>
      <c r="AH123" s="149">
        <v>12</v>
      </c>
      <c r="AI123" s="151">
        <v>1</v>
      </c>
      <c r="AJ123" s="152">
        <v>884</v>
      </c>
      <c r="AK123" s="152">
        <v>789</v>
      </c>
      <c r="AL123" s="149">
        <v>0.89300000000000002</v>
      </c>
      <c r="AM123" s="152">
        <v>375</v>
      </c>
      <c r="AN123" s="152">
        <v>282</v>
      </c>
      <c r="AO123" s="152">
        <v>657</v>
      </c>
      <c r="AP123" s="153">
        <v>0.42899999999999999</v>
      </c>
      <c r="AQ123" s="153">
        <v>0.505</v>
      </c>
      <c r="AR123" s="154">
        <v>0.17199999999999999</v>
      </c>
      <c r="AS123" s="155">
        <v>0.1</v>
      </c>
      <c r="AT123" s="154">
        <v>6.9000000000000006E-2</v>
      </c>
      <c r="AU123" s="154">
        <v>0.39800000000000002</v>
      </c>
      <c r="AW123" s="5"/>
      <c r="AX123" s="144">
        <f t="shared" si="214"/>
        <v>71.797323135755249</v>
      </c>
      <c r="AY123" s="149">
        <v>35</v>
      </c>
      <c r="AZ123" s="150" t="s">
        <v>311</v>
      </c>
      <c r="BA123" s="149">
        <v>14</v>
      </c>
      <c r="BB123" s="151">
        <v>1</v>
      </c>
      <c r="BC123" s="152">
        <v>1046</v>
      </c>
      <c r="BD123" s="152">
        <v>751</v>
      </c>
      <c r="BE123" s="149">
        <v>0.71799999999999997</v>
      </c>
      <c r="BF123" s="152">
        <v>489</v>
      </c>
      <c r="BG123" s="152">
        <v>279</v>
      </c>
      <c r="BH123" s="152">
        <v>768</v>
      </c>
      <c r="BI123" s="153">
        <v>0.36299999999999999</v>
      </c>
      <c r="BJ123" s="153">
        <v>0.42399999999999999</v>
      </c>
      <c r="BK123" s="155">
        <v>0.2</v>
      </c>
      <c r="BL123" s="154">
        <v>7.4999999999999997E-2</v>
      </c>
      <c r="BM123" s="154">
        <v>6.2E-2</v>
      </c>
      <c r="BN123" s="154">
        <v>0.32500000000000001</v>
      </c>
      <c r="DU123" s="4"/>
      <c r="DZ123" s="5"/>
      <c r="EA123" s="5"/>
      <c r="EB123" s="5"/>
      <c r="EC123" s="5"/>
      <c r="ED123" s="5"/>
      <c r="EE123" s="5"/>
    </row>
    <row r="124" spans="1:135" ht="13" x14ac:dyDescent="0.15">
      <c r="AD124" s="144">
        <f t="shared" si="212"/>
        <v>84.6111111111111</v>
      </c>
      <c r="AE124" s="144">
        <f t="shared" si="213"/>
        <v>89.231779382797114</v>
      </c>
      <c r="AF124" s="149">
        <v>36</v>
      </c>
      <c r="AG124" s="150" t="s">
        <v>312</v>
      </c>
      <c r="AH124" s="149">
        <v>18</v>
      </c>
      <c r="AI124" s="151">
        <v>1</v>
      </c>
      <c r="AJ124" s="152">
        <v>1523</v>
      </c>
      <c r="AK124" s="152">
        <v>1359</v>
      </c>
      <c r="AL124" s="149">
        <v>0.89200000000000002</v>
      </c>
      <c r="AM124" s="152">
        <v>588</v>
      </c>
      <c r="AN124" s="152">
        <v>491</v>
      </c>
      <c r="AO124" s="152">
        <v>1079</v>
      </c>
      <c r="AP124" s="153">
        <v>0.45500000000000002</v>
      </c>
      <c r="AQ124" s="153">
        <v>0.499</v>
      </c>
      <c r="AR124" s="154">
        <v>0.182</v>
      </c>
      <c r="AS124" s="154">
        <v>0.13900000000000001</v>
      </c>
      <c r="AT124" s="155">
        <v>0.11</v>
      </c>
      <c r="AU124" s="154">
        <v>0.42399999999999999</v>
      </c>
      <c r="AW124" s="5"/>
      <c r="AX124" s="144">
        <f t="shared" si="214"/>
        <v>71.896955503512885</v>
      </c>
      <c r="AY124" s="149">
        <v>36</v>
      </c>
      <c r="AZ124" s="150" t="s">
        <v>313</v>
      </c>
      <c r="BA124" s="149">
        <v>20</v>
      </c>
      <c r="BB124" s="151">
        <v>1</v>
      </c>
      <c r="BC124" s="152">
        <v>1708</v>
      </c>
      <c r="BD124" s="152">
        <v>1228</v>
      </c>
      <c r="BE124" s="149">
        <v>0.71899999999999997</v>
      </c>
      <c r="BF124" s="152">
        <v>718</v>
      </c>
      <c r="BG124" s="152">
        <v>436</v>
      </c>
      <c r="BH124" s="152">
        <v>1154</v>
      </c>
      <c r="BI124" s="153">
        <v>0.378</v>
      </c>
      <c r="BJ124" s="151">
        <v>0.41</v>
      </c>
      <c r="BK124" s="154">
        <v>0.219</v>
      </c>
      <c r="BL124" s="154">
        <v>0.125</v>
      </c>
      <c r="BM124" s="154">
        <v>9.7000000000000003E-2</v>
      </c>
      <c r="BN124" s="154">
        <v>0.35199999999999998</v>
      </c>
      <c r="DU124" s="4"/>
      <c r="DZ124" s="5"/>
      <c r="EA124" s="5"/>
      <c r="EB124" s="5"/>
      <c r="EC124" s="5"/>
      <c r="ED124" s="5"/>
      <c r="EE124" s="5"/>
    </row>
    <row r="125" spans="1:135" ht="13" x14ac:dyDescent="0.15">
      <c r="AD125" s="144">
        <f t="shared" si="212"/>
        <v>85.9</v>
      </c>
      <c r="AE125" s="144">
        <f t="shared" si="213"/>
        <v>89.057043073341092</v>
      </c>
      <c r="AF125" s="149">
        <v>37</v>
      </c>
      <c r="AG125" s="150" t="s">
        <v>314</v>
      </c>
      <c r="AH125" s="149">
        <v>20</v>
      </c>
      <c r="AI125" s="151">
        <v>1</v>
      </c>
      <c r="AJ125" s="152">
        <v>1718</v>
      </c>
      <c r="AK125" s="152">
        <v>1530</v>
      </c>
      <c r="AL125" s="149">
        <v>0.89100000000000001</v>
      </c>
      <c r="AM125" s="152">
        <v>747</v>
      </c>
      <c r="AN125" s="152">
        <v>553</v>
      </c>
      <c r="AO125" s="152">
        <v>1300</v>
      </c>
      <c r="AP125" s="153">
        <v>0.42499999999999999</v>
      </c>
      <c r="AQ125" s="153">
        <v>0.48799999999999999</v>
      </c>
      <c r="AR125" s="154">
        <v>0.155</v>
      </c>
      <c r="AS125" s="154">
        <v>0.111</v>
      </c>
      <c r="AT125" s="154">
        <v>8.8999999999999996E-2</v>
      </c>
      <c r="AU125" s="154">
        <v>0.40400000000000003</v>
      </c>
      <c r="AW125" s="5"/>
      <c r="AX125" s="144">
        <f t="shared" si="214"/>
        <v>71.909090909090907</v>
      </c>
      <c r="AY125" s="149">
        <v>37</v>
      </c>
      <c r="AZ125" s="150" t="s">
        <v>315</v>
      </c>
      <c r="BA125" s="149">
        <v>15</v>
      </c>
      <c r="BB125" s="151">
        <v>1</v>
      </c>
      <c r="BC125" s="152">
        <v>1100</v>
      </c>
      <c r="BD125" s="152">
        <v>791</v>
      </c>
      <c r="BE125" s="149">
        <v>0.71899999999999997</v>
      </c>
      <c r="BF125" s="152">
        <v>547</v>
      </c>
      <c r="BG125" s="152">
        <v>305</v>
      </c>
      <c r="BH125" s="152">
        <v>852</v>
      </c>
      <c r="BI125" s="153">
        <v>0.35799999999999998</v>
      </c>
      <c r="BJ125" s="153">
        <v>0.39200000000000002</v>
      </c>
      <c r="BK125" s="154">
        <v>0.14499999999999999</v>
      </c>
      <c r="BL125" s="154">
        <v>9.4E-2</v>
      </c>
      <c r="BM125" s="154">
        <v>6.9000000000000006E-2</v>
      </c>
      <c r="BN125" s="154">
        <v>0.34499999999999997</v>
      </c>
      <c r="DU125" s="4"/>
      <c r="DZ125" s="5"/>
      <c r="EA125" s="5"/>
      <c r="EB125" s="5"/>
      <c r="EC125" s="5"/>
      <c r="ED125" s="5"/>
      <c r="EE125" s="5"/>
    </row>
    <row r="126" spans="1:135" ht="13" x14ac:dyDescent="0.15">
      <c r="AD126" s="144">
        <f t="shared" si="212"/>
        <v>79.5</v>
      </c>
      <c r="AE126" s="144">
        <f t="shared" si="213"/>
        <v>89.022298456260714</v>
      </c>
      <c r="AF126" s="149">
        <v>38</v>
      </c>
      <c r="AG126" s="150" t="s">
        <v>316</v>
      </c>
      <c r="AH126" s="149">
        <v>22</v>
      </c>
      <c r="AI126" s="151">
        <v>1</v>
      </c>
      <c r="AJ126" s="152">
        <v>1749</v>
      </c>
      <c r="AK126" s="152">
        <v>1557</v>
      </c>
      <c r="AL126" s="149">
        <v>0.89</v>
      </c>
      <c r="AM126" s="152">
        <v>746</v>
      </c>
      <c r="AN126" s="152">
        <v>581</v>
      </c>
      <c r="AO126" s="152">
        <v>1327</v>
      </c>
      <c r="AP126" s="153">
        <v>0.438</v>
      </c>
      <c r="AQ126" s="153">
        <v>0.51100000000000001</v>
      </c>
      <c r="AR126" s="154">
        <v>0.16900000000000001</v>
      </c>
      <c r="AS126" s="155">
        <v>0.09</v>
      </c>
      <c r="AT126" s="154">
        <v>7.2999999999999995E-2</v>
      </c>
      <c r="AU126" s="154">
        <v>0.39900000000000002</v>
      </c>
      <c r="AW126" s="5"/>
      <c r="AX126" s="144">
        <f t="shared" si="214"/>
        <v>72.063666300768375</v>
      </c>
      <c r="AY126" s="149">
        <v>38</v>
      </c>
      <c r="AZ126" s="150" t="s">
        <v>317</v>
      </c>
      <c r="BA126" s="149">
        <v>22</v>
      </c>
      <c r="BB126" s="151">
        <v>1</v>
      </c>
      <c r="BC126" s="152">
        <v>1822</v>
      </c>
      <c r="BD126" s="152">
        <v>1313</v>
      </c>
      <c r="BE126" s="149">
        <v>0.72099999999999997</v>
      </c>
      <c r="BF126" s="152">
        <v>834</v>
      </c>
      <c r="BG126" s="152">
        <v>454</v>
      </c>
      <c r="BH126" s="152">
        <v>1288</v>
      </c>
      <c r="BI126" s="153">
        <v>0.35199999999999998</v>
      </c>
      <c r="BJ126" s="153">
        <v>0.39900000000000002</v>
      </c>
      <c r="BK126" s="154">
        <v>0.19900000000000001</v>
      </c>
      <c r="BL126" s="154">
        <v>0.114</v>
      </c>
      <c r="BM126" s="155">
        <v>0.09</v>
      </c>
      <c r="BN126" s="154">
        <v>0.33500000000000002</v>
      </c>
      <c r="DU126" s="4"/>
      <c r="DZ126" s="5"/>
      <c r="EA126" s="5"/>
      <c r="EB126" s="5"/>
      <c r="EC126" s="5"/>
      <c r="ED126" s="5"/>
      <c r="EE126" s="5"/>
    </row>
    <row r="127" spans="1:135" ht="13" x14ac:dyDescent="0.15">
      <c r="AD127" s="144">
        <f t="shared" si="212"/>
        <v>86.181818181818187</v>
      </c>
      <c r="AE127" s="144">
        <f t="shared" si="213"/>
        <v>88.976793248945157</v>
      </c>
      <c r="AF127" s="149">
        <v>39</v>
      </c>
      <c r="AG127" s="150" t="s">
        <v>227</v>
      </c>
      <c r="AH127" s="149">
        <v>22</v>
      </c>
      <c r="AI127" s="151">
        <v>1</v>
      </c>
      <c r="AJ127" s="152">
        <v>1896</v>
      </c>
      <c r="AK127" s="152">
        <v>1687</v>
      </c>
      <c r="AL127" s="149">
        <v>0.89</v>
      </c>
      <c r="AM127" s="152">
        <v>794</v>
      </c>
      <c r="AN127" s="152">
        <v>621</v>
      </c>
      <c r="AO127" s="152">
        <v>1415</v>
      </c>
      <c r="AP127" s="153">
        <v>0.439</v>
      </c>
      <c r="AQ127" s="153">
        <v>0.50900000000000001</v>
      </c>
      <c r="AR127" s="154">
        <v>0.17199999999999999</v>
      </c>
      <c r="AS127" s="154">
        <v>0.10299999999999999</v>
      </c>
      <c r="AT127" s="154">
        <v>8.6999999999999994E-2</v>
      </c>
      <c r="AU127" s="155">
        <v>0.4</v>
      </c>
      <c r="AW127" s="5"/>
      <c r="AX127" s="144">
        <f t="shared" si="214"/>
        <v>72.070534698521044</v>
      </c>
      <c r="AY127" s="149">
        <v>39</v>
      </c>
      <c r="AZ127" s="150" t="s">
        <v>316</v>
      </c>
      <c r="BA127" s="149">
        <v>22</v>
      </c>
      <c r="BB127" s="151">
        <v>1</v>
      </c>
      <c r="BC127" s="152">
        <v>1758</v>
      </c>
      <c r="BD127" s="152">
        <v>1267</v>
      </c>
      <c r="BE127" s="149">
        <v>0.72099999999999997</v>
      </c>
      <c r="BF127" s="152">
        <v>731</v>
      </c>
      <c r="BG127" s="152">
        <v>453</v>
      </c>
      <c r="BH127" s="152">
        <v>1184</v>
      </c>
      <c r="BI127" s="153">
        <v>0.38300000000000001</v>
      </c>
      <c r="BJ127" s="153">
        <v>0.432</v>
      </c>
      <c r="BK127" s="154">
        <v>0.22700000000000001</v>
      </c>
      <c r="BL127" s="154">
        <v>0.115</v>
      </c>
      <c r="BM127" s="154">
        <v>8.6999999999999994E-2</v>
      </c>
      <c r="BN127" s="154">
        <v>0.34399999999999997</v>
      </c>
      <c r="DU127" s="4"/>
      <c r="DZ127" s="5"/>
      <c r="EA127" s="5"/>
      <c r="EB127" s="5"/>
      <c r="EC127" s="5"/>
      <c r="ED127" s="5"/>
      <c r="EE127" s="5"/>
    </row>
    <row r="128" spans="1:135" ht="13" x14ac:dyDescent="0.15">
      <c r="N128" s="158"/>
      <c r="O128" s="76"/>
      <c r="AD128" s="144">
        <f t="shared" si="212"/>
        <v>77.21052631578948</v>
      </c>
      <c r="AE128" s="144">
        <f t="shared" si="213"/>
        <v>88.957055214723923</v>
      </c>
      <c r="AF128" s="149">
        <v>40</v>
      </c>
      <c r="AG128" s="150" t="s">
        <v>302</v>
      </c>
      <c r="AH128" s="149">
        <v>19</v>
      </c>
      <c r="AI128" s="151">
        <v>1</v>
      </c>
      <c r="AJ128" s="152">
        <v>1467</v>
      </c>
      <c r="AK128" s="152">
        <v>1305</v>
      </c>
      <c r="AL128" s="149">
        <v>0.89</v>
      </c>
      <c r="AM128" s="152">
        <v>541</v>
      </c>
      <c r="AN128" s="152">
        <v>484</v>
      </c>
      <c r="AO128" s="152">
        <v>1025</v>
      </c>
      <c r="AP128" s="153">
        <v>0.47199999999999998</v>
      </c>
      <c r="AQ128" s="153">
        <v>0.53300000000000003</v>
      </c>
      <c r="AR128" s="154">
        <v>0.215</v>
      </c>
      <c r="AS128" s="154">
        <v>0.111</v>
      </c>
      <c r="AT128" s="154">
        <v>8.5000000000000006E-2</v>
      </c>
      <c r="AU128" s="154">
        <v>0.40799999999999997</v>
      </c>
      <c r="AW128" s="5"/>
      <c r="AX128" s="144">
        <f t="shared" si="214"/>
        <v>72.19402143260011</v>
      </c>
      <c r="AY128" s="149">
        <v>40</v>
      </c>
      <c r="AZ128" s="150" t="s">
        <v>318</v>
      </c>
      <c r="BA128" s="149">
        <v>23</v>
      </c>
      <c r="BB128" s="151">
        <v>1</v>
      </c>
      <c r="BC128" s="152">
        <v>1773</v>
      </c>
      <c r="BD128" s="152">
        <v>1280</v>
      </c>
      <c r="BE128" s="149">
        <v>0.72199999999999998</v>
      </c>
      <c r="BF128" s="152">
        <v>815</v>
      </c>
      <c r="BG128" s="152">
        <v>482</v>
      </c>
      <c r="BH128" s="152">
        <v>1297</v>
      </c>
      <c r="BI128" s="153">
        <v>0.372</v>
      </c>
      <c r="BJ128" s="153">
        <v>0.41199999999999998</v>
      </c>
      <c r="BK128" s="154">
        <v>0.188</v>
      </c>
      <c r="BL128" s="154">
        <v>9.0999999999999998E-2</v>
      </c>
      <c r="BM128" s="154">
        <v>6.7000000000000004E-2</v>
      </c>
      <c r="BN128" s="154">
        <v>0.34499999999999997</v>
      </c>
      <c r="DU128" s="4"/>
      <c r="DZ128" s="5"/>
      <c r="EA128" s="5"/>
      <c r="EB128" s="5"/>
      <c r="EC128" s="5"/>
      <c r="ED128" s="5"/>
      <c r="EE128" s="5"/>
    </row>
    <row r="129" spans="2:135" ht="13" x14ac:dyDescent="0.15">
      <c r="D129" s="158"/>
      <c r="N129" s="158"/>
      <c r="O129" s="158"/>
      <c r="AD129" s="144">
        <f t="shared" si="212"/>
        <v>82.782608695652172</v>
      </c>
      <c r="AE129" s="144">
        <f t="shared" si="213"/>
        <v>88.65546218487394</v>
      </c>
      <c r="AF129" s="149">
        <v>41</v>
      </c>
      <c r="AG129" s="150" t="s">
        <v>319</v>
      </c>
      <c r="AH129" s="149">
        <v>23</v>
      </c>
      <c r="AI129" s="151">
        <v>1</v>
      </c>
      <c r="AJ129" s="152">
        <v>1904</v>
      </c>
      <c r="AK129" s="152">
        <v>1688</v>
      </c>
      <c r="AL129" s="149">
        <v>0.88700000000000001</v>
      </c>
      <c r="AM129" s="152">
        <v>799</v>
      </c>
      <c r="AN129" s="152">
        <v>600</v>
      </c>
      <c r="AO129" s="152">
        <v>1399</v>
      </c>
      <c r="AP129" s="153">
        <v>0.42899999999999999</v>
      </c>
      <c r="AQ129" s="153">
        <v>0.495</v>
      </c>
      <c r="AR129" s="154">
        <v>0.16600000000000001</v>
      </c>
      <c r="AS129" s="154">
        <v>0.115</v>
      </c>
      <c r="AT129" s="154">
        <v>8.4000000000000005E-2</v>
      </c>
      <c r="AU129" s="154">
        <v>0.40699999999999997</v>
      </c>
      <c r="AW129" s="5"/>
      <c r="AX129" s="144">
        <f t="shared" si="214"/>
        <v>72.180916976456018</v>
      </c>
      <c r="AY129" s="149">
        <v>41</v>
      </c>
      <c r="AZ129" s="150" t="s">
        <v>320</v>
      </c>
      <c r="BA129" s="149">
        <v>21</v>
      </c>
      <c r="BB129" s="151">
        <v>1</v>
      </c>
      <c r="BC129" s="152">
        <v>1614</v>
      </c>
      <c r="BD129" s="152">
        <v>1165</v>
      </c>
      <c r="BE129" s="149">
        <v>0.72199999999999998</v>
      </c>
      <c r="BF129" s="152">
        <v>728</v>
      </c>
      <c r="BG129" s="152">
        <v>427</v>
      </c>
      <c r="BH129" s="152">
        <v>1155</v>
      </c>
      <c r="BI129" s="151">
        <v>0.37</v>
      </c>
      <c r="BJ129" s="153">
        <v>0.42599999999999999</v>
      </c>
      <c r="BK129" s="154">
        <v>0.20799999999999999</v>
      </c>
      <c r="BL129" s="154">
        <v>8.6999999999999994E-2</v>
      </c>
      <c r="BM129" s="154">
        <v>6.3E-2</v>
      </c>
      <c r="BN129" s="154">
        <v>0.33400000000000002</v>
      </c>
      <c r="DU129" s="4"/>
      <c r="DZ129" s="5"/>
      <c r="EA129" s="5"/>
      <c r="EB129" s="5"/>
      <c r="EC129" s="5"/>
      <c r="ED129" s="5"/>
      <c r="EE129" s="5"/>
    </row>
    <row r="130" spans="2:135" ht="13" x14ac:dyDescent="0.15">
      <c r="D130" s="159"/>
      <c r="N130" s="159"/>
      <c r="O130" s="159"/>
      <c r="AD130" s="144">
        <f t="shared" si="212"/>
        <v>82.434782608695656</v>
      </c>
      <c r="AE130" s="144">
        <f t="shared" si="213"/>
        <v>88.660337552742618</v>
      </c>
      <c r="AF130" s="149">
        <v>42</v>
      </c>
      <c r="AG130" s="150" t="s">
        <v>321</v>
      </c>
      <c r="AH130" s="149">
        <v>23</v>
      </c>
      <c r="AI130" s="151">
        <v>1</v>
      </c>
      <c r="AJ130" s="152">
        <v>1896</v>
      </c>
      <c r="AK130" s="152">
        <v>1681</v>
      </c>
      <c r="AL130" s="149">
        <v>0.88700000000000001</v>
      </c>
      <c r="AM130" s="152">
        <v>836</v>
      </c>
      <c r="AN130" s="152">
        <v>630</v>
      </c>
      <c r="AO130" s="152">
        <v>1466</v>
      </c>
      <c r="AP130" s="151">
        <v>0.43</v>
      </c>
      <c r="AQ130" s="153">
        <v>0.48699999999999999</v>
      </c>
      <c r="AR130" s="154">
        <v>0.14499999999999999</v>
      </c>
      <c r="AS130" s="154">
        <v>0.10100000000000001</v>
      </c>
      <c r="AT130" s="154">
        <v>8.3000000000000004E-2</v>
      </c>
      <c r="AU130" s="154">
        <v>0.40899999999999997</v>
      </c>
      <c r="AW130" s="5"/>
      <c r="AX130" s="144">
        <f t="shared" si="214"/>
        <v>72.176759410801964</v>
      </c>
      <c r="AY130" s="149">
        <v>42</v>
      </c>
      <c r="AZ130" s="150" t="s">
        <v>235</v>
      </c>
      <c r="BA130" s="149">
        <v>8</v>
      </c>
      <c r="BB130" s="151">
        <v>1</v>
      </c>
      <c r="BC130" s="152">
        <v>611</v>
      </c>
      <c r="BD130" s="152">
        <v>441</v>
      </c>
      <c r="BE130" s="149">
        <v>0.72199999999999998</v>
      </c>
      <c r="BF130" s="152">
        <v>305</v>
      </c>
      <c r="BG130" s="152">
        <v>157</v>
      </c>
      <c r="BH130" s="152">
        <v>462</v>
      </c>
      <c r="BI130" s="151">
        <v>0.34</v>
      </c>
      <c r="BJ130" s="153">
        <v>0.38700000000000001</v>
      </c>
      <c r="BK130" s="154">
        <v>0.16500000000000001</v>
      </c>
      <c r="BL130" s="154">
        <v>9.2999999999999999E-2</v>
      </c>
      <c r="BM130" s="154">
        <v>7.9000000000000001E-2</v>
      </c>
      <c r="BN130" s="154">
        <v>0.33400000000000002</v>
      </c>
      <c r="DU130" s="4"/>
      <c r="DZ130" s="5"/>
      <c r="EA130" s="5"/>
      <c r="EB130" s="5"/>
      <c r="EC130" s="5"/>
      <c r="ED130" s="5"/>
      <c r="EE130" s="5"/>
    </row>
    <row r="131" spans="2:135" ht="13" x14ac:dyDescent="0.15">
      <c r="AD131" s="144">
        <f t="shared" si="212"/>
        <v>85</v>
      </c>
      <c r="AE131" s="144">
        <f t="shared" si="213"/>
        <v>88.588235294117652</v>
      </c>
      <c r="AF131" s="149">
        <v>43</v>
      </c>
      <c r="AG131" s="150" t="s">
        <v>322</v>
      </c>
      <c r="AH131" s="149">
        <v>20</v>
      </c>
      <c r="AI131" s="151">
        <v>1</v>
      </c>
      <c r="AJ131" s="152">
        <v>1700</v>
      </c>
      <c r="AK131" s="152">
        <v>1506</v>
      </c>
      <c r="AL131" s="149">
        <v>0.88600000000000001</v>
      </c>
      <c r="AM131" s="152">
        <v>700</v>
      </c>
      <c r="AN131" s="152">
        <v>564</v>
      </c>
      <c r="AO131" s="152">
        <v>1264</v>
      </c>
      <c r="AP131" s="153">
        <v>0.44600000000000001</v>
      </c>
      <c r="AQ131" s="153">
        <v>0.496</v>
      </c>
      <c r="AR131" s="154">
        <v>0.16300000000000001</v>
      </c>
      <c r="AS131" s="154">
        <v>0.124</v>
      </c>
      <c r="AT131" s="154">
        <v>0.104</v>
      </c>
      <c r="AU131" s="154">
        <v>0.41599999999999998</v>
      </c>
      <c r="AW131" s="5"/>
      <c r="AX131" s="144">
        <f t="shared" si="214"/>
        <v>72.396212672978876</v>
      </c>
      <c r="AY131" s="149">
        <v>43</v>
      </c>
      <c r="AZ131" s="150" t="s">
        <v>323</v>
      </c>
      <c r="BA131" s="149">
        <v>16</v>
      </c>
      <c r="BB131" s="151">
        <v>1</v>
      </c>
      <c r="BC131" s="152">
        <v>1373</v>
      </c>
      <c r="BD131" s="152">
        <v>994</v>
      </c>
      <c r="BE131" s="149">
        <v>0.72399999999999998</v>
      </c>
      <c r="BF131" s="152">
        <v>663</v>
      </c>
      <c r="BG131" s="152">
        <v>355</v>
      </c>
      <c r="BH131" s="152">
        <v>1018</v>
      </c>
      <c r="BI131" s="153">
        <v>0.34899999999999998</v>
      </c>
      <c r="BJ131" s="153">
        <v>0.39500000000000002</v>
      </c>
      <c r="BK131" s="155">
        <v>0.16</v>
      </c>
      <c r="BL131" s="154">
        <v>0.11899999999999999</v>
      </c>
      <c r="BM131" s="154">
        <v>8.2000000000000003E-2</v>
      </c>
      <c r="BN131" s="154">
        <v>0.34799999999999998</v>
      </c>
      <c r="DU131" s="4"/>
      <c r="DZ131" s="5"/>
      <c r="EA131" s="5"/>
      <c r="EB131" s="5"/>
      <c r="EC131" s="5"/>
      <c r="ED131" s="5"/>
      <c r="EE131" s="5"/>
    </row>
    <row r="132" spans="2:135" ht="13" x14ac:dyDescent="0.15">
      <c r="AD132" s="144">
        <f t="shared" si="212"/>
        <v>81.347826086956516</v>
      </c>
      <c r="AE132" s="144">
        <f t="shared" si="213"/>
        <v>88.615713522180656</v>
      </c>
      <c r="AF132" s="149">
        <v>44</v>
      </c>
      <c r="AG132" s="150" t="s">
        <v>324</v>
      </c>
      <c r="AH132" s="149">
        <v>23</v>
      </c>
      <c r="AI132" s="151">
        <v>1</v>
      </c>
      <c r="AJ132" s="152">
        <v>1871</v>
      </c>
      <c r="AK132" s="152">
        <v>1658</v>
      </c>
      <c r="AL132" s="149">
        <v>0.88600000000000001</v>
      </c>
      <c r="AM132" s="152">
        <v>767</v>
      </c>
      <c r="AN132" s="152">
        <v>604</v>
      </c>
      <c r="AO132" s="152">
        <v>1371</v>
      </c>
      <c r="AP132" s="153">
        <v>0.441</v>
      </c>
      <c r="AQ132" s="153">
        <v>0.505</v>
      </c>
      <c r="AR132" s="154">
        <v>0.17699999999999999</v>
      </c>
      <c r="AS132" s="154">
        <v>0.109</v>
      </c>
      <c r="AT132" s="154">
        <v>7.9000000000000001E-2</v>
      </c>
      <c r="AU132" s="154">
        <v>0.40400000000000003</v>
      </c>
      <c r="AW132" s="5"/>
      <c r="AX132" s="144">
        <f t="shared" si="214"/>
        <v>72.385542168674704</v>
      </c>
      <c r="AY132" s="149">
        <v>44</v>
      </c>
      <c r="AZ132" s="150" t="s">
        <v>325</v>
      </c>
      <c r="BA132" s="149">
        <v>23</v>
      </c>
      <c r="BB132" s="151">
        <v>1</v>
      </c>
      <c r="BC132" s="152">
        <v>2075</v>
      </c>
      <c r="BD132" s="152">
        <v>1502</v>
      </c>
      <c r="BE132" s="149">
        <v>0.72399999999999998</v>
      </c>
      <c r="BF132" s="152">
        <v>915</v>
      </c>
      <c r="BG132" s="152">
        <v>534</v>
      </c>
      <c r="BH132" s="152">
        <v>1449</v>
      </c>
      <c r="BI132" s="153">
        <v>0.36899999999999999</v>
      </c>
      <c r="BJ132" s="153">
        <v>0.41099999999999998</v>
      </c>
      <c r="BK132" s="154">
        <v>0.19800000000000001</v>
      </c>
      <c r="BL132" s="154">
        <v>0.121</v>
      </c>
      <c r="BM132" s="154">
        <v>9.8000000000000004E-2</v>
      </c>
      <c r="BN132" s="154">
        <v>0.34799999999999998</v>
      </c>
      <c r="DU132" s="4"/>
      <c r="DZ132" s="5"/>
      <c r="EA132" s="5"/>
      <c r="EB132" s="5"/>
      <c r="EC132" s="5"/>
      <c r="ED132" s="5"/>
      <c r="EE132" s="5"/>
    </row>
    <row r="133" spans="2:135" ht="13" x14ac:dyDescent="0.15">
      <c r="AD133" s="144">
        <f t="shared" si="212"/>
        <v>83.791666666666657</v>
      </c>
      <c r="AE133" s="144">
        <f t="shared" si="213"/>
        <v>88.314271506713084</v>
      </c>
      <c r="AF133" s="149">
        <v>45</v>
      </c>
      <c r="AG133" s="150" t="s">
        <v>326</v>
      </c>
      <c r="AH133" s="149">
        <v>24</v>
      </c>
      <c r="AI133" s="151">
        <v>1</v>
      </c>
      <c r="AJ133" s="152">
        <v>2011</v>
      </c>
      <c r="AK133" s="152">
        <v>1776</v>
      </c>
      <c r="AL133" s="149">
        <v>0.88300000000000001</v>
      </c>
      <c r="AM133" s="152">
        <v>806</v>
      </c>
      <c r="AN133" s="152">
        <v>652</v>
      </c>
      <c r="AO133" s="152">
        <v>1458</v>
      </c>
      <c r="AP133" s="153">
        <v>0.44700000000000001</v>
      </c>
      <c r="AQ133" s="153">
        <v>0.496</v>
      </c>
      <c r="AR133" s="154">
        <v>0.17399999999999999</v>
      </c>
      <c r="AS133" s="154">
        <v>0.124</v>
      </c>
      <c r="AT133" s="154">
        <v>0.10100000000000001</v>
      </c>
      <c r="AU133" s="154">
        <v>0.41599999999999998</v>
      </c>
      <c r="AW133" s="5"/>
      <c r="AX133" s="144">
        <f t="shared" si="214"/>
        <v>72.534464475079531</v>
      </c>
      <c r="AY133" s="149">
        <v>45</v>
      </c>
      <c r="AZ133" s="150" t="s">
        <v>310</v>
      </c>
      <c r="BA133" s="149">
        <v>12</v>
      </c>
      <c r="BB133" s="151">
        <v>1</v>
      </c>
      <c r="BC133" s="152">
        <v>943</v>
      </c>
      <c r="BD133" s="152">
        <v>684</v>
      </c>
      <c r="BE133" s="149">
        <v>0.72499999999999998</v>
      </c>
      <c r="BF133" s="152">
        <v>492</v>
      </c>
      <c r="BG133" s="152">
        <v>250</v>
      </c>
      <c r="BH133" s="152">
        <v>742</v>
      </c>
      <c r="BI133" s="153">
        <v>0.33700000000000002</v>
      </c>
      <c r="BJ133" s="153">
        <v>0.379</v>
      </c>
      <c r="BK133" s="155">
        <v>0.14000000000000001</v>
      </c>
      <c r="BL133" s="155">
        <v>0.1</v>
      </c>
      <c r="BM133" s="154">
        <v>8.7999999999999995E-2</v>
      </c>
      <c r="BN133" s="154">
        <v>0.33200000000000002</v>
      </c>
      <c r="DU133" s="4"/>
      <c r="DZ133" s="5"/>
      <c r="EA133" s="5"/>
      <c r="EB133" s="5"/>
      <c r="EC133" s="5"/>
      <c r="ED133" s="5"/>
      <c r="EE133" s="5"/>
    </row>
    <row r="134" spans="2:135" ht="13" x14ac:dyDescent="0.15">
      <c r="B134" s="158"/>
      <c r="AD134" s="144">
        <f t="shared" si="212"/>
        <v>82.285714285714278</v>
      </c>
      <c r="AE134" s="144">
        <f t="shared" si="213"/>
        <v>87.847222222222214</v>
      </c>
      <c r="AF134" s="149">
        <v>46</v>
      </c>
      <c r="AG134" s="150" t="s">
        <v>327</v>
      </c>
      <c r="AH134" s="149">
        <v>21</v>
      </c>
      <c r="AI134" s="151">
        <v>1</v>
      </c>
      <c r="AJ134" s="152">
        <v>1728</v>
      </c>
      <c r="AK134" s="152">
        <v>1518</v>
      </c>
      <c r="AL134" s="149">
        <v>0.878</v>
      </c>
      <c r="AM134" s="152">
        <v>737</v>
      </c>
      <c r="AN134" s="152">
        <v>550</v>
      </c>
      <c r="AO134" s="152">
        <v>1287</v>
      </c>
      <c r="AP134" s="153">
        <v>0.42699999999999999</v>
      </c>
      <c r="AQ134" s="153">
        <v>0.497</v>
      </c>
      <c r="AR134" s="154">
        <v>0.17899999999999999</v>
      </c>
      <c r="AS134" s="154">
        <v>9.7000000000000003E-2</v>
      </c>
      <c r="AT134" s="154">
        <v>7.8E-2</v>
      </c>
      <c r="AU134" s="154">
        <v>0.39200000000000002</v>
      </c>
      <c r="AW134" s="5"/>
      <c r="AX134" s="144">
        <f t="shared" si="214"/>
        <v>72.597676874340024</v>
      </c>
      <c r="AY134" s="149">
        <v>46</v>
      </c>
      <c r="AZ134" s="150" t="s">
        <v>328</v>
      </c>
      <c r="BA134" s="149">
        <v>23</v>
      </c>
      <c r="BB134" s="151">
        <v>1</v>
      </c>
      <c r="BC134" s="152">
        <v>1894</v>
      </c>
      <c r="BD134" s="152">
        <v>1375</v>
      </c>
      <c r="BE134" s="149">
        <v>0.72599999999999998</v>
      </c>
      <c r="BF134" s="152">
        <v>891</v>
      </c>
      <c r="BG134" s="152">
        <v>508</v>
      </c>
      <c r="BH134" s="152">
        <v>1399</v>
      </c>
      <c r="BI134" s="153">
        <v>0.36299999999999999</v>
      </c>
      <c r="BJ134" s="153">
        <v>0.40899999999999997</v>
      </c>
      <c r="BK134" s="154">
        <v>0.183</v>
      </c>
      <c r="BL134" s="154">
        <v>9.6000000000000002E-2</v>
      </c>
      <c r="BM134" s="155">
        <v>0.08</v>
      </c>
      <c r="BN134" s="154">
        <v>0.33900000000000002</v>
      </c>
      <c r="DU134" s="4"/>
      <c r="DZ134" s="5"/>
      <c r="EA134" s="5"/>
      <c r="EB134" s="5"/>
      <c r="EC134" s="5"/>
      <c r="ED134" s="5"/>
      <c r="EE134" s="5"/>
    </row>
    <row r="135" spans="2:135" ht="13" x14ac:dyDescent="0.15">
      <c r="AD135" s="144">
        <f t="shared" si="212"/>
        <v>89.149999999999991</v>
      </c>
      <c r="AE135" s="144">
        <f t="shared" si="213"/>
        <v>87.829500841278744</v>
      </c>
      <c r="AF135" s="149">
        <v>47</v>
      </c>
      <c r="AG135" s="150" t="s">
        <v>329</v>
      </c>
      <c r="AH135" s="149">
        <v>20</v>
      </c>
      <c r="AI135" s="151">
        <v>1</v>
      </c>
      <c r="AJ135" s="152">
        <v>1783</v>
      </c>
      <c r="AK135" s="152">
        <v>1566</v>
      </c>
      <c r="AL135" s="149">
        <v>0.878</v>
      </c>
      <c r="AM135" s="152">
        <v>765</v>
      </c>
      <c r="AN135" s="152">
        <v>554</v>
      </c>
      <c r="AO135" s="152">
        <v>1319</v>
      </c>
      <c r="AP135" s="151">
        <v>0.42</v>
      </c>
      <c r="AQ135" s="153">
        <v>0.48499999999999999</v>
      </c>
      <c r="AR135" s="154">
        <v>0.161</v>
      </c>
      <c r="AS135" s="154">
        <v>0.123</v>
      </c>
      <c r="AT135" s="155">
        <v>0.1</v>
      </c>
      <c r="AU135" s="154">
        <v>0.40200000000000002</v>
      </c>
      <c r="AW135" s="5"/>
      <c r="AX135" s="144">
        <f t="shared" si="214"/>
        <v>72.605459057071968</v>
      </c>
      <c r="AY135" s="149">
        <v>47</v>
      </c>
      <c r="AZ135" s="150" t="s">
        <v>330</v>
      </c>
      <c r="BA135" s="149">
        <v>24</v>
      </c>
      <c r="BB135" s="151">
        <v>1</v>
      </c>
      <c r="BC135" s="152">
        <v>2015</v>
      </c>
      <c r="BD135" s="152">
        <v>1463</v>
      </c>
      <c r="BE135" s="149">
        <v>0.72599999999999998</v>
      </c>
      <c r="BF135" s="152">
        <v>947</v>
      </c>
      <c r="BG135" s="152">
        <v>538</v>
      </c>
      <c r="BH135" s="152">
        <v>1485</v>
      </c>
      <c r="BI135" s="153">
        <v>0.36199999999999999</v>
      </c>
      <c r="BJ135" s="153">
        <v>0.41399999999999998</v>
      </c>
      <c r="BK135" s="154">
        <v>0.193</v>
      </c>
      <c r="BL135" s="154">
        <v>8.4000000000000005E-2</v>
      </c>
      <c r="BM135" s="154">
        <v>7.0999999999999994E-2</v>
      </c>
      <c r="BN135" s="154">
        <v>0.33200000000000002</v>
      </c>
      <c r="DU135" s="4"/>
      <c r="DZ135" s="5"/>
      <c r="EA135" s="5"/>
      <c r="EB135" s="5"/>
      <c r="EC135" s="5"/>
      <c r="ED135" s="5"/>
      <c r="EE135" s="5"/>
    </row>
    <row r="136" spans="2:135" ht="13" x14ac:dyDescent="0.15">
      <c r="AD136" s="144">
        <f t="shared" si="212"/>
        <v>77.315789473684205</v>
      </c>
      <c r="AE136" s="144">
        <f t="shared" si="213"/>
        <v>87.6786929884275</v>
      </c>
      <c r="AF136" s="149">
        <v>48</v>
      </c>
      <c r="AG136" s="150" t="s">
        <v>331</v>
      </c>
      <c r="AH136" s="149">
        <v>19</v>
      </c>
      <c r="AI136" s="151">
        <v>1</v>
      </c>
      <c r="AJ136" s="152">
        <v>1469</v>
      </c>
      <c r="AK136" s="152">
        <v>1288</v>
      </c>
      <c r="AL136" s="149">
        <v>0.877</v>
      </c>
      <c r="AM136" s="152">
        <v>583</v>
      </c>
      <c r="AN136" s="152">
        <v>453</v>
      </c>
      <c r="AO136" s="152">
        <v>1036</v>
      </c>
      <c r="AP136" s="153">
        <v>0.437</v>
      </c>
      <c r="AQ136" s="153">
        <v>0.49399999999999999</v>
      </c>
      <c r="AR136" s="155">
        <v>0.18</v>
      </c>
      <c r="AS136" s="154">
        <v>0.13800000000000001</v>
      </c>
      <c r="AT136" s="154">
        <v>0.113</v>
      </c>
      <c r="AU136" s="154">
        <v>0.41099999999999998</v>
      </c>
      <c r="AW136" s="5"/>
      <c r="AX136" s="144">
        <f t="shared" si="214"/>
        <v>72.554204124801686</v>
      </c>
      <c r="AY136" s="149">
        <v>48</v>
      </c>
      <c r="AZ136" s="150" t="s">
        <v>332</v>
      </c>
      <c r="BA136" s="149">
        <v>22</v>
      </c>
      <c r="BB136" s="151">
        <v>1</v>
      </c>
      <c r="BC136" s="152">
        <v>1891</v>
      </c>
      <c r="BD136" s="152">
        <v>1372</v>
      </c>
      <c r="BE136" s="149">
        <v>0.72599999999999998</v>
      </c>
      <c r="BF136" s="152">
        <v>789</v>
      </c>
      <c r="BG136" s="152">
        <v>491</v>
      </c>
      <c r="BH136" s="152">
        <v>1280</v>
      </c>
      <c r="BI136" s="153">
        <v>0.38400000000000001</v>
      </c>
      <c r="BJ136" s="153">
        <v>0.42699999999999999</v>
      </c>
      <c r="BK136" s="154">
        <v>0.223</v>
      </c>
      <c r="BL136" s="154">
        <v>0.11799999999999999</v>
      </c>
      <c r="BM136" s="154">
        <v>8.7999999999999995E-2</v>
      </c>
      <c r="BN136" s="154">
        <v>0.34799999999999998</v>
      </c>
      <c r="DU136" s="4"/>
      <c r="DZ136" s="5"/>
      <c r="EA136" s="5"/>
      <c r="EB136" s="5"/>
      <c r="EC136" s="5"/>
      <c r="ED136" s="5"/>
      <c r="EE136" s="5"/>
    </row>
    <row r="137" spans="2:135" ht="13" x14ac:dyDescent="0.15">
      <c r="AD137" s="144">
        <f t="shared" si="212"/>
        <v>78.090909090909093</v>
      </c>
      <c r="AE137" s="144">
        <f t="shared" si="213"/>
        <v>87.601862630966238</v>
      </c>
      <c r="AF137" s="149">
        <v>49</v>
      </c>
      <c r="AG137" s="150" t="s">
        <v>333</v>
      </c>
      <c r="AH137" s="149">
        <v>22</v>
      </c>
      <c r="AI137" s="151">
        <v>1</v>
      </c>
      <c r="AJ137" s="152">
        <v>1718</v>
      </c>
      <c r="AK137" s="152">
        <v>1505</v>
      </c>
      <c r="AL137" s="149">
        <v>0.876</v>
      </c>
      <c r="AM137" s="152">
        <v>647</v>
      </c>
      <c r="AN137" s="152">
        <v>512</v>
      </c>
      <c r="AO137" s="152">
        <v>1159</v>
      </c>
      <c r="AP137" s="153">
        <v>0.442</v>
      </c>
      <c r="AQ137" s="153">
        <v>0.52100000000000002</v>
      </c>
      <c r="AR137" s="154">
        <v>0.223</v>
      </c>
      <c r="AS137" s="155">
        <v>0.12</v>
      </c>
      <c r="AT137" s="154">
        <v>8.5999999999999993E-2</v>
      </c>
      <c r="AU137" s="154">
        <v>0.39200000000000002</v>
      </c>
      <c r="AW137" s="5"/>
      <c r="AX137" s="144">
        <f t="shared" si="214"/>
        <v>72.578692493946733</v>
      </c>
      <c r="AY137" s="149">
        <v>49</v>
      </c>
      <c r="AZ137" s="150" t="s">
        <v>334</v>
      </c>
      <c r="BA137" s="149">
        <v>20</v>
      </c>
      <c r="BB137" s="151">
        <v>1</v>
      </c>
      <c r="BC137" s="152">
        <v>1652</v>
      </c>
      <c r="BD137" s="152">
        <v>1199</v>
      </c>
      <c r="BE137" s="149">
        <v>0.72599999999999998</v>
      </c>
      <c r="BF137" s="152">
        <v>783</v>
      </c>
      <c r="BG137" s="152">
        <v>441</v>
      </c>
      <c r="BH137" s="152">
        <v>1224</v>
      </c>
      <c r="BI137" s="151">
        <v>0.36</v>
      </c>
      <c r="BJ137" s="153">
        <v>0.40799999999999997</v>
      </c>
      <c r="BK137" s="154">
        <v>0.188</v>
      </c>
      <c r="BL137" s="154">
        <v>9.0999999999999998E-2</v>
      </c>
      <c r="BM137" s="155">
        <v>7.0000000000000007E-2</v>
      </c>
      <c r="BN137" s="154">
        <v>0.33200000000000002</v>
      </c>
      <c r="DU137" s="4"/>
      <c r="DZ137" s="5"/>
      <c r="EA137" s="5"/>
      <c r="EB137" s="5"/>
      <c r="EC137" s="5"/>
      <c r="ED137" s="5"/>
      <c r="EE137" s="5"/>
    </row>
    <row r="138" spans="2:135" ht="13" x14ac:dyDescent="0.15">
      <c r="AD138" s="144">
        <f t="shared" si="212"/>
        <v>84.5</v>
      </c>
      <c r="AE138" s="144">
        <f t="shared" si="213"/>
        <v>87.57396449704143</v>
      </c>
      <c r="AF138" s="149">
        <v>50</v>
      </c>
      <c r="AG138" s="150" t="s">
        <v>335</v>
      </c>
      <c r="AH138" s="149">
        <v>4</v>
      </c>
      <c r="AI138" s="151">
        <v>1</v>
      </c>
      <c r="AJ138" s="152">
        <v>338</v>
      </c>
      <c r="AK138" s="152">
        <v>296</v>
      </c>
      <c r="AL138" s="149">
        <v>0.876</v>
      </c>
      <c r="AM138" s="152">
        <v>132</v>
      </c>
      <c r="AN138" s="152">
        <v>115</v>
      </c>
      <c r="AO138" s="152">
        <v>247</v>
      </c>
      <c r="AP138" s="153">
        <v>0.46600000000000003</v>
      </c>
      <c r="AQ138" s="153">
        <v>0.52400000000000002</v>
      </c>
      <c r="AR138" s="154">
        <v>0.19500000000000001</v>
      </c>
      <c r="AS138" s="154">
        <v>8.8999999999999996E-2</v>
      </c>
      <c r="AT138" s="154">
        <v>7.3999999999999996E-2</v>
      </c>
      <c r="AU138" s="154">
        <v>0.39900000000000002</v>
      </c>
      <c r="AW138" s="5"/>
      <c r="AX138" s="144">
        <f t="shared" si="214"/>
        <v>72.74666666666667</v>
      </c>
      <c r="AY138" s="149">
        <v>50</v>
      </c>
      <c r="AZ138" s="150" t="s">
        <v>336</v>
      </c>
      <c r="BA138" s="149">
        <v>23</v>
      </c>
      <c r="BB138" s="151">
        <v>1</v>
      </c>
      <c r="BC138" s="152">
        <v>1875</v>
      </c>
      <c r="BD138" s="152">
        <v>1364</v>
      </c>
      <c r="BE138" s="149">
        <v>0.72699999999999998</v>
      </c>
      <c r="BF138" s="152">
        <v>860</v>
      </c>
      <c r="BG138" s="152">
        <v>497</v>
      </c>
      <c r="BH138" s="152">
        <v>1357</v>
      </c>
      <c r="BI138" s="153">
        <v>0.36599999999999999</v>
      </c>
      <c r="BJ138" s="153">
        <v>0.40600000000000003</v>
      </c>
      <c r="BK138" s="154">
        <v>0.17799999999999999</v>
      </c>
      <c r="BL138" s="154">
        <v>0.114</v>
      </c>
      <c r="BM138" s="154">
        <v>7.8E-2</v>
      </c>
      <c r="BN138" s="155">
        <v>0.35</v>
      </c>
      <c r="DU138" s="4"/>
      <c r="DZ138" s="5"/>
      <c r="EA138" s="5"/>
      <c r="EB138" s="5"/>
      <c r="EC138" s="5"/>
      <c r="ED138" s="5"/>
      <c r="EE138" s="5"/>
    </row>
    <row r="139" spans="2:135" ht="13" x14ac:dyDescent="0.15">
      <c r="AD139" s="144">
        <f t="shared" si="212"/>
        <v>81.444444444444443</v>
      </c>
      <c r="AE139" s="144">
        <f t="shared" si="213"/>
        <v>87.380627557980901</v>
      </c>
      <c r="AF139" s="149">
        <v>51</v>
      </c>
      <c r="AG139" s="150" t="s">
        <v>337</v>
      </c>
      <c r="AH139" s="149">
        <v>18</v>
      </c>
      <c r="AI139" s="151">
        <v>1</v>
      </c>
      <c r="AJ139" s="152">
        <v>1466</v>
      </c>
      <c r="AK139" s="152">
        <v>1281</v>
      </c>
      <c r="AL139" s="149">
        <v>0.874</v>
      </c>
      <c r="AM139" s="152">
        <v>631</v>
      </c>
      <c r="AN139" s="152">
        <v>479</v>
      </c>
      <c r="AO139" s="152">
        <v>1110</v>
      </c>
      <c r="AP139" s="153">
        <v>0.432</v>
      </c>
      <c r="AQ139" s="153">
        <v>0.49299999999999999</v>
      </c>
      <c r="AR139" s="155">
        <v>0.17</v>
      </c>
      <c r="AS139" s="154">
        <v>9.0999999999999998E-2</v>
      </c>
      <c r="AT139" s="154">
        <v>7.3999999999999996E-2</v>
      </c>
      <c r="AU139" s="154">
        <v>0.39600000000000002</v>
      </c>
      <c r="AW139" s="5"/>
      <c r="AX139" s="144">
        <f t="shared" si="214"/>
        <v>72.696476964769658</v>
      </c>
      <c r="AY139" s="149">
        <v>51</v>
      </c>
      <c r="AZ139" s="150" t="s">
        <v>338</v>
      </c>
      <c r="BA139" s="149">
        <v>19</v>
      </c>
      <c r="BB139" s="151">
        <v>1</v>
      </c>
      <c r="BC139" s="152">
        <v>1476</v>
      </c>
      <c r="BD139" s="152">
        <v>1073</v>
      </c>
      <c r="BE139" s="149">
        <v>0.72699999999999998</v>
      </c>
      <c r="BF139" s="152">
        <v>634</v>
      </c>
      <c r="BG139" s="152">
        <v>392</v>
      </c>
      <c r="BH139" s="152">
        <v>1026</v>
      </c>
      <c r="BI139" s="153">
        <v>0.38200000000000001</v>
      </c>
      <c r="BJ139" s="153">
        <v>0.432</v>
      </c>
      <c r="BK139" s="154">
        <v>0.221</v>
      </c>
      <c r="BL139" s="154">
        <v>9.8000000000000004E-2</v>
      </c>
      <c r="BM139" s="154">
        <v>7.4999999999999997E-2</v>
      </c>
      <c r="BN139" s="154">
        <v>0.33900000000000002</v>
      </c>
      <c r="DU139" s="4"/>
      <c r="DZ139" s="5"/>
      <c r="EA139" s="5"/>
      <c r="EB139" s="5"/>
      <c r="EC139" s="5"/>
      <c r="ED139" s="5"/>
      <c r="EE139" s="5"/>
    </row>
    <row r="140" spans="2:135" ht="13" x14ac:dyDescent="0.15">
      <c r="AD140" s="144">
        <f t="shared" si="212"/>
        <v>76.125</v>
      </c>
      <c r="AE140" s="144">
        <f t="shared" si="213"/>
        <v>87.438423645320199</v>
      </c>
      <c r="AF140" s="149">
        <v>52</v>
      </c>
      <c r="AG140" s="150" t="s">
        <v>339</v>
      </c>
      <c r="AH140" s="149">
        <v>16</v>
      </c>
      <c r="AI140" s="151">
        <v>1</v>
      </c>
      <c r="AJ140" s="152">
        <v>1218</v>
      </c>
      <c r="AK140" s="152">
        <v>1065</v>
      </c>
      <c r="AL140" s="149">
        <v>0.874</v>
      </c>
      <c r="AM140" s="152">
        <v>484</v>
      </c>
      <c r="AN140" s="152">
        <v>383</v>
      </c>
      <c r="AO140" s="152">
        <v>867</v>
      </c>
      <c r="AP140" s="153">
        <v>0.442</v>
      </c>
      <c r="AQ140" s="151">
        <v>0.51</v>
      </c>
      <c r="AR140" s="155">
        <v>0.2</v>
      </c>
      <c r="AS140" s="154">
        <v>0.115</v>
      </c>
      <c r="AT140" s="154">
        <v>7.9000000000000001E-2</v>
      </c>
      <c r="AU140" s="154">
        <v>0.39600000000000002</v>
      </c>
      <c r="AW140" s="5"/>
      <c r="AX140" s="144">
        <f t="shared" si="214"/>
        <v>72.699149265274556</v>
      </c>
      <c r="AY140" s="149">
        <v>52</v>
      </c>
      <c r="AZ140" s="150" t="s">
        <v>340</v>
      </c>
      <c r="BA140" s="149">
        <v>16</v>
      </c>
      <c r="BB140" s="151">
        <v>1</v>
      </c>
      <c r="BC140" s="152">
        <v>1293</v>
      </c>
      <c r="BD140" s="152">
        <v>940</v>
      </c>
      <c r="BE140" s="149">
        <v>0.72699999999999998</v>
      </c>
      <c r="BF140" s="152">
        <v>570</v>
      </c>
      <c r="BG140" s="152">
        <v>355</v>
      </c>
      <c r="BH140" s="152">
        <v>925</v>
      </c>
      <c r="BI140" s="153">
        <v>0.38400000000000001</v>
      </c>
      <c r="BJ140" s="153">
        <v>0.41399999999999998</v>
      </c>
      <c r="BK140" s="154">
        <v>0.19400000000000001</v>
      </c>
      <c r="BL140" s="154">
        <v>0.113</v>
      </c>
      <c r="BM140" s="154">
        <v>9.7000000000000003E-2</v>
      </c>
      <c r="BN140" s="154">
        <v>0.35599999999999998</v>
      </c>
      <c r="DU140" s="4"/>
      <c r="DZ140" s="5"/>
      <c r="EA140" s="5"/>
      <c r="EB140" s="5"/>
      <c r="EC140" s="5"/>
      <c r="ED140" s="5"/>
      <c r="EE140" s="5"/>
    </row>
    <row r="141" spans="2:135" ht="13" x14ac:dyDescent="0.15">
      <c r="AD141" s="144">
        <f t="shared" si="212"/>
        <v>80.047619047619051</v>
      </c>
      <c r="AE141" s="144">
        <f t="shared" si="213"/>
        <v>87.031528851873887</v>
      </c>
      <c r="AF141" s="160">
        <v>53</v>
      </c>
      <c r="AG141" s="161" t="s">
        <v>341</v>
      </c>
      <c r="AH141" s="160">
        <v>21</v>
      </c>
      <c r="AI141" s="162">
        <v>1</v>
      </c>
      <c r="AJ141" s="163">
        <v>1681</v>
      </c>
      <c r="AK141" s="163">
        <v>1463</v>
      </c>
      <c r="AL141" s="160">
        <v>0.87</v>
      </c>
      <c r="AM141" s="163">
        <v>715</v>
      </c>
      <c r="AN141" s="163">
        <v>567</v>
      </c>
      <c r="AO141" s="163">
        <v>1282</v>
      </c>
      <c r="AP141" s="164">
        <v>0.442</v>
      </c>
      <c r="AQ141" s="164">
        <v>0.499</v>
      </c>
      <c r="AR141" s="165">
        <v>0.17</v>
      </c>
      <c r="AS141" s="166">
        <v>8.1000000000000003E-2</v>
      </c>
      <c r="AT141" s="166">
        <v>6.6000000000000003E-2</v>
      </c>
      <c r="AU141" s="166">
        <v>0.40100000000000002</v>
      </c>
      <c r="AW141" s="5"/>
      <c r="AX141" s="144">
        <f t="shared" si="214"/>
        <v>72.927689594356266</v>
      </c>
      <c r="AY141" s="149">
        <v>53</v>
      </c>
      <c r="AZ141" s="150" t="s">
        <v>342</v>
      </c>
      <c r="BA141" s="149">
        <v>14</v>
      </c>
      <c r="BB141" s="151">
        <v>1</v>
      </c>
      <c r="BC141" s="152">
        <v>1134</v>
      </c>
      <c r="BD141" s="152">
        <v>827</v>
      </c>
      <c r="BE141" s="149">
        <v>0.72899999999999998</v>
      </c>
      <c r="BF141" s="152">
        <v>600</v>
      </c>
      <c r="BG141" s="152">
        <v>314</v>
      </c>
      <c r="BH141" s="152">
        <v>914</v>
      </c>
      <c r="BI141" s="153">
        <v>0.34399999999999997</v>
      </c>
      <c r="BJ141" s="153">
        <v>0.39500000000000002</v>
      </c>
      <c r="BK141" s="155">
        <v>0.13</v>
      </c>
      <c r="BL141" s="154">
        <v>7.3999999999999996E-2</v>
      </c>
      <c r="BM141" s="154">
        <v>5.8000000000000003E-2</v>
      </c>
      <c r="BN141" s="154">
        <v>0.33300000000000002</v>
      </c>
      <c r="DU141" s="4"/>
      <c r="DZ141" s="5"/>
      <c r="EA141" s="5"/>
      <c r="EB141" s="5"/>
      <c r="EC141" s="5"/>
      <c r="ED141" s="5"/>
      <c r="EE141" s="5"/>
    </row>
    <row r="142" spans="2:135" ht="13" x14ac:dyDescent="0.15">
      <c r="AD142" s="144">
        <f t="shared" si="212"/>
        <v>85.941176470588232</v>
      </c>
      <c r="AE142" s="144">
        <f t="shared" si="213"/>
        <v>86.995208761122527</v>
      </c>
      <c r="AF142" s="149">
        <v>54</v>
      </c>
      <c r="AG142" s="150" t="s">
        <v>343</v>
      </c>
      <c r="AH142" s="149">
        <v>17</v>
      </c>
      <c r="AI142" s="151">
        <v>1</v>
      </c>
      <c r="AJ142" s="152">
        <v>1461</v>
      </c>
      <c r="AK142" s="152">
        <v>1271</v>
      </c>
      <c r="AL142" s="149">
        <v>0.87</v>
      </c>
      <c r="AM142" s="152">
        <v>669</v>
      </c>
      <c r="AN142" s="152">
        <v>452</v>
      </c>
      <c r="AO142" s="152">
        <v>1121</v>
      </c>
      <c r="AP142" s="153">
        <v>0.40300000000000002</v>
      </c>
      <c r="AQ142" s="153">
        <v>0.46200000000000002</v>
      </c>
      <c r="AR142" s="154">
        <v>0.129</v>
      </c>
      <c r="AS142" s="155">
        <v>0.12</v>
      </c>
      <c r="AT142" s="154">
        <v>0.10100000000000001</v>
      </c>
      <c r="AU142" s="154">
        <v>0.40100000000000002</v>
      </c>
      <c r="AW142" s="5"/>
      <c r="AX142" s="144">
        <f t="shared" si="214"/>
        <v>73.030303030303031</v>
      </c>
      <c r="AY142" s="149">
        <v>54</v>
      </c>
      <c r="AZ142" s="150" t="s">
        <v>344</v>
      </c>
      <c r="BA142" s="149">
        <v>22</v>
      </c>
      <c r="BB142" s="151">
        <v>1</v>
      </c>
      <c r="BC142" s="152">
        <v>1650</v>
      </c>
      <c r="BD142" s="152">
        <v>1205</v>
      </c>
      <c r="BE142" s="149">
        <v>0.73</v>
      </c>
      <c r="BF142" s="152">
        <v>740</v>
      </c>
      <c r="BG142" s="152">
        <v>419</v>
      </c>
      <c r="BH142" s="152">
        <v>1159</v>
      </c>
      <c r="BI142" s="153">
        <v>0.36199999999999999</v>
      </c>
      <c r="BJ142" s="153">
        <v>0.41199999999999998</v>
      </c>
      <c r="BK142" s="154">
        <v>0.19800000000000001</v>
      </c>
      <c r="BL142" s="154">
        <v>0.125</v>
      </c>
      <c r="BM142" s="154">
        <v>9.9000000000000005E-2</v>
      </c>
      <c r="BN142" s="154">
        <v>0.34200000000000003</v>
      </c>
      <c r="DU142" s="4"/>
      <c r="DZ142" s="5"/>
      <c r="EA142" s="5"/>
      <c r="EB142" s="5"/>
      <c r="EC142" s="5"/>
      <c r="ED142" s="5"/>
      <c r="EE142" s="5"/>
    </row>
    <row r="143" spans="2:135" ht="13" x14ac:dyDescent="0.15">
      <c r="AD143" s="144">
        <f t="shared" si="212"/>
        <v>81.039999999999992</v>
      </c>
      <c r="AE143" s="144">
        <f t="shared" si="213"/>
        <v>86.870681145113522</v>
      </c>
      <c r="AF143" s="149">
        <v>55</v>
      </c>
      <c r="AG143" s="150" t="s">
        <v>345</v>
      </c>
      <c r="AH143" s="149">
        <v>25</v>
      </c>
      <c r="AI143" s="151">
        <v>1</v>
      </c>
      <c r="AJ143" s="152">
        <v>2026</v>
      </c>
      <c r="AK143" s="152">
        <v>1760</v>
      </c>
      <c r="AL143" s="149">
        <v>0.86899999999999999</v>
      </c>
      <c r="AM143" s="152">
        <v>894</v>
      </c>
      <c r="AN143" s="152">
        <v>642</v>
      </c>
      <c r="AO143" s="152">
        <v>1536</v>
      </c>
      <c r="AP143" s="153">
        <v>0.41799999999999998</v>
      </c>
      <c r="AQ143" s="153">
        <v>0.47799999999999998</v>
      </c>
      <c r="AR143" s="154">
        <v>0.157</v>
      </c>
      <c r="AS143" s="154">
        <v>0.113</v>
      </c>
      <c r="AT143" s="154">
        <v>8.7999999999999995E-2</v>
      </c>
      <c r="AU143" s="154">
        <v>0.39400000000000002</v>
      </c>
      <c r="AW143" s="5"/>
      <c r="AX143" s="144">
        <f t="shared" si="214"/>
        <v>73.117338003502624</v>
      </c>
      <c r="AY143" s="149">
        <v>55</v>
      </c>
      <c r="AZ143" s="150" t="s">
        <v>346</v>
      </c>
      <c r="BA143" s="149">
        <v>15</v>
      </c>
      <c r="BB143" s="151">
        <v>1</v>
      </c>
      <c r="BC143" s="152">
        <v>1142</v>
      </c>
      <c r="BD143" s="152">
        <v>835</v>
      </c>
      <c r="BE143" s="149">
        <v>0.73099999999999998</v>
      </c>
      <c r="BF143" s="152">
        <v>549</v>
      </c>
      <c r="BG143" s="152">
        <v>298</v>
      </c>
      <c r="BH143" s="152">
        <v>847</v>
      </c>
      <c r="BI143" s="153">
        <v>0.35199999999999998</v>
      </c>
      <c r="BJ143" s="153">
        <v>0.39900000000000002</v>
      </c>
      <c r="BK143" s="154">
        <v>0.16600000000000001</v>
      </c>
      <c r="BL143" s="154">
        <v>0.108</v>
      </c>
      <c r="BM143" s="154">
        <v>8.1000000000000003E-2</v>
      </c>
      <c r="BN143" s="154">
        <v>0.34200000000000003</v>
      </c>
      <c r="DU143" s="4"/>
      <c r="DZ143" s="5"/>
      <c r="EA143" s="5"/>
      <c r="EB143" s="5"/>
      <c r="EC143" s="5"/>
      <c r="ED143" s="5"/>
      <c r="EE143" s="5"/>
    </row>
    <row r="144" spans="2:135" ht="13" x14ac:dyDescent="0.15">
      <c r="AD144" s="144">
        <f t="shared" si="212"/>
        <v>83.27272727272728</v>
      </c>
      <c r="AE144" s="144">
        <f t="shared" si="213"/>
        <v>86.681222707423572</v>
      </c>
      <c r="AF144" s="149">
        <v>56</v>
      </c>
      <c r="AG144" s="150" t="s">
        <v>317</v>
      </c>
      <c r="AH144" s="149">
        <v>22</v>
      </c>
      <c r="AI144" s="151">
        <v>1</v>
      </c>
      <c r="AJ144" s="152">
        <v>1832</v>
      </c>
      <c r="AK144" s="152">
        <v>1588</v>
      </c>
      <c r="AL144" s="149">
        <v>0.86699999999999999</v>
      </c>
      <c r="AM144" s="152">
        <v>743</v>
      </c>
      <c r="AN144" s="152">
        <v>607</v>
      </c>
      <c r="AO144" s="152">
        <v>1350</v>
      </c>
      <c r="AP144" s="151">
        <v>0.45</v>
      </c>
      <c r="AQ144" s="153">
        <v>0.503</v>
      </c>
      <c r="AR144" s="154">
        <v>0.18099999999999999</v>
      </c>
      <c r="AS144" s="154">
        <v>9.6000000000000002E-2</v>
      </c>
      <c r="AT144" s="154">
        <v>6.7000000000000004E-2</v>
      </c>
      <c r="AU144" s="154">
        <v>0.40300000000000002</v>
      </c>
      <c r="AW144" s="5"/>
      <c r="AX144" s="144">
        <f t="shared" si="214"/>
        <v>73.166926677067082</v>
      </c>
      <c r="AY144" s="149">
        <v>56</v>
      </c>
      <c r="AZ144" s="150" t="s">
        <v>347</v>
      </c>
      <c r="BA144" s="149">
        <v>16</v>
      </c>
      <c r="BB144" s="151">
        <v>1</v>
      </c>
      <c r="BC144" s="152">
        <v>1282</v>
      </c>
      <c r="BD144" s="152">
        <v>938</v>
      </c>
      <c r="BE144" s="149">
        <v>0.73199999999999998</v>
      </c>
      <c r="BF144" s="152">
        <v>588</v>
      </c>
      <c r="BG144" s="152">
        <v>345</v>
      </c>
      <c r="BH144" s="152">
        <v>933</v>
      </c>
      <c r="BI144" s="151">
        <v>0.37</v>
      </c>
      <c r="BJ144" s="153">
        <v>0.40799999999999997</v>
      </c>
      <c r="BK144" s="154">
        <v>0.17599999999999999</v>
      </c>
      <c r="BL144" s="154">
        <v>0.111</v>
      </c>
      <c r="BM144" s="154">
        <v>8.7999999999999995E-2</v>
      </c>
      <c r="BN144" s="154">
        <v>0.35299999999999998</v>
      </c>
      <c r="DU144" s="4"/>
      <c r="DZ144" s="5"/>
      <c r="EA144" s="5"/>
      <c r="EB144" s="5"/>
      <c r="EC144" s="5"/>
      <c r="ED144" s="5"/>
      <c r="EE144" s="5"/>
    </row>
    <row r="145" spans="30:135" ht="13" x14ac:dyDescent="0.15">
      <c r="AD145" s="144">
        <f t="shared" si="212"/>
        <v>93.761904761904759</v>
      </c>
      <c r="AE145" s="144">
        <f t="shared" si="213"/>
        <v>86.43981716607415</v>
      </c>
      <c r="AF145" s="149">
        <v>57</v>
      </c>
      <c r="AG145" s="150" t="s">
        <v>348</v>
      </c>
      <c r="AH145" s="149">
        <v>21</v>
      </c>
      <c r="AI145" s="151">
        <v>1</v>
      </c>
      <c r="AJ145" s="152">
        <v>1969</v>
      </c>
      <c r="AK145" s="152">
        <v>1702</v>
      </c>
      <c r="AL145" s="149">
        <v>0.86399999999999999</v>
      </c>
      <c r="AM145" s="152">
        <v>884</v>
      </c>
      <c r="AN145" s="152">
        <v>633</v>
      </c>
      <c r="AO145" s="152">
        <v>1517</v>
      </c>
      <c r="AP145" s="153">
        <v>0.41699999999999998</v>
      </c>
      <c r="AQ145" s="153">
        <v>0.47799999999999998</v>
      </c>
      <c r="AR145" s="154">
        <v>0.153</v>
      </c>
      <c r="AS145" s="154">
        <v>9.1999999999999998E-2</v>
      </c>
      <c r="AT145" s="155">
        <v>7.0000000000000007E-2</v>
      </c>
      <c r="AU145" s="154">
        <v>0.39500000000000002</v>
      </c>
      <c r="AW145" s="5"/>
      <c r="AX145" s="144">
        <f t="shared" si="214"/>
        <v>73.298816568047343</v>
      </c>
      <c r="AY145" s="149">
        <v>57</v>
      </c>
      <c r="AZ145" s="150" t="s">
        <v>343</v>
      </c>
      <c r="BA145" s="149">
        <v>17</v>
      </c>
      <c r="BB145" s="151">
        <v>1</v>
      </c>
      <c r="BC145" s="152">
        <v>1352</v>
      </c>
      <c r="BD145" s="152">
        <v>991</v>
      </c>
      <c r="BE145" s="149">
        <v>0.73299999999999998</v>
      </c>
      <c r="BF145" s="152">
        <v>584</v>
      </c>
      <c r="BG145" s="152">
        <v>356</v>
      </c>
      <c r="BH145" s="152">
        <v>940</v>
      </c>
      <c r="BI145" s="153">
        <v>0.379</v>
      </c>
      <c r="BJ145" s="153">
        <v>0.42799999999999999</v>
      </c>
      <c r="BK145" s="154">
        <v>0.20899999999999999</v>
      </c>
      <c r="BL145" s="154">
        <v>0.106</v>
      </c>
      <c r="BM145" s="154">
        <v>7.4999999999999997E-2</v>
      </c>
      <c r="BN145" s="154">
        <v>0.35199999999999998</v>
      </c>
      <c r="DU145" s="4"/>
      <c r="DZ145" s="5"/>
      <c r="EA145" s="5"/>
      <c r="EB145" s="5"/>
      <c r="EC145" s="5"/>
      <c r="ED145" s="5"/>
      <c r="EE145" s="5"/>
    </row>
    <row r="146" spans="30:135" ht="13" x14ac:dyDescent="0.15">
      <c r="AD146" s="144">
        <f t="shared" si="212"/>
        <v>76.777777777777786</v>
      </c>
      <c r="AE146" s="144">
        <f t="shared" si="213"/>
        <v>86.396526772793052</v>
      </c>
      <c r="AF146" s="149">
        <v>58</v>
      </c>
      <c r="AG146" s="150" t="s">
        <v>247</v>
      </c>
      <c r="AH146" s="149">
        <v>18</v>
      </c>
      <c r="AI146" s="151">
        <v>1</v>
      </c>
      <c r="AJ146" s="152">
        <v>1382</v>
      </c>
      <c r="AK146" s="152">
        <v>1194</v>
      </c>
      <c r="AL146" s="149">
        <v>0.86399999999999999</v>
      </c>
      <c r="AM146" s="152">
        <v>614</v>
      </c>
      <c r="AN146" s="152">
        <v>450</v>
      </c>
      <c r="AO146" s="152">
        <v>1064</v>
      </c>
      <c r="AP146" s="153">
        <v>0.42299999999999999</v>
      </c>
      <c r="AQ146" s="153">
        <v>0.48599999999999999</v>
      </c>
      <c r="AR146" s="154">
        <v>0.16200000000000001</v>
      </c>
      <c r="AS146" s="155">
        <v>0.09</v>
      </c>
      <c r="AT146" s="154">
        <v>7.1999999999999995E-2</v>
      </c>
      <c r="AU146" s="154">
        <v>0.38900000000000001</v>
      </c>
      <c r="AW146" s="5"/>
      <c r="AX146" s="144">
        <f t="shared" si="214"/>
        <v>73.337902673063738</v>
      </c>
      <c r="AY146" s="149">
        <v>58</v>
      </c>
      <c r="AZ146" s="150" t="s">
        <v>349</v>
      </c>
      <c r="BA146" s="149">
        <v>18</v>
      </c>
      <c r="BB146" s="151">
        <v>1</v>
      </c>
      <c r="BC146" s="152">
        <v>1459</v>
      </c>
      <c r="BD146" s="152">
        <v>1070</v>
      </c>
      <c r="BE146" s="149">
        <v>0.73299999999999998</v>
      </c>
      <c r="BF146" s="152">
        <v>534</v>
      </c>
      <c r="BG146" s="152">
        <v>370</v>
      </c>
      <c r="BH146" s="152">
        <v>904</v>
      </c>
      <c r="BI146" s="153">
        <v>0.40899999999999997</v>
      </c>
      <c r="BJ146" s="153">
        <v>0.45800000000000002</v>
      </c>
      <c r="BK146" s="154">
        <v>0.27300000000000002</v>
      </c>
      <c r="BL146" s="154">
        <v>0.125</v>
      </c>
      <c r="BM146" s="154">
        <v>9.2999999999999999E-2</v>
      </c>
      <c r="BN146" s="154">
        <v>0.34899999999999998</v>
      </c>
      <c r="DU146" s="4"/>
      <c r="DZ146" s="5"/>
      <c r="EA146" s="5"/>
      <c r="EB146" s="5"/>
      <c r="EC146" s="5"/>
      <c r="ED146" s="5"/>
      <c r="EE146" s="5"/>
    </row>
    <row r="147" spans="30:135" ht="13" x14ac:dyDescent="0.15">
      <c r="AD147" s="144">
        <f t="shared" si="212"/>
        <v>83.695652173913047</v>
      </c>
      <c r="AE147" s="144">
        <f t="shared" si="213"/>
        <v>86.389610389610397</v>
      </c>
      <c r="AF147" s="149">
        <v>59</v>
      </c>
      <c r="AG147" s="150" t="s">
        <v>350</v>
      </c>
      <c r="AH147" s="149">
        <v>23</v>
      </c>
      <c r="AI147" s="151">
        <v>1</v>
      </c>
      <c r="AJ147" s="152">
        <v>1925</v>
      </c>
      <c r="AK147" s="152">
        <v>1663</v>
      </c>
      <c r="AL147" s="149">
        <v>0.86399999999999999</v>
      </c>
      <c r="AM147" s="152">
        <v>853</v>
      </c>
      <c r="AN147" s="152">
        <v>630</v>
      </c>
      <c r="AO147" s="152">
        <v>1483</v>
      </c>
      <c r="AP147" s="153">
        <v>0.42499999999999999</v>
      </c>
      <c r="AQ147" s="153">
        <v>0.48199999999999998</v>
      </c>
      <c r="AR147" s="154">
        <v>0.156</v>
      </c>
      <c r="AS147" s="154">
        <v>9.2999999999999999E-2</v>
      </c>
      <c r="AT147" s="154">
        <v>7.3999999999999996E-2</v>
      </c>
      <c r="AU147" s="154">
        <v>0.39600000000000002</v>
      </c>
      <c r="AW147" s="5"/>
      <c r="AX147" s="144">
        <f t="shared" si="214"/>
        <v>73.400852878464818</v>
      </c>
      <c r="AY147" s="149">
        <v>59</v>
      </c>
      <c r="AZ147" s="150" t="s">
        <v>280</v>
      </c>
      <c r="BA147" s="149">
        <v>23</v>
      </c>
      <c r="BB147" s="151">
        <v>1</v>
      </c>
      <c r="BC147" s="152">
        <v>1876</v>
      </c>
      <c r="BD147" s="152">
        <v>1377</v>
      </c>
      <c r="BE147" s="149">
        <v>0.73399999999999999</v>
      </c>
      <c r="BF147" s="152">
        <v>859</v>
      </c>
      <c r="BG147" s="152">
        <v>519</v>
      </c>
      <c r="BH147" s="152">
        <v>1378</v>
      </c>
      <c r="BI147" s="153">
        <v>0.377</v>
      </c>
      <c r="BJ147" s="153">
        <v>0.433</v>
      </c>
      <c r="BK147" s="154">
        <v>0.19900000000000001</v>
      </c>
      <c r="BL147" s="154">
        <v>7.9000000000000001E-2</v>
      </c>
      <c r="BM147" s="154">
        <v>6.7000000000000004E-2</v>
      </c>
      <c r="BN147" s="154">
        <v>0.33500000000000002</v>
      </c>
      <c r="DU147" s="4"/>
      <c r="DZ147" s="5"/>
      <c r="EA147" s="5"/>
      <c r="EB147" s="5"/>
      <c r="EC147" s="5"/>
      <c r="ED147" s="5"/>
      <c r="EE147" s="5"/>
    </row>
    <row r="148" spans="30:135" ht="13" x14ac:dyDescent="0.15">
      <c r="AD148" s="144">
        <f t="shared" si="212"/>
        <v>82</v>
      </c>
      <c r="AE148" s="144">
        <f t="shared" si="213"/>
        <v>86.30820399113081</v>
      </c>
      <c r="AF148" s="149">
        <v>60</v>
      </c>
      <c r="AG148" s="150" t="s">
        <v>351</v>
      </c>
      <c r="AH148" s="149">
        <v>22</v>
      </c>
      <c r="AI148" s="151">
        <v>1</v>
      </c>
      <c r="AJ148" s="152">
        <v>1804</v>
      </c>
      <c r="AK148" s="152">
        <v>1557</v>
      </c>
      <c r="AL148" s="149">
        <v>0.86299999999999999</v>
      </c>
      <c r="AM148" s="152">
        <v>749</v>
      </c>
      <c r="AN148" s="152">
        <v>559</v>
      </c>
      <c r="AO148" s="152">
        <v>1308</v>
      </c>
      <c r="AP148" s="153">
        <v>0.42699999999999999</v>
      </c>
      <c r="AQ148" s="153">
        <v>0.50600000000000001</v>
      </c>
      <c r="AR148" s="154">
        <v>0.189</v>
      </c>
      <c r="AS148" s="154">
        <v>0.10299999999999999</v>
      </c>
      <c r="AT148" s="154">
        <v>7.3999999999999996E-2</v>
      </c>
      <c r="AU148" s="154">
        <v>0.38600000000000001</v>
      </c>
      <c r="AW148" s="5"/>
      <c r="AX148" s="144">
        <f t="shared" si="214"/>
        <v>73.425605536332185</v>
      </c>
      <c r="AY148" s="149">
        <v>60</v>
      </c>
      <c r="AZ148" s="150" t="s">
        <v>352</v>
      </c>
      <c r="BA148" s="149">
        <v>17</v>
      </c>
      <c r="BB148" s="151">
        <v>1</v>
      </c>
      <c r="BC148" s="152">
        <v>1445</v>
      </c>
      <c r="BD148" s="152">
        <v>1061</v>
      </c>
      <c r="BE148" s="149">
        <v>0.73399999999999999</v>
      </c>
      <c r="BF148" s="152">
        <v>570</v>
      </c>
      <c r="BG148" s="152">
        <v>362</v>
      </c>
      <c r="BH148" s="152">
        <v>932</v>
      </c>
      <c r="BI148" s="153">
        <v>0.38800000000000001</v>
      </c>
      <c r="BJ148" s="153">
        <v>0.43099999999999999</v>
      </c>
      <c r="BK148" s="154">
        <v>0.222</v>
      </c>
      <c r="BL148" s="154">
        <v>0.151</v>
      </c>
      <c r="BM148" s="154">
        <v>0.11700000000000001</v>
      </c>
      <c r="BN148" s="154">
        <v>0.36199999999999999</v>
      </c>
      <c r="DU148" s="4"/>
      <c r="DZ148" s="5"/>
      <c r="EA148" s="5"/>
      <c r="EB148" s="5"/>
      <c r="EC148" s="5"/>
      <c r="ED148" s="5"/>
      <c r="EE148" s="5"/>
    </row>
    <row r="149" spans="30:135" ht="13" x14ac:dyDescent="0.15">
      <c r="AD149" s="144">
        <f t="shared" si="212"/>
        <v>77.565217391304344</v>
      </c>
      <c r="AE149" s="144">
        <f t="shared" si="213"/>
        <v>86.32286995515696</v>
      </c>
      <c r="AF149" s="149">
        <v>61</v>
      </c>
      <c r="AG149" s="150" t="s">
        <v>353</v>
      </c>
      <c r="AH149" s="149">
        <v>23</v>
      </c>
      <c r="AI149" s="151">
        <v>1</v>
      </c>
      <c r="AJ149" s="152">
        <v>1784</v>
      </c>
      <c r="AK149" s="152">
        <v>1540</v>
      </c>
      <c r="AL149" s="149">
        <v>0.86299999999999999</v>
      </c>
      <c r="AM149" s="152">
        <v>744</v>
      </c>
      <c r="AN149" s="152">
        <v>550</v>
      </c>
      <c r="AO149" s="152">
        <v>1294</v>
      </c>
      <c r="AP149" s="153">
        <v>0.42499999999999999</v>
      </c>
      <c r="AQ149" s="153">
        <v>0.49399999999999999</v>
      </c>
      <c r="AR149" s="154">
        <v>0.187</v>
      </c>
      <c r="AS149" s="154">
        <v>0.107</v>
      </c>
      <c r="AT149" s="154">
        <v>7.4999999999999997E-2</v>
      </c>
      <c r="AU149" s="155">
        <v>0.39</v>
      </c>
      <c r="AW149" s="5"/>
      <c r="AX149" s="144">
        <f t="shared" si="214"/>
        <v>73.492217898832692</v>
      </c>
      <c r="AY149" s="149">
        <v>61</v>
      </c>
      <c r="AZ149" s="150" t="s">
        <v>354</v>
      </c>
      <c r="BA149" s="149">
        <v>24</v>
      </c>
      <c r="BB149" s="151">
        <v>1</v>
      </c>
      <c r="BC149" s="152">
        <v>2056</v>
      </c>
      <c r="BD149" s="152">
        <v>1511</v>
      </c>
      <c r="BE149" s="149">
        <v>0.73499999999999999</v>
      </c>
      <c r="BF149" s="152">
        <v>927</v>
      </c>
      <c r="BG149" s="152">
        <v>549</v>
      </c>
      <c r="BH149" s="152">
        <v>1476</v>
      </c>
      <c r="BI149" s="153">
        <v>0.372</v>
      </c>
      <c r="BJ149" s="153">
        <v>0.41799999999999998</v>
      </c>
      <c r="BK149" s="154">
        <v>0.19400000000000001</v>
      </c>
      <c r="BL149" s="154">
        <v>0.106</v>
      </c>
      <c r="BM149" s="154">
        <v>8.7999999999999995E-2</v>
      </c>
      <c r="BN149" s="154">
        <v>0.34499999999999997</v>
      </c>
      <c r="DU149" s="4"/>
      <c r="DZ149" s="5"/>
      <c r="EA149" s="5"/>
      <c r="EB149" s="5"/>
      <c r="EC149" s="5"/>
      <c r="ED149" s="5"/>
      <c r="EE149" s="5"/>
    </row>
    <row r="150" spans="30:135" ht="13" x14ac:dyDescent="0.15">
      <c r="AD150" s="144">
        <f t="shared" si="212"/>
        <v>84.166666666666657</v>
      </c>
      <c r="AE150" s="144">
        <f t="shared" si="213"/>
        <v>86.089108910891085</v>
      </c>
      <c r="AF150" s="149">
        <v>62</v>
      </c>
      <c r="AG150" s="150" t="s">
        <v>355</v>
      </c>
      <c r="AH150" s="149">
        <v>24</v>
      </c>
      <c r="AI150" s="151">
        <v>1</v>
      </c>
      <c r="AJ150" s="152">
        <v>2020</v>
      </c>
      <c r="AK150" s="152">
        <v>1739</v>
      </c>
      <c r="AL150" s="149">
        <v>0.86099999999999999</v>
      </c>
      <c r="AM150" s="152">
        <v>835</v>
      </c>
      <c r="AN150" s="152">
        <v>662</v>
      </c>
      <c r="AO150" s="152">
        <v>1497</v>
      </c>
      <c r="AP150" s="153">
        <v>0.442</v>
      </c>
      <c r="AQ150" s="153">
        <v>0.499</v>
      </c>
      <c r="AR150" s="154">
        <v>0.17799999999999999</v>
      </c>
      <c r="AS150" s="154">
        <v>0.10100000000000001</v>
      </c>
      <c r="AT150" s="154">
        <v>7.5999999999999998E-2</v>
      </c>
      <c r="AU150" s="154">
        <v>0.39800000000000002</v>
      </c>
      <c r="AW150" s="5"/>
      <c r="AX150" s="144">
        <f t="shared" si="214"/>
        <v>73.452380952380963</v>
      </c>
      <c r="AY150" s="149">
        <v>62</v>
      </c>
      <c r="AZ150" s="150" t="s">
        <v>356</v>
      </c>
      <c r="BA150" s="149">
        <v>20</v>
      </c>
      <c r="BB150" s="151">
        <v>1</v>
      </c>
      <c r="BC150" s="152">
        <v>1680</v>
      </c>
      <c r="BD150" s="152">
        <v>1234</v>
      </c>
      <c r="BE150" s="149">
        <v>0.73499999999999999</v>
      </c>
      <c r="BF150" s="152">
        <v>815</v>
      </c>
      <c r="BG150" s="152">
        <v>452</v>
      </c>
      <c r="BH150" s="152">
        <v>1267</v>
      </c>
      <c r="BI150" s="153">
        <v>0.35699999999999998</v>
      </c>
      <c r="BJ150" s="153">
        <v>0.40500000000000003</v>
      </c>
      <c r="BK150" s="154">
        <v>0.16600000000000001</v>
      </c>
      <c r="BL150" s="154">
        <v>9.2999999999999999E-2</v>
      </c>
      <c r="BM150" s="154">
        <v>7.5999999999999998E-2</v>
      </c>
      <c r="BN150" s="154">
        <v>0.34300000000000003</v>
      </c>
      <c r="DU150" s="4"/>
      <c r="DZ150" s="5"/>
      <c r="EA150" s="5"/>
      <c r="EB150" s="5"/>
      <c r="EC150" s="5"/>
      <c r="ED150" s="5"/>
      <c r="EE150" s="5"/>
    </row>
    <row r="151" spans="30:135" ht="13" x14ac:dyDescent="0.15">
      <c r="AD151" s="144">
        <f t="shared" si="212"/>
        <v>85.761904761904759</v>
      </c>
      <c r="AE151" s="144">
        <f t="shared" si="213"/>
        <v>86.063298167684621</v>
      </c>
      <c r="AF151" s="149">
        <v>63</v>
      </c>
      <c r="AG151" s="150" t="s">
        <v>357</v>
      </c>
      <c r="AH151" s="149">
        <v>21</v>
      </c>
      <c r="AI151" s="151">
        <v>1</v>
      </c>
      <c r="AJ151" s="152">
        <v>1801</v>
      </c>
      <c r="AK151" s="152">
        <v>1550</v>
      </c>
      <c r="AL151" s="149">
        <v>0.86099999999999999</v>
      </c>
      <c r="AM151" s="152">
        <v>832</v>
      </c>
      <c r="AN151" s="152">
        <v>535</v>
      </c>
      <c r="AO151" s="152">
        <v>1367</v>
      </c>
      <c r="AP151" s="153">
        <v>0.39100000000000001</v>
      </c>
      <c r="AQ151" s="151">
        <v>0.46</v>
      </c>
      <c r="AR151" s="154">
        <v>0.128</v>
      </c>
      <c r="AS151" s="154">
        <v>0.13500000000000001</v>
      </c>
      <c r="AT151" s="154">
        <v>9.9000000000000005E-2</v>
      </c>
      <c r="AU151" s="154">
        <v>0.39900000000000002</v>
      </c>
      <c r="AW151" s="5"/>
      <c r="AX151" s="144">
        <f t="shared" si="214"/>
        <v>73.531269740998113</v>
      </c>
      <c r="AY151" s="149">
        <v>63</v>
      </c>
      <c r="AZ151" s="150" t="s">
        <v>358</v>
      </c>
      <c r="BA151" s="149">
        <v>20</v>
      </c>
      <c r="BB151" s="151">
        <v>1</v>
      </c>
      <c r="BC151" s="152">
        <v>1583</v>
      </c>
      <c r="BD151" s="152">
        <v>1164</v>
      </c>
      <c r="BE151" s="149">
        <v>0.73499999999999999</v>
      </c>
      <c r="BF151" s="152">
        <v>710</v>
      </c>
      <c r="BG151" s="152">
        <v>425</v>
      </c>
      <c r="BH151" s="152">
        <v>1135</v>
      </c>
      <c r="BI151" s="153">
        <v>0.374</v>
      </c>
      <c r="BJ151" s="153">
        <v>0.432</v>
      </c>
      <c r="BK151" s="154">
        <v>0.21099999999999999</v>
      </c>
      <c r="BL151" s="154">
        <v>8.7999999999999995E-2</v>
      </c>
      <c r="BM151" s="154">
        <v>7.0999999999999994E-2</v>
      </c>
      <c r="BN151" s="154">
        <v>0.33300000000000002</v>
      </c>
      <c r="DU151" s="4"/>
      <c r="DZ151" s="5"/>
      <c r="EA151" s="5"/>
      <c r="EB151" s="5"/>
      <c r="EC151" s="5"/>
      <c r="ED151" s="5"/>
      <c r="EE151" s="5"/>
    </row>
    <row r="152" spans="30:135" ht="13" x14ac:dyDescent="0.15">
      <c r="AD152" s="144">
        <f t="shared" si="212"/>
        <v>84.181818181818187</v>
      </c>
      <c r="AE152" s="144">
        <f t="shared" si="213"/>
        <v>86.069114470842337</v>
      </c>
      <c r="AF152" s="149">
        <v>64</v>
      </c>
      <c r="AG152" s="150" t="s">
        <v>359</v>
      </c>
      <c r="AH152" s="149">
        <v>22</v>
      </c>
      <c r="AI152" s="151">
        <v>1</v>
      </c>
      <c r="AJ152" s="152">
        <v>1852</v>
      </c>
      <c r="AK152" s="152">
        <v>1594</v>
      </c>
      <c r="AL152" s="149">
        <v>0.86099999999999999</v>
      </c>
      <c r="AM152" s="152">
        <v>846</v>
      </c>
      <c r="AN152" s="152">
        <v>549</v>
      </c>
      <c r="AO152" s="152">
        <v>1395</v>
      </c>
      <c r="AP152" s="153">
        <v>0.39400000000000002</v>
      </c>
      <c r="AQ152" s="153">
        <v>0.46300000000000002</v>
      </c>
      <c r="AR152" s="154">
        <v>0.14899999999999999</v>
      </c>
      <c r="AS152" s="154">
        <v>0.114</v>
      </c>
      <c r="AT152" s="154">
        <v>8.8999999999999996E-2</v>
      </c>
      <c r="AU152" s="154">
        <v>0.39100000000000001</v>
      </c>
      <c r="AW152" s="5"/>
      <c r="AX152" s="144">
        <f t="shared" si="214"/>
        <v>73.611111111111114</v>
      </c>
      <c r="AY152" s="149">
        <v>64</v>
      </c>
      <c r="AZ152" s="150" t="s">
        <v>266</v>
      </c>
      <c r="BA152" s="149">
        <v>22</v>
      </c>
      <c r="BB152" s="151">
        <v>1</v>
      </c>
      <c r="BC152" s="152">
        <v>1800</v>
      </c>
      <c r="BD152" s="152">
        <v>1325</v>
      </c>
      <c r="BE152" s="149">
        <v>0.73599999999999999</v>
      </c>
      <c r="BF152" s="152">
        <v>831</v>
      </c>
      <c r="BG152" s="152">
        <v>497</v>
      </c>
      <c r="BH152" s="152">
        <v>1328</v>
      </c>
      <c r="BI152" s="153">
        <v>0.374</v>
      </c>
      <c r="BJ152" s="153">
        <v>0.41499999999999998</v>
      </c>
      <c r="BK152" s="154">
        <v>0.185</v>
      </c>
      <c r="BL152" s="154">
        <v>9.1999999999999998E-2</v>
      </c>
      <c r="BM152" s="154">
        <v>7.5999999999999998E-2</v>
      </c>
      <c r="BN152" s="154">
        <v>0.34699999999999998</v>
      </c>
      <c r="DU152" s="4"/>
      <c r="DZ152" s="5"/>
      <c r="EA152" s="5"/>
      <c r="EB152" s="5"/>
      <c r="EC152" s="5"/>
      <c r="ED152" s="5"/>
      <c r="EE152" s="5"/>
    </row>
    <row r="153" spans="30:135" ht="13" x14ac:dyDescent="0.15">
      <c r="AD153" s="144">
        <f t="shared" si="212"/>
        <v>80.045454545454533</v>
      </c>
      <c r="AE153" s="144">
        <f t="shared" si="213"/>
        <v>86.087450312322545</v>
      </c>
      <c r="AF153" s="149">
        <v>65</v>
      </c>
      <c r="AG153" s="150" t="s">
        <v>360</v>
      </c>
      <c r="AH153" s="149">
        <v>22</v>
      </c>
      <c r="AI153" s="151">
        <v>1</v>
      </c>
      <c r="AJ153" s="152">
        <v>1761</v>
      </c>
      <c r="AK153" s="152">
        <v>1516</v>
      </c>
      <c r="AL153" s="149">
        <v>0.86099999999999999</v>
      </c>
      <c r="AM153" s="152">
        <v>714</v>
      </c>
      <c r="AN153" s="152">
        <v>515</v>
      </c>
      <c r="AO153" s="152">
        <v>1229</v>
      </c>
      <c r="AP153" s="153">
        <v>0.41899999999999998</v>
      </c>
      <c r="AQ153" s="153">
        <v>0.48599999999999999</v>
      </c>
      <c r="AR153" s="154">
        <v>0.191</v>
      </c>
      <c r="AS153" s="154">
        <v>0.125</v>
      </c>
      <c r="AT153" s="154">
        <v>8.5999999999999993E-2</v>
      </c>
      <c r="AU153" s="154">
        <v>0.39400000000000002</v>
      </c>
      <c r="AW153" s="5"/>
      <c r="AX153" s="144">
        <f t="shared" si="214"/>
        <v>73.767123287671239</v>
      </c>
      <c r="AY153" s="149">
        <v>65</v>
      </c>
      <c r="AZ153" s="150" t="s">
        <v>361</v>
      </c>
      <c r="BA153" s="149">
        <v>18</v>
      </c>
      <c r="BB153" s="151">
        <v>1</v>
      </c>
      <c r="BC153" s="152">
        <v>1460</v>
      </c>
      <c r="BD153" s="152">
        <v>1077</v>
      </c>
      <c r="BE153" s="149">
        <v>0.73799999999999999</v>
      </c>
      <c r="BF153" s="152">
        <v>602</v>
      </c>
      <c r="BG153" s="152">
        <v>387</v>
      </c>
      <c r="BH153" s="152">
        <v>989</v>
      </c>
      <c r="BI153" s="153">
        <v>0.39100000000000001</v>
      </c>
      <c r="BJ153" s="153">
        <v>0.42699999999999999</v>
      </c>
      <c r="BK153" s="154">
        <v>0.21199999999999999</v>
      </c>
      <c r="BL153" s="154">
        <v>0.128</v>
      </c>
      <c r="BM153" s="155">
        <v>0.1</v>
      </c>
      <c r="BN153" s="154">
        <v>0.36199999999999999</v>
      </c>
      <c r="DU153" s="4"/>
      <c r="DZ153" s="5"/>
      <c r="EA153" s="5"/>
      <c r="EB153" s="5"/>
      <c r="EC153" s="5"/>
      <c r="ED153" s="5"/>
      <c r="EE153" s="5"/>
    </row>
    <row r="154" spans="30:135" ht="15.75" customHeight="1" x14ac:dyDescent="0.15">
      <c r="AD154" s="144">
        <f t="shared" si="212"/>
        <v>79.571428571428569</v>
      </c>
      <c r="AE154" s="144">
        <f t="shared" si="213"/>
        <v>86.056253740275281</v>
      </c>
      <c r="AF154" s="149">
        <v>66</v>
      </c>
      <c r="AG154" s="150" t="s">
        <v>362</v>
      </c>
      <c r="AH154" s="149">
        <v>21</v>
      </c>
      <c r="AI154" s="151">
        <v>1</v>
      </c>
      <c r="AJ154" s="152">
        <v>1671</v>
      </c>
      <c r="AK154" s="152">
        <v>1438</v>
      </c>
      <c r="AL154" s="149">
        <v>0.86099999999999999</v>
      </c>
      <c r="AM154" s="152">
        <v>711</v>
      </c>
      <c r="AN154" s="152">
        <v>513</v>
      </c>
      <c r="AO154" s="152">
        <v>1224</v>
      </c>
      <c r="AP154" s="153">
        <v>0.41899999999999998</v>
      </c>
      <c r="AQ154" s="153">
        <v>0.496</v>
      </c>
      <c r="AR154" s="154">
        <v>0.185</v>
      </c>
      <c r="AS154" s="154">
        <v>0.10100000000000001</v>
      </c>
      <c r="AT154" s="154">
        <v>6.9000000000000006E-2</v>
      </c>
      <c r="AU154" s="154">
        <v>0.38500000000000001</v>
      </c>
      <c r="AW154" s="5"/>
      <c r="AX154" s="144">
        <f t="shared" si="214"/>
        <v>73.789649415692821</v>
      </c>
      <c r="AY154" s="149">
        <v>66</v>
      </c>
      <c r="AZ154" s="150" t="s">
        <v>363</v>
      </c>
      <c r="BA154" s="149">
        <v>23</v>
      </c>
      <c r="BB154" s="151">
        <v>1</v>
      </c>
      <c r="BC154" s="152">
        <v>1797</v>
      </c>
      <c r="BD154" s="152">
        <v>1326</v>
      </c>
      <c r="BE154" s="149">
        <v>0.73799999999999999</v>
      </c>
      <c r="BF154" s="152">
        <v>832</v>
      </c>
      <c r="BG154" s="152">
        <v>483</v>
      </c>
      <c r="BH154" s="152">
        <v>1315</v>
      </c>
      <c r="BI154" s="153">
        <v>0.36699999999999999</v>
      </c>
      <c r="BJ154" s="153">
        <v>0.40600000000000003</v>
      </c>
      <c r="BK154" s="154">
        <v>0.18099999999999999</v>
      </c>
      <c r="BL154" s="154">
        <v>0.109</v>
      </c>
      <c r="BM154" s="154">
        <v>9.0999999999999998E-2</v>
      </c>
      <c r="BN154" s="154">
        <v>0.34899999999999998</v>
      </c>
      <c r="DU154" s="4"/>
      <c r="DZ154" s="5"/>
      <c r="EA154" s="5"/>
      <c r="EB154" s="5"/>
      <c r="EC154" s="5"/>
      <c r="ED154" s="5"/>
      <c r="EE154" s="5"/>
    </row>
    <row r="155" spans="30:135" ht="13" x14ac:dyDescent="0.15">
      <c r="AD155" s="144">
        <f t="shared" si="212"/>
        <v>87.15789473684211</v>
      </c>
      <c r="AE155" s="144">
        <f t="shared" si="213"/>
        <v>85.869565217391312</v>
      </c>
      <c r="AF155" s="149">
        <v>67</v>
      </c>
      <c r="AG155" s="150" t="s">
        <v>364</v>
      </c>
      <c r="AH155" s="149">
        <v>19</v>
      </c>
      <c r="AI155" s="151">
        <v>1</v>
      </c>
      <c r="AJ155" s="152">
        <v>1656</v>
      </c>
      <c r="AK155" s="152">
        <v>1422</v>
      </c>
      <c r="AL155" s="149">
        <v>0.85899999999999999</v>
      </c>
      <c r="AM155" s="152">
        <v>700</v>
      </c>
      <c r="AN155" s="152">
        <v>494</v>
      </c>
      <c r="AO155" s="152">
        <v>1194</v>
      </c>
      <c r="AP155" s="153">
        <v>0.41399999999999998</v>
      </c>
      <c r="AQ155" s="153">
        <v>0.45300000000000001</v>
      </c>
      <c r="AR155" s="154">
        <v>0.155</v>
      </c>
      <c r="AS155" s="154">
        <v>0.14899999999999999</v>
      </c>
      <c r="AT155" s="154">
        <v>0.115</v>
      </c>
      <c r="AU155" s="154">
        <v>0.41599999999999998</v>
      </c>
      <c r="AW155" s="5"/>
      <c r="AX155" s="144">
        <f t="shared" si="214"/>
        <v>73.81703470031546</v>
      </c>
      <c r="AY155" s="149">
        <v>67</v>
      </c>
      <c r="AZ155" s="150" t="s">
        <v>365</v>
      </c>
      <c r="BA155" s="149">
        <v>22</v>
      </c>
      <c r="BB155" s="151">
        <v>1</v>
      </c>
      <c r="BC155" s="152">
        <v>1902</v>
      </c>
      <c r="BD155" s="152">
        <v>1404</v>
      </c>
      <c r="BE155" s="149">
        <v>0.73799999999999999</v>
      </c>
      <c r="BF155" s="152">
        <v>711</v>
      </c>
      <c r="BG155" s="152">
        <v>474</v>
      </c>
      <c r="BH155" s="152">
        <v>1185</v>
      </c>
      <c r="BI155" s="151">
        <v>0.4</v>
      </c>
      <c r="BJ155" s="153">
        <v>0.45600000000000002</v>
      </c>
      <c r="BK155" s="155">
        <v>0.26</v>
      </c>
      <c r="BL155" s="154">
        <v>0.13700000000000001</v>
      </c>
      <c r="BM155" s="154">
        <v>9.7000000000000003E-2</v>
      </c>
      <c r="BN155" s="154">
        <v>0.35099999999999998</v>
      </c>
      <c r="DU155" s="4"/>
      <c r="DZ155" s="5"/>
      <c r="EA155" s="5"/>
      <c r="EB155" s="5"/>
      <c r="EC155" s="5"/>
      <c r="ED155" s="5"/>
      <c r="EE155" s="5"/>
    </row>
    <row r="156" spans="30:135" ht="13" x14ac:dyDescent="0.15">
      <c r="AD156" s="144">
        <f t="shared" si="212"/>
        <v>83.13636363636364</v>
      </c>
      <c r="AE156" s="144">
        <f t="shared" si="213"/>
        <v>85.94860579551667</v>
      </c>
      <c r="AF156" s="149">
        <v>68</v>
      </c>
      <c r="AG156" s="150" t="s">
        <v>366</v>
      </c>
      <c r="AH156" s="149">
        <v>22</v>
      </c>
      <c r="AI156" s="151">
        <v>1</v>
      </c>
      <c r="AJ156" s="152">
        <v>1829</v>
      </c>
      <c r="AK156" s="152">
        <v>1572</v>
      </c>
      <c r="AL156" s="149">
        <v>0.85899999999999999</v>
      </c>
      <c r="AM156" s="152">
        <v>793</v>
      </c>
      <c r="AN156" s="152">
        <v>517</v>
      </c>
      <c r="AO156" s="152">
        <v>1310</v>
      </c>
      <c r="AP156" s="153">
        <v>0.39500000000000002</v>
      </c>
      <c r="AQ156" s="153">
        <v>0.47099999999999997</v>
      </c>
      <c r="AR156" s="154">
        <v>0.17699999999999999</v>
      </c>
      <c r="AS156" s="155">
        <v>0.13</v>
      </c>
      <c r="AT156" s="154">
        <v>0.106</v>
      </c>
      <c r="AU156" s="154">
        <v>0.38200000000000001</v>
      </c>
      <c r="AW156" s="5"/>
      <c r="AX156" s="144">
        <f t="shared" si="214"/>
        <v>73.796192609182526</v>
      </c>
      <c r="AY156" s="149">
        <v>68</v>
      </c>
      <c r="AZ156" s="150" t="s">
        <v>289</v>
      </c>
      <c r="BA156" s="149">
        <v>24</v>
      </c>
      <c r="BB156" s="151">
        <v>1</v>
      </c>
      <c r="BC156" s="152">
        <v>1786</v>
      </c>
      <c r="BD156" s="152">
        <v>1318</v>
      </c>
      <c r="BE156" s="149">
        <v>0.73799999999999999</v>
      </c>
      <c r="BF156" s="152">
        <v>790</v>
      </c>
      <c r="BG156" s="152">
        <v>464</v>
      </c>
      <c r="BH156" s="152">
        <v>1254</v>
      </c>
      <c r="BI156" s="151">
        <v>0.37</v>
      </c>
      <c r="BJ156" s="153">
        <v>0.41899999999999998</v>
      </c>
      <c r="BK156" s="154">
        <v>0.19900000000000001</v>
      </c>
      <c r="BL156" s="154">
        <v>0.115</v>
      </c>
      <c r="BM156" s="154">
        <v>9.2999999999999999E-2</v>
      </c>
      <c r="BN156" s="154">
        <v>0.34799999999999998</v>
      </c>
      <c r="DU156" s="4"/>
      <c r="DZ156" s="5"/>
      <c r="EA156" s="5"/>
      <c r="EB156" s="5"/>
      <c r="EC156" s="5"/>
      <c r="ED156" s="5"/>
      <c r="EE156" s="5"/>
    </row>
    <row r="157" spans="30:135" ht="13" x14ac:dyDescent="0.15">
      <c r="AD157" s="144">
        <f t="shared" si="212"/>
        <v>84.590909090909093</v>
      </c>
      <c r="AE157" s="144">
        <f t="shared" si="213"/>
        <v>85.867813003761412</v>
      </c>
      <c r="AF157" s="149">
        <v>69</v>
      </c>
      <c r="AG157" s="150" t="s">
        <v>367</v>
      </c>
      <c r="AH157" s="149">
        <v>22</v>
      </c>
      <c r="AI157" s="151">
        <v>1</v>
      </c>
      <c r="AJ157" s="152">
        <v>1861</v>
      </c>
      <c r="AK157" s="152">
        <v>1598</v>
      </c>
      <c r="AL157" s="149">
        <v>0.85899999999999999</v>
      </c>
      <c r="AM157" s="152">
        <v>748</v>
      </c>
      <c r="AN157" s="152">
        <v>637</v>
      </c>
      <c r="AO157" s="152">
        <v>1385</v>
      </c>
      <c r="AP157" s="151">
        <v>0.46</v>
      </c>
      <c r="AQ157" s="153">
        <v>0.49399999999999999</v>
      </c>
      <c r="AR157" s="154">
        <v>0.17899999999999999</v>
      </c>
      <c r="AS157" s="154">
        <v>9.7000000000000003E-2</v>
      </c>
      <c r="AT157" s="154">
        <v>8.1000000000000003E-2</v>
      </c>
      <c r="AU157" s="155">
        <v>0.41</v>
      </c>
      <c r="AW157" s="5"/>
      <c r="AX157" s="144">
        <f t="shared" si="214"/>
        <v>73.893521488133416</v>
      </c>
      <c r="AY157" s="149">
        <v>69</v>
      </c>
      <c r="AZ157" s="150" t="s">
        <v>368</v>
      </c>
      <c r="BA157" s="149">
        <v>20</v>
      </c>
      <c r="BB157" s="151">
        <v>1</v>
      </c>
      <c r="BC157" s="152">
        <v>1559</v>
      </c>
      <c r="BD157" s="152">
        <v>1152</v>
      </c>
      <c r="BE157" s="149">
        <v>0.73899999999999999</v>
      </c>
      <c r="BF157" s="152">
        <v>575</v>
      </c>
      <c r="BG157" s="152">
        <v>440</v>
      </c>
      <c r="BH157" s="152">
        <v>1015</v>
      </c>
      <c r="BI157" s="153">
        <v>0.433</v>
      </c>
      <c r="BJ157" s="153">
        <v>0.46400000000000002</v>
      </c>
      <c r="BK157" s="154">
        <v>0.25800000000000001</v>
      </c>
      <c r="BL157" s="154">
        <v>0.11899999999999999</v>
      </c>
      <c r="BM157" s="154">
        <v>9.4E-2</v>
      </c>
      <c r="BN157" s="154">
        <v>0.36099999999999999</v>
      </c>
      <c r="DU157" s="4"/>
      <c r="DZ157" s="5"/>
      <c r="EA157" s="5"/>
      <c r="EB157" s="5"/>
      <c r="EC157" s="5"/>
      <c r="ED157" s="5"/>
      <c r="EE157" s="5"/>
    </row>
    <row r="158" spans="30:135" ht="13" x14ac:dyDescent="0.15">
      <c r="AD158" s="144">
        <f t="shared" si="212"/>
        <v>81.199999999999989</v>
      </c>
      <c r="AE158" s="144">
        <f t="shared" si="213"/>
        <v>85.911330049261082</v>
      </c>
      <c r="AF158" s="149">
        <v>70</v>
      </c>
      <c r="AG158" s="150" t="s">
        <v>369</v>
      </c>
      <c r="AH158" s="149">
        <v>25</v>
      </c>
      <c r="AI158" s="151">
        <v>1</v>
      </c>
      <c r="AJ158" s="152">
        <v>2030</v>
      </c>
      <c r="AK158" s="152">
        <v>1744</v>
      </c>
      <c r="AL158" s="149">
        <v>0.85899999999999999</v>
      </c>
      <c r="AM158" s="152">
        <v>858</v>
      </c>
      <c r="AN158" s="152">
        <v>596</v>
      </c>
      <c r="AO158" s="152">
        <v>1454</v>
      </c>
      <c r="AP158" s="151">
        <v>0.41</v>
      </c>
      <c r="AQ158" s="153">
        <v>0.48399999999999999</v>
      </c>
      <c r="AR158" s="154">
        <v>0.18099999999999999</v>
      </c>
      <c r="AS158" s="154">
        <v>0.115</v>
      </c>
      <c r="AT158" s="154">
        <v>8.7999999999999995E-2</v>
      </c>
      <c r="AU158" s="154">
        <v>0.39200000000000002</v>
      </c>
      <c r="AW158" s="5"/>
      <c r="AX158" s="144">
        <f t="shared" si="214"/>
        <v>73.972602739726028</v>
      </c>
      <c r="AY158" s="149">
        <v>70</v>
      </c>
      <c r="AZ158" s="150" t="s">
        <v>370</v>
      </c>
      <c r="BA158" s="149">
        <v>4</v>
      </c>
      <c r="BB158" s="151">
        <v>1</v>
      </c>
      <c r="BC158" s="152">
        <v>365</v>
      </c>
      <c r="BD158" s="152">
        <v>270</v>
      </c>
      <c r="BE158" s="149">
        <v>0.74</v>
      </c>
      <c r="BF158" s="152">
        <v>163</v>
      </c>
      <c r="BG158" s="152">
        <v>100</v>
      </c>
      <c r="BH158" s="152">
        <v>263</v>
      </c>
      <c r="BI158" s="151">
        <v>0.38</v>
      </c>
      <c r="BJ158" s="153">
        <v>0.42199999999999999</v>
      </c>
      <c r="BK158" s="154">
        <v>0.192</v>
      </c>
      <c r="BL158" s="154">
        <v>0.10100000000000001</v>
      </c>
      <c r="BM158" s="154">
        <v>7.3999999999999996E-2</v>
      </c>
      <c r="BN158" s="154">
        <v>0.35099999999999998</v>
      </c>
      <c r="DU158" s="4"/>
      <c r="DZ158" s="5"/>
      <c r="EA158" s="5"/>
      <c r="EB158" s="5"/>
      <c r="EC158" s="5"/>
      <c r="ED158" s="5"/>
      <c r="EE158" s="5"/>
    </row>
    <row r="159" spans="30:135" ht="13" x14ac:dyDescent="0.15">
      <c r="AD159" s="144">
        <f t="shared" si="212"/>
        <v>85.708333333333329</v>
      </c>
      <c r="AE159" s="144">
        <f t="shared" si="213"/>
        <v>85.804569761789011</v>
      </c>
      <c r="AF159" s="149">
        <v>71</v>
      </c>
      <c r="AG159" s="150" t="s">
        <v>371</v>
      </c>
      <c r="AH159" s="149">
        <v>24</v>
      </c>
      <c r="AI159" s="151">
        <v>1</v>
      </c>
      <c r="AJ159" s="152">
        <v>2057</v>
      </c>
      <c r="AK159" s="152">
        <v>1765</v>
      </c>
      <c r="AL159" s="149">
        <v>0.85799999999999998</v>
      </c>
      <c r="AM159" s="152">
        <v>788</v>
      </c>
      <c r="AN159" s="152">
        <v>610</v>
      </c>
      <c r="AO159" s="152">
        <v>1398</v>
      </c>
      <c r="AP159" s="153">
        <v>0.436</v>
      </c>
      <c r="AQ159" s="153">
        <v>0.48399999999999999</v>
      </c>
      <c r="AR159" s="154">
        <v>0.193</v>
      </c>
      <c r="AS159" s="154">
        <v>0.156</v>
      </c>
      <c r="AT159" s="154">
        <v>0.11600000000000001</v>
      </c>
      <c r="AU159" s="154">
        <v>0.41099999999999998</v>
      </c>
      <c r="AW159" s="5"/>
      <c r="AX159" s="144">
        <f t="shared" si="214"/>
        <v>74.04148334380892</v>
      </c>
      <c r="AY159" s="149">
        <v>71</v>
      </c>
      <c r="AZ159" s="150" t="s">
        <v>244</v>
      </c>
      <c r="BA159" s="149">
        <v>19</v>
      </c>
      <c r="BB159" s="151">
        <v>1</v>
      </c>
      <c r="BC159" s="152">
        <v>1591</v>
      </c>
      <c r="BD159" s="152">
        <v>1178</v>
      </c>
      <c r="BE159" s="149">
        <v>0.74</v>
      </c>
      <c r="BF159" s="152">
        <v>801</v>
      </c>
      <c r="BG159" s="152">
        <v>438</v>
      </c>
      <c r="BH159" s="152">
        <v>1239</v>
      </c>
      <c r="BI159" s="153">
        <v>0.35399999999999998</v>
      </c>
      <c r="BJ159" s="153">
        <v>0.41199999999999998</v>
      </c>
      <c r="BK159" s="154">
        <v>0.157</v>
      </c>
      <c r="BL159" s="154">
        <v>8.3000000000000004E-2</v>
      </c>
      <c r="BM159" s="154">
        <v>6.9000000000000006E-2</v>
      </c>
      <c r="BN159" s="154">
        <v>0.33100000000000002</v>
      </c>
      <c r="DU159" s="4"/>
      <c r="DZ159" s="5"/>
      <c r="EA159" s="5"/>
      <c r="EB159" s="5"/>
      <c r="EC159" s="5"/>
      <c r="ED159" s="5"/>
      <c r="EE159" s="5"/>
    </row>
    <row r="160" spans="30:135" ht="13" x14ac:dyDescent="0.15">
      <c r="AD160" s="144">
        <f t="shared" si="212"/>
        <v>84.6111111111111</v>
      </c>
      <c r="AE160" s="144">
        <f t="shared" si="213"/>
        <v>85.75180564674983</v>
      </c>
      <c r="AF160" s="149">
        <v>72</v>
      </c>
      <c r="AG160" s="150" t="s">
        <v>372</v>
      </c>
      <c r="AH160" s="149">
        <v>18</v>
      </c>
      <c r="AI160" s="151">
        <v>1</v>
      </c>
      <c r="AJ160" s="152">
        <v>1523</v>
      </c>
      <c r="AK160" s="152">
        <v>1306</v>
      </c>
      <c r="AL160" s="149">
        <v>0.85799999999999998</v>
      </c>
      <c r="AM160" s="152">
        <v>648</v>
      </c>
      <c r="AN160" s="152">
        <v>505</v>
      </c>
      <c r="AO160" s="152">
        <v>1153</v>
      </c>
      <c r="AP160" s="153">
        <v>0.438</v>
      </c>
      <c r="AQ160" s="153">
        <v>0.48899999999999999</v>
      </c>
      <c r="AR160" s="154">
        <v>0.16400000000000001</v>
      </c>
      <c r="AS160" s="154">
        <v>0.109</v>
      </c>
      <c r="AT160" s="154">
        <v>9.1999999999999998E-2</v>
      </c>
      <c r="AU160" s="154">
        <v>0.39900000000000002</v>
      </c>
      <c r="AW160" s="5"/>
      <c r="AX160" s="144">
        <f t="shared" si="214"/>
        <v>73.954116059379217</v>
      </c>
      <c r="AY160" s="149">
        <v>72</v>
      </c>
      <c r="AZ160" s="150" t="s">
        <v>373</v>
      </c>
      <c r="BA160" s="149">
        <v>19</v>
      </c>
      <c r="BB160" s="151">
        <v>1</v>
      </c>
      <c r="BC160" s="152">
        <v>1482</v>
      </c>
      <c r="BD160" s="152">
        <v>1096</v>
      </c>
      <c r="BE160" s="149">
        <v>0.74</v>
      </c>
      <c r="BF160" s="152">
        <v>647</v>
      </c>
      <c r="BG160" s="152">
        <v>409</v>
      </c>
      <c r="BH160" s="152">
        <v>1056</v>
      </c>
      <c r="BI160" s="153">
        <v>0.38700000000000001</v>
      </c>
      <c r="BJ160" s="153">
        <v>0.432</v>
      </c>
      <c r="BK160" s="154">
        <v>0.20899999999999999</v>
      </c>
      <c r="BL160" s="154">
        <v>9.8000000000000004E-2</v>
      </c>
      <c r="BM160" s="155">
        <v>0.08</v>
      </c>
      <c r="BN160" s="154">
        <v>0.34799999999999998</v>
      </c>
      <c r="DU160" s="4"/>
      <c r="DZ160" s="5"/>
      <c r="EA160" s="5"/>
      <c r="EB160" s="5"/>
      <c r="EC160" s="5"/>
      <c r="ED160" s="5"/>
      <c r="EE160" s="5"/>
    </row>
    <row r="161" spans="30:135" ht="13" x14ac:dyDescent="0.15">
      <c r="AD161" s="144">
        <f t="shared" si="212"/>
        <v>84.952380952380949</v>
      </c>
      <c r="AE161" s="144">
        <f t="shared" si="213"/>
        <v>85.426008968609864</v>
      </c>
      <c r="AF161" s="149">
        <v>73</v>
      </c>
      <c r="AG161" s="150" t="s">
        <v>374</v>
      </c>
      <c r="AH161" s="149">
        <v>21</v>
      </c>
      <c r="AI161" s="151">
        <v>1</v>
      </c>
      <c r="AJ161" s="152">
        <v>1784</v>
      </c>
      <c r="AK161" s="152">
        <v>1524</v>
      </c>
      <c r="AL161" s="149">
        <v>0.85399999999999998</v>
      </c>
      <c r="AM161" s="152">
        <v>839</v>
      </c>
      <c r="AN161" s="152">
        <v>532</v>
      </c>
      <c r="AO161" s="152">
        <v>1371</v>
      </c>
      <c r="AP161" s="153">
        <v>0.38800000000000001</v>
      </c>
      <c r="AQ161" s="153">
        <v>0.45200000000000001</v>
      </c>
      <c r="AR161" s="154">
        <v>0.13600000000000001</v>
      </c>
      <c r="AS161" s="154">
        <v>0.11700000000000001</v>
      </c>
      <c r="AT161" s="154">
        <v>8.2000000000000003E-2</v>
      </c>
      <c r="AU161" s="154">
        <v>0.38900000000000001</v>
      </c>
      <c r="AW161" s="5"/>
      <c r="AX161" s="144">
        <f t="shared" si="214"/>
        <v>74.057891862370283</v>
      </c>
      <c r="AY161" s="149">
        <v>73</v>
      </c>
      <c r="AZ161" s="150" t="s">
        <v>375</v>
      </c>
      <c r="BA161" s="149">
        <v>21</v>
      </c>
      <c r="BB161" s="151">
        <v>1</v>
      </c>
      <c r="BC161" s="152">
        <v>1831</v>
      </c>
      <c r="BD161" s="152">
        <v>1356</v>
      </c>
      <c r="BE161" s="149">
        <v>0.74099999999999999</v>
      </c>
      <c r="BF161" s="152">
        <v>855</v>
      </c>
      <c r="BG161" s="152">
        <v>501</v>
      </c>
      <c r="BH161" s="152">
        <v>1356</v>
      </c>
      <c r="BI161" s="153">
        <v>0.36899999999999999</v>
      </c>
      <c r="BJ161" s="153">
        <v>0.41599999999999998</v>
      </c>
      <c r="BK161" s="155">
        <v>0.18</v>
      </c>
      <c r="BL161" s="154">
        <v>9.9000000000000005E-2</v>
      </c>
      <c r="BM161" s="154">
        <v>8.6999999999999994E-2</v>
      </c>
      <c r="BN161" s="154">
        <v>0.34799999999999998</v>
      </c>
      <c r="DU161" s="4"/>
      <c r="DZ161" s="5"/>
      <c r="EA161" s="5"/>
      <c r="EB161" s="5"/>
      <c r="EC161" s="5"/>
      <c r="ED161" s="5"/>
      <c r="EE161" s="5"/>
    </row>
    <row r="162" spans="30:135" ht="13" x14ac:dyDescent="0.15">
      <c r="AD162" s="144">
        <f t="shared" si="212"/>
        <v>80.545454545454547</v>
      </c>
      <c r="AE162" s="144">
        <f t="shared" si="213"/>
        <v>85.383747178329571</v>
      </c>
      <c r="AF162" s="149">
        <v>74</v>
      </c>
      <c r="AG162" s="150" t="s">
        <v>376</v>
      </c>
      <c r="AH162" s="149">
        <v>22</v>
      </c>
      <c r="AI162" s="151">
        <v>1</v>
      </c>
      <c r="AJ162" s="152">
        <v>1772</v>
      </c>
      <c r="AK162" s="152">
        <v>1513</v>
      </c>
      <c r="AL162" s="149">
        <v>0.85399999999999998</v>
      </c>
      <c r="AM162" s="152">
        <v>758</v>
      </c>
      <c r="AN162" s="152">
        <v>553</v>
      </c>
      <c r="AO162" s="152">
        <v>1311</v>
      </c>
      <c r="AP162" s="153">
        <v>0.42199999999999999</v>
      </c>
      <c r="AQ162" s="153">
        <v>0.47899999999999998</v>
      </c>
      <c r="AR162" s="155">
        <v>0.17</v>
      </c>
      <c r="AS162" s="154">
        <v>0.112</v>
      </c>
      <c r="AT162" s="154">
        <v>8.4000000000000005E-2</v>
      </c>
      <c r="AU162" s="154">
        <v>0.39700000000000002</v>
      </c>
      <c r="AW162" s="5"/>
      <c r="AX162" s="144">
        <f t="shared" si="214"/>
        <v>74.349635796045789</v>
      </c>
      <c r="AY162" s="149">
        <v>74</v>
      </c>
      <c r="AZ162" s="150" t="s">
        <v>230</v>
      </c>
      <c r="BA162" s="149">
        <v>23</v>
      </c>
      <c r="BB162" s="151">
        <v>1</v>
      </c>
      <c r="BC162" s="152">
        <v>1922</v>
      </c>
      <c r="BD162" s="152">
        <v>1429</v>
      </c>
      <c r="BE162" s="149">
        <v>0.74299999999999999</v>
      </c>
      <c r="BF162" s="152">
        <v>875</v>
      </c>
      <c r="BG162" s="152">
        <v>520</v>
      </c>
      <c r="BH162" s="152">
        <v>1395</v>
      </c>
      <c r="BI162" s="153">
        <v>0.373</v>
      </c>
      <c r="BJ162" s="153">
        <v>0.41299999999999998</v>
      </c>
      <c r="BK162" s="154">
        <v>0.183</v>
      </c>
      <c r="BL162" s="154">
        <v>0.11600000000000001</v>
      </c>
      <c r="BM162" s="154">
        <v>9.7000000000000003E-2</v>
      </c>
      <c r="BN162" s="154">
        <v>0.35299999999999998</v>
      </c>
      <c r="DU162" s="4"/>
      <c r="DZ162" s="5"/>
      <c r="EA162" s="5"/>
      <c r="EB162" s="5"/>
      <c r="EC162" s="5"/>
      <c r="ED162" s="5"/>
      <c r="EE162" s="5"/>
    </row>
    <row r="163" spans="30:135" ht="13" x14ac:dyDescent="0.15">
      <c r="AD163" s="144">
        <f t="shared" si="212"/>
        <v>87.5</v>
      </c>
      <c r="AE163" s="144">
        <f t="shared" si="213"/>
        <v>85.402597402597408</v>
      </c>
      <c r="AF163" s="149">
        <v>75</v>
      </c>
      <c r="AG163" s="150" t="s">
        <v>377</v>
      </c>
      <c r="AH163" s="149">
        <v>22</v>
      </c>
      <c r="AI163" s="151">
        <v>1</v>
      </c>
      <c r="AJ163" s="152">
        <v>1925</v>
      </c>
      <c r="AK163" s="152">
        <v>1644</v>
      </c>
      <c r="AL163" s="149">
        <v>0.85399999999999998</v>
      </c>
      <c r="AM163" s="152">
        <v>855</v>
      </c>
      <c r="AN163" s="152">
        <v>600</v>
      </c>
      <c r="AO163" s="152">
        <v>1455</v>
      </c>
      <c r="AP163" s="153">
        <v>0.41199999999999998</v>
      </c>
      <c r="AQ163" s="153">
        <v>0.46300000000000002</v>
      </c>
      <c r="AR163" s="154">
        <v>0.14799999999999999</v>
      </c>
      <c r="AS163" s="154">
        <v>0.11700000000000001</v>
      </c>
      <c r="AT163" s="154">
        <v>8.5999999999999993E-2</v>
      </c>
      <c r="AU163" s="154">
        <v>0.39900000000000002</v>
      </c>
      <c r="AW163" s="5"/>
      <c r="AX163" s="144">
        <f t="shared" si="214"/>
        <v>74.273072060682679</v>
      </c>
      <c r="AY163" s="149">
        <v>75</v>
      </c>
      <c r="AZ163" s="150" t="s">
        <v>378</v>
      </c>
      <c r="BA163" s="149">
        <v>19</v>
      </c>
      <c r="BB163" s="151">
        <v>1</v>
      </c>
      <c r="BC163" s="152">
        <v>1582</v>
      </c>
      <c r="BD163" s="152">
        <v>1175</v>
      </c>
      <c r="BE163" s="149">
        <v>0.74299999999999999</v>
      </c>
      <c r="BF163" s="152">
        <v>673</v>
      </c>
      <c r="BG163" s="152">
        <v>396</v>
      </c>
      <c r="BH163" s="152">
        <v>1069</v>
      </c>
      <c r="BI163" s="151">
        <v>0.37</v>
      </c>
      <c r="BJ163" s="153">
        <v>0.42299999999999999</v>
      </c>
      <c r="BK163" s="154">
        <v>0.20699999999999999</v>
      </c>
      <c r="BL163" s="154">
        <v>0.13400000000000001</v>
      </c>
      <c r="BM163" s="154">
        <v>9.7000000000000003E-2</v>
      </c>
      <c r="BN163" s="154">
        <v>0.35299999999999998</v>
      </c>
      <c r="DU163" s="4"/>
      <c r="DZ163" s="5"/>
      <c r="EA163" s="5"/>
      <c r="EB163" s="5"/>
      <c r="EC163" s="5"/>
      <c r="ED163" s="5"/>
      <c r="EE163" s="5"/>
    </row>
    <row r="164" spans="30:135" ht="13" x14ac:dyDescent="0.15">
      <c r="AD164" s="144">
        <f t="shared" si="212"/>
        <v>75.571428571428569</v>
      </c>
      <c r="AE164" s="144">
        <f t="shared" si="213"/>
        <v>85.444234404536871</v>
      </c>
      <c r="AF164" s="149">
        <v>76</v>
      </c>
      <c r="AG164" s="150" t="s">
        <v>379</v>
      </c>
      <c r="AH164" s="149">
        <v>21</v>
      </c>
      <c r="AI164" s="151">
        <v>1</v>
      </c>
      <c r="AJ164" s="152">
        <v>1587</v>
      </c>
      <c r="AK164" s="152">
        <v>1356</v>
      </c>
      <c r="AL164" s="149">
        <v>0.85399999999999998</v>
      </c>
      <c r="AM164" s="152">
        <v>667</v>
      </c>
      <c r="AN164" s="152">
        <v>501</v>
      </c>
      <c r="AO164" s="152">
        <v>1168</v>
      </c>
      <c r="AP164" s="153">
        <v>0.42899999999999999</v>
      </c>
      <c r="AQ164" s="153">
        <v>0.48299999999999998</v>
      </c>
      <c r="AR164" s="154">
        <v>0.17499999999999999</v>
      </c>
      <c r="AS164" s="154">
        <v>0.106</v>
      </c>
      <c r="AT164" s="154">
        <v>7.6999999999999999E-2</v>
      </c>
      <c r="AU164" s="154">
        <v>0.39900000000000002</v>
      </c>
      <c r="AW164" s="5"/>
      <c r="AX164" s="144">
        <f t="shared" si="214"/>
        <v>74.303405572755423</v>
      </c>
      <c r="AY164" s="149">
        <v>76</v>
      </c>
      <c r="AZ164" s="150" t="s">
        <v>335</v>
      </c>
      <c r="BA164" s="149">
        <v>4</v>
      </c>
      <c r="BB164" s="151">
        <v>1</v>
      </c>
      <c r="BC164" s="152">
        <v>323</v>
      </c>
      <c r="BD164" s="152">
        <v>240</v>
      </c>
      <c r="BE164" s="149">
        <v>0.74299999999999999</v>
      </c>
      <c r="BF164" s="152">
        <v>166</v>
      </c>
      <c r="BG164" s="152">
        <v>97</v>
      </c>
      <c r="BH164" s="152">
        <v>263</v>
      </c>
      <c r="BI164" s="153">
        <v>0.36899999999999999</v>
      </c>
      <c r="BJ164" s="153">
        <v>0.40300000000000002</v>
      </c>
      <c r="BK164" s="154">
        <v>0.127</v>
      </c>
      <c r="BL164" s="155">
        <v>0.08</v>
      </c>
      <c r="BM164" s="154">
        <v>7.3999999999999996E-2</v>
      </c>
      <c r="BN164" s="154">
        <v>0.35899999999999999</v>
      </c>
      <c r="DU164" s="4"/>
      <c r="DZ164" s="5"/>
      <c r="EA164" s="5"/>
      <c r="EB164" s="5"/>
      <c r="EC164" s="5"/>
      <c r="ED164" s="5"/>
      <c r="EE164" s="5"/>
    </row>
    <row r="165" spans="30:135" ht="13" x14ac:dyDescent="0.15">
      <c r="AD165" s="144">
        <f t="shared" si="212"/>
        <v>83.208333333333329</v>
      </c>
      <c r="AE165" s="144">
        <f t="shared" si="213"/>
        <v>85.227841762643962</v>
      </c>
      <c r="AF165" s="149">
        <v>77</v>
      </c>
      <c r="AG165" s="150" t="s">
        <v>380</v>
      </c>
      <c r="AH165" s="149">
        <v>24</v>
      </c>
      <c r="AI165" s="151">
        <v>1</v>
      </c>
      <c r="AJ165" s="152">
        <v>1997</v>
      </c>
      <c r="AK165" s="152">
        <v>1702</v>
      </c>
      <c r="AL165" s="149">
        <v>0.85199999999999998</v>
      </c>
      <c r="AM165" s="152">
        <v>855</v>
      </c>
      <c r="AN165" s="152">
        <v>614</v>
      </c>
      <c r="AO165" s="152">
        <v>1469</v>
      </c>
      <c r="AP165" s="153">
        <v>0.41799999999999998</v>
      </c>
      <c r="AQ165" s="153">
        <v>0.46500000000000002</v>
      </c>
      <c r="AR165" s="154">
        <v>0.16300000000000001</v>
      </c>
      <c r="AS165" s="154">
        <v>0.124</v>
      </c>
      <c r="AT165" s="154">
        <v>9.4E-2</v>
      </c>
      <c r="AU165" s="154">
        <v>0.39900000000000002</v>
      </c>
      <c r="AW165" s="5"/>
      <c r="AX165" s="144">
        <f t="shared" si="214"/>
        <v>74.307692307692307</v>
      </c>
      <c r="AY165" s="149">
        <v>77</v>
      </c>
      <c r="AZ165" s="150" t="s">
        <v>319</v>
      </c>
      <c r="BA165" s="149">
        <v>23</v>
      </c>
      <c r="BB165" s="151">
        <v>1</v>
      </c>
      <c r="BC165" s="152">
        <v>1950</v>
      </c>
      <c r="BD165" s="152">
        <v>1449</v>
      </c>
      <c r="BE165" s="149">
        <v>0.74299999999999999</v>
      </c>
      <c r="BF165" s="152">
        <v>816</v>
      </c>
      <c r="BG165" s="152">
        <v>523</v>
      </c>
      <c r="BH165" s="152">
        <v>1339</v>
      </c>
      <c r="BI165" s="153">
        <v>0.39100000000000001</v>
      </c>
      <c r="BJ165" s="153">
        <v>0.44500000000000001</v>
      </c>
      <c r="BK165" s="154">
        <v>0.22600000000000001</v>
      </c>
      <c r="BL165" s="154">
        <v>0.10100000000000001</v>
      </c>
      <c r="BM165" s="154">
        <v>7.8E-2</v>
      </c>
      <c r="BN165" s="154">
        <v>0.34499999999999997</v>
      </c>
      <c r="DU165" s="4"/>
      <c r="DZ165" s="5"/>
      <c r="EA165" s="5"/>
      <c r="EB165" s="5"/>
      <c r="EC165" s="5"/>
      <c r="ED165" s="5"/>
      <c r="EE165" s="5"/>
    </row>
    <row r="166" spans="30:135" ht="13" x14ac:dyDescent="0.15">
      <c r="AD166" s="144">
        <f t="shared" si="212"/>
        <v>81.045454545454561</v>
      </c>
      <c r="AE166" s="144">
        <f t="shared" si="213"/>
        <v>85.137408861469439</v>
      </c>
      <c r="AF166" s="149">
        <v>78</v>
      </c>
      <c r="AG166" s="150" t="s">
        <v>381</v>
      </c>
      <c r="AH166" s="149">
        <v>22</v>
      </c>
      <c r="AI166" s="151">
        <v>1</v>
      </c>
      <c r="AJ166" s="152">
        <v>1783</v>
      </c>
      <c r="AK166" s="152">
        <v>1518</v>
      </c>
      <c r="AL166" s="149">
        <v>0.85099999999999998</v>
      </c>
      <c r="AM166" s="152">
        <v>730</v>
      </c>
      <c r="AN166" s="152">
        <v>568</v>
      </c>
      <c r="AO166" s="152">
        <v>1298</v>
      </c>
      <c r="AP166" s="153">
        <v>0.438</v>
      </c>
      <c r="AQ166" s="153">
        <v>0.496</v>
      </c>
      <c r="AR166" s="154">
        <v>0.192</v>
      </c>
      <c r="AS166" s="154">
        <v>0.10100000000000001</v>
      </c>
      <c r="AT166" s="154">
        <v>7.5999999999999998E-2</v>
      </c>
      <c r="AU166" s="155">
        <v>0.39</v>
      </c>
      <c r="AW166" s="5"/>
      <c r="AX166" s="144">
        <f t="shared" si="214"/>
        <v>74.381625441696116</v>
      </c>
      <c r="AY166" s="149">
        <v>78</v>
      </c>
      <c r="AZ166" s="150" t="s">
        <v>327</v>
      </c>
      <c r="BA166" s="149">
        <v>21</v>
      </c>
      <c r="BB166" s="151">
        <v>1</v>
      </c>
      <c r="BC166" s="152">
        <v>1698</v>
      </c>
      <c r="BD166" s="152">
        <v>1263</v>
      </c>
      <c r="BE166" s="149">
        <v>0.74399999999999999</v>
      </c>
      <c r="BF166" s="152">
        <v>746</v>
      </c>
      <c r="BG166" s="152">
        <v>460</v>
      </c>
      <c r="BH166" s="152">
        <v>1206</v>
      </c>
      <c r="BI166" s="153">
        <v>0.38100000000000001</v>
      </c>
      <c r="BJ166" s="153">
        <v>0.42299999999999999</v>
      </c>
      <c r="BK166" s="154">
        <v>0.20399999999999999</v>
      </c>
      <c r="BL166" s="154">
        <v>0.10199999999999999</v>
      </c>
      <c r="BM166" s="154">
        <v>7.6999999999999999E-2</v>
      </c>
      <c r="BN166" s="154">
        <v>0.35199999999999998</v>
      </c>
      <c r="DU166" s="4"/>
      <c r="DZ166" s="5"/>
      <c r="EA166" s="5"/>
      <c r="EB166" s="5"/>
      <c r="EC166" s="5"/>
      <c r="ED166" s="5"/>
      <c r="EE166" s="5"/>
    </row>
    <row r="167" spans="30:135" ht="13" x14ac:dyDescent="0.15">
      <c r="AD167" s="144">
        <f t="shared" si="212"/>
        <v>82.368421052631575</v>
      </c>
      <c r="AE167" s="144">
        <f t="shared" si="213"/>
        <v>85.047923322683701</v>
      </c>
      <c r="AF167" s="149">
        <v>79</v>
      </c>
      <c r="AG167" s="150" t="s">
        <v>382</v>
      </c>
      <c r="AH167" s="149">
        <v>19</v>
      </c>
      <c r="AI167" s="151">
        <v>1</v>
      </c>
      <c r="AJ167" s="152">
        <v>1565</v>
      </c>
      <c r="AK167" s="152">
        <v>1331</v>
      </c>
      <c r="AL167" s="149">
        <v>0.85</v>
      </c>
      <c r="AM167" s="152">
        <v>625</v>
      </c>
      <c r="AN167" s="152">
        <v>506</v>
      </c>
      <c r="AO167" s="152">
        <v>1131</v>
      </c>
      <c r="AP167" s="153">
        <v>0.44700000000000001</v>
      </c>
      <c r="AQ167" s="153">
        <v>0.49299999999999999</v>
      </c>
      <c r="AR167" s="155">
        <v>0.19</v>
      </c>
      <c r="AS167" s="154">
        <v>0.104</v>
      </c>
      <c r="AT167" s="154">
        <v>7.8E-2</v>
      </c>
      <c r="AU167" s="154">
        <v>0.40300000000000002</v>
      </c>
      <c r="AW167" s="5"/>
      <c r="AX167" s="144">
        <f t="shared" si="214"/>
        <v>74.37759336099586</v>
      </c>
      <c r="AY167" s="149">
        <v>79</v>
      </c>
      <c r="AZ167" s="150" t="s">
        <v>383</v>
      </c>
      <c r="BA167" s="149">
        <v>23</v>
      </c>
      <c r="BB167" s="151">
        <v>1</v>
      </c>
      <c r="BC167" s="152">
        <v>1928</v>
      </c>
      <c r="BD167" s="152">
        <v>1434</v>
      </c>
      <c r="BE167" s="149">
        <v>0.74399999999999999</v>
      </c>
      <c r="BF167" s="152">
        <v>893</v>
      </c>
      <c r="BG167" s="152">
        <v>527</v>
      </c>
      <c r="BH167" s="152">
        <v>1420</v>
      </c>
      <c r="BI167" s="153">
        <v>0.371</v>
      </c>
      <c r="BJ167" s="153">
        <v>0.41399999999999998</v>
      </c>
      <c r="BK167" s="154">
        <v>0.18099999999999999</v>
      </c>
      <c r="BL167" s="154">
        <v>0.105</v>
      </c>
      <c r="BM167" s="154">
        <v>8.6999999999999994E-2</v>
      </c>
      <c r="BN167" s="154">
        <v>0.34799999999999998</v>
      </c>
      <c r="DU167" s="4"/>
      <c r="DZ167" s="5"/>
      <c r="EA167" s="5"/>
      <c r="EB167" s="5"/>
      <c r="EC167" s="5"/>
      <c r="ED167" s="5"/>
      <c r="EE167" s="5"/>
    </row>
    <row r="168" spans="30:135" ht="13" x14ac:dyDescent="0.15">
      <c r="AD168" s="144">
        <f t="shared" si="212"/>
        <v>91.086956521739125</v>
      </c>
      <c r="AE168" s="144">
        <f t="shared" si="213"/>
        <v>85.011933174224339</v>
      </c>
      <c r="AF168" s="149">
        <v>80</v>
      </c>
      <c r="AG168" s="150" t="s">
        <v>287</v>
      </c>
      <c r="AH168" s="149">
        <v>23</v>
      </c>
      <c r="AI168" s="151">
        <v>1</v>
      </c>
      <c r="AJ168" s="152">
        <v>2095</v>
      </c>
      <c r="AK168" s="152">
        <v>1781</v>
      </c>
      <c r="AL168" s="149">
        <v>0.85</v>
      </c>
      <c r="AM168" s="152">
        <v>875</v>
      </c>
      <c r="AN168" s="152">
        <v>674</v>
      </c>
      <c r="AO168" s="152">
        <v>1549</v>
      </c>
      <c r="AP168" s="153">
        <v>0.435</v>
      </c>
      <c r="AQ168" s="153">
        <v>0.46700000000000003</v>
      </c>
      <c r="AR168" s="155">
        <v>0.15</v>
      </c>
      <c r="AS168" s="154">
        <v>0.13100000000000001</v>
      </c>
      <c r="AT168" s="154">
        <v>0.108</v>
      </c>
      <c r="AU168" s="154">
        <v>0.41599999999999998</v>
      </c>
      <c r="AW168" s="5"/>
      <c r="AX168" s="144">
        <f t="shared" si="214"/>
        <v>74.411764705882348</v>
      </c>
      <c r="AY168" s="149">
        <v>80</v>
      </c>
      <c r="AZ168" s="150" t="s">
        <v>384</v>
      </c>
      <c r="BA168" s="149">
        <v>23</v>
      </c>
      <c r="BB168" s="151">
        <v>1</v>
      </c>
      <c r="BC168" s="152">
        <v>1700</v>
      </c>
      <c r="BD168" s="152">
        <v>1265</v>
      </c>
      <c r="BE168" s="149">
        <v>0.74399999999999999</v>
      </c>
      <c r="BF168" s="152">
        <v>704</v>
      </c>
      <c r="BG168" s="152">
        <v>459</v>
      </c>
      <c r="BH168" s="152">
        <v>1163</v>
      </c>
      <c r="BI168" s="153">
        <v>0.39500000000000002</v>
      </c>
      <c r="BJ168" s="153">
        <v>0.438</v>
      </c>
      <c r="BK168" s="154">
        <v>0.218</v>
      </c>
      <c r="BL168" s="154">
        <v>0.115</v>
      </c>
      <c r="BM168" s="154">
        <v>9.7000000000000003E-2</v>
      </c>
      <c r="BN168" s="154">
        <v>0.35799999999999998</v>
      </c>
      <c r="DU168" s="4"/>
      <c r="DZ168" s="5"/>
      <c r="EA168" s="5"/>
      <c r="EB168" s="5"/>
      <c r="EC168" s="5"/>
      <c r="ED168" s="5"/>
      <c r="EE168" s="5"/>
    </row>
    <row r="169" spans="30:135" ht="13" x14ac:dyDescent="0.15">
      <c r="AD169" s="144">
        <f t="shared" si="212"/>
        <v>85.434782608695642</v>
      </c>
      <c r="AE169" s="144">
        <f t="shared" si="213"/>
        <v>84.936386768447832</v>
      </c>
      <c r="AF169" s="149">
        <v>81</v>
      </c>
      <c r="AG169" s="150" t="s">
        <v>385</v>
      </c>
      <c r="AH169" s="149">
        <v>23</v>
      </c>
      <c r="AI169" s="151">
        <v>1</v>
      </c>
      <c r="AJ169" s="152">
        <v>1965</v>
      </c>
      <c r="AK169" s="152">
        <v>1669</v>
      </c>
      <c r="AL169" s="149">
        <v>0.84899999999999998</v>
      </c>
      <c r="AM169" s="152">
        <v>782</v>
      </c>
      <c r="AN169" s="152">
        <v>575</v>
      </c>
      <c r="AO169" s="152">
        <v>1357</v>
      </c>
      <c r="AP169" s="153">
        <v>0.42399999999999999</v>
      </c>
      <c r="AQ169" s="153">
        <v>0.501</v>
      </c>
      <c r="AR169" s="155">
        <v>0.21</v>
      </c>
      <c r="AS169" s="154">
        <v>0.11899999999999999</v>
      </c>
      <c r="AT169" s="154">
        <v>8.1000000000000003E-2</v>
      </c>
      <c r="AU169" s="154">
        <v>0.38500000000000001</v>
      </c>
      <c r="AW169" s="5"/>
      <c r="AX169" s="144">
        <f t="shared" si="214"/>
        <v>74.501573976914997</v>
      </c>
      <c r="AY169" s="149">
        <v>81</v>
      </c>
      <c r="AZ169" s="150" t="s">
        <v>386</v>
      </c>
      <c r="BA169" s="149">
        <v>12</v>
      </c>
      <c r="BB169" s="151">
        <v>1</v>
      </c>
      <c r="BC169" s="152">
        <v>953</v>
      </c>
      <c r="BD169" s="152">
        <v>710</v>
      </c>
      <c r="BE169" s="149">
        <v>0.745</v>
      </c>
      <c r="BF169" s="152">
        <v>446</v>
      </c>
      <c r="BG169" s="152">
        <v>256</v>
      </c>
      <c r="BH169" s="152">
        <v>702</v>
      </c>
      <c r="BI169" s="153">
        <v>0.36499999999999999</v>
      </c>
      <c r="BJ169" s="151">
        <v>0.42</v>
      </c>
      <c r="BK169" s="154">
        <v>0.186</v>
      </c>
      <c r="BL169" s="154">
        <v>9.9000000000000005E-2</v>
      </c>
      <c r="BM169" s="154">
        <v>7.2999999999999995E-2</v>
      </c>
      <c r="BN169" s="154">
        <v>0.33600000000000002</v>
      </c>
      <c r="DU169" s="4"/>
      <c r="DZ169" s="5"/>
      <c r="EA169" s="5"/>
      <c r="EB169" s="5"/>
      <c r="EC169" s="5"/>
      <c r="ED169" s="5"/>
      <c r="EE169" s="5"/>
    </row>
    <row r="170" spans="30:135" ht="13" x14ac:dyDescent="0.15">
      <c r="AD170" s="144">
        <f t="shared" si="212"/>
        <v>74.857142857142861</v>
      </c>
      <c r="AE170" s="144">
        <f t="shared" si="213"/>
        <v>84.860050890585242</v>
      </c>
      <c r="AF170" s="149">
        <v>82</v>
      </c>
      <c r="AG170" s="150" t="s">
        <v>387</v>
      </c>
      <c r="AH170" s="149">
        <v>21</v>
      </c>
      <c r="AI170" s="151">
        <v>1</v>
      </c>
      <c r="AJ170" s="152">
        <v>1572</v>
      </c>
      <c r="AK170" s="152">
        <v>1334</v>
      </c>
      <c r="AL170" s="149">
        <v>0.84899999999999998</v>
      </c>
      <c r="AM170" s="152">
        <v>685</v>
      </c>
      <c r="AN170" s="152">
        <v>488</v>
      </c>
      <c r="AO170" s="152">
        <v>1173</v>
      </c>
      <c r="AP170" s="153">
        <v>0.41599999999999998</v>
      </c>
      <c r="AQ170" s="153">
        <v>0.47499999999999998</v>
      </c>
      <c r="AR170" s="154">
        <v>0.16700000000000001</v>
      </c>
      <c r="AS170" s="155">
        <v>0.1</v>
      </c>
      <c r="AT170" s="154">
        <v>7.3999999999999996E-2</v>
      </c>
      <c r="AU170" s="155">
        <v>0.39</v>
      </c>
      <c r="AW170" s="5"/>
      <c r="AX170" s="144">
        <f t="shared" si="214"/>
        <v>74.473180076628353</v>
      </c>
      <c r="AY170" s="149">
        <v>82</v>
      </c>
      <c r="AZ170" s="150" t="s">
        <v>260</v>
      </c>
      <c r="BA170" s="149">
        <v>25</v>
      </c>
      <c r="BB170" s="151">
        <v>1</v>
      </c>
      <c r="BC170" s="152">
        <v>2088</v>
      </c>
      <c r="BD170" s="152">
        <v>1555</v>
      </c>
      <c r="BE170" s="149">
        <v>0.745</v>
      </c>
      <c r="BF170" s="152">
        <v>993</v>
      </c>
      <c r="BG170" s="152">
        <v>570</v>
      </c>
      <c r="BH170" s="152">
        <v>1563</v>
      </c>
      <c r="BI170" s="153">
        <v>0.36499999999999999</v>
      </c>
      <c r="BJ170" s="153">
        <v>0.39700000000000002</v>
      </c>
      <c r="BK170" s="154">
        <v>0.156</v>
      </c>
      <c r="BL170" s="154">
        <v>0.11799999999999999</v>
      </c>
      <c r="BM170" s="154">
        <v>9.2999999999999999E-2</v>
      </c>
      <c r="BN170" s="154">
        <v>0.35699999999999998</v>
      </c>
      <c r="DU170" s="4"/>
      <c r="DZ170" s="5"/>
      <c r="EA170" s="5"/>
      <c r="EB170" s="5"/>
      <c r="EC170" s="5"/>
      <c r="ED170" s="5"/>
      <c r="EE170" s="5"/>
    </row>
    <row r="171" spans="30:135" ht="13" x14ac:dyDescent="0.15">
      <c r="AD171" s="144">
        <f t="shared" si="212"/>
        <v>88.909090909090907</v>
      </c>
      <c r="AE171" s="144">
        <f t="shared" si="213"/>
        <v>84.509202453987726</v>
      </c>
      <c r="AF171" s="149">
        <v>83</v>
      </c>
      <c r="AG171" s="150" t="s">
        <v>365</v>
      </c>
      <c r="AH171" s="149">
        <v>22</v>
      </c>
      <c r="AI171" s="151">
        <v>1</v>
      </c>
      <c r="AJ171" s="152">
        <v>1956</v>
      </c>
      <c r="AK171" s="152">
        <v>1653</v>
      </c>
      <c r="AL171" s="149">
        <v>0.84499999999999997</v>
      </c>
      <c r="AM171" s="152">
        <v>827</v>
      </c>
      <c r="AN171" s="152">
        <v>634</v>
      </c>
      <c r="AO171" s="152">
        <v>1461</v>
      </c>
      <c r="AP171" s="153">
        <v>0.434</v>
      </c>
      <c r="AQ171" s="153">
        <v>0.48199999999999998</v>
      </c>
      <c r="AR171" s="154">
        <v>0.16900000000000001</v>
      </c>
      <c r="AS171" s="154">
        <v>0.104</v>
      </c>
      <c r="AT171" s="154">
        <v>8.2000000000000003E-2</v>
      </c>
      <c r="AU171" s="154">
        <v>0.39800000000000002</v>
      </c>
      <c r="AW171" s="5"/>
      <c r="AX171" s="144">
        <f t="shared" si="214"/>
        <v>74.574347332576622</v>
      </c>
      <c r="AY171" s="149">
        <v>83</v>
      </c>
      <c r="AZ171" s="150" t="s">
        <v>277</v>
      </c>
      <c r="BA171" s="149">
        <v>22</v>
      </c>
      <c r="BB171" s="151">
        <v>1</v>
      </c>
      <c r="BC171" s="152">
        <v>1762</v>
      </c>
      <c r="BD171" s="152">
        <v>1314</v>
      </c>
      <c r="BE171" s="149">
        <v>0.746</v>
      </c>
      <c r="BF171" s="152">
        <v>794</v>
      </c>
      <c r="BG171" s="152">
        <v>462</v>
      </c>
      <c r="BH171" s="152">
        <v>1256</v>
      </c>
      <c r="BI171" s="153">
        <v>0.36799999999999999</v>
      </c>
      <c r="BJ171" s="153">
        <v>0.42399999999999999</v>
      </c>
      <c r="BK171" s="154">
        <v>0.19600000000000001</v>
      </c>
      <c r="BL171" s="154">
        <v>0.108</v>
      </c>
      <c r="BM171" s="154">
        <v>9.4E-2</v>
      </c>
      <c r="BN171" s="154">
        <v>0.34399999999999997</v>
      </c>
      <c r="DU171" s="4"/>
      <c r="DZ171" s="5"/>
      <c r="EA171" s="5"/>
      <c r="EB171" s="5"/>
      <c r="EC171" s="5"/>
      <c r="ED171" s="5"/>
      <c r="EE171" s="5"/>
    </row>
    <row r="172" spans="30:135" ht="13" x14ac:dyDescent="0.15">
      <c r="AD172" s="144">
        <f t="shared" si="212"/>
        <v>83.52000000000001</v>
      </c>
      <c r="AE172" s="144">
        <f t="shared" si="213"/>
        <v>84.530651340996172</v>
      </c>
      <c r="AF172" s="149">
        <v>84</v>
      </c>
      <c r="AG172" s="150" t="s">
        <v>388</v>
      </c>
      <c r="AH172" s="149">
        <v>25</v>
      </c>
      <c r="AI172" s="151">
        <v>1</v>
      </c>
      <c r="AJ172" s="152">
        <v>2088</v>
      </c>
      <c r="AK172" s="152">
        <v>1765</v>
      </c>
      <c r="AL172" s="149">
        <v>0.84499999999999997</v>
      </c>
      <c r="AM172" s="152">
        <v>866</v>
      </c>
      <c r="AN172" s="152">
        <v>615</v>
      </c>
      <c r="AO172" s="152">
        <v>1481</v>
      </c>
      <c r="AP172" s="153">
        <v>0.41499999999999998</v>
      </c>
      <c r="AQ172" s="153">
        <v>0.46400000000000002</v>
      </c>
      <c r="AR172" s="155">
        <v>0.18</v>
      </c>
      <c r="AS172" s="154">
        <v>0.13400000000000001</v>
      </c>
      <c r="AT172" s="154">
        <v>0.109</v>
      </c>
      <c r="AU172" s="154">
        <v>0.39500000000000002</v>
      </c>
      <c r="AW172" s="5"/>
      <c r="AX172" s="144">
        <f t="shared" si="214"/>
        <v>74.647887323943664</v>
      </c>
      <c r="AY172" s="149">
        <v>84</v>
      </c>
      <c r="AZ172" s="150" t="s">
        <v>389</v>
      </c>
      <c r="BA172" s="149">
        <v>21</v>
      </c>
      <c r="BB172" s="151">
        <v>1</v>
      </c>
      <c r="BC172" s="152">
        <v>1704</v>
      </c>
      <c r="BD172" s="152">
        <v>1272</v>
      </c>
      <c r="BE172" s="149">
        <v>0.746</v>
      </c>
      <c r="BF172" s="152">
        <v>822</v>
      </c>
      <c r="BG172" s="152">
        <v>461</v>
      </c>
      <c r="BH172" s="152">
        <v>1283</v>
      </c>
      <c r="BI172" s="153">
        <v>0.35899999999999999</v>
      </c>
      <c r="BJ172" s="153">
        <v>0.41299999999999998</v>
      </c>
      <c r="BK172" s="154">
        <v>0.161</v>
      </c>
      <c r="BL172" s="154">
        <v>0.10299999999999999</v>
      </c>
      <c r="BM172" s="154">
        <v>8.7999999999999995E-2</v>
      </c>
      <c r="BN172" s="154">
        <v>0.34599999999999997</v>
      </c>
      <c r="DU172" s="4"/>
      <c r="DZ172" s="5"/>
      <c r="EA172" s="5"/>
      <c r="EB172" s="5"/>
      <c r="EC172" s="5"/>
      <c r="ED172" s="5"/>
      <c r="EE172" s="5"/>
    </row>
    <row r="173" spans="30:135" ht="13" x14ac:dyDescent="0.15">
      <c r="AD173" s="144">
        <f t="shared" si="212"/>
        <v>85.3125</v>
      </c>
      <c r="AE173" s="144">
        <f t="shared" si="213"/>
        <v>84.395604395604394</v>
      </c>
      <c r="AF173" s="149">
        <v>85</v>
      </c>
      <c r="AG173" s="150" t="s">
        <v>299</v>
      </c>
      <c r="AH173" s="149">
        <v>16</v>
      </c>
      <c r="AI173" s="151">
        <v>1</v>
      </c>
      <c r="AJ173" s="152">
        <v>1365</v>
      </c>
      <c r="AK173" s="152">
        <v>1152</v>
      </c>
      <c r="AL173" s="149">
        <v>0.84399999999999997</v>
      </c>
      <c r="AM173" s="152">
        <v>533</v>
      </c>
      <c r="AN173" s="152">
        <v>402</v>
      </c>
      <c r="AO173" s="152">
        <v>935</v>
      </c>
      <c r="AP173" s="151">
        <v>0.43</v>
      </c>
      <c r="AQ173" s="153">
        <v>0.48299999999999998</v>
      </c>
      <c r="AR173" s="154">
        <v>0.191</v>
      </c>
      <c r="AS173" s="154">
        <v>0.14799999999999999</v>
      </c>
      <c r="AT173" s="154">
        <v>0.109</v>
      </c>
      <c r="AU173" s="154">
        <v>0.40100000000000002</v>
      </c>
      <c r="AW173" s="5"/>
      <c r="AX173" s="144">
        <f t="shared" si="214"/>
        <v>74.585308056872037</v>
      </c>
      <c r="AY173" s="149">
        <v>85</v>
      </c>
      <c r="AZ173" s="150" t="s">
        <v>390</v>
      </c>
      <c r="BA173" s="149">
        <v>22</v>
      </c>
      <c r="BB173" s="151">
        <v>1</v>
      </c>
      <c r="BC173" s="152">
        <v>1688</v>
      </c>
      <c r="BD173" s="152">
        <v>1259</v>
      </c>
      <c r="BE173" s="149">
        <v>0.746</v>
      </c>
      <c r="BF173" s="152">
        <v>735</v>
      </c>
      <c r="BG173" s="152">
        <v>451</v>
      </c>
      <c r="BH173" s="152">
        <v>1186</v>
      </c>
      <c r="BI173" s="151">
        <v>0.38</v>
      </c>
      <c r="BJ173" s="153">
        <v>0.432</v>
      </c>
      <c r="BK173" s="155">
        <v>0.21</v>
      </c>
      <c r="BL173" s="154">
        <v>0.104</v>
      </c>
      <c r="BM173" s="154">
        <v>8.4000000000000005E-2</v>
      </c>
      <c r="BN173" s="154">
        <v>0.34899999999999998</v>
      </c>
      <c r="DU173" s="4"/>
      <c r="DZ173" s="5"/>
      <c r="EA173" s="5"/>
      <c r="EB173" s="5"/>
      <c r="EC173" s="5"/>
      <c r="ED173" s="5"/>
      <c r="EE173" s="5"/>
    </row>
    <row r="174" spans="30:135" ht="13" x14ac:dyDescent="0.15">
      <c r="AD174" s="144">
        <f t="shared" si="212"/>
        <v>83.863636363636374</v>
      </c>
      <c r="AE174" s="144">
        <f t="shared" si="213"/>
        <v>84.390243902439025</v>
      </c>
      <c r="AF174" s="149">
        <v>86</v>
      </c>
      <c r="AG174" s="150" t="s">
        <v>390</v>
      </c>
      <c r="AH174" s="149">
        <v>22</v>
      </c>
      <c r="AI174" s="151">
        <v>1</v>
      </c>
      <c r="AJ174" s="152">
        <v>1845</v>
      </c>
      <c r="AK174" s="152">
        <v>1557</v>
      </c>
      <c r="AL174" s="149">
        <v>0.84399999999999997</v>
      </c>
      <c r="AM174" s="152">
        <v>815</v>
      </c>
      <c r="AN174" s="152">
        <v>587</v>
      </c>
      <c r="AO174" s="152">
        <v>1402</v>
      </c>
      <c r="AP174" s="153">
        <v>0.41899999999999998</v>
      </c>
      <c r="AQ174" s="153">
        <v>0.46300000000000002</v>
      </c>
      <c r="AR174" s="155">
        <v>0.15</v>
      </c>
      <c r="AS174" s="154">
        <v>0.106</v>
      </c>
      <c r="AT174" s="154">
        <v>8.3000000000000004E-2</v>
      </c>
      <c r="AU174" s="154">
        <v>0.39900000000000002</v>
      </c>
      <c r="AW174" s="5"/>
      <c r="AX174" s="144">
        <f t="shared" si="214"/>
        <v>74.645390070921991</v>
      </c>
      <c r="AY174" s="149">
        <v>86</v>
      </c>
      <c r="AZ174" s="150" t="s">
        <v>391</v>
      </c>
      <c r="BA174" s="149">
        <v>22</v>
      </c>
      <c r="BB174" s="151">
        <v>1</v>
      </c>
      <c r="BC174" s="152">
        <v>1692</v>
      </c>
      <c r="BD174" s="152">
        <v>1263</v>
      </c>
      <c r="BE174" s="149">
        <v>0.746</v>
      </c>
      <c r="BF174" s="152">
        <v>756</v>
      </c>
      <c r="BG174" s="152">
        <v>479</v>
      </c>
      <c r="BH174" s="152">
        <v>1235</v>
      </c>
      <c r="BI174" s="153">
        <v>0.38800000000000001</v>
      </c>
      <c r="BJ174" s="153">
        <v>0.43099999999999999</v>
      </c>
      <c r="BK174" s="154">
        <v>0.191</v>
      </c>
      <c r="BL174" s="154">
        <v>9.2999999999999999E-2</v>
      </c>
      <c r="BM174" s="154">
        <v>6.7000000000000004E-2</v>
      </c>
      <c r="BN174" s="154">
        <v>0.35599999999999998</v>
      </c>
      <c r="DU174" s="4"/>
      <c r="DZ174" s="5"/>
      <c r="EA174" s="5"/>
      <c r="EB174" s="5"/>
      <c r="EC174" s="5"/>
      <c r="ED174" s="5"/>
      <c r="EE174" s="5"/>
    </row>
    <row r="175" spans="30:135" ht="13" x14ac:dyDescent="0.15">
      <c r="AD175" s="144">
        <f t="shared" si="212"/>
        <v>83.458333333333329</v>
      </c>
      <c r="AE175" s="144">
        <f t="shared" si="213"/>
        <v>84.373439840239641</v>
      </c>
      <c r="AF175" s="149">
        <v>87</v>
      </c>
      <c r="AG175" s="150" t="s">
        <v>330</v>
      </c>
      <c r="AH175" s="149">
        <v>24</v>
      </c>
      <c r="AI175" s="151">
        <v>1</v>
      </c>
      <c r="AJ175" s="152">
        <v>2003</v>
      </c>
      <c r="AK175" s="152">
        <v>1690</v>
      </c>
      <c r="AL175" s="149">
        <v>0.84399999999999997</v>
      </c>
      <c r="AM175" s="152">
        <v>885</v>
      </c>
      <c r="AN175" s="152">
        <v>657</v>
      </c>
      <c r="AO175" s="152">
        <v>1542</v>
      </c>
      <c r="AP175" s="153">
        <v>0.42599999999999999</v>
      </c>
      <c r="AQ175" s="153">
        <v>0.47099999999999997</v>
      </c>
      <c r="AR175" s="154">
        <v>0.155</v>
      </c>
      <c r="AS175" s="154">
        <v>9.8000000000000004E-2</v>
      </c>
      <c r="AT175" s="154">
        <v>8.1000000000000003E-2</v>
      </c>
      <c r="AU175" s="154">
        <v>0.39500000000000002</v>
      </c>
      <c r="AW175" s="5"/>
      <c r="AX175" s="144">
        <f t="shared" si="214"/>
        <v>74.666092201637227</v>
      </c>
      <c r="AY175" s="149">
        <v>87</v>
      </c>
      <c r="AZ175" s="150" t="s">
        <v>392</v>
      </c>
      <c r="BA175" s="149">
        <v>24</v>
      </c>
      <c r="BB175" s="151">
        <v>1</v>
      </c>
      <c r="BC175" s="152">
        <v>2321</v>
      </c>
      <c r="BD175" s="152">
        <v>1733</v>
      </c>
      <c r="BE175" s="149">
        <v>0.747</v>
      </c>
      <c r="BF175" s="152">
        <v>1016</v>
      </c>
      <c r="BG175" s="152">
        <v>628</v>
      </c>
      <c r="BH175" s="152">
        <v>1644</v>
      </c>
      <c r="BI175" s="153">
        <v>0.38200000000000001</v>
      </c>
      <c r="BJ175" s="153">
        <v>0.432</v>
      </c>
      <c r="BK175" s="154">
        <v>0.19900000000000001</v>
      </c>
      <c r="BL175" s="155">
        <v>0.11</v>
      </c>
      <c r="BM175" s="154">
        <v>7.6999999999999999E-2</v>
      </c>
      <c r="BN175" s="154">
        <v>0.34899999999999998</v>
      </c>
      <c r="DU175" s="4"/>
      <c r="DZ175" s="5"/>
      <c r="EA175" s="5"/>
      <c r="EB175" s="5"/>
      <c r="EC175" s="5"/>
      <c r="ED175" s="5"/>
      <c r="EE175" s="5"/>
    </row>
    <row r="176" spans="30:135" ht="13" x14ac:dyDescent="0.15">
      <c r="AD176" s="144">
        <f t="shared" si="212"/>
        <v>87.91304347826086</v>
      </c>
      <c r="AE176" s="144">
        <f t="shared" si="213"/>
        <v>84.272997032640944</v>
      </c>
      <c r="AF176" s="149">
        <v>88</v>
      </c>
      <c r="AG176" s="150" t="s">
        <v>393</v>
      </c>
      <c r="AH176" s="149">
        <v>23</v>
      </c>
      <c r="AI176" s="151">
        <v>1</v>
      </c>
      <c r="AJ176" s="152">
        <v>2022</v>
      </c>
      <c r="AK176" s="152">
        <v>1704</v>
      </c>
      <c r="AL176" s="149">
        <v>0.84299999999999997</v>
      </c>
      <c r="AM176" s="152">
        <v>849</v>
      </c>
      <c r="AN176" s="152">
        <v>616</v>
      </c>
      <c r="AO176" s="152">
        <v>1465</v>
      </c>
      <c r="AP176" s="151">
        <v>0.42</v>
      </c>
      <c r="AQ176" s="153">
        <v>0.48799999999999999</v>
      </c>
      <c r="AR176" s="154">
        <v>0.187</v>
      </c>
      <c r="AS176" s="154">
        <v>0.11600000000000001</v>
      </c>
      <c r="AT176" s="154">
        <v>9.7000000000000003E-2</v>
      </c>
      <c r="AU176" s="154">
        <v>0.38300000000000001</v>
      </c>
      <c r="AW176" s="5"/>
      <c r="AX176" s="144">
        <f t="shared" si="214"/>
        <v>74.677187948350081</v>
      </c>
      <c r="AY176" s="149">
        <v>88</v>
      </c>
      <c r="AZ176" s="150" t="s">
        <v>394</v>
      </c>
      <c r="BA176" s="149">
        <v>17</v>
      </c>
      <c r="BB176" s="151">
        <v>1</v>
      </c>
      <c r="BC176" s="152">
        <v>1394</v>
      </c>
      <c r="BD176" s="152">
        <v>1041</v>
      </c>
      <c r="BE176" s="149">
        <v>0.747</v>
      </c>
      <c r="BF176" s="152">
        <v>601</v>
      </c>
      <c r="BG176" s="152">
        <v>379</v>
      </c>
      <c r="BH176" s="152">
        <v>980</v>
      </c>
      <c r="BI176" s="153">
        <v>0.38700000000000001</v>
      </c>
      <c r="BJ176" s="153">
        <v>0.438</v>
      </c>
      <c r="BK176" s="154">
        <v>0.217</v>
      </c>
      <c r="BL176" s="154">
        <v>9.6000000000000002E-2</v>
      </c>
      <c r="BM176" s="154">
        <v>7.2999999999999995E-2</v>
      </c>
      <c r="BN176" s="154">
        <v>0.34799999999999998</v>
      </c>
      <c r="DU176" s="4"/>
      <c r="DZ176" s="5"/>
      <c r="EA176" s="5"/>
      <c r="EB176" s="5"/>
      <c r="EC176" s="5"/>
      <c r="ED176" s="5"/>
      <c r="EE176" s="5"/>
    </row>
    <row r="177" spans="30:135" ht="13" x14ac:dyDescent="0.15">
      <c r="AD177" s="144">
        <f t="shared" si="212"/>
        <v>93.952380952380963</v>
      </c>
      <c r="AE177" s="144">
        <f t="shared" si="213"/>
        <v>84.3385707045109</v>
      </c>
      <c r="AF177" s="149">
        <v>89</v>
      </c>
      <c r="AG177" s="150" t="s">
        <v>395</v>
      </c>
      <c r="AH177" s="149">
        <v>21</v>
      </c>
      <c r="AI177" s="151">
        <v>1</v>
      </c>
      <c r="AJ177" s="152">
        <v>1973</v>
      </c>
      <c r="AK177" s="152">
        <v>1664</v>
      </c>
      <c r="AL177" s="149">
        <v>0.84299999999999997</v>
      </c>
      <c r="AM177" s="152">
        <v>819</v>
      </c>
      <c r="AN177" s="152">
        <v>620</v>
      </c>
      <c r="AO177" s="152">
        <v>1439</v>
      </c>
      <c r="AP177" s="153">
        <v>0.43099999999999999</v>
      </c>
      <c r="AQ177" s="153">
        <v>0.47799999999999998</v>
      </c>
      <c r="AR177" s="154">
        <v>0.17299999999999999</v>
      </c>
      <c r="AS177" s="155">
        <v>0.12</v>
      </c>
      <c r="AT177" s="154">
        <v>9.0999999999999998E-2</v>
      </c>
      <c r="AU177" s="154">
        <v>0.39800000000000002</v>
      </c>
      <c r="AW177" s="5"/>
      <c r="AX177" s="144">
        <f t="shared" si="214"/>
        <v>74.838330393885954</v>
      </c>
      <c r="AY177" s="149">
        <v>89</v>
      </c>
      <c r="AZ177" s="150" t="s">
        <v>396</v>
      </c>
      <c r="BA177" s="149">
        <v>21</v>
      </c>
      <c r="BB177" s="151">
        <v>1</v>
      </c>
      <c r="BC177" s="152">
        <v>1701</v>
      </c>
      <c r="BD177" s="152">
        <v>1273</v>
      </c>
      <c r="BE177" s="149">
        <v>0.748</v>
      </c>
      <c r="BF177" s="152">
        <v>804</v>
      </c>
      <c r="BG177" s="152">
        <v>474</v>
      </c>
      <c r="BH177" s="152">
        <v>1278</v>
      </c>
      <c r="BI177" s="153">
        <v>0.371</v>
      </c>
      <c r="BJ177" s="153">
        <v>0.41599999999999998</v>
      </c>
      <c r="BK177" s="155">
        <v>0.17</v>
      </c>
      <c r="BL177" s="154">
        <v>9.8000000000000004E-2</v>
      </c>
      <c r="BM177" s="154">
        <v>7.6999999999999999E-2</v>
      </c>
      <c r="BN177" s="154">
        <v>0.34899999999999998</v>
      </c>
      <c r="DU177" s="4"/>
      <c r="DZ177" s="5"/>
      <c r="EA177" s="5"/>
      <c r="EB177" s="5"/>
      <c r="EC177" s="5"/>
      <c r="ED177" s="5"/>
      <c r="EE177" s="5"/>
    </row>
    <row r="178" spans="30:135" ht="13" x14ac:dyDescent="0.15">
      <c r="AD178" s="144">
        <f t="shared" si="212"/>
        <v>76</v>
      </c>
      <c r="AE178" s="144">
        <f t="shared" si="213"/>
        <v>83.771929824561411</v>
      </c>
      <c r="AF178" s="149">
        <v>90</v>
      </c>
      <c r="AG178" s="150" t="s">
        <v>397</v>
      </c>
      <c r="AH178" s="149">
        <v>9</v>
      </c>
      <c r="AI178" s="151">
        <v>1</v>
      </c>
      <c r="AJ178" s="152">
        <v>684</v>
      </c>
      <c r="AK178" s="152">
        <v>573</v>
      </c>
      <c r="AL178" s="149">
        <v>0.83799999999999997</v>
      </c>
      <c r="AM178" s="152">
        <v>259</v>
      </c>
      <c r="AN178" s="152">
        <v>210</v>
      </c>
      <c r="AO178" s="152">
        <v>469</v>
      </c>
      <c r="AP178" s="153">
        <v>0.44800000000000001</v>
      </c>
      <c r="AQ178" s="153">
        <v>0.48899999999999999</v>
      </c>
      <c r="AR178" s="154">
        <v>0.21099999999999999</v>
      </c>
      <c r="AS178" s="154">
        <v>0.13600000000000001</v>
      </c>
      <c r="AT178" s="154">
        <v>0.105</v>
      </c>
      <c r="AU178" s="154">
        <v>0.39200000000000002</v>
      </c>
      <c r="AW178" s="5"/>
      <c r="AX178" s="144">
        <f t="shared" si="214"/>
        <v>74.843126069594973</v>
      </c>
      <c r="AY178" s="149">
        <v>90</v>
      </c>
      <c r="AZ178" s="150" t="s">
        <v>398</v>
      </c>
      <c r="BA178" s="149">
        <v>22</v>
      </c>
      <c r="BB178" s="151">
        <v>1</v>
      </c>
      <c r="BC178" s="152">
        <v>1753</v>
      </c>
      <c r="BD178" s="152">
        <v>1312</v>
      </c>
      <c r="BE178" s="149">
        <v>0.748</v>
      </c>
      <c r="BF178" s="152">
        <v>756</v>
      </c>
      <c r="BG178" s="152">
        <v>489</v>
      </c>
      <c r="BH178" s="152">
        <v>1245</v>
      </c>
      <c r="BI178" s="153">
        <v>0.39300000000000002</v>
      </c>
      <c r="BJ178" s="153">
        <v>0.44600000000000001</v>
      </c>
      <c r="BK178" s="154">
        <v>0.214</v>
      </c>
      <c r="BL178" s="154">
        <v>8.8999999999999996E-2</v>
      </c>
      <c r="BM178" s="154">
        <v>6.8000000000000005E-2</v>
      </c>
      <c r="BN178" s="154">
        <v>0.34699999999999998</v>
      </c>
      <c r="DU178" s="4"/>
      <c r="DZ178" s="5"/>
      <c r="EA178" s="5"/>
      <c r="EB178" s="5"/>
      <c r="EC178" s="5"/>
      <c r="ED178" s="5"/>
      <c r="EE178" s="5"/>
    </row>
    <row r="179" spans="30:135" ht="13" x14ac:dyDescent="0.15">
      <c r="AD179" s="144">
        <f t="shared" si="212"/>
        <v>81.222222222222214</v>
      </c>
      <c r="AE179" s="144">
        <f t="shared" si="213"/>
        <v>83.789329685362517</v>
      </c>
      <c r="AF179" s="149">
        <v>91</v>
      </c>
      <c r="AG179" s="150" t="s">
        <v>361</v>
      </c>
      <c r="AH179" s="149">
        <v>18</v>
      </c>
      <c r="AI179" s="151">
        <v>1</v>
      </c>
      <c r="AJ179" s="152">
        <v>1462</v>
      </c>
      <c r="AK179" s="152">
        <v>1225</v>
      </c>
      <c r="AL179" s="149">
        <v>0.83799999999999997</v>
      </c>
      <c r="AM179" s="152">
        <v>569</v>
      </c>
      <c r="AN179" s="152">
        <v>450</v>
      </c>
      <c r="AO179" s="152">
        <v>1019</v>
      </c>
      <c r="AP179" s="153">
        <v>0.442</v>
      </c>
      <c r="AQ179" s="153">
        <v>0.498</v>
      </c>
      <c r="AR179" s="154">
        <v>0.19900000000000001</v>
      </c>
      <c r="AS179" s="154">
        <v>0.124</v>
      </c>
      <c r="AT179" s="154">
        <v>0.106</v>
      </c>
      <c r="AU179" s="154">
        <v>0.39700000000000002</v>
      </c>
      <c r="AW179" s="5"/>
      <c r="AX179" s="144">
        <f t="shared" si="214"/>
        <v>74.967658473479943</v>
      </c>
      <c r="AY179" s="149">
        <v>91</v>
      </c>
      <c r="AZ179" s="150" t="s">
        <v>399</v>
      </c>
      <c r="BA179" s="149">
        <v>20</v>
      </c>
      <c r="BB179" s="151">
        <v>1</v>
      </c>
      <c r="BC179" s="152">
        <v>1546</v>
      </c>
      <c r="BD179" s="152">
        <v>1159</v>
      </c>
      <c r="BE179" s="149">
        <v>0.75</v>
      </c>
      <c r="BF179" s="152">
        <v>616</v>
      </c>
      <c r="BG179" s="152">
        <v>427</v>
      </c>
      <c r="BH179" s="152">
        <v>1043</v>
      </c>
      <c r="BI179" s="153">
        <v>0.40899999999999997</v>
      </c>
      <c r="BJ179" s="153">
        <v>0.45500000000000002</v>
      </c>
      <c r="BK179" s="154">
        <v>0.23499999999999999</v>
      </c>
      <c r="BL179" s="154">
        <v>0.105</v>
      </c>
      <c r="BM179" s="154">
        <v>8.3000000000000004E-2</v>
      </c>
      <c r="BN179" s="154">
        <v>0.35599999999999998</v>
      </c>
      <c r="DU179" s="4"/>
      <c r="DZ179" s="5"/>
      <c r="EA179" s="5"/>
      <c r="EB179" s="5"/>
      <c r="EC179" s="5"/>
      <c r="ED179" s="5"/>
      <c r="EE179" s="5"/>
    </row>
    <row r="180" spans="30:135" ht="13" x14ac:dyDescent="0.15">
      <c r="AD180" s="144">
        <f t="shared" si="212"/>
        <v>82.34782608695653</v>
      </c>
      <c r="AE180" s="144">
        <f t="shared" si="213"/>
        <v>83.685322069693768</v>
      </c>
      <c r="AF180" s="149">
        <v>92</v>
      </c>
      <c r="AG180" s="150" t="s">
        <v>328</v>
      </c>
      <c r="AH180" s="149">
        <v>23</v>
      </c>
      <c r="AI180" s="151">
        <v>1</v>
      </c>
      <c r="AJ180" s="152">
        <v>1894</v>
      </c>
      <c r="AK180" s="152">
        <v>1585</v>
      </c>
      <c r="AL180" s="149">
        <v>0.83699999999999997</v>
      </c>
      <c r="AM180" s="152">
        <v>777</v>
      </c>
      <c r="AN180" s="152">
        <v>580</v>
      </c>
      <c r="AO180" s="152">
        <v>1357</v>
      </c>
      <c r="AP180" s="153">
        <v>0.42699999999999999</v>
      </c>
      <c r="AQ180" s="153">
        <v>0.47599999999999998</v>
      </c>
      <c r="AR180" s="155">
        <v>0.18</v>
      </c>
      <c r="AS180" s="154">
        <v>0.126</v>
      </c>
      <c r="AT180" s="154">
        <v>0.10199999999999999</v>
      </c>
      <c r="AU180" s="154">
        <v>0.39900000000000002</v>
      </c>
      <c r="AW180" s="5"/>
      <c r="AX180" s="144">
        <f t="shared" si="214"/>
        <v>75.04520795660035</v>
      </c>
      <c r="AY180" s="149">
        <v>92</v>
      </c>
      <c r="AZ180" s="150" t="s">
        <v>286</v>
      </c>
      <c r="BA180" s="149">
        <v>21</v>
      </c>
      <c r="BB180" s="151">
        <v>1</v>
      </c>
      <c r="BC180" s="152">
        <v>1659</v>
      </c>
      <c r="BD180" s="152">
        <v>1245</v>
      </c>
      <c r="BE180" s="149">
        <v>0.75</v>
      </c>
      <c r="BF180" s="152">
        <v>735</v>
      </c>
      <c r="BG180" s="152">
        <v>431</v>
      </c>
      <c r="BH180" s="152">
        <v>1166</v>
      </c>
      <c r="BI180" s="151">
        <v>0.37</v>
      </c>
      <c r="BJ180" s="153">
        <v>0.436</v>
      </c>
      <c r="BK180" s="154">
        <v>0.20399999999999999</v>
      </c>
      <c r="BL180" s="155">
        <v>0.11</v>
      </c>
      <c r="BM180" s="154">
        <v>7.8E-2</v>
      </c>
      <c r="BN180" s="154">
        <v>0.34100000000000003</v>
      </c>
      <c r="DU180" s="4"/>
      <c r="DZ180" s="5"/>
      <c r="EA180" s="5"/>
      <c r="EB180" s="5"/>
      <c r="EC180" s="5"/>
      <c r="ED180" s="5"/>
      <c r="EE180" s="5"/>
    </row>
    <row r="181" spans="30:135" ht="13" x14ac:dyDescent="0.15">
      <c r="AD181" s="144">
        <f t="shared" si="212"/>
        <v>79.77272727272728</v>
      </c>
      <c r="AE181" s="144">
        <f t="shared" si="213"/>
        <v>83.703703703703695</v>
      </c>
      <c r="AF181" s="149">
        <v>93</v>
      </c>
      <c r="AG181" s="150" t="s">
        <v>400</v>
      </c>
      <c r="AH181" s="149">
        <v>22</v>
      </c>
      <c r="AI181" s="151">
        <v>1</v>
      </c>
      <c r="AJ181" s="152">
        <v>1755</v>
      </c>
      <c r="AK181" s="152">
        <v>1469</v>
      </c>
      <c r="AL181" s="149">
        <v>0.83699999999999997</v>
      </c>
      <c r="AM181" s="152">
        <v>773</v>
      </c>
      <c r="AN181" s="152">
        <v>531</v>
      </c>
      <c r="AO181" s="152">
        <v>1304</v>
      </c>
      <c r="AP181" s="153">
        <v>0.40699999999999997</v>
      </c>
      <c r="AQ181" s="153">
        <v>0.45600000000000002</v>
      </c>
      <c r="AR181" s="155">
        <v>0.16</v>
      </c>
      <c r="AS181" s="154">
        <v>0.121</v>
      </c>
      <c r="AT181" s="154">
        <v>9.4E-2</v>
      </c>
      <c r="AU181" s="155">
        <v>0.39</v>
      </c>
      <c r="AW181" s="5"/>
      <c r="AX181" s="144">
        <f t="shared" si="214"/>
        <v>75.047378395451673</v>
      </c>
      <c r="AY181" s="149">
        <v>93</v>
      </c>
      <c r="AZ181" s="150" t="s">
        <v>292</v>
      </c>
      <c r="BA181" s="149">
        <v>20</v>
      </c>
      <c r="BB181" s="151">
        <v>1</v>
      </c>
      <c r="BC181" s="152">
        <v>1583</v>
      </c>
      <c r="BD181" s="152">
        <v>1188</v>
      </c>
      <c r="BE181" s="149">
        <v>0.75</v>
      </c>
      <c r="BF181" s="152">
        <v>737</v>
      </c>
      <c r="BG181" s="152">
        <v>434</v>
      </c>
      <c r="BH181" s="152">
        <v>1171</v>
      </c>
      <c r="BI181" s="153">
        <v>0.371</v>
      </c>
      <c r="BJ181" s="153">
        <v>0.42099999999999999</v>
      </c>
      <c r="BK181" s="154">
        <v>0.18099999999999999</v>
      </c>
      <c r="BL181" s="154">
        <v>9.7000000000000003E-2</v>
      </c>
      <c r="BM181" s="154">
        <v>8.4000000000000005E-2</v>
      </c>
      <c r="BN181" s="154">
        <v>0.34599999999999997</v>
      </c>
      <c r="DU181" s="4"/>
      <c r="DZ181" s="5"/>
      <c r="EA181" s="5"/>
      <c r="EB181" s="5"/>
      <c r="EC181" s="5"/>
      <c r="ED181" s="5"/>
      <c r="EE181" s="5"/>
    </row>
    <row r="182" spans="30:135" ht="13" x14ac:dyDescent="0.15">
      <c r="AD182" s="144">
        <f t="shared" si="212"/>
        <v>75.388888888888886</v>
      </c>
      <c r="AE182" s="144">
        <f t="shared" si="213"/>
        <v>83.64038319823139</v>
      </c>
      <c r="AF182" s="149">
        <v>94</v>
      </c>
      <c r="AG182" s="150" t="s">
        <v>401</v>
      </c>
      <c r="AH182" s="149">
        <v>18</v>
      </c>
      <c r="AI182" s="151">
        <v>1</v>
      </c>
      <c r="AJ182" s="152">
        <v>1357</v>
      </c>
      <c r="AK182" s="152">
        <v>1135</v>
      </c>
      <c r="AL182" s="149">
        <v>0.83599999999999997</v>
      </c>
      <c r="AM182" s="152">
        <v>572</v>
      </c>
      <c r="AN182" s="152">
        <v>444</v>
      </c>
      <c r="AO182" s="152">
        <v>1016</v>
      </c>
      <c r="AP182" s="153">
        <v>0.437</v>
      </c>
      <c r="AQ182" s="153">
        <v>0.497</v>
      </c>
      <c r="AR182" s="154">
        <v>0.187</v>
      </c>
      <c r="AS182" s="154">
        <v>8.3000000000000004E-2</v>
      </c>
      <c r="AT182" s="154">
        <v>6.4000000000000001E-2</v>
      </c>
      <c r="AU182" s="154">
        <v>0.38300000000000001</v>
      </c>
      <c r="AW182" s="5"/>
      <c r="AX182" s="144">
        <f t="shared" si="214"/>
        <v>75.115740740740748</v>
      </c>
      <c r="AY182" s="149">
        <v>94</v>
      </c>
      <c r="AZ182" s="150" t="s">
        <v>333</v>
      </c>
      <c r="BA182" s="149">
        <v>22</v>
      </c>
      <c r="BB182" s="151">
        <v>1</v>
      </c>
      <c r="BC182" s="152">
        <v>1728</v>
      </c>
      <c r="BD182" s="152">
        <v>1298</v>
      </c>
      <c r="BE182" s="149">
        <v>0.751</v>
      </c>
      <c r="BF182" s="152">
        <v>770</v>
      </c>
      <c r="BG182" s="152">
        <v>491</v>
      </c>
      <c r="BH182" s="152">
        <v>1261</v>
      </c>
      <c r="BI182" s="153">
        <v>0.38900000000000001</v>
      </c>
      <c r="BJ182" s="153">
        <v>0.433</v>
      </c>
      <c r="BK182" s="154">
        <v>0.189</v>
      </c>
      <c r="BL182" s="154">
        <v>0.10199999999999999</v>
      </c>
      <c r="BM182" s="154">
        <v>8.5999999999999993E-2</v>
      </c>
      <c r="BN182" s="154">
        <v>0.35399999999999998</v>
      </c>
      <c r="DU182" s="4"/>
      <c r="DZ182" s="5"/>
      <c r="EA182" s="5"/>
      <c r="EB182" s="5"/>
      <c r="EC182" s="5"/>
      <c r="ED182" s="5"/>
      <c r="EE182" s="5"/>
    </row>
    <row r="183" spans="30:135" ht="13" x14ac:dyDescent="0.15">
      <c r="AD183" s="144">
        <f t="shared" si="212"/>
        <v>80.94736842105263</v>
      </c>
      <c r="AE183" s="144">
        <f t="shared" si="213"/>
        <v>83.4850455136541</v>
      </c>
      <c r="AF183" s="149">
        <v>95</v>
      </c>
      <c r="AG183" s="150" t="s">
        <v>284</v>
      </c>
      <c r="AH183" s="149">
        <v>19</v>
      </c>
      <c r="AI183" s="151">
        <v>1</v>
      </c>
      <c r="AJ183" s="152">
        <v>1538</v>
      </c>
      <c r="AK183" s="152">
        <v>1284</v>
      </c>
      <c r="AL183" s="149">
        <v>0.83499999999999996</v>
      </c>
      <c r="AM183" s="152">
        <v>688</v>
      </c>
      <c r="AN183" s="152">
        <v>474</v>
      </c>
      <c r="AO183" s="152">
        <v>1162</v>
      </c>
      <c r="AP183" s="153">
        <v>0.40799999999999997</v>
      </c>
      <c r="AQ183" s="153">
        <v>0.45700000000000002</v>
      </c>
      <c r="AR183" s="154">
        <v>0.153</v>
      </c>
      <c r="AS183" s="154">
        <v>0.112</v>
      </c>
      <c r="AT183" s="154">
        <v>8.7999999999999995E-2</v>
      </c>
      <c r="AU183" s="154">
        <v>0.39400000000000002</v>
      </c>
      <c r="AW183" s="5"/>
      <c r="AX183" s="144">
        <f t="shared" si="214"/>
        <v>75.230769230769241</v>
      </c>
      <c r="AY183" s="149">
        <v>95</v>
      </c>
      <c r="AZ183" s="150" t="s">
        <v>306</v>
      </c>
      <c r="BA183" s="149">
        <v>17</v>
      </c>
      <c r="BB183" s="151">
        <v>1</v>
      </c>
      <c r="BC183" s="152">
        <v>1300</v>
      </c>
      <c r="BD183" s="152">
        <v>978</v>
      </c>
      <c r="BE183" s="149">
        <v>0.752</v>
      </c>
      <c r="BF183" s="152">
        <v>549</v>
      </c>
      <c r="BG183" s="152">
        <v>371</v>
      </c>
      <c r="BH183" s="152">
        <v>920</v>
      </c>
      <c r="BI183" s="153">
        <v>0.40300000000000002</v>
      </c>
      <c r="BJ183" s="153">
        <v>0.44900000000000001</v>
      </c>
      <c r="BK183" s="155">
        <v>0.22</v>
      </c>
      <c r="BL183" s="154">
        <v>9.0999999999999998E-2</v>
      </c>
      <c r="BM183" s="154">
        <v>7.5999999999999998E-2</v>
      </c>
      <c r="BN183" s="154">
        <v>0.35099999999999998</v>
      </c>
      <c r="DU183" s="4"/>
      <c r="DZ183" s="5"/>
      <c r="EA183" s="5"/>
      <c r="EB183" s="5"/>
      <c r="EC183" s="5"/>
      <c r="ED183" s="5"/>
      <c r="EE183" s="5"/>
    </row>
    <row r="184" spans="30:135" ht="13" x14ac:dyDescent="0.15">
      <c r="AD184" s="144">
        <f t="shared" si="212"/>
        <v>87.136363636363626</v>
      </c>
      <c r="AE184" s="144">
        <f t="shared" si="213"/>
        <v>83.515910276473662</v>
      </c>
      <c r="AF184" s="149">
        <v>96</v>
      </c>
      <c r="AG184" s="150" t="s">
        <v>402</v>
      </c>
      <c r="AH184" s="149">
        <v>22</v>
      </c>
      <c r="AI184" s="151">
        <v>1</v>
      </c>
      <c r="AJ184" s="152">
        <v>1917</v>
      </c>
      <c r="AK184" s="152">
        <v>1601</v>
      </c>
      <c r="AL184" s="149">
        <v>0.83499999999999996</v>
      </c>
      <c r="AM184" s="152">
        <v>850</v>
      </c>
      <c r="AN184" s="152">
        <v>592</v>
      </c>
      <c r="AO184" s="152">
        <v>1442</v>
      </c>
      <c r="AP184" s="153">
        <v>0.41099999999999998</v>
      </c>
      <c r="AQ184" s="153">
        <v>0.45900000000000002</v>
      </c>
      <c r="AR184" s="154">
        <v>0.155</v>
      </c>
      <c r="AS184" s="154">
        <v>0.11600000000000001</v>
      </c>
      <c r="AT184" s="154">
        <v>0.10100000000000001</v>
      </c>
      <c r="AU184" s="154">
        <v>0.39100000000000001</v>
      </c>
      <c r="AW184" s="5"/>
      <c r="AX184" s="144">
        <f t="shared" si="214"/>
        <v>75.177865612648219</v>
      </c>
      <c r="AY184" s="149">
        <v>96</v>
      </c>
      <c r="AZ184" s="150" t="s">
        <v>403</v>
      </c>
      <c r="BA184" s="149">
        <v>15</v>
      </c>
      <c r="BB184" s="151">
        <v>1</v>
      </c>
      <c r="BC184" s="152">
        <v>1265</v>
      </c>
      <c r="BD184" s="152">
        <v>951</v>
      </c>
      <c r="BE184" s="149">
        <v>0.752</v>
      </c>
      <c r="BF184" s="152">
        <v>518</v>
      </c>
      <c r="BG184" s="152">
        <v>337</v>
      </c>
      <c r="BH184" s="152">
        <v>855</v>
      </c>
      <c r="BI184" s="153">
        <v>0.39400000000000002</v>
      </c>
      <c r="BJ184" s="153">
        <v>0.443</v>
      </c>
      <c r="BK184" s="154">
        <v>0.219</v>
      </c>
      <c r="BL184" s="154">
        <v>0.13100000000000001</v>
      </c>
      <c r="BM184" s="154">
        <v>0.10100000000000001</v>
      </c>
      <c r="BN184" s="154">
        <v>0.35699999999999998</v>
      </c>
      <c r="DU184" s="4"/>
      <c r="DZ184" s="5"/>
      <c r="EA184" s="5"/>
      <c r="EB184" s="5"/>
      <c r="EC184" s="5"/>
      <c r="ED184" s="5"/>
      <c r="EE184" s="5"/>
    </row>
    <row r="185" spans="30:135" ht="13" x14ac:dyDescent="0.15">
      <c r="AD185" s="144">
        <f t="shared" si="212"/>
        <v>79.047619047619051</v>
      </c>
      <c r="AE185" s="144">
        <f t="shared" si="213"/>
        <v>83.493975903614455</v>
      </c>
      <c r="AF185" s="149">
        <v>97</v>
      </c>
      <c r="AG185" s="150" t="s">
        <v>404</v>
      </c>
      <c r="AH185" s="149">
        <v>21</v>
      </c>
      <c r="AI185" s="151">
        <v>1</v>
      </c>
      <c r="AJ185" s="152">
        <v>1660</v>
      </c>
      <c r="AK185" s="152">
        <v>1386</v>
      </c>
      <c r="AL185" s="149">
        <v>0.83499999999999996</v>
      </c>
      <c r="AM185" s="152">
        <v>737</v>
      </c>
      <c r="AN185" s="152">
        <v>524</v>
      </c>
      <c r="AO185" s="152">
        <v>1261</v>
      </c>
      <c r="AP185" s="153">
        <v>0.41599999999999998</v>
      </c>
      <c r="AQ185" s="153">
        <v>0.46500000000000002</v>
      </c>
      <c r="AR185" s="154">
        <v>0.155</v>
      </c>
      <c r="AS185" s="154">
        <v>0.104</v>
      </c>
      <c r="AT185" s="154">
        <v>8.3000000000000004E-2</v>
      </c>
      <c r="AU185" s="154">
        <v>0.39100000000000001</v>
      </c>
      <c r="AW185" s="5"/>
      <c r="AX185" s="144">
        <f t="shared" si="214"/>
        <v>75.223880597014926</v>
      </c>
      <c r="AY185" s="160">
        <v>97</v>
      </c>
      <c r="AZ185" s="161" t="s">
        <v>341</v>
      </c>
      <c r="BA185" s="160">
        <v>21</v>
      </c>
      <c r="BB185" s="162">
        <v>1</v>
      </c>
      <c r="BC185" s="163">
        <v>1675</v>
      </c>
      <c r="BD185" s="163">
        <v>1260</v>
      </c>
      <c r="BE185" s="160">
        <v>0.752</v>
      </c>
      <c r="BF185" s="163">
        <v>781</v>
      </c>
      <c r="BG185" s="163">
        <v>434</v>
      </c>
      <c r="BH185" s="163">
        <v>1215</v>
      </c>
      <c r="BI185" s="164">
        <v>0.35699999999999998</v>
      </c>
      <c r="BJ185" s="164">
        <v>0.41099999999999998</v>
      </c>
      <c r="BK185" s="166">
        <v>0.18099999999999999</v>
      </c>
      <c r="BL185" s="166">
        <v>0.108</v>
      </c>
      <c r="BM185" s="166">
        <v>8.7999999999999995E-2</v>
      </c>
      <c r="BN185" s="166">
        <v>0.34499999999999997</v>
      </c>
      <c r="DU185" s="4"/>
      <c r="DZ185" s="5"/>
      <c r="EA185" s="5"/>
      <c r="EB185" s="5"/>
      <c r="EC185" s="5"/>
      <c r="ED185" s="5"/>
      <c r="EE185" s="5"/>
    </row>
    <row r="186" spans="30:135" ht="13" x14ac:dyDescent="0.15">
      <c r="AD186" s="144">
        <f t="shared" si="212"/>
        <v>81.875</v>
      </c>
      <c r="AE186" s="144">
        <f t="shared" si="213"/>
        <v>83.460559796437664</v>
      </c>
      <c r="AF186" s="149">
        <v>98</v>
      </c>
      <c r="AG186" s="150" t="s">
        <v>405</v>
      </c>
      <c r="AH186" s="149">
        <v>24</v>
      </c>
      <c r="AI186" s="151">
        <v>1</v>
      </c>
      <c r="AJ186" s="152">
        <v>1965</v>
      </c>
      <c r="AK186" s="152">
        <v>1640</v>
      </c>
      <c r="AL186" s="149">
        <v>0.83499999999999996</v>
      </c>
      <c r="AM186" s="152">
        <v>871</v>
      </c>
      <c r="AN186" s="152">
        <v>577</v>
      </c>
      <c r="AO186" s="152">
        <v>1448</v>
      </c>
      <c r="AP186" s="153">
        <v>0.39800000000000002</v>
      </c>
      <c r="AQ186" s="151">
        <v>0.46</v>
      </c>
      <c r="AR186" s="154">
        <v>0.16300000000000001</v>
      </c>
      <c r="AS186" s="154">
        <v>0.121</v>
      </c>
      <c r="AT186" s="154">
        <v>9.7000000000000003E-2</v>
      </c>
      <c r="AU186" s="154">
        <v>0.38500000000000001</v>
      </c>
      <c r="AW186" s="5"/>
      <c r="AX186" s="144">
        <f t="shared" si="214"/>
        <v>75.323383084577117</v>
      </c>
      <c r="AY186" s="149">
        <v>98</v>
      </c>
      <c r="AZ186" s="150" t="s">
        <v>406</v>
      </c>
      <c r="BA186" s="149">
        <v>25</v>
      </c>
      <c r="BB186" s="151">
        <v>1</v>
      </c>
      <c r="BC186" s="152">
        <v>2010</v>
      </c>
      <c r="BD186" s="152">
        <v>1514</v>
      </c>
      <c r="BE186" s="149">
        <v>0.753</v>
      </c>
      <c r="BF186" s="152">
        <v>936</v>
      </c>
      <c r="BG186" s="152">
        <v>542</v>
      </c>
      <c r="BH186" s="152">
        <v>1478</v>
      </c>
      <c r="BI186" s="153">
        <v>0.36699999999999999</v>
      </c>
      <c r="BJ186" s="153">
        <v>0.41399999999999998</v>
      </c>
      <c r="BK186" s="154">
        <v>0.17699999999999999</v>
      </c>
      <c r="BL186" s="154">
        <v>0.107</v>
      </c>
      <c r="BM186" s="154">
        <v>9.1999999999999998E-2</v>
      </c>
      <c r="BN186" s="154">
        <v>0.35099999999999998</v>
      </c>
      <c r="DU186" s="4"/>
      <c r="DZ186" s="5"/>
      <c r="EA186" s="5"/>
      <c r="EB186" s="5"/>
      <c r="EC186" s="5"/>
      <c r="ED186" s="5"/>
      <c r="EE186" s="5"/>
    </row>
    <row r="187" spans="30:135" ht="13" x14ac:dyDescent="0.15">
      <c r="AD187" s="144">
        <f t="shared" si="212"/>
        <v>103.875</v>
      </c>
      <c r="AE187" s="144">
        <f t="shared" si="213"/>
        <v>83.433614119534695</v>
      </c>
      <c r="AF187" s="149">
        <v>99</v>
      </c>
      <c r="AG187" s="150" t="s">
        <v>392</v>
      </c>
      <c r="AH187" s="149">
        <v>24</v>
      </c>
      <c r="AI187" s="151">
        <v>1</v>
      </c>
      <c r="AJ187" s="152">
        <v>2493</v>
      </c>
      <c r="AK187" s="152">
        <v>2080</v>
      </c>
      <c r="AL187" s="149">
        <v>0.83399999999999996</v>
      </c>
      <c r="AM187" s="152">
        <v>1087</v>
      </c>
      <c r="AN187" s="152">
        <v>758</v>
      </c>
      <c r="AO187" s="152">
        <v>1845</v>
      </c>
      <c r="AP187" s="153">
        <v>0.41099999999999998</v>
      </c>
      <c r="AQ187" s="153">
        <v>0.44900000000000001</v>
      </c>
      <c r="AR187" s="154">
        <v>0.155</v>
      </c>
      <c r="AS187" s="154">
        <v>0.129</v>
      </c>
      <c r="AT187" s="154">
        <v>9.7000000000000003E-2</v>
      </c>
      <c r="AU187" s="155">
        <v>0.4</v>
      </c>
      <c r="AW187" s="5"/>
      <c r="AX187" s="144">
        <f t="shared" si="214"/>
        <v>75.534950071326676</v>
      </c>
      <c r="AY187" s="149">
        <v>99</v>
      </c>
      <c r="AZ187" s="150" t="s">
        <v>407</v>
      </c>
      <c r="BA187" s="149">
        <v>17</v>
      </c>
      <c r="BB187" s="151">
        <v>1</v>
      </c>
      <c r="BC187" s="152">
        <v>1402</v>
      </c>
      <c r="BD187" s="152">
        <v>1059</v>
      </c>
      <c r="BE187" s="149">
        <v>0.755</v>
      </c>
      <c r="BF187" s="152">
        <v>611</v>
      </c>
      <c r="BG187" s="152">
        <v>381</v>
      </c>
      <c r="BH187" s="152">
        <v>992</v>
      </c>
      <c r="BI187" s="153">
        <v>0.38400000000000001</v>
      </c>
      <c r="BJ187" s="153">
        <v>0.439</v>
      </c>
      <c r="BK187" s="155">
        <v>0.21</v>
      </c>
      <c r="BL187" s="154">
        <v>9.8000000000000004E-2</v>
      </c>
      <c r="BM187" s="154">
        <v>7.4999999999999997E-2</v>
      </c>
      <c r="BN187" s="155">
        <v>0.35</v>
      </c>
      <c r="DU187" s="4"/>
      <c r="DZ187" s="5"/>
      <c r="EA187" s="5"/>
      <c r="EB187" s="5"/>
      <c r="EC187" s="5"/>
      <c r="ED187" s="5"/>
      <c r="EE187" s="5"/>
    </row>
    <row r="188" spans="30:135" ht="13" x14ac:dyDescent="0.15">
      <c r="AD188" s="144">
        <f t="shared" si="212"/>
        <v>78</v>
      </c>
      <c r="AE188" s="144">
        <f t="shared" si="213"/>
        <v>83.333333333333343</v>
      </c>
      <c r="AF188" s="149">
        <v>100</v>
      </c>
      <c r="AG188" s="150" t="s">
        <v>261</v>
      </c>
      <c r="AH188" s="149">
        <v>12</v>
      </c>
      <c r="AI188" s="151">
        <v>1</v>
      </c>
      <c r="AJ188" s="152">
        <v>936</v>
      </c>
      <c r="AK188" s="152">
        <v>780</v>
      </c>
      <c r="AL188" s="149">
        <v>0.83299999999999996</v>
      </c>
      <c r="AM188" s="152">
        <v>380</v>
      </c>
      <c r="AN188" s="152">
        <v>315</v>
      </c>
      <c r="AO188" s="152">
        <v>695</v>
      </c>
      <c r="AP188" s="153">
        <v>0.45300000000000001</v>
      </c>
      <c r="AQ188" s="153">
        <v>0.502</v>
      </c>
      <c r="AR188" s="154">
        <v>0.19600000000000001</v>
      </c>
      <c r="AS188" s="154">
        <v>6.8000000000000005E-2</v>
      </c>
      <c r="AT188" s="154">
        <v>5.0999999999999997E-2</v>
      </c>
      <c r="AU188" s="154">
        <v>0.39100000000000001</v>
      </c>
      <c r="AW188" s="5"/>
      <c r="AX188" s="144">
        <f t="shared" si="214"/>
        <v>75.471698113207552</v>
      </c>
      <c r="AY188" s="149">
        <v>100</v>
      </c>
      <c r="AZ188" s="150" t="s">
        <v>408</v>
      </c>
      <c r="BA188" s="149">
        <v>14</v>
      </c>
      <c r="BB188" s="151">
        <v>1</v>
      </c>
      <c r="BC188" s="152">
        <v>1219</v>
      </c>
      <c r="BD188" s="152">
        <v>920</v>
      </c>
      <c r="BE188" s="149">
        <v>0.755</v>
      </c>
      <c r="BF188" s="152">
        <v>557</v>
      </c>
      <c r="BG188" s="152">
        <v>335</v>
      </c>
      <c r="BH188" s="152">
        <v>892</v>
      </c>
      <c r="BI188" s="153">
        <v>0.376</v>
      </c>
      <c r="BJ188" s="153">
        <v>0.41699999999999998</v>
      </c>
      <c r="BK188" s="154">
        <v>0.16700000000000001</v>
      </c>
      <c r="BL188" s="155">
        <v>0.12</v>
      </c>
      <c r="BM188" s="154">
        <v>0.10299999999999999</v>
      </c>
      <c r="BN188" s="154">
        <v>0.36199999999999999</v>
      </c>
      <c r="DU188" s="4"/>
      <c r="DZ188" s="5"/>
      <c r="EA188" s="5"/>
      <c r="EB188" s="5"/>
      <c r="EC188" s="5"/>
      <c r="ED188" s="5"/>
      <c r="EE188" s="5"/>
    </row>
    <row r="189" spans="30:135" ht="13" x14ac:dyDescent="0.15">
      <c r="AD189" s="144">
        <f t="shared" si="212"/>
        <v>82.705882352941188</v>
      </c>
      <c r="AE189" s="144">
        <f t="shared" si="213"/>
        <v>83.285917496443815</v>
      </c>
      <c r="AF189" s="149">
        <v>101</v>
      </c>
      <c r="AG189" s="150" t="s">
        <v>407</v>
      </c>
      <c r="AH189" s="149">
        <v>17</v>
      </c>
      <c r="AI189" s="151">
        <v>1</v>
      </c>
      <c r="AJ189" s="152">
        <v>1406</v>
      </c>
      <c r="AK189" s="152">
        <v>1171</v>
      </c>
      <c r="AL189" s="149">
        <v>0.83299999999999996</v>
      </c>
      <c r="AM189" s="152">
        <v>599</v>
      </c>
      <c r="AN189" s="152">
        <v>442</v>
      </c>
      <c r="AO189" s="152">
        <v>1041</v>
      </c>
      <c r="AP189" s="153">
        <v>0.42499999999999999</v>
      </c>
      <c r="AQ189" s="153">
        <v>0.47299999999999998</v>
      </c>
      <c r="AR189" s="154">
        <v>0.17100000000000001</v>
      </c>
      <c r="AS189" s="154">
        <v>0.109</v>
      </c>
      <c r="AT189" s="154">
        <v>8.1000000000000003E-2</v>
      </c>
      <c r="AU189" s="154">
        <v>0.39500000000000002</v>
      </c>
      <c r="AW189" s="5"/>
      <c r="AX189" s="144">
        <f t="shared" si="214"/>
        <v>75.645268034414286</v>
      </c>
      <c r="AY189" s="149">
        <v>101</v>
      </c>
      <c r="AZ189" s="150" t="s">
        <v>409</v>
      </c>
      <c r="BA189" s="149">
        <v>18</v>
      </c>
      <c r="BB189" s="151">
        <v>1</v>
      </c>
      <c r="BC189" s="152">
        <v>1511</v>
      </c>
      <c r="BD189" s="152">
        <v>1143</v>
      </c>
      <c r="BE189" s="149">
        <v>0.75600000000000001</v>
      </c>
      <c r="BF189" s="152">
        <v>594</v>
      </c>
      <c r="BG189" s="152">
        <v>391</v>
      </c>
      <c r="BH189" s="152">
        <v>985</v>
      </c>
      <c r="BI189" s="153">
        <v>0.39700000000000002</v>
      </c>
      <c r="BJ189" s="153">
        <v>0.44400000000000001</v>
      </c>
      <c r="BK189" s="154">
        <v>0.222</v>
      </c>
      <c r="BL189" s="154">
        <v>0.14499999999999999</v>
      </c>
      <c r="BM189" s="154">
        <v>0.105</v>
      </c>
      <c r="BN189" s="154">
        <v>0.36599999999999999</v>
      </c>
      <c r="DU189" s="4"/>
      <c r="DZ189" s="5"/>
      <c r="EA189" s="5"/>
      <c r="EB189" s="5"/>
      <c r="EC189" s="5"/>
      <c r="ED189" s="5"/>
      <c r="EE189" s="5"/>
    </row>
    <row r="190" spans="30:135" ht="13" x14ac:dyDescent="0.15">
      <c r="AD190" s="144">
        <f t="shared" si="212"/>
        <v>78.041666666666657</v>
      </c>
      <c r="AE190" s="144">
        <f t="shared" si="213"/>
        <v>83.182060864922576</v>
      </c>
      <c r="AF190" s="149">
        <v>102</v>
      </c>
      <c r="AG190" s="150" t="s">
        <v>410</v>
      </c>
      <c r="AH190" s="149">
        <v>24</v>
      </c>
      <c r="AI190" s="151">
        <v>1</v>
      </c>
      <c r="AJ190" s="152">
        <v>1873</v>
      </c>
      <c r="AK190" s="152">
        <v>1558</v>
      </c>
      <c r="AL190" s="149">
        <v>0.83199999999999996</v>
      </c>
      <c r="AM190" s="152">
        <v>780</v>
      </c>
      <c r="AN190" s="152">
        <v>564</v>
      </c>
      <c r="AO190" s="152">
        <v>1344</v>
      </c>
      <c r="AP190" s="151">
        <v>0.42</v>
      </c>
      <c r="AQ190" s="153">
        <v>0.47299999999999998</v>
      </c>
      <c r="AR190" s="154">
        <v>0.192</v>
      </c>
      <c r="AS190" s="154">
        <v>0.108</v>
      </c>
      <c r="AT190" s="154">
        <v>8.7999999999999995E-2</v>
      </c>
      <c r="AU190" s="154">
        <v>0.38500000000000001</v>
      </c>
      <c r="AW190" s="5"/>
      <c r="AX190" s="144">
        <f t="shared" si="214"/>
        <v>75.637583892617457</v>
      </c>
      <c r="AY190" s="149">
        <v>102</v>
      </c>
      <c r="AZ190" s="150" t="s">
        <v>331</v>
      </c>
      <c r="BA190" s="149">
        <v>19</v>
      </c>
      <c r="BB190" s="151">
        <v>1</v>
      </c>
      <c r="BC190" s="152">
        <v>1490</v>
      </c>
      <c r="BD190" s="152">
        <v>1127</v>
      </c>
      <c r="BE190" s="149">
        <v>0.75600000000000001</v>
      </c>
      <c r="BF190" s="152">
        <v>665</v>
      </c>
      <c r="BG190" s="152">
        <v>396</v>
      </c>
      <c r="BH190" s="152">
        <v>1061</v>
      </c>
      <c r="BI190" s="153">
        <v>0.373</v>
      </c>
      <c r="BJ190" s="153">
        <v>0.43099999999999999</v>
      </c>
      <c r="BK190" s="154">
        <v>0.19900000000000001</v>
      </c>
      <c r="BL190" s="154">
        <v>0.10299999999999999</v>
      </c>
      <c r="BM190" s="154">
        <v>8.1000000000000003E-2</v>
      </c>
      <c r="BN190" s="154">
        <v>0.34699999999999998</v>
      </c>
      <c r="DU190" s="4"/>
      <c r="DZ190" s="5"/>
      <c r="EA190" s="5"/>
      <c r="EB190" s="5"/>
      <c r="EC190" s="5"/>
      <c r="ED190" s="5"/>
      <c r="EE190" s="5"/>
    </row>
    <row r="191" spans="30:135" ht="13" x14ac:dyDescent="0.15">
      <c r="AD191" s="144">
        <f t="shared" si="212"/>
        <v>82.608695652173907</v>
      </c>
      <c r="AE191" s="144">
        <f t="shared" si="213"/>
        <v>82.89473684210526</v>
      </c>
      <c r="AF191" s="149">
        <v>103</v>
      </c>
      <c r="AG191" s="150" t="s">
        <v>411</v>
      </c>
      <c r="AH191" s="149">
        <v>23</v>
      </c>
      <c r="AI191" s="151">
        <v>1</v>
      </c>
      <c r="AJ191" s="152">
        <v>1900</v>
      </c>
      <c r="AK191" s="152">
        <v>1575</v>
      </c>
      <c r="AL191" s="149">
        <v>0.82899999999999996</v>
      </c>
      <c r="AM191" s="152">
        <v>761</v>
      </c>
      <c r="AN191" s="152">
        <v>578</v>
      </c>
      <c r="AO191" s="152">
        <v>1339</v>
      </c>
      <c r="AP191" s="153">
        <v>0.432</v>
      </c>
      <c r="AQ191" s="153">
        <v>0.48599999999999999</v>
      </c>
      <c r="AR191" s="154">
        <v>0.20399999999999999</v>
      </c>
      <c r="AS191" s="155">
        <v>0.11</v>
      </c>
      <c r="AT191" s="154">
        <v>8.1000000000000003E-2</v>
      </c>
      <c r="AU191" s="154">
        <v>0.38800000000000001</v>
      </c>
      <c r="AW191" s="5"/>
      <c r="AX191" s="144">
        <f t="shared" si="214"/>
        <v>75.707257072570727</v>
      </c>
      <c r="AY191" s="149">
        <v>103</v>
      </c>
      <c r="AZ191" s="150" t="s">
        <v>379</v>
      </c>
      <c r="BA191" s="149">
        <v>21</v>
      </c>
      <c r="BB191" s="151">
        <v>1</v>
      </c>
      <c r="BC191" s="152">
        <v>1626</v>
      </c>
      <c r="BD191" s="152">
        <v>1231</v>
      </c>
      <c r="BE191" s="149">
        <v>0.75700000000000001</v>
      </c>
      <c r="BF191" s="152">
        <v>755</v>
      </c>
      <c r="BG191" s="152">
        <v>423</v>
      </c>
      <c r="BH191" s="152">
        <v>1178</v>
      </c>
      <c r="BI191" s="153">
        <v>0.35899999999999999</v>
      </c>
      <c r="BJ191" s="153">
        <v>0.438</v>
      </c>
      <c r="BK191" s="154">
        <v>0.19900000000000001</v>
      </c>
      <c r="BL191" s="154">
        <v>9.1999999999999998E-2</v>
      </c>
      <c r="BM191" s="154">
        <v>6.9000000000000006E-2</v>
      </c>
      <c r="BN191" s="154">
        <v>0.33300000000000002</v>
      </c>
      <c r="DU191" s="4"/>
      <c r="DZ191" s="5"/>
      <c r="EA191" s="5"/>
      <c r="EB191" s="5"/>
      <c r="EC191" s="5"/>
      <c r="ED191" s="5"/>
      <c r="EE191" s="5"/>
    </row>
    <row r="192" spans="30:135" ht="13" x14ac:dyDescent="0.15">
      <c r="AD192" s="144">
        <f t="shared" si="212"/>
        <v>89.631578947368411</v>
      </c>
      <c r="AE192" s="144">
        <f t="shared" si="213"/>
        <v>82.853787433940113</v>
      </c>
      <c r="AF192" s="149">
        <v>104</v>
      </c>
      <c r="AG192" s="150" t="s">
        <v>412</v>
      </c>
      <c r="AH192" s="149">
        <v>19</v>
      </c>
      <c r="AI192" s="151">
        <v>1</v>
      </c>
      <c r="AJ192" s="152">
        <v>1703</v>
      </c>
      <c r="AK192" s="152">
        <v>1411</v>
      </c>
      <c r="AL192" s="149">
        <v>0.82899999999999996</v>
      </c>
      <c r="AM192" s="152">
        <v>718</v>
      </c>
      <c r="AN192" s="152">
        <v>516</v>
      </c>
      <c r="AO192" s="152">
        <v>1234</v>
      </c>
      <c r="AP192" s="153">
        <v>0.41799999999999998</v>
      </c>
      <c r="AQ192" s="153">
        <v>0.47699999999999998</v>
      </c>
      <c r="AR192" s="154">
        <v>0.184</v>
      </c>
      <c r="AS192" s="154">
        <v>0.11600000000000001</v>
      </c>
      <c r="AT192" s="154">
        <v>8.5000000000000006E-2</v>
      </c>
      <c r="AU192" s="154">
        <v>0.379</v>
      </c>
      <c r="AW192" s="5"/>
      <c r="AX192" s="144">
        <f t="shared" si="214"/>
        <v>75.69818716315531</v>
      </c>
      <c r="AY192" s="149">
        <v>104</v>
      </c>
      <c r="AZ192" s="150" t="s">
        <v>413</v>
      </c>
      <c r="BA192" s="149">
        <v>25</v>
      </c>
      <c r="BB192" s="151">
        <v>1</v>
      </c>
      <c r="BC192" s="152">
        <v>2041</v>
      </c>
      <c r="BD192" s="152">
        <v>1545</v>
      </c>
      <c r="BE192" s="149">
        <v>0.75700000000000001</v>
      </c>
      <c r="BF192" s="152">
        <v>902</v>
      </c>
      <c r="BG192" s="152">
        <v>576</v>
      </c>
      <c r="BH192" s="152">
        <v>1478</v>
      </c>
      <c r="BI192" s="151">
        <v>0.39</v>
      </c>
      <c r="BJ192" s="153">
        <v>0.438</v>
      </c>
      <c r="BK192" s="154">
        <v>0.19700000000000001</v>
      </c>
      <c r="BL192" s="154">
        <v>9.5000000000000001E-2</v>
      </c>
      <c r="BM192" s="154">
        <v>8.1000000000000003E-2</v>
      </c>
      <c r="BN192" s="154">
        <v>0.35199999999999998</v>
      </c>
      <c r="DU192" s="4"/>
      <c r="DZ192" s="5"/>
      <c r="EA192" s="5"/>
      <c r="EB192" s="5"/>
      <c r="EC192" s="5"/>
      <c r="ED192" s="5"/>
      <c r="EE192" s="5"/>
    </row>
    <row r="193" spans="30:135" ht="13" x14ac:dyDescent="0.15">
      <c r="AD193" s="144">
        <f t="shared" si="212"/>
        <v>87.34782608695653</v>
      </c>
      <c r="AE193" s="144">
        <f t="shared" si="213"/>
        <v>82.777501244400199</v>
      </c>
      <c r="AF193" s="149">
        <v>105</v>
      </c>
      <c r="AG193" s="150" t="s">
        <v>275</v>
      </c>
      <c r="AH193" s="149">
        <v>23</v>
      </c>
      <c r="AI193" s="151">
        <v>1</v>
      </c>
      <c r="AJ193" s="152">
        <v>2009</v>
      </c>
      <c r="AK193" s="152">
        <v>1663</v>
      </c>
      <c r="AL193" s="149">
        <v>0.82799999999999996</v>
      </c>
      <c r="AM193" s="152">
        <v>807</v>
      </c>
      <c r="AN193" s="152">
        <v>640</v>
      </c>
      <c r="AO193" s="152">
        <v>1447</v>
      </c>
      <c r="AP193" s="153">
        <v>0.442</v>
      </c>
      <c r="AQ193" s="151">
        <v>0.48</v>
      </c>
      <c r="AR193" s="154">
        <v>0.19800000000000001</v>
      </c>
      <c r="AS193" s="155">
        <v>0.1</v>
      </c>
      <c r="AT193" s="154">
        <v>8.2000000000000003E-2</v>
      </c>
      <c r="AU193" s="154">
        <v>0.39400000000000002</v>
      </c>
      <c r="AW193" s="5"/>
      <c r="AX193" s="144">
        <f t="shared" si="214"/>
        <v>75.747508305647841</v>
      </c>
      <c r="AY193" s="149">
        <v>105</v>
      </c>
      <c r="AZ193" s="150" t="s">
        <v>381</v>
      </c>
      <c r="BA193" s="149">
        <v>22</v>
      </c>
      <c r="BB193" s="151">
        <v>1</v>
      </c>
      <c r="BC193" s="152">
        <v>1806</v>
      </c>
      <c r="BD193" s="152">
        <v>1368</v>
      </c>
      <c r="BE193" s="149">
        <v>0.75700000000000001</v>
      </c>
      <c r="BF193" s="152">
        <v>845</v>
      </c>
      <c r="BG193" s="152">
        <v>516</v>
      </c>
      <c r="BH193" s="152">
        <v>1361</v>
      </c>
      <c r="BI193" s="153">
        <v>0.379</v>
      </c>
      <c r="BJ193" s="153">
        <v>0.433</v>
      </c>
      <c r="BK193" s="154">
        <v>0.17699999999999999</v>
      </c>
      <c r="BL193" s="154">
        <v>8.5999999999999993E-2</v>
      </c>
      <c r="BM193" s="154">
        <v>7.5999999999999998E-2</v>
      </c>
      <c r="BN193" s="154">
        <v>0.34799999999999998</v>
      </c>
      <c r="DU193" s="4"/>
      <c r="DZ193" s="5"/>
      <c r="EA193" s="5"/>
      <c r="EB193" s="5"/>
      <c r="EC193" s="5"/>
      <c r="ED193" s="5"/>
      <c r="EE193" s="5"/>
    </row>
    <row r="194" spans="30:135" ht="13" x14ac:dyDescent="0.15">
      <c r="AD194" s="144">
        <f t="shared" si="212"/>
        <v>84.578947368421055</v>
      </c>
      <c r="AE194" s="144">
        <f t="shared" si="213"/>
        <v>82.762912258867459</v>
      </c>
      <c r="AF194" s="149">
        <v>106</v>
      </c>
      <c r="AG194" s="150" t="s">
        <v>414</v>
      </c>
      <c r="AH194" s="149">
        <v>19</v>
      </c>
      <c r="AI194" s="151">
        <v>1</v>
      </c>
      <c r="AJ194" s="152">
        <v>1607</v>
      </c>
      <c r="AK194" s="152">
        <v>1330</v>
      </c>
      <c r="AL194" s="149">
        <v>0.82799999999999996</v>
      </c>
      <c r="AM194" s="152">
        <v>664</v>
      </c>
      <c r="AN194" s="152">
        <v>469</v>
      </c>
      <c r="AO194" s="152">
        <v>1133</v>
      </c>
      <c r="AP194" s="153">
        <v>0.41399999999999998</v>
      </c>
      <c r="AQ194" s="153">
        <v>0.45300000000000001</v>
      </c>
      <c r="AR194" s="154">
        <v>0.189</v>
      </c>
      <c r="AS194" s="155">
        <v>0.13</v>
      </c>
      <c r="AT194" s="154">
        <v>9.6000000000000002E-2</v>
      </c>
      <c r="AU194" s="154">
        <v>0.39300000000000002</v>
      </c>
      <c r="AW194" s="5"/>
      <c r="AX194" s="144">
        <f t="shared" si="214"/>
        <v>75.724937862468934</v>
      </c>
      <c r="AY194" s="149">
        <v>106</v>
      </c>
      <c r="AZ194" s="150" t="s">
        <v>415</v>
      </c>
      <c r="BA194" s="149">
        <v>14</v>
      </c>
      <c r="BB194" s="151">
        <v>1</v>
      </c>
      <c r="BC194" s="152">
        <v>1207</v>
      </c>
      <c r="BD194" s="152">
        <v>914</v>
      </c>
      <c r="BE194" s="149">
        <v>0.75700000000000001</v>
      </c>
      <c r="BF194" s="152">
        <v>504</v>
      </c>
      <c r="BG194" s="152">
        <v>331</v>
      </c>
      <c r="BH194" s="152">
        <v>835</v>
      </c>
      <c r="BI194" s="153">
        <v>0.39600000000000002</v>
      </c>
      <c r="BJ194" s="153">
        <v>0.438</v>
      </c>
      <c r="BK194" s="154">
        <v>0.19800000000000001</v>
      </c>
      <c r="BL194" s="154">
        <v>0.13300000000000001</v>
      </c>
      <c r="BM194" s="154">
        <v>0.107</v>
      </c>
      <c r="BN194" s="154">
        <v>0.36899999999999999</v>
      </c>
      <c r="DU194" s="4"/>
      <c r="DZ194" s="5"/>
      <c r="EA194" s="5"/>
      <c r="EB194" s="5"/>
      <c r="EC194" s="5"/>
      <c r="ED194" s="5"/>
      <c r="EE194" s="5"/>
    </row>
    <row r="195" spans="30:135" ht="13" x14ac:dyDescent="0.15">
      <c r="AD195" s="144">
        <f t="shared" si="212"/>
        <v>88.181818181818187</v>
      </c>
      <c r="AE195" s="144">
        <f t="shared" si="213"/>
        <v>82.680412371134011</v>
      </c>
      <c r="AF195" s="149">
        <v>107</v>
      </c>
      <c r="AG195" s="150" t="s">
        <v>416</v>
      </c>
      <c r="AH195" s="149">
        <v>22</v>
      </c>
      <c r="AI195" s="151">
        <v>1</v>
      </c>
      <c r="AJ195" s="152">
        <v>1940</v>
      </c>
      <c r="AK195" s="152">
        <v>1604</v>
      </c>
      <c r="AL195" s="149">
        <v>0.82699999999999996</v>
      </c>
      <c r="AM195" s="152">
        <v>871</v>
      </c>
      <c r="AN195" s="152">
        <v>588</v>
      </c>
      <c r="AO195" s="152">
        <v>1459</v>
      </c>
      <c r="AP195" s="153">
        <v>0.40300000000000002</v>
      </c>
      <c r="AQ195" s="153">
        <v>0.44900000000000001</v>
      </c>
      <c r="AR195" s="154">
        <v>0.152</v>
      </c>
      <c r="AS195" s="154">
        <v>0.112</v>
      </c>
      <c r="AT195" s="155">
        <v>0.08</v>
      </c>
      <c r="AU195" s="154">
        <v>0.39200000000000002</v>
      </c>
      <c r="AW195" s="5"/>
      <c r="AX195" s="144">
        <f t="shared" si="214"/>
        <v>75.897129186602868</v>
      </c>
      <c r="AY195" s="149">
        <v>107</v>
      </c>
      <c r="AZ195" s="150" t="s">
        <v>417</v>
      </c>
      <c r="BA195" s="149">
        <v>20</v>
      </c>
      <c r="BB195" s="151">
        <v>1</v>
      </c>
      <c r="BC195" s="152">
        <v>1672</v>
      </c>
      <c r="BD195" s="152">
        <v>1269</v>
      </c>
      <c r="BE195" s="149">
        <v>0.75900000000000001</v>
      </c>
      <c r="BF195" s="152">
        <v>707</v>
      </c>
      <c r="BG195" s="152">
        <v>436</v>
      </c>
      <c r="BH195" s="152">
        <v>1143</v>
      </c>
      <c r="BI195" s="153">
        <v>0.38100000000000001</v>
      </c>
      <c r="BJ195" s="151">
        <v>0.42</v>
      </c>
      <c r="BK195" s="154">
        <v>0.19700000000000001</v>
      </c>
      <c r="BL195" s="154">
        <v>0.13600000000000001</v>
      </c>
      <c r="BM195" s="154">
        <v>0.104</v>
      </c>
      <c r="BN195" s="154">
        <v>0.373</v>
      </c>
      <c r="DU195" s="4"/>
      <c r="DZ195" s="5"/>
      <c r="EA195" s="5"/>
      <c r="EB195" s="5"/>
      <c r="EC195" s="5"/>
      <c r="ED195" s="5"/>
      <c r="EE195" s="5"/>
    </row>
    <row r="196" spans="30:135" ht="13" x14ac:dyDescent="0.15">
      <c r="AD196" s="144">
        <f t="shared" si="212"/>
        <v>84.565217391304358</v>
      </c>
      <c r="AE196" s="144">
        <f t="shared" si="213"/>
        <v>82.673521850899746</v>
      </c>
      <c r="AF196" s="149">
        <v>108</v>
      </c>
      <c r="AG196" s="150" t="s">
        <v>418</v>
      </c>
      <c r="AH196" s="149">
        <v>23</v>
      </c>
      <c r="AI196" s="151">
        <v>1</v>
      </c>
      <c r="AJ196" s="152">
        <v>1945</v>
      </c>
      <c r="AK196" s="152">
        <v>1608</v>
      </c>
      <c r="AL196" s="149">
        <v>0.82699999999999996</v>
      </c>
      <c r="AM196" s="152">
        <v>817</v>
      </c>
      <c r="AN196" s="152">
        <v>607</v>
      </c>
      <c r="AO196" s="152">
        <v>1424</v>
      </c>
      <c r="AP196" s="153">
        <v>0.42599999999999999</v>
      </c>
      <c r="AQ196" s="153">
        <v>0.47599999999999998</v>
      </c>
      <c r="AR196" s="154">
        <v>0.17499999999999999</v>
      </c>
      <c r="AS196" s="155">
        <v>0.11</v>
      </c>
      <c r="AT196" s="154">
        <v>8.5000000000000006E-2</v>
      </c>
      <c r="AU196" s="154">
        <v>0.39300000000000002</v>
      </c>
      <c r="AW196" s="5"/>
      <c r="AX196" s="144">
        <f t="shared" si="214"/>
        <v>76.004464285714292</v>
      </c>
      <c r="AY196" s="149">
        <v>108</v>
      </c>
      <c r="AZ196" s="150" t="s">
        <v>419</v>
      </c>
      <c r="BA196" s="149">
        <v>20</v>
      </c>
      <c r="BB196" s="151">
        <v>1</v>
      </c>
      <c r="BC196" s="152">
        <v>1792</v>
      </c>
      <c r="BD196" s="152">
        <v>1362</v>
      </c>
      <c r="BE196" s="149">
        <v>0.76</v>
      </c>
      <c r="BF196" s="152">
        <v>750</v>
      </c>
      <c r="BG196" s="152">
        <v>478</v>
      </c>
      <c r="BH196" s="152">
        <v>1228</v>
      </c>
      <c r="BI196" s="153">
        <v>0.38900000000000001</v>
      </c>
      <c r="BJ196" s="153">
        <v>0.42399999999999999</v>
      </c>
      <c r="BK196" s="154">
        <v>0.192</v>
      </c>
      <c r="BL196" s="154">
        <v>0.14699999999999999</v>
      </c>
      <c r="BM196" s="154">
        <v>0.11700000000000001</v>
      </c>
      <c r="BN196" s="154">
        <v>0.372</v>
      </c>
      <c r="DU196" s="4"/>
      <c r="DZ196" s="5"/>
      <c r="EA196" s="5"/>
      <c r="EB196" s="5"/>
      <c r="EC196" s="5"/>
      <c r="ED196" s="5"/>
      <c r="EE196" s="5"/>
    </row>
    <row r="197" spans="30:135" ht="13" x14ac:dyDescent="0.15">
      <c r="AD197" s="144">
        <f t="shared" si="212"/>
        <v>83.2</v>
      </c>
      <c r="AE197" s="144">
        <f t="shared" si="213"/>
        <v>82.451923076923066</v>
      </c>
      <c r="AF197" s="149">
        <v>109</v>
      </c>
      <c r="AG197" s="150" t="s">
        <v>420</v>
      </c>
      <c r="AH197" s="149">
        <v>20</v>
      </c>
      <c r="AI197" s="151">
        <v>1</v>
      </c>
      <c r="AJ197" s="152">
        <v>1664</v>
      </c>
      <c r="AK197" s="152">
        <v>1372</v>
      </c>
      <c r="AL197" s="149">
        <v>0.82499999999999996</v>
      </c>
      <c r="AM197" s="152">
        <v>729</v>
      </c>
      <c r="AN197" s="152">
        <v>487</v>
      </c>
      <c r="AO197" s="152">
        <v>1216</v>
      </c>
      <c r="AP197" s="151">
        <v>0.4</v>
      </c>
      <c r="AQ197" s="153">
        <v>0.46100000000000002</v>
      </c>
      <c r="AR197" s="154">
        <v>0.17399999999999999</v>
      </c>
      <c r="AS197" s="155">
        <v>0.11</v>
      </c>
      <c r="AT197" s="154">
        <v>7.8E-2</v>
      </c>
      <c r="AU197" s="154">
        <v>0.38300000000000001</v>
      </c>
      <c r="AW197" s="5"/>
      <c r="AX197" s="144">
        <f t="shared" si="214"/>
        <v>76.016830294530152</v>
      </c>
      <c r="AY197" s="149">
        <v>109</v>
      </c>
      <c r="AZ197" s="150" t="s">
        <v>421</v>
      </c>
      <c r="BA197" s="149">
        <v>18</v>
      </c>
      <c r="BB197" s="151">
        <v>1</v>
      </c>
      <c r="BC197" s="152">
        <v>1426</v>
      </c>
      <c r="BD197" s="152">
        <v>1084</v>
      </c>
      <c r="BE197" s="149">
        <v>0.76</v>
      </c>
      <c r="BF197" s="152">
        <v>574</v>
      </c>
      <c r="BG197" s="152">
        <v>377</v>
      </c>
      <c r="BH197" s="152">
        <v>951</v>
      </c>
      <c r="BI197" s="153">
        <v>0.39600000000000002</v>
      </c>
      <c r="BJ197" s="151">
        <v>0.45</v>
      </c>
      <c r="BK197" s="154">
        <v>0.22900000000000001</v>
      </c>
      <c r="BL197" s="155">
        <v>0.12</v>
      </c>
      <c r="BM197" s="154">
        <v>7.5999999999999998E-2</v>
      </c>
      <c r="BN197" s="154">
        <v>0.35799999999999998</v>
      </c>
      <c r="DU197" s="4"/>
      <c r="DZ197" s="5"/>
      <c r="EA197" s="5"/>
      <c r="EB197" s="5"/>
      <c r="EC197" s="5"/>
      <c r="ED197" s="5"/>
      <c r="EE197" s="5"/>
    </row>
    <row r="198" spans="30:135" ht="13" x14ac:dyDescent="0.15">
      <c r="AD198" s="144">
        <f t="shared" si="212"/>
        <v>85.666666666666657</v>
      </c>
      <c r="AE198" s="144">
        <f t="shared" si="213"/>
        <v>82.545858810450241</v>
      </c>
      <c r="AF198" s="149">
        <v>110</v>
      </c>
      <c r="AG198" s="150" t="s">
        <v>389</v>
      </c>
      <c r="AH198" s="149">
        <v>21</v>
      </c>
      <c r="AI198" s="151">
        <v>1</v>
      </c>
      <c r="AJ198" s="152">
        <v>1799</v>
      </c>
      <c r="AK198" s="152">
        <v>1485</v>
      </c>
      <c r="AL198" s="149">
        <v>0.82499999999999996</v>
      </c>
      <c r="AM198" s="152">
        <v>744</v>
      </c>
      <c r="AN198" s="152">
        <v>584</v>
      </c>
      <c r="AO198" s="152">
        <v>1328</v>
      </c>
      <c r="AP198" s="151">
        <v>0.44</v>
      </c>
      <c r="AQ198" s="153">
        <v>0.47599999999999998</v>
      </c>
      <c r="AR198" s="154">
        <v>0.18099999999999999</v>
      </c>
      <c r="AS198" s="154">
        <v>9.7000000000000003E-2</v>
      </c>
      <c r="AT198" s="154">
        <v>8.2000000000000003E-2</v>
      </c>
      <c r="AU198" s="154">
        <v>0.39500000000000002</v>
      </c>
      <c r="AW198" s="5"/>
      <c r="AX198" s="144">
        <f t="shared" si="214"/>
        <v>76.024411508282469</v>
      </c>
      <c r="AY198" s="149">
        <v>110</v>
      </c>
      <c r="AZ198" s="150" t="s">
        <v>422</v>
      </c>
      <c r="BA198" s="149">
        <v>14</v>
      </c>
      <c r="BB198" s="151">
        <v>1</v>
      </c>
      <c r="BC198" s="152">
        <v>1147</v>
      </c>
      <c r="BD198" s="152">
        <v>872</v>
      </c>
      <c r="BE198" s="149">
        <v>0.76</v>
      </c>
      <c r="BF198" s="152">
        <v>476</v>
      </c>
      <c r="BG198" s="152">
        <v>314</v>
      </c>
      <c r="BH198" s="152">
        <v>790</v>
      </c>
      <c r="BI198" s="153">
        <v>0.39700000000000002</v>
      </c>
      <c r="BJ198" s="153">
        <v>0.45500000000000002</v>
      </c>
      <c r="BK198" s="154">
        <v>0.22700000000000001</v>
      </c>
      <c r="BL198" s="155">
        <v>0.1</v>
      </c>
      <c r="BM198" s="154">
        <v>8.6999999999999994E-2</v>
      </c>
      <c r="BN198" s="154">
        <v>0.34799999999999998</v>
      </c>
      <c r="DU198" s="4"/>
      <c r="DZ198" s="5"/>
      <c r="EA198" s="5"/>
      <c r="EB198" s="5"/>
      <c r="EC198" s="5"/>
      <c r="ED198" s="5"/>
      <c r="EE198" s="5"/>
    </row>
    <row r="199" spans="30:135" ht="13" x14ac:dyDescent="0.15">
      <c r="AD199" s="144">
        <f t="shared" si="212"/>
        <v>73.578947368421055</v>
      </c>
      <c r="AE199" s="144">
        <f t="shared" si="213"/>
        <v>82.546494992846917</v>
      </c>
      <c r="AF199" s="149">
        <v>111</v>
      </c>
      <c r="AG199" s="150" t="s">
        <v>423</v>
      </c>
      <c r="AH199" s="149">
        <v>19</v>
      </c>
      <c r="AI199" s="151">
        <v>1</v>
      </c>
      <c r="AJ199" s="152">
        <v>1398</v>
      </c>
      <c r="AK199" s="152">
        <v>1154</v>
      </c>
      <c r="AL199" s="149">
        <v>0.82499999999999996</v>
      </c>
      <c r="AM199" s="152">
        <v>666</v>
      </c>
      <c r="AN199" s="152">
        <v>434</v>
      </c>
      <c r="AO199" s="152">
        <v>1100</v>
      </c>
      <c r="AP199" s="153">
        <v>0.39500000000000002</v>
      </c>
      <c r="AQ199" s="153">
        <v>0.45600000000000002</v>
      </c>
      <c r="AR199" s="154">
        <v>0.14399999999999999</v>
      </c>
      <c r="AS199" s="154">
        <v>8.4000000000000005E-2</v>
      </c>
      <c r="AT199" s="154">
        <v>7.1999999999999995E-2</v>
      </c>
      <c r="AU199" s="154">
        <v>0.374</v>
      </c>
      <c r="AW199" s="5"/>
      <c r="AX199" s="144">
        <f t="shared" si="214"/>
        <v>76.081871345029242</v>
      </c>
      <c r="AY199" s="149">
        <v>111</v>
      </c>
      <c r="AZ199" s="150" t="s">
        <v>424</v>
      </c>
      <c r="BA199" s="149">
        <v>21</v>
      </c>
      <c r="BB199" s="151">
        <v>1</v>
      </c>
      <c r="BC199" s="152">
        <v>1710</v>
      </c>
      <c r="BD199" s="152">
        <v>1301</v>
      </c>
      <c r="BE199" s="149">
        <v>0.76100000000000001</v>
      </c>
      <c r="BF199" s="152">
        <v>795</v>
      </c>
      <c r="BG199" s="152">
        <v>478</v>
      </c>
      <c r="BH199" s="152">
        <v>1273</v>
      </c>
      <c r="BI199" s="153">
        <v>0.375</v>
      </c>
      <c r="BJ199" s="153">
        <v>0.43099999999999999</v>
      </c>
      <c r="BK199" s="154">
        <v>0.17499999999999999</v>
      </c>
      <c r="BL199" s="154">
        <v>9.4E-2</v>
      </c>
      <c r="BM199" s="154">
        <v>7.6999999999999999E-2</v>
      </c>
      <c r="BN199" s="154">
        <v>0.35099999999999998</v>
      </c>
      <c r="DU199" s="4"/>
      <c r="DZ199" s="5"/>
      <c r="EA199" s="5"/>
      <c r="EB199" s="5"/>
      <c r="EC199" s="5"/>
      <c r="ED199" s="5"/>
      <c r="EE199" s="5"/>
    </row>
    <row r="200" spans="30:135" ht="13" x14ac:dyDescent="0.15">
      <c r="AD200" s="144">
        <f t="shared" si="212"/>
        <v>78.600000000000009</v>
      </c>
      <c r="AE200" s="144">
        <f t="shared" si="213"/>
        <v>82.379134860050897</v>
      </c>
      <c r="AF200" s="149">
        <v>112</v>
      </c>
      <c r="AG200" s="150" t="s">
        <v>425</v>
      </c>
      <c r="AH200" s="149">
        <v>20</v>
      </c>
      <c r="AI200" s="151">
        <v>1</v>
      </c>
      <c r="AJ200" s="152">
        <v>1572</v>
      </c>
      <c r="AK200" s="152">
        <v>1295</v>
      </c>
      <c r="AL200" s="149">
        <v>0.82399999999999995</v>
      </c>
      <c r="AM200" s="152">
        <v>687</v>
      </c>
      <c r="AN200" s="152">
        <v>448</v>
      </c>
      <c r="AO200" s="152">
        <v>1135</v>
      </c>
      <c r="AP200" s="153">
        <v>0.39500000000000002</v>
      </c>
      <c r="AQ200" s="153">
        <v>0.46700000000000003</v>
      </c>
      <c r="AR200" s="154">
        <v>0.191</v>
      </c>
      <c r="AS200" s="154">
        <v>0.10299999999999999</v>
      </c>
      <c r="AT200" s="154">
        <v>8.4000000000000005E-2</v>
      </c>
      <c r="AU200" s="154">
        <v>0.36699999999999999</v>
      </c>
      <c r="AW200" s="5"/>
      <c r="AX200" s="144">
        <f t="shared" si="214"/>
        <v>76.068965517241381</v>
      </c>
      <c r="AY200" s="149">
        <v>112</v>
      </c>
      <c r="AZ200" s="150" t="s">
        <v>426</v>
      </c>
      <c r="BA200" s="149">
        <v>15</v>
      </c>
      <c r="BB200" s="151">
        <v>1</v>
      </c>
      <c r="BC200" s="152">
        <v>1450</v>
      </c>
      <c r="BD200" s="152">
        <v>1103</v>
      </c>
      <c r="BE200" s="149">
        <v>0.76100000000000001</v>
      </c>
      <c r="BF200" s="152">
        <v>600</v>
      </c>
      <c r="BG200" s="152">
        <v>390</v>
      </c>
      <c r="BH200" s="152">
        <v>990</v>
      </c>
      <c r="BI200" s="153">
        <v>0.39400000000000002</v>
      </c>
      <c r="BJ200" s="153">
        <v>0.443</v>
      </c>
      <c r="BK200" s="154">
        <v>0.20699999999999999</v>
      </c>
      <c r="BL200" s="154">
        <v>0.13100000000000001</v>
      </c>
      <c r="BM200" s="155">
        <v>0.09</v>
      </c>
      <c r="BN200" s="154">
        <v>0.36399999999999999</v>
      </c>
      <c r="DU200" s="4"/>
      <c r="DZ200" s="5"/>
      <c r="EA200" s="5"/>
      <c r="EB200" s="5"/>
      <c r="EC200" s="5"/>
      <c r="ED200" s="5"/>
      <c r="EE200" s="5"/>
    </row>
    <row r="201" spans="30:135" ht="13" x14ac:dyDescent="0.15">
      <c r="AD201" s="144">
        <f t="shared" si="212"/>
        <v>85.347826086956516</v>
      </c>
      <c r="AE201" s="144">
        <f t="shared" si="213"/>
        <v>82.32297503820682</v>
      </c>
      <c r="AF201" s="149">
        <v>113</v>
      </c>
      <c r="AG201" s="150" t="s">
        <v>427</v>
      </c>
      <c r="AH201" s="149">
        <v>23</v>
      </c>
      <c r="AI201" s="151">
        <v>1</v>
      </c>
      <c r="AJ201" s="152">
        <v>1963</v>
      </c>
      <c r="AK201" s="152">
        <v>1616</v>
      </c>
      <c r="AL201" s="149">
        <v>0.82299999999999995</v>
      </c>
      <c r="AM201" s="152">
        <v>854</v>
      </c>
      <c r="AN201" s="152">
        <v>542</v>
      </c>
      <c r="AO201" s="152">
        <v>1396</v>
      </c>
      <c r="AP201" s="153">
        <v>0.38800000000000001</v>
      </c>
      <c r="AQ201" s="153">
        <v>0.44800000000000001</v>
      </c>
      <c r="AR201" s="154">
        <v>0.16600000000000001</v>
      </c>
      <c r="AS201" s="154">
        <v>0.14299999999999999</v>
      </c>
      <c r="AT201" s="154">
        <v>0.104</v>
      </c>
      <c r="AU201" s="154">
        <v>0.38600000000000001</v>
      </c>
      <c r="AW201" s="5"/>
      <c r="AX201" s="144">
        <f t="shared" si="214"/>
        <v>76.171428571428564</v>
      </c>
      <c r="AY201" s="149">
        <v>113</v>
      </c>
      <c r="AZ201" s="150" t="s">
        <v>428</v>
      </c>
      <c r="BA201" s="149">
        <v>21</v>
      </c>
      <c r="BB201" s="151">
        <v>1</v>
      </c>
      <c r="BC201" s="152">
        <v>1750</v>
      </c>
      <c r="BD201" s="152">
        <v>1333</v>
      </c>
      <c r="BE201" s="149">
        <v>0.76200000000000001</v>
      </c>
      <c r="BF201" s="152">
        <v>634</v>
      </c>
      <c r="BG201" s="152">
        <v>471</v>
      </c>
      <c r="BH201" s="152">
        <v>1105</v>
      </c>
      <c r="BI201" s="153">
        <v>0.42599999999999999</v>
      </c>
      <c r="BJ201" s="151">
        <v>0.47</v>
      </c>
      <c r="BK201" s="154">
        <v>0.255</v>
      </c>
      <c r="BL201" s="154">
        <v>0.127</v>
      </c>
      <c r="BM201" s="154">
        <v>9.2999999999999999E-2</v>
      </c>
      <c r="BN201" s="155">
        <v>0.37</v>
      </c>
      <c r="DU201" s="4"/>
      <c r="DZ201" s="5"/>
      <c r="EA201" s="5"/>
      <c r="EB201" s="5"/>
      <c r="EC201" s="5"/>
      <c r="ED201" s="5"/>
      <c r="EE201" s="5"/>
    </row>
    <row r="202" spans="30:135" ht="13" x14ac:dyDescent="0.15">
      <c r="AD202" s="144">
        <f t="shared" si="212"/>
        <v>85.8</v>
      </c>
      <c r="AE202" s="144">
        <f t="shared" si="213"/>
        <v>82.226107226107231</v>
      </c>
      <c r="AF202" s="149">
        <v>114</v>
      </c>
      <c r="AG202" s="150" t="s">
        <v>417</v>
      </c>
      <c r="AH202" s="149">
        <v>20</v>
      </c>
      <c r="AI202" s="151">
        <v>1</v>
      </c>
      <c r="AJ202" s="152">
        <v>1716</v>
      </c>
      <c r="AK202" s="152">
        <v>1411</v>
      </c>
      <c r="AL202" s="149">
        <v>0.82199999999999995</v>
      </c>
      <c r="AM202" s="152">
        <v>699</v>
      </c>
      <c r="AN202" s="152">
        <v>523</v>
      </c>
      <c r="AO202" s="152">
        <v>1222</v>
      </c>
      <c r="AP202" s="153">
        <v>0.42799999999999999</v>
      </c>
      <c r="AQ202" s="153">
        <v>0.46400000000000002</v>
      </c>
      <c r="AR202" s="154">
        <v>0.185</v>
      </c>
      <c r="AS202" s="154">
        <v>0.129</v>
      </c>
      <c r="AT202" s="154">
        <v>0.104</v>
      </c>
      <c r="AU202" s="154">
        <v>0.39500000000000002</v>
      </c>
      <c r="AW202" s="5"/>
      <c r="AX202" s="144">
        <f t="shared" si="214"/>
        <v>76.301476301476299</v>
      </c>
      <c r="AY202" s="149">
        <v>114</v>
      </c>
      <c r="AZ202" s="150" t="s">
        <v>429</v>
      </c>
      <c r="BA202" s="149">
        <v>17</v>
      </c>
      <c r="BB202" s="151">
        <v>1</v>
      </c>
      <c r="BC202" s="152">
        <v>1287</v>
      </c>
      <c r="BD202" s="152">
        <v>982</v>
      </c>
      <c r="BE202" s="149">
        <v>0.76300000000000001</v>
      </c>
      <c r="BF202" s="152">
        <v>607</v>
      </c>
      <c r="BG202" s="152">
        <v>362</v>
      </c>
      <c r="BH202" s="152">
        <v>969</v>
      </c>
      <c r="BI202" s="153">
        <v>0.374</v>
      </c>
      <c r="BJ202" s="153">
        <v>0.42899999999999999</v>
      </c>
      <c r="BK202" s="154">
        <v>0.17100000000000001</v>
      </c>
      <c r="BL202" s="154">
        <v>8.7999999999999995E-2</v>
      </c>
      <c r="BM202" s="154">
        <v>6.9000000000000006E-2</v>
      </c>
      <c r="BN202" s="154">
        <v>0.35399999999999998</v>
      </c>
      <c r="DU202" s="4"/>
      <c r="DZ202" s="5"/>
      <c r="EA202" s="5"/>
      <c r="EB202" s="5"/>
      <c r="EC202" s="5"/>
      <c r="ED202" s="5"/>
      <c r="EE202" s="5"/>
    </row>
    <row r="203" spans="30:135" ht="13" x14ac:dyDescent="0.15">
      <c r="AD203" s="144">
        <f t="shared" si="212"/>
        <v>79.333333333333343</v>
      </c>
      <c r="AE203" s="144">
        <f t="shared" si="213"/>
        <v>82.195378151260499</v>
      </c>
      <c r="AF203" s="149">
        <v>115</v>
      </c>
      <c r="AG203" s="150" t="s">
        <v>430</v>
      </c>
      <c r="AH203" s="149">
        <v>24</v>
      </c>
      <c r="AI203" s="151">
        <v>1</v>
      </c>
      <c r="AJ203" s="152">
        <v>1904</v>
      </c>
      <c r="AK203" s="152">
        <v>1565</v>
      </c>
      <c r="AL203" s="149">
        <v>0.82199999999999995</v>
      </c>
      <c r="AM203" s="152">
        <v>785</v>
      </c>
      <c r="AN203" s="152">
        <v>556</v>
      </c>
      <c r="AO203" s="152">
        <v>1341</v>
      </c>
      <c r="AP203" s="153">
        <v>0.41499999999999998</v>
      </c>
      <c r="AQ203" s="153">
        <v>0.47499999999999998</v>
      </c>
      <c r="AR203" s="154">
        <v>0.19400000000000001</v>
      </c>
      <c r="AS203" s="154">
        <v>0.11700000000000001</v>
      </c>
      <c r="AT203" s="154">
        <v>9.2999999999999999E-2</v>
      </c>
      <c r="AU203" s="154">
        <v>0.38500000000000001</v>
      </c>
      <c r="AW203" s="5"/>
      <c r="AX203" s="144">
        <f t="shared" si="214"/>
        <v>76.321709786276713</v>
      </c>
      <c r="AY203" s="149">
        <v>115</v>
      </c>
      <c r="AZ203" s="150" t="s">
        <v>367</v>
      </c>
      <c r="BA203" s="149">
        <v>22</v>
      </c>
      <c r="BB203" s="151">
        <v>1</v>
      </c>
      <c r="BC203" s="152">
        <v>1778</v>
      </c>
      <c r="BD203" s="152">
        <v>1357</v>
      </c>
      <c r="BE203" s="149">
        <v>0.76300000000000001</v>
      </c>
      <c r="BF203" s="152">
        <v>804</v>
      </c>
      <c r="BG203" s="152">
        <v>507</v>
      </c>
      <c r="BH203" s="152">
        <v>1311</v>
      </c>
      <c r="BI203" s="153">
        <v>0.38700000000000001</v>
      </c>
      <c r="BJ203" s="153">
        <v>0.43099999999999999</v>
      </c>
      <c r="BK203" s="155">
        <v>0.19</v>
      </c>
      <c r="BL203" s="154">
        <v>9.0999999999999998E-2</v>
      </c>
      <c r="BM203" s="154">
        <v>7.4999999999999997E-2</v>
      </c>
      <c r="BN203" s="154">
        <v>0.35299999999999998</v>
      </c>
      <c r="DU203" s="4"/>
      <c r="DZ203" s="5"/>
      <c r="EA203" s="5"/>
      <c r="EB203" s="5"/>
      <c r="EC203" s="5"/>
      <c r="ED203" s="5"/>
      <c r="EE203" s="5"/>
    </row>
    <row r="204" spans="30:135" ht="13" x14ac:dyDescent="0.15">
      <c r="AD204" s="144">
        <f t="shared" si="212"/>
        <v>84.149999999999991</v>
      </c>
      <c r="AE204" s="144">
        <f t="shared" si="213"/>
        <v>82.234105763517533</v>
      </c>
      <c r="AF204" s="149">
        <v>116</v>
      </c>
      <c r="AG204" s="150" t="s">
        <v>431</v>
      </c>
      <c r="AH204" s="149">
        <v>20</v>
      </c>
      <c r="AI204" s="151">
        <v>1</v>
      </c>
      <c r="AJ204" s="152">
        <v>1683</v>
      </c>
      <c r="AK204" s="152">
        <v>1384</v>
      </c>
      <c r="AL204" s="149">
        <v>0.82199999999999995</v>
      </c>
      <c r="AM204" s="152">
        <v>757</v>
      </c>
      <c r="AN204" s="152">
        <v>510</v>
      </c>
      <c r="AO204" s="152">
        <v>1267</v>
      </c>
      <c r="AP204" s="153">
        <v>0.40300000000000002</v>
      </c>
      <c r="AQ204" s="153">
        <v>0.435</v>
      </c>
      <c r="AR204" s="154">
        <v>0.13200000000000001</v>
      </c>
      <c r="AS204" s="154">
        <v>0.13700000000000001</v>
      </c>
      <c r="AT204" s="154">
        <v>0.108</v>
      </c>
      <c r="AU204" s="154">
        <v>0.40300000000000002</v>
      </c>
      <c r="AW204" s="5"/>
      <c r="AX204" s="144">
        <f t="shared" si="214"/>
        <v>76.414189837008621</v>
      </c>
      <c r="AY204" s="149">
        <v>116</v>
      </c>
      <c r="AZ204" s="150" t="s">
        <v>432</v>
      </c>
      <c r="BA204" s="149">
        <v>13</v>
      </c>
      <c r="BB204" s="151">
        <v>1</v>
      </c>
      <c r="BC204" s="152">
        <v>1043</v>
      </c>
      <c r="BD204" s="152">
        <v>797</v>
      </c>
      <c r="BE204" s="149">
        <v>0.76400000000000001</v>
      </c>
      <c r="BF204" s="152">
        <v>456</v>
      </c>
      <c r="BG204" s="152">
        <v>292</v>
      </c>
      <c r="BH204" s="152">
        <v>748</v>
      </c>
      <c r="BI204" s="151">
        <v>0.39</v>
      </c>
      <c r="BJ204" s="153">
        <v>0.42199999999999999</v>
      </c>
      <c r="BK204" s="154">
        <v>0.17599999999999999</v>
      </c>
      <c r="BL204" s="155">
        <v>0.13</v>
      </c>
      <c r="BM204" s="154">
        <v>9.7000000000000003E-2</v>
      </c>
      <c r="BN204" s="154">
        <v>0.376</v>
      </c>
      <c r="DU204" s="4"/>
      <c r="DZ204" s="5"/>
      <c r="EA204" s="5"/>
      <c r="EB204" s="5"/>
      <c r="EC204" s="5"/>
      <c r="ED204" s="5"/>
      <c r="EE204" s="5"/>
    </row>
    <row r="205" spans="30:135" ht="13" x14ac:dyDescent="0.15">
      <c r="AD205" s="144">
        <f t="shared" si="212"/>
        <v>77.869565217391298</v>
      </c>
      <c r="AE205" s="144">
        <f t="shared" si="213"/>
        <v>82.244556113902846</v>
      </c>
      <c r="AF205" s="149">
        <v>117</v>
      </c>
      <c r="AG205" s="150" t="s">
        <v>433</v>
      </c>
      <c r="AH205" s="149">
        <v>23</v>
      </c>
      <c r="AI205" s="151">
        <v>1</v>
      </c>
      <c r="AJ205" s="152">
        <v>1791</v>
      </c>
      <c r="AK205" s="152">
        <v>1473</v>
      </c>
      <c r="AL205" s="149">
        <v>0.82199999999999995</v>
      </c>
      <c r="AM205" s="152">
        <v>789</v>
      </c>
      <c r="AN205" s="152">
        <v>495</v>
      </c>
      <c r="AO205" s="152">
        <v>1284</v>
      </c>
      <c r="AP205" s="153">
        <v>0.38600000000000001</v>
      </c>
      <c r="AQ205" s="153">
        <v>0.46700000000000003</v>
      </c>
      <c r="AR205" s="154">
        <v>0.183</v>
      </c>
      <c r="AS205" s="154">
        <v>0.11700000000000001</v>
      </c>
      <c r="AT205" s="155">
        <v>0.09</v>
      </c>
      <c r="AU205" s="154">
        <v>0.36699999999999999</v>
      </c>
      <c r="AW205" s="5"/>
      <c r="AX205" s="144">
        <f t="shared" si="214"/>
        <v>76.476476476476478</v>
      </c>
      <c r="AY205" s="149">
        <v>117</v>
      </c>
      <c r="AZ205" s="150" t="s">
        <v>434</v>
      </c>
      <c r="BA205" s="149">
        <v>25</v>
      </c>
      <c r="BB205" s="151">
        <v>1</v>
      </c>
      <c r="BC205" s="152">
        <v>1998</v>
      </c>
      <c r="BD205" s="152">
        <v>1528</v>
      </c>
      <c r="BE205" s="149">
        <v>0.76500000000000001</v>
      </c>
      <c r="BF205" s="152">
        <v>785</v>
      </c>
      <c r="BG205" s="152">
        <v>560</v>
      </c>
      <c r="BH205" s="152">
        <v>1345</v>
      </c>
      <c r="BI205" s="153">
        <v>0.41599999999999998</v>
      </c>
      <c r="BJ205" s="153">
        <v>0.45700000000000002</v>
      </c>
      <c r="BK205" s="154">
        <v>0.23200000000000001</v>
      </c>
      <c r="BL205" s="154">
        <v>0.11600000000000001</v>
      </c>
      <c r="BM205" s="154">
        <v>8.7999999999999995E-2</v>
      </c>
      <c r="BN205" s="154">
        <v>0.36699999999999999</v>
      </c>
      <c r="DU205" s="4"/>
      <c r="DZ205" s="5"/>
      <c r="EA205" s="5"/>
      <c r="EB205" s="5"/>
      <c r="EC205" s="5"/>
      <c r="ED205" s="5"/>
      <c r="EE205" s="5"/>
    </row>
    <row r="206" spans="30:135" ht="13" x14ac:dyDescent="0.15">
      <c r="AD206" s="144">
        <f t="shared" si="212"/>
        <v>74.933333333333337</v>
      </c>
      <c r="AE206" s="144">
        <f t="shared" si="213"/>
        <v>82.117437722419922</v>
      </c>
      <c r="AF206" s="149">
        <v>118</v>
      </c>
      <c r="AG206" s="150" t="s">
        <v>315</v>
      </c>
      <c r="AH206" s="149">
        <v>15</v>
      </c>
      <c r="AI206" s="151">
        <v>1</v>
      </c>
      <c r="AJ206" s="152">
        <v>1124</v>
      </c>
      <c r="AK206" s="152">
        <v>923</v>
      </c>
      <c r="AL206" s="149">
        <v>0.82099999999999995</v>
      </c>
      <c r="AM206" s="152">
        <v>497</v>
      </c>
      <c r="AN206" s="152">
        <v>329</v>
      </c>
      <c r="AO206" s="152">
        <v>826</v>
      </c>
      <c r="AP206" s="153">
        <v>0.39800000000000002</v>
      </c>
      <c r="AQ206" s="153">
        <v>0.47599999999999998</v>
      </c>
      <c r="AR206" s="154">
        <v>0.187</v>
      </c>
      <c r="AS206" s="155">
        <v>0.09</v>
      </c>
      <c r="AT206" s="155">
        <v>0.06</v>
      </c>
      <c r="AU206" s="154">
        <v>0.36399999999999999</v>
      </c>
      <c r="AW206" s="5"/>
      <c r="AX206" s="144">
        <f t="shared" si="214"/>
        <v>76.536312849162016</v>
      </c>
      <c r="AY206" s="149">
        <v>118</v>
      </c>
      <c r="AZ206" s="150" t="s">
        <v>431</v>
      </c>
      <c r="BA206" s="149">
        <v>20</v>
      </c>
      <c r="BB206" s="151">
        <v>1</v>
      </c>
      <c r="BC206" s="152">
        <v>1611</v>
      </c>
      <c r="BD206" s="152">
        <v>1233</v>
      </c>
      <c r="BE206" s="149">
        <v>0.76500000000000001</v>
      </c>
      <c r="BF206" s="152">
        <v>604</v>
      </c>
      <c r="BG206" s="152">
        <v>441</v>
      </c>
      <c r="BH206" s="152">
        <v>1045</v>
      </c>
      <c r="BI206" s="153">
        <v>0.42199999999999999</v>
      </c>
      <c r="BJ206" s="153">
        <v>0.47699999999999998</v>
      </c>
      <c r="BK206" s="154">
        <v>0.25900000000000001</v>
      </c>
      <c r="BL206" s="154">
        <v>0.115</v>
      </c>
      <c r="BM206" s="154">
        <v>9.4E-2</v>
      </c>
      <c r="BN206" s="154">
        <v>0.35799999999999998</v>
      </c>
      <c r="DU206" s="4"/>
      <c r="DZ206" s="5"/>
      <c r="EA206" s="5"/>
      <c r="EB206" s="5"/>
      <c r="EC206" s="5"/>
      <c r="ED206" s="5"/>
      <c r="EE206" s="5"/>
    </row>
    <row r="207" spans="30:135" ht="13" x14ac:dyDescent="0.15">
      <c r="AD207" s="144">
        <f t="shared" si="212"/>
        <v>87.434782608695656</v>
      </c>
      <c r="AE207" s="144">
        <f t="shared" si="213"/>
        <v>82.098458478368968</v>
      </c>
      <c r="AF207" s="149">
        <v>119</v>
      </c>
      <c r="AG207" s="150" t="s">
        <v>435</v>
      </c>
      <c r="AH207" s="149">
        <v>23</v>
      </c>
      <c r="AI207" s="151">
        <v>1</v>
      </c>
      <c r="AJ207" s="152">
        <v>2011</v>
      </c>
      <c r="AK207" s="152">
        <v>1651</v>
      </c>
      <c r="AL207" s="149">
        <v>0.82099999999999995</v>
      </c>
      <c r="AM207" s="152">
        <v>889</v>
      </c>
      <c r="AN207" s="152">
        <v>619</v>
      </c>
      <c r="AO207" s="152">
        <v>1508</v>
      </c>
      <c r="AP207" s="151">
        <v>0.41</v>
      </c>
      <c r="AQ207" s="151">
        <v>0.47</v>
      </c>
      <c r="AR207" s="154">
        <v>0.17299999999999999</v>
      </c>
      <c r="AS207" s="154">
        <v>9.1999999999999998E-2</v>
      </c>
      <c r="AT207" s="154">
        <v>7.9000000000000001E-2</v>
      </c>
      <c r="AU207" s="154">
        <v>0.372</v>
      </c>
      <c r="AW207" s="5"/>
      <c r="AX207" s="144">
        <f t="shared" si="214"/>
        <v>76.552106430155206</v>
      </c>
      <c r="AY207" s="149">
        <v>119</v>
      </c>
      <c r="AZ207" s="150" t="s">
        <v>436</v>
      </c>
      <c r="BA207" s="149">
        <v>21</v>
      </c>
      <c r="BB207" s="151">
        <v>1</v>
      </c>
      <c r="BC207" s="152">
        <v>1804</v>
      </c>
      <c r="BD207" s="152">
        <v>1381</v>
      </c>
      <c r="BE207" s="149">
        <v>0.76600000000000001</v>
      </c>
      <c r="BF207" s="152">
        <v>795</v>
      </c>
      <c r="BG207" s="152">
        <v>514</v>
      </c>
      <c r="BH207" s="152">
        <v>1309</v>
      </c>
      <c r="BI207" s="153">
        <v>0.39300000000000002</v>
      </c>
      <c r="BJ207" s="153">
        <v>0.437</v>
      </c>
      <c r="BK207" s="154">
        <v>0.183</v>
      </c>
      <c r="BL207" s="154">
        <v>0.111</v>
      </c>
      <c r="BM207" s="154">
        <v>9.0999999999999998E-2</v>
      </c>
      <c r="BN207" s="154">
        <v>0.36399999999999999</v>
      </c>
      <c r="DU207" s="4"/>
      <c r="DZ207" s="5"/>
      <c r="EA207" s="5"/>
      <c r="EB207" s="5"/>
      <c r="EC207" s="5"/>
      <c r="ED207" s="5"/>
      <c r="EE207" s="5"/>
    </row>
    <row r="208" spans="30:135" ht="13" x14ac:dyDescent="0.15">
      <c r="AD208" s="144">
        <f t="shared" si="212"/>
        <v>72.428571428571431</v>
      </c>
      <c r="AE208" s="144">
        <f t="shared" si="213"/>
        <v>81.952662721893489</v>
      </c>
      <c r="AF208" s="149">
        <v>120</v>
      </c>
      <c r="AG208" s="150" t="s">
        <v>311</v>
      </c>
      <c r="AH208" s="149">
        <v>14</v>
      </c>
      <c r="AI208" s="151">
        <v>1</v>
      </c>
      <c r="AJ208" s="152">
        <v>1014</v>
      </c>
      <c r="AK208" s="152">
        <v>831</v>
      </c>
      <c r="AL208" s="149">
        <v>0.82</v>
      </c>
      <c r="AM208" s="152">
        <v>455</v>
      </c>
      <c r="AN208" s="152">
        <v>315</v>
      </c>
      <c r="AO208" s="152">
        <v>770</v>
      </c>
      <c r="AP208" s="153">
        <v>0.40899999999999997</v>
      </c>
      <c r="AQ208" s="153">
        <v>0.47899999999999998</v>
      </c>
      <c r="AR208" s="154">
        <v>0.18099999999999999</v>
      </c>
      <c r="AS208" s="154">
        <v>7.5999999999999998E-2</v>
      </c>
      <c r="AT208" s="154">
        <v>6.2E-2</v>
      </c>
      <c r="AU208" s="154">
        <v>0.36499999999999999</v>
      </c>
      <c r="AW208" s="5"/>
      <c r="AX208" s="144">
        <f t="shared" si="214"/>
        <v>76.64637520752629</v>
      </c>
      <c r="AY208" s="149">
        <v>120</v>
      </c>
      <c r="AZ208" s="150" t="s">
        <v>359</v>
      </c>
      <c r="BA208" s="149">
        <v>22</v>
      </c>
      <c r="BB208" s="151">
        <v>1</v>
      </c>
      <c r="BC208" s="152">
        <v>1807</v>
      </c>
      <c r="BD208" s="152">
        <v>1385</v>
      </c>
      <c r="BE208" s="149">
        <v>0.76600000000000001</v>
      </c>
      <c r="BF208" s="152">
        <v>752</v>
      </c>
      <c r="BG208" s="152">
        <v>473</v>
      </c>
      <c r="BH208" s="152">
        <v>1225</v>
      </c>
      <c r="BI208" s="153">
        <v>0.38600000000000001</v>
      </c>
      <c r="BJ208" s="153">
        <v>0.442</v>
      </c>
      <c r="BK208" s="154">
        <v>0.21099999999999999</v>
      </c>
      <c r="BL208" s="154">
        <v>0.129</v>
      </c>
      <c r="BM208" s="154">
        <v>9.0999999999999998E-2</v>
      </c>
      <c r="BN208" s="154">
        <v>0.36099999999999999</v>
      </c>
      <c r="DU208" s="4"/>
      <c r="DZ208" s="5"/>
      <c r="EA208" s="5"/>
      <c r="EB208" s="5"/>
      <c r="EC208" s="5"/>
      <c r="ED208" s="5"/>
      <c r="EE208" s="5"/>
    </row>
    <row r="209" spans="30:135" ht="13" x14ac:dyDescent="0.15">
      <c r="AD209" s="144">
        <f t="shared" si="212"/>
        <v>78.150000000000006</v>
      </c>
      <c r="AE209" s="144">
        <f t="shared" si="213"/>
        <v>82.021753039027516</v>
      </c>
      <c r="AF209" s="149">
        <v>121</v>
      </c>
      <c r="AG209" s="150" t="s">
        <v>437</v>
      </c>
      <c r="AH209" s="149">
        <v>20</v>
      </c>
      <c r="AI209" s="151">
        <v>1</v>
      </c>
      <c r="AJ209" s="152">
        <v>1563</v>
      </c>
      <c r="AK209" s="152">
        <v>1282</v>
      </c>
      <c r="AL209" s="149">
        <v>0.82</v>
      </c>
      <c r="AM209" s="152">
        <v>683</v>
      </c>
      <c r="AN209" s="152">
        <v>455</v>
      </c>
      <c r="AO209" s="152">
        <v>1138</v>
      </c>
      <c r="AP209" s="151">
        <v>0.4</v>
      </c>
      <c r="AQ209" s="153">
        <v>0.46400000000000002</v>
      </c>
      <c r="AR209" s="154">
        <v>0.17899999999999999</v>
      </c>
      <c r="AS209" s="154">
        <v>0.108</v>
      </c>
      <c r="AT209" s="154">
        <v>8.1000000000000003E-2</v>
      </c>
      <c r="AU209" s="154">
        <v>0.376</v>
      </c>
      <c r="AW209" s="5"/>
      <c r="AX209" s="144">
        <f t="shared" si="214"/>
        <v>76.633785450061652</v>
      </c>
      <c r="AY209" s="149">
        <v>121</v>
      </c>
      <c r="AZ209" s="150" t="s">
        <v>438</v>
      </c>
      <c r="BA209" s="149">
        <v>20</v>
      </c>
      <c r="BB209" s="151">
        <v>1</v>
      </c>
      <c r="BC209" s="152">
        <v>1622</v>
      </c>
      <c r="BD209" s="152">
        <v>1243</v>
      </c>
      <c r="BE209" s="149">
        <v>0.76600000000000001</v>
      </c>
      <c r="BF209" s="152">
        <v>606</v>
      </c>
      <c r="BG209" s="152">
        <v>444</v>
      </c>
      <c r="BH209" s="152">
        <v>1050</v>
      </c>
      <c r="BI209" s="153">
        <v>0.42299999999999999</v>
      </c>
      <c r="BJ209" s="153">
        <v>0.46500000000000002</v>
      </c>
      <c r="BK209" s="155">
        <v>0.24</v>
      </c>
      <c r="BL209" s="154">
        <v>0.13100000000000001</v>
      </c>
      <c r="BM209" s="154">
        <v>9.4E-2</v>
      </c>
      <c r="BN209" s="154">
        <v>0.371</v>
      </c>
      <c r="DU209" s="4"/>
      <c r="DZ209" s="5"/>
      <c r="EA209" s="5"/>
      <c r="EB209" s="5"/>
      <c r="EC209" s="5"/>
      <c r="ED209" s="5"/>
      <c r="EE209" s="5"/>
    </row>
    <row r="210" spans="30:135" ht="13" x14ac:dyDescent="0.15">
      <c r="AD210" s="144">
        <f t="shared" si="212"/>
        <v>87.521739130434781</v>
      </c>
      <c r="AE210" s="144">
        <f t="shared" si="213"/>
        <v>81.867858917039243</v>
      </c>
      <c r="AF210" s="149">
        <v>122</v>
      </c>
      <c r="AG210" s="150" t="s">
        <v>439</v>
      </c>
      <c r="AH210" s="149">
        <v>23</v>
      </c>
      <c r="AI210" s="151">
        <v>1</v>
      </c>
      <c r="AJ210" s="152">
        <v>2013</v>
      </c>
      <c r="AK210" s="152">
        <v>1648</v>
      </c>
      <c r="AL210" s="149">
        <v>0.81899999999999995</v>
      </c>
      <c r="AM210" s="152">
        <v>909</v>
      </c>
      <c r="AN210" s="152">
        <v>596</v>
      </c>
      <c r="AO210" s="152">
        <v>1505</v>
      </c>
      <c r="AP210" s="153">
        <v>0.39600000000000002</v>
      </c>
      <c r="AQ210" s="153">
        <v>0.442</v>
      </c>
      <c r="AR210" s="154">
        <v>0.16200000000000001</v>
      </c>
      <c r="AS210" s="154">
        <v>0.106</v>
      </c>
      <c r="AT210" s="154">
        <v>8.5000000000000006E-2</v>
      </c>
      <c r="AU210" s="154">
        <v>0.38100000000000001</v>
      </c>
      <c r="AW210" s="5"/>
      <c r="AX210" s="144">
        <f t="shared" si="214"/>
        <v>76.687988628287144</v>
      </c>
      <c r="AY210" s="149">
        <v>122</v>
      </c>
      <c r="AZ210" s="150" t="s">
        <v>440</v>
      </c>
      <c r="BA210" s="149">
        <v>18</v>
      </c>
      <c r="BB210" s="151">
        <v>1</v>
      </c>
      <c r="BC210" s="152">
        <v>1407</v>
      </c>
      <c r="BD210" s="152">
        <v>1079</v>
      </c>
      <c r="BE210" s="149">
        <v>0.76700000000000002</v>
      </c>
      <c r="BF210" s="152">
        <v>587</v>
      </c>
      <c r="BG210" s="152">
        <v>401</v>
      </c>
      <c r="BH210" s="152">
        <v>988</v>
      </c>
      <c r="BI210" s="153">
        <v>0.40600000000000003</v>
      </c>
      <c r="BJ210" s="153">
        <v>0.44600000000000001</v>
      </c>
      <c r="BK210" s="154">
        <v>0.20799999999999999</v>
      </c>
      <c r="BL210" s="154">
        <v>0.106</v>
      </c>
      <c r="BM210" s="154">
        <v>8.6999999999999994E-2</v>
      </c>
      <c r="BN210" s="154">
        <v>0.36499999999999999</v>
      </c>
      <c r="DU210" s="4"/>
      <c r="DZ210" s="5"/>
      <c r="EA210" s="5"/>
      <c r="EB210" s="5"/>
      <c r="EC210" s="5"/>
      <c r="ED210" s="5"/>
      <c r="EE210" s="5"/>
    </row>
    <row r="211" spans="30:135" ht="13" x14ac:dyDescent="0.15">
      <c r="AD211" s="144">
        <f t="shared" si="212"/>
        <v>85.95</v>
      </c>
      <c r="AE211" s="144">
        <f t="shared" si="213"/>
        <v>81.791739383362412</v>
      </c>
      <c r="AF211" s="149">
        <v>123</v>
      </c>
      <c r="AG211" s="150" t="s">
        <v>441</v>
      </c>
      <c r="AH211" s="149">
        <v>20</v>
      </c>
      <c r="AI211" s="151">
        <v>1</v>
      </c>
      <c r="AJ211" s="152">
        <v>1719</v>
      </c>
      <c r="AK211" s="152">
        <v>1406</v>
      </c>
      <c r="AL211" s="149">
        <v>0.81799999999999995</v>
      </c>
      <c r="AM211" s="152">
        <v>778</v>
      </c>
      <c r="AN211" s="152">
        <v>535</v>
      </c>
      <c r="AO211" s="152">
        <v>1313</v>
      </c>
      <c r="AP211" s="153">
        <v>0.40699999999999997</v>
      </c>
      <c r="AQ211" s="153">
        <v>0.45200000000000001</v>
      </c>
      <c r="AR211" s="154">
        <v>0.14399999999999999</v>
      </c>
      <c r="AS211" s="154">
        <v>0.112</v>
      </c>
      <c r="AT211" s="154">
        <v>8.7999999999999995E-2</v>
      </c>
      <c r="AU211" s="154">
        <v>0.38700000000000001</v>
      </c>
      <c r="AW211" s="5"/>
      <c r="AX211" s="144">
        <f t="shared" si="214"/>
        <v>76.70753064798599</v>
      </c>
      <c r="AY211" s="149">
        <v>123</v>
      </c>
      <c r="AZ211" s="150" t="s">
        <v>314</v>
      </c>
      <c r="BA211" s="149">
        <v>20</v>
      </c>
      <c r="BB211" s="151">
        <v>1</v>
      </c>
      <c r="BC211" s="152">
        <v>1713</v>
      </c>
      <c r="BD211" s="152">
        <v>1314</v>
      </c>
      <c r="BE211" s="149">
        <v>0.76700000000000002</v>
      </c>
      <c r="BF211" s="152">
        <v>719</v>
      </c>
      <c r="BG211" s="152">
        <v>518</v>
      </c>
      <c r="BH211" s="152">
        <v>1237</v>
      </c>
      <c r="BI211" s="153">
        <v>0.41899999999999998</v>
      </c>
      <c r="BJ211" s="151">
        <v>0.46</v>
      </c>
      <c r="BK211" s="154">
        <v>0.217</v>
      </c>
      <c r="BL211" s="154">
        <v>7.8E-2</v>
      </c>
      <c r="BM211" s="154">
        <v>6.0999999999999999E-2</v>
      </c>
      <c r="BN211" s="155">
        <v>0.36</v>
      </c>
      <c r="DU211" s="4"/>
      <c r="DZ211" s="5"/>
      <c r="EA211" s="5"/>
      <c r="EB211" s="5"/>
      <c r="EC211" s="5"/>
      <c r="ED211" s="5"/>
      <c r="EE211" s="5"/>
    </row>
    <row r="212" spans="30:135" ht="13" x14ac:dyDescent="0.15">
      <c r="AD212" s="144">
        <f t="shared" si="212"/>
        <v>78.681818181818187</v>
      </c>
      <c r="AE212" s="144">
        <f t="shared" si="213"/>
        <v>81.744656268053149</v>
      </c>
      <c r="AF212" s="149">
        <v>124</v>
      </c>
      <c r="AG212" s="150" t="s">
        <v>442</v>
      </c>
      <c r="AH212" s="149">
        <v>22</v>
      </c>
      <c r="AI212" s="151">
        <v>1</v>
      </c>
      <c r="AJ212" s="152">
        <v>1731</v>
      </c>
      <c r="AK212" s="152">
        <v>1415</v>
      </c>
      <c r="AL212" s="149">
        <v>0.81699999999999995</v>
      </c>
      <c r="AM212" s="152">
        <v>740</v>
      </c>
      <c r="AN212" s="152">
        <v>506</v>
      </c>
      <c r="AO212" s="152">
        <v>1246</v>
      </c>
      <c r="AP212" s="153">
        <v>0.40600000000000003</v>
      </c>
      <c r="AQ212" s="153">
        <v>0.45600000000000002</v>
      </c>
      <c r="AR212" s="154">
        <v>0.188</v>
      </c>
      <c r="AS212" s="155">
        <v>0.11</v>
      </c>
      <c r="AT212" s="154">
        <v>6.9000000000000006E-2</v>
      </c>
      <c r="AU212" s="155">
        <v>0.38</v>
      </c>
      <c r="AW212" s="5"/>
      <c r="AX212" s="144">
        <f t="shared" si="214"/>
        <v>76.65260196905767</v>
      </c>
      <c r="AY212" s="149">
        <v>124</v>
      </c>
      <c r="AZ212" s="150" t="s">
        <v>443</v>
      </c>
      <c r="BA212" s="149">
        <v>19</v>
      </c>
      <c r="BB212" s="151">
        <v>1</v>
      </c>
      <c r="BC212" s="152">
        <v>1422</v>
      </c>
      <c r="BD212" s="152">
        <v>1090</v>
      </c>
      <c r="BE212" s="149">
        <v>0.76700000000000002</v>
      </c>
      <c r="BF212" s="152">
        <v>579</v>
      </c>
      <c r="BG212" s="152">
        <v>384</v>
      </c>
      <c r="BH212" s="152">
        <v>963</v>
      </c>
      <c r="BI212" s="153">
        <v>0.39900000000000002</v>
      </c>
      <c r="BJ212" s="151">
        <v>0.45</v>
      </c>
      <c r="BK212" s="154">
        <v>0.219</v>
      </c>
      <c r="BL212" s="155">
        <v>0.12</v>
      </c>
      <c r="BM212" s="154">
        <v>9.1999999999999998E-2</v>
      </c>
      <c r="BN212" s="154">
        <v>0.36299999999999999</v>
      </c>
      <c r="DU212" s="4"/>
      <c r="DZ212" s="5"/>
      <c r="EA212" s="5"/>
      <c r="EB212" s="5"/>
      <c r="EC212" s="5"/>
      <c r="ED212" s="5"/>
      <c r="EE212" s="5"/>
    </row>
    <row r="213" spans="30:135" ht="13" x14ac:dyDescent="0.15">
      <c r="AD213" s="144">
        <f t="shared" si="212"/>
        <v>80.357142857142861</v>
      </c>
      <c r="AE213" s="144">
        <f t="shared" si="213"/>
        <v>81.688888888888883</v>
      </c>
      <c r="AF213" s="149">
        <v>125</v>
      </c>
      <c r="AG213" s="150" t="s">
        <v>342</v>
      </c>
      <c r="AH213" s="149">
        <v>14</v>
      </c>
      <c r="AI213" s="151">
        <v>1</v>
      </c>
      <c r="AJ213" s="152">
        <v>1125</v>
      </c>
      <c r="AK213" s="152">
        <v>919</v>
      </c>
      <c r="AL213" s="149">
        <v>0.81699999999999995</v>
      </c>
      <c r="AM213" s="152">
        <v>500</v>
      </c>
      <c r="AN213" s="152">
        <v>321</v>
      </c>
      <c r="AO213" s="152">
        <v>821</v>
      </c>
      <c r="AP213" s="153">
        <v>0.39100000000000001</v>
      </c>
      <c r="AQ213" s="153">
        <v>0.437</v>
      </c>
      <c r="AR213" s="154">
        <v>0.151</v>
      </c>
      <c r="AS213" s="154">
        <v>0.13700000000000001</v>
      </c>
      <c r="AT213" s="154">
        <v>9.5000000000000001E-2</v>
      </c>
      <c r="AU213" s="154">
        <v>0.39400000000000002</v>
      </c>
      <c r="AW213" s="5"/>
      <c r="AX213" s="144">
        <f t="shared" si="214"/>
        <v>76.794258373205736</v>
      </c>
      <c r="AY213" s="149">
        <v>125</v>
      </c>
      <c r="AZ213" s="150" t="s">
        <v>444</v>
      </c>
      <c r="BA213" s="149">
        <v>5</v>
      </c>
      <c r="BB213" s="151">
        <v>1</v>
      </c>
      <c r="BC213" s="152">
        <v>418</v>
      </c>
      <c r="BD213" s="152">
        <v>321</v>
      </c>
      <c r="BE213" s="149">
        <v>0.76800000000000002</v>
      </c>
      <c r="BF213" s="152">
        <v>175</v>
      </c>
      <c r="BG213" s="152">
        <v>122</v>
      </c>
      <c r="BH213" s="152">
        <v>297</v>
      </c>
      <c r="BI213" s="153">
        <v>0.41099999999999998</v>
      </c>
      <c r="BJ213" s="153">
        <v>0.45600000000000002</v>
      </c>
      <c r="BK213" s="154">
        <v>0.21099999999999999</v>
      </c>
      <c r="BL213" s="154">
        <v>9.6000000000000002E-2</v>
      </c>
      <c r="BM213" s="154">
        <v>8.8999999999999996E-2</v>
      </c>
      <c r="BN213" s="154">
        <v>0.36399999999999999</v>
      </c>
      <c r="DU213" s="4"/>
      <c r="DZ213" s="5"/>
      <c r="EA213" s="5"/>
      <c r="EB213" s="5"/>
      <c r="EC213" s="5"/>
      <c r="ED213" s="5"/>
      <c r="EE213" s="5"/>
    </row>
    <row r="214" spans="30:135" ht="13" x14ac:dyDescent="0.15">
      <c r="AD214" s="144">
        <f t="shared" si="212"/>
        <v>80.166666666666671</v>
      </c>
      <c r="AE214" s="144">
        <f t="shared" si="213"/>
        <v>81.4968814968815</v>
      </c>
      <c r="AF214" s="149">
        <v>126</v>
      </c>
      <c r="AG214" s="150" t="s">
        <v>445</v>
      </c>
      <c r="AH214" s="149">
        <v>18</v>
      </c>
      <c r="AI214" s="151">
        <v>1</v>
      </c>
      <c r="AJ214" s="152">
        <v>1443</v>
      </c>
      <c r="AK214" s="152">
        <v>1176</v>
      </c>
      <c r="AL214" s="149">
        <v>0.81499999999999995</v>
      </c>
      <c r="AM214" s="152">
        <v>595</v>
      </c>
      <c r="AN214" s="152">
        <v>432</v>
      </c>
      <c r="AO214" s="152">
        <v>1027</v>
      </c>
      <c r="AP214" s="153">
        <v>0.42099999999999999</v>
      </c>
      <c r="AQ214" s="151">
        <v>0.47</v>
      </c>
      <c r="AR214" s="154">
        <v>0.185</v>
      </c>
      <c r="AS214" s="154">
        <v>0.126</v>
      </c>
      <c r="AT214" s="154">
        <v>0.10299999999999999</v>
      </c>
      <c r="AU214" s="154">
        <v>0.38900000000000001</v>
      </c>
      <c r="AW214" s="5"/>
      <c r="AX214" s="144">
        <f t="shared" si="214"/>
        <v>76.820307281229134</v>
      </c>
      <c r="AY214" s="149">
        <v>126</v>
      </c>
      <c r="AZ214" s="150" t="s">
        <v>252</v>
      </c>
      <c r="BA214" s="149">
        <v>18</v>
      </c>
      <c r="BB214" s="151">
        <v>1</v>
      </c>
      <c r="BC214" s="152">
        <v>1497</v>
      </c>
      <c r="BD214" s="152">
        <v>1150</v>
      </c>
      <c r="BE214" s="149">
        <v>0.76800000000000002</v>
      </c>
      <c r="BF214" s="152">
        <v>732</v>
      </c>
      <c r="BG214" s="152">
        <v>425</v>
      </c>
      <c r="BH214" s="152">
        <v>1157</v>
      </c>
      <c r="BI214" s="153">
        <v>0.36699999999999999</v>
      </c>
      <c r="BJ214" s="153">
        <v>0.41799999999999998</v>
      </c>
      <c r="BK214" s="155">
        <v>0.15</v>
      </c>
      <c r="BL214" s="154">
        <v>9.0999999999999998E-2</v>
      </c>
      <c r="BM214" s="154">
        <v>7.9000000000000001E-2</v>
      </c>
      <c r="BN214" s="154">
        <v>0.35499999999999998</v>
      </c>
      <c r="DU214" s="4"/>
      <c r="DZ214" s="5"/>
      <c r="EA214" s="5"/>
      <c r="EB214" s="5"/>
      <c r="EC214" s="5"/>
      <c r="ED214" s="5"/>
      <c r="EE214" s="5"/>
    </row>
    <row r="215" spans="30:135" ht="13" x14ac:dyDescent="0.15">
      <c r="AD215" s="144">
        <f t="shared" si="212"/>
        <v>83.458333333333329</v>
      </c>
      <c r="AE215" s="144">
        <f t="shared" si="213"/>
        <v>81.527708437343989</v>
      </c>
      <c r="AF215" s="149">
        <v>127</v>
      </c>
      <c r="AG215" s="150" t="s">
        <v>446</v>
      </c>
      <c r="AH215" s="149">
        <v>24</v>
      </c>
      <c r="AI215" s="151">
        <v>1</v>
      </c>
      <c r="AJ215" s="152">
        <v>2003</v>
      </c>
      <c r="AK215" s="152">
        <v>1633</v>
      </c>
      <c r="AL215" s="149">
        <v>0.81499999999999995</v>
      </c>
      <c r="AM215" s="152">
        <v>835</v>
      </c>
      <c r="AN215" s="152">
        <v>567</v>
      </c>
      <c r="AO215" s="152">
        <v>1402</v>
      </c>
      <c r="AP215" s="153">
        <v>0.40400000000000003</v>
      </c>
      <c r="AQ215" s="153">
        <v>0.47099999999999997</v>
      </c>
      <c r="AR215" s="154">
        <v>0.20200000000000001</v>
      </c>
      <c r="AS215" s="154">
        <v>0.11700000000000001</v>
      </c>
      <c r="AT215" s="154">
        <v>9.6000000000000002E-2</v>
      </c>
      <c r="AU215" s="154">
        <v>0.375</v>
      </c>
      <c r="AW215" s="5"/>
      <c r="AX215" s="144">
        <f t="shared" si="214"/>
        <v>76.781933662667612</v>
      </c>
      <c r="AY215" s="149">
        <v>127</v>
      </c>
      <c r="AZ215" s="150" t="s">
        <v>445</v>
      </c>
      <c r="BA215" s="149">
        <v>18</v>
      </c>
      <c r="BB215" s="151">
        <v>1</v>
      </c>
      <c r="BC215" s="152">
        <v>1417</v>
      </c>
      <c r="BD215" s="152">
        <v>1088</v>
      </c>
      <c r="BE215" s="149">
        <v>0.76800000000000002</v>
      </c>
      <c r="BF215" s="152">
        <v>621</v>
      </c>
      <c r="BG215" s="152">
        <v>396</v>
      </c>
      <c r="BH215" s="152">
        <v>1017</v>
      </c>
      <c r="BI215" s="153">
        <v>0.38900000000000001</v>
      </c>
      <c r="BJ215" s="151">
        <v>0.45</v>
      </c>
      <c r="BK215" s="154">
        <v>0.20399999999999999</v>
      </c>
      <c r="BL215" s="154">
        <v>9.5000000000000001E-2</v>
      </c>
      <c r="BM215" s="154">
        <v>7.0999999999999994E-2</v>
      </c>
      <c r="BN215" s="154">
        <v>0.34899999999999998</v>
      </c>
      <c r="DU215" s="4"/>
      <c r="DZ215" s="5"/>
      <c r="EA215" s="5"/>
      <c r="EB215" s="5"/>
      <c r="EC215" s="5"/>
      <c r="ED215" s="5"/>
      <c r="EE215" s="5"/>
    </row>
    <row r="216" spans="30:135" ht="13" x14ac:dyDescent="0.15">
      <c r="AD216" s="144">
        <f t="shared" si="212"/>
        <v>82.833333333333329</v>
      </c>
      <c r="AE216" s="144">
        <f t="shared" si="213"/>
        <v>81.354795439302478</v>
      </c>
      <c r="AF216" s="149">
        <v>128</v>
      </c>
      <c r="AG216" s="150" t="s">
        <v>270</v>
      </c>
      <c r="AH216" s="149">
        <v>18</v>
      </c>
      <c r="AI216" s="151">
        <v>1</v>
      </c>
      <c r="AJ216" s="152">
        <v>1491</v>
      </c>
      <c r="AK216" s="152">
        <v>1213</v>
      </c>
      <c r="AL216" s="149">
        <v>0.81399999999999995</v>
      </c>
      <c r="AM216" s="152">
        <v>679</v>
      </c>
      <c r="AN216" s="152">
        <v>411</v>
      </c>
      <c r="AO216" s="152">
        <v>1090</v>
      </c>
      <c r="AP216" s="153">
        <v>0.377</v>
      </c>
      <c r="AQ216" s="153">
        <v>0.439</v>
      </c>
      <c r="AR216" s="154">
        <v>0.157</v>
      </c>
      <c r="AS216" s="154">
        <v>0.125</v>
      </c>
      <c r="AT216" s="154">
        <v>9.6000000000000002E-2</v>
      </c>
      <c r="AU216" s="154">
        <v>0.377</v>
      </c>
      <c r="AW216" s="5"/>
      <c r="AX216" s="144">
        <f t="shared" si="214"/>
        <v>76.806083650190118</v>
      </c>
      <c r="AY216" s="149">
        <v>128</v>
      </c>
      <c r="AZ216" s="150" t="s">
        <v>447</v>
      </c>
      <c r="BA216" s="149">
        <v>17</v>
      </c>
      <c r="BB216" s="151">
        <v>1</v>
      </c>
      <c r="BC216" s="152">
        <v>1315</v>
      </c>
      <c r="BD216" s="152">
        <v>1010</v>
      </c>
      <c r="BE216" s="149">
        <v>0.76800000000000002</v>
      </c>
      <c r="BF216" s="152">
        <v>579</v>
      </c>
      <c r="BG216" s="152">
        <v>352</v>
      </c>
      <c r="BH216" s="152">
        <v>931</v>
      </c>
      <c r="BI216" s="153">
        <v>0.378</v>
      </c>
      <c r="BJ216" s="153">
        <v>0.439</v>
      </c>
      <c r="BK216" s="154">
        <v>0.192</v>
      </c>
      <c r="BL216" s="154">
        <v>0.11600000000000001</v>
      </c>
      <c r="BM216" s="154">
        <v>8.7999999999999995E-2</v>
      </c>
      <c r="BN216" s="154">
        <v>0.35399999999999998</v>
      </c>
      <c r="DU216" s="4"/>
      <c r="DZ216" s="5"/>
      <c r="EA216" s="5"/>
      <c r="EB216" s="5"/>
      <c r="EC216" s="5"/>
      <c r="ED216" s="5"/>
      <c r="EE216" s="5"/>
    </row>
    <row r="217" spans="30:135" ht="13" x14ac:dyDescent="0.15">
      <c r="AD217" s="144">
        <f t="shared" si="212"/>
        <v>82.523809523809533</v>
      </c>
      <c r="AE217" s="144">
        <f t="shared" si="213"/>
        <v>81.41950375072129</v>
      </c>
      <c r="AF217" s="149">
        <v>129</v>
      </c>
      <c r="AG217" s="150" t="s">
        <v>448</v>
      </c>
      <c r="AH217" s="149">
        <v>21</v>
      </c>
      <c r="AI217" s="151">
        <v>1</v>
      </c>
      <c r="AJ217" s="152">
        <v>1733</v>
      </c>
      <c r="AK217" s="152">
        <v>1411</v>
      </c>
      <c r="AL217" s="149">
        <v>0.81399999999999995</v>
      </c>
      <c r="AM217" s="152">
        <v>777</v>
      </c>
      <c r="AN217" s="152">
        <v>492</v>
      </c>
      <c r="AO217" s="152">
        <v>1269</v>
      </c>
      <c r="AP217" s="153">
        <v>0.38800000000000001</v>
      </c>
      <c r="AQ217" s="153">
        <v>0.44700000000000001</v>
      </c>
      <c r="AR217" s="154">
        <v>0.17399999999999999</v>
      </c>
      <c r="AS217" s="154">
        <v>0.114</v>
      </c>
      <c r="AT217" s="154">
        <v>8.7999999999999995E-2</v>
      </c>
      <c r="AU217" s="154">
        <v>0.371</v>
      </c>
      <c r="AW217" s="5"/>
      <c r="AX217" s="144">
        <f t="shared" si="214"/>
        <v>76.927312775330392</v>
      </c>
      <c r="AY217" s="149">
        <v>129</v>
      </c>
      <c r="AZ217" s="150" t="s">
        <v>301</v>
      </c>
      <c r="BA217" s="149">
        <v>23</v>
      </c>
      <c r="BB217" s="151">
        <v>1</v>
      </c>
      <c r="BC217" s="152">
        <v>1816</v>
      </c>
      <c r="BD217" s="152">
        <v>1397</v>
      </c>
      <c r="BE217" s="149">
        <v>0.76900000000000002</v>
      </c>
      <c r="BF217" s="152">
        <v>810</v>
      </c>
      <c r="BG217" s="152">
        <v>498</v>
      </c>
      <c r="BH217" s="152">
        <v>1308</v>
      </c>
      <c r="BI217" s="153">
        <v>0.38100000000000001</v>
      </c>
      <c r="BJ217" s="153">
        <v>0.433</v>
      </c>
      <c r="BK217" s="155">
        <v>0.19</v>
      </c>
      <c r="BL217" s="154">
        <v>0.106</v>
      </c>
      <c r="BM217" s="154">
        <v>9.2999999999999999E-2</v>
      </c>
      <c r="BN217" s="154">
        <v>0.35799999999999998</v>
      </c>
      <c r="DU217" s="4"/>
      <c r="DZ217" s="5"/>
      <c r="EA217" s="5"/>
      <c r="EB217" s="5"/>
      <c r="EC217" s="5"/>
      <c r="ED217" s="5"/>
      <c r="EE217" s="5"/>
    </row>
    <row r="218" spans="30:135" ht="13" x14ac:dyDescent="0.15">
      <c r="AD218" s="144">
        <f t="shared" si="212"/>
        <v>79.05</v>
      </c>
      <c r="AE218" s="144">
        <f t="shared" si="213"/>
        <v>81.340923466160646</v>
      </c>
      <c r="AF218" s="149">
        <v>130</v>
      </c>
      <c r="AG218" s="150" t="s">
        <v>449</v>
      </c>
      <c r="AH218" s="149">
        <v>20</v>
      </c>
      <c r="AI218" s="151">
        <v>1</v>
      </c>
      <c r="AJ218" s="152">
        <v>1581</v>
      </c>
      <c r="AK218" s="152">
        <v>1286</v>
      </c>
      <c r="AL218" s="149">
        <v>0.81299999999999994</v>
      </c>
      <c r="AM218" s="152">
        <v>707</v>
      </c>
      <c r="AN218" s="152">
        <v>467</v>
      </c>
      <c r="AO218" s="152">
        <v>1174</v>
      </c>
      <c r="AP218" s="153">
        <v>0.39800000000000002</v>
      </c>
      <c r="AQ218" s="153">
        <v>0.44500000000000001</v>
      </c>
      <c r="AR218" s="155">
        <v>0.16</v>
      </c>
      <c r="AS218" s="154">
        <v>0.122</v>
      </c>
      <c r="AT218" s="154">
        <v>0.105</v>
      </c>
      <c r="AU218" s="154">
        <v>0.38300000000000001</v>
      </c>
      <c r="AW218" s="5"/>
      <c r="AX218" s="144">
        <f t="shared" si="214"/>
        <v>76.854433909648634</v>
      </c>
      <c r="AY218" s="149">
        <v>130</v>
      </c>
      <c r="AZ218" s="150" t="s">
        <v>450</v>
      </c>
      <c r="BA218" s="149">
        <v>20</v>
      </c>
      <c r="BB218" s="151">
        <v>1</v>
      </c>
      <c r="BC218" s="152">
        <v>1793</v>
      </c>
      <c r="BD218" s="152">
        <v>1378</v>
      </c>
      <c r="BE218" s="149">
        <v>0.76900000000000002</v>
      </c>
      <c r="BF218" s="152">
        <v>640</v>
      </c>
      <c r="BG218" s="152">
        <v>480</v>
      </c>
      <c r="BH218" s="152">
        <v>1120</v>
      </c>
      <c r="BI218" s="153">
        <v>0.42899999999999999</v>
      </c>
      <c r="BJ218" s="153">
        <v>0.46100000000000002</v>
      </c>
      <c r="BK218" s="155">
        <v>0.25</v>
      </c>
      <c r="BL218" s="154">
        <v>0.14399999999999999</v>
      </c>
      <c r="BM218" s="154">
        <v>0.10299999999999999</v>
      </c>
      <c r="BN218" s="154">
        <v>0.38200000000000001</v>
      </c>
      <c r="DU218" s="4"/>
      <c r="DZ218" s="5"/>
      <c r="EA218" s="5"/>
      <c r="EB218" s="5"/>
      <c r="EC218" s="5"/>
      <c r="ED218" s="5"/>
      <c r="EE218" s="5"/>
    </row>
    <row r="219" spans="30:135" ht="13" x14ac:dyDescent="0.15">
      <c r="AD219" s="144">
        <f t="shared" si="212"/>
        <v>81.866666666666674</v>
      </c>
      <c r="AE219" s="144">
        <f t="shared" si="213"/>
        <v>81.188925081433226</v>
      </c>
      <c r="AF219" s="149">
        <v>131</v>
      </c>
      <c r="AG219" s="150" t="s">
        <v>346</v>
      </c>
      <c r="AH219" s="149">
        <v>15</v>
      </c>
      <c r="AI219" s="151">
        <v>1</v>
      </c>
      <c r="AJ219" s="152">
        <v>1228</v>
      </c>
      <c r="AK219" s="152">
        <v>997</v>
      </c>
      <c r="AL219" s="149">
        <v>0.81200000000000006</v>
      </c>
      <c r="AM219" s="152">
        <v>536</v>
      </c>
      <c r="AN219" s="152">
        <v>372</v>
      </c>
      <c r="AO219" s="152">
        <v>908</v>
      </c>
      <c r="AP219" s="151">
        <v>0.41</v>
      </c>
      <c r="AQ219" s="153">
        <v>0.45900000000000002</v>
      </c>
      <c r="AR219" s="154">
        <v>0.17299999999999999</v>
      </c>
      <c r="AS219" s="154">
        <v>0.104</v>
      </c>
      <c r="AT219" s="154">
        <v>7.9000000000000001E-2</v>
      </c>
      <c r="AU219" s="154">
        <v>0.379</v>
      </c>
      <c r="AW219" s="5"/>
      <c r="AX219" s="144">
        <f t="shared" si="214"/>
        <v>76.923076923076934</v>
      </c>
      <c r="AY219" s="149">
        <v>131</v>
      </c>
      <c r="AZ219" s="150" t="s">
        <v>451</v>
      </c>
      <c r="BA219" s="149">
        <v>24</v>
      </c>
      <c r="BB219" s="151">
        <v>1</v>
      </c>
      <c r="BC219" s="152">
        <v>2041</v>
      </c>
      <c r="BD219" s="152">
        <v>1570</v>
      </c>
      <c r="BE219" s="149">
        <v>0.76900000000000002</v>
      </c>
      <c r="BF219" s="152">
        <v>859</v>
      </c>
      <c r="BG219" s="152">
        <v>565</v>
      </c>
      <c r="BH219" s="152">
        <v>1424</v>
      </c>
      <c r="BI219" s="153">
        <v>0.39700000000000002</v>
      </c>
      <c r="BJ219" s="153">
        <v>0.44400000000000001</v>
      </c>
      <c r="BK219" s="154">
        <v>0.20499999999999999</v>
      </c>
      <c r="BL219" s="154">
        <v>0.115</v>
      </c>
      <c r="BM219" s="154">
        <v>8.2000000000000003E-2</v>
      </c>
      <c r="BN219" s="154">
        <v>0.36499999999999999</v>
      </c>
      <c r="DU219" s="4"/>
      <c r="DZ219" s="5"/>
      <c r="EA219" s="5"/>
      <c r="EB219" s="5"/>
      <c r="EC219" s="5"/>
      <c r="ED219" s="5"/>
      <c r="EE219" s="5"/>
    </row>
    <row r="220" spans="30:135" ht="13" x14ac:dyDescent="0.15">
      <c r="AD220" s="144">
        <f t="shared" si="212"/>
        <v>85.76</v>
      </c>
      <c r="AE220" s="144">
        <f t="shared" si="213"/>
        <v>81.25</v>
      </c>
      <c r="AF220" s="149">
        <v>132</v>
      </c>
      <c r="AG220" s="150" t="s">
        <v>434</v>
      </c>
      <c r="AH220" s="149">
        <v>25</v>
      </c>
      <c r="AI220" s="151">
        <v>1</v>
      </c>
      <c r="AJ220" s="152">
        <v>2144</v>
      </c>
      <c r="AK220" s="152">
        <v>1742</v>
      </c>
      <c r="AL220" s="149">
        <v>0.81200000000000006</v>
      </c>
      <c r="AM220" s="152">
        <v>940</v>
      </c>
      <c r="AN220" s="152">
        <v>647</v>
      </c>
      <c r="AO220" s="152">
        <v>1587</v>
      </c>
      <c r="AP220" s="153">
        <v>0.40799999999999997</v>
      </c>
      <c r="AQ220" s="153">
        <v>0.44700000000000001</v>
      </c>
      <c r="AR220" s="154">
        <v>0.16500000000000001</v>
      </c>
      <c r="AS220" s="154">
        <v>0.11899999999999999</v>
      </c>
      <c r="AT220" s="154">
        <v>9.9000000000000005E-2</v>
      </c>
      <c r="AU220" s="154">
        <v>0.38600000000000001</v>
      </c>
      <c r="AW220" s="5"/>
      <c r="AX220" s="144">
        <f t="shared" si="214"/>
        <v>76.945668135095445</v>
      </c>
      <c r="AY220" s="149">
        <v>132</v>
      </c>
      <c r="AZ220" s="150" t="s">
        <v>452</v>
      </c>
      <c r="BA220" s="149">
        <v>22</v>
      </c>
      <c r="BB220" s="151">
        <v>1</v>
      </c>
      <c r="BC220" s="152">
        <v>2043</v>
      </c>
      <c r="BD220" s="152">
        <v>1572</v>
      </c>
      <c r="BE220" s="149">
        <v>0.76900000000000002</v>
      </c>
      <c r="BF220" s="152">
        <v>869</v>
      </c>
      <c r="BG220" s="152">
        <v>547</v>
      </c>
      <c r="BH220" s="152">
        <v>1416</v>
      </c>
      <c r="BI220" s="153">
        <v>0.38600000000000001</v>
      </c>
      <c r="BJ220" s="153">
        <v>0.44700000000000001</v>
      </c>
      <c r="BK220" s="154">
        <v>0.20599999999999999</v>
      </c>
      <c r="BL220" s="154">
        <v>0.124</v>
      </c>
      <c r="BM220" s="155">
        <v>0.09</v>
      </c>
      <c r="BN220" s="154">
        <v>0.35599999999999998</v>
      </c>
      <c r="DU220" s="4"/>
      <c r="DZ220" s="5"/>
      <c r="EA220" s="5"/>
      <c r="EB220" s="5"/>
      <c r="EC220" s="5"/>
      <c r="ED220" s="5"/>
      <c r="EE220" s="5"/>
    </row>
    <row r="221" spans="30:135" ht="13" x14ac:dyDescent="0.15">
      <c r="AD221" s="144">
        <f t="shared" si="212"/>
        <v>83</v>
      </c>
      <c r="AE221" s="144">
        <f t="shared" si="213"/>
        <v>81.067125645438892</v>
      </c>
      <c r="AF221" s="149">
        <v>133</v>
      </c>
      <c r="AG221" s="150" t="s">
        <v>453</v>
      </c>
      <c r="AH221" s="149">
        <v>21</v>
      </c>
      <c r="AI221" s="151">
        <v>1</v>
      </c>
      <c r="AJ221" s="152">
        <v>1743</v>
      </c>
      <c r="AK221" s="152">
        <v>1413</v>
      </c>
      <c r="AL221" s="149">
        <v>0.81100000000000005</v>
      </c>
      <c r="AM221" s="152">
        <v>762</v>
      </c>
      <c r="AN221" s="152">
        <v>528</v>
      </c>
      <c r="AO221" s="152">
        <v>1290</v>
      </c>
      <c r="AP221" s="153">
        <v>0.40899999999999997</v>
      </c>
      <c r="AQ221" s="153">
        <v>0.46700000000000003</v>
      </c>
      <c r="AR221" s="154">
        <v>0.188</v>
      </c>
      <c r="AS221" s="154">
        <v>8.6999999999999994E-2</v>
      </c>
      <c r="AT221" s="154">
        <v>6.7000000000000004E-2</v>
      </c>
      <c r="AU221" s="154">
        <v>0.371</v>
      </c>
      <c r="AW221" s="5"/>
      <c r="AX221" s="144">
        <f t="shared" si="214"/>
        <v>76.940814757878556</v>
      </c>
      <c r="AY221" s="149">
        <v>133</v>
      </c>
      <c r="AZ221" s="150" t="s">
        <v>454</v>
      </c>
      <c r="BA221" s="149">
        <v>14</v>
      </c>
      <c r="BB221" s="151">
        <v>1</v>
      </c>
      <c r="BC221" s="152">
        <v>1301</v>
      </c>
      <c r="BD221" s="152">
        <v>1001</v>
      </c>
      <c r="BE221" s="149">
        <v>0.76900000000000002</v>
      </c>
      <c r="BF221" s="152">
        <v>521</v>
      </c>
      <c r="BG221" s="152">
        <v>356</v>
      </c>
      <c r="BH221" s="152">
        <v>877</v>
      </c>
      <c r="BI221" s="153">
        <v>0.40600000000000003</v>
      </c>
      <c r="BJ221" s="153">
        <v>0.44900000000000001</v>
      </c>
      <c r="BK221" s="154">
        <v>0.221</v>
      </c>
      <c r="BL221" s="154">
        <v>0.125</v>
      </c>
      <c r="BM221" s="154">
        <v>9.0999999999999998E-2</v>
      </c>
      <c r="BN221" s="154">
        <v>0.36899999999999999</v>
      </c>
      <c r="DU221" s="4"/>
      <c r="DZ221" s="5"/>
      <c r="EA221" s="5"/>
      <c r="EB221" s="5"/>
      <c r="EC221" s="5"/>
      <c r="ED221" s="5"/>
      <c r="EE221" s="5"/>
    </row>
    <row r="222" spans="30:135" ht="13" x14ac:dyDescent="0.15">
      <c r="AD222" s="144">
        <f t="shared" si="212"/>
        <v>84</v>
      </c>
      <c r="AE222" s="144">
        <f t="shared" si="213"/>
        <v>81.055900621118013</v>
      </c>
      <c r="AF222" s="149">
        <v>134</v>
      </c>
      <c r="AG222" s="150" t="s">
        <v>455</v>
      </c>
      <c r="AH222" s="149">
        <v>23</v>
      </c>
      <c r="AI222" s="151">
        <v>1</v>
      </c>
      <c r="AJ222" s="152">
        <v>1932</v>
      </c>
      <c r="AK222" s="152">
        <v>1566</v>
      </c>
      <c r="AL222" s="149">
        <v>0.81100000000000005</v>
      </c>
      <c r="AM222" s="152">
        <v>853</v>
      </c>
      <c r="AN222" s="152">
        <v>572</v>
      </c>
      <c r="AO222" s="152">
        <v>1425</v>
      </c>
      <c r="AP222" s="153">
        <v>0.40100000000000002</v>
      </c>
      <c r="AQ222" s="153">
        <v>0.45400000000000001</v>
      </c>
      <c r="AR222" s="154">
        <v>0.17499999999999999</v>
      </c>
      <c r="AS222" s="154">
        <v>0.109</v>
      </c>
      <c r="AT222" s="154">
        <v>9.0999999999999998E-2</v>
      </c>
      <c r="AU222" s="154">
        <v>0.375</v>
      </c>
      <c r="AW222" s="5"/>
      <c r="AX222" s="144">
        <f t="shared" si="214"/>
        <v>76.876513317191282</v>
      </c>
      <c r="AY222" s="149">
        <v>134</v>
      </c>
      <c r="AZ222" s="150" t="s">
        <v>456</v>
      </c>
      <c r="BA222" s="149">
        <v>21</v>
      </c>
      <c r="BB222" s="151">
        <v>1</v>
      </c>
      <c r="BC222" s="152">
        <v>1652</v>
      </c>
      <c r="BD222" s="152">
        <v>1270</v>
      </c>
      <c r="BE222" s="149">
        <v>0.76900000000000002</v>
      </c>
      <c r="BF222" s="152">
        <v>665</v>
      </c>
      <c r="BG222" s="152">
        <v>436</v>
      </c>
      <c r="BH222" s="152">
        <v>1101</v>
      </c>
      <c r="BI222" s="153">
        <v>0.39600000000000002</v>
      </c>
      <c r="BJ222" s="153">
        <v>0.439</v>
      </c>
      <c r="BK222" s="154">
        <v>0.215</v>
      </c>
      <c r="BL222" s="155">
        <v>0.14000000000000001</v>
      </c>
      <c r="BM222" s="154">
        <v>0.111</v>
      </c>
      <c r="BN222" s="154">
        <v>0.36899999999999999</v>
      </c>
      <c r="DU222" s="4"/>
      <c r="DZ222" s="5"/>
      <c r="EA222" s="5"/>
      <c r="EB222" s="5"/>
      <c r="EC222" s="5"/>
      <c r="ED222" s="5"/>
      <c r="EE222" s="5"/>
    </row>
    <row r="223" spans="30:135" ht="13" x14ac:dyDescent="0.15">
      <c r="AD223" s="144">
        <f t="shared" si="212"/>
        <v>77</v>
      </c>
      <c r="AE223" s="144">
        <f t="shared" si="213"/>
        <v>80.977845683728034</v>
      </c>
      <c r="AF223" s="149">
        <v>135</v>
      </c>
      <c r="AG223" s="150" t="s">
        <v>429</v>
      </c>
      <c r="AH223" s="149">
        <v>17</v>
      </c>
      <c r="AI223" s="151">
        <v>1</v>
      </c>
      <c r="AJ223" s="152">
        <v>1309</v>
      </c>
      <c r="AK223" s="152">
        <v>1060</v>
      </c>
      <c r="AL223" s="149">
        <v>0.81</v>
      </c>
      <c r="AM223" s="152">
        <v>550</v>
      </c>
      <c r="AN223" s="152">
        <v>377</v>
      </c>
      <c r="AO223" s="152">
        <v>927</v>
      </c>
      <c r="AP223" s="153">
        <v>0.40699999999999997</v>
      </c>
      <c r="AQ223" s="153">
        <v>0.46100000000000002</v>
      </c>
      <c r="AR223" s="154">
        <v>0.19500000000000001</v>
      </c>
      <c r="AS223" s="154">
        <v>0.123</v>
      </c>
      <c r="AT223" s="154">
        <v>9.6000000000000002E-2</v>
      </c>
      <c r="AU223" s="154">
        <v>0.377</v>
      </c>
      <c r="AW223" s="5"/>
      <c r="AX223" s="144">
        <f t="shared" si="214"/>
        <v>76.950354609929079</v>
      </c>
      <c r="AY223" s="149">
        <v>135</v>
      </c>
      <c r="AZ223" s="150" t="s">
        <v>457</v>
      </c>
      <c r="BA223" s="149">
        <v>23</v>
      </c>
      <c r="BB223" s="151">
        <v>1</v>
      </c>
      <c r="BC223" s="152">
        <v>1974</v>
      </c>
      <c r="BD223" s="152">
        <v>1519</v>
      </c>
      <c r="BE223" s="149">
        <v>0.77</v>
      </c>
      <c r="BF223" s="152">
        <v>800</v>
      </c>
      <c r="BG223" s="152">
        <v>548</v>
      </c>
      <c r="BH223" s="152">
        <v>1348</v>
      </c>
      <c r="BI223" s="153">
        <v>0.40699999999999997</v>
      </c>
      <c r="BJ223" s="153">
        <v>0.45200000000000001</v>
      </c>
      <c r="BK223" s="154">
        <v>0.221</v>
      </c>
      <c r="BL223" s="154">
        <v>0.11600000000000001</v>
      </c>
      <c r="BM223" s="154">
        <v>9.4E-2</v>
      </c>
      <c r="BN223" s="154">
        <v>0.36799999999999999</v>
      </c>
      <c r="DU223" s="4"/>
      <c r="DZ223" s="5"/>
      <c r="EA223" s="5"/>
      <c r="EB223" s="5"/>
      <c r="EC223" s="5"/>
      <c r="ED223" s="5"/>
      <c r="EE223" s="5"/>
    </row>
    <row r="224" spans="30:135" ht="13" x14ac:dyDescent="0.15">
      <c r="AD224" s="144">
        <f t="shared" si="212"/>
        <v>92.25</v>
      </c>
      <c r="AE224" s="144">
        <f t="shared" si="213"/>
        <v>81.029810298102973</v>
      </c>
      <c r="AF224" s="149">
        <v>136</v>
      </c>
      <c r="AG224" s="150" t="s">
        <v>458</v>
      </c>
      <c r="AH224" s="149">
        <v>8</v>
      </c>
      <c r="AI224" s="151">
        <v>1</v>
      </c>
      <c r="AJ224" s="152">
        <v>738</v>
      </c>
      <c r="AK224" s="152">
        <v>598</v>
      </c>
      <c r="AL224" s="149">
        <v>0.81</v>
      </c>
      <c r="AM224" s="152">
        <v>324</v>
      </c>
      <c r="AN224" s="152">
        <v>224</v>
      </c>
      <c r="AO224" s="152">
        <v>548</v>
      </c>
      <c r="AP224" s="153">
        <v>0.40899999999999997</v>
      </c>
      <c r="AQ224" s="153">
        <v>0.45800000000000002</v>
      </c>
      <c r="AR224" s="154">
        <v>0.17299999999999999</v>
      </c>
      <c r="AS224" s="154">
        <v>0.107</v>
      </c>
      <c r="AT224" s="154">
        <v>9.0999999999999998E-2</v>
      </c>
      <c r="AU224" s="154">
        <v>0.377</v>
      </c>
      <c r="AW224" s="5"/>
      <c r="AX224" s="144">
        <f t="shared" si="214"/>
        <v>77.094105480868663</v>
      </c>
      <c r="AY224" s="149">
        <v>136</v>
      </c>
      <c r="AZ224" s="150" t="s">
        <v>433</v>
      </c>
      <c r="BA224" s="149">
        <v>23</v>
      </c>
      <c r="BB224" s="151">
        <v>1</v>
      </c>
      <c r="BC224" s="152">
        <v>1934</v>
      </c>
      <c r="BD224" s="152">
        <v>1491</v>
      </c>
      <c r="BE224" s="149">
        <v>0.77100000000000002</v>
      </c>
      <c r="BF224" s="152">
        <v>789</v>
      </c>
      <c r="BG224" s="152">
        <v>528</v>
      </c>
      <c r="BH224" s="152">
        <v>1317</v>
      </c>
      <c r="BI224" s="153">
        <v>0.40100000000000002</v>
      </c>
      <c r="BJ224" s="153">
        <v>0.44700000000000001</v>
      </c>
      <c r="BK224" s="154">
        <v>0.20899999999999999</v>
      </c>
      <c r="BL224" s="154">
        <v>0.129</v>
      </c>
      <c r="BM224" s="155">
        <v>0.1</v>
      </c>
      <c r="BN224" s="154">
        <v>0.371</v>
      </c>
      <c r="DU224" s="4"/>
      <c r="DZ224" s="5"/>
      <c r="EA224" s="5"/>
      <c r="EB224" s="5"/>
      <c r="EC224" s="5"/>
      <c r="ED224" s="5"/>
      <c r="EE224" s="5"/>
    </row>
    <row r="225" spans="30:135" ht="13" x14ac:dyDescent="0.15">
      <c r="AD225" s="144">
        <f t="shared" si="212"/>
        <v>78.916666666666671</v>
      </c>
      <c r="AE225" s="144">
        <f t="shared" si="213"/>
        <v>80.992608236536441</v>
      </c>
      <c r="AF225" s="149">
        <v>137</v>
      </c>
      <c r="AG225" s="150" t="s">
        <v>293</v>
      </c>
      <c r="AH225" s="149">
        <v>24</v>
      </c>
      <c r="AI225" s="151">
        <v>1</v>
      </c>
      <c r="AJ225" s="152">
        <v>1894</v>
      </c>
      <c r="AK225" s="152">
        <v>1534</v>
      </c>
      <c r="AL225" s="149">
        <v>0.81</v>
      </c>
      <c r="AM225" s="152">
        <v>760</v>
      </c>
      <c r="AN225" s="152">
        <v>522</v>
      </c>
      <c r="AO225" s="152">
        <v>1282</v>
      </c>
      <c r="AP225" s="153">
        <v>0.40699999999999997</v>
      </c>
      <c r="AQ225" s="153">
        <v>0.46100000000000002</v>
      </c>
      <c r="AR225" s="155">
        <v>0.22</v>
      </c>
      <c r="AS225" s="154">
        <v>0.11899999999999999</v>
      </c>
      <c r="AT225" s="154">
        <v>8.1000000000000003E-2</v>
      </c>
      <c r="AU225" s="154">
        <v>0.373</v>
      </c>
      <c r="AW225" s="5"/>
      <c r="AX225" s="144">
        <f t="shared" si="214"/>
        <v>77.08693149107657</v>
      </c>
      <c r="AY225" s="149">
        <v>137</v>
      </c>
      <c r="AZ225" s="150" t="s">
        <v>459</v>
      </c>
      <c r="BA225" s="149">
        <v>21</v>
      </c>
      <c r="BB225" s="151">
        <v>1</v>
      </c>
      <c r="BC225" s="152">
        <v>1737</v>
      </c>
      <c r="BD225" s="152">
        <v>1339</v>
      </c>
      <c r="BE225" s="149">
        <v>0.77100000000000002</v>
      </c>
      <c r="BF225" s="152">
        <v>732</v>
      </c>
      <c r="BG225" s="152">
        <v>473</v>
      </c>
      <c r="BH225" s="152">
        <v>1205</v>
      </c>
      <c r="BI225" s="153">
        <v>0.39300000000000002</v>
      </c>
      <c r="BJ225" s="153">
        <v>0.45100000000000001</v>
      </c>
      <c r="BK225" s="154">
        <v>0.21299999999999999</v>
      </c>
      <c r="BL225" s="154">
        <v>0.111</v>
      </c>
      <c r="BM225" s="154">
        <v>9.1999999999999998E-2</v>
      </c>
      <c r="BN225" s="154">
        <v>0.35599999999999998</v>
      </c>
      <c r="DU225" s="4"/>
      <c r="DZ225" s="5"/>
      <c r="EA225" s="5"/>
      <c r="EB225" s="5"/>
      <c r="EC225" s="5"/>
      <c r="ED225" s="5"/>
      <c r="EE225" s="5"/>
    </row>
    <row r="226" spans="30:135" ht="13" x14ac:dyDescent="0.15">
      <c r="AD226" s="144">
        <f t="shared" si="212"/>
        <v>84.590909090909093</v>
      </c>
      <c r="AE226" s="144">
        <f t="shared" si="213"/>
        <v>80.816765180010748</v>
      </c>
      <c r="AF226" s="149">
        <v>138</v>
      </c>
      <c r="AG226" s="150" t="s">
        <v>296</v>
      </c>
      <c r="AH226" s="149">
        <v>22</v>
      </c>
      <c r="AI226" s="151">
        <v>1</v>
      </c>
      <c r="AJ226" s="152">
        <v>1861</v>
      </c>
      <c r="AK226" s="152">
        <v>1504</v>
      </c>
      <c r="AL226" s="149">
        <v>0.80800000000000005</v>
      </c>
      <c r="AM226" s="152">
        <v>889</v>
      </c>
      <c r="AN226" s="152">
        <v>587</v>
      </c>
      <c r="AO226" s="152">
        <v>1476</v>
      </c>
      <c r="AP226" s="153">
        <v>0.39800000000000002</v>
      </c>
      <c r="AQ226" s="153">
        <v>0.432</v>
      </c>
      <c r="AR226" s="154">
        <v>0.129</v>
      </c>
      <c r="AS226" s="154">
        <v>9.5000000000000001E-2</v>
      </c>
      <c r="AT226" s="154">
        <v>7.9000000000000001E-2</v>
      </c>
      <c r="AU226" s="154">
        <v>0.38600000000000001</v>
      </c>
      <c r="AW226" s="5"/>
      <c r="AX226" s="144">
        <f t="shared" si="214"/>
        <v>77.107061503416858</v>
      </c>
      <c r="AY226" s="149">
        <v>138</v>
      </c>
      <c r="AZ226" s="150" t="s">
        <v>460</v>
      </c>
      <c r="BA226" s="149">
        <v>10</v>
      </c>
      <c r="BB226" s="151">
        <v>1</v>
      </c>
      <c r="BC226" s="152">
        <v>878</v>
      </c>
      <c r="BD226" s="152">
        <v>677</v>
      </c>
      <c r="BE226" s="149">
        <v>0.77100000000000002</v>
      </c>
      <c r="BF226" s="152">
        <v>362</v>
      </c>
      <c r="BG226" s="152">
        <v>255</v>
      </c>
      <c r="BH226" s="152">
        <v>617</v>
      </c>
      <c r="BI226" s="153">
        <v>0.41299999999999998</v>
      </c>
      <c r="BJ226" s="151">
        <v>0.46</v>
      </c>
      <c r="BK226" s="154">
        <v>0.216</v>
      </c>
      <c r="BL226" s="154">
        <v>9.7000000000000003E-2</v>
      </c>
      <c r="BM226" s="154">
        <v>7.0999999999999994E-2</v>
      </c>
      <c r="BN226" s="155">
        <v>0.36</v>
      </c>
      <c r="DU226" s="4"/>
      <c r="DZ226" s="5"/>
      <c r="EA226" s="5"/>
      <c r="EB226" s="5"/>
      <c r="EC226" s="5"/>
      <c r="ED226" s="5"/>
      <c r="EE226" s="5"/>
    </row>
    <row r="227" spans="30:135" ht="13" x14ac:dyDescent="0.15">
      <c r="AD227" s="144">
        <f t="shared" si="212"/>
        <v>78</v>
      </c>
      <c r="AE227" s="144">
        <f t="shared" si="213"/>
        <v>80.693815987933633</v>
      </c>
      <c r="AF227" s="149">
        <v>139</v>
      </c>
      <c r="AG227" s="150" t="s">
        <v>461</v>
      </c>
      <c r="AH227" s="149">
        <v>17</v>
      </c>
      <c r="AI227" s="151">
        <v>1</v>
      </c>
      <c r="AJ227" s="152">
        <v>1326</v>
      </c>
      <c r="AK227" s="152">
        <v>1070</v>
      </c>
      <c r="AL227" s="149">
        <v>0.80700000000000005</v>
      </c>
      <c r="AM227" s="152">
        <v>575</v>
      </c>
      <c r="AN227" s="152">
        <v>384</v>
      </c>
      <c r="AO227" s="152">
        <v>959</v>
      </c>
      <c r="AP227" s="151">
        <v>0.4</v>
      </c>
      <c r="AQ227" s="153">
        <v>0.45300000000000001</v>
      </c>
      <c r="AR227" s="154">
        <v>0.183</v>
      </c>
      <c r="AS227" s="154">
        <v>0.11600000000000001</v>
      </c>
      <c r="AT227" s="154">
        <v>8.5000000000000006E-2</v>
      </c>
      <c r="AU227" s="154">
        <v>0.376</v>
      </c>
      <c r="AW227" s="5"/>
      <c r="AX227" s="144">
        <f t="shared" si="214"/>
        <v>77.190406265296133</v>
      </c>
      <c r="AY227" s="149">
        <v>139</v>
      </c>
      <c r="AZ227" s="150" t="s">
        <v>462</v>
      </c>
      <c r="BA227" s="149">
        <v>25</v>
      </c>
      <c r="BB227" s="151">
        <v>1</v>
      </c>
      <c r="BC227" s="152">
        <v>2043</v>
      </c>
      <c r="BD227" s="152">
        <v>1577</v>
      </c>
      <c r="BE227" s="149">
        <v>0.77200000000000002</v>
      </c>
      <c r="BF227" s="152">
        <v>808</v>
      </c>
      <c r="BG227" s="152">
        <v>571</v>
      </c>
      <c r="BH227" s="152">
        <v>1379</v>
      </c>
      <c r="BI227" s="153">
        <v>0.41399999999999998</v>
      </c>
      <c r="BJ227" s="151">
        <v>0.46</v>
      </c>
      <c r="BK227" s="154">
        <v>0.22700000000000001</v>
      </c>
      <c r="BL227" s="154">
        <v>0.124</v>
      </c>
      <c r="BM227" s="154">
        <v>9.1999999999999998E-2</v>
      </c>
      <c r="BN227" s="154">
        <v>0.36399999999999999</v>
      </c>
      <c r="DU227" s="4"/>
      <c r="DZ227" s="5"/>
      <c r="EA227" s="5"/>
      <c r="EB227" s="5"/>
      <c r="EC227" s="5"/>
      <c r="ED227" s="5"/>
      <c r="EE227" s="5"/>
    </row>
    <row r="228" spans="30:135" ht="13" x14ac:dyDescent="0.15">
      <c r="AD228" s="144">
        <f t="shared" si="212"/>
        <v>78.89473684210526</v>
      </c>
      <c r="AE228" s="144">
        <f t="shared" si="213"/>
        <v>80.587058038692462</v>
      </c>
      <c r="AF228" s="149">
        <v>140</v>
      </c>
      <c r="AG228" s="150" t="s">
        <v>373</v>
      </c>
      <c r="AH228" s="149">
        <v>19</v>
      </c>
      <c r="AI228" s="151">
        <v>1</v>
      </c>
      <c r="AJ228" s="152">
        <v>1499</v>
      </c>
      <c r="AK228" s="152">
        <v>1208</v>
      </c>
      <c r="AL228" s="149">
        <v>0.80600000000000005</v>
      </c>
      <c r="AM228" s="152">
        <v>658</v>
      </c>
      <c r="AN228" s="152">
        <v>428</v>
      </c>
      <c r="AO228" s="152">
        <v>1086</v>
      </c>
      <c r="AP228" s="153">
        <v>0.39400000000000002</v>
      </c>
      <c r="AQ228" s="153">
        <v>0.436</v>
      </c>
      <c r="AR228" s="154">
        <v>0.16900000000000001</v>
      </c>
      <c r="AS228" s="154">
        <v>0.128</v>
      </c>
      <c r="AT228" s="155">
        <v>0.1</v>
      </c>
      <c r="AU228" s="155">
        <v>0.38</v>
      </c>
      <c r="AW228" s="5"/>
      <c r="AX228" s="144">
        <f t="shared" si="214"/>
        <v>77.234042553191486</v>
      </c>
      <c r="AY228" s="149">
        <v>140</v>
      </c>
      <c r="AZ228" s="150" t="s">
        <v>463</v>
      </c>
      <c r="BA228" s="149">
        <v>17</v>
      </c>
      <c r="BB228" s="151">
        <v>1</v>
      </c>
      <c r="BC228" s="152">
        <v>1410</v>
      </c>
      <c r="BD228" s="152">
        <v>1089</v>
      </c>
      <c r="BE228" s="149">
        <v>0.77200000000000002</v>
      </c>
      <c r="BF228" s="152">
        <v>620</v>
      </c>
      <c r="BG228" s="152">
        <v>407</v>
      </c>
      <c r="BH228" s="152">
        <v>1027</v>
      </c>
      <c r="BI228" s="153">
        <v>0.39600000000000002</v>
      </c>
      <c r="BJ228" s="153">
        <v>0.44500000000000001</v>
      </c>
      <c r="BK228" s="154">
        <v>0.187</v>
      </c>
      <c r="BL228" s="154">
        <v>0.10100000000000001</v>
      </c>
      <c r="BM228" s="154">
        <v>7.4999999999999997E-2</v>
      </c>
      <c r="BN228" s="154">
        <v>0.36199999999999999</v>
      </c>
      <c r="DU228" s="4"/>
      <c r="DZ228" s="5"/>
      <c r="EA228" s="5"/>
      <c r="EB228" s="5"/>
      <c r="EC228" s="5"/>
      <c r="ED228" s="5"/>
      <c r="EE228" s="5"/>
    </row>
    <row r="229" spans="30:135" ht="13" x14ac:dyDescent="0.15">
      <c r="AD229" s="144">
        <f t="shared" si="212"/>
        <v>77.833333333333329</v>
      </c>
      <c r="AE229" s="144">
        <f t="shared" si="213"/>
        <v>80.585296216987871</v>
      </c>
      <c r="AF229" s="149">
        <v>141</v>
      </c>
      <c r="AG229" s="150" t="s">
        <v>241</v>
      </c>
      <c r="AH229" s="149">
        <v>18</v>
      </c>
      <c r="AI229" s="151">
        <v>1</v>
      </c>
      <c r="AJ229" s="152">
        <v>1401</v>
      </c>
      <c r="AK229" s="152">
        <v>1129</v>
      </c>
      <c r="AL229" s="149">
        <v>0.80600000000000005</v>
      </c>
      <c r="AM229" s="152">
        <v>617</v>
      </c>
      <c r="AN229" s="152">
        <v>428</v>
      </c>
      <c r="AO229" s="152">
        <v>1045</v>
      </c>
      <c r="AP229" s="151">
        <v>0.41</v>
      </c>
      <c r="AQ229" s="153">
        <v>0.45800000000000002</v>
      </c>
      <c r="AR229" s="154">
        <v>0.17599999999999999</v>
      </c>
      <c r="AS229" s="154">
        <v>9.9000000000000005E-2</v>
      </c>
      <c r="AT229" s="154">
        <v>7.9000000000000001E-2</v>
      </c>
      <c r="AU229" s="154">
        <v>0.373</v>
      </c>
      <c r="AW229" s="5"/>
      <c r="AX229" s="144">
        <f t="shared" si="214"/>
        <v>77.348777348777347</v>
      </c>
      <c r="AY229" s="149">
        <v>141</v>
      </c>
      <c r="AZ229" s="150" t="s">
        <v>449</v>
      </c>
      <c r="BA229" s="149">
        <v>20</v>
      </c>
      <c r="BB229" s="151">
        <v>1</v>
      </c>
      <c r="BC229" s="152">
        <v>1554</v>
      </c>
      <c r="BD229" s="152">
        <v>1202</v>
      </c>
      <c r="BE229" s="149">
        <v>0.77300000000000002</v>
      </c>
      <c r="BF229" s="152">
        <v>640</v>
      </c>
      <c r="BG229" s="152">
        <v>439</v>
      </c>
      <c r="BH229" s="152">
        <v>1079</v>
      </c>
      <c r="BI229" s="153">
        <v>0.40699999999999997</v>
      </c>
      <c r="BJ229" s="153">
        <v>0.47099999999999997</v>
      </c>
      <c r="BK229" s="154">
        <v>0.221</v>
      </c>
      <c r="BL229" s="154">
        <v>0.10299999999999999</v>
      </c>
      <c r="BM229" s="154">
        <v>8.2000000000000003E-2</v>
      </c>
      <c r="BN229" s="154">
        <v>0.35799999999999998</v>
      </c>
      <c r="DU229" s="4"/>
      <c r="DZ229" s="5"/>
      <c r="EA229" s="5"/>
      <c r="EB229" s="5"/>
      <c r="EC229" s="5"/>
      <c r="ED229" s="5"/>
      <c r="EE229" s="5"/>
    </row>
    <row r="230" spans="30:135" ht="13" x14ac:dyDescent="0.15">
      <c r="AD230" s="144">
        <f t="shared" si="212"/>
        <v>86</v>
      </c>
      <c r="AE230" s="144">
        <f t="shared" si="213"/>
        <v>80.391120507399577</v>
      </c>
      <c r="AF230" s="149">
        <v>142</v>
      </c>
      <c r="AG230" s="150" t="s">
        <v>464</v>
      </c>
      <c r="AH230" s="149">
        <v>22</v>
      </c>
      <c r="AI230" s="151">
        <v>1</v>
      </c>
      <c r="AJ230" s="152">
        <v>1892</v>
      </c>
      <c r="AK230" s="152">
        <v>1521</v>
      </c>
      <c r="AL230" s="149">
        <v>0.80400000000000005</v>
      </c>
      <c r="AM230" s="152">
        <v>807</v>
      </c>
      <c r="AN230" s="152">
        <v>553</v>
      </c>
      <c r="AO230" s="152">
        <v>1360</v>
      </c>
      <c r="AP230" s="153">
        <v>0.40699999999999997</v>
      </c>
      <c r="AQ230" s="153">
        <v>0.45800000000000002</v>
      </c>
      <c r="AR230" s="154">
        <v>0.19500000000000001</v>
      </c>
      <c r="AS230" s="155">
        <v>0.1</v>
      </c>
      <c r="AT230" s="154">
        <v>8.1000000000000003E-2</v>
      </c>
      <c r="AU230" s="154">
        <v>0.374</v>
      </c>
      <c r="AW230" s="5"/>
      <c r="AX230" s="144">
        <f t="shared" si="214"/>
        <v>77.251501000667105</v>
      </c>
      <c r="AY230" s="149">
        <v>142</v>
      </c>
      <c r="AZ230" s="150" t="s">
        <v>465</v>
      </c>
      <c r="BA230" s="149">
        <v>19</v>
      </c>
      <c r="BB230" s="151">
        <v>1</v>
      </c>
      <c r="BC230" s="152">
        <v>1499</v>
      </c>
      <c r="BD230" s="152">
        <v>1158</v>
      </c>
      <c r="BE230" s="149">
        <v>0.77300000000000002</v>
      </c>
      <c r="BF230" s="152">
        <v>724</v>
      </c>
      <c r="BG230" s="152">
        <v>463</v>
      </c>
      <c r="BH230" s="152">
        <v>1187</v>
      </c>
      <c r="BI230" s="151">
        <v>0.39</v>
      </c>
      <c r="BJ230" s="153">
        <v>0.437</v>
      </c>
      <c r="BK230" s="154">
        <v>0.157</v>
      </c>
      <c r="BL230" s="154">
        <v>6.6000000000000003E-2</v>
      </c>
      <c r="BM230" s="154">
        <v>5.2999999999999999E-2</v>
      </c>
      <c r="BN230" s="154">
        <v>0.35299999999999998</v>
      </c>
      <c r="DU230" s="4"/>
      <c r="DZ230" s="5"/>
      <c r="EA230" s="5"/>
      <c r="EB230" s="5"/>
      <c r="EC230" s="5"/>
      <c r="ED230" s="5"/>
      <c r="EE230" s="5"/>
    </row>
    <row r="231" spans="30:135" ht="13" x14ac:dyDescent="0.15">
      <c r="AD231" s="144">
        <f t="shared" si="212"/>
        <v>87.043478260869577</v>
      </c>
      <c r="AE231" s="144">
        <f t="shared" si="213"/>
        <v>80.369630369630372</v>
      </c>
      <c r="AF231" s="149">
        <v>143</v>
      </c>
      <c r="AG231" s="150" t="s">
        <v>466</v>
      </c>
      <c r="AH231" s="149">
        <v>23</v>
      </c>
      <c r="AI231" s="151">
        <v>1</v>
      </c>
      <c r="AJ231" s="152">
        <v>2002</v>
      </c>
      <c r="AK231" s="152">
        <v>1609</v>
      </c>
      <c r="AL231" s="149">
        <v>0.80400000000000005</v>
      </c>
      <c r="AM231" s="152">
        <v>876</v>
      </c>
      <c r="AN231" s="152">
        <v>567</v>
      </c>
      <c r="AO231" s="152">
        <v>1443</v>
      </c>
      <c r="AP231" s="153">
        <v>0.39300000000000002</v>
      </c>
      <c r="AQ231" s="153">
        <v>0.44400000000000001</v>
      </c>
      <c r="AR231" s="154">
        <v>0.17799999999999999</v>
      </c>
      <c r="AS231" s="154">
        <v>0.11899999999999999</v>
      </c>
      <c r="AT231" s="154">
        <v>9.9000000000000005E-2</v>
      </c>
      <c r="AU231" s="154">
        <v>0.375</v>
      </c>
      <c r="AW231" s="5"/>
      <c r="AX231" s="144">
        <f t="shared" si="214"/>
        <v>77.261200338123416</v>
      </c>
      <c r="AY231" s="149">
        <v>143</v>
      </c>
      <c r="AZ231" s="150" t="s">
        <v>467</v>
      </c>
      <c r="BA231" s="149">
        <v>16</v>
      </c>
      <c r="BB231" s="151">
        <v>1</v>
      </c>
      <c r="BC231" s="152">
        <v>1183</v>
      </c>
      <c r="BD231" s="152">
        <v>914</v>
      </c>
      <c r="BE231" s="149">
        <v>0.77300000000000002</v>
      </c>
      <c r="BF231" s="152">
        <v>526</v>
      </c>
      <c r="BG231" s="152">
        <v>342</v>
      </c>
      <c r="BH231" s="152">
        <v>868</v>
      </c>
      <c r="BI231" s="153">
        <v>0.39400000000000002</v>
      </c>
      <c r="BJ231" s="153">
        <v>0.435</v>
      </c>
      <c r="BK231" s="154">
        <v>0.185</v>
      </c>
      <c r="BL231" s="154">
        <v>0.10100000000000001</v>
      </c>
      <c r="BM231" s="154">
        <v>7.9000000000000001E-2</v>
      </c>
      <c r="BN231" s="154">
        <v>0.36299999999999999</v>
      </c>
      <c r="DU231" s="4"/>
      <c r="DZ231" s="5"/>
      <c r="EA231" s="5"/>
      <c r="EB231" s="5"/>
      <c r="EC231" s="5"/>
      <c r="ED231" s="5"/>
      <c r="EE231" s="5"/>
    </row>
    <row r="232" spans="30:135" ht="13" x14ac:dyDescent="0.15">
      <c r="AD232" s="144">
        <f t="shared" si="212"/>
        <v>86</v>
      </c>
      <c r="AE232" s="144">
        <f t="shared" si="213"/>
        <v>80.434782608695656</v>
      </c>
      <c r="AF232" s="149">
        <v>144</v>
      </c>
      <c r="AG232" s="150" t="s">
        <v>468</v>
      </c>
      <c r="AH232" s="149">
        <v>23</v>
      </c>
      <c r="AI232" s="151">
        <v>1</v>
      </c>
      <c r="AJ232" s="152">
        <v>1978</v>
      </c>
      <c r="AK232" s="152">
        <v>1591</v>
      </c>
      <c r="AL232" s="149">
        <v>0.80400000000000005</v>
      </c>
      <c r="AM232" s="152">
        <v>857</v>
      </c>
      <c r="AN232" s="152">
        <v>568</v>
      </c>
      <c r="AO232" s="152">
        <v>1425</v>
      </c>
      <c r="AP232" s="153">
        <v>0.39900000000000002</v>
      </c>
      <c r="AQ232" s="153">
        <v>0.44900000000000001</v>
      </c>
      <c r="AR232" s="154">
        <v>0.17100000000000001</v>
      </c>
      <c r="AS232" s="154">
        <v>0.128</v>
      </c>
      <c r="AT232" s="154">
        <v>9.5000000000000001E-2</v>
      </c>
      <c r="AU232" s="154">
        <v>0.38300000000000001</v>
      </c>
      <c r="AW232" s="5"/>
      <c r="AX232" s="144">
        <f t="shared" si="214"/>
        <v>77.427961579509073</v>
      </c>
      <c r="AY232" s="149">
        <v>144</v>
      </c>
      <c r="AZ232" s="150" t="s">
        <v>469</v>
      </c>
      <c r="BA232" s="149">
        <v>22</v>
      </c>
      <c r="BB232" s="151">
        <v>1</v>
      </c>
      <c r="BC232" s="152">
        <v>1874</v>
      </c>
      <c r="BD232" s="152">
        <v>1451</v>
      </c>
      <c r="BE232" s="149">
        <v>0.77400000000000002</v>
      </c>
      <c r="BF232" s="152">
        <v>816</v>
      </c>
      <c r="BG232" s="152">
        <v>544</v>
      </c>
      <c r="BH232" s="152">
        <v>1360</v>
      </c>
      <c r="BI232" s="151">
        <v>0.4</v>
      </c>
      <c r="BJ232" s="153">
        <v>0.45300000000000001</v>
      </c>
      <c r="BK232" s="154">
        <v>0.193</v>
      </c>
      <c r="BL232" s="154">
        <v>9.5000000000000001E-2</v>
      </c>
      <c r="BM232" s="154">
        <v>7.1999999999999995E-2</v>
      </c>
      <c r="BN232" s="155">
        <v>0.36</v>
      </c>
      <c r="DU232" s="4"/>
      <c r="DZ232" s="5"/>
      <c r="EA232" s="5"/>
      <c r="EB232" s="5"/>
      <c r="EC232" s="5"/>
      <c r="ED232" s="5"/>
      <c r="EE232" s="5"/>
    </row>
    <row r="233" spans="30:135" ht="13" x14ac:dyDescent="0.15">
      <c r="AD233" s="144">
        <f t="shared" si="212"/>
        <v>84.523809523809518</v>
      </c>
      <c r="AE233" s="144">
        <f t="shared" si="213"/>
        <v>80.394366197183103</v>
      </c>
      <c r="AF233" s="149">
        <v>145</v>
      </c>
      <c r="AG233" s="150" t="s">
        <v>470</v>
      </c>
      <c r="AH233" s="149">
        <v>21</v>
      </c>
      <c r="AI233" s="151">
        <v>1</v>
      </c>
      <c r="AJ233" s="152">
        <v>1775</v>
      </c>
      <c r="AK233" s="152">
        <v>1427</v>
      </c>
      <c r="AL233" s="149">
        <v>0.80400000000000005</v>
      </c>
      <c r="AM233" s="152">
        <v>771</v>
      </c>
      <c r="AN233" s="152">
        <v>490</v>
      </c>
      <c r="AO233" s="152">
        <v>1261</v>
      </c>
      <c r="AP233" s="153">
        <v>0.38900000000000001</v>
      </c>
      <c r="AQ233" s="153">
        <v>0.46100000000000002</v>
      </c>
      <c r="AR233" s="154">
        <v>0.192</v>
      </c>
      <c r="AS233" s="154">
        <v>0.11700000000000001</v>
      </c>
      <c r="AT233" s="155">
        <v>0.09</v>
      </c>
      <c r="AU233" s="154">
        <v>0.36599999999999999</v>
      </c>
      <c r="AW233" s="5"/>
      <c r="AX233" s="144">
        <f t="shared" si="214"/>
        <v>77.373134328358205</v>
      </c>
      <c r="AY233" s="149">
        <v>145</v>
      </c>
      <c r="AZ233" s="150" t="s">
        <v>412</v>
      </c>
      <c r="BA233" s="149">
        <v>19</v>
      </c>
      <c r="BB233" s="151">
        <v>1</v>
      </c>
      <c r="BC233" s="152">
        <v>1675</v>
      </c>
      <c r="BD233" s="152">
        <v>1296</v>
      </c>
      <c r="BE233" s="149">
        <v>0.77400000000000002</v>
      </c>
      <c r="BF233" s="152">
        <v>763</v>
      </c>
      <c r="BG233" s="152">
        <v>465</v>
      </c>
      <c r="BH233" s="152">
        <v>1228</v>
      </c>
      <c r="BI233" s="153">
        <v>0.379</v>
      </c>
      <c r="BJ233" s="151">
        <v>0.43</v>
      </c>
      <c r="BK233" s="154">
        <v>0.17899999999999999</v>
      </c>
      <c r="BL233" s="154">
        <v>0.104</v>
      </c>
      <c r="BM233" s="154">
        <v>8.2000000000000003E-2</v>
      </c>
      <c r="BN233" s="154">
        <v>0.35799999999999998</v>
      </c>
      <c r="DU233" s="4"/>
      <c r="DZ233" s="5"/>
      <c r="EA233" s="5"/>
      <c r="EB233" s="5"/>
      <c r="EC233" s="5"/>
      <c r="ED233" s="5"/>
      <c r="EE233" s="5"/>
    </row>
    <row r="234" spans="30:135" ht="13" x14ac:dyDescent="0.15">
      <c r="AD234" s="144">
        <f t="shared" si="212"/>
        <v>80.304347826086953</v>
      </c>
      <c r="AE234" s="144">
        <f t="shared" si="213"/>
        <v>80.3465078505685</v>
      </c>
      <c r="AF234" s="149">
        <v>146</v>
      </c>
      <c r="AG234" s="150" t="s">
        <v>471</v>
      </c>
      <c r="AH234" s="149">
        <v>23</v>
      </c>
      <c r="AI234" s="151">
        <v>1</v>
      </c>
      <c r="AJ234" s="152">
        <v>1847</v>
      </c>
      <c r="AK234" s="152">
        <v>1484</v>
      </c>
      <c r="AL234" s="149">
        <v>0.80300000000000005</v>
      </c>
      <c r="AM234" s="152">
        <v>772</v>
      </c>
      <c r="AN234" s="152">
        <v>525</v>
      </c>
      <c r="AO234" s="152">
        <v>1297</v>
      </c>
      <c r="AP234" s="153">
        <v>0.40500000000000003</v>
      </c>
      <c r="AQ234" s="153">
        <v>0.46300000000000002</v>
      </c>
      <c r="AR234" s="154">
        <v>0.20499999999999999</v>
      </c>
      <c r="AS234" s="154">
        <v>0.108</v>
      </c>
      <c r="AT234" s="154">
        <v>8.2000000000000003E-2</v>
      </c>
      <c r="AU234" s="154">
        <v>0.373</v>
      </c>
      <c r="AW234" s="5"/>
      <c r="AX234" s="144">
        <f t="shared" si="214"/>
        <v>77.522559474979488</v>
      </c>
      <c r="AY234" s="149">
        <v>146</v>
      </c>
      <c r="AZ234" s="150" t="s">
        <v>472</v>
      </c>
      <c r="BA234" s="149">
        <v>15</v>
      </c>
      <c r="BB234" s="151">
        <v>1</v>
      </c>
      <c r="BC234" s="152">
        <v>1219</v>
      </c>
      <c r="BD234" s="152">
        <v>945</v>
      </c>
      <c r="BE234" s="149">
        <v>0.77500000000000002</v>
      </c>
      <c r="BF234" s="152">
        <v>460</v>
      </c>
      <c r="BG234" s="152">
        <v>329</v>
      </c>
      <c r="BH234" s="152">
        <v>789</v>
      </c>
      <c r="BI234" s="153">
        <v>0.41699999999999998</v>
      </c>
      <c r="BJ234" s="153">
        <v>0.47499999999999998</v>
      </c>
      <c r="BK234" s="154">
        <v>0.24299999999999999</v>
      </c>
      <c r="BL234" s="154">
        <v>0.13200000000000001</v>
      </c>
      <c r="BM234" s="154">
        <v>9.2999999999999999E-2</v>
      </c>
      <c r="BN234" s="154">
        <v>0.36299999999999999</v>
      </c>
      <c r="DU234" s="4"/>
      <c r="DZ234" s="5"/>
      <c r="EA234" s="5"/>
      <c r="EB234" s="5"/>
      <c r="EC234" s="5"/>
      <c r="ED234" s="5"/>
      <c r="EE234" s="5"/>
    </row>
    <row r="235" spans="30:135" ht="13" x14ac:dyDescent="0.15">
      <c r="AD235" s="144">
        <f t="shared" si="212"/>
        <v>82.047619047619037</v>
      </c>
      <c r="AE235" s="144">
        <f t="shared" si="213"/>
        <v>80.20893789901335</v>
      </c>
      <c r="AF235" s="149">
        <v>147</v>
      </c>
      <c r="AG235" s="150" t="s">
        <v>473</v>
      </c>
      <c r="AH235" s="149">
        <v>21</v>
      </c>
      <c r="AI235" s="151">
        <v>1</v>
      </c>
      <c r="AJ235" s="152">
        <v>1723</v>
      </c>
      <c r="AK235" s="152">
        <v>1382</v>
      </c>
      <c r="AL235" s="149">
        <v>0.80200000000000005</v>
      </c>
      <c r="AM235" s="152">
        <v>776</v>
      </c>
      <c r="AN235" s="152">
        <v>504</v>
      </c>
      <c r="AO235" s="152">
        <v>1280</v>
      </c>
      <c r="AP235" s="153">
        <v>0.39400000000000002</v>
      </c>
      <c r="AQ235" s="153">
        <v>0.44900000000000001</v>
      </c>
      <c r="AR235" s="154">
        <v>0.16600000000000001</v>
      </c>
      <c r="AS235" s="155">
        <v>0.11</v>
      </c>
      <c r="AT235" s="154">
        <v>8.5000000000000006E-2</v>
      </c>
      <c r="AU235" s="155">
        <v>0.37</v>
      </c>
      <c r="AW235" s="5"/>
      <c r="AX235" s="144">
        <f t="shared" si="214"/>
        <v>77.643835616438366</v>
      </c>
      <c r="AY235" s="149">
        <v>147</v>
      </c>
      <c r="AZ235" s="150" t="s">
        <v>474</v>
      </c>
      <c r="BA235" s="149">
        <v>20</v>
      </c>
      <c r="BB235" s="151">
        <v>1</v>
      </c>
      <c r="BC235" s="152">
        <v>1825</v>
      </c>
      <c r="BD235" s="152">
        <v>1417</v>
      </c>
      <c r="BE235" s="149">
        <v>0.77600000000000002</v>
      </c>
      <c r="BF235" s="152">
        <v>780</v>
      </c>
      <c r="BG235" s="152">
        <v>490</v>
      </c>
      <c r="BH235" s="152">
        <v>1270</v>
      </c>
      <c r="BI235" s="153">
        <v>0.38600000000000001</v>
      </c>
      <c r="BJ235" s="153">
        <v>0.433</v>
      </c>
      <c r="BK235" s="154">
        <v>0.185</v>
      </c>
      <c r="BL235" s="155">
        <v>0.14000000000000001</v>
      </c>
      <c r="BM235" s="154">
        <v>0.104</v>
      </c>
      <c r="BN235" s="154">
        <v>0.375</v>
      </c>
      <c r="DU235" s="4"/>
      <c r="DZ235" s="5"/>
      <c r="EA235" s="5"/>
      <c r="EB235" s="5"/>
      <c r="EC235" s="5"/>
      <c r="ED235" s="5"/>
      <c r="EE235" s="5"/>
    </row>
    <row r="236" spans="30:135" ht="13" x14ac:dyDescent="0.15">
      <c r="AD236" s="144">
        <f t="shared" si="212"/>
        <v>80.952380952380949</v>
      </c>
      <c r="AE236" s="144">
        <f t="shared" si="213"/>
        <v>80.058823529411754</v>
      </c>
      <c r="AF236" s="149">
        <v>148</v>
      </c>
      <c r="AG236" s="150" t="s">
        <v>475</v>
      </c>
      <c r="AH236" s="149">
        <v>21</v>
      </c>
      <c r="AI236" s="151">
        <v>1</v>
      </c>
      <c r="AJ236" s="152">
        <v>1700</v>
      </c>
      <c r="AK236" s="152">
        <v>1361</v>
      </c>
      <c r="AL236" s="149">
        <v>0.80100000000000005</v>
      </c>
      <c r="AM236" s="152">
        <v>779</v>
      </c>
      <c r="AN236" s="152">
        <v>504</v>
      </c>
      <c r="AO236" s="152">
        <v>1283</v>
      </c>
      <c r="AP236" s="153">
        <v>0.39300000000000002</v>
      </c>
      <c r="AQ236" s="153">
        <v>0.45200000000000001</v>
      </c>
      <c r="AR236" s="154">
        <v>0.17299999999999999</v>
      </c>
      <c r="AS236" s="155">
        <v>0.09</v>
      </c>
      <c r="AT236" s="154">
        <v>7.5999999999999998E-2</v>
      </c>
      <c r="AU236" s="154">
        <v>0.36299999999999999</v>
      </c>
      <c r="AW236" s="5"/>
      <c r="AX236" s="144">
        <f t="shared" si="214"/>
        <v>77.741083223249674</v>
      </c>
      <c r="AY236" s="149">
        <v>148</v>
      </c>
      <c r="AZ236" s="150" t="s">
        <v>476</v>
      </c>
      <c r="BA236" s="149">
        <v>18</v>
      </c>
      <c r="BB236" s="151">
        <v>1</v>
      </c>
      <c r="BC236" s="152">
        <v>1514</v>
      </c>
      <c r="BD236" s="152">
        <v>1177</v>
      </c>
      <c r="BE236" s="149">
        <v>0.77700000000000002</v>
      </c>
      <c r="BF236" s="152">
        <v>633</v>
      </c>
      <c r="BG236" s="152">
        <v>406</v>
      </c>
      <c r="BH236" s="152">
        <v>1039</v>
      </c>
      <c r="BI236" s="153">
        <v>0.39100000000000001</v>
      </c>
      <c r="BJ236" s="153">
        <v>0.46200000000000002</v>
      </c>
      <c r="BK236" s="154">
        <v>0.216</v>
      </c>
      <c r="BL236" s="155">
        <v>0.11</v>
      </c>
      <c r="BM236" s="154">
        <v>8.1000000000000003E-2</v>
      </c>
      <c r="BN236" s="154">
        <v>0.35499999999999998</v>
      </c>
      <c r="DU236" s="4"/>
      <c r="DZ236" s="5"/>
      <c r="EA236" s="5"/>
      <c r="EB236" s="5"/>
      <c r="EC236" s="5"/>
      <c r="ED236" s="5"/>
      <c r="EE236" s="5"/>
    </row>
    <row r="237" spans="30:135" ht="13" x14ac:dyDescent="0.15">
      <c r="AD237" s="144">
        <f t="shared" si="212"/>
        <v>75.10526315789474</v>
      </c>
      <c r="AE237" s="144">
        <f t="shared" si="213"/>
        <v>79.95795374912403</v>
      </c>
      <c r="AF237" s="149">
        <v>149</v>
      </c>
      <c r="AG237" s="150" t="s">
        <v>338</v>
      </c>
      <c r="AH237" s="149">
        <v>19</v>
      </c>
      <c r="AI237" s="151">
        <v>1</v>
      </c>
      <c r="AJ237" s="152">
        <v>1427</v>
      </c>
      <c r="AK237" s="152">
        <v>1141</v>
      </c>
      <c r="AL237" s="149">
        <v>0.8</v>
      </c>
      <c r="AM237" s="152">
        <v>688</v>
      </c>
      <c r="AN237" s="152">
        <v>437</v>
      </c>
      <c r="AO237" s="152">
        <v>1125</v>
      </c>
      <c r="AP237" s="153">
        <v>0.38800000000000001</v>
      </c>
      <c r="AQ237" s="151">
        <v>0.44</v>
      </c>
      <c r="AR237" s="154">
        <v>0.14599999999999999</v>
      </c>
      <c r="AS237" s="154">
        <v>7.8E-2</v>
      </c>
      <c r="AT237" s="154">
        <v>5.7000000000000002E-2</v>
      </c>
      <c r="AU237" s="154">
        <v>0.36699999999999999</v>
      </c>
      <c r="AW237" s="5"/>
      <c r="AX237" s="144">
        <f t="shared" si="214"/>
        <v>77.655476059438627</v>
      </c>
      <c r="AY237" s="149">
        <v>149</v>
      </c>
      <c r="AZ237" s="150" t="s">
        <v>477</v>
      </c>
      <c r="BA237" s="149">
        <v>23</v>
      </c>
      <c r="BB237" s="151">
        <v>1</v>
      </c>
      <c r="BC237" s="152">
        <v>1817</v>
      </c>
      <c r="BD237" s="152">
        <v>1411</v>
      </c>
      <c r="BE237" s="149">
        <v>0.77700000000000002</v>
      </c>
      <c r="BF237" s="152">
        <v>807</v>
      </c>
      <c r="BG237" s="152">
        <v>522</v>
      </c>
      <c r="BH237" s="152">
        <v>1329</v>
      </c>
      <c r="BI237" s="153">
        <v>0.39300000000000002</v>
      </c>
      <c r="BJ237" s="153">
        <v>0.442</v>
      </c>
      <c r="BK237" s="154">
        <v>0.18099999999999999</v>
      </c>
      <c r="BL237" s="154">
        <v>0.105</v>
      </c>
      <c r="BM237" s="154">
        <v>7.9000000000000001E-2</v>
      </c>
      <c r="BN237" s="154">
        <v>0.36399999999999999</v>
      </c>
      <c r="DU237" s="4"/>
      <c r="DZ237" s="5"/>
      <c r="EA237" s="5"/>
      <c r="EB237" s="5"/>
      <c r="EC237" s="5"/>
      <c r="ED237" s="5"/>
      <c r="EE237" s="5"/>
    </row>
    <row r="238" spans="30:135" ht="13" x14ac:dyDescent="0.15">
      <c r="AD238" s="144">
        <f t="shared" si="212"/>
        <v>84.210526315789465</v>
      </c>
      <c r="AE238" s="144">
        <f t="shared" si="213"/>
        <v>79.875</v>
      </c>
      <c r="AF238" s="149">
        <v>150</v>
      </c>
      <c r="AG238" s="150" t="s">
        <v>478</v>
      </c>
      <c r="AH238" s="149">
        <v>19</v>
      </c>
      <c r="AI238" s="151">
        <v>1</v>
      </c>
      <c r="AJ238" s="152">
        <v>1600</v>
      </c>
      <c r="AK238" s="152">
        <v>1278</v>
      </c>
      <c r="AL238" s="149">
        <v>0.79900000000000004</v>
      </c>
      <c r="AM238" s="152">
        <v>697</v>
      </c>
      <c r="AN238" s="152">
        <v>440</v>
      </c>
      <c r="AO238" s="152">
        <v>1137</v>
      </c>
      <c r="AP238" s="153">
        <v>0.38700000000000001</v>
      </c>
      <c r="AQ238" s="153">
        <v>0.45200000000000001</v>
      </c>
      <c r="AR238" s="154">
        <v>0.18099999999999999</v>
      </c>
      <c r="AS238" s="154">
        <v>0.129</v>
      </c>
      <c r="AT238" s="154">
        <v>9.7000000000000003E-2</v>
      </c>
      <c r="AU238" s="154">
        <v>0.36899999999999999</v>
      </c>
      <c r="AW238" s="5"/>
      <c r="AX238" s="144">
        <f t="shared" si="214"/>
        <v>77.860696517412933</v>
      </c>
      <c r="AY238" s="149">
        <v>150</v>
      </c>
      <c r="AZ238" s="150" t="s">
        <v>479</v>
      </c>
      <c r="BA238" s="149">
        <v>19</v>
      </c>
      <c r="BB238" s="151">
        <v>1</v>
      </c>
      <c r="BC238" s="152">
        <v>1608</v>
      </c>
      <c r="BD238" s="152">
        <v>1252</v>
      </c>
      <c r="BE238" s="149">
        <v>0.77900000000000003</v>
      </c>
      <c r="BF238" s="152">
        <v>686</v>
      </c>
      <c r="BG238" s="152">
        <v>457</v>
      </c>
      <c r="BH238" s="152">
        <v>1143</v>
      </c>
      <c r="BI238" s="151">
        <v>0.4</v>
      </c>
      <c r="BJ238" s="153">
        <v>0.434</v>
      </c>
      <c r="BK238" s="154">
        <v>0.193</v>
      </c>
      <c r="BL238" s="154">
        <v>0.123</v>
      </c>
      <c r="BM238" s="154">
        <v>0.10100000000000001</v>
      </c>
      <c r="BN238" s="154">
        <v>0.374</v>
      </c>
      <c r="DU238" s="4"/>
      <c r="DZ238" s="5"/>
      <c r="EA238" s="5"/>
      <c r="EB238" s="5"/>
      <c r="EC238" s="5"/>
      <c r="ED238" s="5"/>
      <c r="EE238" s="5"/>
    </row>
    <row r="239" spans="30:135" ht="13" x14ac:dyDescent="0.15">
      <c r="AD239" s="144">
        <f t="shared" si="212"/>
        <v>81.599999999999994</v>
      </c>
      <c r="AE239" s="144">
        <f t="shared" si="213"/>
        <v>79.901960784313729</v>
      </c>
      <c r="AF239" s="149">
        <v>151</v>
      </c>
      <c r="AG239" s="150" t="s">
        <v>480</v>
      </c>
      <c r="AH239" s="149">
        <v>20</v>
      </c>
      <c r="AI239" s="151">
        <v>1</v>
      </c>
      <c r="AJ239" s="152">
        <v>1632</v>
      </c>
      <c r="AK239" s="152">
        <v>1304</v>
      </c>
      <c r="AL239" s="149">
        <v>0.79900000000000004</v>
      </c>
      <c r="AM239" s="152">
        <v>746</v>
      </c>
      <c r="AN239" s="152">
        <v>477</v>
      </c>
      <c r="AO239" s="152">
        <v>1223</v>
      </c>
      <c r="AP239" s="151">
        <v>0.39</v>
      </c>
      <c r="AQ239" s="151">
        <v>0.46</v>
      </c>
      <c r="AR239" s="154">
        <v>0.17599999999999999</v>
      </c>
      <c r="AS239" s="154">
        <v>8.6999999999999994E-2</v>
      </c>
      <c r="AT239" s="154">
        <v>6.8000000000000005E-2</v>
      </c>
      <c r="AU239" s="155">
        <v>0.36</v>
      </c>
      <c r="AW239" s="5"/>
      <c r="AX239" s="144">
        <f t="shared" si="214"/>
        <v>77.862595419847324</v>
      </c>
      <c r="AY239" s="149">
        <v>151</v>
      </c>
      <c r="AZ239" s="150" t="s">
        <v>481</v>
      </c>
      <c r="BA239" s="149">
        <v>24</v>
      </c>
      <c r="BB239" s="151">
        <v>1</v>
      </c>
      <c r="BC239" s="152">
        <v>1965</v>
      </c>
      <c r="BD239" s="152">
        <v>1530</v>
      </c>
      <c r="BE239" s="149">
        <v>0.77900000000000003</v>
      </c>
      <c r="BF239" s="152">
        <v>895</v>
      </c>
      <c r="BG239" s="152">
        <v>566</v>
      </c>
      <c r="BH239" s="152">
        <v>1461</v>
      </c>
      <c r="BI239" s="153">
        <v>0.38700000000000001</v>
      </c>
      <c r="BJ239" s="153">
        <v>0.43099999999999999</v>
      </c>
      <c r="BK239" s="154">
        <v>0.16900000000000001</v>
      </c>
      <c r="BL239" s="154">
        <v>0.107</v>
      </c>
      <c r="BM239" s="155">
        <v>0.08</v>
      </c>
      <c r="BN239" s="154">
        <v>0.36699999999999999</v>
      </c>
      <c r="DU239" s="4"/>
      <c r="DZ239" s="5"/>
      <c r="EA239" s="5"/>
      <c r="EB239" s="5"/>
      <c r="EC239" s="5"/>
      <c r="ED239" s="5"/>
      <c r="EE239" s="5"/>
    </row>
    <row r="240" spans="30:135" ht="13" x14ac:dyDescent="0.15">
      <c r="AD240" s="144">
        <f t="shared" si="212"/>
        <v>81</v>
      </c>
      <c r="AE240" s="144">
        <f t="shared" si="213"/>
        <v>79.901234567901241</v>
      </c>
      <c r="AF240" s="149">
        <v>152</v>
      </c>
      <c r="AG240" s="150" t="s">
        <v>406</v>
      </c>
      <c r="AH240" s="149">
        <v>25</v>
      </c>
      <c r="AI240" s="151">
        <v>1</v>
      </c>
      <c r="AJ240" s="152">
        <v>2025</v>
      </c>
      <c r="AK240" s="152">
        <v>1618</v>
      </c>
      <c r="AL240" s="149">
        <v>0.79900000000000004</v>
      </c>
      <c r="AM240" s="152">
        <v>874</v>
      </c>
      <c r="AN240" s="152">
        <v>601</v>
      </c>
      <c r="AO240" s="152">
        <v>1475</v>
      </c>
      <c r="AP240" s="153">
        <v>0.40699999999999997</v>
      </c>
      <c r="AQ240" s="153">
        <v>0.44800000000000001</v>
      </c>
      <c r="AR240" s="154">
        <v>0.18099999999999999</v>
      </c>
      <c r="AS240" s="154">
        <v>0.111</v>
      </c>
      <c r="AT240" s="154">
        <v>9.0999999999999998E-2</v>
      </c>
      <c r="AU240" s="154">
        <v>0.38100000000000001</v>
      </c>
      <c r="AW240" s="5"/>
      <c r="AX240" s="144">
        <f t="shared" si="214"/>
        <v>77.986906710310961</v>
      </c>
      <c r="AY240" s="149">
        <v>152</v>
      </c>
      <c r="AZ240" s="150" t="s">
        <v>482</v>
      </c>
      <c r="BA240" s="149">
        <v>14</v>
      </c>
      <c r="BB240" s="151">
        <v>1</v>
      </c>
      <c r="BC240" s="152">
        <v>1222</v>
      </c>
      <c r="BD240" s="152">
        <v>953</v>
      </c>
      <c r="BE240" s="149">
        <v>0.78</v>
      </c>
      <c r="BF240" s="152">
        <v>485</v>
      </c>
      <c r="BG240" s="152">
        <v>361</v>
      </c>
      <c r="BH240" s="152">
        <v>846</v>
      </c>
      <c r="BI240" s="153">
        <v>0.42699999999999999</v>
      </c>
      <c r="BJ240" s="151">
        <v>0.46</v>
      </c>
      <c r="BK240" s="154">
        <v>0.20599999999999999</v>
      </c>
      <c r="BL240" s="154">
        <v>0.121</v>
      </c>
      <c r="BM240" s="154">
        <v>9.7000000000000003E-2</v>
      </c>
      <c r="BN240" s="154">
        <v>0.38100000000000001</v>
      </c>
      <c r="DU240" s="4"/>
      <c r="DZ240" s="5"/>
      <c r="EA240" s="5"/>
      <c r="EB240" s="5"/>
      <c r="EC240" s="5"/>
      <c r="ED240" s="5"/>
      <c r="EE240" s="5"/>
    </row>
    <row r="241" spans="30:135" ht="13" x14ac:dyDescent="0.15">
      <c r="AD241" s="144">
        <f t="shared" si="212"/>
        <v>94.318181818181813</v>
      </c>
      <c r="AE241" s="144">
        <f t="shared" si="213"/>
        <v>79.807228915662648</v>
      </c>
      <c r="AF241" s="149">
        <v>153</v>
      </c>
      <c r="AG241" s="150" t="s">
        <v>332</v>
      </c>
      <c r="AH241" s="149">
        <v>22</v>
      </c>
      <c r="AI241" s="151">
        <v>1</v>
      </c>
      <c r="AJ241" s="152">
        <v>2075</v>
      </c>
      <c r="AK241" s="152">
        <v>1656</v>
      </c>
      <c r="AL241" s="149">
        <v>0.79800000000000004</v>
      </c>
      <c r="AM241" s="152">
        <v>935</v>
      </c>
      <c r="AN241" s="152">
        <v>586</v>
      </c>
      <c r="AO241" s="152">
        <v>1521</v>
      </c>
      <c r="AP241" s="153">
        <v>0.38500000000000001</v>
      </c>
      <c r="AQ241" s="153">
        <v>0.42799999999999999</v>
      </c>
      <c r="AR241" s="154">
        <v>0.159</v>
      </c>
      <c r="AS241" s="154">
        <v>0.125</v>
      </c>
      <c r="AT241" s="154">
        <v>9.5000000000000001E-2</v>
      </c>
      <c r="AU241" s="154">
        <v>0.38300000000000001</v>
      </c>
      <c r="AW241" s="5"/>
      <c r="AX241" s="144">
        <f t="shared" si="214"/>
        <v>77.982954545454547</v>
      </c>
      <c r="AY241" s="149">
        <v>153</v>
      </c>
      <c r="AZ241" s="150" t="s">
        <v>397</v>
      </c>
      <c r="BA241" s="149">
        <v>9</v>
      </c>
      <c r="BB241" s="151">
        <v>1</v>
      </c>
      <c r="BC241" s="152">
        <v>704</v>
      </c>
      <c r="BD241" s="152">
        <v>549</v>
      </c>
      <c r="BE241" s="149">
        <v>0.78</v>
      </c>
      <c r="BF241" s="152">
        <v>314</v>
      </c>
      <c r="BG241" s="152">
        <v>197</v>
      </c>
      <c r="BH241" s="152">
        <v>511</v>
      </c>
      <c r="BI241" s="153">
        <v>0.38600000000000001</v>
      </c>
      <c r="BJ241" s="153">
        <v>0.442</v>
      </c>
      <c r="BK241" s="154">
        <v>0.186</v>
      </c>
      <c r="BL241" s="154">
        <v>0.104</v>
      </c>
      <c r="BM241" s="154">
        <v>8.5000000000000006E-2</v>
      </c>
      <c r="BN241" s="154">
        <v>0.35899999999999999</v>
      </c>
      <c r="DU241" s="4"/>
      <c r="DZ241" s="5"/>
      <c r="EA241" s="5"/>
      <c r="EB241" s="5"/>
      <c r="EC241" s="5"/>
      <c r="ED241" s="5"/>
      <c r="EE241" s="5"/>
    </row>
    <row r="242" spans="30:135" ht="13" x14ac:dyDescent="0.15">
      <c r="AD242" s="144">
        <f t="shared" si="212"/>
        <v>78.319999999999993</v>
      </c>
      <c r="AE242" s="144">
        <f t="shared" si="213"/>
        <v>79.826353421859039</v>
      </c>
      <c r="AF242" s="149">
        <v>154</v>
      </c>
      <c r="AG242" s="150" t="s">
        <v>483</v>
      </c>
      <c r="AH242" s="149">
        <v>25</v>
      </c>
      <c r="AI242" s="151">
        <v>1</v>
      </c>
      <c r="AJ242" s="152">
        <v>1958</v>
      </c>
      <c r="AK242" s="152">
        <v>1563</v>
      </c>
      <c r="AL242" s="149">
        <v>0.79800000000000004</v>
      </c>
      <c r="AM242" s="152">
        <v>810</v>
      </c>
      <c r="AN242" s="152">
        <v>550</v>
      </c>
      <c r="AO242" s="152">
        <v>1360</v>
      </c>
      <c r="AP242" s="153">
        <v>0.40400000000000003</v>
      </c>
      <c r="AQ242" s="153">
        <v>0.46300000000000002</v>
      </c>
      <c r="AR242" s="154">
        <v>0.20699999999999999</v>
      </c>
      <c r="AS242" s="154">
        <v>0.11600000000000001</v>
      </c>
      <c r="AT242" s="154">
        <v>8.8999999999999996E-2</v>
      </c>
      <c r="AU242" s="154">
        <v>0.372</v>
      </c>
      <c r="AW242" s="5"/>
      <c r="AX242" s="144">
        <f t="shared" si="214"/>
        <v>78.077455048409405</v>
      </c>
      <c r="AY242" s="149">
        <v>154</v>
      </c>
      <c r="AZ242" s="150" t="s">
        <v>484</v>
      </c>
      <c r="BA242" s="149">
        <v>18</v>
      </c>
      <c r="BB242" s="151">
        <v>1</v>
      </c>
      <c r="BC242" s="152">
        <v>1446</v>
      </c>
      <c r="BD242" s="152">
        <v>1129</v>
      </c>
      <c r="BE242" s="149">
        <v>0.78100000000000003</v>
      </c>
      <c r="BF242" s="152">
        <v>651</v>
      </c>
      <c r="BG242" s="152">
        <v>393</v>
      </c>
      <c r="BH242" s="152">
        <v>1044</v>
      </c>
      <c r="BI242" s="153">
        <v>0.376</v>
      </c>
      <c r="BJ242" s="153">
        <v>0.432</v>
      </c>
      <c r="BK242" s="154">
        <v>0.17399999999999999</v>
      </c>
      <c r="BL242" s="155">
        <v>0.13</v>
      </c>
      <c r="BM242" s="155">
        <v>0.1</v>
      </c>
      <c r="BN242" s="154">
        <v>0.36199999999999999</v>
      </c>
      <c r="DU242" s="4"/>
      <c r="DZ242" s="5"/>
      <c r="EA242" s="5"/>
      <c r="EB242" s="5"/>
      <c r="EC242" s="5"/>
      <c r="ED242" s="5"/>
      <c r="EE242" s="5"/>
    </row>
    <row r="243" spans="30:135" ht="13" x14ac:dyDescent="0.15">
      <c r="AD243" s="144">
        <f t="shared" si="212"/>
        <v>80.909090909090921</v>
      </c>
      <c r="AE243" s="144">
        <f t="shared" si="213"/>
        <v>79.831460674157313</v>
      </c>
      <c r="AF243" s="149">
        <v>155</v>
      </c>
      <c r="AG243" s="150" t="s">
        <v>398</v>
      </c>
      <c r="AH243" s="149">
        <v>22</v>
      </c>
      <c r="AI243" s="151">
        <v>1</v>
      </c>
      <c r="AJ243" s="152">
        <v>1780</v>
      </c>
      <c r="AK243" s="152">
        <v>1421</v>
      </c>
      <c r="AL243" s="149">
        <v>0.79800000000000004</v>
      </c>
      <c r="AM243" s="152">
        <v>772</v>
      </c>
      <c r="AN243" s="152">
        <v>508</v>
      </c>
      <c r="AO243" s="152">
        <v>1280</v>
      </c>
      <c r="AP243" s="153">
        <v>0.39700000000000002</v>
      </c>
      <c r="AQ243" s="153">
        <v>0.435</v>
      </c>
      <c r="AR243" s="154">
        <v>0.17799999999999999</v>
      </c>
      <c r="AS243" s="155">
        <v>0.13</v>
      </c>
      <c r="AT243" s="154">
        <v>0.10199999999999999</v>
      </c>
      <c r="AU243" s="155">
        <v>0.38</v>
      </c>
      <c r="AW243" s="5"/>
      <c r="AX243" s="144">
        <f t="shared" si="214"/>
        <v>78.154681139755766</v>
      </c>
      <c r="AY243" s="149">
        <v>155</v>
      </c>
      <c r="AZ243" s="150" t="s">
        <v>485</v>
      </c>
      <c r="BA243" s="149">
        <v>18</v>
      </c>
      <c r="BB243" s="151">
        <v>1</v>
      </c>
      <c r="BC243" s="152">
        <v>1474</v>
      </c>
      <c r="BD243" s="152">
        <v>1152</v>
      </c>
      <c r="BE243" s="149">
        <v>0.78200000000000003</v>
      </c>
      <c r="BF243" s="152">
        <v>605</v>
      </c>
      <c r="BG243" s="152">
        <v>428</v>
      </c>
      <c r="BH243" s="152">
        <v>1033</v>
      </c>
      <c r="BI243" s="153">
        <v>0.41399999999999998</v>
      </c>
      <c r="BJ243" s="153">
        <v>0.46200000000000002</v>
      </c>
      <c r="BK243" s="155">
        <v>0.21</v>
      </c>
      <c r="BL243" s="154">
        <v>0.107</v>
      </c>
      <c r="BM243" s="154">
        <v>9.2999999999999999E-2</v>
      </c>
      <c r="BN243" s="155">
        <v>0.37</v>
      </c>
      <c r="DU243" s="4"/>
      <c r="DZ243" s="5"/>
      <c r="EA243" s="5"/>
      <c r="EB243" s="5"/>
      <c r="EC243" s="5"/>
      <c r="ED243" s="5"/>
      <c r="EE243" s="5"/>
    </row>
    <row r="244" spans="30:135" ht="13" x14ac:dyDescent="0.15">
      <c r="AD244" s="144">
        <f t="shared" si="212"/>
        <v>79.800000000000011</v>
      </c>
      <c r="AE244" s="144">
        <f t="shared" si="213"/>
        <v>79.761904761904773</v>
      </c>
      <c r="AF244" s="149">
        <v>156</v>
      </c>
      <c r="AG244" s="150" t="s">
        <v>486</v>
      </c>
      <c r="AH244" s="149">
        <v>20</v>
      </c>
      <c r="AI244" s="151">
        <v>1</v>
      </c>
      <c r="AJ244" s="152">
        <v>1596</v>
      </c>
      <c r="AK244" s="152">
        <v>1273</v>
      </c>
      <c r="AL244" s="149">
        <v>0.79800000000000004</v>
      </c>
      <c r="AM244" s="152">
        <v>671</v>
      </c>
      <c r="AN244" s="152">
        <v>499</v>
      </c>
      <c r="AO244" s="152">
        <v>1170</v>
      </c>
      <c r="AP244" s="153">
        <v>0.42599999999999999</v>
      </c>
      <c r="AQ244" s="153">
        <v>0.47099999999999997</v>
      </c>
      <c r="AR244" s="154">
        <v>0.20300000000000001</v>
      </c>
      <c r="AS244" s="154">
        <v>8.4000000000000005E-2</v>
      </c>
      <c r="AT244" s="154">
        <v>7.0999999999999994E-2</v>
      </c>
      <c r="AU244" s="155">
        <v>0.37</v>
      </c>
      <c r="AW244" s="5"/>
      <c r="AX244" s="144">
        <f t="shared" si="214"/>
        <v>78.211284513805523</v>
      </c>
      <c r="AY244" s="149">
        <v>156</v>
      </c>
      <c r="AZ244" s="150" t="s">
        <v>487</v>
      </c>
      <c r="BA244" s="149">
        <v>22</v>
      </c>
      <c r="BB244" s="151">
        <v>1</v>
      </c>
      <c r="BC244" s="152">
        <v>1666</v>
      </c>
      <c r="BD244" s="152">
        <v>1303</v>
      </c>
      <c r="BE244" s="149">
        <v>0.78200000000000003</v>
      </c>
      <c r="BF244" s="152">
        <v>743</v>
      </c>
      <c r="BG244" s="152">
        <v>483</v>
      </c>
      <c r="BH244" s="152">
        <v>1226</v>
      </c>
      <c r="BI244" s="153">
        <v>0.39400000000000002</v>
      </c>
      <c r="BJ244" s="153">
        <v>0.442</v>
      </c>
      <c r="BK244" s="154">
        <v>0.17799999999999999</v>
      </c>
      <c r="BL244" s="154">
        <v>0.106</v>
      </c>
      <c r="BM244" s="154">
        <v>8.5000000000000006E-2</v>
      </c>
      <c r="BN244" s="155">
        <v>0.37</v>
      </c>
      <c r="DU244" s="4"/>
      <c r="DZ244" s="5"/>
      <c r="EA244" s="5"/>
      <c r="EB244" s="5"/>
      <c r="EC244" s="5"/>
      <c r="ED244" s="5"/>
      <c r="EE244" s="5"/>
    </row>
    <row r="245" spans="30:135" ht="13" x14ac:dyDescent="0.15">
      <c r="AD245" s="144">
        <f t="shared" si="212"/>
        <v>80.125</v>
      </c>
      <c r="AE245" s="144">
        <f t="shared" si="213"/>
        <v>79.667186687467492</v>
      </c>
      <c r="AF245" s="149">
        <v>157</v>
      </c>
      <c r="AG245" s="150" t="s">
        <v>451</v>
      </c>
      <c r="AH245" s="149">
        <v>24</v>
      </c>
      <c r="AI245" s="151">
        <v>1</v>
      </c>
      <c r="AJ245" s="152">
        <v>1923</v>
      </c>
      <c r="AK245" s="152">
        <v>1532</v>
      </c>
      <c r="AL245" s="149">
        <v>0.79700000000000004</v>
      </c>
      <c r="AM245" s="152">
        <v>895</v>
      </c>
      <c r="AN245" s="152">
        <v>529</v>
      </c>
      <c r="AO245" s="152">
        <v>1424</v>
      </c>
      <c r="AP245" s="153">
        <v>0.371</v>
      </c>
      <c r="AQ245" s="151">
        <v>0.44</v>
      </c>
      <c r="AR245" s="154">
        <v>0.17100000000000001</v>
      </c>
      <c r="AS245" s="154">
        <v>0.10299999999999999</v>
      </c>
      <c r="AT245" s="154">
        <v>7.5999999999999998E-2</v>
      </c>
      <c r="AU245" s="154">
        <v>0.35499999999999998</v>
      </c>
      <c r="AW245" s="5"/>
      <c r="AX245" s="144">
        <f t="shared" si="214"/>
        <v>78.162106350025823</v>
      </c>
      <c r="AY245" s="149">
        <v>157</v>
      </c>
      <c r="AZ245" s="150" t="s">
        <v>355</v>
      </c>
      <c r="BA245" s="149">
        <v>24</v>
      </c>
      <c r="BB245" s="151">
        <v>1</v>
      </c>
      <c r="BC245" s="152">
        <v>1937</v>
      </c>
      <c r="BD245" s="152">
        <v>1514</v>
      </c>
      <c r="BE245" s="149">
        <v>0.78200000000000003</v>
      </c>
      <c r="BF245" s="152">
        <v>870</v>
      </c>
      <c r="BG245" s="152">
        <v>499</v>
      </c>
      <c r="BH245" s="152">
        <v>1369</v>
      </c>
      <c r="BI245" s="153">
        <v>0.36499999999999999</v>
      </c>
      <c r="BJ245" s="153">
        <v>0.432</v>
      </c>
      <c r="BK245" s="154">
        <v>0.186</v>
      </c>
      <c r="BL245" s="154">
        <v>0.126</v>
      </c>
      <c r="BM245" s="154">
        <v>9.9000000000000005E-2</v>
      </c>
      <c r="BN245" s="154">
        <v>0.35699999999999998</v>
      </c>
      <c r="DU245" s="4"/>
      <c r="DZ245" s="5"/>
      <c r="EA245" s="5"/>
      <c r="EB245" s="5"/>
      <c r="EC245" s="5"/>
      <c r="ED245" s="5"/>
      <c r="EE245" s="5"/>
    </row>
    <row r="246" spans="30:135" ht="13" x14ac:dyDescent="0.15">
      <c r="AD246" s="144">
        <f t="shared" si="212"/>
        <v>86.89473684210526</v>
      </c>
      <c r="AE246" s="144">
        <f t="shared" si="213"/>
        <v>79.648697758933977</v>
      </c>
      <c r="AF246" s="149">
        <v>158</v>
      </c>
      <c r="AG246" s="150" t="s">
        <v>479</v>
      </c>
      <c r="AH246" s="149">
        <v>19</v>
      </c>
      <c r="AI246" s="151">
        <v>1</v>
      </c>
      <c r="AJ246" s="152">
        <v>1651</v>
      </c>
      <c r="AK246" s="152">
        <v>1315</v>
      </c>
      <c r="AL246" s="149">
        <v>0.79600000000000004</v>
      </c>
      <c r="AM246" s="152">
        <v>747</v>
      </c>
      <c r="AN246" s="152">
        <v>485</v>
      </c>
      <c r="AO246" s="152">
        <v>1232</v>
      </c>
      <c r="AP246" s="153">
        <v>0.39400000000000002</v>
      </c>
      <c r="AQ246" s="153">
        <v>0.442</v>
      </c>
      <c r="AR246" s="154">
        <v>0.159</v>
      </c>
      <c r="AS246" s="154">
        <v>0.111</v>
      </c>
      <c r="AT246" s="154">
        <v>9.0999999999999998E-2</v>
      </c>
      <c r="AU246" s="154">
        <v>0.376</v>
      </c>
      <c r="AW246" s="5"/>
      <c r="AX246" s="144">
        <f t="shared" si="214"/>
        <v>78.193430656934311</v>
      </c>
      <c r="AY246" s="149">
        <v>158</v>
      </c>
      <c r="AZ246" s="150" t="s">
        <v>488</v>
      </c>
      <c r="BA246" s="149">
        <v>14</v>
      </c>
      <c r="BB246" s="151">
        <v>1</v>
      </c>
      <c r="BC246" s="152">
        <v>1096</v>
      </c>
      <c r="BD246" s="152">
        <v>857</v>
      </c>
      <c r="BE246" s="149">
        <v>0.78200000000000003</v>
      </c>
      <c r="BF246" s="152">
        <v>462</v>
      </c>
      <c r="BG246" s="152">
        <v>343</v>
      </c>
      <c r="BH246" s="152">
        <v>805</v>
      </c>
      <c r="BI246" s="153">
        <v>0.42599999999999999</v>
      </c>
      <c r="BJ246" s="153">
        <v>0.47499999999999998</v>
      </c>
      <c r="BK246" s="154">
        <v>0.21099999999999999</v>
      </c>
      <c r="BL246" s="154">
        <v>7.0999999999999994E-2</v>
      </c>
      <c r="BM246" s="154">
        <v>5.8000000000000003E-2</v>
      </c>
      <c r="BN246" s="154">
        <v>0.36099999999999999</v>
      </c>
      <c r="DU246" s="4"/>
      <c r="DZ246" s="5"/>
      <c r="EA246" s="5"/>
      <c r="EB246" s="5"/>
      <c r="EC246" s="5"/>
      <c r="ED246" s="5"/>
      <c r="EE246" s="5"/>
    </row>
    <row r="247" spans="30:135" ht="13" x14ac:dyDescent="0.15">
      <c r="AD247" s="144">
        <f t="shared" si="212"/>
        <v>86</v>
      </c>
      <c r="AE247" s="144">
        <f t="shared" si="213"/>
        <v>79.568106312292358</v>
      </c>
      <c r="AF247" s="149">
        <v>159</v>
      </c>
      <c r="AG247" s="150" t="s">
        <v>489</v>
      </c>
      <c r="AH247" s="149">
        <v>21</v>
      </c>
      <c r="AI247" s="151">
        <v>1</v>
      </c>
      <c r="AJ247" s="152">
        <v>1806</v>
      </c>
      <c r="AK247" s="152">
        <v>1437</v>
      </c>
      <c r="AL247" s="149">
        <v>0.79600000000000004</v>
      </c>
      <c r="AM247" s="152">
        <v>759</v>
      </c>
      <c r="AN247" s="152">
        <v>516</v>
      </c>
      <c r="AO247" s="152">
        <v>1275</v>
      </c>
      <c r="AP247" s="153">
        <v>0.40500000000000003</v>
      </c>
      <c r="AQ247" s="153">
        <v>0.45200000000000001</v>
      </c>
      <c r="AR247" s="154">
        <v>0.20100000000000001</v>
      </c>
      <c r="AS247" s="154">
        <v>0.114</v>
      </c>
      <c r="AT247" s="154">
        <v>9.2999999999999999E-2</v>
      </c>
      <c r="AU247" s="155">
        <v>0.37</v>
      </c>
      <c r="AW247" s="5"/>
      <c r="AX247" s="144">
        <f t="shared" si="214"/>
        <v>78.157349896480326</v>
      </c>
      <c r="AY247" s="149">
        <v>159</v>
      </c>
      <c r="AZ247" s="150" t="s">
        <v>490</v>
      </c>
      <c r="BA247" s="149">
        <v>12</v>
      </c>
      <c r="BB247" s="151">
        <v>1</v>
      </c>
      <c r="BC247" s="152">
        <v>966</v>
      </c>
      <c r="BD247" s="152">
        <v>755</v>
      </c>
      <c r="BE247" s="149">
        <v>0.78200000000000003</v>
      </c>
      <c r="BF247" s="152">
        <v>433</v>
      </c>
      <c r="BG247" s="152">
        <v>278</v>
      </c>
      <c r="BH247" s="152">
        <v>711</v>
      </c>
      <c r="BI247" s="153">
        <v>0.39100000000000001</v>
      </c>
      <c r="BJ247" s="153">
        <v>0.435</v>
      </c>
      <c r="BK247" s="154">
        <v>0.17599999999999999</v>
      </c>
      <c r="BL247" s="154">
        <v>0.109</v>
      </c>
      <c r="BM247" s="154">
        <v>8.4000000000000005E-2</v>
      </c>
      <c r="BN247" s="154">
        <v>0.36899999999999999</v>
      </c>
      <c r="DU247" s="4"/>
      <c r="DZ247" s="5"/>
      <c r="EA247" s="5"/>
      <c r="EB247" s="5"/>
      <c r="EC247" s="5"/>
      <c r="ED247" s="5"/>
      <c r="EE247" s="5"/>
    </row>
    <row r="248" spans="30:135" ht="13" x14ac:dyDescent="0.15">
      <c r="AD248" s="144">
        <f t="shared" si="212"/>
        <v>77.666666666666671</v>
      </c>
      <c r="AE248" s="144">
        <f t="shared" si="213"/>
        <v>79.613733905579394</v>
      </c>
      <c r="AF248" s="149">
        <v>160</v>
      </c>
      <c r="AG248" s="150" t="s">
        <v>304</v>
      </c>
      <c r="AH248" s="149">
        <v>6</v>
      </c>
      <c r="AI248" s="151">
        <v>1</v>
      </c>
      <c r="AJ248" s="152">
        <v>466</v>
      </c>
      <c r="AK248" s="152">
        <v>371</v>
      </c>
      <c r="AL248" s="149">
        <v>0.79600000000000004</v>
      </c>
      <c r="AM248" s="152">
        <v>206</v>
      </c>
      <c r="AN248" s="152">
        <v>151</v>
      </c>
      <c r="AO248" s="152">
        <v>357</v>
      </c>
      <c r="AP248" s="153">
        <v>0.42299999999999999</v>
      </c>
      <c r="AQ248" s="153">
        <v>0.46400000000000002</v>
      </c>
      <c r="AR248" s="154">
        <v>0.17799999999999999</v>
      </c>
      <c r="AS248" s="154">
        <v>7.4999999999999997E-2</v>
      </c>
      <c r="AT248" s="154">
        <v>5.1999999999999998E-2</v>
      </c>
      <c r="AU248" s="154">
        <v>0.371</v>
      </c>
      <c r="AW248" s="5"/>
      <c r="AX248" s="144">
        <f t="shared" si="214"/>
        <v>78.331527627302279</v>
      </c>
      <c r="AY248" s="149">
        <v>160</v>
      </c>
      <c r="AZ248" s="150" t="s">
        <v>377</v>
      </c>
      <c r="BA248" s="149">
        <v>22</v>
      </c>
      <c r="BB248" s="151">
        <v>1</v>
      </c>
      <c r="BC248" s="152">
        <v>1846</v>
      </c>
      <c r="BD248" s="152">
        <v>1446</v>
      </c>
      <c r="BE248" s="149">
        <v>0.78300000000000003</v>
      </c>
      <c r="BF248" s="152">
        <v>874</v>
      </c>
      <c r="BG248" s="152">
        <v>512</v>
      </c>
      <c r="BH248" s="152">
        <v>1386</v>
      </c>
      <c r="BI248" s="153">
        <v>0.36899999999999999</v>
      </c>
      <c r="BJ248" s="153">
        <v>0.433</v>
      </c>
      <c r="BK248" s="154">
        <v>0.16400000000000001</v>
      </c>
      <c r="BL248" s="154">
        <v>0.105</v>
      </c>
      <c r="BM248" s="155">
        <v>0.08</v>
      </c>
      <c r="BN248" s="154">
        <v>0.35299999999999998</v>
      </c>
      <c r="DU248" s="4"/>
      <c r="DZ248" s="5"/>
      <c r="EA248" s="5"/>
      <c r="EB248" s="5"/>
      <c r="EC248" s="5"/>
      <c r="ED248" s="5"/>
      <c r="EE248" s="5"/>
    </row>
    <row r="249" spans="30:135" ht="13" x14ac:dyDescent="0.15">
      <c r="AD249" s="144">
        <f t="shared" si="212"/>
        <v>81.6875</v>
      </c>
      <c r="AE249" s="144">
        <f t="shared" si="213"/>
        <v>79.495026778882931</v>
      </c>
      <c r="AF249" s="149">
        <v>161</v>
      </c>
      <c r="AG249" s="150" t="s">
        <v>347</v>
      </c>
      <c r="AH249" s="149">
        <v>16</v>
      </c>
      <c r="AI249" s="151">
        <v>1</v>
      </c>
      <c r="AJ249" s="152">
        <v>1307</v>
      </c>
      <c r="AK249" s="152">
        <v>1039</v>
      </c>
      <c r="AL249" s="149">
        <v>0.79500000000000004</v>
      </c>
      <c r="AM249" s="152">
        <v>553</v>
      </c>
      <c r="AN249" s="152">
        <v>395</v>
      </c>
      <c r="AO249" s="152">
        <v>948</v>
      </c>
      <c r="AP249" s="153">
        <v>0.41699999999999998</v>
      </c>
      <c r="AQ249" s="153">
        <v>0.45500000000000002</v>
      </c>
      <c r="AR249" s="154">
        <v>0.18099999999999999</v>
      </c>
      <c r="AS249" s="154">
        <v>0.11799999999999999</v>
      </c>
      <c r="AT249" s="154">
        <v>9.6000000000000002E-2</v>
      </c>
      <c r="AU249" s="154">
        <v>0.38300000000000001</v>
      </c>
      <c r="AW249" s="5"/>
      <c r="AX249" s="144">
        <f t="shared" si="214"/>
        <v>78.415138971023069</v>
      </c>
      <c r="AY249" s="149">
        <v>161</v>
      </c>
      <c r="AZ249" s="150" t="s">
        <v>491</v>
      </c>
      <c r="BA249" s="149">
        <v>20</v>
      </c>
      <c r="BB249" s="151">
        <v>1</v>
      </c>
      <c r="BC249" s="152">
        <v>1691</v>
      </c>
      <c r="BD249" s="152">
        <v>1326</v>
      </c>
      <c r="BE249" s="149">
        <v>0.78400000000000003</v>
      </c>
      <c r="BF249" s="152">
        <v>822</v>
      </c>
      <c r="BG249" s="152">
        <v>494</v>
      </c>
      <c r="BH249" s="152">
        <v>1316</v>
      </c>
      <c r="BI249" s="153">
        <v>0.375</v>
      </c>
      <c r="BJ249" s="151">
        <v>0.42</v>
      </c>
      <c r="BK249" s="154">
        <v>0.13500000000000001</v>
      </c>
      <c r="BL249" s="154">
        <v>0.10299999999999999</v>
      </c>
      <c r="BM249" s="154">
        <v>8.1000000000000003E-2</v>
      </c>
      <c r="BN249" s="154">
        <v>0.36699999999999999</v>
      </c>
      <c r="DU249" s="4"/>
      <c r="DZ249" s="5"/>
      <c r="EA249" s="5"/>
      <c r="EB249" s="5"/>
      <c r="EC249" s="5"/>
      <c r="ED249" s="5"/>
      <c r="EE249" s="5"/>
    </row>
    <row r="250" spans="30:135" ht="13" x14ac:dyDescent="0.15">
      <c r="AD250" s="144">
        <f t="shared" si="212"/>
        <v>81.705882352941174</v>
      </c>
      <c r="AE250" s="144">
        <f t="shared" si="213"/>
        <v>79.481641468682511</v>
      </c>
      <c r="AF250" s="149">
        <v>162</v>
      </c>
      <c r="AG250" s="150" t="s">
        <v>492</v>
      </c>
      <c r="AH250" s="149">
        <v>17</v>
      </c>
      <c r="AI250" s="151">
        <v>1</v>
      </c>
      <c r="AJ250" s="152">
        <v>1389</v>
      </c>
      <c r="AK250" s="152">
        <v>1104</v>
      </c>
      <c r="AL250" s="149">
        <v>0.79500000000000004</v>
      </c>
      <c r="AM250" s="152">
        <v>603</v>
      </c>
      <c r="AN250" s="152">
        <v>397</v>
      </c>
      <c r="AO250" s="152">
        <v>1000</v>
      </c>
      <c r="AP250" s="153">
        <v>0.39700000000000002</v>
      </c>
      <c r="AQ250" s="153">
        <v>0.45200000000000001</v>
      </c>
      <c r="AR250" s="154">
        <v>0.189</v>
      </c>
      <c r="AS250" s="154">
        <v>0.11700000000000001</v>
      </c>
      <c r="AT250" s="154">
        <v>9.6000000000000002E-2</v>
      </c>
      <c r="AU250" s="154">
        <v>0.36899999999999999</v>
      </c>
      <c r="AW250" s="5"/>
      <c r="AX250" s="144">
        <f t="shared" si="214"/>
        <v>78.398791540785496</v>
      </c>
      <c r="AY250" s="149">
        <v>162</v>
      </c>
      <c r="AZ250" s="150" t="s">
        <v>493</v>
      </c>
      <c r="BA250" s="149">
        <v>17</v>
      </c>
      <c r="BB250" s="151">
        <v>1</v>
      </c>
      <c r="BC250" s="152">
        <v>1324</v>
      </c>
      <c r="BD250" s="152">
        <v>1038</v>
      </c>
      <c r="BE250" s="149">
        <v>0.78400000000000003</v>
      </c>
      <c r="BF250" s="152">
        <v>654</v>
      </c>
      <c r="BG250" s="152">
        <v>385</v>
      </c>
      <c r="BH250" s="152">
        <v>1039</v>
      </c>
      <c r="BI250" s="153">
        <v>0.371</v>
      </c>
      <c r="BJ250" s="153">
        <v>0.42299999999999999</v>
      </c>
      <c r="BK250" s="154">
        <v>0.14299999999999999</v>
      </c>
      <c r="BL250" s="154">
        <v>8.5999999999999993E-2</v>
      </c>
      <c r="BM250" s="154">
        <v>6.9000000000000006E-2</v>
      </c>
      <c r="BN250" s="154">
        <v>0.35599999999999998</v>
      </c>
      <c r="DU250" s="4"/>
      <c r="DZ250" s="5"/>
      <c r="EA250" s="5"/>
      <c r="EB250" s="5"/>
      <c r="EC250" s="5"/>
      <c r="ED250" s="5"/>
      <c r="EE250" s="5"/>
    </row>
    <row r="251" spans="30:135" ht="13" x14ac:dyDescent="0.15">
      <c r="AD251" s="144">
        <f t="shared" si="212"/>
        <v>88.333333333333343</v>
      </c>
      <c r="AE251" s="144">
        <f t="shared" si="213"/>
        <v>79.353099730458226</v>
      </c>
      <c r="AF251" s="149">
        <v>163</v>
      </c>
      <c r="AG251" s="150" t="s">
        <v>375</v>
      </c>
      <c r="AH251" s="149">
        <v>21</v>
      </c>
      <c r="AI251" s="151">
        <v>1</v>
      </c>
      <c r="AJ251" s="152">
        <v>1855</v>
      </c>
      <c r="AK251" s="152">
        <v>1472</v>
      </c>
      <c r="AL251" s="149">
        <v>0.79400000000000004</v>
      </c>
      <c r="AM251" s="152">
        <v>824</v>
      </c>
      <c r="AN251" s="152">
        <v>597</v>
      </c>
      <c r="AO251" s="152">
        <v>1421</v>
      </c>
      <c r="AP251" s="151">
        <v>0.42</v>
      </c>
      <c r="AQ251" s="153">
        <v>0.45200000000000001</v>
      </c>
      <c r="AR251" s="154">
        <v>0.16600000000000001</v>
      </c>
      <c r="AS251" s="154">
        <v>8.1000000000000003E-2</v>
      </c>
      <c r="AT251" s="154">
        <v>6.5000000000000002E-2</v>
      </c>
      <c r="AU251" s="154">
        <v>0.38100000000000001</v>
      </c>
      <c r="AW251" s="5"/>
      <c r="AX251" s="144">
        <f t="shared" si="214"/>
        <v>78.502415458937207</v>
      </c>
      <c r="AY251" s="149">
        <v>163</v>
      </c>
      <c r="AZ251" s="150" t="s">
        <v>494</v>
      </c>
      <c r="BA251" s="149">
        <v>16</v>
      </c>
      <c r="BB251" s="151">
        <v>1</v>
      </c>
      <c r="BC251" s="152">
        <v>1242</v>
      </c>
      <c r="BD251" s="152">
        <v>975</v>
      </c>
      <c r="BE251" s="149">
        <v>0.78500000000000003</v>
      </c>
      <c r="BF251" s="152">
        <v>540</v>
      </c>
      <c r="BG251" s="152">
        <v>335</v>
      </c>
      <c r="BH251" s="152">
        <v>875</v>
      </c>
      <c r="BI251" s="153">
        <v>0.38300000000000001</v>
      </c>
      <c r="BJ251" s="153">
        <v>0.433</v>
      </c>
      <c r="BK251" s="154">
        <v>0.17199999999999999</v>
      </c>
      <c r="BL251" s="154">
        <v>0.14299999999999999</v>
      </c>
      <c r="BM251" s="154">
        <v>9.8000000000000004E-2</v>
      </c>
      <c r="BN251" s="154">
        <v>0.377</v>
      </c>
      <c r="DU251" s="4"/>
      <c r="DZ251" s="5"/>
      <c r="EA251" s="5"/>
      <c r="EB251" s="5"/>
      <c r="EC251" s="5"/>
      <c r="ED251" s="5"/>
      <c r="EE251" s="5"/>
    </row>
    <row r="252" spans="30:135" ht="13" x14ac:dyDescent="0.15">
      <c r="AD252" s="144">
        <f t="shared" si="212"/>
        <v>80.913043478260875</v>
      </c>
      <c r="AE252" s="144">
        <f t="shared" si="213"/>
        <v>79.312197743148843</v>
      </c>
      <c r="AF252" s="149">
        <v>164</v>
      </c>
      <c r="AG252" s="150" t="s">
        <v>383</v>
      </c>
      <c r="AH252" s="149">
        <v>23</v>
      </c>
      <c r="AI252" s="151">
        <v>1</v>
      </c>
      <c r="AJ252" s="152">
        <v>1861</v>
      </c>
      <c r="AK252" s="152">
        <v>1476</v>
      </c>
      <c r="AL252" s="149">
        <v>0.79300000000000004</v>
      </c>
      <c r="AM252" s="152">
        <v>741</v>
      </c>
      <c r="AN252" s="152">
        <v>531</v>
      </c>
      <c r="AO252" s="152">
        <v>1272</v>
      </c>
      <c r="AP252" s="153">
        <v>0.41699999999999998</v>
      </c>
      <c r="AQ252" s="153">
        <v>0.47199999999999998</v>
      </c>
      <c r="AR252" s="154">
        <v>0.221</v>
      </c>
      <c r="AS252" s="154">
        <v>0.114</v>
      </c>
      <c r="AT252" s="154">
        <v>7.9000000000000001E-2</v>
      </c>
      <c r="AU252" s="154">
        <v>0.371</v>
      </c>
      <c r="AW252" s="5"/>
      <c r="AX252" s="144">
        <f t="shared" si="214"/>
        <v>78.459687123947049</v>
      </c>
      <c r="AY252" s="149">
        <v>164</v>
      </c>
      <c r="AZ252" s="150" t="s">
        <v>495</v>
      </c>
      <c r="BA252" s="149">
        <v>21</v>
      </c>
      <c r="BB252" s="151">
        <v>1</v>
      </c>
      <c r="BC252" s="152">
        <v>1662</v>
      </c>
      <c r="BD252" s="152">
        <v>1304</v>
      </c>
      <c r="BE252" s="149">
        <v>0.78500000000000003</v>
      </c>
      <c r="BF252" s="152">
        <v>740</v>
      </c>
      <c r="BG252" s="152">
        <v>487</v>
      </c>
      <c r="BH252" s="152">
        <v>1227</v>
      </c>
      <c r="BI252" s="153">
        <v>0.39700000000000002</v>
      </c>
      <c r="BJ252" s="153">
        <v>0.441</v>
      </c>
      <c r="BK252" s="154">
        <v>0.17599999999999999</v>
      </c>
      <c r="BL252" s="154">
        <v>9.7000000000000003E-2</v>
      </c>
      <c r="BM252" s="154">
        <v>7.2999999999999995E-2</v>
      </c>
      <c r="BN252" s="154">
        <v>0.36899999999999999</v>
      </c>
      <c r="DU252" s="4"/>
      <c r="DZ252" s="5"/>
      <c r="EA252" s="5"/>
      <c r="EB252" s="5"/>
      <c r="EC252" s="5"/>
      <c r="ED252" s="5"/>
      <c r="EE252" s="5"/>
    </row>
    <row r="253" spans="30:135" ht="13" x14ac:dyDescent="0.15">
      <c r="AD253" s="144">
        <f t="shared" si="212"/>
        <v>80.150000000000006</v>
      </c>
      <c r="AE253" s="144">
        <f t="shared" si="213"/>
        <v>79.226450405489715</v>
      </c>
      <c r="AF253" s="149">
        <v>165</v>
      </c>
      <c r="AG253" s="150" t="s">
        <v>356</v>
      </c>
      <c r="AH253" s="149">
        <v>20</v>
      </c>
      <c r="AI253" s="151">
        <v>1</v>
      </c>
      <c r="AJ253" s="152">
        <v>1603</v>
      </c>
      <c r="AK253" s="152">
        <v>1270</v>
      </c>
      <c r="AL253" s="149">
        <v>0.79200000000000004</v>
      </c>
      <c r="AM253" s="152">
        <v>677</v>
      </c>
      <c r="AN253" s="152">
        <v>457</v>
      </c>
      <c r="AO253" s="152">
        <v>1134</v>
      </c>
      <c r="AP253" s="153">
        <v>0.40300000000000002</v>
      </c>
      <c r="AQ253" s="153">
        <v>0.46899999999999997</v>
      </c>
      <c r="AR253" s="154">
        <v>0.20799999999999999</v>
      </c>
      <c r="AS253" s="154">
        <v>9.9000000000000005E-2</v>
      </c>
      <c r="AT253" s="154">
        <v>7.1999999999999995E-2</v>
      </c>
      <c r="AU253" s="154">
        <v>0.36299999999999999</v>
      </c>
      <c r="AW253" s="5"/>
      <c r="AX253" s="144">
        <f t="shared" si="214"/>
        <v>78.473581213307241</v>
      </c>
      <c r="AY253" s="149">
        <v>165</v>
      </c>
      <c r="AZ253" s="150" t="s">
        <v>372</v>
      </c>
      <c r="BA253" s="149">
        <v>18</v>
      </c>
      <c r="BB253" s="151">
        <v>1</v>
      </c>
      <c r="BC253" s="152">
        <v>1533</v>
      </c>
      <c r="BD253" s="152">
        <v>1203</v>
      </c>
      <c r="BE253" s="149">
        <v>0.78500000000000003</v>
      </c>
      <c r="BF253" s="152">
        <v>696</v>
      </c>
      <c r="BG253" s="152">
        <v>427</v>
      </c>
      <c r="BH253" s="152">
        <v>1123</v>
      </c>
      <c r="BI253" s="151">
        <v>0.38</v>
      </c>
      <c r="BJ253" s="153">
        <v>0.42399999999999999</v>
      </c>
      <c r="BK253" s="155">
        <v>0.17</v>
      </c>
      <c r="BL253" s="154">
        <v>0.114</v>
      </c>
      <c r="BM253" s="154">
        <v>9.0999999999999998E-2</v>
      </c>
      <c r="BN253" s="154">
        <v>0.372</v>
      </c>
      <c r="DU253" s="4"/>
      <c r="DZ253" s="5"/>
      <c r="EA253" s="5"/>
      <c r="EB253" s="5"/>
      <c r="EC253" s="5"/>
      <c r="ED253" s="5"/>
      <c r="EE253" s="5"/>
    </row>
    <row r="254" spans="30:135" ht="13" x14ac:dyDescent="0.15">
      <c r="AD254" s="144">
        <f t="shared" si="212"/>
        <v>95.45</v>
      </c>
      <c r="AE254" s="144">
        <f t="shared" si="213"/>
        <v>79.20377160817182</v>
      </c>
      <c r="AF254" s="149">
        <v>166</v>
      </c>
      <c r="AG254" s="150" t="s">
        <v>450</v>
      </c>
      <c r="AH254" s="149">
        <v>20</v>
      </c>
      <c r="AI254" s="151">
        <v>1</v>
      </c>
      <c r="AJ254" s="152">
        <v>1909</v>
      </c>
      <c r="AK254" s="152">
        <v>1512</v>
      </c>
      <c r="AL254" s="149">
        <v>0.79200000000000004</v>
      </c>
      <c r="AM254" s="152">
        <v>736</v>
      </c>
      <c r="AN254" s="152">
        <v>534</v>
      </c>
      <c r="AO254" s="152">
        <v>1270</v>
      </c>
      <c r="AP254" s="151">
        <v>0.42</v>
      </c>
      <c r="AQ254" s="153">
        <v>0.45400000000000001</v>
      </c>
      <c r="AR254" s="154">
        <v>0.20399999999999999</v>
      </c>
      <c r="AS254" s="154">
        <v>0.157</v>
      </c>
      <c r="AT254" s="154">
        <v>0.11600000000000001</v>
      </c>
      <c r="AU254" s="154">
        <v>0.39400000000000002</v>
      </c>
      <c r="AW254" s="5"/>
      <c r="AX254" s="144">
        <f t="shared" si="214"/>
        <v>78.633468442385634</v>
      </c>
      <c r="AY254" s="149">
        <v>166</v>
      </c>
      <c r="AZ254" s="150" t="s">
        <v>305</v>
      </c>
      <c r="BA254" s="149">
        <v>21</v>
      </c>
      <c r="BB254" s="151">
        <v>1</v>
      </c>
      <c r="BC254" s="152">
        <v>1727</v>
      </c>
      <c r="BD254" s="152">
        <v>1358</v>
      </c>
      <c r="BE254" s="149">
        <v>0.78600000000000003</v>
      </c>
      <c r="BF254" s="152">
        <v>792</v>
      </c>
      <c r="BG254" s="152">
        <v>491</v>
      </c>
      <c r="BH254" s="152">
        <v>1283</v>
      </c>
      <c r="BI254" s="153">
        <v>0.38300000000000001</v>
      </c>
      <c r="BJ254" s="153">
        <v>0.435</v>
      </c>
      <c r="BK254" s="154">
        <v>0.16700000000000001</v>
      </c>
      <c r="BL254" s="154">
        <v>0.112</v>
      </c>
      <c r="BM254" s="154">
        <v>8.5999999999999993E-2</v>
      </c>
      <c r="BN254" s="154">
        <v>0.36199999999999999</v>
      </c>
      <c r="DU254" s="4"/>
      <c r="DZ254" s="5"/>
      <c r="EA254" s="5"/>
      <c r="EB254" s="5"/>
      <c r="EC254" s="5"/>
      <c r="ED254" s="5"/>
      <c r="EE254" s="5"/>
    </row>
    <row r="255" spans="30:135" ht="13" x14ac:dyDescent="0.15">
      <c r="AD255" s="144">
        <f t="shared" si="212"/>
        <v>75.818181818181813</v>
      </c>
      <c r="AE255" s="144">
        <f t="shared" si="213"/>
        <v>79.136690647482013</v>
      </c>
      <c r="AF255" s="149">
        <v>167</v>
      </c>
      <c r="AG255" s="150" t="s">
        <v>391</v>
      </c>
      <c r="AH255" s="149">
        <v>22</v>
      </c>
      <c r="AI255" s="151">
        <v>1</v>
      </c>
      <c r="AJ255" s="152">
        <v>1668</v>
      </c>
      <c r="AK255" s="152">
        <v>1320</v>
      </c>
      <c r="AL255" s="149">
        <v>0.79100000000000004</v>
      </c>
      <c r="AM255" s="152">
        <v>700</v>
      </c>
      <c r="AN255" s="152">
        <v>503</v>
      </c>
      <c r="AO255" s="152">
        <v>1203</v>
      </c>
      <c r="AP255" s="153">
        <v>0.41799999999999998</v>
      </c>
      <c r="AQ255" s="151">
        <v>0.47</v>
      </c>
      <c r="AR255" s="154">
        <v>0.20100000000000001</v>
      </c>
      <c r="AS255" s="154">
        <v>9.1999999999999998E-2</v>
      </c>
      <c r="AT255" s="154">
        <v>6.5000000000000002E-2</v>
      </c>
      <c r="AU255" s="154">
        <v>0.371</v>
      </c>
      <c r="AW255" s="5"/>
      <c r="AX255" s="144">
        <f t="shared" si="214"/>
        <v>78.621058257616255</v>
      </c>
      <c r="AY255" s="149">
        <v>167</v>
      </c>
      <c r="AZ255" s="150" t="s">
        <v>418</v>
      </c>
      <c r="BA255" s="149">
        <v>23</v>
      </c>
      <c r="BB255" s="151">
        <v>1</v>
      </c>
      <c r="BC255" s="152">
        <v>1871</v>
      </c>
      <c r="BD255" s="152">
        <v>1471</v>
      </c>
      <c r="BE255" s="149">
        <v>0.78600000000000003</v>
      </c>
      <c r="BF255" s="152">
        <v>746</v>
      </c>
      <c r="BG255" s="152">
        <v>537</v>
      </c>
      <c r="BH255" s="152">
        <v>1283</v>
      </c>
      <c r="BI255" s="153">
        <v>0.41899999999999998</v>
      </c>
      <c r="BJ255" s="153">
        <v>0.46700000000000003</v>
      </c>
      <c r="BK255" s="154">
        <v>0.218</v>
      </c>
      <c r="BL255" s="154">
        <v>0.11700000000000001</v>
      </c>
      <c r="BM255" s="155">
        <v>0.09</v>
      </c>
      <c r="BN255" s="154">
        <v>0.374</v>
      </c>
      <c r="DU255" s="4"/>
      <c r="DZ255" s="5"/>
      <c r="EA255" s="5"/>
      <c r="EB255" s="5"/>
      <c r="EC255" s="5"/>
      <c r="ED255" s="5"/>
      <c r="EE255" s="5"/>
    </row>
    <row r="256" spans="30:135" ht="13" x14ac:dyDescent="0.15">
      <c r="AD256" s="144">
        <f t="shared" si="212"/>
        <v>81</v>
      </c>
      <c r="AE256" s="144">
        <f t="shared" si="213"/>
        <v>79.066022544283413</v>
      </c>
      <c r="AF256" s="149">
        <v>168</v>
      </c>
      <c r="AG256" s="150" t="s">
        <v>363</v>
      </c>
      <c r="AH256" s="149">
        <v>23</v>
      </c>
      <c r="AI256" s="151">
        <v>1</v>
      </c>
      <c r="AJ256" s="152">
        <v>1863</v>
      </c>
      <c r="AK256" s="152">
        <v>1473</v>
      </c>
      <c r="AL256" s="149">
        <v>0.79100000000000004</v>
      </c>
      <c r="AM256" s="152">
        <v>867</v>
      </c>
      <c r="AN256" s="152">
        <v>541</v>
      </c>
      <c r="AO256" s="152">
        <v>1408</v>
      </c>
      <c r="AP256" s="153">
        <v>0.38400000000000001</v>
      </c>
      <c r="AQ256" s="153">
        <v>0.442</v>
      </c>
      <c r="AR256" s="154">
        <v>0.159</v>
      </c>
      <c r="AS256" s="154">
        <v>0.105</v>
      </c>
      <c r="AT256" s="154">
        <v>8.6999999999999994E-2</v>
      </c>
      <c r="AU256" s="154">
        <v>0.36299999999999999</v>
      </c>
      <c r="AW256" s="5"/>
      <c r="AX256" s="144">
        <f t="shared" si="214"/>
        <v>78.566899175649979</v>
      </c>
      <c r="AY256" s="149">
        <v>168</v>
      </c>
      <c r="AZ256" s="150" t="s">
        <v>414</v>
      </c>
      <c r="BA256" s="149">
        <v>19</v>
      </c>
      <c r="BB256" s="151">
        <v>1</v>
      </c>
      <c r="BC256" s="152">
        <v>1577</v>
      </c>
      <c r="BD256" s="152">
        <v>1239</v>
      </c>
      <c r="BE256" s="149">
        <v>0.78600000000000003</v>
      </c>
      <c r="BF256" s="152">
        <v>742</v>
      </c>
      <c r="BG256" s="152">
        <v>441</v>
      </c>
      <c r="BH256" s="152">
        <v>1183</v>
      </c>
      <c r="BI256" s="153">
        <v>0.373</v>
      </c>
      <c r="BJ256" s="153">
        <v>0.42499999999999999</v>
      </c>
      <c r="BK256" s="155">
        <v>0.16</v>
      </c>
      <c r="BL256" s="154">
        <v>0.112</v>
      </c>
      <c r="BM256" s="154">
        <v>9.0999999999999998E-2</v>
      </c>
      <c r="BN256" s="154">
        <v>0.36299999999999999</v>
      </c>
      <c r="DU256" s="4"/>
      <c r="DZ256" s="5"/>
      <c r="EA256" s="5"/>
      <c r="EB256" s="5"/>
      <c r="EC256" s="5"/>
      <c r="ED256" s="5"/>
      <c r="EE256" s="5"/>
    </row>
    <row r="257" spans="30:135" ht="13" x14ac:dyDescent="0.15">
      <c r="AD257" s="144">
        <f t="shared" si="212"/>
        <v>79.19047619047619</v>
      </c>
      <c r="AE257" s="144">
        <f t="shared" si="213"/>
        <v>79.013830426939265</v>
      </c>
      <c r="AF257" s="149">
        <v>169</v>
      </c>
      <c r="AG257" s="150" t="s">
        <v>496</v>
      </c>
      <c r="AH257" s="149">
        <v>21</v>
      </c>
      <c r="AI257" s="151">
        <v>1</v>
      </c>
      <c r="AJ257" s="152">
        <v>1663</v>
      </c>
      <c r="AK257" s="152">
        <v>1314</v>
      </c>
      <c r="AL257" s="149">
        <v>0.79</v>
      </c>
      <c r="AM257" s="152">
        <v>760</v>
      </c>
      <c r="AN257" s="152">
        <v>480</v>
      </c>
      <c r="AO257" s="152">
        <v>1240</v>
      </c>
      <c r="AP257" s="153">
        <v>0.38700000000000001</v>
      </c>
      <c r="AQ257" s="153">
        <v>0.44600000000000001</v>
      </c>
      <c r="AR257" s="154">
        <v>0.17299999999999999</v>
      </c>
      <c r="AS257" s="154">
        <v>0.10199999999999999</v>
      </c>
      <c r="AT257" s="154">
        <v>7.5999999999999998E-2</v>
      </c>
      <c r="AU257" s="154">
        <v>0.36199999999999999</v>
      </c>
      <c r="AW257" s="5"/>
      <c r="AX257" s="144">
        <f t="shared" si="214"/>
        <v>78.595317725752508</v>
      </c>
      <c r="AY257" s="149">
        <v>169</v>
      </c>
      <c r="AZ257" s="150" t="s">
        <v>497</v>
      </c>
      <c r="BA257" s="149">
        <v>22</v>
      </c>
      <c r="BB257" s="151">
        <v>1</v>
      </c>
      <c r="BC257" s="152">
        <v>1794</v>
      </c>
      <c r="BD257" s="152">
        <v>1410</v>
      </c>
      <c r="BE257" s="149">
        <v>0.78600000000000003</v>
      </c>
      <c r="BF257" s="152">
        <v>687</v>
      </c>
      <c r="BG257" s="152">
        <v>493</v>
      </c>
      <c r="BH257" s="152">
        <v>1180</v>
      </c>
      <c r="BI257" s="153">
        <v>0.41799999999999998</v>
      </c>
      <c r="BJ257" s="153">
        <v>0.46400000000000002</v>
      </c>
      <c r="BK257" s="154">
        <v>0.22900000000000001</v>
      </c>
      <c r="BL257" s="154">
        <v>0.13800000000000001</v>
      </c>
      <c r="BM257" s="154">
        <v>0.104</v>
      </c>
      <c r="BN257" s="154">
        <v>0.376</v>
      </c>
      <c r="DU257" s="4"/>
      <c r="DZ257" s="5"/>
      <c r="EA257" s="5"/>
      <c r="EB257" s="5"/>
      <c r="EC257" s="5"/>
      <c r="ED257" s="5"/>
      <c r="EE257" s="5"/>
    </row>
    <row r="258" spans="30:135" ht="13" x14ac:dyDescent="0.15">
      <c r="AD258" s="144">
        <f t="shared" si="212"/>
        <v>83.22727272727272</v>
      </c>
      <c r="AE258" s="144">
        <f t="shared" si="213"/>
        <v>78.918623702894592</v>
      </c>
      <c r="AF258" s="149">
        <v>170</v>
      </c>
      <c r="AG258" s="150" t="s">
        <v>498</v>
      </c>
      <c r="AH258" s="149">
        <v>22</v>
      </c>
      <c r="AI258" s="151">
        <v>1</v>
      </c>
      <c r="AJ258" s="152">
        <v>1831</v>
      </c>
      <c r="AK258" s="152">
        <v>1445</v>
      </c>
      <c r="AL258" s="149">
        <v>0.78900000000000003</v>
      </c>
      <c r="AM258" s="152">
        <v>766</v>
      </c>
      <c r="AN258" s="152">
        <v>535</v>
      </c>
      <c r="AO258" s="152">
        <v>1301</v>
      </c>
      <c r="AP258" s="153">
        <v>0.41099999999999998</v>
      </c>
      <c r="AQ258" s="153">
        <v>0.46200000000000002</v>
      </c>
      <c r="AR258" s="154">
        <v>0.20300000000000001</v>
      </c>
      <c r="AS258" s="154">
        <v>0.106</v>
      </c>
      <c r="AT258" s="154">
        <v>8.7999999999999995E-2</v>
      </c>
      <c r="AU258" s="154">
        <v>0.36799999999999999</v>
      </c>
      <c r="AW258" s="5"/>
      <c r="AX258" s="144">
        <f t="shared" si="214"/>
        <v>78.692493946731233</v>
      </c>
      <c r="AY258" s="149">
        <v>170</v>
      </c>
      <c r="AZ258" s="150" t="s">
        <v>369</v>
      </c>
      <c r="BA258" s="149">
        <v>25</v>
      </c>
      <c r="BB258" s="151">
        <v>1</v>
      </c>
      <c r="BC258" s="152">
        <v>2065</v>
      </c>
      <c r="BD258" s="152">
        <v>1625</v>
      </c>
      <c r="BE258" s="149">
        <v>0.78700000000000003</v>
      </c>
      <c r="BF258" s="152">
        <v>904</v>
      </c>
      <c r="BG258" s="152">
        <v>605</v>
      </c>
      <c r="BH258" s="152">
        <v>1509</v>
      </c>
      <c r="BI258" s="153">
        <v>0.40100000000000002</v>
      </c>
      <c r="BJ258" s="151">
        <v>0.44</v>
      </c>
      <c r="BK258" s="154">
        <v>0.184</v>
      </c>
      <c r="BL258" s="154">
        <v>0.108</v>
      </c>
      <c r="BM258" s="155">
        <v>0.09</v>
      </c>
      <c r="BN258" s="154">
        <v>0.36899999999999999</v>
      </c>
      <c r="DU258" s="4"/>
      <c r="DZ258" s="5"/>
      <c r="EA258" s="5"/>
      <c r="EB258" s="5"/>
      <c r="EC258" s="5"/>
      <c r="ED258" s="5"/>
      <c r="EE258" s="5"/>
    </row>
    <row r="259" spans="30:135" ht="13" x14ac:dyDescent="0.15">
      <c r="AD259" s="144">
        <f t="shared" si="212"/>
        <v>90.227272727272734</v>
      </c>
      <c r="AE259" s="144">
        <f t="shared" si="213"/>
        <v>78.790931989924431</v>
      </c>
      <c r="AF259" s="149">
        <v>171</v>
      </c>
      <c r="AG259" s="150" t="s">
        <v>499</v>
      </c>
      <c r="AH259" s="149">
        <v>22</v>
      </c>
      <c r="AI259" s="151">
        <v>1</v>
      </c>
      <c r="AJ259" s="152">
        <v>1985</v>
      </c>
      <c r="AK259" s="152">
        <v>1564</v>
      </c>
      <c r="AL259" s="149">
        <v>0.78800000000000003</v>
      </c>
      <c r="AM259" s="152">
        <v>832</v>
      </c>
      <c r="AN259" s="152">
        <v>593</v>
      </c>
      <c r="AO259" s="152">
        <v>1425</v>
      </c>
      <c r="AP259" s="153">
        <v>0.41599999999999998</v>
      </c>
      <c r="AQ259" s="151">
        <v>0.46</v>
      </c>
      <c r="AR259" s="154">
        <v>0.191</v>
      </c>
      <c r="AS259" s="154">
        <v>0.108</v>
      </c>
      <c r="AT259" s="154">
        <v>8.4000000000000005E-2</v>
      </c>
      <c r="AU259" s="154">
        <v>0.379</v>
      </c>
      <c r="AW259" s="5"/>
      <c r="AX259" s="144">
        <f t="shared" si="214"/>
        <v>78.733031674208149</v>
      </c>
      <c r="AY259" s="149">
        <v>171</v>
      </c>
      <c r="AZ259" s="150" t="s">
        <v>500</v>
      </c>
      <c r="BA259" s="149">
        <v>19</v>
      </c>
      <c r="BB259" s="151">
        <v>1</v>
      </c>
      <c r="BC259" s="152">
        <v>1547</v>
      </c>
      <c r="BD259" s="152">
        <v>1218</v>
      </c>
      <c r="BE259" s="149">
        <v>0.78700000000000003</v>
      </c>
      <c r="BF259" s="152">
        <v>654</v>
      </c>
      <c r="BG259" s="152">
        <v>428</v>
      </c>
      <c r="BH259" s="152">
        <v>1082</v>
      </c>
      <c r="BI259" s="153">
        <v>0.39600000000000002</v>
      </c>
      <c r="BJ259" s="153">
        <v>0.45100000000000001</v>
      </c>
      <c r="BK259" s="154">
        <v>0.19400000000000001</v>
      </c>
      <c r="BL259" s="154">
        <v>0.121</v>
      </c>
      <c r="BM259" s="154">
        <v>8.5000000000000006E-2</v>
      </c>
      <c r="BN259" s="154">
        <v>0.371</v>
      </c>
      <c r="DU259" s="4"/>
      <c r="DZ259" s="5"/>
      <c r="EA259" s="5"/>
      <c r="EB259" s="5"/>
      <c r="EC259" s="5"/>
      <c r="ED259" s="5"/>
      <c r="EE259" s="5"/>
    </row>
    <row r="260" spans="30:135" ht="13" x14ac:dyDescent="0.15">
      <c r="AD260" s="144">
        <f t="shared" si="212"/>
        <v>82.529411764705884</v>
      </c>
      <c r="AE260" s="144">
        <f t="shared" si="213"/>
        <v>78.759800427655023</v>
      </c>
      <c r="AF260" s="149">
        <v>172</v>
      </c>
      <c r="AG260" s="150" t="s">
        <v>463</v>
      </c>
      <c r="AH260" s="149">
        <v>17</v>
      </c>
      <c r="AI260" s="151">
        <v>1</v>
      </c>
      <c r="AJ260" s="152">
        <v>1403</v>
      </c>
      <c r="AK260" s="152">
        <v>1105</v>
      </c>
      <c r="AL260" s="149">
        <v>0.78800000000000003</v>
      </c>
      <c r="AM260" s="152">
        <v>613</v>
      </c>
      <c r="AN260" s="152">
        <v>405</v>
      </c>
      <c r="AO260" s="152">
        <v>1018</v>
      </c>
      <c r="AP260" s="153">
        <v>0.39800000000000002</v>
      </c>
      <c r="AQ260" s="153">
        <v>0.441</v>
      </c>
      <c r="AR260" s="154">
        <v>0.185</v>
      </c>
      <c r="AS260" s="155">
        <v>0.11</v>
      </c>
      <c r="AT260" s="154">
        <v>7.8E-2</v>
      </c>
      <c r="AU260" s="154">
        <v>0.374</v>
      </c>
      <c r="AW260" s="5"/>
      <c r="AX260" s="144">
        <f t="shared" si="214"/>
        <v>78.689609530112506</v>
      </c>
      <c r="AY260" s="149">
        <v>172</v>
      </c>
      <c r="AZ260" s="150" t="s">
        <v>501</v>
      </c>
      <c r="BA260" s="149">
        <v>18</v>
      </c>
      <c r="BB260" s="151">
        <v>1</v>
      </c>
      <c r="BC260" s="152">
        <v>1511</v>
      </c>
      <c r="BD260" s="152">
        <v>1189</v>
      </c>
      <c r="BE260" s="149">
        <v>0.78700000000000003</v>
      </c>
      <c r="BF260" s="152">
        <v>610</v>
      </c>
      <c r="BG260" s="152">
        <v>419</v>
      </c>
      <c r="BH260" s="152">
        <v>1029</v>
      </c>
      <c r="BI260" s="153">
        <v>0.40699999999999997</v>
      </c>
      <c r="BJ260" s="153">
        <v>0.46700000000000003</v>
      </c>
      <c r="BK260" s="154">
        <v>0.222</v>
      </c>
      <c r="BL260" s="154">
        <v>0.11899999999999999</v>
      </c>
      <c r="BM260" s="154">
        <v>9.5000000000000001E-2</v>
      </c>
      <c r="BN260" s="154">
        <v>0.36499999999999999</v>
      </c>
      <c r="DU260" s="4"/>
      <c r="DZ260" s="5"/>
      <c r="EA260" s="5"/>
      <c r="EB260" s="5"/>
      <c r="EC260" s="5"/>
      <c r="ED260" s="5"/>
      <c r="EE260" s="5"/>
    </row>
    <row r="261" spans="30:135" ht="13" x14ac:dyDescent="0.15">
      <c r="AD261" s="144">
        <f t="shared" si="212"/>
        <v>81.272727272727266</v>
      </c>
      <c r="AE261" s="144">
        <f t="shared" si="213"/>
        <v>78.74720357941834</v>
      </c>
      <c r="AF261" s="149">
        <v>173</v>
      </c>
      <c r="AG261" s="150" t="s">
        <v>502</v>
      </c>
      <c r="AH261" s="149">
        <v>22</v>
      </c>
      <c r="AI261" s="151">
        <v>1</v>
      </c>
      <c r="AJ261" s="152">
        <v>1788</v>
      </c>
      <c r="AK261" s="152">
        <v>1408</v>
      </c>
      <c r="AL261" s="149">
        <v>0.78700000000000003</v>
      </c>
      <c r="AM261" s="152">
        <v>818</v>
      </c>
      <c r="AN261" s="152">
        <v>510</v>
      </c>
      <c r="AO261" s="152">
        <v>1328</v>
      </c>
      <c r="AP261" s="153">
        <v>0.38400000000000001</v>
      </c>
      <c r="AQ261" s="153">
        <v>0.432</v>
      </c>
      <c r="AR261" s="154">
        <v>0.161</v>
      </c>
      <c r="AS261" s="154">
        <v>0.107</v>
      </c>
      <c r="AT261" s="154">
        <v>8.4000000000000005E-2</v>
      </c>
      <c r="AU261" s="154">
        <v>0.36699999999999999</v>
      </c>
      <c r="AW261" s="5"/>
      <c r="AX261" s="144">
        <f t="shared" si="214"/>
        <v>78.730330982094415</v>
      </c>
      <c r="AY261" s="149">
        <v>173</v>
      </c>
      <c r="AZ261" s="150" t="s">
        <v>503</v>
      </c>
      <c r="BA261" s="149">
        <v>24</v>
      </c>
      <c r="BB261" s="151">
        <v>1</v>
      </c>
      <c r="BC261" s="152">
        <v>1843</v>
      </c>
      <c r="BD261" s="152">
        <v>1451</v>
      </c>
      <c r="BE261" s="149">
        <v>0.78700000000000003</v>
      </c>
      <c r="BF261" s="152">
        <v>710</v>
      </c>
      <c r="BG261" s="152">
        <v>501</v>
      </c>
      <c r="BH261" s="152">
        <v>1211</v>
      </c>
      <c r="BI261" s="153">
        <v>0.41399999999999998</v>
      </c>
      <c r="BJ261" s="153">
        <v>0.45700000000000002</v>
      </c>
      <c r="BK261" s="154">
        <v>0.215</v>
      </c>
      <c r="BL261" s="154">
        <v>0.155</v>
      </c>
      <c r="BM261" s="154">
        <v>0.11700000000000001</v>
      </c>
      <c r="BN261" s="155">
        <v>0.38</v>
      </c>
      <c r="DU261" s="4"/>
      <c r="DZ261" s="5"/>
      <c r="EA261" s="5"/>
      <c r="EB261" s="5"/>
      <c r="EC261" s="5"/>
      <c r="ED261" s="5"/>
      <c r="EE261" s="5"/>
    </row>
    <row r="262" spans="30:135" ht="13" x14ac:dyDescent="0.15">
      <c r="AD262" s="144">
        <f t="shared" si="212"/>
        <v>88.466666666666654</v>
      </c>
      <c r="AE262" s="144">
        <f t="shared" si="213"/>
        <v>78.598342125094206</v>
      </c>
      <c r="AF262" s="149">
        <v>174</v>
      </c>
      <c r="AG262" s="150" t="s">
        <v>214</v>
      </c>
      <c r="AH262" s="149">
        <v>15</v>
      </c>
      <c r="AI262" s="151">
        <v>1</v>
      </c>
      <c r="AJ262" s="152">
        <v>1327</v>
      </c>
      <c r="AK262" s="152">
        <v>1043</v>
      </c>
      <c r="AL262" s="149">
        <v>0.78600000000000003</v>
      </c>
      <c r="AM262" s="152">
        <v>576</v>
      </c>
      <c r="AN262" s="152">
        <v>399</v>
      </c>
      <c r="AO262" s="152">
        <v>975</v>
      </c>
      <c r="AP262" s="153">
        <v>0.40899999999999997</v>
      </c>
      <c r="AQ262" s="151">
        <v>0.45</v>
      </c>
      <c r="AR262" s="154">
        <v>0.187</v>
      </c>
      <c r="AS262" s="154">
        <v>9.7000000000000003E-2</v>
      </c>
      <c r="AT262" s="154">
        <v>7.8E-2</v>
      </c>
      <c r="AU262" s="154">
        <v>0.375</v>
      </c>
      <c r="AW262" s="5"/>
      <c r="AX262" s="144">
        <f t="shared" si="214"/>
        <v>78.789592760180994</v>
      </c>
      <c r="AY262" s="149">
        <v>174</v>
      </c>
      <c r="AZ262" s="150" t="s">
        <v>298</v>
      </c>
      <c r="BA262" s="149">
        <v>20</v>
      </c>
      <c r="BB262" s="151">
        <v>1</v>
      </c>
      <c r="BC262" s="152">
        <v>1768</v>
      </c>
      <c r="BD262" s="152">
        <v>1393</v>
      </c>
      <c r="BE262" s="149">
        <v>0.78800000000000003</v>
      </c>
      <c r="BF262" s="152">
        <v>768</v>
      </c>
      <c r="BG262" s="152">
        <v>511</v>
      </c>
      <c r="BH262" s="152">
        <v>1279</v>
      </c>
      <c r="BI262" s="151">
        <v>0.4</v>
      </c>
      <c r="BJ262" s="153">
        <v>0.437</v>
      </c>
      <c r="BK262" s="154">
        <v>0.17899999999999999</v>
      </c>
      <c r="BL262" s="154">
        <v>0.11899999999999999</v>
      </c>
      <c r="BM262" s="154">
        <v>9.2999999999999999E-2</v>
      </c>
      <c r="BN262" s="154">
        <v>0.376</v>
      </c>
      <c r="DU262" s="4"/>
      <c r="DZ262" s="5"/>
      <c r="EA262" s="5"/>
      <c r="EB262" s="5"/>
      <c r="EC262" s="5"/>
      <c r="ED262" s="5"/>
      <c r="EE262" s="5"/>
    </row>
    <row r="263" spans="30:135" ht="13" x14ac:dyDescent="0.15">
      <c r="AD263" s="144">
        <f t="shared" si="212"/>
        <v>78.368421052631575</v>
      </c>
      <c r="AE263" s="144">
        <f t="shared" si="213"/>
        <v>78.64338482202821</v>
      </c>
      <c r="AF263" s="149">
        <v>175</v>
      </c>
      <c r="AG263" s="150" t="s">
        <v>500</v>
      </c>
      <c r="AH263" s="149">
        <v>19</v>
      </c>
      <c r="AI263" s="151">
        <v>1</v>
      </c>
      <c r="AJ263" s="152">
        <v>1489</v>
      </c>
      <c r="AK263" s="152">
        <v>1171</v>
      </c>
      <c r="AL263" s="149">
        <v>0.78600000000000003</v>
      </c>
      <c r="AM263" s="152">
        <v>626</v>
      </c>
      <c r="AN263" s="152">
        <v>429</v>
      </c>
      <c r="AO263" s="152">
        <v>1055</v>
      </c>
      <c r="AP263" s="153">
        <v>0.40699999999999997</v>
      </c>
      <c r="AQ263" s="153">
        <v>0.47299999999999998</v>
      </c>
      <c r="AR263" s="154">
        <v>0.221</v>
      </c>
      <c r="AS263" s="154">
        <v>8.7999999999999995E-2</v>
      </c>
      <c r="AT263" s="154">
        <v>6.6000000000000003E-2</v>
      </c>
      <c r="AU263" s="154">
        <v>0.35299999999999998</v>
      </c>
      <c r="AW263" s="5"/>
      <c r="AX263" s="144">
        <f t="shared" si="214"/>
        <v>78.841991341991346</v>
      </c>
      <c r="AY263" s="149">
        <v>175</v>
      </c>
      <c r="AZ263" s="150" t="s">
        <v>504</v>
      </c>
      <c r="BA263" s="149">
        <v>22</v>
      </c>
      <c r="BB263" s="151">
        <v>1</v>
      </c>
      <c r="BC263" s="152">
        <v>1848</v>
      </c>
      <c r="BD263" s="152">
        <v>1457</v>
      </c>
      <c r="BE263" s="149">
        <v>0.78800000000000003</v>
      </c>
      <c r="BF263" s="152">
        <v>876</v>
      </c>
      <c r="BG263" s="152">
        <v>519</v>
      </c>
      <c r="BH263" s="152">
        <v>1395</v>
      </c>
      <c r="BI263" s="153">
        <v>0.372</v>
      </c>
      <c r="BJ263" s="153">
        <v>0.432</v>
      </c>
      <c r="BK263" s="154">
        <v>0.157</v>
      </c>
      <c r="BL263" s="154">
        <v>0.10100000000000001</v>
      </c>
      <c r="BM263" s="154">
        <v>7.3999999999999996E-2</v>
      </c>
      <c r="BN263" s="154">
        <v>0.36299999999999999</v>
      </c>
      <c r="DU263" s="4"/>
      <c r="DZ263" s="5"/>
      <c r="EA263" s="5"/>
      <c r="EB263" s="5"/>
      <c r="EC263" s="5"/>
      <c r="ED263" s="5"/>
      <c r="EE263" s="5"/>
    </row>
    <row r="264" spans="30:135" ht="13" x14ac:dyDescent="0.15">
      <c r="AD264" s="144">
        <f t="shared" si="212"/>
        <v>83.38095238095238</v>
      </c>
      <c r="AE264" s="144">
        <f t="shared" si="213"/>
        <v>78.640776699029118</v>
      </c>
      <c r="AF264" s="149">
        <v>176</v>
      </c>
      <c r="AG264" s="150" t="s">
        <v>459</v>
      </c>
      <c r="AH264" s="149">
        <v>21</v>
      </c>
      <c r="AI264" s="151">
        <v>1</v>
      </c>
      <c r="AJ264" s="152">
        <v>1751</v>
      </c>
      <c r="AK264" s="152">
        <v>1377</v>
      </c>
      <c r="AL264" s="149">
        <v>0.78600000000000003</v>
      </c>
      <c r="AM264" s="152">
        <v>735</v>
      </c>
      <c r="AN264" s="152">
        <v>474</v>
      </c>
      <c r="AO264" s="152">
        <v>1209</v>
      </c>
      <c r="AP264" s="153">
        <v>0.39200000000000002</v>
      </c>
      <c r="AQ264" s="153">
        <v>0.442</v>
      </c>
      <c r="AR264" s="154">
        <v>0.191</v>
      </c>
      <c r="AS264" s="154">
        <v>0.13600000000000001</v>
      </c>
      <c r="AT264" s="154">
        <v>9.9000000000000005E-2</v>
      </c>
      <c r="AU264" s="154">
        <v>0.376</v>
      </c>
      <c r="AW264" s="5"/>
      <c r="AX264" s="144">
        <f t="shared" si="214"/>
        <v>78.784704033525415</v>
      </c>
      <c r="AY264" s="149">
        <v>176</v>
      </c>
      <c r="AZ264" s="150" t="s">
        <v>321</v>
      </c>
      <c r="BA264" s="149">
        <v>23</v>
      </c>
      <c r="BB264" s="151">
        <v>1</v>
      </c>
      <c r="BC264" s="152">
        <v>1909</v>
      </c>
      <c r="BD264" s="152">
        <v>1504</v>
      </c>
      <c r="BE264" s="149">
        <v>0.78800000000000003</v>
      </c>
      <c r="BF264" s="152">
        <v>804</v>
      </c>
      <c r="BG264" s="152">
        <v>561</v>
      </c>
      <c r="BH264" s="152">
        <v>1365</v>
      </c>
      <c r="BI264" s="153">
        <v>0.41099999999999998</v>
      </c>
      <c r="BJ264" s="151">
        <v>0.45</v>
      </c>
      <c r="BK264" s="154">
        <v>0.191</v>
      </c>
      <c r="BL264" s="154">
        <v>0.11700000000000001</v>
      </c>
      <c r="BM264" s="155">
        <v>0.1</v>
      </c>
      <c r="BN264" s="154">
        <v>0.376</v>
      </c>
      <c r="DU264" s="4"/>
      <c r="DZ264" s="5"/>
      <c r="EA264" s="5"/>
      <c r="EB264" s="5"/>
      <c r="EC264" s="5"/>
      <c r="ED264" s="5"/>
      <c r="EE264" s="5"/>
    </row>
    <row r="265" spans="30:135" ht="13" x14ac:dyDescent="0.15">
      <c r="AD265" s="144">
        <f t="shared" si="212"/>
        <v>83.636363636363626</v>
      </c>
      <c r="AE265" s="144">
        <f t="shared" si="213"/>
        <v>78.532608695652172</v>
      </c>
      <c r="AF265" s="149">
        <v>177</v>
      </c>
      <c r="AG265" s="150" t="s">
        <v>504</v>
      </c>
      <c r="AH265" s="149">
        <v>22</v>
      </c>
      <c r="AI265" s="151">
        <v>1</v>
      </c>
      <c r="AJ265" s="152">
        <v>1840</v>
      </c>
      <c r="AK265" s="152">
        <v>1445</v>
      </c>
      <c r="AL265" s="149">
        <v>0.78500000000000003</v>
      </c>
      <c r="AM265" s="152">
        <v>804</v>
      </c>
      <c r="AN265" s="152">
        <v>509</v>
      </c>
      <c r="AO265" s="152">
        <v>1313</v>
      </c>
      <c r="AP265" s="153">
        <v>0.38800000000000001</v>
      </c>
      <c r="AQ265" s="153">
        <v>0.433</v>
      </c>
      <c r="AR265" s="154">
        <v>0.189</v>
      </c>
      <c r="AS265" s="154">
        <v>0.11700000000000001</v>
      </c>
      <c r="AT265" s="154">
        <v>9.4E-2</v>
      </c>
      <c r="AU265" s="154">
        <v>0.36799999999999999</v>
      </c>
      <c r="AW265" s="5"/>
      <c r="AX265" s="144">
        <f t="shared" si="214"/>
        <v>78.767541183648575</v>
      </c>
      <c r="AY265" s="149">
        <v>177</v>
      </c>
      <c r="AZ265" s="150" t="s">
        <v>404</v>
      </c>
      <c r="BA265" s="149">
        <v>21</v>
      </c>
      <c r="BB265" s="151">
        <v>1</v>
      </c>
      <c r="BC265" s="152">
        <v>1639</v>
      </c>
      <c r="BD265" s="152">
        <v>1291</v>
      </c>
      <c r="BE265" s="149">
        <v>0.78800000000000003</v>
      </c>
      <c r="BF265" s="152">
        <v>737</v>
      </c>
      <c r="BG265" s="152">
        <v>496</v>
      </c>
      <c r="BH265" s="152">
        <v>1233</v>
      </c>
      <c r="BI265" s="153">
        <v>0.40200000000000002</v>
      </c>
      <c r="BJ265" s="153">
        <v>0.44500000000000001</v>
      </c>
      <c r="BK265" s="154">
        <v>0.16900000000000001</v>
      </c>
      <c r="BL265" s="154">
        <v>9.6000000000000002E-2</v>
      </c>
      <c r="BM265" s="154">
        <v>7.4999999999999997E-2</v>
      </c>
      <c r="BN265" s="155">
        <v>0.37</v>
      </c>
      <c r="DU265" s="4"/>
      <c r="DZ265" s="5"/>
      <c r="EA265" s="5"/>
      <c r="EB265" s="5"/>
      <c r="EC265" s="5"/>
      <c r="ED265" s="5"/>
      <c r="EE265" s="5"/>
    </row>
    <row r="266" spans="30:135" ht="13" x14ac:dyDescent="0.15">
      <c r="AD266" s="144">
        <f t="shared" si="212"/>
        <v>84.55</v>
      </c>
      <c r="AE266" s="144">
        <f t="shared" si="213"/>
        <v>78.415138971023069</v>
      </c>
      <c r="AF266" s="149">
        <v>178</v>
      </c>
      <c r="AG266" s="150" t="s">
        <v>334</v>
      </c>
      <c r="AH266" s="149">
        <v>20</v>
      </c>
      <c r="AI266" s="151">
        <v>1</v>
      </c>
      <c r="AJ266" s="152">
        <v>1691</v>
      </c>
      <c r="AK266" s="152">
        <v>1326</v>
      </c>
      <c r="AL266" s="149">
        <v>0.78400000000000003</v>
      </c>
      <c r="AM266" s="152">
        <v>721</v>
      </c>
      <c r="AN266" s="152">
        <v>485</v>
      </c>
      <c r="AO266" s="152">
        <v>1206</v>
      </c>
      <c r="AP266" s="153">
        <v>0.40200000000000002</v>
      </c>
      <c r="AQ266" s="153">
        <v>0.45100000000000001</v>
      </c>
      <c r="AR266" s="154">
        <v>0.19600000000000001</v>
      </c>
      <c r="AS266" s="154">
        <v>0.11700000000000001</v>
      </c>
      <c r="AT266" s="154">
        <v>0.10100000000000001</v>
      </c>
      <c r="AU266" s="154">
        <v>0.36699999999999999</v>
      </c>
      <c r="AW266" s="5"/>
      <c r="AX266" s="144">
        <f t="shared" si="214"/>
        <v>78.958479943701619</v>
      </c>
      <c r="AY266" s="149">
        <v>178</v>
      </c>
      <c r="AZ266" s="150" t="s">
        <v>423</v>
      </c>
      <c r="BA266" s="149">
        <v>19</v>
      </c>
      <c r="BB266" s="151">
        <v>1</v>
      </c>
      <c r="BC266" s="152">
        <v>1421</v>
      </c>
      <c r="BD266" s="152">
        <v>1122</v>
      </c>
      <c r="BE266" s="149">
        <v>0.79</v>
      </c>
      <c r="BF266" s="152">
        <v>637</v>
      </c>
      <c r="BG266" s="152">
        <v>419</v>
      </c>
      <c r="BH266" s="152">
        <v>1056</v>
      </c>
      <c r="BI266" s="153">
        <v>0.39700000000000002</v>
      </c>
      <c r="BJ266" s="153">
        <v>0.44600000000000001</v>
      </c>
      <c r="BK266" s="154">
        <v>0.17799999999999999</v>
      </c>
      <c r="BL266" s="154">
        <v>9.4E-2</v>
      </c>
      <c r="BM266" s="154">
        <v>7.0999999999999994E-2</v>
      </c>
      <c r="BN266" s="154">
        <v>0.36699999999999999</v>
      </c>
      <c r="DU266" s="4"/>
      <c r="DZ266" s="5"/>
      <c r="EA266" s="5"/>
      <c r="EB266" s="5"/>
      <c r="EC266" s="5"/>
      <c r="ED266" s="5"/>
      <c r="EE266" s="5"/>
    </row>
    <row r="267" spans="30:135" ht="13" x14ac:dyDescent="0.15">
      <c r="AD267" s="144">
        <f t="shared" si="212"/>
        <v>80.523809523809518</v>
      </c>
      <c r="AE267" s="144">
        <f t="shared" si="213"/>
        <v>78.415138971023069</v>
      </c>
      <c r="AF267" s="149">
        <v>179</v>
      </c>
      <c r="AG267" s="150" t="s">
        <v>505</v>
      </c>
      <c r="AH267" s="149">
        <v>21</v>
      </c>
      <c r="AI267" s="151">
        <v>1</v>
      </c>
      <c r="AJ267" s="152">
        <v>1691</v>
      </c>
      <c r="AK267" s="152">
        <v>1326</v>
      </c>
      <c r="AL267" s="149">
        <v>0.78400000000000003</v>
      </c>
      <c r="AM267" s="152">
        <v>706</v>
      </c>
      <c r="AN267" s="152">
        <v>469</v>
      </c>
      <c r="AO267" s="152">
        <v>1175</v>
      </c>
      <c r="AP267" s="153">
        <v>0.39900000000000002</v>
      </c>
      <c r="AQ267" s="153">
        <v>0.46400000000000002</v>
      </c>
      <c r="AR267" s="154">
        <v>0.221</v>
      </c>
      <c r="AS267" s="154">
        <v>9.6000000000000002E-2</v>
      </c>
      <c r="AT267" s="154">
        <v>7.3999999999999996E-2</v>
      </c>
      <c r="AU267" s="154">
        <v>0.35399999999999998</v>
      </c>
      <c r="AW267" s="5"/>
      <c r="AX267" s="144">
        <f t="shared" si="214"/>
        <v>78.986332574031891</v>
      </c>
      <c r="AY267" s="149">
        <v>179</v>
      </c>
      <c r="AZ267" s="150" t="s">
        <v>502</v>
      </c>
      <c r="BA267" s="149">
        <v>22</v>
      </c>
      <c r="BB267" s="151">
        <v>1</v>
      </c>
      <c r="BC267" s="152">
        <v>1756</v>
      </c>
      <c r="BD267" s="152">
        <v>1387</v>
      </c>
      <c r="BE267" s="149">
        <v>0.79</v>
      </c>
      <c r="BF267" s="152">
        <v>761</v>
      </c>
      <c r="BG267" s="152">
        <v>521</v>
      </c>
      <c r="BH267" s="152">
        <v>1282</v>
      </c>
      <c r="BI267" s="153">
        <v>0.40600000000000003</v>
      </c>
      <c r="BJ267" s="153">
        <v>0.46100000000000002</v>
      </c>
      <c r="BK267" s="154">
        <v>0.191</v>
      </c>
      <c r="BL267" s="154">
        <v>9.2999999999999999E-2</v>
      </c>
      <c r="BM267" s="154">
        <v>6.9000000000000006E-2</v>
      </c>
      <c r="BN267" s="154">
        <v>0.36399999999999999</v>
      </c>
      <c r="DU267" s="4"/>
      <c r="DZ267" s="5"/>
      <c r="EA267" s="5"/>
      <c r="EB267" s="5"/>
      <c r="EC267" s="5"/>
      <c r="ED267" s="5"/>
      <c r="EE267" s="5"/>
    </row>
    <row r="268" spans="30:135" ht="13" x14ac:dyDescent="0.15">
      <c r="AD268" s="144">
        <f t="shared" si="212"/>
        <v>92.4</v>
      </c>
      <c r="AE268" s="144">
        <f t="shared" si="213"/>
        <v>78.409090909090907</v>
      </c>
      <c r="AF268" s="149">
        <v>180</v>
      </c>
      <c r="AG268" s="150" t="s">
        <v>474</v>
      </c>
      <c r="AH268" s="149">
        <v>20</v>
      </c>
      <c r="AI268" s="151">
        <v>1</v>
      </c>
      <c r="AJ268" s="152">
        <v>1848</v>
      </c>
      <c r="AK268" s="152">
        <v>1449</v>
      </c>
      <c r="AL268" s="149">
        <v>0.78400000000000003</v>
      </c>
      <c r="AM268" s="152">
        <v>787</v>
      </c>
      <c r="AN268" s="152">
        <v>529</v>
      </c>
      <c r="AO268" s="152">
        <v>1316</v>
      </c>
      <c r="AP268" s="153">
        <v>0.40200000000000002</v>
      </c>
      <c r="AQ268" s="153">
        <v>0.46700000000000003</v>
      </c>
      <c r="AR268" s="154">
        <v>0.19800000000000001</v>
      </c>
      <c r="AS268" s="154">
        <v>0.10299999999999999</v>
      </c>
      <c r="AT268" s="154">
        <v>7.6999999999999999E-2</v>
      </c>
      <c r="AU268" s="155">
        <v>0.36</v>
      </c>
      <c r="AW268" s="5"/>
      <c r="AX268" s="144">
        <f t="shared" si="214"/>
        <v>79.020979020979027</v>
      </c>
      <c r="AY268" s="149">
        <v>180</v>
      </c>
      <c r="AZ268" s="150" t="s">
        <v>506</v>
      </c>
      <c r="BA268" s="149">
        <v>19</v>
      </c>
      <c r="BB268" s="151">
        <v>1</v>
      </c>
      <c r="BC268" s="152">
        <v>1573</v>
      </c>
      <c r="BD268" s="152">
        <v>1243</v>
      </c>
      <c r="BE268" s="149">
        <v>0.79</v>
      </c>
      <c r="BF268" s="152">
        <v>657</v>
      </c>
      <c r="BG268" s="152">
        <v>428</v>
      </c>
      <c r="BH268" s="152">
        <v>1085</v>
      </c>
      <c r="BI268" s="153">
        <v>0.39400000000000002</v>
      </c>
      <c r="BJ268" s="153">
        <v>0.45400000000000001</v>
      </c>
      <c r="BK268" s="154">
        <v>0.20699999999999999</v>
      </c>
      <c r="BL268" s="154">
        <v>0.124</v>
      </c>
      <c r="BM268" s="154">
        <v>9.6000000000000002E-2</v>
      </c>
      <c r="BN268" s="154">
        <v>0.36599999999999999</v>
      </c>
      <c r="DU268" s="4"/>
      <c r="DZ268" s="5"/>
      <c r="EA268" s="5"/>
      <c r="EB268" s="5"/>
      <c r="EC268" s="5"/>
      <c r="ED268" s="5"/>
      <c r="EE268" s="5"/>
    </row>
    <row r="269" spans="30:135" ht="13" x14ac:dyDescent="0.15">
      <c r="AD269" s="144">
        <f t="shared" si="212"/>
        <v>82.61904761904762</v>
      </c>
      <c r="AE269" s="144">
        <f t="shared" si="213"/>
        <v>78.38616714697406</v>
      </c>
      <c r="AF269" s="149">
        <v>181</v>
      </c>
      <c r="AG269" s="150" t="s">
        <v>507</v>
      </c>
      <c r="AH269" s="149">
        <v>21</v>
      </c>
      <c r="AI269" s="151">
        <v>1</v>
      </c>
      <c r="AJ269" s="152">
        <v>1735</v>
      </c>
      <c r="AK269" s="152">
        <v>1360</v>
      </c>
      <c r="AL269" s="149">
        <v>0.78400000000000003</v>
      </c>
      <c r="AM269" s="152">
        <v>718</v>
      </c>
      <c r="AN269" s="152">
        <v>485</v>
      </c>
      <c r="AO269" s="152">
        <v>1203</v>
      </c>
      <c r="AP269" s="153">
        <v>0.40300000000000002</v>
      </c>
      <c r="AQ269" s="153">
        <v>0.46700000000000003</v>
      </c>
      <c r="AR269" s="154">
        <v>0.20599999999999999</v>
      </c>
      <c r="AS269" s="154">
        <v>0.11700000000000001</v>
      </c>
      <c r="AT269" s="154">
        <v>9.2999999999999999E-2</v>
      </c>
      <c r="AU269" s="154">
        <v>0.36499999999999999</v>
      </c>
      <c r="AW269" s="5"/>
      <c r="AX269" s="144">
        <f t="shared" si="214"/>
        <v>78.957654723127035</v>
      </c>
      <c r="AY269" s="149">
        <v>181</v>
      </c>
      <c r="AZ269" s="150" t="s">
        <v>240</v>
      </c>
      <c r="BA269" s="149">
        <v>18</v>
      </c>
      <c r="BB269" s="151">
        <v>1</v>
      </c>
      <c r="BC269" s="152">
        <v>1535</v>
      </c>
      <c r="BD269" s="152">
        <v>1212</v>
      </c>
      <c r="BE269" s="149">
        <v>0.79</v>
      </c>
      <c r="BF269" s="152">
        <v>675</v>
      </c>
      <c r="BG269" s="152">
        <v>443</v>
      </c>
      <c r="BH269" s="152">
        <v>1118</v>
      </c>
      <c r="BI269" s="153">
        <v>0.39600000000000002</v>
      </c>
      <c r="BJ269" s="153">
        <v>0.44700000000000001</v>
      </c>
      <c r="BK269" s="154">
        <v>0.185</v>
      </c>
      <c r="BL269" s="154">
        <v>0.108</v>
      </c>
      <c r="BM269" s="154">
        <v>9.2999999999999999E-2</v>
      </c>
      <c r="BN269" s="154">
        <v>0.36699999999999999</v>
      </c>
      <c r="DU269" s="4"/>
      <c r="DZ269" s="5"/>
      <c r="EA269" s="5"/>
      <c r="EB269" s="5"/>
      <c r="EC269" s="5"/>
      <c r="ED269" s="5"/>
      <c r="EE269" s="5"/>
    </row>
    <row r="270" spans="30:135" ht="13" x14ac:dyDescent="0.15">
      <c r="AD270" s="144">
        <f t="shared" si="212"/>
        <v>78.10526315789474</v>
      </c>
      <c r="AE270" s="144">
        <f t="shared" si="213"/>
        <v>78.301886792452834</v>
      </c>
      <c r="AF270" s="149">
        <v>182</v>
      </c>
      <c r="AG270" s="150" t="s">
        <v>250</v>
      </c>
      <c r="AH270" s="149">
        <v>19</v>
      </c>
      <c r="AI270" s="151">
        <v>1</v>
      </c>
      <c r="AJ270" s="152">
        <v>1484</v>
      </c>
      <c r="AK270" s="152">
        <v>1162</v>
      </c>
      <c r="AL270" s="149">
        <v>0.78300000000000003</v>
      </c>
      <c r="AM270" s="152">
        <v>641</v>
      </c>
      <c r="AN270" s="152">
        <v>421</v>
      </c>
      <c r="AO270" s="152">
        <v>1062</v>
      </c>
      <c r="AP270" s="153">
        <v>0.39600000000000002</v>
      </c>
      <c r="AQ270" s="153">
        <v>0.44900000000000001</v>
      </c>
      <c r="AR270" s="154">
        <v>0.19500000000000001</v>
      </c>
      <c r="AS270" s="154">
        <v>0.106</v>
      </c>
      <c r="AT270" s="154">
        <v>7.9000000000000001E-2</v>
      </c>
      <c r="AU270" s="154">
        <v>0.36399999999999999</v>
      </c>
      <c r="AW270" s="5"/>
      <c r="AX270" s="144">
        <f t="shared" si="214"/>
        <v>79.071803852889673</v>
      </c>
      <c r="AY270" s="149">
        <v>182</v>
      </c>
      <c r="AZ270" s="150" t="s">
        <v>508</v>
      </c>
      <c r="BA270" s="149">
        <v>14</v>
      </c>
      <c r="BB270" s="151">
        <v>1</v>
      </c>
      <c r="BC270" s="152">
        <v>1142</v>
      </c>
      <c r="BD270" s="152">
        <v>903</v>
      </c>
      <c r="BE270" s="149">
        <v>0.79100000000000004</v>
      </c>
      <c r="BF270" s="152">
        <v>474</v>
      </c>
      <c r="BG270" s="152">
        <v>335</v>
      </c>
      <c r="BH270" s="152">
        <v>809</v>
      </c>
      <c r="BI270" s="153">
        <v>0.41399999999999998</v>
      </c>
      <c r="BJ270" s="153">
        <v>0.45100000000000001</v>
      </c>
      <c r="BK270" s="154">
        <v>0.19800000000000001</v>
      </c>
      <c r="BL270" s="154">
        <v>0.114</v>
      </c>
      <c r="BM270" s="154">
        <v>9.2999999999999999E-2</v>
      </c>
      <c r="BN270" s="154">
        <v>0.377</v>
      </c>
      <c r="DU270" s="4"/>
      <c r="DZ270" s="5"/>
      <c r="EA270" s="5"/>
      <c r="EB270" s="5"/>
      <c r="EC270" s="5"/>
      <c r="ED270" s="5"/>
      <c r="EE270" s="5"/>
    </row>
    <row r="271" spans="30:135" ht="13" x14ac:dyDescent="0.15">
      <c r="AD271" s="144">
        <f t="shared" si="212"/>
        <v>82.476190476190467</v>
      </c>
      <c r="AE271" s="144">
        <f t="shared" si="213"/>
        <v>78.233256351039259</v>
      </c>
      <c r="AF271" s="149">
        <v>183</v>
      </c>
      <c r="AG271" s="150" t="s">
        <v>456</v>
      </c>
      <c r="AH271" s="149">
        <v>21</v>
      </c>
      <c r="AI271" s="151">
        <v>1</v>
      </c>
      <c r="AJ271" s="152">
        <v>1732</v>
      </c>
      <c r="AK271" s="152">
        <v>1355</v>
      </c>
      <c r="AL271" s="149">
        <v>0.78200000000000003</v>
      </c>
      <c r="AM271" s="152">
        <v>771</v>
      </c>
      <c r="AN271" s="152">
        <v>470</v>
      </c>
      <c r="AO271" s="152">
        <v>1241</v>
      </c>
      <c r="AP271" s="153">
        <v>0.379</v>
      </c>
      <c r="AQ271" s="153">
        <v>0.45100000000000001</v>
      </c>
      <c r="AR271" s="155">
        <v>0.19</v>
      </c>
      <c r="AS271" s="154">
        <v>0.105</v>
      </c>
      <c r="AT271" s="154">
        <v>8.4000000000000005E-2</v>
      </c>
      <c r="AU271" s="154">
        <v>0.35599999999999998</v>
      </c>
      <c r="AW271" s="5"/>
      <c r="AX271" s="144">
        <f t="shared" si="214"/>
        <v>79.211697393515578</v>
      </c>
      <c r="AY271" s="149">
        <v>183</v>
      </c>
      <c r="AZ271" s="150" t="s">
        <v>509</v>
      </c>
      <c r="BA271" s="149">
        <v>18</v>
      </c>
      <c r="BB271" s="151">
        <v>1</v>
      </c>
      <c r="BC271" s="152">
        <v>1573</v>
      </c>
      <c r="BD271" s="152">
        <v>1246</v>
      </c>
      <c r="BE271" s="149">
        <v>0.79200000000000004</v>
      </c>
      <c r="BF271" s="152">
        <v>692</v>
      </c>
      <c r="BG271" s="152">
        <v>480</v>
      </c>
      <c r="BH271" s="152">
        <v>1172</v>
      </c>
      <c r="BI271" s="151">
        <v>0.41</v>
      </c>
      <c r="BJ271" s="153">
        <v>0.46200000000000002</v>
      </c>
      <c r="BK271" s="154">
        <v>0.188</v>
      </c>
      <c r="BL271" s="154">
        <v>8.3000000000000004E-2</v>
      </c>
      <c r="BM271" s="154">
        <v>6.6000000000000003E-2</v>
      </c>
      <c r="BN271" s="154">
        <v>0.36299999999999999</v>
      </c>
      <c r="DU271" s="4"/>
      <c r="DZ271" s="5"/>
      <c r="EA271" s="5"/>
      <c r="EB271" s="5"/>
      <c r="EC271" s="5"/>
      <c r="ED271" s="5"/>
      <c r="EE271" s="5"/>
    </row>
    <row r="272" spans="30:135" ht="13" x14ac:dyDescent="0.15">
      <c r="AD272" s="144">
        <f t="shared" si="212"/>
        <v>87.705882352941188</v>
      </c>
      <c r="AE272" s="144">
        <f t="shared" si="213"/>
        <v>78.202548625083836</v>
      </c>
      <c r="AF272" s="149">
        <v>184</v>
      </c>
      <c r="AG272" s="150" t="s">
        <v>510</v>
      </c>
      <c r="AH272" s="149">
        <v>17</v>
      </c>
      <c r="AI272" s="151">
        <v>1</v>
      </c>
      <c r="AJ272" s="152">
        <v>1491</v>
      </c>
      <c r="AK272" s="152">
        <v>1166</v>
      </c>
      <c r="AL272" s="149">
        <v>0.78200000000000003</v>
      </c>
      <c r="AM272" s="152">
        <v>687</v>
      </c>
      <c r="AN272" s="152">
        <v>434</v>
      </c>
      <c r="AO272" s="152">
        <v>1121</v>
      </c>
      <c r="AP272" s="153">
        <v>0.38700000000000001</v>
      </c>
      <c r="AQ272" s="151">
        <v>0.44</v>
      </c>
      <c r="AR272" s="154">
        <v>0.182</v>
      </c>
      <c r="AS272" s="154">
        <v>8.8999999999999996E-2</v>
      </c>
      <c r="AT272" s="154">
        <v>7.6999999999999999E-2</v>
      </c>
      <c r="AU272" s="154">
        <v>0.35199999999999998</v>
      </c>
      <c r="AW272" s="5"/>
      <c r="AX272" s="144">
        <f t="shared" si="214"/>
        <v>79.189944134078218</v>
      </c>
      <c r="AY272" s="149">
        <v>184</v>
      </c>
      <c r="AZ272" s="150" t="s">
        <v>511</v>
      </c>
      <c r="BA272" s="149">
        <v>17</v>
      </c>
      <c r="BB272" s="151">
        <v>1</v>
      </c>
      <c r="BC272" s="152">
        <v>1432</v>
      </c>
      <c r="BD272" s="152">
        <v>1134</v>
      </c>
      <c r="BE272" s="149">
        <v>0.79200000000000004</v>
      </c>
      <c r="BF272" s="152">
        <v>510</v>
      </c>
      <c r="BG272" s="152">
        <v>414</v>
      </c>
      <c r="BH272" s="152">
        <v>924</v>
      </c>
      <c r="BI272" s="153">
        <v>0.44800000000000001</v>
      </c>
      <c r="BJ272" s="153">
        <v>0.495</v>
      </c>
      <c r="BK272" s="154">
        <v>0.246</v>
      </c>
      <c r="BL272" s="154">
        <v>0.13100000000000001</v>
      </c>
      <c r="BM272" s="154">
        <v>0.10100000000000001</v>
      </c>
      <c r="BN272" s="155">
        <v>0.38</v>
      </c>
      <c r="DU272" s="4"/>
      <c r="DZ272" s="5"/>
      <c r="EA272" s="5"/>
      <c r="EB272" s="5"/>
      <c r="EC272" s="5"/>
      <c r="ED272" s="5"/>
      <c r="EE272" s="5"/>
    </row>
    <row r="273" spans="30:135" ht="13" x14ac:dyDescent="0.15">
      <c r="AD273" s="144">
        <f t="shared" si="212"/>
        <v>85.260869565217391</v>
      </c>
      <c r="AE273" s="144">
        <f t="shared" si="213"/>
        <v>78.072412034676191</v>
      </c>
      <c r="AF273" s="149">
        <v>185</v>
      </c>
      <c r="AG273" s="150" t="s">
        <v>325</v>
      </c>
      <c r="AH273" s="149">
        <v>23</v>
      </c>
      <c r="AI273" s="151">
        <v>1</v>
      </c>
      <c r="AJ273" s="152">
        <v>1961</v>
      </c>
      <c r="AK273" s="152">
        <v>1531</v>
      </c>
      <c r="AL273" s="149">
        <v>0.78100000000000003</v>
      </c>
      <c r="AM273" s="152">
        <v>854</v>
      </c>
      <c r="AN273" s="152">
        <v>553</v>
      </c>
      <c r="AO273" s="152">
        <v>1407</v>
      </c>
      <c r="AP273" s="153">
        <v>0.39300000000000002</v>
      </c>
      <c r="AQ273" s="153">
        <v>0.44500000000000001</v>
      </c>
      <c r="AR273" s="154">
        <v>0.187</v>
      </c>
      <c r="AS273" s="154">
        <v>0.122</v>
      </c>
      <c r="AT273" s="154">
        <v>9.6000000000000002E-2</v>
      </c>
      <c r="AU273" s="154">
        <v>0.36599999999999999</v>
      </c>
      <c r="AW273" s="5"/>
      <c r="AX273" s="144">
        <f t="shared" si="214"/>
        <v>79.314221472737486</v>
      </c>
      <c r="AY273" s="149">
        <v>185</v>
      </c>
      <c r="AZ273" s="150" t="s">
        <v>448</v>
      </c>
      <c r="BA273" s="149">
        <v>21</v>
      </c>
      <c r="BB273" s="151">
        <v>1</v>
      </c>
      <c r="BC273" s="152">
        <v>1779</v>
      </c>
      <c r="BD273" s="152">
        <v>1411</v>
      </c>
      <c r="BE273" s="149">
        <v>0.79300000000000004</v>
      </c>
      <c r="BF273" s="152">
        <v>896</v>
      </c>
      <c r="BG273" s="152">
        <v>517</v>
      </c>
      <c r="BH273" s="152">
        <v>1413</v>
      </c>
      <c r="BI273" s="153">
        <v>0.36599999999999999</v>
      </c>
      <c r="BJ273" s="153">
        <v>0.40500000000000003</v>
      </c>
      <c r="BK273" s="154">
        <v>0.108</v>
      </c>
      <c r="BL273" s="154">
        <v>0.11899999999999999</v>
      </c>
      <c r="BM273" s="154">
        <v>9.9000000000000005E-2</v>
      </c>
      <c r="BN273" s="154">
        <v>0.378</v>
      </c>
      <c r="DU273" s="4"/>
      <c r="DZ273" s="5"/>
      <c r="EA273" s="5"/>
      <c r="EB273" s="5"/>
      <c r="EC273" s="5"/>
      <c r="ED273" s="5"/>
      <c r="EE273" s="5"/>
    </row>
    <row r="274" spans="30:135" ht="13" x14ac:dyDescent="0.15">
      <c r="AD274" s="144">
        <f t="shared" si="212"/>
        <v>87</v>
      </c>
      <c r="AE274" s="144">
        <f t="shared" si="213"/>
        <v>77.873563218390814</v>
      </c>
      <c r="AF274" s="149">
        <v>186</v>
      </c>
      <c r="AG274" s="150" t="s">
        <v>267</v>
      </c>
      <c r="AH274" s="149">
        <v>20</v>
      </c>
      <c r="AI274" s="151">
        <v>1</v>
      </c>
      <c r="AJ274" s="152">
        <v>1740</v>
      </c>
      <c r="AK274" s="152">
        <v>1355</v>
      </c>
      <c r="AL274" s="149">
        <v>0.77900000000000003</v>
      </c>
      <c r="AM274" s="152">
        <v>680</v>
      </c>
      <c r="AN274" s="152">
        <v>484</v>
      </c>
      <c r="AO274" s="152">
        <v>1164</v>
      </c>
      <c r="AP274" s="153">
        <v>0.41599999999999998</v>
      </c>
      <c r="AQ274" s="153">
        <v>0.45400000000000001</v>
      </c>
      <c r="AR274" s="154">
        <v>0.21099999999999999</v>
      </c>
      <c r="AS274" s="154">
        <v>0.13500000000000001</v>
      </c>
      <c r="AT274" s="154">
        <v>0.10199999999999999</v>
      </c>
      <c r="AU274" s="154">
        <v>0.38400000000000001</v>
      </c>
      <c r="AW274" s="5"/>
      <c r="AX274" s="144">
        <f t="shared" si="214"/>
        <v>79.450343535290443</v>
      </c>
      <c r="AY274" s="149">
        <v>186</v>
      </c>
      <c r="AZ274" s="150" t="s">
        <v>512</v>
      </c>
      <c r="BA274" s="149">
        <v>19</v>
      </c>
      <c r="BB274" s="151">
        <v>1</v>
      </c>
      <c r="BC274" s="152">
        <v>1601</v>
      </c>
      <c r="BD274" s="152">
        <v>1272</v>
      </c>
      <c r="BE274" s="149">
        <v>0.79500000000000004</v>
      </c>
      <c r="BF274" s="152">
        <v>718</v>
      </c>
      <c r="BG274" s="152">
        <v>482</v>
      </c>
      <c r="BH274" s="152">
        <v>1200</v>
      </c>
      <c r="BI274" s="153">
        <v>0.40200000000000002</v>
      </c>
      <c r="BJ274" s="153">
        <v>0.45500000000000002</v>
      </c>
      <c r="BK274" s="154">
        <v>0.17699999999999999</v>
      </c>
      <c r="BL274" s="155">
        <v>0.09</v>
      </c>
      <c r="BM274" s="154">
        <v>7.1999999999999995E-2</v>
      </c>
      <c r="BN274" s="154">
        <v>0.36699999999999999</v>
      </c>
      <c r="DU274" s="4"/>
      <c r="DZ274" s="5"/>
      <c r="EA274" s="5"/>
      <c r="EB274" s="5"/>
      <c r="EC274" s="5"/>
      <c r="ED274" s="5"/>
      <c r="EE274" s="5"/>
    </row>
    <row r="275" spans="30:135" ht="13" x14ac:dyDescent="0.15">
      <c r="AD275" s="144">
        <f t="shared" si="212"/>
        <v>80.066666666666663</v>
      </c>
      <c r="AE275" s="144">
        <f t="shared" si="213"/>
        <v>77.935054121565358</v>
      </c>
      <c r="AF275" s="149">
        <v>187</v>
      </c>
      <c r="AG275" s="150" t="s">
        <v>513</v>
      </c>
      <c r="AH275" s="149">
        <v>15</v>
      </c>
      <c r="AI275" s="151">
        <v>1</v>
      </c>
      <c r="AJ275" s="152">
        <v>1201</v>
      </c>
      <c r="AK275" s="152">
        <v>936</v>
      </c>
      <c r="AL275" s="149">
        <v>0.77900000000000003</v>
      </c>
      <c r="AM275" s="152">
        <v>532</v>
      </c>
      <c r="AN275" s="152">
        <v>344</v>
      </c>
      <c r="AO275" s="152">
        <v>876</v>
      </c>
      <c r="AP275" s="153">
        <v>0.39300000000000002</v>
      </c>
      <c r="AQ275" s="153">
        <v>0.45800000000000002</v>
      </c>
      <c r="AR275" s="154">
        <v>0.20100000000000001</v>
      </c>
      <c r="AS275" s="154">
        <v>8.5999999999999993E-2</v>
      </c>
      <c r="AT275" s="154">
        <v>6.9000000000000006E-2</v>
      </c>
      <c r="AU275" s="154">
        <v>0.35099999999999998</v>
      </c>
      <c r="AW275" s="5"/>
      <c r="AX275" s="144">
        <f t="shared" si="214"/>
        <v>79.476584022038566</v>
      </c>
      <c r="AY275" s="149">
        <v>187</v>
      </c>
      <c r="AZ275" s="150" t="s">
        <v>312</v>
      </c>
      <c r="BA275" s="149">
        <v>18</v>
      </c>
      <c r="BB275" s="151">
        <v>1</v>
      </c>
      <c r="BC275" s="152">
        <v>1452</v>
      </c>
      <c r="BD275" s="152">
        <v>1154</v>
      </c>
      <c r="BE275" s="149">
        <v>0.79500000000000004</v>
      </c>
      <c r="BF275" s="152">
        <v>673</v>
      </c>
      <c r="BG275" s="152">
        <v>420</v>
      </c>
      <c r="BH275" s="152">
        <v>1093</v>
      </c>
      <c r="BI275" s="153">
        <v>0.38400000000000001</v>
      </c>
      <c r="BJ275" s="153">
        <v>0.433</v>
      </c>
      <c r="BK275" s="154">
        <v>0.154</v>
      </c>
      <c r="BL275" s="154">
        <v>0.114</v>
      </c>
      <c r="BM275" s="155">
        <v>0.1</v>
      </c>
      <c r="BN275" s="154">
        <v>0.373</v>
      </c>
      <c r="DU275" s="4"/>
      <c r="DZ275" s="5"/>
      <c r="EA275" s="5"/>
      <c r="EB275" s="5"/>
      <c r="EC275" s="5"/>
      <c r="ED275" s="5"/>
      <c r="EE275" s="5"/>
    </row>
    <row r="276" spans="30:135" ht="13" x14ac:dyDescent="0.15">
      <c r="AD276" s="144">
        <f t="shared" si="212"/>
        <v>80.600000000000009</v>
      </c>
      <c r="AE276" s="144">
        <f t="shared" si="213"/>
        <v>77.750206782464844</v>
      </c>
      <c r="AF276" s="149">
        <v>188</v>
      </c>
      <c r="AG276" s="150" t="s">
        <v>514</v>
      </c>
      <c r="AH276" s="149">
        <v>15</v>
      </c>
      <c r="AI276" s="151">
        <v>1</v>
      </c>
      <c r="AJ276" s="152">
        <v>1209</v>
      </c>
      <c r="AK276" s="152">
        <v>940</v>
      </c>
      <c r="AL276" s="149">
        <v>0.77800000000000002</v>
      </c>
      <c r="AM276" s="152">
        <v>520</v>
      </c>
      <c r="AN276" s="152">
        <v>321</v>
      </c>
      <c r="AO276" s="152">
        <v>841</v>
      </c>
      <c r="AP276" s="153">
        <v>0.38200000000000001</v>
      </c>
      <c r="AQ276" s="153">
        <v>0.442</v>
      </c>
      <c r="AR276" s="154">
        <v>0.19700000000000001</v>
      </c>
      <c r="AS276" s="155">
        <v>0.13</v>
      </c>
      <c r="AT276" s="154">
        <v>0.112</v>
      </c>
      <c r="AU276" s="154">
        <v>0.36099999999999999</v>
      </c>
      <c r="AW276" s="5"/>
      <c r="AX276" s="144">
        <f t="shared" si="214"/>
        <v>79.613095238095227</v>
      </c>
      <c r="AY276" s="149">
        <v>188</v>
      </c>
      <c r="AZ276" s="150" t="s">
        <v>515</v>
      </c>
      <c r="BA276" s="149">
        <v>16</v>
      </c>
      <c r="BB276" s="151">
        <v>1</v>
      </c>
      <c r="BC276" s="152">
        <v>1344</v>
      </c>
      <c r="BD276" s="152">
        <v>1070</v>
      </c>
      <c r="BE276" s="149">
        <v>0.79600000000000004</v>
      </c>
      <c r="BF276" s="152">
        <v>594</v>
      </c>
      <c r="BG276" s="152">
        <v>369</v>
      </c>
      <c r="BH276" s="152">
        <v>963</v>
      </c>
      <c r="BI276" s="153">
        <v>0.38300000000000001</v>
      </c>
      <c r="BJ276" s="151">
        <v>0.44</v>
      </c>
      <c r="BK276" s="154">
        <v>0.17199999999999999</v>
      </c>
      <c r="BL276" s="154">
        <v>0.129</v>
      </c>
      <c r="BM276" s="155">
        <v>0.1</v>
      </c>
      <c r="BN276" s="154">
        <v>0.374</v>
      </c>
      <c r="DU276" s="4"/>
      <c r="DZ276" s="5"/>
      <c r="EA276" s="5"/>
      <c r="EB276" s="5"/>
      <c r="EC276" s="5"/>
      <c r="ED276" s="5"/>
      <c r="EE276" s="5"/>
    </row>
    <row r="277" spans="30:135" ht="13" x14ac:dyDescent="0.15">
      <c r="AD277" s="144">
        <f t="shared" si="212"/>
        <v>75.199999999999989</v>
      </c>
      <c r="AE277" s="144">
        <f t="shared" si="213"/>
        <v>77.792553191489361</v>
      </c>
      <c r="AF277" s="149">
        <v>189</v>
      </c>
      <c r="AG277" s="150" t="s">
        <v>516</v>
      </c>
      <c r="AH277" s="149">
        <v>20</v>
      </c>
      <c r="AI277" s="151">
        <v>1</v>
      </c>
      <c r="AJ277" s="152">
        <v>1504</v>
      </c>
      <c r="AK277" s="152">
        <v>1170</v>
      </c>
      <c r="AL277" s="149">
        <v>0.77800000000000002</v>
      </c>
      <c r="AM277" s="152">
        <v>673</v>
      </c>
      <c r="AN277" s="152">
        <v>445</v>
      </c>
      <c r="AO277" s="152">
        <v>1118</v>
      </c>
      <c r="AP277" s="153">
        <v>0.39800000000000002</v>
      </c>
      <c r="AQ277" s="153">
        <v>0.44600000000000001</v>
      </c>
      <c r="AR277" s="154">
        <v>0.183</v>
      </c>
      <c r="AS277" s="154">
        <v>9.0999999999999998E-2</v>
      </c>
      <c r="AT277" s="154">
        <v>7.5999999999999998E-2</v>
      </c>
      <c r="AU277" s="154">
        <v>0.36599999999999999</v>
      </c>
      <c r="AW277" s="5"/>
      <c r="AX277" s="144">
        <f t="shared" si="214"/>
        <v>79.65517241379311</v>
      </c>
      <c r="AY277" s="149">
        <v>189</v>
      </c>
      <c r="AZ277" s="150" t="s">
        <v>517</v>
      </c>
      <c r="BA277" s="149">
        <v>23</v>
      </c>
      <c r="BB277" s="151">
        <v>1</v>
      </c>
      <c r="BC277" s="152">
        <v>2030</v>
      </c>
      <c r="BD277" s="152">
        <v>1617</v>
      </c>
      <c r="BE277" s="149">
        <v>0.79700000000000004</v>
      </c>
      <c r="BF277" s="152">
        <v>853</v>
      </c>
      <c r="BG277" s="152">
        <v>563</v>
      </c>
      <c r="BH277" s="152">
        <v>1416</v>
      </c>
      <c r="BI277" s="153">
        <v>0.39800000000000002</v>
      </c>
      <c r="BJ277" s="153">
        <v>0.46100000000000002</v>
      </c>
      <c r="BK277" s="155">
        <v>0.2</v>
      </c>
      <c r="BL277" s="154">
        <v>0.11700000000000001</v>
      </c>
      <c r="BM277" s="154">
        <v>8.3000000000000004E-2</v>
      </c>
      <c r="BN277" s="154">
        <v>0.36799999999999999</v>
      </c>
      <c r="DU277" s="4"/>
      <c r="DZ277" s="5"/>
      <c r="EA277" s="5"/>
      <c r="EB277" s="5"/>
      <c r="EC277" s="5"/>
      <c r="ED277" s="5"/>
      <c r="EE277" s="5"/>
    </row>
    <row r="278" spans="30:135" ht="13" x14ac:dyDescent="0.15">
      <c r="AD278" s="144">
        <f t="shared" si="212"/>
        <v>81.590909090909079</v>
      </c>
      <c r="AE278" s="144">
        <f t="shared" si="213"/>
        <v>77.715877437325915</v>
      </c>
      <c r="AF278" s="149">
        <v>190</v>
      </c>
      <c r="AG278" s="150" t="s">
        <v>518</v>
      </c>
      <c r="AH278" s="149">
        <v>22</v>
      </c>
      <c r="AI278" s="151">
        <v>1</v>
      </c>
      <c r="AJ278" s="152">
        <v>1795</v>
      </c>
      <c r="AK278" s="152">
        <v>1395</v>
      </c>
      <c r="AL278" s="149">
        <v>0.77700000000000002</v>
      </c>
      <c r="AM278" s="152">
        <v>829</v>
      </c>
      <c r="AN278" s="152">
        <v>493</v>
      </c>
      <c r="AO278" s="152">
        <v>1322</v>
      </c>
      <c r="AP278" s="153">
        <v>0.373</v>
      </c>
      <c r="AQ278" s="153">
        <v>0.42899999999999999</v>
      </c>
      <c r="AR278" s="154">
        <v>0.17399999999999999</v>
      </c>
      <c r="AS278" s="154">
        <v>0.105</v>
      </c>
      <c r="AT278" s="155">
        <v>0.08</v>
      </c>
      <c r="AU278" s="154">
        <v>0.35799999999999998</v>
      </c>
      <c r="AW278" s="5"/>
      <c r="AX278" s="144">
        <f t="shared" si="214"/>
        <v>79.695431472081211</v>
      </c>
      <c r="AY278" s="149">
        <v>190</v>
      </c>
      <c r="AZ278" s="150" t="s">
        <v>442</v>
      </c>
      <c r="BA278" s="149">
        <v>22</v>
      </c>
      <c r="BB278" s="151">
        <v>1</v>
      </c>
      <c r="BC278" s="152">
        <v>1773</v>
      </c>
      <c r="BD278" s="152">
        <v>1413</v>
      </c>
      <c r="BE278" s="149">
        <v>0.79700000000000004</v>
      </c>
      <c r="BF278" s="152">
        <v>827</v>
      </c>
      <c r="BG278" s="152">
        <v>535</v>
      </c>
      <c r="BH278" s="152">
        <v>1362</v>
      </c>
      <c r="BI278" s="153">
        <v>0.39300000000000002</v>
      </c>
      <c r="BJ278" s="153">
        <v>0.44700000000000001</v>
      </c>
      <c r="BK278" s="154">
        <v>0.16400000000000001</v>
      </c>
      <c r="BL278" s="154">
        <v>8.7999999999999995E-2</v>
      </c>
      <c r="BM278" s="154">
        <v>7.0999999999999994E-2</v>
      </c>
      <c r="BN278" s="154">
        <v>0.36099999999999999</v>
      </c>
      <c r="DU278" s="4"/>
      <c r="DZ278" s="5"/>
      <c r="EA278" s="5"/>
      <c r="EB278" s="5"/>
      <c r="EC278" s="5"/>
      <c r="ED278" s="5"/>
      <c r="EE278" s="5"/>
    </row>
    <row r="279" spans="30:135" ht="13" x14ac:dyDescent="0.15">
      <c r="AD279" s="144">
        <f t="shared" si="212"/>
        <v>76.26315789473685</v>
      </c>
      <c r="AE279" s="144">
        <f t="shared" si="213"/>
        <v>77.570738440303657</v>
      </c>
      <c r="AF279" s="149">
        <v>191</v>
      </c>
      <c r="AG279" s="150" t="s">
        <v>465</v>
      </c>
      <c r="AH279" s="149">
        <v>19</v>
      </c>
      <c r="AI279" s="151">
        <v>1</v>
      </c>
      <c r="AJ279" s="152">
        <v>1449</v>
      </c>
      <c r="AK279" s="152">
        <v>1124</v>
      </c>
      <c r="AL279" s="149">
        <v>0.77600000000000002</v>
      </c>
      <c r="AM279" s="152">
        <v>626</v>
      </c>
      <c r="AN279" s="152">
        <v>390</v>
      </c>
      <c r="AO279" s="152">
        <v>1016</v>
      </c>
      <c r="AP279" s="153">
        <v>0.38400000000000001</v>
      </c>
      <c r="AQ279" s="153">
        <v>0.44800000000000001</v>
      </c>
      <c r="AR279" s="154">
        <v>0.20200000000000001</v>
      </c>
      <c r="AS279" s="154">
        <v>0.11700000000000001</v>
      </c>
      <c r="AT279" s="154">
        <v>8.8999999999999996E-2</v>
      </c>
      <c r="AU279" s="154">
        <v>0.35299999999999998</v>
      </c>
      <c r="AW279" s="5"/>
      <c r="AX279" s="144">
        <f t="shared" si="214"/>
        <v>79.73664959765911</v>
      </c>
      <c r="AY279" s="149">
        <v>191</v>
      </c>
      <c r="AZ279" s="150" t="s">
        <v>492</v>
      </c>
      <c r="BA279" s="149">
        <v>17</v>
      </c>
      <c r="BB279" s="151">
        <v>1</v>
      </c>
      <c r="BC279" s="152">
        <v>1367</v>
      </c>
      <c r="BD279" s="152">
        <v>1090</v>
      </c>
      <c r="BE279" s="149">
        <v>0.79700000000000004</v>
      </c>
      <c r="BF279" s="152">
        <v>631</v>
      </c>
      <c r="BG279" s="152">
        <v>397</v>
      </c>
      <c r="BH279" s="152">
        <v>1028</v>
      </c>
      <c r="BI279" s="153">
        <v>0.38600000000000001</v>
      </c>
      <c r="BJ279" s="153">
        <v>0.434</v>
      </c>
      <c r="BK279" s="154">
        <v>0.161</v>
      </c>
      <c r="BL279" s="154">
        <v>0.105</v>
      </c>
      <c r="BM279" s="155">
        <v>0.08</v>
      </c>
      <c r="BN279" s="154">
        <v>0.372</v>
      </c>
      <c r="DU279" s="4"/>
      <c r="DZ279" s="5"/>
      <c r="EA279" s="5"/>
      <c r="EB279" s="5"/>
      <c r="EC279" s="5"/>
      <c r="ED279" s="5"/>
      <c r="EE279" s="5"/>
    </row>
    <row r="280" spans="30:135" ht="13" x14ac:dyDescent="0.15">
      <c r="AD280" s="144">
        <f t="shared" si="212"/>
        <v>76.529411764705884</v>
      </c>
      <c r="AE280" s="144">
        <f t="shared" si="213"/>
        <v>77.555726364335129</v>
      </c>
      <c r="AF280" s="149">
        <v>192</v>
      </c>
      <c r="AG280" s="150" t="s">
        <v>447</v>
      </c>
      <c r="AH280" s="149">
        <v>17</v>
      </c>
      <c r="AI280" s="151">
        <v>1</v>
      </c>
      <c r="AJ280" s="152">
        <v>1301</v>
      </c>
      <c r="AK280" s="152">
        <v>1009</v>
      </c>
      <c r="AL280" s="149">
        <v>0.77600000000000002</v>
      </c>
      <c r="AM280" s="152">
        <v>569</v>
      </c>
      <c r="AN280" s="152">
        <v>377</v>
      </c>
      <c r="AO280" s="152">
        <v>946</v>
      </c>
      <c r="AP280" s="153">
        <v>0.39900000000000002</v>
      </c>
      <c r="AQ280" s="153">
        <v>0.44600000000000001</v>
      </c>
      <c r="AR280" s="154">
        <v>0.193</v>
      </c>
      <c r="AS280" s="154">
        <v>0.10100000000000001</v>
      </c>
      <c r="AT280" s="154">
        <v>7.5999999999999998E-2</v>
      </c>
      <c r="AU280" s="154">
        <v>0.36299999999999999</v>
      </c>
      <c r="AW280" s="5"/>
      <c r="AX280" s="144">
        <f t="shared" si="214"/>
        <v>79.72027972027972</v>
      </c>
      <c r="AY280" s="149">
        <v>192</v>
      </c>
      <c r="AZ280" s="150" t="s">
        <v>519</v>
      </c>
      <c r="BA280" s="149">
        <v>22</v>
      </c>
      <c r="BB280" s="151">
        <v>1</v>
      </c>
      <c r="BC280" s="152">
        <v>1859</v>
      </c>
      <c r="BD280" s="152">
        <v>1482</v>
      </c>
      <c r="BE280" s="149">
        <v>0.79700000000000004</v>
      </c>
      <c r="BF280" s="152">
        <v>658</v>
      </c>
      <c r="BG280" s="152">
        <v>528</v>
      </c>
      <c r="BH280" s="152">
        <v>1186</v>
      </c>
      <c r="BI280" s="153">
        <v>0.44500000000000001</v>
      </c>
      <c r="BJ280" s="153">
        <v>0.497</v>
      </c>
      <c r="BK280" s="154">
        <v>0.254</v>
      </c>
      <c r="BL280" s="154">
        <v>0.128</v>
      </c>
      <c r="BM280" s="154">
        <v>8.6999999999999994E-2</v>
      </c>
      <c r="BN280" s="154">
        <v>0.38100000000000001</v>
      </c>
      <c r="DU280" s="4"/>
      <c r="DZ280" s="5"/>
      <c r="EA280" s="5"/>
      <c r="EB280" s="5"/>
      <c r="EC280" s="5"/>
      <c r="ED280" s="5"/>
      <c r="EE280" s="5"/>
    </row>
    <row r="281" spans="30:135" ht="13" x14ac:dyDescent="0.15">
      <c r="AD281" s="144">
        <f t="shared" si="212"/>
        <v>82.4375</v>
      </c>
      <c r="AE281" s="144">
        <f t="shared" si="213"/>
        <v>77.25549658832449</v>
      </c>
      <c r="AF281" s="149">
        <v>193</v>
      </c>
      <c r="AG281" s="150" t="s">
        <v>515</v>
      </c>
      <c r="AH281" s="149">
        <v>16</v>
      </c>
      <c r="AI281" s="151">
        <v>1</v>
      </c>
      <c r="AJ281" s="152">
        <v>1319</v>
      </c>
      <c r="AK281" s="152">
        <v>1019</v>
      </c>
      <c r="AL281" s="149">
        <v>0.77300000000000002</v>
      </c>
      <c r="AM281" s="152">
        <v>544</v>
      </c>
      <c r="AN281" s="152">
        <v>376</v>
      </c>
      <c r="AO281" s="152">
        <v>920</v>
      </c>
      <c r="AP281" s="153">
        <v>0.40899999999999997</v>
      </c>
      <c r="AQ281" s="153">
        <v>0.44900000000000001</v>
      </c>
      <c r="AR281" s="154">
        <v>0.20100000000000001</v>
      </c>
      <c r="AS281" s="154">
        <v>0.11799999999999999</v>
      </c>
      <c r="AT281" s="154">
        <v>8.8999999999999996E-2</v>
      </c>
      <c r="AU281" s="154">
        <v>0.376</v>
      </c>
      <c r="AW281" s="5"/>
      <c r="AX281" s="144">
        <f t="shared" si="214"/>
        <v>79.705573080967412</v>
      </c>
      <c r="AY281" s="149">
        <v>193</v>
      </c>
      <c r="AZ281" s="150" t="s">
        <v>499</v>
      </c>
      <c r="BA281" s="149">
        <v>22</v>
      </c>
      <c r="BB281" s="151">
        <v>1</v>
      </c>
      <c r="BC281" s="152">
        <v>1902</v>
      </c>
      <c r="BD281" s="152">
        <v>1516</v>
      </c>
      <c r="BE281" s="149">
        <v>0.79700000000000004</v>
      </c>
      <c r="BF281" s="152">
        <v>826</v>
      </c>
      <c r="BG281" s="152">
        <v>569</v>
      </c>
      <c r="BH281" s="152">
        <v>1395</v>
      </c>
      <c r="BI281" s="153">
        <v>0.40799999999999997</v>
      </c>
      <c r="BJ281" s="153">
        <v>0.45900000000000002</v>
      </c>
      <c r="BK281" s="154">
        <v>0.184</v>
      </c>
      <c r="BL281" s="154">
        <v>0.105</v>
      </c>
      <c r="BM281" s="154">
        <v>7.8E-2</v>
      </c>
      <c r="BN281" s="154">
        <v>0.36899999999999999</v>
      </c>
      <c r="DU281" s="4"/>
      <c r="DZ281" s="5"/>
      <c r="EA281" s="5"/>
      <c r="EB281" s="5"/>
      <c r="EC281" s="5"/>
      <c r="ED281" s="5"/>
      <c r="EE281" s="5"/>
    </row>
    <row r="282" spans="30:135" ht="13" x14ac:dyDescent="0.15">
      <c r="AD282" s="144">
        <f t="shared" si="212"/>
        <v>78.533333333333331</v>
      </c>
      <c r="AE282" s="144">
        <f t="shared" si="213"/>
        <v>77.249575551782684</v>
      </c>
      <c r="AF282" s="149">
        <v>194</v>
      </c>
      <c r="AG282" s="150" t="s">
        <v>520</v>
      </c>
      <c r="AH282" s="149">
        <v>15</v>
      </c>
      <c r="AI282" s="151">
        <v>1</v>
      </c>
      <c r="AJ282" s="152">
        <v>1178</v>
      </c>
      <c r="AK282" s="152">
        <v>910</v>
      </c>
      <c r="AL282" s="149">
        <v>0.77200000000000002</v>
      </c>
      <c r="AM282" s="152">
        <v>573</v>
      </c>
      <c r="AN282" s="152">
        <v>319</v>
      </c>
      <c r="AO282" s="152">
        <v>892</v>
      </c>
      <c r="AP282" s="153">
        <v>0.35799999999999998</v>
      </c>
      <c r="AQ282" s="153">
        <v>0.432</v>
      </c>
      <c r="AR282" s="154">
        <v>0.16800000000000001</v>
      </c>
      <c r="AS282" s="154">
        <v>8.6999999999999994E-2</v>
      </c>
      <c r="AT282" s="155">
        <v>7.0000000000000007E-2</v>
      </c>
      <c r="AU282" s="154">
        <v>0.34100000000000003</v>
      </c>
      <c r="AW282" s="5"/>
      <c r="AX282" s="144">
        <f t="shared" si="214"/>
        <v>79.841374752148056</v>
      </c>
      <c r="AY282" s="149">
        <v>194</v>
      </c>
      <c r="AZ282" s="150" t="s">
        <v>521</v>
      </c>
      <c r="BA282" s="149">
        <v>19</v>
      </c>
      <c r="BB282" s="151">
        <v>1</v>
      </c>
      <c r="BC282" s="152">
        <v>1513</v>
      </c>
      <c r="BD282" s="152">
        <v>1208</v>
      </c>
      <c r="BE282" s="149">
        <v>0.79800000000000004</v>
      </c>
      <c r="BF282" s="152">
        <v>683</v>
      </c>
      <c r="BG282" s="152">
        <v>447</v>
      </c>
      <c r="BH282" s="152">
        <v>1130</v>
      </c>
      <c r="BI282" s="153">
        <v>0.39600000000000002</v>
      </c>
      <c r="BJ282" s="153">
        <v>0.45200000000000001</v>
      </c>
      <c r="BK282" s="155">
        <v>0.18</v>
      </c>
      <c r="BL282" s="154">
        <v>8.6999999999999994E-2</v>
      </c>
      <c r="BM282" s="154">
        <v>7.0999999999999994E-2</v>
      </c>
      <c r="BN282" s="154">
        <v>0.36199999999999999</v>
      </c>
      <c r="DU282" s="4"/>
      <c r="DZ282" s="5"/>
      <c r="EA282" s="5"/>
      <c r="EB282" s="5"/>
      <c r="EC282" s="5"/>
      <c r="ED282" s="5"/>
      <c r="EE282" s="5"/>
    </row>
    <row r="283" spans="30:135" ht="13" x14ac:dyDescent="0.15">
      <c r="AD283" s="144">
        <f t="shared" si="212"/>
        <v>81.882352941176464</v>
      </c>
      <c r="AE283" s="144">
        <f t="shared" si="213"/>
        <v>77.083333333333343</v>
      </c>
      <c r="AF283" s="149">
        <v>195</v>
      </c>
      <c r="AG283" s="150" t="s">
        <v>394</v>
      </c>
      <c r="AH283" s="149">
        <v>17</v>
      </c>
      <c r="AI283" s="151">
        <v>1</v>
      </c>
      <c r="AJ283" s="152">
        <v>1392</v>
      </c>
      <c r="AK283" s="152">
        <v>1073</v>
      </c>
      <c r="AL283" s="149">
        <v>0.77100000000000002</v>
      </c>
      <c r="AM283" s="152">
        <v>600</v>
      </c>
      <c r="AN283" s="152">
        <v>384</v>
      </c>
      <c r="AO283" s="152">
        <v>984</v>
      </c>
      <c r="AP283" s="151">
        <v>0.39</v>
      </c>
      <c r="AQ283" s="153">
        <v>0.441</v>
      </c>
      <c r="AR283" s="154">
        <v>0.187</v>
      </c>
      <c r="AS283" s="154">
        <v>0.129</v>
      </c>
      <c r="AT283" s="154">
        <v>0.104</v>
      </c>
      <c r="AU283" s="154">
        <v>0.36599999999999999</v>
      </c>
      <c r="AW283" s="5"/>
      <c r="AX283" s="144">
        <f t="shared" si="214"/>
        <v>79.897435897435898</v>
      </c>
      <c r="AY283" s="149">
        <v>195</v>
      </c>
      <c r="AZ283" s="150" t="s">
        <v>395</v>
      </c>
      <c r="BA283" s="149">
        <v>21</v>
      </c>
      <c r="BB283" s="151">
        <v>1</v>
      </c>
      <c r="BC283" s="152">
        <v>1950</v>
      </c>
      <c r="BD283" s="152">
        <v>1558</v>
      </c>
      <c r="BE283" s="149">
        <v>0.79900000000000004</v>
      </c>
      <c r="BF283" s="152">
        <v>873</v>
      </c>
      <c r="BG283" s="152">
        <v>551</v>
      </c>
      <c r="BH283" s="152">
        <v>1424</v>
      </c>
      <c r="BI283" s="153">
        <v>0.38700000000000001</v>
      </c>
      <c r="BJ283" s="151">
        <v>0.44</v>
      </c>
      <c r="BK283" s="154">
        <v>0.17499999999999999</v>
      </c>
      <c r="BL283" s="154">
        <v>0.115</v>
      </c>
      <c r="BM283" s="154">
        <v>9.2999999999999999E-2</v>
      </c>
      <c r="BN283" s="154">
        <v>0.36799999999999999</v>
      </c>
      <c r="DU283" s="4"/>
      <c r="DZ283" s="5"/>
      <c r="EA283" s="5"/>
      <c r="EB283" s="5"/>
      <c r="EC283" s="5"/>
      <c r="ED283" s="5"/>
      <c r="EE283" s="5"/>
    </row>
    <row r="284" spans="30:135" ht="13" x14ac:dyDescent="0.15">
      <c r="AD284" s="144">
        <f t="shared" si="212"/>
        <v>82.521739130434781</v>
      </c>
      <c r="AE284" s="144">
        <f t="shared" si="213"/>
        <v>77.133825079030558</v>
      </c>
      <c r="AF284" s="149">
        <v>196</v>
      </c>
      <c r="AG284" s="150" t="s">
        <v>522</v>
      </c>
      <c r="AH284" s="149">
        <v>23</v>
      </c>
      <c r="AI284" s="151">
        <v>1</v>
      </c>
      <c r="AJ284" s="152">
        <v>1898</v>
      </c>
      <c r="AK284" s="152">
        <v>1464</v>
      </c>
      <c r="AL284" s="149">
        <v>0.77100000000000002</v>
      </c>
      <c r="AM284" s="152">
        <v>794</v>
      </c>
      <c r="AN284" s="152">
        <v>547</v>
      </c>
      <c r="AO284" s="152">
        <v>1341</v>
      </c>
      <c r="AP284" s="153">
        <v>0.40799999999999997</v>
      </c>
      <c r="AQ284" s="153">
        <v>0.44500000000000001</v>
      </c>
      <c r="AR284" s="154">
        <v>0.20499999999999999</v>
      </c>
      <c r="AS284" s="154">
        <v>0.112</v>
      </c>
      <c r="AT284" s="154">
        <v>9.1999999999999998E-2</v>
      </c>
      <c r="AU284" s="154">
        <v>0.36899999999999999</v>
      </c>
      <c r="AW284" s="5"/>
      <c r="AX284" s="144">
        <f t="shared" si="214"/>
        <v>79.930555555555557</v>
      </c>
      <c r="AY284" s="149">
        <v>196</v>
      </c>
      <c r="AZ284" s="150" t="s">
        <v>523</v>
      </c>
      <c r="BA284" s="149">
        <v>18</v>
      </c>
      <c r="BB284" s="151">
        <v>1</v>
      </c>
      <c r="BC284" s="152">
        <v>1440</v>
      </c>
      <c r="BD284" s="152">
        <v>1151</v>
      </c>
      <c r="BE284" s="149">
        <v>0.79900000000000004</v>
      </c>
      <c r="BF284" s="152">
        <v>601</v>
      </c>
      <c r="BG284" s="152">
        <v>412</v>
      </c>
      <c r="BH284" s="152">
        <v>1013</v>
      </c>
      <c r="BI284" s="153">
        <v>0.40699999999999997</v>
      </c>
      <c r="BJ284" s="153">
        <v>0.45400000000000001</v>
      </c>
      <c r="BK284" s="154">
        <v>0.19800000000000001</v>
      </c>
      <c r="BL284" s="154">
        <v>0.11799999999999999</v>
      </c>
      <c r="BM284" s="154">
        <v>9.1999999999999998E-2</v>
      </c>
      <c r="BN284" s="154">
        <v>0.378</v>
      </c>
      <c r="DU284" s="4"/>
      <c r="DZ284" s="5"/>
      <c r="EA284" s="5"/>
      <c r="EB284" s="5"/>
      <c r="EC284" s="5"/>
      <c r="ED284" s="5"/>
      <c r="EE284" s="5"/>
    </row>
    <row r="285" spans="30:135" ht="13" x14ac:dyDescent="0.15">
      <c r="AD285" s="144">
        <f t="shared" si="212"/>
        <v>77.75</v>
      </c>
      <c r="AE285" s="144">
        <f t="shared" si="213"/>
        <v>77.0096463022508</v>
      </c>
      <c r="AF285" s="149">
        <v>197</v>
      </c>
      <c r="AG285" s="150" t="s">
        <v>494</v>
      </c>
      <c r="AH285" s="149">
        <v>16</v>
      </c>
      <c r="AI285" s="151">
        <v>1</v>
      </c>
      <c r="AJ285" s="152">
        <v>1244</v>
      </c>
      <c r="AK285" s="152">
        <v>958</v>
      </c>
      <c r="AL285" s="149">
        <v>0.77</v>
      </c>
      <c r="AM285" s="152">
        <v>570</v>
      </c>
      <c r="AN285" s="152">
        <v>366</v>
      </c>
      <c r="AO285" s="152">
        <v>936</v>
      </c>
      <c r="AP285" s="153">
        <v>0.39100000000000001</v>
      </c>
      <c r="AQ285" s="153">
        <v>0.434</v>
      </c>
      <c r="AR285" s="154">
        <v>0.17499999999999999</v>
      </c>
      <c r="AS285" s="154">
        <v>8.6999999999999994E-2</v>
      </c>
      <c r="AT285" s="155">
        <v>7.0000000000000007E-2</v>
      </c>
      <c r="AU285" s="154">
        <v>0.36099999999999999</v>
      </c>
      <c r="AW285" s="5"/>
      <c r="AX285" s="144">
        <f t="shared" si="214"/>
        <v>79.955207166853299</v>
      </c>
      <c r="AY285" s="149">
        <v>197</v>
      </c>
      <c r="AZ285" s="150" t="s">
        <v>374</v>
      </c>
      <c r="BA285" s="149">
        <v>21</v>
      </c>
      <c r="BB285" s="151">
        <v>1</v>
      </c>
      <c r="BC285" s="152">
        <v>1786</v>
      </c>
      <c r="BD285" s="152">
        <v>1428</v>
      </c>
      <c r="BE285" s="149">
        <v>0.8</v>
      </c>
      <c r="BF285" s="152">
        <v>835</v>
      </c>
      <c r="BG285" s="152">
        <v>559</v>
      </c>
      <c r="BH285" s="152">
        <v>1394</v>
      </c>
      <c r="BI285" s="153">
        <v>0.40100000000000002</v>
      </c>
      <c r="BJ285" s="151">
        <v>0.45</v>
      </c>
      <c r="BK285" s="154">
        <v>0.156</v>
      </c>
      <c r="BL285" s="154">
        <v>8.4000000000000005E-2</v>
      </c>
      <c r="BM285" s="154">
        <v>7.4999999999999997E-2</v>
      </c>
      <c r="BN285" s="155">
        <v>0.37</v>
      </c>
      <c r="DU285" s="4"/>
      <c r="DZ285" s="5"/>
      <c r="EA285" s="5"/>
      <c r="EB285" s="5"/>
      <c r="EC285" s="5"/>
      <c r="ED285" s="5"/>
      <c r="EE285" s="5"/>
    </row>
    <row r="286" spans="30:135" ht="13" x14ac:dyDescent="0.15">
      <c r="AD286" s="144">
        <f t="shared" si="212"/>
        <v>80.666666666666657</v>
      </c>
      <c r="AE286" s="144">
        <f t="shared" si="213"/>
        <v>76.859504132231407</v>
      </c>
      <c r="AF286" s="149">
        <v>198</v>
      </c>
      <c r="AG286" s="150" t="s">
        <v>524</v>
      </c>
      <c r="AH286" s="149">
        <v>24</v>
      </c>
      <c r="AI286" s="151">
        <v>1</v>
      </c>
      <c r="AJ286" s="152">
        <v>1936</v>
      </c>
      <c r="AK286" s="152">
        <v>1488</v>
      </c>
      <c r="AL286" s="149">
        <v>0.76900000000000002</v>
      </c>
      <c r="AM286" s="152">
        <v>821</v>
      </c>
      <c r="AN286" s="152">
        <v>523</v>
      </c>
      <c r="AO286" s="152">
        <v>1344</v>
      </c>
      <c r="AP286" s="153">
        <v>0.38900000000000001</v>
      </c>
      <c r="AQ286" s="153">
        <v>0.442</v>
      </c>
      <c r="AR286" s="154">
        <v>0.215</v>
      </c>
      <c r="AS286" s="155">
        <v>0.11</v>
      </c>
      <c r="AT286" s="154">
        <v>8.7999999999999995E-2</v>
      </c>
      <c r="AU286" s="154">
        <v>0.35599999999999998</v>
      </c>
      <c r="AW286" s="5"/>
      <c r="AX286" s="144">
        <f t="shared" si="214"/>
        <v>80.012187690432668</v>
      </c>
      <c r="AY286" s="149">
        <v>198</v>
      </c>
      <c r="AZ286" s="150" t="s">
        <v>525</v>
      </c>
      <c r="BA286" s="149">
        <v>20</v>
      </c>
      <c r="BB286" s="151">
        <v>1</v>
      </c>
      <c r="BC286" s="152">
        <v>1641</v>
      </c>
      <c r="BD286" s="152">
        <v>1313</v>
      </c>
      <c r="BE286" s="149">
        <v>0.8</v>
      </c>
      <c r="BF286" s="152">
        <v>729</v>
      </c>
      <c r="BG286" s="152">
        <v>486</v>
      </c>
      <c r="BH286" s="152">
        <v>1215</v>
      </c>
      <c r="BI286" s="151">
        <v>0.4</v>
      </c>
      <c r="BJ286" s="153">
        <v>0.45900000000000002</v>
      </c>
      <c r="BK286" s="154">
        <v>0.185</v>
      </c>
      <c r="BL286" s="155">
        <v>0.09</v>
      </c>
      <c r="BM286" s="154">
        <v>5.8999999999999997E-2</v>
      </c>
      <c r="BN286" s="154">
        <v>0.36599999999999999</v>
      </c>
      <c r="DU286" s="4"/>
      <c r="DZ286" s="5"/>
      <c r="EA286" s="5"/>
      <c r="EB286" s="5"/>
      <c r="EC286" s="5"/>
      <c r="ED286" s="5"/>
      <c r="EE286" s="5"/>
    </row>
    <row r="287" spans="30:135" ht="13" x14ac:dyDescent="0.15">
      <c r="AD287" s="144">
        <f t="shared" si="212"/>
        <v>81.214285714285722</v>
      </c>
      <c r="AE287" s="144">
        <f t="shared" si="213"/>
        <v>76.868953386103783</v>
      </c>
      <c r="AF287" s="149">
        <v>199</v>
      </c>
      <c r="AG287" s="150" t="s">
        <v>422</v>
      </c>
      <c r="AH287" s="149">
        <v>14</v>
      </c>
      <c r="AI287" s="151">
        <v>1</v>
      </c>
      <c r="AJ287" s="152">
        <v>1137</v>
      </c>
      <c r="AK287" s="152">
        <v>874</v>
      </c>
      <c r="AL287" s="149">
        <v>0.76900000000000002</v>
      </c>
      <c r="AM287" s="152">
        <v>491</v>
      </c>
      <c r="AN287" s="152">
        <v>316</v>
      </c>
      <c r="AO287" s="152">
        <v>807</v>
      </c>
      <c r="AP287" s="153">
        <v>0.39200000000000002</v>
      </c>
      <c r="AQ287" s="153">
        <v>0.441</v>
      </c>
      <c r="AR287" s="154">
        <v>0.19400000000000001</v>
      </c>
      <c r="AS287" s="154">
        <v>0.113</v>
      </c>
      <c r="AT287" s="154">
        <v>8.5000000000000006E-2</v>
      </c>
      <c r="AU287" s="154">
        <v>0.36499999999999999</v>
      </c>
      <c r="AW287" s="5"/>
      <c r="AX287" s="144">
        <f t="shared" si="214"/>
        <v>80.098955470038476</v>
      </c>
      <c r="AY287" s="149">
        <v>199</v>
      </c>
      <c r="AZ287" s="150" t="s">
        <v>518</v>
      </c>
      <c r="BA287" s="149">
        <v>22</v>
      </c>
      <c r="BB287" s="151">
        <v>1</v>
      </c>
      <c r="BC287" s="152">
        <v>1819</v>
      </c>
      <c r="BD287" s="152">
        <v>1457</v>
      </c>
      <c r="BE287" s="149">
        <v>0.80100000000000005</v>
      </c>
      <c r="BF287" s="152">
        <v>796</v>
      </c>
      <c r="BG287" s="152">
        <v>545</v>
      </c>
      <c r="BH287" s="152">
        <v>1341</v>
      </c>
      <c r="BI287" s="153">
        <v>0.40600000000000003</v>
      </c>
      <c r="BJ287" s="153">
        <v>0.45700000000000002</v>
      </c>
      <c r="BK287" s="154">
        <v>0.184</v>
      </c>
      <c r="BL287" s="154">
        <v>9.2999999999999999E-2</v>
      </c>
      <c r="BM287" s="154">
        <v>7.8E-2</v>
      </c>
      <c r="BN287" s="155">
        <v>0.37</v>
      </c>
      <c r="DU287" s="4"/>
      <c r="DZ287" s="5"/>
      <c r="EA287" s="5"/>
      <c r="EB287" s="5"/>
      <c r="EC287" s="5"/>
      <c r="ED287" s="5"/>
      <c r="EE287" s="5"/>
    </row>
    <row r="288" spans="30:135" ht="13" x14ac:dyDescent="0.15">
      <c r="AD288" s="144">
        <f t="shared" si="212"/>
        <v>80.5</v>
      </c>
      <c r="AE288" s="144">
        <f t="shared" si="213"/>
        <v>76.83229813664596</v>
      </c>
      <c r="AF288" s="149">
        <v>200</v>
      </c>
      <c r="AG288" s="150" t="s">
        <v>358</v>
      </c>
      <c r="AH288" s="149">
        <v>20</v>
      </c>
      <c r="AI288" s="151">
        <v>1</v>
      </c>
      <c r="AJ288" s="152">
        <v>1610</v>
      </c>
      <c r="AK288" s="152">
        <v>1237</v>
      </c>
      <c r="AL288" s="149">
        <v>0.76800000000000002</v>
      </c>
      <c r="AM288" s="152">
        <v>681</v>
      </c>
      <c r="AN288" s="152">
        <v>427</v>
      </c>
      <c r="AO288" s="152">
        <v>1108</v>
      </c>
      <c r="AP288" s="153">
        <v>0.38500000000000001</v>
      </c>
      <c r="AQ288" s="153">
        <v>0.42599999999999999</v>
      </c>
      <c r="AR288" s="154">
        <v>0.19400000000000001</v>
      </c>
      <c r="AS288" s="154">
        <v>0.13400000000000001</v>
      </c>
      <c r="AT288" s="154">
        <v>9.7000000000000003E-2</v>
      </c>
      <c r="AU288" s="154">
        <v>0.371</v>
      </c>
      <c r="AW288" s="5"/>
      <c r="AX288" s="144">
        <f t="shared" si="214"/>
        <v>80.09563658099222</v>
      </c>
      <c r="AY288" s="149">
        <v>200</v>
      </c>
      <c r="AZ288" s="150" t="s">
        <v>441</v>
      </c>
      <c r="BA288" s="149">
        <v>20</v>
      </c>
      <c r="BB288" s="151">
        <v>1</v>
      </c>
      <c r="BC288" s="152">
        <v>1673</v>
      </c>
      <c r="BD288" s="152">
        <v>1340</v>
      </c>
      <c r="BE288" s="149">
        <v>0.80100000000000005</v>
      </c>
      <c r="BF288" s="152">
        <v>733</v>
      </c>
      <c r="BG288" s="152">
        <v>502</v>
      </c>
      <c r="BH288" s="152">
        <v>1235</v>
      </c>
      <c r="BI288" s="153">
        <v>0.40600000000000003</v>
      </c>
      <c r="BJ288" s="153">
        <v>0.44800000000000001</v>
      </c>
      <c r="BK288" s="154">
        <v>0.17899999999999999</v>
      </c>
      <c r="BL288" s="154">
        <v>0.104</v>
      </c>
      <c r="BM288" s="154">
        <v>7.8E-2</v>
      </c>
      <c r="BN288" s="154">
        <v>0.375</v>
      </c>
      <c r="DU288" s="4"/>
      <c r="DZ288" s="5"/>
      <c r="EA288" s="5"/>
      <c r="EB288" s="5"/>
      <c r="EC288" s="5"/>
      <c r="ED288" s="5"/>
      <c r="EE288" s="5"/>
    </row>
    <row r="289" spans="30:135" ht="13" x14ac:dyDescent="0.15">
      <c r="AD289" s="144">
        <f t="shared" si="212"/>
        <v>79.599999999999994</v>
      </c>
      <c r="AE289" s="144">
        <f t="shared" si="213"/>
        <v>76.695979899497488</v>
      </c>
      <c r="AF289" s="149">
        <v>201</v>
      </c>
      <c r="AG289" s="150" t="s">
        <v>253</v>
      </c>
      <c r="AH289" s="149">
        <v>20</v>
      </c>
      <c r="AI289" s="151">
        <v>1</v>
      </c>
      <c r="AJ289" s="152">
        <v>1592</v>
      </c>
      <c r="AK289" s="152">
        <v>1221</v>
      </c>
      <c r="AL289" s="149">
        <v>0.76700000000000002</v>
      </c>
      <c r="AM289" s="152">
        <v>733</v>
      </c>
      <c r="AN289" s="152">
        <v>462</v>
      </c>
      <c r="AO289" s="152">
        <v>1195</v>
      </c>
      <c r="AP289" s="153">
        <v>0.38700000000000001</v>
      </c>
      <c r="AQ289" s="153">
        <v>0.44400000000000001</v>
      </c>
      <c r="AR289" s="154">
        <v>0.17499999999999999</v>
      </c>
      <c r="AS289" s="154">
        <v>9.4E-2</v>
      </c>
      <c r="AT289" s="154">
        <v>7.1999999999999995E-2</v>
      </c>
      <c r="AU289" s="154">
        <v>0.35099999999999998</v>
      </c>
      <c r="AW289" s="5"/>
      <c r="AX289" s="144">
        <f t="shared" si="214"/>
        <v>80.090270812437311</v>
      </c>
      <c r="AY289" s="149">
        <v>201</v>
      </c>
      <c r="AZ289" s="150" t="s">
        <v>439</v>
      </c>
      <c r="BA289" s="149">
        <v>23</v>
      </c>
      <c r="BB289" s="151">
        <v>1</v>
      </c>
      <c r="BC289" s="152">
        <v>1994</v>
      </c>
      <c r="BD289" s="152">
        <v>1597</v>
      </c>
      <c r="BE289" s="149">
        <v>0.80100000000000005</v>
      </c>
      <c r="BF289" s="152">
        <v>869</v>
      </c>
      <c r="BG289" s="152">
        <v>573</v>
      </c>
      <c r="BH289" s="152">
        <v>1442</v>
      </c>
      <c r="BI289" s="153">
        <v>0.39700000000000002</v>
      </c>
      <c r="BJ289" s="153">
        <v>0.44800000000000001</v>
      </c>
      <c r="BK289" s="154">
        <v>0.17599999999999999</v>
      </c>
      <c r="BL289" s="154">
        <v>0.11799999999999999</v>
      </c>
      <c r="BM289" s="154">
        <v>8.5000000000000006E-2</v>
      </c>
      <c r="BN289" s="155">
        <v>0.38</v>
      </c>
      <c r="DU289" s="4"/>
      <c r="DZ289" s="5"/>
      <c r="EA289" s="5"/>
      <c r="EB289" s="5"/>
      <c r="EC289" s="5"/>
      <c r="ED289" s="5"/>
      <c r="EE289" s="5"/>
    </row>
    <row r="290" spans="30:135" ht="13" x14ac:dyDescent="0.15">
      <c r="AD290" s="144">
        <f t="shared" si="212"/>
        <v>87.764705882352956</v>
      </c>
      <c r="AE290" s="144">
        <f t="shared" si="213"/>
        <v>76.675603217158169</v>
      </c>
      <c r="AF290" s="149">
        <v>202</v>
      </c>
      <c r="AG290" s="150" t="s">
        <v>526</v>
      </c>
      <c r="AH290" s="149">
        <v>17</v>
      </c>
      <c r="AI290" s="151">
        <v>1</v>
      </c>
      <c r="AJ290" s="152">
        <v>1492</v>
      </c>
      <c r="AK290" s="152">
        <v>1144</v>
      </c>
      <c r="AL290" s="149">
        <v>0.76700000000000002</v>
      </c>
      <c r="AM290" s="152">
        <v>615</v>
      </c>
      <c r="AN290" s="152">
        <v>444</v>
      </c>
      <c r="AO290" s="152">
        <v>1059</v>
      </c>
      <c r="AP290" s="153">
        <v>0.41899999999999998</v>
      </c>
      <c r="AQ290" s="151">
        <v>0.45</v>
      </c>
      <c r="AR290" s="154">
        <v>0.20599999999999999</v>
      </c>
      <c r="AS290" s="154">
        <v>0.107</v>
      </c>
      <c r="AT290" s="154">
        <v>8.7999999999999995E-2</v>
      </c>
      <c r="AU290" s="154">
        <v>0.373</v>
      </c>
      <c r="AW290" s="5"/>
      <c r="AX290" s="144">
        <f t="shared" si="214"/>
        <v>80.075365049458313</v>
      </c>
      <c r="AY290" s="149">
        <v>202</v>
      </c>
      <c r="AZ290" s="150" t="s">
        <v>295</v>
      </c>
      <c r="BA290" s="149">
        <v>25</v>
      </c>
      <c r="BB290" s="151">
        <v>1</v>
      </c>
      <c r="BC290" s="152">
        <v>2123</v>
      </c>
      <c r="BD290" s="152">
        <v>1700</v>
      </c>
      <c r="BE290" s="149">
        <v>0.80100000000000005</v>
      </c>
      <c r="BF290" s="152">
        <v>963</v>
      </c>
      <c r="BG290" s="152">
        <v>617</v>
      </c>
      <c r="BH290" s="152">
        <v>1580</v>
      </c>
      <c r="BI290" s="153">
        <v>0.39100000000000001</v>
      </c>
      <c r="BJ290" s="153">
        <v>0.44800000000000001</v>
      </c>
      <c r="BK290" s="155">
        <v>0.17</v>
      </c>
      <c r="BL290" s="154">
        <v>0.10100000000000001</v>
      </c>
      <c r="BM290" s="154">
        <v>7.9000000000000001E-2</v>
      </c>
      <c r="BN290" s="155">
        <v>0.37</v>
      </c>
      <c r="DU290" s="4"/>
      <c r="DZ290" s="5"/>
      <c r="EA290" s="5"/>
      <c r="EB290" s="5"/>
      <c r="EC290" s="5"/>
      <c r="ED290" s="5"/>
      <c r="EE290" s="5"/>
    </row>
    <row r="291" spans="30:135" ht="13" x14ac:dyDescent="0.15">
      <c r="AD291" s="144">
        <f t="shared" si="212"/>
        <v>83.714285714285722</v>
      </c>
      <c r="AE291" s="144">
        <f t="shared" si="213"/>
        <v>76.706484641638227</v>
      </c>
      <c r="AF291" s="149">
        <v>203</v>
      </c>
      <c r="AG291" s="150" t="s">
        <v>527</v>
      </c>
      <c r="AH291" s="149">
        <v>14</v>
      </c>
      <c r="AI291" s="151">
        <v>1</v>
      </c>
      <c r="AJ291" s="152">
        <v>1172</v>
      </c>
      <c r="AK291" s="152">
        <v>899</v>
      </c>
      <c r="AL291" s="149">
        <v>0.76700000000000002</v>
      </c>
      <c r="AM291" s="152">
        <v>515</v>
      </c>
      <c r="AN291" s="152">
        <v>328</v>
      </c>
      <c r="AO291" s="152">
        <v>843</v>
      </c>
      <c r="AP291" s="153">
        <v>0.38900000000000001</v>
      </c>
      <c r="AQ291" s="153">
        <v>0.441</v>
      </c>
      <c r="AR291" s="154">
        <v>0.193</v>
      </c>
      <c r="AS291" s="154">
        <v>0.107</v>
      </c>
      <c r="AT291" s="154">
        <v>7.3999999999999996E-2</v>
      </c>
      <c r="AU291" s="154">
        <v>0.35799999999999998</v>
      </c>
      <c r="AW291" s="5"/>
      <c r="AX291" s="144">
        <f t="shared" si="214"/>
        <v>80.120481927710841</v>
      </c>
      <c r="AY291" s="149">
        <v>203</v>
      </c>
      <c r="AZ291" s="150" t="s">
        <v>528</v>
      </c>
      <c r="BA291" s="149">
        <v>22</v>
      </c>
      <c r="BB291" s="151">
        <v>1</v>
      </c>
      <c r="BC291" s="152">
        <v>1826</v>
      </c>
      <c r="BD291" s="152">
        <v>1463</v>
      </c>
      <c r="BE291" s="149">
        <v>0.80100000000000005</v>
      </c>
      <c r="BF291" s="152">
        <v>799</v>
      </c>
      <c r="BG291" s="152">
        <v>524</v>
      </c>
      <c r="BH291" s="152">
        <v>1323</v>
      </c>
      <c r="BI291" s="153">
        <v>0.39600000000000002</v>
      </c>
      <c r="BJ291" s="153">
        <v>0.443</v>
      </c>
      <c r="BK291" s="154">
        <v>0.16700000000000001</v>
      </c>
      <c r="BL291" s="154">
        <v>0.125</v>
      </c>
      <c r="BM291" s="154">
        <v>0.10299999999999999</v>
      </c>
      <c r="BN291" s="154">
        <v>0.38600000000000001</v>
      </c>
      <c r="DU291" s="4"/>
      <c r="DZ291" s="5"/>
      <c r="EA291" s="5"/>
      <c r="EB291" s="5"/>
      <c r="EC291" s="5"/>
      <c r="ED291" s="5"/>
      <c r="EE291" s="5"/>
    </row>
    <row r="292" spans="30:135" ht="13" x14ac:dyDescent="0.15">
      <c r="AD292" s="144">
        <f t="shared" si="212"/>
        <v>75.263157894736835</v>
      </c>
      <c r="AE292" s="144">
        <f t="shared" si="213"/>
        <v>76.64335664335664</v>
      </c>
      <c r="AF292" s="149">
        <v>204</v>
      </c>
      <c r="AG292" s="150" t="s">
        <v>521</v>
      </c>
      <c r="AH292" s="149">
        <v>19</v>
      </c>
      <c r="AI292" s="151">
        <v>1</v>
      </c>
      <c r="AJ292" s="152">
        <v>1430</v>
      </c>
      <c r="AK292" s="152">
        <v>1096</v>
      </c>
      <c r="AL292" s="149">
        <v>0.76600000000000001</v>
      </c>
      <c r="AM292" s="152">
        <v>609</v>
      </c>
      <c r="AN292" s="152">
        <v>433</v>
      </c>
      <c r="AO292" s="152">
        <v>1042</v>
      </c>
      <c r="AP292" s="153">
        <v>0.41599999999999998</v>
      </c>
      <c r="AQ292" s="153">
        <v>0.45700000000000002</v>
      </c>
      <c r="AR292" s="154">
        <v>0.20499999999999999</v>
      </c>
      <c r="AS292" s="154">
        <v>7.6999999999999999E-2</v>
      </c>
      <c r="AT292" s="154">
        <v>6.2E-2</v>
      </c>
      <c r="AU292" s="154">
        <v>0.36499999999999999</v>
      </c>
      <c r="AW292" s="5"/>
      <c r="AX292" s="144">
        <f t="shared" si="214"/>
        <v>80.190930787589494</v>
      </c>
      <c r="AY292" s="149">
        <v>204</v>
      </c>
      <c r="AZ292" s="150" t="s">
        <v>339</v>
      </c>
      <c r="BA292" s="149">
        <v>16</v>
      </c>
      <c r="BB292" s="151">
        <v>1</v>
      </c>
      <c r="BC292" s="152">
        <v>1257</v>
      </c>
      <c r="BD292" s="152">
        <v>1008</v>
      </c>
      <c r="BE292" s="149">
        <v>0.80200000000000005</v>
      </c>
      <c r="BF292" s="152">
        <v>574</v>
      </c>
      <c r="BG292" s="152">
        <v>379</v>
      </c>
      <c r="BH292" s="152">
        <v>953</v>
      </c>
      <c r="BI292" s="153">
        <v>0.39800000000000002</v>
      </c>
      <c r="BJ292" s="153">
        <v>0.45100000000000001</v>
      </c>
      <c r="BK292" s="154">
        <v>0.156</v>
      </c>
      <c r="BL292" s="154">
        <v>0.106</v>
      </c>
      <c r="BM292" s="154">
        <v>8.4000000000000005E-2</v>
      </c>
      <c r="BN292" s="154">
        <v>0.374</v>
      </c>
      <c r="DU292" s="4"/>
      <c r="DZ292" s="5"/>
      <c r="EA292" s="5"/>
      <c r="EB292" s="5"/>
      <c r="EC292" s="5"/>
      <c r="ED292" s="5"/>
      <c r="EE292" s="5"/>
    </row>
    <row r="293" spans="30:135" ht="13" x14ac:dyDescent="0.15">
      <c r="AD293" s="144">
        <f t="shared" si="212"/>
        <v>83.800000000000011</v>
      </c>
      <c r="AE293" s="144">
        <f t="shared" si="213"/>
        <v>76.551312649164686</v>
      </c>
      <c r="AF293" s="149">
        <v>205</v>
      </c>
      <c r="AG293" s="150" t="s">
        <v>278</v>
      </c>
      <c r="AH293" s="149">
        <v>20</v>
      </c>
      <c r="AI293" s="151">
        <v>1</v>
      </c>
      <c r="AJ293" s="152">
        <v>1676</v>
      </c>
      <c r="AK293" s="152">
        <v>1283</v>
      </c>
      <c r="AL293" s="149">
        <v>0.76600000000000001</v>
      </c>
      <c r="AM293" s="152">
        <v>775</v>
      </c>
      <c r="AN293" s="152">
        <v>468</v>
      </c>
      <c r="AO293" s="152">
        <v>1243</v>
      </c>
      <c r="AP293" s="153">
        <v>0.377</v>
      </c>
      <c r="AQ293" s="153">
        <v>0.41699999999999998</v>
      </c>
      <c r="AR293" s="154">
        <v>0.16400000000000001</v>
      </c>
      <c r="AS293" s="154">
        <v>0.112</v>
      </c>
      <c r="AT293" s="154">
        <v>8.4000000000000005E-2</v>
      </c>
      <c r="AU293" s="154">
        <v>0.36199999999999999</v>
      </c>
      <c r="AW293" s="5"/>
      <c r="AX293" s="144">
        <f t="shared" si="214"/>
        <v>80.187207488299521</v>
      </c>
      <c r="AY293" s="149">
        <v>205</v>
      </c>
      <c r="AZ293" s="150" t="s">
        <v>529</v>
      </c>
      <c r="BA293" s="149">
        <v>8</v>
      </c>
      <c r="BB293" s="151">
        <v>1</v>
      </c>
      <c r="BC293" s="152">
        <v>641</v>
      </c>
      <c r="BD293" s="152">
        <v>514</v>
      </c>
      <c r="BE293" s="149">
        <v>0.80200000000000005</v>
      </c>
      <c r="BF293" s="152">
        <v>254</v>
      </c>
      <c r="BG293" s="152">
        <v>195</v>
      </c>
      <c r="BH293" s="152">
        <v>449</v>
      </c>
      <c r="BI293" s="153">
        <v>0.434</v>
      </c>
      <c r="BJ293" s="153">
        <v>0.47599999999999998</v>
      </c>
      <c r="BK293" s="154">
        <v>0.20300000000000001</v>
      </c>
      <c r="BL293" s="154">
        <v>0.106</v>
      </c>
      <c r="BM293" s="154">
        <v>7.4999999999999997E-2</v>
      </c>
      <c r="BN293" s="154">
        <v>0.38700000000000001</v>
      </c>
      <c r="DU293" s="4"/>
      <c r="DZ293" s="5"/>
      <c r="EA293" s="5"/>
      <c r="EB293" s="5"/>
      <c r="EC293" s="5"/>
      <c r="ED293" s="5"/>
      <c r="EE293" s="5"/>
    </row>
    <row r="294" spans="30:135" ht="13" x14ac:dyDescent="0.15">
      <c r="AD294" s="144">
        <f t="shared" si="212"/>
        <v>81.125</v>
      </c>
      <c r="AE294" s="144">
        <f t="shared" si="213"/>
        <v>76.579352850539294</v>
      </c>
      <c r="AF294" s="149">
        <v>206</v>
      </c>
      <c r="AG294" s="150" t="s">
        <v>530</v>
      </c>
      <c r="AH294" s="149">
        <v>24</v>
      </c>
      <c r="AI294" s="151">
        <v>1</v>
      </c>
      <c r="AJ294" s="152">
        <v>1947</v>
      </c>
      <c r="AK294" s="152">
        <v>1491</v>
      </c>
      <c r="AL294" s="149">
        <v>0.76600000000000001</v>
      </c>
      <c r="AM294" s="152">
        <v>815</v>
      </c>
      <c r="AN294" s="152">
        <v>566</v>
      </c>
      <c r="AO294" s="152">
        <v>1381</v>
      </c>
      <c r="AP294" s="151">
        <v>0.41</v>
      </c>
      <c r="AQ294" s="153">
        <v>0.47099999999999997</v>
      </c>
      <c r="AR294" s="154">
        <v>0.22700000000000001</v>
      </c>
      <c r="AS294" s="154">
        <v>7.8E-2</v>
      </c>
      <c r="AT294" s="155">
        <v>0.06</v>
      </c>
      <c r="AU294" s="154">
        <v>0.34499999999999997</v>
      </c>
      <c r="AW294" s="5"/>
      <c r="AX294" s="144">
        <f t="shared" si="214"/>
        <v>80.345821325648416</v>
      </c>
      <c r="AY294" s="149">
        <v>206</v>
      </c>
      <c r="AZ294" s="150" t="s">
        <v>473</v>
      </c>
      <c r="BA294" s="149">
        <v>21</v>
      </c>
      <c r="BB294" s="151">
        <v>1</v>
      </c>
      <c r="BC294" s="152">
        <v>1735</v>
      </c>
      <c r="BD294" s="152">
        <v>1394</v>
      </c>
      <c r="BE294" s="149">
        <v>0.80300000000000005</v>
      </c>
      <c r="BF294" s="152">
        <v>767</v>
      </c>
      <c r="BG294" s="152">
        <v>528</v>
      </c>
      <c r="BH294" s="152">
        <v>1295</v>
      </c>
      <c r="BI294" s="153">
        <v>0.40799999999999997</v>
      </c>
      <c r="BJ294" s="153">
        <v>0.46400000000000002</v>
      </c>
      <c r="BK294" s="154">
        <v>0.183</v>
      </c>
      <c r="BL294" s="154">
        <v>8.8999999999999996E-2</v>
      </c>
      <c r="BM294" s="154">
        <v>6.9000000000000006E-2</v>
      </c>
      <c r="BN294" s="154">
        <v>0.36899999999999999</v>
      </c>
      <c r="DU294" s="4"/>
      <c r="DZ294" s="5"/>
      <c r="EA294" s="5"/>
      <c r="EB294" s="5"/>
      <c r="EC294" s="5"/>
      <c r="ED294" s="5"/>
      <c r="EE294" s="5"/>
    </row>
    <row r="295" spans="30:135" ht="13" x14ac:dyDescent="0.15">
      <c r="AD295" s="144">
        <f t="shared" si="212"/>
        <v>76.384615384615387</v>
      </c>
      <c r="AE295" s="144">
        <f t="shared" si="213"/>
        <v>76.636455186304133</v>
      </c>
      <c r="AF295" s="149">
        <v>207</v>
      </c>
      <c r="AG295" s="150" t="s">
        <v>432</v>
      </c>
      <c r="AH295" s="149">
        <v>13</v>
      </c>
      <c r="AI295" s="151">
        <v>1</v>
      </c>
      <c r="AJ295" s="152">
        <v>993</v>
      </c>
      <c r="AK295" s="152">
        <v>761</v>
      </c>
      <c r="AL295" s="149">
        <v>0.76600000000000001</v>
      </c>
      <c r="AM295" s="152">
        <v>446</v>
      </c>
      <c r="AN295" s="152">
        <v>269</v>
      </c>
      <c r="AO295" s="152">
        <v>715</v>
      </c>
      <c r="AP295" s="153">
        <v>0.376</v>
      </c>
      <c r="AQ295" s="153">
        <v>0.437</v>
      </c>
      <c r="AR295" s="154">
        <v>0.186</v>
      </c>
      <c r="AS295" s="154">
        <v>0.106</v>
      </c>
      <c r="AT295" s="154">
        <v>8.1000000000000003E-2</v>
      </c>
      <c r="AU295" s="154">
        <v>0.35299999999999998</v>
      </c>
      <c r="AW295" s="5"/>
      <c r="AX295" s="144">
        <f t="shared" si="214"/>
        <v>80.327868852459019</v>
      </c>
      <c r="AY295" s="149">
        <v>207</v>
      </c>
      <c r="AZ295" s="150" t="s">
        <v>531</v>
      </c>
      <c r="BA295" s="149">
        <v>3</v>
      </c>
      <c r="BB295" s="151">
        <v>1</v>
      </c>
      <c r="BC295" s="152">
        <v>244</v>
      </c>
      <c r="BD295" s="152">
        <v>196</v>
      </c>
      <c r="BE295" s="149">
        <v>0.80300000000000005</v>
      </c>
      <c r="BF295" s="152">
        <v>109</v>
      </c>
      <c r="BG295" s="152">
        <v>70</v>
      </c>
      <c r="BH295" s="152">
        <v>179</v>
      </c>
      <c r="BI295" s="153">
        <v>0.39100000000000001</v>
      </c>
      <c r="BJ295" s="153">
        <v>0.441</v>
      </c>
      <c r="BK295" s="154">
        <v>0.16800000000000001</v>
      </c>
      <c r="BL295" s="154">
        <v>0.123</v>
      </c>
      <c r="BM295" s="154">
        <v>0.10199999999999999</v>
      </c>
      <c r="BN295" s="154">
        <v>0.36899999999999999</v>
      </c>
      <c r="DU295" s="4"/>
      <c r="DZ295" s="5"/>
      <c r="EA295" s="5"/>
      <c r="EB295" s="5"/>
      <c r="EC295" s="5"/>
      <c r="ED295" s="5"/>
      <c r="EE295" s="5"/>
    </row>
    <row r="296" spans="30:135" ht="13" x14ac:dyDescent="0.15">
      <c r="AD296" s="144">
        <f t="shared" si="212"/>
        <v>78.5</v>
      </c>
      <c r="AE296" s="144">
        <f t="shared" si="213"/>
        <v>76.539278131634831</v>
      </c>
      <c r="AF296" s="149">
        <v>208</v>
      </c>
      <c r="AG296" s="150" t="s">
        <v>532</v>
      </c>
      <c r="AH296" s="149">
        <v>12</v>
      </c>
      <c r="AI296" s="151">
        <v>1</v>
      </c>
      <c r="AJ296" s="152">
        <v>942</v>
      </c>
      <c r="AK296" s="152">
        <v>721</v>
      </c>
      <c r="AL296" s="149">
        <v>0.76500000000000001</v>
      </c>
      <c r="AM296" s="152">
        <v>405</v>
      </c>
      <c r="AN296" s="152">
        <v>284</v>
      </c>
      <c r="AO296" s="152">
        <v>689</v>
      </c>
      <c r="AP296" s="153">
        <v>0.41199999999999998</v>
      </c>
      <c r="AQ296" s="153">
        <v>0.45900000000000002</v>
      </c>
      <c r="AR296" s="155">
        <v>0.21</v>
      </c>
      <c r="AS296" s="154">
        <v>7.3999999999999996E-2</v>
      </c>
      <c r="AT296" s="154">
        <v>6.3E-2</v>
      </c>
      <c r="AU296" s="154">
        <v>0.35499999999999998</v>
      </c>
      <c r="AW296" s="5"/>
      <c r="AX296" s="144">
        <f t="shared" si="214"/>
        <v>80.296735905044514</v>
      </c>
      <c r="AY296" s="149">
        <v>208</v>
      </c>
      <c r="AZ296" s="150" t="s">
        <v>364</v>
      </c>
      <c r="BA296" s="149">
        <v>19</v>
      </c>
      <c r="BB296" s="151">
        <v>1</v>
      </c>
      <c r="BC296" s="152">
        <v>1685</v>
      </c>
      <c r="BD296" s="152">
        <v>1353</v>
      </c>
      <c r="BE296" s="149">
        <v>0.80300000000000005</v>
      </c>
      <c r="BF296" s="152">
        <v>773</v>
      </c>
      <c r="BG296" s="152">
        <v>483</v>
      </c>
      <c r="BH296" s="152">
        <v>1256</v>
      </c>
      <c r="BI296" s="153">
        <v>0.38500000000000001</v>
      </c>
      <c r="BJ296" s="153">
        <v>0.42899999999999999</v>
      </c>
      <c r="BK296" s="154">
        <v>0.14899999999999999</v>
      </c>
      <c r="BL296" s="154">
        <v>0.13100000000000001</v>
      </c>
      <c r="BM296" s="154">
        <v>0.10299999999999999</v>
      </c>
      <c r="BN296" s="154">
        <v>0.38300000000000001</v>
      </c>
      <c r="DU296" s="4"/>
      <c r="DZ296" s="5"/>
      <c r="EA296" s="5"/>
      <c r="EB296" s="5"/>
      <c r="EC296" s="5"/>
      <c r="ED296" s="5"/>
      <c r="EE296" s="5"/>
    </row>
    <row r="297" spans="30:135" ht="13" x14ac:dyDescent="0.15">
      <c r="AD297" s="144">
        <f t="shared" si="212"/>
        <v>80.16</v>
      </c>
      <c r="AE297" s="144">
        <f t="shared" si="213"/>
        <v>76.447105788423158</v>
      </c>
      <c r="AF297" s="149">
        <v>209</v>
      </c>
      <c r="AG297" s="150" t="s">
        <v>413</v>
      </c>
      <c r="AH297" s="149">
        <v>25</v>
      </c>
      <c r="AI297" s="151">
        <v>1</v>
      </c>
      <c r="AJ297" s="152">
        <v>2004</v>
      </c>
      <c r="AK297" s="152">
        <v>1532</v>
      </c>
      <c r="AL297" s="149">
        <v>0.76400000000000001</v>
      </c>
      <c r="AM297" s="152">
        <v>908</v>
      </c>
      <c r="AN297" s="152">
        <v>499</v>
      </c>
      <c r="AO297" s="152">
        <v>1407</v>
      </c>
      <c r="AP297" s="153">
        <v>0.35499999999999998</v>
      </c>
      <c r="AQ297" s="153">
        <v>0.40500000000000003</v>
      </c>
      <c r="AR297" s="154">
        <v>0.17599999999999999</v>
      </c>
      <c r="AS297" s="154">
        <v>0.14499999999999999</v>
      </c>
      <c r="AT297" s="154">
        <v>0.108</v>
      </c>
      <c r="AU297" s="154">
        <v>0.36299999999999999</v>
      </c>
      <c r="AW297" s="5"/>
      <c r="AX297" s="144">
        <f t="shared" si="214"/>
        <v>80.394190871369304</v>
      </c>
      <c r="AY297" s="149">
        <v>209</v>
      </c>
      <c r="AZ297" s="150" t="s">
        <v>427</v>
      </c>
      <c r="BA297" s="149">
        <v>23</v>
      </c>
      <c r="BB297" s="151">
        <v>1</v>
      </c>
      <c r="BC297" s="152">
        <v>1928</v>
      </c>
      <c r="BD297" s="152">
        <v>1550</v>
      </c>
      <c r="BE297" s="149">
        <v>0.80400000000000005</v>
      </c>
      <c r="BF297" s="152">
        <v>904</v>
      </c>
      <c r="BG297" s="152">
        <v>589</v>
      </c>
      <c r="BH297" s="152">
        <v>1493</v>
      </c>
      <c r="BI297" s="153">
        <v>0.39500000000000002</v>
      </c>
      <c r="BJ297" s="153">
        <v>0.44900000000000001</v>
      </c>
      <c r="BK297" s="154">
        <v>0.157</v>
      </c>
      <c r="BL297" s="154">
        <v>8.4000000000000005E-2</v>
      </c>
      <c r="BM297" s="154">
        <v>6.6000000000000003E-2</v>
      </c>
      <c r="BN297" s="154">
        <v>0.36599999999999999</v>
      </c>
      <c r="DU297" s="4"/>
      <c r="DZ297" s="5"/>
      <c r="EA297" s="5"/>
      <c r="EB297" s="5"/>
      <c r="EC297" s="5"/>
      <c r="ED297" s="5"/>
      <c r="EE297" s="5"/>
    </row>
    <row r="298" spans="30:135" ht="13" x14ac:dyDescent="0.15">
      <c r="AD298" s="144">
        <f t="shared" si="212"/>
        <v>96.045454545454561</v>
      </c>
      <c r="AE298" s="144">
        <f t="shared" si="213"/>
        <v>76.289635589209652</v>
      </c>
      <c r="AF298" s="149">
        <v>210</v>
      </c>
      <c r="AG298" s="150" t="s">
        <v>452</v>
      </c>
      <c r="AH298" s="149">
        <v>22</v>
      </c>
      <c r="AI298" s="151">
        <v>1</v>
      </c>
      <c r="AJ298" s="152">
        <v>2113</v>
      </c>
      <c r="AK298" s="152">
        <v>1612</v>
      </c>
      <c r="AL298" s="149">
        <v>0.76300000000000001</v>
      </c>
      <c r="AM298" s="152">
        <v>878</v>
      </c>
      <c r="AN298" s="152">
        <v>578</v>
      </c>
      <c r="AO298" s="152">
        <v>1456</v>
      </c>
      <c r="AP298" s="153">
        <v>0.39700000000000002</v>
      </c>
      <c r="AQ298" s="153">
        <v>0.443</v>
      </c>
      <c r="AR298" s="154">
        <v>0.215</v>
      </c>
      <c r="AS298" s="154">
        <v>0.115</v>
      </c>
      <c r="AT298" s="154">
        <v>9.4E-2</v>
      </c>
      <c r="AU298" s="154">
        <v>0.36299999999999999</v>
      </c>
      <c r="AW298" s="5"/>
      <c r="AX298" s="144">
        <f t="shared" si="214"/>
        <v>80.350194552529189</v>
      </c>
      <c r="AY298" s="149">
        <v>210</v>
      </c>
      <c r="AZ298" s="150" t="s">
        <v>533</v>
      </c>
      <c r="BA298" s="149">
        <v>18</v>
      </c>
      <c r="BB298" s="151">
        <v>1</v>
      </c>
      <c r="BC298" s="152">
        <v>1542</v>
      </c>
      <c r="BD298" s="152">
        <v>1239</v>
      </c>
      <c r="BE298" s="149">
        <v>0.80400000000000005</v>
      </c>
      <c r="BF298" s="152">
        <v>701</v>
      </c>
      <c r="BG298" s="152">
        <v>463</v>
      </c>
      <c r="BH298" s="152">
        <v>1164</v>
      </c>
      <c r="BI298" s="153">
        <v>0.39800000000000002</v>
      </c>
      <c r="BJ298" s="153">
        <v>0.44800000000000001</v>
      </c>
      <c r="BK298" s="154">
        <v>0.16300000000000001</v>
      </c>
      <c r="BL298" s="154">
        <v>9.7000000000000003E-2</v>
      </c>
      <c r="BM298" s="154">
        <v>6.7000000000000004E-2</v>
      </c>
      <c r="BN298" s="154">
        <v>0.375</v>
      </c>
      <c r="DU298" s="4"/>
      <c r="DZ298" s="5"/>
      <c r="EA298" s="5"/>
      <c r="EB298" s="5"/>
      <c r="EC298" s="5"/>
      <c r="ED298" s="5"/>
      <c r="EE298" s="5"/>
    </row>
    <row r="299" spans="30:135" ht="13" x14ac:dyDescent="0.15">
      <c r="AD299" s="144">
        <f t="shared" si="212"/>
        <v>76.454545454545453</v>
      </c>
      <c r="AE299" s="144">
        <f t="shared" si="213"/>
        <v>76.337693222354346</v>
      </c>
      <c r="AF299" s="149">
        <v>211</v>
      </c>
      <c r="AG299" s="150" t="s">
        <v>487</v>
      </c>
      <c r="AH299" s="149">
        <v>22</v>
      </c>
      <c r="AI299" s="151">
        <v>1</v>
      </c>
      <c r="AJ299" s="152">
        <v>1682</v>
      </c>
      <c r="AK299" s="152">
        <v>1284</v>
      </c>
      <c r="AL299" s="149">
        <v>0.76300000000000001</v>
      </c>
      <c r="AM299" s="152">
        <v>737</v>
      </c>
      <c r="AN299" s="152">
        <v>473</v>
      </c>
      <c r="AO299" s="152">
        <v>1210</v>
      </c>
      <c r="AP299" s="153">
        <v>0.39100000000000001</v>
      </c>
      <c r="AQ299" s="153">
        <v>0.437</v>
      </c>
      <c r="AR299" s="154">
        <v>0.19400000000000001</v>
      </c>
      <c r="AS299" s="155">
        <v>0.1</v>
      </c>
      <c r="AT299" s="154">
        <v>7.8E-2</v>
      </c>
      <c r="AU299" s="154">
        <v>0.36099999999999999</v>
      </c>
      <c r="AW299" s="5"/>
      <c r="AX299" s="144">
        <f t="shared" si="214"/>
        <v>80.441810344827587</v>
      </c>
      <c r="AY299" s="149">
        <v>211</v>
      </c>
      <c r="AZ299" s="150" t="s">
        <v>464</v>
      </c>
      <c r="BA299" s="149">
        <v>22</v>
      </c>
      <c r="BB299" s="151">
        <v>1</v>
      </c>
      <c r="BC299" s="152">
        <v>1856</v>
      </c>
      <c r="BD299" s="152">
        <v>1493</v>
      </c>
      <c r="BE299" s="149">
        <v>0.80400000000000005</v>
      </c>
      <c r="BF299" s="152">
        <v>869</v>
      </c>
      <c r="BG299" s="152">
        <v>538</v>
      </c>
      <c r="BH299" s="152">
        <v>1407</v>
      </c>
      <c r="BI299" s="153">
        <v>0.38200000000000001</v>
      </c>
      <c r="BJ299" s="153">
        <v>0.432</v>
      </c>
      <c r="BK299" s="155">
        <v>0.15</v>
      </c>
      <c r="BL299" s="154">
        <v>0.108</v>
      </c>
      <c r="BM299" s="154">
        <v>8.8999999999999996E-2</v>
      </c>
      <c r="BN299" s="154">
        <v>0.376</v>
      </c>
      <c r="DU299" s="4"/>
      <c r="DZ299" s="5"/>
      <c r="EA299" s="5"/>
      <c r="EB299" s="5"/>
      <c r="EC299" s="5"/>
      <c r="ED299" s="5"/>
      <c r="EE299" s="5"/>
    </row>
    <row r="300" spans="30:135" ht="13" x14ac:dyDescent="0.15">
      <c r="AD300" s="144">
        <f t="shared" si="212"/>
        <v>76.739130434782609</v>
      </c>
      <c r="AE300" s="144">
        <f t="shared" si="213"/>
        <v>76.260623229461757</v>
      </c>
      <c r="AF300" s="149">
        <v>212</v>
      </c>
      <c r="AG300" s="150" t="s">
        <v>534</v>
      </c>
      <c r="AH300" s="149">
        <v>23</v>
      </c>
      <c r="AI300" s="151">
        <v>1</v>
      </c>
      <c r="AJ300" s="152">
        <v>1765</v>
      </c>
      <c r="AK300" s="152">
        <v>1346</v>
      </c>
      <c r="AL300" s="149">
        <v>0.76300000000000001</v>
      </c>
      <c r="AM300" s="152">
        <v>808</v>
      </c>
      <c r="AN300" s="152">
        <v>508</v>
      </c>
      <c r="AO300" s="152">
        <v>1316</v>
      </c>
      <c r="AP300" s="153">
        <v>0.38600000000000001</v>
      </c>
      <c r="AQ300" s="153">
        <v>0.438</v>
      </c>
      <c r="AR300" s="154">
        <v>0.17599999999999999</v>
      </c>
      <c r="AS300" s="154">
        <v>9.6000000000000002E-2</v>
      </c>
      <c r="AT300" s="154">
        <v>8.2000000000000003E-2</v>
      </c>
      <c r="AU300" s="154">
        <v>0.35199999999999998</v>
      </c>
      <c r="AW300" s="5"/>
      <c r="AX300" s="144">
        <f t="shared" si="214"/>
        <v>80.438268305718864</v>
      </c>
      <c r="AY300" s="149">
        <v>212</v>
      </c>
      <c r="AZ300" s="150" t="s">
        <v>416</v>
      </c>
      <c r="BA300" s="149">
        <v>22</v>
      </c>
      <c r="BB300" s="151">
        <v>1</v>
      </c>
      <c r="BC300" s="152">
        <v>1871</v>
      </c>
      <c r="BD300" s="152">
        <v>1505</v>
      </c>
      <c r="BE300" s="149">
        <v>0.80400000000000005</v>
      </c>
      <c r="BF300" s="152">
        <v>821</v>
      </c>
      <c r="BG300" s="152">
        <v>525</v>
      </c>
      <c r="BH300" s="152">
        <v>1346</v>
      </c>
      <c r="BI300" s="151">
        <v>0.39</v>
      </c>
      <c r="BJ300" s="153">
        <v>0.45400000000000001</v>
      </c>
      <c r="BK300" s="154">
        <v>0.17899999999999999</v>
      </c>
      <c r="BL300" s="154">
        <v>0.113</v>
      </c>
      <c r="BM300" s="155">
        <v>0.09</v>
      </c>
      <c r="BN300" s="154">
        <v>0.36799999999999999</v>
      </c>
      <c r="DU300" s="4"/>
      <c r="DZ300" s="5"/>
      <c r="EA300" s="5"/>
      <c r="EB300" s="5"/>
      <c r="EC300" s="5"/>
      <c r="ED300" s="5"/>
      <c r="EE300" s="5"/>
    </row>
    <row r="301" spans="30:135" ht="13" x14ac:dyDescent="0.15">
      <c r="AD301" s="144">
        <f t="shared" si="212"/>
        <v>81.400000000000006</v>
      </c>
      <c r="AE301" s="144">
        <f t="shared" si="213"/>
        <v>76.167076167076161</v>
      </c>
      <c r="AF301" s="149">
        <v>213</v>
      </c>
      <c r="AG301" s="150" t="s">
        <v>535</v>
      </c>
      <c r="AH301" s="149">
        <v>15</v>
      </c>
      <c r="AI301" s="151">
        <v>1</v>
      </c>
      <c r="AJ301" s="152">
        <v>1221</v>
      </c>
      <c r="AK301" s="152">
        <v>930</v>
      </c>
      <c r="AL301" s="149">
        <v>0.76200000000000001</v>
      </c>
      <c r="AM301" s="152">
        <v>552</v>
      </c>
      <c r="AN301" s="152">
        <v>323</v>
      </c>
      <c r="AO301" s="152">
        <v>875</v>
      </c>
      <c r="AP301" s="153">
        <v>0.36899999999999999</v>
      </c>
      <c r="AQ301" s="153">
        <v>0.42399999999999999</v>
      </c>
      <c r="AR301" s="155">
        <v>0.18</v>
      </c>
      <c r="AS301" s="154">
        <v>0.123</v>
      </c>
      <c r="AT301" s="155">
        <v>0.09</v>
      </c>
      <c r="AU301" s="155">
        <v>0.36</v>
      </c>
      <c r="AW301" s="5"/>
      <c r="AX301" s="144">
        <f t="shared" si="214"/>
        <v>80.502793296089379</v>
      </c>
      <c r="AY301" s="149">
        <v>213</v>
      </c>
      <c r="AZ301" s="150" t="s">
        <v>536</v>
      </c>
      <c r="BA301" s="149">
        <v>23</v>
      </c>
      <c r="BB301" s="151">
        <v>1</v>
      </c>
      <c r="BC301" s="152">
        <v>1790</v>
      </c>
      <c r="BD301" s="152">
        <v>1441</v>
      </c>
      <c r="BE301" s="149">
        <v>0.80500000000000005</v>
      </c>
      <c r="BF301" s="152">
        <v>784</v>
      </c>
      <c r="BG301" s="152">
        <v>535</v>
      </c>
      <c r="BH301" s="152">
        <v>1319</v>
      </c>
      <c r="BI301" s="153">
        <v>0.40600000000000003</v>
      </c>
      <c r="BJ301" s="153">
        <v>0.46200000000000002</v>
      </c>
      <c r="BK301" s="154">
        <v>0.17499999999999999</v>
      </c>
      <c r="BL301" s="154">
        <v>0.106</v>
      </c>
      <c r="BM301" s="154">
        <v>8.7999999999999995E-2</v>
      </c>
      <c r="BN301" s="154">
        <v>0.372</v>
      </c>
      <c r="DU301" s="4"/>
      <c r="DZ301" s="5"/>
      <c r="EA301" s="5"/>
      <c r="EB301" s="5"/>
      <c r="EC301" s="5"/>
      <c r="ED301" s="5"/>
      <c r="EE301" s="5"/>
    </row>
    <row r="302" spans="30:135" ht="13" x14ac:dyDescent="0.15">
      <c r="AD302" s="144">
        <f t="shared" si="212"/>
        <v>84.333333333333343</v>
      </c>
      <c r="AE302" s="144">
        <f t="shared" si="213"/>
        <v>76.171654432523994</v>
      </c>
      <c r="AF302" s="149">
        <v>214</v>
      </c>
      <c r="AG302" s="150" t="s">
        <v>495</v>
      </c>
      <c r="AH302" s="149">
        <v>21</v>
      </c>
      <c r="AI302" s="151">
        <v>1</v>
      </c>
      <c r="AJ302" s="152">
        <v>1771</v>
      </c>
      <c r="AK302" s="152">
        <v>1349</v>
      </c>
      <c r="AL302" s="149">
        <v>0.76200000000000001</v>
      </c>
      <c r="AM302" s="152">
        <v>816</v>
      </c>
      <c r="AN302" s="152">
        <v>507</v>
      </c>
      <c r="AO302" s="152">
        <v>1323</v>
      </c>
      <c r="AP302" s="153">
        <v>0.38300000000000001</v>
      </c>
      <c r="AQ302" s="153">
        <v>0.41599999999999998</v>
      </c>
      <c r="AR302" s="154">
        <v>0.17199999999999999</v>
      </c>
      <c r="AS302" s="154">
        <v>9.7000000000000003E-2</v>
      </c>
      <c r="AT302" s="154">
        <v>7.6999999999999999E-2</v>
      </c>
      <c r="AU302" s="154">
        <v>0.36499999999999999</v>
      </c>
      <c r="AW302" s="5"/>
      <c r="AX302" s="144">
        <f t="shared" si="214"/>
        <v>80.490349504434008</v>
      </c>
      <c r="AY302" s="149">
        <v>214</v>
      </c>
      <c r="AZ302" s="150" t="s">
        <v>537</v>
      </c>
      <c r="BA302" s="149">
        <v>23</v>
      </c>
      <c r="BB302" s="151">
        <v>1</v>
      </c>
      <c r="BC302" s="152">
        <v>1917</v>
      </c>
      <c r="BD302" s="152">
        <v>1543</v>
      </c>
      <c r="BE302" s="149">
        <v>0.80500000000000005</v>
      </c>
      <c r="BF302" s="152">
        <v>846</v>
      </c>
      <c r="BG302" s="152">
        <v>561</v>
      </c>
      <c r="BH302" s="152">
        <v>1407</v>
      </c>
      <c r="BI302" s="153">
        <v>0.39900000000000002</v>
      </c>
      <c r="BJ302" s="153">
        <v>0.45500000000000002</v>
      </c>
      <c r="BK302" s="155">
        <v>0.18</v>
      </c>
      <c r="BL302" s="154">
        <v>0.10100000000000001</v>
      </c>
      <c r="BM302" s="154">
        <v>8.3000000000000004E-2</v>
      </c>
      <c r="BN302" s="155">
        <v>0.37</v>
      </c>
      <c r="DU302" s="4"/>
      <c r="DZ302" s="5"/>
      <c r="EA302" s="5"/>
      <c r="EB302" s="5"/>
      <c r="EC302" s="5"/>
      <c r="ED302" s="5"/>
      <c r="EE302" s="5"/>
    </row>
    <row r="303" spans="30:135" ht="13" x14ac:dyDescent="0.15">
      <c r="AD303" s="144">
        <f t="shared" si="212"/>
        <v>81.045454545454561</v>
      </c>
      <c r="AE303" s="144">
        <f t="shared" si="213"/>
        <v>76.051598429613009</v>
      </c>
      <c r="AF303" s="149">
        <v>215</v>
      </c>
      <c r="AG303" s="150" t="s">
        <v>528</v>
      </c>
      <c r="AH303" s="149">
        <v>22</v>
      </c>
      <c r="AI303" s="151">
        <v>1</v>
      </c>
      <c r="AJ303" s="152">
        <v>1783</v>
      </c>
      <c r="AK303" s="152">
        <v>1356</v>
      </c>
      <c r="AL303" s="149">
        <v>0.76100000000000001</v>
      </c>
      <c r="AM303" s="152">
        <v>736</v>
      </c>
      <c r="AN303" s="152">
        <v>502</v>
      </c>
      <c r="AO303" s="152">
        <v>1238</v>
      </c>
      <c r="AP303" s="153">
        <v>0.40500000000000003</v>
      </c>
      <c r="AQ303" s="151">
        <v>0.44</v>
      </c>
      <c r="AR303" s="154">
        <v>0.21299999999999999</v>
      </c>
      <c r="AS303" s="154">
        <v>0.114</v>
      </c>
      <c r="AT303" s="154">
        <v>9.8000000000000004E-2</v>
      </c>
      <c r="AU303" s="154">
        <v>0.36499999999999999</v>
      </c>
      <c r="AW303" s="5"/>
      <c r="AX303" s="144">
        <f t="shared" si="214"/>
        <v>80.454928390901443</v>
      </c>
      <c r="AY303" s="149">
        <v>215</v>
      </c>
      <c r="AZ303" s="150" t="s">
        <v>514</v>
      </c>
      <c r="BA303" s="149">
        <v>15</v>
      </c>
      <c r="BB303" s="151">
        <v>1</v>
      </c>
      <c r="BC303" s="152">
        <v>1187</v>
      </c>
      <c r="BD303" s="152">
        <v>955</v>
      </c>
      <c r="BE303" s="149">
        <v>0.80500000000000005</v>
      </c>
      <c r="BF303" s="152">
        <v>572</v>
      </c>
      <c r="BG303" s="152">
        <v>351</v>
      </c>
      <c r="BH303" s="152">
        <v>923</v>
      </c>
      <c r="BI303" s="151">
        <v>0.38</v>
      </c>
      <c r="BJ303" s="153">
        <v>0.434</v>
      </c>
      <c r="BK303" s="154">
        <v>0.13700000000000001</v>
      </c>
      <c r="BL303" s="155">
        <v>0.1</v>
      </c>
      <c r="BM303" s="154">
        <v>7.2999999999999995E-2</v>
      </c>
      <c r="BN303" s="154">
        <v>0.373</v>
      </c>
      <c r="DU303" s="4"/>
      <c r="DZ303" s="5"/>
      <c r="EA303" s="5"/>
      <c r="EB303" s="5"/>
      <c r="EC303" s="5"/>
      <c r="ED303" s="5"/>
      <c r="EE303" s="5"/>
    </row>
    <row r="304" spans="30:135" ht="13" x14ac:dyDescent="0.15">
      <c r="AD304" s="144">
        <f t="shared" si="212"/>
        <v>77.25</v>
      </c>
      <c r="AE304" s="144">
        <f t="shared" si="213"/>
        <v>76.132686084142392</v>
      </c>
      <c r="AF304" s="149">
        <v>216</v>
      </c>
      <c r="AG304" s="150" t="s">
        <v>538</v>
      </c>
      <c r="AH304" s="149">
        <v>16</v>
      </c>
      <c r="AI304" s="151">
        <v>1</v>
      </c>
      <c r="AJ304" s="152">
        <v>1236</v>
      </c>
      <c r="AK304" s="152">
        <v>941</v>
      </c>
      <c r="AL304" s="149">
        <v>0.76100000000000001</v>
      </c>
      <c r="AM304" s="152">
        <v>602</v>
      </c>
      <c r="AN304" s="152">
        <v>348</v>
      </c>
      <c r="AO304" s="152">
        <v>950</v>
      </c>
      <c r="AP304" s="153">
        <v>0.36599999999999999</v>
      </c>
      <c r="AQ304" s="153">
        <v>0.433</v>
      </c>
      <c r="AR304" s="154">
        <v>0.17599999999999999</v>
      </c>
      <c r="AS304" s="154">
        <v>6.6000000000000003E-2</v>
      </c>
      <c r="AT304" s="154">
        <v>4.9000000000000002E-2</v>
      </c>
      <c r="AU304" s="154">
        <v>0.33200000000000002</v>
      </c>
      <c r="AW304" s="5"/>
      <c r="AX304" s="144">
        <f t="shared" si="214"/>
        <v>80.537580886012933</v>
      </c>
      <c r="AY304" s="149">
        <v>216</v>
      </c>
      <c r="AZ304" s="150" t="s">
        <v>345</v>
      </c>
      <c r="BA304" s="149">
        <v>25</v>
      </c>
      <c r="BB304" s="151">
        <v>1</v>
      </c>
      <c r="BC304" s="152">
        <v>2009</v>
      </c>
      <c r="BD304" s="152">
        <v>1618</v>
      </c>
      <c r="BE304" s="149">
        <v>0.80500000000000005</v>
      </c>
      <c r="BF304" s="152">
        <v>919</v>
      </c>
      <c r="BG304" s="152">
        <v>557</v>
      </c>
      <c r="BH304" s="152">
        <v>1476</v>
      </c>
      <c r="BI304" s="153">
        <v>0.377</v>
      </c>
      <c r="BJ304" s="153">
        <v>0.439</v>
      </c>
      <c r="BK304" s="155">
        <v>0.16</v>
      </c>
      <c r="BL304" s="154">
        <v>0.121</v>
      </c>
      <c r="BM304" s="154">
        <v>9.6000000000000002E-2</v>
      </c>
      <c r="BN304" s="154">
        <v>0.374</v>
      </c>
      <c r="DU304" s="4"/>
      <c r="DZ304" s="5"/>
      <c r="EA304" s="5"/>
      <c r="EB304" s="5"/>
      <c r="EC304" s="5"/>
      <c r="ED304" s="5"/>
      <c r="EE304" s="5"/>
    </row>
    <row r="305" spans="30:135" ht="13" x14ac:dyDescent="0.15">
      <c r="AD305" s="144">
        <f t="shared" si="212"/>
        <v>79.555555555555557</v>
      </c>
      <c r="AE305" s="144">
        <f t="shared" si="213"/>
        <v>76.117318435754186</v>
      </c>
      <c r="AF305" s="149">
        <v>217</v>
      </c>
      <c r="AG305" s="150" t="s">
        <v>484</v>
      </c>
      <c r="AH305" s="149">
        <v>18</v>
      </c>
      <c r="AI305" s="151">
        <v>1</v>
      </c>
      <c r="AJ305" s="152">
        <v>1432</v>
      </c>
      <c r="AK305" s="152">
        <v>1090</v>
      </c>
      <c r="AL305" s="149">
        <v>0.76100000000000001</v>
      </c>
      <c r="AM305" s="152">
        <v>642</v>
      </c>
      <c r="AN305" s="152">
        <v>386</v>
      </c>
      <c r="AO305" s="152">
        <v>1028</v>
      </c>
      <c r="AP305" s="153">
        <v>0.375</v>
      </c>
      <c r="AQ305" s="153">
        <v>0.42799999999999999</v>
      </c>
      <c r="AR305" s="154">
        <v>0.184</v>
      </c>
      <c r="AS305" s="154">
        <v>0.115</v>
      </c>
      <c r="AT305" s="154">
        <v>9.5000000000000001E-2</v>
      </c>
      <c r="AU305" s="154">
        <v>0.35499999999999998</v>
      </c>
      <c r="AW305" s="5"/>
      <c r="AX305" s="144">
        <f t="shared" si="214"/>
        <v>80.569105691056905</v>
      </c>
      <c r="AY305" s="149">
        <v>217</v>
      </c>
      <c r="AZ305" s="150" t="s">
        <v>513</v>
      </c>
      <c r="BA305" s="149">
        <v>15</v>
      </c>
      <c r="BB305" s="151">
        <v>1</v>
      </c>
      <c r="BC305" s="152">
        <v>1230</v>
      </c>
      <c r="BD305" s="152">
        <v>991</v>
      </c>
      <c r="BE305" s="149">
        <v>0.80600000000000005</v>
      </c>
      <c r="BF305" s="152">
        <v>527</v>
      </c>
      <c r="BG305" s="152">
        <v>358</v>
      </c>
      <c r="BH305" s="152">
        <v>885</v>
      </c>
      <c r="BI305" s="153">
        <v>0.40500000000000003</v>
      </c>
      <c r="BJ305" s="153">
        <v>0.46300000000000002</v>
      </c>
      <c r="BK305" s="154">
        <v>0.193</v>
      </c>
      <c r="BL305" s="154">
        <v>0.105</v>
      </c>
      <c r="BM305" s="154">
        <v>6.7000000000000004E-2</v>
      </c>
      <c r="BN305" s="154">
        <v>0.373</v>
      </c>
      <c r="DU305" s="4"/>
      <c r="DZ305" s="5"/>
      <c r="EA305" s="5"/>
      <c r="EB305" s="5"/>
      <c r="EC305" s="5"/>
      <c r="ED305" s="5"/>
      <c r="EE305" s="5"/>
    </row>
    <row r="306" spans="30:135" ht="13" x14ac:dyDescent="0.15">
      <c r="AD306" s="144">
        <f t="shared" si="212"/>
        <v>81.050000000000011</v>
      </c>
      <c r="AE306" s="144">
        <f t="shared" si="213"/>
        <v>76.125848241826034</v>
      </c>
      <c r="AF306" s="149">
        <v>218</v>
      </c>
      <c r="AG306" s="150" t="s">
        <v>491</v>
      </c>
      <c r="AH306" s="149">
        <v>20</v>
      </c>
      <c r="AI306" s="151">
        <v>1</v>
      </c>
      <c r="AJ306" s="152">
        <v>1621</v>
      </c>
      <c r="AK306" s="152">
        <v>1234</v>
      </c>
      <c r="AL306" s="149">
        <v>0.76100000000000001</v>
      </c>
      <c r="AM306" s="152">
        <v>697</v>
      </c>
      <c r="AN306" s="152">
        <v>441</v>
      </c>
      <c r="AO306" s="152">
        <v>1138</v>
      </c>
      <c r="AP306" s="153">
        <v>0.38800000000000001</v>
      </c>
      <c r="AQ306" s="153">
        <v>0.442</v>
      </c>
      <c r="AR306" s="154">
        <v>0.20699999999999999</v>
      </c>
      <c r="AS306" s="154">
        <v>0.112</v>
      </c>
      <c r="AT306" s="154">
        <v>9.0999999999999998E-2</v>
      </c>
      <c r="AU306" s="154">
        <v>0.35199999999999998</v>
      </c>
      <c r="AW306" s="5"/>
      <c r="AX306" s="144">
        <f t="shared" si="214"/>
        <v>80.6640625</v>
      </c>
      <c r="AY306" s="149">
        <v>218</v>
      </c>
      <c r="AZ306" s="150" t="s">
        <v>539</v>
      </c>
      <c r="BA306" s="149">
        <v>25</v>
      </c>
      <c r="BB306" s="151">
        <v>1</v>
      </c>
      <c r="BC306" s="152">
        <v>2048</v>
      </c>
      <c r="BD306" s="152">
        <v>1652</v>
      </c>
      <c r="BE306" s="149">
        <v>0.80700000000000005</v>
      </c>
      <c r="BF306" s="152">
        <v>861</v>
      </c>
      <c r="BG306" s="152">
        <v>608</v>
      </c>
      <c r="BH306" s="152">
        <v>1469</v>
      </c>
      <c r="BI306" s="153">
        <v>0.41399999999999998</v>
      </c>
      <c r="BJ306" s="153">
        <v>0.47099999999999997</v>
      </c>
      <c r="BK306" s="154">
        <v>0.19900000000000001</v>
      </c>
      <c r="BL306" s="154">
        <v>0.107</v>
      </c>
      <c r="BM306" s="154">
        <v>8.6999999999999994E-2</v>
      </c>
      <c r="BN306" s="154">
        <v>0.372</v>
      </c>
      <c r="DU306" s="4"/>
      <c r="DZ306" s="5"/>
      <c r="EA306" s="5"/>
      <c r="EB306" s="5"/>
      <c r="EC306" s="5"/>
      <c r="ED306" s="5"/>
      <c r="EE306" s="5"/>
    </row>
    <row r="307" spans="30:135" ht="13" x14ac:dyDescent="0.15">
      <c r="AD307" s="144">
        <f t="shared" si="212"/>
        <v>86.050000000000011</v>
      </c>
      <c r="AE307" s="144">
        <f t="shared" si="213"/>
        <v>75.886112725159791</v>
      </c>
      <c r="AF307" s="149">
        <v>219</v>
      </c>
      <c r="AG307" s="150" t="s">
        <v>313</v>
      </c>
      <c r="AH307" s="149">
        <v>20</v>
      </c>
      <c r="AI307" s="151">
        <v>1</v>
      </c>
      <c r="AJ307" s="152">
        <v>1721</v>
      </c>
      <c r="AK307" s="152">
        <v>1306</v>
      </c>
      <c r="AL307" s="149">
        <v>0.75900000000000001</v>
      </c>
      <c r="AM307" s="152">
        <v>764</v>
      </c>
      <c r="AN307" s="152">
        <v>460</v>
      </c>
      <c r="AO307" s="152">
        <v>1224</v>
      </c>
      <c r="AP307" s="153">
        <v>0.376</v>
      </c>
      <c r="AQ307" s="153">
        <v>0.41599999999999998</v>
      </c>
      <c r="AR307" s="155">
        <v>0.18</v>
      </c>
      <c r="AS307" s="154">
        <v>0.125</v>
      </c>
      <c r="AT307" s="154">
        <v>0.104</v>
      </c>
      <c r="AU307" s="154">
        <v>0.36599999999999999</v>
      </c>
      <c r="AW307" s="5"/>
      <c r="AX307" s="144">
        <f t="shared" si="214"/>
        <v>80.657969370391385</v>
      </c>
      <c r="AY307" s="149">
        <v>219</v>
      </c>
      <c r="AZ307" s="150" t="s">
        <v>360</v>
      </c>
      <c r="BA307" s="149">
        <v>22</v>
      </c>
      <c r="BB307" s="151">
        <v>1</v>
      </c>
      <c r="BC307" s="152">
        <v>1763</v>
      </c>
      <c r="BD307" s="152">
        <v>1422</v>
      </c>
      <c r="BE307" s="149">
        <v>0.80700000000000005</v>
      </c>
      <c r="BF307" s="152">
        <v>741</v>
      </c>
      <c r="BG307" s="152">
        <v>492</v>
      </c>
      <c r="BH307" s="152">
        <v>1233</v>
      </c>
      <c r="BI307" s="153">
        <v>0.39900000000000002</v>
      </c>
      <c r="BJ307" s="153">
        <v>0.44500000000000001</v>
      </c>
      <c r="BK307" s="154">
        <v>0.182</v>
      </c>
      <c r="BL307" s="154">
        <v>0.14399999999999999</v>
      </c>
      <c r="BM307" s="154">
        <v>0.108</v>
      </c>
      <c r="BN307" s="154">
        <v>0.38700000000000001</v>
      </c>
      <c r="DU307" s="4"/>
      <c r="DZ307" s="5"/>
      <c r="EA307" s="5"/>
      <c r="EB307" s="5"/>
      <c r="EC307" s="5"/>
      <c r="ED307" s="5"/>
      <c r="EE307" s="5"/>
    </row>
    <row r="308" spans="30:135" ht="13" x14ac:dyDescent="0.15">
      <c r="AD308" s="144">
        <f t="shared" si="212"/>
        <v>85.210526315789465</v>
      </c>
      <c r="AE308" s="144">
        <f t="shared" si="213"/>
        <v>75.849289684990737</v>
      </c>
      <c r="AF308" s="149">
        <v>220</v>
      </c>
      <c r="AG308" s="150" t="s">
        <v>378</v>
      </c>
      <c r="AH308" s="149">
        <v>19</v>
      </c>
      <c r="AI308" s="151">
        <v>1</v>
      </c>
      <c r="AJ308" s="152">
        <v>1619</v>
      </c>
      <c r="AK308" s="152">
        <v>1228</v>
      </c>
      <c r="AL308" s="149">
        <v>0.75800000000000001</v>
      </c>
      <c r="AM308" s="152">
        <v>749</v>
      </c>
      <c r="AN308" s="152">
        <v>444</v>
      </c>
      <c r="AO308" s="152">
        <v>1193</v>
      </c>
      <c r="AP308" s="153">
        <v>0.372</v>
      </c>
      <c r="AQ308" s="153">
        <v>0.41099999999999998</v>
      </c>
      <c r="AR308" s="154">
        <v>0.16700000000000001</v>
      </c>
      <c r="AS308" s="154">
        <v>0.11799999999999999</v>
      </c>
      <c r="AT308" s="154">
        <v>9.5000000000000001E-2</v>
      </c>
      <c r="AU308" s="154">
        <v>0.36199999999999999</v>
      </c>
      <c r="AW308" s="5"/>
      <c r="AX308" s="144">
        <f t="shared" si="214"/>
        <v>80.691358024691368</v>
      </c>
      <c r="AY308" s="149">
        <v>220</v>
      </c>
      <c r="AZ308" s="150" t="s">
        <v>540</v>
      </c>
      <c r="BA308" s="149">
        <v>24</v>
      </c>
      <c r="BB308" s="151">
        <v>1</v>
      </c>
      <c r="BC308" s="152">
        <v>2025</v>
      </c>
      <c r="BD308" s="152">
        <v>1634</v>
      </c>
      <c r="BE308" s="149">
        <v>0.80700000000000005</v>
      </c>
      <c r="BF308" s="152">
        <v>802</v>
      </c>
      <c r="BG308" s="152">
        <v>591</v>
      </c>
      <c r="BH308" s="152">
        <v>1393</v>
      </c>
      <c r="BI308" s="153">
        <v>0.42399999999999999</v>
      </c>
      <c r="BJ308" s="153">
        <v>0.47099999999999997</v>
      </c>
      <c r="BK308" s="154">
        <v>0.21099999999999999</v>
      </c>
      <c r="BL308" s="154">
        <v>0.125</v>
      </c>
      <c r="BM308" s="154">
        <v>9.0999999999999998E-2</v>
      </c>
      <c r="BN308" s="154">
        <v>0.38100000000000001</v>
      </c>
      <c r="DU308" s="4"/>
      <c r="DZ308" s="5"/>
      <c r="EA308" s="5"/>
      <c r="EB308" s="5"/>
      <c r="EC308" s="5"/>
      <c r="ED308" s="5"/>
      <c r="EE308" s="5"/>
    </row>
    <row r="309" spans="30:135" ht="13" x14ac:dyDescent="0.15">
      <c r="AD309" s="144">
        <f t="shared" si="212"/>
        <v>86</v>
      </c>
      <c r="AE309" s="144">
        <f t="shared" si="213"/>
        <v>75.834175935288172</v>
      </c>
      <c r="AF309" s="149">
        <v>221</v>
      </c>
      <c r="AG309" s="150" t="s">
        <v>541</v>
      </c>
      <c r="AH309" s="149">
        <v>23</v>
      </c>
      <c r="AI309" s="151">
        <v>1</v>
      </c>
      <c r="AJ309" s="152">
        <v>1978</v>
      </c>
      <c r="AK309" s="152">
        <v>1500</v>
      </c>
      <c r="AL309" s="149">
        <v>0.75800000000000001</v>
      </c>
      <c r="AM309" s="152">
        <v>961</v>
      </c>
      <c r="AN309" s="152">
        <v>530</v>
      </c>
      <c r="AO309" s="152">
        <v>1491</v>
      </c>
      <c r="AP309" s="153">
        <v>0.35499999999999998</v>
      </c>
      <c r="AQ309" s="151">
        <v>0.42</v>
      </c>
      <c r="AR309" s="154">
        <v>0.16400000000000001</v>
      </c>
      <c r="AS309" s="154">
        <v>9.7000000000000003E-2</v>
      </c>
      <c r="AT309" s="154">
        <v>8.2000000000000003E-2</v>
      </c>
      <c r="AU309" s="154">
        <v>0.34200000000000003</v>
      </c>
      <c r="AW309" s="5"/>
      <c r="AX309" s="144">
        <f t="shared" si="214"/>
        <v>80.69358178053831</v>
      </c>
      <c r="AY309" s="149">
        <v>221</v>
      </c>
      <c r="AZ309" s="150" t="s">
        <v>542</v>
      </c>
      <c r="BA309" s="149">
        <v>24</v>
      </c>
      <c r="BB309" s="151">
        <v>1</v>
      </c>
      <c r="BC309" s="152">
        <v>1932</v>
      </c>
      <c r="BD309" s="152">
        <v>1559</v>
      </c>
      <c r="BE309" s="149">
        <v>0.80700000000000005</v>
      </c>
      <c r="BF309" s="152">
        <v>746</v>
      </c>
      <c r="BG309" s="152">
        <v>582</v>
      </c>
      <c r="BH309" s="152">
        <v>1328</v>
      </c>
      <c r="BI309" s="153">
        <v>0.438</v>
      </c>
      <c r="BJ309" s="153">
        <v>0.48299999999999998</v>
      </c>
      <c r="BK309" s="154">
        <v>0.216</v>
      </c>
      <c r="BL309" s="154">
        <v>0.115</v>
      </c>
      <c r="BM309" s="155">
        <v>0.09</v>
      </c>
      <c r="BN309" s="154">
        <v>0.38500000000000001</v>
      </c>
      <c r="DU309" s="4"/>
      <c r="DZ309" s="5"/>
      <c r="EA309" s="5"/>
      <c r="EB309" s="5"/>
      <c r="EC309" s="5"/>
      <c r="ED309" s="5"/>
      <c r="EE309" s="5"/>
    </row>
    <row r="310" spans="30:135" ht="13" x14ac:dyDescent="0.15">
      <c r="AD310" s="144">
        <f t="shared" si="212"/>
        <v>77.722222222222229</v>
      </c>
      <c r="AE310" s="144">
        <f t="shared" si="213"/>
        <v>75.768406004288778</v>
      </c>
      <c r="AF310" s="149">
        <v>222</v>
      </c>
      <c r="AG310" s="150" t="s">
        <v>238</v>
      </c>
      <c r="AH310" s="149">
        <v>18</v>
      </c>
      <c r="AI310" s="151">
        <v>1</v>
      </c>
      <c r="AJ310" s="152">
        <v>1399</v>
      </c>
      <c r="AK310" s="152">
        <v>1060</v>
      </c>
      <c r="AL310" s="149">
        <v>0.75800000000000001</v>
      </c>
      <c r="AM310" s="152">
        <v>597</v>
      </c>
      <c r="AN310" s="152">
        <v>392</v>
      </c>
      <c r="AO310" s="152">
        <v>989</v>
      </c>
      <c r="AP310" s="153">
        <v>0.39600000000000002</v>
      </c>
      <c r="AQ310" s="153">
        <v>0.433</v>
      </c>
      <c r="AR310" s="154">
        <v>0.19500000000000001</v>
      </c>
      <c r="AS310" s="154">
        <v>0.115</v>
      </c>
      <c r="AT310" s="155">
        <v>0.09</v>
      </c>
      <c r="AU310" s="154">
        <v>0.36199999999999999</v>
      </c>
      <c r="AW310" s="5"/>
      <c r="AX310" s="144">
        <f t="shared" si="214"/>
        <v>80.800405268490366</v>
      </c>
      <c r="AY310" s="149">
        <v>222</v>
      </c>
      <c r="AZ310" s="150" t="s">
        <v>326</v>
      </c>
      <c r="BA310" s="149">
        <v>24</v>
      </c>
      <c r="BB310" s="151">
        <v>1</v>
      </c>
      <c r="BC310" s="152">
        <v>1974</v>
      </c>
      <c r="BD310" s="152">
        <v>1595</v>
      </c>
      <c r="BE310" s="149">
        <v>0.80800000000000005</v>
      </c>
      <c r="BF310" s="152">
        <v>860</v>
      </c>
      <c r="BG310" s="152">
        <v>591</v>
      </c>
      <c r="BH310" s="152">
        <v>1451</v>
      </c>
      <c r="BI310" s="153">
        <v>0.40699999999999997</v>
      </c>
      <c r="BJ310" s="153">
        <v>0.45900000000000002</v>
      </c>
      <c r="BK310" s="154">
        <v>0.184</v>
      </c>
      <c r="BL310" s="154">
        <v>0.105</v>
      </c>
      <c r="BM310" s="154">
        <v>9.0999999999999998E-2</v>
      </c>
      <c r="BN310" s="154">
        <v>0.373</v>
      </c>
      <c r="DU310" s="4"/>
      <c r="DZ310" s="5"/>
      <c r="EA310" s="5"/>
      <c r="EB310" s="5"/>
      <c r="EC310" s="5"/>
      <c r="ED310" s="5"/>
      <c r="EE310" s="5"/>
    </row>
    <row r="311" spans="30:135" ht="13" x14ac:dyDescent="0.15">
      <c r="AD311" s="144">
        <f t="shared" si="212"/>
        <v>80.357142857142861</v>
      </c>
      <c r="AE311" s="144">
        <f t="shared" si="213"/>
        <v>75.733333333333334</v>
      </c>
      <c r="AF311" s="149">
        <v>223</v>
      </c>
      <c r="AG311" s="150" t="s">
        <v>488</v>
      </c>
      <c r="AH311" s="149">
        <v>14</v>
      </c>
      <c r="AI311" s="151">
        <v>1</v>
      </c>
      <c r="AJ311" s="152">
        <v>1125</v>
      </c>
      <c r="AK311" s="152">
        <v>852</v>
      </c>
      <c r="AL311" s="149">
        <v>0.75700000000000001</v>
      </c>
      <c r="AM311" s="152">
        <v>522</v>
      </c>
      <c r="AN311" s="152">
        <v>318</v>
      </c>
      <c r="AO311" s="152">
        <v>840</v>
      </c>
      <c r="AP311" s="153">
        <v>0.379</v>
      </c>
      <c r="AQ311" s="153">
        <v>0.42899999999999999</v>
      </c>
      <c r="AR311" s="154">
        <v>0.182</v>
      </c>
      <c r="AS311" s="154">
        <v>8.5999999999999993E-2</v>
      </c>
      <c r="AT311" s="154">
        <v>6.5000000000000002E-2</v>
      </c>
      <c r="AU311" s="154">
        <v>0.34599999999999997</v>
      </c>
      <c r="AW311" s="5"/>
      <c r="AX311" s="144">
        <f t="shared" si="214"/>
        <v>80.792891319207101</v>
      </c>
      <c r="AY311" s="149">
        <v>223</v>
      </c>
      <c r="AZ311" s="150" t="s">
        <v>337</v>
      </c>
      <c r="BA311" s="149">
        <v>18</v>
      </c>
      <c r="BB311" s="151">
        <v>1</v>
      </c>
      <c r="BC311" s="152">
        <v>1463</v>
      </c>
      <c r="BD311" s="152">
        <v>1182</v>
      </c>
      <c r="BE311" s="149">
        <v>0.80800000000000005</v>
      </c>
      <c r="BF311" s="152">
        <v>658</v>
      </c>
      <c r="BG311" s="152">
        <v>436</v>
      </c>
      <c r="BH311" s="152">
        <v>1094</v>
      </c>
      <c r="BI311" s="153">
        <v>0.39900000000000002</v>
      </c>
      <c r="BJ311" s="153">
        <v>0.436</v>
      </c>
      <c r="BK311" s="154">
        <v>0.16300000000000001</v>
      </c>
      <c r="BL311" s="154">
        <v>0.11600000000000001</v>
      </c>
      <c r="BM311" s="154">
        <v>9.6000000000000002E-2</v>
      </c>
      <c r="BN311" s="154">
        <v>0.38300000000000001</v>
      </c>
      <c r="DU311" s="4"/>
      <c r="DZ311" s="5"/>
      <c r="EA311" s="5"/>
      <c r="EB311" s="5"/>
      <c r="EC311" s="5"/>
      <c r="ED311" s="5"/>
      <c r="EE311" s="5"/>
    </row>
    <row r="312" spans="30:135" ht="13" x14ac:dyDescent="0.15">
      <c r="AD312" s="144">
        <f t="shared" si="212"/>
        <v>89.666666666666671</v>
      </c>
      <c r="AE312" s="144">
        <f t="shared" si="213"/>
        <v>75.73021773765268</v>
      </c>
      <c r="AF312" s="149">
        <v>224</v>
      </c>
      <c r="AG312" s="150" t="s">
        <v>281</v>
      </c>
      <c r="AH312" s="149">
        <v>21</v>
      </c>
      <c r="AI312" s="151">
        <v>1</v>
      </c>
      <c r="AJ312" s="152">
        <v>1883</v>
      </c>
      <c r="AK312" s="152">
        <v>1426</v>
      </c>
      <c r="AL312" s="149">
        <v>0.75700000000000001</v>
      </c>
      <c r="AM312" s="152">
        <v>831</v>
      </c>
      <c r="AN312" s="152">
        <v>522</v>
      </c>
      <c r="AO312" s="152">
        <v>1353</v>
      </c>
      <c r="AP312" s="153">
        <v>0.38600000000000001</v>
      </c>
      <c r="AQ312" s="153">
        <v>0.439</v>
      </c>
      <c r="AR312" s="154">
        <v>0.193</v>
      </c>
      <c r="AS312" s="154">
        <v>0.105</v>
      </c>
      <c r="AT312" s="154">
        <v>8.3000000000000004E-2</v>
      </c>
      <c r="AU312" s="154">
        <v>0.35599999999999998</v>
      </c>
      <c r="AW312" s="5"/>
      <c r="AX312" s="144">
        <f t="shared" si="214"/>
        <v>80.83067092651757</v>
      </c>
      <c r="AY312" s="149">
        <v>224</v>
      </c>
      <c r="AZ312" s="150" t="s">
        <v>543</v>
      </c>
      <c r="BA312" s="149">
        <v>16</v>
      </c>
      <c r="BB312" s="151">
        <v>1</v>
      </c>
      <c r="BC312" s="152">
        <v>1252</v>
      </c>
      <c r="BD312" s="152">
        <v>1012</v>
      </c>
      <c r="BE312" s="149">
        <v>0.80800000000000005</v>
      </c>
      <c r="BF312" s="152">
        <v>567</v>
      </c>
      <c r="BG312" s="152">
        <v>361</v>
      </c>
      <c r="BH312" s="152">
        <v>928</v>
      </c>
      <c r="BI312" s="153">
        <v>0.38900000000000001</v>
      </c>
      <c r="BJ312" s="153">
        <v>0.44900000000000001</v>
      </c>
      <c r="BK312" s="154">
        <v>0.17100000000000001</v>
      </c>
      <c r="BL312" s="154">
        <v>0.10299999999999999</v>
      </c>
      <c r="BM312" s="154">
        <v>7.9000000000000001E-2</v>
      </c>
      <c r="BN312" s="154">
        <v>0.36899999999999999</v>
      </c>
      <c r="DU312" s="4"/>
      <c r="DZ312" s="5"/>
      <c r="EA312" s="5"/>
      <c r="EB312" s="5"/>
      <c r="EC312" s="5"/>
      <c r="ED312" s="5"/>
      <c r="EE312" s="5"/>
    </row>
    <row r="313" spans="30:135" ht="13" x14ac:dyDescent="0.15">
      <c r="AD313" s="144">
        <f t="shared" si="212"/>
        <v>78.055555555555557</v>
      </c>
      <c r="AE313" s="144">
        <f t="shared" si="213"/>
        <v>75.658362989323848</v>
      </c>
      <c r="AF313" s="149">
        <v>225</v>
      </c>
      <c r="AG313" s="150" t="s">
        <v>440</v>
      </c>
      <c r="AH313" s="149">
        <v>18</v>
      </c>
      <c r="AI313" s="151">
        <v>1</v>
      </c>
      <c r="AJ313" s="152">
        <v>1405</v>
      </c>
      <c r="AK313" s="152">
        <v>1063</v>
      </c>
      <c r="AL313" s="149">
        <v>0.75700000000000001</v>
      </c>
      <c r="AM313" s="152">
        <v>640</v>
      </c>
      <c r="AN313" s="152">
        <v>397</v>
      </c>
      <c r="AO313" s="152">
        <v>1037</v>
      </c>
      <c r="AP313" s="153">
        <v>0.38300000000000001</v>
      </c>
      <c r="AQ313" s="153">
        <v>0.42599999999999999</v>
      </c>
      <c r="AR313" s="154">
        <v>0.17799999999999999</v>
      </c>
      <c r="AS313" s="154">
        <v>9.7000000000000003E-2</v>
      </c>
      <c r="AT313" s="154">
        <v>8.3000000000000004E-2</v>
      </c>
      <c r="AU313" s="155">
        <v>0.36</v>
      </c>
      <c r="AW313" s="5"/>
      <c r="AX313" s="144">
        <f t="shared" si="214"/>
        <v>80.947136563876654</v>
      </c>
      <c r="AY313" s="149">
        <v>225</v>
      </c>
      <c r="AZ313" s="150" t="s">
        <v>489</v>
      </c>
      <c r="BA313" s="149">
        <v>21</v>
      </c>
      <c r="BB313" s="151">
        <v>1</v>
      </c>
      <c r="BC313" s="152">
        <v>1816</v>
      </c>
      <c r="BD313" s="152">
        <v>1470</v>
      </c>
      <c r="BE313" s="149">
        <v>0.80900000000000005</v>
      </c>
      <c r="BF313" s="152">
        <v>780</v>
      </c>
      <c r="BG313" s="152">
        <v>533</v>
      </c>
      <c r="BH313" s="152">
        <v>1313</v>
      </c>
      <c r="BI313" s="153">
        <v>0.40600000000000003</v>
      </c>
      <c r="BJ313" s="153">
        <v>0.45800000000000002</v>
      </c>
      <c r="BK313" s="154">
        <v>0.187</v>
      </c>
      <c r="BL313" s="154">
        <v>0.109</v>
      </c>
      <c r="BM313" s="154">
        <v>8.8999999999999996E-2</v>
      </c>
      <c r="BN313" s="154">
        <v>0.376</v>
      </c>
      <c r="DU313" s="4"/>
      <c r="DZ313" s="5"/>
      <c r="EA313" s="5"/>
      <c r="EB313" s="5"/>
      <c r="EC313" s="5"/>
      <c r="ED313" s="5"/>
      <c r="EE313" s="5"/>
    </row>
    <row r="314" spans="30:135" ht="13" x14ac:dyDescent="0.15">
      <c r="AD314" s="144">
        <f t="shared" si="212"/>
        <v>82.047619047619037</v>
      </c>
      <c r="AE314" s="144">
        <f t="shared" si="213"/>
        <v>75.623911781775973</v>
      </c>
      <c r="AF314" s="149">
        <v>226</v>
      </c>
      <c r="AG314" s="150" t="s">
        <v>544</v>
      </c>
      <c r="AH314" s="149">
        <v>21</v>
      </c>
      <c r="AI314" s="151">
        <v>1</v>
      </c>
      <c r="AJ314" s="152">
        <v>1723</v>
      </c>
      <c r="AK314" s="152">
        <v>1303</v>
      </c>
      <c r="AL314" s="149">
        <v>0.75600000000000001</v>
      </c>
      <c r="AM314" s="152">
        <v>791</v>
      </c>
      <c r="AN314" s="152">
        <v>516</v>
      </c>
      <c r="AO314" s="152">
        <v>1307</v>
      </c>
      <c r="AP314" s="153">
        <v>0.39500000000000002</v>
      </c>
      <c r="AQ314" s="153">
        <v>0.435</v>
      </c>
      <c r="AR314" s="154">
        <v>0.182</v>
      </c>
      <c r="AS314" s="154">
        <v>6.9000000000000006E-2</v>
      </c>
      <c r="AT314" s="154">
        <v>5.2999999999999999E-2</v>
      </c>
      <c r="AU314" s="154">
        <v>0.35499999999999998</v>
      </c>
      <c r="AW314" s="5"/>
      <c r="AX314" s="144">
        <f t="shared" si="214"/>
        <v>80.922098569157399</v>
      </c>
      <c r="AY314" s="149">
        <v>226</v>
      </c>
      <c r="AZ314" s="150" t="s">
        <v>430</v>
      </c>
      <c r="BA314" s="149">
        <v>24</v>
      </c>
      <c r="BB314" s="151">
        <v>1</v>
      </c>
      <c r="BC314" s="152">
        <v>1887</v>
      </c>
      <c r="BD314" s="152">
        <v>1527</v>
      </c>
      <c r="BE314" s="149">
        <v>0.80900000000000005</v>
      </c>
      <c r="BF314" s="152">
        <v>873</v>
      </c>
      <c r="BG314" s="152">
        <v>542</v>
      </c>
      <c r="BH314" s="152">
        <v>1415</v>
      </c>
      <c r="BI314" s="153">
        <v>0.38300000000000001</v>
      </c>
      <c r="BJ314" s="151">
        <v>0.44</v>
      </c>
      <c r="BK314" s="154">
        <v>0.16300000000000001</v>
      </c>
      <c r="BL314" s="154">
        <v>0.10100000000000001</v>
      </c>
      <c r="BM314" s="154">
        <v>7.9000000000000001E-2</v>
      </c>
      <c r="BN314" s="155">
        <v>0.37</v>
      </c>
      <c r="DU314" s="4"/>
      <c r="DZ314" s="5"/>
      <c r="EA314" s="5"/>
      <c r="EB314" s="5"/>
      <c r="EC314" s="5"/>
      <c r="ED314" s="5"/>
      <c r="EE314" s="5"/>
    </row>
    <row r="315" spans="30:135" ht="13" x14ac:dyDescent="0.15">
      <c r="AD315" s="144">
        <f t="shared" si="212"/>
        <v>85.833333333333343</v>
      </c>
      <c r="AE315" s="144">
        <f t="shared" si="213"/>
        <v>75.582524271844662</v>
      </c>
      <c r="AF315" s="149">
        <v>227</v>
      </c>
      <c r="AG315" s="150" t="s">
        <v>545</v>
      </c>
      <c r="AH315" s="149">
        <v>24</v>
      </c>
      <c r="AI315" s="151">
        <v>1</v>
      </c>
      <c r="AJ315" s="152">
        <v>2060</v>
      </c>
      <c r="AK315" s="152">
        <v>1557</v>
      </c>
      <c r="AL315" s="149">
        <v>0.75600000000000001</v>
      </c>
      <c r="AM315" s="152">
        <v>892</v>
      </c>
      <c r="AN315" s="152">
        <v>583</v>
      </c>
      <c r="AO315" s="152">
        <v>1475</v>
      </c>
      <c r="AP315" s="153">
        <v>0.39500000000000002</v>
      </c>
      <c r="AQ315" s="153">
        <v>0.44600000000000001</v>
      </c>
      <c r="AR315" s="154">
        <v>0.217</v>
      </c>
      <c r="AS315" s="155">
        <v>0.09</v>
      </c>
      <c r="AT315" s="154">
        <v>7.1999999999999995E-2</v>
      </c>
      <c r="AU315" s="154">
        <v>0.34599999999999997</v>
      </c>
      <c r="AW315" s="5"/>
      <c r="AX315" s="144">
        <f t="shared" si="214"/>
        <v>80.915609487038054</v>
      </c>
      <c r="AY315" s="149">
        <v>227</v>
      </c>
      <c r="AZ315" s="150" t="s">
        <v>357</v>
      </c>
      <c r="BA315" s="149">
        <v>21</v>
      </c>
      <c r="BB315" s="151">
        <v>1</v>
      </c>
      <c r="BC315" s="152">
        <v>1813</v>
      </c>
      <c r="BD315" s="152">
        <v>1467</v>
      </c>
      <c r="BE315" s="149">
        <v>0.80900000000000005</v>
      </c>
      <c r="BF315" s="152">
        <v>803</v>
      </c>
      <c r="BG315" s="152">
        <v>537</v>
      </c>
      <c r="BH315" s="152">
        <v>1340</v>
      </c>
      <c r="BI315" s="153">
        <v>0.40100000000000002</v>
      </c>
      <c r="BJ315" s="153">
        <v>0.45800000000000002</v>
      </c>
      <c r="BK315" s="155">
        <v>0.17</v>
      </c>
      <c r="BL315" s="154">
        <v>0.104</v>
      </c>
      <c r="BM315" s="154">
        <v>8.4000000000000005E-2</v>
      </c>
      <c r="BN315" s="154">
        <v>0.378</v>
      </c>
      <c r="DU315" s="4"/>
      <c r="DZ315" s="5"/>
      <c r="EA315" s="5"/>
      <c r="EB315" s="5"/>
      <c r="EC315" s="5"/>
      <c r="ED315" s="5"/>
      <c r="EE315" s="5"/>
    </row>
    <row r="316" spans="30:135" ht="13" x14ac:dyDescent="0.15">
      <c r="AD316" s="144">
        <f t="shared" si="212"/>
        <v>79.954545454545453</v>
      </c>
      <c r="AE316" s="144">
        <f t="shared" si="213"/>
        <v>75.554292211483798</v>
      </c>
      <c r="AF316" s="149">
        <v>228</v>
      </c>
      <c r="AG316" s="150" t="s">
        <v>546</v>
      </c>
      <c r="AH316" s="149">
        <v>22</v>
      </c>
      <c r="AI316" s="151">
        <v>1</v>
      </c>
      <c r="AJ316" s="152">
        <v>1759</v>
      </c>
      <c r="AK316" s="152">
        <v>1329</v>
      </c>
      <c r="AL316" s="149">
        <v>0.75600000000000001</v>
      </c>
      <c r="AM316" s="152">
        <v>806</v>
      </c>
      <c r="AN316" s="152">
        <v>490</v>
      </c>
      <c r="AO316" s="152">
        <v>1296</v>
      </c>
      <c r="AP316" s="153">
        <v>0.378</v>
      </c>
      <c r="AQ316" s="153">
        <v>0.42299999999999999</v>
      </c>
      <c r="AR316" s="154">
        <v>0.17599999999999999</v>
      </c>
      <c r="AS316" s="154">
        <v>0.107</v>
      </c>
      <c r="AT316" s="154">
        <v>8.7999999999999995E-2</v>
      </c>
      <c r="AU316" s="154">
        <v>0.35499999999999998</v>
      </c>
      <c r="AW316" s="5"/>
      <c r="AX316" s="144">
        <f t="shared" si="214"/>
        <v>80.873410724156997</v>
      </c>
      <c r="AY316" s="149">
        <v>228</v>
      </c>
      <c r="AZ316" s="150" t="s">
        <v>547</v>
      </c>
      <c r="BA316" s="149">
        <v>22</v>
      </c>
      <c r="BB316" s="151">
        <v>1</v>
      </c>
      <c r="BC316" s="152">
        <v>1809</v>
      </c>
      <c r="BD316" s="152">
        <v>1463</v>
      </c>
      <c r="BE316" s="149">
        <v>0.80900000000000005</v>
      </c>
      <c r="BF316" s="152">
        <v>849</v>
      </c>
      <c r="BG316" s="152">
        <v>536</v>
      </c>
      <c r="BH316" s="152">
        <v>1385</v>
      </c>
      <c r="BI316" s="153">
        <v>0.38700000000000001</v>
      </c>
      <c r="BJ316" s="153">
        <v>0.44800000000000001</v>
      </c>
      <c r="BK316" s="154">
        <v>0.157</v>
      </c>
      <c r="BL316" s="154">
        <v>9.2999999999999999E-2</v>
      </c>
      <c r="BM316" s="154">
        <v>7.6999999999999999E-2</v>
      </c>
      <c r="BN316" s="154">
        <v>0.36399999999999999</v>
      </c>
      <c r="DU316" s="4"/>
      <c r="DZ316" s="5"/>
      <c r="EA316" s="5"/>
      <c r="EB316" s="5"/>
      <c r="EC316" s="5"/>
      <c r="ED316" s="5"/>
      <c r="EE316" s="5"/>
    </row>
    <row r="317" spans="30:135" ht="13" x14ac:dyDescent="0.15">
      <c r="AD317" s="144">
        <f t="shared" si="212"/>
        <v>79.05</v>
      </c>
      <c r="AE317" s="144">
        <f t="shared" si="213"/>
        <v>75.585072738772936</v>
      </c>
      <c r="AF317" s="149">
        <v>229</v>
      </c>
      <c r="AG317" s="150" t="s">
        <v>399</v>
      </c>
      <c r="AH317" s="149">
        <v>20</v>
      </c>
      <c r="AI317" s="151">
        <v>1</v>
      </c>
      <c r="AJ317" s="152">
        <v>1581</v>
      </c>
      <c r="AK317" s="152">
        <v>1195</v>
      </c>
      <c r="AL317" s="149">
        <v>0.75600000000000001</v>
      </c>
      <c r="AM317" s="152">
        <v>672</v>
      </c>
      <c r="AN317" s="152">
        <v>415</v>
      </c>
      <c r="AO317" s="152">
        <v>1087</v>
      </c>
      <c r="AP317" s="153">
        <v>0.38200000000000001</v>
      </c>
      <c r="AQ317" s="153">
        <v>0.42399999999999999</v>
      </c>
      <c r="AR317" s="154">
        <v>0.20499999999999999</v>
      </c>
      <c r="AS317" s="154">
        <v>0.127</v>
      </c>
      <c r="AT317" s="154">
        <v>9.7000000000000003E-2</v>
      </c>
      <c r="AU317" s="154">
        <v>0.35899999999999999</v>
      </c>
      <c r="AW317" s="5"/>
      <c r="AX317" s="144">
        <f t="shared" si="214"/>
        <v>80.978809283551968</v>
      </c>
      <c r="AY317" s="149">
        <v>229</v>
      </c>
      <c r="AZ317" s="150" t="s">
        <v>217</v>
      </c>
      <c r="BA317" s="149">
        <v>23</v>
      </c>
      <c r="BB317" s="151">
        <v>1</v>
      </c>
      <c r="BC317" s="152">
        <v>1982</v>
      </c>
      <c r="BD317" s="152">
        <v>1605</v>
      </c>
      <c r="BE317" s="149">
        <v>0.81</v>
      </c>
      <c r="BF317" s="152">
        <v>864</v>
      </c>
      <c r="BG317" s="152">
        <v>599</v>
      </c>
      <c r="BH317" s="152">
        <v>1463</v>
      </c>
      <c r="BI317" s="153">
        <v>0.40899999999999997</v>
      </c>
      <c r="BJ317" s="153">
        <v>0.46300000000000002</v>
      </c>
      <c r="BK317" s="155">
        <v>0.18</v>
      </c>
      <c r="BL317" s="154">
        <v>0.10199999999999999</v>
      </c>
      <c r="BM317" s="154">
        <v>8.3000000000000004E-2</v>
      </c>
      <c r="BN317" s="154">
        <v>0.375</v>
      </c>
      <c r="DU317" s="4"/>
      <c r="DZ317" s="5"/>
      <c r="EA317" s="5"/>
      <c r="EB317" s="5"/>
      <c r="EC317" s="5"/>
      <c r="ED317" s="5"/>
      <c r="EE317" s="5"/>
    </row>
    <row r="318" spans="30:135" ht="13" x14ac:dyDescent="0.15">
      <c r="AD318" s="144">
        <f t="shared" si="212"/>
        <v>81.72727272727272</v>
      </c>
      <c r="AE318" s="144">
        <f t="shared" si="213"/>
        <v>75.472747497219132</v>
      </c>
      <c r="AF318" s="149">
        <v>230</v>
      </c>
      <c r="AG318" s="150" t="s">
        <v>497</v>
      </c>
      <c r="AH318" s="149">
        <v>22</v>
      </c>
      <c r="AI318" s="151">
        <v>1</v>
      </c>
      <c r="AJ318" s="152">
        <v>1798</v>
      </c>
      <c r="AK318" s="152">
        <v>1357</v>
      </c>
      <c r="AL318" s="149">
        <v>0.755</v>
      </c>
      <c r="AM318" s="152">
        <v>809</v>
      </c>
      <c r="AN318" s="152">
        <v>488</v>
      </c>
      <c r="AO318" s="152">
        <v>1297</v>
      </c>
      <c r="AP318" s="153">
        <v>0.376</v>
      </c>
      <c r="AQ318" s="153">
        <v>0.41699999999999998</v>
      </c>
      <c r="AR318" s="154">
        <v>0.18099999999999999</v>
      </c>
      <c r="AS318" s="154">
        <v>0.111</v>
      </c>
      <c r="AT318" s="154">
        <v>8.5000000000000006E-2</v>
      </c>
      <c r="AU318" s="154">
        <v>0.36199999999999999</v>
      </c>
      <c r="AW318" s="5"/>
      <c r="AX318" s="144">
        <f t="shared" si="214"/>
        <v>80.98290598290599</v>
      </c>
      <c r="AY318" s="149">
        <v>230</v>
      </c>
      <c r="AZ318" s="150" t="s">
        <v>532</v>
      </c>
      <c r="BA318" s="149">
        <v>12</v>
      </c>
      <c r="BB318" s="151">
        <v>1</v>
      </c>
      <c r="BC318" s="152">
        <v>936</v>
      </c>
      <c r="BD318" s="152">
        <v>758</v>
      </c>
      <c r="BE318" s="149">
        <v>0.81</v>
      </c>
      <c r="BF318" s="152">
        <v>462</v>
      </c>
      <c r="BG318" s="152">
        <v>266</v>
      </c>
      <c r="BH318" s="152">
        <v>728</v>
      </c>
      <c r="BI318" s="153">
        <v>0.36499999999999999</v>
      </c>
      <c r="BJ318" s="153">
        <v>0.432</v>
      </c>
      <c r="BK318" s="154">
        <v>0.14499999999999999</v>
      </c>
      <c r="BL318" s="154">
        <v>9.2999999999999999E-2</v>
      </c>
      <c r="BM318" s="154">
        <v>7.4999999999999997E-2</v>
      </c>
      <c r="BN318" s="154">
        <v>0.35499999999999998</v>
      </c>
      <c r="DU318" s="4"/>
      <c r="DZ318" s="5"/>
      <c r="EA318" s="5"/>
      <c r="EB318" s="5"/>
      <c r="EC318" s="5"/>
      <c r="ED318" s="5"/>
      <c r="EE318" s="5"/>
    </row>
    <row r="319" spans="30:135" ht="13" x14ac:dyDescent="0.15">
      <c r="AD319" s="144">
        <f t="shared" si="212"/>
        <v>82.84210526315789</v>
      </c>
      <c r="AE319" s="144">
        <f t="shared" si="213"/>
        <v>75.285895806861504</v>
      </c>
      <c r="AF319" s="149">
        <v>231</v>
      </c>
      <c r="AG319" s="150" t="s">
        <v>548</v>
      </c>
      <c r="AH319" s="149">
        <v>19</v>
      </c>
      <c r="AI319" s="151">
        <v>1</v>
      </c>
      <c r="AJ319" s="152">
        <v>1574</v>
      </c>
      <c r="AK319" s="152">
        <v>1185</v>
      </c>
      <c r="AL319" s="149">
        <v>0.753</v>
      </c>
      <c r="AM319" s="152">
        <v>705</v>
      </c>
      <c r="AN319" s="152">
        <v>422</v>
      </c>
      <c r="AO319" s="152">
        <v>1127</v>
      </c>
      <c r="AP319" s="153">
        <v>0.374</v>
      </c>
      <c r="AQ319" s="153">
        <v>0.432</v>
      </c>
      <c r="AR319" s="154">
        <v>0.193</v>
      </c>
      <c r="AS319" s="154">
        <v>0.109</v>
      </c>
      <c r="AT319" s="154">
        <v>8.7999999999999995E-2</v>
      </c>
      <c r="AU319" s="154">
        <v>0.34899999999999998</v>
      </c>
      <c r="AW319" s="5"/>
      <c r="AX319" s="144">
        <f t="shared" si="214"/>
        <v>81.099873577749676</v>
      </c>
      <c r="AY319" s="149">
        <v>231</v>
      </c>
      <c r="AZ319" s="150" t="s">
        <v>516</v>
      </c>
      <c r="BA319" s="149">
        <v>20</v>
      </c>
      <c r="BB319" s="151">
        <v>1</v>
      </c>
      <c r="BC319" s="152">
        <v>1582</v>
      </c>
      <c r="BD319" s="152">
        <v>1283</v>
      </c>
      <c r="BE319" s="149">
        <v>0.81100000000000005</v>
      </c>
      <c r="BF319" s="152">
        <v>710</v>
      </c>
      <c r="BG319" s="152">
        <v>470</v>
      </c>
      <c r="BH319" s="152">
        <v>1180</v>
      </c>
      <c r="BI319" s="153">
        <v>0.39800000000000002</v>
      </c>
      <c r="BJ319" s="151">
        <v>0.46</v>
      </c>
      <c r="BK319" s="155">
        <v>0.17</v>
      </c>
      <c r="BL319" s="154">
        <v>9.8000000000000004E-2</v>
      </c>
      <c r="BM319" s="155">
        <v>0.08</v>
      </c>
      <c r="BN319" s="154">
        <v>0.372</v>
      </c>
      <c r="DU319" s="4"/>
      <c r="DZ319" s="5"/>
      <c r="EA319" s="5"/>
      <c r="EB319" s="5"/>
      <c r="EC319" s="5"/>
      <c r="ED319" s="5"/>
      <c r="EE319" s="5"/>
    </row>
    <row r="320" spans="30:135" ht="13" x14ac:dyDescent="0.15">
      <c r="AD320" s="144">
        <f t="shared" si="212"/>
        <v>80.900000000000006</v>
      </c>
      <c r="AE320" s="144">
        <f t="shared" si="213"/>
        <v>75.154511742892467</v>
      </c>
      <c r="AF320" s="149">
        <v>232</v>
      </c>
      <c r="AG320" s="150" t="s">
        <v>549</v>
      </c>
      <c r="AH320" s="149">
        <v>20</v>
      </c>
      <c r="AI320" s="151">
        <v>1</v>
      </c>
      <c r="AJ320" s="152">
        <v>1618</v>
      </c>
      <c r="AK320" s="152">
        <v>1216</v>
      </c>
      <c r="AL320" s="149">
        <v>0.752</v>
      </c>
      <c r="AM320" s="152">
        <v>692</v>
      </c>
      <c r="AN320" s="152">
        <v>417</v>
      </c>
      <c r="AO320" s="152">
        <v>1109</v>
      </c>
      <c r="AP320" s="153">
        <v>0.376</v>
      </c>
      <c r="AQ320" s="153">
        <v>0.438</v>
      </c>
      <c r="AR320" s="154">
        <v>0.217</v>
      </c>
      <c r="AS320" s="154">
        <v>0.112</v>
      </c>
      <c r="AT320" s="154">
        <v>8.5000000000000006E-2</v>
      </c>
      <c r="AU320" s="154">
        <v>0.34300000000000003</v>
      </c>
      <c r="AW320" s="5"/>
      <c r="AX320" s="144">
        <f t="shared" si="214"/>
        <v>81.228668941979521</v>
      </c>
      <c r="AY320" s="149">
        <v>232</v>
      </c>
      <c r="AZ320" s="150" t="s">
        <v>550</v>
      </c>
      <c r="BA320" s="149">
        <v>21</v>
      </c>
      <c r="BB320" s="151">
        <v>1</v>
      </c>
      <c r="BC320" s="152">
        <v>1758</v>
      </c>
      <c r="BD320" s="152">
        <v>1428</v>
      </c>
      <c r="BE320" s="149">
        <v>0.81200000000000006</v>
      </c>
      <c r="BF320" s="152">
        <v>658</v>
      </c>
      <c r="BG320" s="152">
        <v>508</v>
      </c>
      <c r="BH320" s="152">
        <v>1166</v>
      </c>
      <c r="BI320" s="153">
        <v>0.436</v>
      </c>
      <c r="BJ320" s="151">
        <v>0.49</v>
      </c>
      <c r="BK320" s="154">
        <v>0.221</v>
      </c>
      <c r="BL320" s="154">
        <v>0.13700000000000001</v>
      </c>
      <c r="BM320" s="154">
        <v>0.105</v>
      </c>
      <c r="BN320" s="154">
        <v>0.39100000000000001</v>
      </c>
      <c r="DU320" s="4"/>
      <c r="DZ320" s="5"/>
      <c r="EA320" s="5"/>
      <c r="EB320" s="5"/>
      <c r="EC320" s="5"/>
      <c r="ED320" s="5"/>
      <c r="EE320" s="5"/>
    </row>
    <row r="321" spans="30:135" ht="13" x14ac:dyDescent="0.15">
      <c r="AD321" s="144">
        <f t="shared" si="212"/>
        <v>78.529411764705884</v>
      </c>
      <c r="AE321" s="144">
        <f t="shared" si="213"/>
        <v>75.205992509363298</v>
      </c>
      <c r="AF321" s="149">
        <v>233</v>
      </c>
      <c r="AG321" s="150" t="s">
        <v>551</v>
      </c>
      <c r="AH321" s="149">
        <v>17</v>
      </c>
      <c r="AI321" s="151">
        <v>1</v>
      </c>
      <c r="AJ321" s="152">
        <v>1335</v>
      </c>
      <c r="AK321" s="152">
        <v>1004</v>
      </c>
      <c r="AL321" s="149">
        <v>0.752</v>
      </c>
      <c r="AM321" s="152">
        <v>581</v>
      </c>
      <c r="AN321" s="152">
        <v>368</v>
      </c>
      <c r="AO321" s="152">
        <v>949</v>
      </c>
      <c r="AP321" s="153">
        <v>0.38800000000000001</v>
      </c>
      <c r="AQ321" s="153">
        <v>0.44500000000000001</v>
      </c>
      <c r="AR321" s="155">
        <v>0.21</v>
      </c>
      <c r="AS321" s="154">
        <v>9.7000000000000003E-2</v>
      </c>
      <c r="AT321" s="154">
        <v>8.5000000000000006E-2</v>
      </c>
      <c r="AU321" s="154">
        <v>0.34599999999999997</v>
      </c>
      <c r="AW321" s="5"/>
      <c r="AX321" s="144">
        <f t="shared" si="214"/>
        <v>81.163767246550691</v>
      </c>
      <c r="AY321" s="149">
        <v>233</v>
      </c>
      <c r="AZ321" s="150" t="s">
        <v>552</v>
      </c>
      <c r="BA321" s="149">
        <v>21</v>
      </c>
      <c r="BB321" s="151">
        <v>1</v>
      </c>
      <c r="BC321" s="152">
        <v>1667</v>
      </c>
      <c r="BD321" s="152">
        <v>1353</v>
      </c>
      <c r="BE321" s="149">
        <v>0.81200000000000006</v>
      </c>
      <c r="BF321" s="152">
        <v>809</v>
      </c>
      <c r="BG321" s="152">
        <v>510</v>
      </c>
      <c r="BH321" s="152">
        <v>1319</v>
      </c>
      <c r="BI321" s="153">
        <v>0.38700000000000001</v>
      </c>
      <c r="BJ321" s="153">
        <v>0.44700000000000001</v>
      </c>
      <c r="BK321" s="154">
        <v>0.14699999999999999</v>
      </c>
      <c r="BL321" s="154">
        <v>8.1000000000000003E-2</v>
      </c>
      <c r="BM321" s="154">
        <v>6.0999999999999999E-2</v>
      </c>
      <c r="BN321" s="154">
        <v>0.36399999999999999</v>
      </c>
      <c r="DU321" s="4"/>
      <c r="DZ321" s="5"/>
      <c r="EA321" s="5"/>
      <c r="EB321" s="5"/>
      <c r="EC321" s="5"/>
      <c r="ED321" s="5"/>
      <c r="EE321" s="5"/>
    </row>
    <row r="322" spans="30:135" ht="13" x14ac:dyDescent="0.15">
      <c r="AD322" s="144">
        <f t="shared" si="212"/>
        <v>88.913043478260875</v>
      </c>
      <c r="AE322" s="144">
        <f t="shared" si="213"/>
        <v>75.110024449877756</v>
      </c>
      <c r="AF322" s="149">
        <v>234</v>
      </c>
      <c r="AG322" s="150" t="s">
        <v>517</v>
      </c>
      <c r="AH322" s="149">
        <v>23</v>
      </c>
      <c r="AI322" s="151">
        <v>1</v>
      </c>
      <c r="AJ322" s="152">
        <v>2045</v>
      </c>
      <c r="AK322" s="152">
        <v>1536</v>
      </c>
      <c r="AL322" s="149">
        <v>0.751</v>
      </c>
      <c r="AM322" s="152">
        <v>925</v>
      </c>
      <c r="AN322" s="152">
        <v>561</v>
      </c>
      <c r="AO322" s="152">
        <v>1486</v>
      </c>
      <c r="AP322" s="153">
        <v>0.378</v>
      </c>
      <c r="AQ322" s="153">
        <v>0.42299999999999999</v>
      </c>
      <c r="AR322" s="154">
        <v>0.17799999999999999</v>
      </c>
      <c r="AS322" s="154">
        <v>0.109</v>
      </c>
      <c r="AT322" s="154">
        <v>8.4000000000000005E-2</v>
      </c>
      <c r="AU322" s="154">
        <v>0.35899999999999999</v>
      </c>
      <c r="AW322" s="5"/>
      <c r="AX322" s="144">
        <f t="shared" si="214"/>
        <v>81.339439038351458</v>
      </c>
      <c r="AY322" s="149">
        <v>234</v>
      </c>
      <c r="AZ322" s="150" t="s">
        <v>353</v>
      </c>
      <c r="BA322" s="149">
        <v>23</v>
      </c>
      <c r="BB322" s="151">
        <v>1</v>
      </c>
      <c r="BC322" s="152">
        <v>1747</v>
      </c>
      <c r="BD322" s="152">
        <v>1421</v>
      </c>
      <c r="BE322" s="149">
        <v>0.81299999999999994</v>
      </c>
      <c r="BF322" s="152">
        <v>723</v>
      </c>
      <c r="BG322" s="152">
        <v>538</v>
      </c>
      <c r="BH322" s="152">
        <v>1261</v>
      </c>
      <c r="BI322" s="153">
        <v>0.42699999999999999</v>
      </c>
      <c r="BJ322" s="153">
        <v>0.47399999999999998</v>
      </c>
      <c r="BK322" s="154">
        <v>0.193</v>
      </c>
      <c r="BL322" s="154">
        <v>0.10199999999999999</v>
      </c>
      <c r="BM322" s="154">
        <v>7.9000000000000001E-2</v>
      </c>
      <c r="BN322" s="154">
        <v>0.38500000000000001</v>
      </c>
      <c r="DU322" s="4"/>
      <c r="DZ322" s="5"/>
      <c r="EA322" s="5"/>
      <c r="EB322" s="5"/>
      <c r="EC322" s="5"/>
      <c r="ED322" s="5"/>
      <c r="EE322" s="5"/>
    </row>
    <row r="323" spans="30:135" ht="13" x14ac:dyDescent="0.15">
      <c r="AD323" s="144">
        <f t="shared" si="212"/>
        <v>85.111111111111114</v>
      </c>
      <c r="AE323" s="144">
        <f t="shared" si="213"/>
        <v>75</v>
      </c>
      <c r="AF323" s="149">
        <v>235</v>
      </c>
      <c r="AG323" s="150" t="s">
        <v>349</v>
      </c>
      <c r="AH323" s="149">
        <v>18</v>
      </c>
      <c r="AI323" s="151">
        <v>1</v>
      </c>
      <c r="AJ323" s="152">
        <v>1532</v>
      </c>
      <c r="AK323" s="152">
        <v>1149</v>
      </c>
      <c r="AL323" s="149">
        <v>0.75</v>
      </c>
      <c r="AM323" s="152">
        <v>684</v>
      </c>
      <c r="AN323" s="152">
        <v>432</v>
      </c>
      <c r="AO323" s="152">
        <v>1116</v>
      </c>
      <c r="AP323" s="153">
        <v>0.38700000000000001</v>
      </c>
      <c r="AQ323" s="153">
        <v>0.43099999999999999</v>
      </c>
      <c r="AR323" s="154">
        <v>0.183</v>
      </c>
      <c r="AS323" s="154">
        <v>0.107</v>
      </c>
      <c r="AT323" s="154">
        <v>9.0999999999999998E-2</v>
      </c>
      <c r="AU323" s="154">
        <v>0.35799999999999998</v>
      </c>
      <c r="AW323" s="5"/>
      <c r="AX323" s="144">
        <f t="shared" si="214"/>
        <v>81.32678132678133</v>
      </c>
      <c r="AY323" s="149">
        <v>235</v>
      </c>
      <c r="AZ323" s="150" t="s">
        <v>437</v>
      </c>
      <c r="BA323" s="149">
        <v>20</v>
      </c>
      <c r="BB323" s="151">
        <v>1</v>
      </c>
      <c r="BC323" s="152">
        <v>1628</v>
      </c>
      <c r="BD323" s="152">
        <v>1324</v>
      </c>
      <c r="BE323" s="149">
        <v>0.81299999999999994</v>
      </c>
      <c r="BF323" s="152">
        <v>708</v>
      </c>
      <c r="BG323" s="152">
        <v>467</v>
      </c>
      <c r="BH323" s="152">
        <v>1175</v>
      </c>
      <c r="BI323" s="153">
        <v>0.39700000000000002</v>
      </c>
      <c r="BJ323" s="153">
        <v>0.46800000000000003</v>
      </c>
      <c r="BK323" s="154">
        <v>0.187</v>
      </c>
      <c r="BL323" s="154">
        <v>0.104</v>
      </c>
      <c r="BM323" s="154">
        <v>7.6999999999999999E-2</v>
      </c>
      <c r="BN323" s="155">
        <v>0.37</v>
      </c>
      <c r="DU323" s="4"/>
      <c r="DZ323" s="5"/>
      <c r="EA323" s="5"/>
      <c r="EB323" s="5"/>
      <c r="EC323" s="5"/>
      <c r="ED323" s="5"/>
      <c r="EE323" s="5"/>
    </row>
    <row r="324" spans="30:135" ht="13" x14ac:dyDescent="0.15">
      <c r="AD324" s="144">
        <f t="shared" si="212"/>
        <v>86.25</v>
      </c>
      <c r="AE324" s="144">
        <f t="shared" si="213"/>
        <v>74.830917874396135</v>
      </c>
      <c r="AF324" s="149">
        <v>236</v>
      </c>
      <c r="AG324" s="150" t="s">
        <v>540</v>
      </c>
      <c r="AH324" s="149">
        <v>24</v>
      </c>
      <c r="AI324" s="151">
        <v>1</v>
      </c>
      <c r="AJ324" s="152">
        <v>2070</v>
      </c>
      <c r="AK324" s="152">
        <v>1549</v>
      </c>
      <c r="AL324" s="149">
        <v>0.748</v>
      </c>
      <c r="AM324" s="152">
        <v>941</v>
      </c>
      <c r="AN324" s="152">
        <v>535</v>
      </c>
      <c r="AO324" s="152">
        <v>1476</v>
      </c>
      <c r="AP324" s="153">
        <v>0.36199999999999999</v>
      </c>
      <c r="AQ324" s="153">
        <v>0.42299999999999999</v>
      </c>
      <c r="AR324" s="154">
        <v>0.187</v>
      </c>
      <c r="AS324" s="154">
        <v>0.11899999999999999</v>
      </c>
      <c r="AT324" s="154">
        <v>8.7999999999999995E-2</v>
      </c>
      <c r="AU324" s="154">
        <v>0.34499999999999997</v>
      </c>
      <c r="AW324" s="5"/>
      <c r="AX324" s="144">
        <f t="shared" si="214"/>
        <v>81.287970838396106</v>
      </c>
      <c r="AY324" s="149">
        <v>236</v>
      </c>
      <c r="AZ324" s="150" t="s">
        <v>486</v>
      </c>
      <c r="BA324" s="149">
        <v>20</v>
      </c>
      <c r="BB324" s="151">
        <v>1</v>
      </c>
      <c r="BC324" s="152">
        <v>1646</v>
      </c>
      <c r="BD324" s="152">
        <v>1338</v>
      </c>
      <c r="BE324" s="149">
        <v>0.81299999999999994</v>
      </c>
      <c r="BF324" s="152">
        <v>720</v>
      </c>
      <c r="BG324" s="152">
        <v>525</v>
      </c>
      <c r="BH324" s="152">
        <v>1245</v>
      </c>
      <c r="BI324" s="153">
        <v>0.42199999999999999</v>
      </c>
      <c r="BJ324" s="153">
        <v>0.46600000000000003</v>
      </c>
      <c r="BK324" s="154">
        <v>0.17299999999999999</v>
      </c>
      <c r="BL324" s="154">
        <v>8.8999999999999996E-2</v>
      </c>
      <c r="BM324" s="155">
        <v>0.08</v>
      </c>
      <c r="BN324" s="155">
        <v>0.38</v>
      </c>
      <c r="DU324" s="4"/>
      <c r="DZ324" s="5"/>
      <c r="EA324" s="5"/>
      <c r="EB324" s="5"/>
      <c r="EC324" s="5"/>
      <c r="ED324" s="5"/>
      <c r="EE324" s="5"/>
    </row>
    <row r="325" spans="30:135" ht="13" x14ac:dyDescent="0.15">
      <c r="AD325" s="144">
        <f t="shared" si="212"/>
        <v>86.478260869565219</v>
      </c>
      <c r="AE325" s="144">
        <f t="shared" si="213"/>
        <v>74.811463046757169</v>
      </c>
      <c r="AF325" s="149">
        <v>237</v>
      </c>
      <c r="AG325" s="150" t="s">
        <v>553</v>
      </c>
      <c r="AH325" s="149">
        <v>23</v>
      </c>
      <c r="AI325" s="151">
        <v>1</v>
      </c>
      <c r="AJ325" s="152">
        <v>1989</v>
      </c>
      <c r="AK325" s="152">
        <v>1488</v>
      </c>
      <c r="AL325" s="149">
        <v>0.748</v>
      </c>
      <c r="AM325" s="152">
        <v>919</v>
      </c>
      <c r="AN325" s="152">
        <v>551</v>
      </c>
      <c r="AO325" s="152">
        <v>1470</v>
      </c>
      <c r="AP325" s="153">
        <v>0.375</v>
      </c>
      <c r="AQ325" s="153">
        <v>0.41199999999999998</v>
      </c>
      <c r="AR325" s="154">
        <v>0.17699999999999999</v>
      </c>
      <c r="AS325" s="155">
        <v>0.11</v>
      </c>
      <c r="AT325" s="154">
        <v>9.5000000000000001E-2</v>
      </c>
      <c r="AU325" s="154">
        <v>0.35399999999999998</v>
      </c>
      <c r="AW325" s="5"/>
      <c r="AX325" s="144">
        <f t="shared" si="214"/>
        <v>81.272822117892545</v>
      </c>
      <c r="AY325" s="149">
        <v>237</v>
      </c>
      <c r="AZ325" s="150" t="s">
        <v>324</v>
      </c>
      <c r="BA325" s="149">
        <v>23</v>
      </c>
      <c r="BB325" s="151">
        <v>1</v>
      </c>
      <c r="BC325" s="152">
        <v>1917</v>
      </c>
      <c r="BD325" s="152">
        <v>1558</v>
      </c>
      <c r="BE325" s="149">
        <v>0.81299999999999994</v>
      </c>
      <c r="BF325" s="152">
        <v>813</v>
      </c>
      <c r="BG325" s="152">
        <v>573</v>
      </c>
      <c r="BH325" s="152">
        <v>1386</v>
      </c>
      <c r="BI325" s="153">
        <v>0.41299999999999998</v>
      </c>
      <c r="BJ325" s="153">
        <v>0.45900000000000002</v>
      </c>
      <c r="BK325" s="154">
        <v>0.184</v>
      </c>
      <c r="BL325" s="154">
        <v>0.109</v>
      </c>
      <c r="BM325" s="154">
        <v>7.9000000000000001E-2</v>
      </c>
      <c r="BN325" s="154">
        <v>0.38400000000000001</v>
      </c>
      <c r="DU325" s="4"/>
      <c r="DZ325" s="5"/>
      <c r="EA325" s="5"/>
      <c r="EB325" s="5"/>
      <c r="EC325" s="5"/>
      <c r="ED325" s="5"/>
      <c r="EE325" s="5"/>
    </row>
    <row r="326" spans="30:135" ht="13" x14ac:dyDescent="0.15">
      <c r="AD326" s="144">
        <f t="shared" si="212"/>
        <v>84.45</v>
      </c>
      <c r="AE326" s="144">
        <f t="shared" si="213"/>
        <v>74.837181764357609</v>
      </c>
      <c r="AF326" s="149">
        <v>238</v>
      </c>
      <c r="AG326" s="150" t="s">
        <v>554</v>
      </c>
      <c r="AH326" s="149">
        <v>20</v>
      </c>
      <c r="AI326" s="151">
        <v>1</v>
      </c>
      <c r="AJ326" s="152">
        <v>1689</v>
      </c>
      <c r="AK326" s="152">
        <v>1264</v>
      </c>
      <c r="AL326" s="149">
        <v>0.748</v>
      </c>
      <c r="AM326" s="152">
        <v>765</v>
      </c>
      <c r="AN326" s="152">
        <v>440</v>
      </c>
      <c r="AO326" s="152">
        <v>1205</v>
      </c>
      <c r="AP326" s="153">
        <v>0.36499999999999999</v>
      </c>
      <c r="AQ326" s="151">
        <v>0.41</v>
      </c>
      <c r="AR326" s="154">
        <v>0.185</v>
      </c>
      <c r="AS326" s="154">
        <v>0.115</v>
      </c>
      <c r="AT326" s="155">
        <v>0.08</v>
      </c>
      <c r="AU326" s="154">
        <v>0.35499999999999998</v>
      </c>
      <c r="AW326" s="5"/>
      <c r="AX326" s="144">
        <f t="shared" si="214"/>
        <v>81.312889314805943</v>
      </c>
      <c r="AY326" s="149">
        <v>238</v>
      </c>
      <c r="AZ326" s="150" t="s">
        <v>388</v>
      </c>
      <c r="BA326" s="149">
        <v>25</v>
      </c>
      <c r="BB326" s="151">
        <v>1</v>
      </c>
      <c r="BC326" s="152">
        <v>2087</v>
      </c>
      <c r="BD326" s="152">
        <v>1697</v>
      </c>
      <c r="BE326" s="149">
        <v>0.81299999999999994</v>
      </c>
      <c r="BF326" s="152">
        <v>938</v>
      </c>
      <c r="BG326" s="152">
        <v>649</v>
      </c>
      <c r="BH326" s="152">
        <v>1587</v>
      </c>
      <c r="BI326" s="153">
        <v>0.40899999999999997</v>
      </c>
      <c r="BJ326" s="153">
        <v>0.45400000000000001</v>
      </c>
      <c r="BK326" s="154">
        <v>0.16300000000000001</v>
      </c>
      <c r="BL326" s="154">
        <v>9.6000000000000002E-2</v>
      </c>
      <c r="BM326" s="154">
        <v>7.3999999999999996E-2</v>
      </c>
      <c r="BN326" s="154">
        <v>0.38100000000000001</v>
      </c>
      <c r="DU326" s="4"/>
      <c r="DZ326" s="5"/>
      <c r="EA326" s="5"/>
      <c r="EB326" s="5"/>
      <c r="EC326" s="5"/>
      <c r="ED326" s="5"/>
      <c r="EE326" s="5"/>
    </row>
    <row r="327" spans="30:135" ht="13" x14ac:dyDescent="0.15">
      <c r="AD327" s="144">
        <f t="shared" si="212"/>
        <v>83.5</v>
      </c>
      <c r="AE327" s="144">
        <f t="shared" si="213"/>
        <v>74.750499001996005</v>
      </c>
      <c r="AF327" s="149">
        <v>239</v>
      </c>
      <c r="AG327" s="150" t="s">
        <v>354</v>
      </c>
      <c r="AH327" s="149">
        <v>24</v>
      </c>
      <c r="AI327" s="151">
        <v>1</v>
      </c>
      <c r="AJ327" s="152">
        <v>2004</v>
      </c>
      <c r="AK327" s="152">
        <v>1498</v>
      </c>
      <c r="AL327" s="149">
        <v>0.748</v>
      </c>
      <c r="AM327" s="152">
        <v>850</v>
      </c>
      <c r="AN327" s="152">
        <v>530</v>
      </c>
      <c r="AO327" s="152">
        <v>1380</v>
      </c>
      <c r="AP327" s="153">
        <v>0.38400000000000001</v>
      </c>
      <c r="AQ327" s="153">
        <v>0.44800000000000001</v>
      </c>
      <c r="AR327" s="154">
        <v>0.21299999999999999</v>
      </c>
      <c r="AS327" s="154">
        <v>0.113</v>
      </c>
      <c r="AT327" s="155">
        <v>0.09</v>
      </c>
      <c r="AU327" s="154">
        <v>0.34799999999999998</v>
      </c>
      <c r="AW327" s="5"/>
      <c r="AX327" s="144">
        <f t="shared" si="214"/>
        <v>81.405405405405403</v>
      </c>
      <c r="AY327" s="149">
        <v>239</v>
      </c>
      <c r="AZ327" s="150" t="s">
        <v>555</v>
      </c>
      <c r="BA327" s="149">
        <v>23</v>
      </c>
      <c r="BB327" s="151">
        <v>1</v>
      </c>
      <c r="BC327" s="152">
        <v>1850</v>
      </c>
      <c r="BD327" s="152">
        <v>1506</v>
      </c>
      <c r="BE327" s="149">
        <v>0.81399999999999995</v>
      </c>
      <c r="BF327" s="152">
        <v>772</v>
      </c>
      <c r="BG327" s="152">
        <v>543</v>
      </c>
      <c r="BH327" s="152">
        <v>1315</v>
      </c>
      <c r="BI327" s="153">
        <v>0.41299999999999998</v>
      </c>
      <c r="BJ327" s="153">
        <v>0.46500000000000002</v>
      </c>
      <c r="BK327" s="154">
        <v>0.189</v>
      </c>
      <c r="BL327" s="154">
        <v>0.121</v>
      </c>
      <c r="BM327" s="155">
        <v>0.09</v>
      </c>
      <c r="BN327" s="155">
        <v>0.38</v>
      </c>
      <c r="DU327" s="4"/>
      <c r="DZ327" s="5"/>
      <c r="EA327" s="5"/>
      <c r="EB327" s="5"/>
      <c r="EC327" s="5"/>
      <c r="ED327" s="5"/>
      <c r="EE327" s="5"/>
    </row>
    <row r="328" spans="30:135" ht="13" x14ac:dyDescent="0.15">
      <c r="AD328" s="144">
        <f t="shared" si="212"/>
        <v>77.529411764705884</v>
      </c>
      <c r="AE328" s="144">
        <f t="shared" si="213"/>
        <v>74.81031866464339</v>
      </c>
      <c r="AF328" s="149">
        <v>240</v>
      </c>
      <c r="AG328" s="150" t="s">
        <v>222</v>
      </c>
      <c r="AH328" s="149">
        <v>17</v>
      </c>
      <c r="AI328" s="151">
        <v>1</v>
      </c>
      <c r="AJ328" s="152">
        <v>1318</v>
      </c>
      <c r="AK328" s="152">
        <v>986</v>
      </c>
      <c r="AL328" s="149">
        <v>0.748</v>
      </c>
      <c r="AM328" s="152">
        <v>524</v>
      </c>
      <c r="AN328" s="152">
        <v>360</v>
      </c>
      <c r="AO328" s="152">
        <v>884</v>
      </c>
      <c r="AP328" s="153">
        <v>0.40699999999999997</v>
      </c>
      <c r="AQ328" s="153">
        <v>0.442</v>
      </c>
      <c r="AR328" s="154">
        <v>0.222</v>
      </c>
      <c r="AS328" s="154">
        <v>0.125</v>
      </c>
      <c r="AT328" s="154">
        <v>9.7000000000000003E-2</v>
      </c>
      <c r="AU328" s="154">
        <v>0.36799999999999999</v>
      </c>
      <c r="AW328" s="5"/>
      <c r="AX328" s="144">
        <f t="shared" si="214"/>
        <v>81.728665207877455</v>
      </c>
      <c r="AY328" s="149">
        <v>240</v>
      </c>
      <c r="AZ328" s="150" t="s">
        <v>471</v>
      </c>
      <c r="BA328" s="149">
        <v>23</v>
      </c>
      <c r="BB328" s="151">
        <v>1</v>
      </c>
      <c r="BC328" s="152">
        <v>1828</v>
      </c>
      <c r="BD328" s="152">
        <v>1494</v>
      </c>
      <c r="BE328" s="149">
        <v>0.81699999999999995</v>
      </c>
      <c r="BF328" s="152">
        <v>759</v>
      </c>
      <c r="BG328" s="152">
        <v>555</v>
      </c>
      <c r="BH328" s="152">
        <v>1314</v>
      </c>
      <c r="BI328" s="153">
        <v>0.42199999999999999</v>
      </c>
      <c r="BJ328" s="153">
        <v>0.48199999999999998</v>
      </c>
      <c r="BK328" s="154">
        <v>0.20200000000000001</v>
      </c>
      <c r="BL328" s="154">
        <v>9.1999999999999998E-2</v>
      </c>
      <c r="BM328" s="154">
        <v>7.1999999999999995E-2</v>
      </c>
      <c r="BN328" s="154">
        <v>0.379</v>
      </c>
      <c r="DU328" s="4"/>
      <c r="DZ328" s="5"/>
      <c r="EA328" s="5"/>
      <c r="EB328" s="5"/>
      <c r="EC328" s="5"/>
      <c r="ED328" s="5"/>
      <c r="EE328" s="5"/>
    </row>
    <row r="329" spans="30:135" ht="13" x14ac:dyDescent="0.15">
      <c r="AD329" s="144">
        <f t="shared" si="212"/>
        <v>78.826086956521735</v>
      </c>
      <c r="AE329" s="144">
        <f t="shared" si="213"/>
        <v>74.738003309431875</v>
      </c>
      <c r="AF329" s="149">
        <v>241</v>
      </c>
      <c r="AG329" s="150" t="s">
        <v>537</v>
      </c>
      <c r="AH329" s="149">
        <v>23</v>
      </c>
      <c r="AI329" s="151">
        <v>1</v>
      </c>
      <c r="AJ329" s="152">
        <v>1813</v>
      </c>
      <c r="AK329" s="152">
        <v>1355</v>
      </c>
      <c r="AL329" s="149">
        <v>0.747</v>
      </c>
      <c r="AM329" s="152">
        <v>786</v>
      </c>
      <c r="AN329" s="152">
        <v>492</v>
      </c>
      <c r="AO329" s="152">
        <v>1278</v>
      </c>
      <c r="AP329" s="153">
        <v>0.38500000000000001</v>
      </c>
      <c r="AQ329" s="153">
        <v>0.42899999999999999</v>
      </c>
      <c r="AR329" s="154">
        <v>0.20499999999999999</v>
      </c>
      <c r="AS329" s="154">
        <v>0.10299999999999999</v>
      </c>
      <c r="AT329" s="154">
        <v>7.6999999999999999E-2</v>
      </c>
      <c r="AU329" s="154">
        <v>0.35399999999999998</v>
      </c>
      <c r="AW329" s="5"/>
      <c r="AX329" s="144">
        <f t="shared" si="214"/>
        <v>81.834640917320456</v>
      </c>
      <c r="AY329" s="149">
        <v>241</v>
      </c>
      <c r="AZ329" s="150" t="s">
        <v>475</v>
      </c>
      <c r="BA329" s="149">
        <v>21</v>
      </c>
      <c r="BB329" s="151">
        <v>1</v>
      </c>
      <c r="BC329" s="152">
        <v>1657</v>
      </c>
      <c r="BD329" s="152">
        <v>1356</v>
      </c>
      <c r="BE329" s="149">
        <v>0.81799999999999995</v>
      </c>
      <c r="BF329" s="152">
        <v>715</v>
      </c>
      <c r="BG329" s="152">
        <v>488</v>
      </c>
      <c r="BH329" s="152">
        <v>1203</v>
      </c>
      <c r="BI329" s="153">
        <v>0.40600000000000003</v>
      </c>
      <c r="BJ329" s="153">
        <v>0.45900000000000002</v>
      </c>
      <c r="BK329" s="154">
        <v>0.182</v>
      </c>
      <c r="BL329" s="154">
        <v>0.113</v>
      </c>
      <c r="BM329" s="154">
        <v>8.4000000000000005E-2</v>
      </c>
      <c r="BN329" s="155">
        <v>0.38</v>
      </c>
      <c r="DU329" s="4"/>
      <c r="DZ329" s="5"/>
      <c r="EA329" s="5"/>
      <c r="EB329" s="5"/>
      <c r="EC329" s="5"/>
      <c r="ED329" s="5"/>
      <c r="EE329" s="5"/>
    </row>
    <row r="330" spans="30:135" ht="13" x14ac:dyDescent="0.15">
      <c r="AD330" s="144">
        <f t="shared" si="212"/>
        <v>77.333333333333329</v>
      </c>
      <c r="AE330" s="144">
        <f t="shared" si="213"/>
        <v>74.640804597701148</v>
      </c>
      <c r="AF330" s="149">
        <v>242</v>
      </c>
      <c r="AG330" s="150" t="s">
        <v>556</v>
      </c>
      <c r="AH330" s="149">
        <v>18</v>
      </c>
      <c r="AI330" s="151">
        <v>1</v>
      </c>
      <c r="AJ330" s="152">
        <v>1392</v>
      </c>
      <c r="AK330" s="152">
        <v>1039</v>
      </c>
      <c r="AL330" s="149">
        <v>0.746</v>
      </c>
      <c r="AM330" s="152">
        <v>632</v>
      </c>
      <c r="AN330" s="152">
        <v>363</v>
      </c>
      <c r="AO330" s="152">
        <v>995</v>
      </c>
      <c r="AP330" s="153">
        <v>0.36499999999999999</v>
      </c>
      <c r="AQ330" s="153">
        <v>0.434</v>
      </c>
      <c r="AR330" s="155">
        <v>0.21</v>
      </c>
      <c r="AS330" s="154">
        <v>9.8000000000000004E-2</v>
      </c>
      <c r="AT330" s="154">
        <v>8.7999999999999995E-2</v>
      </c>
      <c r="AU330" s="154">
        <v>0.32800000000000001</v>
      </c>
      <c r="AW330" s="5"/>
      <c r="AX330" s="144">
        <f t="shared" si="214"/>
        <v>81.923714759535656</v>
      </c>
      <c r="AY330" s="149">
        <v>242</v>
      </c>
      <c r="AZ330" s="150" t="s">
        <v>272</v>
      </c>
      <c r="BA330" s="149">
        <v>21</v>
      </c>
      <c r="BB330" s="151">
        <v>1</v>
      </c>
      <c r="BC330" s="152">
        <v>1809</v>
      </c>
      <c r="BD330" s="152">
        <v>1482</v>
      </c>
      <c r="BE330" s="149">
        <v>0.81899999999999995</v>
      </c>
      <c r="BF330" s="152">
        <v>821</v>
      </c>
      <c r="BG330" s="152">
        <v>578</v>
      </c>
      <c r="BH330" s="152">
        <v>1399</v>
      </c>
      <c r="BI330" s="153">
        <v>0.41299999999999998</v>
      </c>
      <c r="BJ330" s="153">
        <v>0.46600000000000003</v>
      </c>
      <c r="BK330" s="154">
        <v>0.16300000000000001</v>
      </c>
      <c r="BL330" s="154">
        <v>7.5999999999999998E-2</v>
      </c>
      <c r="BM330" s="154">
        <v>6.2E-2</v>
      </c>
      <c r="BN330" s="154">
        <v>0.376</v>
      </c>
      <c r="DU330" s="4"/>
      <c r="DZ330" s="5"/>
      <c r="EA330" s="5"/>
      <c r="EB330" s="5"/>
      <c r="EC330" s="5"/>
      <c r="ED330" s="5"/>
      <c r="EE330" s="5"/>
    </row>
    <row r="331" spans="30:135" ht="13" x14ac:dyDescent="0.15">
      <c r="AD331" s="144">
        <f t="shared" si="212"/>
        <v>88.611111111111114</v>
      </c>
      <c r="AE331" s="144">
        <f t="shared" si="213"/>
        <v>74.608150470219442</v>
      </c>
      <c r="AF331" s="149">
        <v>243</v>
      </c>
      <c r="AG331" s="150" t="s">
        <v>557</v>
      </c>
      <c r="AH331" s="149">
        <v>18</v>
      </c>
      <c r="AI331" s="151">
        <v>1</v>
      </c>
      <c r="AJ331" s="152">
        <v>1595</v>
      </c>
      <c r="AK331" s="152">
        <v>1190</v>
      </c>
      <c r="AL331" s="149">
        <v>0.746</v>
      </c>
      <c r="AM331" s="152">
        <v>713</v>
      </c>
      <c r="AN331" s="152">
        <v>438</v>
      </c>
      <c r="AO331" s="152">
        <v>1151</v>
      </c>
      <c r="AP331" s="153">
        <v>0.38100000000000001</v>
      </c>
      <c r="AQ331" s="153">
        <v>0.43099999999999999</v>
      </c>
      <c r="AR331" s="154">
        <v>0.19400000000000001</v>
      </c>
      <c r="AS331" s="154">
        <v>0.104</v>
      </c>
      <c r="AT331" s="154">
        <v>8.6999999999999994E-2</v>
      </c>
      <c r="AU331" s="154">
        <v>0.34699999999999998</v>
      </c>
      <c r="AW331" s="5"/>
      <c r="AX331" s="144">
        <f t="shared" si="214"/>
        <v>82.073265783320352</v>
      </c>
      <c r="AY331" s="149">
        <v>243</v>
      </c>
      <c r="AZ331" s="150" t="s">
        <v>401</v>
      </c>
      <c r="BA331" s="149">
        <v>18</v>
      </c>
      <c r="BB331" s="151">
        <v>1</v>
      </c>
      <c r="BC331" s="152">
        <v>1283</v>
      </c>
      <c r="BD331" s="152">
        <v>1053</v>
      </c>
      <c r="BE331" s="149">
        <v>0.82099999999999995</v>
      </c>
      <c r="BF331" s="152">
        <v>554</v>
      </c>
      <c r="BG331" s="152">
        <v>391</v>
      </c>
      <c r="BH331" s="152">
        <v>945</v>
      </c>
      <c r="BI331" s="153">
        <v>0.41399999999999998</v>
      </c>
      <c r="BJ331" s="153">
        <v>0.47599999999999998</v>
      </c>
      <c r="BK331" s="154">
        <v>0.193</v>
      </c>
      <c r="BL331" s="154">
        <v>8.2000000000000003E-2</v>
      </c>
      <c r="BM331" s="154">
        <v>6.8000000000000005E-2</v>
      </c>
      <c r="BN331" s="155">
        <v>0.37</v>
      </c>
      <c r="DU331" s="4"/>
      <c r="DZ331" s="5"/>
      <c r="EA331" s="5"/>
      <c r="EB331" s="5"/>
      <c r="EC331" s="5"/>
      <c r="ED331" s="5"/>
      <c r="EE331" s="5"/>
    </row>
    <row r="332" spans="30:135" ht="13" x14ac:dyDescent="0.15">
      <c r="AD332" s="144">
        <f t="shared" si="212"/>
        <v>83.545454545454561</v>
      </c>
      <c r="AE332" s="144">
        <f t="shared" si="213"/>
        <v>74.646354733405872</v>
      </c>
      <c r="AF332" s="149">
        <v>244</v>
      </c>
      <c r="AG332" s="150" t="s">
        <v>344</v>
      </c>
      <c r="AH332" s="149">
        <v>22</v>
      </c>
      <c r="AI332" s="151">
        <v>1</v>
      </c>
      <c r="AJ332" s="152">
        <v>1838</v>
      </c>
      <c r="AK332" s="152">
        <v>1372</v>
      </c>
      <c r="AL332" s="149">
        <v>0.746</v>
      </c>
      <c r="AM332" s="152">
        <v>820</v>
      </c>
      <c r="AN332" s="152">
        <v>516</v>
      </c>
      <c r="AO332" s="152">
        <v>1336</v>
      </c>
      <c r="AP332" s="153">
        <v>0.38600000000000001</v>
      </c>
      <c r="AQ332" s="153">
        <v>0.41899999999999998</v>
      </c>
      <c r="AR332" s="154">
        <v>0.17199999999999999</v>
      </c>
      <c r="AS332" s="154">
        <v>0.124</v>
      </c>
      <c r="AT332" s="155">
        <v>0.1</v>
      </c>
      <c r="AU332" s="154">
        <v>0.371</v>
      </c>
      <c r="AW332" s="5"/>
      <c r="AX332" s="144">
        <f t="shared" si="214"/>
        <v>82.223701731025301</v>
      </c>
      <c r="AY332" s="149">
        <v>244</v>
      </c>
      <c r="AZ332" s="150" t="s">
        <v>558</v>
      </c>
      <c r="BA332" s="149">
        <v>18</v>
      </c>
      <c r="BB332" s="151">
        <v>1</v>
      </c>
      <c r="BC332" s="152">
        <v>1502</v>
      </c>
      <c r="BD332" s="152">
        <v>1235</v>
      </c>
      <c r="BE332" s="149">
        <v>0.82199999999999995</v>
      </c>
      <c r="BF332" s="152">
        <v>617</v>
      </c>
      <c r="BG332" s="152">
        <v>427</v>
      </c>
      <c r="BH332" s="152">
        <v>1044</v>
      </c>
      <c r="BI332" s="153">
        <v>0.40899999999999997</v>
      </c>
      <c r="BJ332" s="153">
        <v>0.47699999999999998</v>
      </c>
      <c r="BK332" s="154">
        <v>0.20100000000000001</v>
      </c>
      <c r="BL332" s="154">
        <v>0.126</v>
      </c>
      <c r="BM332" s="154">
        <v>0.10100000000000001</v>
      </c>
      <c r="BN332" s="154">
        <v>0.376</v>
      </c>
      <c r="DU332" s="4"/>
      <c r="DZ332" s="5"/>
      <c r="EA332" s="5"/>
      <c r="EB332" s="5"/>
      <c r="EC332" s="5"/>
      <c r="ED332" s="5"/>
      <c r="EE332" s="5"/>
    </row>
    <row r="333" spans="30:135" ht="13" x14ac:dyDescent="0.15">
      <c r="AD333" s="144">
        <f t="shared" si="212"/>
        <v>77.27272727272728</v>
      </c>
      <c r="AE333" s="144">
        <f t="shared" si="213"/>
        <v>74.470588235294116</v>
      </c>
      <c r="AF333" s="149">
        <v>245</v>
      </c>
      <c r="AG333" s="150" t="s">
        <v>547</v>
      </c>
      <c r="AH333" s="149">
        <v>22</v>
      </c>
      <c r="AI333" s="151">
        <v>1</v>
      </c>
      <c r="AJ333" s="152">
        <v>1700</v>
      </c>
      <c r="AK333" s="152">
        <v>1266</v>
      </c>
      <c r="AL333" s="149">
        <v>0.745</v>
      </c>
      <c r="AM333" s="152">
        <v>727</v>
      </c>
      <c r="AN333" s="152">
        <v>456</v>
      </c>
      <c r="AO333" s="152">
        <v>1183</v>
      </c>
      <c r="AP333" s="153">
        <v>0.38500000000000001</v>
      </c>
      <c r="AQ333" s="153">
        <v>0.433</v>
      </c>
      <c r="AR333" s="154">
        <v>0.21299999999999999</v>
      </c>
      <c r="AS333" s="154">
        <v>0.108</v>
      </c>
      <c r="AT333" s="154">
        <v>8.4000000000000005E-2</v>
      </c>
      <c r="AU333" s="154">
        <v>0.34899999999999998</v>
      </c>
      <c r="AW333" s="5"/>
      <c r="AX333" s="144">
        <f t="shared" si="214"/>
        <v>82.179341657207715</v>
      </c>
      <c r="AY333" s="149">
        <v>245</v>
      </c>
      <c r="AZ333" s="150" t="s">
        <v>559</v>
      </c>
      <c r="BA333" s="149">
        <v>11</v>
      </c>
      <c r="BB333" s="151">
        <v>1</v>
      </c>
      <c r="BC333" s="152">
        <v>881</v>
      </c>
      <c r="BD333" s="152">
        <v>724</v>
      </c>
      <c r="BE333" s="149">
        <v>0.82199999999999995</v>
      </c>
      <c r="BF333" s="152">
        <v>378</v>
      </c>
      <c r="BG333" s="152">
        <v>275</v>
      </c>
      <c r="BH333" s="152">
        <v>653</v>
      </c>
      <c r="BI333" s="153">
        <v>0.42099999999999999</v>
      </c>
      <c r="BJ333" s="153">
        <v>0.47199999999999998</v>
      </c>
      <c r="BK333" s="154">
        <v>0.183</v>
      </c>
      <c r="BL333" s="154">
        <v>9.6000000000000002E-2</v>
      </c>
      <c r="BM333" s="154">
        <v>7.5999999999999998E-2</v>
      </c>
      <c r="BN333" s="154">
        <v>0.378</v>
      </c>
      <c r="DU333" s="4"/>
      <c r="DZ333" s="5"/>
      <c r="EA333" s="5"/>
      <c r="EB333" s="5"/>
      <c r="EC333" s="5"/>
      <c r="ED333" s="5"/>
      <c r="EE333" s="5"/>
    </row>
    <row r="334" spans="30:135" ht="13" x14ac:dyDescent="0.15">
      <c r="AD334" s="144">
        <f t="shared" si="212"/>
        <v>79.521739130434781</v>
      </c>
      <c r="AE334" s="144">
        <f t="shared" si="213"/>
        <v>74.466921815199555</v>
      </c>
      <c r="AF334" s="149">
        <v>246</v>
      </c>
      <c r="AG334" s="150" t="s">
        <v>477</v>
      </c>
      <c r="AH334" s="149">
        <v>23</v>
      </c>
      <c r="AI334" s="151">
        <v>1</v>
      </c>
      <c r="AJ334" s="152">
        <v>1829</v>
      </c>
      <c r="AK334" s="152">
        <v>1362</v>
      </c>
      <c r="AL334" s="149">
        <v>0.745</v>
      </c>
      <c r="AM334" s="152">
        <v>770</v>
      </c>
      <c r="AN334" s="152">
        <v>503</v>
      </c>
      <c r="AO334" s="152">
        <v>1273</v>
      </c>
      <c r="AP334" s="153">
        <v>0.39500000000000002</v>
      </c>
      <c r="AQ334" s="151">
        <v>0.45</v>
      </c>
      <c r="AR334" s="154">
        <v>0.219</v>
      </c>
      <c r="AS334" s="155">
        <v>0.1</v>
      </c>
      <c r="AT334" s="154">
        <v>7.6999999999999999E-2</v>
      </c>
      <c r="AU334" s="154">
        <v>0.34899999999999998</v>
      </c>
      <c r="AW334" s="5"/>
      <c r="AX334" s="144">
        <f t="shared" si="214"/>
        <v>82.223579718998167</v>
      </c>
      <c r="AY334" s="149">
        <v>246</v>
      </c>
      <c r="AZ334" s="150" t="s">
        <v>322</v>
      </c>
      <c r="BA334" s="149">
        <v>20</v>
      </c>
      <c r="BB334" s="151">
        <v>1</v>
      </c>
      <c r="BC334" s="152">
        <v>1637</v>
      </c>
      <c r="BD334" s="152">
        <v>1346</v>
      </c>
      <c r="BE334" s="149">
        <v>0.82199999999999995</v>
      </c>
      <c r="BF334" s="152">
        <v>656</v>
      </c>
      <c r="BG334" s="152">
        <v>472</v>
      </c>
      <c r="BH334" s="152">
        <v>1128</v>
      </c>
      <c r="BI334" s="153">
        <v>0.41799999999999998</v>
      </c>
      <c r="BJ334" s="151">
        <v>0.47</v>
      </c>
      <c r="BK334" s="154">
        <v>0.20699999999999999</v>
      </c>
      <c r="BL334" s="154">
        <v>0.123</v>
      </c>
      <c r="BM334" s="154">
        <v>9.6000000000000002E-2</v>
      </c>
      <c r="BN334" s="154">
        <v>0.38600000000000001</v>
      </c>
      <c r="DU334" s="4"/>
      <c r="DZ334" s="5"/>
      <c r="EA334" s="5"/>
      <c r="EB334" s="5"/>
      <c r="EC334" s="5"/>
      <c r="ED334" s="5"/>
      <c r="EE334" s="5"/>
    </row>
    <row r="335" spans="30:135" ht="13" x14ac:dyDescent="0.15">
      <c r="AD335" s="144">
        <f t="shared" si="212"/>
        <v>92.64705882352942</v>
      </c>
      <c r="AE335" s="144">
        <f t="shared" si="213"/>
        <v>74.476190476190467</v>
      </c>
      <c r="AF335" s="149">
        <v>247</v>
      </c>
      <c r="AG335" s="150" t="s">
        <v>245</v>
      </c>
      <c r="AH335" s="149">
        <v>17</v>
      </c>
      <c r="AI335" s="151">
        <v>1</v>
      </c>
      <c r="AJ335" s="152">
        <v>1575</v>
      </c>
      <c r="AK335" s="152">
        <v>1173</v>
      </c>
      <c r="AL335" s="149">
        <v>0.745</v>
      </c>
      <c r="AM335" s="152">
        <v>652</v>
      </c>
      <c r="AN335" s="152">
        <v>390</v>
      </c>
      <c r="AO335" s="152">
        <v>1042</v>
      </c>
      <c r="AP335" s="153">
        <v>0.374</v>
      </c>
      <c r="AQ335" s="153">
        <v>0.41499999999999998</v>
      </c>
      <c r="AR335" s="154">
        <v>0.20300000000000001</v>
      </c>
      <c r="AS335" s="154">
        <v>0.159</v>
      </c>
      <c r="AT335" s="154">
        <v>0.11700000000000001</v>
      </c>
      <c r="AU335" s="154">
        <v>0.36299999999999999</v>
      </c>
      <c r="AW335" s="5"/>
      <c r="AX335" s="144">
        <f t="shared" si="214"/>
        <v>82.307147912243451</v>
      </c>
      <c r="AY335" s="149">
        <v>247</v>
      </c>
      <c r="AZ335" s="150" t="s">
        <v>526</v>
      </c>
      <c r="BA335" s="149">
        <v>17</v>
      </c>
      <c r="BB335" s="151">
        <v>1</v>
      </c>
      <c r="BC335" s="152">
        <v>1413</v>
      </c>
      <c r="BD335" s="152">
        <v>1163</v>
      </c>
      <c r="BE335" s="149">
        <v>0.82299999999999995</v>
      </c>
      <c r="BF335" s="152">
        <v>605</v>
      </c>
      <c r="BG335" s="152">
        <v>430</v>
      </c>
      <c r="BH335" s="152">
        <v>1035</v>
      </c>
      <c r="BI335" s="153">
        <v>0.41499999999999998</v>
      </c>
      <c r="BJ335" s="153">
        <v>0.47099999999999997</v>
      </c>
      <c r="BK335" s="155">
        <v>0.18</v>
      </c>
      <c r="BL335" s="154">
        <v>0.106</v>
      </c>
      <c r="BM335" s="155">
        <v>0.08</v>
      </c>
      <c r="BN335" s="154">
        <v>0.38400000000000001</v>
      </c>
      <c r="DU335" s="4"/>
      <c r="DZ335" s="5"/>
      <c r="EA335" s="5"/>
      <c r="EB335" s="5"/>
      <c r="EC335" s="5"/>
      <c r="ED335" s="5"/>
      <c r="EE335" s="5"/>
    </row>
    <row r="336" spans="30:135" ht="13" x14ac:dyDescent="0.15">
      <c r="AD336" s="144">
        <f t="shared" si="212"/>
        <v>86</v>
      </c>
      <c r="AE336" s="144">
        <f t="shared" si="213"/>
        <v>74.547803617571063</v>
      </c>
      <c r="AF336" s="149">
        <v>248</v>
      </c>
      <c r="AG336" s="150" t="s">
        <v>558</v>
      </c>
      <c r="AH336" s="149">
        <v>18</v>
      </c>
      <c r="AI336" s="151">
        <v>1</v>
      </c>
      <c r="AJ336" s="152">
        <v>1548</v>
      </c>
      <c r="AK336" s="152">
        <v>1154</v>
      </c>
      <c r="AL336" s="149">
        <v>0.745</v>
      </c>
      <c r="AM336" s="152">
        <v>639</v>
      </c>
      <c r="AN336" s="152">
        <v>458</v>
      </c>
      <c r="AO336" s="152">
        <v>1097</v>
      </c>
      <c r="AP336" s="153">
        <v>0.41799999999999998</v>
      </c>
      <c r="AQ336" s="153">
        <v>0.44600000000000001</v>
      </c>
      <c r="AR336" s="154">
        <v>0.20899999999999999</v>
      </c>
      <c r="AS336" s="154">
        <v>9.6000000000000002E-2</v>
      </c>
      <c r="AT336" s="154">
        <v>7.5999999999999998E-2</v>
      </c>
      <c r="AU336" s="154">
        <v>0.36399999999999999</v>
      </c>
      <c r="AW336" s="5"/>
      <c r="AX336" s="144">
        <f t="shared" si="214"/>
        <v>82.341891045710696</v>
      </c>
      <c r="AY336" s="149">
        <v>248</v>
      </c>
      <c r="AZ336" s="150" t="s">
        <v>560</v>
      </c>
      <c r="BA336" s="149">
        <v>20</v>
      </c>
      <c r="BB336" s="151">
        <v>1</v>
      </c>
      <c r="BC336" s="152">
        <v>1597</v>
      </c>
      <c r="BD336" s="152">
        <v>1315</v>
      </c>
      <c r="BE336" s="149">
        <v>0.82299999999999995</v>
      </c>
      <c r="BF336" s="152">
        <v>685</v>
      </c>
      <c r="BG336" s="152">
        <v>467</v>
      </c>
      <c r="BH336" s="152">
        <v>1152</v>
      </c>
      <c r="BI336" s="153">
        <v>0.40500000000000003</v>
      </c>
      <c r="BJ336" s="153">
        <v>0.46600000000000003</v>
      </c>
      <c r="BK336" s="154">
        <v>0.183</v>
      </c>
      <c r="BL336" s="154">
        <v>0.115</v>
      </c>
      <c r="BM336" s="154">
        <v>9.2999999999999999E-2</v>
      </c>
      <c r="BN336" s="154">
        <v>0.379</v>
      </c>
      <c r="DU336" s="4"/>
      <c r="DZ336" s="5"/>
      <c r="EA336" s="5"/>
      <c r="EB336" s="5"/>
      <c r="EC336" s="5"/>
      <c r="ED336" s="5"/>
      <c r="EE336" s="5"/>
    </row>
    <row r="337" spans="30:135" ht="13" x14ac:dyDescent="0.15">
      <c r="AD337" s="144">
        <f t="shared" si="212"/>
        <v>84.235294117647058</v>
      </c>
      <c r="AE337" s="144">
        <f t="shared" si="213"/>
        <v>74.162011173184368</v>
      </c>
      <c r="AF337" s="149">
        <v>249</v>
      </c>
      <c r="AG337" s="150" t="s">
        <v>352</v>
      </c>
      <c r="AH337" s="149">
        <v>17</v>
      </c>
      <c r="AI337" s="151">
        <v>1</v>
      </c>
      <c r="AJ337" s="152">
        <v>1432</v>
      </c>
      <c r="AK337" s="152">
        <v>1062</v>
      </c>
      <c r="AL337" s="149">
        <v>0.74199999999999999</v>
      </c>
      <c r="AM337" s="152">
        <v>594</v>
      </c>
      <c r="AN337" s="152">
        <v>378</v>
      </c>
      <c r="AO337" s="152">
        <v>972</v>
      </c>
      <c r="AP337" s="153">
        <v>0.38900000000000001</v>
      </c>
      <c r="AQ337" s="153">
        <v>0.432</v>
      </c>
      <c r="AR337" s="154">
        <v>0.214</v>
      </c>
      <c r="AS337" s="154">
        <v>0.13100000000000001</v>
      </c>
      <c r="AT337" s="154">
        <v>9.8000000000000004E-2</v>
      </c>
      <c r="AU337" s="154">
        <v>0.35599999999999998</v>
      </c>
      <c r="AW337" s="5"/>
      <c r="AX337" s="144">
        <f t="shared" si="214"/>
        <v>82.342121397915392</v>
      </c>
      <c r="AY337" s="149">
        <v>249</v>
      </c>
      <c r="AZ337" s="150" t="s">
        <v>544</v>
      </c>
      <c r="BA337" s="149">
        <v>21</v>
      </c>
      <c r="BB337" s="151">
        <v>1</v>
      </c>
      <c r="BC337" s="152">
        <v>1631</v>
      </c>
      <c r="BD337" s="152">
        <v>1343</v>
      </c>
      <c r="BE337" s="149">
        <v>0.82299999999999995</v>
      </c>
      <c r="BF337" s="152">
        <v>680</v>
      </c>
      <c r="BG337" s="152">
        <v>453</v>
      </c>
      <c r="BH337" s="152">
        <v>1133</v>
      </c>
      <c r="BI337" s="151">
        <v>0.4</v>
      </c>
      <c r="BJ337" s="153">
        <v>0.47499999999999998</v>
      </c>
      <c r="BK337" s="155">
        <v>0.2</v>
      </c>
      <c r="BL337" s="154">
        <v>0.124</v>
      </c>
      <c r="BM337" s="154">
        <v>8.7999999999999995E-2</v>
      </c>
      <c r="BN337" s="155">
        <v>0.37</v>
      </c>
      <c r="DU337" s="4"/>
      <c r="DZ337" s="5"/>
      <c r="EA337" s="5"/>
      <c r="EB337" s="5"/>
      <c r="EC337" s="5"/>
      <c r="ED337" s="5"/>
      <c r="EE337" s="5"/>
    </row>
    <row r="338" spans="30:135" ht="13" x14ac:dyDescent="0.15">
      <c r="AD338" s="144">
        <f t="shared" si="212"/>
        <v>89.095238095238102</v>
      </c>
      <c r="AE338" s="144">
        <f t="shared" si="213"/>
        <v>74.238375200427569</v>
      </c>
      <c r="AF338" s="149">
        <v>250</v>
      </c>
      <c r="AG338" s="150" t="s">
        <v>561</v>
      </c>
      <c r="AH338" s="149">
        <v>21</v>
      </c>
      <c r="AI338" s="151">
        <v>1</v>
      </c>
      <c r="AJ338" s="152">
        <v>1871</v>
      </c>
      <c r="AK338" s="152">
        <v>1389</v>
      </c>
      <c r="AL338" s="149">
        <v>0.74199999999999999</v>
      </c>
      <c r="AM338" s="152">
        <v>868</v>
      </c>
      <c r="AN338" s="152">
        <v>490</v>
      </c>
      <c r="AO338" s="152">
        <v>1358</v>
      </c>
      <c r="AP338" s="153">
        <v>0.36099999999999999</v>
      </c>
      <c r="AQ338" s="153">
        <v>0.40600000000000003</v>
      </c>
      <c r="AR338" s="154">
        <v>0.17199999999999999</v>
      </c>
      <c r="AS338" s="154">
        <v>0.122</v>
      </c>
      <c r="AT338" s="154">
        <v>9.6000000000000002E-2</v>
      </c>
      <c r="AU338" s="154">
        <v>0.35299999999999998</v>
      </c>
      <c r="AW338" s="5"/>
      <c r="AX338" s="144">
        <f t="shared" si="214"/>
        <v>82.349785407725321</v>
      </c>
      <c r="AY338" s="149">
        <v>250</v>
      </c>
      <c r="AZ338" s="150" t="s">
        <v>453</v>
      </c>
      <c r="BA338" s="149">
        <v>21</v>
      </c>
      <c r="BB338" s="151">
        <v>1</v>
      </c>
      <c r="BC338" s="152">
        <v>1864</v>
      </c>
      <c r="BD338" s="152">
        <v>1535</v>
      </c>
      <c r="BE338" s="149">
        <v>0.82299999999999995</v>
      </c>
      <c r="BF338" s="152">
        <v>803</v>
      </c>
      <c r="BG338" s="152">
        <v>558</v>
      </c>
      <c r="BH338" s="152">
        <v>1361</v>
      </c>
      <c r="BI338" s="151">
        <v>0.41</v>
      </c>
      <c r="BJ338" s="153">
        <v>0.46100000000000002</v>
      </c>
      <c r="BK338" s="154">
        <v>0.17299999999999999</v>
      </c>
      <c r="BL338" s="154">
        <v>0.121</v>
      </c>
      <c r="BM338" s="154">
        <v>9.0999999999999998E-2</v>
      </c>
      <c r="BN338" s="154">
        <v>0.38600000000000001</v>
      </c>
      <c r="DU338" s="4"/>
      <c r="DZ338" s="5"/>
      <c r="EA338" s="5"/>
      <c r="EB338" s="5"/>
      <c r="EC338" s="5"/>
      <c r="ED338" s="5"/>
      <c r="EE338" s="5"/>
    </row>
    <row r="339" spans="30:135" ht="13" x14ac:dyDescent="0.15">
      <c r="AD339" s="144">
        <f t="shared" si="212"/>
        <v>81.666666666666657</v>
      </c>
      <c r="AE339" s="144">
        <f t="shared" si="213"/>
        <v>74.217687074829925</v>
      </c>
      <c r="AF339" s="149">
        <v>251</v>
      </c>
      <c r="AG339" s="150" t="s">
        <v>523</v>
      </c>
      <c r="AH339" s="149">
        <v>18</v>
      </c>
      <c r="AI339" s="151">
        <v>1</v>
      </c>
      <c r="AJ339" s="152">
        <v>1470</v>
      </c>
      <c r="AK339" s="152">
        <v>1091</v>
      </c>
      <c r="AL339" s="149">
        <v>0.74199999999999999</v>
      </c>
      <c r="AM339" s="152">
        <v>654</v>
      </c>
      <c r="AN339" s="152">
        <v>384</v>
      </c>
      <c r="AO339" s="152">
        <v>1038</v>
      </c>
      <c r="AP339" s="151">
        <v>0.37</v>
      </c>
      <c r="AQ339" s="153">
        <v>0.41499999999999998</v>
      </c>
      <c r="AR339" s="154">
        <v>0.19700000000000001</v>
      </c>
      <c r="AS339" s="154">
        <v>0.114</v>
      </c>
      <c r="AT339" s="154">
        <v>7.8E-2</v>
      </c>
      <c r="AU339" s="154">
        <v>0.35199999999999998</v>
      </c>
      <c r="AW339" s="5"/>
      <c r="AX339" s="144">
        <f t="shared" si="214"/>
        <v>82.434782608695656</v>
      </c>
      <c r="AY339" s="149">
        <v>251</v>
      </c>
      <c r="AZ339" s="150" t="s">
        <v>527</v>
      </c>
      <c r="BA339" s="149">
        <v>14</v>
      </c>
      <c r="BB339" s="151">
        <v>1</v>
      </c>
      <c r="BC339" s="152">
        <v>1150</v>
      </c>
      <c r="BD339" s="152">
        <v>948</v>
      </c>
      <c r="BE339" s="149">
        <v>0.82399999999999995</v>
      </c>
      <c r="BF339" s="152">
        <v>472</v>
      </c>
      <c r="BG339" s="152">
        <v>361</v>
      </c>
      <c r="BH339" s="152">
        <v>833</v>
      </c>
      <c r="BI339" s="153">
        <v>0.433</v>
      </c>
      <c r="BJ339" s="153">
        <v>0.495</v>
      </c>
      <c r="BK339" s="154">
        <v>0.20799999999999999</v>
      </c>
      <c r="BL339" s="154">
        <v>8.6999999999999994E-2</v>
      </c>
      <c r="BM339" s="154">
        <v>6.5000000000000002E-2</v>
      </c>
      <c r="BN339" s="154">
        <v>0.374</v>
      </c>
      <c r="DU339" s="4"/>
      <c r="DZ339" s="5"/>
      <c r="EA339" s="5"/>
      <c r="EB339" s="5"/>
      <c r="EC339" s="5"/>
      <c r="ED339" s="5"/>
      <c r="EE339" s="5"/>
    </row>
    <row r="340" spans="30:135" ht="13" x14ac:dyDescent="0.15">
      <c r="AD340" s="144">
        <f t="shared" si="212"/>
        <v>79.882352941176464</v>
      </c>
      <c r="AE340" s="144">
        <f t="shared" si="213"/>
        <v>74.153166421207658</v>
      </c>
      <c r="AF340" s="149">
        <v>252</v>
      </c>
      <c r="AG340" s="150" t="s">
        <v>307</v>
      </c>
      <c r="AH340" s="149">
        <v>17</v>
      </c>
      <c r="AI340" s="151">
        <v>1</v>
      </c>
      <c r="AJ340" s="152">
        <v>1358</v>
      </c>
      <c r="AK340" s="152">
        <v>1007</v>
      </c>
      <c r="AL340" s="149">
        <v>0.74199999999999999</v>
      </c>
      <c r="AM340" s="152">
        <v>569</v>
      </c>
      <c r="AN340" s="152">
        <v>388</v>
      </c>
      <c r="AO340" s="152">
        <v>957</v>
      </c>
      <c r="AP340" s="153">
        <v>0.40500000000000003</v>
      </c>
      <c r="AQ340" s="153">
        <v>0.441</v>
      </c>
      <c r="AR340" s="154">
        <v>0.21299999999999999</v>
      </c>
      <c r="AS340" s="154">
        <v>9.5000000000000001E-2</v>
      </c>
      <c r="AT340" s="154">
        <v>6.6000000000000003E-2</v>
      </c>
      <c r="AU340" s="154">
        <v>0.35799999999999998</v>
      </c>
      <c r="AW340" s="5"/>
      <c r="AX340" s="144">
        <f t="shared" si="214"/>
        <v>82.403651115618658</v>
      </c>
      <c r="AY340" s="149">
        <v>252</v>
      </c>
      <c r="AZ340" s="150" t="s">
        <v>351</v>
      </c>
      <c r="BA340" s="149">
        <v>22</v>
      </c>
      <c r="BB340" s="151">
        <v>1</v>
      </c>
      <c r="BC340" s="152">
        <v>1972</v>
      </c>
      <c r="BD340" s="152">
        <v>1625</v>
      </c>
      <c r="BE340" s="149">
        <v>0.82399999999999995</v>
      </c>
      <c r="BF340" s="152">
        <v>929</v>
      </c>
      <c r="BG340" s="152">
        <v>603</v>
      </c>
      <c r="BH340" s="152">
        <v>1532</v>
      </c>
      <c r="BI340" s="153">
        <v>0.39400000000000002</v>
      </c>
      <c r="BJ340" s="153">
        <v>0.45800000000000002</v>
      </c>
      <c r="BK340" s="154">
        <v>0.152</v>
      </c>
      <c r="BL340" s="155">
        <v>0.09</v>
      </c>
      <c r="BM340" s="154">
        <v>7.4999999999999997E-2</v>
      </c>
      <c r="BN340" s="154">
        <v>0.36799999999999999</v>
      </c>
      <c r="DU340" s="4"/>
      <c r="DZ340" s="5"/>
      <c r="EA340" s="5"/>
      <c r="EB340" s="5"/>
      <c r="EC340" s="5"/>
      <c r="ED340" s="5"/>
      <c r="EE340" s="5"/>
    </row>
    <row r="341" spans="30:135" ht="13" x14ac:dyDescent="0.15">
      <c r="AD341" s="144">
        <f t="shared" si="212"/>
        <v>76.782608695652172</v>
      </c>
      <c r="AE341" s="144">
        <f t="shared" si="213"/>
        <v>74.009060022650047</v>
      </c>
      <c r="AF341" s="149">
        <v>253</v>
      </c>
      <c r="AG341" s="150" t="s">
        <v>384</v>
      </c>
      <c r="AH341" s="149">
        <v>23</v>
      </c>
      <c r="AI341" s="151">
        <v>1</v>
      </c>
      <c r="AJ341" s="152">
        <v>1766</v>
      </c>
      <c r="AK341" s="152">
        <v>1307</v>
      </c>
      <c r="AL341" s="149">
        <v>0.74</v>
      </c>
      <c r="AM341" s="152">
        <v>762</v>
      </c>
      <c r="AN341" s="152">
        <v>477</v>
      </c>
      <c r="AO341" s="152">
        <v>1239</v>
      </c>
      <c r="AP341" s="153">
        <v>0.38500000000000001</v>
      </c>
      <c r="AQ341" s="153">
        <v>0.41599999999999998</v>
      </c>
      <c r="AR341" s="154">
        <v>0.19800000000000001</v>
      </c>
      <c r="AS341" s="154">
        <v>0.115</v>
      </c>
      <c r="AT341" s="154">
        <v>9.6000000000000002E-2</v>
      </c>
      <c r="AU341" s="154">
        <v>0.36199999999999999</v>
      </c>
      <c r="AW341" s="5"/>
      <c r="AX341" s="144">
        <f t="shared" si="214"/>
        <v>82.362373062533408</v>
      </c>
      <c r="AY341" s="149">
        <v>253</v>
      </c>
      <c r="AZ341" s="150" t="s">
        <v>402</v>
      </c>
      <c r="BA341" s="149">
        <v>22</v>
      </c>
      <c r="BB341" s="151">
        <v>1</v>
      </c>
      <c r="BC341" s="152">
        <v>1871</v>
      </c>
      <c r="BD341" s="152">
        <v>1541</v>
      </c>
      <c r="BE341" s="149">
        <v>0.82399999999999995</v>
      </c>
      <c r="BF341" s="152">
        <v>821</v>
      </c>
      <c r="BG341" s="152">
        <v>596</v>
      </c>
      <c r="BH341" s="152">
        <v>1417</v>
      </c>
      <c r="BI341" s="153">
        <v>0.42099999999999999</v>
      </c>
      <c r="BJ341" s="153">
        <v>0.45800000000000002</v>
      </c>
      <c r="BK341" s="155">
        <v>0.16</v>
      </c>
      <c r="BL341" s="154">
        <v>0.10100000000000001</v>
      </c>
      <c r="BM341" s="154">
        <v>8.4000000000000005E-2</v>
      </c>
      <c r="BN341" s="154">
        <v>0.39300000000000002</v>
      </c>
      <c r="DU341" s="4"/>
      <c r="DZ341" s="5"/>
      <c r="EA341" s="5"/>
      <c r="EB341" s="5"/>
      <c r="EC341" s="5"/>
      <c r="ED341" s="5"/>
      <c r="EE341" s="5"/>
    </row>
    <row r="342" spans="30:135" ht="13" x14ac:dyDescent="0.15">
      <c r="AD342" s="144">
        <f t="shared" si="212"/>
        <v>83.913043478260875</v>
      </c>
      <c r="AE342" s="144">
        <f t="shared" si="213"/>
        <v>74.041450777202073</v>
      </c>
      <c r="AF342" s="149">
        <v>254</v>
      </c>
      <c r="AG342" s="150" t="s">
        <v>457</v>
      </c>
      <c r="AH342" s="149">
        <v>23</v>
      </c>
      <c r="AI342" s="151">
        <v>1</v>
      </c>
      <c r="AJ342" s="152">
        <v>1930</v>
      </c>
      <c r="AK342" s="152">
        <v>1429</v>
      </c>
      <c r="AL342" s="149">
        <v>0.74</v>
      </c>
      <c r="AM342" s="152">
        <v>764</v>
      </c>
      <c r="AN342" s="152">
        <v>501</v>
      </c>
      <c r="AO342" s="152">
        <v>1265</v>
      </c>
      <c r="AP342" s="153">
        <v>0.39600000000000002</v>
      </c>
      <c r="AQ342" s="153">
        <v>0.43099999999999999</v>
      </c>
      <c r="AR342" s="155">
        <v>0.23</v>
      </c>
      <c r="AS342" s="154">
        <v>0.13500000000000001</v>
      </c>
      <c r="AT342" s="154">
        <v>0.106</v>
      </c>
      <c r="AU342" s="154">
        <v>0.36399999999999999</v>
      </c>
      <c r="AW342" s="5"/>
      <c r="AX342" s="144">
        <f t="shared" si="214"/>
        <v>82.452193475815534</v>
      </c>
      <c r="AY342" s="149">
        <v>254</v>
      </c>
      <c r="AZ342" s="150" t="s">
        <v>562</v>
      </c>
      <c r="BA342" s="149">
        <v>22</v>
      </c>
      <c r="BB342" s="151">
        <v>1</v>
      </c>
      <c r="BC342" s="152">
        <v>1778</v>
      </c>
      <c r="BD342" s="152">
        <v>1466</v>
      </c>
      <c r="BE342" s="149">
        <v>0.82499999999999996</v>
      </c>
      <c r="BF342" s="152">
        <v>810</v>
      </c>
      <c r="BG342" s="152">
        <v>550</v>
      </c>
      <c r="BH342" s="152">
        <v>1360</v>
      </c>
      <c r="BI342" s="153">
        <v>0.40400000000000003</v>
      </c>
      <c r="BJ342" s="153">
        <v>0.45800000000000002</v>
      </c>
      <c r="BK342" s="154">
        <v>0.155</v>
      </c>
      <c r="BL342" s="154">
        <v>9.4E-2</v>
      </c>
      <c r="BM342" s="155">
        <v>7.0000000000000007E-2</v>
      </c>
      <c r="BN342" s="155">
        <v>0.38</v>
      </c>
      <c r="DU342" s="4"/>
      <c r="DZ342" s="5"/>
      <c r="EA342" s="5"/>
      <c r="EB342" s="5"/>
      <c r="EC342" s="5"/>
      <c r="ED342" s="5"/>
      <c r="EE342" s="5"/>
    </row>
    <row r="343" spans="30:135" ht="13" x14ac:dyDescent="0.15">
      <c r="AD343" s="144">
        <f t="shared" si="212"/>
        <v>79.5</v>
      </c>
      <c r="AE343" s="144">
        <f t="shared" si="213"/>
        <v>73.944294699011678</v>
      </c>
      <c r="AF343" s="149">
        <v>255</v>
      </c>
      <c r="AG343" s="150" t="s">
        <v>508</v>
      </c>
      <c r="AH343" s="149">
        <v>14</v>
      </c>
      <c r="AI343" s="151">
        <v>1</v>
      </c>
      <c r="AJ343" s="152">
        <v>1113</v>
      </c>
      <c r="AK343" s="152">
        <v>823</v>
      </c>
      <c r="AL343" s="149">
        <v>0.73899999999999999</v>
      </c>
      <c r="AM343" s="152">
        <v>494</v>
      </c>
      <c r="AN343" s="152">
        <v>290</v>
      </c>
      <c r="AO343" s="152">
        <v>784</v>
      </c>
      <c r="AP343" s="151">
        <v>0.37</v>
      </c>
      <c r="AQ343" s="151">
        <v>0.42</v>
      </c>
      <c r="AR343" s="154">
        <v>0.192</v>
      </c>
      <c r="AS343" s="154">
        <v>0.126</v>
      </c>
      <c r="AT343" s="154">
        <v>9.4E-2</v>
      </c>
      <c r="AU343" s="154">
        <v>0.35499999999999998</v>
      </c>
      <c r="AW343" s="5"/>
      <c r="AX343" s="144">
        <f t="shared" si="214"/>
        <v>82.511467889908246</v>
      </c>
      <c r="AY343" s="149">
        <v>255</v>
      </c>
      <c r="AZ343" s="150" t="s">
        <v>329</v>
      </c>
      <c r="BA343" s="149">
        <v>20</v>
      </c>
      <c r="BB343" s="151">
        <v>1</v>
      </c>
      <c r="BC343" s="152">
        <v>1744</v>
      </c>
      <c r="BD343" s="152">
        <v>1439</v>
      </c>
      <c r="BE343" s="149">
        <v>0.82499999999999996</v>
      </c>
      <c r="BF343" s="152">
        <v>682</v>
      </c>
      <c r="BG343" s="152">
        <v>520</v>
      </c>
      <c r="BH343" s="152">
        <v>1202</v>
      </c>
      <c r="BI343" s="153">
        <v>0.433</v>
      </c>
      <c r="BJ343" s="153">
        <v>0.499</v>
      </c>
      <c r="BK343" s="154">
        <v>0.22800000000000001</v>
      </c>
      <c r="BL343" s="155">
        <v>0.1</v>
      </c>
      <c r="BM343" s="154">
        <v>7.0999999999999994E-2</v>
      </c>
      <c r="BN343" s="154">
        <v>0.377</v>
      </c>
      <c r="DU343" s="4"/>
      <c r="DZ343" s="5"/>
      <c r="EA343" s="5"/>
      <c r="EB343" s="5"/>
      <c r="EC343" s="5"/>
      <c r="ED343" s="5"/>
      <c r="EE343" s="5"/>
    </row>
    <row r="344" spans="30:135" ht="13" x14ac:dyDescent="0.15">
      <c r="AD344" s="144">
        <f t="shared" si="212"/>
        <v>83.055555555555557</v>
      </c>
      <c r="AE344" s="144">
        <f t="shared" si="213"/>
        <v>73.779264214046819</v>
      </c>
      <c r="AF344" s="149">
        <v>256</v>
      </c>
      <c r="AG344" s="150" t="s">
        <v>509</v>
      </c>
      <c r="AH344" s="149">
        <v>18</v>
      </c>
      <c r="AI344" s="151">
        <v>1</v>
      </c>
      <c r="AJ344" s="152">
        <v>1495</v>
      </c>
      <c r="AK344" s="152">
        <v>1103</v>
      </c>
      <c r="AL344" s="149">
        <v>0.73799999999999999</v>
      </c>
      <c r="AM344" s="152">
        <v>697</v>
      </c>
      <c r="AN344" s="152">
        <v>390</v>
      </c>
      <c r="AO344" s="152">
        <v>1087</v>
      </c>
      <c r="AP344" s="153">
        <v>0.35899999999999999</v>
      </c>
      <c r="AQ344" s="153">
        <v>0.41399999999999998</v>
      </c>
      <c r="AR344" s="154">
        <v>0.191</v>
      </c>
      <c r="AS344" s="154">
        <v>9.7000000000000003E-2</v>
      </c>
      <c r="AT344" s="154">
        <v>7.3999999999999996E-2</v>
      </c>
      <c r="AU344" s="154">
        <v>0.33900000000000002</v>
      </c>
      <c r="AW344" s="5"/>
      <c r="AX344" s="144">
        <f t="shared" si="214"/>
        <v>82.643607164916617</v>
      </c>
      <c r="AY344" s="149">
        <v>256</v>
      </c>
      <c r="AZ344" s="150" t="s">
        <v>382</v>
      </c>
      <c r="BA344" s="149">
        <v>19</v>
      </c>
      <c r="BB344" s="151">
        <v>1</v>
      </c>
      <c r="BC344" s="152">
        <v>1619</v>
      </c>
      <c r="BD344" s="152">
        <v>1338</v>
      </c>
      <c r="BE344" s="149">
        <v>0.82599999999999996</v>
      </c>
      <c r="BF344" s="152">
        <v>716</v>
      </c>
      <c r="BG344" s="152">
        <v>500</v>
      </c>
      <c r="BH344" s="152">
        <v>1216</v>
      </c>
      <c r="BI344" s="153">
        <v>0.41099999999999998</v>
      </c>
      <c r="BJ344" s="153">
        <v>0.47699999999999998</v>
      </c>
      <c r="BK344" s="154">
        <v>0.18099999999999999</v>
      </c>
      <c r="BL344" s="154">
        <v>9.2999999999999999E-2</v>
      </c>
      <c r="BM344" s="154">
        <v>7.4999999999999997E-2</v>
      </c>
      <c r="BN344" s="154">
        <v>0.36699999999999999</v>
      </c>
      <c r="DU344" s="4"/>
      <c r="DZ344" s="5"/>
      <c r="EA344" s="5"/>
      <c r="EB344" s="5"/>
      <c r="EC344" s="5"/>
      <c r="ED344" s="5"/>
      <c r="EE344" s="5"/>
    </row>
    <row r="345" spans="30:135" ht="13" x14ac:dyDescent="0.15">
      <c r="AD345" s="144">
        <f t="shared" si="212"/>
        <v>80.916666666666671</v>
      </c>
      <c r="AE345" s="144">
        <f t="shared" si="213"/>
        <v>73.635427394438722</v>
      </c>
      <c r="AF345" s="149">
        <v>257</v>
      </c>
      <c r="AG345" s="150" t="s">
        <v>481</v>
      </c>
      <c r="AH345" s="149">
        <v>24</v>
      </c>
      <c r="AI345" s="151">
        <v>1</v>
      </c>
      <c r="AJ345" s="152">
        <v>1942</v>
      </c>
      <c r="AK345" s="152">
        <v>1430</v>
      </c>
      <c r="AL345" s="149">
        <v>0.73599999999999999</v>
      </c>
      <c r="AM345" s="152">
        <v>899</v>
      </c>
      <c r="AN345" s="152">
        <v>511</v>
      </c>
      <c r="AO345" s="152">
        <v>1410</v>
      </c>
      <c r="AP345" s="153">
        <v>0.36199999999999999</v>
      </c>
      <c r="AQ345" s="153">
        <v>0.41099999999999998</v>
      </c>
      <c r="AR345" s="155">
        <v>0.18</v>
      </c>
      <c r="AS345" s="154">
        <v>0.109</v>
      </c>
      <c r="AT345" s="154">
        <v>8.3000000000000004E-2</v>
      </c>
      <c r="AU345" s="154">
        <v>0.34699999999999998</v>
      </c>
      <c r="AW345" s="5"/>
      <c r="AX345" s="144">
        <f t="shared" si="214"/>
        <v>82.604055496264678</v>
      </c>
      <c r="AY345" s="149">
        <v>257</v>
      </c>
      <c r="AZ345" s="150" t="s">
        <v>376</v>
      </c>
      <c r="BA345" s="149">
        <v>22</v>
      </c>
      <c r="BB345" s="151">
        <v>1</v>
      </c>
      <c r="BC345" s="152">
        <v>1874</v>
      </c>
      <c r="BD345" s="152">
        <v>1548</v>
      </c>
      <c r="BE345" s="149">
        <v>0.82599999999999996</v>
      </c>
      <c r="BF345" s="152">
        <v>919</v>
      </c>
      <c r="BG345" s="152">
        <v>569</v>
      </c>
      <c r="BH345" s="152">
        <v>1488</v>
      </c>
      <c r="BI345" s="153">
        <v>0.38200000000000001</v>
      </c>
      <c r="BJ345" s="153">
        <v>0.436</v>
      </c>
      <c r="BK345" s="154">
        <v>0.115</v>
      </c>
      <c r="BL345" s="154">
        <v>0.107</v>
      </c>
      <c r="BM345" s="154">
        <v>8.2000000000000003E-2</v>
      </c>
      <c r="BN345" s="154">
        <v>0.38200000000000001</v>
      </c>
      <c r="DU345" s="4"/>
      <c r="DZ345" s="5"/>
      <c r="EA345" s="5"/>
      <c r="EB345" s="5"/>
      <c r="EC345" s="5"/>
      <c r="ED345" s="5"/>
      <c r="EE345" s="5"/>
    </row>
    <row r="346" spans="30:135" ht="13" x14ac:dyDescent="0.15">
      <c r="AD346" s="144">
        <f t="shared" si="212"/>
        <v>76.5</v>
      </c>
      <c r="AE346" s="144">
        <f t="shared" si="213"/>
        <v>73.611111111111114</v>
      </c>
      <c r="AF346" s="149">
        <v>258</v>
      </c>
      <c r="AG346" s="150" t="s">
        <v>563</v>
      </c>
      <c r="AH346" s="149">
        <v>16</v>
      </c>
      <c r="AI346" s="151">
        <v>1</v>
      </c>
      <c r="AJ346" s="152">
        <v>1224</v>
      </c>
      <c r="AK346" s="152">
        <v>901</v>
      </c>
      <c r="AL346" s="149">
        <v>0.73599999999999999</v>
      </c>
      <c r="AM346" s="152">
        <v>592</v>
      </c>
      <c r="AN346" s="152">
        <v>347</v>
      </c>
      <c r="AO346" s="152">
        <v>939</v>
      </c>
      <c r="AP346" s="151">
        <v>0.37</v>
      </c>
      <c r="AQ346" s="153">
        <v>0.41899999999999998</v>
      </c>
      <c r="AR346" s="154">
        <v>0.17199999999999999</v>
      </c>
      <c r="AS346" s="154">
        <v>7.3999999999999996E-2</v>
      </c>
      <c r="AT346" s="155">
        <v>0.06</v>
      </c>
      <c r="AU346" s="154">
        <v>0.33700000000000002</v>
      </c>
      <c r="AW346" s="5"/>
      <c r="AX346" s="144">
        <f t="shared" si="214"/>
        <v>82.628205128205124</v>
      </c>
      <c r="AY346" s="149">
        <v>258</v>
      </c>
      <c r="AZ346" s="150" t="s">
        <v>257</v>
      </c>
      <c r="BA346" s="149">
        <v>19</v>
      </c>
      <c r="BB346" s="151">
        <v>1</v>
      </c>
      <c r="BC346" s="152">
        <v>1560</v>
      </c>
      <c r="BD346" s="152">
        <v>1289</v>
      </c>
      <c r="BE346" s="149">
        <v>0.82599999999999996</v>
      </c>
      <c r="BF346" s="152">
        <v>707</v>
      </c>
      <c r="BG346" s="152">
        <v>458</v>
      </c>
      <c r="BH346" s="152">
        <v>1165</v>
      </c>
      <c r="BI346" s="153">
        <v>0.39300000000000002</v>
      </c>
      <c r="BJ346" s="153">
        <v>0.44600000000000001</v>
      </c>
      <c r="BK346" s="154">
        <v>0.151</v>
      </c>
      <c r="BL346" s="154">
        <v>0.125</v>
      </c>
      <c r="BM346" s="154">
        <v>9.6000000000000002E-2</v>
      </c>
      <c r="BN346" s="154">
        <v>0.38100000000000001</v>
      </c>
      <c r="DU346" s="4"/>
      <c r="DZ346" s="5"/>
      <c r="EA346" s="5"/>
      <c r="EB346" s="5"/>
      <c r="EC346" s="5"/>
      <c r="ED346" s="5"/>
      <c r="EE346" s="5"/>
    </row>
    <row r="347" spans="30:135" ht="13" x14ac:dyDescent="0.15">
      <c r="AD347" s="144">
        <f t="shared" si="212"/>
        <v>86.357142857142861</v>
      </c>
      <c r="AE347" s="144">
        <f t="shared" si="213"/>
        <v>73.531844499586427</v>
      </c>
      <c r="AF347" s="149">
        <v>259</v>
      </c>
      <c r="AG347" s="150" t="s">
        <v>258</v>
      </c>
      <c r="AH347" s="149">
        <v>14</v>
      </c>
      <c r="AI347" s="151">
        <v>1</v>
      </c>
      <c r="AJ347" s="152">
        <v>1209</v>
      </c>
      <c r="AK347" s="152">
        <v>889</v>
      </c>
      <c r="AL347" s="149">
        <v>0.73499999999999999</v>
      </c>
      <c r="AM347" s="152">
        <v>531</v>
      </c>
      <c r="AN347" s="152">
        <v>302</v>
      </c>
      <c r="AO347" s="152">
        <v>833</v>
      </c>
      <c r="AP347" s="153">
        <v>0.36299999999999999</v>
      </c>
      <c r="AQ347" s="153">
        <v>0.39700000000000002</v>
      </c>
      <c r="AR347" s="154">
        <v>0.19500000000000001</v>
      </c>
      <c r="AS347" s="154">
        <v>0.13400000000000001</v>
      </c>
      <c r="AT347" s="154">
        <v>0.112</v>
      </c>
      <c r="AU347" s="154">
        <v>0.35599999999999998</v>
      </c>
      <c r="AW347" s="5"/>
      <c r="AX347" s="144">
        <f t="shared" si="214"/>
        <v>82.784090909090907</v>
      </c>
      <c r="AY347" s="149">
        <v>259</v>
      </c>
      <c r="AZ347" s="150" t="s">
        <v>564</v>
      </c>
      <c r="BA347" s="149">
        <v>23</v>
      </c>
      <c r="BB347" s="151">
        <v>1</v>
      </c>
      <c r="BC347" s="152">
        <v>1760</v>
      </c>
      <c r="BD347" s="152">
        <v>1457</v>
      </c>
      <c r="BE347" s="149">
        <v>0.82799999999999996</v>
      </c>
      <c r="BF347" s="152">
        <v>725</v>
      </c>
      <c r="BG347" s="152">
        <v>512</v>
      </c>
      <c r="BH347" s="152">
        <v>1237</v>
      </c>
      <c r="BI347" s="153">
        <v>0.41399999999999998</v>
      </c>
      <c r="BJ347" s="153">
        <v>0.47199999999999998</v>
      </c>
      <c r="BK347" s="155">
        <v>0.19</v>
      </c>
      <c r="BL347" s="154">
        <v>0.13100000000000001</v>
      </c>
      <c r="BM347" s="154">
        <v>0.10100000000000001</v>
      </c>
      <c r="BN347" s="154">
        <v>0.38800000000000001</v>
      </c>
      <c r="DU347" s="4"/>
      <c r="DZ347" s="5"/>
      <c r="EA347" s="5"/>
      <c r="EB347" s="5"/>
      <c r="EC347" s="5"/>
      <c r="ED347" s="5"/>
      <c r="EE347" s="5"/>
    </row>
    <row r="348" spans="30:135" ht="13" x14ac:dyDescent="0.15">
      <c r="AD348" s="144">
        <f t="shared" si="212"/>
        <v>83.857142857142861</v>
      </c>
      <c r="AE348" s="144">
        <f t="shared" si="213"/>
        <v>73.537762634866553</v>
      </c>
      <c r="AF348" s="149">
        <v>260</v>
      </c>
      <c r="AG348" s="150" t="s">
        <v>396</v>
      </c>
      <c r="AH348" s="149">
        <v>21</v>
      </c>
      <c r="AI348" s="151">
        <v>1</v>
      </c>
      <c r="AJ348" s="152">
        <v>1761</v>
      </c>
      <c r="AK348" s="152">
        <v>1295</v>
      </c>
      <c r="AL348" s="149">
        <v>0.73499999999999999</v>
      </c>
      <c r="AM348" s="152">
        <v>799</v>
      </c>
      <c r="AN348" s="152">
        <v>475</v>
      </c>
      <c r="AO348" s="152">
        <v>1274</v>
      </c>
      <c r="AP348" s="153">
        <v>0.373</v>
      </c>
      <c r="AQ348" s="153">
        <v>0.41499999999999998</v>
      </c>
      <c r="AR348" s="154">
        <v>0.186</v>
      </c>
      <c r="AS348" s="154">
        <v>0.108</v>
      </c>
      <c r="AT348" s="154">
        <v>8.1000000000000003E-2</v>
      </c>
      <c r="AU348" s="154">
        <v>0.34799999999999998</v>
      </c>
      <c r="AW348" s="5"/>
      <c r="AX348" s="144">
        <f t="shared" si="214"/>
        <v>82.829808660624366</v>
      </c>
      <c r="AY348" s="149">
        <v>260</v>
      </c>
      <c r="AZ348" s="150" t="s">
        <v>405</v>
      </c>
      <c r="BA348" s="149">
        <v>24</v>
      </c>
      <c r="BB348" s="151">
        <v>1</v>
      </c>
      <c r="BC348" s="152">
        <v>1986</v>
      </c>
      <c r="BD348" s="152">
        <v>1645</v>
      </c>
      <c r="BE348" s="149">
        <v>0.82799999999999996</v>
      </c>
      <c r="BF348" s="152">
        <v>828</v>
      </c>
      <c r="BG348" s="152">
        <v>592</v>
      </c>
      <c r="BH348" s="152">
        <v>1420</v>
      </c>
      <c r="BI348" s="153">
        <v>0.41699999999999998</v>
      </c>
      <c r="BJ348" s="153">
        <v>0.47199999999999998</v>
      </c>
      <c r="BK348" s="154">
        <v>0.186</v>
      </c>
      <c r="BL348" s="154">
        <v>0.123</v>
      </c>
      <c r="BM348" s="154">
        <v>8.5999999999999993E-2</v>
      </c>
      <c r="BN348" s="154">
        <v>0.38700000000000001</v>
      </c>
      <c r="DU348" s="4"/>
      <c r="DZ348" s="5"/>
      <c r="EA348" s="5"/>
      <c r="EB348" s="5"/>
      <c r="EC348" s="5"/>
      <c r="ED348" s="5"/>
      <c r="EE348" s="5"/>
    </row>
    <row r="349" spans="30:135" ht="13" x14ac:dyDescent="0.15">
      <c r="AD349" s="144">
        <f t="shared" si="212"/>
        <v>81.791666666666671</v>
      </c>
      <c r="AE349" s="144">
        <f t="shared" si="213"/>
        <v>73.357106469689242</v>
      </c>
      <c r="AF349" s="149">
        <v>261</v>
      </c>
      <c r="AG349" s="150" t="s">
        <v>542</v>
      </c>
      <c r="AH349" s="149">
        <v>24</v>
      </c>
      <c r="AI349" s="151">
        <v>1</v>
      </c>
      <c r="AJ349" s="152">
        <v>1963</v>
      </c>
      <c r="AK349" s="152">
        <v>1440</v>
      </c>
      <c r="AL349" s="149">
        <v>0.73399999999999999</v>
      </c>
      <c r="AM349" s="152">
        <v>934</v>
      </c>
      <c r="AN349" s="152">
        <v>543</v>
      </c>
      <c r="AO349" s="152">
        <v>1477</v>
      </c>
      <c r="AP349" s="153">
        <v>0.36799999999999999</v>
      </c>
      <c r="AQ349" s="153">
        <v>0.41399999999999998</v>
      </c>
      <c r="AR349" s="154">
        <v>0.18099999999999999</v>
      </c>
      <c r="AS349" s="154">
        <v>7.8E-2</v>
      </c>
      <c r="AT349" s="154">
        <v>6.7000000000000004E-2</v>
      </c>
      <c r="AU349" s="154">
        <v>0.33900000000000002</v>
      </c>
      <c r="AW349" s="5"/>
      <c r="AX349" s="144">
        <f t="shared" si="214"/>
        <v>82.942603071948255</v>
      </c>
      <c r="AY349" s="149">
        <v>261</v>
      </c>
      <c r="AZ349" s="150" t="s">
        <v>563</v>
      </c>
      <c r="BA349" s="149">
        <v>16</v>
      </c>
      <c r="BB349" s="151">
        <v>1</v>
      </c>
      <c r="BC349" s="152">
        <v>1237</v>
      </c>
      <c r="BD349" s="152">
        <v>1026</v>
      </c>
      <c r="BE349" s="149">
        <v>0.82899999999999996</v>
      </c>
      <c r="BF349" s="152">
        <v>482</v>
      </c>
      <c r="BG349" s="152">
        <v>348</v>
      </c>
      <c r="BH349" s="152">
        <v>830</v>
      </c>
      <c r="BI349" s="153">
        <v>0.41899999999999998</v>
      </c>
      <c r="BJ349" s="153">
        <v>0.47499999999999998</v>
      </c>
      <c r="BK349" s="154">
        <v>0.20499999999999999</v>
      </c>
      <c r="BL349" s="154">
        <v>0.14599999999999999</v>
      </c>
      <c r="BM349" s="155">
        <v>0.1</v>
      </c>
      <c r="BN349" s="154">
        <v>0.39900000000000002</v>
      </c>
      <c r="DU349" s="4"/>
      <c r="DZ349" s="5"/>
      <c r="EA349" s="5"/>
      <c r="EB349" s="5"/>
      <c r="EC349" s="5"/>
      <c r="ED349" s="5"/>
      <c r="EE349" s="5"/>
    </row>
    <row r="350" spans="30:135" ht="13" x14ac:dyDescent="0.15">
      <c r="AD350" s="144">
        <f t="shared" si="212"/>
        <v>78.909090909090907</v>
      </c>
      <c r="AE350" s="144">
        <f t="shared" si="213"/>
        <v>73.444700460829495</v>
      </c>
      <c r="AF350" s="149">
        <v>262</v>
      </c>
      <c r="AG350" s="150" t="s">
        <v>562</v>
      </c>
      <c r="AH350" s="149">
        <v>22</v>
      </c>
      <c r="AI350" s="151">
        <v>1</v>
      </c>
      <c r="AJ350" s="152">
        <v>1736</v>
      </c>
      <c r="AK350" s="152">
        <v>1275</v>
      </c>
      <c r="AL350" s="149">
        <v>0.73399999999999999</v>
      </c>
      <c r="AM350" s="152">
        <v>734</v>
      </c>
      <c r="AN350" s="152">
        <v>459</v>
      </c>
      <c r="AO350" s="152">
        <v>1193</v>
      </c>
      <c r="AP350" s="153">
        <v>0.38500000000000001</v>
      </c>
      <c r="AQ350" s="153">
        <v>0.42199999999999999</v>
      </c>
      <c r="AR350" s="155">
        <v>0.21</v>
      </c>
      <c r="AS350" s="154">
        <v>0.11799999999999999</v>
      </c>
      <c r="AT350" s="154">
        <v>9.5000000000000001E-2</v>
      </c>
      <c r="AU350" s="154">
        <v>0.35499999999999998</v>
      </c>
      <c r="AW350" s="5"/>
      <c r="AX350" s="144">
        <f t="shared" si="214"/>
        <v>82.995495495495504</v>
      </c>
      <c r="AY350" s="149">
        <v>262</v>
      </c>
      <c r="AZ350" s="150" t="s">
        <v>507</v>
      </c>
      <c r="BA350" s="149">
        <v>21</v>
      </c>
      <c r="BB350" s="151">
        <v>1</v>
      </c>
      <c r="BC350" s="152">
        <v>1776</v>
      </c>
      <c r="BD350" s="152">
        <v>1474</v>
      </c>
      <c r="BE350" s="149">
        <v>0.83</v>
      </c>
      <c r="BF350" s="152">
        <v>755</v>
      </c>
      <c r="BG350" s="152">
        <v>538</v>
      </c>
      <c r="BH350" s="152">
        <v>1293</v>
      </c>
      <c r="BI350" s="153">
        <v>0.41599999999999998</v>
      </c>
      <c r="BJ350" s="153">
        <v>0.47599999999999998</v>
      </c>
      <c r="BK350" s="154">
        <v>0.186</v>
      </c>
      <c r="BL350" s="154">
        <v>0.109</v>
      </c>
      <c r="BM350" s="154">
        <v>8.6999999999999994E-2</v>
      </c>
      <c r="BN350" s="154">
        <v>0.38200000000000001</v>
      </c>
      <c r="DU350" s="4"/>
      <c r="DZ350" s="5"/>
      <c r="EA350" s="5"/>
      <c r="EB350" s="5"/>
      <c r="EC350" s="5"/>
      <c r="ED350" s="5"/>
      <c r="EE350" s="5"/>
    </row>
    <row r="351" spans="30:135" ht="13" x14ac:dyDescent="0.15">
      <c r="AD351" s="144">
        <f t="shared" si="212"/>
        <v>84.590909090909093</v>
      </c>
      <c r="AE351" s="144">
        <f t="shared" si="213"/>
        <v>73.240193444384744</v>
      </c>
      <c r="AF351" s="149">
        <v>263</v>
      </c>
      <c r="AG351" s="150" t="s">
        <v>469</v>
      </c>
      <c r="AH351" s="149">
        <v>22</v>
      </c>
      <c r="AI351" s="151">
        <v>1</v>
      </c>
      <c r="AJ351" s="152">
        <v>1861</v>
      </c>
      <c r="AK351" s="152">
        <v>1363</v>
      </c>
      <c r="AL351" s="149">
        <v>0.73199999999999998</v>
      </c>
      <c r="AM351" s="152">
        <v>808</v>
      </c>
      <c r="AN351" s="152">
        <v>500</v>
      </c>
      <c r="AO351" s="152">
        <v>1308</v>
      </c>
      <c r="AP351" s="153">
        <v>0.38200000000000001</v>
      </c>
      <c r="AQ351" s="153">
        <v>0.42499999999999999</v>
      </c>
      <c r="AR351" s="154">
        <v>0.20200000000000001</v>
      </c>
      <c r="AS351" s="154">
        <v>0.11700000000000001</v>
      </c>
      <c r="AT351" s="154">
        <v>9.5000000000000001E-2</v>
      </c>
      <c r="AU351" s="154">
        <v>0.35199999999999998</v>
      </c>
      <c r="AW351" s="5"/>
      <c r="AX351" s="144">
        <f t="shared" si="214"/>
        <v>83.002207505518768</v>
      </c>
      <c r="AY351" s="149">
        <v>263</v>
      </c>
      <c r="AZ351" s="150" t="s">
        <v>565</v>
      </c>
      <c r="BA351" s="149">
        <v>10</v>
      </c>
      <c r="BB351" s="151">
        <v>1</v>
      </c>
      <c r="BC351" s="152">
        <v>906</v>
      </c>
      <c r="BD351" s="152">
        <v>752</v>
      </c>
      <c r="BE351" s="149">
        <v>0.83</v>
      </c>
      <c r="BF351" s="152">
        <v>399</v>
      </c>
      <c r="BG351" s="152">
        <v>285</v>
      </c>
      <c r="BH351" s="152">
        <v>684</v>
      </c>
      <c r="BI351" s="153">
        <v>0.41699999999999998</v>
      </c>
      <c r="BJ351" s="153">
        <v>0.46800000000000003</v>
      </c>
      <c r="BK351" s="154">
        <v>0.16200000000000001</v>
      </c>
      <c r="BL351" s="154">
        <v>0.104</v>
      </c>
      <c r="BM351" s="154">
        <v>9.4E-2</v>
      </c>
      <c r="BN351" s="154">
        <v>0.38400000000000001</v>
      </c>
      <c r="DU351" s="4"/>
      <c r="DZ351" s="5"/>
      <c r="EA351" s="5"/>
      <c r="EB351" s="5"/>
      <c r="EC351" s="5"/>
      <c r="ED351" s="5"/>
      <c r="EE351" s="5"/>
    </row>
    <row r="352" spans="30:135" ht="13" x14ac:dyDescent="0.15">
      <c r="AD352" s="144">
        <f t="shared" si="212"/>
        <v>83.666666666666671</v>
      </c>
      <c r="AE352" s="144">
        <f t="shared" si="213"/>
        <v>73.079112122936834</v>
      </c>
      <c r="AF352" s="149">
        <v>264</v>
      </c>
      <c r="AG352" s="150" t="s">
        <v>436</v>
      </c>
      <c r="AH352" s="149">
        <v>21</v>
      </c>
      <c r="AI352" s="151">
        <v>1</v>
      </c>
      <c r="AJ352" s="152">
        <v>1757</v>
      </c>
      <c r="AK352" s="152">
        <v>1284</v>
      </c>
      <c r="AL352" s="149">
        <v>0.73099999999999998</v>
      </c>
      <c r="AM352" s="152">
        <v>753</v>
      </c>
      <c r="AN352" s="152">
        <v>468</v>
      </c>
      <c r="AO352" s="152">
        <v>1221</v>
      </c>
      <c r="AP352" s="153">
        <v>0.38300000000000001</v>
      </c>
      <c r="AQ352" s="153">
        <v>0.41799999999999998</v>
      </c>
      <c r="AR352" s="154">
        <v>0.20200000000000001</v>
      </c>
      <c r="AS352" s="154">
        <v>0.125</v>
      </c>
      <c r="AT352" s="154">
        <v>0.104</v>
      </c>
      <c r="AU352" s="154">
        <v>0.35599999999999998</v>
      </c>
      <c r="AW352" s="5"/>
      <c r="AX352" s="144">
        <f t="shared" si="214"/>
        <v>82.952182952182952</v>
      </c>
      <c r="AY352" s="149">
        <v>264</v>
      </c>
      <c r="AZ352" s="150" t="s">
        <v>566</v>
      </c>
      <c r="BA352" s="149">
        <v>18</v>
      </c>
      <c r="BB352" s="151">
        <v>1</v>
      </c>
      <c r="BC352" s="152">
        <v>1443</v>
      </c>
      <c r="BD352" s="152">
        <v>1197</v>
      </c>
      <c r="BE352" s="149">
        <v>0.83</v>
      </c>
      <c r="BF352" s="152">
        <v>588</v>
      </c>
      <c r="BG352" s="152">
        <v>435</v>
      </c>
      <c r="BH352" s="152">
        <v>1023</v>
      </c>
      <c r="BI352" s="153">
        <v>0.42499999999999999</v>
      </c>
      <c r="BJ352" s="153">
        <v>0.48099999999999998</v>
      </c>
      <c r="BK352" s="154">
        <v>0.19500000000000001</v>
      </c>
      <c r="BL352" s="154">
        <v>0.11899999999999999</v>
      </c>
      <c r="BM352" s="154">
        <v>9.2999999999999999E-2</v>
      </c>
      <c r="BN352" s="154">
        <v>0.38500000000000001</v>
      </c>
      <c r="DU352" s="4"/>
      <c r="DZ352" s="5"/>
      <c r="EA352" s="5"/>
      <c r="EB352" s="5"/>
      <c r="EC352" s="5"/>
      <c r="ED352" s="5"/>
      <c r="EE352" s="5"/>
    </row>
    <row r="353" spans="30:135" ht="13" x14ac:dyDescent="0.15">
      <c r="AD353" s="144">
        <f t="shared" si="212"/>
        <v>87.391304347826093</v>
      </c>
      <c r="AE353" s="144">
        <f t="shared" si="213"/>
        <v>73.084577114427859</v>
      </c>
      <c r="AF353" s="149">
        <v>265</v>
      </c>
      <c r="AG353" s="150" t="s">
        <v>567</v>
      </c>
      <c r="AH353" s="149">
        <v>23</v>
      </c>
      <c r="AI353" s="151">
        <v>1</v>
      </c>
      <c r="AJ353" s="152">
        <v>2010</v>
      </c>
      <c r="AK353" s="152">
        <v>1469</v>
      </c>
      <c r="AL353" s="149">
        <v>0.73099999999999998</v>
      </c>
      <c r="AM353" s="152">
        <v>952</v>
      </c>
      <c r="AN353" s="152">
        <v>546</v>
      </c>
      <c r="AO353" s="152">
        <v>1498</v>
      </c>
      <c r="AP353" s="153">
        <v>0.36399999999999999</v>
      </c>
      <c r="AQ353" s="153">
        <v>0.41399999999999998</v>
      </c>
      <c r="AR353" s="154">
        <v>0.17899999999999999</v>
      </c>
      <c r="AS353" s="154">
        <v>9.4E-2</v>
      </c>
      <c r="AT353" s="154">
        <v>7.6999999999999999E-2</v>
      </c>
      <c r="AU353" s="154">
        <v>0.33900000000000002</v>
      </c>
      <c r="AW353" s="5"/>
      <c r="AX353" s="144">
        <f t="shared" si="214"/>
        <v>83.033932135728534</v>
      </c>
      <c r="AY353" s="149">
        <v>265</v>
      </c>
      <c r="AZ353" s="150" t="s">
        <v>308</v>
      </c>
      <c r="BA353" s="149">
        <v>12</v>
      </c>
      <c r="BB353" s="151">
        <v>1</v>
      </c>
      <c r="BC353" s="152">
        <v>1002</v>
      </c>
      <c r="BD353" s="152">
        <v>832</v>
      </c>
      <c r="BE353" s="149">
        <v>0.83</v>
      </c>
      <c r="BF353" s="152">
        <v>442</v>
      </c>
      <c r="BG353" s="152">
        <v>323</v>
      </c>
      <c r="BH353" s="152">
        <v>765</v>
      </c>
      <c r="BI353" s="153">
        <v>0.42199999999999999</v>
      </c>
      <c r="BJ353" s="151">
        <v>0.46</v>
      </c>
      <c r="BK353" s="154">
        <v>0.16500000000000001</v>
      </c>
      <c r="BL353" s="154">
        <v>9.9000000000000005E-2</v>
      </c>
      <c r="BM353" s="154">
        <v>8.2000000000000003E-2</v>
      </c>
      <c r="BN353" s="154">
        <v>0.38800000000000001</v>
      </c>
      <c r="DU353" s="4"/>
      <c r="DZ353" s="5"/>
      <c r="EA353" s="5"/>
      <c r="EB353" s="5"/>
      <c r="EC353" s="5"/>
      <c r="ED353" s="5"/>
      <c r="EE353" s="5"/>
    </row>
    <row r="354" spans="30:135" ht="13" x14ac:dyDescent="0.15">
      <c r="AD354" s="144">
        <f t="shared" si="212"/>
        <v>82.684210526315795</v>
      </c>
      <c r="AE354" s="144">
        <f t="shared" si="213"/>
        <v>72.883513685550611</v>
      </c>
      <c r="AF354" s="149">
        <v>266</v>
      </c>
      <c r="AG354" s="150" t="s">
        <v>568</v>
      </c>
      <c r="AH354" s="149">
        <v>19</v>
      </c>
      <c r="AI354" s="151">
        <v>1</v>
      </c>
      <c r="AJ354" s="152">
        <v>1571</v>
      </c>
      <c r="AK354" s="152">
        <v>1145</v>
      </c>
      <c r="AL354" s="149">
        <v>0.72899999999999998</v>
      </c>
      <c r="AM354" s="152">
        <v>735</v>
      </c>
      <c r="AN354" s="152">
        <v>419</v>
      </c>
      <c r="AO354" s="152">
        <v>1154</v>
      </c>
      <c r="AP354" s="153">
        <v>0.36299999999999999</v>
      </c>
      <c r="AQ354" s="153">
        <v>0.40500000000000003</v>
      </c>
      <c r="AR354" s="154">
        <v>0.17299999999999999</v>
      </c>
      <c r="AS354" s="154">
        <v>0.108</v>
      </c>
      <c r="AT354" s="154">
        <v>9.0999999999999998E-2</v>
      </c>
      <c r="AU354" s="154">
        <v>0.34899999999999998</v>
      </c>
      <c r="AW354" s="5"/>
      <c r="AX354" s="144">
        <f t="shared" si="214"/>
        <v>83.195798949737437</v>
      </c>
      <c r="AY354" s="149">
        <v>266</v>
      </c>
      <c r="AZ354" s="150" t="s">
        <v>551</v>
      </c>
      <c r="BA354" s="149">
        <v>17</v>
      </c>
      <c r="BB354" s="151">
        <v>1</v>
      </c>
      <c r="BC354" s="152">
        <v>1333</v>
      </c>
      <c r="BD354" s="152">
        <v>1109</v>
      </c>
      <c r="BE354" s="149">
        <v>0.83199999999999996</v>
      </c>
      <c r="BF354" s="152">
        <v>534</v>
      </c>
      <c r="BG354" s="152">
        <v>393</v>
      </c>
      <c r="BH354" s="152">
        <v>927</v>
      </c>
      <c r="BI354" s="153">
        <v>0.42399999999999999</v>
      </c>
      <c r="BJ354" s="153">
        <v>0.49199999999999999</v>
      </c>
      <c r="BK354" s="154">
        <v>0.215</v>
      </c>
      <c r="BL354" s="154">
        <v>0.109</v>
      </c>
      <c r="BM354" s="154">
        <v>7.6999999999999999E-2</v>
      </c>
      <c r="BN354" s="154">
        <v>0.377</v>
      </c>
      <c r="DU354" s="4"/>
      <c r="DZ354" s="5"/>
      <c r="EA354" s="5"/>
      <c r="EB354" s="5"/>
      <c r="EC354" s="5"/>
      <c r="ED354" s="5"/>
      <c r="EE354" s="5"/>
    </row>
    <row r="355" spans="30:135" ht="13" x14ac:dyDescent="0.15">
      <c r="AD355" s="144">
        <f t="shared" si="212"/>
        <v>80</v>
      </c>
      <c r="AE355" s="144">
        <f t="shared" si="213"/>
        <v>72.8125</v>
      </c>
      <c r="AF355" s="149">
        <v>267</v>
      </c>
      <c r="AG355" s="150" t="s">
        <v>386</v>
      </c>
      <c r="AH355" s="149">
        <v>12</v>
      </c>
      <c r="AI355" s="151">
        <v>1</v>
      </c>
      <c r="AJ355" s="152">
        <v>960</v>
      </c>
      <c r="AK355" s="152">
        <v>699</v>
      </c>
      <c r="AL355" s="149">
        <v>0.72799999999999998</v>
      </c>
      <c r="AM355" s="152">
        <v>420</v>
      </c>
      <c r="AN355" s="152">
        <v>263</v>
      </c>
      <c r="AO355" s="152">
        <v>683</v>
      </c>
      <c r="AP355" s="153">
        <v>0.38500000000000001</v>
      </c>
      <c r="AQ355" s="153">
        <v>0.42199999999999999</v>
      </c>
      <c r="AR355" s="154">
        <v>0.20799999999999999</v>
      </c>
      <c r="AS355" s="154">
        <v>9.8000000000000004E-2</v>
      </c>
      <c r="AT355" s="154">
        <v>7.8E-2</v>
      </c>
      <c r="AU355" s="154">
        <v>0.34899999999999998</v>
      </c>
      <c r="AW355" s="5"/>
      <c r="AX355" s="144">
        <f t="shared" si="214"/>
        <v>83.248081841432224</v>
      </c>
      <c r="AY355" s="149">
        <v>267</v>
      </c>
      <c r="AZ355" s="150" t="s">
        <v>557</v>
      </c>
      <c r="BA355" s="149">
        <v>18</v>
      </c>
      <c r="BB355" s="151">
        <v>1</v>
      </c>
      <c r="BC355" s="152">
        <v>1564</v>
      </c>
      <c r="BD355" s="152">
        <v>1302</v>
      </c>
      <c r="BE355" s="149">
        <v>0.83199999999999996</v>
      </c>
      <c r="BF355" s="152">
        <v>689</v>
      </c>
      <c r="BG355" s="152">
        <v>447</v>
      </c>
      <c r="BH355" s="152">
        <v>1136</v>
      </c>
      <c r="BI355" s="153">
        <v>0.39300000000000002</v>
      </c>
      <c r="BJ355" s="153">
        <v>0.45300000000000001</v>
      </c>
      <c r="BK355" s="154">
        <v>0.16200000000000001</v>
      </c>
      <c r="BL355" s="154">
        <v>0.127</v>
      </c>
      <c r="BM355" s="154">
        <v>9.9000000000000005E-2</v>
      </c>
      <c r="BN355" s="154">
        <v>0.38600000000000001</v>
      </c>
      <c r="DU355" s="4"/>
      <c r="DZ355" s="5"/>
      <c r="EA355" s="5"/>
      <c r="EB355" s="5"/>
      <c r="EC355" s="5"/>
      <c r="ED355" s="5"/>
      <c r="EE355" s="5"/>
    </row>
    <row r="356" spans="30:135" ht="13" x14ac:dyDescent="0.15">
      <c r="AD356" s="144">
        <f t="shared" si="212"/>
        <v>88.235294117647072</v>
      </c>
      <c r="AE356" s="144">
        <f t="shared" si="213"/>
        <v>72.733333333333334</v>
      </c>
      <c r="AF356" s="149">
        <v>268</v>
      </c>
      <c r="AG356" s="150" t="s">
        <v>569</v>
      </c>
      <c r="AH356" s="149">
        <v>17</v>
      </c>
      <c r="AI356" s="151">
        <v>1</v>
      </c>
      <c r="AJ356" s="152">
        <v>1500</v>
      </c>
      <c r="AK356" s="152">
        <v>1091</v>
      </c>
      <c r="AL356" s="149">
        <v>0.72699999999999998</v>
      </c>
      <c r="AM356" s="152">
        <v>613</v>
      </c>
      <c r="AN356" s="152">
        <v>406</v>
      </c>
      <c r="AO356" s="152">
        <v>1019</v>
      </c>
      <c r="AP356" s="153">
        <v>0.39800000000000002</v>
      </c>
      <c r="AQ356" s="153">
        <v>0.437</v>
      </c>
      <c r="AR356" s="154">
        <v>0.22600000000000001</v>
      </c>
      <c r="AS356" s="154">
        <v>0.107</v>
      </c>
      <c r="AT356" s="154">
        <v>8.8999999999999996E-2</v>
      </c>
      <c r="AU356" s="154">
        <v>0.35099999999999998</v>
      </c>
      <c r="AW356" s="5"/>
      <c r="AX356" s="144">
        <f t="shared" si="214"/>
        <v>83.235451147891084</v>
      </c>
      <c r="AY356" s="149">
        <v>268</v>
      </c>
      <c r="AZ356" s="150" t="s">
        <v>570</v>
      </c>
      <c r="BA356" s="149">
        <v>22</v>
      </c>
      <c r="BB356" s="151">
        <v>1</v>
      </c>
      <c r="BC356" s="152">
        <v>1873</v>
      </c>
      <c r="BD356" s="152">
        <v>1559</v>
      </c>
      <c r="BE356" s="149">
        <v>0.83199999999999996</v>
      </c>
      <c r="BF356" s="152">
        <v>876</v>
      </c>
      <c r="BG356" s="152">
        <v>560</v>
      </c>
      <c r="BH356" s="152">
        <v>1436</v>
      </c>
      <c r="BI356" s="151">
        <v>0.39</v>
      </c>
      <c r="BJ356" s="153">
        <v>0.46500000000000002</v>
      </c>
      <c r="BK356" s="154">
        <v>0.154</v>
      </c>
      <c r="BL356" s="154">
        <v>9.0999999999999998E-2</v>
      </c>
      <c r="BM356" s="154">
        <v>8.1000000000000003E-2</v>
      </c>
      <c r="BN356" s="154">
        <v>0.36899999999999999</v>
      </c>
      <c r="DU356" s="4"/>
      <c r="DZ356" s="5"/>
      <c r="EA356" s="5"/>
      <c r="EB356" s="5"/>
      <c r="EC356" s="5"/>
      <c r="ED356" s="5"/>
      <c r="EE356" s="5"/>
    </row>
    <row r="357" spans="30:135" ht="13" x14ac:dyDescent="0.15">
      <c r="AD357" s="144">
        <f t="shared" si="212"/>
        <v>88.05</v>
      </c>
      <c r="AE357" s="144">
        <f t="shared" si="213"/>
        <v>72.742759795570706</v>
      </c>
      <c r="AF357" s="149">
        <v>269</v>
      </c>
      <c r="AG357" s="150" t="s">
        <v>571</v>
      </c>
      <c r="AH357" s="149">
        <v>20</v>
      </c>
      <c r="AI357" s="151">
        <v>1</v>
      </c>
      <c r="AJ357" s="152">
        <v>1761</v>
      </c>
      <c r="AK357" s="152">
        <v>1281</v>
      </c>
      <c r="AL357" s="149">
        <v>0.72699999999999998</v>
      </c>
      <c r="AM357" s="152">
        <v>809</v>
      </c>
      <c r="AN357" s="152">
        <v>439</v>
      </c>
      <c r="AO357" s="152">
        <v>1248</v>
      </c>
      <c r="AP357" s="153">
        <v>0.35199999999999998</v>
      </c>
      <c r="AQ357" s="153">
        <v>0.40699999999999997</v>
      </c>
      <c r="AR357" s="154">
        <v>0.187</v>
      </c>
      <c r="AS357" s="155">
        <v>0.12</v>
      </c>
      <c r="AT357" s="154">
        <v>9.9000000000000005E-2</v>
      </c>
      <c r="AU357" s="154">
        <v>0.34200000000000003</v>
      </c>
      <c r="AW357" s="5"/>
      <c r="AX357" s="144">
        <f t="shared" si="214"/>
        <v>83.498023715415016</v>
      </c>
      <c r="AY357" s="149">
        <v>269</v>
      </c>
      <c r="AZ357" s="150" t="s">
        <v>466</v>
      </c>
      <c r="BA357" s="149">
        <v>23</v>
      </c>
      <c r="BB357" s="151">
        <v>1</v>
      </c>
      <c r="BC357" s="152">
        <v>2024</v>
      </c>
      <c r="BD357" s="152">
        <v>1690</v>
      </c>
      <c r="BE357" s="149">
        <v>0.83499999999999996</v>
      </c>
      <c r="BF357" s="152">
        <v>888</v>
      </c>
      <c r="BG357" s="152">
        <v>618</v>
      </c>
      <c r="BH357" s="152">
        <v>1506</v>
      </c>
      <c r="BI357" s="151">
        <v>0.41</v>
      </c>
      <c r="BJ357" s="153">
        <v>0.46100000000000002</v>
      </c>
      <c r="BK357" s="154">
        <v>0.16300000000000001</v>
      </c>
      <c r="BL357" s="154">
        <v>0.11799999999999999</v>
      </c>
      <c r="BM357" s="154">
        <v>8.7999999999999995E-2</v>
      </c>
      <c r="BN357" s="154">
        <v>0.38800000000000001</v>
      </c>
      <c r="DU357" s="4"/>
      <c r="DZ357" s="5"/>
      <c r="EA357" s="5"/>
      <c r="EB357" s="5"/>
      <c r="EC357" s="5"/>
      <c r="ED357" s="5"/>
      <c r="EE357" s="5"/>
    </row>
    <row r="358" spans="30:135" ht="13" x14ac:dyDescent="0.15">
      <c r="AD358" s="144">
        <f t="shared" si="212"/>
        <v>75.333333333333329</v>
      </c>
      <c r="AE358" s="144">
        <f t="shared" si="213"/>
        <v>72.56637168141593</v>
      </c>
      <c r="AF358" s="149">
        <v>270</v>
      </c>
      <c r="AG358" s="150" t="s">
        <v>572</v>
      </c>
      <c r="AH358" s="149">
        <v>9</v>
      </c>
      <c r="AI358" s="151">
        <v>1</v>
      </c>
      <c r="AJ358" s="152">
        <v>678</v>
      </c>
      <c r="AK358" s="152">
        <v>492</v>
      </c>
      <c r="AL358" s="149">
        <v>0.72599999999999998</v>
      </c>
      <c r="AM358" s="152">
        <v>326</v>
      </c>
      <c r="AN358" s="152">
        <v>188</v>
      </c>
      <c r="AO358" s="152">
        <v>514</v>
      </c>
      <c r="AP358" s="153">
        <v>0.36599999999999999</v>
      </c>
      <c r="AQ358" s="153">
        <v>0.41599999999999998</v>
      </c>
      <c r="AR358" s="154">
        <v>0.187</v>
      </c>
      <c r="AS358" s="154">
        <v>7.6999999999999999E-2</v>
      </c>
      <c r="AT358" s="154">
        <v>5.8000000000000003E-2</v>
      </c>
      <c r="AU358" s="154">
        <v>0.32900000000000001</v>
      </c>
      <c r="AW358" s="5"/>
      <c r="AX358" s="144">
        <f t="shared" si="214"/>
        <v>83.623693379790936</v>
      </c>
      <c r="AY358" s="149">
        <v>270</v>
      </c>
      <c r="AZ358" s="150" t="s">
        <v>573</v>
      </c>
      <c r="BA358" s="149">
        <v>22</v>
      </c>
      <c r="BB358" s="151">
        <v>1</v>
      </c>
      <c r="BC358" s="152">
        <v>1722</v>
      </c>
      <c r="BD358" s="152">
        <v>1440</v>
      </c>
      <c r="BE358" s="149">
        <v>0.83599999999999997</v>
      </c>
      <c r="BF358" s="152">
        <v>744</v>
      </c>
      <c r="BG358" s="152">
        <v>504</v>
      </c>
      <c r="BH358" s="152">
        <v>1248</v>
      </c>
      <c r="BI358" s="153">
        <v>0.40400000000000003</v>
      </c>
      <c r="BJ358" s="153">
        <v>0.45400000000000001</v>
      </c>
      <c r="BK358" s="154">
        <v>0.156</v>
      </c>
      <c r="BL358" s="154">
        <v>0.14399999999999999</v>
      </c>
      <c r="BM358" s="154">
        <v>0.113</v>
      </c>
      <c r="BN358" s="154">
        <v>0.39700000000000002</v>
      </c>
      <c r="DU358" s="4"/>
      <c r="DZ358" s="5"/>
      <c r="EA358" s="5"/>
      <c r="EB358" s="5"/>
      <c r="EC358" s="5"/>
      <c r="ED358" s="5"/>
      <c r="EE358" s="5"/>
    </row>
    <row r="359" spans="30:135" ht="13" x14ac:dyDescent="0.15">
      <c r="AD359" s="144">
        <f t="shared" si="212"/>
        <v>83.529411764705884</v>
      </c>
      <c r="AE359" s="144">
        <f t="shared" si="213"/>
        <v>72.464788732394368</v>
      </c>
      <c r="AF359" s="149">
        <v>271</v>
      </c>
      <c r="AG359" s="150" t="s">
        <v>574</v>
      </c>
      <c r="AH359" s="149">
        <v>17</v>
      </c>
      <c r="AI359" s="151">
        <v>1</v>
      </c>
      <c r="AJ359" s="152">
        <v>1420</v>
      </c>
      <c r="AK359" s="152">
        <v>1029</v>
      </c>
      <c r="AL359" s="149">
        <v>0.72499999999999998</v>
      </c>
      <c r="AM359" s="152">
        <v>580</v>
      </c>
      <c r="AN359" s="152">
        <v>370</v>
      </c>
      <c r="AO359" s="152">
        <v>950</v>
      </c>
      <c r="AP359" s="153">
        <v>0.38900000000000001</v>
      </c>
      <c r="AQ359" s="153">
        <v>0.438</v>
      </c>
      <c r="AR359" s="154">
        <v>0.22600000000000001</v>
      </c>
      <c r="AS359" s="154">
        <v>0.13300000000000001</v>
      </c>
      <c r="AT359" s="154">
        <v>0.104</v>
      </c>
      <c r="AU359" s="154">
        <v>0.34699999999999998</v>
      </c>
      <c r="AW359" s="5"/>
      <c r="AX359" s="144">
        <f t="shared" si="214"/>
        <v>83.562462641960551</v>
      </c>
      <c r="AY359" s="149">
        <v>271</v>
      </c>
      <c r="AZ359" s="150" t="s">
        <v>480</v>
      </c>
      <c r="BA359" s="149">
        <v>20</v>
      </c>
      <c r="BB359" s="151">
        <v>1</v>
      </c>
      <c r="BC359" s="152">
        <v>1673</v>
      </c>
      <c r="BD359" s="152">
        <v>1398</v>
      </c>
      <c r="BE359" s="149">
        <v>0.83599999999999997</v>
      </c>
      <c r="BF359" s="152">
        <v>745</v>
      </c>
      <c r="BG359" s="152">
        <v>480</v>
      </c>
      <c r="BH359" s="152">
        <v>1225</v>
      </c>
      <c r="BI359" s="153">
        <v>0.39200000000000002</v>
      </c>
      <c r="BJ359" s="153">
        <v>0.46800000000000003</v>
      </c>
      <c r="BK359" s="154">
        <v>0.17199999999999999</v>
      </c>
      <c r="BL359" s="155">
        <v>0.12</v>
      </c>
      <c r="BM359" s="155">
        <v>0.09</v>
      </c>
      <c r="BN359" s="154">
        <v>0.371</v>
      </c>
      <c r="DU359" s="4"/>
      <c r="DZ359" s="5"/>
      <c r="EA359" s="5"/>
      <c r="EB359" s="5"/>
      <c r="EC359" s="5"/>
      <c r="ED359" s="5"/>
      <c r="EE359" s="5"/>
    </row>
    <row r="360" spans="30:135" ht="13" x14ac:dyDescent="0.15">
      <c r="AD360" s="144">
        <f t="shared" si="212"/>
        <v>78.45</v>
      </c>
      <c r="AE360" s="144">
        <f t="shared" si="213"/>
        <v>72.27533460803059</v>
      </c>
      <c r="AF360" s="149">
        <v>272</v>
      </c>
      <c r="AG360" s="150" t="s">
        <v>560</v>
      </c>
      <c r="AH360" s="149">
        <v>20</v>
      </c>
      <c r="AI360" s="151">
        <v>1</v>
      </c>
      <c r="AJ360" s="152">
        <v>1569</v>
      </c>
      <c r="AK360" s="152">
        <v>1134</v>
      </c>
      <c r="AL360" s="149">
        <v>0.72299999999999998</v>
      </c>
      <c r="AM360" s="152">
        <v>653</v>
      </c>
      <c r="AN360" s="152">
        <v>421</v>
      </c>
      <c r="AO360" s="152">
        <v>1074</v>
      </c>
      <c r="AP360" s="153">
        <v>0.39200000000000002</v>
      </c>
      <c r="AQ360" s="153">
        <v>0.443</v>
      </c>
      <c r="AR360" s="154">
        <v>0.23300000000000001</v>
      </c>
      <c r="AS360" s="154">
        <v>9.9000000000000005E-2</v>
      </c>
      <c r="AT360" s="154">
        <v>7.1999999999999995E-2</v>
      </c>
      <c r="AU360" s="154">
        <v>0.34200000000000003</v>
      </c>
      <c r="AW360" s="5"/>
      <c r="AX360" s="144">
        <f t="shared" si="214"/>
        <v>83.718104495747269</v>
      </c>
      <c r="AY360" s="149">
        <v>272</v>
      </c>
      <c r="AZ360" s="150" t="s">
        <v>575</v>
      </c>
      <c r="BA360" s="149">
        <v>19</v>
      </c>
      <c r="BB360" s="151">
        <v>1</v>
      </c>
      <c r="BC360" s="152">
        <v>1646</v>
      </c>
      <c r="BD360" s="152">
        <v>1378</v>
      </c>
      <c r="BE360" s="149">
        <v>0.83699999999999997</v>
      </c>
      <c r="BF360" s="152">
        <v>651</v>
      </c>
      <c r="BG360" s="152">
        <v>529</v>
      </c>
      <c r="BH360" s="152">
        <v>1180</v>
      </c>
      <c r="BI360" s="153">
        <v>0.44800000000000001</v>
      </c>
      <c r="BJ360" s="153">
        <v>0.499</v>
      </c>
      <c r="BK360" s="154">
        <v>0.191</v>
      </c>
      <c r="BL360" s="155">
        <v>0.12</v>
      </c>
      <c r="BM360" s="154">
        <v>9.5000000000000001E-2</v>
      </c>
      <c r="BN360" s="154">
        <v>0.39600000000000002</v>
      </c>
      <c r="DU360" s="4"/>
      <c r="DZ360" s="5"/>
      <c r="EA360" s="5"/>
      <c r="EB360" s="5"/>
      <c r="EC360" s="5"/>
      <c r="ED360" s="5"/>
      <c r="EE360" s="5"/>
    </row>
    <row r="361" spans="30:135" ht="13" x14ac:dyDescent="0.15">
      <c r="AD361" s="144">
        <f t="shared" si="212"/>
        <v>85.888888888888886</v>
      </c>
      <c r="AE361" s="144">
        <f t="shared" si="213"/>
        <v>72.2509702457956</v>
      </c>
      <c r="AF361" s="149">
        <v>273</v>
      </c>
      <c r="AG361" s="150" t="s">
        <v>409</v>
      </c>
      <c r="AH361" s="149">
        <v>18</v>
      </c>
      <c r="AI361" s="151">
        <v>1</v>
      </c>
      <c r="AJ361" s="152">
        <v>1546</v>
      </c>
      <c r="AK361" s="152">
        <v>1117</v>
      </c>
      <c r="AL361" s="149">
        <v>0.72299999999999998</v>
      </c>
      <c r="AM361" s="152">
        <v>660</v>
      </c>
      <c r="AN361" s="152">
        <v>430</v>
      </c>
      <c r="AO361" s="152">
        <v>1090</v>
      </c>
      <c r="AP361" s="153">
        <v>0.39400000000000002</v>
      </c>
      <c r="AQ361" s="153">
        <v>0.42799999999999999</v>
      </c>
      <c r="AR361" s="154">
        <v>0.20399999999999999</v>
      </c>
      <c r="AS361" s="154">
        <v>0.106</v>
      </c>
      <c r="AT361" s="155">
        <v>0.09</v>
      </c>
      <c r="AU361" s="154">
        <v>0.35299999999999998</v>
      </c>
      <c r="AW361" s="5"/>
      <c r="AX361" s="144">
        <f t="shared" si="214"/>
        <v>83.746792130025653</v>
      </c>
      <c r="AY361" s="149">
        <v>273</v>
      </c>
      <c r="AZ361" s="150" t="s">
        <v>249</v>
      </c>
      <c r="BA361" s="149">
        <v>14</v>
      </c>
      <c r="BB361" s="151">
        <v>1</v>
      </c>
      <c r="BC361" s="152">
        <v>1169</v>
      </c>
      <c r="BD361" s="152">
        <v>979</v>
      </c>
      <c r="BE361" s="149">
        <v>0.83699999999999997</v>
      </c>
      <c r="BF361" s="152">
        <v>598</v>
      </c>
      <c r="BG361" s="152">
        <v>345</v>
      </c>
      <c r="BH361" s="152">
        <v>943</v>
      </c>
      <c r="BI361" s="153">
        <v>0.36599999999999999</v>
      </c>
      <c r="BJ361" s="153">
        <v>0.435</v>
      </c>
      <c r="BK361" s="154">
        <v>0.113</v>
      </c>
      <c r="BL361" s="154">
        <v>9.4E-2</v>
      </c>
      <c r="BM361" s="154">
        <v>8.4000000000000005E-2</v>
      </c>
      <c r="BN361" s="154">
        <v>0.36699999999999999</v>
      </c>
      <c r="DU361" s="4"/>
      <c r="DZ361" s="5"/>
      <c r="EA361" s="5"/>
      <c r="EB361" s="5"/>
      <c r="EC361" s="5"/>
      <c r="ED361" s="5"/>
      <c r="EE361" s="5"/>
    </row>
    <row r="362" spans="30:135" ht="13" x14ac:dyDescent="0.15">
      <c r="AD362" s="144">
        <f t="shared" si="212"/>
        <v>79.27272727272728</v>
      </c>
      <c r="AE362" s="144">
        <f t="shared" si="213"/>
        <v>72.018348623853214</v>
      </c>
      <c r="AF362" s="149">
        <v>274</v>
      </c>
      <c r="AG362" s="150" t="s">
        <v>559</v>
      </c>
      <c r="AH362" s="149">
        <v>11</v>
      </c>
      <c r="AI362" s="151">
        <v>1</v>
      </c>
      <c r="AJ362" s="152">
        <v>872</v>
      </c>
      <c r="AK362" s="152">
        <v>628</v>
      </c>
      <c r="AL362" s="149">
        <v>0.72</v>
      </c>
      <c r="AM362" s="152">
        <v>399</v>
      </c>
      <c r="AN362" s="152">
        <v>232</v>
      </c>
      <c r="AO362" s="152">
        <v>631</v>
      </c>
      <c r="AP362" s="153">
        <v>0.36799999999999999</v>
      </c>
      <c r="AQ362" s="153">
        <v>0.41899999999999998</v>
      </c>
      <c r="AR362" s="154">
        <v>0.19500000000000001</v>
      </c>
      <c r="AS362" s="154">
        <v>9.4E-2</v>
      </c>
      <c r="AT362" s="154">
        <v>7.8E-2</v>
      </c>
      <c r="AU362" s="155">
        <v>0.33</v>
      </c>
      <c r="AW362" s="5"/>
      <c r="AX362" s="144">
        <f t="shared" si="214"/>
        <v>83.687150837988824</v>
      </c>
      <c r="AY362" s="149">
        <v>274</v>
      </c>
      <c r="AZ362" s="150" t="s">
        <v>576</v>
      </c>
      <c r="BA362" s="149">
        <v>21</v>
      </c>
      <c r="BB362" s="151">
        <v>1</v>
      </c>
      <c r="BC362" s="152">
        <v>1790</v>
      </c>
      <c r="BD362" s="152">
        <v>1498</v>
      </c>
      <c r="BE362" s="149">
        <v>0.83699999999999997</v>
      </c>
      <c r="BF362" s="152">
        <v>768</v>
      </c>
      <c r="BG362" s="152">
        <v>535</v>
      </c>
      <c r="BH362" s="152">
        <v>1303</v>
      </c>
      <c r="BI362" s="153">
        <v>0.41099999999999998</v>
      </c>
      <c r="BJ362" s="153">
        <v>0.46700000000000003</v>
      </c>
      <c r="BK362" s="154">
        <v>0.17399999999999999</v>
      </c>
      <c r="BL362" s="154">
        <v>0.113</v>
      </c>
      <c r="BM362" s="154">
        <v>8.3000000000000004E-2</v>
      </c>
      <c r="BN362" s="155">
        <v>0.39</v>
      </c>
      <c r="DU362" s="4"/>
      <c r="DZ362" s="5"/>
      <c r="EA362" s="5"/>
      <c r="EB362" s="5"/>
      <c r="EC362" s="5"/>
      <c r="ED362" s="5"/>
      <c r="EE362" s="5"/>
    </row>
    <row r="363" spans="30:135" ht="13" x14ac:dyDescent="0.15">
      <c r="AD363" s="144">
        <f t="shared" si="212"/>
        <v>83.666666666666671</v>
      </c>
      <c r="AE363" s="144">
        <f t="shared" si="213"/>
        <v>71.713147410358573</v>
      </c>
      <c r="AF363" s="149">
        <v>275</v>
      </c>
      <c r="AG363" s="150" t="s">
        <v>531</v>
      </c>
      <c r="AH363" s="149">
        <v>3</v>
      </c>
      <c r="AI363" s="151">
        <v>1</v>
      </c>
      <c r="AJ363" s="152">
        <v>251</v>
      </c>
      <c r="AK363" s="152">
        <v>180</v>
      </c>
      <c r="AL363" s="149">
        <v>0.71699999999999997</v>
      </c>
      <c r="AM363" s="152">
        <v>120</v>
      </c>
      <c r="AN363" s="152">
        <v>69</v>
      </c>
      <c r="AO363" s="152">
        <v>189</v>
      </c>
      <c r="AP363" s="153">
        <v>0.36499999999999999</v>
      </c>
      <c r="AQ363" s="151">
        <v>0.41</v>
      </c>
      <c r="AR363" s="154">
        <v>0.17899999999999999</v>
      </c>
      <c r="AS363" s="154">
        <v>9.6000000000000002E-2</v>
      </c>
      <c r="AT363" s="155">
        <v>0.08</v>
      </c>
      <c r="AU363" s="154">
        <v>0.32300000000000001</v>
      </c>
      <c r="AW363" s="5"/>
      <c r="AX363" s="144">
        <f t="shared" si="214"/>
        <v>83.772652388797368</v>
      </c>
      <c r="AY363" s="149">
        <v>275</v>
      </c>
      <c r="AZ363" s="150" t="s">
        <v>535</v>
      </c>
      <c r="BA363" s="149">
        <v>15</v>
      </c>
      <c r="BB363" s="151">
        <v>1</v>
      </c>
      <c r="BC363" s="152">
        <v>1214</v>
      </c>
      <c r="BD363" s="152">
        <v>1017</v>
      </c>
      <c r="BE363" s="149">
        <v>0.83799999999999997</v>
      </c>
      <c r="BF363" s="152">
        <v>503</v>
      </c>
      <c r="BG363" s="152">
        <v>371</v>
      </c>
      <c r="BH363" s="152">
        <v>874</v>
      </c>
      <c r="BI363" s="153">
        <v>0.42399999999999999</v>
      </c>
      <c r="BJ363" s="153">
        <v>0.48699999999999999</v>
      </c>
      <c r="BK363" s="154">
        <v>0.185</v>
      </c>
      <c r="BL363" s="154">
        <v>0.108</v>
      </c>
      <c r="BM363" s="154">
        <v>7.5999999999999998E-2</v>
      </c>
      <c r="BN363" s="155">
        <v>0.39</v>
      </c>
      <c r="DU363" s="4"/>
      <c r="DZ363" s="5"/>
      <c r="EA363" s="5"/>
      <c r="EB363" s="5"/>
      <c r="EC363" s="5"/>
      <c r="ED363" s="5"/>
      <c r="EE363" s="5"/>
    </row>
    <row r="364" spans="30:135" ht="13" x14ac:dyDescent="0.15">
      <c r="AD364" s="144">
        <f t="shared" si="212"/>
        <v>88.142857142857153</v>
      </c>
      <c r="AE364" s="144">
        <f t="shared" si="213"/>
        <v>71.636952998379257</v>
      </c>
      <c r="AF364" s="149">
        <v>276</v>
      </c>
      <c r="AG364" s="150" t="s">
        <v>577</v>
      </c>
      <c r="AH364" s="149">
        <v>14</v>
      </c>
      <c r="AI364" s="151">
        <v>1</v>
      </c>
      <c r="AJ364" s="152">
        <v>1234</v>
      </c>
      <c r="AK364" s="152">
        <v>884</v>
      </c>
      <c r="AL364" s="149">
        <v>0.71599999999999997</v>
      </c>
      <c r="AM364" s="152">
        <v>536</v>
      </c>
      <c r="AN364" s="152">
        <v>325</v>
      </c>
      <c r="AO364" s="152">
        <v>861</v>
      </c>
      <c r="AP364" s="153">
        <v>0.377</v>
      </c>
      <c r="AQ364" s="153">
        <v>0.41099999999999998</v>
      </c>
      <c r="AR364" s="154">
        <v>0.21099999999999999</v>
      </c>
      <c r="AS364" s="154">
        <v>0.106</v>
      </c>
      <c r="AT364" s="154">
        <v>8.4000000000000005E-2</v>
      </c>
      <c r="AU364" s="154">
        <v>0.34699999999999998</v>
      </c>
      <c r="AW364" s="5"/>
      <c r="AX364" s="144">
        <f t="shared" si="214"/>
        <v>83.819051761635492</v>
      </c>
      <c r="AY364" s="149">
        <v>276</v>
      </c>
      <c r="AZ364" s="150" t="s">
        <v>221</v>
      </c>
      <c r="BA364" s="149">
        <v>26</v>
      </c>
      <c r="BB364" s="151">
        <v>1</v>
      </c>
      <c r="BC364" s="152">
        <v>2299</v>
      </c>
      <c r="BD364" s="152">
        <v>1927</v>
      </c>
      <c r="BE364" s="149">
        <v>0.83799999999999997</v>
      </c>
      <c r="BF364" s="152">
        <v>949</v>
      </c>
      <c r="BG364" s="152">
        <v>721</v>
      </c>
      <c r="BH364" s="152">
        <v>1670</v>
      </c>
      <c r="BI364" s="153">
        <v>0.432</v>
      </c>
      <c r="BJ364" s="153">
        <v>0.48099999999999998</v>
      </c>
      <c r="BK364" s="154">
        <v>0.189</v>
      </c>
      <c r="BL364" s="155">
        <v>0.11</v>
      </c>
      <c r="BM364" s="155">
        <v>0.1</v>
      </c>
      <c r="BN364" s="154">
        <v>0.39200000000000002</v>
      </c>
      <c r="DU364" s="4"/>
      <c r="DZ364" s="5"/>
      <c r="EA364" s="5"/>
      <c r="EB364" s="5"/>
      <c r="EC364" s="5"/>
      <c r="ED364" s="5"/>
      <c r="EE364" s="5"/>
    </row>
    <row r="365" spans="30:135" ht="13" x14ac:dyDescent="0.15">
      <c r="AD365" s="144">
        <f t="shared" si="212"/>
        <v>83.05</v>
      </c>
      <c r="AE365" s="144">
        <f t="shared" si="213"/>
        <v>71.523178807947019</v>
      </c>
      <c r="AF365" s="149">
        <v>277</v>
      </c>
      <c r="AG365" s="150" t="s">
        <v>438</v>
      </c>
      <c r="AH365" s="149">
        <v>20</v>
      </c>
      <c r="AI365" s="151">
        <v>1</v>
      </c>
      <c r="AJ365" s="152">
        <v>1661</v>
      </c>
      <c r="AK365" s="152">
        <v>1188</v>
      </c>
      <c r="AL365" s="149">
        <v>0.71499999999999997</v>
      </c>
      <c r="AM365" s="152">
        <v>720</v>
      </c>
      <c r="AN365" s="152">
        <v>454</v>
      </c>
      <c r="AO365" s="152">
        <v>1174</v>
      </c>
      <c r="AP365" s="153">
        <v>0.38700000000000001</v>
      </c>
      <c r="AQ365" s="153">
        <v>0.40899999999999997</v>
      </c>
      <c r="AR365" s="154">
        <v>0.19700000000000001</v>
      </c>
      <c r="AS365" s="154">
        <v>0.113</v>
      </c>
      <c r="AT365" s="154">
        <v>8.6999999999999994E-2</v>
      </c>
      <c r="AU365" s="154">
        <v>0.35599999999999998</v>
      </c>
      <c r="AW365" s="5"/>
      <c r="AX365" s="144">
        <f t="shared" si="214"/>
        <v>83.87715930902111</v>
      </c>
      <c r="AY365" s="149">
        <v>277</v>
      </c>
      <c r="AZ365" s="150" t="s">
        <v>578</v>
      </c>
      <c r="BA365" s="149">
        <v>6</v>
      </c>
      <c r="BB365" s="151">
        <v>1</v>
      </c>
      <c r="BC365" s="152">
        <v>521</v>
      </c>
      <c r="BD365" s="152">
        <v>437</v>
      </c>
      <c r="BE365" s="149">
        <v>0.83899999999999997</v>
      </c>
      <c r="BF365" s="152">
        <v>201</v>
      </c>
      <c r="BG365" s="152">
        <v>155</v>
      </c>
      <c r="BH365" s="152">
        <v>356</v>
      </c>
      <c r="BI365" s="153">
        <v>0.435</v>
      </c>
      <c r="BJ365" s="153">
        <v>0.47799999999999998</v>
      </c>
      <c r="BK365" s="154">
        <v>0.192</v>
      </c>
      <c r="BL365" s="154">
        <v>0.154</v>
      </c>
      <c r="BM365" s="154">
        <v>0.11899999999999999</v>
      </c>
      <c r="BN365" s="154">
        <v>0.40300000000000002</v>
      </c>
      <c r="DU365" s="4"/>
      <c r="DZ365" s="5"/>
      <c r="EA365" s="5"/>
      <c r="EB365" s="5"/>
      <c r="EC365" s="5"/>
      <c r="ED365" s="5"/>
      <c r="EE365" s="5"/>
    </row>
    <row r="366" spans="30:135" ht="13" x14ac:dyDescent="0.15">
      <c r="AD366" s="144">
        <f t="shared" si="212"/>
        <v>79.4375</v>
      </c>
      <c r="AE366" s="144">
        <f t="shared" si="213"/>
        <v>71.518489378442169</v>
      </c>
      <c r="AF366" s="149">
        <v>278</v>
      </c>
      <c r="AG366" s="150" t="s">
        <v>323</v>
      </c>
      <c r="AH366" s="149">
        <v>16</v>
      </c>
      <c r="AI366" s="151">
        <v>1</v>
      </c>
      <c r="AJ366" s="152">
        <v>1271</v>
      </c>
      <c r="AK366" s="152">
        <v>909</v>
      </c>
      <c r="AL366" s="149">
        <v>0.71499999999999997</v>
      </c>
      <c r="AM366" s="152">
        <v>554</v>
      </c>
      <c r="AN366" s="152">
        <v>305</v>
      </c>
      <c r="AO366" s="152">
        <v>859</v>
      </c>
      <c r="AP366" s="153">
        <v>0.35499999999999998</v>
      </c>
      <c r="AQ366" s="153">
        <v>0.41299999999999998</v>
      </c>
      <c r="AR366" s="154">
        <v>0.221</v>
      </c>
      <c r="AS366" s="154">
        <v>0.115</v>
      </c>
      <c r="AT366" s="154">
        <v>9.4E-2</v>
      </c>
      <c r="AU366" s="154">
        <v>0.33400000000000002</v>
      </c>
      <c r="AW366" s="5"/>
      <c r="AX366" s="144">
        <f t="shared" si="214"/>
        <v>83.925888833249871</v>
      </c>
      <c r="AY366" s="149">
        <v>278</v>
      </c>
      <c r="AZ366" s="150" t="s">
        <v>393</v>
      </c>
      <c r="BA366" s="149">
        <v>23</v>
      </c>
      <c r="BB366" s="151">
        <v>1</v>
      </c>
      <c r="BC366" s="152">
        <v>1997</v>
      </c>
      <c r="BD366" s="152">
        <v>1676</v>
      </c>
      <c r="BE366" s="149">
        <v>0.83899999999999997</v>
      </c>
      <c r="BF366" s="152">
        <v>805</v>
      </c>
      <c r="BG366" s="152">
        <v>624</v>
      </c>
      <c r="BH366" s="152">
        <v>1429</v>
      </c>
      <c r="BI366" s="153">
        <v>0.437</v>
      </c>
      <c r="BJ366" s="153">
        <v>0.49199999999999999</v>
      </c>
      <c r="BK366" s="154">
        <v>0.188</v>
      </c>
      <c r="BL366" s="154">
        <v>0.11600000000000001</v>
      </c>
      <c r="BM366" s="154">
        <v>8.2000000000000003E-2</v>
      </c>
      <c r="BN366" s="154">
        <v>0.39200000000000002</v>
      </c>
      <c r="DU366" s="4"/>
      <c r="DZ366" s="5"/>
      <c r="EA366" s="5"/>
      <c r="EB366" s="5"/>
      <c r="EC366" s="5"/>
      <c r="ED366" s="5"/>
      <c r="EE366" s="5"/>
    </row>
    <row r="367" spans="30:135" ht="13" x14ac:dyDescent="0.15">
      <c r="AD367" s="144">
        <f t="shared" si="212"/>
        <v>79.900000000000006</v>
      </c>
      <c r="AE367" s="144">
        <f t="shared" si="213"/>
        <v>71.52690863579474</v>
      </c>
      <c r="AF367" s="149">
        <v>279</v>
      </c>
      <c r="AG367" s="150" t="s">
        <v>368</v>
      </c>
      <c r="AH367" s="149">
        <v>20</v>
      </c>
      <c r="AI367" s="151">
        <v>1</v>
      </c>
      <c r="AJ367" s="152">
        <v>1598</v>
      </c>
      <c r="AK367" s="152">
        <v>1143</v>
      </c>
      <c r="AL367" s="149">
        <v>0.71499999999999997</v>
      </c>
      <c r="AM367" s="152">
        <v>744</v>
      </c>
      <c r="AN367" s="152">
        <v>403</v>
      </c>
      <c r="AO367" s="152">
        <v>1147</v>
      </c>
      <c r="AP367" s="153">
        <v>0.35099999999999998</v>
      </c>
      <c r="AQ367" s="153">
        <v>0.38700000000000001</v>
      </c>
      <c r="AR367" s="154">
        <v>0.16500000000000001</v>
      </c>
      <c r="AS367" s="154">
        <v>0.13100000000000001</v>
      </c>
      <c r="AT367" s="154">
        <v>0.108</v>
      </c>
      <c r="AU367" s="154">
        <v>0.35599999999999998</v>
      </c>
      <c r="AW367" s="5"/>
      <c r="AX367" s="144">
        <f t="shared" si="214"/>
        <v>83.86831275720165</v>
      </c>
      <c r="AY367" s="149">
        <v>279</v>
      </c>
      <c r="AZ367" s="150" t="s">
        <v>579</v>
      </c>
      <c r="BA367" s="149">
        <v>14</v>
      </c>
      <c r="BB367" s="151">
        <v>1</v>
      </c>
      <c r="BC367" s="152">
        <v>1215</v>
      </c>
      <c r="BD367" s="152">
        <v>1019</v>
      </c>
      <c r="BE367" s="149">
        <v>0.83899999999999997</v>
      </c>
      <c r="BF367" s="152">
        <v>463</v>
      </c>
      <c r="BG367" s="152">
        <v>367</v>
      </c>
      <c r="BH367" s="152">
        <v>830</v>
      </c>
      <c r="BI367" s="153">
        <v>0.442</v>
      </c>
      <c r="BJ367" s="153">
        <v>0.496</v>
      </c>
      <c r="BK367" s="154">
        <v>0.19900000000000001</v>
      </c>
      <c r="BL367" s="154">
        <v>0.14199999999999999</v>
      </c>
      <c r="BM367" s="154">
        <v>0.106</v>
      </c>
      <c r="BN367" s="154">
        <v>0.40200000000000002</v>
      </c>
      <c r="DU367" s="4"/>
      <c r="DZ367" s="5"/>
      <c r="EA367" s="5"/>
      <c r="EB367" s="5"/>
      <c r="EC367" s="5"/>
      <c r="ED367" s="5"/>
      <c r="EE367" s="5"/>
    </row>
    <row r="368" spans="30:135" ht="13" x14ac:dyDescent="0.15">
      <c r="AD368" s="144">
        <f t="shared" si="212"/>
        <v>93.714285714285722</v>
      </c>
      <c r="AE368" s="144">
        <f t="shared" si="213"/>
        <v>71.265243902439025</v>
      </c>
      <c r="AF368" s="149">
        <v>280</v>
      </c>
      <c r="AG368" s="150" t="s">
        <v>454</v>
      </c>
      <c r="AH368" s="149">
        <v>14</v>
      </c>
      <c r="AI368" s="151">
        <v>1</v>
      </c>
      <c r="AJ368" s="152">
        <v>1312</v>
      </c>
      <c r="AK368" s="152">
        <v>935</v>
      </c>
      <c r="AL368" s="149">
        <v>0.71299999999999997</v>
      </c>
      <c r="AM368" s="152">
        <v>632</v>
      </c>
      <c r="AN368" s="152">
        <v>329</v>
      </c>
      <c r="AO368" s="152">
        <v>961</v>
      </c>
      <c r="AP368" s="153">
        <v>0.34200000000000003</v>
      </c>
      <c r="AQ368" s="153">
        <v>0.39100000000000001</v>
      </c>
      <c r="AR368" s="154">
        <v>0.16900000000000001</v>
      </c>
      <c r="AS368" s="154">
        <v>0.114</v>
      </c>
      <c r="AT368" s="154">
        <v>9.5000000000000001E-2</v>
      </c>
      <c r="AU368" s="154">
        <v>0.33400000000000002</v>
      </c>
      <c r="AW368" s="5"/>
      <c r="AX368" s="144">
        <f t="shared" si="214"/>
        <v>83.983451536643031</v>
      </c>
      <c r="AY368" s="149">
        <v>280</v>
      </c>
      <c r="AZ368" s="150" t="s">
        <v>387</v>
      </c>
      <c r="BA368" s="149">
        <v>21</v>
      </c>
      <c r="BB368" s="151">
        <v>1</v>
      </c>
      <c r="BC368" s="152">
        <v>1692</v>
      </c>
      <c r="BD368" s="152">
        <v>1421</v>
      </c>
      <c r="BE368" s="149">
        <v>0.84</v>
      </c>
      <c r="BF368" s="152">
        <v>757</v>
      </c>
      <c r="BG368" s="152">
        <v>507</v>
      </c>
      <c r="BH368" s="152">
        <v>1264</v>
      </c>
      <c r="BI368" s="153">
        <v>0.40100000000000002</v>
      </c>
      <c r="BJ368" s="153">
        <v>0.46800000000000003</v>
      </c>
      <c r="BK368" s="154">
        <v>0.16500000000000001</v>
      </c>
      <c r="BL368" s="154">
        <v>0.111</v>
      </c>
      <c r="BM368" s="154">
        <v>9.6000000000000002E-2</v>
      </c>
      <c r="BN368" s="154">
        <v>0.38100000000000001</v>
      </c>
      <c r="DU368" s="4"/>
      <c r="DZ368" s="5"/>
      <c r="EA368" s="5"/>
      <c r="EB368" s="5"/>
      <c r="EC368" s="5"/>
      <c r="ED368" s="5"/>
      <c r="EE368" s="5"/>
    </row>
    <row r="369" spans="30:135" ht="13" x14ac:dyDescent="0.15">
      <c r="AD369" s="144">
        <f t="shared" si="212"/>
        <v>77</v>
      </c>
      <c r="AE369" s="144">
        <f t="shared" si="213"/>
        <v>71.335807050092768</v>
      </c>
      <c r="AF369" s="149">
        <v>281</v>
      </c>
      <c r="AG369" s="150" t="s">
        <v>290</v>
      </c>
      <c r="AH369" s="149">
        <v>14</v>
      </c>
      <c r="AI369" s="151">
        <v>1</v>
      </c>
      <c r="AJ369" s="152">
        <v>1078</v>
      </c>
      <c r="AK369" s="152">
        <v>769</v>
      </c>
      <c r="AL369" s="149">
        <v>0.71299999999999997</v>
      </c>
      <c r="AM369" s="152">
        <v>453</v>
      </c>
      <c r="AN369" s="152">
        <v>286</v>
      </c>
      <c r="AO369" s="152">
        <v>739</v>
      </c>
      <c r="AP369" s="153">
        <v>0.38700000000000001</v>
      </c>
      <c r="AQ369" s="153">
        <v>0.442</v>
      </c>
      <c r="AR369" s="154">
        <v>0.23899999999999999</v>
      </c>
      <c r="AS369" s="154">
        <v>8.3000000000000004E-2</v>
      </c>
      <c r="AT369" s="154">
        <v>5.2999999999999999E-2</v>
      </c>
      <c r="AU369" s="154">
        <v>0.32900000000000001</v>
      </c>
      <c r="AW369" s="5"/>
      <c r="AX369" s="144">
        <f t="shared" si="214"/>
        <v>84.029038112522699</v>
      </c>
      <c r="AY369" s="149">
        <v>281</v>
      </c>
      <c r="AZ369" s="150" t="s">
        <v>425</v>
      </c>
      <c r="BA369" s="149">
        <v>20</v>
      </c>
      <c r="BB369" s="151">
        <v>1</v>
      </c>
      <c r="BC369" s="152">
        <v>1653</v>
      </c>
      <c r="BD369" s="152">
        <v>1389</v>
      </c>
      <c r="BE369" s="149">
        <v>0.84</v>
      </c>
      <c r="BF369" s="152">
        <v>754</v>
      </c>
      <c r="BG369" s="152">
        <v>530</v>
      </c>
      <c r="BH369" s="152">
        <v>1284</v>
      </c>
      <c r="BI369" s="153">
        <v>0.41299999999999998</v>
      </c>
      <c r="BJ369" s="153">
        <v>0.45700000000000002</v>
      </c>
      <c r="BK369" s="154">
        <v>0.14499999999999999</v>
      </c>
      <c r="BL369" s="154">
        <v>9.8000000000000004E-2</v>
      </c>
      <c r="BM369" s="154">
        <v>7.9000000000000001E-2</v>
      </c>
      <c r="BN369" s="154">
        <v>0.39200000000000002</v>
      </c>
      <c r="DU369" s="4"/>
      <c r="DZ369" s="5"/>
      <c r="EA369" s="5"/>
      <c r="EB369" s="5"/>
      <c r="EC369" s="5"/>
      <c r="ED369" s="5"/>
      <c r="EE369" s="5"/>
    </row>
    <row r="370" spans="30:135" ht="13" x14ac:dyDescent="0.15">
      <c r="AD370" s="144">
        <f t="shared" si="212"/>
        <v>85.952380952380949</v>
      </c>
      <c r="AE370" s="144">
        <f t="shared" si="213"/>
        <v>71.19113573407202</v>
      </c>
      <c r="AF370" s="149">
        <v>282</v>
      </c>
      <c r="AG370" s="150" t="s">
        <v>580</v>
      </c>
      <c r="AH370" s="149">
        <v>21</v>
      </c>
      <c r="AI370" s="151">
        <v>1</v>
      </c>
      <c r="AJ370" s="152">
        <v>1805</v>
      </c>
      <c r="AK370" s="152">
        <v>1285</v>
      </c>
      <c r="AL370" s="149">
        <v>0.71199999999999997</v>
      </c>
      <c r="AM370" s="152">
        <v>784</v>
      </c>
      <c r="AN370" s="152">
        <v>443</v>
      </c>
      <c r="AO370" s="152">
        <v>1227</v>
      </c>
      <c r="AP370" s="153">
        <v>0.36099999999999999</v>
      </c>
      <c r="AQ370" s="153">
        <v>0.39500000000000002</v>
      </c>
      <c r="AR370" s="154">
        <v>0.218</v>
      </c>
      <c r="AS370" s="154">
        <v>0.126</v>
      </c>
      <c r="AT370" s="154">
        <v>0.107</v>
      </c>
      <c r="AU370" s="155">
        <v>0.34</v>
      </c>
      <c r="AW370" s="5"/>
      <c r="AX370" s="144">
        <f t="shared" si="214"/>
        <v>83.979848866498742</v>
      </c>
      <c r="AY370" s="149">
        <v>282</v>
      </c>
      <c r="AZ370" s="150" t="s">
        <v>468</v>
      </c>
      <c r="BA370" s="149">
        <v>23</v>
      </c>
      <c r="BB370" s="151">
        <v>1</v>
      </c>
      <c r="BC370" s="152">
        <v>1985</v>
      </c>
      <c r="BD370" s="152">
        <v>1667</v>
      </c>
      <c r="BE370" s="149">
        <v>0.84</v>
      </c>
      <c r="BF370" s="152">
        <v>786</v>
      </c>
      <c r="BG370" s="152">
        <v>610</v>
      </c>
      <c r="BH370" s="152">
        <v>1396</v>
      </c>
      <c r="BI370" s="153">
        <v>0.437</v>
      </c>
      <c r="BJ370" s="153">
        <v>0.48399999999999999</v>
      </c>
      <c r="BK370" s="154">
        <v>0.19400000000000001</v>
      </c>
      <c r="BL370" s="154">
        <v>0.126</v>
      </c>
      <c r="BM370" s="154">
        <v>9.8000000000000004E-2</v>
      </c>
      <c r="BN370" s="154">
        <v>0.39800000000000002</v>
      </c>
      <c r="DU370" s="4"/>
      <c r="DZ370" s="5"/>
      <c r="EA370" s="5"/>
      <c r="EB370" s="5"/>
      <c r="EC370" s="5"/>
      <c r="ED370" s="5"/>
      <c r="EE370" s="5"/>
    </row>
    <row r="371" spans="30:135" ht="13" x14ac:dyDescent="0.15">
      <c r="AD371" s="144">
        <f t="shared" si="212"/>
        <v>78.476190476190467</v>
      </c>
      <c r="AE371" s="144">
        <f t="shared" si="213"/>
        <v>71.116504854368941</v>
      </c>
      <c r="AF371" s="149">
        <v>283</v>
      </c>
      <c r="AG371" s="150" t="s">
        <v>320</v>
      </c>
      <c r="AH371" s="149">
        <v>21</v>
      </c>
      <c r="AI371" s="151">
        <v>1</v>
      </c>
      <c r="AJ371" s="152">
        <v>1648</v>
      </c>
      <c r="AK371" s="152">
        <v>1172</v>
      </c>
      <c r="AL371" s="149">
        <v>0.71099999999999997</v>
      </c>
      <c r="AM371" s="152">
        <v>775</v>
      </c>
      <c r="AN371" s="152">
        <v>459</v>
      </c>
      <c r="AO371" s="152">
        <v>1234</v>
      </c>
      <c r="AP371" s="153">
        <v>0.372</v>
      </c>
      <c r="AQ371" s="153">
        <v>0.40200000000000002</v>
      </c>
      <c r="AR371" s="154">
        <v>0.17699999999999999</v>
      </c>
      <c r="AS371" s="154">
        <v>8.8999999999999996E-2</v>
      </c>
      <c r="AT371" s="154">
        <v>6.9000000000000006E-2</v>
      </c>
      <c r="AU371" s="155">
        <v>0.34</v>
      </c>
      <c r="AW371" s="5"/>
      <c r="AX371" s="144">
        <f t="shared" si="214"/>
        <v>84.119106699751853</v>
      </c>
      <c r="AY371" s="149">
        <v>283</v>
      </c>
      <c r="AZ371" s="150" t="s">
        <v>524</v>
      </c>
      <c r="BA371" s="149">
        <v>24</v>
      </c>
      <c r="BB371" s="151">
        <v>1</v>
      </c>
      <c r="BC371" s="152">
        <v>2015</v>
      </c>
      <c r="BD371" s="152">
        <v>1695</v>
      </c>
      <c r="BE371" s="149">
        <v>0.84099999999999997</v>
      </c>
      <c r="BF371" s="152">
        <v>896</v>
      </c>
      <c r="BG371" s="152">
        <v>616</v>
      </c>
      <c r="BH371" s="152">
        <v>1512</v>
      </c>
      <c r="BI371" s="153">
        <v>0.40699999999999997</v>
      </c>
      <c r="BJ371" s="151">
        <v>0.46</v>
      </c>
      <c r="BK371" s="154">
        <v>0.158</v>
      </c>
      <c r="BL371" s="154">
        <v>0.109</v>
      </c>
      <c r="BM371" s="155">
        <v>0.09</v>
      </c>
      <c r="BN371" s="154">
        <v>0.39300000000000002</v>
      </c>
      <c r="DU371" s="4"/>
      <c r="DZ371" s="5"/>
      <c r="EA371" s="5"/>
      <c r="EB371" s="5"/>
      <c r="EC371" s="5"/>
      <c r="ED371" s="5"/>
      <c r="EE371" s="5"/>
    </row>
    <row r="372" spans="30:135" ht="13" x14ac:dyDescent="0.15">
      <c r="AD372" s="144">
        <f t="shared" si="212"/>
        <v>84.571428571428569</v>
      </c>
      <c r="AE372" s="144">
        <f t="shared" si="213"/>
        <v>71.058558558558559</v>
      </c>
      <c r="AF372" s="149">
        <v>284</v>
      </c>
      <c r="AG372" s="150" t="s">
        <v>576</v>
      </c>
      <c r="AH372" s="149">
        <v>21</v>
      </c>
      <c r="AI372" s="151">
        <v>1</v>
      </c>
      <c r="AJ372" s="152">
        <v>1776</v>
      </c>
      <c r="AK372" s="152">
        <v>1262</v>
      </c>
      <c r="AL372" s="149">
        <v>0.71099999999999997</v>
      </c>
      <c r="AM372" s="152">
        <v>801</v>
      </c>
      <c r="AN372" s="152">
        <v>466</v>
      </c>
      <c r="AO372" s="152">
        <v>1267</v>
      </c>
      <c r="AP372" s="153">
        <v>0.36799999999999999</v>
      </c>
      <c r="AQ372" s="153">
        <v>0.40899999999999997</v>
      </c>
      <c r="AR372" s="154">
        <v>0.20399999999999999</v>
      </c>
      <c r="AS372" s="155">
        <v>0.1</v>
      </c>
      <c r="AT372" s="154">
        <v>8.8999999999999996E-2</v>
      </c>
      <c r="AU372" s="154">
        <v>0.33700000000000002</v>
      </c>
      <c r="AW372" s="5"/>
      <c r="AX372" s="144">
        <f t="shared" si="214"/>
        <v>84.151156232374504</v>
      </c>
      <c r="AY372" s="149">
        <v>284</v>
      </c>
      <c r="AZ372" s="150" t="s">
        <v>400</v>
      </c>
      <c r="BA372" s="149">
        <v>22</v>
      </c>
      <c r="BB372" s="151">
        <v>1</v>
      </c>
      <c r="BC372" s="152">
        <v>1773</v>
      </c>
      <c r="BD372" s="152">
        <v>1492</v>
      </c>
      <c r="BE372" s="149">
        <v>0.84199999999999997</v>
      </c>
      <c r="BF372" s="152">
        <v>798</v>
      </c>
      <c r="BG372" s="152">
        <v>581</v>
      </c>
      <c r="BH372" s="152">
        <v>1379</v>
      </c>
      <c r="BI372" s="153">
        <v>0.42099999999999999</v>
      </c>
      <c r="BJ372" s="153">
        <v>0.46700000000000003</v>
      </c>
      <c r="BK372" s="154">
        <v>0.14799999999999999</v>
      </c>
      <c r="BL372" s="155">
        <v>0.09</v>
      </c>
      <c r="BM372" s="154">
        <v>6.7000000000000004E-2</v>
      </c>
      <c r="BN372" s="154">
        <v>0.39500000000000002</v>
      </c>
      <c r="DU372" s="4"/>
      <c r="DZ372" s="5"/>
      <c r="EA372" s="5"/>
      <c r="EB372" s="5"/>
      <c r="EC372" s="5"/>
      <c r="ED372" s="5"/>
      <c r="EE372" s="5"/>
    </row>
    <row r="373" spans="30:135" ht="13" x14ac:dyDescent="0.15">
      <c r="AD373" s="144">
        <f t="shared" si="212"/>
        <v>80.473684210526315</v>
      </c>
      <c r="AE373" s="144">
        <f t="shared" si="213"/>
        <v>70.765206017004573</v>
      </c>
      <c r="AF373" s="149">
        <v>285</v>
      </c>
      <c r="AG373" s="150" t="s">
        <v>264</v>
      </c>
      <c r="AH373" s="149">
        <v>19</v>
      </c>
      <c r="AI373" s="151">
        <v>1</v>
      </c>
      <c r="AJ373" s="152">
        <v>1529</v>
      </c>
      <c r="AK373" s="152">
        <v>1082</v>
      </c>
      <c r="AL373" s="149">
        <v>0.70799999999999996</v>
      </c>
      <c r="AM373" s="152">
        <v>656</v>
      </c>
      <c r="AN373" s="152">
        <v>389</v>
      </c>
      <c r="AO373" s="152">
        <v>1045</v>
      </c>
      <c r="AP373" s="153">
        <v>0.372</v>
      </c>
      <c r="AQ373" s="151">
        <v>0.41</v>
      </c>
      <c r="AR373" s="154">
        <v>0.216</v>
      </c>
      <c r="AS373" s="154">
        <v>0.11799999999999999</v>
      </c>
      <c r="AT373" s="155">
        <v>0.09</v>
      </c>
      <c r="AU373" s="154">
        <v>0.34599999999999997</v>
      </c>
      <c r="AW373" s="5"/>
      <c r="AX373" s="144">
        <f t="shared" si="214"/>
        <v>84.17462482946793</v>
      </c>
      <c r="AY373" s="149">
        <v>285</v>
      </c>
      <c r="AZ373" s="150" t="s">
        <v>458</v>
      </c>
      <c r="BA373" s="149">
        <v>8</v>
      </c>
      <c r="BB373" s="151">
        <v>1</v>
      </c>
      <c r="BC373" s="152">
        <v>733</v>
      </c>
      <c r="BD373" s="152">
        <v>617</v>
      </c>
      <c r="BE373" s="149">
        <v>0.84199999999999997</v>
      </c>
      <c r="BF373" s="152">
        <v>298</v>
      </c>
      <c r="BG373" s="152">
        <v>221</v>
      </c>
      <c r="BH373" s="152">
        <v>519</v>
      </c>
      <c r="BI373" s="153">
        <v>0.42599999999999999</v>
      </c>
      <c r="BJ373" s="151">
        <v>0.48</v>
      </c>
      <c r="BK373" s="155">
        <v>0.18</v>
      </c>
      <c r="BL373" s="154">
        <v>0.127</v>
      </c>
      <c r="BM373" s="154">
        <v>8.8999999999999996E-2</v>
      </c>
      <c r="BN373" s="154">
        <v>0.40200000000000002</v>
      </c>
      <c r="DU373" s="4"/>
      <c r="DZ373" s="5"/>
      <c r="EA373" s="5"/>
      <c r="EB373" s="5"/>
      <c r="EC373" s="5"/>
      <c r="ED373" s="5"/>
      <c r="EE373" s="5"/>
    </row>
    <row r="374" spans="30:135" ht="13" x14ac:dyDescent="0.15">
      <c r="AD374" s="144">
        <f t="shared" si="212"/>
        <v>82</v>
      </c>
      <c r="AE374" s="144">
        <f t="shared" si="213"/>
        <v>70.83775185577943</v>
      </c>
      <c r="AF374" s="149">
        <v>286</v>
      </c>
      <c r="AG374" s="150" t="s">
        <v>555</v>
      </c>
      <c r="AH374" s="149">
        <v>23</v>
      </c>
      <c r="AI374" s="151">
        <v>1</v>
      </c>
      <c r="AJ374" s="152">
        <v>1886</v>
      </c>
      <c r="AK374" s="152">
        <v>1336</v>
      </c>
      <c r="AL374" s="149">
        <v>0.70799999999999996</v>
      </c>
      <c r="AM374" s="152">
        <v>843</v>
      </c>
      <c r="AN374" s="152">
        <v>463</v>
      </c>
      <c r="AO374" s="152">
        <v>1306</v>
      </c>
      <c r="AP374" s="153">
        <v>0.35499999999999998</v>
      </c>
      <c r="AQ374" s="153">
        <v>0.39100000000000001</v>
      </c>
      <c r="AR374" s="154">
        <v>0.20300000000000001</v>
      </c>
      <c r="AS374" s="154">
        <v>0.11799999999999999</v>
      </c>
      <c r="AT374" s="154">
        <v>8.8999999999999996E-2</v>
      </c>
      <c r="AU374" s="154">
        <v>0.34300000000000003</v>
      </c>
      <c r="AW374" s="5"/>
      <c r="AX374" s="144">
        <f t="shared" si="214"/>
        <v>84.163402350307777</v>
      </c>
      <c r="AY374" s="149">
        <v>286</v>
      </c>
      <c r="AZ374" s="150" t="s">
        <v>546</v>
      </c>
      <c r="BA374" s="149">
        <v>22</v>
      </c>
      <c r="BB374" s="151">
        <v>1</v>
      </c>
      <c r="BC374" s="152">
        <v>1787</v>
      </c>
      <c r="BD374" s="152">
        <v>1504</v>
      </c>
      <c r="BE374" s="149">
        <v>0.84199999999999997</v>
      </c>
      <c r="BF374" s="152">
        <v>833</v>
      </c>
      <c r="BG374" s="152">
        <v>553</v>
      </c>
      <c r="BH374" s="152">
        <v>1386</v>
      </c>
      <c r="BI374" s="153">
        <v>0.39900000000000002</v>
      </c>
      <c r="BJ374" s="153">
        <v>0.45900000000000002</v>
      </c>
      <c r="BK374" s="154">
        <v>0.14699999999999999</v>
      </c>
      <c r="BL374" s="154">
        <v>9.5000000000000001E-2</v>
      </c>
      <c r="BM374" s="154">
        <v>7.4999999999999997E-2</v>
      </c>
      <c r="BN374" s="154">
        <v>0.38300000000000001</v>
      </c>
      <c r="DU374" s="4"/>
      <c r="DZ374" s="5"/>
      <c r="EA374" s="5"/>
      <c r="EB374" s="5"/>
      <c r="EC374" s="5"/>
      <c r="ED374" s="5"/>
      <c r="EE374" s="5"/>
    </row>
    <row r="375" spans="30:135" ht="13" x14ac:dyDescent="0.15">
      <c r="AD375" s="144">
        <f t="shared" si="212"/>
        <v>87.476190476190467</v>
      </c>
      <c r="AE375" s="144">
        <f t="shared" si="213"/>
        <v>70.549809471965162</v>
      </c>
      <c r="AF375" s="149">
        <v>287</v>
      </c>
      <c r="AG375" s="150" t="s">
        <v>581</v>
      </c>
      <c r="AH375" s="149">
        <v>21</v>
      </c>
      <c r="AI375" s="151">
        <v>1</v>
      </c>
      <c r="AJ375" s="152">
        <v>1837</v>
      </c>
      <c r="AK375" s="152">
        <v>1296</v>
      </c>
      <c r="AL375" s="149">
        <v>0.70499999999999996</v>
      </c>
      <c r="AM375" s="152">
        <v>784</v>
      </c>
      <c r="AN375" s="152">
        <v>453</v>
      </c>
      <c r="AO375" s="152">
        <v>1237</v>
      </c>
      <c r="AP375" s="153">
        <v>0.36599999999999999</v>
      </c>
      <c r="AQ375" s="153">
        <v>0.40899999999999997</v>
      </c>
      <c r="AR375" s="154">
        <v>0.219</v>
      </c>
      <c r="AS375" s="154">
        <v>0.126</v>
      </c>
      <c r="AT375" s="154">
        <v>0.107</v>
      </c>
      <c r="AU375" s="154">
        <v>0.34300000000000003</v>
      </c>
      <c r="AW375" s="5"/>
      <c r="AX375" s="144">
        <f t="shared" si="214"/>
        <v>84.18952618453865</v>
      </c>
      <c r="AY375" s="149">
        <v>287</v>
      </c>
      <c r="AZ375" s="150" t="s">
        <v>483</v>
      </c>
      <c r="BA375" s="149">
        <v>25</v>
      </c>
      <c r="BB375" s="151">
        <v>1</v>
      </c>
      <c r="BC375" s="152">
        <v>2005</v>
      </c>
      <c r="BD375" s="152">
        <v>1688</v>
      </c>
      <c r="BE375" s="149">
        <v>0.84199999999999997</v>
      </c>
      <c r="BF375" s="152">
        <v>926</v>
      </c>
      <c r="BG375" s="152">
        <v>608</v>
      </c>
      <c r="BH375" s="152">
        <v>1534</v>
      </c>
      <c r="BI375" s="153">
        <v>0.39600000000000002</v>
      </c>
      <c r="BJ375" s="153">
        <v>0.45500000000000002</v>
      </c>
      <c r="BK375" s="154">
        <v>0.14499999999999999</v>
      </c>
      <c r="BL375" s="154">
        <v>0.108</v>
      </c>
      <c r="BM375" s="154">
        <v>8.5999999999999993E-2</v>
      </c>
      <c r="BN375" s="154">
        <v>0.38600000000000001</v>
      </c>
      <c r="DU375" s="4"/>
      <c r="DZ375" s="5"/>
      <c r="EA375" s="5"/>
      <c r="EB375" s="5"/>
      <c r="EC375" s="5"/>
      <c r="ED375" s="5"/>
      <c r="EE375" s="5"/>
    </row>
    <row r="376" spans="30:135" ht="13" x14ac:dyDescent="0.15">
      <c r="AD376" s="144">
        <f t="shared" si="212"/>
        <v>85.111111111111114</v>
      </c>
      <c r="AE376" s="144">
        <f t="shared" si="213"/>
        <v>70.36553524804178</v>
      </c>
      <c r="AF376" s="149">
        <v>288</v>
      </c>
      <c r="AG376" s="150" t="s">
        <v>476</v>
      </c>
      <c r="AH376" s="149">
        <v>18</v>
      </c>
      <c r="AI376" s="151">
        <v>1</v>
      </c>
      <c r="AJ376" s="152">
        <v>1532</v>
      </c>
      <c r="AK376" s="152">
        <v>1078</v>
      </c>
      <c r="AL376" s="149">
        <v>0.70399999999999996</v>
      </c>
      <c r="AM376" s="152">
        <v>640</v>
      </c>
      <c r="AN376" s="152">
        <v>400</v>
      </c>
      <c r="AO376" s="152">
        <v>1040</v>
      </c>
      <c r="AP376" s="153">
        <v>0.38500000000000001</v>
      </c>
      <c r="AQ376" s="151">
        <v>0.41</v>
      </c>
      <c r="AR376" s="154">
        <v>0.214</v>
      </c>
      <c r="AS376" s="154">
        <v>0.129</v>
      </c>
      <c r="AT376" s="154">
        <v>9.2999999999999999E-2</v>
      </c>
      <c r="AU376" s="154">
        <v>0.34799999999999998</v>
      </c>
      <c r="AW376" s="5"/>
      <c r="AX376" s="144">
        <f t="shared" si="214"/>
        <v>84.322508398656211</v>
      </c>
      <c r="AY376" s="149">
        <v>288</v>
      </c>
      <c r="AZ376" s="150" t="s">
        <v>582</v>
      </c>
      <c r="BA376" s="149">
        <v>12</v>
      </c>
      <c r="BB376" s="151">
        <v>1</v>
      </c>
      <c r="BC376" s="152">
        <v>893</v>
      </c>
      <c r="BD376" s="152">
        <v>753</v>
      </c>
      <c r="BE376" s="149">
        <v>0.84299999999999997</v>
      </c>
      <c r="BF376" s="152">
        <v>351</v>
      </c>
      <c r="BG376" s="152">
        <v>282</v>
      </c>
      <c r="BH376" s="152">
        <v>633</v>
      </c>
      <c r="BI376" s="153">
        <v>0.44500000000000001</v>
      </c>
      <c r="BJ376" s="153">
        <v>0.49399999999999999</v>
      </c>
      <c r="BK376" s="154">
        <v>0.20300000000000001</v>
      </c>
      <c r="BL376" s="154">
        <v>0.113</v>
      </c>
      <c r="BM376" s="155">
        <v>0.09</v>
      </c>
      <c r="BN376" s="154">
        <v>0.39300000000000002</v>
      </c>
      <c r="DU376" s="4"/>
      <c r="DZ376" s="5"/>
      <c r="EA376" s="5"/>
      <c r="EB376" s="5"/>
      <c r="EC376" s="5"/>
      <c r="ED376" s="5"/>
      <c r="EE376" s="5"/>
    </row>
    <row r="377" spans="30:135" ht="13" x14ac:dyDescent="0.15">
      <c r="AD377" s="144">
        <f t="shared" si="212"/>
        <v>87.899999999999991</v>
      </c>
      <c r="AE377" s="144">
        <f t="shared" si="213"/>
        <v>70.420932878270762</v>
      </c>
      <c r="AF377" s="149">
        <v>289</v>
      </c>
      <c r="AG377" s="150" t="s">
        <v>460</v>
      </c>
      <c r="AH377" s="149">
        <v>10</v>
      </c>
      <c r="AI377" s="151">
        <v>1</v>
      </c>
      <c r="AJ377" s="152">
        <v>879</v>
      </c>
      <c r="AK377" s="152">
        <v>619</v>
      </c>
      <c r="AL377" s="149">
        <v>0.70399999999999996</v>
      </c>
      <c r="AM377" s="152">
        <v>368</v>
      </c>
      <c r="AN377" s="152">
        <v>228</v>
      </c>
      <c r="AO377" s="152">
        <v>596</v>
      </c>
      <c r="AP377" s="153">
        <v>0.38300000000000001</v>
      </c>
      <c r="AQ377" s="153">
        <v>0.41799999999999998</v>
      </c>
      <c r="AR377" s="154">
        <v>0.23799999999999999</v>
      </c>
      <c r="AS377" s="154">
        <v>0.10100000000000001</v>
      </c>
      <c r="AT377" s="154">
        <v>7.6999999999999999E-2</v>
      </c>
      <c r="AU377" s="154">
        <v>0.33600000000000002</v>
      </c>
      <c r="AW377" s="5"/>
      <c r="AX377" s="144">
        <f t="shared" si="214"/>
        <v>84.273182957393487</v>
      </c>
      <c r="AY377" s="149">
        <v>289</v>
      </c>
      <c r="AZ377" s="150" t="s">
        <v>583</v>
      </c>
      <c r="BA377" s="149">
        <v>19</v>
      </c>
      <c r="BB377" s="151">
        <v>1</v>
      </c>
      <c r="BC377" s="152">
        <v>1596</v>
      </c>
      <c r="BD377" s="152">
        <v>1345</v>
      </c>
      <c r="BE377" s="149">
        <v>0.84299999999999997</v>
      </c>
      <c r="BF377" s="152">
        <v>685</v>
      </c>
      <c r="BG377" s="152">
        <v>480</v>
      </c>
      <c r="BH377" s="152">
        <v>1165</v>
      </c>
      <c r="BI377" s="153">
        <v>0.41199999999999998</v>
      </c>
      <c r="BJ377" s="151">
        <v>0.47</v>
      </c>
      <c r="BK377" s="154">
        <v>0.17199999999999999</v>
      </c>
      <c r="BL377" s="154">
        <v>0.11700000000000001</v>
      </c>
      <c r="BM377" s="155">
        <v>0.08</v>
      </c>
      <c r="BN377" s="154">
        <v>0.39100000000000001</v>
      </c>
      <c r="DU377" s="4"/>
      <c r="DZ377" s="5"/>
      <c r="EA377" s="5"/>
      <c r="EB377" s="5"/>
      <c r="EC377" s="5"/>
      <c r="ED377" s="5"/>
      <c r="EE377" s="5"/>
    </row>
    <row r="378" spans="30:135" ht="13" x14ac:dyDescent="0.15">
      <c r="AD378" s="144">
        <f t="shared" si="212"/>
        <v>92.75</v>
      </c>
      <c r="AE378" s="144">
        <f t="shared" si="213"/>
        <v>70.350404312668473</v>
      </c>
      <c r="AF378" s="149">
        <v>290</v>
      </c>
      <c r="AG378" s="150" t="s">
        <v>370</v>
      </c>
      <c r="AH378" s="149">
        <v>4</v>
      </c>
      <c r="AI378" s="151">
        <v>1</v>
      </c>
      <c r="AJ378" s="152">
        <v>371</v>
      </c>
      <c r="AK378" s="152">
        <v>261</v>
      </c>
      <c r="AL378" s="149">
        <v>0.70399999999999996</v>
      </c>
      <c r="AM378" s="152">
        <v>193</v>
      </c>
      <c r="AN378" s="152">
        <v>96</v>
      </c>
      <c r="AO378" s="152">
        <v>289</v>
      </c>
      <c r="AP378" s="153">
        <v>0.33200000000000002</v>
      </c>
      <c r="AQ378" s="153">
        <v>0.375</v>
      </c>
      <c r="AR378" s="154">
        <v>0.13500000000000001</v>
      </c>
      <c r="AS378" s="154">
        <v>9.7000000000000003E-2</v>
      </c>
      <c r="AT378" s="154">
        <v>7.2999999999999995E-2</v>
      </c>
      <c r="AU378" s="154">
        <v>0.33700000000000002</v>
      </c>
      <c r="AW378" s="5"/>
      <c r="AX378" s="144">
        <f t="shared" si="214"/>
        <v>84.338624338624328</v>
      </c>
      <c r="AY378" s="149">
        <v>290</v>
      </c>
      <c r="AZ378" s="150" t="s">
        <v>581</v>
      </c>
      <c r="BA378" s="149">
        <v>21</v>
      </c>
      <c r="BB378" s="151">
        <v>1</v>
      </c>
      <c r="BC378" s="152">
        <v>1890</v>
      </c>
      <c r="BD378" s="152">
        <v>1594</v>
      </c>
      <c r="BE378" s="149">
        <v>0.84299999999999997</v>
      </c>
      <c r="BF378" s="152">
        <v>793</v>
      </c>
      <c r="BG378" s="152">
        <v>578</v>
      </c>
      <c r="BH378" s="152">
        <v>1371</v>
      </c>
      <c r="BI378" s="153">
        <v>0.42199999999999999</v>
      </c>
      <c r="BJ378" s="153">
        <v>0.47099999999999997</v>
      </c>
      <c r="BK378" s="154">
        <v>0.16700000000000001</v>
      </c>
      <c r="BL378" s="154">
        <v>0.126</v>
      </c>
      <c r="BM378" s="154">
        <v>8.8999999999999996E-2</v>
      </c>
      <c r="BN378" s="154">
        <v>0.40500000000000003</v>
      </c>
      <c r="DU378" s="4"/>
      <c r="DZ378" s="5"/>
      <c r="EA378" s="5"/>
      <c r="EB378" s="5"/>
      <c r="EC378" s="5"/>
      <c r="ED378" s="5"/>
      <c r="EE378" s="5"/>
    </row>
    <row r="379" spans="30:135" ht="13" x14ac:dyDescent="0.15">
      <c r="AD379" s="144">
        <f t="shared" si="212"/>
        <v>77.478260869565219</v>
      </c>
      <c r="AE379" s="144">
        <f t="shared" si="213"/>
        <v>70.370370370370367</v>
      </c>
      <c r="AF379" s="149">
        <v>291</v>
      </c>
      <c r="AG379" s="150" t="s">
        <v>564</v>
      </c>
      <c r="AH379" s="149">
        <v>23</v>
      </c>
      <c r="AI379" s="151">
        <v>1</v>
      </c>
      <c r="AJ379" s="152">
        <v>1782</v>
      </c>
      <c r="AK379" s="152">
        <v>1254</v>
      </c>
      <c r="AL379" s="149">
        <v>0.70399999999999996</v>
      </c>
      <c r="AM379" s="152">
        <v>797</v>
      </c>
      <c r="AN379" s="152">
        <v>481</v>
      </c>
      <c r="AO379" s="152">
        <v>1278</v>
      </c>
      <c r="AP379" s="153">
        <v>0.376</v>
      </c>
      <c r="AQ379" s="153">
        <v>0.41099999999999998</v>
      </c>
      <c r="AR379" s="154">
        <v>0.21199999999999999</v>
      </c>
      <c r="AS379" s="154">
        <v>8.7999999999999995E-2</v>
      </c>
      <c r="AT379" s="154">
        <v>7.3999999999999996E-2</v>
      </c>
      <c r="AU379" s="154">
        <v>0.33400000000000002</v>
      </c>
      <c r="AW379" s="5"/>
      <c r="AX379" s="144">
        <f t="shared" si="214"/>
        <v>84.387966804979257</v>
      </c>
      <c r="AY379" s="149">
        <v>291</v>
      </c>
      <c r="AZ379" s="150" t="s">
        <v>348</v>
      </c>
      <c r="BA379" s="149">
        <v>21</v>
      </c>
      <c r="BB379" s="151">
        <v>1</v>
      </c>
      <c r="BC379" s="152">
        <v>1928</v>
      </c>
      <c r="BD379" s="152">
        <v>1627</v>
      </c>
      <c r="BE379" s="149">
        <v>0.84399999999999997</v>
      </c>
      <c r="BF379" s="152">
        <v>694</v>
      </c>
      <c r="BG379" s="152">
        <v>637</v>
      </c>
      <c r="BH379" s="152">
        <v>1331</v>
      </c>
      <c r="BI379" s="153">
        <v>0.47899999999999998</v>
      </c>
      <c r="BJ379" s="153">
        <v>0.52300000000000002</v>
      </c>
      <c r="BK379" s="154">
        <v>0.23100000000000001</v>
      </c>
      <c r="BL379" s="154">
        <v>9.6000000000000002E-2</v>
      </c>
      <c r="BM379" s="154">
        <v>7.8E-2</v>
      </c>
      <c r="BN379" s="155">
        <v>0.4</v>
      </c>
      <c r="DU379" s="4"/>
      <c r="DZ379" s="5"/>
      <c r="EA379" s="5"/>
      <c r="EB379" s="5"/>
      <c r="EC379" s="5"/>
      <c r="ED379" s="5"/>
      <c r="EE379" s="5"/>
    </row>
    <row r="380" spans="30:135" ht="13" x14ac:dyDescent="0.15">
      <c r="AD380" s="144">
        <f t="shared" si="212"/>
        <v>89.454545454545453</v>
      </c>
      <c r="AE380" s="144">
        <f t="shared" si="213"/>
        <v>70.325203252032523</v>
      </c>
      <c r="AF380" s="149">
        <v>292</v>
      </c>
      <c r="AG380" s="150" t="s">
        <v>519</v>
      </c>
      <c r="AH380" s="149">
        <v>22</v>
      </c>
      <c r="AI380" s="151">
        <v>1</v>
      </c>
      <c r="AJ380" s="152">
        <v>1968</v>
      </c>
      <c r="AK380" s="152">
        <v>1384</v>
      </c>
      <c r="AL380" s="149">
        <v>0.70299999999999996</v>
      </c>
      <c r="AM380" s="152">
        <v>959</v>
      </c>
      <c r="AN380" s="152">
        <v>512</v>
      </c>
      <c r="AO380" s="152">
        <v>1471</v>
      </c>
      <c r="AP380" s="153">
        <v>0.34799999999999998</v>
      </c>
      <c r="AQ380" s="153">
        <v>0.39600000000000002</v>
      </c>
      <c r="AR380" s="154">
        <v>0.17899999999999999</v>
      </c>
      <c r="AS380" s="154">
        <v>8.8999999999999996E-2</v>
      </c>
      <c r="AT380" s="155">
        <v>0.08</v>
      </c>
      <c r="AU380" s="154">
        <v>0.32600000000000001</v>
      </c>
      <c r="AW380" s="5"/>
      <c r="AX380" s="144">
        <f t="shared" si="214"/>
        <v>84.399788471708092</v>
      </c>
      <c r="AY380" s="149">
        <v>292</v>
      </c>
      <c r="AZ380" s="150" t="s">
        <v>283</v>
      </c>
      <c r="BA380" s="149">
        <v>23</v>
      </c>
      <c r="BB380" s="151">
        <v>1</v>
      </c>
      <c r="BC380" s="152">
        <v>1891</v>
      </c>
      <c r="BD380" s="152">
        <v>1596</v>
      </c>
      <c r="BE380" s="149">
        <v>0.84399999999999997</v>
      </c>
      <c r="BF380" s="152">
        <v>852</v>
      </c>
      <c r="BG380" s="152">
        <v>623</v>
      </c>
      <c r="BH380" s="152">
        <v>1475</v>
      </c>
      <c r="BI380" s="153">
        <v>0.42199999999999999</v>
      </c>
      <c r="BJ380" s="151">
        <v>0.47</v>
      </c>
      <c r="BK380" s="154">
        <v>0.152</v>
      </c>
      <c r="BL380" s="154">
        <v>9.5000000000000001E-2</v>
      </c>
      <c r="BM380" s="154">
        <v>8.5000000000000006E-2</v>
      </c>
      <c r="BN380" s="154">
        <v>0.38900000000000001</v>
      </c>
      <c r="DU380" s="4"/>
      <c r="DZ380" s="5"/>
      <c r="EA380" s="5"/>
      <c r="EB380" s="5"/>
      <c r="EC380" s="5"/>
      <c r="ED380" s="5"/>
      <c r="EE380" s="5"/>
    </row>
    <row r="381" spans="30:135" ht="13" x14ac:dyDescent="0.15">
      <c r="AD381" s="144">
        <f t="shared" si="212"/>
        <v>84.263157894736835</v>
      </c>
      <c r="AE381" s="144">
        <f t="shared" si="213"/>
        <v>70.081199250468458</v>
      </c>
      <c r="AF381" s="149">
        <v>293</v>
      </c>
      <c r="AG381" s="150" t="s">
        <v>512</v>
      </c>
      <c r="AH381" s="149">
        <v>19</v>
      </c>
      <c r="AI381" s="151">
        <v>1</v>
      </c>
      <c r="AJ381" s="152">
        <v>1601</v>
      </c>
      <c r="AK381" s="152">
        <v>1122</v>
      </c>
      <c r="AL381" s="149">
        <v>0.70099999999999996</v>
      </c>
      <c r="AM381" s="152">
        <v>716</v>
      </c>
      <c r="AN381" s="152">
        <v>388</v>
      </c>
      <c r="AO381" s="152">
        <v>1104</v>
      </c>
      <c r="AP381" s="153">
        <v>0.35099999999999998</v>
      </c>
      <c r="AQ381" s="153">
        <v>0.39300000000000002</v>
      </c>
      <c r="AR381" s="154">
        <v>0.19900000000000001</v>
      </c>
      <c r="AS381" s="154">
        <v>0.13200000000000001</v>
      </c>
      <c r="AT381" s="154">
        <v>0.10100000000000001</v>
      </c>
      <c r="AU381" s="155">
        <v>0.34</v>
      </c>
      <c r="AW381" s="5"/>
      <c r="AX381" s="144">
        <f t="shared" si="214"/>
        <v>84.74834773767158</v>
      </c>
      <c r="AY381" s="149">
        <v>293</v>
      </c>
      <c r="AZ381" s="150" t="s">
        <v>385</v>
      </c>
      <c r="BA381" s="149">
        <v>23</v>
      </c>
      <c r="BB381" s="151">
        <v>1</v>
      </c>
      <c r="BC381" s="152">
        <v>1967</v>
      </c>
      <c r="BD381" s="152">
        <v>1667</v>
      </c>
      <c r="BE381" s="149">
        <v>0.84699999999999998</v>
      </c>
      <c r="BF381" s="152">
        <v>901</v>
      </c>
      <c r="BG381" s="152">
        <v>619</v>
      </c>
      <c r="BH381" s="152">
        <v>1520</v>
      </c>
      <c r="BI381" s="153">
        <v>0.40699999999999997</v>
      </c>
      <c r="BJ381" s="153">
        <v>0.47099999999999997</v>
      </c>
      <c r="BK381" s="154">
        <v>0.154</v>
      </c>
      <c r="BL381" s="154">
        <v>9.5000000000000001E-2</v>
      </c>
      <c r="BM381" s="154">
        <v>7.2999999999999995E-2</v>
      </c>
      <c r="BN381" s="154">
        <v>0.38200000000000001</v>
      </c>
      <c r="DU381" s="4"/>
      <c r="DZ381" s="5"/>
      <c r="EA381" s="5"/>
      <c r="EB381" s="5"/>
      <c r="EC381" s="5"/>
      <c r="ED381" s="5"/>
      <c r="EE381" s="5"/>
    </row>
    <row r="382" spans="30:135" ht="13" x14ac:dyDescent="0.15">
      <c r="AD382" s="144">
        <f t="shared" si="212"/>
        <v>84.357142857142847</v>
      </c>
      <c r="AE382" s="144">
        <f t="shared" si="213"/>
        <v>69.771380186282812</v>
      </c>
      <c r="AF382" s="149">
        <v>294</v>
      </c>
      <c r="AG382" s="150" t="s">
        <v>482</v>
      </c>
      <c r="AH382" s="149">
        <v>14</v>
      </c>
      <c r="AI382" s="151">
        <v>1</v>
      </c>
      <c r="AJ382" s="152">
        <v>1181</v>
      </c>
      <c r="AK382" s="152">
        <v>824</v>
      </c>
      <c r="AL382" s="149">
        <v>0.69799999999999995</v>
      </c>
      <c r="AM382" s="152">
        <v>536</v>
      </c>
      <c r="AN382" s="152">
        <v>314</v>
      </c>
      <c r="AO382" s="152">
        <v>850</v>
      </c>
      <c r="AP382" s="153">
        <v>0.36899999999999999</v>
      </c>
      <c r="AQ382" s="153">
        <v>0.40799999999999997</v>
      </c>
      <c r="AR382" s="155">
        <v>0.2</v>
      </c>
      <c r="AS382" s="155">
        <v>0.1</v>
      </c>
      <c r="AT382" s="154">
        <v>8.2000000000000003E-2</v>
      </c>
      <c r="AU382" s="154">
        <v>0.33400000000000002</v>
      </c>
      <c r="AW382" s="5"/>
      <c r="AX382" s="144">
        <f t="shared" si="214"/>
        <v>84.694494857834243</v>
      </c>
      <c r="AY382" s="149">
        <v>294</v>
      </c>
      <c r="AZ382" s="150" t="s">
        <v>496</v>
      </c>
      <c r="BA382" s="149">
        <v>21</v>
      </c>
      <c r="BB382" s="151">
        <v>1</v>
      </c>
      <c r="BC382" s="152">
        <v>1653</v>
      </c>
      <c r="BD382" s="152">
        <v>1400</v>
      </c>
      <c r="BE382" s="149">
        <v>0.84699999999999998</v>
      </c>
      <c r="BF382" s="152">
        <v>687</v>
      </c>
      <c r="BG382" s="152">
        <v>515</v>
      </c>
      <c r="BH382" s="152">
        <v>1202</v>
      </c>
      <c r="BI382" s="153">
        <v>0.42799999999999999</v>
      </c>
      <c r="BJ382" s="153">
        <v>0.47699999999999998</v>
      </c>
      <c r="BK382" s="154">
        <v>0.17699999999999999</v>
      </c>
      <c r="BL382" s="154">
        <v>0.11600000000000001</v>
      </c>
      <c r="BM382" s="154">
        <v>8.8999999999999996E-2</v>
      </c>
      <c r="BN382" s="154">
        <v>0.39900000000000002</v>
      </c>
      <c r="DU382" s="4"/>
      <c r="DZ382" s="5"/>
      <c r="EA382" s="5"/>
      <c r="EB382" s="5"/>
      <c r="EC382" s="5"/>
      <c r="ED382" s="5"/>
      <c r="EE382" s="5"/>
    </row>
    <row r="383" spans="30:135" ht="13" x14ac:dyDescent="0.15">
      <c r="AD383" s="144">
        <f t="shared" si="212"/>
        <v>81.642857142857139</v>
      </c>
      <c r="AE383" s="144">
        <f t="shared" si="213"/>
        <v>69.728783902012253</v>
      </c>
      <c r="AF383" s="149">
        <v>295</v>
      </c>
      <c r="AG383" s="150" t="s">
        <v>579</v>
      </c>
      <c r="AH383" s="149">
        <v>14</v>
      </c>
      <c r="AI383" s="151">
        <v>1</v>
      </c>
      <c r="AJ383" s="152">
        <v>1143</v>
      </c>
      <c r="AK383" s="152">
        <v>797</v>
      </c>
      <c r="AL383" s="149">
        <v>0.69699999999999995</v>
      </c>
      <c r="AM383" s="152">
        <v>503</v>
      </c>
      <c r="AN383" s="152">
        <v>271</v>
      </c>
      <c r="AO383" s="152">
        <v>774</v>
      </c>
      <c r="AP383" s="151">
        <v>0.35</v>
      </c>
      <c r="AQ383" s="153">
        <v>0.40200000000000002</v>
      </c>
      <c r="AR383" s="154">
        <v>0.224</v>
      </c>
      <c r="AS383" s="154">
        <v>0.114</v>
      </c>
      <c r="AT383" s="154">
        <v>8.5000000000000006E-2</v>
      </c>
      <c r="AU383" s="154">
        <v>0.32600000000000001</v>
      </c>
      <c r="AW383" s="5"/>
      <c r="AX383" s="144">
        <f t="shared" si="214"/>
        <v>84.722222222222214</v>
      </c>
      <c r="AY383" s="149">
        <v>295</v>
      </c>
      <c r="AZ383" s="150" t="s">
        <v>510</v>
      </c>
      <c r="BA383" s="149">
        <v>17</v>
      </c>
      <c r="BB383" s="151">
        <v>1</v>
      </c>
      <c r="BC383" s="152">
        <v>1440</v>
      </c>
      <c r="BD383" s="152">
        <v>1220</v>
      </c>
      <c r="BE383" s="149">
        <v>0.84699999999999998</v>
      </c>
      <c r="BF383" s="152">
        <v>552</v>
      </c>
      <c r="BG383" s="152">
        <v>459</v>
      </c>
      <c r="BH383" s="152">
        <v>1011</v>
      </c>
      <c r="BI383" s="153">
        <v>0.45400000000000001</v>
      </c>
      <c r="BJ383" s="153">
        <v>0.499</v>
      </c>
      <c r="BK383" s="154">
        <v>0.21299999999999999</v>
      </c>
      <c r="BL383" s="154">
        <v>0.108</v>
      </c>
      <c r="BM383" s="154">
        <v>8.4000000000000005E-2</v>
      </c>
      <c r="BN383" s="154">
        <v>0.40100000000000002</v>
      </c>
      <c r="DU383" s="4"/>
      <c r="DZ383" s="5"/>
      <c r="EA383" s="5"/>
      <c r="EB383" s="5"/>
      <c r="EC383" s="5"/>
      <c r="ED383" s="5"/>
      <c r="EE383" s="5"/>
    </row>
    <row r="384" spans="30:135" ht="13" x14ac:dyDescent="0.15">
      <c r="AD384" s="144">
        <f t="shared" si="212"/>
        <v>85.476190476190482</v>
      </c>
      <c r="AE384" s="144">
        <f t="shared" si="213"/>
        <v>69.749303621169915</v>
      </c>
      <c r="AF384" s="149">
        <v>296</v>
      </c>
      <c r="AG384" s="150" t="s">
        <v>428</v>
      </c>
      <c r="AH384" s="149">
        <v>21</v>
      </c>
      <c r="AI384" s="151">
        <v>1</v>
      </c>
      <c r="AJ384" s="152">
        <v>1795</v>
      </c>
      <c r="AK384" s="152">
        <v>1252</v>
      </c>
      <c r="AL384" s="149">
        <v>0.69699999999999995</v>
      </c>
      <c r="AM384" s="152">
        <v>861</v>
      </c>
      <c r="AN384" s="152">
        <v>467</v>
      </c>
      <c r="AO384" s="152">
        <v>1328</v>
      </c>
      <c r="AP384" s="153">
        <v>0.35199999999999998</v>
      </c>
      <c r="AQ384" s="153">
        <v>0.39200000000000002</v>
      </c>
      <c r="AR384" s="154">
        <v>0.17599999999999999</v>
      </c>
      <c r="AS384" s="154">
        <v>0.10100000000000001</v>
      </c>
      <c r="AT384" s="154">
        <v>8.4000000000000005E-2</v>
      </c>
      <c r="AU384" s="154">
        <v>0.33400000000000002</v>
      </c>
      <c r="AW384" s="5"/>
      <c r="AX384" s="144">
        <f t="shared" si="214"/>
        <v>84.78676002546149</v>
      </c>
      <c r="AY384" s="149">
        <v>296</v>
      </c>
      <c r="AZ384" s="150" t="s">
        <v>584</v>
      </c>
      <c r="BA384" s="149">
        <v>19</v>
      </c>
      <c r="BB384" s="151">
        <v>1</v>
      </c>
      <c r="BC384" s="152">
        <v>1571</v>
      </c>
      <c r="BD384" s="152">
        <v>1332</v>
      </c>
      <c r="BE384" s="149">
        <v>0.84799999999999998</v>
      </c>
      <c r="BF384" s="152">
        <v>676</v>
      </c>
      <c r="BG384" s="152">
        <v>519</v>
      </c>
      <c r="BH384" s="152">
        <v>1195</v>
      </c>
      <c r="BI384" s="153">
        <v>0.434</v>
      </c>
      <c r="BJ384" s="153">
        <v>0.49199999999999999</v>
      </c>
      <c r="BK384" s="154">
        <v>0.16400000000000001</v>
      </c>
      <c r="BL384" s="154">
        <v>9.4E-2</v>
      </c>
      <c r="BM384" s="154">
        <v>7.8E-2</v>
      </c>
      <c r="BN384" s="154">
        <v>0.39300000000000002</v>
      </c>
      <c r="DU384" s="4"/>
      <c r="DZ384" s="5"/>
      <c r="EA384" s="5"/>
      <c r="EB384" s="5"/>
      <c r="EC384" s="5"/>
      <c r="ED384" s="5"/>
      <c r="EE384" s="5"/>
    </row>
    <row r="385" spans="30:135" ht="13" x14ac:dyDescent="0.15">
      <c r="AD385" s="144">
        <f t="shared" si="212"/>
        <v>78.727272727272734</v>
      </c>
      <c r="AE385" s="144">
        <f t="shared" si="213"/>
        <v>69.688221709006925</v>
      </c>
      <c r="AF385" s="149">
        <v>297</v>
      </c>
      <c r="AG385" s="150" t="s">
        <v>570</v>
      </c>
      <c r="AH385" s="149">
        <v>22</v>
      </c>
      <c r="AI385" s="151">
        <v>1</v>
      </c>
      <c r="AJ385" s="152">
        <v>1732</v>
      </c>
      <c r="AK385" s="152">
        <v>1207</v>
      </c>
      <c r="AL385" s="149">
        <v>0.69699999999999995</v>
      </c>
      <c r="AM385" s="152">
        <v>720</v>
      </c>
      <c r="AN385" s="152">
        <v>421</v>
      </c>
      <c r="AO385" s="152">
        <v>1141</v>
      </c>
      <c r="AP385" s="153">
        <v>0.36899999999999999</v>
      </c>
      <c r="AQ385" s="153">
        <v>0.41099999999999998</v>
      </c>
      <c r="AR385" s="154">
        <v>0.23300000000000001</v>
      </c>
      <c r="AS385" s="154">
        <v>0.127</v>
      </c>
      <c r="AT385" s="154">
        <v>9.5000000000000001E-2</v>
      </c>
      <c r="AU385" s="154">
        <v>0.33900000000000002</v>
      </c>
      <c r="AW385" s="5"/>
      <c r="AX385" s="144">
        <f t="shared" si="214"/>
        <v>84.918549658434046</v>
      </c>
      <c r="AY385" s="149">
        <v>297</v>
      </c>
      <c r="AZ385" s="150" t="s">
        <v>411</v>
      </c>
      <c r="BA385" s="149">
        <v>23</v>
      </c>
      <c r="BB385" s="151">
        <v>1</v>
      </c>
      <c r="BC385" s="152">
        <v>1903</v>
      </c>
      <c r="BD385" s="152">
        <v>1616</v>
      </c>
      <c r="BE385" s="149">
        <v>0.84899999999999998</v>
      </c>
      <c r="BF385" s="152">
        <v>711</v>
      </c>
      <c r="BG385" s="152">
        <v>625</v>
      </c>
      <c r="BH385" s="152">
        <v>1336</v>
      </c>
      <c r="BI385" s="153">
        <v>0.46800000000000003</v>
      </c>
      <c r="BJ385" s="153">
        <v>0.51100000000000001</v>
      </c>
      <c r="BK385" s="154">
        <v>0.21099999999999999</v>
      </c>
      <c r="BL385" s="154">
        <v>0.105</v>
      </c>
      <c r="BM385" s="154">
        <v>7.2999999999999995E-2</v>
      </c>
      <c r="BN385" s="154">
        <v>0.40699999999999997</v>
      </c>
      <c r="DU385" s="4"/>
      <c r="DZ385" s="5"/>
      <c r="EA385" s="5"/>
      <c r="EB385" s="5"/>
      <c r="EC385" s="5"/>
      <c r="ED385" s="5"/>
      <c r="EE385" s="5"/>
    </row>
    <row r="386" spans="30:135" ht="13" x14ac:dyDescent="0.15">
      <c r="AD386" s="144">
        <f t="shared" si="212"/>
        <v>86.777777777777771</v>
      </c>
      <c r="AE386" s="144">
        <f t="shared" si="213"/>
        <v>69.462227912932136</v>
      </c>
      <c r="AF386" s="149">
        <v>298</v>
      </c>
      <c r="AG386" s="150" t="s">
        <v>533</v>
      </c>
      <c r="AH386" s="149">
        <v>18</v>
      </c>
      <c r="AI386" s="151">
        <v>1</v>
      </c>
      <c r="AJ386" s="152">
        <v>1562</v>
      </c>
      <c r="AK386" s="152">
        <v>1085</v>
      </c>
      <c r="AL386" s="149">
        <v>0.69499999999999995</v>
      </c>
      <c r="AM386" s="152">
        <v>656</v>
      </c>
      <c r="AN386" s="152">
        <v>409</v>
      </c>
      <c r="AO386" s="152">
        <v>1065</v>
      </c>
      <c r="AP386" s="153">
        <v>0.38400000000000001</v>
      </c>
      <c r="AQ386" s="153">
        <v>0.41799999999999998</v>
      </c>
      <c r="AR386" s="154">
        <v>0.23699999999999999</v>
      </c>
      <c r="AS386" s="154">
        <v>0.10100000000000001</v>
      </c>
      <c r="AT386" s="154">
        <v>8.5999999999999993E-2</v>
      </c>
      <c r="AU386" s="154">
        <v>0.33700000000000002</v>
      </c>
      <c r="AW386" s="5"/>
      <c r="AX386" s="144">
        <f t="shared" si="214"/>
        <v>84.850078905839027</v>
      </c>
      <c r="AY386" s="149">
        <v>298</v>
      </c>
      <c r="AZ386" s="150" t="s">
        <v>410</v>
      </c>
      <c r="BA386" s="149">
        <v>24</v>
      </c>
      <c r="BB386" s="151">
        <v>1</v>
      </c>
      <c r="BC386" s="152">
        <v>1901</v>
      </c>
      <c r="BD386" s="152">
        <v>1613</v>
      </c>
      <c r="BE386" s="149">
        <v>0.84899999999999998</v>
      </c>
      <c r="BF386" s="152">
        <v>754</v>
      </c>
      <c r="BG386" s="152">
        <v>571</v>
      </c>
      <c r="BH386" s="152">
        <v>1325</v>
      </c>
      <c r="BI386" s="153">
        <v>0.43099999999999999</v>
      </c>
      <c r="BJ386" s="153">
        <v>0.499</v>
      </c>
      <c r="BK386" s="154">
        <v>0.20699999999999999</v>
      </c>
      <c r="BL386" s="155">
        <v>0.12</v>
      </c>
      <c r="BM386" s="154">
        <v>8.5000000000000006E-2</v>
      </c>
      <c r="BN386" s="154">
        <v>0.38700000000000001</v>
      </c>
      <c r="DU386" s="4"/>
      <c r="DZ386" s="5"/>
      <c r="EA386" s="5"/>
      <c r="EB386" s="5"/>
      <c r="EC386" s="5"/>
      <c r="ED386" s="5"/>
      <c r="EE386" s="5"/>
    </row>
    <row r="387" spans="30:135" ht="13" x14ac:dyDescent="0.15">
      <c r="AD387" s="144">
        <f t="shared" si="212"/>
        <v>87.578947368421055</v>
      </c>
      <c r="AE387" s="144">
        <f t="shared" si="213"/>
        <v>69.47115384615384</v>
      </c>
      <c r="AF387" s="149">
        <v>299</v>
      </c>
      <c r="AG387" s="150" t="s">
        <v>575</v>
      </c>
      <c r="AH387" s="149">
        <v>19</v>
      </c>
      <c r="AI387" s="151">
        <v>1</v>
      </c>
      <c r="AJ387" s="152">
        <v>1664</v>
      </c>
      <c r="AK387" s="152">
        <v>1156</v>
      </c>
      <c r="AL387" s="149">
        <v>0.69499999999999995</v>
      </c>
      <c r="AM387" s="152">
        <v>785</v>
      </c>
      <c r="AN387" s="152">
        <v>432</v>
      </c>
      <c r="AO387" s="152">
        <v>1217</v>
      </c>
      <c r="AP387" s="153">
        <v>0.35499999999999998</v>
      </c>
      <c r="AQ387" s="153">
        <v>0.38500000000000001</v>
      </c>
      <c r="AR387" s="154">
        <v>0.17399999999999999</v>
      </c>
      <c r="AS387" s="154">
        <v>0.114</v>
      </c>
      <c r="AT387" s="154">
        <v>9.8000000000000004E-2</v>
      </c>
      <c r="AU387" s="154">
        <v>0.33900000000000002</v>
      </c>
      <c r="AW387" s="5"/>
      <c r="AX387" s="144">
        <f t="shared" si="214"/>
        <v>85.025641025641036</v>
      </c>
      <c r="AY387" s="149">
        <v>299</v>
      </c>
      <c r="AZ387" s="150" t="s">
        <v>455</v>
      </c>
      <c r="BA387" s="149">
        <v>23</v>
      </c>
      <c r="BB387" s="151">
        <v>1</v>
      </c>
      <c r="BC387" s="152">
        <v>1950</v>
      </c>
      <c r="BD387" s="152">
        <v>1658</v>
      </c>
      <c r="BE387" s="149">
        <v>0.85</v>
      </c>
      <c r="BF387" s="152">
        <v>830</v>
      </c>
      <c r="BG387" s="152">
        <v>593</v>
      </c>
      <c r="BH387" s="152">
        <v>1423</v>
      </c>
      <c r="BI387" s="153">
        <v>0.41699999999999998</v>
      </c>
      <c r="BJ387" s="151">
        <v>0.47</v>
      </c>
      <c r="BK387" s="154">
        <v>0.17499999999999999</v>
      </c>
      <c r="BL387" s="154">
        <v>0.11700000000000001</v>
      </c>
      <c r="BM387" s="154">
        <v>8.3000000000000004E-2</v>
      </c>
      <c r="BN387" s="154">
        <v>0.39200000000000002</v>
      </c>
      <c r="DU387" s="4"/>
      <c r="DZ387" s="5"/>
      <c r="EA387" s="5"/>
      <c r="EB387" s="5"/>
      <c r="EC387" s="5"/>
      <c r="ED387" s="5"/>
      <c r="EE387" s="5"/>
    </row>
    <row r="388" spans="30:135" ht="13" x14ac:dyDescent="0.15">
      <c r="AD388" s="144">
        <f t="shared" si="212"/>
        <v>80.333333333333329</v>
      </c>
      <c r="AE388" s="144">
        <f t="shared" si="213"/>
        <v>69.353882631890926</v>
      </c>
      <c r="AF388" s="149">
        <v>300</v>
      </c>
      <c r="AG388" s="150" t="s">
        <v>424</v>
      </c>
      <c r="AH388" s="149">
        <v>21</v>
      </c>
      <c r="AI388" s="151">
        <v>1</v>
      </c>
      <c r="AJ388" s="152">
        <v>1687</v>
      </c>
      <c r="AK388" s="152">
        <v>1170</v>
      </c>
      <c r="AL388" s="149">
        <v>0.69399999999999995</v>
      </c>
      <c r="AM388" s="152">
        <v>729</v>
      </c>
      <c r="AN388" s="152">
        <v>435</v>
      </c>
      <c r="AO388" s="152">
        <v>1164</v>
      </c>
      <c r="AP388" s="153">
        <v>0.374</v>
      </c>
      <c r="AQ388" s="153">
        <v>0.40799999999999997</v>
      </c>
      <c r="AR388" s="154">
        <v>0.219</v>
      </c>
      <c r="AS388" s="154">
        <v>0.111</v>
      </c>
      <c r="AT388" s="154">
        <v>8.2000000000000003E-2</v>
      </c>
      <c r="AU388" s="154">
        <v>0.33700000000000002</v>
      </c>
      <c r="AW388" s="5"/>
      <c r="AX388" s="144">
        <f t="shared" si="214"/>
        <v>85.03898635477583</v>
      </c>
      <c r="AY388" s="149">
        <v>300</v>
      </c>
      <c r="AZ388" s="150" t="s">
        <v>269</v>
      </c>
      <c r="BA388" s="149">
        <v>25</v>
      </c>
      <c r="BB388" s="151">
        <v>1</v>
      </c>
      <c r="BC388" s="152">
        <v>2052</v>
      </c>
      <c r="BD388" s="152">
        <v>1745</v>
      </c>
      <c r="BE388" s="149">
        <v>0.85</v>
      </c>
      <c r="BF388" s="152">
        <v>922</v>
      </c>
      <c r="BG388" s="152">
        <v>642</v>
      </c>
      <c r="BH388" s="152">
        <v>1564</v>
      </c>
      <c r="BI388" s="151">
        <v>0.41</v>
      </c>
      <c r="BJ388" s="153">
        <v>0.46500000000000002</v>
      </c>
      <c r="BK388" s="154">
        <v>0.14799999999999999</v>
      </c>
      <c r="BL388" s="154">
        <v>0.106</v>
      </c>
      <c r="BM388" s="155">
        <v>0.09</v>
      </c>
      <c r="BN388" s="154">
        <v>0.39600000000000002</v>
      </c>
      <c r="DU388" s="4"/>
      <c r="DZ388" s="5"/>
      <c r="EA388" s="5"/>
      <c r="EB388" s="5"/>
      <c r="EC388" s="5"/>
      <c r="ED388" s="5"/>
      <c r="EE388" s="5"/>
    </row>
    <row r="389" spans="30:135" ht="13" x14ac:dyDescent="0.15">
      <c r="AD389" s="144">
        <f t="shared" si="212"/>
        <v>83.15789473684211</v>
      </c>
      <c r="AE389" s="144">
        <f t="shared" si="213"/>
        <v>69.303797468354432</v>
      </c>
      <c r="AF389" s="149">
        <v>301</v>
      </c>
      <c r="AG389" s="150" t="s">
        <v>506</v>
      </c>
      <c r="AH389" s="149">
        <v>19</v>
      </c>
      <c r="AI389" s="151">
        <v>1</v>
      </c>
      <c r="AJ389" s="152">
        <v>1580</v>
      </c>
      <c r="AK389" s="152">
        <v>1095</v>
      </c>
      <c r="AL389" s="149">
        <v>0.69299999999999995</v>
      </c>
      <c r="AM389" s="152">
        <v>635</v>
      </c>
      <c r="AN389" s="152">
        <v>405</v>
      </c>
      <c r="AO389" s="152">
        <v>1040</v>
      </c>
      <c r="AP389" s="153">
        <v>0.38900000000000001</v>
      </c>
      <c r="AQ389" s="153">
        <v>0.41299999999999998</v>
      </c>
      <c r="AR389" s="155">
        <v>0.24</v>
      </c>
      <c r="AS389" s="154">
        <v>0.129</v>
      </c>
      <c r="AT389" s="154">
        <v>0.10299999999999999</v>
      </c>
      <c r="AU389" s="154">
        <v>0.34599999999999997</v>
      </c>
      <c r="AW389" s="5"/>
      <c r="AX389" s="144">
        <f t="shared" si="214"/>
        <v>85.236593059936908</v>
      </c>
      <c r="AY389" s="149">
        <v>301</v>
      </c>
      <c r="AZ389" s="150" t="s">
        <v>548</v>
      </c>
      <c r="BA389" s="149">
        <v>19</v>
      </c>
      <c r="BB389" s="151">
        <v>1</v>
      </c>
      <c r="BC389" s="152">
        <v>1585</v>
      </c>
      <c r="BD389" s="152">
        <v>1351</v>
      </c>
      <c r="BE389" s="149">
        <v>0.85199999999999998</v>
      </c>
      <c r="BF389" s="152">
        <v>705</v>
      </c>
      <c r="BG389" s="152">
        <v>495</v>
      </c>
      <c r="BH389" s="152">
        <v>1200</v>
      </c>
      <c r="BI389" s="153">
        <v>0.41299999999999998</v>
      </c>
      <c r="BJ389" s="153">
        <v>0.46100000000000002</v>
      </c>
      <c r="BK389" s="154">
        <v>0.14199999999999999</v>
      </c>
      <c r="BL389" s="154">
        <v>0.125</v>
      </c>
      <c r="BM389" s="154">
        <v>0.104</v>
      </c>
      <c r="BN389" s="154">
        <v>0.40200000000000002</v>
      </c>
      <c r="DU389" s="4"/>
      <c r="DZ389" s="5"/>
      <c r="EA389" s="5"/>
      <c r="EB389" s="5"/>
      <c r="EC389" s="5"/>
      <c r="ED389" s="5"/>
      <c r="EE389" s="5"/>
    </row>
    <row r="390" spans="30:135" ht="13" x14ac:dyDescent="0.15">
      <c r="AD390" s="144">
        <f t="shared" si="212"/>
        <v>84.444444444444443</v>
      </c>
      <c r="AE390" s="144">
        <f t="shared" si="213"/>
        <v>68.881578947368411</v>
      </c>
      <c r="AF390" s="149">
        <v>302</v>
      </c>
      <c r="AG390" s="150" t="s">
        <v>421</v>
      </c>
      <c r="AH390" s="149">
        <v>18</v>
      </c>
      <c r="AI390" s="151">
        <v>1</v>
      </c>
      <c r="AJ390" s="152">
        <v>1520</v>
      </c>
      <c r="AK390" s="152">
        <v>1047</v>
      </c>
      <c r="AL390" s="149">
        <v>0.68899999999999995</v>
      </c>
      <c r="AM390" s="152">
        <v>715</v>
      </c>
      <c r="AN390" s="152">
        <v>378</v>
      </c>
      <c r="AO390" s="152">
        <v>1093</v>
      </c>
      <c r="AP390" s="153">
        <v>0.34599999999999997</v>
      </c>
      <c r="AQ390" s="153">
        <v>0.39500000000000002</v>
      </c>
      <c r="AR390" s="154">
        <v>0.192</v>
      </c>
      <c r="AS390" s="154">
        <v>0.105</v>
      </c>
      <c r="AT390" s="154">
        <v>7.4999999999999997E-2</v>
      </c>
      <c r="AU390" s="154">
        <v>0.32600000000000001</v>
      </c>
      <c r="AW390" s="5"/>
      <c r="AX390" s="144">
        <f t="shared" si="214"/>
        <v>85.180995475113122</v>
      </c>
      <c r="AY390" s="149">
        <v>302</v>
      </c>
      <c r="AZ390" s="150" t="s">
        <v>505</v>
      </c>
      <c r="BA390" s="149">
        <v>21</v>
      </c>
      <c r="BB390" s="151">
        <v>1</v>
      </c>
      <c r="BC390" s="152">
        <v>1768</v>
      </c>
      <c r="BD390" s="152">
        <v>1506</v>
      </c>
      <c r="BE390" s="149">
        <v>0.85199999999999998</v>
      </c>
      <c r="BF390" s="152">
        <v>758</v>
      </c>
      <c r="BG390" s="152">
        <v>542</v>
      </c>
      <c r="BH390" s="152">
        <v>1300</v>
      </c>
      <c r="BI390" s="153">
        <v>0.41699999999999998</v>
      </c>
      <c r="BJ390" s="153">
        <v>0.47799999999999998</v>
      </c>
      <c r="BK390" s="155">
        <v>0.18</v>
      </c>
      <c r="BL390" s="154">
        <v>0.104</v>
      </c>
      <c r="BM390" s="154">
        <v>8.3000000000000004E-2</v>
      </c>
      <c r="BN390" s="154">
        <v>0.38700000000000001</v>
      </c>
      <c r="DU390" s="4"/>
      <c r="DZ390" s="5"/>
      <c r="EA390" s="5"/>
      <c r="EB390" s="5"/>
      <c r="EC390" s="5"/>
      <c r="ED390" s="5"/>
      <c r="EE390" s="5"/>
    </row>
    <row r="391" spans="30:135" ht="13" x14ac:dyDescent="0.15">
      <c r="AD391" s="144">
        <f t="shared" si="212"/>
        <v>80.277777777777786</v>
      </c>
      <c r="AE391" s="144">
        <f t="shared" si="213"/>
        <v>68.927335640138409</v>
      </c>
      <c r="AF391" s="149">
        <v>303</v>
      </c>
      <c r="AG391" s="150" t="s">
        <v>485</v>
      </c>
      <c r="AH391" s="149">
        <v>18</v>
      </c>
      <c r="AI391" s="151">
        <v>1</v>
      </c>
      <c r="AJ391" s="152">
        <v>1445</v>
      </c>
      <c r="AK391" s="152">
        <v>996</v>
      </c>
      <c r="AL391" s="149">
        <v>0.68899999999999995</v>
      </c>
      <c r="AM391" s="152">
        <v>734</v>
      </c>
      <c r="AN391" s="152">
        <v>364</v>
      </c>
      <c r="AO391" s="152">
        <v>1098</v>
      </c>
      <c r="AP391" s="153">
        <v>0.33200000000000002</v>
      </c>
      <c r="AQ391" s="153">
        <v>0.38100000000000001</v>
      </c>
      <c r="AR391" s="155">
        <v>0.16</v>
      </c>
      <c r="AS391" s="154">
        <v>9.2999999999999999E-2</v>
      </c>
      <c r="AT391" s="154">
        <v>7.4999999999999997E-2</v>
      </c>
      <c r="AU391" s="154">
        <v>0.31900000000000001</v>
      </c>
      <c r="AW391" s="5"/>
      <c r="AX391" s="144">
        <f t="shared" si="214"/>
        <v>85.174418604651152</v>
      </c>
      <c r="AY391" s="149">
        <v>303</v>
      </c>
      <c r="AZ391" s="150" t="s">
        <v>371</v>
      </c>
      <c r="BA391" s="149">
        <v>24</v>
      </c>
      <c r="BB391" s="151">
        <v>1</v>
      </c>
      <c r="BC391" s="152">
        <v>2064</v>
      </c>
      <c r="BD391" s="152">
        <v>1758</v>
      </c>
      <c r="BE391" s="149">
        <v>0.85199999999999998</v>
      </c>
      <c r="BF391" s="152">
        <v>910</v>
      </c>
      <c r="BG391" s="152">
        <v>632</v>
      </c>
      <c r="BH391" s="152">
        <v>1542</v>
      </c>
      <c r="BI391" s="151">
        <v>0.41</v>
      </c>
      <c r="BJ391" s="153">
        <v>0.47399999999999998</v>
      </c>
      <c r="BK391" s="154">
        <v>0.16900000000000001</v>
      </c>
      <c r="BL391" s="154">
        <v>0.108</v>
      </c>
      <c r="BM391" s="154">
        <v>8.5999999999999993E-2</v>
      </c>
      <c r="BN391" s="154">
        <v>0.38300000000000001</v>
      </c>
      <c r="DU391" s="4"/>
      <c r="DZ391" s="5"/>
      <c r="EA391" s="5"/>
      <c r="EB391" s="5"/>
      <c r="EC391" s="5"/>
      <c r="ED391" s="5"/>
      <c r="EE391" s="5"/>
    </row>
    <row r="392" spans="30:135" ht="13" x14ac:dyDescent="0.15">
      <c r="AD392" s="144">
        <f t="shared" si="212"/>
        <v>78.94736842105263</v>
      </c>
      <c r="AE392" s="144">
        <f t="shared" si="213"/>
        <v>68.733333333333334</v>
      </c>
      <c r="AF392" s="149">
        <v>304</v>
      </c>
      <c r="AG392" s="150" t="s">
        <v>443</v>
      </c>
      <c r="AH392" s="149">
        <v>19</v>
      </c>
      <c r="AI392" s="151">
        <v>1</v>
      </c>
      <c r="AJ392" s="152">
        <v>1500</v>
      </c>
      <c r="AK392" s="152">
        <v>1031</v>
      </c>
      <c r="AL392" s="149">
        <v>0.68700000000000006</v>
      </c>
      <c r="AM392" s="152">
        <v>728</v>
      </c>
      <c r="AN392" s="152">
        <v>353</v>
      </c>
      <c r="AO392" s="152">
        <v>1081</v>
      </c>
      <c r="AP392" s="153">
        <v>0.32700000000000001</v>
      </c>
      <c r="AQ392" s="153">
        <v>0.372</v>
      </c>
      <c r="AR392" s="155">
        <v>0.18</v>
      </c>
      <c r="AS392" s="154">
        <v>0.113</v>
      </c>
      <c r="AT392" s="155">
        <v>0.08</v>
      </c>
      <c r="AU392" s="154">
        <v>0.32400000000000001</v>
      </c>
      <c r="AW392" s="5"/>
      <c r="AX392" s="144">
        <f t="shared" si="214"/>
        <v>85.482493595217761</v>
      </c>
      <c r="AY392" s="149">
        <v>304</v>
      </c>
      <c r="AZ392" s="150" t="s">
        <v>520</v>
      </c>
      <c r="BA392" s="149">
        <v>15</v>
      </c>
      <c r="BB392" s="151">
        <v>1</v>
      </c>
      <c r="BC392" s="152">
        <v>1171</v>
      </c>
      <c r="BD392" s="152">
        <v>1001</v>
      </c>
      <c r="BE392" s="149">
        <v>0.85499999999999998</v>
      </c>
      <c r="BF392" s="152">
        <v>521</v>
      </c>
      <c r="BG392" s="152">
        <v>371</v>
      </c>
      <c r="BH392" s="152">
        <v>892</v>
      </c>
      <c r="BI392" s="153">
        <v>0.41599999999999998</v>
      </c>
      <c r="BJ392" s="153">
        <v>0.47299999999999998</v>
      </c>
      <c r="BK392" s="155">
        <v>0.16</v>
      </c>
      <c r="BL392" s="154">
        <v>9.6000000000000002E-2</v>
      </c>
      <c r="BM392" s="154">
        <v>7.8E-2</v>
      </c>
      <c r="BN392" s="154">
        <v>0.38900000000000001</v>
      </c>
      <c r="DU392" s="4"/>
      <c r="DZ392" s="5"/>
      <c r="EA392" s="5"/>
      <c r="EB392" s="5"/>
      <c r="EC392" s="5"/>
      <c r="ED392" s="5"/>
      <c r="EE392" s="5"/>
    </row>
    <row r="393" spans="30:135" ht="13" x14ac:dyDescent="0.15">
      <c r="AD393" s="144">
        <f t="shared" si="212"/>
        <v>78.1875</v>
      </c>
      <c r="AE393" s="144">
        <f t="shared" si="213"/>
        <v>68.585131894484405</v>
      </c>
      <c r="AF393" s="149">
        <v>305</v>
      </c>
      <c r="AG393" s="150" t="s">
        <v>340</v>
      </c>
      <c r="AH393" s="149">
        <v>16</v>
      </c>
      <c r="AI393" s="151">
        <v>1</v>
      </c>
      <c r="AJ393" s="152">
        <v>1251</v>
      </c>
      <c r="AK393" s="152">
        <v>858</v>
      </c>
      <c r="AL393" s="149">
        <v>0.68600000000000005</v>
      </c>
      <c r="AM393" s="152">
        <v>559</v>
      </c>
      <c r="AN393" s="152">
        <v>346</v>
      </c>
      <c r="AO393" s="152">
        <v>905</v>
      </c>
      <c r="AP393" s="153">
        <v>0.38200000000000001</v>
      </c>
      <c r="AQ393" s="153">
        <v>0.41599999999999998</v>
      </c>
      <c r="AR393" s="155">
        <v>0.21</v>
      </c>
      <c r="AS393" s="154">
        <v>7.5999999999999998E-2</v>
      </c>
      <c r="AT393" s="154">
        <v>4.9000000000000002E-2</v>
      </c>
      <c r="AU393" s="154">
        <v>0.32900000000000001</v>
      </c>
      <c r="AW393" s="5"/>
      <c r="AX393" s="144">
        <f t="shared" si="214"/>
        <v>85.547785547785551</v>
      </c>
      <c r="AY393" s="149">
        <v>305</v>
      </c>
      <c r="AZ393" s="150" t="s">
        <v>585</v>
      </c>
      <c r="BA393" s="149">
        <v>5</v>
      </c>
      <c r="BB393" s="151">
        <v>1</v>
      </c>
      <c r="BC393" s="152">
        <v>429</v>
      </c>
      <c r="BD393" s="152">
        <v>367</v>
      </c>
      <c r="BE393" s="149">
        <v>0.85499999999999998</v>
      </c>
      <c r="BF393" s="152">
        <v>180</v>
      </c>
      <c r="BG393" s="152">
        <v>142</v>
      </c>
      <c r="BH393" s="152">
        <v>322</v>
      </c>
      <c r="BI393" s="153">
        <v>0.441</v>
      </c>
      <c r="BJ393" s="153">
        <v>0.48899999999999999</v>
      </c>
      <c r="BK393" s="155">
        <v>0.17</v>
      </c>
      <c r="BL393" s="154">
        <v>9.8000000000000004E-2</v>
      </c>
      <c r="BM393" s="154">
        <v>8.2000000000000003E-2</v>
      </c>
      <c r="BN393" s="154">
        <v>0.40100000000000002</v>
      </c>
      <c r="DU393" s="4"/>
      <c r="DZ393" s="5"/>
      <c r="EA393" s="5"/>
      <c r="EB393" s="5"/>
      <c r="EC393" s="5"/>
      <c r="ED393" s="5"/>
      <c r="EE393" s="5"/>
    </row>
    <row r="394" spans="30:135" ht="13" x14ac:dyDescent="0.15">
      <c r="AD394" s="144">
        <f t="shared" si="212"/>
        <v>81.4375</v>
      </c>
      <c r="AE394" s="144">
        <f t="shared" si="213"/>
        <v>68.610897927858787</v>
      </c>
      <c r="AF394" s="149">
        <v>306</v>
      </c>
      <c r="AG394" s="150" t="s">
        <v>309</v>
      </c>
      <c r="AH394" s="149">
        <v>16</v>
      </c>
      <c r="AI394" s="151">
        <v>1</v>
      </c>
      <c r="AJ394" s="152">
        <v>1303</v>
      </c>
      <c r="AK394" s="152">
        <v>894</v>
      </c>
      <c r="AL394" s="149">
        <v>0.68600000000000005</v>
      </c>
      <c r="AM394" s="152">
        <v>623</v>
      </c>
      <c r="AN394" s="152">
        <v>322</v>
      </c>
      <c r="AO394" s="152">
        <v>945</v>
      </c>
      <c r="AP394" s="153">
        <v>0.34100000000000003</v>
      </c>
      <c r="AQ394" s="153">
        <v>0.38500000000000001</v>
      </c>
      <c r="AR394" s="154">
        <v>0.193</v>
      </c>
      <c r="AS394" s="154">
        <v>9.7000000000000003E-2</v>
      </c>
      <c r="AT394" s="155">
        <v>7.0000000000000007E-2</v>
      </c>
      <c r="AU394" s="154">
        <v>0.32300000000000001</v>
      </c>
      <c r="AW394" s="5"/>
      <c r="AX394" s="144">
        <f t="shared" si="214"/>
        <v>85.721676151060535</v>
      </c>
      <c r="AY394" s="149">
        <v>306</v>
      </c>
      <c r="AZ394" s="150" t="s">
        <v>553</v>
      </c>
      <c r="BA394" s="149">
        <v>23</v>
      </c>
      <c r="BB394" s="151">
        <v>1</v>
      </c>
      <c r="BC394" s="152">
        <v>1933</v>
      </c>
      <c r="BD394" s="152">
        <v>1657</v>
      </c>
      <c r="BE394" s="149">
        <v>0.85699999999999998</v>
      </c>
      <c r="BF394" s="152">
        <v>766</v>
      </c>
      <c r="BG394" s="152">
        <v>610</v>
      </c>
      <c r="BH394" s="152">
        <v>1376</v>
      </c>
      <c r="BI394" s="153">
        <v>0.443</v>
      </c>
      <c r="BJ394" s="151">
        <v>0.51</v>
      </c>
      <c r="BK394" s="154">
        <v>0.21099999999999999</v>
      </c>
      <c r="BL394" s="154">
        <v>0.10199999999999999</v>
      </c>
      <c r="BM394" s="154">
        <v>8.5000000000000006E-2</v>
      </c>
      <c r="BN394" s="154">
        <v>0.38700000000000001</v>
      </c>
      <c r="DU394" s="4"/>
      <c r="DZ394" s="5"/>
      <c r="EA394" s="5"/>
      <c r="EB394" s="5"/>
      <c r="EC394" s="5"/>
      <c r="ED394" s="5"/>
      <c r="EE394" s="5"/>
    </row>
    <row r="395" spans="30:135" ht="13" x14ac:dyDescent="0.15">
      <c r="AD395" s="144">
        <f t="shared" si="212"/>
        <v>82.25</v>
      </c>
      <c r="AE395" s="144">
        <f t="shared" si="213"/>
        <v>68.510638297872333</v>
      </c>
      <c r="AF395" s="149">
        <v>307</v>
      </c>
      <c r="AG395" s="150" t="s">
        <v>525</v>
      </c>
      <c r="AH395" s="149">
        <v>20</v>
      </c>
      <c r="AI395" s="151">
        <v>1</v>
      </c>
      <c r="AJ395" s="152">
        <v>1645</v>
      </c>
      <c r="AK395" s="152">
        <v>1127</v>
      </c>
      <c r="AL395" s="149">
        <v>0.68500000000000005</v>
      </c>
      <c r="AM395" s="152">
        <v>692</v>
      </c>
      <c r="AN395" s="152">
        <v>427</v>
      </c>
      <c r="AO395" s="152">
        <v>1119</v>
      </c>
      <c r="AP395" s="153">
        <v>0.38200000000000001</v>
      </c>
      <c r="AQ395" s="153">
        <v>0.42099999999999999</v>
      </c>
      <c r="AR395" s="154">
        <v>0.24399999999999999</v>
      </c>
      <c r="AS395" s="155">
        <v>0.09</v>
      </c>
      <c r="AT395" s="154">
        <v>6.8000000000000005E-2</v>
      </c>
      <c r="AU395" s="154">
        <v>0.32500000000000001</v>
      </c>
      <c r="AW395" s="5"/>
      <c r="AX395" s="144">
        <f t="shared" si="214"/>
        <v>85.829959514170042</v>
      </c>
      <c r="AY395" s="149">
        <v>307</v>
      </c>
      <c r="AZ395" s="150" t="s">
        <v>538</v>
      </c>
      <c r="BA395" s="149">
        <v>16</v>
      </c>
      <c r="BB395" s="151">
        <v>1</v>
      </c>
      <c r="BC395" s="152">
        <v>1235</v>
      </c>
      <c r="BD395" s="152">
        <v>1060</v>
      </c>
      <c r="BE395" s="149">
        <v>0.85799999999999998</v>
      </c>
      <c r="BF395" s="152">
        <v>536</v>
      </c>
      <c r="BG395" s="152">
        <v>402</v>
      </c>
      <c r="BH395" s="152">
        <v>938</v>
      </c>
      <c r="BI395" s="153">
        <v>0.42899999999999999</v>
      </c>
      <c r="BJ395" s="153">
        <v>0.47299999999999998</v>
      </c>
      <c r="BK395" s="154">
        <v>0.16300000000000001</v>
      </c>
      <c r="BL395" s="154">
        <v>0.104</v>
      </c>
      <c r="BM395" s="154">
        <v>9.5000000000000001E-2</v>
      </c>
      <c r="BN395" s="155">
        <v>0.4</v>
      </c>
      <c r="DU395" s="4"/>
      <c r="DZ395" s="5"/>
      <c r="EA395" s="5"/>
      <c r="EB395" s="5"/>
      <c r="EC395" s="5"/>
      <c r="ED395" s="5"/>
      <c r="EE395" s="5"/>
    </row>
    <row r="396" spans="30:135" ht="13" x14ac:dyDescent="0.15">
      <c r="AD396" s="144">
        <f t="shared" si="212"/>
        <v>83.5</v>
      </c>
      <c r="AE396" s="144">
        <f t="shared" si="213"/>
        <v>68.263473053892227</v>
      </c>
      <c r="AF396" s="149">
        <v>308</v>
      </c>
      <c r="AG396" s="150" t="s">
        <v>415</v>
      </c>
      <c r="AH396" s="149">
        <v>14</v>
      </c>
      <c r="AI396" s="151">
        <v>1</v>
      </c>
      <c r="AJ396" s="152">
        <v>1169</v>
      </c>
      <c r="AK396" s="152">
        <v>798</v>
      </c>
      <c r="AL396" s="149">
        <v>0.68300000000000005</v>
      </c>
      <c r="AM396" s="152">
        <v>492</v>
      </c>
      <c r="AN396" s="152">
        <v>303</v>
      </c>
      <c r="AO396" s="152">
        <v>795</v>
      </c>
      <c r="AP396" s="153">
        <v>0.38100000000000001</v>
      </c>
      <c r="AQ396" s="151">
        <v>0.42</v>
      </c>
      <c r="AR396" s="154">
        <v>0.23699999999999999</v>
      </c>
      <c r="AS396" s="154">
        <v>9.9000000000000005E-2</v>
      </c>
      <c r="AT396" s="154">
        <v>7.8E-2</v>
      </c>
      <c r="AU396" s="154">
        <v>0.32900000000000001</v>
      </c>
      <c r="AW396" s="5"/>
      <c r="AX396" s="144">
        <f t="shared" si="214"/>
        <v>85.911602209944746</v>
      </c>
      <c r="AY396" s="149">
        <v>308</v>
      </c>
      <c r="AZ396" s="150" t="s">
        <v>574</v>
      </c>
      <c r="BA396" s="149">
        <v>17</v>
      </c>
      <c r="BB396" s="151">
        <v>1</v>
      </c>
      <c r="BC396" s="152">
        <v>1448</v>
      </c>
      <c r="BD396" s="152">
        <v>1244</v>
      </c>
      <c r="BE396" s="149">
        <v>0.85899999999999999</v>
      </c>
      <c r="BF396" s="152">
        <v>544</v>
      </c>
      <c r="BG396" s="152">
        <v>449</v>
      </c>
      <c r="BH396" s="152">
        <v>993</v>
      </c>
      <c r="BI396" s="153">
        <v>0.45200000000000001</v>
      </c>
      <c r="BJ396" s="153">
        <v>0.51100000000000001</v>
      </c>
      <c r="BK396" s="154">
        <v>0.21299999999999999</v>
      </c>
      <c r="BL396" s="155">
        <v>0.12</v>
      </c>
      <c r="BM396" s="154">
        <v>8.4000000000000005E-2</v>
      </c>
      <c r="BN396" s="154">
        <v>0.39900000000000002</v>
      </c>
      <c r="DU396" s="4"/>
      <c r="DZ396" s="5"/>
      <c r="EA396" s="5"/>
      <c r="EB396" s="5"/>
      <c r="EC396" s="5"/>
      <c r="ED396" s="5"/>
      <c r="EE396" s="5"/>
    </row>
    <row r="397" spans="30:135" ht="13" x14ac:dyDescent="0.15">
      <c r="AD397" s="144">
        <f t="shared" si="212"/>
        <v>73.375</v>
      </c>
      <c r="AE397" s="144">
        <f t="shared" si="213"/>
        <v>68.057921635434411</v>
      </c>
      <c r="AF397" s="149">
        <v>309</v>
      </c>
      <c r="AG397" s="150" t="s">
        <v>467</v>
      </c>
      <c r="AH397" s="149">
        <v>16</v>
      </c>
      <c r="AI397" s="151">
        <v>1</v>
      </c>
      <c r="AJ397" s="152">
        <v>1174</v>
      </c>
      <c r="AK397" s="152">
        <v>799</v>
      </c>
      <c r="AL397" s="149">
        <v>0.68100000000000005</v>
      </c>
      <c r="AM397" s="152">
        <v>510</v>
      </c>
      <c r="AN397" s="152">
        <v>301</v>
      </c>
      <c r="AO397" s="152">
        <v>811</v>
      </c>
      <c r="AP397" s="153">
        <v>0.371</v>
      </c>
      <c r="AQ397" s="153">
        <v>0.41399999999999998</v>
      </c>
      <c r="AR397" s="154">
        <v>0.23300000000000001</v>
      </c>
      <c r="AS397" s="154">
        <v>8.5999999999999993E-2</v>
      </c>
      <c r="AT397" s="154">
        <v>6.0999999999999999E-2</v>
      </c>
      <c r="AU397" s="154">
        <v>0.32300000000000001</v>
      </c>
      <c r="AW397" s="5"/>
      <c r="AX397" s="144">
        <f t="shared" si="214"/>
        <v>85.892388451443566</v>
      </c>
      <c r="AY397" s="149">
        <v>309</v>
      </c>
      <c r="AZ397" s="150" t="s">
        <v>569</v>
      </c>
      <c r="BA397" s="149">
        <v>17</v>
      </c>
      <c r="BB397" s="151">
        <v>1</v>
      </c>
      <c r="BC397" s="152">
        <v>1524</v>
      </c>
      <c r="BD397" s="152">
        <v>1309</v>
      </c>
      <c r="BE397" s="149">
        <v>0.85899999999999999</v>
      </c>
      <c r="BF397" s="152">
        <v>653</v>
      </c>
      <c r="BG397" s="152">
        <v>479</v>
      </c>
      <c r="BH397" s="152">
        <v>1132</v>
      </c>
      <c r="BI397" s="153">
        <v>0.42299999999999999</v>
      </c>
      <c r="BJ397" s="153">
        <v>0.49299999999999999</v>
      </c>
      <c r="BK397" s="154">
        <v>0.17699999999999999</v>
      </c>
      <c r="BL397" s="154">
        <v>9.6000000000000002E-2</v>
      </c>
      <c r="BM397" s="154">
        <v>6.2E-2</v>
      </c>
      <c r="BN397" s="154">
        <v>0.38900000000000001</v>
      </c>
      <c r="DU397" s="4"/>
      <c r="DZ397" s="5"/>
      <c r="EA397" s="5"/>
      <c r="EB397" s="5"/>
      <c r="EC397" s="5"/>
      <c r="ED397" s="5"/>
      <c r="EE397" s="5"/>
    </row>
    <row r="398" spans="30:135" ht="13" x14ac:dyDescent="0.15">
      <c r="AD398" s="144">
        <f t="shared" si="212"/>
        <v>78.090909090909093</v>
      </c>
      <c r="AE398" s="144">
        <f t="shared" si="213"/>
        <v>67.986030267753208</v>
      </c>
      <c r="AF398" s="149">
        <v>310</v>
      </c>
      <c r="AG398" s="150" t="s">
        <v>586</v>
      </c>
      <c r="AH398" s="149">
        <v>22</v>
      </c>
      <c r="AI398" s="151">
        <v>1</v>
      </c>
      <c r="AJ398" s="152">
        <v>1718</v>
      </c>
      <c r="AK398" s="152">
        <v>1168</v>
      </c>
      <c r="AL398" s="149">
        <v>0.68</v>
      </c>
      <c r="AM398" s="152">
        <v>817</v>
      </c>
      <c r="AN398" s="152">
        <v>414</v>
      </c>
      <c r="AO398" s="152">
        <v>1231</v>
      </c>
      <c r="AP398" s="153">
        <v>0.33600000000000002</v>
      </c>
      <c r="AQ398" s="153">
        <v>0.39100000000000001</v>
      </c>
      <c r="AR398" s="154">
        <v>0.20499999999999999</v>
      </c>
      <c r="AS398" s="155">
        <v>0.09</v>
      </c>
      <c r="AT398" s="154">
        <v>6.8000000000000005E-2</v>
      </c>
      <c r="AU398" s="154">
        <v>0.317</v>
      </c>
      <c r="AW398" s="5"/>
      <c r="AX398" s="144">
        <f t="shared" si="214"/>
        <v>86.118386589837613</v>
      </c>
      <c r="AY398" s="149">
        <v>310</v>
      </c>
      <c r="AZ398" s="150" t="s">
        <v>350</v>
      </c>
      <c r="BA398" s="149">
        <v>23</v>
      </c>
      <c r="BB398" s="151">
        <v>1</v>
      </c>
      <c r="BC398" s="152">
        <v>1909</v>
      </c>
      <c r="BD398" s="152">
        <v>1644</v>
      </c>
      <c r="BE398" s="149">
        <v>0.86099999999999999</v>
      </c>
      <c r="BF398" s="152">
        <v>782</v>
      </c>
      <c r="BG398" s="152">
        <v>618</v>
      </c>
      <c r="BH398" s="152">
        <v>1400</v>
      </c>
      <c r="BI398" s="153">
        <v>0.441</v>
      </c>
      <c r="BJ398" s="153">
        <v>0.49299999999999999</v>
      </c>
      <c r="BK398" s="154">
        <v>0.17899999999999999</v>
      </c>
      <c r="BL398" s="154">
        <v>0.105</v>
      </c>
      <c r="BM398" s="154">
        <v>7.9000000000000001E-2</v>
      </c>
      <c r="BN398" s="154">
        <v>0.40500000000000003</v>
      </c>
      <c r="DU398" s="4"/>
      <c r="DZ398" s="5"/>
      <c r="EA398" s="5"/>
      <c r="EB398" s="5"/>
      <c r="EC398" s="5"/>
      <c r="ED398" s="5"/>
      <c r="EE398" s="5"/>
    </row>
    <row r="399" spans="30:135" ht="13" x14ac:dyDescent="0.15">
      <c r="AD399" s="144">
        <f t="shared" si="212"/>
        <v>88.04</v>
      </c>
      <c r="AE399" s="144">
        <f t="shared" si="213"/>
        <v>67.969104952294416</v>
      </c>
      <c r="AF399" s="149">
        <v>311</v>
      </c>
      <c r="AG399" s="150" t="s">
        <v>462</v>
      </c>
      <c r="AH399" s="149">
        <v>25</v>
      </c>
      <c r="AI399" s="151">
        <v>1</v>
      </c>
      <c r="AJ399" s="152">
        <v>2201</v>
      </c>
      <c r="AK399" s="152">
        <v>1496</v>
      </c>
      <c r="AL399" s="149">
        <v>0.68</v>
      </c>
      <c r="AM399" s="152">
        <v>1081</v>
      </c>
      <c r="AN399" s="152">
        <v>554</v>
      </c>
      <c r="AO399" s="152">
        <v>1635</v>
      </c>
      <c r="AP399" s="153">
        <v>0.33900000000000002</v>
      </c>
      <c r="AQ399" s="153">
        <v>0.379</v>
      </c>
      <c r="AR399" s="154">
        <v>0.17100000000000001</v>
      </c>
      <c r="AS399" s="154">
        <v>9.6000000000000002E-2</v>
      </c>
      <c r="AT399" s="154">
        <v>7.0999999999999994E-2</v>
      </c>
      <c r="AU399" s="154">
        <v>0.32600000000000001</v>
      </c>
      <c r="AW399" s="5"/>
      <c r="AX399" s="144">
        <f t="shared" si="214"/>
        <v>86.282151208106001</v>
      </c>
      <c r="AY399" s="149">
        <v>311</v>
      </c>
      <c r="AZ399" s="150" t="s">
        <v>587</v>
      </c>
      <c r="BA399" s="149">
        <v>16</v>
      </c>
      <c r="BB399" s="151">
        <v>1</v>
      </c>
      <c r="BC399" s="152">
        <v>1283</v>
      </c>
      <c r="BD399" s="152">
        <v>1107</v>
      </c>
      <c r="BE399" s="149">
        <v>0.86299999999999999</v>
      </c>
      <c r="BF399" s="152">
        <v>599</v>
      </c>
      <c r="BG399" s="152">
        <v>436</v>
      </c>
      <c r="BH399" s="152">
        <v>1035</v>
      </c>
      <c r="BI399" s="153">
        <v>0.42099999999999999</v>
      </c>
      <c r="BJ399" s="153">
        <v>0.47899999999999998</v>
      </c>
      <c r="BK399" s="154">
        <v>0.13400000000000001</v>
      </c>
      <c r="BL399" s="154">
        <v>7.2999999999999995E-2</v>
      </c>
      <c r="BM399" s="154">
        <v>6.3E-2</v>
      </c>
      <c r="BN399" s="154">
        <v>0.39200000000000002</v>
      </c>
      <c r="DU399" s="4"/>
      <c r="DZ399" s="5"/>
      <c r="EA399" s="5"/>
      <c r="EB399" s="5"/>
      <c r="EC399" s="5"/>
      <c r="ED399" s="5"/>
      <c r="EE399" s="5"/>
    </row>
    <row r="400" spans="30:135" ht="13" x14ac:dyDescent="0.15">
      <c r="AD400" s="144">
        <f t="shared" si="212"/>
        <v>77.826086956521735</v>
      </c>
      <c r="AE400" s="144">
        <f t="shared" si="213"/>
        <v>67.932960893854741</v>
      </c>
      <c r="AF400" s="149">
        <v>312</v>
      </c>
      <c r="AG400" s="150" t="s">
        <v>336</v>
      </c>
      <c r="AH400" s="149">
        <v>23</v>
      </c>
      <c r="AI400" s="151">
        <v>1</v>
      </c>
      <c r="AJ400" s="152">
        <v>1790</v>
      </c>
      <c r="AK400" s="152">
        <v>1216</v>
      </c>
      <c r="AL400" s="149">
        <v>0.67900000000000005</v>
      </c>
      <c r="AM400" s="152">
        <v>797</v>
      </c>
      <c r="AN400" s="152">
        <v>436</v>
      </c>
      <c r="AO400" s="152">
        <v>1233</v>
      </c>
      <c r="AP400" s="153">
        <v>0.35399999999999998</v>
      </c>
      <c r="AQ400" s="153">
        <v>0.40300000000000002</v>
      </c>
      <c r="AR400" s="154">
        <v>0.23200000000000001</v>
      </c>
      <c r="AS400" s="154">
        <v>9.2999999999999999E-2</v>
      </c>
      <c r="AT400" s="154">
        <v>7.3999999999999996E-2</v>
      </c>
      <c r="AU400" s="154">
        <v>0.317</v>
      </c>
      <c r="AW400" s="5"/>
      <c r="AX400" s="144">
        <f t="shared" si="214"/>
        <v>86.551724137931032</v>
      </c>
      <c r="AY400" s="149">
        <v>312</v>
      </c>
      <c r="AZ400" s="150" t="s">
        <v>380</v>
      </c>
      <c r="BA400" s="149">
        <v>24</v>
      </c>
      <c r="BB400" s="151">
        <v>1</v>
      </c>
      <c r="BC400" s="152">
        <v>2030</v>
      </c>
      <c r="BD400" s="152">
        <v>1757</v>
      </c>
      <c r="BE400" s="149">
        <v>0.86599999999999999</v>
      </c>
      <c r="BF400" s="152">
        <v>918</v>
      </c>
      <c r="BG400" s="152">
        <v>640</v>
      </c>
      <c r="BH400" s="152">
        <v>1558</v>
      </c>
      <c r="BI400" s="153">
        <v>0.41099999999999998</v>
      </c>
      <c r="BJ400" s="153">
        <v>0.46800000000000003</v>
      </c>
      <c r="BK400" s="154">
        <v>0.14499999999999999</v>
      </c>
      <c r="BL400" s="154">
        <v>0.105</v>
      </c>
      <c r="BM400" s="155">
        <v>0.09</v>
      </c>
      <c r="BN400" s="154">
        <v>0.39500000000000002</v>
      </c>
      <c r="DU400" s="4"/>
      <c r="DZ400" s="5"/>
      <c r="EA400" s="5"/>
      <c r="EB400" s="5"/>
      <c r="EC400" s="5"/>
      <c r="ED400" s="5"/>
      <c r="EE400" s="5"/>
    </row>
    <row r="401" spans="30:135" ht="13" x14ac:dyDescent="0.15">
      <c r="AD401" s="144">
        <f t="shared" si="212"/>
        <v>83.235294117647072</v>
      </c>
      <c r="AE401" s="144">
        <f t="shared" si="213"/>
        <v>67.773851590106005</v>
      </c>
      <c r="AF401" s="149">
        <v>313</v>
      </c>
      <c r="AG401" s="150" t="s">
        <v>511</v>
      </c>
      <c r="AH401" s="149">
        <v>17</v>
      </c>
      <c r="AI401" s="151">
        <v>1</v>
      </c>
      <c r="AJ401" s="152">
        <v>1415</v>
      </c>
      <c r="AK401" s="152">
        <v>959</v>
      </c>
      <c r="AL401" s="149">
        <v>0.67800000000000005</v>
      </c>
      <c r="AM401" s="152">
        <v>646</v>
      </c>
      <c r="AN401" s="152">
        <v>372</v>
      </c>
      <c r="AO401" s="152">
        <v>1018</v>
      </c>
      <c r="AP401" s="153">
        <v>0.36499999999999999</v>
      </c>
      <c r="AQ401" s="153">
        <v>0.39900000000000002</v>
      </c>
      <c r="AR401" s="154">
        <v>0.20200000000000001</v>
      </c>
      <c r="AS401" s="154">
        <v>9.1999999999999998E-2</v>
      </c>
      <c r="AT401" s="154">
        <v>7.2999999999999995E-2</v>
      </c>
      <c r="AU401" s="154">
        <v>0.33100000000000002</v>
      </c>
      <c r="AW401" s="5"/>
      <c r="AX401" s="144">
        <f t="shared" si="214"/>
        <v>86.60022148394242</v>
      </c>
      <c r="AY401" s="149">
        <v>313</v>
      </c>
      <c r="AZ401" s="150" t="s">
        <v>588</v>
      </c>
      <c r="BA401" s="149">
        <v>22</v>
      </c>
      <c r="BB401" s="151">
        <v>1</v>
      </c>
      <c r="BC401" s="152">
        <v>1806</v>
      </c>
      <c r="BD401" s="152">
        <v>1564</v>
      </c>
      <c r="BE401" s="149">
        <v>0.86599999999999999</v>
      </c>
      <c r="BF401" s="152">
        <v>727</v>
      </c>
      <c r="BG401" s="152">
        <v>556</v>
      </c>
      <c r="BH401" s="152">
        <v>1283</v>
      </c>
      <c r="BI401" s="153">
        <v>0.433</v>
      </c>
      <c r="BJ401" s="153">
        <v>0.50800000000000001</v>
      </c>
      <c r="BK401" s="154">
        <v>0.20100000000000001</v>
      </c>
      <c r="BL401" s="154">
        <v>0.104</v>
      </c>
      <c r="BM401" s="154">
        <v>8.8999999999999996E-2</v>
      </c>
      <c r="BN401" s="154">
        <v>0.39100000000000001</v>
      </c>
      <c r="DU401" s="4"/>
      <c r="DZ401" s="5"/>
      <c r="EA401" s="5"/>
      <c r="EB401" s="5"/>
      <c r="EC401" s="5"/>
      <c r="ED401" s="5"/>
      <c r="EE401" s="5"/>
    </row>
    <row r="402" spans="30:135" ht="13" x14ac:dyDescent="0.15">
      <c r="AD402" s="144">
        <f t="shared" si="212"/>
        <v>84.5</v>
      </c>
      <c r="AE402" s="144">
        <f t="shared" si="213"/>
        <v>67.751479289940832</v>
      </c>
      <c r="AF402" s="149">
        <v>314</v>
      </c>
      <c r="AG402" s="150" t="s">
        <v>529</v>
      </c>
      <c r="AH402" s="149">
        <v>8</v>
      </c>
      <c r="AI402" s="151">
        <v>1</v>
      </c>
      <c r="AJ402" s="152">
        <v>676</v>
      </c>
      <c r="AK402" s="152">
        <v>458</v>
      </c>
      <c r="AL402" s="149">
        <v>0.67800000000000005</v>
      </c>
      <c r="AM402" s="152">
        <v>309</v>
      </c>
      <c r="AN402" s="152">
        <v>164</v>
      </c>
      <c r="AO402" s="152">
        <v>473</v>
      </c>
      <c r="AP402" s="153">
        <v>0.34699999999999998</v>
      </c>
      <c r="AQ402" s="151">
        <v>0.37</v>
      </c>
      <c r="AR402" s="154">
        <v>0.191</v>
      </c>
      <c r="AS402" s="154">
        <v>0.127</v>
      </c>
      <c r="AT402" s="154">
        <v>0.104</v>
      </c>
      <c r="AU402" s="155">
        <v>0.34</v>
      </c>
      <c r="AW402" s="5"/>
      <c r="AX402" s="144">
        <f t="shared" si="214"/>
        <v>86.596218020022235</v>
      </c>
      <c r="AY402" s="149">
        <v>314</v>
      </c>
      <c r="AZ402" s="150" t="s">
        <v>571</v>
      </c>
      <c r="BA402" s="149">
        <v>20</v>
      </c>
      <c r="BB402" s="151">
        <v>1</v>
      </c>
      <c r="BC402" s="152">
        <v>1798</v>
      </c>
      <c r="BD402" s="152">
        <v>1557</v>
      </c>
      <c r="BE402" s="149">
        <v>0.86599999999999999</v>
      </c>
      <c r="BF402" s="152">
        <v>738</v>
      </c>
      <c r="BG402" s="152">
        <v>554</v>
      </c>
      <c r="BH402" s="152">
        <v>1292</v>
      </c>
      <c r="BI402" s="153">
        <v>0.42899999999999999</v>
      </c>
      <c r="BJ402" s="153">
        <v>0.49099999999999999</v>
      </c>
      <c r="BK402" s="154">
        <v>0.17399999999999999</v>
      </c>
      <c r="BL402" s="155">
        <v>0.13</v>
      </c>
      <c r="BM402" s="154">
        <v>9.9000000000000005E-2</v>
      </c>
      <c r="BN402" s="154">
        <v>0.40400000000000003</v>
      </c>
      <c r="DU402" s="4"/>
      <c r="DZ402" s="5"/>
      <c r="EA402" s="5"/>
      <c r="EB402" s="5"/>
      <c r="EC402" s="5"/>
      <c r="ED402" s="5"/>
      <c r="EE402" s="5"/>
    </row>
    <row r="403" spans="30:135" ht="13" x14ac:dyDescent="0.15">
      <c r="AD403" s="144">
        <f t="shared" si="212"/>
        <v>81.31578947368422</v>
      </c>
      <c r="AE403" s="144">
        <f t="shared" si="213"/>
        <v>67.702265372168284</v>
      </c>
      <c r="AF403" s="149">
        <v>315</v>
      </c>
      <c r="AG403" s="150" t="s">
        <v>584</v>
      </c>
      <c r="AH403" s="149">
        <v>19</v>
      </c>
      <c r="AI403" s="151">
        <v>1</v>
      </c>
      <c r="AJ403" s="152">
        <v>1545</v>
      </c>
      <c r="AK403" s="152">
        <v>1046</v>
      </c>
      <c r="AL403" s="149">
        <v>0.67700000000000005</v>
      </c>
      <c r="AM403" s="152">
        <v>677</v>
      </c>
      <c r="AN403" s="152">
        <v>377</v>
      </c>
      <c r="AO403" s="152">
        <v>1054</v>
      </c>
      <c r="AP403" s="153">
        <v>0.35799999999999998</v>
      </c>
      <c r="AQ403" s="153">
        <v>0.38500000000000001</v>
      </c>
      <c r="AR403" s="154">
        <v>0.20499999999999999</v>
      </c>
      <c r="AS403" s="154">
        <v>0.13300000000000001</v>
      </c>
      <c r="AT403" s="154">
        <v>9.8000000000000004E-2</v>
      </c>
      <c r="AU403" s="154">
        <v>0.33900000000000002</v>
      </c>
      <c r="AW403" s="5"/>
      <c r="AX403" s="144">
        <f t="shared" si="214"/>
        <v>86.612161471640263</v>
      </c>
      <c r="AY403" s="149">
        <v>315</v>
      </c>
      <c r="AZ403" s="150" t="s">
        <v>274</v>
      </c>
      <c r="BA403" s="149">
        <v>23</v>
      </c>
      <c r="BB403" s="151">
        <v>1</v>
      </c>
      <c r="BC403" s="152">
        <v>1957</v>
      </c>
      <c r="BD403" s="152">
        <v>1695</v>
      </c>
      <c r="BE403" s="149">
        <v>0.86599999999999999</v>
      </c>
      <c r="BF403" s="152">
        <v>804</v>
      </c>
      <c r="BG403" s="152">
        <v>646</v>
      </c>
      <c r="BH403" s="152">
        <v>1450</v>
      </c>
      <c r="BI403" s="153">
        <v>0.44600000000000001</v>
      </c>
      <c r="BJ403" s="153">
        <v>0.495</v>
      </c>
      <c r="BK403" s="154">
        <v>0.17399999999999999</v>
      </c>
      <c r="BL403" s="154">
        <v>0.109</v>
      </c>
      <c r="BM403" s="154">
        <v>8.6999999999999994E-2</v>
      </c>
      <c r="BN403" s="154">
        <v>0.40500000000000003</v>
      </c>
      <c r="DU403" s="4"/>
      <c r="DZ403" s="5"/>
      <c r="EA403" s="5"/>
      <c r="EB403" s="5"/>
      <c r="EC403" s="5"/>
      <c r="ED403" s="5"/>
      <c r="EE403" s="5"/>
    </row>
    <row r="404" spans="30:135" ht="13" x14ac:dyDescent="0.15">
      <c r="AD404" s="144">
        <f t="shared" si="212"/>
        <v>85.733333333333348</v>
      </c>
      <c r="AE404" s="144">
        <f t="shared" si="213"/>
        <v>66.951788491446337</v>
      </c>
      <c r="AF404" s="149">
        <v>316</v>
      </c>
      <c r="AG404" s="150" t="s">
        <v>403</v>
      </c>
      <c r="AH404" s="149">
        <v>15</v>
      </c>
      <c r="AI404" s="151">
        <v>1</v>
      </c>
      <c r="AJ404" s="152">
        <v>1286</v>
      </c>
      <c r="AK404" s="152">
        <v>861</v>
      </c>
      <c r="AL404" s="149">
        <v>0.67</v>
      </c>
      <c r="AM404" s="152">
        <v>611</v>
      </c>
      <c r="AN404" s="152">
        <v>326</v>
      </c>
      <c r="AO404" s="152">
        <v>937</v>
      </c>
      <c r="AP404" s="153">
        <v>0.34799999999999998</v>
      </c>
      <c r="AQ404" s="153">
        <v>0.38600000000000001</v>
      </c>
      <c r="AR404" s="154">
        <v>0.20100000000000001</v>
      </c>
      <c r="AS404" s="154">
        <v>8.5999999999999993E-2</v>
      </c>
      <c r="AT404" s="154">
        <v>7.4999999999999997E-2</v>
      </c>
      <c r="AU404" s="154">
        <v>0.316</v>
      </c>
      <c r="AW404" s="5"/>
      <c r="AX404" s="144">
        <f t="shared" si="214"/>
        <v>86.727879799666113</v>
      </c>
      <c r="AY404" s="149">
        <v>316</v>
      </c>
      <c r="AZ404" s="150" t="s">
        <v>577</v>
      </c>
      <c r="BA404" s="149">
        <v>14</v>
      </c>
      <c r="BB404" s="151">
        <v>1</v>
      </c>
      <c r="BC404" s="152">
        <v>1198</v>
      </c>
      <c r="BD404" s="152">
        <v>1039</v>
      </c>
      <c r="BE404" s="149">
        <v>0.86699999999999999</v>
      </c>
      <c r="BF404" s="152">
        <v>448</v>
      </c>
      <c r="BG404" s="152">
        <v>372</v>
      </c>
      <c r="BH404" s="152">
        <v>820</v>
      </c>
      <c r="BI404" s="153">
        <v>0.45400000000000001</v>
      </c>
      <c r="BJ404" s="151">
        <v>0.51</v>
      </c>
      <c r="BK404" s="154">
        <v>0.20899999999999999</v>
      </c>
      <c r="BL404" s="154">
        <v>0.128</v>
      </c>
      <c r="BM404" s="154">
        <v>9.8000000000000004E-2</v>
      </c>
      <c r="BN404" s="154">
        <v>0.41199999999999998</v>
      </c>
      <c r="DU404" s="4"/>
      <c r="DZ404" s="5"/>
      <c r="EA404" s="5"/>
      <c r="EB404" s="5"/>
      <c r="EC404" s="5"/>
      <c r="ED404" s="5"/>
      <c r="EE404" s="5"/>
    </row>
    <row r="405" spans="30:135" ht="13" x14ac:dyDescent="0.15">
      <c r="AD405" s="144">
        <f t="shared" si="212"/>
        <v>81.904761904761898</v>
      </c>
      <c r="AE405" s="144">
        <f t="shared" si="213"/>
        <v>66.976744186046517</v>
      </c>
      <c r="AF405" s="149">
        <v>317</v>
      </c>
      <c r="AG405" s="150" t="s">
        <v>550</v>
      </c>
      <c r="AH405" s="149">
        <v>21</v>
      </c>
      <c r="AI405" s="151">
        <v>1</v>
      </c>
      <c r="AJ405" s="152">
        <v>1720</v>
      </c>
      <c r="AK405" s="152">
        <v>1152</v>
      </c>
      <c r="AL405" s="149">
        <v>0.67</v>
      </c>
      <c r="AM405" s="152">
        <v>751</v>
      </c>
      <c r="AN405" s="152">
        <v>400</v>
      </c>
      <c r="AO405" s="152">
        <v>1151</v>
      </c>
      <c r="AP405" s="153">
        <v>0.34799999999999998</v>
      </c>
      <c r="AQ405" s="153">
        <v>0.39400000000000002</v>
      </c>
      <c r="AR405" s="154">
        <v>0.23699999999999999</v>
      </c>
      <c r="AS405" s="155">
        <v>0.11</v>
      </c>
      <c r="AT405" s="154">
        <v>8.1000000000000003E-2</v>
      </c>
      <c r="AU405" s="154">
        <v>0.317</v>
      </c>
      <c r="AW405" s="5"/>
      <c r="AX405" s="144">
        <f t="shared" si="214"/>
        <v>86.666666666666671</v>
      </c>
      <c r="AY405" s="149">
        <v>317</v>
      </c>
      <c r="AZ405" s="150" t="s">
        <v>534</v>
      </c>
      <c r="BA405" s="149">
        <v>23</v>
      </c>
      <c r="BB405" s="151">
        <v>1</v>
      </c>
      <c r="BC405" s="152">
        <v>1665</v>
      </c>
      <c r="BD405" s="152">
        <v>1443</v>
      </c>
      <c r="BE405" s="149">
        <v>0.86699999999999999</v>
      </c>
      <c r="BF405" s="152">
        <v>653</v>
      </c>
      <c r="BG405" s="152">
        <v>530</v>
      </c>
      <c r="BH405" s="152">
        <v>1183</v>
      </c>
      <c r="BI405" s="153">
        <v>0.44800000000000001</v>
      </c>
      <c r="BJ405" s="153">
        <v>0.502</v>
      </c>
      <c r="BK405" s="154">
        <v>0.19400000000000001</v>
      </c>
      <c r="BL405" s="154">
        <v>0.11799999999999999</v>
      </c>
      <c r="BM405" s="154">
        <v>9.4E-2</v>
      </c>
      <c r="BN405" s="154">
        <v>0.40500000000000003</v>
      </c>
      <c r="DU405" s="4"/>
      <c r="DZ405" s="5"/>
      <c r="EA405" s="5"/>
      <c r="EB405" s="5"/>
      <c r="EC405" s="5"/>
      <c r="ED405" s="5"/>
      <c r="EE405" s="5"/>
    </row>
    <row r="406" spans="30:135" ht="13" x14ac:dyDescent="0.15">
      <c r="AD406" s="144">
        <f t="shared" si="212"/>
        <v>83.266666666666666</v>
      </c>
      <c r="AE406" s="144">
        <f t="shared" si="213"/>
        <v>66.85348278622898</v>
      </c>
      <c r="AF406" s="149">
        <v>318</v>
      </c>
      <c r="AG406" s="150" t="s">
        <v>472</v>
      </c>
      <c r="AH406" s="149">
        <v>15</v>
      </c>
      <c r="AI406" s="151">
        <v>1</v>
      </c>
      <c r="AJ406" s="152">
        <v>1249</v>
      </c>
      <c r="AK406" s="152">
        <v>835</v>
      </c>
      <c r="AL406" s="149">
        <v>0.66900000000000004</v>
      </c>
      <c r="AM406" s="152">
        <v>619</v>
      </c>
      <c r="AN406" s="152">
        <v>299</v>
      </c>
      <c r="AO406" s="152">
        <v>918</v>
      </c>
      <c r="AP406" s="153">
        <v>0.32600000000000001</v>
      </c>
      <c r="AQ406" s="153">
        <v>0.36399999999999999</v>
      </c>
      <c r="AR406" s="154">
        <v>0.16700000000000001</v>
      </c>
      <c r="AS406" s="154">
        <v>0.11799999999999999</v>
      </c>
      <c r="AT406" s="155">
        <v>0.09</v>
      </c>
      <c r="AU406" s="154">
        <v>0.32300000000000001</v>
      </c>
      <c r="AW406" s="5"/>
      <c r="AX406" s="144">
        <f t="shared" si="214"/>
        <v>87.033639143730895</v>
      </c>
      <c r="AY406" s="149">
        <v>318</v>
      </c>
      <c r="AZ406" s="150" t="s">
        <v>549</v>
      </c>
      <c r="BA406" s="149">
        <v>20</v>
      </c>
      <c r="BB406" s="151">
        <v>1</v>
      </c>
      <c r="BC406" s="152">
        <v>1635</v>
      </c>
      <c r="BD406" s="152">
        <v>1423</v>
      </c>
      <c r="BE406" s="149">
        <v>0.87</v>
      </c>
      <c r="BF406" s="152">
        <v>699</v>
      </c>
      <c r="BG406" s="152">
        <v>514</v>
      </c>
      <c r="BH406" s="152">
        <v>1213</v>
      </c>
      <c r="BI406" s="153">
        <v>0.42399999999999999</v>
      </c>
      <c r="BJ406" s="153">
        <v>0.48499999999999999</v>
      </c>
      <c r="BK406" s="154">
        <v>0.16500000000000001</v>
      </c>
      <c r="BL406" s="154">
        <v>0.111</v>
      </c>
      <c r="BM406" s="154">
        <v>8.3000000000000004E-2</v>
      </c>
      <c r="BN406" s="154">
        <v>0.39800000000000002</v>
      </c>
      <c r="DU406" s="4"/>
      <c r="DZ406" s="5"/>
      <c r="EA406" s="5"/>
      <c r="EB406" s="5"/>
      <c r="EC406" s="5"/>
      <c r="ED406" s="5"/>
      <c r="EE406" s="5"/>
    </row>
    <row r="407" spans="30:135" ht="13" x14ac:dyDescent="0.15">
      <c r="AD407" s="144">
        <f t="shared" si="212"/>
        <v>85.277777777777786</v>
      </c>
      <c r="AE407" s="144">
        <f t="shared" si="213"/>
        <v>66.840390879478832</v>
      </c>
      <c r="AF407" s="149">
        <v>319</v>
      </c>
      <c r="AG407" s="150" t="s">
        <v>501</v>
      </c>
      <c r="AH407" s="149">
        <v>18</v>
      </c>
      <c r="AI407" s="151">
        <v>1</v>
      </c>
      <c r="AJ407" s="152">
        <v>1535</v>
      </c>
      <c r="AK407" s="152">
        <v>1026</v>
      </c>
      <c r="AL407" s="149">
        <v>0.66800000000000004</v>
      </c>
      <c r="AM407" s="152">
        <v>705</v>
      </c>
      <c r="AN407" s="152">
        <v>368</v>
      </c>
      <c r="AO407" s="152">
        <v>1073</v>
      </c>
      <c r="AP407" s="153">
        <v>0.34300000000000003</v>
      </c>
      <c r="AQ407" s="153">
        <v>0.38700000000000001</v>
      </c>
      <c r="AR407" s="154">
        <v>0.214</v>
      </c>
      <c r="AS407" s="154">
        <v>0.108</v>
      </c>
      <c r="AT407" s="154">
        <v>7.9000000000000001E-2</v>
      </c>
      <c r="AU407" s="154">
        <v>0.317</v>
      </c>
      <c r="AW407" s="5"/>
      <c r="AX407" s="144">
        <f t="shared" si="214"/>
        <v>87.022900763358777</v>
      </c>
      <c r="AY407" s="149">
        <v>319</v>
      </c>
      <c r="AZ407" s="150" t="s">
        <v>362</v>
      </c>
      <c r="BA407" s="149">
        <v>21</v>
      </c>
      <c r="BB407" s="151">
        <v>1</v>
      </c>
      <c r="BC407" s="152">
        <v>1703</v>
      </c>
      <c r="BD407" s="152">
        <v>1482</v>
      </c>
      <c r="BE407" s="149">
        <v>0.87</v>
      </c>
      <c r="BF407" s="152">
        <v>695</v>
      </c>
      <c r="BG407" s="152">
        <v>507</v>
      </c>
      <c r="BH407" s="152">
        <v>1202</v>
      </c>
      <c r="BI407" s="153">
        <v>0.42199999999999999</v>
      </c>
      <c r="BJ407" s="153">
        <v>0.47699999999999998</v>
      </c>
      <c r="BK407" s="154">
        <v>0.16700000000000001</v>
      </c>
      <c r="BL407" s="155">
        <v>0.15</v>
      </c>
      <c r="BM407" s="154">
        <v>0.111</v>
      </c>
      <c r="BN407" s="154">
        <v>0.41199999999999998</v>
      </c>
      <c r="DU407" s="4"/>
      <c r="DZ407" s="5"/>
      <c r="EA407" s="5"/>
      <c r="EB407" s="5"/>
      <c r="EC407" s="5"/>
      <c r="ED407" s="5"/>
      <c r="EE407" s="5"/>
    </row>
    <row r="408" spans="30:135" ht="13" x14ac:dyDescent="0.15">
      <c r="AD408" s="144">
        <f t="shared" si="212"/>
        <v>81.111111111111114</v>
      </c>
      <c r="AE408" s="144">
        <f t="shared" si="213"/>
        <v>66.575342465753423</v>
      </c>
      <c r="AF408" s="149">
        <v>320</v>
      </c>
      <c r="AG408" s="150" t="s">
        <v>566</v>
      </c>
      <c r="AH408" s="149">
        <v>18</v>
      </c>
      <c r="AI408" s="151">
        <v>1</v>
      </c>
      <c r="AJ408" s="152">
        <v>1460</v>
      </c>
      <c r="AK408" s="152">
        <v>972</v>
      </c>
      <c r="AL408" s="149">
        <v>0.66600000000000004</v>
      </c>
      <c r="AM408" s="152">
        <v>683</v>
      </c>
      <c r="AN408" s="152">
        <v>341</v>
      </c>
      <c r="AO408" s="152">
        <v>1024</v>
      </c>
      <c r="AP408" s="153">
        <v>0.33300000000000002</v>
      </c>
      <c r="AQ408" s="153">
        <v>0.371</v>
      </c>
      <c r="AR408" s="154">
        <v>0.20799999999999999</v>
      </c>
      <c r="AS408" s="154">
        <v>0.109</v>
      </c>
      <c r="AT408" s="154">
        <v>8.7999999999999995E-2</v>
      </c>
      <c r="AU408" s="154">
        <v>0.317</v>
      </c>
      <c r="AW408" s="5"/>
      <c r="AX408" s="144">
        <f t="shared" si="214"/>
        <v>86.956521739130437</v>
      </c>
      <c r="AY408" s="149">
        <v>320</v>
      </c>
      <c r="AZ408" s="150" t="s">
        <v>589</v>
      </c>
      <c r="BA408" s="149">
        <v>13</v>
      </c>
      <c r="BB408" s="151">
        <v>1</v>
      </c>
      <c r="BC408" s="152">
        <v>1081</v>
      </c>
      <c r="BD408" s="152">
        <v>940</v>
      </c>
      <c r="BE408" s="149">
        <v>0.87</v>
      </c>
      <c r="BF408" s="152">
        <v>434</v>
      </c>
      <c r="BG408" s="152">
        <v>341</v>
      </c>
      <c r="BH408" s="152">
        <v>775</v>
      </c>
      <c r="BI408" s="151">
        <v>0.44</v>
      </c>
      <c r="BJ408" s="153">
        <v>0.49099999999999999</v>
      </c>
      <c r="BK408" s="154">
        <v>0.17599999999999999</v>
      </c>
      <c r="BL408" s="155">
        <v>0.13</v>
      </c>
      <c r="BM408" s="154">
        <v>0.104</v>
      </c>
      <c r="BN408" s="154">
        <v>0.41099999999999998</v>
      </c>
      <c r="DU408" s="4"/>
      <c r="DZ408" s="5"/>
      <c r="EA408" s="5"/>
      <c r="EB408" s="5"/>
      <c r="EC408" s="5"/>
      <c r="ED408" s="5"/>
      <c r="EE408" s="5"/>
    </row>
    <row r="409" spans="30:135" ht="13" x14ac:dyDescent="0.15">
      <c r="AD409" s="144">
        <f t="shared" si="212"/>
        <v>82.076923076923066</v>
      </c>
      <c r="AE409" s="144">
        <f t="shared" si="213"/>
        <v>66.541705716963449</v>
      </c>
      <c r="AF409" s="149">
        <v>321</v>
      </c>
      <c r="AG409" s="150" t="s">
        <v>255</v>
      </c>
      <c r="AH409" s="149">
        <v>13</v>
      </c>
      <c r="AI409" s="151">
        <v>1</v>
      </c>
      <c r="AJ409" s="152">
        <v>1067</v>
      </c>
      <c r="AK409" s="152">
        <v>710</v>
      </c>
      <c r="AL409" s="149">
        <v>0.66500000000000004</v>
      </c>
      <c r="AM409" s="152">
        <v>478</v>
      </c>
      <c r="AN409" s="152">
        <v>248</v>
      </c>
      <c r="AO409" s="152">
        <v>726</v>
      </c>
      <c r="AP409" s="153">
        <v>0.34200000000000003</v>
      </c>
      <c r="AQ409" s="153">
        <v>0.38800000000000001</v>
      </c>
      <c r="AR409" s="154">
        <v>0.222</v>
      </c>
      <c r="AS409" s="154">
        <v>0.121</v>
      </c>
      <c r="AT409" s="154">
        <v>0.10100000000000001</v>
      </c>
      <c r="AU409" s="154">
        <v>0.311</v>
      </c>
      <c r="AW409" s="5"/>
      <c r="AX409" s="144">
        <f t="shared" si="214"/>
        <v>87.112561174551388</v>
      </c>
      <c r="AY409" s="149">
        <v>321</v>
      </c>
      <c r="AZ409" s="150" t="s">
        <v>580</v>
      </c>
      <c r="BA409" s="149">
        <v>21</v>
      </c>
      <c r="BB409" s="151">
        <v>1</v>
      </c>
      <c r="BC409" s="152">
        <v>1839</v>
      </c>
      <c r="BD409" s="152">
        <v>1602</v>
      </c>
      <c r="BE409" s="149">
        <v>0.871</v>
      </c>
      <c r="BF409" s="152">
        <v>801</v>
      </c>
      <c r="BG409" s="152">
        <v>568</v>
      </c>
      <c r="BH409" s="152">
        <v>1369</v>
      </c>
      <c r="BI409" s="153">
        <v>0.41499999999999998</v>
      </c>
      <c r="BJ409" s="153">
        <v>0.47899999999999998</v>
      </c>
      <c r="BK409" s="154">
        <v>0.16200000000000001</v>
      </c>
      <c r="BL409" s="155">
        <v>0.11</v>
      </c>
      <c r="BM409" s="154">
        <v>7.6999999999999999E-2</v>
      </c>
      <c r="BN409" s="154">
        <v>0.39900000000000002</v>
      </c>
      <c r="DU409" s="4"/>
      <c r="DZ409" s="5"/>
      <c r="EA409" s="5"/>
      <c r="EB409" s="5"/>
      <c r="EC409" s="5"/>
      <c r="ED409" s="5"/>
      <c r="EE409" s="5"/>
    </row>
    <row r="410" spans="30:135" ht="13" x14ac:dyDescent="0.15">
      <c r="AD410" s="144">
        <f t="shared" si="212"/>
        <v>84.76</v>
      </c>
      <c r="AE410" s="144">
        <f t="shared" si="213"/>
        <v>66.39924492685229</v>
      </c>
      <c r="AF410" s="149">
        <v>322</v>
      </c>
      <c r="AG410" s="150" t="s">
        <v>539</v>
      </c>
      <c r="AH410" s="149">
        <v>25</v>
      </c>
      <c r="AI410" s="151">
        <v>1</v>
      </c>
      <c r="AJ410" s="152">
        <v>2119</v>
      </c>
      <c r="AK410" s="152">
        <v>1407</v>
      </c>
      <c r="AL410" s="149">
        <v>0.66400000000000003</v>
      </c>
      <c r="AM410" s="152">
        <v>927</v>
      </c>
      <c r="AN410" s="152">
        <v>530</v>
      </c>
      <c r="AO410" s="152">
        <v>1457</v>
      </c>
      <c r="AP410" s="153">
        <v>0.36399999999999999</v>
      </c>
      <c r="AQ410" s="153">
        <v>0.39800000000000002</v>
      </c>
      <c r="AR410" s="154">
        <v>0.222</v>
      </c>
      <c r="AS410" s="154">
        <v>0.112</v>
      </c>
      <c r="AT410" s="154">
        <v>9.7000000000000003E-2</v>
      </c>
      <c r="AU410" s="154">
        <v>0.32200000000000001</v>
      </c>
      <c r="AW410" s="5"/>
      <c r="AX410" s="144">
        <f t="shared" si="214"/>
        <v>87.223823246878013</v>
      </c>
      <c r="AY410" s="149">
        <v>322</v>
      </c>
      <c r="AZ410" s="150" t="s">
        <v>446</v>
      </c>
      <c r="BA410" s="149">
        <v>24</v>
      </c>
      <c r="BB410" s="151">
        <v>1</v>
      </c>
      <c r="BC410" s="152">
        <v>2082</v>
      </c>
      <c r="BD410" s="152">
        <v>1816</v>
      </c>
      <c r="BE410" s="149">
        <v>0.872</v>
      </c>
      <c r="BF410" s="152">
        <v>849</v>
      </c>
      <c r="BG410" s="152">
        <v>675</v>
      </c>
      <c r="BH410" s="152">
        <v>1524</v>
      </c>
      <c r="BI410" s="153">
        <v>0.443</v>
      </c>
      <c r="BJ410" s="153">
        <v>0.49199999999999999</v>
      </c>
      <c r="BK410" s="154">
        <v>0.17100000000000001</v>
      </c>
      <c r="BL410" s="154">
        <v>0.121</v>
      </c>
      <c r="BM410" s="155">
        <v>0.1</v>
      </c>
      <c r="BN410" s="154">
        <v>0.41199999999999998</v>
      </c>
      <c r="DU410" s="4"/>
      <c r="DZ410" s="5"/>
      <c r="EA410" s="5"/>
      <c r="EB410" s="5"/>
      <c r="EC410" s="5"/>
      <c r="ED410" s="5"/>
      <c r="EE410" s="5"/>
    </row>
    <row r="411" spans="30:135" ht="13" x14ac:dyDescent="0.15">
      <c r="AD411" s="144">
        <f t="shared" si="212"/>
        <v>81.625</v>
      </c>
      <c r="AE411" s="144">
        <f t="shared" si="213"/>
        <v>66.054109239407865</v>
      </c>
      <c r="AF411" s="149">
        <v>323</v>
      </c>
      <c r="AG411" s="150" t="s">
        <v>503</v>
      </c>
      <c r="AH411" s="149">
        <v>24</v>
      </c>
      <c r="AI411" s="151">
        <v>1</v>
      </c>
      <c r="AJ411" s="152">
        <v>1959</v>
      </c>
      <c r="AK411" s="152">
        <v>1294</v>
      </c>
      <c r="AL411" s="149">
        <v>0.66100000000000003</v>
      </c>
      <c r="AM411" s="152">
        <v>831</v>
      </c>
      <c r="AN411" s="152">
        <v>461</v>
      </c>
      <c r="AO411" s="152">
        <v>1292</v>
      </c>
      <c r="AP411" s="153">
        <v>0.35699999999999998</v>
      </c>
      <c r="AQ411" s="153">
        <v>0.38200000000000001</v>
      </c>
      <c r="AR411" s="155">
        <v>0.23</v>
      </c>
      <c r="AS411" s="154">
        <v>0.13500000000000001</v>
      </c>
      <c r="AT411" s="154">
        <v>0.105</v>
      </c>
      <c r="AU411" s="155">
        <v>0.33</v>
      </c>
      <c r="AW411" s="5"/>
      <c r="AX411" s="144">
        <f t="shared" si="214"/>
        <v>87.315472936030616</v>
      </c>
      <c r="AY411" s="149">
        <v>323</v>
      </c>
      <c r="AZ411" s="150" t="s">
        <v>498</v>
      </c>
      <c r="BA411" s="149">
        <v>22</v>
      </c>
      <c r="BB411" s="151">
        <v>1</v>
      </c>
      <c r="BC411" s="152">
        <v>1829</v>
      </c>
      <c r="BD411" s="152">
        <v>1597</v>
      </c>
      <c r="BE411" s="149">
        <v>0.873</v>
      </c>
      <c r="BF411" s="152">
        <v>765</v>
      </c>
      <c r="BG411" s="152">
        <v>601</v>
      </c>
      <c r="BH411" s="152">
        <v>1366</v>
      </c>
      <c r="BI411" s="151">
        <v>0.44</v>
      </c>
      <c r="BJ411" s="153">
        <v>0.48599999999999999</v>
      </c>
      <c r="BK411" s="154">
        <v>0.16300000000000001</v>
      </c>
      <c r="BL411" s="154">
        <v>0.111</v>
      </c>
      <c r="BM411" s="154">
        <v>9.6000000000000002E-2</v>
      </c>
      <c r="BN411" s="154">
        <v>0.41299999999999998</v>
      </c>
      <c r="DU411" s="4"/>
      <c r="DZ411" s="5"/>
      <c r="EA411" s="5"/>
      <c r="EB411" s="5"/>
      <c r="EC411" s="5"/>
      <c r="ED411" s="5"/>
      <c r="EE411" s="5"/>
    </row>
    <row r="412" spans="30:135" ht="13" x14ac:dyDescent="0.15">
      <c r="AD412" s="144">
        <f t="shared" si="212"/>
        <v>86.578947368421041</v>
      </c>
      <c r="AE412" s="144">
        <f t="shared" si="213"/>
        <v>66.139817629179333</v>
      </c>
      <c r="AF412" s="149">
        <v>324</v>
      </c>
      <c r="AG412" s="150" t="s">
        <v>583</v>
      </c>
      <c r="AH412" s="149">
        <v>19</v>
      </c>
      <c r="AI412" s="151">
        <v>1</v>
      </c>
      <c r="AJ412" s="152">
        <v>1645</v>
      </c>
      <c r="AK412" s="152">
        <v>1088</v>
      </c>
      <c r="AL412" s="149">
        <v>0.66100000000000003</v>
      </c>
      <c r="AM412" s="152">
        <v>815</v>
      </c>
      <c r="AN412" s="152">
        <v>401</v>
      </c>
      <c r="AO412" s="152">
        <v>1216</v>
      </c>
      <c r="AP412" s="151">
        <v>0.33</v>
      </c>
      <c r="AQ412" s="153">
        <v>0.373</v>
      </c>
      <c r="AR412" s="154">
        <v>0.17199999999999999</v>
      </c>
      <c r="AS412" s="154">
        <v>0.109</v>
      </c>
      <c r="AT412" s="154">
        <v>8.8999999999999996E-2</v>
      </c>
      <c r="AU412" s="154">
        <v>0.313</v>
      </c>
      <c r="AW412" s="5"/>
      <c r="AX412" s="144">
        <f t="shared" si="214"/>
        <v>87.584541062801932</v>
      </c>
      <c r="AY412" s="149">
        <v>324</v>
      </c>
      <c r="AZ412" s="150" t="s">
        <v>567</v>
      </c>
      <c r="BA412" s="149">
        <v>23</v>
      </c>
      <c r="BB412" s="151">
        <v>1</v>
      </c>
      <c r="BC412" s="152">
        <v>2070</v>
      </c>
      <c r="BD412" s="152">
        <v>1813</v>
      </c>
      <c r="BE412" s="149">
        <v>0.876</v>
      </c>
      <c r="BF412" s="152">
        <v>943</v>
      </c>
      <c r="BG412" s="152">
        <v>657</v>
      </c>
      <c r="BH412" s="152">
        <v>1600</v>
      </c>
      <c r="BI412" s="153">
        <v>0.41099999999999998</v>
      </c>
      <c r="BJ412" s="153">
        <v>0.47099999999999997</v>
      </c>
      <c r="BK412" s="154">
        <v>0.13400000000000001</v>
      </c>
      <c r="BL412" s="154">
        <v>0.113</v>
      </c>
      <c r="BM412" s="155">
        <v>0.09</v>
      </c>
      <c r="BN412" s="154">
        <v>0.40400000000000003</v>
      </c>
      <c r="DU412" s="4"/>
      <c r="DZ412" s="5"/>
      <c r="EA412" s="5"/>
      <c r="EB412" s="5"/>
      <c r="EC412" s="5"/>
      <c r="ED412" s="5"/>
      <c r="EE412" s="5"/>
    </row>
    <row r="413" spans="30:135" ht="13" x14ac:dyDescent="0.15">
      <c r="AD413" s="144">
        <f t="shared" si="212"/>
        <v>74.75</v>
      </c>
      <c r="AE413" s="144">
        <f t="shared" si="213"/>
        <v>65.997770345596436</v>
      </c>
      <c r="AF413" s="149">
        <v>325</v>
      </c>
      <c r="AG413" s="150" t="s">
        <v>582</v>
      </c>
      <c r="AH413" s="149">
        <v>12</v>
      </c>
      <c r="AI413" s="151">
        <v>1</v>
      </c>
      <c r="AJ413" s="152">
        <v>897</v>
      </c>
      <c r="AK413" s="152">
        <v>592</v>
      </c>
      <c r="AL413" s="149">
        <v>0.66</v>
      </c>
      <c r="AM413" s="152">
        <v>448</v>
      </c>
      <c r="AN413" s="152">
        <v>214</v>
      </c>
      <c r="AO413" s="152">
        <v>662</v>
      </c>
      <c r="AP413" s="153">
        <v>0.32300000000000001</v>
      </c>
      <c r="AQ413" s="153">
        <v>0.36899999999999999</v>
      </c>
      <c r="AR413" s="154">
        <v>0.186</v>
      </c>
      <c r="AS413" s="154">
        <v>8.4000000000000005E-2</v>
      </c>
      <c r="AT413" s="155">
        <v>7.0000000000000007E-2</v>
      </c>
      <c r="AU413" s="155">
        <v>0.31</v>
      </c>
      <c r="AW413" s="5"/>
      <c r="AX413" s="144">
        <f t="shared" si="214"/>
        <v>87.61904761904762</v>
      </c>
      <c r="AY413" s="149">
        <v>325</v>
      </c>
      <c r="AZ413" s="150" t="s">
        <v>435</v>
      </c>
      <c r="BA413" s="149">
        <v>23</v>
      </c>
      <c r="BB413" s="151">
        <v>1</v>
      </c>
      <c r="BC413" s="152">
        <v>1995</v>
      </c>
      <c r="BD413" s="152">
        <v>1748</v>
      </c>
      <c r="BE413" s="149">
        <v>0.876</v>
      </c>
      <c r="BF413" s="152">
        <v>827</v>
      </c>
      <c r="BG413" s="152">
        <v>665</v>
      </c>
      <c r="BH413" s="152">
        <v>1492</v>
      </c>
      <c r="BI413" s="153">
        <v>0.44600000000000001</v>
      </c>
      <c r="BJ413" s="153">
        <v>0.499</v>
      </c>
      <c r="BK413" s="154">
        <v>0.16700000000000001</v>
      </c>
      <c r="BL413" s="154">
        <v>0.10299999999999999</v>
      </c>
      <c r="BM413" s="154">
        <v>8.5000000000000006E-2</v>
      </c>
      <c r="BN413" s="155">
        <v>0.41</v>
      </c>
      <c r="DU413" s="4"/>
      <c r="DZ413" s="5"/>
      <c r="EA413" s="5"/>
      <c r="EB413" s="5"/>
      <c r="EC413" s="5"/>
      <c r="ED413" s="5"/>
      <c r="EE413" s="5"/>
    </row>
    <row r="414" spans="30:135" ht="13" x14ac:dyDescent="0.15">
      <c r="AD414" s="144">
        <f t="shared" si="212"/>
        <v>95.533333333333331</v>
      </c>
      <c r="AE414" s="144">
        <f t="shared" si="213"/>
        <v>66.015352407536625</v>
      </c>
      <c r="AF414" s="149">
        <v>326</v>
      </c>
      <c r="AG414" s="150" t="s">
        <v>426</v>
      </c>
      <c r="AH414" s="149">
        <v>15</v>
      </c>
      <c r="AI414" s="151">
        <v>1</v>
      </c>
      <c r="AJ414" s="152">
        <v>1433</v>
      </c>
      <c r="AK414" s="152">
        <v>946</v>
      </c>
      <c r="AL414" s="149">
        <v>0.66</v>
      </c>
      <c r="AM414" s="152">
        <v>600</v>
      </c>
      <c r="AN414" s="152">
        <v>329</v>
      </c>
      <c r="AO414" s="152">
        <v>929</v>
      </c>
      <c r="AP414" s="153">
        <v>0.35399999999999998</v>
      </c>
      <c r="AQ414" s="153">
        <v>0.39800000000000002</v>
      </c>
      <c r="AR414" s="154">
        <v>0.245</v>
      </c>
      <c r="AS414" s="155">
        <v>0.12</v>
      </c>
      <c r="AT414" s="154">
        <v>8.6999999999999994E-2</v>
      </c>
      <c r="AU414" s="154">
        <v>0.31900000000000001</v>
      </c>
      <c r="AW414" s="5"/>
      <c r="AX414" s="144">
        <f t="shared" si="214"/>
        <v>87.683923705722066</v>
      </c>
      <c r="AY414" s="149">
        <v>326</v>
      </c>
      <c r="AZ414" s="150" t="s">
        <v>470</v>
      </c>
      <c r="BA414" s="149">
        <v>21</v>
      </c>
      <c r="BB414" s="151">
        <v>1</v>
      </c>
      <c r="BC414" s="152">
        <v>1835</v>
      </c>
      <c r="BD414" s="152">
        <v>1609</v>
      </c>
      <c r="BE414" s="149">
        <v>0.877</v>
      </c>
      <c r="BF414" s="152">
        <v>756</v>
      </c>
      <c r="BG414" s="152">
        <v>572</v>
      </c>
      <c r="BH414" s="152">
        <v>1328</v>
      </c>
      <c r="BI414" s="153">
        <v>0.43099999999999999</v>
      </c>
      <c r="BJ414" s="153">
        <v>0.49299999999999999</v>
      </c>
      <c r="BK414" s="154">
        <v>0.182</v>
      </c>
      <c r="BL414" s="154">
        <v>0.114</v>
      </c>
      <c r="BM414" s="154">
        <v>9.1999999999999998E-2</v>
      </c>
      <c r="BN414" s="155">
        <v>0.4</v>
      </c>
      <c r="DU414" s="4"/>
      <c r="DZ414" s="5"/>
      <c r="EA414" s="5"/>
      <c r="EB414" s="5"/>
      <c r="EC414" s="5"/>
      <c r="ED414" s="5"/>
      <c r="EE414" s="5"/>
    </row>
    <row r="415" spans="30:135" ht="13" x14ac:dyDescent="0.15">
      <c r="AD415" s="144">
        <f t="shared" si="212"/>
        <v>73.8</v>
      </c>
      <c r="AE415" s="144">
        <f t="shared" si="213"/>
        <v>65.853658536585371</v>
      </c>
      <c r="AF415" s="149">
        <v>327</v>
      </c>
      <c r="AG415" s="150" t="s">
        <v>585</v>
      </c>
      <c r="AH415" s="149">
        <v>5</v>
      </c>
      <c r="AI415" s="151">
        <v>1</v>
      </c>
      <c r="AJ415" s="152">
        <v>369</v>
      </c>
      <c r="AK415" s="152">
        <v>243</v>
      </c>
      <c r="AL415" s="149">
        <v>0.65900000000000003</v>
      </c>
      <c r="AM415" s="152">
        <v>185</v>
      </c>
      <c r="AN415" s="152">
        <v>86</v>
      </c>
      <c r="AO415" s="152">
        <v>271</v>
      </c>
      <c r="AP415" s="153">
        <v>0.317</v>
      </c>
      <c r="AQ415" s="153">
        <v>0.378</v>
      </c>
      <c r="AR415" s="154">
        <v>0.187</v>
      </c>
      <c r="AS415" s="154">
        <v>8.8999999999999996E-2</v>
      </c>
      <c r="AT415" s="154">
        <v>7.2999999999999995E-2</v>
      </c>
      <c r="AU415" s="154">
        <v>0.29499999999999998</v>
      </c>
      <c r="AW415" s="5"/>
      <c r="AX415" s="144">
        <f t="shared" si="214"/>
        <v>87.7</v>
      </c>
      <c r="AY415" s="149">
        <v>327</v>
      </c>
      <c r="AZ415" s="150" t="s">
        <v>541</v>
      </c>
      <c r="BA415" s="149">
        <v>23</v>
      </c>
      <c r="BB415" s="151">
        <v>1</v>
      </c>
      <c r="BC415" s="152">
        <v>2000</v>
      </c>
      <c r="BD415" s="152">
        <v>1754</v>
      </c>
      <c r="BE415" s="149">
        <v>0.877</v>
      </c>
      <c r="BF415" s="152">
        <v>837</v>
      </c>
      <c r="BG415" s="152">
        <v>649</v>
      </c>
      <c r="BH415" s="152">
        <v>1486</v>
      </c>
      <c r="BI415" s="153">
        <v>0.437</v>
      </c>
      <c r="BJ415" s="153">
        <v>0.49199999999999999</v>
      </c>
      <c r="BK415" s="154">
        <v>0.17399999999999999</v>
      </c>
      <c r="BL415" s="154">
        <v>0.10100000000000001</v>
      </c>
      <c r="BM415" s="154">
        <v>8.3000000000000004E-2</v>
      </c>
      <c r="BN415" s="154">
        <v>0.40600000000000003</v>
      </c>
      <c r="DU415" s="4"/>
      <c r="DZ415" s="5"/>
      <c r="EA415" s="5"/>
      <c r="EB415" s="5"/>
      <c r="EC415" s="5"/>
      <c r="ED415" s="5"/>
      <c r="EE415" s="5"/>
    </row>
    <row r="416" spans="30:135" ht="13" x14ac:dyDescent="0.15">
      <c r="AD416" s="144">
        <f t="shared" si="212"/>
        <v>75.304347826086953</v>
      </c>
      <c r="AE416" s="144">
        <f t="shared" si="213"/>
        <v>65.819861431870677</v>
      </c>
      <c r="AF416" s="149">
        <v>328</v>
      </c>
      <c r="AG416" s="150" t="s">
        <v>318</v>
      </c>
      <c r="AH416" s="149">
        <v>23</v>
      </c>
      <c r="AI416" s="151">
        <v>1</v>
      </c>
      <c r="AJ416" s="152">
        <v>1732</v>
      </c>
      <c r="AK416" s="152">
        <v>1140</v>
      </c>
      <c r="AL416" s="149">
        <v>0.65800000000000003</v>
      </c>
      <c r="AM416" s="152">
        <v>851</v>
      </c>
      <c r="AN416" s="152">
        <v>411</v>
      </c>
      <c r="AO416" s="152">
        <v>1262</v>
      </c>
      <c r="AP416" s="153">
        <v>0.32600000000000001</v>
      </c>
      <c r="AQ416" s="153">
        <v>0.36699999999999999</v>
      </c>
      <c r="AR416" s="154">
        <v>0.186</v>
      </c>
      <c r="AS416" s="154">
        <v>0.10299999999999999</v>
      </c>
      <c r="AT416" s="154">
        <v>8.5000000000000006E-2</v>
      </c>
      <c r="AU416" s="154">
        <v>0.312</v>
      </c>
      <c r="AW416" s="5"/>
      <c r="AX416" s="144">
        <f t="shared" si="214"/>
        <v>87.837150127226465</v>
      </c>
      <c r="AY416" s="149">
        <v>328</v>
      </c>
      <c r="AZ416" s="150" t="s">
        <v>530</v>
      </c>
      <c r="BA416" s="149">
        <v>24</v>
      </c>
      <c r="BB416" s="151">
        <v>1</v>
      </c>
      <c r="BC416" s="152">
        <v>1965</v>
      </c>
      <c r="BD416" s="152">
        <v>1726</v>
      </c>
      <c r="BE416" s="149">
        <v>0.878</v>
      </c>
      <c r="BF416" s="152">
        <v>832</v>
      </c>
      <c r="BG416" s="152">
        <v>672</v>
      </c>
      <c r="BH416" s="152">
        <v>1504</v>
      </c>
      <c r="BI416" s="153">
        <v>0.44700000000000001</v>
      </c>
      <c r="BJ416" s="153">
        <v>0.495</v>
      </c>
      <c r="BK416" s="154">
        <v>0.158</v>
      </c>
      <c r="BL416" s="154">
        <v>9.5000000000000001E-2</v>
      </c>
      <c r="BM416" s="154">
        <v>8.1000000000000003E-2</v>
      </c>
      <c r="BN416" s="155">
        <v>0.41</v>
      </c>
      <c r="DU416" s="4"/>
      <c r="DZ416" s="5"/>
      <c r="EA416" s="5"/>
      <c r="EB416" s="5"/>
      <c r="EC416" s="5"/>
      <c r="ED416" s="5"/>
      <c r="EE416" s="5"/>
    </row>
    <row r="417" spans="30:135" ht="13" x14ac:dyDescent="0.15">
      <c r="AD417" s="144">
        <f t="shared" si="212"/>
        <v>77.454545454545453</v>
      </c>
      <c r="AE417" s="144">
        <f t="shared" si="213"/>
        <v>65.66901408450704</v>
      </c>
      <c r="AF417" s="149">
        <v>329</v>
      </c>
      <c r="AG417" s="150" t="s">
        <v>573</v>
      </c>
      <c r="AH417" s="149">
        <v>22</v>
      </c>
      <c r="AI417" s="151">
        <v>1</v>
      </c>
      <c r="AJ417" s="152">
        <v>1704</v>
      </c>
      <c r="AK417" s="152">
        <v>1119</v>
      </c>
      <c r="AL417" s="149">
        <v>0.65700000000000003</v>
      </c>
      <c r="AM417" s="152">
        <v>727</v>
      </c>
      <c r="AN417" s="152">
        <v>417</v>
      </c>
      <c r="AO417" s="152">
        <v>1144</v>
      </c>
      <c r="AP417" s="153">
        <v>0.36499999999999999</v>
      </c>
      <c r="AQ417" s="153">
        <v>0.40300000000000002</v>
      </c>
      <c r="AR417" s="154">
        <v>0.24399999999999999</v>
      </c>
      <c r="AS417" s="154">
        <v>0.10199999999999999</v>
      </c>
      <c r="AT417" s="154">
        <v>8.5999999999999993E-2</v>
      </c>
      <c r="AU417" s="154">
        <v>0.315</v>
      </c>
      <c r="AW417" s="5"/>
      <c r="AX417" s="144">
        <f t="shared" si="214"/>
        <v>87.928759894459105</v>
      </c>
      <c r="AY417" s="149">
        <v>329</v>
      </c>
      <c r="AZ417" s="150" t="s">
        <v>478</v>
      </c>
      <c r="BA417" s="149">
        <v>19</v>
      </c>
      <c r="BB417" s="151">
        <v>1</v>
      </c>
      <c r="BC417" s="152">
        <v>1516</v>
      </c>
      <c r="BD417" s="152">
        <v>1333</v>
      </c>
      <c r="BE417" s="149">
        <v>0.879</v>
      </c>
      <c r="BF417" s="152">
        <v>644</v>
      </c>
      <c r="BG417" s="152">
        <v>478</v>
      </c>
      <c r="BH417" s="152">
        <v>1122</v>
      </c>
      <c r="BI417" s="153">
        <v>0.42599999999999999</v>
      </c>
      <c r="BJ417" s="153">
        <v>0.47799999999999998</v>
      </c>
      <c r="BK417" s="154">
        <v>0.156</v>
      </c>
      <c r="BL417" s="154">
        <v>0.128</v>
      </c>
      <c r="BM417" s="155">
        <v>0.11</v>
      </c>
      <c r="BN417" s="154">
        <v>0.41199999999999998</v>
      </c>
      <c r="DU417" s="4"/>
      <c r="DZ417" s="5"/>
      <c r="EA417" s="5"/>
      <c r="EB417" s="5"/>
      <c r="EC417" s="5"/>
      <c r="ED417" s="5"/>
      <c r="EE417" s="5"/>
    </row>
    <row r="418" spans="30:135" ht="13" x14ac:dyDescent="0.15">
      <c r="AD418" s="144">
        <f t="shared" si="212"/>
        <v>79.043478260869563</v>
      </c>
      <c r="AE418" s="144">
        <f t="shared" si="213"/>
        <v>65.45654565456546</v>
      </c>
      <c r="AF418" s="149">
        <v>330</v>
      </c>
      <c r="AG418" s="150" t="s">
        <v>536</v>
      </c>
      <c r="AH418" s="149">
        <v>23</v>
      </c>
      <c r="AI418" s="151">
        <v>1</v>
      </c>
      <c r="AJ418" s="152">
        <v>1818</v>
      </c>
      <c r="AK418" s="152">
        <v>1190</v>
      </c>
      <c r="AL418" s="149">
        <v>0.65500000000000003</v>
      </c>
      <c r="AM418" s="152">
        <v>822</v>
      </c>
      <c r="AN418" s="152">
        <v>449</v>
      </c>
      <c r="AO418" s="152">
        <v>1271</v>
      </c>
      <c r="AP418" s="153">
        <v>0.35299999999999998</v>
      </c>
      <c r="AQ418" s="153">
        <v>0.38600000000000001</v>
      </c>
      <c r="AR418" s="154">
        <v>0.219</v>
      </c>
      <c r="AS418" s="154">
        <v>9.7000000000000003E-2</v>
      </c>
      <c r="AT418" s="154">
        <v>7.9000000000000001E-2</v>
      </c>
      <c r="AU418" s="154">
        <v>0.317</v>
      </c>
      <c r="AW418" s="5"/>
      <c r="AX418" s="144">
        <f t="shared" si="214"/>
        <v>87.869198312236279</v>
      </c>
      <c r="AY418" s="149">
        <v>330</v>
      </c>
      <c r="AZ418" s="150" t="s">
        <v>263</v>
      </c>
      <c r="BA418" s="149">
        <v>23</v>
      </c>
      <c r="BB418" s="151">
        <v>1</v>
      </c>
      <c r="BC418" s="152">
        <v>1896</v>
      </c>
      <c r="BD418" s="152">
        <v>1666</v>
      </c>
      <c r="BE418" s="149">
        <v>0.879</v>
      </c>
      <c r="BF418" s="152">
        <v>816</v>
      </c>
      <c r="BG418" s="152">
        <v>596</v>
      </c>
      <c r="BH418" s="152">
        <v>1412</v>
      </c>
      <c r="BI418" s="153">
        <v>0.42199999999999999</v>
      </c>
      <c r="BJ418" s="153">
        <v>0.48199999999999998</v>
      </c>
      <c r="BK418" s="154">
        <v>0.161</v>
      </c>
      <c r="BL418" s="154">
        <v>0.11700000000000001</v>
      </c>
      <c r="BM418" s="154">
        <v>9.1999999999999998E-2</v>
      </c>
      <c r="BN418" s="154">
        <v>0.40400000000000003</v>
      </c>
      <c r="DU418" s="4"/>
      <c r="DZ418" s="5"/>
      <c r="EA418" s="5"/>
      <c r="EB418" s="5"/>
      <c r="EC418" s="5"/>
      <c r="ED418" s="5"/>
      <c r="EE418" s="5"/>
    </row>
    <row r="419" spans="30:135" ht="13" x14ac:dyDescent="0.15">
      <c r="AD419" s="144">
        <f t="shared" si="212"/>
        <v>78.600000000000009</v>
      </c>
      <c r="AE419" s="144">
        <f t="shared" si="213"/>
        <v>65.394402035623415</v>
      </c>
      <c r="AF419" s="149">
        <v>331</v>
      </c>
      <c r="AG419" s="150" t="s">
        <v>444</v>
      </c>
      <c r="AH419" s="149">
        <v>5</v>
      </c>
      <c r="AI419" s="151">
        <v>1</v>
      </c>
      <c r="AJ419" s="152">
        <v>393</v>
      </c>
      <c r="AK419" s="152">
        <v>257</v>
      </c>
      <c r="AL419" s="149">
        <v>0.65400000000000003</v>
      </c>
      <c r="AM419" s="152">
        <v>166</v>
      </c>
      <c r="AN419" s="152">
        <v>95</v>
      </c>
      <c r="AO419" s="152">
        <v>261</v>
      </c>
      <c r="AP419" s="153">
        <v>0.36399999999999999</v>
      </c>
      <c r="AQ419" s="153">
        <v>0.40600000000000003</v>
      </c>
      <c r="AR419" s="154">
        <v>0.254</v>
      </c>
      <c r="AS419" s="154">
        <v>9.4E-2</v>
      </c>
      <c r="AT419" s="154">
        <v>7.9000000000000001E-2</v>
      </c>
      <c r="AU419" s="154">
        <v>0.313</v>
      </c>
      <c r="AW419" s="5"/>
      <c r="AX419" s="144">
        <f t="shared" si="214"/>
        <v>88.634046890927621</v>
      </c>
      <c r="AY419" s="149">
        <v>331</v>
      </c>
      <c r="AZ419" s="150" t="s">
        <v>522</v>
      </c>
      <c r="BA419" s="149">
        <v>23</v>
      </c>
      <c r="BB419" s="151">
        <v>1</v>
      </c>
      <c r="BC419" s="152">
        <v>1962</v>
      </c>
      <c r="BD419" s="152">
        <v>1739</v>
      </c>
      <c r="BE419" s="149">
        <v>0.88600000000000001</v>
      </c>
      <c r="BF419" s="152">
        <v>874</v>
      </c>
      <c r="BG419" s="152">
        <v>639</v>
      </c>
      <c r="BH419" s="152">
        <v>1513</v>
      </c>
      <c r="BI419" s="153">
        <v>0.42199999999999999</v>
      </c>
      <c r="BJ419" s="153">
        <v>0.47699999999999998</v>
      </c>
      <c r="BK419" s="154">
        <v>0.13400000000000001</v>
      </c>
      <c r="BL419" s="154">
        <v>0.11700000000000001</v>
      </c>
      <c r="BM419" s="154">
        <v>9.6000000000000002E-2</v>
      </c>
      <c r="BN419" s="155">
        <v>0.41</v>
      </c>
      <c r="DU419" s="4"/>
      <c r="DZ419" s="5"/>
      <c r="EA419" s="5"/>
      <c r="EB419" s="5"/>
      <c r="EC419" s="5"/>
      <c r="ED419" s="5"/>
      <c r="EE419" s="5"/>
    </row>
    <row r="420" spans="30:135" ht="13" x14ac:dyDescent="0.15">
      <c r="AD420" s="144">
        <f t="shared" si="212"/>
        <v>85.1</v>
      </c>
      <c r="AE420" s="144">
        <f t="shared" si="213"/>
        <v>64.394829612220917</v>
      </c>
      <c r="AF420" s="149">
        <v>332</v>
      </c>
      <c r="AG420" s="150" t="s">
        <v>419</v>
      </c>
      <c r="AH420" s="149">
        <v>20</v>
      </c>
      <c r="AI420" s="151">
        <v>1</v>
      </c>
      <c r="AJ420" s="152">
        <v>1702</v>
      </c>
      <c r="AK420" s="152">
        <v>1096</v>
      </c>
      <c r="AL420" s="149">
        <v>0.64400000000000002</v>
      </c>
      <c r="AM420" s="152">
        <v>770</v>
      </c>
      <c r="AN420" s="152">
        <v>365</v>
      </c>
      <c r="AO420" s="152">
        <v>1135</v>
      </c>
      <c r="AP420" s="153">
        <v>0.32200000000000001</v>
      </c>
      <c r="AQ420" s="153">
        <v>0.36099999999999999</v>
      </c>
      <c r="AR420" s="154">
        <v>0.224</v>
      </c>
      <c r="AS420" s="154">
        <v>0.121</v>
      </c>
      <c r="AT420" s="154">
        <v>8.2000000000000003E-2</v>
      </c>
      <c r="AU420" s="154">
        <v>0.313</v>
      </c>
      <c r="AW420" s="5"/>
      <c r="AX420" s="144">
        <f t="shared" si="214"/>
        <v>88.60830527497194</v>
      </c>
      <c r="AY420" s="149">
        <v>332</v>
      </c>
      <c r="AZ420" s="150" t="s">
        <v>561</v>
      </c>
      <c r="BA420" s="149">
        <v>21</v>
      </c>
      <c r="BB420" s="151">
        <v>1</v>
      </c>
      <c r="BC420" s="152">
        <v>1782</v>
      </c>
      <c r="BD420" s="152">
        <v>1579</v>
      </c>
      <c r="BE420" s="149">
        <v>0.88600000000000001</v>
      </c>
      <c r="BF420" s="152">
        <v>782</v>
      </c>
      <c r="BG420" s="152">
        <v>522</v>
      </c>
      <c r="BH420" s="152">
        <v>1304</v>
      </c>
      <c r="BI420" s="151">
        <v>0.4</v>
      </c>
      <c r="BJ420" s="153">
        <v>0.47099999999999997</v>
      </c>
      <c r="BK420" s="154">
        <v>0.14599999999999999</v>
      </c>
      <c r="BL420" s="154">
        <v>0.14399999999999999</v>
      </c>
      <c r="BM420" s="154">
        <v>0.10199999999999999</v>
      </c>
      <c r="BN420" s="154">
        <v>0.40699999999999997</v>
      </c>
      <c r="DU420" s="4"/>
      <c r="DZ420" s="5"/>
      <c r="EA420" s="5"/>
      <c r="EB420" s="5"/>
      <c r="EC420" s="5"/>
      <c r="ED420" s="5"/>
      <c r="EE420" s="5"/>
    </row>
    <row r="421" spans="30:135" ht="13" x14ac:dyDescent="0.15">
      <c r="AD421" s="144">
        <f t="shared" si="212"/>
        <v>78.181818181818187</v>
      </c>
      <c r="AE421" s="144">
        <f t="shared" si="213"/>
        <v>63.837209302325583</v>
      </c>
      <c r="AF421" s="149">
        <v>333</v>
      </c>
      <c r="AG421" s="150" t="s">
        <v>588</v>
      </c>
      <c r="AH421" s="149">
        <v>22</v>
      </c>
      <c r="AI421" s="151">
        <v>1</v>
      </c>
      <c r="AJ421" s="152">
        <v>1720</v>
      </c>
      <c r="AK421" s="152">
        <v>1098</v>
      </c>
      <c r="AL421" s="149">
        <v>0.63800000000000001</v>
      </c>
      <c r="AM421" s="152">
        <v>814</v>
      </c>
      <c r="AN421" s="152">
        <v>419</v>
      </c>
      <c r="AO421" s="152">
        <v>1233</v>
      </c>
      <c r="AP421" s="151">
        <v>0.34</v>
      </c>
      <c r="AQ421" s="153">
        <v>0.377</v>
      </c>
      <c r="AR421" s="154">
        <v>0.219</v>
      </c>
      <c r="AS421" s="154">
        <v>8.1000000000000003E-2</v>
      </c>
      <c r="AT421" s="154">
        <v>7.1999999999999995E-2</v>
      </c>
      <c r="AU421" s="154">
        <v>0.29899999999999999</v>
      </c>
      <c r="AW421" s="5"/>
      <c r="AX421" s="144">
        <f t="shared" si="214"/>
        <v>88.870246085011189</v>
      </c>
      <c r="AY421" s="149">
        <v>333</v>
      </c>
      <c r="AZ421" s="150" t="s">
        <v>586</v>
      </c>
      <c r="BA421" s="149">
        <v>22</v>
      </c>
      <c r="BB421" s="151">
        <v>1</v>
      </c>
      <c r="BC421" s="152">
        <v>1788</v>
      </c>
      <c r="BD421" s="152">
        <v>1589</v>
      </c>
      <c r="BE421" s="149">
        <v>0.88900000000000001</v>
      </c>
      <c r="BF421" s="152">
        <v>675</v>
      </c>
      <c r="BG421" s="152">
        <v>591</v>
      </c>
      <c r="BH421" s="152">
        <v>1266</v>
      </c>
      <c r="BI421" s="153">
        <v>0.46700000000000003</v>
      </c>
      <c r="BJ421" s="153">
        <v>0.51700000000000002</v>
      </c>
      <c r="BK421" s="154">
        <v>0.192</v>
      </c>
      <c r="BL421" s="154">
        <v>0.126</v>
      </c>
      <c r="BM421" s="154">
        <v>9.4E-2</v>
      </c>
      <c r="BN421" s="154">
        <v>0.42099999999999999</v>
      </c>
      <c r="DU421" s="4"/>
      <c r="DZ421" s="5"/>
      <c r="EA421" s="5"/>
      <c r="EB421" s="5"/>
      <c r="EC421" s="5"/>
      <c r="ED421" s="5"/>
      <c r="EE421" s="5"/>
    </row>
    <row r="422" spans="30:135" ht="13" x14ac:dyDescent="0.15">
      <c r="AD422" s="144">
        <f t="shared" si="212"/>
        <v>79.8125</v>
      </c>
      <c r="AE422" s="144">
        <f t="shared" si="213"/>
        <v>63.508222396241187</v>
      </c>
      <c r="AF422" s="149">
        <v>334</v>
      </c>
      <c r="AG422" s="150" t="s">
        <v>543</v>
      </c>
      <c r="AH422" s="149">
        <v>16</v>
      </c>
      <c r="AI422" s="151">
        <v>1</v>
      </c>
      <c r="AJ422" s="152">
        <v>1277</v>
      </c>
      <c r="AK422" s="152">
        <v>811</v>
      </c>
      <c r="AL422" s="149">
        <v>0.63500000000000001</v>
      </c>
      <c r="AM422" s="152">
        <v>587</v>
      </c>
      <c r="AN422" s="152">
        <v>321</v>
      </c>
      <c r="AO422" s="152">
        <v>908</v>
      </c>
      <c r="AP422" s="153">
        <v>0.35399999999999998</v>
      </c>
      <c r="AQ422" s="153">
        <v>0.38600000000000001</v>
      </c>
      <c r="AR422" s="154">
        <v>0.22700000000000001</v>
      </c>
      <c r="AS422" s="154">
        <v>7.9000000000000001E-2</v>
      </c>
      <c r="AT422" s="154">
        <v>6.6000000000000003E-2</v>
      </c>
      <c r="AU422" s="154">
        <v>0.30499999999999999</v>
      </c>
      <c r="AW422" s="5"/>
      <c r="AX422" s="144">
        <f t="shared" si="214"/>
        <v>89.515279241306629</v>
      </c>
      <c r="AY422" s="149">
        <v>334</v>
      </c>
      <c r="AZ422" s="150" t="s">
        <v>366</v>
      </c>
      <c r="BA422" s="149">
        <v>22</v>
      </c>
      <c r="BB422" s="151">
        <v>1</v>
      </c>
      <c r="BC422" s="152">
        <v>1898</v>
      </c>
      <c r="BD422" s="152">
        <v>1699</v>
      </c>
      <c r="BE422" s="149">
        <v>0.89500000000000002</v>
      </c>
      <c r="BF422" s="152">
        <v>842</v>
      </c>
      <c r="BG422" s="152">
        <v>637</v>
      </c>
      <c r="BH422" s="152">
        <v>1479</v>
      </c>
      <c r="BI422" s="153">
        <v>0.43099999999999999</v>
      </c>
      <c r="BJ422" s="153">
        <v>0.49299999999999999</v>
      </c>
      <c r="BK422" s="154">
        <v>0.13800000000000001</v>
      </c>
      <c r="BL422" s="154">
        <v>0.105</v>
      </c>
      <c r="BM422" s="154">
        <v>8.5000000000000006E-2</v>
      </c>
      <c r="BN422" s="154">
        <v>0.40799999999999997</v>
      </c>
      <c r="DU422" s="4"/>
      <c r="DZ422" s="5"/>
      <c r="EA422" s="5"/>
      <c r="EB422" s="5"/>
      <c r="EC422" s="5"/>
      <c r="ED422" s="5"/>
      <c r="EE422" s="5"/>
    </row>
    <row r="423" spans="30:135" ht="13" x14ac:dyDescent="0.15">
      <c r="AD423" s="144">
        <f t="shared" si="212"/>
        <v>81.666666666666657</v>
      </c>
      <c r="AE423" s="144">
        <f t="shared" si="213"/>
        <v>62.65306122448979</v>
      </c>
      <c r="AF423" s="149">
        <v>335</v>
      </c>
      <c r="AG423" s="150" t="s">
        <v>490</v>
      </c>
      <c r="AH423" s="149">
        <v>12</v>
      </c>
      <c r="AI423" s="151">
        <v>1</v>
      </c>
      <c r="AJ423" s="152">
        <v>980</v>
      </c>
      <c r="AK423" s="152">
        <v>614</v>
      </c>
      <c r="AL423" s="149">
        <v>0.627</v>
      </c>
      <c r="AM423" s="152">
        <v>449</v>
      </c>
      <c r="AN423" s="152">
        <v>227</v>
      </c>
      <c r="AO423" s="152">
        <v>676</v>
      </c>
      <c r="AP423" s="153">
        <v>0.33600000000000002</v>
      </c>
      <c r="AQ423" s="153">
        <v>0.378</v>
      </c>
      <c r="AR423" s="154">
        <v>0.23599999999999999</v>
      </c>
      <c r="AS423" s="155">
        <v>0.09</v>
      </c>
      <c r="AT423" s="154">
        <v>6.8000000000000005E-2</v>
      </c>
      <c r="AU423" s="154">
        <v>0.29599999999999999</v>
      </c>
      <c r="AW423" s="5"/>
      <c r="AX423" s="144">
        <f t="shared" si="214"/>
        <v>89.598811292719176</v>
      </c>
      <c r="AY423" s="149">
        <v>335</v>
      </c>
      <c r="AZ423" s="150" t="s">
        <v>461</v>
      </c>
      <c r="BA423" s="149">
        <v>17</v>
      </c>
      <c r="BB423" s="151">
        <v>1</v>
      </c>
      <c r="BC423" s="152">
        <v>1346</v>
      </c>
      <c r="BD423" s="152">
        <v>1206</v>
      </c>
      <c r="BE423" s="149">
        <v>0.89600000000000002</v>
      </c>
      <c r="BF423" s="152">
        <v>569</v>
      </c>
      <c r="BG423" s="152">
        <v>415</v>
      </c>
      <c r="BH423" s="152">
        <v>984</v>
      </c>
      <c r="BI423" s="153">
        <v>0.42199999999999999</v>
      </c>
      <c r="BJ423" s="153">
        <v>0.505</v>
      </c>
      <c r="BK423" s="154">
        <v>0.16900000000000001</v>
      </c>
      <c r="BL423" s="154">
        <v>0.121</v>
      </c>
      <c r="BM423" s="154">
        <v>8.6999999999999994E-2</v>
      </c>
      <c r="BN423" s="154">
        <v>0.39600000000000002</v>
      </c>
      <c r="DU423" s="4"/>
      <c r="DZ423" s="5"/>
      <c r="EA423" s="5"/>
      <c r="EB423" s="5"/>
      <c r="EC423" s="5"/>
      <c r="ED423" s="5"/>
      <c r="EE423" s="5"/>
    </row>
    <row r="424" spans="30:135" ht="13" x14ac:dyDescent="0.15">
      <c r="AD424" s="144">
        <f t="shared" si="212"/>
        <v>81.095238095238088</v>
      </c>
      <c r="AE424" s="144">
        <f t="shared" si="213"/>
        <v>61.714621256605994</v>
      </c>
      <c r="AF424" s="149">
        <v>336</v>
      </c>
      <c r="AG424" s="150" t="s">
        <v>552</v>
      </c>
      <c r="AH424" s="149">
        <v>21</v>
      </c>
      <c r="AI424" s="151">
        <v>1</v>
      </c>
      <c r="AJ424" s="152">
        <v>1703</v>
      </c>
      <c r="AK424" s="152">
        <v>1051</v>
      </c>
      <c r="AL424" s="149">
        <v>0.61699999999999999</v>
      </c>
      <c r="AM424" s="152">
        <v>852</v>
      </c>
      <c r="AN424" s="152">
        <v>360</v>
      </c>
      <c r="AO424" s="152">
        <v>1212</v>
      </c>
      <c r="AP424" s="153">
        <v>0.29699999999999999</v>
      </c>
      <c r="AQ424" s="153">
        <v>0.34699999999999998</v>
      </c>
      <c r="AR424" s="154">
        <v>0.20799999999999999</v>
      </c>
      <c r="AS424" s="154">
        <v>9.1999999999999998E-2</v>
      </c>
      <c r="AT424" s="154">
        <v>7.4999999999999997E-2</v>
      </c>
      <c r="AU424" s="154">
        <v>0.28699999999999998</v>
      </c>
      <c r="AW424" s="5"/>
      <c r="AX424" s="144">
        <f t="shared" si="214"/>
        <v>89.728096676737152</v>
      </c>
      <c r="AY424" s="149">
        <v>336</v>
      </c>
      <c r="AZ424" s="150" t="s">
        <v>545</v>
      </c>
      <c r="BA424" s="149">
        <v>24</v>
      </c>
      <c r="BB424" s="151">
        <v>1</v>
      </c>
      <c r="BC424" s="152">
        <v>1986</v>
      </c>
      <c r="BD424" s="152">
        <v>1782</v>
      </c>
      <c r="BE424" s="149">
        <v>0.89700000000000002</v>
      </c>
      <c r="BF424" s="152">
        <v>733</v>
      </c>
      <c r="BG424" s="152">
        <v>641</v>
      </c>
      <c r="BH424" s="152">
        <v>1374</v>
      </c>
      <c r="BI424" s="153">
        <v>0.46700000000000003</v>
      </c>
      <c r="BJ424" s="153">
        <v>0.51700000000000002</v>
      </c>
      <c r="BK424" s="154">
        <v>0.185</v>
      </c>
      <c r="BL424" s="154">
        <v>0.14699999999999999</v>
      </c>
      <c r="BM424" s="154">
        <v>0.10299999999999999</v>
      </c>
      <c r="BN424" s="154">
        <v>0.43099999999999999</v>
      </c>
      <c r="DU424" s="4"/>
      <c r="DZ424" s="5"/>
      <c r="EA424" s="5"/>
      <c r="EB424" s="5"/>
      <c r="EC424" s="5"/>
      <c r="ED424" s="5"/>
      <c r="EE424" s="5"/>
    </row>
    <row r="425" spans="30:135" ht="13" x14ac:dyDescent="0.15">
      <c r="AD425" s="144">
        <f t="shared" si="212"/>
        <v>89.5</v>
      </c>
      <c r="AE425" s="144">
        <f t="shared" si="213"/>
        <v>61.638733705772808</v>
      </c>
      <c r="AF425" s="149">
        <v>337</v>
      </c>
      <c r="AG425" s="150" t="s">
        <v>578</v>
      </c>
      <c r="AH425" s="149">
        <v>6</v>
      </c>
      <c r="AI425" s="151">
        <v>1</v>
      </c>
      <c r="AJ425" s="152">
        <v>537</v>
      </c>
      <c r="AK425" s="152">
        <v>331</v>
      </c>
      <c r="AL425" s="149">
        <v>0.61599999999999999</v>
      </c>
      <c r="AM425" s="152">
        <v>254</v>
      </c>
      <c r="AN425" s="152">
        <v>126</v>
      </c>
      <c r="AO425" s="152">
        <v>380</v>
      </c>
      <c r="AP425" s="153">
        <v>0.33200000000000002</v>
      </c>
      <c r="AQ425" s="153">
        <v>0.374</v>
      </c>
      <c r="AR425" s="154">
        <v>0.22500000000000001</v>
      </c>
      <c r="AS425" s="154">
        <v>7.5999999999999998E-2</v>
      </c>
      <c r="AT425" s="154">
        <v>7.0999999999999994E-2</v>
      </c>
      <c r="AU425" s="154">
        <v>0.29199999999999998</v>
      </c>
      <c r="AW425" s="5"/>
      <c r="AX425" s="144">
        <f t="shared" si="214"/>
        <v>89.912536443148682</v>
      </c>
      <c r="AY425" s="149">
        <v>337</v>
      </c>
      <c r="AZ425" s="150" t="s">
        <v>590</v>
      </c>
      <c r="BA425" s="149">
        <v>20</v>
      </c>
      <c r="BB425" s="151">
        <v>1</v>
      </c>
      <c r="BC425" s="152">
        <v>1715</v>
      </c>
      <c r="BD425" s="152">
        <v>1542</v>
      </c>
      <c r="BE425" s="149">
        <v>0.89900000000000002</v>
      </c>
      <c r="BF425" s="152">
        <v>663</v>
      </c>
      <c r="BG425" s="152">
        <v>570</v>
      </c>
      <c r="BH425" s="152">
        <v>1233</v>
      </c>
      <c r="BI425" s="153">
        <v>0.46200000000000002</v>
      </c>
      <c r="BJ425" s="153">
        <v>0.51600000000000001</v>
      </c>
      <c r="BK425" s="154">
        <v>0.17699999999999999</v>
      </c>
      <c r="BL425" s="154">
        <v>0.129</v>
      </c>
      <c r="BM425" s="154">
        <v>0.104</v>
      </c>
      <c r="BN425" s="154">
        <v>0.42399999999999999</v>
      </c>
      <c r="DU425" s="4"/>
      <c r="DZ425" s="5"/>
      <c r="EA425" s="5"/>
      <c r="EB425" s="5"/>
      <c r="EC425" s="5"/>
      <c r="ED425" s="5"/>
      <c r="EE425" s="5"/>
    </row>
    <row r="426" spans="30:135" ht="13" x14ac:dyDescent="0.15">
      <c r="AD426" s="144">
        <f t="shared" si="212"/>
        <v>79.3125</v>
      </c>
      <c r="AE426" s="144">
        <f t="shared" si="213"/>
        <v>61.386918833727343</v>
      </c>
      <c r="AF426" s="149">
        <v>338</v>
      </c>
      <c r="AG426" s="150" t="s">
        <v>587</v>
      </c>
      <c r="AH426" s="149">
        <v>16</v>
      </c>
      <c r="AI426" s="151">
        <v>1</v>
      </c>
      <c r="AJ426" s="152">
        <v>1269</v>
      </c>
      <c r="AK426" s="152">
        <v>779</v>
      </c>
      <c r="AL426" s="149">
        <v>0.61399999999999999</v>
      </c>
      <c r="AM426" s="152">
        <v>552</v>
      </c>
      <c r="AN426" s="152">
        <v>280</v>
      </c>
      <c r="AO426" s="152">
        <v>832</v>
      </c>
      <c r="AP426" s="153">
        <v>0.33700000000000002</v>
      </c>
      <c r="AQ426" s="153">
        <v>0.36499999999999999</v>
      </c>
      <c r="AR426" s="154">
        <v>0.255</v>
      </c>
      <c r="AS426" s="154">
        <v>0.113</v>
      </c>
      <c r="AT426" s="155">
        <v>0.09</v>
      </c>
      <c r="AU426" s="154">
        <v>0.30099999999999999</v>
      </c>
      <c r="AW426" s="5"/>
      <c r="AX426" s="144">
        <f t="shared" si="214"/>
        <v>90.476190476190482</v>
      </c>
      <c r="AY426" s="149">
        <v>338</v>
      </c>
      <c r="AZ426" s="150" t="s">
        <v>568</v>
      </c>
      <c r="BA426" s="149">
        <v>19</v>
      </c>
      <c r="BB426" s="151">
        <v>1</v>
      </c>
      <c r="BC426" s="152">
        <v>1554</v>
      </c>
      <c r="BD426" s="152">
        <v>1406</v>
      </c>
      <c r="BE426" s="149">
        <v>0.90500000000000003</v>
      </c>
      <c r="BF426" s="152">
        <v>614</v>
      </c>
      <c r="BG426" s="152">
        <v>506</v>
      </c>
      <c r="BH426" s="152">
        <v>1120</v>
      </c>
      <c r="BI426" s="153">
        <v>0.45200000000000001</v>
      </c>
      <c r="BJ426" s="153">
        <v>0.51400000000000001</v>
      </c>
      <c r="BK426" s="154">
        <v>0.17499999999999999</v>
      </c>
      <c r="BL426" s="154">
        <v>0.13100000000000001</v>
      </c>
      <c r="BM426" s="154">
        <v>0.107</v>
      </c>
      <c r="BN426" s="154">
        <v>0.41799999999999998</v>
      </c>
      <c r="DU426" s="4"/>
      <c r="DZ426" s="5"/>
      <c r="EA426" s="5"/>
      <c r="EB426" s="5"/>
      <c r="EC426" s="5"/>
      <c r="ED426" s="5"/>
      <c r="EE426" s="5"/>
    </row>
    <row r="427" spans="30:135" ht="13" x14ac:dyDescent="0.15">
      <c r="AD427" s="144">
        <f t="shared" si="212"/>
        <v>83.214285714285708</v>
      </c>
      <c r="AE427" s="144">
        <f t="shared" si="213"/>
        <v>61.201716738197419</v>
      </c>
      <c r="AF427" s="149">
        <v>339</v>
      </c>
      <c r="AG427" s="150" t="s">
        <v>408</v>
      </c>
      <c r="AH427" s="149">
        <v>14</v>
      </c>
      <c r="AI427" s="151">
        <v>1</v>
      </c>
      <c r="AJ427" s="152">
        <v>1165</v>
      </c>
      <c r="AK427" s="152">
        <v>713</v>
      </c>
      <c r="AL427" s="149">
        <v>0.61199999999999999</v>
      </c>
      <c r="AM427" s="152">
        <v>513</v>
      </c>
      <c r="AN427" s="152">
        <v>250</v>
      </c>
      <c r="AO427" s="152">
        <v>763</v>
      </c>
      <c r="AP427" s="153">
        <v>0.32800000000000001</v>
      </c>
      <c r="AQ427" s="153">
        <v>0.38700000000000001</v>
      </c>
      <c r="AR427" s="154">
        <v>0.25900000000000001</v>
      </c>
      <c r="AS427" s="154">
        <v>0.10100000000000001</v>
      </c>
      <c r="AT427" s="154">
        <v>7.9000000000000001E-2</v>
      </c>
      <c r="AU427" s="154">
        <v>0.28199999999999997</v>
      </c>
      <c r="AW427" s="5"/>
      <c r="AX427" s="144">
        <f t="shared" si="214"/>
        <v>91.457286432160799</v>
      </c>
      <c r="AY427" s="149">
        <v>339</v>
      </c>
      <c r="AZ427" s="150" t="s">
        <v>213</v>
      </c>
      <c r="BA427" s="149">
        <v>23</v>
      </c>
      <c r="BB427" s="151">
        <v>1</v>
      </c>
      <c r="BC427" s="152">
        <v>1990</v>
      </c>
      <c r="BD427" s="152">
        <v>1820</v>
      </c>
      <c r="BE427" s="149">
        <v>0.91500000000000004</v>
      </c>
      <c r="BF427" s="152">
        <v>838</v>
      </c>
      <c r="BG427" s="152">
        <v>675</v>
      </c>
      <c r="BH427" s="152">
        <v>1513</v>
      </c>
      <c r="BI427" s="153">
        <v>0.44600000000000001</v>
      </c>
      <c r="BJ427" s="153">
        <v>0.50700000000000001</v>
      </c>
      <c r="BK427" s="155">
        <v>0.15</v>
      </c>
      <c r="BL427" s="154">
        <v>0.11700000000000001</v>
      </c>
      <c r="BM427" s="154">
        <v>9.0999999999999998E-2</v>
      </c>
      <c r="BN427" s="154">
        <v>0.42099999999999999</v>
      </c>
      <c r="DU427" s="4"/>
      <c r="DZ427" s="5"/>
      <c r="EA427" s="5"/>
      <c r="EB427" s="5"/>
      <c r="EC427" s="5"/>
      <c r="ED427" s="5"/>
      <c r="EE427" s="5"/>
    </row>
    <row r="428" spans="30:135" ht="13" x14ac:dyDescent="0.15">
      <c r="AD428" s="144">
        <f t="shared" si="212"/>
        <v>75.705882352941174</v>
      </c>
      <c r="AE428" s="144">
        <f t="shared" si="213"/>
        <v>61.072261072261071</v>
      </c>
      <c r="AF428" s="149">
        <v>340</v>
      </c>
      <c r="AG428" s="150" t="s">
        <v>493</v>
      </c>
      <c r="AH428" s="149">
        <v>17</v>
      </c>
      <c r="AI428" s="151">
        <v>1</v>
      </c>
      <c r="AJ428" s="152">
        <v>1287</v>
      </c>
      <c r="AK428" s="152">
        <v>786</v>
      </c>
      <c r="AL428" s="149">
        <v>0.61099999999999999</v>
      </c>
      <c r="AM428" s="152">
        <v>570</v>
      </c>
      <c r="AN428" s="152">
        <v>286</v>
      </c>
      <c r="AO428" s="152">
        <v>856</v>
      </c>
      <c r="AP428" s="153">
        <v>0.33400000000000002</v>
      </c>
      <c r="AQ428" s="153">
        <v>0.373</v>
      </c>
      <c r="AR428" s="154">
        <v>0.247</v>
      </c>
      <c r="AS428" s="154">
        <v>0.10299999999999999</v>
      </c>
      <c r="AT428" s="154">
        <v>7.5999999999999998E-2</v>
      </c>
      <c r="AU428" s="154">
        <v>0.29099999999999998</v>
      </c>
      <c r="AW428" s="5"/>
      <c r="AX428" s="144">
        <f t="shared" si="214"/>
        <v>91.595441595441599</v>
      </c>
      <c r="AY428" s="149">
        <v>340</v>
      </c>
      <c r="AZ428" s="150" t="s">
        <v>572</v>
      </c>
      <c r="BA428" s="149">
        <v>9</v>
      </c>
      <c r="BB428" s="151">
        <v>1</v>
      </c>
      <c r="BC428" s="152">
        <v>702</v>
      </c>
      <c r="BD428" s="152">
        <v>643</v>
      </c>
      <c r="BE428" s="149">
        <v>0.91600000000000004</v>
      </c>
      <c r="BF428" s="152">
        <v>278</v>
      </c>
      <c r="BG428" s="152">
        <v>225</v>
      </c>
      <c r="BH428" s="152">
        <v>503</v>
      </c>
      <c r="BI428" s="153">
        <v>0.44700000000000001</v>
      </c>
      <c r="BJ428" s="153">
        <v>0.52400000000000002</v>
      </c>
      <c r="BK428" s="155">
        <v>0.17</v>
      </c>
      <c r="BL428" s="154">
        <v>0.13200000000000001</v>
      </c>
      <c r="BM428" s="154">
        <v>0.10100000000000001</v>
      </c>
      <c r="BN428" s="154">
        <v>0.41899999999999998</v>
      </c>
      <c r="DU428" s="4"/>
      <c r="DZ428" s="5"/>
      <c r="EA428" s="5"/>
      <c r="EB428" s="5"/>
      <c r="EC428" s="5"/>
      <c r="ED428" s="5"/>
      <c r="EE428" s="5"/>
    </row>
    <row r="429" spans="30:135" ht="13" x14ac:dyDescent="0.15">
      <c r="AD429" s="144">
        <f t="shared" si="212"/>
        <v>82</v>
      </c>
      <c r="AE429" s="144">
        <f t="shared" si="213"/>
        <v>60.31894934333959</v>
      </c>
      <c r="AF429" s="149">
        <v>341</v>
      </c>
      <c r="AG429" s="150" t="s">
        <v>589</v>
      </c>
      <c r="AH429" s="149">
        <v>13</v>
      </c>
      <c r="AI429" s="151">
        <v>1</v>
      </c>
      <c r="AJ429" s="152">
        <v>1066</v>
      </c>
      <c r="AK429" s="152">
        <v>643</v>
      </c>
      <c r="AL429" s="149">
        <v>0.60299999999999998</v>
      </c>
      <c r="AM429" s="152">
        <v>455</v>
      </c>
      <c r="AN429" s="152">
        <v>235</v>
      </c>
      <c r="AO429" s="152">
        <v>690</v>
      </c>
      <c r="AP429" s="153">
        <v>0.34100000000000003</v>
      </c>
      <c r="AQ429" s="153">
        <v>0.36699999999999999</v>
      </c>
      <c r="AR429" s="154">
        <v>0.255</v>
      </c>
      <c r="AS429" s="155">
        <v>0.12</v>
      </c>
      <c r="AT429" s="154">
        <v>9.8000000000000004E-2</v>
      </c>
      <c r="AU429" s="154">
        <v>0.30199999999999999</v>
      </c>
      <c r="AW429" s="5"/>
      <c r="AX429" s="144">
        <f t="shared" si="214"/>
        <v>91.786570743405278</v>
      </c>
      <c r="AY429" s="149">
        <v>341</v>
      </c>
      <c r="AZ429" s="150" t="s">
        <v>554</v>
      </c>
      <c r="BA429" s="149">
        <v>20</v>
      </c>
      <c r="BB429" s="151">
        <v>1</v>
      </c>
      <c r="BC429" s="152">
        <v>1668</v>
      </c>
      <c r="BD429" s="152">
        <v>1531</v>
      </c>
      <c r="BE429" s="149">
        <v>0.91800000000000004</v>
      </c>
      <c r="BF429" s="152">
        <v>638</v>
      </c>
      <c r="BG429" s="152">
        <v>568</v>
      </c>
      <c r="BH429" s="152">
        <v>1206</v>
      </c>
      <c r="BI429" s="153">
        <v>0.47099999999999997</v>
      </c>
      <c r="BJ429" s="153">
        <v>0.53500000000000003</v>
      </c>
      <c r="BK429" s="154">
        <v>0.186</v>
      </c>
      <c r="BL429" s="154">
        <v>0.11600000000000001</v>
      </c>
      <c r="BM429" s="155">
        <v>0.09</v>
      </c>
      <c r="BN429" s="154">
        <v>0.42399999999999999</v>
      </c>
      <c r="DU429" s="4"/>
      <c r="DZ429" s="5"/>
      <c r="EA429" s="5"/>
      <c r="EB429" s="5"/>
      <c r="EC429" s="5"/>
      <c r="ED429" s="5"/>
      <c r="EE429" s="5"/>
    </row>
    <row r="430" spans="30:135" ht="13" x14ac:dyDescent="0.15">
      <c r="AD430" s="144">
        <f t="shared" si="212"/>
        <v>80.75</v>
      </c>
      <c r="AE430" s="144">
        <f t="shared" si="213"/>
        <v>57.275541795665632</v>
      </c>
      <c r="AF430" s="149">
        <v>342</v>
      </c>
      <c r="AG430" s="150" t="s">
        <v>590</v>
      </c>
      <c r="AH430" s="149">
        <v>20</v>
      </c>
      <c r="AI430" s="151">
        <v>1</v>
      </c>
      <c r="AJ430" s="152">
        <v>1615</v>
      </c>
      <c r="AK430" s="152">
        <v>925</v>
      </c>
      <c r="AL430" s="149">
        <v>0.57299999999999995</v>
      </c>
      <c r="AM430" s="152">
        <v>751</v>
      </c>
      <c r="AN430" s="152">
        <v>328</v>
      </c>
      <c r="AO430" s="152">
        <v>1079</v>
      </c>
      <c r="AP430" s="153">
        <v>0.30399999999999999</v>
      </c>
      <c r="AQ430" s="153">
        <v>0.34899999999999998</v>
      </c>
      <c r="AR430" s="155">
        <v>0.25</v>
      </c>
      <c r="AS430" s="154">
        <v>9.7000000000000003E-2</v>
      </c>
      <c r="AT430" s="154">
        <v>8.1000000000000003E-2</v>
      </c>
      <c r="AU430" s="154">
        <v>0.27100000000000002</v>
      </c>
      <c r="AW430" s="5"/>
      <c r="AX430" s="144">
        <f t="shared" si="214"/>
        <v>92.722371967654979</v>
      </c>
      <c r="AY430" s="149">
        <v>342</v>
      </c>
      <c r="AZ430" s="150" t="s">
        <v>556</v>
      </c>
      <c r="BA430" s="149">
        <v>18</v>
      </c>
      <c r="BB430" s="151">
        <v>1</v>
      </c>
      <c r="BC430" s="152">
        <v>1484</v>
      </c>
      <c r="BD430" s="152">
        <v>1376</v>
      </c>
      <c r="BE430" s="149">
        <v>0.92700000000000005</v>
      </c>
      <c r="BF430" s="152">
        <v>632</v>
      </c>
      <c r="BG430" s="152">
        <v>521</v>
      </c>
      <c r="BH430" s="152">
        <v>1153</v>
      </c>
      <c r="BI430" s="153">
        <v>0.45200000000000001</v>
      </c>
      <c r="BJ430" s="153">
        <v>0.52300000000000002</v>
      </c>
      <c r="BK430" s="154">
        <v>0.159</v>
      </c>
      <c r="BL430" s="154">
        <v>8.7999999999999995E-2</v>
      </c>
      <c r="BM430" s="154">
        <v>7.3999999999999996E-2</v>
      </c>
      <c r="BN430" s="155">
        <v>0.41</v>
      </c>
      <c r="DU430" s="4"/>
      <c r="DZ430" s="5"/>
      <c r="EA430" s="5"/>
      <c r="EB430" s="5"/>
      <c r="EC430" s="5"/>
      <c r="ED430" s="5"/>
      <c r="EE430" s="5"/>
    </row>
    <row r="431" spans="30:135" ht="13" x14ac:dyDescent="0.15">
      <c r="AD431" s="144">
        <f t="shared" si="212"/>
        <v>82.4</v>
      </c>
      <c r="AE431" s="144">
        <f t="shared" si="213"/>
        <v>55.582524271844655</v>
      </c>
      <c r="AF431" s="167">
        <v>343</v>
      </c>
      <c r="AG431" s="168" t="s">
        <v>565</v>
      </c>
      <c r="AH431" s="167">
        <v>10</v>
      </c>
      <c r="AI431" s="169">
        <v>1</v>
      </c>
      <c r="AJ431" s="170">
        <v>824</v>
      </c>
      <c r="AK431" s="170">
        <v>458</v>
      </c>
      <c r="AL431" s="167">
        <v>0.55600000000000005</v>
      </c>
      <c r="AM431" s="170">
        <v>374</v>
      </c>
      <c r="AN431" s="170">
        <v>164</v>
      </c>
      <c r="AO431" s="170">
        <v>538</v>
      </c>
      <c r="AP431" s="171">
        <v>0.30499999999999999</v>
      </c>
      <c r="AQ431" s="171">
        <v>0.34899999999999998</v>
      </c>
      <c r="AR431" s="172">
        <v>0.27200000000000002</v>
      </c>
      <c r="AS431" s="172">
        <v>8.4000000000000005E-2</v>
      </c>
      <c r="AT431" s="172">
        <v>6.8000000000000005E-2</v>
      </c>
      <c r="AU431" s="172">
        <v>0.26100000000000001</v>
      </c>
      <c r="AW431" s="5"/>
      <c r="AX431" s="144">
        <f t="shared" si="214"/>
        <v>94.638554216867462</v>
      </c>
      <c r="AY431" s="167">
        <v>343</v>
      </c>
      <c r="AZ431" s="168" t="s">
        <v>420</v>
      </c>
      <c r="BA431" s="167">
        <v>20</v>
      </c>
      <c r="BB431" s="169">
        <v>1</v>
      </c>
      <c r="BC431" s="170">
        <v>1660</v>
      </c>
      <c r="BD431" s="170">
        <v>1571</v>
      </c>
      <c r="BE431" s="167">
        <v>0.94599999999999995</v>
      </c>
      <c r="BF431" s="170">
        <v>682</v>
      </c>
      <c r="BG431" s="170">
        <v>584</v>
      </c>
      <c r="BH431" s="170">
        <v>1266</v>
      </c>
      <c r="BI431" s="171">
        <v>0.46100000000000002</v>
      </c>
      <c r="BJ431" s="171">
        <v>0.52100000000000002</v>
      </c>
      <c r="BK431" s="172">
        <v>0.154</v>
      </c>
      <c r="BL431" s="172">
        <v>0.108</v>
      </c>
      <c r="BM431" s="172">
        <v>9.5000000000000001E-2</v>
      </c>
      <c r="BN431" s="172">
        <v>0.432</v>
      </c>
      <c r="DU431" s="4"/>
      <c r="DZ431" s="5"/>
      <c r="EA431" s="5"/>
      <c r="EB431" s="5"/>
      <c r="EC431" s="5"/>
      <c r="ED431" s="5"/>
      <c r="EE431" s="5"/>
    </row>
    <row r="432" spans="30:135" ht="13" x14ac:dyDescent="0.15">
      <c r="AW432" s="5"/>
      <c r="DU432" s="4"/>
      <c r="DZ432" s="5"/>
      <c r="EA432" s="5"/>
      <c r="EB432" s="5"/>
      <c r="EC432" s="5"/>
      <c r="ED432" s="5"/>
      <c r="EE432" s="5"/>
    </row>
    <row r="433" spans="49:135" ht="13" x14ac:dyDescent="0.15">
      <c r="AW433" s="5"/>
      <c r="DU433" s="4"/>
      <c r="DZ433" s="5"/>
      <c r="EA433" s="5"/>
      <c r="EB433" s="5"/>
      <c r="EC433" s="5"/>
      <c r="ED433" s="5"/>
      <c r="EE433" s="5"/>
    </row>
    <row r="434" spans="49:135" ht="13" x14ac:dyDescent="0.15">
      <c r="AW434" s="5"/>
      <c r="DU434" s="4"/>
      <c r="DZ434" s="5"/>
      <c r="EA434" s="5"/>
      <c r="EB434" s="5"/>
      <c r="EC434" s="5"/>
      <c r="ED434" s="5"/>
      <c r="EE434" s="5"/>
    </row>
    <row r="435" spans="49:135" ht="13" x14ac:dyDescent="0.15">
      <c r="AW435" s="5"/>
      <c r="DU435" s="4"/>
      <c r="DZ435" s="5"/>
      <c r="EA435" s="5"/>
      <c r="EB435" s="5"/>
      <c r="EC435" s="5"/>
      <c r="ED435" s="5"/>
      <c r="EE435" s="5"/>
    </row>
    <row r="436" spans="49:135" ht="13" x14ac:dyDescent="0.15">
      <c r="AW436" s="5"/>
      <c r="DU436" s="4"/>
      <c r="DZ436" s="5"/>
      <c r="EA436" s="5"/>
      <c r="EB436" s="5"/>
      <c r="EC436" s="5"/>
      <c r="ED436" s="5"/>
      <c r="EE436" s="5"/>
    </row>
    <row r="437" spans="49:135" ht="13" x14ac:dyDescent="0.15">
      <c r="AW437" s="5"/>
      <c r="DU437" s="4"/>
      <c r="DZ437" s="5"/>
      <c r="EA437" s="5"/>
      <c r="EB437" s="5"/>
      <c r="EC437" s="5"/>
      <c r="ED437" s="5"/>
      <c r="EE437" s="5"/>
    </row>
    <row r="438" spans="49:135" ht="13" x14ac:dyDescent="0.15">
      <c r="AW438" s="5"/>
      <c r="DU438" s="4"/>
      <c r="DZ438" s="5"/>
      <c r="EA438" s="5"/>
      <c r="EB438" s="5"/>
      <c r="EC438" s="5"/>
      <c r="ED438" s="5"/>
      <c r="EE438" s="5"/>
    </row>
    <row r="439" spans="49:135" ht="13" x14ac:dyDescent="0.15">
      <c r="AW439" s="5"/>
      <c r="DU439" s="4"/>
      <c r="DZ439" s="5"/>
      <c r="EA439" s="5"/>
      <c r="EB439" s="5"/>
      <c r="EC439" s="5"/>
      <c r="ED439" s="5"/>
      <c r="EE439" s="5"/>
    </row>
    <row r="440" spans="49:135" ht="13" x14ac:dyDescent="0.15">
      <c r="AW440" s="5"/>
      <c r="DU440" s="4"/>
      <c r="DZ440" s="5"/>
      <c r="EA440" s="5"/>
      <c r="EB440" s="5"/>
      <c r="EC440" s="5"/>
      <c r="ED440" s="5"/>
      <c r="EE440" s="5"/>
    </row>
    <row r="441" spans="49:135" ht="13" x14ac:dyDescent="0.15">
      <c r="AW441" s="5"/>
      <c r="DU441" s="4"/>
      <c r="DZ441" s="5"/>
      <c r="EA441" s="5"/>
      <c r="EB441" s="5"/>
      <c r="EC441" s="5"/>
      <c r="ED441" s="5"/>
      <c r="EE441" s="5"/>
    </row>
    <row r="442" spans="49:135" ht="13" x14ac:dyDescent="0.15">
      <c r="AW442" s="5"/>
      <c r="DU442" s="4"/>
      <c r="DZ442" s="5"/>
      <c r="EA442" s="5"/>
      <c r="EB442" s="5"/>
      <c r="EC442" s="5"/>
      <c r="ED442" s="5"/>
      <c r="EE442" s="5"/>
    </row>
    <row r="443" spans="49:135" ht="13" x14ac:dyDescent="0.15">
      <c r="AW443" s="5"/>
      <c r="DU443" s="4"/>
      <c r="DZ443" s="5"/>
      <c r="EA443" s="5"/>
      <c r="EB443" s="5"/>
      <c r="EC443" s="5"/>
      <c r="ED443" s="5"/>
      <c r="EE443" s="5"/>
    </row>
    <row r="444" spans="49:135" ht="13" x14ac:dyDescent="0.15">
      <c r="AW444" s="5"/>
      <c r="DU444" s="4"/>
      <c r="DZ444" s="5"/>
      <c r="EA444" s="5"/>
      <c r="EB444" s="5"/>
      <c r="EC444" s="5"/>
      <c r="ED444" s="5"/>
      <c r="EE444" s="5"/>
    </row>
    <row r="445" spans="49:135" ht="13" x14ac:dyDescent="0.15">
      <c r="AW445" s="5"/>
      <c r="DU445" s="4"/>
      <c r="DZ445" s="5"/>
      <c r="EA445" s="5"/>
      <c r="EB445" s="5"/>
      <c r="EC445" s="5"/>
      <c r="ED445" s="5"/>
      <c r="EE445" s="5"/>
    </row>
    <row r="446" spans="49:135" ht="13" x14ac:dyDescent="0.15">
      <c r="AW446" s="5"/>
      <c r="DU446" s="4"/>
      <c r="DZ446" s="5"/>
      <c r="EA446" s="5"/>
      <c r="EB446" s="5"/>
      <c r="EC446" s="5"/>
      <c r="ED446" s="5"/>
      <c r="EE446" s="5"/>
    </row>
    <row r="447" spans="49:135" ht="13" x14ac:dyDescent="0.15">
      <c r="AW447" s="5"/>
      <c r="DU447" s="4"/>
      <c r="DZ447" s="5"/>
      <c r="EA447" s="5"/>
      <c r="EB447" s="5"/>
      <c r="EC447" s="5"/>
      <c r="ED447" s="5"/>
      <c r="EE447" s="5"/>
    </row>
    <row r="448" spans="49:135" ht="13" x14ac:dyDescent="0.15">
      <c r="AW448" s="5"/>
      <c r="DU448" s="4"/>
      <c r="DZ448" s="5"/>
      <c r="EA448" s="5"/>
      <c r="EB448" s="5"/>
      <c r="EC448" s="5"/>
      <c r="ED448" s="5"/>
      <c r="EE448" s="5"/>
    </row>
    <row r="449" spans="49:135" ht="13" x14ac:dyDescent="0.15">
      <c r="AW449" s="5"/>
      <c r="DU449" s="4"/>
      <c r="DZ449" s="5"/>
      <c r="EA449" s="5"/>
      <c r="EB449" s="5"/>
      <c r="EC449" s="5"/>
      <c r="ED449" s="5"/>
      <c r="EE449" s="5"/>
    </row>
    <row r="450" spans="49:135" ht="13" x14ac:dyDescent="0.15">
      <c r="AW450" s="5"/>
      <c r="DU450" s="4"/>
      <c r="DZ450" s="5"/>
      <c r="EA450" s="5"/>
      <c r="EB450" s="5"/>
      <c r="EC450" s="5"/>
      <c r="ED450" s="5"/>
      <c r="EE450" s="5"/>
    </row>
    <row r="451" spans="49:135" ht="13" x14ac:dyDescent="0.15">
      <c r="AW451" s="5"/>
      <c r="DU451" s="4"/>
      <c r="DZ451" s="5"/>
      <c r="EA451" s="5"/>
      <c r="EB451" s="5"/>
      <c r="EC451" s="5"/>
      <c r="ED451" s="5"/>
      <c r="EE451" s="5"/>
    </row>
    <row r="452" spans="49:135" ht="13" x14ac:dyDescent="0.15">
      <c r="AW452" s="5"/>
      <c r="DU452" s="4"/>
      <c r="DZ452" s="5"/>
      <c r="EA452" s="5"/>
      <c r="EB452" s="5"/>
      <c r="EC452" s="5"/>
      <c r="ED452" s="5"/>
      <c r="EE452" s="5"/>
    </row>
    <row r="453" spans="49:135" ht="13" x14ac:dyDescent="0.15">
      <c r="AW453" s="5"/>
      <c r="DU453" s="4"/>
      <c r="DZ453" s="5"/>
      <c r="EA453" s="5"/>
      <c r="EB453" s="5"/>
      <c r="EC453" s="5"/>
      <c r="ED453" s="5"/>
      <c r="EE453" s="5"/>
    </row>
    <row r="454" spans="49:135" ht="13" x14ac:dyDescent="0.15">
      <c r="AW454" s="5"/>
      <c r="DU454" s="4"/>
      <c r="DZ454" s="5"/>
      <c r="EA454" s="5"/>
      <c r="EB454" s="5"/>
      <c r="EC454" s="5"/>
      <c r="ED454" s="5"/>
      <c r="EE454" s="5"/>
    </row>
    <row r="455" spans="49:135" ht="13" x14ac:dyDescent="0.15">
      <c r="AW455" s="5"/>
      <c r="DU455" s="4"/>
      <c r="DZ455" s="5"/>
      <c r="EA455" s="5"/>
      <c r="EB455" s="5"/>
      <c r="EC455" s="5"/>
      <c r="ED455" s="5"/>
      <c r="EE455" s="5"/>
    </row>
    <row r="456" spans="49:135" ht="13" x14ac:dyDescent="0.15">
      <c r="AW456" s="5"/>
      <c r="DU456" s="4"/>
      <c r="DZ456" s="5"/>
      <c r="EA456" s="5"/>
      <c r="EB456" s="5"/>
      <c r="EC456" s="5"/>
      <c r="ED456" s="5"/>
      <c r="EE456" s="5"/>
    </row>
    <row r="457" spans="49:135" ht="13" x14ac:dyDescent="0.15">
      <c r="AW457" s="5"/>
      <c r="DU457" s="4"/>
      <c r="DZ457" s="5"/>
      <c r="EA457" s="5"/>
      <c r="EB457" s="5"/>
      <c r="EC457" s="5"/>
      <c r="ED457" s="5"/>
      <c r="EE457" s="5"/>
    </row>
    <row r="458" spans="49:135" ht="13" x14ac:dyDescent="0.15">
      <c r="AW458" s="5"/>
      <c r="DU458" s="4"/>
      <c r="DZ458" s="5"/>
      <c r="EA458" s="5"/>
      <c r="EB458" s="5"/>
      <c r="EC458" s="5"/>
      <c r="ED458" s="5"/>
      <c r="EE458" s="5"/>
    </row>
    <row r="459" spans="49:135" ht="13" x14ac:dyDescent="0.15">
      <c r="AW459" s="5"/>
      <c r="DU459" s="4"/>
      <c r="DZ459" s="5"/>
      <c r="EA459" s="5"/>
      <c r="EB459" s="5"/>
      <c r="EC459" s="5"/>
      <c r="ED459" s="5"/>
      <c r="EE459" s="5"/>
    </row>
    <row r="460" spans="49:135" ht="13" x14ac:dyDescent="0.15">
      <c r="AW460" s="5"/>
      <c r="DU460" s="4"/>
      <c r="DZ460" s="5"/>
      <c r="EA460" s="5"/>
      <c r="EB460" s="5"/>
      <c r="EC460" s="5"/>
      <c r="ED460" s="5"/>
      <c r="EE460" s="5"/>
    </row>
    <row r="461" spans="49:135" ht="13" x14ac:dyDescent="0.15">
      <c r="AW461" s="5"/>
      <c r="DU461" s="4"/>
      <c r="DZ461" s="5"/>
      <c r="EA461" s="5"/>
      <c r="EB461" s="5"/>
      <c r="EC461" s="5"/>
      <c r="ED461" s="5"/>
      <c r="EE461" s="5"/>
    </row>
    <row r="462" spans="49:135" ht="13" x14ac:dyDescent="0.15">
      <c r="AW462" s="5"/>
      <c r="DU462" s="4"/>
      <c r="DZ462" s="5"/>
      <c r="EA462" s="5"/>
      <c r="EB462" s="5"/>
      <c r="EC462" s="5"/>
      <c r="ED462" s="5"/>
      <c r="EE462" s="5"/>
    </row>
    <row r="463" spans="49:135" ht="13" x14ac:dyDescent="0.15">
      <c r="AW463" s="5"/>
      <c r="DU463" s="4"/>
      <c r="DZ463" s="5"/>
      <c r="EA463" s="5"/>
      <c r="EB463" s="5"/>
      <c r="EC463" s="5"/>
      <c r="ED463" s="5"/>
      <c r="EE463" s="5"/>
    </row>
    <row r="464" spans="49:135" ht="13" x14ac:dyDescent="0.15">
      <c r="AW464" s="5"/>
      <c r="DU464" s="4"/>
      <c r="DZ464" s="5"/>
      <c r="EA464" s="5"/>
      <c r="EB464" s="5"/>
      <c r="EC464" s="5"/>
      <c r="ED464" s="5"/>
      <c r="EE464" s="5"/>
    </row>
    <row r="465" spans="49:135" ht="13" x14ac:dyDescent="0.15">
      <c r="AW465" s="5"/>
      <c r="DU465" s="4"/>
      <c r="DZ465" s="5"/>
      <c r="EA465" s="5"/>
      <c r="EB465" s="5"/>
      <c r="EC465" s="5"/>
      <c r="ED465" s="5"/>
      <c r="EE465" s="5"/>
    </row>
    <row r="466" spans="49:135" ht="13" x14ac:dyDescent="0.15">
      <c r="AW466" s="5"/>
      <c r="DU466" s="4"/>
      <c r="DZ466" s="5"/>
      <c r="EA466" s="5"/>
      <c r="EB466" s="5"/>
      <c r="EC466" s="5"/>
      <c r="ED466" s="5"/>
      <c r="EE466" s="5"/>
    </row>
    <row r="467" spans="49:135" ht="13" x14ac:dyDescent="0.15">
      <c r="AW467" s="5"/>
      <c r="DU467" s="4"/>
      <c r="DZ467" s="5"/>
      <c r="EA467" s="5"/>
      <c r="EB467" s="5"/>
      <c r="EC467" s="5"/>
      <c r="ED467" s="5"/>
      <c r="EE467" s="5"/>
    </row>
    <row r="468" spans="49:135" ht="13" x14ac:dyDescent="0.15">
      <c r="AW468" s="5"/>
      <c r="DU468" s="4"/>
      <c r="DZ468" s="5"/>
      <c r="EA468" s="5"/>
      <c r="EB468" s="5"/>
      <c r="EC468" s="5"/>
      <c r="ED468" s="5"/>
      <c r="EE468" s="5"/>
    </row>
    <row r="469" spans="49:135" ht="13" x14ac:dyDescent="0.15">
      <c r="AW469" s="5"/>
      <c r="DU469" s="4"/>
      <c r="DZ469" s="5"/>
      <c r="EA469" s="5"/>
      <c r="EB469" s="5"/>
      <c r="EC469" s="5"/>
      <c r="ED469" s="5"/>
      <c r="EE469" s="5"/>
    </row>
    <row r="470" spans="49:135" ht="13" x14ac:dyDescent="0.15">
      <c r="AW470" s="5"/>
      <c r="DU470" s="4"/>
      <c r="DZ470" s="5"/>
      <c r="EA470" s="5"/>
      <c r="EB470" s="5"/>
      <c r="EC470" s="5"/>
      <c r="ED470" s="5"/>
      <c r="EE470" s="5"/>
    </row>
    <row r="471" spans="49:135" ht="13" x14ac:dyDescent="0.15">
      <c r="AW471" s="5"/>
      <c r="DU471" s="4"/>
      <c r="DZ471" s="5"/>
      <c r="EA471" s="5"/>
      <c r="EB471" s="5"/>
      <c r="EC471" s="5"/>
      <c r="ED471" s="5"/>
      <c r="EE471" s="5"/>
    </row>
    <row r="472" spans="49:135" ht="13" x14ac:dyDescent="0.15">
      <c r="AW472" s="5"/>
      <c r="DU472" s="4"/>
      <c r="DZ472" s="5"/>
      <c r="EA472" s="5"/>
      <c r="EB472" s="5"/>
      <c r="EC472" s="5"/>
      <c r="ED472" s="5"/>
      <c r="EE472" s="5"/>
    </row>
    <row r="473" spans="49:135" ht="13" x14ac:dyDescent="0.15">
      <c r="AW473" s="5"/>
      <c r="DU473" s="4"/>
      <c r="DZ473" s="5"/>
      <c r="EA473" s="5"/>
      <c r="EB473" s="5"/>
      <c r="EC473" s="5"/>
      <c r="ED473" s="5"/>
      <c r="EE473" s="5"/>
    </row>
    <row r="474" spans="49:135" ht="13" x14ac:dyDescent="0.15">
      <c r="AW474" s="5"/>
      <c r="DU474" s="4"/>
      <c r="DZ474" s="5"/>
      <c r="EA474" s="5"/>
      <c r="EB474" s="5"/>
      <c r="EC474" s="5"/>
      <c r="ED474" s="5"/>
      <c r="EE474" s="5"/>
    </row>
    <row r="475" spans="49:135" ht="13" x14ac:dyDescent="0.15">
      <c r="AW475" s="5"/>
      <c r="DU475" s="4"/>
      <c r="DZ475" s="5"/>
      <c r="EA475" s="5"/>
      <c r="EB475" s="5"/>
      <c r="EC475" s="5"/>
      <c r="ED475" s="5"/>
      <c r="EE475" s="5"/>
    </row>
    <row r="476" spans="49:135" ht="13" x14ac:dyDescent="0.15">
      <c r="AW476" s="5"/>
      <c r="DU476" s="4"/>
      <c r="DZ476" s="5"/>
      <c r="EA476" s="5"/>
      <c r="EB476" s="5"/>
      <c r="EC476" s="5"/>
      <c r="ED476" s="5"/>
      <c r="EE476" s="5"/>
    </row>
    <row r="477" spans="49:135" ht="13" x14ac:dyDescent="0.15">
      <c r="AW477" s="5"/>
      <c r="DU477" s="4"/>
      <c r="DZ477" s="5"/>
      <c r="EA477" s="5"/>
      <c r="EB477" s="5"/>
      <c r="EC477" s="5"/>
      <c r="ED477" s="5"/>
      <c r="EE477" s="5"/>
    </row>
    <row r="478" spans="49:135" ht="13" x14ac:dyDescent="0.15">
      <c r="AW478" s="5"/>
      <c r="DU478" s="4"/>
      <c r="DZ478" s="5"/>
      <c r="EA478" s="5"/>
      <c r="EB478" s="5"/>
      <c r="EC478" s="5"/>
      <c r="ED478" s="5"/>
      <c r="EE478" s="5"/>
    </row>
    <row r="479" spans="49:135" ht="13" x14ac:dyDescent="0.15">
      <c r="AW479" s="5"/>
      <c r="DU479" s="4"/>
      <c r="DZ479" s="5"/>
      <c r="EA479" s="5"/>
      <c r="EB479" s="5"/>
      <c r="EC479" s="5"/>
      <c r="ED479" s="5"/>
      <c r="EE479" s="5"/>
    </row>
    <row r="480" spans="49:135" ht="13" x14ac:dyDescent="0.15">
      <c r="AW480" s="5"/>
      <c r="DU480" s="4"/>
      <c r="DZ480" s="5"/>
      <c r="EA480" s="5"/>
      <c r="EB480" s="5"/>
      <c r="EC480" s="5"/>
      <c r="ED480" s="5"/>
      <c r="EE480" s="5"/>
    </row>
    <row r="481" spans="49:135" ht="13" x14ac:dyDescent="0.15">
      <c r="AW481" s="5"/>
      <c r="DU481" s="4"/>
      <c r="DZ481" s="5"/>
      <c r="EA481" s="5"/>
      <c r="EB481" s="5"/>
      <c r="EC481" s="5"/>
      <c r="ED481" s="5"/>
      <c r="EE481" s="5"/>
    </row>
    <row r="482" spans="49:135" ht="13" x14ac:dyDescent="0.15">
      <c r="AW482" s="5"/>
      <c r="DU482" s="4"/>
      <c r="DZ482" s="5"/>
      <c r="EA482" s="5"/>
      <c r="EB482" s="5"/>
      <c r="EC482" s="5"/>
      <c r="ED482" s="5"/>
      <c r="EE482" s="5"/>
    </row>
    <row r="483" spans="49:135" ht="13" x14ac:dyDescent="0.15">
      <c r="AW483" s="5"/>
      <c r="DU483" s="4"/>
      <c r="DZ483" s="5"/>
      <c r="EA483" s="5"/>
      <c r="EB483" s="5"/>
      <c r="EC483" s="5"/>
      <c r="ED483" s="5"/>
      <c r="EE483" s="5"/>
    </row>
    <row r="484" spans="49:135" ht="13" x14ac:dyDescent="0.15">
      <c r="AW484" s="5"/>
      <c r="DU484" s="4"/>
      <c r="DZ484" s="5"/>
      <c r="EA484" s="5"/>
      <c r="EB484" s="5"/>
      <c r="EC484" s="5"/>
      <c r="ED484" s="5"/>
      <c r="EE484" s="5"/>
    </row>
    <row r="485" spans="49:135" ht="13" x14ac:dyDescent="0.15">
      <c r="AW485" s="5"/>
      <c r="DU485" s="4"/>
      <c r="DZ485" s="5"/>
      <c r="EA485" s="5"/>
      <c r="EB485" s="5"/>
      <c r="EC485" s="5"/>
      <c r="ED485" s="5"/>
      <c r="EE485" s="5"/>
    </row>
    <row r="486" spans="49:135" ht="13" x14ac:dyDescent="0.15">
      <c r="AW486" s="5"/>
      <c r="DU486" s="4"/>
      <c r="DZ486" s="5"/>
      <c r="EA486" s="5"/>
      <c r="EB486" s="5"/>
      <c r="EC486" s="5"/>
      <c r="ED486" s="5"/>
      <c r="EE486" s="5"/>
    </row>
    <row r="487" spans="49:135" ht="13" x14ac:dyDescent="0.15">
      <c r="AW487" s="5"/>
      <c r="DU487" s="4"/>
      <c r="DZ487" s="5"/>
      <c r="EA487" s="5"/>
      <c r="EB487" s="5"/>
      <c r="EC487" s="5"/>
      <c r="ED487" s="5"/>
      <c r="EE487" s="5"/>
    </row>
    <row r="488" spans="49:135" ht="13" x14ac:dyDescent="0.15">
      <c r="AW488" s="5"/>
      <c r="DU488" s="4"/>
      <c r="DZ488" s="5"/>
      <c r="EA488" s="5"/>
      <c r="EB488" s="5"/>
      <c r="EC488" s="5"/>
      <c r="ED488" s="5"/>
      <c r="EE488" s="5"/>
    </row>
    <row r="489" spans="49:135" ht="13" x14ac:dyDescent="0.15">
      <c r="AW489" s="5"/>
      <c r="DU489" s="4"/>
      <c r="DZ489" s="5"/>
      <c r="EA489" s="5"/>
      <c r="EB489" s="5"/>
      <c r="EC489" s="5"/>
      <c r="ED489" s="5"/>
      <c r="EE489" s="5"/>
    </row>
    <row r="490" spans="49:135" ht="13" x14ac:dyDescent="0.15">
      <c r="AW490" s="5"/>
      <c r="DU490" s="4"/>
      <c r="DZ490" s="5"/>
      <c r="EA490" s="5"/>
      <c r="EB490" s="5"/>
      <c r="EC490" s="5"/>
      <c r="ED490" s="5"/>
      <c r="EE490" s="5"/>
    </row>
    <row r="491" spans="49:135" ht="13" x14ac:dyDescent="0.15">
      <c r="AW491" s="5"/>
      <c r="DU491" s="4"/>
      <c r="DZ491" s="5"/>
      <c r="EA491" s="5"/>
      <c r="EB491" s="5"/>
      <c r="EC491" s="5"/>
      <c r="ED491" s="5"/>
      <c r="EE491" s="5"/>
    </row>
    <row r="492" spans="49:135" ht="13" x14ac:dyDescent="0.15">
      <c r="AW492" s="5"/>
      <c r="DU492" s="4"/>
      <c r="DZ492" s="5"/>
      <c r="EA492" s="5"/>
      <c r="EB492" s="5"/>
      <c r="EC492" s="5"/>
      <c r="ED492" s="5"/>
      <c r="EE492" s="5"/>
    </row>
    <row r="493" spans="49:135" ht="13" x14ac:dyDescent="0.15">
      <c r="AW493" s="5"/>
      <c r="DU493" s="4"/>
      <c r="DZ493" s="5"/>
      <c r="EA493" s="5"/>
      <c r="EB493" s="5"/>
      <c r="EC493" s="5"/>
      <c r="ED493" s="5"/>
      <c r="EE493" s="5"/>
    </row>
    <row r="494" spans="49:135" ht="13" x14ac:dyDescent="0.15">
      <c r="AW494" s="5"/>
      <c r="DU494" s="4"/>
      <c r="DZ494" s="5"/>
      <c r="EA494" s="5"/>
      <c r="EB494" s="5"/>
      <c r="EC494" s="5"/>
      <c r="ED494" s="5"/>
      <c r="EE494" s="5"/>
    </row>
    <row r="495" spans="49:135" ht="13" x14ac:dyDescent="0.15">
      <c r="AW495" s="5"/>
      <c r="DU495" s="4"/>
      <c r="DZ495" s="5"/>
      <c r="EA495" s="5"/>
      <c r="EB495" s="5"/>
      <c r="EC495" s="5"/>
      <c r="ED495" s="5"/>
      <c r="EE495" s="5"/>
    </row>
    <row r="496" spans="49:135" ht="13" x14ac:dyDescent="0.15">
      <c r="AW496" s="5"/>
      <c r="DU496" s="4"/>
      <c r="DZ496" s="5"/>
      <c r="EA496" s="5"/>
      <c r="EB496" s="5"/>
      <c r="EC496" s="5"/>
      <c r="ED496" s="5"/>
      <c r="EE496" s="5"/>
    </row>
    <row r="497" spans="49:135" ht="13" x14ac:dyDescent="0.15">
      <c r="AW497" s="5"/>
      <c r="DU497" s="4"/>
      <c r="DZ497" s="5"/>
      <c r="EA497" s="5"/>
      <c r="EB497" s="5"/>
      <c r="EC497" s="5"/>
      <c r="ED497" s="5"/>
      <c r="EE497" s="5"/>
    </row>
    <row r="498" spans="49:135" ht="13" x14ac:dyDescent="0.15">
      <c r="AW498" s="5"/>
      <c r="DU498" s="4"/>
      <c r="DZ498" s="5"/>
      <c r="EA498" s="5"/>
      <c r="EB498" s="5"/>
      <c r="EC498" s="5"/>
      <c r="ED498" s="5"/>
      <c r="EE498" s="5"/>
    </row>
    <row r="499" spans="49:135" ht="13" x14ac:dyDescent="0.15">
      <c r="AW499" s="5"/>
      <c r="DU499" s="4"/>
      <c r="DZ499" s="5"/>
      <c r="EA499" s="5"/>
      <c r="EB499" s="5"/>
      <c r="EC499" s="5"/>
      <c r="ED499" s="5"/>
      <c r="EE499" s="5"/>
    </row>
    <row r="500" spans="49:135" ht="13" x14ac:dyDescent="0.15">
      <c r="AW500" s="5"/>
      <c r="DU500" s="4"/>
      <c r="DZ500" s="5"/>
      <c r="EA500" s="5"/>
      <c r="EB500" s="5"/>
      <c r="EC500" s="5"/>
      <c r="ED500" s="5"/>
      <c r="EE500" s="5"/>
    </row>
    <row r="501" spans="49:135" ht="13" x14ac:dyDescent="0.15">
      <c r="AW501" s="5"/>
      <c r="DU501" s="4"/>
      <c r="DZ501" s="5"/>
      <c r="EA501" s="5"/>
      <c r="EB501" s="5"/>
      <c r="EC501" s="5"/>
      <c r="ED501" s="5"/>
      <c r="EE501" s="5"/>
    </row>
    <row r="502" spans="49:135" ht="13" x14ac:dyDescent="0.15">
      <c r="AW502" s="5"/>
      <c r="DU502" s="4"/>
      <c r="DZ502" s="5"/>
      <c r="EA502" s="5"/>
      <c r="EB502" s="5"/>
      <c r="EC502" s="5"/>
      <c r="ED502" s="5"/>
      <c r="EE502" s="5"/>
    </row>
    <row r="503" spans="49:135" ht="13" x14ac:dyDescent="0.15">
      <c r="AW503" s="5"/>
      <c r="DU503" s="4"/>
      <c r="DZ503" s="5"/>
      <c r="EA503" s="5"/>
      <c r="EB503" s="5"/>
      <c r="EC503" s="5"/>
      <c r="ED503" s="5"/>
      <c r="EE503" s="5"/>
    </row>
    <row r="504" spans="49:135" ht="13" x14ac:dyDescent="0.15">
      <c r="AW504" s="5"/>
      <c r="DU504" s="4"/>
      <c r="DZ504" s="5"/>
      <c r="EA504" s="5"/>
      <c r="EB504" s="5"/>
      <c r="EC504" s="5"/>
      <c r="ED504" s="5"/>
      <c r="EE504" s="5"/>
    </row>
    <row r="505" spans="49:135" ht="13" x14ac:dyDescent="0.15">
      <c r="AW505" s="5"/>
      <c r="DU505" s="4"/>
      <c r="DZ505" s="5"/>
      <c r="EA505" s="5"/>
      <c r="EB505" s="5"/>
      <c r="EC505" s="5"/>
      <c r="ED505" s="5"/>
      <c r="EE505" s="5"/>
    </row>
    <row r="506" spans="49:135" ht="13" x14ac:dyDescent="0.15">
      <c r="AW506" s="5"/>
      <c r="DU506" s="4"/>
      <c r="DZ506" s="5"/>
      <c r="EA506" s="5"/>
      <c r="EB506" s="5"/>
      <c r="EC506" s="5"/>
      <c r="ED506" s="5"/>
      <c r="EE506" s="5"/>
    </row>
    <row r="507" spans="49:135" ht="13" x14ac:dyDescent="0.15">
      <c r="AW507" s="5"/>
      <c r="DU507" s="4"/>
      <c r="DZ507" s="5"/>
      <c r="EA507" s="5"/>
      <c r="EB507" s="5"/>
      <c r="EC507" s="5"/>
      <c r="ED507" s="5"/>
      <c r="EE507" s="5"/>
    </row>
    <row r="508" spans="49:135" ht="13" x14ac:dyDescent="0.15">
      <c r="AW508" s="5"/>
      <c r="DU508" s="4"/>
      <c r="DZ508" s="5"/>
      <c r="EA508" s="5"/>
      <c r="EB508" s="5"/>
      <c r="EC508" s="5"/>
      <c r="ED508" s="5"/>
      <c r="EE508" s="5"/>
    </row>
    <row r="509" spans="49:135" ht="13" x14ac:dyDescent="0.15">
      <c r="AW509" s="5"/>
      <c r="DU509" s="4"/>
      <c r="DZ509" s="5"/>
      <c r="EA509" s="5"/>
      <c r="EB509" s="5"/>
      <c r="EC509" s="5"/>
      <c r="ED509" s="5"/>
      <c r="EE509" s="5"/>
    </row>
    <row r="510" spans="49:135" ht="13" x14ac:dyDescent="0.15">
      <c r="AW510" s="5"/>
      <c r="DU510" s="4"/>
      <c r="DZ510" s="5"/>
      <c r="EA510" s="5"/>
      <c r="EB510" s="5"/>
      <c r="EC510" s="5"/>
      <c r="ED510" s="5"/>
      <c r="EE510" s="5"/>
    </row>
    <row r="511" spans="49:135" ht="13" x14ac:dyDescent="0.15">
      <c r="AW511" s="5"/>
      <c r="DU511" s="4"/>
      <c r="DZ511" s="5"/>
      <c r="EA511" s="5"/>
      <c r="EB511" s="5"/>
      <c r="EC511" s="5"/>
      <c r="ED511" s="5"/>
      <c r="EE511" s="5"/>
    </row>
    <row r="512" spans="49:135" ht="13" x14ac:dyDescent="0.15">
      <c r="AW512" s="5"/>
      <c r="DU512" s="4"/>
      <c r="DZ512" s="5"/>
      <c r="EA512" s="5"/>
      <c r="EB512" s="5"/>
      <c r="EC512" s="5"/>
      <c r="ED512" s="5"/>
      <c r="EE512" s="5"/>
    </row>
    <row r="513" spans="49:135" ht="13" x14ac:dyDescent="0.15">
      <c r="AW513" s="5"/>
      <c r="DU513" s="4"/>
      <c r="DZ513" s="5"/>
      <c r="EA513" s="5"/>
      <c r="EB513" s="5"/>
      <c r="EC513" s="5"/>
      <c r="ED513" s="5"/>
      <c r="EE513" s="5"/>
    </row>
    <row r="514" spans="49:135" ht="13" x14ac:dyDescent="0.15">
      <c r="AW514" s="5"/>
      <c r="DU514" s="4"/>
      <c r="DZ514" s="5"/>
      <c r="EA514" s="5"/>
      <c r="EB514" s="5"/>
      <c r="EC514" s="5"/>
      <c r="ED514" s="5"/>
      <c r="EE514" s="5"/>
    </row>
    <row r="515" spans="49:135" ht="13" x14ac:dyDescent="0.15">
      <c r="AW515" s="5"/>
      <c r="DU515" s="4"/>
      <c r="DZ515" s="5"/>
      <c r="EA515" s="5"/>
      <c r="EB515" s="5"/>
      <c r="EC515" s="5"/>
      <c r="ED515" s="5"/>
      <c r="EE515" s="5"/>
    </row>
    <row r="516" spans="49:135" ht="13" x14ac:dyDescent="0.15">
      <c r="AW516" s="5"/>
      <c r="DU516" s="4"/>
      <c r="DZ516" s="5"/>
      <c r="EA516" s="5"/>
      <c r="EB516" s="5"/>
      <c r="EC516" s="5"/>
      <c r="ED516" s="5"/>
      <c r="EE516" s="5"/>
    </row>
    <row r="517" spans="49:135" ht="13" x14ac:dyDescent="0.15">
      <c r="AW517" s="5"/>
      <c r="DU517" s="4"/>
      <c r="DZ517" s="5"/>
      <c r="EA517" s="5"/>
      <c r="EB517" s="5"/>
      <c r="EC517" s="5"/>
      <c r="ED517" s="5"/>
      <c r="EE517" s="5"/>
    </row>
    <row r="518" spans="49:135" ht="13" x14ac:dyDescent="0.15">
      <c r="AW518" s="5"/>
      <c r="DU518" s="4"/>
      <c r="DZ518" s="5"/>
      <c r="EA518" s="5"/>
      <c r="EB518" s="5"/>
      <c r="EC518" s="5"/>
      <c r="ED518" s="5"/>
      <c r="EE518" s="5"/>
    </row>
    <row r="519" spans="49:135" ht="13" x14ac:dyDescent="0.15">
      <c r="AW519" s="5"/>
      <c r="DU519" s="4"/>
      <c r="DZ519" s="5"/>
      <c r="EA519" s="5"/>
      <c r="EB519" s="5"/>
      <c r="EC519" s="5"/>
      <c r="ED519" s="5"/>
      <c r="EE519" s="5"/>
    </row>
    <row r="520" spans="49:135" ht="13" x14ac:dyDescent="0.15">
      <c r="AW520" s="5"/>
      <c r="DU520" s="4"/>
      <c r="DZ520" s="5"/>
      <c r="EA520" s="5"/>
      <c r="EB520" s="5"/>
      <c r="EC520" s="5"/>
      <c r="ED520" s="5"/>
      <c r="EE520" s="5"/>
    </row>
    <row r="521" spans="49:135" ht="13" x14ac:dyDescent="0.15">
      <c r="AW521" s="5"/>
      <c r="DU521" s="4"/>
      <c r="DZ521" s="5"/>
      <c r="EA521" s="5"/>
      <c r="EB521" s="5"/>
      <c r="EC521" s="5"/>
      <c r="ED521" s="5"/>
      <c r="EE521" s="5"/>
    </row>
    <row r="522" spans="49:135" ht="13" x14ac:dyDescent="0.15">
      <c r="AW522" s="5"/>
      <c r="DU522" s="4"/>
      <c r="DZ522" s="5"/>
      <c r="EA522" s="5"/>
      <c r="EB522" s="5"/>
      <c r="EC522" s="5"/>
      <c r="ED522" s="5"/>
      <c r="EE522" s="5"/>
    </row>
    <row r="523" spans="49:135" ht="13" x14ac:dyDescent="0.15">
      <c r="AW523" s="5"/>
      <c r="DU523" s="4"/>
      <c r="DZ523" s="5"/>
      <c r="EA523" s="5"/>
      <c r="EB523" s="5"/>
      <c r="EC523" s="5"/>
      <c r="ED523" s="5"/>
      <c r="EE523" s="5"/>
    </row>
    <row r="524" spans="49:135" ht="13" x14ac:dyDescent="0.15">
      <c r="AW524" s="5"/>
      <c r="DU524" s="4"/>
      <c r="DZ524" s="5"/>
      <c r="EA524" s="5"/>
      <c r="EB524" s="5"/>
      <c r="EC524" s="5"/>
      <c r="ED524" s="5"/>
      <c r="EE524" s="5"/>
    </row>
    <row r="525" spans="49:135" ht="13" x14ac:dyDescent="0.15">
      <c r="AW525" s="5"/>
      <c r="DU525" s="4"/>
      <c r="DZ525" s="5"/>
      <c r="EA525" s="5"/>
      <c r="EB525" s="5"/>
      <c r="EC525" s="5"/>
      <c r="ED525" s="5"/>
      <c r="EE525" s="5"/>
    </row>
    <row r="526" spans="49:135" ht="13" x14ac:dyDescent="0.15">
      <c r="AW526" s="5"/>
      <c r="DU526" s="4"/>
      <c r="DZ526" s="5"/>
      <c r="EA526" s="5"/>
      <c r="EB526" s="5"/>
      <c r="EC526" s="5"/>
      <c r="ED526" s="5"/>
      <c r="EE526" s="5"/>
    </row>
    <row r="527" spans="49:135" ht="13" x14ac:dyDescent="0.15">
      <c r="AW527" s="5"/>
      <c r="DU527" s="4"/>
      <c r="DZ527" s="5"/>
      <c r="EA527" s="5"/>
      <c r="EB527" s="5"/>
      <c r="EC527" s="5"/>
      <c r="ED527" s="5"/>
      <c r="EE527" s="5"/>
    </row>
    <row r="528" spans="49:135" ht="13" x14ac:dyDescent="0.15">
      <c r="AW528" s="5"/>
      <c r="DU528" s="4"/>
      <c r="DZ528" s="5"/>
      <c r="EA528" s="5"/>
      <c r="EB528" s="5"/>
      <c r="EC528" s="5"/>
      <c r="ED528" s="5"/>
      <c r="EE528" s="5"/>
    </row>
    <row r="529" spans="49:135" ht="13" x14ac:dyDescent="0.15">
      <c r="AW529" s="5"/>
      <c r="DU529" s="4"/>
      <c r="DZ529" s="5"/>
      <c r="EA529" s="5"/>
      <c r="EB529" s="5"/>
      <c r="EC529" s="5"/>
      <c r="ED529" s="5"/>
      <c r="EE529" s="5"/>
    </row>
    <row r="530" spans="49:135" ht="13" x14ac:dyDescent="0.15">
      <c r="AW530" s="5"/>
      <c r="DU530" s="4"/>
      <c r="DZ530" s="5"/>
      <c r="EA530" s="5"/>
      <c r="EB530" s="5"/>
      <c r="EC530" s="5"/>
      <c r="ED530" s="5"/>
      <c r="EE530" s="5"/>
    </row>
    <row r="531" spans="49:135" ht="13" x14ac:dyDescent="0.15">
      <c r="AW531" s="5"/>
      <c r="DU531" s="4"/>
      <c r="DZ531" s="5"/>
      <c r="EA531" s="5"/>
      <c r="EB531" s="5"/>
      <c r="EC531" s="5"/>
      <c r="ED531" s="5"/>
      <c r="EE531" s="5"/>
    </row>
    <row r="532" spans="49:135" ht="13" x14ac:dyDescent="0.15">
      <c r="AW532" s="5"/>
      <c r="DU532" s="4"/>
      <c r="DZ532" s="5"/>
      <c r="EA532" s="5"/>
      <c r="EB532" s="5"/>
      <c r="EC532" s="5"/>
      <c r="ED532" s="5"/>
      <c r="EE532" s="5"/>
    </row>
    <row r="533" spans="49:135" ht="13" x14ac:dyDescent="0.15">
      <c r="AW533" s="5"/>
      <c r="DU533" s="4"/>
      <c r="DZ533" s="5"/>
      <c r="EA533" s="5"/>
      <c r="EB533" s="5"/>
      <c r="EC533" s="5"/>
      <c r="ED533" s="5"/>
      <c r="EE533" s="5"/>
    </row>
    <row r="534" spans="49:135" ht="13" x14ac:dyDescent="0.15">
      <c r="AW534" s="5"/>
      <c r="DU534" s="4"/>
      <c r="DZ534" s="5"/>
      <c r="EA534" s="5"/>
      <c r="EB534" s="5"/>
      <c r="EC534" s="5"/>
      <c r="ED534" s="5"/>
      <c r="EE534" s="5"/>
    </row>
    <row r="535" spans="49:135" ht="13" x14ac:dyDescent="0.15">
      <c r="AW535" s="5"/>
      <c r="DU535" s="4"/>
      <c r="DZ535" s="5"/>
      <c r="EA535" s="5"/>
      <c r="EB535" s="5"/>
      <c r="EC535" s="5"/>
      <c r="ED535" s="5"/>
      <c r="EE535" s="5"/>
    </row>
    <row r="536" spans="49:135" ht="13" x14ac:dyDescent="0.15">
      <c r="AW536" s="5"/>
      <c r="DU536" s="4"/>
      <c r="DZ536" s="5"/>
      <c r="EA536" s="5"/>
      <c r="EB536" s="5"/>
      <c r="EC536" s="5"/>
      <c r="ED536" s="5"/>
      <c r="EE536" s="5"/>
    </row>
    <row r="537" spans="49:135" ht="13" x14ac:dyDescent="0.15">
      <c r="AW537" s="5"/>
      <c r="DU537" s="4"/>
      <c r="DZ537" s="5"/>
      <c r="EA537" s="5"/>
      <c r="EB537" s="5"/>
      <c r="EC537" s="5"/>
      <c r="ED537" s="5"/>
      <c r="EE537" s="5"/>
    </row>
    <row r="538" spans="49:135" ht="13" x14ac:dyDescent="0.15">
      <c r="AW538" s="5"/>
      <c r="DU538" s="4"/>
      <c r="DZ538" s="5"/>
      <c r="EA538" s="5"/>
      <c r="EB538" s="5"/>
      <c r="EC538" s="5"/>
      <c r="ED538" s="5"/>
      <c r="EE538" s="5"/>
    </row>
    <row r="539" spans="49:135" ht="13" x14ac:dyDescent="0.15">
      <c r="AW539" s="5"/>
      <c r="DU539" s="4"/>
      <c r="DZ539" s="5"/>
      <c r="EA539" s="5"/>
      <c r="EB539" s="5"/>
      <c r="EC539" s="5"/>
      <c r="ED539" s="5"/>
      <c r="EE539" s="5"/>
    </row>
    <row r="540" spans="49:135" ht="13" x14ac:dyDescent="0.15">
      <c r="AW540" s="5"/>
      <c r="DU540" s="4"/>
      <c r="DZ540" s="5"/>
      <c r="EA540" s="5"/>
      <c r="EB540" s="5"/>
      <c r="EC540" s="5"/>
      <c r="ED540" s="5"/>
      <c r="EE540" s="5"/>
    </row>
    <row r="541" spans="49:135" ht="13" x14ac:dyDescent="0.15">
      <c r="AW541" s="5"/>
      <c r="DU541" s="4"/>
      <c r="DZ541" s="5"/>
      <c r="EA541" s="5"/>
      <c r="EB541" s="5"/>
      <c r="EC541" s="5"/>
      <c r="ED541" s="5"/>
      <c r="EE541" s="5"/>
    </row>
    <row r="542" spans="49:135" ht="13" x14ac:dyDescent="0.15">
      <c r="AW542" s="5"/>
      <c r="DU542" s="4"/>
      <c r="DZ542" s="5"/>
      <c r="EA542" s="5"/>
      <c r="EB542" s="5"/>
      <c r="EC542" s="5"/>
      <c r="ED542" s="5"/>
      <c r="EE542" s="5"/>
    </row>
    <row r="543" spans="49:135" ht="13" x14ac:dyDescent="0.15">
      <c r="AW543" s="5"/>
      <c r="DU543" s="4"/>
      <c r="DZ543" s="5"/>
      <c r="EA543" s="5"/>
      <c r="EB543" s="5"/>
      <c r="EC543" s="5"/>
      <c r="ED543" s="5"/>
      <c r="EE543" s="5"/>
    </row>
    <row r="544" spans="49:135" ht="13" x14ac:dyDescent="0.15">
      <c r="AW544" s="5"/>
      <c r="DU544" s="4"/>
      <c r="DZ544" s="5"/>
      <c r="EA544" s="5"/>
      <c r="EB544" s="5"/>
      <c r="EC544" s="5"/>
      <c r="ED544" s="5"/>
      <c r="EE544" s="5"/>
    </row>
    <row r="545" spans="49:135" ht="13" x14ac:dyDescent="0.15">
      <c r="AW545" s="5"/>
      <c r="DU545" s="4"/>
      <c r="DZ545" s="5"/>
      <c r="EA545" s="5"/>
      <c r="EB545" s="5"/>
      <c r="EC545" s="5"/>
      <c r="ED545" s="5"/>
      <c r="EE545" s="5"/>
    </row>
    <row r="546" spans="49:135" ht="13" x14ac:dyDescent="0.15">
      <c r="AW546" s="5"/>
      <c r="DU546" s="4"/>
      <c r="DZ546" s="5"/>
      <c r="EA546" s="5"/>
      <c r="EB546" s="5"/>
      <c r="EC546" s="5"/>
      <c r="ED546" s="5"/>
      <c r="EE546" s="5"/>
    </row>
    <row r="547" spans="49:135" ht="13" x14ac:dyDescent="0.15">
      <c r="AW547" s="5"/>
      <c r="DU547" s="4"/>
      <c r="DZ547" s="5"/>
      <c r="EA547" s="5"/>
      <c r="EB547" s="5"/>
      <c r="EC547" s="5"/>
      <c r="ED547" s="5"/>
      <c r="EE547" s="5"/>
    </row>
    <row r="548" spans="49:135" ht="13" x14ac:dyDescent="0.15">
      <c r="AW548" s="5"/>
      <c r="DU548" s="4"/>
      <c r="DZ548" s="5"/>
      <c r="EA548" s="5"/>
      <c r="EB548" s="5"/>
      <c r="EC548" s="5"/>
      <c r="ED548" s="5"/>
      <c r="EE548" s="5"/>
    </row>
    <row r="549" spans="49:135" ht="13" x14ac:dyDescent="0.15">
      <c r="AW549" s="5"/>
      <c r="DU549" s="4"/>
      <c r="DZ549" s="5"/>
      <c r="EA549" s="5"/>
      <c r="EB549" s="5"/>
      <c r="EC549" s="5"/>
      <c r="ED549" s="5"/>
      <c r="EE549" s="5"/>
    </row>
    <row r="550" spans="49:135" ht="13" x14ac:dyDescent="0.15">
      <c r="AW550" s="5"/>
      <c r="DU550" s="4"/>
      <c r="DZ550" s="5"/>
      <c r="EA550" s="5"/>
      <c r="EB550" s="5"/>
      <c r="EC550" s="5"/>
      <c r="ED550" s="5"/>
      <c r="EE550" s="5"/>
    </row>
    <row r="551" spans="49:135" ht="13" x14ac:dyDescent="0.15">
      <c r="AW551" s="5"/>
      <c r="DU551" s="4"/>
      <c r="DZ551" s="5"/>
      <c r="EA551" s="5"/>
      <c r="EB551" s="5"/>
      <c r="EC551" s="5"/>
      <c r="ED551" s="5"/>
      <c r="EE551" s="5"/>
    </row>
    <row r="552" spans="49:135" ht="13" x14ac:dyDescent="0.15">
      <c r="AW552" s="5"/>
      <c r="DU552" s="4"/>
      <c r="DZ552" s="5"/>
      <c r="EA552" s="5"/>
      <c r="EB552" s="5"/>
      <c r="EC552" s="5"/>
      <c r="ED552" s="5"/>
      <c r="EE552" s="5"/>
    </row>
    <row r="553" spans="49:135" ht="13" x14ac:dyDescent="0.15">
      <c r="AW553" s="5"/>
      <c r="DU553" s="4"/>
      <c r="DZ553" s="5"/>
      <c r="EA553" s="5"/>
      <c r="EB553" s="5"/>
      <c r="EC553" s="5"/>
      <c r="ED553" s="5"/>
      <c r="EE553" s="5"/>
    </row>
    <row r="554" spans="49:135" ht="13" x14ac:dyDescent="0.15">
      <c r="AW554" s="5"/>
      <c r="DU554" s="4"/>
      <c r="DZ554" s="5"/>
      <c r="EA554" s="5"/>
      <c r="EB554" s="5"/>
      <c r="EC554" s="5"/>
      <c r="ED554" s="5"/>
      <c r="EE554" s="5"/>
    </row>
    <row r="555" spans="49:135" ht="13" x14ac:dyDescent="0.15">
      <c r="AW555" s="5"/>
      <c r="DU555" s="4"/>
      <c r="DZ555" s="5"/>
      <c r="EA555" s="5"/>
      <c r="EB555" s="5"/>
      <c r="EC555" s="5"/>
      <c r="ED555" s="5"/>
      <c r="EE555" s="5"/>
    </row>
    <row r="556" spans="49:135" ht="13" x14ac:dyDescent="0.15">
      <c r="AW556" s="5"/>
      <c r="DU556" s="4"/>
      <c r="DZ556" s="5"/>
      <c r="EA556" s="5"/>
      <c r="EB556" s="5"/>
      <c r="EC556" s="5"/>
      <c r="ED556" s="5"/>
      <c r="EE556" s="5"/>
    </row>
    <row r="557" spans="49:135" ht="13" x14ac:dyDescent="0.15">
      <c r="AW557" s="5"/>
      <c r="DU557" s="4"/>
      <c r="DZ557" s="5"/>
      <c r="EA557" s="5"/>
      <c r="EB557" s="5"/>
      <c r="EC557" s="5"/>
      <c r="ED557" s="5"/>
      <c r="EE557" s="5"/>
    </row>
    <row r="558" spans="49:135" ht="13" x14ac:dyDescent="0.15">
      <c r="AW558" s="5"/>
      <c r="DU558" s="4"/>
      <c r="DZ558" s="5"/>
      <c r="EA558" s="5"/>
      <c r="EB558" s="5"/>
      <c r="EC558" s="5"/>
      <c r="ED558" s="5"/>
      <c r="EE558" s="5"/>
    </row>
    <row r="559" spans="49:135" ht="13" x14ac:dyDescent="0.15">
      <c r="AW559" s="5"/>
      <c r="DU559" s="4"/>
      <c r="DZ559" s="5"/>
      <c r="EA559" s="5"/>
      <c r="EB559" s="5"/>
      <c r="EC559" s="5"/>
      <c r="ED559" s="5"/>
      <c r="EE559" s="5"/>
    </row>
    <row r="560" spans="49:135" ht="13" x14ac:dyDescent="0.15">
      <c r="AW560" s="5"/>
      <c r="DU560" s="4"/>
      <c r="DZ560" s="5"/>
      <c r="EA560" s="5"/>
      <c r="EB560" s="5"/>
      <c r="EC560" s="5"/>
      <c r="ED560" s="5"/>
      <c r="EE560" s="5"/>
    </row>
    <row r="561" spans="49:135" ht="13" x14ac:dyDescent="0.15">
      <c r="AW561" s="5"/>
      <c r="DU561" s="4"/>
      <c r="DZ561" s="5"/>
      <c r="EA561" s="5"/>
      <c r="EB561" s="5"/>
      <c r="EC561" s="5"/>
      <c r="ED561" s="5"/>
      <c r="EE561" s="5"/>
    </row>
    <row r="562" spans="49:135" ht="13" x14ac:dyDescent="0.15">
      <c r="AW562" s="5"/>
      <c r="DU562" s="4"/>
      <c r="DZ562" s="5"/>
      <c r="EA562" s="5"/>
      <c r="EB562" s="5"/>
      <c r="EC562" s="5"/>
      <c r="ED562" s="5"/>
      <c r="EE562" s="5"/>
    </row>
    <row r="563" spans="49:135" ht="13" x14ac:dyDescent="0.15">
      <c r="AW563" s="5"/>
      <c r="DU563" s="4"/>
      <c r="DZ563" s="5"/>
      <c r="EA563" s="5"/>
      <c r="EB563" s="5"/>
      <c r="EC563" s="5"/>
      <c r="ED563" s="5"/>
      <c r="EE563" s="5"/>
    </row>
    <row r="564" spans="49:135" ht="13" x14ac:dyDescent="0.15">
      <c r="AW564" s="5"/>
      <c r="DU564" s="4"/>
      <c r="DZ564" s="5"/>
      <c r="EA564" s="5"/>
      <c r="EB564" s="5"/>
      <c r="EC564" s="5"/>
      <c r="ED564" s="5"/>
      <c r="EE564" s="5"/>
    </row>
    <row r="565" spans="49:135" ht="13" x14ac:dyDescent="0.15">
      <c r="AW565" s="5"/>
      <c r="DU565" s="4"/>
      <c r="DZ565" s="5"/>
      <c r="EA565" s="5"/>
      <c r="EB565" s="5"/>
      <c r="EC565" s="5"/>
      <c r="ED565" s="5"/>
      <c r="EE565" s="5"/>
    </row>
    <row r="566" spans="49:135" ht="13" x14ac:dyDescent="0.15">
      <c r="AW566" s="5"/>
      <c r="DU566" s="4"/>
      <c r="DZ566" s="5"/>
      <c r="EA566" s="5"/>
      <c r="EB566" s="5"/>
      <c r="EC566" s="5"/>
      <c r="ED566" s="5"/>
      <c r="EE566" s="5"/>
    </row>
    <row r="567" spans="49:135" ht="13" x14ac:dyDescent="0.15">
      <c r="AW567" s="5"/>
      <c r="DU567" s="4"/>
      <c r="DZ567" s="5"/>
      <c r="EA567" s="5"/>
      <c r="EB567" s="5"/>
      <c r="EC567" s="5"/>
      <c r="ED567" s="5"/>
      <c r="EE567" s="5"/>
    </row>
    <row r="568" spans="49:135" ht="13" x14ac:dyDescent="0.15">
      <c r="AW568" s="5"/>
      <c r="DU568" s="4"/>
      <c r="DZ568" s="5"/>
      <c r="EA568" s="5"/>
      <c r="EB568" s="5"/>
      <c r="EC568" s="5"/>
      <c r="ED568" s="5"/>
      <c r="EE568" s="5"/>
    </row>
    <row r="569" spans="49:135" ht="13" x14ac:dyDescent="0.15">
      <c r="AW569" s="5"/>
      <c r="DU569" s="4"/>
      <c r="DZ569" s="5"/>
      <c r="EA569" s="5"/>
      <c r="EB569" s="5"/>
      <c r="EC569" s="5"/>
      <c r="ED569" s="5"/>
      <c r="EE569" s="5"/>
    </row>
    <row r="570" spans="49:135" ht="13" x14ac:dyDescent="0.15">
      <c r="AW570" s="5"/>
      <c r="DU570" s="4"/>
      <c r="DZ570" s="5"/>
      <c r="EA570" s="5"/>
      <c r="EB570" s="5"/>
      <c r="EC570" s="5"/>
      <c r="ED570" s="5"/>
      <c r="EE570" s="5"/>
    </row>
    <row r="571" spans="49:135" ht="13" x14ac:dyDescent="0.15">
      <c r="AW571" s="5"/>
      <c r="DU571" s="4"/>
      <c r="DZ571" s="5"/>
      <c r="EA571" s="5"/>
      <c r="EB571" s="5"/>
      <c r="EC571" s="5"/>
      <c r="ED571" s="5"/>
      <c r="EE571" s="5"/>
    </row>
    <row r="572" spans="49:135" ht="13" x14ac:dyDescent="0.15">
      <c r="AW572" s="5"/>
      <c r="DU572" s="4"/>
      <c r="DZ572" s="5"/>
      <c r="EA572" s="5"/>
      <c r="EB572" s="5"/>
      <c r="EC572" s="5"/>
      <c r="ED572" s="5"/>
      <c r="EE572" s="5"/>
    </row>
    <row r="573" spans="49:135" ht="13" x14ac:dyDescent="0.15">
      <c r="AW573" s="5"/>
      <c r="DU573" s="4"/>
      <c r="DZ573" s="5"/>
      <c r="EA573" s="5"/>
      <c r="EB573" s="5"/>
      <c r="EC573" s="5"/>
      <c r="ED573" s="5"/>
      <c r="EE573" s="5"/>
    </row>
    <row r="574" spans="49:135" ht="13" x14ac:dyDescent="0.15">
      <c r="AW574" s="5"/>
      <c r="DU574" s="4"/>
      <c r="DZ574" s="5"/>
      <c r="EA574" s="5"/>
      <c r="EB574" s="5"/>
      <c r="EC574" s="5"/>
      <c r="ED574" s="5"/>
      <c r="EE574" s="5"/>
    </row>
    <row r="575" spans="49:135" ht="13" x14ac:dyDescent="0.15">
      <c r="AW575" s="5"/>
      <c r="DU575" s="4"/>
      <c r="DZ575" s="5"/>
      <c r="EA575" s="5"/>
      <c r="EB575" s="5"/>
      <c r="EC575" s="5"/>
      <c r="ED575" s="5"/>
      <c r="EE575" s="5"/>
    </row>
    <row r="576" spans="49:135" ht="13" x14ac:dyDescent="0.15">
      <c r="AW576" s="5"/>
      <c r="DU576" s="4"/>
      <c r="DZ576" s="5"/>
      <c r="EA576" s="5"/>
      <c r="EB576" s="5"/>
      <c r="EC576" s="5"/>
      <c r="ED576" s="5"/>
      <c r="EE576" s="5"/>
    </row>
    <row r="577" spans="49:135" ht="13" x14ac:dyDescent="0.15">
      <c r="AW577" s="5"/>
      <c r="DU577" s="4"/>
      <c r="DZ577" s="5"/>
      <c r="EA577" s="5"/>
      <c r="EB577" s="5"/>
      <c r="EC577" s="5"/>
      <c r="ED577" s="5"/>
      <c r="EE577" s="5"/>
    </row>
    <row r="578" spans="49:135" ht="13" x14ac:dyDescent="0.15">
      <c r="AW578" s="5"/>
      <c r="DU578" s="4"/>
      <c r="DZ578" s="5"/>
      <c r="EA578" s="5"/>
      <c r="EB578" s="5"/>
      <c r="EC578" s="5"/>
      <c r="ED578" s="5"/>
      <c r="EE578" s="5"/>
    </row>
    <row r="579" spans="49:135" ht="13" x14ac:dyDescent="0.15">
      <c r="AW579" s="5"/>
      <c r="DU579" s="4"/>
      <c r="DZ579" s="5"/>
      <c r="EA579" s="5"/>
      <c r="EB579" s="5"/>
      <c r="EC579" s="5"/>
      <c r="ED579" s="5"/>
      <c r="EE579" s="5"/>
    </row>
    <row r="580" spans="49:135" ht="13" x14ac:dyDescent="0.15">
      <c r="AW580" s="5"/>
      <c r="DU580" s="4"/>
      <c r="DZ580" s="5"/>
      <c r="EA580" s="5"/>
      <c r="EB580" s="5"/>
      <c r="EC580" s="5"/>
      <c r="ED580" s="5"/>
      <c r="EE580" s="5"/>
    </row>
    <row r="581" spans="49:135" ht="13" x14ac:dyDescent="0.15">
      <c r="AW581" s="5"/>
      <c r="DU581" s="4"/>
      <c r="DZ581" s="5"/>
      <c r="EA581" s="5"/>
      <c r="EB581" s="5"/>
      <c r="EC581" s="5"/>
      <c r="ED581" s="5"/>
      <c r="EE581" s="5"/>
    </row>
    <row r="582" spans="49:135" ht="13" x14ac:dyDescent="0.15">
      <c r="AW582" s="5"/>
      <c r="DU582" s="4"/>
      <c r="DZ582" s="5"/>
      <c r="EA582" s="5"/>
      <c r="EB582" s="5"/>
      <c r="EC582" s="5"/>
      <c r="ED582" s="5"/>
      <c r="EE582" s="5"/>
    </row>
    <row r="583" spans="49:135" ht="13" x14ac:dyDescent="0.15">
      <c r="AW583" s="5"/>
      <c r="DU583" s="4"/>
      <c r="DZ583" s="5"/>
      <c r="EA583" s="5"/>
      <c r="EB583" s="5"/>
      <c r="EC583" s="5"/>
      <c r="ED583" s="5"/>
      <c r="EE583" s="5"/>
    </row>
    <row r="584" spans="49:135" ht="13" x14ac:dyDescent="0.15">
      <c r="AW584" s="5"/>
      <c r="DU584" s="4"/>
      <c r="DZ584" s="5"/>
      <c r="EA584" s="5"/>
      <c r="EB584" s="5"/>
      <c r="EC584" s="5"/>
      <c r="ED584" s="5"/>
      <c r="EE584" s="5"/>
    </row>
    <row r="585" spans="49:135" ht="13" x14ac:dyDescent="0.15">
      <c r="AW585" s="5"/>
      <c r="DU585" s="4"/>
      <c r="DZ585" s="5"/>
      <c r="EA585" s="5"/>
      <c r="EB585" s="5"/>
      <c r="EC585" s="5"/>
      <c r="ED585" s="5"/>
      <c r="EE585" s="5"/>
    </row>
    <row r="586" spans="49:135" ht="13" x14ac:dyDescent="0.15">
      <c r="AW586" s="5"/>
      <c r="DU586" s="4"/>
      <c r="DZ586" s="5"/>
      <c r="EA586" s="5"/>
      <c r="EB586" s="5"/>
      <c r="EC586" s="5"/>
      <c r="ED586" s="5"/>
      <c r="EE586" s="5"/>
    </row>
    <row r="587" spans="49:135" ht="13" x14ac:dyDescent="0.15">
      <c r="AW587" s="5"/>
      <c r="DU587" s="4"/>
      <c r="DZ587" s="5"/>
      <c r="EA587" s="5"/>
      <c r="EB587" s="5"/>
      <c r="EC587" s="5"/>
      <c r="ED587" s="5"/>
      <c r="EE587" s="5"/>
    </row>
    <row r="588" spans="49:135" ht="13" x14ac:dyDescent="0.15">
      <c r="AW588" s="5"/>
      <c r="DU588" s="4"/>
      <c r="DZ588" s="5"/>
      <c r="EA588" s="5"/>
      <c r="EB588" s="5"/>
      <c r="EC588" s="5"/>
      <c r="ED588" s="5"/>
      <c r="EE588" s="5"/>
    </row>
    <row r="589" spans="49:135" ht="13" x14ac:dyDescent="0.15">
      <c r="AW589" s="5"/>
      <c r="DU589" s="4"/>
      <c r="DZ589" s="5"/>
      <c r="EA589" s="5"/>
      <c r="EB589" s="5"/>
      <c r="EC589" s="5"/>
      <c r="ED589" s="5"/>
      <c r="EE589" s="5"/>
    </row>
    <row r="590" spans="49:135" ht="13" x14ac:dyDescent="0.15">
      <c r="AW590" s="5"/>
      <c r="DU590" s="4"/>
      <c r="DZ590" s="5"/>
      <c r="EA590" s="5"/>
      <c r="EB590" s="5"/>
      <c r="EC590" s="5"/>
      <c r="ED590" s="5"/>
      <c r="EE590" s="5"/>
    </row>
    <row r="591" spans="49:135" ht="13" x14ac:dyDescent="0.15">
      <c r="AW591" s="5"/>
      <c r="DU591" s="4"/>
      <c r="DZ591" s="5"/>
      <c r="EA591" s="5"/>
      <c r="EB591" s="5"/>
      <c r="EC591" s="5"/>
      <c r="ED591" s="5"/>
      <c r="EE591" s="5"/>
    </row>
    <row r="592" spans="49:135" ht="13" x14ac:dyDescent="0.15">
      <c r="AW592" s="5"/>
      <c r="DU592" s="4"/>
      <c r="DZ592" s="5"/>
      <c r="EA592" s="5"/>
      <c r="EB592" s="5"/>
      <c r="EC592" s="5"/>
      <c r="ED592" s="5"/>
      <c r="EE592" s="5"/>
    </row>
    <row r="593" spans="49:135" ht="13" x14ac:dyDescent="0.15">
      <c r="AW593" s="5"/>
      <c r="DU593" s="4"/>
      <c r="DZ593" s="5"/>
      <c r="EA593" s="5"/>
      <c r="EB593" s="5"/>
      <c r="EC593" s="5"/>
      <c r="ED593" s="5"/>
      <c r="EE593" s="5"/>
    </row>
    <row r="594" spans="49:135" ht="13" x14ac:dyDescent="0.15">
      <c r="AW594" s="5"/>
      <c r="DU594" s="4"/>
      <c r="DZ594" s="5"/>
      <c r="EA594" s="5"/>
      <c r="EB594" s="5"/>
      <c r="EC594" s="5"/>
      <c r="ED594" s="5"/>
      <c r="EE594" s="5"/>
    </row>
    <row r="595" spans="49:135" ht="13" x14ac:dyDescent="0.15">
      <c r="AW595" s="5"/>
      <c r="DU595" s="4"/>
      <c r="DZ595" s="5"/>
      <c r="EA595" s="5"/>
      <c r="EB595" s="5"/>
      <c r="EC595" s="5"/>
      <c r="ED595" s="5"/>
      <c r="EE595" s="5"/>
    </row>
    <row r="596" spans="49:135" ht="13" x14ac:dyDescent="0.15">
      <c r="AW596" s="5"/>
      <c r="DU596" s="4"/>
      <c r="DZ596" s="5"/>
      <c r="EA596" s="5"/>
      <c r="EB596" s="5"/>
      <c r="EC596" s="5"/>
      <c r="ED596" s="5"/>
      <c r="EE596" s="5"/>
    </row>
    <row r="597" spans="49:135" ht="13" x14ac:dyDescent="0.15">
      <c r="AW597" s="5"/>
      <c r="DU597" s="4"/>
      <c r="DZ597" s="5"/>
      <c r="EA597" s="5"/>
      <c r="EB597" s="5"/>
      <c r="EC597" s="5"/>
      <c r="ED597" s="5"/>
      <c r="EE597" s="5"/>
    </row>
    <row r="598" spans="49:135" ht="13" x14ac:dyDescent="0.15">
      <c r="AW598" s="5"/>
      <c r="DU598" s="4"/>
      <c r="DZ598" s="5"/>
      <c r="EA598" s="5"/>
      <c r="EB598" s="5"/>
      <c r="EC598" s="5"/>
      <c r="ED598" s="5"/>
      <c r="EE598" s="5"/>
    </row>
    <row r="599" spans="49:135" ht="13" x14ac:dyDescent="0.15">
      <c r="AW599" s="5"/>
      <c r="DU599" s="4"/>
      <c r="DZ599" s="5"/>
      <c r="EA599" s="5"/>
      <c r="EB599" s="5"/>
      <c r="EC599" s="5"/>
      <c r="ED599" s="5"/>
      <c r="EE599" s="5"/>
    </row>
    <row r="600" spans="49:135" ht="13" x14ac:dyDescent="0.15">
      <c r="AW600" s="5"/>
      <c r="DU600" s="4"/>
      <c r="DZ600" s="5"/>
      <c r="EA600" s="5"/>
      <c r="EB600" s="5"/>
      <c r="EC600" s="5"/>
      <c r="ED600" s="5"/>
      <c r="EE600" s="5"/>
    </row>
    <row r="601" spans="49:135" ht="13" x14ac:dyDescent="0.15">
      <c r="AW601" s="5"/>
      <c r="DU601" s="4"/>
      <c r="DZ601" s="5"/>
      <c r="EA601" s="5"/>
      <c r="EB601" s="5"/>
      <c r="EC601" s="5"/>
      <c r="ED601" s="5"/>
      <c r="EE601" s="5"/>
    </row>
    <row r="602" spans="49:135" ht="13" x14ac:dyDescent="0.15">
      <c r="AW602" s="5"/>
      <c r="DU602" s="4"/>
      <c r="DZ602" s="5"/>
      <c r="EA602" s="5"/>
      <c r="EB602" s="5"/>
      <c r="EC602" s="5"/>
      <c r="ED602" s="5"/>
      <c r="EE602" s="5"/>
    </row>
    <row r="603" spans="49:135" ht="13" x14ac:dyDescent="0.15">
      <c r="AW603" s="5"/>
      <c r="DU603" s="4"/>
      <c r="DZ603" s="5"/>
      <c r="EA603" s="5"/>
      <c r="EB603" s="5"/>
      <c r="EC603" s="5"/>
      <c r="ED603" s="5"/>
      <c r="EE603" s="5"/>
    </row>
    <row r="604" spans="49:135" ht="13" x14ac:dyDescent="0.15">
      <c r="AW604" s="5"/>
      <c r="DU604" s="4"/>
      <c r="DZ604" s="5"/>
      <c r="EA604" s="5"/>
      <c r="EB604" s="5"/>
      <c r="EC604" s="5"/>
      <c r="ED604" s="5"/>
      <c r="EE604" s="5"/>
    </row>
    <row r="605" spans="49:135" ht="13" x14ac:dyDescent="0.15">
      <c r="AW605" s="5"/>
      <c r="DU605" s="4"/>
      <c r="DZ605" s="5"/>
      <c r="EA605" s="5"/>
      <c r="EB605" s="5"/>
      <c r="EC605" s="5"/>
      <c r="ED605" s="5"/>
      <c r="EE605" s="5"/>
    </row>
    <row r="606" spans="49:135" ht="13" x14ac:dyDescent="0.15">
      <c r="AW606" s="5"/>
      <c r="DU606" s="4"/>
      <c r="DZ606" s="5"/>
      <c r="EA606" s="5"/>
      <c r="EB606" s="5"/>
      <c r="EC606" s="5"/>
      <c r="ED606" s="5"/>
      <c r="EE606" s="5"/>
    </row>
    <row r="607" spans="49:135" ht="13" x14ac:dyDescent="0.15">
      <c r="AW607" s="5"/>
      <c r="DU607" s="4"/>
      <c r="DZ607" s="5"/>
      <c r="EA607" s="5"/>
      <c r="EB607" s="5"/>
      <c r="EC607" s="5"/>
      <c r="ED607" s="5"/>
      <c r="EE607" s="5"/>
    </row>
    <row r="608" spans="49:135" ht="13" x14ac:dyDescent="0.15">
      <c r="AW608" s="5"/>
      <c r="DU608" s="4"/>
      <c r="DZ608" s="5"/>
      <c r="EA608" s="5"/>
      <c r="EB608" s="5"/>
      <c r="EC608" s="5"/>
      <c r="ED608" s="5"/>
      <c r="EE608" s="5"/>
    </row>
    <row r="609" spans="49:135" ht="13" x14ac:dyDescent="0.15">
      <c r="AW609" s="5"/>
      <c r="DU609" s="4"/>
      <c r="DZ609" s="5"/>
      <c r="EA609" s="5"/>
      <c r="EB609" s="5"/>
      <c r="EC609" s="5"/>
      <c r="ED609" s="5"/>
      <c r="EE609" s="5"/>
    </row>
    <row r="610" spans="49:135" ht="13" x14ac:dyDescent="0.15">
      <c r="AW610" s="5"/>
      <c r="DU610" s="4"/>
      <c r="DZ610" s="5"/>
      <c r="EA610" s="5"/>
      <c r="EB610" s="5"/>
      <c r="EC610" s="5"/>
      <c r="ED610" s="5"/>
      <c r="EE610" s="5"/>
    </row>
    <row r="611" spans="49:135" ht="13" x14ac:dyDescent="0.15">
      <c r="AW611" s="5"/>
      <c r="DU611" s="4"/>
      <c r="DZ611" s="5"/>
      <c r="EA611" s="5"/>
      <c r="EB611" s="5"/>
      <c r="EC611" s="5"/>
      <c r="ED611" s="5"/>
      <c r="EE611" s="5"/>
    </row>
    <row r="612" spans="49:135" ht="13" x14ac:dyDescent="0.15">
      <c r="AW612" s="5"/>
      <c r="DU612" s="4"/>
      <c r="DZ612" s="5"/>
      <c r="EA612" s="5"/>
      <c r="EB612" s="5"/>
      <c r="EC612" s="5"/>
      <c r="ED612" s="5"/>
      <c r="EE612" s="5"/>
    </row>
    <row r="613" spans="49:135" ht="13" x14ac:dyDescent="0.15">
      <c r="AW613" s="5"/>
      <c r="DU613" s="4"/>
      <c r="DZ613" s="5"/>
      <c r="EA613" s="5"/>
      <c r="EB613" s="5"/>
      <c r="EC613" s="5"/>
      <c r="ED613" s="5"/>
      <c r="EE613" s="5"/>
    </row>
    <row r="614" spans="49:135" ht="13" x14ac:dyDescent="0.15">
      <c r="AW614" s="5"/>
      <c r="DU614" s="4"/>
      <c r="DZ614" s="5"/>
      <c r="EA614" s="5"/>
      <c r="EB614" s="5"/>
      <c r="EC614" s="5"/>
      <c r="ED614" s="5"/>
      <c r="EE614" s="5"/>
    </row>
    <row r="615" spans="49:135" ht="13" x14ac:dyDescent="0.15">
      <c r="AW615" s="5"/>
      <c r="DU615" s="4"/>
      <c r="DZ615" s="5"/>
      <c r="EA615" s="5"/>
      <c r="EB615" s="5"/>
      <c r="EC615" s="5"/>
      <c r="ED615" s="5"/>
      <c r="EE615" s="5"/>
    </row>
    <row r="616" spans="49:135" ht="13" x14ac:dyDescent="0.15">
      <c r="AW616" s="5"/>
      <c r="DU616" s="4"/>
      <c r="DZ616" s="5"/>
      <c r="EA616" s="5"/>
      <c r="EB616" s="5"/>
      <c r="EC616" s="5"/>
      <c r="ED616" s="5"/>
      <c r="EE616" s="5"/>
    </row>
    <row r="617" spans="49:135" ht="13" x14ac:dyDescent="0.15">
      <c r="AW617" s="5"/>
      <c r="DU617" s="4"/>
      <c r="DZ617" s="5"/>
      <c r="EA617" s="5"/>
      <c r="EB617" s="5"/>
      <c r="EC617" s="5"/>
      <c r="ED617" s="5"/>
      <c r="EE617" s="5"/>
    </row>
    <row r="618" spans="49:135" ht="13" x14ac:dyDescent="0.15">
      <c r="AW618" s="5"/>
      <c r="DU618" s="4"/>
      <c r="DZ618" s="5"/>
      <c r="EA618" s="5"/>
      <c r="EB618" s="5"/>
      <c r="EC618" s="5"/>
      <c r="ED618" s="5"/>
      <c r="EE618" s="5"/>
    </row>
    <row r="619" spans="49:135" ht="13" x14ac:dyDescent="0.15">
      <c r="AW619" s="5"/>
      <c r="DU619" s="4"/>
      <c r="DZ619" s="5"/>
      <c r="EA619" s="5"/>
      <c r="EB619" s="5"/>
      <c r="EC619" s="5"/>
      <c r="ED619" s="5"/>
      <c r="EE619" s="5"/>
    </row>
    <row r="620" spans="49:135" ht="13" x14ac:dyDescent="0.15">
      <c r="AW620" s="5"/>
      <c r="DU620" s="4"/>
      <c r="DZ620" s="5"/>
      <c r="EA620" s="5"/>
      <c r="EB620" s="5"/>
      <c r="EC620" s="5"/>
      <c r="ED620" s="5"/>
      <c r="EE620" s="5"/>
    </row>
    <row r="621" spans="49:135" ht="13" x14ac:dyDescent="0.15">
      <c r="AW621" s="5"/>
      <c r="DU621" s="4"/>
      <c r="DZ621" s="5"/>
      <c r="EA621" s="5"/>
      <c r="EB621" s="5"/>
      <c r="EC621" s="5"/>
      <c r="ED621" s="5"/>
      <c r="EE621" s="5"/>
    </row>
    <row r="622" spans="49:135" ht="13" x14ac:dyDescent="0.15">
      <c r="AW622" s="5"/>
      <c r="DU622" s="4"/>
      <c r="DZ622" s="5"/>
      <c r="EA622" s="5"/>
      <c r="EB622" s="5"/>
      <c r="EC622" s="5"/>
      <c r="ED622" s="5"/>
      <c r="EE622" s="5"/>
    </row>
    <row r="623" spans="49:135" ht="13" x14ac:dyDescent="0.15">
      <c r="AW623" s="5"/>
      <c r="DU623" s="4"/>
      <c r="DZ623" s="5"/>
      <c r="EA623" s="5"/>
      <c r="EB623" s="5"/>
      <c r="EC623" s="5"/>
      <c r="ED623" s="5"/>
      <c r="EE623" s="5"/>
    </row>
    <row r="624" spans="49:135" ht="13" x14ac:dyDescent="0.15">
      <c r="AW624" s="5"/>
      <c r="DU624" s="4"/>
      <c r="DZ624" s="5"/>
      <c r="EA624" s="5"/>
      <c r="EB624" s="5"/>
      <c r="EC624" s="5"/>
      <c r="ED624" s="5"/>
      <c r="EE624" s="5"/>
    </row>
    <row r="625" spans="49:135" ht="13" x14ac:dyDescent="0.15">
      <c r="AW625" s="5"/>
      <c r="DU625" s="4"/>
      <c r="DZ625" s="5"/>
      <c r="EA625" s="5"/>
      <c r="EB625" s="5"/>
      <c r="EC625" s="5"/>
      <c r="ED625" s="5"/>
      <c r="EE625" s="5"/>
    </row>
    <row r="626" spans="49:135" ht="13" x14ac:dyDescent="0.15">
      <c r="AW626" s="5"/>
      <c r="DU626" s="4"/>
      <c r="DZ626" s="5"/>
      <c r="EA626" s="5"/>
      <c r="EB626" s="5"/>
      <c r="EC626" s="5"/>
      <c r="ED626" s="5"/>
      <c r="EE626" s="5"/>
    </row>
    <row r="627" spans="49:135" ht="13" x14ac:dyDescent="0.15">
      <c r="AW627" s="5"/>
      <c r="DU627" s="4"/>
      <c r="DZ627" s="5"/>
      <c r="EA627" s="5"/>
      <c r="EB627" s="5"/>
      <c r="EC627" s="5"/>
      <c r="ED627" s="5"/>
      <c r="EE627" s="5"/>
    </row>
    <row r="628" spans="49:135" ht="13" x14ac:dyDescent="0.15">
      <c r="AW628" s="5"/>
      <c r="DU628" s="4"/>
      <c r="DZ628" s="5"/>
      <c r="EA628" s="5"/>
      <c r="EB628" s="5"/>
      <c r="EC628" s="5"/>
      <c r="ED628" s="5"/>
      <c r="EE628" s="5"/>
    </row>
    <row r="629" spans="49:135" ht="13" x14ac:dyDescent="0.15">
      <c r="AW629" s="5"/>
      <c r="DU629" s="4"/>
      <c r="DZ629" s="5"/>
      <c r="EA629" s="5"/>
      <c r="EB629" s="5"/>
      <c r="EC629" s="5"/>
      <c r="ED629" s="5"/>
      <c r="EE629" s="5"/>
    </row>
    <row r="630" spans="49:135" ht="13" x14ac:dyDescent="0.15">
      <c r="AW630" s="5"/>
      <c r="DU630" s="4"/>
      <c r="DZ630" s="5"/>
      <c r="EA630" s="5"/>
      <c r="EB630" s="5"/>
      <c r="EC630" s="5"/>
      <c r="ED630" s="5"/>
      <c r="EE630" s="5"/>
    </row>
    <row r="631" spans="49:135" ht="13" x14ac:dyDescent="0.15">
      <c r="AW631" s="5"/>
      <c r="DU631" s="4"/>
      <c r="DZ631" s="5"/>
      <c r="EA631" s="5"/>
      <c r="EB631" s="5"/>
      <c r="EC631" s="5"/>
      <c r="ED631" s="5"/>
      <c r="EE631" s="5"/>
    </row>
    <row r="632" spans="49:135" ht="13" x14ac:dyDescent="0.15">
      <c r="AW632" s="5"/>
      <c r="DU632" s="4"/>
      <c r="DZ632" s="5"/>
      <c r="EA632" s="5"/>
      <c r="EB632" s="5"/>
      <c r="EC632" s="5"/>
      <c r="ED632" s="5"/>
      <c r="EE632" s="5"/>
    </row>
    <row r="633" spans="49:135" ht="13" x14ac:dyDescent="0.15">
      <c r="AW633" s="5"/>
      <c r="DU633" s="4"/>
      <c r="DZ633" s="5"/>
      <c r="EA633" s="5"/>
      <c r="EB633" s="5"/>
      <c r="EC633" s="5"/>
      <c r="ED633" s="5"/>
      <c r="EE633" s="5"/>
    </row>
    <row r="634" spans="49:135" ht="13" x14ac:dyDescent="0.15">
      <c r="AW634" s="5"/>
      <c r="DU634" s="4"/>
      <c r="DZ634" s="5"/>
      <c r="EA634" s="5"/>
      <c r="EB634" s="5"/>
      <c r="EC634" s="5"/>
      <c r="ED634" s="5"/>
      <c r="EE634" s="5"/>
    </row>
    <row r="635" spans="49:135" ht="13" x14ac:dyDescent="0.15">
      <c r="AW635" s="5"/>
      <c r="DU635" s="4"/>
      <c r="DZ635" s="5"/>
      <c r="EA635" s="5"/>
      <c r="EB635" s="5"/>
      <c r="EC635" s="5"/>
      <c r="ED635" s="5"/>
      <c r="EE635" s="5"/>
    </row>
    <row r="636" spans="49:135" ht="13" x14ac:dyDescent="0.15">
      <c r="AW636" s="5"/>
      <c r="DU636" s="4"/>
      <c r="DZ636" s="5"/>
      <c r="EA636" s="5"/>
      <c r="EB636" s="5"/>
      <c r="EC636" s="5"/>
      <c r="ED636" s="5"/>
      <c r="EE636" s="5"/>
    </row>
    <row r="637" spans="49:135" ht="13" x14ac:dyDescent="0.15">
      <c r="AW637" s="5"/>
      <c r="DU637" s="4"/>
      <c r="DZ637" s="5"/>
      <c r="EA637" s="5"/>
      <c r="EB637" s="5"/>
      <c r="EC637" s="5"/>
      <c r="ED637" s="5"/>
      <c r="EE637" s="5"/>
    </row>
    <row r="638" spans="49:135" ht="13" x14ac:dyDescent="0.15">
      <c r="AW638" s="5"/>
      <c r="DU638" s="4"/>
      <c r="DZ638" s="5"/>
      <c r="EA638" s="5"/>
      <c r="EB638" s="5"/>
      <c r="EC638" s="5"/>
      <c r="ED638" s="5"/>
      <c r="EE638" s="5"/>
    </row>
    <row r="639" spans="49:135" ht="13" x14ac:dyDescent="0.15">
      <c r="AW639" s="5"/>
      <c r="DU639" s="4"/>
      <c r="DZ639" s="5"/>
      <c r="EA639" s="5"/>
      <c r="EB639" s="5"/>
      <c r="EC639" s="5"/>
      <c r="ED639" s="5"/>
      <c r="EE639" s="5"/>
    </row>
    <row r="640" spans="49:135" ht="13" x14ac:dyDescent="0.15">
      <c r="AW640" s="5"/>
      <c r="DU640" s="4"/>
      <c r="DZ640" s="5"/>
      <c r="EA640" s="5"/>
      <c r="EB640" s="5"/>
      <c r="EC640" s="5"/>
      <c r="ED640" s="5"/>
      <c r="EE640" s="5"/>
    </row>
    <row r="641" spans="49:135" ht="13" x14ac:dyDescent="0.15">
      <c r="AW641" s="5"/>
      <c r="DU641" s="4"/>
      <c r="DZ641" s="5"/>
      <c r="EA641" s="5"/>
      <c r="EB641" s="5"/>
      <c r="EC641" s="5"/>
      <c r="ED641" s="5"/>
      <c r="EE641" s="5"/>
    </row>
    <row r="642" spans="49:135" ht="13" x14ac:dyDescent="0.15">
      <c r="AW642" s="5"/>
      <c r="DU642" s="4"/>
      <c r="DZ642" s="5"/>
      <c r="EA642" s="5"/>
      <c r="EB642" s="5"/>
      <c r="EC642" s="5"/>
      <c r="ED642" s="5"/>
      <c r="EE642" s="5"/>
    </row>
    <row r="643" spans="49:135" ht="13" x14ac:dyDescent="0.15">
      <c r="AW643" s="5"/>
      <c r="DU643" s="4"/>
      <c r="DZ643" s="5"/>
      <c r="EA643" s="5"/>
      <c r="EB643" s="5"/>
      <c r="EC643" s="5"/>
      <c r="ED643" s="5"/>
      <c r="EE643" s="5"/>
    </row>
    <row r="644" spans="49:135" ht="13" x14ac:dyDescent="0.15">
      <c r="AW644" s="5"/>
      <c r="DU644" s="4"/>
      <c r="DZ644" s="5"/>
      <c r="EA644" s="5"/>
      <c r="EB644" s="5"/>
      <c r="EC644" s="5"/>
      <c r="ED644" s="5"/>
      <c r="EE644" s="5"/>
    </row>
    <row r="645" spans="49:135" ht="13" x14ac:dyDescent="0.15">
      <c r="AW645" s="5"/>
      <c r="DU645" s="4"/>
      <c r="DZ645" s="5"/>
      <c r="EA645" s="5"/>
      <c r="EB645" s="5"/>
      <c r="EC645" s="5"/>
      <c r="ED645" s="5"/>
      <c r="EE645" s="5"/>
    </row>
    <row r="646" spans="49:135" ht="13" x14ac:dyDescent="0.15">
      <c r="AW646" s="5"/>
      <c r="DU646" s="4"/>
      <c r="DZ646" s="5"/>
      <c r="EA646" s="5"/>
      <c r="EB646" s="5"/>
      <c r="EC646" s="5"/>
      <c r="ED646" s="5"/>
      <c r="EE646" s="5"/>
    </row>
    <row r="647" spans="49:135" ht="13" x14ac:dyDescent="0.15">
      <c r="AW647" s="5"/>
      <c r="DU647" s="4"/>
      <c r="DZ647" s="5"/>
      <c r="EA647" s="5"/>
      <c r="EB647" s="5"/>
      <c r="EC647" s="5"/>
      <c r="ED647" s="5"/>
      <c r="EE647" s="5"/>
    </row>
    <row r="648" spans="49:135" ht="13" x14ac:dyDescent="0.15">
      <c r="AW648" s="5"/>
      <c r="DU648" s="4"/>
      <c r="DZ648" s="5"/>
      <c r="EA648" s="5"/>
      <c r="EB648" s="5"/>
      <c r="EC648" s="5"/>
      <c r="ED648" s="5"/>
      <c r="EE648" s="5"/>
    </row>
    <row r="649" spans="49:135" ht="13" x14ac:dyDescent="0.15">
      <c r="AW649" s="5"/>
      <c r="DU649" s="4"/>
      <c r="DZ649" s="5"/>
      <c r="EA649" s="5"/>
      <c r="EB649" s="5"/>
      <c r="EC649" s="5"/>
      <c r="ED649" s="5"/>
      <c r="EE649" s="5"/>
    </row>
    <row r="650" spans="49:135" ht="13" x14ac:dyDescent="0.15">
      <c r="AW650" s="5"/>
      <c r="DU650" s="4"/>
      <c r="DZ650" s="5"/>
      <c r="EA650" s="5"/>
      <c r="EB650" s="5"/>
      <c r="EC650" s="5"/>
      <c r="ED650" s="5"/>
      <c r="EE650" s="5"/>
    </row>
    <row r="651" spans="49:135" ht="13" x14ac:dyDescent="0.15">
      <c r="AW651" s="5"/>
      <c r="DU651" s="4"/>
      <c r="DZ651" s="5"/>
      <c r="EA651" s="5"/>
      <c r="EB651" s="5"/>
      <c r="EC651" s="5"/>
      <c r="ED651" s="5"/>
      <c r="EE651" s="5"/>
    </row>
    <row r="652" spans="49:135" ht="13" x14ac:dyDescent="0.15">
      <c r="AW652" s="5"/>
      <c r="DU652" s="4"/>
      <c r="DZ652" s="5"/>
      <c r="EA652" s="5"/>
      <c r="EB652" s="5"/>
      <c r="EC652" s="5"/>
      <c r="ED652" s="5"/>
      <c r="EE652" s="5"/>
    </row>
    <row r="653" spans="49:135" ht="13" x14ac:dyDescent="0.15">
      <c r="AW653" s="5"/>
      <c r="DU653" s="4"/>
      <c r="DZ653" s="5"/>
      <c r="EA653" s="5"/>
      <c r="EB653" s="5"/>
      <c r="EC653" s="5"/>
      <c r="ED653" s="5"/>
      <c r="EE653" s="5"/>
    </row>
    <row r="654" spans="49:135" ht="13" x14ac:dyDescent="0.15">
      <c r="AW654" s="5"/>
      <c r="DU654" s="4"/>
      <c r="DZ654" s="5"/>
      <c r="EA654" s="5"/>
      <c r="EB654" s="5"/>
      <c r="EC654" s="5"/>
      <c r="ED654" s="5"/>
      <c r="EE654" s="5"/>
    </row>
    <row r="655" spans="49:135" ht="13" x14ac:dyDescent="0.15">
      <c r="AW655" s="5"/>
      <c r="DU655" s="4"/>
      <c r="DZ655" s="5"/>
      <c r="EA655" s="5"/>
      <c r="EB655" s="5"/>
      <c r="EC655" s="5"/>
      <c r="ED655" s="5"/>
      <c r="EE655" s="5"/>
    </row>
    <row r="656" spans="49:135" ht="13" x14ac:dyDescent="0.15">
      <c r="AW656" s="5"/>
      <c r="DU656" s="4"/>
      <c r="DZ656" s="5"/>
      <c r="EA656" s="5"/>
      <c r="EB656" s="5"/>
      <c r="EC656" s="5"/>
      <c r="ED656" s="5"/>
      <c r="EE656" s="5"/>
    </row>
    <row r="657" spans="49:135" ht="13" x14ac:dyDescent="0.15">
      <c r="AW657" s="5"/>
      <c r="DU657" s="4"/>
      <c r="DZ657" s="5"/>
      <c r="EA657" s="5"/>
      <c r="EB657" s="5"/>
      <c r="EC657" s="5"/>
      <c r="ED657" s="5"/>
      <c r="EE657" s="5"/>
    </row>
    <row r="658" spans="49:135" ht="13" x14ac:dyDescent="0.15">
      <c r="AW658" s="5"/>
      <c r="DU658" s="4"/>
      <c r="DZ658" s="5"/>
      <c r="EA658" s="5"/>
      <c r="EB658" s="5"/>
      <c r="EC658" s="5"/>
      <c r="ED658" s="5"/>
      <c r="EE658" s="5"/>
    </row>
    <row r="659" spans="49:135" ht="13" x14ac:dyDescent="0.15">
      <c r="AW659" s="5"/>
      <c r="DU659" s="4"/>
      <c r="DZ659" s="5"/>
      <c r="EA659" s="5"/>
      <c r="EB659" s="5"/>
      <c r="EC659" s="5"/>
      <c r="ED659" s="5"/>
      <c r="EE659" s="5"/>
    </row>
    <row r="660" spans="49:135" ht="13" x14ac:dyDescent="0.15">
      <c r="AW660" s="5"/>
      <c r="DU660" s="4"/>
      <c r="DZ660" s="5"/>
      <c r="EA660" s="5"/>
      <c r="EB660" s="5"/>
      <c r="EC660" s="5"/>
      <c r="ED660" s="5"/>
      <c r="EE660" s="5"/>
    </row>
    <row r="661" spans="49:135" ht="13" x14ac:dyDescent="0.15">
      <c r="AW661" s="5"/>
      <c r="DU661" s="4"/>
      <c r="DZ661" s="5"/>
      <c r="EA661" s="5"/>
      <c r="EB661" s="5"/>
      <c r="EC661" s="5"/>
      <c r="ED661" s="5"/>
      <c r="EE661" s="5"/>
    </row>
    <row r="662" spans="49:135" ht="13" x14ac:dyDescent="0.15">
      <c r="AW662" s="5"/>
      <c r="DU662" s="4"/>
      <c r="DZ662" s="5"/>
      <c r="EA662" s="5"/>
      <c r="EB662" s="5"/>
      <c r="EC662" s="5"/>
      <c r="ED662" s="5"/>
      <c r="EE662" s="5"/>
    </row>
    <row r="663" spans="49:135" ht="13" x14ac:dyDescent="0.15">
      <c r="AW663" s="5"/>
      <c r="DU663" s="4"/>
      <c r="DZ663" s="5"/>
      <c r="EA663" s="5"/>
      <c r="EB663" s="5"/>
      <c r="EC663" s="5"/>
      <c r="ED663" s="5"/>
      <c r="EE663" s="5"/>
    </row>
    <row r="664" spans="49:135" ht="13" x14ac:dyDescent="0.15">
      <c r="AW664" s="5"/>
      <c r="DU664" s="4"/>
      <c r="DZ664" s="5"/>
      <c r="EA664" s="5"/>
      <c r="EB664" s="5"/>
      <c r="EC664" s="5"/>
      <c r="ED664" s="5"/>
      <c r="EE664" s="5"/>
    </row>
    <row r="665" spans="49:135" ht="13" x14ac:dyDescent="0.15">
      <c r="AW665" s="5"/>
      <c r="DU665" s="4"/>
      <c r="DZ665" s="5"/>
      <c r="EA665" s="5"/>
      <c r="EB665" s="5"/>
      <c r="EC665" s="5"/>
      <c r="ED665" s="5"/>
      <c r="EE665" s="5"/>
    </row>
    <row r="666" spans="49:135" ht="13" x14ac:dyDescent="0.15">
      <c r="AW666" s="5"/>
      <c r="DU666" s="4"/>
      <c r="DZ666" s="5"/>
      <c r="EA666" s="5"/>
      <c r="EB666" s="5"/>
      <c r="EC666" s="5"/>
      <c r="ED666" s="5"/>
      <c r="EE666" s="5"/>
    </row>
    <row r="667" spans="49:135" ht="13" x14ac:dyDescent="0.15">
      <c r="AW667" s="5"/>
      <c r="DU667" s="4"/>
      <c r="DZ667" s="5"/>
      <c r="EA667" s="5"/>
      <c r="EB667" s="5"/>
      <c r="EC667" s="5"/>
      <c r="ED667" s="5"/>
      <c r="EE667" s="5"/>
    </row>
    <row r="668" spans="49:135" ht="13" x14ac:dyDescent="0.15">
      <c r="AW668" s="5"/>
      <c r="DU668" s="4"/>
      <c r="DZ668" s="5"/>
      <c r="EA668" s="5"/>
      <c r="EB668" s="5"/>
      <c r="EC668" s="5"/>
      <c r="ED668" s="5"/>
      <c r="EE668" s="5"/>
    </row>
    <row r="669" spans="49:135" ht="13" x14ac:dyDescent="0.15">
      <c r="AW669" s="5"/>
      <c r="DU669" s="4"/>
      <c r="DZ669" s="5"/>
      <c r="EA669" s="5"/>
      <c r="EB669" s="5"/>
      <c r="EC669" s="5"/>
      <c r="ED669" s="5"/>
      <c r="EE669" s="5"/>
    </row>
    <row r="670" spans="49:135" ht="13" x14ac:dyDescent="0.15">
      <c r="AW670" s="5"/>
      <c r="DU670" s="4"/>
      <c r="DZ670" s="5"/>
      <c r="EA670" s="5"/>
      <c r="EB670" s="5"/>
      <c r="EC670" s="5"/>
      <c r="ED670" s="5"/>
      <c r="EE670" s="5"/>
    </row>
    <row r="671" spans="49:135" ht="13" x14ac:dyDescent="0.15">
      <c r="AW671" s="5"/>
      <c r="DU671" s="4"/>
      <c r="DZ671" s="5"/>
      <c r="EA671" s="5"/>
      <c r="EB671" s="5"/>
      <c r="EC671" s="5"/>
      <c r="ED671" s="5"/>
      <c r="EE671" s="5"/>
    </row>
    <row r="672" spans="49:135" ht="13" x14ac:dyDescent="0.15">
      <c r="AW672" s="5"/>
      <c r="DU672" s="4"/>
      <c r="DZ672" s="5"/>
      <c r="EA672" s="5"/>
      <c r="EB672" s="5"/>
      <c r="EC672" s="5"/>
      <c r="ED672" s="5"/>
      <c r="EE672" s="5"/>
    </row>
    <row r="673" spans="49:135" ht="13" x14ac:dyDescent="0.15">
      <c r="AW673" s="5"/>
      <c r="DU673" s="4"/>
      <c r="DZ673" s="5"/>
      <c r="EA673" s="5"/>
      <c r="EB673" s="5"/>
      <c r="EC673" s="5"/>
      <c r="ED673" s="5"/>
      <c r="EE673" s="5"/>
    </row>
    <row r="674" spans="49:135" ht="13" x14ac:dyDescent="0.15">
      <c r="AW674" s="5"/>
      <c r="DU674" s="4"/>
      <c r="DZ674" s="5"/>
      <c r="EA674" s="5"/>
      <c r="EB674" s="5"/>
      <c r="EC674" s="5"/>
      <c r="ED674" s="5"/>
      <c r="EE674" s="5"/>
    </row>
    <row r="675" spans="49:135" ht="13" x14ac:dyDescent="0.15">
      <c r="AW675" s="5"/>
      <c r="DU675" s="4"/>
      <c r="DZ675" s="5"/>
      <c r="EA675" s="5"/>
      <c r="EB675" s="5"/>
      <c r="EC675" s="5"/>
      <c r="ED675" s="5"/>
      <c r="EE675" s="5"/>
    </row>
    <row r="676" spans="49:135" ht="13" x14ac:dyDescent="0.15">
      <c r="AW676" s="5"/>
      <c r="DU676" s="4"/>
      <c r="DZ676" s="5"/>
      <c r="EA676" s="5"/>
      <c r="EB676" s="5"/>
      <c r="EC676" s="5"/>
      <c r="ED676" s="5"/>
      <c r="EE676" s="5"/>
    </row>
    <row r="677" spans="49:135" ht="13" x14ac:dyDescent="0.15">
      <c r="AW677" s="5"/>
      <c r="DU677" s="4"/>
      <c r="DZ677" s="5"/>
      <c r="EA677" s="5"/>
      <c r="EB677" s="5"/>
      <c r="EC677" s="5"/>
      <c r="ED677" s="5"/>
      <c r="EE677" s="5"/>
    </row>
    <row r="678" spans="49:135" ht="13" x14ac:dyDescent="0.15">
      <c r="AW678" s="5"/>
      <c r="DU678" s="4"/>
      <c r="DZ678" s="5"/>
      <c r="EA678" s="5"/>
      <c r="EB678" s="5"/>
      <c r="EC678" s="5"/>
      <c r="ED678" s="5"/>
      <c r="EE678" s="5"/>
    </row>
    <row r="679" spans="49:135" ht="13" x14ac:dyDescent="0.15">
      <c r="AW679" s="5"/>
      <c r="DU679" s="4"/>
      <c r="DZ679" s="5"/>
      <c r="EA679" s="5"/>
      <c r="EB679" s="5"/>
      <c r="EC679" s="5"/>
      <c r="ED679" s="5"/>
      <c r="EE679" s="5"/>
    </row>
    <row r="680" spans="49:135" ht="13" x14ac:dyDescent="0.15">
      <c r="AW680" s="5"/>
      <c r="DU680" s="4"/>
      <c r="DZ680" s="5"/>
      <c r="EA680" s="5"/>
      <c r="EB680" s="5"/>
      <c r="EC680" s="5"/>
      <c r="ED680" s="5"/>
      <c r="EE680" s="5"/>
    </row>
    <row r="681" spans="49:135" ht="13" x14ac:dyDescent="0.15">
      <c r="AW681" s="5"/>
      <c r="DU681" s="4"/>
      <c r="DZ681" s="5"/>
      <c r="EA681" s="5"/>
      <c r="EB681" s="5"/>
      <c r="EC681" s="5"/>
      <c r="ED681" s="5"/>
      <c r="EE681" s="5"/>
    </row>
    <row r="682" spans="49:135" ht="13" x14ac:dyDescent="0.15">
      <c r="AW682" s="5"/>
      <c r="DU682" s="4"/>
      <c r="DZ682" s="5"/>
      <c r="EA682" s="5"/>
      <c r="EB682" s="5"/>
      <c r="EC682" s="5"/>
      <c r="ED682" s="5"/>
      <c r="EE682" s="5"/>
    </row>
    <row r="683" spans="49:135" ht="13" x14ac:dyDescent="0.15">
      <c r="AW683" s="5"/>
      <c r="DU683" s="4"/>
      <c r="DZ683" s="5"/>
      <c r="EA683" s="5"/>
      <c r="EB683" s="5"/>
      <c r="EC683" s="5"/>
      <c r="ED683" s="5"/>
      <c r="EE683" s="5"/>
    </row>
    <row r="684" spans="49:135" ht="13" x14ac:dyDescent="0.15">
      <c r="AW684" s="5"/>
      <c r="DU684" s="4"/>
      <c r="DZ684" s="5"/>
      <c r="EA684" s="5"/>
      <c r="EB684" s="5"/>
      <c r="EC684" s="5"/>
      <c r="ED684" s="5"/>
      <c r="EE684" s="5"/>
    </row>
    <row r="685" spans="49:135" ht="13" x14ac:dyDescent="0.15">
      <c r="AW685" s="5"/>
      <c r="DU685" s="4"/>
      <c r="DZ685" s="5"/>
      <c r="EA685" s="5"/>
      <c r="EB685" s="5"/>
      <c r="EC685" s="5"/>
      <c r="ED685" s="5"/>
      <c r="EE685" s="5"/>
    </row>
    <row r="686" spans="49:135" ht="13" x14ac:dyDescent="0.15">
      <c r="AW686" s="5"/>
      <c r="DU686" s="4"/>
      <c r="DZ686" s="5"/>
      <c r="EA686" s="5"/>
      <c r="EB686" s="5"/>
      <c r="EC686" s="5"/>
      <c r="ED686" s="5"/>
      <c r="EE686" s="5"/>
    </row>
    <row r="687" spans="49:135" ht="13" x14ac:dyDescent="0.15">
      <c r="AW687" s="5"/>
      <c r="DU687" s="4"/>
      <c r="DZ687" s="5"/>
      <c r="EA687" s="5"/>
      <c r="EB687" s="5"/>
      <c r="EC687" s="5"/>
      <c r="ED687" s="5"/>
      <c r="EE687" s="5"/>
    </row>
    <row r="688" spans="49:135" ht="13" x14ac:dyDescent="0.15">
      <c r="AW688" s="5"/>
      <c r="DU688" s="4"/>
      <c r="DZ688" s="5"/>
      <c r="EA688" s="5"/>
      <c r="EB688" s="5"/>
      <c r="EC688" s="5"/>
      <c r="ED688" s="5"/>
      <c r="EE688" s="5"/>
    </row>
    <row r="689" spans="49:135" ht="13" x14ac:dyDescent="0.15">
      <c r="AW689" s="5"/>
      <c r="DU689" s="4"/>
      <c r="DZ689" s="5"/>
      <c r="EA689" s="5"/>
      <c r="EB689" s="5"/>
      <c r="EC689" s="5"/>
      <c r="ED689" s="5"/>
      <c r="EE689" s="5"/>
    </row>
    <row r="690" spans="49:135" ht="13" x14ac:dyDescent="0.15">
      <c r="AW690" s="5"/>
      <c r="DU690" s="4"/>
      <c r="DZ690" s="5"/>
      <c r="EA690" s="5"/>
      <c r="EB690" s="5"/>
      <c r="EC690" s="5"/>
      <c r="ED690" s="5"/>
      <c r="EE690" s="5"/>
    </row>
    <row r="691" spans="49:135" ht="13" x14ac:dyDescent="0.15">
      <c r="AW691" s="5"/>
      <c r="DU691" s="4"/>
      <c r="DZ691" s="5"/>
      <c r="EA691" s="5"/>
      <c r="EB691" s="5"/>
      <c r="EC691" s="5"/>
      <c r="ED691" s="5"/>
      <c r="EE691" s="5"/>
    </row>
    <row r="692" spans="49:135" ht="13" x14ac:dyDescent="0.15">
      <c r="AW692" s="5"/>
      <c r="DU692" s="4"/>
      <c r="DZ692" s="5"/>
      <c r="EA692" s="5"/>
      <c r="EB692" s="5"/>
      <c r="EC692" s="5"/>
      <c r="ED692" s="5"/>
      <c r="EE692" s="5"/>
    </row>
    <row r="693" spans="49:135" ht="13" x14ac:dyDescent="0.15">
      <c r="AW693" s="5"/>
      <c r="DU693" s="4"/>
      <c r="DZ693" s="5"/>
      <c r="EA693" s="5"/>
      <c r="EB693" s="5"/>
      <c r="EC693" s="5"/>
      <c r="ED693" s="5"/>
      <c r="EE693" s="5"/>
    </row>
    <row r="694" spans="49:135" ht="13" x14ac:dyDescent="0.15">
      <c r="AW694" s="5"/>
      <c r="DU694" s="4"/>
      <c r="DZ694" s="5"/>
      <c r="EA694" s="5"/>
      <c r="EB694" s="5"/>
      <c r="EC694" s="5"/>
      <c r="ED694" s="5"/>
      <c r="EE694" s="5"/>
    </row>
    <row r="695" spans="49:135" ht="13" x14ac:dyDescent="0.15">
      <c r="AW695" s="5"/>
      <c r="DU695" s="4"/>
      <c r="DZ695" s="5"/>
      <c r="EA695" s="5"/>
      <c r="EB695" s="5"/>
      <c r="EC695" s="5"/>
      <c r="ED695" s="5"/>
      <c r="EE695" s="5"/>
    </row>
    <row r="696" spans="49:135" ht="13" x14ac:dyDescent="0.15">
      <c r="AW696" s="5"/>
      <c r="DU696" s="4"/>
      <c r="DZ696" s="5"/>
      <c r="EA696" s="5"/>
      <c r="EB696" s="5"/>
      <c r="EC696" s="5"/>
      <c r="ED696" s="5"/>
      <c r="EE696" s="5"/>
    </row>
    <row r="697" spans="49:135" ht="13" x14ac:dyDescent="0.15">
      <c r="AW697" s="5"/>
      <c r="DU697" s="4"/>
      <c r="DZ697" s="5"/>
      <c r="EA697" s="5"/>
      <c r="EB697" s="5"/>
      <c r="EC697" s="5"/>
      <c r="ED697" s="5"/>
      <c r="EE697" s="5"/>
    </row>
    <row r="698" spans="49:135" ht="13" x14ac:dyDescent="0.15">
      <c r="AW698" s="5"/>
      <c r="DU698" s="4"/>
      <c r="DZ698" s="5"/>
      <c r="EA698" s="5"/>
      <c r="EB698" s="5"/>
      <c r="EC698" s="5"/>
      <c r="ED698" s="5"/>
      <c r="EE698" s="5"/>
    </row>
    <row r="699" spans="49:135" ht="13" x14ac:dyDescent="0.15">
      <c r="AW699" s="5"/>
      <c r="DU699" s="4"/>
      <c r="DZ699" s="5"/>
      <c r="EA699" s="5"/>
      <c r="EB699" s="5"/>
      <c r="EC699" s="5"/>
      <c r="ED699" s="5"/>
      <c r="EE699" s="5"/>
    </row>
    <row r="700" spans="49:135" ht="13" x14ac:dyDescent="0.15">
      <c r="AW700" s="5"/>
      <c r="DU700" s="4"/>
      <c r="DZ700" s="5"/>
      <c r="EA700" s="5"/>
      <c r="EB700" s="5"/>
      <c r="EC700" s="5"/>
      <c r="ED700" s="5"/>
      <c r="EE700" s="5"/>
    </row>
    <row r="701" spans="49:135" ht="13" x14ac:dyDescent="0.15">
      <c r="AW701" s="5"/>
      <c r="DU701" s="4"/>
      <c r="DZ701" s="5"/>
      <c r="EA701" s="5"/>
      <c r="EB701" s="5"/>
      <c r="EC701" s="5"/>
      <c r="ED701" s="5"/>
      <c r="EE701" s="5"/>
    </row>
    <row r="702" spans="49:135" ht="13" x14ac:dyDescent="0.15">
      <c r="AW702" s="5"/>
      <c r="DU702" s="4"/>
      <c r="DZ702" s="5"/>
      <c r="EA702" s="5"/>
      <c r="EB702" s="5"/>
      <c r="EC702" s="5"/>
      <c r="ED702" s="5"/>
      <c r="EE702" s="5"/>
    </row>
    <row r="703" spans="49:135" ht="13" x14ac:dyDescent="0.15">
      <c r="AW703" s="5"/>
      <c r="DU703" s="4"/>
      <c r="DZ703" s="5"/>
      <c r="EA703" s="5"/>
      <c r="EB703" s="5"/>
      <c r="EC703" s="5"/>
      <c r="ED703" s="5"/>
      <c r="EE703" s="5"/>
    </row>
    <row r="704" spans="49:135" ht="13" x14ac:dyDescent="0.15">
      <c r="AW704" s="5"/>
      <c r="DU704" s="4"/>
      <c r="DZ704" s="5"/>
      <c r="EA704" s="5"/>
      <c r="EB704" s="5"/>
      <c r="EC704" s="5"/>
      <c r="ED704" s="5"/>
      <c r="EE704" s="5"/>
    </row>
    <row r="705" spans="49:135" ht="13" x14ac:dyDescent="0.15">
      <c r="AW705" s="5"/>
      <c r="DU705" s="4"/>
      <c r="DZ705" s="5"/>
      <c r="EA705" s="5"/>
      <c r="EB705" s="5"/>
      <c r="EC705" s="5"/>
      <c r="ED705" s="5"/>
      <c r="EE705" s="5"/>
    </row>
    <row r="706" spans="49:135" ht="13" x14ac:dyDescent="0.15">
      <c r="AW706" s="5"/>
      <c r="DU706" s="4"/>
      <c r="DZ706" s="5"/>
      <c r="EA706" s="5"/>
      <c r="EB706" s="5"/>
      <c r="EC706" s="5"/>
      <c r="ED706" s="5"/>
      <c r="EE706" s="5"/>
    </row>
    <row r="707" spans="49:135" ht="13" x14ac:dyDescent="0.15">
      <c r="AW707" s="5"/>
      <c r="DU707" s="4"/>
      <c r="DZ707" s="5"/>
      <c r="EA707" s="5"/>
      <c r="EB707" s="5"/>
      <c r="EC707" s="5"/>
      <c r="ED707" s="5"/>
      <c r="EE707" s="5"/>
    </row>
    <row r="708" spans="49:135" ht="13" x14ac:dyDescent="0.15">
      <c r="AW708" s="5"/>
      <c r="DU708" s="4"/>
      <c r="DZ708" s="5"/>
      <c r="EA708" s="5"/>
      <c r="EB708" s="5"/>
      <c r="EC708" s="5"/>
      <c r="ED708" s="5"/>
      <c r="EE708" s="5"/>
    </row>
    <row r="709" spans="49:135" ht="13" x14ac:dyDescent="0.15">
      <c r="AW709" s="5"/>
      <c r="DU709" s="4"/>
      <c r="DZ709" s="5"/>
      <c r="EA709" s="5"/>
      <c r="EB709" s="5"/>
      <c r="EC709" s="5"/>
      <c r="ED709" s="5"/>
      <c r="EE709" s="5"/>
    </row>
    <row r="710" spans="49:135" ht="13" x14ac:dyDescent="0.15">
      <c r="AW710" s="5"/>
      <c r="DU710" s="4"/>
      <c r="DZ710" s="5"/>
      <c r="EA710" s="5"/>
      <c r="EB710" s="5"/>
      <c r="EC710" s="5"/>
      <c r="ED710" s="5"/>
      <c r="EE710" s="5"/>
    </row>
    <row r="711" spans="49:135" ht="13" x14ac:dyDescent="0.15">
      <c r="AW711" s="5"/>
      <c r="DU711" s="4"/>
      <c r="DZ711" s="5"/>
      <c r="EA711" s="5"/>
      <c r="EB711" s="5"/>
      <c r="EC711" s="5"/>
      <c r="ED711" s="5"/>
      <c r="EE711" s="5"/>
    </row>
    <row r="712" spans="49:135" ht="13" x14ac:dyDescent="0.15">
      <c r="AW712" s="5"/>
      <c r="DU712" s="4"/>
      <c r="DZ712" s="5"/>
      <c r="EA712" s="5"/>
      <c r="EB712" s="5"/>
      <c r="EC712" s="5"/>
      <c r="ED712" s="5"/>
      <c r="EE712" s="5"/>
    </row>
    <row r="713" spans="49:135" ht="13" x14ac:dyDescent="0.15">
      <c r="AW713" s="5"/>
      <c r="DU713" s="4"/>
      <c r="DZ713" s="5"/>
      <c r="EA713" s="5"/>
      <c r="EB713" s="5"/>
      <c r="EC713" s="5"/>
      <c r="ED713" s="5"/>
      <c r="EE713" s="5"/>
    </row>
    <row r="714" spans="49:135" ht="13" x14ac:dyDescent="0.15">
      <c r="AW714" s="5"/>
      <c r="DU714" s="4"/>
      <c r="DZ714" s="5"/>
      <c r="EA714" s="5"/>
      <c r="EB714" s="5"/>
      <c r="EC714" s="5"/>
      <c r="ED714" s="5"/>
      <c r="EE714" s="5"/>
    </row>
    <row r="715" spans="49:135" ht="13" x14ac:dyDescent="0.15">
      <c r="AW715" s="5"/>
      <c r="DU715" s="4"/>
      <c r="DZ715" s="5"/>
      <c r="EA715" s="5"/>
      <c r="EB715" s="5"/>
      <c r="EC715" s="5"/>
      <c r="ED715" s="5"/>
      <c r="EE715" s="5"/>
    </row>
    <row r="716" spans="49:135" ht="13" x14ac:dyDescent="0.15">
      <c r="AW716" s="5"/>
      <c r="DU716" s="4"/>
      <c r="DZ716" s="5"/>
      <c r="EA716" s="5"/>
      <c r="EB716" s="5"/>
      <c r="EC716" s="5"/>
      <c r="ED716" s="5"/>
      <c r="EE716" s="5"/>
    </row>
    <row r="717" spans="49:135" ht="13" x14ac:dyDescent="0.15">
      <c r="AW717" s="5"/>
      <c r="DU717" s="4"/>
      <c r="DZ717" s="5"/>
      <c r="EA717" s="5"/>
      <c r="EB717" s="5"/>
      <c r="EC717" s="5"/>
      <c r="ED717" s="5"/>
      <c r="EE717" s="5"/>
    </row>
    <row r="718" spans="49:135" ht="13" x14ac:dyDescent="0.15">
      <c r="AW718" s="5"/>
      <c r="DU718" s="4"/>
      <c r="DZ718" s="5"/>
      <c r="EA718" s="5"/>
      <c r="EB718" s="5"/>
      <c r="EC718" s="5"/>
      <c r="ED718" s="5"/>
      <c r="EE718" s="5"/>
    </row>
    <row r="719" spans="49:135" ht="13" x14ac:dyDescent="0.15">
      <c r="AW719" s="5"/>
      <c r="DU719" s="4"/>
      <c r="DZ719" s="5"/>
      <c r="EA719" s="5"/>
      <c r="EB719" s="5"/>
      <c r="EC719" s="5"/>
      <c r="ED719" s="5"/>
      <c r="EE719" s="5"/>
    </row>
    <row r="720" spans="49:135" ht="13" x14ac:dyDescent="0.15">
      <c r="AW720" s="5"/>
      <c r="DU720" s="4"/>
      <c r="DZ720" s="5"/>
      <c r="EA720" s="5"/>
      <c r="EB720" s="5"/>
      <c r="EC720" s="5"/>
      <c r="ED720" s="5"/>
      <c r="EE720" s="5"/>
    </row>
    <row r="721" spans="49:135" ht="13" x14ac:dyDescent="0.15">
      <c r="AW721" s="5"/>
      <c r="DU721" s="4"/>
      <c r="DZ721" s="5"/>
      <c r="EA721" s="5"/>
      <c r="EB721" s="5"/>
      <c r="EC721" s="5"/>
      <c r="ED721" s="5"/>
      <c r="EE721" s="5"/>
    </row>
    <row r="722" spans="49:135" ht="13" x14ac:dyDescent="0.15">
      <c r="AW722" s="5"/>
      <c r="DU722" s="4"/>
      <c r="DZ722" s="5"/>
      <c r="EA722" s="5"/>
      <c r="EB722" s="5"/>
      <c r="EC722" s="5"/>
      <c r="ED722" s="5"/>
      <c r="EE722" s="5"/>
    </row>
    <row r="723" spans="49:135" ht="13" x14ac:dyDescent="0.15">
      <c r="AW723" s="5"/>
      <c r="DU723" s="4"/>
      <c r="DZ723" s="5"/>
      <c r="EA723" s="5"/>
      <c r="EB723" s="5"/>
      <c r="EC723" s="5"/>
      <c r="ED723" s="5"/>
      <c r="EE723" s="5"/>
    </row>
    <row r="724" spans="49:135" ht="13" x14ac:dyDescent="0.15">
      <c r="AW724" s="5"/>
      <c r="DU724" s="4"/>
      <c r="DZ724" s="5"/>
      <c r="EA724" s="5"/>
      <c r="EB724" s="5"/>
      <c r="EC724" s="5"/>
      <c r="ED724" s="5"/>
      <c r="EE724" s="5"/>
    </row>
    <row r="725" spans="49:135" ht="13" x14ac:dyDescent="0.15">
      <c r="AW725" s="5"/>
      <c r="DU725" s="4"/>
      <c r="DZ725" s="5"/>
      <c r="EA725" s="5"/>
      <c r="EB725" s="5"/>
      <c r="EC725" s="5"/>
      <c r="ED725" s="5"/>
      <c r="EE725" s="5"/>
    </row>
    <row r="726" spans="49:135" ht="13" x14ac:dyDescent="0.15">
      <c r="AW726" s="5"/>
      <c r="DU726" s="4"/>
      <c r="DZ726" s="5"/>
      <c r="EA726" s="5"/>
      <c r="EB726" s="5"/>
      <c r="EC726" s="5"/>
      <c r="ED726" s="5"/>
      <c r="EE726" s="5"/>
    </row>
    <row r="727" spans="49:135" ht="13" x14ac:dyDescent="0.15">
      <c r="AW727" s="5"/>
      <c r="DU727" s="4"/>
      <c r="DZ727" s="5"/>
      <c r="EA727" s="5"/>
      <c r="EB727" s="5"/>
      <c r="EC727" s="5"/>
      <c r="ED727" s="5"/>
      <c r="EE727" s="5"/>
    </row>
    <row r="728" spans="49:135" ht="13" x14ac:dyDescent="0.15">
      <c r="AW728" s="5"/>
      <c r="DU728" s="4"/>
      <c r="DZ728" s="5"/>
      <c r="EA728" s="5"/>
      <c r="EB728" s="5"/>
      <c r="EC728" s="5"/>
      <c r="ED728" s="5"/>
      <c r="EE728" s="5"/>
    </row>
    <row r="729" spans="49:135" ht="13" x14ac:dyDescent="0.15">
      <c r="AW729" s="5"/>
      <c r="DU729" s="4"/>
      <c r="DZ729" s="5"/>
      <c r="EA729" s="5"/>
      <c r="EB729" s="5"/>
      <c r="EC729" s="5"/>
      <c r="ED729" s="5"/>
      <c r="EE729" s="5"/>
    </row>
    <row r="730" spans="49:135" ht="13" x14ac:dyDescent="0.15">
      <c r="AW730" s="5"/>
      <c r="DU730" s="4"/>
      <c r="DZ730" s="5"/>
      <c r="EA730" s="5"/>
      <c r="EB730" s="5"/>
      <c r="EC730" s="5"/>
      <c r="ED730" s="5"/>
      <c r="EE730" s="5"/>
    </row>
    <row r="731" spans="49:135" ht="13" x14ac:dyDescent="0.15">
      <c r="AW731" s="5"/>
      <c r="DU731" s="4"/>
      <c r="DZ731" s="5"/>
      <c r="EA731" s="5"/>
      <c r="EB731" s="5"/>
      <c r="EC731" s="5"/>
      <c r="ED731" s="5"/>
      <c r="EE731" s="5"/>
    </row>
    <row r="732" spans="49:135" ht="13" x14ac:dyDescent="0.15">
      <c r="AW732" s="5"/>
      <c r="DU732" s="4"/>
      <c r="DZ732" s="5"/>
      <c r="EA732" s="5"/>
      <c r="EB732" s="5"/>
      <c r="EC732" s="5"/>
      <c r="ED732" s="5"/>
      <c r="EE732" s="5"/>
    </row>
    <row r="733" spans="49:135" ht="13" x14ac:dyDescent="0.15">
      <c r="AW733" s="5"/>
      <c r="DU733" s="4"/>
      <c r="DZ733" s="5"/>
      <c r="EA733" s="5"/>
      <c r="EB733" s="5"/>
      <c r="EC733" s="5"/>
      <c r="ED733" s="5"/>
      <c r="EE733" s="5"/>
    </row>
    <row r="734" spans="49:135" ht="13" x14ac:dyDescent="0.15">
      <c r="AW734" s="5"/>
      <c r="DU734" s="4"/>
      <c r="DZ734" s="5"/>
      <c r="EA734" s="5"/>
      <c r="EB734" s="5"/>
      <c r="EC734" s="5"/>
      <c r="ED734" s="5"/>
      <c r="EE734" s="5"/>
    </row>
    <row r="735" spans="49:135" ht="13" x14ac:dyDescent="0.15">
      <c r="AW735" s="5"/>
      <c r="DU735" s="4"/>
      <c r="DZ735" s="5"/>
      <c r="EA735" s="5"/>
      <c r="EB735" s="5"/>
      <c r="EC735" s="5"/>
      <c r="ED735" s="5"/>
      <c r="EE735" s="5"/>
    </row>
    <row r="736" spans="49:135" ht="13" x14ac:dyDescent="0.15">
      <c r="AW736" s="5"/>
      <c r="DU736" s="4"/>
      <c r="DZ736" s="5"/>
      <c r="EA736" s="5"/>
      <c r="EB736" s="5"/>
      <c r="EC736" s="5"/>
      <c r="ED736" s="5"/>
      <c r="EE736" s="5"/>
    </row>
    <row r="737" spans="49:135" ht="13" x14ac:dyDescent="0.15">
      <c r="AW737" s="5"/>
      <c r="DU737" s="4"/>
      <c r="DZ737" s="5"/>
      <c r="EA737" s="5"/>
      <c r="EB737" s="5"/>
      <c r="EC737" s="5"/>
      <c r="ED737" s="5"/>
      <c r="EE737" s="5"/>
    </row>
    <row r="738" spans="49:135" ht="13" x14ac:dyDescent="0.15">
      <c r="AW738" s="5"/>
      <c r="DU738" s="4"/>
      <c r="DZ738" s="5"/>
      <c r="EA738" s="5"/>
      <c r="EB738" s="5"/>
      <c r="EC738" s="5"/>
      <c r="ED738" s="5"/>
      <c r="EE738" s="5"/>
    </row>
    <row r="739" spans="49:135" ht="13" x14ac:dyDescent="0.15">
      <c r="AW739" s="5"/>
      <c r="DU739" s="4"/>
      <c r="DZ739" s="5"/>
      <c r="EA739" s="5"/>
      <c r="EB739" s="5"/>
      <c r="EC739" s="5"/>
      <c r="ED739" s="5"/>
      <c r="EE739" s="5"/>
    </row>
    <row r="740" spans="49:135" ht="13" x14ac:dyDescent="0.15">
      <c r="AW740" s="5"/>
      <c r="DU740" s="4"/>
      <c r="DZ740" s="5"/>
      <c r="EA740" s="5"/>
      <c r="EB740" s="5"/>
      <c r="EC740" s="5"/>
      <c r="ED740" s="5"/>
      <c r="EE740" s="5"/>
    </row>
    <row r="741" spans="49:135" ht="13" x14ac:dyDescent="0.15">
      <c r="AW741" s="5"/>
      <c r="DU741" s="4"/>
      <c r="DZ741" s="5"/>
      <c r="EA741" s="5"/>
      <c r="EB741" s="5"/>
      <c r="EC741" s="5"/>
      <c r="ED741" s="5"/>
      <c r="EE741" s="5"/>
    </row>
    <row r="742" spans="49:135" ht="13" x14ac:dyDescent="0.15">
      <c r="AW742" s="5"/>
      <c r="DU742" s="4"/>
      <c r="DZ742" s="5"/>
      <c r="EA742" s="5"/>
      <c r="EB742" s="5"/>
      <c r="EC742" s="5"/>
      <c r="ED742" s="5"/>
      <c r="EE742" s="5"/>
    </row>
    <row r="743" spans="49:135" ht="13" x14ac:dyDescent="0.15">
      <c r="AW743" s="5"/>
      <c r="DU743" s="4"/>
      <c r="DZ743" s="5"/>
      <c r="EA743" s="5"/>
      <c r="EB743" s="5"/>
      <c r="EC743" s="5"/>
      <c r="ED743" s="5"/>
      <c r="EE743" s="5"/>
    </row>
    <row r="744" spans="49:135" ht="13" x14ac:dyDescent="0.15">
      <c r="AW744" s="5"/>
      <c r="DU744" s="4"/>
      <c r="DZ744" s="5"/>
      <c r="EA744" s="5"/>
      <c r="EB744" s="5"/>
      <c r="EC744" s="5"/>
      <c r="ED744" s="5"/>
      <c r="EE744" s="5"/>
    </row>
    <row r="745" spans="49:135" ht="13" x14ac:dyDescent="0.15">
      <c r="AW745" s="5"/>
      <c r="DU745" s="4"/>
      <c r="DZ745" s="5"/>
      <c r="EA745" s="5"/>
      <c r="EB745" s="5"/>
      <c r="EC745" s="5"/>
      <c r="ED745" s="5"/>
      <c r="EE745" s="5"/>
    </row>
    <row r="746" spans="49:135" ht="13" x14ac:dyDescent="0.15">
      <c r="AW746" s="5"/>
      <c r="DU746" s="4"/>
      <c r="DZ746" s="5"/>
      <c r="EA746" s="5"/>
      <c r="EB746" s="5"/>
      <c r="EC746" s="5"/>
      <c r="ED746" s="5"/>
      <c r="EE746" s="5"/>
    </row>
    <row r="747" spans="49:135" ht="13" x14ac:dyDescent="0.15">
      <c r="AW747" s="5"/>
      <c r="DU747" s="4"/>
      <c r="DZ747" s="5"/>
      <c r="EA747" s="5"/>
      <c r="EB747" s="5"/>
      <c r="EC747" s="5"/>
      <c r="ED747" s="5"/>
      <c r="EE747" s="5"/>
    </row>
    <row r="748" spans="49:135" ht="13" x14ac:dyDescent="0.15">
      <c r="AW748" s="5"/>
      <c r="DU748" s="4"/>
      <c r="DZ748" s="5"/>
      <c r="EA748" s="5"/>
      <c r="EB748" s="5"/>
      <c r="EC748" s="5"/>
      <c r="ED748" s="5"/>
      <c r="EE748" s="5"/>
    </row>
    <row r="749" spans="49:135" ht="13" x14ac:dyDescent="0.15">
      <c r="AW749" s="5"/>
      <c r="DU749" s="4"/>
      <c r="DZ749" s="5"/>
      <c r="EA749" s="5"/>
      <c r="EB749" s="5"/>
      <c r="EC749" s="5"/>
      <c r="ED749" s="5"/>
      <c r="EE749" s="5"/>
    </row>
    <row r="750" spans="49:135" ht="13" x14ac:dyDescent="0.15">
      <c r="AW750" s="5"/>
      <c r="DU750" s="4"/>
      <c r="DZ750" s="5"/>
      <c r="EA750" s="5"/>
      <c r="EB750" s="5"/>
      <c r="EC750" s="5"/>
      <c r="ED750" s="5"/>
      <c r="EE750" s="5"/>
    </row>
    <row r="751" spans="49:135" ht="13" x14ac:dyDescent="0.15">
      <c r="AW751" s="5"/>
      <c r="DU751" s="4"/>
      <c r="DZ751" s="5"/>
      <c r="EA751" s="5"/>
      <c r="EB751" s="5"/>
      <c r="EC751" s="5"/>
      <c r="ED751" s="5"/>
      <c r="EE751" s="5"/>
    </row>
    <row r="752" spans="49:135" ht="13" x14ac:dyDescent="0.15">
      <c r="AW752" s="5"/>
      <c r="DU752" s="4"/>
      <c r="DZ752" s="5"/>
      <c r="EA752" s="5"/>
      <c r="EB752" s="5"/>
      <c r="EC752" s="5"/>
      <c r="ED752" s="5"/>
      <c r="EE752" s="5"/>
    </row>
    <row r="753" spans="49:135" ht="13" x14ac:dyDescent="0.15">
      <c r="AW753" s="5"/>
      <c r="DU753" s="4"/>
      <c r="DZ753" s="5"/>
      <c r="EA753" s="5"/>
      <c r="EB753" s="5"/>
      <c r="EC753" s="5"/>
      <c r="ED753" s="5"/>
      <c r="EE753" s="5"/>
    </row>
    <row r="754" spans="49:135" ht="13" x14ac:dyDescent="0.15">
      <c r="AW754" s="5"/>
      <c r="DU754" s="4"/>
      <c r="DZ754" s="5"/>
      <c r="EA754" s="5"/>
      <c r="EB754" s="5"/>
      <c r="EC754" s="5"/>
      <c r="ED754" s="5"/>
      <c r="EE754" s="5"/>
    </row>
    <row r="755" spans="49:135" ht="13" x14ac:dyDescent="0.15">
      <c r="AW755" s="5"/>
      <c r="DU755" s="4"/>
      <c r="DZ755" s="5"/>
      <c r="EA755" s="5"/>
      <c r="EB755" s="5"/>
      <c r="EC755" s="5"/>
      <c r="ED755" s="5"/>
      <c r="EE755" s="5"/>
    </row>
    <row r="756" spans="49:135" ht="13" x14ac:dyDescent="0.15">
      <c r="AW756" s="5"/>
      <c r="DU756" s="4"/>
      <c r="DZ756" s="5"/>
      <c r="EA756" s="5"/>
      <c r="EB756" s="5"/>
      <c r="EC756" s="5"/>
      <c r="ED756" s="5"/>
      <c r="EE756" s="5"/>
    </row>
    <row r="757" spans="49:135" ht="13" x14ac:dyDescent="0.15">
      <c r="AW757" s="5"/>
      <c r="DU757" s="4"/>
      <c r="DZ757" s="5"/>
      <c r="EA757" s="5"/>
      <c r="EB757" s="5"/>
      <c r="EC757" s="5"/>
      <c r="ED757" s="5"/>
      <c r="EE757" s="5"/>
    </row>
    <row r="758" spans="49:135" ht="13" x14ac:dyDescent="0.15">
      <c r="AW758" s="5"/>
      <c r="DU758" s="4"/>
      <c r="DZ758" s="5"/>
      <c r="EA758" s="5"/>
      <c r="EB758" s="5"/>
      <c r="EC758" s="5"/>
      <c r="ED758" s="5"/>
      <c r="EE758" s="5"/>
    </row>
    <row r="759" spans="49:135" ht="13" x14ac:dyDescent="0.15">
      <c r="AW759" s="5"/>
      <c r="DU759" s="4"/>
      <c r="DZ759" s="5"/>
      <c r="EA759" s="5"/>
      <c r="EB759" s="5"/>
      <c r="EC759" s="5"/>
      <c r="ED759" s="5"/>
      <c r="EE759" s="5"/>
    </row>
    <row r="760" spans="49:135" ht="13" x14ac:dyDescent="0.15">
      <c r="AW760" s="5"/>
      <c r="DU760" s="4"/>
      <c r="DZ760" s="5"/>
      <c r="EA760" s="5"/>
      <c r="EB760" s="5"/>
      <c r="EC760" s="5"/>
      <c r="ED760" s="5"/>
      <c r="EE760" s="5"/>
    </row>
    <row r="761" spans="49:135" ht="13" x14ac:dyDescent="0.15">
      <c r="AW761" s="5"/>
      <c r="DU761" s="4"/>
      <c r="DZ761" s="5"/>
      <c r="EA761" s="5"/>
      <c r="EB761" s="5"/>
      <c r="EC761" s="5"/>
      <c r="ED761" s="5"/>
      <c r="EE761" s="5"/>
    </row>
    <row r="762" spans="49:135" ht="13" x14ac:dyDescent="0.15">
      <c r="AW762" s="5"/>
      <c r="DU762" s="4"/>
      <c r="DZ762" s="5"/>
      <c r="EA762" s="5"/>
      <c r="EB762" s="5"/>
      <c r="EC762" s="5"/>
      <c r="ED762" s="5"/>
      <c r="EE762" s="5"/>
    </row>
    <row r="763" spans="49:135" ht="13" x14ac:dyDescent="0.15">
      <c r="AW763" s="5"/>
      <c r="DU763" s="4"/>
      <c r="DZ763" s="5"/>
      <c r="EA763" s="5"/>
      <c r="EB763" s="5"/>
      <c r="EC763" s="5"/>
      <c r="ED763" s="5"/>
      <c r="EE763" s="5"/>
    </row>
    <row r="764" spans="49:135" ht="13" x14ac:dyDescent="0.15">
      <c r="AW764" s="5"/>
      <c r="DU764" s="4"/>
      <c r="DZ764" s="5"/>
      <c r="EA764" s="5"/>
      <c r="EB764" s="5"/>
      <c r="EC764" s="5"/>
      <c r="ED764" s="5"/>
      <c r="EE764" s="5"/>
    </row>
    <row r="765" spans="49:135" ht="13" x14ac:dyDescent="0.15">
      <c r="AW765" s="5"/>
      <c r="DU765" s="4"/>
      <c r="DZ765" s="5"/>
      <c r="EA765" s="5"/>
      <c r="EB765" s="5"/>
      <c r="EC765" s="5"/>
      <c r="ED765" s="5"/>
      <c r="EE765" s="5"/>
    </row>
    <row r="766" spans="49:135" ht="13" x14ac:dyDescent="0.15">
      <c r="AW766" s="5"/>
      <c r="DU766" s="4"/>
      <c r="DZ766" s="5"/>
      <c r="EA766" s="5"/>
      <c r="EB766" s="5"/>
      <c r="EC766" s="5"/>
      <c r="ED766" s="5"/>
      <c r="EE766" s="5"/>
    </row>
    <row r="767" spans="49:135" ht="13" x14ac:dyDescent="0.15">
      <c r="AW767" s="5"/>
      <c r="DU767" s="4"/>
      <c r="DZ767" s="5"/>
      <c r="EA767" s="5"/>
      <c r="EB767" s="5"/>
      <c r="EC767" s="5"/>
      <c r="ED767" s="5"/>
      <c r="EE767" s="5"/>
    </row>
    <row r="768" spans="49:135" ht="13" x14ac:dyDescent="0.15">
      <c r="AW768" s="5"/>
      <c r="DU768" s="4"/>
      <c r="DZ768" s="5"/>
      <c r="EA768" s="5"/>
      <c r="EB768" s="5"/>
      <c r="EC768" s="5"/>
      <c r="ED768" s="5"/>
      <c r="EE768" s="5"/>
    </row>
    <row r="769" spans="49:135" ht="13" x14ac:dyDescent="0.15">
      <c r="AW769" s="5"/>
      <c r="DU769" s="4"/>
      <c r="DZ769" s="5"/>
      <c r="EA769" s="5"/>
      <c r="EB769" s="5"/>
      <c r="EC769" s="5"/>
      <c r="ED769" s="5"/>
      <c r="EE769" s="5"/>
    </row>
    <row r="770" spans="49:135" ht="13" x14ac:dyDescent="0.15">
      <c r="AW770" s="5"/>
      <c r="DU770" s="4"/>
      <c r="DZ770" s="5"/>
      <c r="EA770" s="5"/>
      <c r="EB770" s="5"/>
      <c r="EC770" s="5"/>
      <c r="ED770" s="5"/>
      <c r="EE770" s="5"/>
    </row>
    <row r="771" spans="49:135" ht="13" x14ac:dyDescent="0.15">
      <c r="AW771" s="5"/>
      <c r="DU771" s="4"/>
      <c r="DZ771" s="5"/>
      <c r="EA771" s="5"/>
      <c r="EB771" s="5"/>
      <c r="EC771" s="5"/>
      <c r="ED771" s="5"/>
      <c r="EE771" s="5"/>
    </row>
    <row r="772" spans="49:135" ht="13" x14ac:dyDescent="0.15">
      <c r="AW772" s="5"/>
      <c r="DU772" s="4"/>
      <c r="DZ772" s="5"/>
      <c r="EA772" s="5"/>
      <c r="EB772" s="5"/>
      <c r="EC772" s="5"/>
      <c r="ED772" s="5"/>
      <c r="EE772" s="5"/>
    </row>
    <row r="773" spans="49:135" ht="13" x14ac:dyDescent="0.15">
      <c r="AW773" s="5"/>
      <c r="DU773" s="4"/>
      <c r="DZ773" s="5"/>
      <c r="EA773" s="5"/>
      <c r="EB773" s="5"/>
      <c r="EC773" s="5"/>
      <c r="ED773" s="5"/>
      <c r="EE773" s="5"/>
    </row>
    <row r="774" spans="49:135" ht="13" x14ac:dyDescent="0.15">
      <c r="AW774" s="5"/>
      <c r="DU774" s="4"/>
      <c r="DZ774" s="5"/>
      <c r="EA774" s="5"/>
      <c r="EB774" s="5"/>
      <c r="EC774" s="5"/>
      <c r="ED774" s="5"/>
      <c r="EE774" s="5"/>
    </row>
    <row r="775" spans="49:135" ht="13" x14ac:dyDescent="0.15">
      <c r="AW775" s="5"/>
      <c r="DU775" s="4"/>
      <c r="DZ775" s="5"/>
      <c r="EA775" s="5"/>
      <c r="EB775" s="5"/>
      <c r="EC775" s="5"/>
      <c r="ED775" s="5"/>
      <c r="EE775" s="5"/>
    </row>
    <row r="776" spans="49:135" ht="13" x14ac:dyDescent="0.15">
      <c r="AW776" s="5"/>
      <c r="DU776" s="4"/>
      <c r="DZ776" s="5"/>
      <c r="EA776" s="5"/>
      <c r="EB776" s="5"/>
      <c r="EC776" s="5"/>
      <c r="ED776" s="5"/>
      <c r="EE776" s="5"/>
    </row>
    <row r="777" spans="49:135" ht="13" x14ac:dyDescent="0.15">
      <c r="AW777" s="5"/>
      <c r="DU777" s="4"/>
      <c r="DZ777" s="5"/>
      <c r="EA777" s="5"/>
      <c r="EB777" s="5"/>
      <c r="EC777" s="5"/>
      <c r="ED777" s="5"/>
      <c r="EE777" s="5"/>
    </row>
    <row r="778" spans="49:135" ht="13" x14ac:dyDescent="0.15">
      <c r="AW778" s="5"/>
      <c r="DU778" s="4"/>
      <c r="DZ778" s="5"/>
      <c r="EA778" s="5"/>
      <c r="EB778" s="5"/>
      <c r="EC778" s="5"/>
      <c r="ED778" s="5"/>
      <c r="EE778" s="5"/>
    </row>
    <row r="779" spans="49:135" ht="13" x14ac:dyDescent="0.15">
      <c r="AW779" s="5"/>
      <c r="DU779" s="4"/>
      <c r="DZ779" s="5"/>
      <c r="EA779" s="5"/>
      <c r="EB779" s="5"/>
      <c r="EC779" s="5"/>
      <c r="ED779" s="5"/>
      <c r="EE779" s="5"/>
    </row>
    <row r="780" spans="49:135" ht="13" x14ac:dyDescent="0.15">
      <c r="AW780" s="5"/>
      <c r="DU780" s="4"/>
      <c r="DZ780" s="5"/>
      <c r="EA780" s="5"/>
      <c r="EB780" s="5"/>
      <c r="EC780" s="5"/>
      <c r="ED780" s="5"/>
      <c r="EE780" s="5"/>
    </row>
    <row r="781" spans="49:135" ht="13" x14ac:dyDescent="0.15">
      <c r="AW781" s="5"/>
      <c r="DU781" s="4"/>
      <c r="DZ781" s="5"/>
      <c r="EA781" s="5"/>
      <c r="EB781" s="5"/>
      <c r="EC781" s="5"/>
      <c r="ED781" s="5"/>
      <c r="EE781" s="5"/>
    </row>
    <row r="782" spans="49:135" ht="13" x14ac:dyDescent="0.15">
      <c r="AW782" s="5"/>
      <c r="DU782" s="4"/>
      <c r="DZ782" s="5"/>
      <c r="EA782" s="5"/>
      <c r="EB782" s="5"/>
      <c r="EC782" s="5"/>
      <c r="ED782" s="5"/>
      <c r="EE782" s="5"/>
    </row>
    <row r="783" spans="49:135" ht="13" x14ac:dyDescent="0.15">
      <c r="AW783" s="5"/>
      <c r="DU783" s="4"/>
      <c r="DZ783" s="5"/>
      <c r="EA783" s="5"/>
      <c r="EB783" s="5"/>
      <c r="EC783" s="5"/>
      <c r="ED783" s="5"/>
      <c r="EE783" s="5"/>
    </row>
    <row r="784" spans="49:135" ht="13" x14ac:dyDescent="0.15">
      <c r="AW784" s="5"/>
      <c r="DU784" s="4"/>
      <c r="DZ784" s="5"/>
      <c r="EA784" s="5"/>
      <c r="EB784" s="5"/>
      <c r="EC784" s="5"/>
      <c r="ED784" s="5"/>
      <c r="EE784" s="5"/>
    </row>
    <row r="785" spans="49:135" ht="13" x14ac:dyDescent="0.15">
      <c r="AW785" s="5"/>
      <c r="DU785" s="4"/>
      <c r="DZ785" s="5"/>
      <c r="EA785" s="5"/>
      <c r="EB785" s="5"/>
      <c r="EC785" s="5"/>
      <c r="ED785" s="5"/>
      <c r="EE785" s="5"/>
    </row>
    <row r="786" spans="49:135" ht="13" x14ac:dyDescent="0.15">
      <c r="AW786" s="5"/>
      <c r="DU786" s="4"/>
      <c r="DZ786" s="5"/>
      <c r="EA786" s="5"/>
      <c r="EB786" s="5"/>
      <c r="EC786" s="5"/>
      <c r="ED786" s="5"/>
      <c r="EE786" s="5"/>
    </row>
    <row r="787" spans="49:135" ht="13" x14ac:dyDescent="0.15">
      <c r="AW787" s="5"/>
      <c r="DU787" s="4"/>
      <c r="DZ787" s="5"/>
      <c r="EA787" s="5"/>
      <c r="EB787" s="5"/>
      <c r="EC787" s="5"/>
      <c r="ED787" s="5"/>
      <c r="EE787" s="5"/>
    </row>
    <row r="788" spans="49:135" ht="13" x14ac:dyDescent="0.15">
      <c r="AW788" s="5"/>
      <c r="DU788" s="4"/>
      <c r="DZ788" s="5"/>
      <c r="EA788" s="5"/>
      <c r="EB788" s="5"/>
      <c r="EC788" s="5"/>
      <c r="ED788" s="5"/>
      <c r="EE788" s="5"/>
    </row>
    <row r="789" spans="49:135" ht="13" x14ac:dyDescent="0.15">
      <c r="AW789" s="5"/>
      <c r="DU789" s="4"/>
      <c r="DZ789" s="5"/>
      <c r="EA789" s="5"/>
      <c r="EB789" s="5"/>
      <c r="EC789" s="5"/>
      <c r="ED789" s="5"/>
      <c r="EE789" s="5"/>
    </row>
    <row r="790" spans="49:135" ht="13" x14ac:dyDescent="0.15">
      <c r="AW790" s="5"/>
      <c r="DU790" s="4"/>
      <c r="DZ790" s="5"/>
      <c r="EA790" s="5"/>
      <c r="EB790" s="5"/>
      <c r="EC790" s="5"/>
      <c r="ED790" s="5"/>
      <c r="EE790" s="5"/>
    </row>
    <row r="791" spans="49:135" ht="13" x14ac:dyDescent="0.15">
      <c r="AW791" s="5"/>
      <c r="DU791" s="4"/>
      <c r="DZ791" s="5"/>
      <c r="EA791" s="5"/>
      <c r="EB791" s="5"/>
      <c r="EC791" s="5"/>
      <c r="ED791" s="5"/>
      <c r="EE791" s="5"/>
    </row>
    <row r="792" spans="49:135" ht="13" x14ac:dyDescent="0.15">
      <c r="AW792" s="5"/>
      <c r="DU792" s="4"/>
      <c r="DZ792" s="5"/>
      <c r="EA792" s="5"/>
      <c r="EB792" s="5"/>
      <c r="EC792" s="5"/>
      <c r="ED792" s="5"/>
      <c r="EE792" s="5"/>
    </row>
    <row r="793" spans="49:135" ht="13" x14ac:dyDescent="0.15">
      <c r="AW793" s="5"/>
      <c r="DU793" s="4"/>
      <c r="DZ793" s="5"/>
      <c r="EA793" s="5"/>
      <c r="EB793" s="5"/>
      <c r="EC793" s="5"/>
      <c r="ED793" s="5"/>
      <c r="EE793" s="5"/>
    </row>
    <row r="794" spans="49:135" ht="13" x14ac:dyDescent="0.15">
      <c r="AW794" s="5"/>
      <c r="DU794" s="4"/>
      <c r="DZ794" s="5"/>
      <c r="EA794" s="5"/>
      <c r="EB794" s="5"/>
      <c r="EC794" s="5"/>
      <c r="ED794" s="5"/>
      <c r="EE794" s="5"/>
    </row>
    <row r="795" spans="49:135" ht="13" x14ac:dyDescent="0.15">
      <c r="AW795" s="5"/>
      <c r="DU795" s="4"/>
      <c r="DZ795" s="5"/>
      <c r="EA795" s="5"/>
      <c r="EB795" s="5"/>
      <c r="EC795" s="5"/>
      <c r="ED795" s="5"/>
      <c r="EE795" s="5"/>
    </row>
    <row r="796" spans="49:135" ht="13" x14ac:dyDescent="0.15">
      <c r="AW796" s="5"/>
      <c r="DU796" s="4"/>
      <c r="DZ796" s="5"/>
      <c r="EA796" s="5"/>
      <c r="EB796" s="5"/>
      <c r="EC796" s="5"/>
      <c r="ED796" s="5"/>
      <c r="EE796" s="5"/>
    </row>
    <row r="797" spans="49:135" ht="13" x14ac:dyDescent="0.15">
      <c r="AW797" s="5"/>
      <c r="DU797" s="4"/>
      <c r="DZ797" s="5"/>
      <c r="EA797" s="5"/>
      <c r="EB797" s="5"/>
      <c r="EC797" s="5"/>
      <c r="ED797" s="5"/>
      <c r="EE797" s="5"/>
    </row>
    <row r="798" spans="49:135" ht="13" x14ac:dyDescent="0.15">
      <c r="AW798" s="5"/>
      <c r="DU798" s="4"/>
      <c r="DZ798" s="5"/>
      <c r="EA798" s="5"/>
      <c r="EB798" s="5"/>
      <c r="EC798" s="5"/>
      <c r="ED798" s="5"/>
      <c r="EE798" s="5"/>
    </row>
    <row r="799" spans="49:135" ht="13" x14ac:dyDescent="0.15">
      <c r="AW799" s="5"/>
      <c r="DU799" s="4"/>
      <c r="DZ799" s="5"/>
      <c r="EA799" s="5"/>
      <c r="EB799" s="5"/>
      <c r="EC799" s="5"/>
      <c r="ED799" s="5"/>
      <c r="EE799" s="5"/>
    </row>
    <row r="800" spans="49:135" ht="13" x14ac:dyDescent="0.15">
      <c r="AW800" s="5"/>
      <c r="DU800" s="4"/>
      <c r="DZ800" s="5"/>
      <c r="EA800" s="5"/>
      <c r="EB800" s="5"/>
      <c r="EC800" s="5"/>
      <c r="ED800" s="5"/>
      <c r="EE800" s="5"/>
    </row>
    <row r="801" spans="49:135" ht="13" x14ac:dyDescent="0.15">
      <c r="AW801" s="5"/>
      <c r="DU801" s="4"/>
      <c r="DZ801" s="5"/>
      <c r="EA801" s="5"/>
      <c r="EB801" s="5"/>
      <c r="EC801" s="5"/>
      <c r="ED801" s="5"/>
      <c r="EE801" s="5"/>
    </row>
    <row r="802" spans="49:135" ht="13" x14ac:dyDescent="0.15">
      <c r="AW802" s="5"/>
      <c r="DU802" s="4"/>
      <c r="DZ802" s="5"/>
      <c r="EA802" s="5"/>
      <c r="EB802" s="5"/>
      <c r="EC802" s="5"/>
      <c r="ED802" s="5"/>
      <c r="EE802" s="5"/>
    </row>
    <row r="803" spans="49:135" ht="13" x14ac:dyDescent="0.15">
      <c r="AW803" s="5"/>
      <c r="DU803" s="4"/>
      <c r="DZ803" s="5"/>
      <c r="EA803" s="5"/>
      <c r="EB803" s="5"/>
      <c r="EC803" s="5"/>
      <c r="ED803" s="5"/>
      <c r="EE803" s="5"/>
    </row>
    <row r="804" spans="49:135" ht="13" x14ac:dyDescent="0.15">
      <c r="AW804" s="5"/>
      <c r="DU804" s="4"/>
      <c r="DZ804" s="5"/>
      <c r="EA804" s="5"/>
      <c r="EB804" s="5"/>
      <c r="EC804" s="5"/>
      <c r="ED804" s="5"/>
      <c r="EE804" s="5"/>
    </row>
    <row r="805" spans="49:135" ht="13" x14ac:dyDescent="0.15">
      <c r="AW805" s="5"/>
      <c r="DU805" s="4"/>
      <c r="DZ805" s="5"/>
      <c r="EA805" s="5"/>
      <c r="EB805" s="5"/>
      <c r="EC805" s="5"/>
      <c r="ED805" s="5"/>
      <c r="EE805" s="5"/>
    </row>
    <row r="806" spans="49:135" ht="13" x14ac:dyDescent="0.15">
      <c r="AW806" s="5"/>
      <c r="DU806" s="4"/>
      <c r="DZ806" s="5"/>
      <c r="EA806" s="5"/>
      <c r="EB806" s="5"/>
      <c r="EC806" s="5"/>
      <c r="ED806" s="5"/>
      <c r="EE806" s="5"/>
    </row>
    <row r="807" spans="49:135" ht="13" x14ac:dyDescent="0.15">
      <c r="AW807" s="5"/>
      <c r="DU807" s="4"/>
      <c r="DZ807" s="5"/>
      <c r="EA807" s="5"/>
      <c r="EB807" s="5"/>
      <c r="EC807" s="5"/>
      <c r="ED807" s="5"/>
      <c r="EE807" s="5"/>
    </row>
    <row r="808" spans="49:135" ht="13" x14ac:dyDescent="0.15">
      <c r="AW808" s="5"/>
      <c r="DU808" s="4"/>
      <c r="DZ808" s="5"/>
      <c r="EA808" s="5"/>
      <c r="EB808" s="5"/>
      <c r="EC808" s="5"/>
      <c r="ED808" s="5"/>
      <c r="EE808" s="5"/>
    </row>
    <row r="809" spans="49:135" ht="13" x14ac:dyDescent="0.15">
      <c r="AW809" s="5"/>
      <c r="DU809" s="4"/>
      <c r="DZ809" s="5"/>
      <c r="EA809" s="5"/>
      <c r="EB809" s="5"/>
      <c r="EC809" s="5"/>
      <c r="ED809" s="5"/>
      <c r="EE809" s="5"/>
    </row>
    <row r="810" spans="49:135" ht="13" x14ac:dyDescent="0.15">
      <c r="AW810" s="5"/>
      <c r="DU810" s="4"/>
      <c r="DZ810" s="5"/>
      <c r="EA810" s="5"/>
      <c r="EB810" s="5"/>
      <c r="EC810" s="5"/>
      <c r="ED810" s="5"/>
      <c r="EE810" s="5"/>
    </row>
    <row r="811" spans="49:135" ht="13" x14ac:dyDescent="0.15">
      <c r="AW811" s="5"/>
      <c r="DU811" s="4"/>
      <c r="DZ811" s="5"/>
      <c r="EA811" s="5"/>
      <c r="EB811" s="5"/>
      <c r="EC811" s="5"/>
      <c r="ED811" s="5"/>
      <c r="EE811" s="5"/>
    </row>
    <row r="812" spans="49:135" ht="13" x14ac:dyDescent="0.15">
      <c r="AW812" s="5"/>
      <c r="DU812" s="4"/>
      <c r="DZ812" s="5"/>
      <c r="EA812" s="5"/>
      <c r="EB812" s="5"/>
      <c r="EC812" s="5"/>
      <c r="ED812" s="5"/>
      <c r="EE812" s="5"/>
    </row>
    <row r="813" spans="49:135" ht="13" x14ac:dyDescent="0.15">
      <c r="AW813" s="5"/>
      <c r="DU813" s="4"/>
      <c r="DZ813" s="5"/>
      <c r="EA813" s="5"/>
      <c r="EB813" s="5"/>
      <c r="EC813" s="5"/>
      <c r="ED813" s="5"/>
      <c r="EE813" s="5"/>
    </row>
    <row r="814" spans="49:135" ht="13" x14ac:dyDescent="0.15">
      <c r="AW814" s="5"/>
      <c r="DU814" s="4"/>
      <c r="DZ814" s="5"/>
      <c r="EA814" s="5"/>
      <c r="EB814" s="5"/>
      <c r="EC814" s="5"/>
      <c r="ED814" s="5"/>
      <c r="EE814" s="5"/>
    </row>
    <row r="815" spans="49:135" ht="13" x14ac:dyDescent="0.15">
      <c r="AW815" s="5"/>
      <c r="DU815" s="4"/>
      <c r="DZ815" s="5"/>
      <c r="EA815" s="5"/>
      <c r="EB815" s="5"/>
      <c r="EC815" s="5"/>
      <c r="ED815" s="5"/>
      <c r="EE815" s="5"/>
    </row>
    <row r="816" spans="49:135" ht="13" x14ac:dyDescent="0.15">
      <c r="AW816" s="5"/>
      <c r="DU816" s="4"/>
      <c r="DZ816" s="5"/>
      <c r="EA816" s="5"/>
      <c r="EB816" s="5"/>
      <c r="EC816" s="5"/>
      <c r="ED816" s="5"/>
      <c r="EE816" s="5"/>
    </row>
    <row r="817" spans="49:135" ht="13" x14ac:dyDescent="0.15">
      <c r="AW817" s="5"/>
      <c r="DU817" s="4"/>
      <c r="DZ817" s="5"/>
      <c r="EA817" s="5"/>
      <c r="EB817" s="5"/>
      <c r="EC817" s="5"/>
      <c r="ED817" s="5"/>
      <c r="EE817" s="5"/>
    </row>
    <row r="818" spans="49:135" ht="13" x14ac:dyDescent="0.15">
      <c r="AW818" s="5"/>
      <c r="DU818" s="4"/>
      <c r="DZ818" s="5"/>
      <c r="EA818" s="5"/>
      <c r="EB818" s="5"/>
      <c r="EC818" s="5"/>
      <c r="ED818" s="5"/>
      <c r="EE818" s="5"/>
    </row>
    <row r="819" spans="49:135" ht="13" x14ac:dyDescent="0.15">
      <c r="AW819" s="5"/>
      <c r="DU819" s="4"/>
      <c r="DZ819" s="5"/>
      <c r="EA819" s="5"/>
      <c r="EB819" s="5"/>
      <c r="EC819" s="5"/>
      <c r="ED819" s="5"/>
      <c r="EE819" s="5"/>
    </row>
    <row r="820" spans="49:135" ht="13" x14ac:dyDescent="0.15">
      <c r="AW820" s="5"/>
      <c r="DU820" s="4"/>
      <c r="DZ820" s="5"/>
      <c r="EA820" s="5"/>
      <c r="EB820" s="5"/>
      <c r="EC820" s="5"/>
      <c r="ED820" s="5"/>
      <c r="EE820" s="5"/>
    </row>
    <row r="821" spans="49:135" ht="13" x14ac:dyDescent="0.15">
      <c r="AW821" s="5"/>
      <c r="DU821" s="4"/>
      <c r="DZ821" s="5"/>
      <c r="EA821" s="5"/>
      <c r="EB821" s="5"/>
      <c r="EC821" s="5"/>
      <c r="ED821" s="5"/>
      <c r="EE821" s="5"/>
    </row>
    <row r="822" spans="49:135" ht="13" x14ac:dyDescent="0.15">
      <c r="AW822" s="5"/>
      <c r="DU822" s="4"/>
      <c r="DZ822" s="5"/>
      <c r="EA822" s="5"/>
      <c r="EB822" s="5"/>
      <c r="EC822" s="5"/>
      <c r="ED822" s="5"/>
      <c r="EE822" s="5"/>
    </row>
    <row r="823" spans="49:135" ht="13" x14ac:dyDescent="0.15">
      <c r="AW823" s="5"/>
      <c r="DU823" s="4"/>
      <c r="DZ823" s="5"/>
      <c r="EA823" s="5"/>
      <c r="EB823" s="5"/>
      <c r="EC823" s="5"/>
      <c r="ED823" s="5"/>
      <c r="EE823" s="5"/>
    </row>
    <row r="824" spans="49:135" ht="13" x14ac:dyDescent="0.15">
      <c r="AW824" s="5"/>
      <c r="DU824" s="4"/>
      <c r="DZ824" s="5"/>
      <c r="EA824" s="5"/>
      <c r="EB824" s="5"/>
      <c r="EC824" s="5"/>
      <c r="ED824" s="5"/>
      <c r="EE824" s="5"/>
    </row>
    <row r="825" spans="49:135" ht="13" x14ac:dyDescent="0.15">
      <c r="AW825" s="5"/>
      <c r="DU825" s="4"/>
      <c r="DZ825" s="5"/>
      <c r="EA825" s="5"/>
      <c r="EB825" s="5"/>
      <c r="EC825" s="5"/>
      <c r="ED825" s="5"/>
      <c r="EE825" s="5"/>
    </row>
    <row r="826" spans="49:135" ht="13" x14ac:dyDescent="0.15">
      <c r="AW826" s="5"/>
      <c r="DU826" s="4"/>
      <c r="DZ826" s="5"/>
      <c r="EA826" s="5"/>
      <c r="EB826" s="5"/>
      <c r="EC826" s="5"/>
      <c r="ED826" s="5"/>
      <c r="EE826" s="5"/>
    </row>
    <row r="827" spans="49:135" ht="13" x14ac:dyDescent="0.15">
      <c r="AW827" s="5"/>
      <c r="DU827" s="4"/>
      <c r="DZ827" s="5"/>
      <c r="EA827" s="5"/>
      <c r="EB827" s="5"/>
      <c r="EC827" s="5"/>
      <c r="ED827" s="5"/>
      <c r="EE827" s="5"/>
    </row>
    <row r="828" spans="49:135" ht="13" x14ac:dyDescent="0.15">
      <c r="AW828" s="5"/>
      <c r="DU828" s="4"/>
      <c r="DZ828" s="5"/>
      <c r="EA828" s="5"/>
      <c r="EB828" s="5"/>
      <c r="EC828" s="5"/>
      <c r="ED828" s="5"/>
      <c r="EE828" s="5"/>
    </row>
    <row r="829" spans="49:135" ht="13" x14ac:dyDescent="0.15">
      <c r="AW829" s="5"/>
      <c r="DU829" s="4"/>
      <c r="DZ829" s="5"/>
      <c r="EA829" s="5"/>
      <c r="EB829" s="5"/>
      <c r="EC829" s="5"/>
      <c r="ED829" s="5"/>
      <c r="EE829" s="5"/>
    </row>
    <row r="830" spans="49:135" ht="13" x14ac:dyDescent="0.15">
      <c r="AW830" s="5"/>
      <c r="DU830" s="4"/>
      <c r="DZ830" s="5"/>
      <c r="EA830" s="5"/>
      <c r="EB830" s="5"/>
      <c r="EC830" s="5"/>
      <c r="ED830" s="5"/>
      <c r="EE830" s="5"/>
    </row>
    <row r="831" spans="49:135" ht="13" x14ac:dyDescent="0.15">
      <c r="AW831" s="5"/>
      <c r="DU831" s="4"/>
      <c r="DZ831" s="5"/>
      <c r="EA831" s="5"/>
      <c r="EB831" s="5"/>
      <c r="EC831" s="5"/>
      <c r="ED831" s="5"/>
      <c r="EE831" s="5"/>
    </row>
    <row r="832" spans="49:135" ht="13" x14ac:dyDescent="0.15">
      <c r="AW832" s="5"/>
      <c r="DU832" s="4"/>
      <c r="DZ832" s="5"/>
      <c r="EA832" s="5"/>
      <c r="EB832" s="5"/>
      <c r="EC832" s="5"/>
      <c r="ED832" s="5"/>
      <c r="EE832" s="5"/>
    </row>
    <row r="833" spans="49:135" ht="13" x14ac:dyDescent="0.15">
      <c r="AW833" s="5"/>
      <c r="DU833" s="4"/>
      <c r="DZ833" s="5"/>
      <c r="EA833" s="5"/>
      <c r="EB833" s="5"/>
      <c r="EC833" s="5"/>
      <c r="ED833" s="5"/>
      <c r="EE833" s="5"/>
    </row>
    <row r="834" spans="49:135" ht="13" x14ac:dyDescent="0.15">
      <c r="AW834" s="5"/>
      <c r="DU834" s="4"/>
      <c r="DZ834" s="5"/>
      <c r="EA834" s="5"/>
      <c r="EB834" s="5"/>
      <c r="EC834" s="5"/>
      <c r="ED834" s="5"/>
      <c r="EE834" s="5"/>
    </row>
    <row r="835" spans="49:135" ht="13" x14ac:dyDescent="0.15">
      <c r="AW835" s="5"/>
      <c r="DU835" s="4"/>
      <c r="DZ835" s="5"/>
      <c r="EA835" s="5"/>
      <c r="EB835" s="5"/>
      <c r="EC835" s="5"/>
      <c r="ED835" s="5"/>
      <c r="EE835" s="5"/>
    </row>
    <row r="836" spans="49:135" ht="13" x14ac:dyDescent="0.15">
      <c r="AW836" s="5"/>
      <c r="DU836" s="4"/>
      <c r="DZ836" s="5"/>
      <c r="EA836" s="5"/>
      <c r="EB836" s="5"/>
      <c r="EC836" s="5"/>
      <c r="ED836" s="5"/>
      <c r="EE836" s="5"/>
    </row>
    <row r="837" spans="49:135" ht="13" x14ac:dyDescent="0.15">
      <c r="AW837" s="5"/>
      <c r="DU837" s="4"/>
      <c r="DZ837" s="5"/>
      <c r="EA837" s="5"/>
      <c r="EB837" s="5"/>
      <c r="EC837" s="5"/>
      <c r="ED837" s="5"/>
      <c r="EE837" s="5"/>
    </row>
    <row r="838" spans="49:135" ht="13" x14ac:dyDescent="0.15">
      <c r="AW838" s="5"/>
      <c r="DU838" s="4"/>
      <c r="DZ838" s="5"/>
      <c r="EA838" s="5"/>
      <c r="EB838" s="5"/>
      <c r="EC838" s="5"/>
      <c r="ED838" s="5"/>
      <c r="EE838" s="5"/>
    </row>
    <row r="839" spans="49:135" ht="13" x14ac:dyDescent="0.15">
      <c r="AW839" s="5"/>
      <c r="DU839" s="4"/>
      <c r="DZ839" s="5"/>
      <c r="EA839" s="5"/>
      <c r="EB839" s="5"/>
      <c r="EC839" s="5"/>
      <c r="ED839" s="5"/>
      <c r="EE839" s="5"/>
    </row>
    <row r="840" spans="49:135" ht="13" x14ac:dyDescent="0.15">
      <c r="AW840" s="5"/>
      <c r="DU840" s="4"/>
      <c r="DZ840" s="5"/>
      <c r="EA840" s="5"/>
      <c r="EB840" s="5"/>
      <c r="EC840" s="5"/>
      <c r="ED840" s="5"/>
      <c r="EE840" s="5"/>
    </row>
    <row r="841" spans="49:135" ht="13" x14ac:dyDescent="0.15">
      <c r="AW841" s="5"/>
      <c r="DU841" s="4"/>
      <c r="DZ841" s="5"/>
      <c r="EA841" s="5"/>
      <c r="EB841" s="5"/>
      <c r="EC841" s="5"/>
      <c r="ED841" s="5"/>
      <c r="EE841" s="5"/>
    </row>
    <row r="842" spans="49:135" ht="13" x14ac:dyDescent="0.15">
      <c r="AW842" s="5"/>
      <c r="DU842" s="4"/>
      <c r="DZ842" s="5"/>
      <c r="EA842" s="5"/>
      <c r="EB842" s="5"/>
      <c r="EC842" s="5"/>
      <c r="ED842" s="5"/>
      <c r="EE842" s="5"/>
    </row>
    <row r="843" spans="49:135" ht="13" x14ac:dyDescent="0.15">
      <c r="AW843" s="5"/>
      <c r="DU843" s="4"/>
      <c r="DZ843" s="5"/>
      <c r="EA843" s="5"/>
      <c r="EB843" s="5"/>
      <c r="EC843" s="5"/>
      <c r="ED843" s="5"/>
      <c r="EE843" s="5"/>
    </row>
    <row r="844" spans="49:135" ht="13" x14ac:dyDescent="0.15">
      <c r="AW844" s="5"/>
      <c r="DU844" s="4"/>
      <c r="DZ844" s="5"/>
      <c r="EA844" s="5"/>
      <c r="EB844" s="5"/>
      <c r="EC844" s="5"/>
      <c r="ED844" s="5"/>
      <c r="EE844" s="5"/>
    </row>
    <row r="845" spans="49:135" ht="13" x14ac:dyDescent="0.15">
      <c r="AW845" s="5"/>
      <c r="DU845" s="4"/>
      <c r="DZ845" s="5"/>
      <c r="EA845" s="5"/>
      <c r="EB845" s="5"/>
      <c r="EC845" s="5"/>
      <c r="ED845" s="5"/>
      <c r="EE845" s="5"/>
    </row>
    <row r="846" spans="49:135" ht="13" x14ac:dyDescent="0.15">
      <c r="AW846" s="5"/>
      <c r="DU846" s="4"/>
      <c r="DZ846" s="5"/>
      <c r="EA846" s="5"/>
      <c r="EB846" s="5"/>
      <c r="EC846" s="5"/>
      <c r="ED846" s="5"/>
      <c r="EE846" s="5"/>
    </row>
    <row r="847" spans="49:135" ht="13" x14ac:dyDescent="0.15">
      <c r="AW847" s="5"/>
      <c r="DU847" s="4"/>
      <c r="DZ847" s="5"/>
      <c r="EA847" s="5"/>
      <c r="EB847" s="5"/>
      <c r="EC847" s="5"/>
      <c r="ED847" s="5"/>
      <c r="EE847" s="5"/>
    </row>
    <row r="848" spans="49:135" ht="13" x14ac:dyDescent="0.15">
      <c r="AW848" s="5"/>
      <c r="DU848" s="4"/>
      <c r="DZ848" s="5"/>
      <c r="EA848" s="5"/>
      <c r="EB848" s="5"/>
      <c r="EC848" s="5"/>
      <c r="ED848" s="5"/>
      <c r="EE848" s="5"/>
    </row>
    <row r="849" spans="49:135" ht="13" x14ac:dyDescent="0.15">
      <c r="AW849" s="5"/>
      <c r="DU849" s="4"/>
      <c r="DZ849" s="5"/>
      <c r="EA849" s="5"/>
      <c r="EB849" s="5"/>
      <c r="EC849" s="5"/>
      <c r="ED849" s="5"/>
      <c r="EE849" s="5"/>
    </row>
    <row r="850" spans="49:135" ht="13" x14ac:dyDescent="0.15">
      <c r="AW850" s="5"/>
      <c r="DU850" s="4"/>
      <c r="DZ850" s="5"/>
      <c r="EA850" s="5"/>
      <c r="EB850" s="5"/>
      <c r="EC850" s="5"/>
      <c r="ED850" s="5"/>
      <c r="EE850" s="5"/>
    </row>
    <row r="851" spans="49:135" ht="13" x14ac:dyDescent="0.15">
      <c r="AW851" s="5"/>
      <c r="DU851" s="4"/>
      <c r="DZ851" s="5"/>
      <c r="EA851" s="5"/>
      <c r="EB851" s="5"/>
      <c r="EC851" s="5"/>
      <c r="ED851" s="5"/>
      <c r="EE851" s="5"/>
    </row>
    <row r="852" spans="49:135" ht="13" x14ac:dyDescent="0.15">
      <c r="AW852" s="5"/>
      <c r="DU852" s="4"/>
      <c r="DZ852" s="5"/>
      <c r="EA852" s="5"/>
      <c r="EB852" s="5"/>
      <c r="EC852" s="5"/>
      <c r="ED852" s="5"/>
      <c r="EE852" s="5"/>
    </row>
    <row r="853" spans="49:135" ht="13" x14ac:dyDescent="0.15">
      <c r="AW853" s="5"/>
      <c r="DU853" s="4"/>
      <c r="DZ853" s="5"/>
      <c r="EA853" s="5"/>
      <c r="EB853" s="5"/>
      <c r="EC853" s="5"/>
      <c r="ED853" s="5"/>
      <c r="EE853" s="5"/>
    </row>
    <row r="854" spans="49:135" ht="13" x14ac:dyDescent="0.15">
      <c r="AW854" s="5"/>
      <c r="DU854" s="4"/>
      <c r="DZ854" s="5"/>
      <c r="EA854" s="5"/>
      <c r="EB854" s="5"/>
      <c r="EC854" s="5"/>
      <c r="ED854" s="5"/>
      <c r="EE854" s="5"/>
    </row>
    <row r="855" spans="49:135" ht="13" x14ac:dyDescent="0.15">
      <c r="AW855" s="5"/>
      <c r="DU855" s="4"/>
      <c r="DZ855" s="5"/>
      <c r="EA855" s="5"/>
      <c r="EB855" s="5"/>
      <c r="EC855" s="5"/>
      <c r="ED855" s="5"/>
      <c r="EE855" s="5"/>
    </row>
    <row r="856" spans="49:135" ht="13" x14ac:dyDescent="0.15">
      <c r="AW856" s="5"/>
      <c r="DU856" s="4"/>
      <c r="DZ856" s="5"/>
      <c r="EA856" s="5"/>
      <c r="EB856" s="5"/>
      <c r="EC856" s="5"/>
      <c r="ED856" s="5"/>
      <c r="EE856" s="5"/>
    </row>
    <row r="857" spans="49:135" ht="13" x14ac:dyDescent="0.15">
      <c r="AW857" s="5"/>
      <c r="DU857" s="4"/>
      <c r="DZ857" s="5"/>
      <c r="EA857" s="5"/>
      <c r="EB857" s="5"/>
      <c r="EC857" s="5"/>
      <c r="ED857" s="5"/>
      <c r="EE857" s="5"/>
    </row>
    <row r="858" spans="49:135" ht="13" x14ac:dyDescent="0.15">
      <c r="AW858" s="5"/>
      <c r="DU858" s="4"/>
      <c r="DZ858" s="5"/>
      <c r="EA858" s="5"/>
      <c r="EB858" s="5"/>
      <c r="EC858" s="5"/>
      <c r="ED858" s="5"/>
      <c r="EE858" s="5"/>
    </row>
    <row r="859" spans="49:135" ht="13" x14ac:dyDescent="0.15">
      <c r="AW859" s="5"/>
      <c r="DU859" s="4"/>
      <c r="DZ859" s="5"/>
      <c r="EA859" s="5"/>
      <c r="EB859" s="5"/>
      <c r="EC859" s="5"/>
      <c r="ED859" s="5"/>
      <c r="EE859" s="5"/>
    </row>
    <row r="860" spans="49:135" ht="13" x14ac:dyDescent="0.15">
      <c r="AW860" s="5"/>
      <c r="DU860" s="4"/>
      <c r="DZ860" s="5"/>
      <c r="EA860" s="5"/>
      <c r="EB860" s="5"/>
      <c r="EC860" s="5"/>
      <c r="ED860" s="5"/>
      <c r="EE860" s="5"/>
    </row>
    <row r="861" spans="49:135" ht="13" x14ac:dyDescent="0.15">
      <c r="AW861" s="5"/>
      <c r="DU861" s="4"/>
      <c r="DZ861" s="5"/>
      <c r="EA861" s="5"/>
      <c r="EB861" s="5"/>
      <c r="EC861" s="5"/>
      <c r="ED861" s="5"/>
      <c r="EE861" s="5"/>
    </row>
    <row r="862" spans="49:135" ht="13" x14ac:dyDescent="0.15">
      <c r="AW862" s="5"/>
      <c r="DU862" s="4"/>
      <c r="DZ862" s="5"/>
      <c r="EA862" s="5"/>
      <c r="EB862" s="5"/>
      <c r="EC862" s="5"/>
      <c r="ED862" s="5"/>
      <c r="EE862" s="5"/>
    </row>
    <row r="863" spans="49:135" ht="13" x14ac:dyDescent="0.15">
      <c r="AW863" s="5"/>
      <c r="DU863" s="4"/>
      <c r="DZ863" s="5"/>
      <c r="EA863" s="5"/>
      <c r="EB863" s="5"/>
      <c r="EC863" s="5"/>
      <c r="ED863" s="5"/>
      <c r="EE863" s="5"/>
    </row>
    <row r="864" spans="49:135" ht="13" x14ac:dyDescent="0.15">
      <c r="AW864" s="5"/>
      <c r="DU864" s="4"/>
      <c r="DZ864" s="5"/>
      <c r="EA864" s="5"/>
      <c r="EB864" s="5"/>
      <c r="EC864" s="5"/>
      <c r="ED864" s="5"/>
      <c r="EE864" s="5"/>
    </row>
    <row r="865" spans="49:135" ht="13" x14ac:dyDescent="0.15">
      <c r="AW865" s="5"/>
      <c r="DU865" s="4"/>
      <c r="DZ865" s="5"/>
      <c r="EA865" s="5"/>
      <c r="EB865" s="5"/>
      <c r="EC865" s="5"/>
      <c r="ED865" s="5"/>
      <c r="EE865" s="5"/>
    </row>
    <row r="866" spans="49:135" ht="13" x14ac:dyDescent="0.15">
      <c r="AW866" s="5"/>
      <c r="DU866" s="4"/>
      <c r="DZ866" s="5"/>
      <c r="EA866" s="5"/>
      <c r="EB866" s="5"/>
      <c r="EC866" s="5"/>
      <c r="ED866" s="5"/>
      <c r="EE866" s="5"/>
    </row>
    <row r="867" spans="49:135" ht="13" x14ac:dyDescent="0.15">
      <c r="AW867" s="5"/>
      <c r="DU867" s="4"/>
      <c r="DZ867" s="5"/>
      <c r="EA867" s="5"/>
      <c r="EB867" s="5"/>
      <c r="EC867" s="5"/>
      <c r="ED867" s="5"/>
      <c r="EE867" s="5"/>
    </row>
    <row r="868" spans="49:135" ht="13" x14ac:dyDescent="0.15">
      <c r="AW868" s="5"/>
      <c r="DU868" s="4"/>
      <c r="DZ868" s="5"/>
      <c r="EA868" s="5"/>
      <c r="EB868" s="5"/>
      <c r="EC868" s="5"/>
      <c r="ED868" s="5"/>
      <c r="EE868" s="5"/>
    </row>
    <row r="869" spans="49:135" ht="13" x14ac:dyDescent="0.15">
      <c r="AW869" s="5"/>
      <c r="DU869" s="4"/>
      <c r="DZ869" s="5"/>
      <c r="EA869" s="5"/>
      <c r="EB869" s="5"/>
      <c r="EC869" s="5"/>
      <c r="ED869" s="5"/>
      <c r="EE869" s="5"/>
    </row>
    <row r="870" spans="49:135" ht="13" x14ac:dyDescent="0.15">
      <c r="AW870" s="5"/>
      <c r="DU870" s="4"/>
      <c r="DZ870" s="5"/>
      <c r="EA870" s="5"/>
      <c r="EB870" s="5"/>
      <c r="EC870" s="5"/>
      <c r="ED870" s="5"/>
      <c r="EE870" s="5"/>
    </row>
    <row r="871" spans="49:135" ht="13" x14ac:dyDescent="0.15">
      <c r="AW871" s="5"/>
      <c r="DU871" s="4"/>
      <c r="DZ871" s="5"/>
      <c r="EA871" s="5"/>
      <c r="EB871" s="5"/>
      <c r="EC871" s="5"/>
      <c r="ED871" s="5"/>
      <c r="EE871" s="5"/>
    </row>
    <row r="872" spans="49:135" ht="13" x14ac:dyDescent="0.15">
      <c r="AW872" s="5"/>
      <c r="DU872" s="4"/>
      <c r="DZ872" s="5"/>
      <c r="EA872" s="5"/>
      <c r="EB872" s="5"/>
      <c r="EC872" s="5"/>
      <c r="ED872" s="5"/>
      <c r="EE872" s="5"/>
    </row>
    <row r="873" spans="49:135" ht="13" x14ac:dyDescent="0.15">
      <c r="AW873" s="5"/>
      <c r="DU873" s="4"/>
      <c r="DZ873" s="5"/>
      <c r="EA873" s="5"/>
      <c r="EB873" s="5"/>
      <c r="EC873" s="5"/>
      <c r="ED873" s="5"/>
      <c r="EE873" s="5"/>
    </row>
    <row r="874" spans="49:135" ht="13" x14ac:dyDescent="0.15">
      <c r="AW874" s="5"/>
      <c r="DU874" s="4"/>
      <c r="DZ874" s="5"/>
      <c r="EA874" s="5"/>
      <c r="EB874" s="5"/>
      <c r="EC874" s="5"/>
      <c r="ED874" s="5"/>
      <c r="EE874" s="5"/>
    </row>
    <row r="875" spans="49:135" ht="13" x14ac:dyDescent="0.15">
      <c r="AW875" s="5"/>
      <c r="DU875" s="4"/>
      <c r="DZ875" s="5"/>
      <c r="EA875" s="5"/>
      <c r="EB875" s="5"/>
      <c r="EC875" s="5"/>
      <c r="ED875" s="5"/>
      <c r="EE875" s="5"/>
    </row>
    <row r="876" spans="49:135" ht="13" x14ac:dyDescent="0.15">
      <c r="AW876" s="5"/>
      <c r="DU876" s="4"/>
      <c r="DZ876" s="5"/>
      <c r="EA876" s="5"/>
      <c r="EB876" s="5"/>
      <c r="EC876" s="5"/>
      <c r="ED876" s="5"/>
      <c r="EE876" s="5"/>
    </row>
    <row r="877" spans="49:135" ht="13" x14ac:dyDescent="0.15">
      <c r="AW877" s="5"/>
      <c r="DU877" s="4"/>
      <c r="DZ877" s="5"/>
      <c r="EA877" s="5"/>
      <c r="EB877" s="5"/>
      <c r="EC877" s="5"/>
      <c r="ED877" s="5"/>
      <c r="EE877" s="5"/>
    </row>
    <row r="878" spans="49:135" ht="13" x14ac:dyDescent="0.15">
      <c r="AW878" s="5"/>
      <c r="DU878" s="4"/>
      <c r="DZ878" s="5"/>
      <c r="EA878" s="5"/>
      <c r="EB878" s="5"/>
      <c r="EC878" s="5"/>
      <c r="ED878" s="5"/>
      <c r="EE878" s="5"/>
    </row>
    <row r="879" spans="49:135" ht="13" x14ac:dyDescent="0.15">
      <c r="AW879" s="5"/>
      <c r="DU879" s="4"/>
      <c r="DZ879" s="5"/>
      <c r="EA879" s="5"/>
      <c r="EB879" s="5"/>
      <c r="EC879" s="5"/>
      <c r="ED879" s="5"/>
      <c r="EE879" s="5"/>
    </row>
    <row r="880" spans="49:135" ht="13" x14ac:dyDescent="0.15">
      <c r="AW880" s="5"/>
      <c r="DU880" s="4"/>
      <c r="DZ880" s="5"/>
      <c r="EA880" s="5"/>
      <c r="EB880" s="5"/>
      <c r="EC880" s="5"/>
      <c r="ED880" s="5"/>
      <c r="EE880" s="5"/>
    </row>
    <row r="881" spans="49:135" ht="13" x14ac:dyDescent="0.15">
      <c r="AW881" s="5"/>
      <c r="DU881" s="4"/>
      <c r="DZ881" s="5"/>
      <c r="EA881" s="5"/>
      <c r="EB881" s="5"/>
      <c r="EC881" s="5"/>
      <c r="ED881" s="5"/>
      <c r="EE881" s="5"/>
    </row>
    <row r="882" spans="49:135" ht="13" x14ac:dyDescent="0.15">
      <c r="AW882" s="5"/>
      <c r="DU882" s="4"/>
      <c r="DZ882" s="5"/>
      <c r="EA882" s="5"/>
      <c r="EB882" s="5"/>
      <c r="EC882" s="5"/>
      <c r="ED882" s="5"/>
      <c r="EE882" s="5"/>
    </row>
    <row r="883" spans="49:135" ht="13" x14ac:dyDescent="0.15">
      <c r="AW883" s="5"/>
      <c r="DU883" s="4"/>
      <c r="DZ883" s="5"/>
      <c r="EA883" s="5"/>
      <c r="EB883" s="5"/>
      <c r="EC883" s="5"/>
      <c r="ED883" s="5"/>
      <c r="EE883" s="5"/>
    </row>
    <row r="884" spans="49:135" ht="13" x14ac:dyDescent="0.15">
      <c r="AW884" s="5"/>
      <c r="DU884" s="4"/>
      <c r="DZ884" s="5"/>
      <c r="EA884" s="5"/>
      <c r="EB884" s="5"/>
      <c r="EC884" s="5"/>
      <c r="ED884" s="5"/>
      <c r="EE884" s="5"/>
    </row>
    <row r="885" spans="49:135" ht="13" x14ac:dyDescent="0.15">
      <c r="AW885" s="5"/>
      <c r="DU885" s="4"/>
      <c r="DZ885" s="5"/>
      <c r="EA885" s="5"/>
      <c r="EB885" s="5"/>
      <c r="EC885" s="5"/>
      <c r="ED885" s="5"/>
      <c r="EE885" s="5"/>
    </row>
    <row r="886" spans="49:135" ht="13" x14ac:dyDescent="0.15">
      <c r="AW886" s="5"/>
      <c r="DU886" s="4"/>
      <c r="DZ886" s="5"/>
      <c r="EA886" s="5"/>
      <c r="EB886" s="5"/>
      <c r="EC886" s="5"/>
      <c r="ED886" s="5"/>
      <c r="EE886" s="5"/>
    </row>
    <row r="887" spans="49:135" ht="13" x14ac:dyDescent="0.15">
      <c r="AW887" s="5"/>
      <c r="DU887" s="4"/>
      <c r="DZ887" s="5"/>
      <c r="EA887" s="5"/>
      <c r="EB887" s="5"/>
      <c r="EC887" s="5"/>
      <c r="ED887" s="5"/>
      <c r="EE887" s="5"/>
    </row>
    <row r="888" spans="49:135" ht="13" x14ac:dyDescent="0.15">
      <c r="AW888" s="5"/>
      <c r="DU888" s="4"/>
      <c r="DZ888" s="5"/>
      <c r="EA888" s="5"/>
      <c r="EB888" s="5"/>
      <c r="EC888" s="5"/>
      <c r="ED888" s="5"/>
      <c r="EE888" s="5"/>
    </row>
    <row r="889" spans="49:135" ht="13" x14ac:dyDescent="0.15">
      <c r="AW889" s="5"/>
      <c r="DU889" s="4"/>
      <c r="DZ889" s="5"/>
      <c r="EA889" s="5"/>
      <c r="EB889" s="5"/>
      <c r="EC889" s="5"/>
      <c r="ED889" s="5"/>
      <c r="EE889" s="5"/>
    </row>
    <row r="890" spans="49:135" ht="13" x14ac:dyDescent="0.15">
      <c r="AW890" s="5"/>
      <c r="DU890" s="4"/>
      <c r="DZ890" s="5"/>
      <c r="EA890" s="5"/>
      <c r="EB890" s="5"/>
      <c r="EC890" s="5"/>
      <c r="ED890" s="5"/>
      <c r="EE890" s="5"/>
    </row>
    <row r="891" spans="49:135" ht="13" x14ac:dyDescent="0.15">
      <c r="AW891" s="5"/>
      <c r="DU891" s="4"/>
      <c r="DZ891" s="5"/>
      <c r="EA891" s="5"/>
      <c r="EB891" s="5"/>
      <c r="EC891" s="5"/>
      <c r="ED891" s="5"/>
      <c r="EE891" s="5"/>
    </row>
    <row r="892" spans="49:135" ht="13" x14ac:dyDescent="0.15">
      <c r="AW892" s="5"/>
      <c r="DU892" s="4"/>
      <c r="DZ892" s="5"/>
      <c r="EA892" s="5"/>
      <c r="EB892" s="5"/>
      <c r="EC892" s="5"/>
      <c r="ED892" s="5"/>
      <c r="EE892" s="5"/>
    </row>
    <row r="893" spans="49:135" ht="13" x14ac:dyDescent="0.15">
      <c r="AW893" s="5"/>
      <c r="DU893" s="4"/>
      <c r="DZ893" s="5"/>
      <c r="EA893" s="5"/>
      <c r="EB893" s="5"/>
      <c r="EC893" s="5"/>
      <c r="ED893" s="5"/>
      <c r="EE893" s="5"/>
    </row>
    <row r="894" spans="49:135" ht="13" x14ac:dyDescent="0.15">
      <c r="AW894" s="5"/>
      <c r="DU894" s="4"/>
      <c r="DZ894" s="5"/>
      <c r="EA894" s="5"/>
      <c r="EB894" s="5"/>
      <c r="EC894" s="5"/>
      <c r="ED894" s="5"/>
      <c r="EE894" s="5"/>
    </row>
    <row r="895" spans="49:135" ht="13" x14ac:dyDescent="0.15">
      <c r="AW895" s="5"/>
      <c r="DU895" s="4"/>
      <c r="DZ895" s="5"/>
      <c r="EA895" s="5"/>
      <c r="EB895" s="5"/>
      <c r="EC895" s="5"/>
      <c r="ED895" s="5"/>
      <c r="EE895" s="5"/>
    </row>
    <row r="896" spans="49:135" ht="13" x14ac:dyDescent="0.15">
      <c r="AW896" s="5"/>
      <c r="DU896" s="4"/>
      <c r="DZ896" s="5"/>
      <c r="EA896" s="5"/>
      <c r="EB896" s="5"/>
      <c r="EC896" s="5"/>
      <c r="ED896" s="5"/>
      <c r="EE896" s="5"/>
    </row>
    <row r="897" spans="49:135" ht="13" x14ac:dyDescent="0.15">
      <c r="AW897" s="5"/>
      <c r="DU897" s="4"/>
      <c r="DZ897" s="5"/>
      <c r="EA897" s="5"/>
      <c r="EB897" s="5"/>
      <c r="EC897" s="5"/>
      <c r="ED897" s="5"/>
      <c r="EE897" s="5"/>
    </row>
    <row r="898" spans="49:135" ht="13" x14ac:dyDescent="0.15">
      <c r="AW898" s="5"/>
      <c r="DU898" s="4"/>
      <c r="DZ898" s="5"/>
      <c r="EA898" s="5"/>
      <c r="EB898" s="5"/>
      <c r="EC898" s="5"/>
      <c r="ED898" s="5"/>
      <c r="EE898" s="5"/>
    </row>
    <row r="899" spans="49:135" ht="13" x14ac:dyDescent="0.15">
      <c r="AW899" s="5"/>
      <c r="DU899" s="4"/>
      <c r="DZ899" s="5"/>
      <c r="EA899" s="5"/>
      <c r="EB899" s="5"/>
      <c r="EC899" s="5"/>
      <c r="ED899" s="5"/>
      <c r="EE899" s="5"/>
    </row>
    <row r="900" spans="49:135" ht="13" x14ac:dyDescent="0.15">
      <c r="AW900" s="5"/>
      <c r="DU900" s="4"/>
      <c r="DZ900" s="5"/>
      <c r="EA900" s="5"/>
      <c r="EB900" s="5"/>
      <c r="EC900" s="5"/>
      <c r="ED900" s="5"/>
      <c r="EE900" s="5"/>
    </row>
    <row r="901" spans="49:135" ht="13" x14ac:dyDescent="0.15">
      <c r="AW901" s="5"/>
      <c r="DU901" s="4"/>
      <c r="DZ901" s="5"/>
      <c r="EA901" s="5"/>
      <c r="EB901" s="5"/>
      <c r="EC901" s="5"/>
      <c r="ED901" s="5"/>
      <c r="EE901" s="5"/>
    </row>
    <row r="902" spans="49:135" ht="13" x14ac:dyDescent="0.15">
      <c r="AW902" s="5"/>
      <c r="DU902" s="4"/>
      <c r="DZ902" s="5"/>
      <c r="EA902" s="5"/>
      <c r="EB902" s="5"/>
      <c r="EC902" s="5"/>
      <c r="ED902" s="5"/>
      <c r="EE902" s="5"/>
    </row>
    <row r="903" spans="49:135" ht="13" x14ac:dyDescent="0.15">
      <c r="AW903" s="5"/>
      <c r="DU903" s="4"/>
      <c r="DZ903" s="5"/>
      <c r="EA903" s="5"/>
      <c r="EB903" s="5"/>
      <c r="EC903" s="5"/>
      <c r="ED903" s="5"/>
      <c r="EE903" s="5"/>
    </row>
    <row r="904" spans="49:135" ht="13" x14ac:dyDescent="0.15">
      <c r="AW904" s="5"/>
      <c r="DU904" s="4"/>
      <c r="DZ904" s="5"/>
      <c r="EA904" s="5"/>
      <c r="EB904" s="5"/>
      <c r="EC904" s="5"/>
      <c r="ED904" s="5"/>
      <c r="EE904" s="5"/>
    </row>
    <row r="905" spans="49:135" ht="13" x14ac:dyDescent="0.15">
      <c r="AW905" s="5"/>
      <c r="DU905" s="4"/>
      <c r="DZ905" s="5"/>
      <c r="EA905" s="5"/>
      <c r="EB905" s="5"/>
      <c r="EC905" s="5"/>
      <c r="ED905" s="5"/>
      <c r="EE905" s="5"/>
    </row>
    <row r="906" spans="49:135" ht="13" x14ac:dyDescent="0.15">
      <c r="AW906" s="5"/>
      <c r="DU906" s="4"/>
      <c r="DZ906" s="5"/>
      <c r="EA906" s="5"/>
      <c r="EB906" s="5"/>
      <c r="EC906" s="5"/>
      <c r="ED906" s="5"/>
      <c r="EE906" s="5"/>
    </row>
    <row r="907" spans="49:135" ht="13" x14ac:dyDescent="0.15">
      <c r="AW907" s="5"/>
      <c r="DU907" s="4"/>
      <c r="DZ907" s="5"/>
      <c r="EA907" s="5"/>
      <c r="EB907" s="5"/>
      <c r="EC907" s="5"/>
      <c r="ED907" s="5"/>
      <c r="EE907" s="5"/>
    </row>
    <row r="908" spans="49:135" ht="13" x14ac:dyDescent="0.15">
      <c r="AW908" s="5"/>
      <c r="DU908" s="4"/>
      <c r="DZ908" s="5"/>
      <c r="EA908" s="5"/>
      <c r="EB908" s="5"/>
      <c r="EC908" s="5"/>
      <c r="ED908" s="5"/>
      <c r="EE908" s="5"/>
    </row>
    <row r="909" spans="49:135" ht="13" x14ac:dyDescent="0.15">
      <c r="AW909" s="5"/>
      <c r="DU909" s="4"/>
      <c r="DZ909" s="5"/>
      <c r="EA909" s="5"/>
      <c r="EB909" s="5"/>
      <c r="EC909" s="5"/>
      <c r="ED909" s="5"/>
      <c r="EE909" s="5"/>
    </row>
    <row r="910" spans="49:135" ht="13" x14ac:dyDescent="0.15">
      <c r="AW910" s="5"/>
      <c r="DU910" s="4"/>
      <c r="DZ910" s="5"/>
      <c r="EA910" s="5"/>
      <c r="EB910" s="5"/>
      <c r="EC910" s="5"/>
      <c r="ED910" s="5"/>
      <c r="EE910" s="5"/>
    </row>
    <row r="911" spans="49:135" ht="13" x14ac:dyDescent="0.15">
      <c r="AW911" s="5"/>
      <c r="DU911" s="4"/>
      <c r="DZ911" s="5"/>
      <c r="EA911" s="5"/>
      <c r="EB911" s="5"/>
      <c r="EC911" s="5"/>
      <c r="ED911" s="5"/>
      <c r="EE911" s="5"/>
    </row>
    <row r="912" spans="49:135" ht="13" x14ac:dyDescent="0.15">
      <c r="AW912" s="5"/>
      <c r="DU912" s="4"/>
      <c r="DZ912" s="5"/>
      <c r="EA912" s="5"/>
      <c r="EB912" s="5"/>
      <c r="EC912" s="5"/>
      <c r="ED912" s="5"/>
      <c r="EE912" s="5"/>
    </row>
    <row r="913" spans="49:135" ht="13" x14ac:dyDescent="0.15">
      <c r="AW913" s="5"/>
      <c r="DU913" s="4"/>
      <c r="DZ913" s="5"/>
      <c r="EA913" s="5"/>
      <c r="EB913" s="5"/>
      <c r="EC913" s="5"/>
      <c r="ED913" s="5"/>
      <c r="EE913" s="5"/>
    </row>
    <row r="914" spans="49:135" ht="13" x14ac:dyDescent="0.15">
      <c r="AW914" s="5"/>
      <c r="DU914" s="4"/>
      <c r="DZ914" s="5"/>
      <c r="EA914" s="5"/>
      <c r="EB914" s="5"/>
      <c r="EC914" s="5"/>
      <c r="ED914" s="5"/>
      <c r="EE914" s="5"/>
    </row>
    <row r="915" spans="49:135" ht="13" x14ac:dyDescent="0.15">
      <c r="AW915" s="5"/>
      <c r="DU915" s="4"/>
      <c r="DZ915" s="5"/>
      <c r="EA915" s="5"/>
      <c r="EB915" s="5"/>
      <c r="EC915" s="5"/>
      <c r="ED915" s="5"/>
      <c r="EE915" s="5"/>
    </row>
    <row r="916" spans="49:135" ht="13" x14ac:dyDescent="0.15">
      <c r="AW916" s="5"/>
      <c r="DU916" s="4"/>
      <c r="DZ916" s="5"/>
      <c r="EA916" s="5"/>
      <c r="EB916" s="5"/>
      <c r="EC916" s="5"/>
      <c r="ED916" s="5"/>
      <c r="EE916" s="5"/>
    </row>
    <row r="917" spans="49:135" ht="13" x14ac:dyDescent="0.15">
      <c r="AW917" s="5"/>
      <c r="DU917" s="4"/>
      <c r="DZ917" s="5"/>
      <c r="EA917" s="5"/>
      <c r="EB917" s="5"/>
      <c r="EC917" s="5"/>
      <c r="ED917" s="5"/>
      <c r="EE917" s="5"/>
    </row>
    <row r="918" spans="49:135" ht="13" x14ac:dyDescent="0.15">
      <c r="AW918" s="5"/>
      <c r="DU918" s="4"/>
      <c r="DZ918" s="5"/>
      <c r="EA918" s="5"/>
      <c r="EB918" s="5"/>
      <c r="EC918" s="5"/>
      <c r="ED918" s="5"/>
      <c r="EE918" s="5"/>
    </row>
    <row r="919" spans="49:135" ht="13" x14ac:dyDescent="0.15">
      <c r="AW919" s="5"/>
      <c r="DU919" s="4"/>
      <c r="DZ919" s="5"/>
      <c r="EA919" s="5"/>
      <c r="EB919" s="5"/>
      <c r="EC919" s="5"/>
      <c r="ED919" s="5"/>
      <c r="EE919" s="5"/>
    </row>
    <row r="920" spans="49:135" ht="13" x14ac:dyDescent="0.15">
      <c r="AW920" s="5"/>
      <c r="DU920" s="4"/>
      <c r="DZ920" s="5"/>
      <c r="EA920" s="5"/>
      <c r="EB920" s="5"/>
      <c r="EC920" s="5"/>
      <c r="ED920" s="5"/>
      <c r="EE920" s="5"/>
    </row>
    <row r="921" spans="49:135" ht="13" x14ac:dyDescent="0.15">
      <c r="AW921" s="5"/>
      <c r="DU921" s="4"/>
      <c r="DZ921" s="5"/>
      <c r="EA921" s="5"/>
      <c r="EB921" s="5"/>
      <c r="EC921" s="5"/>
      <c r="ED921" s="5"/>
      <c r="EE921" s="5"/>
    </row>
    <row r="922" spans="49:135" ht="13" x14ac:dyDescent="0.15">
      <c r="AW922" s="5"/>
      <c r="DU922" s="4"/>
      <c r="DZ922" s="5"/>
      <c r="EA922" s="5"/>
      <c r="EB922" s="5"/>
      <c r="EC922" s="5"/>
      <c r="ED922" s="5"/>
      <c r="EE922" s="5"/>
    </row>
    <row r="923" spans="49:135" ht="13" x14ac:dyDescent="0.15">
      <c r="AW923" s="5"/>
      <c r="DU923" s="4"/>
      <c r="DZ923" s="5"/>
      <c r="EA923" s="5"/>
      <c r="EB923" s="5"/>
      <c r="EC923" s="5"/>
      <c r="ED923" s="5"/>
      <c r="EE923" s="5"/>
    </row>
    <row r="924" spans="49:135" ht="13" x14ac:dyDescent="0.15">
      <c r="AW924" s="5"/>
      <c r="DU924" s="4"/>
      <c r="DZ924" s="5"/>
      <c r="EA924" s="5"/>
      <c r="EB924" s="5"/>
      <c r="EC924" s="5"/>
      <c r="ED924" s="5"/>
      <c r="EE924" s="5"/>
    </row>
    <row r="925" spans="49:135" ht="13" x14ac:dyDescent="0.15">
      <c r="AW925" s="5"/>
      <c r="DU925" s="4"/>
      <c r="DZ925" s="5"/>
      <c r="EA925" s="5"/>
      <c r="EB925" s="5"/>
      <c r="EC925" s="5"/>
      <c r="ED925" s="5"/>
      <c r="EE925" s="5"/>
    </row>
    <row r="926" spans="49:135" ht="13" x14ac:dyDescent="0.15">
      <c r="AW926" s="5"/>
      <c r="DU926" s="4"/>
      <c r="DZ926" s="5"/>
      <c r="EA926" s="5"/>
      <c r="EB926" s="5"/>
      <c r="EC926" s="5"/>
      <c r="ED926" s="5"/>
      <c r="EE926" s="5"/>
    </row>
    <row r="927" spans="49:135" ht="13" x14ac:dyDescent="0.15">
      <c r="AW927" s="5"/>
      <c r="DU927" s="4"/>
      <c r="DZ927" s="5"/>
      <c r="EA927" s="5"/>
      <c r="EB927" s="5"/>
      <c r="EC927" s="5"/>
      <c r="ED927" s="5"/>
      <c r="EE927" s="5"/>
    </row>
    <row r="928" spans="49:135" ht="13" x14ac:dyDescent="0.15">
      <c r="AW928" s="5"/>
      <c r="DU928" s="4"/>
      <c r="DZ928" s="5"/>
      <c r="EA928" s="5"/>
      <c r="EB928" s="5"/>
      <c r="EC928" s="5"/>
      <c r="ED928" s="5"/>
      <c r="EE928" s="5"/>
    </row>
    <row r="929" spans="49:135" ht="13" x14ac:dyDescent="0.15">
      <c r="AW929" s="5"/>
      <c r="DU929" s="4"/>
      <c r="DZ929" s="5"/>
      <c r="EA929" s="5"/>
      <c r="EB929" s="5"/>
      <c r="EC929" s="5"/>
      <c r="ED929" s="5"/>
      <c r="EE929" s="5"/>
    </row>
    <row r="930" spans="49:135" ht="13" x14ac:dyDescent="0.15">
      <c r="AW930" s="5"/>
      <c r="DU930" s="4"/>
      <c r="DZ930" s="5"/>
      <c r="EA930" s="5"/>
      <c r="EB930" s="5"/>
      <c r="EC930" s="5"/>
      <c r="ED930" s="5"/>
      <c r="EE930" s="5"/>
    </row>
    <row r="931" spans="49:135" ht="13" x14ac:dyDescent="0.15">
      <c r="AW931" s="5"/>
      <c r="DU931" s="4"/>
      <c r="DZ931" s="5"/>
      <c r="EA931" s="5"/>
      <c r="EB931" s="5"/>
      <c r="EC931" s="5"/>
      <c r="ED931" s="5"/>
      <c r="EE931" s="5"/>
    </row>
    <row r="932" spans="49:135" ht="13" x14ac:dyDescent="0.15">
      <c r="AW932" s="5"/>
      <c r="DU932" s="4"/>
      <c r="DZ932" s="5"/>
      <c r="EA932" s="5"/>
      <c r="EB932" s="5"/>
      <c r="EC932" s="5"/>
      <c r="ED932" s="5"/>
      <c r="EE932" s="5"/>
    </row>
    <row r="933" spans="49:135" ht="13" x14ac:dyDescent="0.15">
      <c r="AW933" s="5"/>
      <c r="DU933" s="4"/>
      <c r="DZ933" s="5"/>
      <c r="EA933" s="5"/>
      <c r="EB933" s="5"/>
      <c r="EC933" s="5"/>
      <c r="ED933" s="5"/>
      <c r="EE933" s="5"/>
    </row>
    <row r="934" spans="49:135" ht="13" x14ac:dyDescent="0.15">
      <c r="AW934" s="5"/>
      <c r="DU934" s="4"/>
      <c r="DZ934" s="5"/>
      <c r="EA934" s="5"/>
      <c r="EB934" s="5"/>
      <c r="EC934" s="5"/>
      <c r="ED934" s="5"/>
      <c r="EE934" s="5"/>
    </row>
    <row r="935" spans="49:135" ht="13" x14ac:dyDescent="0.15">
      <c r="AW935" s="5"/>
      <c r="DU935" s="4"/>
      <c r="DZ935" s="5"/>
      <c r="EA935" s="5"/>
      <c r="EB935" s="5"/>
      <c r="EC935" s="5"/>
      <c r="ED935" s="5"/>
      <c r="EE935" s="5"/>
    </row>
    <row r="936" spans="49:135" ht="13" x14ac:dyDescent="0.15">
      <c r="AW936" s="5"/>
      <c r="DU936" s="4"/>
      <c r="DZ936" s="5"/>
      <c r="EA936" s="5"/>
      <c r="EB936" s="5"/>
      <c r="EC936" s="5"/>
      <c r="ED936" s="5"/>
      <c r="EE936" s="5"/>
    </row>
    <row r="937" spans="49:135" ht="13" x14ac:dyDescent="0.15">
      <c r="AW937" s="5"/>
      <c r="DU937" s="4"/>
      <c r="DZ937" s="5"/>
      <c r="EA937" s="5"/>
      <c r="EB937" s="5"/>
      <c r="EC937" s="5"/>
      <c r="ED937" s="5"/>
      <c r="EE937" s="5"/>
    </row>
    <row r="938" spans="49:135" ht="13" x14ac:dyDescent="0.15">
      <c r="AW938" s="5"/>
      <c r="DU938" s="4"/>
      <c r="DZ938" s="5"/>
      <c r="EA938" s="5"/>
      <c r="EB938" s="5"/>
      <c r="EC938" s="5"/>
      <c r="ED938" s="5"/>
      <c r="EE938" s="5"/>
    </row>
    <row r="939" spans="49:135" ht="13" x14ac:dyDescent="0.15">
      <c r="AW939" s="5"/>
      <c r="DU939" s="4"/>
      <c r="DZ939" s="5"/>
      <c r="EA939" s="5"/>
      <c r="EB939" s="5"/>
      <c r="EC939" s="5"/>
      <c r="ED939" s="5"/>
      <c r="EE939" s="5"/>
    </row>
    <row r="940" spans="49:135" ht="13" x14ac:dyDescent="0.15">
      <c r="AW940" s="5"/>
      <c r="DU940" s="4"/>
      <c r="DZ940" s="5"/>
      <c r="EA940" s="5"/>
      <c r="EB940" s="5"/>
      <c r="EC940" s="5"/>
      <c r="ED940" s="5"/>
      <c r="EE940" s="5"/>
    </row>
    <row r="941" spans="49:135" ht="13" x14ac:dyDescent="0.15">
      <c r="AW941" s="5"/>
      <c r="DU941" s="4"/>
      <c r="DZ941" s="5"/>
      <c r="EA941" s="5"/>
      <c r="EB941" s="5"/>
      <c r="EC941" s="5"/>
      <c r="ED941" s="5"/>
      <c r="EE941" s="5"/>
    </row>
    <row r="942" spans="49:135" ht="13" x14ac:dyDescent="0.15">
      <c r="AW942" s="5"/>
      <c r="DU942" s="4"/>
      <c r="DZ942" s="5"/>
      <c r="EA942" s="5"/>
      <c r="EB942" s="5"/>
      <c r="EC942" s="5"/>
      <c r="ED942" s="5"/>
      <c r="EE942" s="5"/>
    </row>
    <row r="943" spans="49:135" ht="13" x14ac:dyDescent="0.15">
      <c r="AW943" s="5"/>
      <c r="DU943" s="4"/>
      <c r="DZ943" s="5"/>
      <c r="EA943" s="5"/>
      <c r="EB943" s="5"/>
      <c r="EC943" s="5"/>
      <c r="ED943" s="5"/>
      <c r="EE943" s="5"/>
    </row>
    <row r="944" spans="49:135" ht="13" x14ac:dyDescent="0.15">
      <c r="AW944" s="5"/>
      <c r="DU944" s="4"/>
      <c r="DZ944" s="5"/>
      <c r="EA944" s="5"/>
      <c r="EB944" s="5"/>
      <c r="EC944" s="5"/>
      <c r="ED944" s="5"/>
      <c r="EE944" s="5"/>
    </row>
    <row r="945" spans="49:135" ht="13" x14ac:dyDescent="0.15">
      <c r="AW945" s="5"/>
      <c r="DU945" s="4"/>
      <c r="DZ945" s="5"/>
      <c r="EA945" s="5"/>
      <c r="EB945" s="5"/>
      <c r="EC945" s="5"/>
      <c r="ED945" s="5"/>
      <c r="EE945" s="5"/>
    </row>
    <row r="946" spans="49:135" ht="13" x14ac:dyDescent="0.15">
      <c r="AW946" s="5"/>
      <c r="DU946" s="4"/>
      <c r="DZ946" s="5"/>
      <c r="EA946" s="5"/>
      <c r="EB946" s="5"/>
      <c r="EC946" s="5"/>
      <c r="ED946" s="5"/>
      <c r="EE946" s="5"/>
    </row>
    <row r="947" spans="49:135" ht="13" x14ac:dyDescent="0.15">
      <c r="AW947" s="5"/>
      <c r="DU947" s="4"/>
      <c r="DZ947" s="5"/>
      <c r="EA947" s="5"/>
      <c r="EB947" s="5"/>
      <c r="EC947" s="5"/>
      <c r="ED947" s="5"/>
      <c r="EE947" s="5"/>
    </row>
    <row r="948" spans="49:135" ht="13" x14ac:dyDescent="0.15">
      <c r="AW948" s="5"/>
      <c r="DU948" s="4"/>
      <c r="DZ948" s="5"/>
      <c r="EA948" s="5"/>
      <c r="EB948" s="5"/>
      <c r="EC948" s="5"/>
      <c r="ED948" s="5"/>
      <c r="EE948" s="5"/>
    </row>
    <row r="949" spans="49:135" ht="13" x14ac:dyDescent="0.15">
      <c r="AW949" s="5"/>
      <c r="DU949" s="4"/>
      <c r="DZ949" s="5"/>
      <c r="EA949" s="5"/>
      <c r="EB949" s="5"/>
      <c r="EC949" s="5"/>
      <c r="ED949" s="5"/>
      <c r="EE949" s="5"/>
    </row>
    <row r="950" spans="49:135" ht="13" x14ac:dyDescent="0.15">
      <c r="AW950" s="5"/>
      <c r="DU950" s="4"/>
      <c r="DZ950" s="5"/>
      <c r="EA950" s="5"/>
      <c r="EB950" s="5"/>
      <c r="EC950" s="5"/>
      <c r="ED950" s="5"/>
      <c r="EE950" s="5"/>
    </row>
    <row r="951" spans="49:135" ht="13" x14ac:dyDescent="0.15">
      <c r="AW951" s="5"/>
      <c r="DU951" s="4"/>
      <c r="DZ951" s="5"/>
      <c r="EA951" s="5"/>
      <c r="EB951" s="5"/>
      <c r="EC951" s="5"/>
      <c r="ED951" s="5"/>
      <c r="EE951" s="5"/>
    </row>
    <row r="952" spans="49:135" ht="13" x14ac:dyDescent="0.15">
      <c r="AW952" s="5"/>
      <c r="DU952" s="4"/>
      <c r="DZ952" s="5"/>
      <c r="EA952" s="5"/>
      <c r="EB952" s="5"/>
      <c r="EC952" s="5"/>
      <c r="ED952" s="5"/>
      <c r="EE952" s="5"/>
    </row>
    <row r="953" spans="49:135" ht="13" x14ac:dyDescent="0.15">
      <c r="AW953" s="5"/>
      <c r="DU953" s="4"/>
      <c r="DZ953" s="5"/>
      <c r="EA953" s="5"/>
      <c r="EB953" s="5"/>
      <c r="EC953" s="5"/>
      <c r="ED953" s="5"/>
      <c r="EE953" s="5"/>
    </row>
    <row r="954" spans="49:135" ht="13" x14ac:dyDescent="0.15">
      <c r="AW954" s="5"/>
      <c r="DU954" s="4"/>
      <c r="DZ954" s="5"/>
      <c r="EA954" s="5"/>
      <c r="EB954" s="5"/>
      <c r="EC954" s="5"/>
      <c r="ED954" s="5"/>
      <c r="EE954" s="5"/>
    </row>
    <row r="955" spans="49:135" ht="13" x14ac:dyDescent="0.15">
      <c r="AW955" s="5"/>
      <c r="DU955" s="4"/>
      <c r="DZ955" s="5"/>
      <c r="EA955" s="5"/>
      <c r="EB955" s="5"/>
      <c r="EC955" s="5"/>
      <c r="ED955" s="5"/>
      <c r="EE955" s="5"/>
    </row>
    <row r="956" spans="49:135" ht="13" x14ac:dyDescent="0.15">
      <c r="AW956" s="5"/>
      <c r="DU956" s="4"/>
      <c r="DZ956" s="5"/>
      <c r="EA956" s="5"/>
      <c r="EB956" s="5"/>
      <c r="EC956" s="5"/>
      <c r="ED956" s="5"/>
      <c r="EE956" s="5"/>
    </row>
    <row r="957" spans="49:135" ht="13" x14ac:dyDescent="0.15">
      <c r="AW957" s="5"/>
      <c r="DU957" s="4"/>
      <c r="DZ957" s="5"/>
      <c r="EA957" s="5"/>
      <c r="EB957" s="5"/>
      <c r="EC957" s="5"/>
      <c r="ED957" s="5"/>
      <c r="EE957" s="5"/>
    </row>
    <row r="958" spans="49:135" ht="13" x14ac:dyDescent="0.15">
      <c r="AW958" s="5"/>
      <c r="DU958" s="4"/>
      <c r="DZ958" s="5"/>
      <c r="EA958" s="5"/>
      <c r="EB958" s="5"/>
      <c r="EC958" s="5"/>
      <c r="ED958" s="5"/>
      <c r="EE958" s="5"/>
    </row>
    <row r="959" spans="49:135" ht="13" x14ac:dyDescent="0.15">
      <c r="AW959" s="5"/>
      <c r="DU959" s="4"/>
      <c r="DZ959" s="5"/>
      <c r="EA959" s="5"/>
      <c r="EB959" s="5"/>
      <c r="EC959" s="5"/>
      <c r="ED959" s="5"/>
      <c r="EE959" s="5"/>
    </row>
    <row r="960" spans="49:135" ht="13" x14ac:dyDescent="0.15">
      <c r="AW960" s="5"/>
      <c r="DU960" s="4"/>
      <c r="DZ960" s="5"/>
      <c r="EA960" s="5"/>
      <c r="EB960" s="5"/>
      <c r="EC960" s="5"/>
      <c r="ED960" s="5"/>
      <c r="EE960" s="5"/>
    </row>
    <row r="961" spans="49:135" ht="13" x14ac:dyDescent="0.15">
      <c r="AW961" s="5"/>
      <c r="DU961" s="4"/>
      <c r="DZ961" s="5"/>
      <c r="EA961" s="5"/>
      <c r="EB961" s="5"/>
      <c r="EC961" s="5"/>
      <c r="ED961" s="5"/>
      <c r="EE961" s="5"/>
    </row>
    <row r="962" spans="49:135" ht="13" x14ac:dyDescent="0.15">
      <c r="AW962" s="5"/>
      <c r="DU962" s="4"/>
      <c r="DZ962" s="5"/>
      <c r="EA962" s="5"/>
      <c r="EB962" s="5"/>
      <c r="EC962" s="5"/>
      <c r="ED962" s="5"/>
      <c r="EE962" s="5"/>
    </row>
    <row r="963" spans="49:135" ht="13" x14ac:dyDescent="0.15">
      <c r="AW963" s="5"/>
      <c r="DU963" s="4"/>
      <c r="DZ963" s="5"/>
      <c r="EA963" s="5"/>
      <c r="EB963" s="5"/>
      <c r="EC963" s="5"/>
      <c r="ED963" s="5"/>
      <c r="EE963" s="5"/>
    </row>
    <row r="964" spans="49:135" ht="13" x14ac:dyDescent="0.15">
      <c r="AW964" s="5"/>
      <c r="DU964" s="4"/>
      <c r="DZ964" s="5"/>
      <c r="EA964" s="5"/>
      <c r="EB964" s="5"/>
      <c r="EC964" s="5"/>
      <c r="ED964" s="5"/>
      <c r="EE964" s="5"/>
    </row>
    <row r="965" spans="49:135" ht="13" x14ac:dyDescent="0.15">
      <c r="AW965" s="5"/>
      <c r="DU965" s="4"/>
      <c r="DZ965" s="5"/>
      <c r="EA965" s="5"/>
      <c r="EB965" s="5"/>
      <c r="EC965" s="5"/>
      <c r="ED965" s="5"/>
      <c r="EE965" s="5"/>
    </row>
    <row r="966" spans="49:135" ht="13" x14ac:dyDescent="0.15">
      <c r="AW966" s="5"/>
      <c r="DU966" s="4"/>
      <c r="DZ966" s="5"/>
      <c r="EA966" s="5"/>
      <c r="EB966" s="5"/>
      <c r="EC966" s="5"/>
      <c r="ED966" s="5"/>
      <c r="EE966" s="5"/>
    </row>
    <row r="967" spans="49:135" ht="13" x14ac:dyDescent="0.15">
      <c r="AW967" s="5"/>
      <c r="DU967" s="4"/>
      <c r="DZ967" s="5"/>
      <c r="EA967" s="5"/>
      <c r="EB967" s="5"/>
      <c r="EC967" s="5"/>
      <c r="ED967" s="5"/>
      <c r="EE967" s="5"/>
    </row>
    <row r="968" spans="49:135" ht="13" x14ac:dyDescent="0.15">
      <c r="AW968" s="5"/>
      <c r="DU968" s="4"/>
      <c r="DZ968" s="5"/>
      <c r="EA968" s="5"/>
      <c r="EB968" s="5"/>
      <c r="EC968" s="5"/>
      <c r="ED968" s="5"/>
      <c r="EE968" s="5"/>
    </row>
    <row r="969" spans="49:135" ht="13" x14ac:dyDescent="0.15">
      <c r="AW969" s="5"/>
      <c r="DU969" s="4"/>
      <c r="DZ969" s="5"/>
      <c r="EA969" s="5"/>
      <c r="EB969" s="5"/>
      <c r="EC969" s="5"/>
      <c r="ED969" s="5"/>
      <c r="EE969" s="5"/>
    </row>
    <row r="970" spans="49:135" ht="13" x14ac:dyDescent="0.15">
      <c r="AW970" s="5"/>
      <c r="DU970" s="4"/>
      <c r="DZ970" s="5"/>
      <c r="EA970" s="5"/>
      <c r="EB970" s="5"/>
      <c r="EC970" s="5"/>
      <c r="ED970" s="5"/>
      <c r="EE970" s="5"/>
    </row>
    <row r="971" spans="49:135" ht="13" x14ac:dyDescent="0.15">
      <c r="AW971" s="5"/>
      <c r="DU971" s="4"/>
      <c r="DZ971" s="5"/>
      <c r="EA971" s="5"/>
      <c r="EB971" s="5"/>
      <c r="EC971" s="5"/>
      <c r="ED971" s="5"/>
      <c r="EE971" s="5"/>
    </row>
    <row r="972" spans="49:135" ht="13" x14ac:dyDescent="0.15">
      <c r="AW972" s="5"/>
      <c r="DU972" s="4"/>
      <c r="DZ972" s="5"/>
      <c r="EA972" s="5"/>
      <c r="EB972" s="5"/>
      <c r="EC972" s="5"/>
      <c r="ED972" s="5"/>
      <c r="EE972" s="5"/>
    </row>
    <row r="973" spans="49:135" ht="13" x14ac:dyDescent="0.15">
      <c r="AW973" s="5"/>
      <c r="DU973" s="4"/>
      <c r="DZ973" s="5"/>
      <c r="EA973" s="5"/>
      <c r="EB973" s="5"/>
      <c r="EC973" s="5"/>
      <c r="ED973" s="5"/>
      <c r="EE973" s="5"/>
    </row>
    <row r="974" spans="49:135" ht="13" x14ac:dyDescent="0.15">
      <c r="AW974" s="5"/>
      <c r="DU974" s="4"/>
      <c r="DZ974" s="5"/>
      <c r="EA974" s="5"/>
      <c r="EB974" s="5"/>
      <c r="EC974" s="5"/>
      <c r="ED974" s="5"/>
      <c r="EE974" s="5"/>
    </row>
    <row r="975" spans="49:135" ht="13" x14ac:dyDescent="0.15">
      <c r="AW975" s="5"/>
      <c r="DU975" s="4"/>
      <c r="DZ975" s="5"/>
      <c r="EA975" s="5"/>
      <c r="EB975" s="5"/>
      <c r="EC975" s="5"/>
      <c r="ED975" s="5"/>
      <c r="EE975" s="5"/>
    </row>
    <row r="976" spans="49:135" ht="13" x14ac:dyDescent="0.15">
      <c r="AW976" s="5"/>
      <c r="DU976" s="4"/>
      <c r="DZ976" s="5"/>
      <c r="EA976" s="5"/>
      <c r="EB976" s="5"/>
      <c r="EC976" s="5"/>
      <c r="ED976" s="5"/>
      <c r="EE976" s="5"/>
    </row>
    <row r="977" spans="49:135" ht="13" x14ac:dyDescent="0.15">
      <c r="AW977" s="5"/>
      <c r="DU977" s="4"/>
      <c r="DZ977" s="5"/>
      <c r="EA977" s="5"/>
      <c r="EB977" s="5"/>
      <c r="EC977" s="5"/>
      <c r="ED977" s="5"/>
      <c r="EE977" s="5"/>
    </row>
    <row r="978" spans="49:135" ht="13" x14ac:dyDescent="0.15">
      <c r="AW978" s="5"/>
      <c r="DU978" s="4"/>
      <c r="DZ978" s="5"/>
      <c r="EA978" s="5"/>
      <c r="EB978" s="5"/>
      <c r="EC978" s="5"/>
      <c r="ED978" s="5"/>
      <c r="EE978" s="5"/>
    </row>
    <row r="979" spans="49:135" ht="13" x14ac:dyDescent="0.15">
      <c r="AW979" s="5"/>
      <c r="DU979" s="4"/>
      <c r="DZ979" s="5"/>
      <c r="EA979" s="5"/>
      <c r="EB979" s="5"/>
      <c r="EC979" s="5"/>
      <c r="ED979" s="5"/>
      <c r="EE979" s="5"/>
    </row>
    <row r="980" spans="49:135" ht="13" x14ac:dyDescent="0.15">
      <c r="AW980" s="5"/>
      <c r="DU980" s="4"/>
      <c r="DZ980" s="5"/>
      <c r="EA980" s="5"/>
      <c r="EB980" s="5"/>
      <c r="EC980" s="5"/>
      <c r="ED980" s="5"/>
      <c r="EE980" s="5"/>
    </row>
    <row r="981" spans="49:135" ht="13" x14ac:dyDescent="0.15">
      <c r="AW981" s="5"/>
      <c r="DU981" s="4"/>
      <c r="DZ981" s="5"/>
      <c r="EA981" s="5"/>
      <c r="EB981" s="5"/>
      <c r="EC981" s="5"/>
      <c r="ED981" s="5"/>
      <c r="EE981" s="5"/>
    </row>
    <row r="982" spans="49:135" ht="13" x14ac:dyDescent="0.15">
      <c r="AW982" s="5"/>
      <c r="DU982" s="4"/>
      <c r="DZ982" s="5"/>
      <c r="EA982" s="5"/>
      <c r="EB982" s="5"/>
      <c r="EC982" s="5"/>
      <c r="ED982" s="5"/>
      <c r="EE982" s="5"/>
    </row>
    <row r="983" spans="49:135" ht="13" x14ac:dyDescent="0.15">
      <c r="AW983" s="5"/>
      <c r="DU983" s="4"/>
      <c r="DZ983" s="5"/>
      <c r="EA983" s="5"/>
      <c r="EB983" s="5"/>
      <c r="EC983" s="5"/>
      <c r="ED983" s="5"/>
      <c r="EE983" s="5"/>
    </row>
    <row r="984" spans="49:135" ht="13" x14ac:dyDescent="0.15">
      <c r="AW984" s="5"/>
      <c r="DU984" s="4"/>
      <c r="DZ984" s="5"/>
      <c r="EA984" s="5"/>
      <c r="EB984" s="5"/>
      <c r="EC984" s="5"/>
      <c r="ED984" s="5"/>
      <c r="EE984" s="5"/>
    </row>
    <row r="985" spans="49:135" ht="13" x14ac:dyDescent="0.15">
      <c r="AW985" s="5"/>
      <c r="DU985" s="4"/>
      <c r="DZ985" s="5"/>
      <c r="EA985" s="5"/>
      <c r="EB985" s="5"/>
      <c r="EC985" s="5"/>
      <c r="ED985" s="5"/>
      <c r="EE985" s="5"/>
    </row>
    <row r="986" spans="49:135" ht="13" x14ac:dyDescent="0.15">
      <c r="AW986" s="5"/>
      <c r="DU986" s="4"/>
      <c r="DZ986" s="5"/>
      <c r="EA986" s="5"/>
      <c r="EB986" s="5"/>
      <c r="EC986" s="5"/>
      <c r="ED986" s="5"/>
      <c r="EE986" s="5"/>
    </row>
    <row r="987" spans="49:135" ht="13" x14ac:dyDescent="0.15">
      <c r="AW987" s="5"/>
      <c r="DU987" s="4"/>
      <c r="DZ987" s="5"/>
      <c r="EA987" s="5"/>
      <c r="EB987" s="5"/>
      <c r="EC987" s="5"/>
      <c r="ED987" s="5"/>
      <c r="EE987" s="5"/>
    </row>
    <row r="988" spans="49:135" ht="13" x14ac:dyDescent="0.15">
      <c r="AW988" s="5"/>
      <c r="DU988" s="4"/>
      <c r="DZ988" s="5"/>
      <c r="EA988" s="5"/>
      <c r="EB988" s="5"/>
      <c r="EC988" s="5"/>
      <c r="ED988" s="5"/>
      <c r="EE988" s="5"/>
    </row>
    <row r="989" spans="49:135" ht="13" x14ac:dyDescent="0.15">
      <c r="AW989" s="5"/>
      <c r="DU989" s="4"/>
      <c r="DZ989" s="5"/>
      <c r="EA989" s="5"/>
      <c r="EB989" s="5"/>
      <c r="EC989" s="5"/>
      <c r="ED989" s="5"/>
      <c r="EE989" s="5"/>
    </row>
    <row r="990" spans="49:135" ht="13" x14ac:dyDescent="0.15">
      <c r="AW990" s="5"/>
      <c r="DU990" s="4"/>
      <c r="DZ990" s="5"/>
      <c r="EA990" s="5"/>
      <c r="EB990" s="5"/>
      <c r="EC990" s="5"/>
      <c r="ED990" s="5"/>
      <c r="EE990" s="5"/>
    </row>
    <row r="991" spans="49:135" ht="13" x14ac:dyDescent="0.15">
      <c r="AW991" s="5"/>
      <c r="DU991" s="4"/>
      <c r="DZ991" s="5"/>
      <c r="EA991" s="5"/>
      <c r="EB991" s="5"/>
      <c r="EC991" s="5"/>
      <c r="ED991" s="5"/>
      <c r="EE991" s="5"/>
    </row>
    <row r="992" spans="49:135" ht="13" x14ac:dyDescent="0.15">
      <c r="AW992" s="5"/>
      <c r="DU992" s="4"/>
      <c r="DZ992" s="5"/>
      <c r="EA992" s="5"/>
      <c r="EB992" s="5"/>
      <c r="EC992" s="5"/>
      <c r="ED992" s="5"/>
      <c r="EE992" s="5"/>
    </row>
    <row r="993" spans="49:135" ht="13" x14ac:dyDescent="0.15">
      <c r="AW993" s="5"/>
      <c r="DU993" s="4"/>
      <c r="DZ993" s="5"/>
      <c r="EA993" s="5"/>
      <c r="EB993" s="5"/>
      <c r="EC993" s="5"/>
      <c r="ED993" s="5"/>
      <c r="EE993" s="5"/>
    </row>
    <row r="994" spans="49:135" ht="13" x14ac:dyDescent="0.15">
      <c r="AW994" s="5"/>
      <c r="DU994" s="4"/>
      <c r="DZ994" s="5"/>
      <c r="EA994" s="5"/>
      <c r="EB994" s="5"/>
      <c r="EC994" s="5"/>
      <c r="ED994" s="5"/>
      <c r="EE994" s="5"/>
    </row>
    <row r="995" spans="49:135" ht="13" x14ac:dyDescent="0.15">
      <c r="AW995" s="5"/>
      <c r="DU995" s="4"/>
      <c r="DZ995" s="5"/>
      <c r="EA995" s="5"/>
      <c r="EB995" s="5"/>
      <c r="EC995" s="5"/>
      <c r="ED995" s="5"/>
      <c r="EE995" s="5"/>
    </row>
    <row r="996" spans="49:135" ht="13" x14ac:dyDescent="0.15">
      <c r="AW996" s="5"/>
      <c r="DU996" s="4"/>
      <c r="DZ996" s="5"/>
      <c r="EA996" s="5"/>
      <c r="EB996" s="5"/>
      <c r="EC996" s="5"/>
      <c r="ED996" s="5"/>
      <c r="EE996" s="5"/>
    </row>
    <row r="997" spans="49:135" ht="13" x14ac:dyDescent="0.15">
      <c r="AW997" s="5"/>
      <c r="DU997" s="4"/>
      <c r="DZ997" s="5"/>
      <c r="EA997" s="5"/>
      <c r="EB997" s="5"/>
      <c r="EC997" s="5"/>
      <c r="ED997" s="5"/>
      <c r="EE997" s="5"/>
    </row>
    <row r="998" spans="49:135" ht="13" x14ac:dyDescent="0.15">
      <c r="AW998" s="5"/>
      <c r="DU998" s="4"/>
      <c r="DZ998" s="5"/>
      <c r="EA998" s="5"/>
      <c r="EB998" s="5"/>
      <c r="EC998" s="5"/>
      <c r="ED998" s="5"/>
      <c r="EE998" s="5"/>
    </row>
    <row r="999" spans="49:135" ht="13" x14ac:dyDescent="0.15">
      <c r="AW999" s="5"/>
      <c r="DU999" s="4"/>
      <c r="DZ999" s="5"/>
      <c r="EA999" s="5"/>
      <c r="EB999" s="5"/>
      <c r="EC999" s="5"/>
      <c r="ED999" s="5"/>
      <c r="EE999" s="5"/>
    </row>
    <row r="1000" spans="49:135" ht="13" x14ac:dyDescent="0.15">
      <c r="AW1000" s="5"/>
      <c r="DU1000" s="4"/>
      <c r="DZ1000" s="5"/>
      <c r="EA1000" s="5"/>
      <c r="EB1000" s="5"/>
      <c r="EC1000" s="5"/>
      <c r="ED1000" s="5"/>
      <c r="EE1000" s="5"/>
    </row>
    <row r="1001" spans="49:135" ht="13" x14ac:dyDescent="0.15">
      <c r="AW1001" s="5"/>
      <c r="DU1001" s="4"/>
      <c r="DZ1001" s="5"/>
      <c r="EA1001" s="5"/>
      <c r="EB1001" s="5"/>
      <c r="EC1001" s="5"/>
      <c r="ED1001" s="5"/>
      <c r="EE1001" s="5"/>
    </row>
    <row r="1002" spans="49:135" ht="13" x14ac:dyDescent="0.15">
      <c r="AW1002" s="5"/>
      <c r="DU1002" s="4"/>
      <c r="DZ1002" s="5"/>
      <c r="EA1002" s="5"/>
      <c r="EB1002" s="5"/>
      <c r="EC1002" s="5"/>
      <c r="ED1002" s="5"/>
      <c r="EE1002" s="5"/>
    </row>
    <row r="1003" spans="49:135" ht="13" x14ac:dyDescent="0.15">
      <c r="AW1003" s="5"/>
      <c r="DU1003" s="4"/>
      <c r="DZ1003" s="5"/>
      <c r="EA1003" s="5"/>
      <c r="EB1003" s="5"/>
      <c r="EC1003" s="5"/>
      <c r="ED1003" s="5"/>
      <c r="EE1003" s="5"/>
    </row>
    <row r="1004" spans="49:135" ht="13" x14ac:dyDescent="0.15">
      <c r="AW1004" s="5"/>
      <c r="DU1004" s="4"/>
      <c r="DZ1004" s="5"/>
      <c r="EA1004" s="5"/>
      <c r="EB1004" s="5"/>
      <c r="EC1004" s="5"/>
      <c r="ED1004" s="5"/>
      <c r="EE1004" s="5"/>
    </row>
    <row r="1005" spans="49:135" ht="13" x14ac:dyDescent="0.15">
      <c r="AW1005" s="5"/>
      <c r="DU1005" s="4"/>
      <c r="DZ1005" s="5"/>
      <c r="EA1005" s="5"/>
      <c r="EB1005" s="5"/>
      <c r="EC1005" s="5"/>
      <c r="ED1005" s="5"/>
      <c r="EE1005" s="5"/>
    </row>
    <row r="1006" spans="49:135" ht="13" x14ac:dyDescent="0.15">
      <c r="AW1006" s="5"/>
      <c r="DU1006" s="4"/>
      <c r="DZ1006" s="5"/>
      <c r="EA1006" s="5"/>
      <c r="EB1006" s="5"/>
      <c r="EC1006" s="5"/>
      <c r="ED1006" s="5"/>
      <c r="EE1006" s="5"/>
    </row>
    <row r="1007" spans="49:135" ht="13" x14ac:dyDescent="0.15">
      <c r="AW1007" s="5"/>
      <c r="DU1007" s="4"/>
      <c r="DZ1007" s="5"/>
      <c r="EA1007" s="5"/>
      <c r="EB1007" s="5"/>
      <c r="EC1007" s="5"/>
      <c r="ED1007" s="5"/>
      <c r="EE1007" s="5"/>
    </row>
  </sheetData>
  <mergeCells count="26">
    <mergeCell ref="AS76:AS77"/>
    <mergeCell ref="AV76:AV77"/>
    <mergeCell ref="AZ76:AZ77"/>
    <mergeCell ref="BC76:BC77"/>
    <mergeCell ref="AT68:AT69"/>
    <mergeCell ref="AU69:AU70"/>
    <mergeCell ref="AX69:AX70"/>
    <mergeCell ref="AT71:AT72"/>
    <mergeCell ref="AW71:AW72"/>
    <mergeCell ref="BA71:BA72"/>
    <mergeCell ref="AQ71:AQ72"/>
    <mergeCell ref="CO2:CQ2"/>
    <mergeCell ref="CO6:CQ6"/>
    <mergeCell ref="AJ67:AJ68"/>
    <mergeCell ref="AP67:AP68"/>
    <mergeCell ref="AV67:AV68"/>
    <mergeCell ref="AK68:AK69"/>
    <mergeCell ref="AQ68:AQ69"/>
    <mergeCell ref="AW68:AW69"/>
    <mergeCell ref="AS67:AS68"/>
    <mergeCell ref="AR69:AR70"/>
    <mergeCell ref="AM67:AM68"/>
    <mergeCell ref="AN68:AN69"/>
    <mergeCell ref="AL69:AL70"/>
    <mergeCell ref="AO69:AO70"/>
    <mergeCell ref="AN71:AN72"/>
  </mergeCells>
  <conditionalFormatting sqref="BM14:BM40 BY14:BY34">
    <cfRule type="colorScale" priority="1">
      <colorScale>
        <cfvo type="min"/>
        <cfvo type="percentile" val="50"/>
        <cfvo type="max"/>
        <color rgb="FF57BB8A"/>
        <color rgb="FFFFD666"/>
        <color rgb="FFE67C73"/>
      </colorScale>
    </cfRule>
  </conditionalFormatting>
  <conditionalFormatting sqref="DU14:DU40">
    <cfRule type="expression" dxfId="32" priority="2">
      <formula>DS14&lt;50</formula>
    </cfRule>
  </conditionalFormatting>
  <conditionalFormatting sqref="DV14:DV40">
    <cfRule type="expression" dxfId="31" priority="3">
      <formula>DS14&lt;50</formula>
    </cfRule>
  </conditionalFormatting>
  <conditionalFormatting sqref="DW14:DW40">
    <cfRule type="expression" dxfId="30" priority="4">
      <formula>DS14&lt;50</formula>
    </cfRule>
  </conditionalFormatting>
  <conditionalFormatting sqref="DU14:DW40">
    <cfRule type="colorScale" priority="5">
      <colorScale>
        <cfvo type="formula" val="-5"/>
        <cfvo type="formula" val="0"/>
        <cfvo type="formula" val="10"/>
        <color rgb="FFF8962E"/>
        <color rgb="FFEFEFEF"/>
        <color rgb="FF4E9DFF"/>
      </colorScale>
    </cfRule>
  </conditionalFormatting>
  <conditionalFormatting sqref="DY14:DY40">
    <cfRule type="colorScale" priority="6">
      <colorScale>
        <cfvo type="formula" val="-0.5"/>
        <cfvo type="formula" val="0"/>
        <cfvo type="max"/>
        <color rgb="FF999999"/>
        <color rgb="FFFFFFFF"/>
        <color rgb="FF57BB8A"/>
      </colorScale>
    </cfRule>
  </conditionalFormatting>
  <conditionalFormatting sqref="O90:Q119">
    <cfRule type="colorScale" priority="7">
      <colorScale>
        <cfvo type="min"/>
        <cfvo type="percentile" val="50"/>
        <cfvo type="max"/>
        <color rgb="FFE67C73"/>
        <color rgb="FFFFFFFF"/>
        <color rgb="FF57BB8A"/>
      </colorScale>
    </cfRule>
  </conditionalFormatting>
  <conditionalFormatting sqref="DX14:DX40">
    <cfRule type="colorScale" priority="8">
      <colorScale>
        <cfvo type="formula" val="-4"/>
        <cfvo type="formula" val="0"/>
        <cfvo type="formula" val="8"/>
        <color rgb="FFCC0000"/>
        <color rgb="FFFFFFFF"/>
        <color rgb="FF57BB8A"/>
      </colorScale>
    </cfRule>
  </conditionalFormatting>
  <conditionalFormatting sqref="DQ14:DQ40 DR14:DR30">
    <cfRule type="colorScale" priority="9">
      <colorScale>
        <cfvo type="formula" val="1"/>
        <cfvo type="formula" val="5"/>
        <color rgb="FFFFFFFF"/>
        <color rgb="FF57BB8A"/>
      </colorScale>
    </cfRule>
  </conditionalFormatting>
  <conditionalFormatting sqref="EC14:EE34">
    <cfRule type="colorScale" priority="10">
      <colorScale>
        <cfvo type="min"/>
        <cfvo type="formula" val="0"/>
        <cfvo type="max"/>
        <color rgb="FFF8962E"/>
        <color rgb="FFEFEFEF"/>
        <color rgb="FF4E9DFF"/>
      </colorScale>
    </cfRule>
  </conditionalFormatting>
  <hyperlinks>
    <hyperlink ref="AG89" r:id="rId1" location="1" xr:uid="{00000000-0004-0000-0000-000000000000}"/>
    <hyperlink ref="AZ89" r:id="rId2" location="1" xr:uid="{00000000-0004-0000-0000-000001000000}"/>
    <hyperlink ref="AG90" r:id="rId3" location="1" xr:uid="{00000000-0004-0000-0000-000002000000}"/>
    <hyperlink ref="AZ90" r:id="rId4" location="1" xr:uid="{00000000-0004-0000-0000-000003000000}"/>
    <hyperlink ref="AG91" r:id="rId5" location="1" xr:uid="{00000000-0004-0000-0000-000004000000}"/>
    <hyperlink ref="AZ91" r:id="rId6" location="1" xr:uid="{00000000-0004-0000-0000-000005000000}"/>
    <hyperlink ref="AG92" r:id="rId7" location="1" xr:uid="{00000000-0004-0000-0000-000006000000}"/>
    <hyperlink ref="AZ92" r:id="rId8" location="1" xr:uid="{00000000-0004-0000-0000-000007000000}"/>
    <hyperlink ref="AG93" r:id="rId9" location="1" xr:uid="{00000000-0004-0000-0000-000008000000}"/>
    <hyperlink ref="AZ93" r:id="rId10" location="1" xr:uid="{00000000-0004-0000-0000-000009000000}"/>
    <hyperlink ref="AG94" r:id="rId11" location="1" xr:uid="{00000000-0004-0000-0000-00000A000000}"/>
    <hyperlink ref="AZ94" r:id="rId12" location="1" xr:uid="{00000000-0004-0000-0000-00000B000000}"/>
    <hyperlink ref="AG95" r:id="rId13" location="1" xr:uid="{00000000-0004-0000-0000-00000C000000}"/>
    <hyperlink ref="AZ95" r:id="rId14" location="1" xr:uid="{00000000-0004-0000-0000-00000D000000}"/>
    <hyperlink ref="AG96" r:id="rId15" location="1" xr:uid="{00000000-0004-0000-0000-00000E000000}"/>
    <hyperlink ref="AZ96" r:id="rId16" location="1" xr:uid="{00000000-0004-0000-0000-00000F000000}"/>
    <hyperlink ref="AG97" r:id="rId17" location="1" xr:uid="{00000000-0004-0000-0000-000010000000}"/>
    <hyperlink ref="AZ97" r:id="rId18" location="1" xr:uid="{00000000-0004-0000-0000-000011000000}"/>
    <hyperlink ref="AG98" r:id="rId19" location="1" xr:uid="{00000000-0004-0000-0000-000012000000}"/>
    <hyperlink ref="AZ98" r:id="rId20" location="1" xr:uid="{00000000-0004-0000-0000-000013000000}"/>
    <hyperlink ref="AG99" r:id="rId21" location="1" xr:uid="{00000000-0004-0000-0000-000014000000}"/>
    <hyperlink ref="AZ99" r:id="rId22" location="1" xr:uid="{00000000-0004-0000-0000-000015000000}"/>
    <hyperlink ref="AG100" r:id="rId23" location="1" xr:uid="{00000000-0004-0000-0000-000016000000}"/>
    <hyperlink ref="AZ100" r:id="rId24" location="1" xr:uid="{00000000-0004-0000-0000-000017000000}"/>
    <hyperlink ref="AG101" r:id="rId25" location="1" xr:uid="{00000000-0004-0000-0000-000018000000}"/>
    <hyperlink ref="AZ101" r:id="rId26" location="1" xr:uid="{00000000-0004-0000-0000-000019000000}"/>
    <hyperlink ref="AG102" r:id="rId27" location="1" xr:uid="{00000000-0004-0000-0000-00001A000000}"/>
    <hyperlink ref="AZ102" r:id="rId28" location="1" xr:uid="{00000000-0004-0000-0000-00001B000000}"/>
    <hyperlink ref="AG103" r:id="rId29" location="1" xr:uid="{00000000-0004-0000-0000-00001C000000}"/>
    <hyperlink ref="AZ103" r:id="rId30" location="1" xr:uid="{00000000-0004-0000-0000-00001D000000}"/>
    <hyperlink ref="AG104" r:id="rId31" location="1" xr:uid="{00000000-0004-0000-0000-00001E000000}"/>
    <hyperlink ref="AZ104" r:id="rId32" location="1" xr:uid="{00000000-0004-0000-0000-00001F000000}"/>
    <hyperlink ref="AG105" r:id="rId33" location="1" xr:uid="{00000000-0004-0000-0000-000020000000}"/>
    <hyperlink ref="AZ105" r:id="rId34" location="1" xr:uid="{00000000-0004-0000-0000-000021000000}"/>
    <hyperlink ref="AG106" r:id="rId35" location="1" xr:uid="{00000000-0004-0000-0000-000022000000}"/>
    <hyperlink ref="AZ106" r:id="rId36" location="1" xr:uid="{00000000-0004-0000-0000-000023000000}"/>
    <hyperlink ref="AG107" r:id="rId37" location="1" xr:uid="{00000000-0004-0000-0000-000024000000}"/>
    <hyperlink ref="AZ107" r:id="rId38" location="1" xr:uid="{00000000-0004-0000-0000-000025000000}"/>
    <hyperlink ref="AG108" r:id="rId39" location="1" xr:uid="{00000000-0004-0000-0000-000026000000}"/>
    <hyperlink ref="AZ108" r:id="rId40" location="1" xr:uid="{00000000-0004-0000-0000-000027000000}"/>
    <hyperlink ref="AG109" r:id="rId41" location="1" xr:uid="{00000000-0004-0000-0000-000028000000}"/>
    <hyperlink ref="AZ109" r:id="rId42" location="1" xr:uid="{00000000-0004-0000-0000-000029000000}"/>
    <hyperlink ref="AG110" r:id="rId43" location="1" xr:uid="{00000000-0004-0000-0000-00002A000000}"/>
    <hyperlink ref="AZ110" r:id="rId44" location="1" xr:uid="{00000000-0004-0000-0000-00002B000000}"/>
    <hyperlink ref="AG111" r:id="rId45" location="1" xr:uid="{00000000-0004-0000-0000-00002C000000}"/>
    <hyperlink ref="AZ111" r:id="rId46" location="1" xr:uid="{00000000-0004-0000-0000-00002D000000}"/>
    <hyperlink ref="AG112" r:id="rId47" location="1" xr:uid="{00000000-0004-0000-0000-00002E000000}"/>
    <hyperlink ref="AZ112" r:id="rId48" location="1" xr:uid="{00000000-0004-0000-0000-00002F000000}"/>
    <hyperlink ref="AG113" r:id="rId49" location="1" xr:uid="{00000000-0004-0000-0000-000030000000}"/>
    <hyperlink ref="AZ113" r:id="rId50" location="1" xr:uid="{00000000-0004-0000-0000-000031000000}"/>
    <hyperlink ref="AG114" r:id="rId51" location="1" xr:uid="{00000000-0004-0000-0000-000032000000}"/>
    <hyperlink ref="AZ114" r:id="rId52" location="1" xr:uid="{00000000-0004-0000-0000-000033000000}"/>
    <hyperlink ref="AG115" r:id="rId53" location="1" xr:uid="{00000000-0004-0000-0000-000034000000}"/>
    <hyperlink ref="AZ115" r:id="rId54" location="1" xr:uid="{00000000-0004-0000-0000-000035000000}"/>
    <hyperlink ref="AG116" r:id="rId55" location="1" xr:uid="{00000000-0004-0000-0000-000036000000}"/>
    <hyperlink ref="AZ116" r:id="rId56" location="1" xr:uid="{00000000-0004-0000-0000-000037000000}"/>
    <hyperlink ref="AG117" r:id="rId57" location="1" xr:uid="{00000000-0004-0000-0000-000038000000}"/>
    <hyperlink ref="AZ117" r:id="rId58" location="1" xr:uid="{00000000-0004-0000-0000-000039000000}"/>
    <hyperlink ref="AG118" r:id="rId59" location="1" xr:uid="{00000000-0004-0000-0000-00003A000000}"/>
    <hyperlink ref="AZ118" r:id="rId60" location="1" xr:uid="{00000000-0004-0000-0000-00003B000000}"/>
    <hyperlink ref="AG119" r:id="rId61" location="1" xr:uid="{00000000-0004-0000-0000-00003C000000}"/>
    <hyperlink ref="AZ119" r:id="rId62" location="1" xr:uid="{00000000-0004-0000-0000-00003D000000}"/>
    <hyperlink ref="AG120" r:id="rId63" location="1" xr:uid="{00000000-0004-0000-0000-00003E000000}"/>
    <hyperlink ref="AZ120" r:id="rId64" location="1" xr:uid="{00000000-0004-0000-0000-00003F000000}"/>
    <hyperlink ref="AG121" r:id="rId65" location="1" xr:uid="{00000000-0004-0000-0000-000040000000}"/>
    <hyperlink ref="AZ121" r:id="rId66" location="1" xr:uid="{00000000-0004-0000-0000-000041000000}"/>
    <hyperlink ref="AG122" r:id="rId67" location="1" xr:uid="{00000000-0004-0000-0000-000042000000}"/>
    <hyperlink ref="AZ122" r:id="rId68" location="1" xr:uid="{00000000-0004-0000-0000-000043000000}"/>
    <hyperlink ref="AG123" r:id="rId69" location="1" xr:uid="{00000000-0004-0000-0000-000044000000}"/>
    <hyperlink ref="AZ123" r:id="rId70" location="1" xr:uid="{00000000-0004-0000-0000-000045000000}"/>
    <hyperlink ref="AG124" r:id="rId71" location="1" xr:uid="{00000000-0004-0000-0000-000046000000}"/>
    <hyperlink ref="AZ124" r:id="rId72" location="1" xr:uid="{00000000-0004-0000-0000-000047000000}"/>
    <hyperlink ref="AG125" r:id="rId73" location="1" xr:uid="{00000000-0004-0000-0000-000048000000}"/>
    <hyperlink ref="AZ125" r:id="rId74" location="1" xr:uid="{00000000-0004-0000-0000-000049000000}"/>
    <hyperlink ref="AG126" r:id="rId75" location="1" xr:uid="{00000000-0004-0000-0000-00004A000000}"/>
    <hyperlink ref="AZ126" r:id="rId76" location="1" xr:uid="{00000000-0004-0000-0000-00004B000000}"/>
    <hyperlink ref="AG127" r:id="rId77" location="1" xr:uid="{00000000-0004-0000-0000-00004C000000}"/>
    <hyperlink ref="AZ127" r:id="rId78" location="1" xr:uid="{00000000-0004-0000-0000-00004D000000}"/>
    <hyperlink ref="AG128" r:id="rId79" location="1" xr:uid="{00000000-0004-0000-0000-00004E000000}"/>
    <hyperlink ref="AZ128" r:id="rId80" location="1" xr:uid="{00000000-0004-0000-0000-00004F000000}"/>
    <hyperlink ref="AG129" r:id="rId81" location="1" xr:uid="{00000000-0004-0000-0000-000050000000}"/>
    <hyperlink ref="AZ129" r:id="rId82" location="1" xr:uid="{00000000-0004-0000-0000-000051000000}"/>
    <hyperlink ref="AG130" r:id="rId83" location="1" xr:uid="{00000000-0004-0000-0000-000052000000}"/>
    <hyperlink ref="AZ130" r:id="rId84" location="1" xr:uid="{00000000-0004-0000-0000-000053000000}"/>
    <hyperlink ref="AG131" r:id="rId85" location="1" xr:uid="{00000000-0004-0000-0000-000054000000}"/>
    <hyperlink ref="AZ131" r:id="rId86" location="1" xr:uid="{00000000-0004-0000-0000-000055000000}"/>
    <hyperlink ref="AG132" r:id="rId87" location="1" xr:uid="{00000000-0004-0000-0000-000056000000}"/>
    <hyperlink ref="AZ132" r:id="rId88" location="1" xr:uid="{00000000-0004-0000-0000-000057000000}"/>
    <hyperlink ref="AG133" r:id="rId89" location="1" xr:uid="{00000000-0004-0000-0000-000058000000}"/>
    <hyperlink ref="AZ133" r:id="rId90" location="1" xr:uid="{00000000-0004-0000-0000-000059000000}"/>
    <hyperlink ref="AG134" r:id="rId91" location="1" xr:uid="{00000000-0004-0000-0000-00005A000000}"/>
    <hyperlink ref="AZ134" r:id="rId92" location="1" xr:uid="{00000000-0004-0000-0000-00005B000000}"/>
    <hyperlink ref="AG135" r:id="rId93" location="1" xr:uid="{00000000-0004-0000-0000-00005C000000}"/>
    <hyperlink ref="AZ135" r:id="rId94" location="1" xr:uid="{00000000-0004-0000-0000-00005D000000}"/>
    <hyperlink ref="AG136" r:id="rId95" location="1" xr:uid="{00000000-0004-0000-0000-00005E000000}"/>
    <hyperlink ref="AZ136" r:id="rId96" location="1" xr:uid="{00000000-0004-0000-0000-00005F000000}"/>
    <hyperlink ref="AG137" r:id="rId97" location="1" xr:uid="{00000000-0004-0000-0000-000060000000}"/>
    <hyperlink ref="AZ137" r:id="rId98" location="1" xr:uid="{00000000-0004-0000-0000-000061000000}"/>
    <hyperlink ref="AG138" r:id="rId99" location="1" xr:uid="{00000000-0004-0000-0000-000062000000}"/>
    <hyperlink ref="AZ138" r:id="rId100" location="1" xr:uid="{00000000-0004-0000-0000-000063000000}"/>
    <hyperlink ref="AG139" r:id="rId101" location="1" xr:uid="{00000000-0004-0000-0000-000064000000}"/>
    <hyperlink ref="AZ139" r:id="rId102" location="1" xr:uid="{00000000-0004-0000-0000-000065000000}"/>
    <hyperlink ref="AG140" r:id="rId103" location="1" xr:uid="{00000000-0004-0000-0000-000066000000}"/>
    <hyperlink ref="AZ140" r:id="rId104" location="1" xr:uid="{00000000-0004-0000-0000-000067000000}"/>
    <hyperlink ref="AG141" r:id="rId105" location="1" xr:uid="{00000000-0004-0000-0000-000068000000}"/>
    <hyperlink ref="AZ141" r:id="rId106" location="1" xr:uid="{00000000-0004-0000-0000-000069000000}"/>
    <hyperlink ref="AG142" r:id="rId107" location="1" xr:uid="{00000000-0004-0000-0000-00006A000000}"/>
    <hyperlink ref="AZ142" r:id="rId108" location="1" xr:uid="{00000000-0004-0000-0000-00006B000000}"/>
    <hyperlink ref="AG143" r:id="rId109" location="1" xr:uid="{00000000-0004-0000-0000-00006C000000}"/>
    <hyperlink ref="AZ143" r:id="rId110" location="1" xr:uid="{00000000-0004-0000-0000-00006D000000}"/>
    <hyperlink ref="AG144" r:id="rId111" location="1" xr:uid="{00000000-0004-0000-0000-00006E000000}"/>
    <hyperlink ref="AZ144" r:id="rId112" location="1" xr:uid="{00000000-0004-0000-0000-00006F000000}"/>
    <hyperlink ref="AG145" r:id="rId113" location="1" xr:uid="{00000000-0004-0000-0000-000070000000}"/>
    <hyperlink ref="AZ145" r:id="rId114" location="1" xr:uid="{00000000-0004-0000-0000-000071000000}"/>
    <hyperlink ref="AG146" r:id="rId115" location="1" xr:uid="{00000000-0004-0000-0000-000072000000}"/>
    <hyperlink ref="AZ146" r:id="rId116" location="1" xr:uid="{00000000-0004-0000-0000-000073000000}"/>
    <hyperlink ref="AG147" r:id="rId117" location="1" xr:uid="{00000000-0004-0000-0000-000074000000}"/>
    <hyperlink ref="AZ147" r:id="rId118" location="1" xr:uid="{00000000-0004-0000-0000-000075000000}"/>
    <hyperlink ref="AG148" r:id="rId119" location="1" xr:uid="{00000000-0004-0000-0000-000076000000}"/>
    <hyperlink ref="AZ148" r:id="rId120" location="1" xr:uid="{00000000-0004-0000-0000-000077000000}"/>
    <hyperlink ref="AG149" r:id="rId121" location="1" xr:uid="{00000000-0004-0000-0000-000078000000}"/>
    <hyperlink ref="AZ149" r:id="rId122" location="1" xr:uid="{00000000-0004-0000-0000-000079000000}"/>
    <hyperlink ref="AG150" r:id="rId123" location="1" xr:uid="{00000000-0004-0000-0000-00007A000000}"/>
    <hyperlink ref="AZ150" r:id="rId124" location="1" xr:uid="{00000000-0004-0000-0000-00007B000000}"/>
    <hyperlink ref="AG151" r:id="rId125" location="1" xr:uid="{00000000-0004-0000-0000-00007C000000}"/>
    <hyperlink ref="AZ151" r:id="rId126" location="1" xr:uid="{00000000-0004-0000-0000-00007D000000}"/>
    <hyperlink ref="AG152" r:id="rId127" location="1" xr:uid="{00000000-0004-0000-0000-00007E000000}"/>
    <hyperlink ref="AZ152" r:id="rId128" location="1" xr:uid="{00000000-0004-0000-0000-00007F000000}"/>
    <hyperlink ref="AG153" r:id="rId129" location="1" xr:uid="{00000000-0004-0000-0000-000080000000}"/>
    <hyperlink ref="AZ153" r:id="rId130" location="1" xr:uid="{00000000-0004-0000-0000-000081000000}"/>
    <hyperlink ref="AG154" r:id="rId131" location="1" xr:uid="{00000000-0004-0000-0000-000082000000}"/>
    <hyperlink ref="AZ154" r:id="rId132" location="1" xr:uid="{00000000-0004-0000-0000-000083000000}"/>
    <hyperlink ref="AG155" r:id="rId133" location="1" xr:uid="{00000000-0004-0000-0000-000084000000}"/>
    <hyperlink ref="AZ155" r:id="rId134" location="1" xr:uid="{00000000-0004-0000-0000-000085000000}"/>
    <hyperlink ref="AG156" r:id="rId135" location="1" xr:uid="{00000000-0004-0000-0000-000086000000}"/>
    <hyperlink ref="AZ156" r:id="rId136" location="1" xr:uid="{00000000-0004-0000-0000-000087000000}"/>
    <hyperlink ref="AG157" r:id="rId137" location="1" xr:uid="{00000000-0004-0000-0000-000088000000}"/>
    <hyperlink ref="AZ157" r:id="rId138" location="1" xr:uid="{00000000-0004-0000-0000-000089000000}"/>
    <hyperlink ref="AG158" r:id="rId139" location="1" xr:uid="{00000000-0004-0000-0000-00008A000000}"/>
    <hyperlink ref="AZ158" r:id="rId140" location="1" xr:uid="{00000000-0004-0000-0000-00008B000000}"/>
    <hyperlink ref="AG159" r:id="rId141" location="1" xr:uid="{00000000-0004-0000-0000-00008C000000}"/>
    <hyperlink ref="AZ159" r:id="rId142" location="1" xr:uid="{00000000-0004-0000-0000-00008D000000}"/>
    <hyperlink ref="AG160" r:id="rId143" location="1" xr:uid="{00000000-0004-0000-0000-00008E000000}"/>
    <hyperlink ref="AZ160" r:id="rId144" location="1" xr:uid="{00000000-0004-0000-0000-00008F000000}"/>
    <hyperlink ref="AG161" r:id="rId145" location="1" xr:uid="{00000000-0004-0000-0000-000090000000}"/>
    <hyperlink ref="AZ161" r:id="rId146" location="1" xr:uid="{00000000-0004-0000-0000-000091000000}"/>
    <hyperlink ref="AG162" r:id="rId147" location="1" xr:uid="{00000000-0004-0000-0000-000092000000}"/>
    <hyperlink ref="AZ162" r:id="rId148" location="1" xr:uid="{00000000-0004-0000-0000-000093000000}"/>
    <hyperlink ref="AG163" r:id="rId149" location="1" xr:uid="{00000000-0004-0000-0000-000094000000}"/>
    <hyperlink ref="AZ163" r:id="rId150" location="1" xr:uid="{00000000-0004-0000-0000-000095000000}"/>
    <hyperlink ref="AG164" r:id="rId151" location="1" xr:uid="{00000000-0004-0000-0000-000096000000}"/>
    <hyperlink ref="AZ164" r:id="rId152" location="1" xr:uid="{00000000-0004-0000-0000-000097000000}"/>
    <hyperlink ref="AG165" r:id="rId153" location="1" xr:uid="{00000000-0004-0000-0000-000098000000}"/>
    <hyperlink ref="AZ165" r:id="rId154" location="1" xr:uid="{00000000-0004-0000-0000-000099000000}"/>
    <hyperlink ref="AG166" r:id="rId155" location="1" xr:uid="{00000000-0004-0000-0000-00009A000000}"/>
    <hyperlink ref="AZ166" r:id="rId156" location="1" xr:uid="{00000000-0004-0000-0000-00009B000000}"/>
    <hyperlink ref="AG167" r:id="rId157" location="1" xr:uid="{00000000-0004-0000-0000-00009C000000}"/>
    <hyperlink ref="AZ167" r:id="rId158" location="1" xr:uid="{00000000-0004-0000-0000-00009D000000}"/>
    <hyperlink ref="AG168" r:id="rId159" location="1" xr:uid="{00000000-0004-0000-0000-00009E000000}"/>
    <hyperlink ref="AZ168" r:id="rId160" location="1" xr:uid="{00000000-0004-0000-0000-00009F000000}"/>
    <hyperlink ref="AG169" r:id="rId161" location="1" xr:uid="{00000000-0004-0000-0000-0000A0000000}"/>
    <hyperlink ref="AZ169" r:id="rId162" location="1" xr:uid="{00000000-0004-0000-0000-0000A1000000}"/>
    <hyperlink ref="AG170" r:id="rId163" location="1" xr:uid="{00000000-0004-0000-0000-0000A2000000}"/>
    <hyperlink ref="AZ170" r:id="rId164" location="1" xr:uid="{00000000-0004-0000-0000-0000A3000000}"/>
    <hyperlink ref="AG171" r:id="rId165" location="1" xr:uid="{00000000-0004-0000-0000-0000A4000000}"/>
    <hyperlink ref="AZ171" r:id="rId166" location="1" xr:uid="{00000000-0004-0000-0000-0000A5000000}"/>
    <hyperlink ref="AG172" r:id="rId167" location="1" xr:uid="{00000000-0004-0000-0000-0000A6000000}"/>
    <hyperlink ref="AZ172" r:id="rId168" location="1" xr:uid="{00000000-0004-0000-0000-0000A7000000}"/>
    <hyperlink ref="AG173" r:id="rId169" location="1" xr:uid="{00000000-0004-0000-0000-0000A8000000}"/>
    <hyperlink ref="AZ173" r:id="rId170" location="1" xr:uid="{00000000-0004-0000-0000-0000A9000000}"/>
    <hyperlink ref="AG174" r:id="rId171" location="1" xr:uid="{00000000-0004-0000-0000-0000AA000000}"/>
    <hyperlink ref="AZ174" r:id="rId172" location="1" xr:uid="{00000000-0004-0000-0000-0000AB000000}"/>
    <hyperlink ref="AG175" r:id="rId173" location="1" xr:uid="{00000000-0004-0000-0000-0000AC000000}"/>
    <hyperlink ref="AZ175" r:id="rId174" location="1" xr:uid="{00000000-0004-0000-0000-0000AD000000}"/>
    <hyperlink ref="AG176" r:id="rId175" location="1" xr:uid="{00000000-0004-0000-0000-0000AE000000}"/>
    <hyperlink ref="AZ176" r:id="rId176" location="1" xr:uid="{00000000-0004-0000-0000-0000AF000000}"/>
    <hyperlink ref="AG177" r:id="rId177" location="1" xr:uid="{00000000-0004-0000-0000-0000B0000000}"/>
    <hyperlink ref="AZ177" r:id="rId178" location="1" xr:uid="{00000000-0004-0000-0000-0000B1000000}"/>
    <hyperlink ref="AG178" r:id="rId179" location="1" xr:uid="{00000000-0004-0000-0000-0000B2000000}"/>
    <hyperlink ref="AZ178" r:id="rId180" location="1" xr:uid="{00000000-0004-0000-0000-0000B3000000}"/>
    <hyperlink ref="AG179" r:id="rId181" location="1" xr:uid="{00000000-0004-0000-0000-0000B4000000}"/>
    <hyperlink ref="AZ179" r:id="rId182" location="1" xr:uid="{00000000-0004-0000-0000-0000B5000000}"/>
    <hyperlink ref="AG180" r:id="rId183" location="1" xr:uid="{00000000-0004-0000-0000-0000B6000000}"/>
    <hyperlink ref="AZ180" r:id="rId184" location="1" xr:uid="{00000000-0004-0000-0000-0000B7000000}"/>
    <hyperlink ref="AG181" r:id="rId185" location="1" xr:uid="{00000000-0004-0000-0000-0000B8000000}"/>
    <hyperlink ref="AZ181" r:id="rId186" location="1" xr:uid="{00000000-0004-0000-0000-0000B9000000}"/>
    <hyperlink ref="AG182" r:id="rId187" location="1" xr:uid="{00000000-0004-0000-0000-0000BA000000}"/>
    <hyperlink ref="AZ182" r:id="rId188" location="1" xr:uid="{00000000-0004-0000-0000-0000BB000000}"/>
    <hyperlink ref="AG183" r:id="rId189" location="1" xr:uid="{00000000-0004-0000-0000-0000BC000000}"/>
    <hyperlink ref="AZ183" r:id="rId190" location="1" xr:uid="{00000000-0004-0000-0000-0000BD000000}"/>
    <hyperlink ref="AG184" r:id="rId191" location="1" xr:uid="{00000000-0004-0000-0000-0000BE000000}"/>
    <hyperlink ref="AZ184" r:id="rId192" location="1" xr:uid="{00000000-0004-0000-0000-0000BF000000}"/>
    <hyperlink ref="AG185" r:id="rId193" location="1" xr:uid="{00000000-0004-0000-0000-0000C0000000}"/>
    <hyperlink ref="AZ185" r:id="rId194" location="1" xr:uid="{00000000-0004-0000-0000-0000C1000000}"/>
    <hyperlink ref="AG186" r:id="rId195" location="1" xr:uid="{00000000-0004-0000-0000-0000C2000000}"/>
    <hyperlink ref="AZ186" r:id="rId196" location="1" xr:uid="{00000000-0004-0000-0000-0000C3000000}"/>
    <hyperlink ref="AG187" r:id="rId197" location="1" xr:uid="{00000000-0004-0000-0000-0000C4000000}"/>
    <hyperlink ref="AZ187" r:id="rId198" location="1" xr:uid="{00000000-0004-0000-0000-0000C5000000}"/>
    <hyperlink ref="AG188" r:id="rId199" location="1" xr:uid="{00000000-0004-0000-0000-0000C6000000}"/>
    <hyperlink ref="AZ188" r:id="rId200" location="1" xr:uid="{00000000-0004-0000-0000-0000C7000000}"/>
    <hyperlink ref="AG189" r:id="rId201" location="1" xr:uid="{00000000-0004-0000-0000-0000C8000000}"/>
    <hyperlink ref="AZ189" r:id="rId202" location="1" xr:uid="{00000000-0004-0000-0000-0000C9000000}"/>
    <hyperlink ref="AG190" r:id="rId203" location="1" xr:uid="{00000000-0004-0000-0000-0000CA000000}"/>
    <hyperlink ref="AZ190" r:id="rId204" location="1" xr:uid="{00000000-0004-0000-0000-0000CB000000}"/>
    <hyperlink ref="AG191" r:id="rId205" location="1" xr:uid="{00000000-0004-0000-0000-0000CC000000}"/>
    <hyperlink ref="AZ191" r:id="rId206" location="1" xr:uid="{00000000-0004-0000-0000-0000CD000000}"/>
    <hyperlink ref="AG192" r:id="rId207" location="1" xr:uid="{00000000-0004-0000-0000-0000CE000000}"/>
    <hyperlink ref="AZ192" r:id="rId208" location="1" xr:uid="{00000000-0004-0000-0000-0000CF000000}"/>
    <hyperlink ref="AG193" r:id="rId209" location="1" xr:uid="{00000000-0004-0000-0000-0000D0000000}"/>
    <hyperlink ref="AZ193" r:id="rId210" location="1" xr:uid="{00000000-0004-0000-0000-0000D1000000}"/>
    <hyperlink ref="AG194" r:id="rId211" location="1" xr:uid="{00000000-0004-0000-0000-0000D2000000}"/>
    <hyperlink ref="AZ194" r:id="rId212" location="1" xr:uid="{00000000-0004-0000-0000-0000D3000000}"/>
    <hyperlink ref="AG195" r:id="rId213" location="1" xr:uid="{00000000-0004-0000-0000-0000D4000000}"/>
    <hyperlink ref="AZ195" r:id="rId214" location="1" xr:uid="{00000000-0004-0000-0000-0000D5000000}"/>
    <hyperlink ref="AG196" r:id="rId215" location="1" xr:uid="{00000000-0004-0000-0000-0000D6000000}"/>
    <hyperlink ref="AZ196" r:id="rId216" location="1" xr:uid="{00000000-0004-0000-0000-0000D7000000}"/>
    <hyperlink ref="AG197" r:id="rId217" location="1" xr:uid="{00000000-0004-0000-0000-0000D8000000}"/>
    <hyperlink ref="AZ197" r:id="rId218" location="1" xr:uid="{00000000-0004-0000-0000-0000D9000000}"/>
    <hyperlink ref="AG198" r:id="rId219" location="1" xr:uid="{00000000-0004-0000-0000-0000DA000000}"/>
    <hyperlink ref="AZ198" r:id="rId220" location="1" xr:uid="{00000000-0004-0000-0000-0000DB000000}"/>
    <hyperlink ref="AG199" r:id="rId221" location="1" xr:uid="{00000000-0004-0000-0000-0000DC000000}"/>
    <hyperlink ref="AZ199" r:id="rId222" location="1" xr:uid="{00000000-0004-0000-0000-0000DD000000}"/>
    <hyperlink ref="AG200" r:id="rId223" location="1" xr:uid="{00000000-0004-0000-0000-0000DE000000}"/>
    <hyperlink ref="AZ200" r:id="rId224" location="1" xr:uid="{00000000-0004-0000-0000-0000DF000000}"/>
    <hyperlink ref="AG201" r:id="rId225" location="1" xr:uid="{00000000-0004-0000-0000-0000E0000000}"/>
    <hyperlink ref="AZ201" r:id="rId226" location="1" xr:uid="{00000000-0004-0000-0000-0000E1000000}"/>
    <hyperlink ref="AG202" r:id="rId227" location="1" xr:uid="{00000000-0004-0000-0000-0000E2000000}"/>
    <hyperlink ref="AZ202" r:id="rId228" location="1" xr:uid="{00000000-0004-0000-0000-0000E3000000}"/>
    <hyperlink ref="AG203" r:id="rId229" location="1" xr:uid="{00000000-0004-0000-0000-0000E4000000}"/>
    <hyperlink ref="AZ203" r:id="rId230" location="1" xr:uid="{00000000-0004-0000-0000-0000E5000000}"/>
    <hyperlink ref="AG204" r:id="rId231" location="1" xr:uid="{00000000-0004-0000-0000-0000E6000000}"/>
    <hyperlink ref="AZ204" r:id="rId232" location="1" xr:uid="{00000000-0004-0000-0000-0000E7000000}"/>
    <hyperlink ref="AG205" r:id="rId233" location="1" xr:uid="{00000000-0004-0000-0000-0000E8000000}"/>
    <hyperlink ref="AZ205" r:id="rId234" location="1" xr:uid="{00000000-0004-0000-0000-0000E9000000}"/>
    <hyperlink ref="AG206" r:id="rId235" location="1" xr:uid="{00000000-0004-0000-0000-0000EA000000}"/>
    <hyperlink ref="AZ206" r:id="rId236" location="1" xr:uid="{00000000-0004-0000-0000-0000EB000000}"/>
    <hyperlink ref="AG207" r:id="rId237" location="1" xr:uid="{00000000-0004-0000-0000-0000EC000000}"/>
    <hyperlink ref="AZ207" r:id="rId238" location="1" xr:uid="{00000000-0004-0000-0000-0000ED000000}"/>
    <hyperlink ref="AG208" r:id="rId239" location="1" xr:uid="{00000000-0004-0000-0000-0000EE000000}"/>
    <hyperlink ref="AZ208" r:id="rId240" location="1" xr:uid="{00000000-0004-0000-0000-0000EF000000}"/>
    <hyperlink ref="AG209" r:id="rId241" location="1" xr:uid="{00000000-0004-0000-0000-0000F0000000}"/>
    <hyperlink ref="AZ209" r:id="rId242" location="1" xr:uid="{00000000-0004-0000-0000-0000F1000000}"/>
    <hyperlink ref="AG210" r:id="rId243" location="1" xr:uid="{00000000-0004-0000-0000-0000F2000000}"/>
    <hyperlink ref="AZ210" r:id="rId244" location="1" xr:uid="{00000000-0004-0000-0000-0000F3000000}"/>
    <hyperlink ref="AG211" r:id="rId245" location="1" xr:uid="{00000000-0004-0000-0000-0000F4000000}"/>
    <hyperlink ref="AZ211" r:id="rId246" location="1" xr:uid="{00000000-0004-0000-0000-0000F5000000}"/>
    <hyperlink ref="AG212" r:id="rId247" location="1" xr:uid="{00000000-0004-0000-0000-0000F6000000}"/>
    <hyperlink ref="AZ212" r:id="rId248" location="1" xr:uid="{00000000-0004-0000-0000-0000F7000000}"/>
    <hyperlink ref="AG213" r:id="rId249" location="1" xr:uid="{00000000-0004-0000-0000-0000F8000000}"/>
    <hyperlink ref="AZ213" r:id="rId250" location="1" xr:uid="{00000000-0004-0000-0000-0000F9000000}"/>
    <hyperlink ref="AG214" r:id="rId251" location="1" xr:uid="{00000000-0004-0000-0000-0000FA000000}"/>
    <hyperlink ref="AZ214" r:id="rId252" location="1" xr:uid="{00000000-0004-0000-0000-0000FB000000}"/>
    <hyperlink ref="AG215" r:id="rId253" location="1" xr:uid="{00000000-0004-0000-0000-0000FC000000}"/>
    <hyperlink ref="AZ215" r:id="rId254" location="1" xr:uid="{00000000-0004-0000-0000-0000FD000000}"/>
    <hyperlink ref="AG216" r:id="rId255" location="1" xr:uid="{00000000-0004-0000-0000-0000FE000000}"/>
    <hyperlink ref="AZ216" r:id="rId256" location="1" xr:uid="{00000000-0004-0000-0000-0000FF000000}"/>
    <hyperlink ref="AG217" r:id="rId257" location="1" xr:uid="{00000000-0004-0000-0000-000000010000}"/>
    <hyperlink ref="AZ217" r:id="rId258" location="1" xr:uid="{00000000-0004-0000-0000-000001010000}"/>
    <hyperlink ref="AG218" r:id="rId259" location="1" xr:uid="{00000000-0004-0000-0000-000002010000}"/>
    <hyperlink ref="AZ218" r:id="rId260" location="1" xr:uid="{00000000-0004-0000-0000-000003010000}"/>
    <hyperlink ref="AG219" r:id="rId261" location="1" xr:uid="{00000000-0004-0000-0000-000004010000}"/>
    <hyperlink ref="AZ219" r:id="rId262" location="1" xr:uid="{00000000-0004-0000-0000-000005010000}"/>
    <hyperlink ref="AG220" r:id="rId263" location="1" xr:uid="{00000000-0004-0000-0000-000006010000}"/>
    <hyperlink ref="AZ220" r:id="rId264" location="1" xr:uid="{00000000-0004-0000-0000-000007010000}"/>
    <hyperlink ref="AG221" r:id="rId265" location="1" xr:uid="{00000000-0004-0000-0000-000008010000}"/>
    <hyperlink ref="AZ221" r:id="rId266" location="1" xr:uid="{00000000-0004-0000-0000-000009010000}"/>
    <hyperlink ref="AG222" r:id="rId267" location="1" xr:uid="{00000000-0004-0000-0000-00000A010000}"/>
    <hyperlink ref="AZ222" r:id="rId268" location="1" xr:uid="{00000000-0004-0000-0000-00000B010000}"/>
    <hyperlink ref="AG223" r:id="rId269" location="1" xr:uid="{00000000-0004-0000-0000-00000C010000}"/>
    <hyperlink ref="AZ223" r:id="rId270" location="1" xr:uid="{00000000-0004-0000-0000-00000D010000}"/>
    <hyperlink ref="AG224" r:id="rId271" location="1" xr:uid="{00000000-0004-0000-0000-00000E010000}"/>
    <hyperlink ref="AZ224" r:id="rId272" location="1" xr:uid="{00000000-0004-0000-0000-00000F010000}"/>
    <hyperlink ref="AG225" r:id="rId273" location="1" xr:uid="{00000000-0004-0000-0000-000010010000}"/>
    <hyperlink ref="AZ225" r:id="rId274" location="1" xr:uid="{00000000-0004-0000-0000-000011010000}"/>
    <hyperlink ref="AG226" r:id="rId275" location="1" xr:uid="{00000000-0004-0000-0000-000012010000}"/>
    <hyperlink ref="AZ226" r:id="rId276" location="1" xr:uid="{00000000-0004-0000-0000-000013010000}"/>
    <hyperlink ref="AG227" r:id="rId277" location="1" xr:uid="{00000000-0004-0000-0000-000014010000}"/>
    <hyperlink ref="AZ227" r:id="rId278" location="1" xr:uid="{00000000-0004-0000-0000-000015010000}"/>
    <hyperlink ref="AG228" r:id="rId279" location="1" xr:uid="{00000000-0004-0000-0000-000016010000}"/>
    <hyperlink ref="AZ228" r:id="rId280" location="1" xr:uid="{00000000-0004-0000-0000-000017010000}"/>
    <hyperlink ref="AG229" r:id="rId281" location="1" xr:uid="{00000000-0004-0000-0000-000018010000}"/>
    <hyperlink ref="AZ229" r:id="rId282" location="1" xr:uid="{00000000-0004-0000-0000-000019010000}"/>
    <hyperlink ref="AG230" r:id="rId283" location="1" xr:uid="{00000000-0004-0000-0000-00001A010000}"/>
    <hyperlink ref="AZ230" r:id="rId284" location="1" xr:uid="{00000000-0004-0000-0000-00001B010000}"/>
    <hyperlink ref="AG231" r:id="rId285" location="1" xr:uid="{00000000-0004-0000-0000-00001C010000}"/>
    <hyperlink ref="AZ231" r:id="rId286" location="1" xr:uid="{00000000-0004-0000-0000-00001D010000}"/>
    <hyperlink ref="AG232" r:id="rId287" location="1" xr:uid="{00000000-0004-0000-0000-00001E010000}"/>
    <hyperlink ref="AZ232" r:id="rId288" location="1" xr:uid="{00000000-0004-0000-0000-00001F010000}"/>
    <hyperlink ref="AG233" r:id="rId289" location="1" xr:uid="{00000000-0004-0000-0000-000020010000}"/>
    <hyperlink ref="AZ233" r:id="rId290" location="1" xr:uid="{00000000-0004-0000-0000-000021010000}"/>
    <hyperlink ref="AG234" r:id="rId291" location="1" xr:uid="{00000000-0004-0000-0000-000022010000}"/>
    <hyperlink ref="AZ234" r:id="rId292" location="1" xr:uid="{00000000-0004-0000-0000-000023010000}"/>
    <hyperlink ref="AG235" r:id="rId293" location="1" xr:uid="{00000000-0004-0000-0000-000024010000}"/>
    <hyperlink ref="AZ235" r:id="rId294" location="1" xr:uid="{00000000-0004-0000-0000-000025010000}"/>
    <hyperlink ref="AG236" r:id="rId295" location="1" xr:uid="{00000000-0004-0000-0000-000026010000}"/>
    <hyperlink ref="AZ236" r:id="rId296" location="1" xr:uid="{00000000-0004-0000-0000-000027010000}"/>
    <hyperlink ref="AG237" r:id="rId297" location="1" xr:uid="{00000000-0004-0000-0000-000028010000}"/>
    <hyperlink ref="AZ237" r:id="rId298" location="1" xr:uid="{00000000-0004-0000-0000-000029010000}"/>
    <hyperlink ref="AG238" r:id="rId299" location="1" xr:uid="{00000000-0004-0000-0000-00002A010000}"/>
    <hyperlink ref="AZ238" r:id="rId300" location="1" xr:uid="{00000000-0004-0000-0000-00002B010000}"/>
    <hyperlink ref="AG239" r:id="rId301" location="1" xr:uid="{00000000-0004-0000-0000-00002C010000}"/>
    <hyperlink ref="AZ239" r:id="rId302" location="1" xr:uid="{00000000-0004-0000-0000-00002D010000}"/>
    <hyperlink ref="AG240" r:id="rId303" location="1" xr:uid="{00000000-0004-0000-0000-00002E010000}"/>
    <hyperlink ref="AZ240" r:id="rId304" location="1" xr:uid="{00000000-0004-0000-0000-00002F010000}"/>
    <hyperlink ref="AG241" r:id="rId305" location="1" xr:uid="{00000000-0004-0000-0000-000030010000}"/>
    <hyperlink ref="AZ241" r:id="rId306" location="1" xr:uid="{00000000-0004-0000-0000-000031010000}"/>
    <hyperlink ref="AG242" r:id="rId307" location="1" xr:uid="{00000000-0004-0000-0000-000032010000}"/>
    <hyperlink ref="AZ242" r:id="rId308" location="1" xr:uid="{00000000-0004-0000-0000-000033010000}"/>
    <hyperlink ref="AG243" r:id="rId309" location="1" xr:uid="{00000000-0004-0000-0000-000034010000}"/>
    <hyperlink ref="AZ243" r:id="rId310" location="1" xr:uid="{00000000-0004-0000-0000-000035010000}"/>
    <hyperlink ref="AG244" r:id="rId311" location="1" xr:uid="{00000000-0004-0000-0000-000036010000}"/>
    <hyperlink ref="AZ244" r:id="rId312" location="1" xr:uid="{00000000-0004-0000-0000-000037010000}"/>
    <hyperlink ref="AG245" r:id="rId313" location="1" xr:uid="{00000000-0004-0000-0000-000038010000}"/>
    <hyperlink ref="AZ245" r:id="rId314" location="1" xr:uid="{00000000-0004-0000-0000-000039010000}"/>
    <hyperlink ref="AG246" r:id="rId315" location="1" xr:uid="{00000000-0004-0000-0000-00003A010000}"/>
    <hyperlink ref="AZ246" r:id="rId316" location="1" xr:uid="{00000000-0004-0000-0000-00003B010000}"/>
    <hyperlink ref="AG247" r:id="rId317" location="1" xr:uid="{00000000-0004-0000-0000-00003C010000}"/>
    <hyperlink ref="AZ247" r:id="rId318" location="1" xr:uid="{00000000-0004-0000-0000-00003D010000}"/>
    <hyperlink ref="AG248" r:id="rId319" location="1" xr:uid="{00000000-0004-0000-0000-00003E010000}"/>
    <hyperlink ref="AZ248" r:id="rId320" location="1" xr:uid="{00000000-0004-0000-0000-00003F010000}"/>
    <hyperlink ref="AG249" r:id="rId321" location="1" xr:uid="{00000000-0004-0000-0000-000040010000}"/>
    <hyperlink ref="AZ249" r:id="rId322" location="1" xr:uid="{00000000-0004-0000-0000-000041010000}"/>
    <hyperlink ref="AG250" r:id="rId323" location="1" xr:uid="{00000000-0004-0000-0000-000042010000}"/>
    <hyperlink ref="AZ250" r:id="rId324" location="1" xr:uid="{00000000-0004-0000-0000-000043010000}"/>
    <hyperlink ref="AG251" r:id="rId325" location="1" xr:uid="{00000000-0004-0000-0000-000044010000}"/>
    <hyperlink ref="AZ251" r:id="rId326" location="1" xr:uid="{00000000-0004-0000-0000-000045010000}"/>
    <hyperlink ref="AG252" r:id="rId327" location="1" xr:uid="{00000000-0004-0000-0000-000046010000}"/>
    <hyperlink ref="AZ252" r:id="rId328" location="1" xr:uid="{00000000-0004-0000-0000-000047010000}"/>
    <hyperlink ref="AG253" r:id="rId329" location="1" xr:uid="{00000000-0004-0000-0000-000048010000}"/>
    <hyperlink ref="AZ253" r:id="rId330" location="1" xr:uid="{00000000-0004-0000-0000-000049010000}"/>
    <hyperlink ref="AG254" r:id="rId331" location="1" xr:uid="{00000000-0004-0000-0000-00004A010000}"/>
    <hyperlink ref="AZ254" r:id="rId332" location="1" xr:uid="{00000000-0004-0000-0000-00004B010000}"/>
    <hyperlink ref="AG255" r:id="rId333" location="1" xr:uid="{00000000-0004-0000-0000-00004C010000}"/>
    <hyperlink ref="AZ255" r:id="rId334" location="1" xr:uid="{00000000-0004-0000-0000-00004D010000}"/>
    <hyperlink ref="AG256" r:id="rId335" location="1" xr:uid="{00000000-0004-0000-0000-00004E010000}"/>
    <hyperlink ref="AZ256" r:id="rId336" location="1" xr:uid="{00000000-0004-0000-0000-00004F010000}"/>
    <hyperlink ref="AG257" r:id="rId337" location="1" xr:uid="{00000000-0004-0000-0000-000050010000}"/>
    <hyperlink ref="AZ257" r:id="rId338" location="1" xr:uid="{00000000-0004-0000-0000-000051010000}"/>
    <hyperlink ref="AG258" r:id="rId339" location="1" xr:uid="{00000000-0004-0000-0000-000052010000}"/>
    <hyperlink ref="AZ258" r:id="rId340" location="1" xr:uid="{00000000-0004-0000-0000-000053010000}"/>
    <hyperlink ref="AG259" r:id="rId341" location="1" xr:uid="{00000000-0004-0000-0000-000054010000}"/>
    <hyperlink ref="AZ259" r:id="rId342" location="1" xr:uid="{00000000-0004-0000-0000-000055010000}"/>
    <hyperlink ref="AG260" r:id="rId343" location="1" xr:uid="{00000000-0004-0000-0000-000056010000}"/>
    <hyperlink ref="AZ260" r:id="rId344" location="1" xr:uid="{00000000-0004-0000-0000-000057010000}"/>
    <hyperlink ref="AG261" r:id="rId345" location="1" xr:uid="{00000000-0004-0000-0000-000058010000}"/>
    <hyperlink ref="AZ261" r:id="rId346" location="1" xr:uid="{00000000-0004-0000-0000-000059010000}"/>
    <hyperlink ref="AG262" r:id="rId347" location="1" xr:uid="{00000000-0004-0000-0000-00005A010000}"/>
    <hyperlink ref="AZ262" r:id="rId348" location="1" xr:uid="{00000000-0004-0000-0000-00005B010000}"/>
    <hyperlink ref="AG263" r:id="rId349" location="1" xr:uid="{00000000-0004-0000-0000-00005C010000}"/>
    <hyperlink ref="AZ263" r:id="rId350" location="1" xr:uid="{00000000-0004-0000-0000-00005D010000}"/>
    <hyperlink ref="AG264" r:id="rId351" location="1" xr:uid="{00000000-0004-0000-0000-00005E010000}"/>
    <hyperlink ref="AZ264" r:id="rId352" location="1" xr:uid="{00000000-0004-0000-0000-00005F010000}"/>
    <hyperlink ref="AG265" r:id="rId353" location="1" xr:uid="{00000000-0004-0000-0000-000060010000}"/>
    <hyperlink ref="AZ265" r:id="rId354" location="1" xr:uid="{00000000-0004-0000-0000-000061010000}"/>
    <hyperlink ref="AG266" r:id="rId355" location="1" xr:uid="{00000000-0004-0000-0000-000062010000}"/>
    <hyperlink ref="AZ266" r:id="rId356" location="1" xr:uid="{00000000-0004-0000-0000-000063010000}"/>
    <hyperlink ref="AG267" r:id="rId357" location="1" xr:uid="{00000000-0004-0000-0000-000064010000}"/>
    <hyperlink ref="AZ267" r:id="rId358" location="1" xr:uid="{00000000-0004-0000-0000-000065010000}"/>
    <hyperlink ref="AG268" r:id="rId359" location="1" xr:uid="{00000000-0004-0000-0000-000066010000}"/>
    <hyperlink ref="AZ268" r:id="rId360" location="1" xr:uid="{00000000-0004-0000-0000-000067010000}"/>
    <hyperlink ref="AG269" r:id="rId361" location="1" xr:uid="{00000000-0004-0000-0000-000068010000}"/>
    <hyperlink ref="AZ269" r:id="rId362" location="1" xr:uid="{00000000-0004-0000-0000-000069010000}"/>
    <hyperlink ref="AG270" r:id="rId363" location="1" xr:uid="{00000000-0004-0000-0000-00006A010000}"/>
    <hyperlink ref="AZ270" r:id="rId364" location="1" xr:uid="{00000000-0004-0000-0000-00006B010000}"/>
    <hyperlink ref="AG271" r:id="rId365" location="1" xr:uid="{00000000-0004-0000-0000-00006C010000}"/>
    <hyperlink ref="AZ271" r:id="rId366" location="1" xr:uid="{00000000-0004-0000-0000-00006D010000}"/>
    <hyperlink ref="AG272" r:id="rId367" location="1" xr:uid="{00000000-0004-0000-0000-00006E010000}"/>
    <hyperlink ref="AZ272" r:id="rId368" location="1" xr:uid="{00000000-0004-0000-0000-00006F010000}"/>
    <hyperlink ref="AG273" r:id="rId369" location="1" xr:uid="{00000000-0004-0000-0000-000070010000}"/>
    <hyperlink ref="AZ273" r:id="rId370" location="1" xr:uid="{00000000-0004-0000-0000-000071010000}"/>
    <hyperlink ref="AG274" r:id="rId371" location="1" xr:uid="{00000000-0004-0000-0000-000072010000}"/>
    <hyperlink ref="AZ274" r:id="rId372" location="1" xr:uid="{00000000-0004-0000-0000-000073010000}"/>
    <hyperlink ref="AG275" r:id="rId373" location="1" xr:uid="{00000000-0004-0000-0000-000074010000}"/>
    <hyperlink ref="AZ275" r:id="rId374" location="1" xr:uid="{00000000-0004-0000-0000-000075010000}"/>
    <hyperlink ref="AG276" r:id="rId375" location="1" xr:uid="{00000000-0004-0000-0000-000076010000}"/>
    <hyperlink ref="AZ276" r:id="rId376" location="1" xr:uid="{00000000-0004-0000-0000-000077010000}"/>
    <hyperlink ref="AG277" r:id="rId377" location="1" xr:uid="{00000000-0004-0000-0000-000078010000}"/>
    <hyperlink ref="AZ277" r:id="rId378" location="1" xr:uid="{00000000-0004-0000-0000-000079010000}"/>
    <hyperlink ref="AG278" r:id="rId379" location="1" xr:uid="{00000000-0004-0000-0000-00007A010000}"/>
    <hyperlink ref="AZ278" r:id="rId380" location="1" xr:uid="{00000000-0004-0000-0000-00007B010000}"/>
    <hyperlink ref="AG279" r:id="rId381" location="1" xr:uid="{00000000-0004-0000-0000-00007C010000}"/>
    <hyperlink ref="AZ279" r:id="rId382" location="1" xr:uid="{00000000-0004-0000-0000-00007D010000}"/>
    <hyperlink ref="AG280" r:id="rId383" location="1" xr:uid="{00000000-0004-0000-0000-00007E010000}"/>
    <hyperlink ref="AZ280" r:id="rId384" location="1" xr:uid="{00000000-0004-0000-0000-00007F010000}"/>
    <hyperlink ref="AG281" r:id="rId385" location="1" xr:uid="{00000000-0004-0000-0000-000080010000}"/>
    <hyperlink ref="AZ281" r:id="rId386" location="1" xr:uid="{00000000-0004-0000-0000-000081010000}"/>
    <hyperlink ref="AG282" r:id="rId387" location="1" xr:uid="{00000000-0004-0000-0000-000082010000}"/>
    <hyperlink ref="AZ282" r:id="rId388" location="1" xr:uid="{00000000-0004-0000-0000-000083010000}"/>
    <hyperlink ref="AG283" r:id="rId389" location="1" xr:uid="{00000000-0004-0000-0000-000084010000}"/>
    <hyperlink ref="AZ283" r:id="rId390" location="1" xr:uid="{00000000-0004-0000-0000-000085010000}"/>
    <hyperlink ref="AG284" r:id="rId391" location="1" xr:uid="{00000000-0004-0000-0000-000086010000}"/>
    <hyperlink ref="AZ284" r:id="rId392" location="1" xr:uid="{00000000-0004-0000-0000-000087010000}"/>
    <hyperlink ref="AG285" r:id="rId393" location="1" xr:uid="{00000000-0004-0000-0000-000088010000}"/>
    <hyperlink ref="AZ285" r:id="rId394" location="1" xr:uid="{00000000-0004-0000-0000-000089010000}"/>
    <hyperlink ref="AG286" r:id="rId395" location="1" xr:uid="{00000000-0004-0000-0000-00008A010000}"/>
    <hyperlink ref="AZ286" r:id="rId396" location="1" xr:uid="{00000000-0004-0000-0000-00008B010000}"/>
    <hyperlink ref="AG287" r:id="rId397" location="1" xr:uid="{00000000-0004-0000-0000-00008C010000}"/>
    <hyperlink ref="AZ287" r:id="rId398" location="1" xr:uid="{00000000-0004-0000-0000-00008D010000}"/>
    <hyperlink ref="AG288" r:id="rId399" location="1" xr:uid="{00000000-0004-0000-0000-00008E010000}"/>
    <hyperlink ref="AZ288" r:id="rId400" location="1" xr:uid="{00000000-0004-0000-0000-00008F010000}"/>
    <hyperlink ref="AG289" r:id="rId401" location="1" xr:uid="{00000000-0004-0000-0000-000090010000}"/>
    <hyperlink ref="AZ289" r:id="rId402" location="1" xr:uid="{00000000-0004-0000-0000-000091010000}"/>
    <hyperlink ref="AG290" r:id="rId403" location="1" xr:uid="{00000000-0004-0000-0000-000092010000}"/>
    <hyperlink ref="AZ290" r:id="rId404" location="1" xr:uid="{00000000-0004-0000-0000-000093010000}"/>
    <hyperlink ref="AG291" r:id="rId405" location="1" xr:uid="{00000000-0004-0000-0000-000094010000}"/>
    <hyperlink ref="AZ291" r:id="rId406" location="1" xr:uid="{00000000-0004-0000-0000-000095010000}"/>
    <hyperlink ref="AG292" r:id="rId407" location="1" xr:uid="{00000000-0004-0000-0000-000096010000}"/>
    <hyperlink ref="AZ292" r:id="rId408" location="1" xr:uid="{00000000-0004-0000-0000-000097010000}"/>
    <hyperlink ref="AG293" r:id="rId409" location="1" xr:uid="{00000000-0004-0000-0000-000098010000}"/>
    <hyperlink ref="AZ293" r:id="rId410" location="1" xr:uid="{00000000-0004-0000-0000-000099010000}"/>
    <hyperlink ref="AG294" r:id="rId411" location="1" xr:uid="{00000000-0004-0000-0000-00009A010000}"/>
    <hyperlink ref="AZ294" r:id="rId412" location="1" xr:uid="{00000000-0004-0000-0000-00009B010000}"/>
    <hyperlink ref="AG295" r:id="rId413" location="1" xr:uid="{00000000-0004-0000-0000-00009C010000}"/>
    <hyperlink ref="AZ295" r:id="rId414" location="1" xr:uid="{00000000-0004-0000-0000-00009D010000}"/>
    <hyperlink ref="AG296" r:id="rId415" location="1" xr:uid="{00000000-0004-0000-0000-00009E010000}"/>
    <hyperlink ref="AZ296" r:id="rId416" location="1" xr:uid="{00000000-0004-0000-0000-00009F010000}"/>
    <hyperlink ref="AG297" r:id="rId417" location="1" xr:uid="{00000000-0004-0000-0000-0000A0010000}"/>
    <hyperlink ref="AZ297" r:id="rId418" location="1" xr:uid="{00000000-0004-0000-0000-0000A1010000}"/>
    <hyperlink ref="AG298" r:id="rId419" location="1" xr:uid="{00000000-0004-0000-0000-0000A2010000}"/>
    <hyperlink ref="AZ298" r:id="rId420" location="1" xr:uid="{00000000-0004-0000-0000-0000A3010000}"/>
    <hyperlink ref="AG299" r:id="rId421" location="1" xr:uid="{00000000-0004-0000-0000-0000A4010000}"/>
    <hyperlink ref="AZ299" r:id="rId422" location="1" xr:uid="{00000000-0004-0000-0000-0000A5010000}"/>
    <hyperlink ref="AG300" r:id="rId423" location="1" xr:uid="{00000000-0004-0000-0000-0000A6010000}"/>
    <hyperlink ref="AZ300" r:id="rId424" location="1" xr:uid="{00000000-0004-0000-0000-0000A7010000}"/>
    <hyperlink ref="AG301" r:id="rId425" location="1" xr:uid="{00000000-0004-0000-0000-0000A8010000}"/>
    <hyperlink ref="AZ301" r:id="rId426" location="1" xr:uid="{00000000-0004-0000-0000-0000A9010000}"/>
    <hyperlink ref="AG302" r:id="rId427" location="1" xr:uid="{00000000-0004-0000-0000-0000AA010000}"/>
    <hyperlink ref="AZ302" r:id="rId428" location="1" xr:uid="{00000000-0004-0000-0000-0000AB010000}"/>
    <hyperlink ref="AG303" r:id="rId429" location="1" xr:uid="{00000000-0004-0000-0000-0000AC010000}"/>
    <hyperlink ref="AZ303" r:id="rId430" location="1" xr:uid="{00000000-0004-0000-0000-0000AD010000}"/>
    <hyperlink ref="AG304" r:id="rId431" location="1" xr:uid="{00000000-0004-0000-0000-0000AE010000}"/>
    <hyperlink ref="AZ304" r:id="rId432" location="1" xr:uid="{00000000-0004-0000-0000-0000AF010000}"/>
    <hyperlink ref="AG305" r:id="rId433" location="1" xr:uid="{00000000-0004-0000-0000-0000B0010000}"/>
    <hyperlink ref="AZ305" r:id="rId434" location="1" xr:uid="{00000000-0004-0000-0000-0000B1010000}"/>
    <hyperlink ref="AG306" r:id="rId435" location="1" xr:uid="{00000000-0004-0000-0000-0000B2010000}"/>
    <hyperlink ref="AZ306" r:id="rId436" location="1" xr:uid="{00000000-0004-0000-0000-0000B3010000}"/>
    <hyperlink ref="AG307" r:id="rId437" location="1" xr:uid="{00000000-0004-0000-0000-0000B4010000}"/>
    <hyperlink ref="AZ307" r:id="rId438" location="1" xr:uid="{00000000-0004-0000-0000-0000B5010000}"/>
    <hyperlink ref="AG308" r:id="rId439" location="1" xr:uid="{00000000-0004-0000-0000-0000B6010000}"/>
    <hyperlink ref="AZ308" r:id="rId440" location="1" xr:uid="{00000000-0004-0000-0000-0000B7010000}"/>
    <hyperlink ref="AG309" r:id="rId441" location="1" xr:uid="{00000000-0004-0000-0000-0000B8010000}"/>
    <hyperlink ref="AZ309" r:id="rId442" location="1" xr:uid="{00000000-0004-0000-0000-0000B9010000}"/>
    <hyperlink ref="AG310" r:id="rId443" location="1" xr:uid="{00000000-0004-0000-0000-0000BA010000}"/>
    <hyperlink ref="AZ310" r:id="rId444" location="1" xr:uid="{00000000-0004-0000-0000-0000BB010000}"/>
    <hyperlink ref="AG311" r:id="rId445" location="1" xr:uid="{00000000-0004-0000-0000-0000BC010000}"/>
    <hyperlink ref="AZ311" r:id="rId446" location="1" xr:uid="{00000000-0004-0000-0000-0000BD010000}"/>
    <hyperlink ref="AG312" r:id="rId447" location="1" xr:uid="{00000000-0004-0000-0000-0000BE010000}"/>
    <hyperlink ref="AZ312" r:id="rId448" location="1" xr:uid="{00000000-0004-0000-0000-0000BF010000}"/>
    <hyperlink ref="AG313" r:id="rId449" location="1" xr:uid="{00000000-0004-0000-0000-0000C0010000}"/>
    <hyperlink ref="AZ313" r:id="rId450" location="1" xr:uid="{00000000-0004-0000-0000-0000C1010000}"/>
    <hyperlink ref="AG314" r:id="rId451" location="1" xr:uid="{00000000-0004-0000-0000-0000C2010000}"/>
    <hyperlink ref="AZ314" r:id="rId452" location="1" xr:uid="{00000000-0004-0000-0000-0000C3010000}"/>
    <hyperlink ref="AG315" r:id="rId453" location="1" xr:uid="{00000000-0004-0000-0000-0000C4010000}"/>
    <hyperlink ref="AZ315" r:id="rId454" location="1" xr:uid="{00000000-0004-0000-0000-0000C5010000}"/>
    <hyperlink ref="AG316" r:id="rId455" location="1" xr:uid="{00000000-0004-0000-0000-0000C6010000}"/>
    <hyperlink ref="AZ316" r:id="rId456" location="1" xr:uid="{00000000-0004-0000-0000-0000C7010000}"/>
    <hyperlink ref="AG317" r:id="rId457" location="1" xr:uid="{00000000-0004-0000-0000-0000C8010000}"/>
    <hyperlink ref="AZ317" r:id="rId458" location="1" xr:uid="{00000000-0004-0000-0000-0000C9010000}"/>
    <hyperlink ref="AG318" r:id="rId459" location="1" xr:uid="{00000000-0004-0000-0000-0000CA010000}"/>
    <hyperlink ref="AZ318" r:id="rId460" location="1" xr:uid="{00000000-0004-0000-0000-0000CB010000}"/>
    <hyperlink ref="AG319" r:id="rId461" location="1" xr:uid="{00000000-0004-0000-0000-0000CC010000}"/>
    <hyperlink ref="AZ319" r:id="rId462" location="1" xr:uid="{00000000-0004-0000-0000-0000CD010000}"/>
    <hyperlink ref="AG320" r:id="rId463" location="1" xr:uid="{00000000-0004-0000-0000-0000CE010000}"/>
    <hyperlink ref="AZ320" r:id="rId464" location="1" xr:uid="{00000000-0004-0000-0000-0000CF010000}"/>
    <hyperlink ref="AG321" r:id="rId465" location="1" xr:uid="{00000000-0004-0000-0000-0000D0010000}"/>
    <hyperlink ref="AZ321" r:id="rId466" location="1" xr:uid="{00000000-0004-0000-0000-0000D1010000}"/>
    <hyperlink ref="AG322" r:id="rId467" location="1" xr:uid="{00000000-0004-0000-0000-0000D2010000}"/>
    <hyperlink ref="AZ322" r:id="rId468" location="1" xr:uid="{00000000-0004-0000-0000-0000D3010000}"/>
    <hyperlink ref="AG323" r:id="rId469" location="1" xr:uid="{00000000-0004-0000-0000-0000D4010000}"/>
    <hyperlink ref="AZ323" r:id="rId470" location="1" xr:uid="{00000000-0004-0000-0000-0000D5010000}"/>
    <hyperlink ref="AG324" r:id="rId471" location="1" xr:uid="{00000000-0004-0000-0000-0000D6010000}"/>
    <hyperlink ref="AZ324" r:id="rId472" location="1" xr:uid="{00000000-0004-0000-0000-0000D7010000}"/>
    <hyperlink ref="AG325" r:id="rId473" location="1" xr:uid="{00000000-0004-0000-0000-0000D8010000}"/>
    <hyperlink ref="AZ325" r:id="rId474" location="1" xr:uid="{00000000-0004-0000-0000-0000D9010000}"/>
    <hyperlink ref="AG326" r:id="rId475" location="1" xr:uid="{00000000-0004-0000-0000-0000DA010000}"/>
    <hyperlink ref="AZ326" r:id="rId476" location="1" xr:uid="{00000000-0004-0000-0000-0000DB010000}"/>
    <hyperlink ref="AG327" r:id="rId477" location="1" xr:uid="{00000000-0004-0000-0000-0000DC010000}"/>
    <hyperlink ref="AZ327" r:id="rId478" location="1" xr:uid="{00000000-0004-0000-0000-0000DD010000}"/>
    <hyperlink ref="AG328" r:id="rId479" location="1" xr:uid="{00000000-0004-0000-0000-0000DE010000}"/>
    <hyperlink ref="AZ328" r:id="rId480" location="1" xr:uid="{00000000-0004-0000-0000-0000DF010000}"/>
    <hyperlink ref="AG329" r:id="rId481" location="1" xr:uid="{00000000-0004-0000-0000-0000E0010000}"/>
    <hyperlink ref="AZ329" r:id="rId482" location="1" xr:uid="{00000000-0004-0000-0000-0000E1010000}"/>
    <hyperlink ref="AG330" r:id="rId483" location="1" xr:uid="{00000000-0004-0000-0000-0000E2010000}"/>
    <hyperlink ref="AZ330" r:id="rId484" location="1" xr:uid="{00000000-0004-0000-0000-0000E3010000}"/>
    <hyperlink ref="AG331" r:id="rId485" location="1" xr:uid="{00000000-0004-0000-0000-0000E4010000}"/>
    <hyperlink ref="AZ331" r:id="rId486" location="1" xr:uid="{00000000-0004-0000-0000-0000E5010000}"/>
    <hyperlink ref="AG332" r:id="rId487" location="1" xr:uid="{00000000-0004-0000-0000-0000E6010000}"/>
    <hyperlink ref="AZ332" r:id="rId488" location="1" xr:uid="{00000000-0004-0000-0000-0000E7010000}"/>
    <hyperlink ref="AG333" r:id="rId489" location="1" xr:uid="{00000000-0004-0000-0000-0000E8010000}"/>
    <hyperlink ref="AZ333" r:id="rId490" location="1" xr:uid="{00000000-0004-0000-0000-0000E9010000}"/>
    <hyperlink ref="AG334" r:id="rId491" location="1" xr:uid="{00000000-0004-0000-0000-0000EA010000}"/>
    <hyperlink ref="AZ334" r:id="rId492" location="1" xr:uid="{00000000-0004-0000-0000-0000EB010000}"/>
    <hyperlink ref="AG335" r:id="rId493" location="1" xr:uid="{00000000-0004-0000-0000-0000EC010000}"/>
    <hyperlink ref="AZ335" r:id="rId494" location="1" xr:uid="{00000000-0004-0000-0000-0000ED010000}"/>
    <hyperlink ref="AG336" r:id="rId495" location="1" xr:uid="{00000000-0004-0000-0000-0000EE010000}"/>
    <hyperlink ref="AZ336" r:id="rId496" location="1" xr:uid="{00000000-0004-0000-0000-0000EF010000}"/>
    <hyperlink ref="AG337" r:id="rId497" location="1" xr:uid="{00000000-0004-0000-0000-0000F0010000}"/>
    <hyperlink ref="AZ337" r:id="rId498" location="1" xr:uid="{00000000-0004-0000-0000-0000F1010000}"/>
    <hyperlink ref="AG338" r:id="rId499" location="1" xr:uid="{00000000-0004-0000-0000-0000F2010000}"/>
    <hyperlink ref="AZ338" r:id="rId500" location="1" xr:uid="{00000000-0004-0000-0000-0000F3010000}"/>
    <hyperlink ref="AG339" r:id="rId501" location="1" xr:uid="{00000000-0004-0000-0000-0000F4010000}"/>
    <hyperlink ref="AZ339" r:id="rId502" location="1" xr:uid="{00000000-0004-0000-0000-0000F5010000}"/>
    <hyperlink ref="AG340" r:id="rId503" location="1" xr:uid="{00000000-0004-0000-0000-0000F6010000}"/>
    <hyperlink ref="AZ340" r:id="rId504" location="1" xr:uid="{00000000-0004-0000-0000-0000F7010000}"/>
    <hyperlink ref="AG341" r:id="rId505" location="1" xr:uid="{00000000-0004-0000-0000-0000F8010000}"/>
    <hyperlink ref="AZ341" r:id="rId506" location="1" xr:uid="{00000000-0004-0000-0000-0000F9010000}"/>
    <hyperlink ref="AG342" r:id="rId507" location="1" xr:uid="{00000000-0004-0000-0000-0000FA010000}"/>
    <hyperlink ref="AZ342" r:id="rId508" location="1" xr:uid="{00000000-0004-0000-0000-0000FB010000}"/>
    <hyperlink ref="AG343" r:id="rId509" location="1" xr:uid="{00000000-0004-0000-0000-0000FC010000}"/>
    <hyperlink ref="AZ343" r:id="rId510" location="1" xr:uid="{00000000-0004-0000-0000-0000FD010000}"/>
    <hyperlink ref="AG344" r:id="rId511" location="1" xr:uid="{00000000-0004-0000-0000-0000FE010000}"/>
    <hyperlink ref="AZ344" r:id="rId512" location="1" xr:uid="{00000000-0004-0000-0000-0000FF010000}"/>
    <hyperlink ref="AG345" r:id="rId513" location="1" xr:uid="{00000000-0004-0000-0000-000000020000}"/>
    <hyperlink ref="AZ345" r:id="rId514" location="1" xr:uid="{00000000-0004-0000-0000-000001020000}"/>
    <hyperlink ref="AG346" r:id="rId515" location="1" xr:uid="{00000000-0004-0000-0000-000002020000}"/>
    <hyperlink ref="AZ346" r:id="rId516" location="1" xr:uid="{00000000-0004-0000-0000-000003020000}"/>
    <hyperlink ref="AG347" r:id="rId517" location="1" xr:uid="{00000000-0004-0000-0000-000004020000}"/>
    <hyperlink ref="AZ347" r:id="rId518" location="1" xr:uid="{00000000-0004-0000-0000-000005020000}"/>
    <hyperlink ref="AG348" r:id="rId519" location="1" xr:uid="{00000000-0004-0000-0000-000006020000}"/>
    <hyperlink ref="AZ348" r:id="rId520" location="1" xr:uid="{00000000-0004-0000-0000-000007020000}"/>
    <hyperlink ref="AG349" r:id="rId521" location="1" xr:uid="{00000000-0004-0000-0000-000008020000}"/>
    <hyperlink ref="AZ349" r:id="rId522" location="1" xr:uid="{00000000-0004-0000-0000-000009020000}"/>
    <hyperlink ref="AG350" r:id="rId523" location="1" xr:uid="{00000000-0004-0000-0000-00000A020000}"/>
    <hyperlink ref="AZ350" r:id="rId524" location="1" xr:uid="{00000000-0004-0000-0000-00000B020000}"/>
    <hyperlink ref="AG351" r:id="rId525" location="1" xr:uid="{00000000-0004-0000-0000-00000C020000}"/>
    <hyperlink ref="AZ351" r:id="rId526" location="1" xr:uid="{00000000-0004-0000-0000-00000D020000}"/>
    <hyperlink ref="AG352" r:id="rId527" location="1" xr:uid="{00000000-0004-0000-0000-00000E020000}"/>
    <hyperlink ref="AZ352" r:id="rId528" location="1" xr:uid="{00000000-0004-0000-0000-00000F020000}"/>
    <hyperlink ref="AG353" r:id="rId529" location="1" xr:uid="{00000000-0004-0000-0000-000010020000}"/>
    <hyperlink ref="AZ353" r:id="rId530" location="1" xr:uid="{00000000-0004-0000-0000-000011020000}"/>
    <hyperlink ref="AG354" r:id="rId531" location="1" xr:uid="{00000000-0004-0000-0000-000012020000}"/>
    <hyperlink ref="AZ354" r:id="rId532" location="1" xr:uid="{00000000-0004-0000-0000-000013020000}"/>
    <hyperlink ref="AG355" r:id="rId533" location="1" xr:uid="{00000000-0004-0000-0000-000014020000}"/>
    <hyperlink ref="AZ355" r:id="rId534" location="1" xr:uid="{00000000-0004-0000-0000-000015020000}"/>
    <hyperlink ref="AG356" r:id="rId535" location="1" xr:uid="{00000000-0004-0000-0000-000016020000}"/>
    <hyperlink ref="AZ356" r:id="rId536" location="1" xr:uid="{00000000-0004-0000-0000-000017020000}"/>
    <hyperlink ref="AG357" r:id="rId537" location="1" xr:uid="{00000000-0004-0000-0000-000018020000}"/>
    <hyperlink ref="AZ357" r:id="rId538" location="1" xr:uid="{00000000-0004-0000-0000-000019020000}"/>
    <hyperlink ref="AG358" r:id="rId539" location="1" xr:uid="{00000000-0004-0000-0000-00001A020000}"/>
    <hyperlink ref="AZ358" r:id="rId540" location="1" xr:uid="{00000000-0004-0000-0000-00001B020000}"/>
    <hyperlink ref="AG359" r:id="rId541" location="1" xr:uid="{00000000-0004-0000-0000-00001C020000}"/>
    <hyperlink ref="AZ359" r:id="rId542" location="1" xr:uid="{00000000-0004-0000-0000-00001D020000}"/>
    <hyperlink ref="AG360" r:id="rId543" location="1" xr:uid="{00000000-0004-0000-0000-00001E020000}"/>
    <hyperlink ref="AZ360" r:id="rId544" location="1" xr:uid="{00000000-0004-0000-0000-00001F020000}"/>
    <hyperlink ref="AG361" r:id="rId545" location="1" xr:uid="{00000000-0004-0000-0000-000020020000}"/>
    <hyperlink ref="AZ361" r:id="rId546" location="1" xr:uid="{00000000-0004-0000-0000-000021020000}"/>
    <hyperlink ref="AG362" r:id="rId547" location="1" xr:uid="{00000000-0004-0000-0000-000022020000}"/>
    <hyperlink ref="AZ362" r:id="rId548" location="1" xr:uid="{00000000-0004-0000-0000-000023020000}"/>
    <hyperlink ref="AG363" r:id="rId549" location="1" xr:uid="{00000000-0004-0000-0000-000024020000}"/>
    <hyperlink ref="AZ363" r:id="rId550" location="1" xr:uid="{00000000-0004-0000-0000-000025020000}"/>
    <hyperlink ref="AG364" r:id="rId551" location="1" xr:uid="{00000000-0004-0000-0000-000026020000}"/>
    <hyperlink ref="AZ364" r:id="rId552" location="1" xr:uid="{00000000-0004-0000-0000-000027020000}"/>
    <hyperlink ref="AG365" r:id="rId553" location="1" xr:uid="{00000000-0004-0000-0000-000028020000}"/>
    <hyperlink ref="AZ365" r:id="rId554" location="1" xr:uid="{00000000-0004-0000-0000-000029020000}"/>
    <hyperlink ref="AG366" r:id="rId555" location="1" xr:uid="{00000000-0004-0000-0000-00002A020000}"/>
    <hyperlink ref="AZ366" r:id="rId556" location="1" xr:uid="{00000000-0004-0000-0000-00002B020000}"/>
    <hyperlink ref="AG367" r:id="rId557" location="1" xr:uid="{00000000-0004-0000-0000-00002C020000}"/>
    <hyperlink ref="AZ367" r:id="rId558" location="1" xr:uid="{00000000-0004-0000-0000-00002D020000}"/>
    <hyperlink ref="AG368" r:id="rId559" location="1" xr:uid="{00000000-0004-0000-0000-00002E020000}"/>
    <hyperlink ref="AZ368" r:id="rId560" location="1" xr:uid="{00000000-0004-0000-0000-00002F020000}"/>
    <hyperlink ref="AG369" r:id="rId561" location="1" xr:uid="{00000000-0004-0000-0000-000030020000}"/>
    <hyperlink ref="AZ369" r:id="rId562" location="1" xr:uid="{00000000-0004-0000-0000-000031020000}"/>
    <hyperlink ref="AG370" r:id="rId563" location="1" xr:uid="{00000000-0004-0000-0000-000032020000}"/>
    <hyperlink ref="AZ370" r:id="rId564" location="1" xr:uid="{00000000-0004-0000-0000-000033020000}"/>
    <hyperlink ref="AG371" r:id="rId565" location="1" xr:uid="{00000000-0004-0000-0000-000034020000}"/>
    <hyperlink ref="AZ371" r:id="rId566" location="1" xr:uid="{00000000-0004-0000-0000-000035020000}"/>
    <hyperlink ref="AG372" r:id="rId567" location="1" xr:uid="{00000000-0004-0000-0000-000036020000}"/>
    <hyperlink ref="AZ372" r:id="rId568" location="1" xr:uid="{00000000-0004-0000-0000-000037020000}"/>
    <hyperlink ref="AG373" r:id="rId569" location="1" xr:uid="{00000000-0004-0000-0000-000038020000}"/>
    <hyperlink ref="AZ373" r:id="rId570" location="1" xr:uid="{00000000-0004-0000-0000-000039020000}"/>
    <hyperlink ref="AG374" r:id="rId571" location="1" xr:uid="{00000000-0004-0000-0000-00003A020000}"/>
    <hyperlink ref="AZ374" r:id="rId572" location="1" xr:uid="{00000000-0004-0000-0000-00003B020000}"/>
    <hyperlink ref="AG375" r:id="rId573" location="1" xr:uid="{00000000-0004-0000-0000-00003C020000}"/>
    <hyperlink ref="AZ375" r:id="rId574" location="1" xr:uid="{00000000-0004-0000-0000-00003D020000}"/>
    <hyperlink ref="AG376" r:id="rId575" location="1" xr:uid="{00000000-0004-0000-0000-00003E020000}"/>
    <hyperlink ref="AZ376" r:id="rId576" location="1" xr:uid="{00000000-0004-0000-0000-00003F020000}"/>
    <hyperlink ref="AG377" r:id="rId577" location="1" xr:uid="{00000000-0004-0000-0000-000040020000}"/>
    <hyperlink ref="AZ377" r:id="rId578" location="1" xr:uid="{00000000-0004-0000-0000-000041020000}"/>
    <hyperlink ref="AG378" r:id="rId579" location="1" xr:uid="{00000000-0004-0000-0000-000042020000}"/>
    <hyperlink ref="AZ378" r:id="rId580" location="1" xr:uid="{00000000-0004-0000-0000-000043020000}"/>
    <hyperlink ref="AG379" r:id="rId581" location="1" xr:uid="{00000000-0004-0000-0000-000044020000}"/>
    <hyperlink ref="AZ379" r:id="rId582" location="1" xr:uid="{00000000-0004-0000-0000-000045020000}"/>
    <hyperlink ref="AG380" r:id="rId583" location="1" xr:uid="{00000000-0004-0000-0000-000046020000}"/>
    <hyperlink ref="AZ380" r:id="rId584" location="1" xr:uid="{00000000-0004-0000-0000-000047020000}"/>
    <hyperlink ref="AG381" r:id="rId585" location="1" xr:uid="{00000000-0004-0000-0000-000048020000}"/>
    <hyperlink ref="AZ381" r:id="rId586" location="1" xr:uid="{00000000-0004-0000-0000-000049020000}"/>
    <hyperlink ref="AG382" r:id="rId587" location="1" xr:uid="{00000000-0004-0000-0000-00004A020000}"/>
    <hyperlink ref="AZ382" r:id="rId588" location="1" xr:uid="{00000000-0004-0000-0000-00004B020000}"/>
    <hyperlink ref="AG383" r:id="rId589" location="1" xr:uid="{00000000-0004-0000-0000-00004C020000}"/>
    <hyperlink ref="AZ383" r:id="rId590" location="1" xr:uid="{00000000-0004-0000-0000-00004D020000}"/>
    <hyperlink ref="AG384" r:id="rId591" location="1" xr:uid="{00000000-0004-0000-0000-00004E020000}"/>
    <hyperlink ref="AZ384" r:id="rId592" location="1" xr:uid="{00000000-0004-0000-0000-00004F020000}"/>
    <hyperlink ref="AG385" r:id="rId593" location="1" xr:uid="{00000000-0004-0000-0000-000050020000}"/>
    <hyperlink ref="AZ385" r:id="rId594" location="1" xr:uid="{00000000-0004-0000-0000-000051020000}"/>
    <hyperlink ref="AG386" r:id="rId595" location="1" xr:uid="{00000000-0004-0000-0000-000052020000}"/>
    <hyperlink ref="AZ386" r:id="rId596" location="1" xr:uid="{00000000-0004-0000-0000-000053020000}"/>
    <hyperlink ref="AG387" r:id="rId597" location="1" xr:uid="{00000000-0004-0000-0000-000054020000}"/>
    <hyperlink ref="AZ387" r:id="rId598" location="1" xr:uid="{00000000-0004-0000-0000-000055020000}"/>
    <hyperlink ref="AG388" r:id="rId599" location="1" xr:uid="{00000000-0004-0000-0000-000056020000}"/>
    <hyperlink ref="AZ388" r:id="rId600" location="1" xr:uid="{00000000-0004-0000-0000-000057020000}"/>
    <hyperlink ref="AG389" r:id="rId601" location="1" xr:uid="{00000000-0004-0000-0000-000058020000}"/>
    <hyperlink ref="AZ389" r:id="rId602" location="1" xr:uid="{00000000-0004-0000-0000-000059020000}"/>
    <hyperlink ref="AG390" r:id="rId603" location="1" xr:uid="{00000000-0004-0000-0000-00005A020000}"/>
    <hyperlink ref="AZ390" r:id="rId604" location="1" xr:uid="{00000000-0004-0000-0000-00005B020000}"/>
    <hyperlink ref="AG391" r:id="rId605" location="1" xr:uid="{00000000-0004-0000-0000-00005C020000}"/>
    <hyperlink ref="AZ391" r:id="rId606" location="1" xr:uid="{00000000-0004-0000-0000-00005D020000}"/>
    <hyperlink ref="AG392" r:id="rId607" location="1" xr:uid="{00000000-0004-0000-0000-00005E020000}"/>
    <hyperlink ref="AZ392" r:id="rId608" location="1" xr:uid="{00000000-0004-0000-0000-00005F020000}"/>
    <hyperlink ref="AG393" r:id="rId609" location="1" xr:uid="{00000000-0004-0000-0000-000060020000}"/>
    <hyperlink ref="AZ393" r:id="rId610" location="1" xr:uid="{00000000-0004-0000-0000-000061020000}"/>
    <hyperlink ref="AG394" r:id="rId611" location="1" xr:uid="{00000000-0004-0000-0000-000062020000}"/>
    <hyperlink ref="AZ394" r:id="rId612" location="1" xr:uid="{00000000-0004-0000-0000-000063020000}"/>
    <hyperlink ref="AG395" r:id="rId613" location="1" xr:uid="{00000000-0004-0000-0000-000064020000}"/>
    <hyperlink ref="AZ395" r:id="rId614" location="1" xr:uid="{00000000-0004-0000-0000-000065020000}"/>
    <hyperlink ref="AG396" r:id="rId615" location="1" xr:uid="{00000000-0004-0000-0000-000066020000}"/>
    <hyperlink ref="AZ396" r:id="rId616" location="1" xr:uid="{00000000-0004-0000-0000-000067020000}"/>
    <hyperlink ref="AG397" r:id="rId617" location="1" xr:uid="{00000000-0004-0000-0000-000068020000}"/>
    <hyperlink ref="AZ397" r:id="rId618" location="1" xr:uid="{00000000-0004-0000-0000-000069020000}"/>
    <hyperlink ref="AG398" r:id="rId619" location="1" xr:uid="{00000000-0004-0000-0000-00006A020000}"/>
    <hyperlink ref="AZ398" r:id="rId620" location="1" xr:uid="{00000000-0004-0000-0000-00006B020000}"/>
    <hyperlink ref="AG399" r:id="rId621" location="1" xr:uid="{00000000-0004-0000-0000-00006C020000}"/>
    <hyperlink ref="AZ399" r:id="rId622" location="1" xr:uid="{00000000-0004-0000-0000-00006D020000}"/>
    <hyperlink ref="AG400" r:id="rId623" location="1" xr:uid="{00000000-0004-0000-0000-00006E020000}"/>
    <hyperlink ref="AZ400" r:id="rId624" location="1" xr:uid="{00000000-0004-0000-0000-00006F020000}"/>
    <hyperlink ref="AG401" r:id="rId625" location="1" xr:uid="{00000000-0004-0000-0000-000070020000}"/>
    <hyperlink ref="AZ401" r:id="rId626" location="1" xr:uid="{00000000-0004-0000-0000-000071020000}"/>
    <hyperlink ref="AG402" r:id="rId627" location="1" xr:uid="{00000000-0004-0000-0000-000072020000}"/>
    <hyperlink ref="AZ402" r:id="rId628" location="1" xr:uid="{00000000-0004-0000-0000-000073020000}"/>
    <hyperlink ref="AG403" r:id="rId629" location="1" xr:uid="{00000000-0004-0000-0000-000074020000}"/>
    <hyperlink ref="AZ403" r:id="rId630" location="1" xr:uid="{00000000-0004-0000-0000-000075020000}"/>
    <hyperlink ref="AG404" r:id="rId631" location="1" xr:uid="{00000000-0004-0000-0000-000076020000}"/>
    <hyperlink ref="AZ404" r:id="rId632" location="1" xr:uid="{00000000-0004-0000-0000-000077020000}"/>
    <hyperlink ref="AG405" r:id="rId633" location="1" xr:uid="{00000000-0004-0000-0000-000078020000}"/>
    <hyperlink ref="AZ405" r:id="rId634" location="1" xr:uid="{00000000-0004-0000-0000-000079020000}"/>
    <hyperlink ref="AG406" r:id="rId635" location="1" xr:uid="{00000000-0004-0000-0000-00007A020000}"/>
    <hyperlink ref="AZ406" r:id="rId636" location="1" xr:uid="{00000000-0004-0000-0000-00007B020000}"/>
    <hyperlink ref="AG407" r:id="rId637" location="1" xr:uid="{00000000-0004-0000-0000-00007C020000}"/>
    <hyperlink ref="AZ407" r:id="rId638" location="1" xr:uid="{00000000-0004-0000-0000-00007D020000}"/>
    <hyperlink ref="AG408" r:id="rId639" location="1" xr:uid="{00000000-0004-0000-0000-00007E020000}"/>
    <hyperlink ref="AZ408" r:id="rId640" location="1" xr:uid="{00000000-0004-0000-0000-00007F020000}"/>
    <hyperlink ref="AG409" r:id="rId641" location="1" xr:uid="{00000000-0004-0000-0000-000080020000}"/>
    <hyperlink ref="AZ409" r:id="rId642" location="1" xr:uid="{00000000-0004-0000-0000-000081020000}"/>
    <hyperlink ref="AG410" r:id="rId643" location="1" xr:uid="{00000000-0004-0000-0000-000082020000}"/>
    <hyperlink ref="AZ410" r:id="rId644" location="1" xr:uid="{00000000-0004-0000-0000-000083020000}"/>
    <hyperlink ref="AG411" r:id="rId645" location="1" xr:uid="{00000000-0004-0000-0000-000084020000}"/>
    <hyperlink ref="AZ411" r:id="rId646" location="1" xr:uid="{00000000-0004-0000-0000-000085020000}"/>
    <hyperlink ref="AG412" r:id="rId647" location="1" xr:uid="{00000000-0004-0000-0000-000086020000}"/>
    <hyperlink ref="AZ412" r:id="rId648" location="1" xr:uid="{00000000-0004-0000-0000-000087020000}"/>
    <hyperlink ref="AG413" r:id="rId649" location="1" xr:uid="{00000000-0004-0000-0000-000088020000}"/>
    <hyperlink ref="AZ413" r:id="rId650" location="1" xr:uid="{00000000-0004-0000-0000-000089020000}"/>
    <hyperlink ref="AG414" r:id="rId651" location="1" xr:uid="{00000000-0004-0000-0000-00008A020000}"/>
    <hyperlink ref="AZ414" r:id="rId652" location="1" xr:uid="{00000000-0004-0000-0000-00008B020000}"/>
    <hyperlink ref="AG415" r:id="rId653" location="1" xr:uid="{00000000-0004-0000-0000-00008C020000}"/>
    <hyperlink ref="AZ415" r:id="rId654" location="1" xr:uid="{00000000-0004-0000-0000-00008D020000}"/>
    <hyperlink ref="AG416" r:id="rId655" location="1" xr:uid="{00000000-0004-0000-0000-00008E020000}"/>
    <hyperlink ref="AZ416" r:id="rId656" location="1" xr:uid="{00000000-0004-0000-0000-00008F020000}"/>
    <hyperlink ref="AG417" r:id="rId657" location="1" xr:uid="{00000000-0004-0000-0000-000090020000}"/>
    <hyperlink ref="AZ417" r:id="rId658" location="1" xr:uid="{00000000-0004-0000-0000-000091020000}"/>
    <hyperlink ref="AG418" r:id="rId659" location="1" xr:uid="{00000000-0004-0000-0000-000092020000}"/>
    <hyperlink ref="AZ418" r:id="rId660" location="1" xr:uid="{00000000-0004-0000-0000-000093020000}"/>
    <hyperlink ref="AG419" r:id="rId661" location="1" xr:uid="{00000000-0004-0000-0000-000094020000}"/>
    <hyperlink ref="AZ419" r:id="rId662" location="1" xr:uid="{00000000-0004-0000-0000-000095020000}"/>
    <hyperlink ref="AG420" r:id="rId663" location="1" xr:uid="{00000000-0004-0000-0000-000096020000}"/>
    <hyperlink ref="AZ420" r:id="rId664" location="1" xr:uid="{00000000-0004-0000-0000-000097020000}"/>
    <hyperlink ref="AG421" r:id="rId665" location="1" xr:uid="{00000000-0004-0000-0000-000098020000}"/>
    <hyperlink ref="AZ421" r:id="rId666" location="1" xr:uid="{00000000-0004-0000-0000-000099020000}"/>
    <hyperlink ref="AG422" r:id="rId667" location="1" xr:uid="{00000000-0004-0000-0000-00009A020000}"/>
    <hyperlink ref="AZ422" r:id="rId668" location="1" xr:uid="{00000000-0004-0000-0000-00009B020000}"/>
    <hyperlink ref="AG423" r:id="rId669" location="1" xr:uid="{00000000-0004-0000-0000-00009C020000}"/>
    <hyperlink ref="AZ423" r:id="rId670" location="1" xr:uid="{00000000-0004-0000-0000-00009D020000}"/>
    <hyperlink ref="AG424" r:id="rId671" location="1" xr:uid="{00000000-0004-0000-0000-00009E020000}"/>
    <hyperlink ref="AZ424" r:id="rId672" location="1" xr:uid="{00000000-0004-0000-0000-00009F020000}"/>
    <hyperlink ref="AG425" r:id="rId673" location="1" xr:uid="{00000000-0004-0000-0000-0000A0020000}"/>
    <hyperlink ref="AZ425" r:id="rId674" location="1" xr:uid="{00000000-0004-0000-0000-0000A1020000}"/>
    <hyperlink ref="AG426" r:id="rId675" location="1" xr:uid="{00000000-0004-0000-0000-0000A2020000}"/>
    <hyperlink ref="AZ426" r:id="rId676" location="1" xr:uid="{00000000-0004-0000-0000-0000A3020000}"/>
    <hyperlink ref="AG427" r:id="rId677" location="1" xr:uid="{00000000-0004-0000-0000-0000A4020000}"/>
    <hyperlink ref="AZ427" r:id="rId678" location="1" xr:uid="{00000000-0004-0000-0000-0000A5020000}"/>
    <hyperlink ref="AG428" r:id="rId679" location="1" xr:uid="{00000000-0004-0000-0000-0000A6020000}"/>
    <hyperlink ref="AZ428" r:id="rId680" location="1" xr:uid="{00000000-0004-0000-0000-0000A7020000}"/>
    <hyperlink ref="AG429" r:id="rId681" location="1" xr:uid="{00000000-0004-0000-0000-0000A8020000}"/>
    <hyperlink ref="AZ429" r:id="rId682" location="1" xr:uid="{00000000-0004-0000-0000-0000A9020000}"/>
    <hyperlink ref="AG430" r:id="rId683" location="1" xr:uid="{00000000-0004-0000-0000-0000AA020000}"/>
    <hyperlink ref="AZ430" r:id="rId684" location="1" xr:uid="{00000000-0004-0000-0000-0000AB020000}"/>
    <hyperlink ref="AG431" r:id="rId685" location="1" xr:uid="{00000000-0004-0000-0000-0000AC020000}"/>
    <hyperlink ref="AZ431" r:id="rId686" location="1" xr:uid="{00000000-0004-0000-0000-0000AD020000}"/>
  </hyperlinks>
  <pageMargins left="0.7" right="0.7" top="0.75" bottom="0.75" header="0.3" footer="0.3"/>
  <ignoredErrors>
    <ignoredError sqref="Q96" formula="1"/>
  </ignoredErrors>
  <drawing r:id="rId68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ED02C-F7BE-BA46-932D-B7012C81D7F8}">
  <dimension ref="A1:EE1007"/>
  <sheetViews>
    <sheetView topLeftCell="A2" workbookViewId="0">
      <selection activeCell="AZ14" sqref="AZ14"/>
    </sheetView>
  </sheetViews>
  <sheetFormatPr baseColWidth="10" defaultColWidth="14.5" defaultRowHeight="15.75" customHeight="1" x14ac:dyDescent="0.15"/>
  <cols>
    <col min="1" max="1" width="3.5" style="176" customWidth="1"/>
    <col min="2" max="2" width="20.83203125" style="176" customWidth="1"/>
    <col min="3" max="3" width="6" style="176" customWidth="1"/>
    <col min="4" max="4" width="9.83203125" style="176" customWidth="1"/>
    <col min="5" max="15" width="6.5" style="176" customWidth="1"/>
    <col min="16" max="16" width="6.33203125" style="176" customWidth="1"/>
    <col min="17" max="17" width="7" style="176" customWidth="1"/>
    <col min="18" max="18" width="5.6640625" style="176" customWidth="1"/>
    <col min="19" max="19" width="5.1640625" style="176" customWidth="1"/>
    <col min="20" max="20" width="5" style="176" customWidth="1"/>
    <col min="21" max="22" width="4.83203125" style="176" customWidth="1"/>
    <col min="23" max="23" width="4.6640625" style="176" customWidth="1"/>
    <col min="24" max="24" width="4.83203125" style="176" customWidth="1"/>
    <col min="25" max="25" width="5" style="176" customWidth="1"/>
    <col min="26" max="26" width="4.6640625" style="176" customWidth="1"/>
    <col min="27" max="27" width="4.83203125" style="176" customWidth="1"/>
    <col min="28" max="28" width="5.33203125" style="176" customWidth="1"/>
    <col min="29" max="29" width="5.5" style="176" customWidth="1"/>
    <col min="30" max="30" width="7.33203125" style="176" customWidth="1"/>
    <col min="31" max="31" width="8" style="176" customWidth="1"/>
    <col min="32" max="33" width="12.33203125" style="176" customWidth="1"/>
    <col min="34" max="45" width="6.5" style="176" customWidth="1"/>
    <col min="46" max="46" width="9.5" style="176" customWidth="1"/>
    <col min="47" max="47" width="8.1640625" style="176" customWidth="1"/>
    <col min="48" max="48" width="7.5" style="176" customWidth="1"/>
    <col min="49" max="50" width="8.5" style="176" customWidth="1"/>
    <col min="51" max="51" width="14.33203125" style="176" customWidth="1"/>
    <col min="52" max="52" width="8.1640625" style="176" customWidth="1"/>
    <col min="53" max="53" width="9.1640625" style="176" customWidth="1"/>
    <col min="54" max="64" width="8.83203125" style="176" customWidth="1"/>
    <col min="65" max="65" width="10.6640625" style="176" customWidth="1"/>
    <col min="66" max="76" width="10.33203125" style="176" customWidth="1"/>
    <col min="77" max="77" width="12.6640625" style="176" customWidth="1"/>
    <col min="78" max="78" width="18.1640625" style="176" customWidth="1"/>
    <col min="79" max="90" width="7.6640625" style="176" customWidth="1"/>
    <col min="91" max="91" width="8.6640625" style="176" customWidth="1"/>
    <col min="92" max="92" width="12.6640625" style="176" customWidth="1"/>
    <col min="93" max="93" width="12.1640625" style="176" customWidth="1"/>
    <col min="94" max="94" width="8.5" style="176" customWidth="1"/>
    <col min="95" max="95" width="10.5" style="176" customWidth="1"/>
    <col min="96" max="96" width="9.83203125" style="176" customWidth="1"/>
    <col min="97" max="97" width="6.5" style="176" customWidth="1"/>
    <col min="98" max="98" width="7.6640625" style="176" customWidth="1"/>
    <col min="99" max="99" width="12.1640625" style="176" customWidth="1"/>
    <col min="100" max="111" width="8.1640625" style="176" customWidth="1"/>
    <col min="112" max="112" width="10.6640625" style="176" customWidth="1"/>
    <col min="113" max="113" width="12.6640625" style="176" customWidth="1"/>
    <col min="114" max="114" width="12.1640625" style="176" customWidth="1"/>
    <col min="115" max="115" width="8.5" style="176" customWidth="1"/>
    <col min="116" max="116" width="10.5" style="176" customWidth="1"/>
    <col min="117" max="117" width="11.33203125" style="176" customWidth="1"/>
    <col min="118" max="118" width="6.5" style="176" customWidth="1"/>
    <col min="119" max="119" width="7.6640625" style="176" customWidth="1"/>
    <col min="120" max="120" width="21.6640625" style="176" customWidth="1"/>
    <col min="121" max="121" width="6.5" style="176" customWidth="1"/>
    <col min="122" max="129" width="7.83203125" style="176" customWidth="1"/>
    <col min="130" max="130" width="7.6640625" style="176" customWidth="1"/>
    <col min="131" max="132" width="8.5" style="176" customWidth="1"/>
    <col min="133" max="133" width="7.5" style="176" customWidth="1"/>
    <col min="134" max="134" width="9" style="176" customWidth="1"/>
    <col min="135" max="135" width="8.83203125" style="176" customWidth="1"/>
    <col min="136" max="16384" width="14.5" style="176"/>
  </cols>
  <sheetData>
    <row r="1" spans="1:135" ht="13" x14ac:dyDescent="0.15">
      <c r="BH1" s="1"/>
      <c r="BI1" s="1"/>
      <c r="BJ1" s="1"/>
      <c r="BK1" s="1"/>
      <c r="BL1" s="1"/>
      <c r="BM1" s="59"/>
      <c r="BN1" s="3"/>
      <c r="BO1" s="3"/>
      <c r="BP1" s="3"/>
      <c r="BQ1" s="3"/>
      <c r="BR1" s="3"/>
      <c r="BS1" s="3"/>
      <c r="BT1" s="3"/>
      <c r="BU1" s="3"/>
      <c r="BV1" s="3"/>
      <c r="BW1" s="3"/>
      <c r="BX1" s="3"/>
      <c r="BY1" s="3"/>
      <c r="BZ1" s="3" t="s">
        <v>0</v>
      </c>
      <c r="CA1" s="1"/>
      <c r="CB1" s="1"/>
      <c r="CC1" s="1"/>
      <c r="CD1" s="1"/>
      <c r="CE1" s="1"/>
      <c r="CF1" s="1"/>
      <c r="CG1" s="1"/>
      <c r="CH1" s="1"/>
      <c r="CI1" s="1"/>
      <c r="CJ1" s="1"/>
      <c r="CK1" s="1"/>
      <c r="CL1" s="1"/>
      <c r="DU1" s="4"/>
      <c r="DZ1" s="177"/>
      <c r="EA1" s="177"/>
      <c r="EB1" s="177"/>
      <c r="EC1" s="177"/>
      <c r="ED1" s="177"/>
      <c r="EE1" s="177"/>
    </row>
    <row r="2" spans="1:135" ht="16" x14ac:dyDescent="0.2">
      <c r="A2" s="57"/>
      <c r="B2" s="7" t="s">
        <v>1</v>
      </c>
      <c r="C2" s="57"/>
      <c r="D2" s="57"/>
      <c r="E2" s="57"/>
      <c r="F2" s="57"/>
      <c r="G2" s="8" t="s">
        <v>2</v>
      </c>
      <c r="H2" s="57"/>
      <c r="I2" s="57"/>
      <c r="J2" s="57"/>
      <c r="K2" s="57"/>
      <c r="L2" s="57"/>
      <c r="M2" s="57"/>
      <c r="N2" s="57"/>
      <c r="O2" s="57"/>
      <c r="P2" s="57"/>
      <c r="Q2" s="57"/>
      <c r="R2" s="57"/>
      <c r="S2" s="57"/>
      <c r="T2" s="57"/>
      <c r="U2" s="57"/>
      <c r="V2" s="57"/>
      <c r="W2" s="57"/>
      <c r="X2" s="57"/>
      <c r="Y2" s="57"/>
      <c r="Z2" s="57"/>
      <c r="AA2" s="57"/>
      <c r="AB2" s="57"/>
      <c r="AC2" s="57"/>
      <c r="AD2" s="57"/>
      <c r="AE2" s="57"/>
      <c r="AF2" s="57"/>
      <c r="AG2" s="57"/>
      <c r="BJ2" s="9" t="s">
        <v>3</v>
      </c>
      <c r="BK2" s="10" t="s">
        <v>4</v>
      </c>
      <c r="BL2" s="10" t="s">
        <v>5</v>
      </c>
      <c r="BM2" s="10" t="s">
        <v>6</v>
      </c>
      <c r="BN2" s="10" t="s">
        <v>7</v>
      </c>
      <c r="BO2" s="10" t="s">
        <v>8</v>
      </c>
      <c r="BP2" s="10" t="s">
        <v>9</v>
      </c>
      <c r="BQ2" s="10" t="s">
        <v>10</v>
      </c>
      <c r="BV2" s="11"/>
      <c r="BW2" s="11"/>
      <c r="BX2" s="11"/>
      <c r="BY2" s="11"/>
      <c r="BZ2" s="12" t="s">
        <v>11</v>
      </c>
      <c r="CA2" s="12" t="s">
        <v>12</v>
      </c>
      <c r="CB2" s="13" t="s">
        <v>13</v>
      </c>
      <c r="CC2" s="13" t="s">
        <v>14</v>
      </c>
      <c r="CD2" s="12" t="s">
        <v>15</v>
      </c>
      <c r="CE2" s="12" t="s">
        <v>16</v>
      </c>
      <c r="CF2" s="12" t="s">
        <v>17</v>
      </c>
      <c r="CG2" s="12" t="s">
        <v>18</v>
      </c>
      <c r="CH2" s="12" t="s">
        <v>19</v>
      </c>
      <c r="CI2" s="12" t="s">
        <v>20</v>
      </c>
      <c r="CJ2" s="12" t="s">
        <v>21</v>
      </c>
      <c r="CK2" s="12" t="s">
        <v>22</v>
      </c>
      <c r="CL2" s="12" t="s">
        <v>23</v>
      </c>
      <c r="CM2" s="57"/>
      <c r="CN2" s="27"/>
      <c r="CO2" s="198" t="s">
        <v>24</v>
      </c>
      <c r="CP2" s="199"/>
      <c r="CQ2" s="200"/>
      <c r="CR2" s="15"/>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7"/>
      <c r="DV2" s="16"/>
      <c r="DW2" s="16"/>
      <c r="DX2" s="16"/>
      <c r="DY2" s="16"/>
      <c r="DZ2" s="18"/>
      <c r="EA2" s="18"/>
      <c r="EB2" s="18"/>
      <c r="EC2" s="18"/>
      <c r="ED2" s="18"/>
      <c r="EE2" s="18"/>
    </row>
    <row r="3" spans="1:135" ht="15" x14ac:dyDescent="0.2">
      <c r="A3" s="57"/>
      <c r="B3" s="19" t="str">
        <f>A11</f>
        <v>Brigham Young Cougars</v>
      </c>
      <c r="C3" s="19">
        <v>2020</v>
      </c>
      <c r="D3" s="57"/>
      <c r="F3" s="57"/>
      <c r="G3" s="57"/>
      <c r="H3" s="57"/>
      <c r="I3" s="57"/>
      <c r="J3" s="57"/>
      <c r="K3" s="57"/>
      <c r="L3" s="57"/>
      <c r="M3" s="57"/>
      <c r="N3" s="57"/>
      <c r="O3" s="57"/>
      <c r="P3" s="57"/>
      <c r="Q3" s="57"/>
      <c r="R3" s="57"/>
      <c r="S3" s="57"/>
      <c r="T3" s="57"/>
      <c r="U3" s="57"/>
      <c r="V3" s="57"/>
      <c r="W3" s="32"/>
      <c r="X3" s="57"/>
      <c r="Y3" s="57"/>
      <c r="Z3" s="57"/>
      <c r="AA3" s="57"/>
      <c r="AB3" s="57"/>
      <c r="AC3" s="57"/>
      <c r="AD3" s="57"/>
      <c r="AE3" s="57"/>
      <c r="AF3" s="57"/>
      <c r="AG3" s="57"/>
      <c r="BJ3" s="9" t="s">
        <v>25</v>
      </c>
      <c r="BK3" s="21">
        <v>2.1295999999999999</v>
      </c>
      <c r="BL3" s="21">
        <v>8.6676000000000002</v>
      </c>
      <c r="BM3" s="21">
        <v>-2.4861</v>
      </c>
      <c r="BN3" s="21">
        <v>0.99199999999999999</v>
      </c>
      <c r="BO3" s="21">
        <v>-3.5360999999999998</v>
      </c>
      <c r="BP3" s="21">
        <v>1.6669</v>
      </c>
      <c r="BQ3" s="22">
        <v>50</v>
      </c>
      <c r="BV3" s="23"/>
      <c r="BW3" s="23"/>
      <c r="BX3" s="23"/>
      <c r="BY3" s="23"/>
      <c r="BZ3" s="24" t="s">
        <v>26</v>
      </c>
      <c r="CA3" s="25">
        <v>0.86</v>
      </c>
      <c r="CB3" s="25">
        <v>-0.56000000000000005</v>
      </c>
      <c r="CC3" s="26">
        <f t="shared" ref="CC3:CC4" si="0">0.44*CB3</f>
        <v>-0.24640000000000004</v>
      </c>
      <c r="CD3" s="25">
        <v>0.38900000000000001</v>
      </c>
      <c r="CE3" s="25">
        <v>0.57999999999999996</v>
      </c>
      <c r="CF3" s="25">
        <v>-0.96399999999999997</v>
      </c>
      <c r="CG3" s="25">
        <v>0.61299999999999999</v>
      </c>
      <c r="CH3" s="25">
        <v>0.11600000000000001</v>
      </c>
      <c r="CI3" s="25">
        <v>0</v>
      </c>
      <c r="CJ3" s="25">
        <v>1.369</v>
      </c>
      <c r="CK3" s="25">
        <v>1.327</v>
      </c>
      <c r="CL3" s="25">
        <v>-0.36699999999999999</v>
      </c>
      <c r="CM3" s="57"/>
      <c r="CN3" s="27"/>
      <c r="CO3" s="24" t="s">
        <v>26</v>
      </c>
      <c r="CP3" s="24" t="s">
        <v>27</v>
      </c>
      <c r="CQ3" s="24" t="s">
        <v>28</v>
      </c>
      <c r="CR3" s="13" t="s">
        <v>29</v>
      </c>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9"/>
      <c r="DV3" s="28"/>
      <c r="DW3" s="28"/>
      <c r="DX3" s="28"/>
      <c r="DY3" s="28"/>
      <c r="DZ3" s="28"/>
      <c r="EA3" s="28"/>
      <c r="EB3" s="28"/>
      <c r="EC3" s="28"/>
      <c r="ED3" s="28"/>
      <c r="EE3" s="28"/>
    </row>
    <row r="4" spans="1:135" ht="15" x14ac:dyDescent="0.2">
      <c r="A4" s="57"/>
      <c r="B4" s="66" t="s">
        <v>30</v>
      </c>
      <c r="C4" s="50">
        <f>IF(M90="",D130, VLOOKUP($A$11,$B$90:$S$121,14,FALSE))</f>
        <v>12.076145151695419</v>
      </c>
      <c r="D4" s="57"/>
      <c r="E4" s="32" t="s">
        <v>31</v>
      </c>
      <c r="F4" s="33">
        <f>C4*C7/100/2</f>
        <v>4.8333333333333339</v>
      </c>
      <c r="G4" s="57"/>
      <c r="H4" s="57"/>
      <c r="I4" s="57"/>
      <c r="J4" s="57"/>
      <c r="K4" s="57"/>
      <c r="L4" s="57"/>
      <c r="M4" s="57"/>
      <c r="N4" s="57"/>
      <c r="O4" s="57"/>
      <c r="P4" s="57"/>
      <c r="Q4" s="32" t="s">
        <v>32</v>
      </c>
      <c r="R4" s="57">
        <f>SUM(AB14:AB42)</f>
        <v>1467</v>
      </c>
      <c r="S4" s="57"/>
      <c r="T4" s="57"/>
      <c r="U4" s="57"/>
      <c r="V4" s="57"/>
      <c r="W4" s="32" t="s">
        <v>33</v>
      </c>
      <c r="X4" s="57">
        <f>SUM(V14:V44)</f>
        <v>713</v>
      </c>
      <c r="Y4" s="57"/>
      <c r="Z4" s="57"/>
      <c r="AA4" s="32" t="s">
        <v>34</v>
      </c>
      <c r="AB4" s="34">
        <f>SUM(AG14:AG40)</f>
        <v>453.92160000000018</v>
      </c>
      <c r="AC4" s="57"/>
      <c r="AD4" s="57"/>
      <c r="AE4" s="57"/>
      <c r="AF4" s="57"/>
      <c r="AG4" s="57"/>
      <c r="AH4" s="57"/>
      <c r="AI4" s="57"/>
      <c r="AJ4" s="57"/>
      <c r="AK4" s="28"/>
      <c r="AL4" s="28"/>
      <c r="AM4" s="57"/>
      <c r="AN4" s="57"/>
      <c r="BJ4" s="9" t="s">
        <v>35</v>
      </c>
      <c r="BK4" s="21">
        <v>1.5895999999999999</v>
      </c>
      <c r="BL4" s="21">
        <v>10.8919</v>
      </c>
      <c r="BM4" s="35"/>
      <c r="BN4" s="21">
        <v>1.4677</v>
      </c>
      <c r="BO4" s="21">
        <v>-4.3994999999999997</v>
      </c>
      <c r="BP4" s="35"/>
      <c r="BQ4" s="36"/>
      <c r="BV4" s="23"/>
      <c r="BW4" s="23"/>
      <c r="BX4" s="23"/>
      <c r="BY4" s="23"/>
      <c r="BZ4" s="24" t="s">
        <v>28</v>
      </c>
      <c r="CA4" s="26">
        <f>CA3</f>
        <v>0.86</v>
      </c>
      <c r="CB4" s="25">
        <v>-0.78</v>
      </c>
      <c r="CC4" s="26">
        <f t="shared" si="0"/>
        <v>-0.34320000000000001</v>
      </c>
      <c r="CD4" s="26">
        <f>CD3</f>
        <v>0.38900000000000001</v>
      </c>
      <c r="CE4" s="25">
        <v>1.034</v>
      </c>
      <c r="CF4" s="26">
        <f>CF3</f>
        <v>-0.96399999999999997</v>
      </c>
      <c r="CG4" s="37">
        <v>0.18099999999999999</v>
      </c>
      <c r="CH4" s="26">
        <f>CG4</f>
        <v>0.18099999999999999</v>
      </c>
      <c r="CI4" s="25">
        <v>0</v>
      </c>
      <c r="CJ4" s="25">
        <v>1.008</v>
      </c>
      <c r="CK4" s="25">
        <v>0.70299999999999996</v>
      </c>
      <c r="CL4" s="26">
        <f>CL3</f>
        <v>-0.36699999999999999</v>
      </c>
      <c r="CM4" s="57"/>
      <c r="CN4" s="38" t="s">
        <v>24</v>
      </c>
      <c r="CO4" s="39">
        <f>-0.409*2</f>
        <v>-0.81799999999999995</v>
      </c>
      <c r="CP4" s="40">
        <v>0</v>
      </c>
      <c r="CQ4" s="40">
        <v>0</v>
      </c>
      <c r="CR4" s="41">
        <v>1.387</v>
      </c>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9"/>
      <c r="DV4" s="28"/>
      <c r="DW4" s="28"/>
      <c r="DX4" s="28"/>
      <c r="DY4" s="28"/>
      <c r="DZ4" s="28"/>
      <c r="EA4" s="28"/>
      <c r="EB4" s="28"/>
      <c r="EC4" s="28"/>
      <c r="ED4" s="28"/>
      <c r="EE4" s="28"/>
    </row>
    <row r="5" spans="1:135" ht="13" x14ac:dyDescent="0.15">
      <c r="A5" s="57"/>
      <c r="B5" s="66" t="s">
        <v>36</v>
      </c>
      <c r="C5" s="50">
        <f>IF(M90="",N130, VLOOKUP($A$11,$B$90:$S$121,15,FALSE))</f>
        <v>8.1636996494051743</v>
      </c>
      <c r="D5" s="57"/>
      <c r="E5" s="32" t="s">
        <v>37</v>
      </c>
      <c r="F5" s="33">
        <f>0.35/2*F4</f>
        <v>0.84583333333333344</v>
      </c>
      <c r="G5" s="57"/>
      <c r="H5" s="57"/>
      <c r="I5" s="57"/>
      <c r="J5" s="57"/>
      <c r="K5" s="57"/>
      <c r="L5" s="57"/>
      <c r="M5" s="57"/>
      <c r="N5" s="57"/>
      <c r="O5" s="57"/>
      <c r="P5" s="57"/>
      <c r="Q5" s="32" t="s">
        <v>38</v>
      </c>
      <c r="R5" s="57">
        <f>SUM(H14:H42)</f>
        <v>1262</v>
      </c>
      <c r="S5" s="57"/>
      <c r="T5" s="57"/>
      <c r="U5" s="57"/>
      <c r="V5" s="57"/>
      <c r="W5" s="32" t="s">
        <v>39</v>
      </c>
      <c r="X5" s="57">
        <f>SUM(X14:X43)</f>
        <v>155</v>
      </c>
      <c r="Y5" s="57"/>
      <c r="Z5" s="57"/>
      <c r="AA5" s="57"/>
      <c r="AB5" s="57"/>
      <c r="AC5" s="57"/>
      <c r="AD5" s="57"/>
      <c r="AE5" s="57"/>
      <c r="AF5" s="57"/>
      <c r="AG5" s="57"/>
      <c r="AH5" s="57"/>
      <c r="AI5" s="57"/>
      <c r="AJ5" s="57"/>
      <c r="AK5" s="122"/>
      <c r="AL5" s="122"/>
      <c r="AM5" s="122"/>
      <c r="AN5" s="122"/>
      <c r="BJ5" s="122"/>
      <c r="BK5" s="122"/>
      <c r="BL5" s="122"/>
      <c r="BM5" s="44"/>
      <c r="BN5" s="44"/>
      <c r="BO5" s="44"/>
      <c r="BP5" s="44"/>
      <c r="BQ5" s="44"/>
      <c r="BV5" s="45"/>
      <c r="BW5" s="45"/>
      <c r="BX5" s="45"/>
      <c r="BY5" s="45"/>
      <c r="BZ5" s="45" t="s">
        <v>40</v>
      </c>
      <c r="CA5" s="46"/>
      <c r="CB5" s="46"/>
      <c r="CC5" s="46"/>
      <c r="CD5" s="46"/>
      <c r="CE5" s="46"/>
      <c r="CF5" s="46"/>
      <c r="CG5" s="46"/>
      <c r="CH5" s="46"/>
      <c r="CI5" s="46"/>
      <c r="CJ5" s="46"/>
      <c r="CK5" s="46"/>
      <c r="CL5" s="46"/>
      <c r="CM5" s="122"/>
      <c r="CN5" s="122"/>
      <c r="CO5" s="122"/>
      <c r="CP5" s="122"/>
      <c r="CQ5" s="122"/>
      <c r="CR5" s="47"/>
      <c r="CT5" s="122"/>
      <c r="CU5" s="122"/>
      <c r="CV5" s="122"/>
      <c r="CW5" s="122"/>
      <c r="CX5" s="122"/>
      <c r="CY5" s="122"/>
      <c r="CZ5" s="122"/>
      <c r="DA5" s="122"/>
      <c r="DB5" s="122"/>
      <c r="DC5" s="122"/>
      <c r="DD5" s="122"/>
      <c r="DE5" s="122"/>
      <c r="DF5" s="122"/>
      <c r="DG5" s="122"/>
      <c r="DH5" s="122"/>
      <c r="DI5" s="122"/>
      <c r="DJ5" s="122"/>
      <c r="DK5" s="122"/>
      <c r="DL5" s="122"/>
      <c r="DM5" s="122"/>
      <c r="DN5" s="122"/>
      <c r="DO5" s="122"/>
      <c r="DP5" s="122"/>
      <c r="DQ5" s="122"/>
      <c r="DR5" s="122"/>
      <c r="DS5" s="122"/>
      <c r="DT5" s="122"/>
      <c r="DU5" s="48"/>
      <c r="DV5" s="122"/>
      <c r="DW5" s="122"/>
      <c r="DX5" s="122"/>
      <c r="DY5" s="122"/>
      <c r="DZ5" s="177"/>
      <c r="EA5" s="177"/>
      <c r="EB5" s="177"/>
      <c r="EC5" s="177"/>
      <c r="ED5" s="177"/>
      <c r="EE5" s="177"/>
    </row>
    <row r="6" spans="1:135" ht="15" x14ac:dyDescent="0.2">
      <c r="A6" s="57"/>
      <c r="B6" s="66" t="s">
        <v>41</v>
      </c>
      <c r="C6" s="50">
        <f>IF(M90="",N130, VLOOKUP($A$11,$B$90:$S$121,16,FALSE))</f>
        <v>3.4649690449109869</v>
      </c>
      <c r="D6" s="57"/>
      <c r="E6" s="51" t="s">
        <v>42</v>
      </c>
      <c r="F6" s="52">
        <f>C4+F5</f>
        <v>12.921978485028752</v>
      </c>
      <c r="G6" s="57"/>
      <c r="H6" s="57"/>
      <c r="I6" s="57"/>
      <c r="J6" s="57"/>
      <c r="K6" s="57"/>
      <c r="L6" s="57"/>
      <c r="M6" s="57"/>
      <c r="N6" s="57"/>
      <c r="O6" s="57"/>
      <c r="P6" s="57"/>
      <c r="Q6" s="32" t="s">
        <v>43</v>
      </c>
      <c r="R6" s="57">
        <f>SUM(R14:R42)</f>
        <v>258</v>
      </c>
      <c r="S6" s="57">
        <f>CC3/CB3</f>
        <v>0.44</v>
      </c>
      <c r="T6" s="57"/>
      <c r="U6" s="57"/>
      <c r="V6" s="57"/>
      <c r="W6" s="32" t="s">
        <v>44</v>
      </c>
      <c r="X6" s="57">
        <f>SUM(AA14:AA45)</f>
        <v>342</v>
      </c>
      <c r="Y6" s="57"/>
      <c r="Z6" s="57"/>
      <c r="AA6" s="57"/>
      <c r="AB6" s="57"/>
      <c r="AC6" s="57"/>
      <c r="AD6" s="57"/>
      <c r="AE6" s="57"/>
      <c r="AF6" s="57"/>
      <c r="AG6" s="57"/>
      <c r="AH6" s="57"/>
      <c r="AI6" s="57"/>
      <c r="AJ6" s="57"/>
      <c r="AK6" s="28"/>
      <c r="AL6" s="28"/>
      <c r="AM6" s="28"/>
      <c r="AN6" s="28"/>
      <c r="BJ6" s="9" t="s">
        <v>45</v>
      </c>
      <c r="BK6" s="10" t="s">
        <v>4</v>
      </c>
      <c r="BL6" s="10" t="s">
        <v>46</v>
      </c>
      <c r="BM6" s="10" t="s">
        <v>47</v>
      </c>
      <c r="BN6" s="10" t="s">
        <v>48</v>
      </c>
      <c r="BP6" s="10" t="s">
        <v>49</v>
      </c>
      <c r="BQ6" s="10" t="s">
        <v>10</v>
      </c>
      <c r="BV6" s="11"/>
      <c r="BW6" s="11"/>
      <c r="BX6" s="11"/>
      <c r="BY6" s="11"/>
      <c r="BZ6" s="12" t="s">
        <v>11</v>
      </c>
      <c r="CA6" s="53" t="s">
        <v>12</v>
      </c>
      <c r="CB6" s="54" t="s">
        <v>13</v>
      </c>
      <c r="CC6" s="54" t="s">
        <v>14</v>
      </c>
      <c r="CD6" s="53" t="s">
        <v>15</v>
      </c>
      <c r="CE6" s="53" t="s">
        <v>16</v>
      </c>
      <c r="CF6" s="53" t="s">
        <v>17</v>
      </c>
      <c r="CG6" s="53" t="s">
        <v>18</v>
      </c>
      <c r="CH6" s="53" t="s">
        <v>19</v>
      </c>
      <c r="CI6" s="53" t="s">
        <v>20</v>
      </c>
      <c r="CJ6" s="53" t="s">
        <v>21</v>
      </c>
      <c r="CK6" s="53" t="s">
        <v>22</v>
      </c>
      <c r="CL6" s="53" t="s">
        <v>23</v>
      </c>
      <c r="CM6" s="28"/>
      <c r="CN6" s="27"/>
      <c r="CO6" s="198" t="s">
        <v>24</v>
      </c>
      <c r="CP6" s="199"/>
      <c r="CQ6" s="200"/>
      <c r="CR6" s="55"/>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9"/>
      <c r="DV6" s="28"/>
      <c r="DW6" s="28"/>
      <c r="DX6" s="28"/>
      <c r="DY6" s="28"/>
      <c r="DZ6" s="28"/>
      <c r="EA6" s="28"/>
      <c r="EB6" s="28"/>
      <c r="EC6" s="28"/>
      <c r="ED6" s="28"/>
      <c r="EE6" s="28"/>
    </row>
    <row r="7" spans="1:135" ht="15" x14ac:dyDescent="0.2">
      <c r="A7" s="57"/>
      <c r="B7" s="66" t="s">
        <v>50</v>
      </c>
      <c r="C7" s="181">
        <f>_xlfn.XLOOKUP(A11, AG:AG, AD:AD)</f>
        <v>80.047619047619051</v>
      </c>
      <c r="D7" s="57"/>
      <c r="E7" s="51" t="s">
        <v>51</v>
      </c>
      <c r="F7" s="52">
        <f>C5+F5/2</f>
        <v>8.5866163160718418</v>
      </c>
      <c r="G7" s="57"/>
      <c r="H7" s="57"/>
      <c r="I7" s="57"/>
      <c r="J7" s="57"/>
      <c r="K7" s="57"/>
      <c r="L7" s="57"/>
      <c r="M7" s="57"/>
      <c r="N7" s="57"/>
      <c r="O7" s="57"/>
      <c r="P7" s="57"/>
      <c r="Q7" s="32" t="s">
        <v>52</v>
      </c>
      <c r="R7" s="33">
        <f>R4/(R5+R6*S6)</f>
        <v>1.0665057578224961</v>
      </c>
      <c r="S7" s="57"/>
      <c r="T7" s="57"/>
      <c r="U7" s="57"/>
      <c r="V7" s="57"/>
      <c r="W7" s="32" t="s">
        <v>53</v>
      </c>
      <c r="X7" s="57">
        <f>SUM(W14:W44)</f>
        <v>354</v>
      </c>
      <c r="Y7" s="57"/>
      <c r="Z7" s="57"/>
      <c r="AA7" s="57"/>
      <c r="AB7" s="57"/>
      <c r="AC7" s="57"/>
      <c r="AD7" s="57"/>
      <c r="AE7" s="57"/>
      <c r="AF7" s="57"/>
      <c r="AG7" s="57"/>
      <c r="AH7" s="57"/>
      <c r="AI7" s="57"/>
      <c r="AJ7" s="57"/>
      <c r="AK7" s="28"/>
      <c r="AL7" s="28"/>
      <c r="AM7" s="28"/>
      <c r="AN7" s="28"/>
      <c r="BJ7" s="28"/>
      <c r="BK7" s="21">
        <v>6</v>
      </c>
      <c r="BL7" s="21">
        <v>-6.6416000000000004</v>
      </c>
      <c r="BM7" s="21">
        <v>-8.5441000000000003</v>
      </c>
      <c r="BN7" s="21">
        <v>-0.33</v>
      </c>
      <c r="BO7" s="56"/>
      <c r="BP7" s="21">
        <v>4</v>
      </c>
      <c r="BQ7" s="22">
        <v>50</v>
      </c>
      <c r="BV7" s="23"/>
      <c r="BW7" s="23"/>
      <c r="BX7" s="23"/>
      <c r="BY7" s="23"/>
      <c r="BZ7" s="24" t="s">
        <v>26</v>
      </c>
      <c r="CA7" s="25">
        <v>0.60499999999999998</v>
      </c>
      <c r="CB7" s="25">
        <v>-0.33</v>
      </c>
      <c r="CC7" s="26">
        <f t="shared" ref="CC7:CC8" si="1">0.44*CB7</f>
        <v>-0.1452</v>
      </c>
      <c r="CD7" s="25">
        <v>0.47699999999999998</v>
      </c>
      <c r="CE7" s="25">
        <v>0.47599999999999998</v>
      </c>
      <c r="CF7" s="25">
        <v>-0.57899999999999996</v>
      </c>
      <c r="CG7" s="25">
        <v>0.60599999999999998</v>
      </c>
      <c r="CH7" s="25">
        <v>-0.112</v>
      </c>
      <c r="CI7" s="25">
        <v>0</v>
      </c>
      <c r="CJ7" s="25">
        <v>0.17699999999999999</v>
      </c>
      <c r="CK7" s="25">
        <v>0.72499999999999998</v>
      </c>
      <c r="CL7" s="25">
        <v>-0.439</v>
      </c>
      <c r="CM7" s="28"/>
      <c r="CN7" s="27"/>
      <c r="CO7" s="24" t="s">
        <v>26</v>
      </c>
      <c r="CP7" s="24" t="s">
        <v>27</v>
      </c>
      <c r="CQ7" s="24" t="s">
        <v>28</v>
      </c>
      <c r="CR7" s="13" t="s">
        <v>29</v>
      </c>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9"/>
      <c r="DV7" s="28"/>
      <c r="DW7" s="28"/>
      <c r="DX7" s="28"/>
      <c r="DY7" s="28"/>
      <c r="DZ7" s="177"/>
      <c r="EA7" s="177"/>
      <c r="EB7" s="177"/>
      <c r="EC7" s="177"/>
      <c r="ED7" s="177"/>
      <c r="EE7" s="177"/>
    </row>
    <row r="8" spans="1:135" ht="14" x14ac:dyDescent="0.15">
      <c r="A8" s="57"/>
      <c r="B8" s="57" t="s">
        <v>54</v>
      </c>
      <c r="D8" s="57"/>
      <c r="E8" s="57"/>
      <c r="F8" s="57"/>
      <c r="G8" s="57"/>
      <c r="H8" s="57"/>
      <c r="I8" s="57"/>
      <c r="J8" s="57"/>
      <c r="K8" s="57"/>
      <c r="L8" s="57"/>
      <c r="M8" s="57"/>
      <c r="N8" s="57"/>
      <c r="O8" s="57"/>
      <c r="P8" s="57"/>
      <c r="Q8" s="32" t="s">
        <v>55</v>
      </c>
      <c r="R8" s="58">
        <v>1</v>
      </c>
      <c r="S8" s="57"/>
      <c r="T8" s="57"/>
      <c r="U8" s="57"/>
      <c r="V8" s="57"/>
      <c r="W8" s="32" t="s">
        <v>56</v>
      </c>
      <c r="X8" s="57">
        <f>SUM(Y14:Y47)</f>
        <v>93</v>
      </c>
      <c r="Y8" s="57"/>
      <c r="Z8" s="57"/>
      <c r="AA8" s="57"/>
      <c r="AB8" s="57"/>
      <c r="AC8" s="57"/>
      <c r="AD8" s="57"/>
      <c r="AE8" s="57"/>
      <c r="AF8" s="57"/>
      <c r="AG8" s="57"/>
      <c r="AH8" s="57"/>
      <c r="AI8" s="57"/>
      <c r="AJ8" s="57"/>
      <c r="AK8" s="122"/>
      <c r="AL8" s="122"/>
      <c r="AM8" s="122"/>
      <c r="AN8" s="122"/>
      <c r="BE8" s="122"/>
      <c r="BF8" s="122"/>
      <c r="BG8" s="122"/>
      <c r="BH8" s="44"/>
      <c r="BI8" s="44"/>
      <c r="BJ8" s="44"/>
      <c r="BK8" s="44"/>
      <c r="BL8" s="44"/>
      <c r="BM8" s="59"/>
      <c r="BN8" s="23"/>
      <c r="BO8" s="23"/>
      <c r="BP8" s="23"/>
      <c r="BQ8" s="23"/>
      <c r="BR8" s="23"/>
      <c r="BS8" s="23"/>
      <c r="BT8" s="23"/>
      <c r="BU8" s="23"/>
      <c r="BV8" s="23"/>
      <c r="BW8" s="23"/>
      <c r="BX8" s="23"/>
      <c r="BY8" s="23"/>
      <c r="BZ8" s="24" t="s">
        <v>28</v>
      </c>
      <c r="CA8" s="26">
        <f>CA7</f>
        <v>0.60499999999999998</v>
      </c>
      <c r="CB8" s="25">
        <v>-0.47199999999999998</v>
      </c>
      <c r="CC8" s="26">
        <f t="shared" si="1"/>
        <v>-0.20768</v>
      </c>
      <c r="CD8" s="26">
        <f t="shared" ref="CD8:CE8" si="2">CD7</f>
        <v>0.47699999999999998</v>
      </c>
      <c r="CE8" s="26">
        <f t="shared" si="2"/>
        <v>0.47599999999999998</v>
      </c>
      <c r="CF8" s="25">
        <v>-0.88200000000000001</v>
      </c>
      <c r="CG8" s="37">
        <v>0.42199999999999999</v>
      </c>
      <c r="CH8" s="37">
        <v>0.10299999999999999</v>
      </c>
      <c r="CI8" s="25">
        <v>0</v>
      </c>
      <c r="CJ8" s="25">
        <v>0.29399999999999998</v>
      </c>
      <c r="CK8" s="25">
        <v>9.7000000000000003E-2</v>
      </c>
      <c r="CL8" s="60">
        <f>CL7</f>
        <v>-0.439</v>
      </c>
      <c r="CM8" s="122"/>
      <c r="CN8" s="38" t="s">
        <v>24</v>
      </c>
      <c r="CO8" s="40">
        <f>-0.849*2</f>
        <v>-1.698</v>
      </c>
      <c r="CP8" s="40">
        <v>0</v>
      </c>
      <c r="CQ8" s="40">
        <f>0</f>
        <v>0</v>
      </c>
      <c r="CR8" s="41">
        <v>0.43</v>
      </c>
      <c r="CT8" s="61" t="s">
        <v>57</v>
      </c>
      <c r="CU8" s="122"/>
      <c r="CV8" s="122"/>
      <c r="CW8" s="122"/>
      <c r="CX8" s="122"/>
      <c r="CY8" s="122"/>
      <c r="DA8" s="122"/>
      <c r="DC8" s="122"/>
      <c r="DD8" s="122"/>
      <c r="DE8" s="122"/>
      <c r="DF8" s="122"/>
      <c r="DG8" s="122"/>
      <c r="DH8" s="122"/>
      <c r="DI8" s="122"/>
      <c r="DJ8" s="122"/>
      <c r="DK8" s="122"/>
      <c r="DL8" s="122"/>
      <c r="DM8" s="122"/>
      <c r="DN8" s="122"/>
      <c r="DO8" s="61" t="s">
        <v>57</v>
      </c>
      <c r="DP8" s="122"/>
      <c r="DQ8" s="122"/>
      <c r="DR8" s="122"/>
      <c r="DS8" s="122"/>
      <c r="DT8" s="122"/>
      <c r="DU8" s="48"/>
      <c r="DV8" s="122"/>
      <c r="DW8" s="122"/>
      <c r="DX8" s="122"/>
      <c r="DY8" s="122"/>
      <c r="DZ8" s="28"/>
      <c r="EA8" s="28"/>
      <c r="EB8" s="28"/>
      <c r="EC8" s="28"/>
      <c r="ED8" s="28"/>
      <c r="EE8" s="28"/>
    </row>
    <row r="9" spans="1:135" ht="14" x14ac:dyDescent="0.15">
      <c r="A9" s="57"/>
      <c r="B9" s="62" t="str">
        <f>CONCATENATE("https://www.basketball-reference.com/teams/",B3,"/",C3,".html")</f>
        <v>https://www.basketball-reference.com/teams/Brigham Young Cougars/2020.html</v>
      </c>
      <c r="C9" s="57"/>
      <c r="D9" s="57"/>
      <c r="E9" s="57"/>
      <c r="F9" s="57"/>
      <c r="G9" s="57"/>
      <c r="H9" s="57"/>
      <c r="I9" s="57"/>
      <c r="J9" s="57"/>
      <c r="K9" s="57"/>
      <c r="L9" s="57"/>
      <c r="M9" s="57"/>
      <c r="N9" s="57"/>
      <c r="O9" s="57"/>
      <c r="P9" s="57"/>
      <c r="Q9" s="32" t="s">
        <v>58</v>
      </c>
      <c r="R9" s="57">
        <f>SUM(F13:F42)</f>
        <v>4199</v>
      </c>
      <c r="S9" s="57"/>
      <c r="T9" s="57"/>
      <c r="U9" s="57"/>
      <c r="V9" s="57"/>
      <c r="W9" s="32" t="s">
        <v>59</v>
      </c>
      <c r="X9" s="57">
        <v>21</v>
      </c>
      <c r="Y9" s="57"/>
      <c r="Z9" s="57"/>
      <c r="AA9" s="57"/>
      <c r="AB9" s="57"/>
      <c r="AC9" s="57"/>
      <c r="AD9" s="57"/>
      <c r="AE9" s="57"/>
      <c r="AF9" s="57"/>
      <c r="AG9" s="57"/>
      <c r="AH9" s="57"/>
      <c r="AI9" s="57"/>
      <c r="AJ9" s="57"/>
      <c r="AK9" s="28"/>
      <c r="AL9" s="28"/>
      <c r="AM9" s="28"/>
      <c r="AN9" s="28"/>
      <c r="AO9" s="28"/>
      <c r="AP9" s="28"/>
      <c r="AQ9" s="28"/>
      <c r="AR9" s="56"/>
      <c r="AS9" s="56"/>
      <c r="AT9" s="56"/>
      <c r="AU9" s="56"/>
      <c r="AV9" s="56"/>
      <c r="AW9" s="56"/>
      <c r="AX9" s="63"/>
      <c r="AY9" s="1"/>
      <c r="AZ9" s="1"/>
      <c r="BA9" s="1"/>
      <c r="BB9" s="1"/>
      <c r="BC9" s="56"/>
      <c r="BD9" s="56"/>
      <c r="BE9" s="56"/>
      <c r="BF9" s="56"/>
      <c r="BG9" s="56"/>
      <c r="BH9" s="56"/>
      <c r="BI9" s="56"/>
      <c r="BJ9" s="56"/>
      <c r="BK9" s="56"/>
      <c r="BL9" s="56"/>
      <c r="BM9" s="56"/>
      <c r="BN9" s="64"/>
      <c r="BO9" s="64"/>
      <c r="BP9" s="64"/>
      <c r="BQ9" s="64"/>
      <c r="BR9" s="64"/>
      <c r="BS9" s="64"/>
      <c r="BT9" s="64"/>
      <c r="BU9" s="64"/>
      <c r="BV9" s="64"/>
      <c r="BW9" s="64"/>
      <c r="BX9" s="64"/>
      <c r="BY9" s="64"/>
      <c r="BZ9" s="64"/>
      <c r="CA9" s="28"/>
      <c r="CB9" s="28"/>
      <c r="CC9" s="28"/>
      <c r="CD9" s="28"/>
      <c r="CE9" s="28"/>
      <c r="CF9" s="28"/>
      <c r="CH9" s="28"/>
      <c r="CI9" s="28"/>
      <c r="CJ9" s="28"/>
      <c r="CK9" s="28"/>
      <c r="CL9" s="28"/>
      <c r="CM9" s="28"/>
      <c r="CN9" s="28"/>
      <c r="CO9" s="28"/>
      <c r="CP9" s="28"/>
      <c r="CQ9" s="28"/>
      <c r="CR9" s="28"/>
      <c r="CS9" s="28"/>
      <c r="CT9" s="65">
        <f>SUM($CT$14:$CT$41)</f>
        <v>35.030270641655541</v>
      </c>
      <c r="CU9" s="28"/>
      <c r="CV9" s="28"/>
      <c r="CW9" s="28"/>
      <c r="CX9" s="28"/>
      <c r="CY9" s="28"/>
      <c r="CZ9" s="28"/>
      <c r="DA9" s="28"/>
      <c r="DC9" s="28"/>
      <c r="DD9" s="28"/>
      <c r="DE9" s="28"/>
      <c r="DF9" s="28"/>
      <c r="DG9" s="28"/>
      <c r="DH9" s="28"/>
      <c r="DI9" s="28"/>
      <c r="DJ9" s="28"/>
      <c r="DK9" s="28"/>
      <c r="DL9" s="28"/>
      <c r="DM9" s="28"/>
      <c r="DN9" s="28"/>
      <c r="DO9" s="65">
        <f>SUM($DO$14:$DO$44)</f>
        <v>17.768995624498828</v>
      </c>
      <c r="DP9" s="28"/>
      <c r="DQ9" s="28"/>
      <c r="DR9" s="28"/>
      <c r="DS9" s="28"/>
      <c r="DT9" s="28"/>
      <c r="DU9" s="29"/>
      <c r="DV9" s="28"/>
      <c r="DW9" s="28"/>
      <c r="DX9" s="28"/>
      <c r="DY9" s="28"/>
      <c r="DZ9" s="177"/>
      <c r="EA9" s="177"/>
      <c r="EB9" s="177"/>
      <c r="EC9" s="177"/>
      <c r="ED9" s="177"/>
      <c r="EE9" s="177"/>
    </row>
    <row r="10" spans="1:135" ht="14" x14ac:dyDescent="0.15">
      <c r="AW10" s="177"/>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T10" s="66" t="s">
        <v>60</v>
      </c>
      <c r="DO10" s="66" t="s">
        <v>60</v>
      </c>
      <c r="DU10" s="4"/>
      <c r="DZ10" s="28"/>
      <c r="EA10" s="28"/>
      <c r="EB10" s="28"/>
      <c r="EC10" s="28"/>
      <c r="ED10" s="28"/>
      <c r="EE10" s="28"/>
    </row>
    <row r="11" spans="1:135" ht="16" x14ac:dyDescent="0.2">
      <c r="A11" s="67" t="s">
        <v>341</v>
      </c>
      <c r="B11" s="68"/>
      <c r="D11" s="69"/>
      <c r="AW11" s="177"/>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T11" s="65">
        <f>($F$6-CT9)/5</f>
        <v>-4.4216584313253575</v>
      </c>
      <c r="DO11" s="65">
        <f>($F$7-DO9)/5</f>
        <v>-1.8364758616853973</v>
      </c>
      <c r="DP11" s="70" t="str">
        <f>CONCATENATE(C3," ",A11)</f>
        <v>2020 Brigham Young Cougars</v>
      </c>
      <c r="DQ11" s="71"/>
      <c r="DR11" s="71"/>
      <c r="DS11" s="72"/>
      <c r="DT11" s="73"/>
      <c r="DU11" s="74"/>
      <c r="DV11" s="73"/>
      <c r="DW11" s="73"/>
      <c r="DX11" s="73"/>
      <c r="DY11" s="75"/>
      <c r="DZ11" s="177"/>
      <c r="EA11" s="177"/>
      <c r="EB11" s="177"/>
      <c r="EC11" s="177"/>
      <c r="ED11" s="177"/>
      <c r="EE11" s="177"/>
    </row>
    <row r="12" spans="1:135" ht="14" x14ac:dyDescent="0.15">
      <c r="A12" s="66" t="s">
        <v>61</v>
      </c>
      <c r="B12" s="6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66" t="s">
        <v>62</v>
      </c>
      <c r="AD12" s="76"/>
      <c r="AE12" s="76"/>
      <c r="AF12" s="76"/>
      <c r="AG12" s="76"/>
      <c r="AH12" s="66" t="s">
        <v>63</v>
      </c>
      <c r="AI12" s="76"/>
      <c r="AJ12" s="76"/>
      <c r="AK12" s="76"/>
      <c r="AL12" s="76"/>
      <c r="AM12" s="76"/>
      <c r="AN12" s="76"/>
      <c r="AO12" s="76"/>
      <c r="AP12" s="76"/>
      <c r="AQ12" s="76"/>
      <c r="AR12" s="76"/>
      <c r="AS12" s="76"/>
      <c r="AT12" s="66" t="s">
        <v>64</v>
      </c>
      <c r="AU12" s="66"/>
      <c r="AV12" s="66"/>
      <c r="AW12" s="66"/>
      <c r="AX12" s="66"/>
      <c r="AY12" s="66"/>
      <c r="AZ12" s="77" t="s">
        <v>65</v>
      </c>
      <c r="BA12" s="78"/>
      <c r="BB12" s="78"/>
      <c r="BC12" s="78"/>
      <c r="BD12" s="78"/>
      <c r="BE12" s="78"/>
      <c r="BF12" s="78"/>
      <c r="BG12" s="78"/>
      <c r="BH12" s="78"/>
      <c r="BI12" s="78"/>
      <c r="BJ12" s="78"/>
      <c r="BK12" s="78"/>
      <c r="BL12" s="78"/>
      <c r="BM12" s="79"/>
      <c r="BN12" s="80" t="s">
        <v>66</v>
      </c>
      <c r="BO12" s="80"/>
      <c r="BP12" s="80"/>
      <c r="BQ12" s="80"/>
      <c r="BR12" s="80"/>
      <c r="BS12" s="80"/>
      <c r="BT12" s="80"/>
      <c r="BU12" s="80"/>
      <c r="BV12" s="80"/>
      <c r="BW12" s="80"/>
      <c r="BX12" s="80"/>
      <c r="BY12" s="80"/>
      <c r="BZ12" s="3" t="s">
        <v>67</v>
      </c>
      <c r="CA12" s="81"/>
      <c r="CB12" s="81"/>
      <c r="CC12" s="81"/>
      <c r="CD12" s="81"/>
      <c r="CE12" s="81"/>
      <c r="CF12" s="81"/>
      <c r="CG12" s="81"/>
      <c r="CH12" s="81"/>
      <c r="CI12" s="81"/>
      <c r="CJ12" s="81"/>
      <c r="CK12" s="81"/>
      <c r="CL12" s="81"/>
      <c r="CM12" s="11" t="s">
        <v>68</v>
      </c>
      <c r="CN12" s="76"/>
      <c r="CO12" s="76"/>
      <c r="CP12" s="76"/>
      <c r="CQ12" s="76"/>
      <c r="CR12" s="76"/>
      <c r="CS12" s="76"/>
      <c r="CT12" s="76"/>
      <c r="CU12" s="3" t="s">
        <v>69</v>
      </c>
      <c r="CV12" s="81"/>
      <c r="CW12" s="81"/>
      <c r="CX12" s="81"/>
      <c r="CY12" s="81"/>
      <c r="CZ12" s="81"/>
      <c r="DA12" s="81"/>
      <c r="DB12" s="81"/>
      <c r="DC12" s="81"/>
      <c r="DD12" s="81"/>
      <c r="DE12" s="81"/>
      <c r="DF12" s="81"/>
      <c r="DG12" s="81"/>
      <c r="DH12" s="11" t="s">
        <v>70</v>
      </c>
      <c r="DI12" s="76"/>
      <c r="DJ12" s="76"/>
      <c r="DK12" s="76"/>
      <c r="DL12" s="76"/>
      <c r="DM12" s="76"/>
      <c r="DN12" s="76"/>
      <c r="DO12" s="76"/>
      <c r="DP12" s="82"/>
      <c r="DQ12" s="83"/>
      <c r="DR12" s="83"/>
      <c r="DS12" s="84"/>
      <c r="DT12" s="85" t="s">
        <v>71</v>
      </c>
      <c r="DU12" s="86">
        <f>C7</f>
        <v>80.047619047619051</v>
      </c>
      <c r="DV12" s="85" t="s">
        <v>72</v>
      </c>
      <c r="DW12" s="86">
        <f>C4</f>
        <v>12.076145151695419</v>
      </c>
      <c r="DX12" s="85" t="s">
        <v>73</v>
      </c>
      <c r="DY12" s="87">
        <f>C5</f>
        <v>8.1636996494051743</v>
      </c>
      <c r="DZ12" s="28"/>
      <c r="EA12" s="28"/>
      <c r="EB12" s="28"/>
      <c r="EC12" s="28"/>
      <c r="ED12" s="28"/>
      <c r="EE12" s="28"/>
    </row>
    <row r="13" spans="1:135" ht="15" x14ac:dyDescent="0.2">
      <c r="A13" s="89" t="s">
        <v>74</v>
      </c>
      <c r="B13" s="89"/>
      <c r="C13" s="89" t="s">
        <v>75</v>
      </c>
      <c r="D13" s="89" t="s">
        <v>76</v>
      </c>
      <c r="E13" s="89" t="s">
        <v>77</v>
      </c>
      <c r="F13" s="89" t="s">
        <v>78</v>
      </c>
      <c r="G13" s="89" t="s">
        <v>79</v>
      </c>
      <c r="H13" s="89" t="s">
        <v>13</v>
      </c>
      <c r="I13" s="89" t="s">
        <v>80</v>
      </c>
      <c r="J13" s="89" t="s">
        <v>81</v>
      </c>
      <c r="K13" s="89" t="s">
        <v>82</v>
      </c>
      <c r="L13" s="89" t="s">
        <v>83</v>
      </c>
      <c r="M13" s="89" t="s">
        <v>84</v>
      </c>
      <c r="N13" s="89" t="s">
        <v>85</v>
      </c>
      <c r="O13" s="89" t="s">
        <v>86</v>
      </c>
      <c r="P13" s="89" t="s">
        <v>87</v>
      </c>
      <c r="Q13" s="89" t="s">
        <v>88</v>
      </c>
      <c r="R13" s="89" t="s">
        <v>14</v>
      </c>
      <c r="S13" s="89" t="s">
        <v>89</v>
      </c>
      <c r="T13" s="89" t="s">
        <v>18</v>
      </c>
      <c r="U13" s="89" t="s">
        <v>19</v>
      </c>
      <c r="V13" s="89" t="s">
        <v>20</v>
      </c>
      <c r="W13" s="89" t="s">
        <v>16</v>
      </c>
      <c r="X13" s="89" t="s">
        <v>21</v>
      </c>
      <c r="Y13" s="89" t="s">
        <v>22</v>
      </c>
      <c r="Z13" s="89" t="s">
        <v>90</v>
      </c>
      <c r="AA13" s="89" t="s">
        <v>23</v>
      </c>
      <c r="AB13" s="89" t="s">
        <v>91</v>
      </c>
      <c r="AC13" s="90" t="s">
        <v>92</v>
      </c>
      <c r="AD13" s="90" t="s">
        <v>93</v>
      </c>
      <c r="AE13" s="90" t="s">
        <v>94</v>
      </c>
      <c r="AF13" s="90" t="s">
        <v>95</v>
      </c>
      <c r="AG13" s="91" t="s">
        <v>96</v>
      </c>
      <c r="AH13" s="92" t="s">
        <v>97</v>
      </c>
      <c r="AI13" s="92" t="s">
        <v>13</v>
      </c>
      <c r="AJ13" s="92" t="s">
        <v>14</v>
      </c>
      <c r="AK13" s="92" t="s">
        <v>98</v>
      </c>
      <c r="AL13" s="93" t="s">
        <v>16</v>
      </c>
      <c r="AM13" s="93" t="s">
        <v>17</v>
      </c>
      <c r="AN13" s="92" t="s">
        <v>18</v>
      </c>
      <c r="AO13" s="92" t="s">
        <v>19</v>
      </c>
      <c r="AP13" s="92" t="s">
        <v>20</v>
      </c>
      <c r="AQ13" s="92" t="s">
        <v>21</v>
      </c>
      <c r="AR13" s="92" t="s">
        <v>22</v>
      </c>
      <c r="AS13" s="92" t="s">
        <v>23</v>
      </c>
      <c r="AT13" s="10" t="s">
        <v>5</v>
      </c>
      <c r="AU13" s="10" t="s">
        <v>6</v>
      </c>
      <c r="AV13" s="10" t="s">
        <v>7</v>
      </c>
      <c r="AW13" s="10" t="s">
        <v>8</v>
      </c>
      <c r="AX13" s="10" t="s">
        <v>9</v>
      </c>
      <c r="AY13" s="94" t="s">
        <v>99</v>
      </c>
      <c r="AZ13" s="94" t="s">
        <v>100</v>
      </c>
      <c r="BA13" s="94" t="s">
        <v>101</v>
      </c>
      <c r="BB13" s="94" t="s">
        <v>102</v>
      </c>
      <c r="BC13" s="94" t="s">
        <v>103</v>
      </c>
      <c r="BD13" s="94" t="s">
        <v>104</v>
      </c>
      <c r="BE13" s="94" t="s">
        <v>105</v>
      </c>
      <c r="BF13" s="94" t="s">
        <v>106</v>
      </c>
      <c r="BG13" s="94" t="s">
        <v>107</v>
      </c>
      <c r="BH13" s="94" t="s">
        <v>108</v>
      </c>
      <c r="BI13" s="94" t="s">
        <v>109</v>
      </c>
      <c r="BJ13" s="94" t="s">
        <v>110</v>
      </c>
      <c r="BK13" s="94" t="s">
        <v>111</v>
      </c>
      <c r="BL13" s="94" t="s">
        <v>112</v>
      </c>
      <c r="BM13" s="94" t="s">
        <v>100</v>
      </c>
      <c r="BN13" s="94" t="s">
        <v>113</v>
      </c>
      <c r="BO13" s="94" t="s">
        <v>103</v>
      </c>
      <c r="BP13" s="94" t="s">
        <v>104</v>
      </c>
      <c r="BQ13" s="94" t="s">
        <v>105</v>
      </c>
      <c r="BR13" s="94" t="s">
        <v>114</v>
      </c>
      <c r="BS13" s="94" t="s">
        <v>107</v>
      </c>
      <c r="BT13" s="94" t="s">
        <v>108</v>
      </c>
      <c r="BU13" s="94" t="s">
        <v>115</v>
      </c>
      <c r="BV13" s="94" t="s">
        <v>110</v>
      </c>
      <c r="BW13" s="94" t="s">
        <v>111</v>
      </c>
      <c r="BX13" s="94" t="s">
        <v>116</v>
      </c>
      <c r="BY13" s="94" t="s">
        <v>66</v>
      </c>
      <c r="BZ13" s="95" t="s">
        <v>117</v>
      </c>
      <c r="CA13" s="96" t="s">
        <v>12</v>
      </c>
      <c r="CB13" s="97" t="s">
        <v>13</v>
      </c>
      <c r="CC13" s="97" t="s">
        <v>14</v>
      </c>
      <c r="CD13" s="96" t="s">
        <v>98</v>
      </c>
      <c r="CE13" s="96" t="s">
        <v>16</v>
      </c>
      <c r="CF13" s="96" t="s">
        <v>17</v>
      </c>
      <c r="CG13" s="96" t="s">
        <v>18</v>
      </c>
      <c r="CH13" s="96" t="s">
        <v>19</v>
      </c>
      <c r="CI13" s="98" t="s">
        <v>20</v>
      </c>
      <c r="CJ13" s="96" t="s">
        <v>21</v>
      </c>
      <c r="CK13" s="96" t="s">
        <v>22</v>
      </c>
      <c r="CL13" s="99" t="s">
        <v>23</v>
      </c>
      <c r="CM13" s="100" t="s">
        <v>118</v>
      </c>
      <c r="CN13" s="100" t="s">
        <v>119</v>
      </c>
      <c r="CO13" s="100" t="s">
        <v>120</v>
      </c>
      <c r="CP13" s="100" t="s">
        <v>121</v>
      </c>
      <c r="CQ13" s="94" t="s">
        <v>122</v>
      </c>
      <c r="CR13" s="100" t="s">
        <v>123</v>
      </c>
      <c r="CS13" s="100" t="s">
        <v>124</v>
      </c>
      <c r="CT13" s="100" t="s">
        <v>125</v>
      </c>
      <c r="CU13" s="95" t="s">
        <v>117</v>
      </c>
      <c r="CV13" s="96" t="s">
        <v>12</v>
      </c>
      <c r="CW13" s="97" t="s">
        <v>13</v>
      </c>
      <c r="CX13" s="97" t="s">
        <v>14</v>
      </c>
      <c r="CY13" s="96" t="s">
        <v>98</v>
      </c>
      <c r="CZ13" s="96" t="s">
        <v>16</v>
      </c>
      <c r="DA13" s="96" t="s">
        <v>17</v>
      </c>
      <c r="DB13" s="96" t="s">
        <v>18</v>
      </c>
      <c r="DC13" s="96" t="s">
        <v>19</v>
      </c>
      <c r="DD13" s="98" t="s">
        <v>20</v>
      </c>
      <c r="DE13" s="96" t="s">
        <v>21</v>
      </c>
      <c r="DF13" s="96" t="s">
        <v>22</v>
      </c>
      <c r="DG13" s="99" t="s">
        <v>23</v>
      </c>
      <c r="DH13" s="100" t="s">
        <v>118</v>
      </c>
      <c r="DI13" s="100" t="s">
        <v>119</v>
      </c>
      <c r="DJ13" s="100" t="s">
        <v>120</v>
      </c>
      <c r="DK13" s="100" t="s">
        <v>121</v>
      </c>
      <c r="DL13" s="94" t="s">
        <v>122</v>
      </c>
      <c r="DM13" s="100" t="s">
        <v>126</v>
      </c>
      <c r="DN13" s="100" t="s">
        <v>124</v>
      </c>
      <c r="DO13" s="100" t="s">
        <v>125</v>
      </c>
      <c r="DP13" s="101" t="s">
        <v>117</v>
      </c>
      <c r="DQ13" s="101" t="s">
        <v>127</v>
      </c>
      <c r="DR13" s="101" t="s">
        <v>128</v>
      </c>
      <c r="DS13" s="101" t="s">
        <v>129</v>
      </c>
      <c r="DT13" s="101" t="s">
        <v>130</v>
      </c>
      <c r="DU13" s="102" t="s">
        <v>131</v>
      </c>
      <c r="DV13" s="101" t="s">
        <v>132</v>
      </c>
      <c r="DW13" s="101" t="s">
        <v>133</v>
      </c>
      <c r="DX13" s="101" t="s">
        <v>125</v>
      </c>
      <c r="DY13" s="103" t="s">
        <v>134</v>
      </c>
      <c r="DZ13" s="104" t="s">
        <v>135</v>
      </c>
      <c r="EA13" s="104" t="s">
        <v>136</v>
      </c>
      <c r="EB13" s="104" t="s">
        <v>137</v>
      </c>
      <c r="EC13" s="104" t="s">
        <v>138</v>
      </c>
      <c r="ED13" s="104" t="s">
        <v>139</v>
      </c>
      <c r="EE13" s="104" t="s">
        <v>140</v>
      </c>
    </row>
    <row r="14" spans="1:135" ht="14" x14ac:dyDescent="0.15">
      <c r="A14" s="105">
        <v>1</v>
      </c>
      <c r="B14" s="135" t="s">
        <v>141</v>
      </c>
      <c r="C14" s="135">
        <v>21</v>
      </c>
      <c r="D14" s="135">
        <v>2</v>
      </c>
      <c r="E14" s="135"/>
      <c r="F14" s="135">
        <v>3</v>
      </c>
      <c r="G14" s="135">
        <v>0</v>
      </c>
      <c r="H14" s="135">
        <v>0</v>
      </c>
      <c r="I14" s="135"/>
      <c r="J14" s="135">
        <v>0</v>
      </c>
      <c r="K14" s="135">
        <v>0</v>
      </c>
      <c r="L14" s="135"/>
      <c r="M14" s="135">
        <v>0</v>
      </c>
      <c r="N14" s="135">
        <v>0</v>
      </c>
      <c r="O14" s="135"/>
      <c r="P14" s="135"/>
      <c r="Q14" s="135">
        <v>0</v>
      </c>
      <c r="R14" s="135">
        <v>0</v>
      </c>
      <c r="S14" s="135"/>
      <c r="T14" s="135">
        <v>0</v>
      </c>
      <c r="U14" s="135">
        <v>0</v>
      </c>
      <c r="V14" s="135">
        <v>0</v>
      </c>
      <c r="W14" s="135">
        <v>0</v>
      </c>
      <c r="X14" s="135">
        <v>0</v>
      </c>
      <c r="Y14" s="135">
        <v>0</v>
      </c>
      <c r="Z14" s="135">
        <v>4</v>
      </c>
      <c r="AA14" s="135">
        <v>0</v>
      </c>
      <c r="AB14" s="135">
        <v>0</v>
      </c>
      <c r="AC14" s="107">
        <f t="shared" ref="AC14:AC29" si="3">H14+$S$6*R14</f>
        <v>0</v>
      </c>
      <c r="AD14" s="108">
        <f t="shared" ref="AD14:AD29" si="4">IF(AC14=0,0,AB14/AC14)</f>
        <v>0</v>
      </c>
      <c r="AE14" s="4">
        <f t="shared" ref="AE14:AE29" si="5">((AD14-$R$7)+$R$8)*AC14</f>
        <v>0</v>
      </c>
      <c r="AF14" s="107">
        <f t="shared" ref="AF14:AF29" si="6">F14*$C$7/40</f>
        <v>6.003571428571429</v>
      </c>
      <c r="AG14" s="109">
        <f t="shared" ref="AG14:AG29" si="7">AC14*(AD14-($R$7+BN$7))</f>
        <v>0</v>
      </c>
      <c r="AH14" s="110">
        <f t="shared" ref="AH14:AH29" si="8">AE14/$AF14*100</f>
        <v>0</v>
      </c>
      <c r="AI14" s="110">
        <f t="shared" ref="AI14:AI29" si="9">H14/$AF14*100</f>
        <v>0</v>
      </c>
      <c r="AJ14" s="110">
        <f t="shared" ref="AJ14:AJ29" si="10">R14/$AF14*100</f>
        <v>0</v>
      </c>
      <c r="AK14" s="110">
        <f t="shared" ref="AK14:AK29" si="11">J14/$AF14*100</f>
        <v>0</v>
      </c>
      <c r="AL14" s="110">
        <f t="shared" ref="AL14:AL29" si="12">W14/$AF14*100</f>
        <v>0</v>
      </c>
      <c r="AM14" s="110">
        <f t="shared" ref="AM14:AM29" si="13">Z14/$AF14*100</f>
        <v>66.627007733491965</v>
      </c>
      <c r="AN14" s="110">
        <f t="shared" ref="AN14:AP29" si="14">T14/$AF14*100</f>
        <v>0</v>
      </c>
      <c r="AO14" s="110">
        <f t="shared" si="14"/>
        <v>0</v>
      </c>
      <c r="AP14" s="110">
        <f t="shared" si="14"/>
        <v>0</v>
      </c>
      <c r="AQ14" s="110">
        <f t="shared" ref="AQ14:AR29" si="15">X14/$AF14*100</f>
        <v>0</v>
      </c>
      <c r="AR14" s="110">
        <f t="shared" si="15"/>
        <v>0</v>
      </c>
      <c r="AS14" s="110">
        <f t="shared" ref="AS14:AS29" si="16">AA14/$AF14*100</f>
        <v>0</v>
      </c>
      <c r="AT14" s="111">
        <f t="shared" ref="AT14:AT29" si="17">V14/$X$4/$CS14</f>
        <v>0</v>
      </c>
      <c r="AU14" s="111">
        <f t="shared" ref="AU14:AU29" si="18">X14/$X$5/$CS14</f>
        <v>0</v>
      </c>
      <c r="AV14" s="111">
        <f t="shared" ref="AV14:AV29" si="19">AA14/$X$6/$CS14</f>
        <v>0</v>
      </c>
      <c r="AW14" s="111">
        <f t="shared" ref="AW14:AW29" si="20">W14/$X$7/$CS14</f>
        <v>0</v>
      </c>
      <c r="AX14" s="111">
        <f t="shared" ref="AX14:AX29" si="21">Y14/$X$8/$CS14</f>
        <v>0</v>
      </c>
      <c r="AY14" s="112">
        <f t="shared" ref="AY14:AY29" si="22">AG14/$AB$4/$CS14</f>
        <v>0</v>
      </c>
      <c r="AZ14" s="113" t="str">
        <f t="shared" ref="AZ14:AZ29" si="23">IF(ISERROR(INDEX($C$51:$C$81,MATCH(B14,$N$51:$N$81,FALSE))),"?",INDEX($C$51:$C$81,MATCH(B14,$N$51:$N$81,FALSE)))</f>
        <v>SF</v>
      </c>
      <c r="BA14" s="114">
        <f t="shared" ref="BA14:BA29" si="24">VLOOKUP(AZ14,$S$51:$T$65,2,FALSE)</f>
        <v>3</v>
      </c>
      <c r="BB14" s="115">
        <f t="shared" ref="BB14:BB29" si="25">$BK$3+SUMPRODUCT($BL$3:$BP$3,AT14:AX14)</f>
        <v>2.1295999999999999</v>
      </c>
      <c r="BC14" s="115">
        <f t="shared" ref="BC14:BC29" si="26">(BB14*$F14+ BA14*$BQ$3)/($F14+$BQ$3)</f>
        <v>2.9507320754716981</v>
      </c>
      <c r="BD14" s="115">
        <f t="shared" ref="BD14:BD29" si="27">MAX(MIN(BC14,5),1)</f>
        <v>2.9507320754716981</v>
      </c>
      <c r="BE14" s="116">
        <f>SUMPRODUCT(BD14:BD39,$F14:$F39)/$R$9</f>
        <v>2.936925253767559</v>
      </c>
      <c r="BF14" s="115">
        <f t="shared" ref="BF14:BF29" si="28">BC14-(BE14-3)</f>
        <v>3.0138068217041392</v>
      </c>
      <c r="BG14" s="115">
        <f t="shared" ref="BG14:BG29" si="29">MAX(MIN(BF14,5),1)</f>
        <v>3.0138068217041392</v>
      </c>
      <c r="BH14" s="116">
        <f>SUMPRODUCT(BG14:BG39,$F14:$F39)/$R$9</f>
        <v>2.9849471975850728</v>
      </c>
      <c r="BI14" s="115">
        <f t="shared" ref="BI14:BI29" si="30">BC14-(BE14-3)-(BH14-3)</f>
        <v>3.0288596241190664</v>
      </c>
      <c r="BJ14" s="115">
        <f t="shared" ref="BJ14:BJ29" si="31">MAX(MIN(BI14,5),1)</f>
        <v>3.0288596241190664</v>
      </c>
      <c r="BK14" s="116">
        <f>SUMPRODUCT(BJ14:BJ39,$F14:$F39)/$R$9</f>
        <v>2.9964187307424361</v>
      </c>
      <c r="BL14" s="115">
        <f t="shared" ref="BL14:BL29" si="32">BC14-(BE14-3)-(BH14-3)-(BK14-3)</f>
        <v>3.0324408933766303</v>
      </c>
      <c r="BM14" s="115">
        <f t="shared" ref="BM14:BM29" si="33">MAX(MIN(BL14,5),1)</f>
        <v>3.0324408933766303</v>
      </c>
      <c r="BN14" s="117">
        <f t="shared" ref="BN14:BN29" si="34">$BK$7+$BL$7*AW14+$BM$7*AY14</f>
        <v>6</v>
      </c>
      <c r="BO14" s="115">
        <f t="shared" ref="BO14:BO29" si="35">(BN14*$F14+$BP$7*$BQ$7)/($F14+$BQ$7)</f>
        <v>4.1132075471698117</v>
      </c>
      <c r="BP14" s="115">
        <f t="shared" ref="BP14:BP29" si="36">MAX(MIN(BO14,5),1)</f>
        <v>4.1132075471698117</v>
      </c>
      <c r="BQ14" s="116">
        <f>SUMPRODUCT(BP14:BP39,$F14:$F39)/$R$9</f>
        <v>3.0119452703154703</v>
      </c>
      <c r="BR14" s="115">
        <f t="shared" ref="BR14:BR29" si="37">BO14-(BQ14-3)</f>
        <v>4.1012622768543414</v>
      </c>
      <c r="BS14" s="115">
        <f t="shared" ref="BS14:BS29" si="38">MAX(MIN(BR14,5),1)</f>
        <v>4.1012622768543414</v>
      </c>
      <c r="BT14" s="116">
        <f>SUMPRODUCT(BS14:BS39,$F14:$F39)/$R$9</f>
        <v>3.0002531862486488</v>
      </c>
      <c r="BU14" s="115">
        <f t="shared" ref="BU14:BU29" si="39">BO14-(BQ14-3)-(BT14-3)</f>
        <v>4.1010090906056931</v>
      </c>
      <c r="BV14" s="115">
        <f t="shared" ref="BV14:BV29" si="40">MAX(MIN(BU14,5),1)</f>
        <v>4.1010090906056931</v>
      </c>
      <c r="BW14" s="116">
        <f>SUMPRODUCT(BV14:BV39,$F14:$F39)/$R$9</f>
        <v>3.0000053664148916</v>
      </c>
      <c r="BX14" s="115">
        <f t="shared" ref="BX14:BX29" si="41">BO14-(BQ14-3)-(BT14-3)-(BW14-3)</f>
        <v>4.1010037241908019</v>
      </c>
      <c r="BY14" s="115">
        <f t="shared" ref="BY14:BY29" si="42">MAX(MIN(BX14,5),1)</f>
        <v>4.1010037241908019</v>
      </c>
      <c r="BZ14" s="57" t="str">
        <f t="shared" ref="BZ14:BZ29" si="43">B14</f>
        <v>Megan Stevenson</v>
      </c>
      <c r="CA14" s="118">
        <f t="shared" ref="CA14:CA29" si="44">(5-$BM14)/4*CA$3+($BM14-1)/4*CA$4</f>
        <v>0.86</v>
      </c>
      <c r="CB14" s="119">
        <f t="shared" ref="CB14:CC29" si="45">(5-$BY14)/4*CB$3+($BY14-1)/4*CB$4</f>
        <v>-0.73055520483049408</v>
      </c>
      <c r="CC14" s="119">
        <f t="shared" si="45"/>
        <v>-0.32144429012541742</v>
      </c>
      <c r="CD14" s="118">
        <f t="shared" ref="CD14:CL29" si="46">(5-$BM14)/4*CD$3+($BM14-1)/4*CD$4</f>
        <v>0.38900000000000001</v>
      </c>
      <c r="CE14" s="118">
        <f t="shared" si="46"/>
        <v>0.8106820413982474</v>
      </c>
      <c r="CF14" s="118">
        <f t="shared" si="46"/>
        <v>-0.96399999999999997</v>
      </c>
      <c r="CG14" s="118">
        <f t="shared" si="46"/>
        <v>0.3934963835153239</v>
      </c>
      <c r="CH14" s="118">
        <f t="shared" si="46"/>
        <v>0.14902716451737025</v>
      </c>
      <c r="CI14" s="118">
        <f t="shared" si="46"/>
        <v>0</v>
      </c>
      <c r="CJ14" s="118">
        <f t="shared" si="46"/>
        <v>1.1855722093727592</v>
      </c>
      <c r="CK14" s="118">
        <f t="shared" si="46"/>
        <v>1.0099392206332456</v>
      </c>
      <c r="CL14" s="118">
        <f t="shared" si="46"/>
        <v>-0.36699999999999999</v>
      </c>
      <c r="CM14" s="115">
        <f t="shared" ref="CM14:CM29" si="47">SUMPRODUCT(CA14:CD14,AH14:AK14)</f>
        <v>0</v>
      </c>
      <c r="CN14" s="115">
        <f t="shared" ref="CN14:CN29" si="48">SUMPRODUCT(CE14:CF14,AL14:AM14)</f>
        <v>-64.228435455086256</v>
      </c>
      <c r="CO14" s="115">
        <f t="shared" ref="CO14:CO29" si="49">SUMPRODUCT(CG14:CI14,AN14:AP14)</f>
        <v>0</v>
      </c>
      <c r="CP14" s="115">
        <f t="shared" ref="CP14:CP29" si="50">SUMPRODUCT(CJ14:CL14,AQ14:AS14)</f>
        <v>0</v>
      </c>
      <c r="CQ14" s="120">
        <f t="shared" ref="CQ14:CQ29" si="51">IF(BM14&lt;3,(BM14-1)/2*$CP$4+(3-BM14)/2*$CO$4,(BM14-3)/2*$CQ$4+(5-BM14)/2*$CP$4)+$CR$4*(BY14-3)</f>
        <v>1.5270921654526424</v>
      </c>
      <c r="CR14" s="121">
        <f t="shared" ref="CR14:CR29" si="52">SUM(CM14:CQ14)</f>
        <v>-62.701343289633613</v>
      </c>
      <c r="CS14" s="111">
        <f t="shared" ref="CS14:CS29" si="53">F14/($R$9/5)</f>
        <v>3.5722791140747798E-3</v>
      </c>
      <c r="CT14" s="115">
        <f t="shared" ref="CT14:CT29" si="54">CS14*CR14</f>
        <v>-0.22398669905799101</v>
      </c>
      <c r="CU14" s="122" t="str">
        <f t="shared" ref="CU14:CU29" si="55">BZ14</f>
        <v>Megan Stevenson</v>
      </c>
      <c r="CV14" s="118">
        <f t="shared" ref="CV14:CV29" si="56">(5-$BM14)/4*CA$7+($BM14-1)/4*CA$8</f>
        <v>0.60499999999999998</v>
      </c>
      <c r="CW14" s="119">
        <f t="shared" ref="CW14:CX29" si="57">(5-$BY14)/4*CB$7+($BY14-1)/4*CB$8</f>
        <v>-0.4400856322087735</v>
      </c>
      <c r="CX14" s="119">
        <f t="shared" si="57"/>
        <v>-0.19363767817186034</v>
      </c>
      <c r="CY14" s="118">
        <f t="shared" ref="CY14:DG29" si="58">(5-$BM14)/4*CD$7+($BM14-1)/4*CD$8</f>
        <v>0.47699999999999998</v>
      </c>
      <c r="CZ14" s="118">
        <f t="shared" si="58"/>
        <v>0.47599999999999998</v>
      </c>
      <c r="DA14" s="118">
        <f t="shared" si="58"/>
        <v>-0.73295739767327972</v>
      </c>
      <c r="DB14" s="118">
        <f t="shared" si="58"/>
        <v>0.51250771890467495</v>
      </c>
      <c r="DC14" s="118">
        <f t="shared" si="58"/>
        <v>-2.7563019810061262E-3</v>
      </c>
      <c r="DD14" s="118">
        <f t="shared" si="58"/>
        <v>0</v>
      </c>
      <c r="DE14" s="118">
        <f t="shared" si="58"/>
        <v>0.23644889613126641</v>
      </c>
      <c r="DF14" s="118">
        <f t="shared" si="58"/>
        <v>0.40590677973986899</v>
      </c>
      <c r="DG14" s="118">
        <f t="shared" si="58"/>
        <v>-0.439</v>
      </c>
      <c r="DH14" s="115">
        <f t="shared" ref="DH14:DH29" si="59">SUMPRODUCT(CV14:CY14,AH14:AK14)</f>
        <v>0</v>
      </c>
      <c r="DI14" s="115">
        <f t="shared" ref="DI14:DI29" si="60">SUMPRODUCT(CZ14:DA14,AL14:AM14)</f>
        <v>-48.834758203097756</v>
      </c>
      <c r="DJ14" s="115">
        <f t="shared" ref="DJ14:DJ29" si="61">SUMPRODUCT(DB14:DD14,AN14:AP14)</f>
        <v>0</v>
      </c>
      <c r="DK14" s="115">
        <f t="shared" ref="DK14:DK29" si="62">SUMPRODUCT(DE14:DG14,AQ14:AS14)</f>
        <v>0</v>
      </c>
      <c r="DL14" s="120">
        <f t="shared" ref="DL14:DL29" si="63">IF(BM14&lt;3,(BM14-1)/2*$CP$8+(3-BM14)/2*$CO$8,(BM14-3)/2*$CQ$8+(5-BM14)/2*$CP$8)+$CR$8*(BY14-3)</f>
        <v>0.47343160140204482</v>
      </c>
      <c r="DM14" s="121">
        <f t="shared" ref="DM14:DM29" si="64">SUM(DH14:DL14)</f>
        <v>-48.361326601695708</v>
      </c>
      <c r="DN14" s="111">
        <f t="shared" ref="DN14:DN29" si="65">CS14</f>
        <v>3.5722791140747798E-3</v>
      </c>
      <c r="DO14" s="115">
        <f t="shared" ref="DO14:DO29" si="66">DN14*DM14</f>
        <v>-0.17276015694818664</v>
      </c>
      <c r="DP14" s="123" t="str">
        <f t="shared" ref="DP14:DP29" si="67">CONCATENATE(B14,IF(ISERROR(VLOOKUP(B14,$N$51:$O$81,2,FALSE)),"",CONCATENATE(" (",VLOOKUP(B14,$N$51:$O$81,2,FALSE),")")))</f>
        <v>Megan Stevenson (1st)</v>
      </c>
      <c r="DQ14" s="124">
        <f t="shared" ref="DQ14:DQ29" si="68">BM14</f>
        <v>3.0324408933766303</v>
      </c>
      <c r="DR14" s="124">
        <f t="shared" ref="DR14:DR29" si="69">BY14</f>
        <v>4.1010037241908019</v>
      </c>
      <c r="DS14" s="125">
        <f t="shared" ref="DS14:DS29" si="70">F14</f>
        <v>3</v>
      </c>
      <c r="DT14" s="124">
        <f t="shared" ref="DT14:DT29" si="71">F14/D14</f>
        <v>1.5</v>
      </c>
      <c r="DU14" s="124">
        <f t="shared" ref="DU14:DU29" si="72">CR14+$CT$11</f>
        <v>-67.123001720958968</v>
      </c>
      <c r="DV14" s="124">
        <f t="shared" ref="DV14:DV29" si="73">DM14+$DO$11</f>
        <v>-50.197802463381109</v>
      </c>
      <c r="DW14" s="124">
        <f t="shared" ref="DW14:DW29" si="74">DU14-DV14</f>
        <v>-16.925199257577859</v>
      </c>
      <c r="DX14" s="124">
        <f t="shared" ref="DX14:DX29" si="75">DU14*CS14</f>
        <v>-0.23978209712178722</v>
      </c>
      <c r="DY14" s="126">
        <f>(DU14+2)*DN14*$X$9/21</f>
        <v>-0.23263753889363764</v>
      </c>
      <c r="DZ14" s="127">
        <f t="shared" ref="DZ14:DZ29" si="76">F14/(D14+4)</f>
        <v>0.5</v>
      </c>
      <c r="EA14" s="127">
        <f t="shared" ref="EA14:EA29" si="77">MAX((450-DS14)/3,0)</f>
        <v>149</v>
      </c>
      <c r="EB14" s="127">
        <f t="shared" ref="EB14:EB29" si="78">-4.75+0.175*DZ14</f>
        <v>-4.6624999999999996</v>
      </c>
      <c r="EC14" s="127">
        <f t="shared" ref="EC14:EC29" si="79">(DU14*DS14+EB14* EA14)/(DS14+ EA14)</f>
        <v>-5.8952730602820846</v>
      </c>
      <c r="ED14" s="29">
        <f t="shared" ref="ED14:ED29" si="80">(DV14*DS14+EB14* EA14)/(DS14+ EA14)</f>
        <v>-5.5612230749351541</v>
      </c>
      <c r="EE14" s="29">
        <f t="shared" ref="EE14:EE29" si="81">EC14-ED14</f>
        <v>-0.33404998534693053</v>
      </c>
    </row>
    <row r="15" spans="1:135" ht="14" x14ac:dyDescent="0.15">
      <c r="A15" s="105">
        <v>2</v>
      </c>
      <c r="B15" s="135" t="s">
        <v>142</v>
      </c>
      <c r="C15" s="135">
        <v>21</v>
      </c>
      <c r="D15" s="135">
        <v>21</v>
      </c>
      <c r="E15" s="135"/>
      <c r="F15" s="135">
        <v>715</v>
      </c>
      <c r="G15" s="135">
        <v>154</v>
      </c>
      <c r="H15" s="135">
        <v>327</v>
      </c>
      <c r="I15" s="135">
        <v>0.47099999999999997</v>
      </c>
      <c r="J15" s="135">
        <v>34</v>
      </c>
      <c r="K15" s="135">
        <v>105</v>
      </c>
      <c r="L15" s="135">
        <v>0.32400000000000001</v>
      </c>
      <c r="M15" s="135">
        <v>120</v>
      </c>
      <c r="N15" s="135">
        <v>222</v>
      </c>
      <c r="O15" s="135">
        <v>0.54</v>
      </c>
      <c r="P15" s="135"/>
      <c r="Q15" s="135">
        <v>47</v>
      </c>
      <c r="R15" s="135">
        <v>64</v>
      </c>
      <c r="S15" s="135">
        <v>0.73399999999999999</v>
      </c>
      <c r="T15" s="135">
        <v>46</v>
      </c>
      <c r="U15" s="135">
        <v>63</v>
      </c>
      <c r="V15" s="128">
        <v>109</v>
      </c>
      <c r="W15" s="135">
        <v>78</v>
      </c>
      <c r="X15" s="135">
        <v>50</v>
      </c>
      <c r="Y15" s="135">
        <v>4</v>
      </c>
      <c r="Z15" s="135">
        <v>66</v>
      </c>
      <c r="AA15" s="135">
        <v>39</v>
      </c>
      <c r="AB15" s="135">
        <v>389</v>
      </c>
      <c r="AC15" s="107">
        <f t="shared" si="3"/>
        <v>355.16</v>
      </c>
      <c r="AD15" s="108">
        <f t="shared" si="4"/>
        <v>1.0952810001126252</v>
      </c>
      <c r="AE15" s="4">
        <f t="shared" si="5"/>
        <v>365.37981505176225</v>
      </c>
      <c r="AF15" s="107">
        <f t="shared" si="6"/>
        <v>1430.8511904761904</v>
      </c>
      <c r="AG15" s="109">
        <f t="shared" si="7"/>
        <v>127.42261505176228</v>
      </c>
      <c r="AH15" s="110">
        <f t="shared" si="8"/>
        <v>25.535836115156258</v>
      </c>
      <c r="AI15" s="110">
        <f t="shared" si="9"/>
        <v>22.853529575718749</v>
      </c>
      <c r="AJ15" s="110">
        <f t="shared" si="10"/>
        <v>4.4728620576330282</v>
      </c>
      <c r="AK15" s="110">
        <f t="shared" si="11"/>
        <v>2.3762079681175456</v>
      </c>
      <c r="AL15" s="110">
        <f t="shared" si="12"/>
        <v>5.4513006327402529</v>
      </c>
      <c r="AM15" s="110">
        <f t="shared" si="13"/>
        <v>4.6126389969340593</v>
      </c>
      <c r="AN15" s="110">
        <f t="shared" si="14"/>
        <v>3.2148696039237388</v>
      </c>
      <c r="AO15" s="110">
        <f t="shared" si="14"/>
        <v>4.4029735879825118</v>
      </c>
      <c r="AP15" s="110">
        <f t="shared" si="14"/>
        <v>7.6178431919062497</v>
      </c>
      <c r="AQ15" s="110">
        <f t="shared" si="15"/>
        <v>3.4944234825258027</v>
      </c>
      <c r="AR15" s="110">
        <f t="shared" si="15"/>
        <v>0.27955387860206427</v>
      </c>
      <c r="AS15" s="110">
        <f t="shared" si="16"/>
        <v>2.7256503163701264</v>
      </c>
      <c r="AT15" s="111">
        <f t="shared" si="17"/>
        <v>0.17955884227973987</v>
      </c>
      <c r="AU15" s="111">
        <f t="shared" si="18"/>
        <v>0.37888563049853369</v>
      </c>
      <c r="AV15" s="111">
        <f t="shared" si="19"/>
        <v>0.13393939393939391</v>
      </c>
      <c r="AW15" s="111">
        <f t="shared" si="20"/>
        <v>0.2587981510015408</v>
      </c>
      <c r="AX15" s="111">
        <f t="shared" si="21"/>
        <v>5.0518084066471167E-2</v>
      </c>
      <c r="AY15" s="112">
        <f t="shared" si="22"/>
        <v>0.3297125611897353</v>
      </c>
      <c r="AZ15" s="113" t="str">
        <f t="shared" si="23"/>
        <v>SG</v>
      </c>
      <c r="BA15" s="114">
        <f t="shared" si="24"/>
        <v>2</v>
      </c>
      <c r="BB15" s="115">
        <f t="shared" si="25"/>
        <v>2.0459369867231998</v>
      </c>
      <c r="BC15" s="115">
        <f t="shared" si="26"/>
        <v>2.0429345692903111</v>
      </c>
      <c r="BD15" s="115">
        <f t="shared" si="27"/>
        <v>2.0429345692903111</v>
      </c>
      <c r="BE15" s="129">
        <f t="shared" ref="BE15:BE29" si="82">BE14</f>
        <v>2.936925253767559</v>
      </c>
      <c r="BF15" s="115">
        <f t="shared" si="28"/>
        <v>2.1060093155227522</v>
      </c>
      <c r="BG15" s="115">
        <f t="shared" si="29"/>
        <v>2.1060093155227522</v>
      </c>
      <c r="BH15" s="129">
        <f t="shared" ref="BH15:BH29" si="83">BH14</f>
        <v>2.9849471975850728</v>
      </c>
      <c r="BI15" s="115">
        <f t="shared" si="30"/>
        <v>2.1210621179376794</v>
      </c>
      <c r="BJ15" s="115">
        <f t="shared" si="31"/>
        <v>2.1210621179376794</v>
      </c>
      <c r="BK15" s="129">
        <f t="shared" ref="BK15:BK29" si="84">BK14</f>
        <v>2.9964187307424361</v>
      </c>
      <c r="BL15" s="115">
        <f t="shared" si="32"/>
        <v>2.1246433871952433</v>
      </c>
      <c r="BM15" s="115">
        <f t="shared" si="33"/>
        <v>2.1246433871952433</v>
      </c>
      <c r="BN15" s="117">
        <f t="shared" si="34"/>
        <v>1.4640691062469489</v>
      </c>
      <c r="BO15" s="115">
        <f t="shared" si="35"/>
        <v>1.6298162234857105</v>
      </c>
      <c r="BP15" s="115">
        <f t="shared" si="36"/>
        <v>1.6298162234857105</v>
      </c>
      <c r="BQ15" s="129">
        <f t="shared" ref="BQ15:BQ29" si="85">BQ14</f>
        <v>3.0119452703154703</v>
      </c>
      <c r="BR15" s="115">
        <f t="shared" si="37"/>
        <v>1.6178709531702402</v>
      </c>
      <c r="BS15" s="115">
        <f t="shared" si="38"/>
        <v>1.6178709531702402</v>
      </c>
      <c r="BT15" s="129">
        <f t="shared" ref="BT15:BT29" si="86">BT14</f>
        <v>3.0002531862486488</v>
      </c>
      <c r="BU15" s="115">
        <f t="shared" si="39"/>
        <v>1.6176177669215914</v>
      </c>
      <c r="BV15" s="115">
        <f t="shared" si="40"/>
        <v>1.6176177669215914</v>
      </c>
      <c r="BW15" s="129">
        <f t="shared" ref="BW15:BW29" si="87">BW14</f>
        <v>3.0000053664148916</v>
      </c>
      <c r="BX15" s="115">
        <f t="shared" si="41"/>
        <v>1.6176124005066999</v>
      </c>
      <c r="BY15" s="115">
        <f t="shared" si="42"/>
        <v>1.6176124005066999</v>
      </c>
      <c r="BZ15" s="57" t="str">
        <f t="shared" si="43"/>
        <v>Shaylee Gonzales</v>
      </c>
      <c r="CA15" s="118">
        <f t="shared" si="44"/>
        <v>0.86</v>
      </c>
      <c r="CB15" s="119">
        <f t="shared" si="45"/>
        <v>-0.59396868202786857</v>
      </c>
      <c r="CC15" s="119">
        <f t="shared" si="45"/>
        <v>-0.26134622009226216</v>
      </c>
      <c r="CD15" s="118">
        <f t="shared" si="46"/>
        <v>0.38900000000000001</v>
      </c>
      <c r="CE15" s="118">
        <f t="shared" si="46"/>
        <v>0.70764702444666017</v>
      </c>
      <c r="CF15" s="118">
        <f t="shared" si="46"/>
        <v>-0.96399999999999997</v>
      </c>
      <c r="CG15" s="118">
        <f t="shared" si="46"/>
        <v>0.49153851418291372</v>
      </c>
      <c r="CH15" s="118">
        <f t="shared" si="46"/>
        <v>0.1342754550419227</v>
      </c>
      <c r="CI15" s="118">
        <f t="shared" si="46"/>
        <v>0</v>
      </c>
      <c r="CJ15" s="118">
        <f t="shared" si="46"/>
        <v>1.2675009343056294</v>
      </c>
      <c r="CK15" s="118">
        <f t="shared" si="46"/>
        <v>1.1515556315975422</v>
      </c>
      <c r="CL15" s="118">
        <f t="shared" si="46"/>
        <v>-0.36699999999999999</v>
      </c>
      <c r="CM15" s="115">
        <f t="shared" si="47"/>
        <v>8.1419175251010376</v>
      </c>
      <c r="CN15" s="115">
        <f t="shared" si="48"/>
        <v>-0.58898732092159722</v>
      </c>
      <c r="CO15" s="115">
        <f t="shared" si="49"/>
        <v>2.1714435104684058</v>
      </c>
      <c r="CP15" s="115">
        <f t="shared" si="50"/>
        <v>3.7507932060922924</v>
      </c>
      <c r="CQ15" s="120">
        <f t="shared" si="51"/>
        <v>-2.2753924551343525</v>
      </c>
      <c r="CR15" s="121">
        <f t="shared" si="52"/>
        <v>11.199774465605788</v>
      </c>
      <c r="CS15" s="111">
        <f t="shared" si="53"/>
        <v>0.85139318885448922</v>
      </c>
      <c r="CT15" s="115">
        <f t="shared" si="54"/>
        <v>9.5354116967231946</v>
      </c>
      <c r="CU15" s="122" t="str">
        <f t="shared" si="55"/>
        <v>Shaylee Gonzales</v>
      </c>
      <c r="CV15" s="118">
        <f t="shared" si="56"/>
        <v>0.60499999999999998</v>
      </c>
      <c r="CW15" s="119">
        <f t="shared" si="57"/>
        <v>-0.35192524021798782</v>
      </c>
      <c r="CX15" s="119">
        <f t="shared" si="57"/>
        <v>-0.15484710569591464</v>
      </c>
      <c r="CY15" s="118">
        <f t="shared" si="58"/>
        <v>0.47699999999999998</v>
      </c>
      <c r="CZ15" s="118">
        <f t="shared" si="58"/>
        <v>0.47599999999999998</v>
      </c>
      <c r="DA15" s="118">
        <f t="shared" si="58"/>
        <v>-0.6641917365800396</v>
      </c>
      <c r="DB15" s="118">
        <f t="shared" si="58"/>
        <v>0.55426640418901885</v>
      </c>
      <c r="DC15" s="118">
        <f t="shared" si="58"/>
        <v>-5.1550417938255683E-2</v>
      </c>
      <c r="DD15" s="118">
        <f t="shared" si="58"/>
        <v>0</v>
      </c>
      <c r="DE15" s="118">
        <f t="shared" si="58"/>
        <v>0.20989581907546084</v>
      </c>
      <c r="DF15" s="118">
        <f t="shared" si="58"/>
        <v>0.54843098821034686</v>
      </c>
      <c r="DG15" s="118">
        <f t="shared" si="58"/>
        <v>-0.43900000000000006</v>
      </c>
      <c r="DH15" s="115">
        <f t="shared" si="59"/>
        <v>7.8472884208963469</v>
      </c>
      <c r="DI15" s="115">
        <f t="shared" si="60"/>
        <v>-0.46885760440608459</v>
      </c>
      <c r="DJ15" s="115">
        <f t="shared" si="61"/>
        <v>1.5549190866717861</v>
      </c>
      <c r="DK15" s="115">
        <f t="shared" si="62"/>
        <v>-0.30977959992544246</v>
      </c>
      <c r="DL15" s="120">
        <f t="shared" si="63"/>
        <v>-1.3376044320533576</v>
      </c>
      <c r="DM15" s="121">
        <f t="shared" si="64"/>
        <v>7.2859658711832473</v>
      </c>
      <c r="DN15" s="111">
        <f t="shared" si="65"/>
        <v>0.85139318885448922</v>
      </c>
      <c r="DO15" s="115">
        <f t="shared" si="66"/>
        <v>6.2032217169516812</v>
      </c>
      <c r="DP15" s="123" t="str">
        <f t="shared" si="67"/>
        <v>Shaylee Gonzales (3rd)</v>
      </c>
      <c r="DQ15" s="124">
        <f t="shared" si="68"/>
        <v>2.1246433871952433</v>
      </c>
      <c r="DR15" s="124">
        <f t="shared" si="69"/>
        <v>1.6176124005066999</v>
      </c>
      <c r="DS15" s="125">
        <f t="shared" si="70"/>
        <v>715</v>
      </c>
      <c r="DT15" s="124">
        <f t="shared" si="71"/>
        <v>34.047619047619051</v>
      </c>
      <c r="DU15" s="124">
        <f t="shared" si="72"/>
        <v>6.7781160342804307</v>
      </c>
      <c r="DV15" s="124">
        <f t="shared" si="73"/>
        <v>5.4494900094978505</v>
      </c>
      <c r="DW15" s="124">
        <f t="shared" si="74"/>
        <v>1.3286260247825803</v>
      </c>
      <c r="DX15" s="124">
        <f t="shared" si="75"/>
        <v>5.7708418248517601</v>
      </c>
      <c r="DY15" s="126">
        <f t="shared" ref="DY15:DY29" si="88">(DU15+2)*DN15*$X$9/21</f>
        <v>7.4736282025607368</v>
      </c>
      <c r="DZ15" s="127">
        <f t="shared" si="76"/>
        <v>28.6</v>
      </c>
      <c r="EA15" s="127">
        <f t="shared" si="77"/>
        <v>0</v>
      </c>
      <c r="EB15" s="127">
        <f t="shared" si="78"/>
        <v>0.25499999999999989</v>
      </c>
      <c r="EC15" s="127">
        <f t="shared" si="79"/>
        <v>6.7781160342804307</v>
      </c>
      <c r="ED15" s="29">
        <f t="shared" si="80"/>
        <v>5.4494900094978505</v>
      </c>
      <c r="EE15" s="29">
        <f t="shared" si="81"/>
        <v>1.3286260247825803</v>
      </c>
    </row>
    <row r="16" spans="1:135" ht="14" x14ac:dyDescent="0.15">
      <c r="A16" s="105">
        <v>3</v>
      </c>
      <c r="B16" s="135" t="s">
        <v>143</v>
      </c>
      <c r="C16" s="135">
        <v>21</v>
      </c>
      <c r="D16" s="135">
        <v>3</v>
      </c>
      <c r="E16" s="135"/>
      <c r="F16" s="135">
        <v>6</v>
      </c>
      <c r="G16" s="135">
        <v>2</v>
      </c>
      <c r="H16" s="135">
        <v>3</v>
      </c>
      <c r="I16" s="135">
        <v>0.66700000000000004</v>
      </c>
      <c r="J16" s="135">
        <v>1</v>
      </c>
      <c r="K16" s="135">
        <v>1</v>
      </c>
      <c r="L16" s="135">
        <v>1</v>
      </c>
      <c r="M16" s="135">
        <v>1</v>
      </c>
      <c r="N16" s="135">
        <v>2</v>
      </c>
      <c r="O16" s="135">
        <v>0.5</v>
      </c>
      <c r="P16" s="135"/>
      <c r="Q16" s="135">
        <v>0</v>
      </c>
      <c r="R16" s="135">
        <v>2</v>
      </c>
      <c r="S16" s="135">
        <v>0</v>
      </c>
      <c r="T16" s="135">
        <v>0</v>
      </c>
      <c r="U16" s="135">
        <v>0</v>
      </c>
      <c r="V16" s="128">
        <v>0</v>
      </c>
      <c r="W16" s="135">
        <v>0</v>
      </c>
      <c r="X16" s="135">
        <v>1</v>
      </c>
      <c r="Y16" s="135">
        <v>0</v>
      </c>
      <c r="Z16" s="135">
        <v>1</v>
      </c>
      <c r="AA16" s="135">
        <v>2</v>
      </c>
      <c r="AB16" s="135">
        <v>5</v>
      </c>
      <c r="AC16" s="107">
        <f t="shared" si="3"/>
        <v>3.88</v>
      </c>
      <c r="AD16" s="108">
        <f t="shared" si="4"/>
        <v>1.2886597938144331</v>
      </c>
      <c r="AE16" s="4">
        <f t="shared" si="5"/>
        <v>4.7419576596487154</v>
      </c>
      <c r="AF16" s="107">
        <f t="shared" si="6"/>
        <v>12.007142857142858</v>
      </c>
      <c r="AG16" s="109">
        <f t="shared" si="7"/>
        <v>2.1423576596487157</v>
      </c>
      <c r="AH16" s="110">
        <f t="shared" si="8"/>
        <v>39.4928062076633</v>
      </c>
      <c r="AI16" s="110">
        <f t="shared" si="9"/>
        <v>24.985127900059485</v>
      </c>
      <c r="AJ16" s="110">
        <f t="shared" si="10"/>
        <v>16.656751933372991</v>
      </c>
      <c r="AK16" s="110">
        <f t="shared" si="11"/>
        <v>8.3283759666864956</v>
      </c>
      <c r="AL16" s="110">
        <f t="shared" si="12"/>
        <v>0</v>
      </c>
      <c r="AM16" s="110">
        <f t="shared" si="13"/>
        <v>8.3283759666864956</v>
      </c>
      <c r="AN16" s="110">
        <f t="shared" si="14"/>
        <v>0</v>
      </c>
      <c r="AO16" s="110">
        <f t="shared" si="14"/>
        <v>0</v>
      </c>
      <c r="AP16" s="110">
        <f t="shared" si="14"/>
        <v>0</v>
      </c>
      <c r="AQ16" s="110">
        <f t="shared" si="15"/>
        <v>8.3283759666864956</v>
      </c>
      <c r="AR16" s="110">
        <f t="shared" si="15"/>
        <v>0</v>
      </c>
      <c r="AS16" s="110">
        <f t="shared" si="16"/>
        <v>16.656751933372991</v>
      </c>
      <c r="AT16" s="111">
        <f t="shared" si="17"/>
        <v>0</v>
      </c>
      <c r="AU16" s="111">
        <f t="shared" si="18"/>
        <v>0.90301075268817199</v>
      </c>
      <c r="AV16" s="111">
        <f t="shared" si="19"/>
        <v>0.81851851851851842</v>
      </c>
      <c r="AW16" s="111">
        <f t="shared" si="20"/>
        <v>0</v>
      </c>
      <c r="AX16" s="111">
        <f t="shared" si="21"/>
        <v>0</v>
      </c>
      <c r="AY16" s="112">
        <f t="shared" si="22"/>
        <v>0.66059570733983963</v>
      </c>
      <c r="AZ16" s="113" t="str">
        <f t="shared" si="23"/>
        <v>PG</v>
      </c>
      <c r="BA16" s="114">
        <f t="shared" si="24"/>
        <v>1</v>
      </c>
      <c r="BB16" s="115">
        <f t="shared" si="25"/>
        <v>0.69659533811230578</v>
      </c>
      <c r="BC16" s="115">
        <f t="shared" si="26"/>
        <v>0.96749235765488983</v>
      </c>
      <c r="BD16" s="115">
        <f t="shared" si="27"/>
        <v>1</v>
      </c>
      <c r="BE16" s="129">
        <f t="shared" si="82"/>
        <v>2.936925253767559</v>
      </c>
      <c r="BF16" s="115">
        <f t="shared" si="28"/>
        <v>1.0305671038873307</v>
      </c>
      <c r="BG16" s="115">
        <f t="shared" si="29"/>
        <v>1.0305671038873307</v>
      </c>
      <c r="BH16" s="129">
        <f t="shared" si="83"/>
        <v>2.9849471975850728</v>
      </c>
      <c r="BI16" s="115">
        <f t="shared" si="30"/>
        <v>1.045619906302258</v>
      </c>
      <c r="BJ16" s="115">
        <f t="shared" si="31"/>
        <v>1.045619906302258</v>
      </c>
      <c r="BK16" s="129">
        <f t="shared" si="84"/>
        <v>2.9964187307424361</v>
      </c>
      <c r="BL16" s="115">
        <f t="shared" si="32"/>
        <v>1.0492011755598218</v>
      </c>
      <c r="BM16" s="115">
        <f t="shared" si="33"/>
        <v>1.0492011755598218</v>
      </c>
      <c r="BN16" s="117">
        <f t="shared" si="34"/>
        <v>0.35580421691767583</v>
      </c>
      <c r="BO16" s="115">
        <f t="shared" si="35"/>
        <v>3.6095504518126083</v>
      </c>
      <c r="BP16" s="115">
        <f t="shared" si="36"/>
        <v>3.6095504518126083</v>
      </c>
      <c r="BQ16" s="129">
        <f t="shared" si="85"/>
        <v>3.0119452703154703</v>
      </c>
      <c r="BR16" s="115">
        <f t="shared" si="37"/>
        <v>3.5976051814971379</v>
      </c>
      <c r="BS16" s="115">
        <f t="shared" si="38"/>
        <v>3.5976051814971379</v>
      </c>
      <c r="BT16" s="129">
        <f t="shared" si="86"/>
        <v>3.0002531862486488</v>
      </c>
      <c r="BU16" s="115">
        <f t="shared" si="39"/>
        <v>3.5973519952484891</v>
      </c>
      <c r="BV16" s="115">
        <f t="shared" si="40"/>
        <v>3.5973519952484891</v>
      </c>
      <c r="BW16" s="129">
        <f t="shared" si="87"/>
        <v>3.0000053664148916</v>
      </c>
      <c r="BX16" s="115">
        <f t="shared" si="41"/>
        <v>3.5973466288335976</v>
      </c>
      <c r="BY16" s="115">
        <f t="shared" si="42"/>
        <v>3.5973466288335976</v>
      </c>
      <c r="BZ16" s="57" t="str">
        <f t="shared" si="43"/>
        <v>Kate Vorwaller</v>
      </c>
      <c r="CA16" s="118">
        <f t="shared" si="44"/>
        <v>0.86</v>
      </c>
      <c r="CB16" s="119">
        <f t="shared" si="45"/>
        <v>-0.70285406458584787</v>
      </c>
      <c r="CC16" s="119">
        <f t="shared" si="45"/>
        <v>-0.30925578841777307</v>
      </c>
      <c r="CD16" s="118">
        <f t="shared" si="46"/>
        <v>0.38900000000000001</v>
      </c>
      <c r="CE16" s="118">
        <f t="shared" si="46"/>
        <v>0.58558433342603977</v>
      </c>
      <c r="CF16" s="118">
        <f t="shared" si="46"/>
        <v>-0.96399999999999997</v>
      </c>
      <c r="CG16" s="118">
        <f t="shared" si="46"/>
        <v>0.60768627303953926</v>
      </c>
      <c r="CH16" s="118">
        <f t="shared" si="46"/>
        <v>0.11679951910284711</v>
      </c>
      <c r="CI16" s="118">
        <f t="shared" si="46"/>
        <v>0</v>
      </c>
      <c r="CJ16" s="118">
        <f t="shared" si="46"/>
        <v>1.364559593905726</v>
      </c>
      <c r="CK16" s="118">
        <f t="shared" si="46"/>
        <v>1.3193246166126678</v>
      </c>
      <c r="CL16" s="118">
        <f t="shared" si="46"/>
        <v>-0.36699999999999999</v>
      </c>
      <c r="CM16" s="115">
        <f t="shared" si="47"/>
        <v>14.49145593924287</v>
      </c>
      <c r="CN16" s="115">
        <f t="shared" si="48"/>
        <v>-8.028554431885782</v>
      </c>
      <c r="CO16" s="115">
        <f t="shared" si="49"/>
        <v>0</v>
      </c>
      <c r="CP16" s="115">
        <f t="shared" si="50"/>
        <v>5.2515373674480452</v>
      </c>
      <c r="CQ16" s="120">
        <f t="shared" si="51"/>
        <v>3.064305499616693E-2</v>
      </c>
      <c r="CR16" s="121">
        <f t="shared" si="52"/>
        <v>11.7450819298013</v>
      </c>
      <c r="CS16" s="111">
        <f t="shared" si="53"/>
        <v>7.1445582281495596E-3</v>
      </c>
      <c r="CT16" s="115">
        <f t="shared" si="54"/>
        <v>8.3913421741852581E-2</v>
      </c>
      <c r="CU16" s="122" t="str">
        <f t="shared" si="55"/>
        <v>Kate Vorwaller</v>
      </c>
      <c r="CV16" s="118">
        <f t="shared" si="56"/>
        <v>0.60499999999999998</v>
      </c>
      <c r="CW16" s="119">
        <f t="shared" si="57"/>
        <v>-0.42220580532359275</v>
      </c>
      <c r="CX16" s="119">
        <f t="shared" si="57"/>
        <v>-0.18577055434238079</v>
      </c>
      <c r="CY16" s="118">
        <f t="shared" si="58"/>
        <v>0.47699999999999998</v>
      </c>
      <c r="CZ16" s="118">
        <f t="shared" si="58"/>
        <v>0.47599999999999998</v>
      </c>
      <c r="DA16" s="118">
        <f t="shared" si="58"/>
        <v>-0.5827269890486565</v>
      </c>
      <c r="DB16" s="118">
        <f t="shared" si="58"/>
        <v>0.6037367459242482</v>
      </c>
      <c r="DC16" s="118">
        <f t="shared" si="58"/>
        <v>-0.10935543681365958</v>
      </c>
      <c r="DD16" s="118">
        <f t="shared" si="58"/>
        <v>0</v>
      </c>
      <c r="DE16" s="118">
        <f t="shared" si="58"/>
        <v>0.17843913438512479</v>
      </c>
      <c r="DF16" s="118">
        <f t="shared" si="58"/>
        <v>0.71727541543710793</v>
      </c>
      <c r="DG16" s="118">
        <f t="shared" si="58"/>
        <v>-0.439</v>
      </c>
      <c r="DH16" s="115">
        <f t="shared" si="59"/>
        <v>14.222583005381949</v>
      </c>
      <c r="DI16" s="115">
        <f t="shared" si="60"/>
        <v>-4.8531694507324152</v>
      </c>
      <c r="DJ16" s="115">
        <f t="shared" si="61"/>
        <v>0</v>
      </c>
      <c r="DK16" s="115">
        <f t="shared" si="62"/>
        <v>-5.8262059004213285</v>
      </c>
      <c r="DL16" s="120">
        <f t="shared" si="63"/>
        <v>-1.3993691515512643</v>
      </c>
      <c r="DM16" s="121">
        <f t="shared" si="64"/>
        <v>2.1438385026769406</v>
      </c>
      <c r="DN16" s="111">
        <f t="shared" si="65"/>
        <v>7.1445582281495596E-3</v>
      </c>
      <c r="DO16" s="115">
        <f t="shared" si="66"/>
        <v>1.5316779014124367E-2</v>
      </c>
      <c r="DP16" s="123" t="str">
        <f t="shared" si="67"/>
        <v>Kate Vorwaller (1st)</v>
      </c>
      <c r="DQ16" s="124">
        <f t="shared" si="68"/>
        <v>1.0492011755598218</v>
      </c>
      <c r="DR16" s="124">
        <f t="shared" si="69"/>
        <v>3.5973466288335976</v>
      </c>
      <c r="DS16" s="125">
        <f t="shared" si="70"/>
        <v>6</v>
      </c>
      <c r="DT16" s="124">
        <f t="shared" si="71"/>
        <v>2</v>
      </c>
      <c r="DU16" s="124">
        <f t="shared" si="72"/>
        <v>7.3234234984759423</v>
      </c>
      <c r="DV16" s="124">
        <f t="shared" si="73"/>
        <v>0.30736264099154331</v>
      </c>
      <c r="DW16" s="124">
        <f t="shared" si="74"/>
        <v>7.0160608574843994</v>
      </c>
      <c r="DX16" s="124">
        <f t="shared" si="75"/>
        <v>5.2322625614260126E-2</v>
      </c>
      <c r="DY16" s="126">
        <f t="shared" si="88"/>
        <v>6.6611742070559254E-2</v>
      </c>
      <c r="DZ16" s="127">
        <f t="shared" si="76"/>
        <v>0.8571428571428571</v>
      </c>
      <c r="EA16" s="127">
        <f t="shared" si="77"/>
        <v>148</v>
      </c>
      <c r="EB16" s="127">
        <f t="shared" si="78"/>
        <v>-4.5999999999999996</v>
      </c>
      <c r="EC16" s="127">
        <f t="shared" si="79"/>
        <v>-4.1354510325269107</v>
      </c>
      <c r="ED16" s="29">
        <f t="shared" si="80"/>
        <v>-4.4088040529483807</v>
      </c>
      <c r="EE16" s="29">
        <f t="shared" si="81"/>
        <v>0.27335302042147003</v>
      </c>
    </row>
    <row r="17" spans="1:135" ht="14" x14ac:dyDescent="0.15">
      <c r="A17" s="105">
        <v>4</v>
      </c>
      <c r="B17" s="135" t="s">
        <v>144</v>
      </c>
      <c r="C17" s="135">
        <v>21</v>
      </c>
      <c r="D17" s="135">
        <v>7</v>
      </c>
      <c r="E17" s="135"/>
      <c r="F17" s="135">
        <v>14</v>
      </c>
      <c r="G17" s="135">
        <v>1</v>
      </c>
      <c r="H17" s="135">
        <v>6</v>
      </c>
      <c r="I17" s="135">
        <v>0.16700000000000001</v>
      </c>
      <c r="J17" s="135">
        <v>0</v>
      </c>
      <c r="K17" s="135">
        <v>2</v>
      </c>
      <c r="L17" s="135">
        <v>0</v>
      </c>
      <c r="M17" s="135">
        <v>1</v>
      </c>
      <c r="N17" s="135">
        <v>4</v>
      </c>
      <c r="O17" s="135">
        <v>0.25</v>
      </c>
      <c r="P17" s="135"/>
      <c r="Q17" s="135">
        <v>0</v>
      </c>
      <c r="R17" s="135">
        <v>0</v>
      </c>
      <c r="S17" s="135"/>
      <c r="T17" s="135">
        <v>0</v>
      </c>
      <c r="U17" s="135">
        <v>0</v>
      </c>
      <c r="V17" s="128">
        <v>0</v>
      </c>
      <c r="W17" s="135">
        <v>0</v>
      </c>
      <c r="X17" s="135">
        <v>1</v>
      </c>
      <c r="Y17" s="135">
        <v>0</v>
      </c>
      <c r="Z17" s="135">
        <v>2</v>
      </c>
      <c r="AA17" s="135">
        <v>1</v>
      </c>
      <c r="AB17" s="135">
        <v>2</v>
      </c>
      <c r="AC17" s="107">
        <f t="shared" si="3"/>
        <v>6</v>
      </c>
      <c r="AD17" s="108">
        <f t="shared" si="4"/>
        <v>0.33333333333333331</v>
      </c>
      <c r="AE17" s="4">
        <f t="shared" si="5"/>
        <v>1.6009654530650228</v>
      </c>
      <c r="AF17" s="107">
        <f t="shared" si="6"/>
        <v>28.016666666666669</v>
      </c>
      <c r="AG17" s="109">
        <f t="shared" si="7"/>
        <v>-2.4190345469349763</v>
      </c>
      <c r="AH17" s="110">
        <f t="shared" si="8"/>
        <v>5.7143323726294684</v>
      </c>
      <c r="AI17" s="110">
        <f t="shared" si="9"/>
        <v>21.415823914336702</v>
      </c>
      <c r="AJ17" s="110">
        <f t="shared" si="10"/>
        <v>0</v>
      </c>
      <c r="AK17" s="110">
        <f t="shared" si="11"/>
        <v>0</v>
      </c>
      <c r="AL17" s="110">
        <f t="shared" si="12"/>
        <v>0</v>
      </c>
      <c r="AM17" s="110">
        <f t="shared" si="13"/>
        <v>7.1386079714455679</v>
      </c>
      <c r="AN17" s="110">
        <f t="shared" si="14"/>
        <v>0</v>
      </c>
      <c r="AO17" s="110">
        <f t="shared" si="14"/>
        <v>0</v>
      </c>
      <c r="AP17" s="110">
        <f t="shared" si="14"/>
        <v>0</v>
      </c>
      <c r="AQ17" s="110">
        <f t="shared" si="15"/>
        <v>3.569303985722784</v>
      </c>
      <c r="AR17" s="110">
        <f t="shared" si="15"/>
        <v>0</v>
      </c>
      <c r="AS17" s="110">
        <f t="shared" si="16"/>
        <v>3.569303985722784</v>
      </c>
      <c r="AT17" s="111">
        <f t="shared" si="17"/>
        <v>0</v>
      </c>
      <c r="AU17" s="111">
        <f t="shared" si="18"/>
        <v>0.38700460829493083</v>
      </c>
      <c r="AV17" s="111">
        <f t="shared" si="19"/>
        <v>0.17539682539682538</v>
      </c>
      <c r="AW17" s="111">
        <f t="shared" si="20"/>
        <v>0</v>
      </c>
      <c r="AX17" s="111">
        <f t="shared" si="21"/>
        <v>0</v>
      </c>
      <c r="AY17" s="112">
        <f t="shared" si="22"/>
        <v>-0.31967528132548378</v>
      </c>
      <c r="AZ17" s="113" t="str">
        <f t="shared" si="23"/>
        <v>SG</v>
      </c>
      <c r="BA17" s="114">
        <f t="shared" si="24"/>
        <v>2</v>
      </c>
      <c r="BB17" s="115">
        <f t="shared" si="25"/>
        <v>1.3414614941116232</v>
      </c>
      <c r="BC17" s="115">
        <f t="shared" si="26"/>
        <v>1.8559447018369175</v>
      </c>
      <c r="BD17" s="115">
        <f t="shared" si="27"/>
        <v>1.8559447018369175</v>
      </c>
      <c r="BE17" s="129">
        <f t="shared" si="82"/>
        <v>2.936925253767559</v>
      </c>
      <c r="BF17" s="115">
        <f t="shared" si="28"/>
        <v>1.9190194480693585</v>
      </c>
      <c r="BG17" s="115">
        <f t="shared" si="29"/>
        <v>1.9190194480693585</v>
      </c>
      <c r="BH17" s="129">
        <f t="shared" si="83"/>
        <v>2.9849471975850728</v>
      </c>
      <c r="BI17" s="115">
        <f t="shared" si="30"/>
        <v>1.9340722504842858</v>
      </c>
      <c r="BJ17" s="115">
        <f t="shared" si="31"/>
        <v>1.9340722504842858</v>
      </c>
      <c r="BK17" s="129">
        <f t="shared" si="84"/>
        <v>2.9964187307424361</v>
      </c>
      <c r="BL17" s="115">
        <f t="shared" si="32"/>
        <v>1.9376535197418496</v>
      </c>
      <c r="BM17" s="115">
        <f t="shared" si="33"/>
        <v>1.9376535197418496</v>
      </c>
      <c r="BN17" s="117">
        <f t="shared" si="34"/>
        <v>8.7313375711730661</v>
      </c>
      <c r="BO17" s="115">
        <f t="shared" si="35"/>
        <v>5.0349800936941085</v>
      </c>
      <c r="BP17" s="115">
        <f t="shared" si="36"/>
        <v>5</v>
      </c>
      <c r="BQ17" s="129">
        <f t="shared" si="85"/>
        <v>3.0119452703154703</v>
      </c>
      <c r="BR17" s="115">
        <f t="shared" si="37"/>
        <v>5.0230348233786382</v>
      </c>
      <c r="BS17" s="115">
        <f t="shared" si="38"/>
        <v>5</v>
      </c>
      <c r="BT17" s="129">
        <f t="shared" si="86"/>
        <v>3.0002531862486488</v>
      </c>
      <c r="BU17" s="115">
        <f t="shared" si="39"/>
        <v>5.0227816371299898</v>
      </c>
      <c r="BV17" s="115">
        <f t="shared" si="40"/>
        <v>5</v>
      </c>
      <c r="BW17" s="129">
        <f t="shared" si="87"/>
        <v>3.0000053664148916</v>
      </c>
      <c r="BX17" s="115">
        <f t="shared" si="41"/>
        <v>5.0227762707150987</v>
      </c>
      <c r="BY17" s="115">
        <f t="shared" si="42"/>
        <v>5</v>
      </c>
      <c r="BZ17" s="57" t="str">
        <f t="shared" si="43"/>
        <v>Devry Millett</v>
      </c>
      <c r="CA17" s="118">
        <f t="shared" si="44"/>
        <v>0.86</v>
      </c>
      <c r="CB17" s="119">
        <f t="shared" si="45"/>
        <v>-0.78</v>
      </c>
      <c r="CC17" s="119">
        <f t="shared" si="45"/>
        <v>-0.34320000000000001</v>
      </c>
      <c r="CD17" s="118">
        <f t="shared" si="46"/>
        <v>0.38900000000000001</v>
      </c>
      <c r="CE17" s="118">
        <f t="shared" si="46"/>
        <v>0.68642367449069996</v>
      </c>
      <c r="CF17" s="118">
        <f t="shared" si="46"/>
        <v>-0.96399999999999997</v>
      </c>
      <c r="CG17" s="118">
        <f t="shared" si="46"/>
        <v>0.51173341986788023</v>
      </c>
      <c r="CH17" s="118">
        <f t="shared" si="46"/>
        <v>0.13123686969580506</v>
      </c>
      <c r="CI17" s="118">
        <f t="shared" si="46"/>
        <v>0</v>
      </c>
      <c r="CJ17" s="118">
        <f t="shared" si="46"/>
        <v>1.284376769843298</v>
      </c>
      <c r="CK17" s="118">
        <f t="shared" si="46"/>
        <v>1.1807260509202715</v>
      </c>
      <c r="CL17" s="118">
        <f t="shared" si="46"/>
        <v>-0.36699999999999999</v>
      </c>
      <c r="CM17" s="115">
        <f t="shared" si="47"/>
        <v>-11.790016812721285</v>
      </c>
      <c r="CN17" s="115">
        <f t="shared" si="48"/>
        <v>-6.8816180844735273</v>
      </c>
      <c r="CO17" s="115">
        <f t="shared" si="49"/>
        <v>0</v>
      </c>
      <c r="CP17" s="115">
        <f t="shared" si="50"/>
        <v>3.2743965610111765</v>
      </c>
      <c r="CQ17" s="120">
        <f t="shared" si="51"/>
        <v>2.3395002895744166</v>
      </c>
      <c r="CR17" s="121">
        <f t="shared" si="52"/>
        <v>-13.05773804660922</v>
      </c>
      <c r="CS17" s="111">
        <f t="shared" si="53"/>
        <v>1.6670635865682307E-2</v>
      </c>
      <c r="CT17" s="115">
        <f t="shared" si="54"/>
        <v>-0.21768079620448808</v>
      </c>
      <c r="CU17" s="122" t="str">
        <f t="shared" si="55"/>
        <v>Devry Millett</v>
      </c>
      <c r="CV17" s="118">
        <f t="shared" si="56"/>
        <v>0.60499999999999998</v>
      </c>
      <c r="CW17" s="119">
        <f t="shared" si="57"/>
        <v>-0.47199999999999998</v>
      </c>
      <c r="CX17" s="119">
        <f t="shared" si="57"/>
        <v>-0.20768</v>
      </c>
      <c r="CY17" s="118">
        <f t="shared" si="58"/>
        <v>0.47699999999999998</v>
      </c>
      <c r="CZ17" s="118">
        <f t="shared" si="58"/>
        <v>0.47599999999999998</v>
      </c>
      <c r="DA17" s="118">
        <f t="shared" si="58"/>
        <v>-0.65002725412044504</v>
      </c>
      <c r="DB17" s="118">
        <f t="shared" si="58"/>
        <v>0.56286793809187485</v>
      </c>
      <c r="DC17" s="118">
        <f t="shared" si="58"/>
        <v>-6.1601123313875579E-2</v>
      </c>
      <c r="DD17" s="118">
        <f t="shared" si="58"/>
        <v>0</v>
      </c>
      <c r="DE17" s="118">
        <f t="shared" si="58"/>
        <v>0.20442636545244908</v>
      </c>
      <c r="DF17" s="118">
        <f t="shared" si="58"/>
        <v>0.57778839740052956</v>
      </c>
      <c r="DG17" s="118">
        <f t="shared" si="58"/>
        <v>-0.439</v>
      </c>
      <c r="DH17" s="115">
        <f t="shared" si="59"/>
        <v>-6.6510978021260936</v>
      </c>
      <c r="DI17" s="115">
        <f t="shared" si="60"/>
        <v>-4.6402897379210826</v>
      </c>
      <c r="DJ17" s="115">
        <f t="shared" si="61"/>
        <v>0</v>
      </c>
      <c r="DK17" s="115">
        <f t="shared" si="62"/>
        <v>-0.83726460873605335</v>
      </c>
      <c r="DL17" s="120">
        <f t="shared" si="63"/>
        <v>-4.1932161739169693E-2</v>
      </c>
      <c r="DM17" s="121">
        <f t="shared" si="64"/>
        <v>-12.170584310522397</v>
      </c>
      <c r="DN17" s="111">
        <f t="shared" si="65"/>
        <v>1.6670635865682307E-2</v>
      </c>
      <c r="DO17" s="115">
        <f t="shared" si="66"/>
        <v>-0.20289137931330503</v>
      </c>
      <c r="DP17" s="123" t="str">
        <f t="shared" si="67"/>
        <v>Devry Millett (2nd)</v>
      </c>
      <c r="DQ17" s="124">
        <f t="shared" si="68"/>
        <v>1.9376535197418496</v>
      </c>
      <c r="DR17" s="124">
        <f t="shared" si="69"/>
        <v>5</v>
      </c>
      <c r="DS17" s="125">
        <f t="shared" si="70"/>
        <v>14</v>
      </c>
      <c r="DT17" s="124">
        <f t="shared" si="71"/>
        <v>2</v>
      </c>
      <c r="DU17" s="124">
        <f t="shared" si="72"/>
        <v>-17.479396477934579</v>
      </c>
      <c r="DV17" s="124">
        <f t="shared" si="73"/>
        <v>-14.007060172207794</v>
      </c>
      <c r="DW17" s="124">
        <f t="shared" si="74"/>
        <v>-3.4723363057267846</v>
      </c>
      <c r="DX17" s="124">
        <f t="shared" si="75"/>
        <v>-0.2913926538355372</v>
      </c>
      <c r="DY17" s="126">
        <f t="shared" si="88"/>
        <v>-0.25805138210417256</v>
      </c>
      <c r="DZ17" s="127">
        <f t="shared" si="76"/>
        <v>1.2727272727272727</v>
      </c>
      <c r="EA17" s="127">
        <f t="shared" si="77"/>
        <v>145.33333333333334</v>
      </c>
      <c r="EB17" s="127">
        <f t="shared" si="78"/>
        <v>-4.5272727272727273</v>
      </c>
      <c r="EC17" s="127">
        <f t="shared" si="79"/>
        <v>-5.6653254417660275</v>
      </c>
      <c r="ED17" s="29">
        <f t="shared" si="80"/>
        <v>-5.3602247621833401</v>
      </c>
      <c r="EE17" s="29">
        <f t="shared" si="81"/>
        <v>-0.30510067958268738</v>
      </c>
    </row>
    <row r="18" spans="1:135" ht="14" x14ac:dyDescent="0.15">
      <c r="A18" s="105">
        <v>5</v>
      </c>
      <c r="B18" s="135" t="s">
        <v>145</v>
      </c>
      <c r="C18" s="135">
        <v>21</v>
      </c>
      <c r="D18" s="135">
        <v>21</v>
      </c>
      <c r="E18" s="135"/>
      <c r="F18" s="135">
        <v>632</v>
      </c>
      <c r="G18" s="135">
        <v>41</v>
      </c>
      <c r="H18" s="135">
        <v>117</v>
      </c>
      <c r="I18" s="135">
        <v>0.35</v>
      </c>
      <c r="J18" s="135">
        <v>16</v>
      </c>
      <c r="K18" s="135">
        <v>61</v>
      </c>
      <c r="L18" s="135">
        <v>0.26200000000000001</v>
      </c>
      <c r="M18" s="135">
        <v>25</v>
      </c>
      <c r="N18" s="135">
        <v>56</v>
      </c>
      <c r="O18" s="135">
        <v>0.44600000000000001</v>
      </c>
      <c r="P18" s="135"/>
      <c r="Q18" s="135">
        <v>23</v>
      </c>
      <c r="R18" s="135">
        <v>27</v>
      </c>
      <c r="S18" s="135">
        <v>0.85199999999999998</v>
      </c>
      <c r="T18" s="135">
        <v>5</v>
      </c>
      <c r="U18" s="135">
        <v>58</v>
      </c>
      <c r="V18" s="128">
        <v>63</v>
      </c>
      <c r="W18" s="135">
        <v>69</v>
      </c>
      <c r="X18" s="135">
        <v>14</v>
      </c>
      <c r="Y18" s="135">
        <v>1</v>
      </c>
      <c r="Z18" s="135">
        <v>42</v>
      </c>
      <c r="AA18" s="135">
        <v>41</v>
      </c>
      <c r="AB18" s="135">
        <v>121</v>
      </c>
      <c r="AC18" s="107">
        <f t="shared" si="3"/>
        <v>128.88</v>
      </c>
      <c r="AD18" s="108">
        <f t="shared" si="4"/>
        <v>0.93885785226567353</v>
      </c>
      <c r="AE18" s="4">
        <f t="shared" si="5"/>
        <v>112.42873793183669</v>
      </c>
      <c r="AF18" s="107">
        <f t="shared" si="6"/>
        <v>1264.7523809523809</v>
      </c>
      <c r="AG18" s="109">
        <f t="shared" si="7"/>
        <v>26.079137931836712</v>
      </c>
      <c r="AH18" s="110">
        <f t="shared" si="8"/>
        <v>8.8893873318645866</v>
      </c>
      <c r="AI18" s="110">
        <f t="shared" si="9"/>
        <v>9.2508226718574686</v>
      </c>
      <c r="AJ18" s="110">
        <f t="shared" si="10"/>
        <v>2.1348052319671083</v>
      </c>
      <c r="AK18" s="110">
        <f t="shared" si="11"/>
        <v>1.2650697670916196</v>
      </c>
      <c r="AL18" s="110">
        <f t="shared" si="12"/>
        <v>5.4556133705826095</v>
      </c>
      <c r="AM18" s="110">
        <f t="shared" si="13"/>
        <v>3.3208081386155017</v>
      </c>
      <c r="AN18" s="110">
        <f t="shared" si="14"/>
        <v>0.39533430221613114</v>
      </c>
      <c r="AO18" s="110">
        <f t="shared" si="14"/>
        <v>4.5858779057071208</v>
      </c>
      <c r="AP18" s="110">
        <f t="shared" si="14"/>
        <v>4.9812122079232521</v>
      </c>
      <c r="AQ18" s="110">
        <f t="shared" si="15"/>
        <v>1.1069360462051672</v>
      </c>
      <c r="AR18" s="110">
        <f t="shared" si="15"/>
        <v>7.9066860443226222E-2</v>
      </c>
      <c r="AS18" s="110">
        <f t="shared" si="16"/>
        <v>3.2417412781722756</v>
      </c>
      <c r="AT18" s="111">
        <f t="shared" si="17"/>
        <v>0.1174112770074742</v>
      </c>
      <c r="AU18" s="111">
        <f t="shared" si="18"/>
        <v>0.12002041649652918</v>
      </c>
      <c r="AV18" s="111">
        <f t="shared" si="19"/>
        <v>0.15930028129395216</v>
      </c>
      <c r="AW18" s="111">
        <f t="shared" si="20"/>
        <v>0.25900289637416862</v>
      </c>
      <c r="AX18" s="111">
        <f t="shared" si="21"/>
        <v>1.428814482101538E-2</v>
      </c>
      <c r="AY18" s="112">
        <f t="shared" si="22"/>
        <v>7.6343343125091653E-2</v>
      </c>
      <c r="AZ18" s="113" t="str">
        <f t="shared" si="23"/>
        <v>PG</v>
      </c>
      <c r="BA18" s="114">
        <f t="shared" si="24"/>
        <v>1</v>
      </c>
      <c r="BB18" s="115">
        <f t="shared" si="25"/>
        <v>2.1148738729150156</v>
      </c>
      <c r="BC18" s="115">
        <f t="shared" si="26"/>
        <v>2.033138251733563</v>
      </c>
      <c r="BD18" s="115">
        <f t="shared" si="27"/>
        <v>2.033138251733563</v>
      </c>
      <c r="BE18" s="129">
        <f t="shared" si="82"/>
        <v>2.936925253767559</v>
      </c>
      <c r="BF18" s="115">
        <f t="shared" si="28"/>
        <v>2.096212997966004</v>
      </c>
      <c r="BG18" s="115">
        <f t="shared" si="29"/>
        <v>2.096212997966004</v>
      </c>
      <c r="BH18" s="129">
        <f t="shared" si="83"/>
        <v>2.9849471975850728</v>
      </c>
      <c r="BI18" s="115">
        <f t="shared" si="30"/>
        <v>2.1112658003809313</v>
      </c>
      <c r="BJ18" s="115">
        <f t="shared" si="31"/>
        <v>2.1112658003809313</v>
      </c>
      <c r="BK18" s="129">
        <f t="shared" si="84"/>
        <v>2.9964187307424361</v>
      </c>
      <c r="BL18" s="115">
        <f t="shared" si="32"/>
        <v>2.1148470696384951</v>
      </c>
      <c r="BM18" s="115">
        <f t="shared" si="33"/>
        <v>2.1148470696384951</v>
      </c>
      <c r="BN18" s="117">
        <f t="shared" si="34"/>
        <v>3.6275212054462256</v>
      </c>
      <c r="BO18" s="115">
        <f t="shared" si="35"/>
        <v>3.6548290349589654</v>
      </c>
      <c r="BP18" s="115">
        <f t="shared" si="36"/>
        <v>3.6548290349589654</v>
      </c>
      <c r="BQ18" s="129">
        <f t="shared" si="85"/>
        <v>3.0119452703154703</v>
      </c>
      <c r="BR18" s="115">
        <f t="shared" si="37"/>
        <v>3.6428837646434951</v>
      </c>
      <c r="BS18" s="115">
        <f t="shared" si="38"/>
        <v>3.6428837646434951</v>
      </c>
      <c r="BT18" s="129">
        <f t="shared" si="86"/>
        <v>3.0002531862486488</v>
      </c>
      <c r="BU18" s="115">
        <f t="shared" si="39"/>
        <v>3.6426305783948463</v>
      </c>
      <c r="BV18" s="115">
        <f t="shared" si="40"/>
        <v>3.6426305783948463</v>
      </c>
      <c r="BW18" s="129">
        <f t="shared" si="87"/>
        <v>3.0000053664148916</v>
      </c>
      <c r="BX18" s="115">
        <f t="shared" si="41"/>
        <v>3.6426252119799547</v>
      </c>
      <c r="BY18" s="115">
        <f t="shared" si="42"/>
        <v>3.6426252119799547</v>
      </c>
      <c r="BZ18" s="57" t="str">
        <f t="shared" si="43"/>
        <v>Maria Albiero</v>
      </c>
      <c r="CA18" s="118">
        <f t="shared" si="44"/>
        <v>0.86</v>
      </c>
      <c r="CB18" s="119">
        <f t="shared" si="45"/>
        <v>-0.70534438665889754</v>
      </c>
      <c r="CC18" s="119">
        <f t="shared" si="45"/>
        <v>-0.3103515301299149</v>
      </c>
      <c r="CD18" s="118">
        <f t="shared" si="46"/>
        <v>0.38900000000000001</v>
      </c>
      <c r="CE18" s="118">
        <f t="shared" si="46"/>
        <v>0.7065351424039692</v>
      </c>
      <c r="CF18" s="118">
        <f t="shared" si="46"/>
        <v>-0.96399999999999997</v>
      </c>
      <c r="CG18" s="118">
        <f t="shared" si="46"/>
        <v>0.49259651647904251</v>
      </c>
      <c r="CH18" s="118">
        <f t="shared" si="46"/>
        <v>0.13411626488162554</v>
      </c>
      <c r="CI18" s="118">
        <f t="shared" si="46"/>
        <v>0</v>
      </c>
      <c r="CJ18" s="118">
        <f t="shared" si="46"/>
        <v>1.2683850519651259</v>
      </c>
      <c r="CK18" s="118">
        <f t="shared" si="46"/>
        <v>1.1530838571363948</v>
      </c>
      <c r="CL18" s="118">
        <f t="shared" si="46"/>
        <v>-0.36699999999999999</v>
      </c>
      <c r="CM18" s="115">
        <f t="shared" si="47"/>
        <v>0.94942933096031434</v>
      </c>
      <c r="CN18" s="115">
        <f t="shared" si="48"/>
        <v>0.65332352406023908</v>
      </c>
      <c r="CO18" s="115">
        <f t="shared" si="49"/>
        <v>0.80978111603294967</v>
      </c>
      <c r="CP18" s="115">
        <f t="shared" si="50"/>
        <v>0.3054728058103271</v>
      </c>
      <c r="CQ18" s="120">
        <f t="shared" si="51"/>
        <v>0.52929362049834172</v>
      </c>
      <c r="CR18" s="121">
        <f t="shared" si="52"/>
        <v>3.2473003973621717</v>
      </c>
      <c r="CS18" s="111">
        <f t="shared" si="53"/>
        <v>0.75256013336508698</v>
      </c>
      <c r="CT18" s="115">
        <f t="shared" si="54"/>
        <v>2.4437888201153757</v>
      </c>
      <c r="CU18" s="122" t="str">
        <f t="shared" si="55"/>
        <v>Maria Albiero</v>
      </c>
      <c r="CV18" s="118">
        <f t="shared" si="56"/>
        <v>0.60499999999999998</v>
      </c>
      <c r="CW18" s="119">
        <f t="shared" si="57"/>
        <v>-0.42381319502528836</v>
      </c>
      <c r="CX18" s="119">
        <f t="shared" si="57"/>
        <v>-0.18647780581112688</v>
      </c>
      <c r="CY18" s="118">
        <f t="shared" si="58"/>
        <v>0.47699999999999998</v>
      </c>
      <c r="CZ18" s="118">
        <f t="shared" si="58"/>
        <v>0.47599999999999998</v>
      </c>
      <c r="DA18" s="118">
        <f t="shared" si="58"/>
        <v>-0.66344966552511597</v>
      </c>
      <c r="DB18" s="118">
        <f t="shared" si="58"/>
        <v>0.55471703479662915</v>
      </c>
      <c r="DC18" s="118">
        <f t="shared" si="58"/>
        <v>-5.2076970006930894E-2</v>
      </c>
      <c r="DD18" s="118">
        <f t="shared" si="58"/>
        <v>0</v>
      </c>
      <c r="DE18" s="118">
        <f t="shared" si="58"/>
        <v>0.20960927678692595</v>
      </c>
      <c r="DF18" s="118">
        <f t="shared" si="58"/>
        <v>0.54996901006675625</v>
      </c>
      <c r="DG18" s="118">
        <f t="shared" si="58"/>
        <v>-0.439</v>
      </c>
      <c r="DH18" s="115">
        <f t="shared" si="59"/>
        <v>1.6628031060171491</v>
      </c>
      <c r="DI18" s="115">
        <f t="shared" si="60"/>
        <v>0.39368291555978452</v>
      </c>
      <c r="DJ18" s="115">
        <f t="shared" si="61"/>
        <v>-1.951995427223005E-2</v>
      </c>
      <c r="DK18" s="115">
        <f t="shared" si="62"/>
        <v>-1.1476160340561372</v>
      </c>
      <c r="DL18" s="120">
        <f t="shared" si="63"/>
        <v>-0.47516599672553711</v>
      </c>
      <c r="DM18" s="121">
        <f t="shared" si="64"/>
        <v>0.41418403652302932</v>
      </c>
      <c r="DN18" s="111">
        <f t="shared" si="65"/>
        <v>0.75256013336508698</v>
      </c>
      <c r="DO18" s="115">
        <f t="shared" si="66"/>
        <v>0.31169839376346098</v>
      </c>
      <c r="DP18" s="123" t="str">
        <f t="shared" si="67"/>
        <v>Maria Albiero (4th)</v>
      </c>
      <c r="DQ18" s="124">
        <f t="shared" si="68"/>
        <v>2.1148470696384951</v>
      </c>
      <c r="DR18" s="124">
        <f t="shared" si="69"/>
        <v>3.6426252119799547</v>
      </c>
      <c r="DS18" s="125">
        <f t="shared" si="70"/>
        <v>632</v>
      </c>
      <c r="DT18" s="124">
        <f t="shared" si="71"/>
        <v>30.095238095238095</v>
      </c>
      <c r="DU18" s="124">
        <f t="shared" si="72"/>
        <v>-1.1743580339631858</v>
      </c>
      <c r="DV18" s="124">
        <f t="shared" si="73"/>
        <v>-1.422291825162368</v>
      </c>
      <c r="DW18" s="124">
        <f t="shared" si="74"/>
        <v>0.24793379119918213</v>
      </c>
      <c r="DX18" s="124">
        <f t="shared" si="75"/>
        <v>-0.88377503865769647</v>
      </c>
      <c r="DY18" s="126">
        <f t="shared" si="88"/>
        <v>0.6213452280724775</v>
      </c>
      <c r="DZ18" s="127">
        <f t="shared" si="76"/>
        <v>25.28</v>
      </c>
      <c r="EA18" s="127">
        <f t="shared" si="77"/>
        <v>0</v>
      </c>
      <c r="EB18" s="127">
        <f t="shared" si="78"/>
        <v>-0.32600000000000051</v>
      </c>
      <c r="EC18" s="127">
        <f t="shared" si="79"/>
        <v>-1.1743580339631858</v>
      </c>
      <c r="ED18" s="29">
        <f t="shared" si="80"/>
        <v>-1.422291825162368</v>
      </c>
      <c r="EE18" s="29">
        <f t="shared" si="81"/>
        <v>0.24793379119918213</v>
      </c>
    </row>
    <row r="19" spans="1:135" ht="14" x14ac:dyDescent="0.15">
      <c r="A19" s="105">
        <v>6</v>
      </c>
      <c r="B19" s="135" t="s">
        <v>146</v>
      </c>
      <c r="C19" s="135">
        <v>21</v>
      </c>
      <c r="D19" s="135">
        <v>21</v>
      </c>
      <c r="E19" s="135"/>
      <c r="F19" s="135">
        <v>511</v>
      </c>
      <c r="G19" s="135">
        <v>62</v>
      </c>
      <c r="H19" s="135">
        <v>127</v>
      </c>
      <c r="I19" s="135">
        <v>0.48799999999999999</v>
      </c>
      <c r="J19" s="135">
        <v>33</v>
      </c>
      <c r="K19" s="135">
        <v>75</v>
      </c>
      <c r="L19" s="135">
        <v>0.44</v>
      </c>
      <c r="M19" s="135">
        <v>29</v>
      </c>
      <c r="N19" s="135">
        <v>52</v>
      </c>
      <c r="O19" s="135">
        <v>0.55800000000000005</v>
      </c>
      <c r="P19" s="135"/>
      <c r="Q19" s="135">
        <v>8</v>
      </c>
      <c r="R19" s="135">
        <v>12</v>
      </c>
      <c r="S19" s="135">
        <v>0.66700000000000004</v>
      </c>
      <c r="T19" s="135">
        <v>13</v>
      </c>
      <c r="U19" s="135">
        <v>48</v>
      </c>
      <c r="V19" s="128">
        <v>61</v>
      </c>
      <c r="W19" s="135">
        <v>44</v>
      </c>
      <c r="X19" s="135">
        <v>15</v>
      </c>
      <c r="Y19" s="135">
        <v>11</v>
      </c>
      <c r="Z19" s="135">
        <v>30</v>
      </c>
      <c r="AA19" s="135">
        <v>47</v>
      </c>
      <c r="AB19" s="135">
        <v>165</v>
      </c>
      <c r="AC19" s="107">
        <f t="shared" si="3"/>
        <v>132.28</v>
      </c>
      <c r="AD19" s="108">
        <f t="shared" si="4"/>
        <v>1.2473540973692168</v>
      </c>
      <c r="AE19" s="4">
        <f t="shared" si="5"/>
        <v>156.20261835524022</v>
      </c>
      <c r="AF19" s="107">
        <f t="shared" si="6"/>
        <v>1022.6083333333333</v>
      </c>
      <c r="AG19" s="109">
        <f t="shared" si="7"/>
        <v>67.575018355240218</v>
      </c>
      <c r="AH19" s="110">
        <f t="shared" si="8"/>
        <v>15.274921322621749</v>
      </c>
      <c r="AI19" s="110">
        <f t="shared" si="9"/>
        <v>12.419222087309413</v>
      </c>
      <c r="AJ19" s="110">
        <f t="shared" si="10"/>
        <v>1.1734698035252988</v>
      </c>
      <c r="AK19" s="110">
        <f t="shared" si="11"/>
        <v>3.2270419596945716</v>
      </c>
      <c r="AL19" s="110">
        <f t="shared" si="12"/>
        <v>4.3027226129260958</v>
      </c>
      <c r="AM19" s="110">
        <f t="shared" si="13"/>
        <v>2.933674508813247</v>
      </c>
      <c r="AN19" s="110">
        <f t="shared" si="14"/>
        <v>1.2712589538190739</v>
      </c>
      <c r="AO19" s="110">
        <f t="shared" si="14"/>
        <v>4.6938792141011954</v>
      </c>
      <c r="AP19" s="110">
        <f t="shared" si="14"/>
        <v>5.9651381679202693</v>
      </c>
      <c r="AQ19" s="110">
        <f t="shared" si="15"/>
        <v>1.4668372544066235</v>
      </c>
      <c r="AR19" s="110">
        <f t="shared" si="15"/>
        <v>1.075680653231524</v>
      </c>
      <c r="AS19" s="110">
        <f t="shared" si="16"/>
        <v>4.59609006380742</v>
      </c>
      <c r="AT19" s="111">
        <f t="shared" si="17"/>
        <v>0.14060322278731854</v>
      </c>
      <c r="AU19" s="111">
        <f t="shared" si="18"/>
        <v>0.15904298971024555</v>
      </c>
      <c r="AV19" s="111">
        <f t="shared" si="19"/>
        <v>0.2258534464013916</v>
      </c>
      <c r="AW19" s="111">
        <f t="shared" si="20"/>
        <v>0.20426990392163369</v>
      </c>
      <c r="AX19" s="111">
        <f t="shared" si="21"/>
        <v>0.19438587631252238</v>
      </c>
      <c r="AY19" s="112">
        <f t="shared" si="22"/>
        <v>0.24465849125870029</v>
      </c>
      <c r="AZ19" s="113" t="str">
        <f t="shared" si="23"/>
        <v>SG</v>
      </c>
      <c r="BA19" s="114">
        <f t="shared" si="24"/>
        <v>2</v>
      </c>
      <c r="BB19" s="115">
        <f t="shared" si="25"/>
        <v>2.7786453459109559</v>
      </c>
      <c r="BC19" s="115">
        <f t="shared" si="26"/>
        <v>2.7092473649919757</v>
      </c>
      <c r="BD19" s="115">
        <f t="shared" si="27"/>
        <v>2.7092473649919757</v>
      </c>
      <c r="BE19" s="129">
        <f t="shared" si="82"/>
        <v>2.936925253767559</v>
      </c>
      <c r="BF19" s="115">
        <f t="shared" si="28"/>
        <v>2.7723221112244167</v>
      </c>
      <c r="BG19" s="115">
        <f t="shared" si="29"/>
        <v>2.7723221112244167</v>
      </c>
      <c r="BH19" s="129">
        <f t="shared" si="83"/>
        <v>2.9849471975850728</v>
      </c>
      <c r="BI19" s="115">
        <f t="shared" si="30"/>
        <v>2.787374913639344</v>
      </c>
      <c r="BJ19" s="115">
        <f t="shared" si="31"/>
        <v>2.787374913639344</v>
      </c>
      <c r="BK19" s="129">
        <f t="shared" si="84"/>
        <v>2.9964187307424361</v>
      </c>
      <c r="BL19" s="115">
        <f t="shared" si="32"/>
        <v>2.7909561828969078</v>
      </c>
      <c r="BM19" s="115">
        <f t="shared" si="33"/>
        <v>2.7909561828969078</v>
      </c>
      <c r="BN19" s="117">
        <f t="shared" si="34"/>
        <v>2.5529343909506164</v>
      </c>
      <c r="BO19" s="115">
        <f t="shared" si="35"/>
        <v>2.6819063703667823</v>
      </c>
      <c r="BP19" s="115">
        <f t="shared" si="36"/>
        <v>2.6819063703667823</v>
      </c>
      <c r="BQ19" s="129">
        <f t="shared" si="85"/>
        <v>3.0119452703154703</v>
      </c>
      <c r="BR19" s="115">
        <f t="shared" si="37"/>
        <v>2.6699611000513119</v>
      </c>
      <c r="BS19" s="115">
        <f t="shared" si="38"/>
        <v>2.6699611000513119</v>
      </c>
      <c r="BT19" s="129">
        <f t="shared" si="86"/>
        <v>3.0002531862486488</v>
      </c>
      <c r="BU19" s="115">
        <f t="shared" si="39"/>
        <v>2.6697079138026631</v>
      </c>
      <c r="BV19" s="115">
        <f t="shared" si="40"/>
        <v>2.6697079138026631</v>
      </c>
      <c r="BW19" s="129">
        <f t="shared" si="87"/>
        <v>3.0000053664148916</v>
      </c>
      <c r="BX19" s="115">
        <f t="shared" si="41"/>
        <v>2.6697025473877716</v>
      </c>
      <c r="BY19" s="115">
        <f t="shared" si="42"/>
        <v>2.6697025473877716</v>
      </c>
      <c r="BZ19" s="57" t="str">
        <f t="shared" si="43"/>
        <v>Tegan Graham</v>
      </c>
      <c r="CA19" s="118">
        <f t="shared" si="44"/>
        <v>0.86</v>
      </c>
      <c r="CB19" s="119">
        <f t="shared" si="45"/>
        <v>-0.65183364010632738</v>
      </c>
      <c r="CC19" s="119">
        <f t="shared" si="45"/>
        <v>-0.28680680164678407</v>
      </c>
      <c r="CD19" s="118">
        <f t="shared" si="46"/>
        <v>0.38900000000000001</v>
      </c>
      <c r="CE19" s="118">
        <f t="shared" si="46"/>
        <v>0.78327352675879902</v>
      </c>
      <c r="CF19" s="118">
        <f t="shared" si="46"/>
        <v>-0.96399999999999997</v>
      </c>
      <c r="CG19" s="118">
        <f t="shared" si="46"/>
        <v>0.41957673224713393</v>
      </c>
      <c r="CH19" s="118">
        <f t="shared" si="46"/>
        <v>0.14510303797207474</v>
      </c>
      <c r="CI19" s="118">
        <f t="shared" si="46"/>
        <v>0</v>
      </c>
      <c r="CJ19" s="118">
        <f t="shared" si="46"/>
        <v>1.207366204493554</v>
      </c>
      <c r="CK19" s="118">
        <f t="shared" si="46"/>
        <v>1.0476108354680824</v>
      </c>
      <c r="CL19" s="118">
        <f t="shared" si="46"/>
        <v>-0.36699999999999999</v>
      </c>
      <c r="CM19" s="115">
        <f t="shared" si="47"/>
        <v>5.9599257981379257</v>
      </c>
      <c r="CN19" s="115">
        <f t="shared" si="48"/>
        <v>0.54214648919548791</v>
      </c>
      <c r="CO19" s="115">
        <f t="shared" si="49"/>
        <v>1.2144868115233751</v>
      </c>
      <c r="CP19" s="115">
        <f t="shared" si="50"/>
        <v>1.2111393828740769</v>
      </c>
      <c r="CQ19" s="120">
        <f t="shared" si="51"/>
        <v>-0.54362148796832555</v>
      </c>
      <c r="CR19" s="121">
        <f t="shared" si="52"/>
        <v>8.384076993762541</v>
      </c>
      <c r="CS19" s="111">
        <f t="shared" si="53"/>
        <v>0.60847820909740413</v>
      </c>
      <c r="CT19" s="115">
        <f t="shared" si="54"/>
        <v>5.1015281540993787</v>
      </c>
      <c r="CU19" s="122" t="str">
        <f t="shared" si="55"/>
        <v>Tegan Graham</v>
      </c>
      <c r="CV19" s="118">
        <f t="shared" si="56"/>
        <v>0.60499999999999998</v>
      </c>
      <c r="CW19" s="119">
        <f t="shared" si="57"/>
        <v>-0.38927444043226589</v>
      </c>
      <c r="CX19" s="119">
        <f t="shared" si="57"/>
        <v>-0.17128075379019697</v>
      </c>
      <c r="CY19" s="118">
        <f t="shared" si="58"/>
        <v>0.47699999999999998</v>
      </c>
      <c r="CZ19" s="118">
        <f t="shared" si="58"/>
        <v>0.47599999999999998</v>
      </c>
      <c r="DA19" s="118">
        <f t="shared" si="58"/>
        <v>-0.71466493085444083</v>
      </c>
      <c r="DB19" s="118">
        <f t="shared" si="58"/>
        <v>0.5236160155867422</v>
      </c>
      <c r="DC19" s="118">
        <f t="shared" si="58"/>
        <v>-1.5736105169291206E-2</v>
      </c>
      <c r="DD19" s="118">
        <f t="shared" si="58"/>
        <v>0</v>
      </c>
      <c r="DE19" s="118">
        <f t="shared" si="58"/>
        <v>0.22938546834973456</v>
      </c>
      <c r="DF19" s="118">
        <f t="shared" si="58"/>
        <v>0.44381987928518546</v>
      </c>
      <c r="DG19" s="118">
        <f t="shared" si="58"/>
        <v>-0.439</v>
      </c>
      <c r="DH19" s="115">
        <f t="shared" si="59"/>
        <v>5.7451478938212128</v>
      </c>
      <c r="DI19" s="115">
        <f t="shared" si="60"/>
        <v>-4.8498326237633282E-2</v>
      </c>
      <c r="DJ19" s="115">
        <f t="shared" si="61"/>
        <v>0.59178817121266736</v>
      </c>
      <c r="DK19" s="115">
        <f t="shared" si="62"/>
        <v>-1.203803929749931</v>
      </c>
      <c r="DL19" s="120">
        <f t="shared" si="63"/>
        <v>-0.31950610534378349</v>
      </c>
      <c r="DM19" s="121">
        <f t="shared" si="64"/>
        <v>4.7651277037025324</v>
      </c>
      <c r="DN19" s="111">
        <f t="shared" si="65"/>
        <v>0.60847820909740413</v>
      </c>
      <c r="DO19" s="115">
        <f t="shared" si="66"/>
        <v>2.8994763712693428</v>
      </c>
      <c r="DP19" s="123" t="str">
        <f t="shared" si="67"/>
        <v>Tegan Graham (5th)</v>
      </c>
      <c r="DQ19" s="124">
        <f t="shared" si="68"/>
        <v>2.7909561828969078</v>
      </c>
      <c r="DR19" s="124">
        <f t="shared" si="69"/>
        <v>2.6697025473877716</v>
      </c>
      <c r="DS19" s="125">
        <f t="shared" si="70"/>
        <v>511</v>
      </c>
      <c r="DT19" s="124">
        <f t="shared" si="71"/>
        <v>24.333333333333332</v>
      </c>
      <c r="DU19" s="124">
        <f t="shared" si="72"/>
        <v>3.9624185624371835</v>
      </c>
      <c r="DV19" s="124">
        <f t="shared" si="73"/>
        <v>2.928651842017135</v>
      </c>
      <c r="DW19" s="124">
        <f t="shared" si="74"/>
        <v>1.0337667204200485</v>
      </c>
      <c r="DX19" s="124">
        <f t="shared" si="75"/>
        <v>2.4110453505660878</v>
      </c>
      <c r="DY19" s="126">
        <f t="shared" si="88"/>
        <v>3.6280017687608961</v>
      </c>
      <c r="DZ19" s="127">
        <f t="shared" si="76"/>
        <v>20.440000000000001</v>
      </c>
      <c r="EA19" s="127">
        <f t="shared" si="77"/>
        <v>0</v>
      </c>
      <c r="EB19" s="127">
        <f t="shared" si="78"/>
        <v>-1.173</v>
      </c>
      <c r="EC19" s="127">
        <f t="shared" si="79"/>
        <v>3.9624185624371835</v>
      </c>
      <c r="ED19" s="29">
        <f t="shared" si="80"/>
        <v>2.928651842017135</v>
      </c>
      <c r="EE19" s="29">
        <f t="shared" si="81"/>
        <v>1.0337667204200485</v>
      </c>
    </row>
    <row r="20" spans="1:135" ht="14" x14ac:dyDescent="0.15">
      <c r="A20" s="105">
        <v>7</v>
      </c>
      <c r="B20" s="135" t="s">
        <v>147</v>
      </c>
      <c r="C20" s="135">
        <v>21</v>
      </c>
      <c r="D20" s="135">
        <v>20</v>
      </c>
      <c r="E20" s="135"/>
      <c r="F20" s="135">
        <v>334</v>
      </c>
      <c r="G20" s="135">
        <v>22</v>
      </c>
      <c r="H20" s="135">
        <v>57</v>
      </c>
      <c r="I20" s="135">
        <v>0.38600000000000001</v>
      </c>
      <c r="J20" s="135">
        <v>17</v>
      </c>
      <c r="K20" s="135">
        <v>43</v>
      </c>
      <c r="L20" s="135">
        <v>0.39500000000000002</v>
      </c>
      <c r="M20" s="135">
        <v>5</v>
      </c>
      <c r="N20" s="135">
        <v>14</v>
      </c>
      <c r="O20" s="135">
        <v>0.35699999999999998</v>
      </c>
      <c r="P20" s="135"/>
      <c r="Q20" s="135">
        <v>2</v>
      </c>
      <c r="R20" s="135">
        <v>2</v>
      </c>
      <c r="S20" s="135">
        <v>1</v>
      </c>
      <c r="T20" s="135">
        <v>2</v>
      </c>
      <c r="U20" s="135">
        <v>20</v>
      </c>
      <c r="V20" s="128">
        <v>22</v>
      </c>
      <c r="W20" s="135">
        <v>24</v>
      </c>
      <c r="X20" s="135">
        <v>12</v>
      </c>
      <c r="Y20" s="135">
        <v>7</v>
      </c>
      <c r="Z20" s="135">
        <v>15</v>
      </c>
      <c r="AA20" s="135">
        <v>25</v>
      </c>
      <c r="AB20" s="135">
        <v>63</v>
      </c>
      <c r="AC20" s="107">
        <f t="shared" si="3"/>
        <v>57.88</v>
      </c>
      <c r="AD20" s="108">
        <f t="shared" si="4"/>
        <v>1.0884588804422943</v>
      </c>
      <c r="AE20" s="4">
        <f t="shared" si="5"/>
        <v>59.15064673723392</v>
      </c>
      <c r="AF20" s="107">
        <f t="shared" si="6"/>
        <v>668.39761904761906</v>
      </c>
      <c r="AG20" s="109">
        <f t="shared" si="7"/>
        <v>20.371046737233925</v>
      </c>
      <c r="AH20" s="110">
        <f t="shared" si="8"/>
        <v>8.8496196053953646</v>
      </c>
      <c r="AI20" s="110">
        <f t="shared" si="9"/>
        <v>8.5278580257688077</v>
      </c>
      <c r="AJ20" s="110">
        <f t="shared" si="10"/>
        <v>0.29922308862346692</v>
      </c>
      <c r="AK20" s="110">
        <f t="shared" si="11"/>
        <v>2.5433962532994689</v>
      </c>
      <c r="AL20" s="110">
        <f t="shared" si="12"/>
        <v>3.590677063481603</v>
      </c>
      <c r="AM20" s="110">
        <f t="shared" si="13"/>
        <v>2.2441731646760021</v>
      </c>
      <c r="AN20" s="110">
        <f t="shared" si="14"/>
        <v>0.29922308862346692</v>
      </c>
      <c r="AO20" s="110">
        <f t="shared" si="14"/>
        <v>2.9922308862346694</v>
      </c>
      <c r="AP20" s="110">
        <f t="shared" si="14"/>
        <v>3.2914539748581362</v>
      </c>
      <c r="AQ20" s="110">
        <f t="shared" si="15"/>
        <v>1.7953385317408015</v>
      </c>
      <c r="AR20" s="110">
        <f t="shared" si="15"/>
        <v>1.047280810182134</v>
      </c>
      <c r="AS20" s="110">
        <f t="shared" si="16"/>
        <v>3.7402886077933366</v>
      </c>
      <c r="AT20" s="111">
        <f t="shared" si="17"/>
        <v>7.7582282839650282E-2</v>
      </c>
      <c r="AU20" s="111">
        <f t="shared" si="18"/>
        <v>0.19466100057948618</v>
      </c>
      <c r="AV20" s="111">
        <f t="shared" si="19"/>
        <v>0.18379906852960742</v>
      </c>
      <c r="AW20" s="111">
        <f t="shared" si="20"/>
        <v>0.17046584796508676</v>
      </c>
      <c r="AX20" s="111">
        <f t="shared" si="21"/>
        <v>0.18925375056338933</v>
      </c>
      <c r="AY20" s="112">
        <f t="shared" si="22"/>
        <v>0.11283969390525844</v>
      </c>
      <c r="AZ20" s="113" t="str">
        <f t="shared" si="23"/>
        <v>PG</v>
      </c>
      <c r="BA20" s="114">
        <f t="shared" si="24"/>
        <v>1</v>
      </c>
      <c r="BB20" s="115">
        <f t="shared" si="25"/>
        <v>2.2131169490064329</v>
      </c>
      <c r="BC20" s="115">
        <f t="shared" si="26"/>
        <v>2.0551590129378869</v>
      </c>
      <c r="BD20" s="115">
        <f t="shared" si="27"/>
        <v>2.0551590129378869</v>
      </c>
      <c r="BE20" s="129">
        <f t="shared" si="82"/>
        <v>2.936925253767559</v>
      </c>
      <c r="BF20" s="115">
        <f t="shared" si="28"/>
        <v>2.118233759170328</v>
      </c>
      <c r="BG20" s="115">
        <f t="shared" si="29"/>
        <v>2.118233759170328</v>
      </c>
      <c r="BH20" s="129">
        <f t="shared" si="83"/>
        <v>2.9849471975850728</v>
      </c>
      <c r="BI20" s="115">
        <f t="shared" si="30"/>
        <v>2.1332865615852552</v>
      </c>
      <c r="BJ20" s="115">
        <f t="shared" si="31"/>
        <v>2.1332865615852552</v>
      </c>
      <c r="BK20" s="129">
        <f t="shared" si="84"/>
        <v>2.9964187307424361</v>
      </c>
      <c r="BL20" s="115">
        <f t="shared" si="32"/>
        <v>2.1368678308428191</v>
      </c>
      <c r="BM20" s="115">
        <f t="shared" si="33"/>
        <v>2.1368678308428191</v>
      </c>
      <c r="BN20" s="117">
        <f t="shared" si="34"/>
        <v>3.9037203954591613</v>
      </c>
      <c r="BO20" s="115">
        <f t="shared" si="35"/>
        <v>3.9162568023004165</v>
      </c>
      <c r="BP20" s="115">
        <f t="shared" si="36"/>
        <v>3.9162568023004165</v>
      </c>
      <c r="BQ20" s="129">
        <f t="shared" si="85"/>
        <v>3.0119452703154703</v>
      </c>
      <c r="BR20" s="115">
        <f t="shared" si="37"/>
        <v>3.9043115319849462</v>
      </c>
      <c r="BS20" s="115">
        <f t="shared" si="38"/>
        <v>3.9043115319849462</v>
      </c>
      <c r="BT20" s="129">
        <f t="shared" si="86"/>
        <v>3.0002531862486488</v>
      </c>
      <c r="BU20" s="115">
        <f t="shared" si="39"/>
        <v>3.9040583457362974</v>
      </c>
      <c r="BV20" s="115">
        <f t="shared" si="40"/>
        <v>3.9040583457362974</v>
      </c>
      <c r="BW20" s="129">
        <f t="shared" si="87"/>
        <v>3.0000053664148916</v>
      </c>
      <c r="BX20" s="115">
        <f t="shared" si="41"/>
        <v>3.9040529793214058</v>
      </c>
      <c r="BY20" s="115">
        <f t="shared" si="42"/>
        <v>3.9040529793214058</v>
      </c>
      <c r="BZ20" s="57" t="str">
        <f t="shared" si="43"/>
        <v>Kaylee Smiler</v>
      </c>
      <c r="CA20" s="118">
        <f t="shared" si="44"/>
        <v>0.86</v>
      </c>
      <c r="CB20" s="119">
        <f t="shared" si="45"/>
        <v>-0.71972291386267728</v>
      </c>
      <c r="CC20" s="119">
        <f t="shared" si="45"/>
        <v>-0.31667808209957804</v>
      </c>
      <c r="CD20" s="118">
        <f t="shared" si="46"/>
        <v>0.38900000000000001</v>
      </c>
      <c r="CE20" s="118">
        <f t="shared" si="46"/>
        <v>0.70903449880065994</v>
      </c>
      <c r="CF20" s="118">
        <f t="shared" si="46"/>
        <v>-0.96399999999999997</v>
      </c>
      <c r="CG20" s="118">
        <f t="shared" si="46"/>
        <v>0.49021827426897557</v>
      </c>
      <c r="CH20" s="118">
        <f t="shared" si="46"/>
        <v>0.13447410225119583</v>
      </c>
      <c r="CI20" s="118">
        <f t="shared" si="46"/>
        <v>0</v>
      </c>
      <c r="CJ20" s="118">
        <f t="shared" si="46"/>
        <v>1.2663976782664355</v>
      </c>
      <c r="CK20" s="118">
        <f t="shared" si="46"/>
        <v>1.1496486183885202</v>
      </c>
      <c r="CL20" s="118">
        <f t="shared" si="46"/>
        <v>-0.36699999999999999</v>
      </c>
      <c r="CM20" s="115">
        <f t="shared" si="47"/>
        <v>2.3676017820347708</v>
      </c>
      <c r="CN20" s="115">
        <f t="shared" si="48"/>
        <v>0.38253098131303798</v>
      </c>
      <c r="CO20" s="115">
        <f t="shared" si="49"/>
        <v>0.54906218828113595</v>
      </c>
      <c r="CP20" s="115">
        <f t="shared" si="50"/>
        <v>2.1049315657293679</v>
      </c>
      <c r="CQ20" s="120">
        <f t="shared" si="51"/>
        <v>0.90090042513350288</v>
      </c>
      <c r="CR20" s="121">
        <f t="shared" si="52"/>
        <v>6.3050269424918151</v>
      </c>
      <c r="CS20" s="111">
        <f t="shared" si="53"/>
        <v>0.39771374136699217</v>
      </c>
      <c r="CT20" s="115">
        <f t="shared" si="54"/>
        <v>2.5075958547181072</v>
      </c>
      <c r="CU20" s="122" t="str">
        <f t="shared" si="55"/>
        <v>Kaylee Smiler</v>
      </c>
      <c r="CV20" s="118">
        <f t="shared" si="56"/>
        <v>0.60499999999999998</v>
      </c>
      <c r="CW20" s="119">
        <f t="shared" si="57"/>
        <v>-0.43309388076590988</v>
      </c>
      <c r="CX20" s="119">
        <f t="shared" si="57"/>
        <v>-0.19056130753700037</v>
      </c>
      <c r="CY20" s="118">
        <f t="shared" si="58"/>
        <v>0.47699999999999998</v>
      </c>
      <c r="CZ20" s="118">
        <f t="shared" si="58"/>
        <v>0.47599999999999998</v>
      </c>
      <c r="DA20" s="118">
        <f t="shared" si="58"/>
        <v>-0.66511773818634357</v>
      </c>
      <c r="DB20" s="118">
        <f t="shared" si="58"/>
        <v>0.55370407978123026</v>
      </c>
      <c r="DC20" s="118">
        <f t="shared" si="58"/>
        <v>-5.0893354092198487E-2</v>
      </c>
      <c r="DD20" s="118">
        <f t="shared" si="58"/>
        <v>0</v>
      </c>
      <c r="DE20" s="118">
        <f t="shared" si="58"/>
        <v>0.21025338405215244</v>
      </c>
      <c r="DF20" s="118">
        <f t="shared" si="58"/>
        <v>0.54651175055767731</v>
      </c>
      <c r="DG20" s="118">
        <f t="shared" si="58"/>
        <v>-0.439</v>
      </c>
      <c r="DH20" s="115">
        <f t="shared" si="59"/>
        <v>2.8168364040737703</v>
      </c>
      <c r="DI20" s="115">
        <f t="shared" si="60"/>
        <v>0.21652290282945175</v>
      </c>
      <c r="DJ20" s="115">
        <f t="shared" si="61"/>
        <v>1.3396378916800317E-2</v>
      </c>
      <c r="DK20" s="115">
        <f t="shared" si="62"/>
        <v>-0.69215942810544795</v>
      </c>
      <c r="DL20" s="120">
        <f t="shared" si="63"/>
        <v>-0.34405643050624213</v>
      </c>
      <c r="DM20" s="121">
        <f t="shared" si="64"/>
        <v>2.0105398272083317</v>
      </c>
      <c r="DN20" s="111">
        <f t="shared" si="65"/>
        <v>0.39771374136699217</v>
      </c>
      <c r="DO20" s="115">
        <f t="shared" si="66"/>
        <v>0.79961931684637155</v>
      </c>
      <c r="DP20" s="123" t="str">
        <f t="shared" si="67"/>
        <v>Kaylee Smiler (2nd)</v>
      </c>
      <c r="DQ20" s="124">
        <f t="shared" si="68"/>
        <v>2.1368678308428191</v>
      </c>
      <c r="DR20" s="124">
        <f t="shared" si="69"/>
        <v>3.9040529793214058</v>
      </c>
      <c r="DS20" s="125">
        <f t="shared" si="70"/>
        <v>334</v>
      </c>
      <c r="DT20" s="124">
        <f t="shared" si="71"/>
        <v>16.7</v>
      </c>
      <c r="DU20" s="124">
        <f t="shared" si="72"/>
        <v>1.8833685111664575</v>
      </c>
      <c r="DV20" s="124">
        <f t="shared" si="73"/>
        <v>0.17406396552293435</v>
      </c>
      <c r="DW20" s="124">
        <f t="shared" si="74"/>
        <v>1.7093045456435232</v>
      </c>
      <c r="DX20" s="124">
        <f t="shared" si="75"/>
        <v>0.74904153694879361</v>
      </c>
      <c r="DY20" s="126">
        <f t="shared" si="88"/>
        <v>1.5444690196827779</v>
      </c>
      <c r="DZ20" s="127">
        <f t="shared" si="76"/>
        <v>13.916666666666666</v>
      </c>
      <c r="EA20" s="127">
        <f t="shared" si="77"/>
        <v>38.666666666666664</v>
      </c>
      <c r="EB20" s="127">
        <f t="shared" si="78"/>
        <v>-2.3145833333333337</v>
      </c>
      <c r="EC20" s="127">
        <f t="shared" si="79"/>
        <v>1.4478028457264076</v>
      </c>
      <c r="ED20" s="29">
        <f t="shared" si="80"/>
        <v>-8.4149886594531723E-2</v>
      </c>
      <c r="EE20" s="29">
        <f t="shared" si="81"/>
        <v>1.5319527323209394</v>
      </c>
    </row>
    <row r="21" spans="1:135" ht="14" x14ac:dyDescent="0.15">
      <c r="A21" s="105">
        <v>8</v>
      </c>
      <c r="B21" s="135" t="s">
        <v>148</v>
      </c>
      <c r="C21" s="135">
        <v>21</v>
      </c>
      <c r="D21" s="135">
        <v>20</v>
      </c>
      <c r="E21" s="135"/>
      <c r="F21" s="135">
        <v>652</v>
      </c>
      <c r="G21" s="135">
        <v>98</v>
      </c>
      <c r="H21" s="135">
        <v>203</v>
      </c>
      <c r="I21" s="135">
        <v>0.48299999999999998</v>
      </c>
      <c r="J21" s="135">
        <v>0</v>
      </c>
      <c r="K21" s="135">
        <v>3</v>
      </c>
      <c r="L21" s="135">
        <v>0</v>
      </c>
      <c r="M21" s="135">
        <v>98</v>
      </c>
      <c r="N21" s="135">
        <v>200</v>
      </c>
      <c r="O21" s="135">
        <v>0.49</v>
      </c>
      <c r="P21" s="135"/>
      <c r="Q21" s="135">
        <v>40</v>
      </c>
      <c r="R21" s="135">
        <v>60</v>
      </c>
      <c r="S21" s="135">
        <v>0.66700000000000004</v>
      </c>
      <c r="T21" s="135">
        <v>73</v>
      </c>
      <c r="U21" s="135">
        <v>185</v>
      </c>
      <c r="V21" s="128">
        <v>258</v>
      </c>
      <c r="W21" s="135">
        <v>39</v>
      </c>
      <c r="X21" s="135">
        <v>20</v>
      </c>
      <c r="Y21" s="135">
        <v>6</v>
      </c>
      <c r="Z21" s="135">
        <v>43</v>
      </c>
      <c r="AA21" s="135">
        <v>44</v>
      </c>
      <c r="AB21" s="135">
        <v>236</v>
      </c>
      <c r="AC21" s="107">
        <f t="shared" si="3"/>
        <v>229.4</v>
      </c>
      <c r="AD21" s="108">
        <f t="shared" si="4"/>
        <v>1.0287707061900611</v>
      </c>
      <c r="AE21" s="4">
        <f t="shared" si="5"/>
        <v>220.7435791555194</v>
      </c>
      <c r="AF21" s="107">
        <f t="shared" si="6"/>
        <v>1304.7761904761905</v>
      </c>
      <c r="AG21" s="109">
        <f t="shared" si="7"/>
        <v>67.04557915551942</v>
      </c>
      <c r="AH21" s="110">
        <f t="shared" si="8"/>
        <v>16.918118277047721</v>
      </c>
      <c r="AI21" s="110">
        <f t="shared" si="9"/>
        <v>15.558223815067718</v>
      </c>
      <c r="AJ21" s="110">
        <f t="shared" si="10"/>
        <v>4.5984897975569607</v>
      </c>
      <c r="AK21" s="110">
        <f t="shared" si="11"/>
        <v>0</v>
      </c>
      <c r="AL21" s="110">
        <f t="shared" si="12"/>
        <v>2.9890183684120242</v>
      </c>
      <c r="AM21" s="110">
        <f t="shared" si="13"/>
        <v>3.2955843549158219</v>
      </c>
      <c r="AN21" s="110">
        <f t="shared" si="14"/>
        <v>5.5948292536943018</v>
      </c>
      <c r="AO21" s="110">
        <f t="shared" si="14"/>
        <v>14.17867687580063</v>
      </c>
      <c r="AP21" s="110">
        <f t="shared" si="14"/>
        <v>19.77350612949493</v>
      </c>
      <c r="AQ21" s="110">
        <f t="shared" si="15"/>
        <v>1.5328299325189869</v>
      </c>
      <c r="AR21" s="110">
        <f t="shared" si="15"/>
        <v>0.45984897975569605</v>
      </c>
      <c r="AS21" s="110">
        <f t="shared" si="16"/>
        <v>3.3722258515417716</v>
      </c>
      <c r="AT21" s="111">
        <f t="shared" si="17"/>
        <v>0.46607783580997941</v>
      </c>
      <c r="AU21" s="111">
        <f t="shared" si="18"/>
        <v>0.16619829804076786</v>
      </c>
      <c r="AV21" s="111">
        <f t="shared" si="19"/>
        <v>0.16571233810497613</v>
      </c>
      <c r="AW21" s="111">
        <f t="shared" si="20"/>
        <v>0.14190236040345222</v>
      </c>
      <c r="AX21" s="111">
        <f t="shared" si="21"/>
        <v>8.3099149020383928E-2</v>
      </c>
      <c r="AY21" s="112">
        <f t="shared" si="22"/>
        <v>0.19024689260819053</v>
      </c>
      <c r="AZ21" s="113" t="str">
        <f t="shared" si="23"/>
        <v>SF</v>
      </c>
      <c r="BA21" s="114">
        <f t="shared" si="24"/>
        <v>3</v>
      </c>
      <c r="BB21" s="115">
        <f t="shared" si="25"/>
        <v>5.5573143351869918</v>
      </c>
      <c r="BC21" s="115">
        <f t="shared" si="26"/>
        <v>5.3751694395184026</v>
      </c>
      <c r="BD21" s="115">
        <f t="shared" si="27"/>
        <v>5</v>
      </c>
      <c r="BE21" s="129">
        <f t="shared" si="82"/>
        <v>2.936925253767559</v>
      </c>
      <c r="BF21" s="115">
        <f t="shared" si="28"/>
        <v>5.4382441857508432</v>
      </c>
      <c r="BG21" s="115">
        <f t="shared" si="29"/>
        <v>5</v>
      </c>
      <c r="BH21" s="129">
        <f t="shared" si="83"/>
        <v>2.9849471975850728</v>
      </c>
      <c r="BI21" s="115">
        <f t="shared" si="30"/>
        <v>5.4532969881657705</v>
      </c>
      <c r="BJ21" s="115">
        <f t="shared" si="31"/>
        <v>5</v>
      </c>
      <c r="BK21" s="129">
        <f t="shared" si="84"/>
        <v>2.9964187307424361</v>
      </c>
      <c r="BL21" s="115">
        <f t="shared" si="32"/>
        <v>5.4568782574233339</v>
      </c>
      <c r="BM21" s="115">
        <f t="shared" si="33"/>
        <v>5</v>
      </c>
      <c r="BN21" s="117">
        <f t="shared" si="34"/>
        <v>3.4320528080107913</v>
      </c>
      <c r="BO21" s="115">
        <f t="shared" si="35"/>
        <v>3.4725048872123017</v>
      </c>
      <c r="BP21" s="115">
        <f t="shared" si="36"/>
        <v>3.4725048872123017</v>
      </c>
      <c r="BQ21" s="129">
        <f t="shared" si="85"/>
        <v>3.0119452703154703</v>
      </c>
      <c r="BR21" s="115">
        <f t="shared" si="37"/>
        <v>3.4605596168968313</v>
      </c>
      <c r="BS21" s="115">
        <f t="shared" si="38"/>
        <v>3.4605596168968313</v>
      </c>
      <c r="BT21" s="129">
        <f t="shared" si="86"/>
        <v>3.0002531862486488</v>
      </c>
      <c r="BU21" s="115">
        <f t="shared" si="39"/>
        <v>3.4603064306481826</v>
      </c>
      <c r="BV21" s="115">
        <f t="shared" si="40"/>
        <v>3.4603064306481826</v>
      </c>
      <c r="BW21" s="129">
        <f t="shared" si="87"/>
        <v>3.0000053664148916</v>
      </c>
      <c r="BX21" s="115">
        <f t="shared" si="41"/>
        <v>3.460301064233291</v>
      </c>
      <c r="BY21" s="115">
        <f t="shared" si="42"/>
        <v>3.460301064233291</v>
      </c>
      <c r="BZ21" s="57" t="str">
        <f t="shared" si="43"/>
        <v>Lauren Gustin</v>
      </c>
      <c r="CA21" s="118">
        <f t="shared" si="44"/>
        <v>0.86</v>
      </c>
      <c r="CB21" s="119">
        <f t="shared" si="45"/>
        <v>-0.69531655853283103</v>
      </c>
      <c r="CC21" s="119">
        <f t="shared" si="45"/>
        <v>-0.30593928575444568</v>
      </c>
      <c r="CD21" s="118">
        <f t="shared" si="46"/>
        <v>0.38900000000000001</v>
      </c>
      <c r="CE21" s="118">
        <f t="shared" si="46"/>
        <v>1.034</v>
      </c>
      <c r="CF21" s="118">
        <f t="shared" si="46"/>
        <v>-0.96399999999999997</v>
      </c>
      <c r="CG21" s="118">
        <f t="shared" si="46"/>
        <v>0.18099999999999999</v>
      </c>
      <c r="CH21" s="118">
        <f t="shared" si="46"/>
        <v>0.18099999999999999</v>
      </c>
      <c r="CI21" s="118">
        <f t="shared" si="46"/>
        <v>0</v>
      </c>
      <c r="CJ21" s="118">
        <f t="shared" si="46"/>
        <v>1.008</v>
      </c>
      <c r="CK21" s="118">
        <f t="shared" si="46"/>
        <v>0.70299999999999996</v>
      </c>
      <c r="CL21" s="118">
        <f t="shared" si="46"/>
        <v>-0.36699999999999999</v>
      </c>
      <c r="CM21" s="115">
        <f t="shared" si="47"/>
        <v>2.3248323940709392</v>
      </c>
      <c r="CN21" s="115">
        <f t="shared" si="48"/>
        <v>-8.6298325200818926E-2</v>
      </c>
      <c r="CO21" s="115">
        <f t="shared" si="49"/>
        <v>3.5790046094385826</v>
      </c>
      <c r="CP21" s="115">
        <f t="shared" si="50"/>
        <v>0.63075951723156298</v>
      </c>
      <c r="CQ21" s="120">
        <f t="shared" si="51"/>
        <v>0.63843757609157459</v>
      </c>
      <c r="CR21" s="121">
        <f t="shared" si="52"/>
        <v>7.0867357716318402</v>
      </c>
      <c r="CS21" s="111">
        <f t="shared" si="53"/>
        <v>0.7763753274589188</v>
      </c>
      <c r="CT21" s="115">
        <f t="shared" si="54"/>
        <v>5.5019668053155035</v>
      </c>
      <c r="CU21" s="122" t="str">
        <f t="shared" si="55"/>
        <v>Lauren Gustin</v>
      </c>
      <c r="CV21" s="118">
        <f t="shared" si="56"/>
        <v>0.60499999999999998</v>
      </c>
      <c r="CW21" s="119">
        <f t="shared" si="57"/>
        <v>-0.41734068778028183</v>
      </c>
      <c r="CX21" s="119">
        <f t="shared" si="57"/>
        <v>-0.18362990262332402</v>
      </c>
      <c r="CY21" s="118">
        <f t="shared" si="58"/>
        <v>0.47699999999999998</v>
      </c>
      <c r="CZ21" s="118">
        <f t="shared" si="58"/>
        <v>0.47599999999999998</v>
      </c>
      <c r="DA21" s="118">
        <f t="shared" si="58"/>
        <v>-0.88200000000000001</v>
      </c>
      <c r="DB21" s="118">
        <f t="shared" si="58"/>
        <v>0.42199999999999999</v>
      </c>
      <c r="DC21" s="118">
        <f t="shared" si="58"/>
        <v>0.10299999999999999</v>
      </c>
      <c r="DD21" s="118">
        <f t="shared" si="58"/>
        <v>0</v>
      </c>
      <c r="DE21" s="118">
        <f t="shared" si="58"/>
        <v>0.29399999999999998</v>
      </c>
      <c r="DF21" s="118">
        <f t="shared" si="58"/>
        <v>9.7000000000000003E-2</v>
      </c>
      <c r="DG21" s="118">
        <f t="shared" si="58"/>
        <v>-0.439</v>
      </c>
      <c r="DH21" s="115">
        <f t="shared" si="59"/>
        <v>2.8979614962542151</v>
      </c>
      <c r="DI21" s="115">
        <f t="shared" si="60"/>
        <v>-1.4839326576716314</v>
      </c>
      <c r="DJ21" s="115">
        <f t="shared" si="61"/>
        <v>3.8214216632664604</v>
      </c>
      <c r="DK21" s="115">
        <f t="shared" si="62"/>
        <v>-0.98514979762995314</v>
      </c>
      <c r="DL21" s="120">
        <f t="shared" si="63"/>
        <v>0.19792945762031511</v>
      </c>
      <c r="DM21" s="121">
        <f t="shared" si="64"/>
        <v>4.4482301618394064</v>
      </c>
      <c r="DN21" s="111">
        <f t="shared" si="65"/>
        <v>0.7763753274589188</v>
      </c>
      <c r="DO21" s="115">
        <f t="shared" si="66"/>
        <v>3.4534961485107085</v>
      </c>
      <c r="DP21" s="123" t="str">
        <f t="shared" si="67"/>
        <v>Lauren Gustin (2nd)</v>
      </c>
      <c r="DQ21" s="124">
        <f t="shared" si="68"/>
        <v>5</v>
      </c>
      <c r="DR21" s="124">
        <f t="shared" si="69"/>
        <v>3.460301064233291</v>
      </c>
      <c r="DS21" s="125">
        <f t="shared" si="70"/>
        <v>652</v>
      </c>
      <c r="DT21" s="124">
        <f t="shared" si="71"/>
        <v>32.6</v>
      </c>
      <c r="DU21" s="124">
        <f t="shared" si="72"/>
        <v>2.6650773403064827</v>
      </c>
      <c r="DV21" s="124">
        <f t="shared" si="73"/>
        <v>2.6117543001540091</v>
      </c>
      <c r="DW21" s="124">
        <f t="shared" si="74"/>
        <v>5.3323040152473578E-2</v>
      </c>
      <c r="DX21" s="124">
        <f t="shared" si="75"/>
        <v>2.0691002927837898</v>
      </c>
      <c r="DY21" s="126">
        <f t="shared" si="88"/>
        <v>3.6218509477016276</v>
      </c>
      <c r="DZ21" s="127">
        <f t="shared" si="76"/>
        <v>27.166666666666668</v>
      </c>
      <c r="EA21" s="127">
        <f t="shared" si="77"/>
        <v>0</v>
      </c>
      <c r="EB21" s="127">
        <f t="shared" si="78"/>
        <v>4.1666666666664298E-3</v>
      </c>
      <c r="EC21" s="127">
        <f t="shared" si="79"/>
        <v>2.6650773403064827</v>
      </c>
      <c r="ED21" s="29">
        <f t="shared" si="80"/>
        <v>2.6117543001540091</v>
      </c>
      <c r="EE21" s="29">
        <f t="shared" si="81"/>
        <v>5.3323040152473578E-2</v>
      </c>
    </row>
    <row r="22" spans="1:135" ht="14" x14ac:dyDescent="0.15">
      <c r="A22" s="105">
        <v>9</v>
      </c>
      <c r="B22" s="135" t="s">
        <v>149</v>
      </c>
      <c r="C22" s="135">
        <v>21</v>
      </c>
      <c r="D22" s="135">
        <v>21</v>
      </c>
      <c r="E22" s="135"/>
      <c r="F22" s="135">
        <v>627</v>
      </c>
      <c r="G22" s="135">
        <v>101</v>
      </c>
      <c r="H22" s="135">
        <v>253</v>
      </c>
      <c r="I22" s="135">
        <v>0.39900000000000002</v>
      </c>
      <c r="J22" s="135">
        <v>35</v>
      </c>
      <c r="K22" s="135">
        <v>108</v>
      </c>
      <c r="L22" s="135">
        <v>0.32400000000000001</v>
      </c>
      <c r="M22" s="135">
        <v>66</v>
      </c>
      <c r="N22" s="135">
        <v>145</v>
      </c>
      <c r="O22" s="135">
        <v>0.45500000000000002</v>
      </c>
      <c r="P22" s="135"/>
      <c r="Q22" s="135">
        <v>51</v>
      </c>
      <c r="R22" s="135">
        <v>67</v>
      </c>
      <c r="S22" s="135">
        <v>0.76100000000000001</v>
      </c>
      <c r="T22" s="135">
        <v>11</v>
      </c>
      <c r="U22" s="135">
        <v>35</v>
      </c>
      <c r="V22" s="128">
        <v>46</v>
      </c>
      <c r="W22" s="135">
        <v>72</v>
      </c>
      <c r="X22" s="135">
        <v>14</v>
      </c>
      <c r="Y22" s="135">
        <v>0</v>
      </c>
      <c r="Z22" s="135">
        <v>43</v>
      </c>
      <c r="AA22" s="135">
        <v>51</v>
      </c>
      <c r="AB22" s="135">
        <v>288</v>
      </c>
      <c r="AC22" s="107">
        <f t="shared" si="3"/>
        <v>282.48</v>
      </c>
      <c r="AD22" s="108">
        <f t="shared" si="4"/>
        <v>1.0195412064570943</v>
      </c>
      <c r="AE22" s="4">
        <f t="shared" si="5"/>
        <v>269.21345353030131</v>
      </c>
      <c r="AF22" s="107">
        <f t="shared" si="6"/>
        <v>1254.7464285714286</v>
      </c>
      <c r="AG22" s="109">
        <f t="shared" si="7"/>
        <v>79.951853530301335</v>
      </c>
      <c r="AH22" s="110">
        <f t="shared" si="8"/>
        <v>21.455606280291224</v>
      </c>
      <c r="AI22" s="110">
        <f t="shared" si="9"/>
        <v>20.163436550925201</v>
      </c>
      <c r="AJ22" s="110">
        <f t="shared" si="10"/>
        <v>5.3397243039999545</v>
      </c>
      <c r="AK22" s="110">
        <f t="shared" si="11"/>
        <v>2.7894082185074387</v>
      </c>
      <c r="AL22" s="110">
        <f t="shared" si="12"/>
        <v>5.7382111923581602</v>
      </c>
      <c r="AM22" s="110">
        <f t="shared" si="13"/>
        <v>3.4269872398805674</v>
      </c>
      <c r="AN22" s="110">
        <f t="shared" si="14"/>
        <v>0.87667115438805221</v>
      </c>
      <c r="AO22" s="110">
        <f t="shared" si="14"/>
        <v>2.7894082185074387</v>
      </c>
      <c r="AP22" s="110">
        <f t="shared" si="14"/>
        <v>3.6660793728954908</v>
      </c>
      <c r="AQ22" s="110">
        <f t="shared" si="15"/>
        <v>1.1157632874029755</v>
      </c>
      <c r="AR22" s="110">
        <f t="shared" si="15"/>
        <v>0</v>
      </c>
      <c r="AS22" s="110">
        <f t="shared" si="16"/>
        <v>4.0645662612536961</v>
      </c>
      <c r="AT22" s="111">
        <f t="shared" si="17"/>
        <v>8.641251221896383E-2</v>
      </c>
      <c r="AU22" s="111">
        <f t="shared" si="18"/>
        <v>0.12097751710654936</v>
      </c>
      <c r="AV22" s="111">
        <f t="shared" si="19"/>
        <v>0.19973418394471024</v>
      </c>
      <c r="AW22" s="111">
        <f t="shared" si="20"/>
        <v>0.2724191063174114</v>
      </c>
      <c r="AX22" s="111">
        <f t="shared" si="21"/>
        <v>0</v>
      </c>
      <c r="AY22" s="112">
        <f t="shared" si="22"/>
        <v>0.23591525069923419</v>
      </c>
      <c r="AZ22" s="113" t="str">
        <f t="shared" si="23"/>
        <v>PG</v>
      </c>
      <c r="BA22" s="114">
        <f t="shared" si="24"/>
        <v>1</v>
      </c>
      <c r="BB22" s="115">
        <f t="shared" si="25"/>
        <v>1.8126619942546527</v>
      </c>
      <c r="BC22" s="115">
        <f t="shared" si="26"/>
        <v>1.7526426446051215</v>
      </c>
      <c r="BD22" s="115">
        <f t="shared" si="27"/>
        <v>1.7526426446051215</v>
      </c>
      <c r="BE22" s="129">
        <f t="shared" si="82"/>
        <v>2.936925253767559</v>
      </c>
      <c r="BF22" s="115">
        <f t="shared" si="28"/>
        <v>1.8157173908375626</v>
      </c>
      <c r="BG22" s="115">
        <f t="shared" si="29"/>
        <v>1.8157173908375626</v>
      </c>
      <c r="BH22" s="129">
        <f t="shared" si="83"/>
        <v>2.9849471975850728</v>
      </c>
      <c r="BI22" s="115">
        <f t="shared" si="30"/>
        <v>1.8307701932524898</v>
      </c>
      <c r="BJ22" s="115">
        <f t="shared" si="31"/>
        <v>1.8307701932524898</v>
      </c>
      <c r="BK22" s="129">
        <f t="shared" si="84"/>
        <v>2.9964187307424361</v>
      </c>
      <c r="BL22" s="115">
        <f t="shared" si="32"/>
        <v>1.8343514625100537</v>
      </c>
      <c r="BM22" s="115">
        <f t="shared" si="33"/>
        <v>1.8343514625100537</v>
      </c>
      <c r="BN22" s="117">
        <f t="shared" si="34"/>
        <v>2.1750177699829534</v>
      </c>
      <c r="BO22" s="115">
        <f t="shared" si="35"/>
        <v>2.3098022773697369</v>
      </c>
      <c r="BP22" s="115">
        <f t="shared" si="36"/>
        <v>2.3098022773697369</v>
      </c>
      <c r="BQ22" s="129">
        <f t="shared" si="85"/>
        <v>3.0119452703154703</v>
      </c>
      <c r="BR22" s="115">
        <f t="shared" si="37"/>
        <v>2.2978570070542665</v>
      </c>
      <c r="BS22" s="115">
        <f t="shared" si="38"/>
        <v>2.2978570070542665</v>
      </c>
      <c r="BT22" s="129">
        <f t="shared" si="86"/>
        <v>3.0002531862486488</v>
      </c>
      <c r="BU22" s="115">
        <f t="shared" si="39"/>
        <v>2.2976038208056178</v>
      </c>
      <c r="BV22" s="115">
        <f t="shared" si="40"/>
        <v>2.2976038208056178</v>
      </c>
      <c r="BW22" s="129">
        <f t="shared" si="87"/>
        <v>3.0000053664148916</v>
      </c>
      <c r="BX22" s="115">
        <f t="shared" si="41"/>
        <v>2.2975984543907262</v>
      </c>
      <c r="BY22" s="115">
        <f t="shared" si="42"/>
        <v>2.2975984543907262</v>
      </c>
      <c r="BZ22" s="57" t="str">
        <f t="shared" si="43"/>
        <v>Paisley Johnson</v>
      </c>
      <c r="CA22" s="118">
        <f t="shared" si="44"/>
        <v>0.85999999999999988</v>
      </c>
      <c r="CB22" s="119">
        <f t="shared" si="45"/>
        <v>-0.63136791499148992</v>
      </c>
      <c r="CC22" s="119">
        <f t="shared" si="45"/>
        <v>-0.2778018825962556</v>
      </c>
      <c r="CD22" s="118">
        <f t="shared" si="46"/>
        <v>0.38900000000000001</v>
      </c>
      <c r="CE22" s="118">
        <f t="shared" si="46"/>
        <v>0.67469889099489111</v>
      </c>
      <c r="CF22" s="118">
        <f t="shared" si="46"/>
        <v>-0.96399999999999997</v>
      </c>
      <c r="CG22" s="118">
        <f t="shared" si="46"/>
        <v>0.52289004204891421</v>
      </c>
      <c r="CH22" s="118">
        <f t="shared" si="46"/>
        <v>0.12955821126578837</v>
      </c>
      <c r="CI22" s="118">
        <f t="shared" si="46"/>
        <v>0</v>
      </c>
      <c r="CJ22" s="118">
        <f t="shared" si="46"/>
        <v>1.2936997805084676</v>
      </c>
      <c r="CK22" s="118">
        <f t="shared" si="46"/>
        <v>1.1968411718484318</v>
      </c>
      <c r="CL22" s="118">
        <f t="shared" si="46"/>
        <v>-0.36699999999999999</v>
      </c>
      <c r="CM22" s="115">
        <f t="shared" si="47"/>
        <v>5.3229688396328312</v>
      </c>
      <c r="CN22" s="115">
        <f t="shared" si="48"/>
        <v>0.56794902853365548</v>
      </c>
      <c r="CO22" s="115">
        <f t="shared" si="49"/>
        <v>0.81979335606095183</v>
      </c>
      <c r="CP22" s="115">
        <f t="shared" si="50"/>
        <v>-4.8233097867470986E-2</v>
      </c>
      <c r="CQ22" s="120">
        <f t="shared" si="51"/>
        <v>-1.4509811955934508</v>
      </c>
      <c r="CR22" s="121">
        <f t="shared" si="52"/>
        <v>5.2114969307665167</v>
      </c>
      <c r="CS22" s="111">
        <f t="shared" si="53"/>
        <v>0.74660633484162897</v>
      </c>
      <c r="CT22" s="115">
        <f t="shared" si="54"/>
        <v>3.8909366225179878</v>
      </c>
      <c r="CU22" s="122" t="str">
        <f t="shared" si="55"/>
        <v>Paisley Johnson</v>
      </c>
      <c r="CV22" s="118">
        <f t="shared" si="56"/>
        <v>0.60499999999999998</v>
      </c>
      <c r="CW22" s="119">
        <f t="shared" si="57"/>
        <v>-0.37606474513087079</v>
      </c>
      <c r="CX22" s="119">
        <f t="shared" si="57"/>
        <v>-0.16546848785758314</v>
      </c>
      <c r="CY22" s="118">
        <f t="shared" si="58"/>
        <v>0.47699999999999998</v>
      </c>
      <c r="CZ22" s="118">
        <f t="shared" si="58"/>
        <v>0.47599999999999998</v>
      </c>
      <c r="DA22" s="118">
        <f t="shared" si="58"/>
        <v>-0.64220212328513648</v>
      </c>
      <c r="DB22" s="118">
        <f t="shared" si="58"/>
        <v>0.56761983272453753</v>
      </c>
      <c r="DC22" s="118">
        <f t="shared" si="58"/>
        <v>-6.7153608890084621E-2</v>
      </c>
      <c r="DD22" s="118">
        <f t="shared" si="58"/>
        <v>0</v>
      </c>
      <c r="DE22" s="118">
        <f t="shared" si="58"/>
        <v>0.20140478027841907</v>
      </c>
      <c r="DF22" s="118">
        <f t="shared" si="58"/>
        <v>0.59400682038592156</v>
      </c>
      <c r="DG22" s="118">
        <f t="shared" si="58"/>
        <v>-0.439</v>
      </c>
      <c r="DH22" s="115">
        <f t="shared" si="59"/>
        <v>5.8448757861588101</v>
      </c>
      <c r="DI22" s="115">
        <f t="shared" si="60"/>
        <v>0.53057004564011434</v>
      </c>
      <c r="DJ22" s="115">
        <f t="shared" si="61"/>
        <v>0.31029710546773714</v>
      </c>
      <c r="DK22" s="115">
        <f t="shared" si="62"/>
        <v>-1.5596245289482498</v>
      </c>
      <c r="DL22" s="120">
        <f t="shared" si="63"/>
        <v>-1.2916682729409521</v>
      </c>
      <c r="DM22" s="121">
        <f t="shared" si="64"/>
        <v>3.8344501353774589</v>
      </c>
      <c r="DN22" s="111">
        <f t="shared" si="65"/>
        <v>0.74660633484162897</v>
      </c>
      <c r="DO22" s="115">
        <f t="shared" si="66"/>
        <v>2.8628247617071527</v>
      </c>
      <c r="DP22" s="123" t="str">
        <f t="shared" si="67"/>
        <v>Paisley Johnson (4th)</v>
      </c>
      <c r="DQ22" s="124">
        <f t="shared" si="68"/>
        <v>1.8343514625100537</v>
      </c>
      <c r="DR22" s="124">
        <f t="shared" si="69"/>
        <v>2.2975984543907262</v>
      </c>
      <c r="DS22" s="125">
        <f t="shared" si="70"/>
        <v>627</v>
      </c>
      <c r="DT22" s="124">
        <f t="shared" si="71"/>
        <v>29.857142857142858</v>
      </c>
      <c r="DU22" s="124">
        <f t="shared" si="72"/>
        <v>0.78983849944115914</v>
      </c>
      <c r="DV22" s="124">
        <f t="shared" si="73"/>
        <v>1.9979742736920616</v>
      </c>
      <c r="DW22" s="124">
        <f t="shared" si="74"/>
        <v>-1.2081357742509025</v>
      </c>
      <c r="DX22" s="124">
        <f t="shared" si="75"/>
        <v>0.58969842718457588</v>
      </c>
      <c r="DY22" s="126">
        <f t="shared" si="88"/>
        <v>2.0829110968678339</v>
      </c>
      <c r="DZ22" s="127">
        <f t="shared" si="76"/>
        <v>25.08</v>
      </c>
      <c r="EA22" s="127">
        <f t="shared" si="77"/>
        <v>0</v>
      </c>
      <c r="EB22" s="127">
        <f t="shared" si="78"/>
        <v>-0.36100000000000065</v>
      </c>
      <c r="EC22" s="127">
        <f t="shared" si="79"/>
        <v>0.78983849944115914</v>
      </c>
      <c r="ED22" s="29">
        <f t="shared" si="80"/>
        <v>1.9979742736920616</v>
      </c>
      <c r="EE22" s="29">
        <f t="shared" si="81"/>
        <v>-1.2081357742509025</v>
      </c>
    </row>
    <row r="23" spans="1:135" ht="14" x14ac:dyDescent="0.15">
      <c r="A23" s="105">
        <v>10</v>
      </c>
      <c r="B23" s="135" t="s">
        <v>150</v>
      </c>
      <c r="C23" s="135">
        <v>21</v>
      </c>
      <c r="D23" s="135">
        <v>4</v>
      </c>
      <c r="E23" s="135"/>
      <c r="F23" s="135">
        <v>23</v>
      </c>
      <c r="G23" s="135">
        <v>1</v>
      </c>
      <c r="H23" s="135">
        <v>7</v>
      </c>
      <c r="I23" s="135">
        <v>0.14299999999999999</v>
      </c>
      <c r="J23" s="135">
        <v>0</v>
      </c>
      <c r="K23" s="135">
        <v>3</v>
      </c>
      <c r="L23" s="135">
        <v>0</v>
      </c>
      <c r="M23" s="135">
        <v>1</v>
      </c>
      <c r="N23" s="135">
        <v>4</v>
      </c>
      <c r="O23" s="135">
        <v>0.25</v>
      </c>
      <c r="P23" s="135"/>
      <c r="Q23" s="135">
        <v>2</v>
      </c>
      <c r="R23" s="135">
        <v>2</v>
      </c>
      <c r="S23" s="135">
        <v>1</v>
      </c>
      <c r="T23" s="135">
        <v>2</v>
      </c>
      <c r="U23" s="135">
        <v>4</v>
      </c>
      <c r="V23" s="128">
        <v>6</v>
      </c>
      <c r="W23" s="135">
        <v>0</v>
      </c>
      <c r="X23" s="135">
        <v>1</v>
      </c>
      <c r="Y23" s="135">
        <v>1</v>
      </c>
      <c r="Z23" s="135">
        <v>3</v>
      </c>
      <c r="AA23" s="135">
        <v>3</v>
      </c>
      <c r="AB23" s="135">
        <v>4</v>
      </c>
      <c r="AC23" s="107">
        <f t="shared" si="3"/>
        <v>7.88</v>
      </c>
      <c r="AD23" s="108">
        <f t="shared" si="4"/>
        <v>0.50761421319796951</v>
      </c>
      <c r="AE23" s="4">
        <f t="shared" si="5"/>
        <v>3.47593462835873</v>
      </c>
      <c r="AF23" s="107">
        <f t="shared" si="6"/>
        <v>46.027380952380952</v>
      </c>
      <c r="AG23" s="109">
        <f t="shared" si="7"/>
        <v>-1.8036653716412692</v>
      </c>
      <c r="AH23" s="110">
        <f t="shared" si="8"/>
        <v>7.5518844575468353</v>
      </c>
      <c r="AI23" s="110">
        <f t="shared" si="9"/>
        <v>15.208338721775341</v>
      </c>
      <c r="AJ23" s="110">
        <f t="shared" si="10"/>
        <v>4.3452396347929545</v>
      </c>
      <c r="AK23" s="110">
        <f t="shared" si="11"/>
        <v>0</v>
      </c>
      <c r="AL23" s="110">
        <f t="shared" si="12"/>
        <v>0</v>
      </c>
      <c r="AM23" s="110">
        <f t="shared" si="13"/>
        <v>6.5178594521894313</v>
      </c>
      <c r="AN23" s="110">
        <f t="shared" si="14"/>
        <v>4.3452396347929545</v>
      </c>
      <c r="AO23" s="110">
        <f t="shared" si="14"/>
        <v>8.690479269585909</v>
      </c>
      <c r="AP23" s="110">
        <f t="shared" si="14"/>
        <v>13.035718904378863</v>
      </c>
      <c r="AQ23" s="110">
        <f t="shared" si="15"/>
        <v>2.1726198173964772</v>
      </c>
      <c r="AR23" s="110">
        <f t="shared" si="15"/>
        <v>2.1726198173964772</v>
      </c>
      <c r="AS23" s="110">
        <f t="shared" si="16"/>
        <v>6.5178594521894313</v>
      </c>
      <c r="AT23" s="111">
        <f t="shared" si="17"/>
        <v>0.30726263796572961</v>
      </c>
      <c r="AU23" s="111">
        <f t="shared" si="18"/>
        <v>0.23556802244039268</v>
      </c>
      <c r="AV23" s="111">
        <f t="shared" si="19"/>
        <v>0.32028985507246371</v>
      </c>
      <c r="AW23" s="111">
        <f t="shared" si="20"/>
        <v>0</v>
      </c>
      <c r="AX23" s="111">
        <f t="shared" si="21"/>
        <v>0.39261337073398783</v>
      </c>
      <c r="AY23" s="112">
        <f t="shared" si="22"/>
        <v>-0.14508521325041854</v>
      </c>
      <c r="AZ23" s="113" t="str">
        <f t="shared" si="23"/>
        <v>SF</v>
      </c>
      <c r="BA23" s="114">
        <f t="shared" si="24"/>
        <v>3</v>
      </c>
      <c r="BB23" s="115">
        <f t="shared" si="25"/>
        <v>5.1793587441510658</v>
      </c>
      <c r="BC23" s="115">
        <f t="shared" si="26"/>
        <v>3.6866472755544453</v>
      </c>
      <c r="BD23" s="115">
        <f t="shared" si="27"/>
        <v>3.6866472755544453</v>
      </c>
      <c r="BE23" s="129">
        <f t="shared" si="82"/>
        <v>2.936925253767559</v>
      </c>
      <c r="BF23" s="115">
        <f t="shared" si="28"/>
        <v>3.7497220217868863</v>
      </c>
      <c r="BG23" s="115">
        <f t="shared" si="29"/>
        <v>3.7497220217868863</v>
      </c>
      <c r="BH23" s="129">
        <f t="shared" si="83"/>
        <v>2.9849471975850728</v>
      </c>
      <c r="BI23" s="115">
        <f t="shared" si="30"/>
        <v>3.7647748242018135</v>
      </c>
      <c r="BJ23" s="115">
        <f t="shared" si="31"/>
        <v>3.7647748242018135</v>
      </c>
      <c r="BK23" s="129">
        <f t="shared" si="84"/>
        <v>2.9964187307424361</v>
      </c>
      <c r="BL23" s="115">
        <f t="shared" si="32"/>
        <v>3.7683560934593774</v>
      </c>
      <c r="BM23" s="115">
        <f t="shared" si="33"/>
        <v>3.7683560934593774</v>
      </c>
      <c r="BN23" s="117">
        <f t="shared" si="34"/>
        <v>7.2396225705329016</v>
      </c>
      <c r="BO23" s="115">
        <f t="shared" si="35"/>
        <v>5.0207030016747503</v>
      </c>
      <c r="BP23" s="115">
        <f t="shared" si="36"/>
        <v>5</v>
      </c>
      <c r="BQ23" s="129">
        <f t="shared" si="85"/>
        <v>3.0119452703154703</v>
      </c>
      <c r="BR23" s="115">
        <f t="shared" si="37"/>
        <v>5.0087577313592799</v>
      </c>
      <c r="BS23" s="115">
        <f t="shared" si="38"/>
        <v>5</v>
      </c>
      <c r="BT23" s="129">
        <f t="shared" si="86"/>
        <v>3.0002531862486488</v>
      </c>
      <c r="BU23" s="115">
        <f t="shared" si="39"/>
        <v>5.0085045451106307</v>
      </c>
      <c r="BV23" s="115">
        <f t="shared" si="40"/>
        <v>5</v>
      </c>
      <c r="BW23" s="129">
        <f t="shared" si="87"/>
        <v>3.0000053664148916</v>
      </c>
      <c r="BX23" s="115">
        <f t="shared" si="41"/>
        <v>5.0084991786957396</v>
      </c>
      <c r="BY23" s="115">
        <f t="shared" si="42"/>
        <v>5</v>
      </c>
      <c r="BZ23" s="57" t="str">
        <f t="shared" si="43"/>
        <v>Babalu Ugwu</v>
      </c>
      <c r="CA23" s="118">
        <f t="shared" si="44"/>
        <v>0.85999999999999988</v>
      </c>
      <c r="CB23" s="119">
        <f t="shared" si="45"/>
        <v>-0.78</v>
      </c>
      <c r="CC23" s="119">
        <f t="shared" si="45"/>
        <v>-0.34320000000000001</v>
      </c>
      <c r="CD23" s="118">
        <f t="shared" si="46"/>
        <v>0.38900000000000001</v>
      </c>
      <c r="CE23" s="118">
        <f t="shared" si="46"/>
        <v>0.89420841660763939</v>
      </c>
      <c r="CF23" s="118">
        <f t="shared" si="46"/>
        <v>-0.96399999999999997</v>
      </c>
      <c r="CG23" s="118">
        <f t="shared" si="46"/>
        <v>0.31401754190638725</v>
      </c>
      <c r="CH23" s="118">
        <f t="shared" si="46"/>
        <v>0.1609857865187149</v>
      </c>
      <c r="CI23" s="118">
        <f t="shared" si="46"/>
        <v>0</v>
      </c>
      <c r="CJ23" s="118">
        <f t="shared" si="46"/>
        <v>1.1191558625652913</v>
      </c>
      <c r="CK23" s="118">
        <f t="shared" si="46"/>
        <v>0.8951364494203371</v>
      </c>
      <c r="CL23" s="118">
        <f t="shared" si="46"/>
        <v>-0.36699999999999999</v>
      </c>
      <c r="CM23" s="115">
        <f t="shared" si="47"/>
        <v>-6.8591698121554305</v>
      </c>
      <c r="CN23" s="115">
        <f t="shared" si="48"/>
        <v>-6.2832165119106111</v>
      </c>
      <c r="CO23" s="115">
        <f t="shared" si="49"/>
        <v>2.7635251095507658</v>
      </c>
      <c r="CP23" s="115">
        <f t="shared" si="50"/>
        <v>1.9842369760958225</v>
      </c>
      <c r="CQ23" s="120">
        <f t="shared" si="51"/>
        <v>2.774</v>
      </c>
      <c r="CR23" s="121">
        <f t="shared" si="52"/>
        <v>-5.6206242384194534</v>
      </c>
      <c r="CS23" s="111">
        <f t="shared" si="53"/>
        <v>2.7387473207906646E-2</v>
      </c>
      <c r="CT23" s="115">
        <f t="shared" si="54"/>
        <v>-0.15393469574142346</v>
      </c>
      <c r="CU23" s="122" t="str">
        <f t="shared" si="55"/>
        <v>Babalu Ugwu</v>
      </c>
      <c r="CV23" s="118">
        <f t="shared" si="56"/>
        <v>0.60499999999999998</v>
      </c>
      <c r="CW23" s="119">
        <f t="shared" si="57"/>
        <v>-0.47199999999999998</v>
      </c>
      <c r="CX23" s="119">
        <f t="shared" si="57"/>
        <v>-0.20768</v>
      </c>
      <c r="CY23" s="118">
        <f t="shared" si="58"/>
        <v>0.47699999999999998</v>
      </c>
      <c r="CZ23" s="118">
        <f t="shared" si="58"/>
        <v>0.47599999999999998</v>
      </c>
      <c r="DA23" s="118">
        <f t="shared" si="58"/>
        <v>-0.78870297407954781</v>
      </c>
      <c r="DB23" s="118">
        <f t="shared" si="58"/>
        <v>0.47865561970086862</v>
      </c>
      <c r="DC23" s="118">
        <f t="shared" si="58"/>
        <v>3.6799140023441528E-2</v>
      </c>
      <c r="DD23" s="118">
        <f t="shared" si="58"/>
        <v>0</v>
      </c>
      <c r="DE23" s="118">
        <f t="shared" si="58"/>
        <v>0.25797441573368679</v>
      </c>
      <c r="DF23" s="118">
        <f t="shared" si="58"/>
        <v>0.29036809332687774</v>
      </c>
      <c r="DG23" s="118">
        <f t="shared" si="58"/>
        <v>-0.439</v>
      </c>
      <c r="DH23" s="115">
        <f t="shared" si="59"/>
        <v>-3.5118651472159268</v>
      </c>
      <c r="DI23" s="115">
        <f t="shared" si="60"/>
        <v>-5.1406551345742963</v>
      </c>
      <c r="DJ23" s="115">
        <f t="shared" si="61"/>
        <v>2.3996755336529056</v>
      </c>
      <c r="DK23" s="115">
        <f t="shared" si="62"/>
        <v>-1.6700004976052707</v>
      </c>
      <c r="DL23" s="120">
        <f t="shared" si="63"/>
        <v>0.86</v>
      </c>
      <c r="DM23" s="121">
        <f t="shared" si="64"/>
        <v>-7.0628452457425892</v>
      </c>
      <c r="DN23" s="111">
        <f t="shared" si="65"/>
        <v>2.7387473207906646E-2</v>
      </c>
      <c r="DO23" s="115">
        <f t="shared" si="66"/>
        <v>-0.19343348493936599</v>
      </c>
      <c r="DP23" s="123" t="str">
        <f t="shared" si="67"/>
        <v>Babalu Ugwu (3rd)</v>
      </c>
      <c r="DQ23" s="124">
        <f t="shared" si="68"/>
        <v>3.7683560934593774</v>
      </c>
      <c r="DR23" s="124">
        <f t="shared" si="69"/>
        <v>5</v>
      </c>
      <c r="DS23" s="125">
        <f t="shared" si="70"/>
        <v>23</v>
      </c>
      <c r="DT23" s="124">
        <f t="shared" si="71"/>
        <v>5.75</v>
      </c>
      <c r="DU23" s="124">
        <f t="shared" si="72"/>
        <v>-10.042282669744811</v>
      </c>
      <c r="DV23" s="124">
        <f t="shared" si="73"/>
        <v>-8.899321107427987</v>
      </c>
      <c r="DW23" s="124">
        <f t="shared" si="74"/>
        <v>-1.1429615623168239</v>
      </c>
      <c r="DX23" s="124">
        <f t="shared" si="75"/>
        <v>-0.27503274756386126</v>
      </c>
      <c r="DY23" s="126">
        <f t="shared" si="88"/>
        <v>-0.22025780114804794</v>
      </c>
      <c r="DZ23" s="127">
        <f t="shared" si="76"/>
        <v>2.875</v>
      </c>
      <c r="EA23" s="127">
        <f t="shared" si="77"/>
        <v>142.33333333333334</v>
      </c>
      <c r="EB23" s="127">
        <f t="shared" si="78"/>
        <v>-4.2468750000000002</v>
      </c>
      <c r="EC23" s="127">
        <f t="shared" si="79"/>
        <v>-5.0530909863153068</v>
      </c>
      <c r="ED23" s="29">
        <f t="shared" si="80"/>
        <v>-4.8940902851059098</v>
      </c>
      <c r="EE23" s="29">
        <f t="shared" si="81"/>
        <v>-0.15900070120939702</v>
      </c>
    </row>
    <row r="24" spans="1:135" ht="14" x14ac:dyDescent="0.15">
      <c r="A24" s="105">
        <v>11</v>
      </c>
      <c r="B24" s="135" t="s">
        <v>151</v>
      </c>
      <c r="C24" s="135">
        <v>21</v>
      </c>
      <c r="D24" s="135">
        <v>20</v>
      </c>
      <c r="E24" s="135"/>
      <c r="F24" s="135">
        <v>147</v>
      </c>
      <c r="G24" s="135">
        <v>17</v>
      </c>
      <c r="H24" s="135">
        <v>41</v>
      </c>
      <c r="I24" s="135">
        <v>0.41499999999999998</v>
      </c>
      <c r="J24" s="135">
        <v>3</v>
      </c>
      <c r="K24" s="135">
        <v>15</v>
      </c>
      <c r="L24" s="135">
        <v>0.2</v>
      </c>
      <c r="M24" s="135">
        <v>14</v>
      </c>
      <c r="N24" s="135">
        <v>26</v>
      </c>
      <c r="O24" s="135">
        <v>0.53800000000000003</v>
      </c>
      <c r="P24" s="135"/>
      <c r="Q24" s="135">
        <v>0</v>
      </c>
      <c r="R24" s="135">
        <v>0</v>
      </c>
      <c r="S24" s="135"/>
      <c r="T24" s="135">
        <v>10</v>
      </c>
      <c r="U24" s="135">
        <v>16</v>
      </c>
      <c r="V24" s="128">
        <v>26</v>
      </c>
      <c r="W24" s="135">
        <v>7</v>
      </c>
      <c r="X24" s="135">
        <v>1</v>
      </c>
      <c r="Y24" s="135">
        <v>7</v>
      </c>
      <c r="Z24" s="135">
        <v>7</v>
      </c>
      <c r="AA24" s="128">
        <v>23</v>
      </c>
      <c r="AB24" s="128">
        <v>37</v>
      </c>
      <c r="AC24" s="107">
        <f t="shared" si="3"/>
        <v>41</v>
      </c>
      <c r="AD24" s="108">
        <f t="shared" si="4"/>
        <v>0.90243902439024393</v>
      </c>
      <c r="AE24" s="4">
        <f t="shared" si="5"/>
        <v>34.273263929277661</v>
      </c>
      <c r="AF24" s="107">
        <f t="shared" si="6"/>
        <v>294.17500000000001</v>
      </c>
      <c r="AG24" s="109">
        <f t="shared" si="7"/>
        <v>6.8032639292776631</v>
      </c>
      <c r="AH24" s="110">
        <f t="shared" si="8"/>
        <v>11.650637861571397</v>
      </c>
      <c r="AI24" s="110">
        <f t="shared" si="9"/>
        <v>13.937282229965156</v>
      </c>
      <c r="AJ24" s="110">
        <f t="shared" si="10"/>
        <v>0</v>
      </c>
      <c r="AK24" s="110">
        <f t="shared" si="11"/>
        <v>1.0198011387779382</v>
      </c>
      <c r="AL24" s="110">
        <f t="shared" si="12"/>
        <v>2.3795359904818558</v>
      </c>
      <c r="AM24" s="110">
        <f t="shared" si="13"/>
        <v>2.3795359904818558</v>
      </c>
      <c r="AN24" s="110">
        <f t="shared" si="14"/>
        <v>3.399337129259794</v>
      </c>
      <c r="AO24" s="110">
        <f t="shared" si="14"/>
        <v>5.4389394068156713</v>
      </c>
      <c r="AP24" s="110">
        <f t="shared" si="14"/>
        <v>8.8382765360754654</v>
      </c>
      <c r="AQ24" s="110">
        <f t="shared" si="15"/>
        <v>0.33993371292597946</v>
      </c>
      <c r="AR24" s="110">
        <f t="shared" si="15"/>
        <v>2.3795359904818558</v>
      </c>
      <c r="AS24" s="110">
        <f t="shared" si="16"/>
        <v>7.8184753972975267</v>
      </c>
      <c r="AT24" s="111">
        <f t="shared" si="17"/>
        <v>0.20832546202211599</v>
      </c>
      <c r="AU24" s="111">
        <f t="shared" si="18"/>
        <v>3.6857581742374371E-2</v>
      </c>
      <c r="AV24" s="111">
        <f t="shared" si="19"/>
        <v>0.38420256991685559</v>
      </c>
      <c r="AW24" s="111">
        <f t="shared" si="20"/>
        <v>0.11296744686575196</v>
      </c>
      <c r="AX24" s="111">
        <f t="shared" si="21"/>
        <v>0.430005120327701</v>
      </c>
      <c r="AY24" s="112">
        <f t="shared" si="22"/>
        <v>8.5623900118844867E-2</v>
      </c>
      <c r="AZ24" s="113" t="str">
        <f t="shared" si="23"/>
        <v>PF</v>
      </c>
      <c r="BA24" s="114">
        <f t="shared" si="24"/>
        <v>4</v>
      </c>
      <c r="BB24" s="115">
        <f t="shared" si="25"/>
        <v>4.5420904362229564</v>
      </c>
      <c r="BC24" s="115">
        <f t="shared" si="26"/>
        <v>4.4045040310902266</v>
      </c>
      <c r="BD24" s="115">
        <f t="shared" si="27"/>
        <v>4.4045040310902266</v>
      </c>
      <c r="BE24" s="129">
        <f t="shared" si="82"/>
        <v>2.936925253767559</v>
      </c>
      <c r="BF24" s="115">
        <f t="shared" si="28"/>
        <v>4.4675787773226681</v>
      </c>
      <c r="BG24" s="115">
        <f t="shared" si="29"/>
        <v>4.4675787773226681</v>
      </c>
      <c r="BH24" s="129">
        <f t="shared" si="83"/>
        <v>2.9849471975850728</v>
      </c>
      <c r="BI24" s="115">
        <f t="shared" si="30"/>
        <v>4.4826315797375953</v>
      </c>
      <c r="BJ24" s="115">
        <f t="shared" si="31"/>
        <v>4.4826315797375953</v>
      </c>
      <c r="BK24" s="129">
        <f t="shared" si="84"/>
        <v>2.9964187307424361</v>
      </c>
      <c r="BL24" s="115">
        <f t="shared" si="32"/>
        <v>4.4862128489951587</v>
      </c>
      <c r="BM24" s="115">
        <f t="shared" si="33"/>
        <v>4.4862128489951587</v>
      </c>
      <c r="BN24" s="117">
        <f t="shared" si="34"/>
        <v>4.5181362398909988</v>
      </c>
      <c r="BO24" s="115">
        <f t="shared" si="35"/>
        <v>4.3866295800201867</v>
      </c>
      <c r="BP24" s="115">
        <f t="shared" si="36"/>
        <v>4.3866295800201867</v>
      </c>
      <c r="BQ24" s="129">
        <f t="shared" si="85"/>
        <v>3.0119452703154703</v>
      </c>
      <c r="BR24" s="115">
        <f t="shared" si="37"/>
        <v>4.3746843097047163</v>
      </c>
      <c r="BS24" s="115">
        <f t="shared" si="38"/>
        <v>4.3746843097047163</v>
      </c>
      <c r="BT24" s="129">
        <f t="shared" si="86"/>
        <v>3.0002531862486488</v>
      </c>
      <c r="BU24" s="115">
        <f t="shared" si="39"/>
        <v>4.374431123456068</v>
      </c>
      <c r="BV24" s="115">
        <f t="shared" si="40"/>
        <v>4.374431123456068</v>
      </c>
      <c r="BW24" s="129">
        <f t="shared" si="87"/>
        <v>3.0000053664148916</v>
      </c>
      <c r="BX24" s="115">
        <f t="shared" si="41"/>
        <v>4.3744257570411769</v>
      </c>
      <c r="BY24" s="115">
        <f t="shared" si="42"/>
        <v>4.3744257570411769</v>
      </c>
      <c r="BZ24" s="57" t="str">
        <f t="shared" si="43"/>
        <v>Perri Malli</v>
      </c>
      <c r="CA24" s="118">
        <f t="shared" si="44"/>
        <v>0.86</v>
      </c>
      <c r="CB24" s="119">
        <f t="shared" si="45"/>
        <v>-0.74559341663726475</v>
      </c>
      <c r="CC24" s="119">
        <f t="shared" si="45"/>
        <v>-0.32806110332039651</v>
      </c>
      <c r="CD24" s="118">
        <f t="shared" si="46"/>
        <v>0.38900000000000001</v>
      </c>
      <c r="CE24" s="118">
        <f t="shared" si="46"/>
        <v>0.97568515836095049</v>
      </c>
      <c r="CF24" s="118">
        <f t="shared" si="46"/>
        <v>-0.96399999999999997</v>
      </c>
      <c r="CG24" s="118">
        <f t="shared" si="46"/>
        <v>0.23648901230852287</v>
      </c>
      <c r="CH24" s="118">
        <f t="shared" si="46"/>
        <v>0.17265095879617132</v>
      </c>
      <c r="CI24" s="118">
        <f t="shared" si="46"/>
        <v>0</v>
      </c>
      <c r="CJ24" s="118">
        <f t="shared" si="46"/>
        <v>1.0543692903781869</v>
      </c>
      <c r="CK24" s="118">
        <f t="shared" si="46"/>
        <v>0.78315079555675515</v>
      </c>
      <c r="CL24" s="118">
        <f t="shared" si="46"/>
        <v>-0.36699999999999999</v>
      </c>
      <c r="CM24" s="115">
        <f t="shared" si="47"/>
        <v>2.47053274584631E-2</v>
      </c>
      <c r="CN24" s="115">
        <f t="shared" si="48"/>
        <v>2.7805254874361918E-2</v>
      </c>
      <c r="CO24" s="115">
        <f t="shared" si="49"/>
        <v>1.7429439836233431</v>
      </c>
      <c r="CP24" s="115">
        <f t="shared" si="50"/>
        <v>-0.64742929913300795</v>
      </c>
      <c r="CQ24" s="120">
        <f t="shared" si="51"/>
        <v>1.9063285250161124</v>
      </c>
      <c r="CR24" s="121">
        <f t="shared" si="52"/>
        <v>3.0543537918392722</v>
      </c>
      <c r="CS24" s="111">
        <f t="shared" si="53"/>
        <v>0.17504167658966421</v>
      </c>
      <c r="CT24" s="115">
        <f t="shared" si="54"/>
        <v>0.53463920862154446</v>
      </c>
      <c r="CU24" s="122" t="str">
        <f t="shared" si="55"/>
        <v>Perri Malli</v>
      </c>
      <c r="CV24" s="118">
        <f t="shared" si="56"/>
        <v>0.60499999999999998</v>
      </c>
      <c r="CW24" s="119">
        <f t="shared" si="57"/>
        <v>-0.44979211437496175</v>
      </c>
      <c r="CX24" s="119">
        <f t="shared" si="57"/>
        <v>-0.19790853032498318</v>
      </c>
      <c r="CY24" s="118">
        <f t="shared" si="58"/>
        <v>0.47699999999999998</v>
      </c>
      <c r="CZ24" s="118">
        <f t="shared" si="58"/>
        <v>0.47599999999999998</v>
      </c>
      <c r="DA24" s="118">
        <f t="shared" si="58"/>
        <v>-0.84308062331138323</v>
      </c>
      <c r="DB24" s="118">
        <f t="shared" si="58"/>
        <v>0.44563420894622269</v>
      </c>
      <c r="DC24" s="118">
        <f t="shared" si="58"/>
        <v>7.5383940633489771E-2</v>
      </c>
      <c r="DD24" s="118">
        <f t="shared" si="58"/>
        <v>0</v>
      </c>
      <c r="DE24" s="118">
        <f t="shared" si="58"/>
        <v>0.27897172583310836</v>
      </c>
      <c r="DF24" s="118">
        <f t="shared" si="58"/>
        <v>0.17766458270776009</v>
      </c>
      <c r="DG24" s="118">
        <f t="shared" si="58"/>
        <v>-0.439</v>
      </c>
      <c r="DH24" s="115">
        <f t="shared" si="59"/>
        <v>1.2662014065911615</v>
      </c>
      <c r="DI24" s="115">
        <f t="shared" si="60"/>
        <v>-0.87348155457794929</v>
      </c>
      <c r="DJ24" s="115">
        <f t="shared" si="61"/>
        <v>1.9248695978917525</v>
      </c>
      <c r="DK24" s="115">
        <f t="shared" si="62"/>
        <v>-2.914719536062742</v>
      </c>
      <c r="DL24" s="120">
        <f t="shared" si="63"/>
        <v>0.59100307552770603</v>
      </c>
      <c r="DM24" s="121">
        <f t="shared" si="64"/>
        <v>-6.1270106300712612E-3</v>
      </c>
      <c r="DN24" s="111">
        <f t="shared" si="65"/>
        <v>0.17504167658966421</v>
      </c>
      <c r="DO24" s="115">
        <f t="shared" si="66"/>
        <v>-1.0724822131703685E-3</v>
      </c>
      <c r="DP24" s="123" t="str">
        <f t="shared" si="67"/>
        <v>Perri Malli (3rd)</v>
      </c>
      <c r="DQ24" s="124">
        <f t="shared" si="68"/>
        <v>4.4862128489951587</v>
      </c>
      <c r="DR24" s="124">
        <f t="shared" si="69"/>
        <v>4.3744257570411769</v>
      </c>
      <c r="DS24" s="125">
        <f t="shared" si="70"/>
        <v>147</v>
      </c>
      <c r="DT24" s="124">
        <f t="shared" si="71"/>
        <v>7.35</v>
      </c>
      <c r="DU24" s="124">
        <f t="shared" si="72"/>
        <v>-1.3673046394860853</v>
      </c>
      <c r="DV24" s="124">
        <f t="shared" si="73"/>
        <v>-1.8426028723154686</v>
      </c>
      <c r="DW24" s="124">
        <f t="shared" si="74"/>
        <v>0.47529823282938333</v>
      </c>
      <c r="DX24" s="124">
        <f t="shared" si="75"/>
        <v>-0.23933529650447075</v>
      </c>
      <c r="DY24" s="126">
        <f t="shared" si="88"/>
        <v>0.11074805667485765</v>
      </c>
      <c r="DZ24" s="127">
        <f t="shared" si="76"/>
        <v>6.125</v>
      </c>
      <c r="EA24" s="127">
        <f t="shared" si="77"/>
        <v>101</v>
      </c>
      <c r="EB24" s="127">
        <f t="shared" si="78"/>
        <v>-3.6781250000000001</v>
      </c>
      <c r="EC24" s="127">
        <f t="shared" si="79"/>
        <v>-2.3084048669534463</v>
      </c>
      <c r="ED24" s="29">
        <f t="shared" si="80"/>
        <v>-2.5901340614127979</v>
      </c>
      <c r="EE24" s="29">
        <f t="shared" si="81"/>
        <v>0.28172919445935163</v>
      </c>
    </row>
    <row r="25" spans="1:135" ht="14" x14ac:dyDescent="0.15">
      <c r="A25" s="105">
        <v>12</v>
      </c>
      <c r="B25" s="135" t="s">
        <v>152</v>
      </c>
      <c r="C25" s="135">
        <v>21</v>
      </c>
      <c r="D25" s="135">
        <v>17</v>
      </c>
      <c r="E25" s="135"/>
      <c r="F25" s="135">
        <v>117</v>
      </c>
      <c r="G25" s="135">
        <v>9</v>
      </c>
      <c r="H25" s="135">
        <v>21</v>
      </c>
      <c r="I25" s="135">
        <v>0.42899999999999999</v>
      </c>
      <c r="J25" s="135">
        <v>6</v>
      </c>
      <c r="K25" s="135">
        <v>10</v>
      </c>
      <c r="L25" s="135">
        <v>0.6</v>
      </c>
      <c r="M25" s="135">
        <v>3</v>
      </c>
      <c r="N25" s="135">
        <v>11</v>
      </c>
      <c r="O25" s="135">
        <v>0.27300000000000002</v>
      </c>
      <c r="P25" s="135"/>
      <c r="Q25" s="135">
        <v>5</v>
      </c>
      <c r="R25" s="135">
        <v>8</v>
      </c>
      <c r="S25" s="135">
        <v>0.625</v>
      </c>
      <c r="T25" s="135">
        <v>5</v>
      </c>
      <c r="U25" s="135">
        <v>8</v>
      </c>
      <c r="V25" s="128">
        <v>13</v>
      </c>
      <c r="W25" s="135">
        <v>5</v>
      </c>
      <c r="X25" s="135">
        <v>5</v>
      </c>
      <c r="Y25" s="135">
        <v>1</v>
      </c>
      <c r="Z25" s="135">
        <v>9</v>
      </c>
      <c r="AA25" s="128">
        <v>11</v>
      </c>
      <c r="AB25" s="128">
        <v>29</v>
      </c>
      <c r="AC25" s="107">
        <f t="shared" si="3"/>
        <v>24.52</v>
      </c>
      <c r="AD25" s="108">
        <f t="shared" si="4"/>
        <v>1.1827079934747144</v>
      </c>
      <c r="AE25" s="4">
        <f t="shared" si="5"/>
        <v>27.369278818192392</v>
      </c>
      <c r="AF25" s="107">
        <f t="shared" si="6"/>
        <v>234.13928571428573</v>
      </c>
      <c r="AG25" s="109">
        <f t="shared" si="7"/>
        <v>10.940878818192395</v>
      </c>
      <c r="AH25" s="110">
        <f t="shared" si="8"/>
        <v>11.689315073588476</v>
      </c>
      <c r="AI25" s="110">
        <f t="shared" si="9"/>
        <v>8.9690202718162269</v>
      </c>
      <c r="AJ25" s="110">
        <f t="shared" si="10"/>
        <v>3.4167696273585624</v>
      </c>
      <c r="AK25" s="110">
        <f t="shared" si="11"/>
        <v>2.5625772205189219</v>
      </c>
      <c r="AL25" s="110">
        <f t="shared" si="12"/>
        <v>2.1354810170991017</v>
      </c>
      <c r="AM25" s="110">
        <f t="shared" si="13"/>
        <v>3.8438658307783826</v>
      </c>
      <c r="AN25" s="110">
        <f t="shared" si="14"/>
        <v>2.1354810170991017</v>
      </c>
      <c r="AO25" s="110">
        <f t="shared" si="14"/>
        <v>3.4167696273585624</v>
      </c>
      <c r="AP25" s="110">
        <f t="shared" si="14"/>
        <v>5.552250644457664</v>
      </c>
      <c r="AQ25" s="110">
        <f t="shared" si="15"/>
        <v>2.1354810170991017</v>
      </c>
      <c r="AR25" s="110">
        <f t="shared" si="15"/>
        <v>0.4270962034198203</v>
      </c>
      <c r="AS25" s="110">
        <f t="shared" si="16"/>
        <v>4.6980582376180235</v>
      </c>
      <c r="AT25" s="111">
        <f t="shared" si="17"/>
        <v>0.13087112357799593</v>
      </c>
      <c r="AU25" s="111">
        <f t="shared" si="18"/>
        <v>0.23154121863799282</v>
      </c>
      <c r="AV25" s="111">
        <f t="shared" si="19"/>
        <v>0.23086419753086418</v>
      </c>
      <c r="AW25" s="111">
        <f t="shared" si="20"/>
        <v>0.10138104205900816</v>
      </c>
      <c r="AX25" s="111">
        <f t="shared" si="21"/>
        <v>7.7180406212664282E-2</v>
      </c>
      <c r="AY25" s="112">
        <f t="shared" si="22"/>
        <v>0.17300608045658311</v>
      </c>
      <c r="AZ25" s="113" t="str">
        <f t="shared" si="23"/>
        <v>SF</v>
      </c>
      <c r="BA25" s="114">
        <f t="shared" si="24"/>
        <v>3</v>
      </c>
      <c r="BB25" s="115">
        <f t="shared" si="25"/>
        <v>2.6874797273103721</v>
      </c>
      <c r="BC25" s="115">
        <f t="shared" si="26"/>
        <v>2.7810486712294225</v>
      </c>
      <c r="BD25" s="115">
        <f t="shared" si="27"/>
        <v>2.7810486712294225</v>
      </c>
      <c r="BE25" s="129">
        <f t="shared" si="82"/>
        <v>2.936925253767559</v>
      </c>
      <c r="BF25" s="115">
        <f t="shared" si="28"/>
        <v>2.8441234174618635</v>
      </c>
      <c r="BG25" s="115">
        <f t="shared" si="29"/>
        <v>2.8441234174618635</v>
      </c>
      <c r="BH25" s="129">
        <f t="shared" si="83"/>
        <v>2.9849471975850728</v>
      </c>
      <c r="BI25" s="115">
        <f t="shared" si="30"/>
        <v>2.8591762198767907</v>
      </c>
      <c r="BJ25" s="115">
        <f t="shared" si="31"/>
        <v>2.8591762198767907</v>
      </c>
      <c r="BK25" s="129">
        <f t="shared" si="84"/>
        <v>2.9964187307424361</v>
      </c>
      <c r="BL25" s="115">
        <f t="shared" si="32"/>
        <v>2.8627574891343546</v>
      </c>
      <c r="BM25" s="115">
        <f t="shared" si="33"/>
        <v>2.8627574891343546</v>
      </c>
      <c r="BN25" s="117">
        <f t="shared" si="34"/>
        <v>3.8484864190317989</v>
      </c>
      <c r="BO25" s="115">
        <f t="shared" si="35"/>
        <v>3.8938497666270688</v>
      </c>
      <c r="BP25" s="115">
        <f t="shared" si="36"/>
        <v>3.8938497666270688</v>
      </c>
      <c r="BQ25" s="129">
        <f t="shared" si="85"/>
        <v>3.0119452703154703</v>
      </c>
      <c r="BR25" s="115">
        <f t="shared" si="37"/>
        <v>3.8819044963115985</v>
      </c>
      <c r="BS25" s="115">
        <f t="shared" si="38"/>
        <v>3.8819044963115985</v>
      </c>
      <c r="BT25" s="129">
        <f t="shared" si="86"/>
        <v>3.0002531862486488</v>
      </c>
      <c r="BU25" s="115">
        <f t="shared" si="39"/>
        <v>3.8816513100629497</v>
      </c>
      <c r="BV25" s="115">
        <f t="shared" si="40"/>
        <v>3.8816513100629497</v>
      </c>
      <c r="BW25" s="129">
        <f t="shared" si="87"/>
        <v>3.0000053664148916</v>
      </c>
      <c r="BX25" s="115">
        <f t="shared" si="41"/>
        <v>3.8816459436480582</v>
      </c>
      <c r="BY25" s="115">
        <f t="shared" si="42"/>
        <v>3.8816459436480582</v>
      </c>
      <c r="BZ25" s="57" t="str">
        <f t="shared" si="43"/>
        <v>Tahlia White</v>
      </c>
      <c r="CA25" s="118">
        <f t="shared" si="44"/>
        <v>0.86</v>
      </c>
      <c r="CB25" s="119">
        <f t="shared" si="45"/>
        <v>-0.7184905269006433</v>
      </c>
      <c r="CC25" s="119">
        <f t="shared" si="45"/>
        <v>-0.31613583183628302</v>
      </c>
      <c r="CD25" s="118">
        <f t="shared" si="46"/>
        <v>0.38900000000000001</v>
      </c>
      <c r="CE25" s="118">
        <f t="shared" si="46"/>
        <v>0.79142297501674919</v>
      </c>
      <c r="CF25" s="118">
        <f t="shared" si="46"/>
        <v>-0.96399999999999997</v>
      </c>
      <c r="CG25" s="118">
        <f t="shared" si="46"/>
        <v>0.41182219117348973</v>
      </c>
      <c r="CH25" s="118">
        <f t="shared" si="46"/>
        <v>0.14626980919843327</v>
      </c>
      <c r="CI25" s="118">
        <f t="shared" si="46"/>
        <v>0</v>
      </c>
      <c r="CJ25" s="118">
        <f t="shared" si="46"/>
        <v>1.2008861366056245</v>
      </c>
      <c r="CK25" s="118">
        <f t="shared" si="46"/>
        <v>1.0364098316950408</v>
      </c>
      <c r="CL25" s="118">
        <f t="shared" si="46"/>
        <v>-0.36699999999999999</v>
      </c>
      <c r="CM25" s="115">
        <f t="shared" si="47"/>
        <v>3.5253340928502128</v>
      </c>
      <c r="CN25" s="115">
        <f t="shared" si="48"/>
        <v>-2.0154179212259962</v>
      </c>
      <c r="CO25" s="115">
        <f t="shared" si="49"/>
        <v>1.3792087131398834</v>
      </c>
      <c r="CP25" s="115">
        <f t="shared" si="50"/>
        <v>1.2829288795169018</v>
      </c>
      <c r="CQ25" s="120">
        <f t="shared" si="51"/>
        <v>1.1667107368958076</v>
      </c>
      <c r="CR25" s="121">
        <f t="shared" si="52"/>
        <v>5.3387645011768097</v>
      </c>
      <c r="CS25" s="111">
        <f t="shared" si="53"/>
        <v>0.13931888544891641</v>
      </c>
      <c r="CT25" s="115">
        <f t="shared" si="54"/>
        <v>0.74379071997819324</v>
      </c>
      <c r="CU25" s="122" t="str">
        <f t="shared" si="55"/>
        <v>Tahlia White</v>
      </c>
      <c r="CV25" s="118">
        <f t="shared" si="56"/>
        <v>0.60499999999999998</v>
      </c>
      <c r="CW25" s="119">
        <f t="shared" si="57"/>
        <v>-0.43229843099950604</v>
      </c>
      <c r="CX25" s="119">
        <f t="shared" si="57"/>
        <v>-0.19021130963978267</v>
      </c>
      <c r="CY25" s="118">
        <f t="shared" si="58"/>
        <v>0.47699999999999998</v>
      </c>
      <c r="CZ25" s="118">
        <f t="shared" si="58"/>
        <v>0.47599999999999998</v>
      </c>
      <c r="DA25" s="118">
        <f t="shared" si="58"/>
        <v>-0.72010387980192736</v>
      </c>
      <c r="DB25" s="118">
        <f t="shared" si="58"/>
        <v>0.52031315549981971</v>
      </c>
      <c r="DC25" s="118">
        <f t="shared" si="58"/>
        <v>-1.1876784959028441E-2</v>
      </c>
      <c r="DD25" s="118">
        <f t="shared" si="58"/>
        <v>0</v>
      </c>
      <c r="DE25" s="118">
        <f t="shared" si="58"/>
        <v>0.23148565655717987</v>
      </c>
      <c r="DF25" s="118">
        <f t="shared" si="58"/>
        <v>0.43254707420590632</v>
      </c>
      <c r="DG25" s="118">
        <f t="shared" si="58"/>
        <v>-0.439</v>
      </c>
      <c r="DH25" s="115">
        <f t="shared" si="59"/>
        <v>3.7671833370423311</v>
      </c>
      <c r="DI25" s="115">
        <f t="shared" si="60"/>
        <v>-1.7514937340423997</v>
      </c>
      <c r="DJ25" s="115">
        <f t="shared" si="61"/>
        <v>1.0705386283981209</v>
      </c>
      <c r="DK25" s="115">
        <f t="shared" si="62"/>
        <v>-1.3833751278120388</v>
      </c>
      <c r="DL25" s="120">
        <f t="shared" si="63"/>
        <v>0.26258886404373205</v>
      </c>
      <c r="DM25" s="121">
        <f t="shared" si="64"/>
        <v>1.9654419676297454</v>
      </c>
      <c r="DN25" s="111">
        <f t="shared" si="65"/>
        <v>0.13931888544891641</v>
      </c>
      <c r="DO25" s="115">
        <f t="shared" si="66"/>
        <v>0.27382318434470138</v>
      </c>
      <c r="DP25" s="123" t="str">
        <f t="shared" si="67"/>
        <v>Tahlia White (1st)</v>
      </c>
      <c r="DQ25" s="124">
        <f t="shared" si="68"/>
        <v>2.8627574891343546</v>
      </c>
      <c r="DR25" s="124">
        <f t="shared" si="69"/>
        <v>3.8816459436480582</v>
      </c>
      <c r="DS25" s="125">
        <f t="shared" si="70"/>
        <v>117</v>
      </c>
      <c r="DT25" s="124">
        <f t="shared" si="71"/>
        <v>6.882352941176471</v>
      </c>
      <c r="DU25" s="124">
        <f t="shared" si="72"/>
        <v>0.91710606985145215</v>
      </c>
      <c r="DV25" s="124">
        <f t="shared" si="73"/>
        <v>0.1289661059443481</v>
      </c>
      <c r="DW25" s="124">
        <f t="shared" si="74"/>
        <v>0.78813996390710406</v>
      </c>
      <c r="DX25" s="124">
        <f t="shared" si="75"/>
        <v>0.1277701954901404</v>
      </c>
      <c r="DY25" s="126">
        <f t="shared" si="88"/>
        <v>0.40640796638797322</v>
      </c>
      <c r="DZ25" s="127">
        <f t="shared" si="76"/>
        <v>5.5714285714285712</v>
      </c>
      <c r="EA25" s="127">
        <f t="shared" si="77"/>
        <v>111</v>
      </c>
      <c r="EB25" s="127">
        <f t="shared" si="78"/>
        <v>-3.7750000000000004</v>
      </c>
      <c r="EC25" s="127">
        <f t="shared" si="79"/>
        <v>-1.3672087273130706</v>
      </c>
      <c r="ED25" s="29">
        <f t="shared" si="80"/>
        <v>-1.7716489719496109</v>
      </c>
      <c r="EE25" s="29">
        <f t="shared" si="81"/>
        <v>0.40444024463654027</v>
      </c>
    </row>
    <row r="26" spans="1:135" ht="14" x14ac:dyDescent="0.15">
      <c r="A26" s="105">
        <v>13</v>
      </c>
      <c r="B26" s="135" t="s">
        <v>153</v>
      </c>
      <c r="C26" s="135">
        <v>21</v>
      </c>
      <c r="D26" s="135">
        <v>21</v>
      </c>
      <c r="E26" s="135"/>
      <c r="F26" s="135">
        <v>347</v>
      </c>
      <c r="G26" s="135">
        <v>52</v>
      </c>
      <c r="H26" s="135">
        <v>77</v>
      </c>
      <c r="I26" s="135">
        <v>0.67500000000000004</v>
      </c>
      <c r="J26" s="135">
        <v>0</v>
      </c>
      <c r="K26" s="135">
        <v>1</v>
      </c>
      <c r="L26" s="135">
        <v>0</v>
      </c>
      <c r="M26" s="135">
        <v>52</v>
      </c>
      <c r="N26" s="135">
        <v>76</v>
      </c>
      <c r="O26" s="135">
        <v>0.68400000000000005</v>
      </c>
      <c r="P26" s="135"/>
      <c r="Q26" s="135">
        <v>9</v>
      </c>
      <c r="R26" s="135">
        <v>14</v>
      </c>
      <c r="S26" s="135">
        <v>0.64300000000000002</v>
      </c>
      <c r="T26" s="135">
        <v>26</v>
      </c>
      <c r="U26" s="135">
        <v>58</v>
      </c>
      <c r="V26" s="128">
        <v>84</v>
      </c>
      <c r="W26" s="135">
        <v>11</v>
      </c>
      <c r="X26" s="135">
        <v>19</v>
      </c>
      <c r="Y26" s="135">
        <v>54</v>
      </c>
      <c r="Z26" s="135">
        <v>16</v>
      </c>
      <c r="AA26" s="128">
        <v>46</v>
      </c>
      <c r="AB26" s="128">
        <v>113</v>
      </c>
      <c r="AC26" s="107">
        <f t="shared" si="3"/>
        <v>83.16</v>
      </c>
      <c r="AD26" s="108">
        <f t="shared" si="4"/>
        <v>1.3588263588263589</v>
      </c>
      <c r="AE26" s="4">
        <f t="shared" si="5"/>
        <v>107.46938117948123</v>
      </c>
      <c r="AF26" s="107">
        <f t="shared" si="6"/>
        <v>694.41309523809525</v>
      </c>
      <c r="AG26" s="109">
        <f t="shared" si="7"/>
        <v>51.752181179481234</v>
      </c>
      <c r="AH26" s="110">
        <f t="shared" si="8"/>
        <v>15.476289533772821</v>
      </c>
      <c r="AI26" s="110">
        <f t="shared" si="9"/>
        <v>11.088500566597007</v>
      </c>
      <c r="AJ26" s="110">
        <f t="shared" si="10"/>
        <v>2.0160910121085465</v>
      </c>
      <c r="AK26" s="110">
        <f t="shared" si="11"/>
        <v>0</v>
      </c>
      <c r="AL26" s="110">
        <f t="shared" si="12"/>
        <v>1.584071509513858</v>
      </c>
      <c r="AM26" s="110">
        <f t="shared" si="13"/>
        <v>2.3041040138383391</v>
      </c>
      <c r="AN26" s="110">
        <f t="shared" si="14"/>
        <v>3.7441690224873008</v>
      </c>
      <c r="AO26" s="110">
        <f t="shared" si="14"/>
        <v>8.3523770501639785</v>
      </c>
      <c r="AP26" s="110">
        <f t="shared" si="14"/>
        <v>12.096546072651279</v>
      </c>
      <c r="AQ26" s="110">
        <f t="shared" si="15"/>
        <v>2.7361235164330275</v>
      </c>
      <c r="AR26" s="110">
        <f t="shared" si="15"/>
        <v>7.7763510467043941</v>
      </c>
      <c r="AS26" s="110">
        <f t="shared" si="16"/>
        <v>6.6242990397852237</v>
      </c>
      <c r="AT26" s="111">
        <f t="shared" si="17"/>
        <v>0.28512556030249259</v>
      </c>
      <c r="AU26" s="111">
        <f t="shared" si="18"/>
        <v>0.29666635679092679</v>
      </c>
      <c r="AV26" s="111">
        <f t="shared" si="19"/>
        <v>0.32552033301312833</v>
      </c>
      <c r="AW26" s="111">
        <f t="shared" si="20"/>
        <v>7.5203113043195102E-2</v>
      </c>
      <c r="AX26" s="111">
        <f t="shared" si="21"/>
        <v>1.405261690062285</v>
      </c>
      <c r="AY26" s="112">
        <f t="shared" si="22"/>
        <v>0.27592700360215261</v>
      </c>
      <c r="AZ26" s="113" t="str">
        <f t="shared" si="23"/>
        <v>C</v>
      </c>
      <c r="BA26" s="114">
        <f t="shared" si="24"/>
        <v>5</v>
      </c>
      <c r="BB26" s="115">
        <f t="shared" si="25"/>
        <v>6.2628332303417658</v>
      </c>
      <c r="BC26" s="115">
        <f t="shared" si="26"/>
        <v>6.1037862240014924</v>
      </c>
      <c r="BD26" s="115">
        <f t="shared" si="27"/>
        <v>5</v>
      </c>
      <c r="BE26" s="129">
        <f t="shared" si="82"/>
        <v>2.936925253767559</v>
      </c>
      <c r="BF26" s="115">
        <f t="shared" si="28"/>
        <v>6.1668609702339339</v>
      </c>
      <c r="BG26" s="115">
        <f t="shared" si="29"/>
        <v>5</v>
      </c>
      <c r="BH26" s="129">
        <f t="shared" si="83"/>
        <v>2.9849471975850728</v>
      </c>
      <c r="BI26" s="115">
        <f t="shared" si="30"/>
        <v>6.1819137726488611</v>
      </c>
      <c r="BJ26" s="115">
        <f t="shared" si="31"/>
        <v>5</v>
      </c>
      <c r="BK26" s="129">
        <f t="shared" si="84"/>
        <v>2.9964187307424361</v>
      </c>
      <c r="BL26" s="115">
        <f t="shared" si="32"/>
        <v>6.1854950419064245</v>
      </c>
      <c r="BM26" s="115">
        <f t="shared" si="33"/>
        <v>5</v>
      </c>
      <c r="BN26" s="117">
        <f t="shared" si="34"/>
        <v>3.1429830929351632</v>
      </c>
      <c r="BO26" s="115">
        <f t="shared" si="35"/>
        <v>3.2509197311045384</v>
      </c>
      <c r="BP26" s="115">
        <f t="shared" si="36"/>
        <v>3.2509197311045384</v>
      </c>
      <c r="BQ26" s="129">
        <f t="shared" si="85"/>
        <v>3.0119452703154703</v>
      </c>
      <c r="BR26" s="115">
        <f t="shared" si="37"/>
        <v>3.238974460789068</v>
      </c>
      <c r="BS26" s="115">
        <f t="shared" si="38"/>
        <v>3.238974460789068</v>
      </c>
      <c r="BT26" s="129">
        <f t="shared" si="86"/>
        <v>3.0002531862486488</v>
      </c>
      <c r="BU26" s="115">
        <f t="shared" si="39"/>
        <v>3.2387212745404192</v>
      </c>
      <c r="BV26" s="115">
        <f t="shared" si="40"/>
        <v>3.2387212745404192</v>
      </c>
      <c r="BW26" s="129">
        <f t="shared" si="87"/>
        <v>3.0000053664148916</v>
      </c>
      <c r="BX26" s="115">
        <f t="shared" si="41"/>
        <v>3.2387159081255277</v>
      </c>
      <c r="BY26" s="115">
        <f t="shared" si="42"/>
        <v>3.2387159081255277</v>
      </c>
      <c r="BZ26" s="57" t="str">
        <f t="shared" si="43"/>
        <v>Sara Hamson</v>
      </c>
      <c r="CA26" s="118">
        <f t="shared" si="44"/>
        <v>0.86</v>
      </c>
      <c r="CB26" s="119">
        <f t="shared" si="45"/>
        <v>-0.68312937494690407</v>
      </c>
      <c r="CC26" s="119">
        <f t="shared" si="45"/>
        <v>-0.30057692497663779</v>
      </c>
      <c r="CD26" s="118">
        <f t="shared" si="46"/>
        <v>0.38900000000000001</v>
      </c>
      <c r="CE26" s="118">
        <f t="shared" si="46"/>
        <v>1.034</v>
      </c>
      <c r="CF26" s="118">
        <f t="shared" si="46"/>
        <v>-0.96399999999999997</v>
      </c>
      <c r="CG26" s="118">
        <f t="shared" si="46"/>
        <v>0.18099999999999999</v>
      </c>
      <c r="CH26" s="118">
        <f t="shared" si="46"/>
        <v>0.18099999999999999</v>
      </c>
      <c r="CI26" s="118">
        <f t="shared" si="46"/>
        <v>0</v>
      </c>
      <c r="CJ26" s="118">
        <f t="shared" si="46"/>
        <v>1.008</v>
      </c>
      <c r="CK26" s="118">
        <f t="shared" si="46"/>
        <v>0.70299999999999996</v>
      </c>
      <c r="CL26" s="118">
        <f t="shared" si="46"/>
        <v>-0.36699999999999999</v>
      </c>
      <c r="CM26" s="115">
        <f t="shared" si="47"/>
        <v>5.1287381009941955</v>
      </c>
      <c r="CN26" s="115">
        <f t="shared" si="48"/>
        <v>-0.58322632850282963</v>
      </c>
      <c r="CO26" s="115">
        <f t="shared" si="49"/>
        <v>2.1894748391498817</v>
      </c>
      <c r="CP26" s="115">
        <f t="shared" si="50"/>
        <v>5.7936695427965033</v>
      </c>
      <c r="CQ26" s="120">
        <f t="shared" si="51"/>
        <v>0.3310989645701069</v>
      </c>
      <c r="CR26" s="121">
        <f t="shared" si="52"/>
        <v>12.859755119007858</v>
      </c>
      <c r="CS26" s="111">
        <f t="shared" si="53"/>
        <v>0.41319361752798289</v>
      </c>
      <c r="CT26" s="115">
        <f t="shared" si="54"/>
        <v>5.313568738146853</v>
      </c>
      <c r="CU26" s="122" t="str">
        <f t="shared" si="55"/>
        <v>Sara Hamson</v>
      </c>
      <c r="CV26" s="118">
        <f t="shared" si="56"/>
        <v>0.60499999999999998</v>
      </c>
      <c r="CW26" s="119">
        <f t="shared" si="57"/>
        <v>-0.40947441473845625</v>
      </c>
      <c r="CX26" s="119">
        <f t="shared" si="57"/>
        <v>-0.18016874248492076</v>
      </c>
      <c r="CY26" s="118">
        <f t="shared" si="58"/>
        <v>0.47699999999999998</v>
      </c>
      <c r="CZ26" s="118">
        <f t="shared" si="58"/>
        <v>0.47599999999999998</v>
      </c>
      <c r="DA26" s="118">
        <f t="shared" si="58"/>
        <v>-0.88200000000000001</v>
      </c>
      <c r="DB26" s="118">
        <f t="shared" si="58"/>
        <v>0.42199999999999999</v>
      </c>
      <c r="DC26" s="118">
        <f t="shared" si="58"/>
        <v>0.10299999999999999</v>
      </c>
      <c r="DD26" s="118">
        <f t="shared" si="58"/>
        <v>0</v>
      </c>
      <c r="DE26" s="118">
        <f t="shared" si="58"/>
        <v>0.29399999999999998</v>
      </c>
      <c r="DF26" s="118">
        <f t="shared" si="58"/>
        <v>9.7000000000000003E-2</v>
      </c>
      <c r="DG26" s="118">
        <f t="shared" si="58"/>
        <v>-0.439</v>
      </c>
      <c r="DH26" s="115">
        <f t="shared" si="59"/>
        <v>4.4594613057114572</v>
      </c>
      <c r="DI26" s="115">
        <f t="shared" si="60"/>
        <v>-1.2782017016768188</v>
      </c>
      <c r="DJ26" s="115">
        <f t="shared" si="61"/>
        <v>2.4403341636565306</v>
      </c>
      <c r="DK26" s="115">
        <f t="shared" si="62"/>
        <v>-1.3493409131040768</v>
      </c>
      <c r="DL26" s="120">
        <f t="shared" si="63"/>
        <v>0.10264784049397691</v>
      </c>
      <c r="DM26" s="121">
        <f t="shared" si="64"/>
        <v>4.3749006950810685</v>
      </c>
      <c r="DN26" s="111">
        <f t="shared" si="65"/>
        <v>0.41319361752798289</v>
      </c>
      <c r="DO26" s="115">
        <f t="shared" si="66"/>
        <v>1.8076810445262335</v>
      </c>
      <c r="DP26" s="123" t="str">
        <f t="shared" si="67"/>
        <v>Sara Hamson (4th)</v>
      </c>
      <c r="DQ26" s="124">
        <f t="shared" si="68"/>
        <v>5</v>
      </c>
      <c r="DR26" s="124">
        <f t="shared" si="69"/>
        <v>3.2387159081255277</v>
      </c>
      <c r="DS26" s="125">
        <f t="shared" si="70"/>
        <v>347</v>
      </c>
      <c r="DT26" s="124">
        <f t="shared" si="71"/>
        <v>16.523809523809526</v>
      </c>
      <c r="DU26" s="124">
        <f t="shared" si="72"/>
        <v>8.4380966876824992</v>
      </c>
      <c r="DV26" s="124">
        <f t="shared" si="73"/>
        <v>2.5384248333956712</v>
      </c>
      <c r="DW26" s="124">
        <f t="shared" si="74"/>
        <v>5.8996718542868276</v>
      </c>
      <c r="DX26" s="124">
        <f t="shared" si="75"/>
        <v>3.486567695434422</v>
      </c>
      <c r="DY26" s="126">
        <f t="shared" si="88"/>
        <v>4.3129549304903874</v>
      </c>
      <c r="DZ26" s="127">
        <f t="shared" si="76"/>
        <v>13.88</v>
      </c>
      <c r="EA26" s="127">
        <f t="shared" si="77"/>
        <v>34.333333333333336</v>
      </c>
      <c r="EB26" s="127">
        <f t="shared" si="78"/>
        <v>-2.3210000000000002</v>
      </c>
      <c r="EC26" s="127">
        <f t="shared" si="79"/>
        <v>7.4694017935991983</v>
      </c>
      <c r="ED26" s="29">
        <f t="shared" si="80"/>
        <v>2.1009066884308512</v>
      </c>
      <c r="EE26" s="29">
        <f t="shared" si="81"/>
        <v>5.3684951051683472</v>
      </c>
    </row>
    <row r="27" spans="1:135" ht="14" x14ac:dyDescent="0.15">
      <c r="A27" s="105">
        <v>14</v>
      </c>
      <c r="B27" s="135" t="s">
        <v>154</v>
      </c>
      <c r="C27" s="135">
        <v>21</v>
      </c>
      <c r="D27" s="135">
        <v>4</v>
      </c>
      <c r="E27" s="135"/>
      <c r="F27" s="135">
        <v>9</v>
      </c>
      <c r="G27" s="135">
        <v>0</v>
      </c>
      <c r="H27" s="135">
        <v>2</v>
      </c>
      <c r="I27" s="135">
        <v>0</v>
      </c>
      <c r="J27" s="135">
        <v>0</v>
      </c>
      <c r="K27" s="135">
        <v>1</v>
      </c>
      <c r="L27" s="135">
        <v>0</v>
      </c>
      <c r="M27" s="135">
        <v>0</v>
      </c>
      <c r="N27" s="135">
        <v>1</v>
      </c>
      <c r="O27" s="135">
        <v>0</v>
      </c>
      <c r="P27" s="135"/>
      <c r="Q27" s="135">
        <v>0</v>
      </c>
      <c r="R27" s="135">
        <v>0</v>
      </c>
      <c r="S27" s="135"/>
      <c r="T27" s="135">
        <v>0</v>
      </c>
      <c r="U27" s="135">
        <v>2</v>
      </c>
      <c r="V27" s="128">
        <v>2</v>
      </c>
      <c r="W27" s="135">
        <v>3</v>
      </c>
      <c r="X27" s="135">
        <v>1</v>
      </c>
      <c r="Y27" s="135">
        <v>0</v>
      </c>
      <c r="Z27" s="135">
        <v>0</v>
      </c>
      <c r="AA27" s="128">
        <v>0</v>
      </c>
      <c r="AB27" s="128">
        <v>0</v>
      </c>
      <c r="AC27" s="107">
        <f t="shared" si="3"/>
        <v>2</v>
      </c>
      <c r="AD27" s="108">
        <f t="shared" si="4"/>
        <v>0</v>
      </c>
      <c r="AE27" s="4">
        <f t="shared" si="5"/>
        <v>-0.13301151564499225</v>
      </c>
      <c r="AF27" s="107">
        <f t="shared" si="6"/>
        <v>18.010714285714286</v>
      </c>
      <c r="AG27" s="109">
        <f t="shared" si="7"/>
        <v>-1.4730115156449921</v>
      </c>
      <c r="AH27" s="110">
        <f t="shared" si="8"/>
        <v>-0.7385132734601989</v>
      </c>
      <c r="AI27" s="110">
        <f t="shared" si="9"/>
        <v>11.104501288915328</v>
      </c>
      <c r="AJ27" s="110">
        <f t="shared" si="10"/>
        <v>0</v>
      </c>
      <c r="AK27" s="110">
        <f t="shared" si="11"/>
        <v>0</v>
      </c>
      <c r="AL27" s="110">
        <f t="shared" si="12"/>
        <v>16.656751933372995</v>
      </c>
      <c r="AM27" s="110">
        <f t="shared" si="13"/>
        <v>0</v>
      </c>
      <c r="AN27" s="110">
        <f t="shared" si="14"/>
        <v>0</v>
      </c>
      <c r="AO27" s="110">
        <f t="shared" si="14"/>
        <v>11.104501288915328</v>
      </c>
      <c r="AP27" s="110">
        <f t="shared" si="14"/>
        <v>11.104501288915328</v>
      </c>
      <c r="AQ27" s="110">
        <f t="shared" si="15"/>
        <v>5.552250644457664</v>
      </c>
      <c r="AR27" s="110">
        <f t="shared" si="15"/>
        <v>0</v>
      </c>
      <c r="AS27" s="110">
        <f t="shared" si="16"/>
        <v>0</v>
      </c>
      <c r="AT27" s="111">
        <f t="shared" si="17"/>
        <v>0.26174224715599187</v>
      </c>
      <c r="AU27" s="111">
        <f t="shared" si="18"/>
        <v>0.60200716845878133</v>
      </c>
      <c r="AV27" s="111">
        <f t="shared" si="19"/>
        <v>0</v>
      </c>
      <c r="AW27" s="111">
        <f t="shared" si="20"/>
        <v>0.79077212806026365</v>
      </c>
      <c r="AX27" s="111">
        <f t="shared" si="21"/>
        <v>0</v>
      </c>
      <c r="AY27" s="112">
        <f t="shared" si="22"/>
        <v>-0.30280194025641433</v>
      </c>
      <c r="AZ27" s="113" t="str">
        <f t="shared" si="23"/>
        <v>SF</v>
      </c>
      <c r="BA27" s="114">
        <f t="shared" si="24"/>
        <v>3</v>
      </c>
      <c r="BB27" s="115">
        <f t="shared" si="25"/>
        <v>0.10537775791000037</v>
      </c>
      <c r="BC27" s="115">
        <f t="shared" si="26"/>
        <v>2.5584474545964406</v>
      </c>
      <c r="BD27" s="115">
        <f t="shared" si="27"/>
        <v>2.5584474545964406</v>
      </c>
      <c r="BE27" s="129">
        <f t="shared" si="82"/>
        <v>2.936925253767559</v>
      </c>
      <c r="BF27" s="115">
        <f t="shared" si="28"/>
        <v>2.6215222008288817</v>
      </c>
      <c r="BG27" s="115">
        <f t="shared" si="29"/>
        <v>2.6215222008288817</v>
      </c>
      <c r="BH27" s="129">
        <f t="shared" si="83"/>
        <v>2.9849471975850728</v>
      </c>
      <c r="BI27" s="115">
        <f t="shared" si="30"/>
        <v>2.6365750032438089</v>
      </c>
      <c r="BJ27" s="115">
        <f t="shared" si="31"/>
        <v>2.6365750032438089</v>
      </c>
      <c r="BK27" s="129">
        <f t="shared" si="84"/>
        <v>2.9964187307424361</v>
      </c>
      <c r="BL27" s="115">
        <f t="shared" si="32"/>
        <v>2.6401562725013727</v>
      </c>
      <c r="BM27" s="115">
        <f t="shared" si="33"/>
        <v>2.6401562725013727</v>
      </c>
      <c r="BN27" s="117">
        <f t="shared" si="34"/>
        <v>3.3351778920197823</v>
      </c>
      <c r="BO27" s="115">
        <f t="shared" si="35"/>
        <v>3.8985864581047123</v>
      </c>
      <c r="BP27" s="115">
        <f t="shared" si="36"/>
        <v>3.8985864581047123</v>
      </c>
      <c r="BQ27" s="129">
        <f t="shared" si="85"/>
        <v>3.0119452703154703</v>
      </c>
      <c r="BR27" s="115">
        <f t="shared" si="37"/>
        <v>3.8866411877892419</v>
      </c>
      <c r="BS27" s="115">
        <f t="shared" si="38"/>
        <v>3.8866411877892419</v>
      </c>
      <c r="BT27" s="129">
        <f t="shared" si="86"/>
        <v>3.0002531862486488</v>
      </c>
      <c r="BU27" s="115">
        <f t="shared" si="39"/>
        <v>3.8863880015405932</v>
      </c>
      <c r="BV27" s="115">
        <f t="shared" si="40"/>
        <v>3.8863880015405932</v>
      </c>
      <c r="BW27" s="129">
        <f t="shared" si="87"/>
        <v>3.0000053664148916</v>
      </c>
      <c r="BX27" s="115">
        <f t="shared" si="41"/>
        <v>3.8863826351257016</v>
      </c>
      <c r="BY27" s="115">
        <f t="shared" si="42"/>
        <v>3.8863826351257016</v>
      </c>
      <c r="BZ27" s="57" t="str">
        <f t="shared" si="43"/>
        <v>Signe Glantz</v>
      </c>
      <c r="CA27" s="118">
        <f t="shared" si="44"/>
        <v>0.8600000000000001</v>
      </c>
      <c r="CB27" s="119">
        <f t="shared" si="45"/>
        <v>-0.71875104493191355</v>
      </c>
      <c r="CC27" s="119">
        <f t="shared" si="45"/>
        <v>-0.31625045977004201</v>
      </c>
      <c r="CD27" s="118">
        <f t="shared" si="46"/>
        <v>0.38900000000000001</v>
      </c>
      <c r="CE27" s="118">
        <f t="shared" si="46"/>
        <v>0.76615773692890576</v>
      </c>
      <c r="CF27" s="118">
        <f t="shared" si="46"/>
        <v>-0.96399999999999997</v>
      </c>
      <c r="CG27" s="118">
        <f t="shared" si="46"/>
        <v>0.43586312256985171</v>
      </c>
      <c r="CH27" s="118">
        <f t="shared" si="46"/>
        <v>0.14265253942814732</v>
      </c>
      <c r="CI27" s="118">
        <f t="shared" si="46"/>
        <v>0</v>
      </c>
      <c r="CJ27" s="118">
        <f t="shared" si="46"/>
        <v>1.2209758964067512</v>
      </c>
      <c r="CK27" s="118">
        <f t="shared" si="46"/>
        <v>1.0711356214897858</v>
      </c>
      <c r="CL27" s="118">
        <f t="shared" si="46"/>
        <v>-0.36699999999999999</v>
      </c>
      <c r="CM27" s="115">
        <f t="shared" si="47"/>
        <v>-8.6164933200314451</v>
      </c>
      <c r="CN27" s="115">
        <f t="shared" si="48"/>
        <v>12.761699365859229</v>
      </c>
      <c r="CO27" s="115">
        <f t="shared" si="49"/>
        <v>1.5840853079469066</v>
      </c>
      <c r="CP27" s="115">
        <f t="shared" si="50"/>
        <v>6.7791642076916583</v>
      </c>
      <c r="CQ27" s="120">
        <f t="shared" si="51"/>
        <v>1.0822366303724096</v>
      </c>
      <c r="CR27" s="121">
        <f t="shared" si="52"/>
        <v>13.590692191838759</v>
      </c>
      <c r="CS27" s="111">
        <f t="shared" si="53"/>
        <v>1.0716837342224339E-2</v>
      </c>
      <c r="CT27" s="115">
        <f t="shared" si="54"/>
        <v>0.14564923758817436</v>
      </c>
      <c r="CU27" s="122" t="str">
        <f t="shared" si="55"/>
        <v>Signe Glantz</v>
      </c>
      <c r="CV27" s="118">
        <f t="shared" si="56"/>
        <v>0.60499999999999998</v>
      </c>
      <c r="CW27" s="119">
        <f t="shared" si="57"/>
        <v>-0.43246658354696244</v>
      </c>
      <c r="CX27" s="119">
        <f t="shared" si="57"/>
        <v>-0.19028529676066347</v>
      </c>
      <c r="CY27" s="118">
        <f t="shared" si="58"/>
        <v>0.47699999999999998</v>
      </c>
      <c r="CZ27" s="118">
        <f t="shared" si="58"/>
        <v>0.47599999999999998</v>
      </c>
      <c r="DA27" s="118">
        <f t="shared" si="58"/>
        <v>-0.7032418376419789</v>
      </c>
      <c r="DB27" s="118">
        <f t="shared" si="58"/>
        <v>0.53055281146493682</v>
      </c>
      <c r="DC27" s="118">
        <f t="shared" si="58"/>
        <v>-2.3841600353051218E-2</v>
      </c>
      <c r="DD27" s="118">
        <f t="shared" si="58"/>
        <v>0</v>
      </c>
      <c r="DE27" s="118">
        <f t="shared" si="58"/>
        <v>0.22497457097066514</v>
      </c>
      <c r="DF27" s="118">
        <f t="shared" si="58"/>
        <v>0.46749546521728447</v>
      </c>
      <c r="DG27" s="118">
        <f t="shared" si="58"/>
        <v>-0.43899999999999995</v>
      </c>
      <c r="DH27" s="115">
        <f t="shared" si="59"/>
        <v>-5.2491262648534729</v>
      </c>
      <c r="DI27" s="115">
        <f t="shared" si="60"/>
        <v>7.928613920285545</v>
      </c>
      <c r="DJ27" s="115">
        <f t="shared" si="61"/>
        <v>-0.26474908185026141</v>
      </c>
      <c r="DK27" s="115">
        <f t="shared" si="62"/>
        <v>1.2491152066584621</v>
      </c>
      <c r="DL27" s="120">
        <f t="shared" si="63"/>
        <v>7.5637208457717153E-2</v>
      </c>
      <c r="DM27" s="121">
        <f t="shared" si="64"/>
        <v>3.7394909886979901</v>
      </c>
      <c r="DN27" s="111">
        <f t="shared" si="65"/>
        <v>1.0716837342224339E-2</v>
      </c>
      <c r="DO27" s="115">
        <f t="shared" si="66"/>
        <v>4.0075516668590036E-2</v>
      </c>
      <c r="DP27" s="123" t="str">
        <f t="shared" si="67"/>
        <v>Signe Glantz (3rd)</v>
      </c>
      <c r="DQ27" s="124">
        <f t="shared" si="68"/>
        <v>2.6401562725013727</v>
      </c>
      <c r="DR27" s="124">
        <f t="shared" si="69"/>
        <v>3.8863826351257016</v>
      </c>
      <c r="DS27" s="125">
        <f t="shared" si="70"/>
        <v>9</v>
      </c>
      <c r="DT27" s="124">
        <f t="shared" si="71"/>
        <v>2.25</v>
      </c>
      <c r="DU27" s="124">
        <f t="shared" si="72"/>
        <v>9.1690337605134005</v>
      </c>
      <c r="DV27" s="124">
        <f t="shared" si="73"/>
        <v>1.9030151270125928</v>
      </c>
      <c r="DW27" s="124">
        <f t="shared" si="74"/>
        <v>7.2660186335008081</v>
      </c>
      <c r="DX27" s="124">
        <f t="shared" si="75"/>
        <v>9.8263043396785668E-2</v>
      </c>
      <c r="DY27" s="126">
        <f t="shared" si="88"/>
        <v>0.11969671808123435</v>
      </c>
      <c r="DZ27" s="127">
        <f t="shared" si="76"/>
        <v>1.125</v>
      </c>
      <c r="EA27" s="127">
        <f t="shared" si="77"/>
        <v>147</v>
      </c>
      <c r="EB27" s="127">
        <f t="shared" si="78"/>
        <v>-4.5531249999999996</v>
      </c>
      <c r="EC27" s="127">
        <f t="shared" si="79"/>
        <v>-3.7614619945857655</v>
      </c>
      <c r="ED27" s="29">
        <f t="shared" si="80"/>
        <v>-4.1806553772877342</v>
      </c>
      <c r="EE27" s="29">
        <f t="shared" si="81"/>
        <v>0.41919338270196871</v>
      </c>
    </row>
    <row r="28" spans="1:135" ht="14" x14ac:dyDescent="0.15">
      <c r="A28" s="105">
        <v>15</v>
      </c>
      <c r="B28" s="135" t="s">
        <v>155</v>
      </c>
      <c r="C28" s="135">
        <v>21</v>
      </c>
      <c r="D28" s="135">
        <v>14</v>
      </c>
      <c r="E28" s="135"/>
      <c r="F28" s="135">
        <v>52</v>
      </c>
      <c r="G28" s="135">
        <v>5</v>
      </c>
      <c r="H28" s="135">
        <v>18</v>
      </c>
      <c r="I28" s="135">
        <v>0.27800000000000002</v>
      </c>
      <c r="J28" s="135">
        <v>1</v>
      </c>
      <c r="K28" s="135">
        <v>6</v>
      </c>
      <c r="L28" s="135">
        <v>0.16700000000000001</v>
      </c>
      <c r="M28" s="135">
        <v>4</v>
      </c>
      <c r="N28" s="135">
        <v>12</v>
      </c>
      <c r="O28" s="135">
        <v>0.33300000000000002</v>
      </c>
      <c r="P28" s="135"/>
      <c r="Q28" s="135">
        <v>0</v>
      </c>
      <c r="R28" s="135">
        <v>0</v>
      </c>
      <c r="S28" s="135"/>
      <c r="T28" s="135">
        <v>1</v>
      </c>
      <c r="U28" s="135">
        <v>19</v>
      </c>
      <c r="V28" s="128">
        <v>20</v>
      </c>
      <c r="W28" s="135">
        <v>2</v>
      </c>
      <c r="X28" s="135">
        <v>1</v>
      </c>
      <c r="Y28" s="135">
        <v>0</v>
      </c>
      <c r="Z28" s="135">
        <v>7</v>
      </c>
      <c r="AA28" s="128">
        <v>6</v>
      </c>
      <c r="AB28" s="128">
        <v>11</v>
      </c>
      <c r="AC28" s="107">
        <f t="shared" si="3"/>
        <v>18</v>
      </c>
      <c r="AD28" s="108">
        <f t="shared" si="4"/>
        <v>0.61111111111111116</v>
      </c>
      <c r="AE28" s="4">
        <f t="shared" si="5"/>
        <v>9.8028963591950706</v>
      </c>
      <c r="AF28" s="107">
        <f t="shared" si="6"/>
        <v>104.06190476190477</v>
      </c>
      <c r="AG28" s="109">
        <f t="shared" si="7"/>
        <v>-2.2571036408049281</v>
      </c>
      <c r="AH28" s="110">
        <f t="shared" si="8"/>
        <v>9.4202545894429353</v>
      </c>
      <c r="AI28" s="110">
        <f t="shared" si="9"/>
        <v>17.297396238502721</v>
      </c>
      <c r="AJ28" s="110">
        <f t="shared" si="10"/>
        <v>0</v>
      </c>
      <c r="AK28" s="110">
        <f t="shared" si="11"/>
        <v>0.96096645769459565</v>
      </c>
      <c r="AL28" s="110">
        <f t="shared" si="12"/>
        <v>1.9219329153891913</v>
      </c>
      <c r="AM28" s="110">
        <f t="shared" si="13"/>
        <v>6.7267652038621701</v>
      </c>
      <c r="AN28" s="110">
        <f t="shared" si="14"/>
        <v>0.96096645769459565</v>
      </c>
      <c r="AO28" s="110">
        <f t="shared" si="14"/>
        <v>18.258362696197317</v>
      </c>
      <c r="AP28" s="110">
        <f t="shared" si="14"/>
        <v>19.219329153891913</v>
      </c>
      <c r="AQ28" s="110">
        <f t="shared" si="15"/>
        <v>0.96096645769459565</v>
      </c>
      <c r="AR28" s="110">
        <f t="shared" si="15"/>
        <v>0</v>
      </c>
      <c r="AS28" s="110">
        <f t="shared" si="16"/>
        <v>5.7657987461675742</v>
      </c>
      <c r="AT28" s="111">
        <f t="shared" si="17"/>
        <v>0.45301542776998593</v>
      </c>
      <c r="AU28" s="111">
        <f t="shared" si="18"/>
        <v>0.10419354838709677</v>
      </c>
      <c r="AV28" s="111">
        <f t="shared" si="19"/>
        <v>0.28333333333333333</v>
      </c>
      <c r="AW28" s="111">
        <f t="shared" si="20"/>
        <v>9.1242937853107345E-2</v>
      </c>
      <c r="AX28" s="111">
        <f t="shared" si="21"/>
        <v>0</v>
      </c>
      <c r="AY28" s="112">
        <f t="shared" si="22"/>
        <v>-8.0305109514505535E-2</v>
      </c>
      <c r="AZ28" s="113" t="str">
        <f t="shared" si="23"/>
        <v>PF</v>
      </c>
      <c r="BA28" s="114">
        <f t="shared" si="24"/>
        <v>4</v>
      </c>
      <c r="BB28" s="115">
        <f t="shared" si="25"/>
        <v>5.7555434552182625</v>
      </c>
      <c r="BC28" s="115">
        <f t="shared" si="26"/>
        <v>4.8949829379544081</v>
      </c>
      <c r="BD28" s="115">
        <f t="shared" si="27"/>
        <v>4.8949829379544081</v>
      </c>
      <c r="BE28" s="129">
        <f t="shared" si="82"/>
        <v>2.936925253767559</v>
      </c>
      <c r="BF28" s="115">
        <f t="shared" si="28"/>
        <v>4.9580576841868496</v>
      </c>
      <c r="BG28" s="115">
        <f t="shared" si="29"/>
        <v>4.9580576841868496</v>
      </c>
      <c r="BH28" s="129">
        <f t="shared" si="83"/>
        <v>2.9849471975850728</v>
      </c>
      <c r="BI28" s="115">
        <f t="shared" si="30"/>
        <v>4.9731104866017768</v>
      </c>
      <c r="BJ28" s="115">
        <f t="shared" si="31"/>
        <v>4.9731104866017768</v>
      </c>
      <c r="BK28" s="129">
        <f t="shared" si="84"/>
        <v>2.9964187307424361</v>
      </c>
      <c r="BL28" s="115">
        <f t="shared" si="32"/>
        <v>4.9766917558593402</v>
      </c>
      <c r="BM28" s="115">
        <f t="shared" si="33"/>
        <v>4.9766917558593402</v>
      </c>
      <c r="BN28" s="117">
        <f t="shared" si="34"/>
        <v>6.0801357901576898</v>
      </c>
      <c r="BO28" s="115">
        <f t="shared" si="35"/>
        <v>5.0604613832176462</v>
      </c>
      <c r="BP28" s="115">
        <f t="shared" si="36"/>
        <v>5</v>
      </c>
      <c r="BQ28" s="129">
        <f t="shared" si="85"/>
        <v>3.0119452703154703</v>
      </c>
      <c r="BR28" s="115">
        <f t="shared" si="37"/>
        <v>5.0485161129021758</v>
      </c>
      <c r="BS28" s="115">
        <f t="shared" si="38"/>
        <v>5</v>
      </c>
      <c r="BT28" s="129">
        <f t="shared" si="86"/>
        <v>3.0002531862486488</v>
      </c>
      <c r="BU28" s="115">
        <f t="shared" si="39"/>
        <v>5.0482629266535266</v>
      </c>
      <c r="BV28" s="115">
        <f t="shared" si="40"/>
        <v>5</v>
      </c>
      <c r="BW28" s="129">
        <f t="shared" si="87"/>
        <v>3.0000053664148916</v>
      </c>
      <c r="BX28" s="115">
        <f t="shared" si="41"/>
        <v>5.0482575602386355</v>
      </c>
      <c r="BY28" s="115">
        <f t="shared" si="42"/>
        <v>5</v>
      </c>
      <c r="BZ28" s="57" t="str">
        <f t="shared" si="43"/>
        <v>Kyra Beckman</v>
      </c>
      <c r="CA28" s="118">
        <f t="shared" si="44"/>
        <v>0.86</v>
      </c>
      <c r="CB28" s="119">
        <f t="shared" si="45"/>
        <v>-0.78</v>
      </c>
      <c r="CC28" s="119">
        <f t="shared" si="45"/>
        <v>-0.34320000000000001</v>
      </c>
      <c r="CD28" s="118">
        <f t="shared" si="46"/>
        <v>0.38900000000000001</v>
      </c>
      <c r="CE28" s="118">
        <f t="shared" si="46"/>
        <v>1.0313545142900351</v>
      </c>
      <c r="CF28" s="118">
        <f t="shared" si="46"/>
        <v>-0.96399999999999997</v>
      </c>
      <c r="CG28" s="118">
        <f t="shared" si="46"/>
        <v>0.18351729036719125</v>
      </c>
      <c r="CH28" s="118">
        <f t="shared" si="46"/>
        <v>0.18062124103271426</v>
      </c>
      <c r="CI28" s="118">
        <f t="shared" si="46"/>
        <v>0</v>
      </c>
      <c r="CJ28" s="118">
        <f t="shared" si="46"/>
        <v>1.0101035690336946</v>
      </c>
      <c r="CK28" s="118">
        <f t="shared" si="46"/>
        <v>0.70663608608594297</v>
      </c>
      <c r="CL28" s="118">
        <f t="shared" si="46"/>
        <v>-0.36699999999999999</v>
      </c>
      <c r="CM28" s="115">
        <f t="shared" si="47"/>
        <v>-5.0167341670680008</v>
      </c>
      <c r="CN28" s="115">
        <f t="shared" si="48"/>
        <v>-4.5024074680738808</v>
      </c>
      <c r="CO28" s="115">
        <f t="shared" si="49"/>
        <v>3.4742020898624446</v>
      </c>
      <c r="CP28" s="115">
        <f t="shared" si="50"/>
        <v>-1.1453724912045216</v>
      </c>
      <c r="CQ28" s="120">
        <f t="shared" si="51"/>
        <v>2.774</v>
      </c>
      <c r="CR28" s="121">
        <f t="shared" si="52"/>
        <v>-4.4163120364839585</v>
      </c>
      <c r="CS28" s="111">
        <f t="shared" si="53"/>
        <v>6.1919504643962849E-2</v>
      </c>
      <c r="CT28" s="115">
        <f t="shared" si="54"/>
        <v>-0.2734558536522575</v>
      </c>
      <c r="CU28" s="122" t="str">
        <f t="shared" si="55"/>
        <v>Kyra Beckman</v>
      </c>
      <c r="CV28" s="118">
        <f t="shared" si="56"/>
        <v>0.60499999999999998</v>
      </c>
      <c r="CW28" s="119">
        <f t="shared" si="57"/>
        <v>-0.47199999999999998</v>
      </c>
      <c r="CX28" s="119">
        <f t="shared" si="57"/>
        <v>-0.20768</v>
      </c>
      <c r="CY28" s="118">
        <f t="shared" si="58"/>
        <v>0.47699999999999998</v>
      </c>
      <c r="CZ28" s="118">
        <f t="shared" si="58"/>
        <v>0.47599999999999998</v>
      </c>
      <c r="DA28" s="118">
        <f t="shared" si="58"/>
        <v>-0.88023440050634505</v>
      </c>
      <c r="DB28" s="118">
        <f t="shared" si="58"/>
        <v>0.42307217923047036</v>
      </c>
      <c r="DC28" s="118">
        <f t="shared" si="58"/>
        <v>0.10174718187743953</v>
      </c>
      <c r="DD28" s="118">
        <f t="shared" si="58"/>
        <v>0</v>
      </c>
      <c r="DE28" s="118">
        <f t="shared" si="58"/>
        <v>0.29331823385888567</v>
      </c>
      <c r="DF28" s="118">
        <f t="shared" si="58"/>
        <v>0.10065939433008358</v>
      </c>
      <c r="DG28" s="118">
        <f t="shared" si="58"/>
        <v>-0.439</v>
      </c>
      <c r="DH28" s="115">
        <f t="shared" si="59"/>
        <v>-2.0067359976399852</v>
      </c>
      <c r="DI28" s="115">
        <f t="shared" si="60"/>
        <v>-5.0062900688433043</v>
      </c>
      <c r="DJ28" s="115">
        <f t="shared" si="61"/>
        <v>2.2642951234584836</v>
      </c>
      <c r="DK28" s="115">
        <f t="shared" si="62"/>
        <v>-2.2493166653989567</v>
      </c>
      <c r="DL28" s="120">
        <f t="shared" si="63"/>
        <v>0.86</v>
      </c>
      <c r="DM28" s="121">
        <f t="shared" si="64"/>
        <v>-6.1380476084237632</v>
      </c>
      <c r="DN28" s="111">
        <f t="shared" si="65"/>
        <v>6.1919504643962849E-2</v>
      </c>
      <c r="DO28" s="115">
        <f t="shared" si="66"/>
        <v>-0.38006486739466028</v>
      </c>
      <c r="DP28" s="123" t="str">
        <f t="shared" si="67"/>
        <v>Kyra Beckman (1st)</v>
      </c>
      <c r="DQ28" s="124">
        <f t="shared" si="68"/>
        <v>4.9766917558593402</v>
      </c>
      <c r="DR28" s="124">
        <f t="shared" si="69"/>
        <v>5</v>
      </c>
      <c r="DS28" s="125">
        <f t="shared" si="70"/>
        <v>52</v>
      </c>
      <c r="DT28" s="124">
        <f t="shared" si="71"/>
        <v>3.7142857142857144</v>
      </c>
      <c r="DU28" s="124">
        <f t="shared" si="72"/>
        <v>-8.8379704678093169</v>
      </c>
      <c r="DV28" s="124">
        <f t="shared" si="73"/>
        <v>-7.9745234701091601</v>
      </c>
      <c r="DW28" s="124">
        <f t="shared" si="74"/>
        <v>-0.86344699770015687</v>
      </c>
      <c r="DX28" s="124">
        <f t="shared" si="75"/>
        <v>-0.5472427534247255</v>
      </c>
      <c r="DY28" s="126">
        <f t="shared" si="88"/>
        <v>-0.42340374413679982</v>
      </c>
      <c r="DZ28" s="127">
        <f t="shared" si="76"/>
        <v>2.8888888888888888</v>
      </c>
      <c r="EA28" s="127">
        <f t="shared" si="77"/>
        <v>132.66666666666666</v>
      </c>
      <c r="EB28" s="127">
        <f t="shared" si="78"/>
        <v>-4.2444444444444445</v>
      </c>
      <c r="EC28" s="127">
        <f t="shared" si="79"/>
        <v>-5.5379283066193903</v>
      </c>
      <c r="ED28" s="29">
        <f t="shared" si="80"/>
        <v>-5.2947916069059895</v>
      </c>
      <c r="EE28" s="29">
        <f t="shared" si="81"/>
        <v>-0.24313669971340079</v>
      </c>
    </row>
    <row r="29" spans="1:135" ht="14" x14ac:dyDescent="0.15">
      <c r="A29" s="105">
        <v>16</v>
      </c>
      <c r="B29" s="135" t="s">
        <v>156</v>
      </c>
      <c r="C29" s="135">
        <v>21</v>
      </c>
      <c r="D29" s="135">
        <v>5</v>
      </c>
      <c r="E29" s="135"/>
      <c r="F29" s="135">
        <v>10</v>
      </c>
      <c r="G29" s="135">
        <v>2</v>
      </c>
      <c r="H29" s="135">
        <v>3</v>
      </c>
      <c r="I29" s="135">
        <v>0.66700000000000004</v>
      </c>
      <c r="J29" s="135">
        <v>0</v>
      </c>
      <c r="K29" s="135">
        <v>0</v>
      </c>
      <c r="L29" s="135"/>
      <c r="M29" s="135">
        <v>2</v>
      </c>
      <c r="N29" s="135">
        <v>3</v>
      </c>
      <c r="O29" s="135">
        <v>0.66700000000000004</v>
      </c>
      <c r="P29" s="135"/>
      <c r="Q29" s="135">
        <v>0</v>
      </c>
      <c r="R29" s="135">
        <v>0</v>
      </c>
      <c r="S29" s="135"/>
      <c r="T29" s="135">
        <v>2</v>
      </c>
      <c r="U29" s="135">
        <v>1</v>
      </c>
      <c r="V29" s="128">
        <v>3</v>
      </c>
      <c r="W29" s="135">
        <v>0</v>
      </c>
      <c r="X29" s="135">
        <v>0</v>
      </c>
      <c r="Y29" s="135">
        <v>1</v>
      </c>
      <c r="Z29" s="135">
        <v>0</v>
      </c>
      <c r="AA29" s="128">
        <v>3</v>
      </c>
      <c r="AB29" s="128">
        <v>4</v>
      </c>
      <c r="AC29" s="107">
        <f t="shared" si="3"/>
        <v>3</v>
      </c>
      <c r="AD29" s="108">
        <f t="shared" si="4"/>
        <v>1.3333333333333333</v>
      </c>
      <c r="AE29" s="4">
        <f t="shared" si="5"/>
        <v>3.8004827265325112</v>
      </c>
      <c r="AF29" s="107">
        <f t="shared" si="6"/>
        <v>20.011904761904763</v>
      </c>
      <c r="AG29" s="109">
        <f t="shared" si="7"/>
        <v>1.7904827265325116</v>
      </c>
      <c r="AH29" s="110">
        <f t="shared" si="8"/>
        <v>18.991109400876319</v>
      </c>
      <c r="AI29" s="110">
        <f t="shared" si="9"/>
        <v>14.991076740035691</v>
      </c>
      <c r="AJ29" s="110">
        <f t="shared" si="10"/>
        <v>0</v>
      </c>
      <c r="AK29" s="110">
        <f t="shared" si="11"/>
        <v>0</v>
      </c>
      <c r="AL29" s="110">
        <f t="shared" si="12"/>
        <v>0</v>
      </c>
      <c r="AM29" s="110">
        <f t="shared" si="13"/>
        <v>0</v>
      </c>
      <c r="AN29" s="110">
        <f t="shared" si="14"/>
        <v>9.9940511600237958</v>
      </c>
      <c r="AO29" s="110">
        <f t="shared" si="14"/>
        <v>4.9970255800118979</v>
      </c>
      <c r="AP29" s="110">
        <f t="shared" si="14"/>
        <v>14.991076740035691</v>
      </c>
      <c r="AQ29" s="110">
        <f t="shared" si="15"/>
        <v>0</v>
      </c>
      <c r="AR29" s="110">
        <f t="shared" si="15"/>
        <v>4.9970255800118979</v>
      </c>
      <c r="AS29" s="110">
        <f t="shared" si="16"/>
        <v>14.991076740035691</v>
      </c>
      <c r="AT29" s="111">
        <f t="shared" si="17"/>
        <v>0.35335203366058904</v>
      </c>
      <c r="AU29" s="111">
        <f t="shared" si="18"/>
        <v>0</v>
      </c>
      <c r="AV29" s="111">
        <f t="shared" si="19"/>
        <v>0.73666666666666658</v>
      </c>
      <c r="AW29" s="111">
        <f t="shared" si="20"/>
        <v>0</v>
      </c>
      <c r="AX29" s="111">
        <f t="shared" si="21"/>
        <v>0.90301075268817199</v>
      </c>
      <c r="AY29" s="112">
        <f t="shared" si="22"/>
        <v>0.33125707032712315</v>
      </c>
      <c r="AZ29" s="113" t="str">
        <f t="shared" si="23"/>
        <v>PF</v>
      </c>
      <c r="BA29" s="114">
        <f t="shared" si="24"/>
        <v>4</v>
      </c>
      <c r="BB29" s="115">
        <f t="shared" si="25"/>
        <v>7.4283160439457694</v>
      </c>
      <c r="BC29" s="115">
        <f t="shared" si="26"/>
        <v>4.5713860073242945</v>
      </c>
      <c r="BD29" s="115">
        <f t="shared" si="27"/>
        <v>4.5713860073242945</v>
      </c>
      <c r="BE29" s="129">
        <f t="shared" si="82"/>
        <v>2.936925253767559</v>
      </c>
      <c r="BF29" s="115">
        <f t="shared" si="28"/>
        <v>4.6344607535567359</v>
      </c>
      <c r="BG29" s="115">
        <f t="shared" si="29"/>
        <v>4.6344607535567359</v>
      </c>
      <c r="BH29" s="129">
        <f t="shared" si="83"/>
        <v>2.9849471975850728</v>
      </c>
      <c r="BI29" s="115">
        <f t="shared" si="30"/>
        <v>4.6495135559716632</v>
      </c>
      <c r="BJ29" s="115">
        <f t="shared" si="31"/>
        <v>4.6495135559716632</v>
      </c>
      <c r="BK29" s="129">
        <f t="shared" si="84"/>
        <v>2.9964187307424361</v>
      </c>
      <c r="BL29" s="115">
        <f t="shared" si="32"/>
        <v>4.6530948252292266</v>
      </c>
      <c r="BM29" s="115">
        <f t="shared" si="33"/>
        <v>4.6530948252292266</v>
      </c>
      <c r="BN29" s="117">
        <f t="shared" si="34"/>
        <v>3.1697064654180269</v>
      </c>
      <c r="BO29" s="115">
        <f t="shared" si="35"/>
        <v>3.8616177442363382</v>
      </c>
      <c r="BP29" s="115">
        <f t="shared" si="36"/>
        <v>3.8616177442363382</v>
      </c>
      <c r="BQ29" s="129">
        <f t="shared" si="85"/>
        <v>3.0119452703154703</v>
      </c>
      <c r="BR29" s="115">
        <f t="shared" si="37"/>
        <v>3.8496724739208679</v>
      </c>
      <c r="BS29" s="115">
        <f t="shared" si="38"/>
        <v>3.8496724739208679</v>
      </c>
      <c r="BT29" s="129">
        <f t="shared" si="86"/>
        <v>3.0002531862486488</v>
      </c>
      <c r="BU29" s="115">
        <f t="shared" si="39"/>
        <v>3.8494192876722191</v>
      </c>
      <c r="BV29" s="115">
        <f t="shared" si="40"/>
        <v>3.8494192876722191</v>
      </c>
      <c r="BW29" s="129">
        <f t="shared" si="87"/>
        <v>3.0000053664148916</v>
      </c>
      <c r="BX29" s="115">
        <f t="shared" si="41"/>
        <v>3.8494139212573275</v>
      </c>
      <c r="BY29" s="115">
        <f t="shared" si="42"/>
        <v>3.8494139212573275</v>
      </c>
      <c r="BZ29" s="57" t="str">
        <f t="shared" si="43"/>
        <v>Kayla Belles-Lee</v>
      </c>
      <c r="CA29" s="118">
        <f t="shared" si="44"/>
        <v>0.86</v>
      </c>
      <c r="CB29" s="119">
        <f t="shared" si="45"/>
        <v>-0.71671776566915302</v>
      </c>
      <c r="CC29" s="119">
        <f t="shared" si="45"/>
        <v>-0.31535581689442732</v>
      </c>
      <c r="CD29" s="118">
        <f t="shared" si="46"/>
        <v>0.38900000000000001</v>
      </c>
      <c r="CE29" s="118">
        <f t="shared" si="46"/>
        <v>0.99462626266351728</v>
      </c>
      <c r="CF29" s="118">
        <f t="shared" si="46"/>
        <v>-0.96399999999999997</v>
      </c>
      <c r="CG29" s="118">
        <f t="shared" si="46"/>
        <v>0.21846575887524353</v>
      </c>
      <c r="CH29" s="118">
        <f t="shared" si="46"/>
        <v>0.17536279090997492</v>
      </c>
      <c r="CI29" s="118">
        <f t="shared" si="46"/>
        <v>0</v>
      </c>
      <c r="CJ29" s="118">
        <f t="shared" si="46"/>
        <v>1.0393081920230622</v>
      </c>
      <c r="CK29" s="118">
        <f t="shared" si="46"/>
        <v>0.75711720726424059</v>
      </c>
      <c r="CL29" s="118">
        <f t="shared" si="46"/>
        <v>-0.36699999999999999</v>
      </c>
      <c r="CM29" s="115">
        <f t="shared" si="47"/>
        <v>5.5879830586604413</v>
      </c>
      <c r="CN29" s="115">
        <f t="shared" si="48"/>
        <v>0</v>
      </c>
      <c r="CO29" s="115">
        <f t="shared" si="49"/>
        <v>3.0596503228720291</v>
      </c>
      <c r="CP29" s="115">
        <f t="shared" si="50"/>
        <v>-1.7183911118265183</v>
      </c>
      <c r="CQ29" s="120">
        <f t="shared" si="51"/>
        <v>1.1781371087839132</v>
      </c>
      <c r="CR29" s="121">
        <f t="shared" si="52"/>
        <v>8.1073793784898651</v>
      </c>
      <c r="CS29" s="111">
        <f t="shared" si="53"/>
        <v>1.1907597046915934E-2</v>
      </c>
      <c r="CT29" s="115">
        <f t="shared" si="54"/>
        <v>9.653940674553306E-2</v>
      </c>
      <c r="CU29" s="122" t="str">
        <f t="shared" si="55"/>
        <v>Kayla Belles-Lee</v>
      </c>
      <c r="CV29" s="118">
        <f t="shared" si="56"/>
        <v>0.60499999999999998</v>
      </c>
      <c r="CW29" s="119">
        <f t="shared" si="57"/>
        <v>-0.43115419420463508</v>
      </c>
      <c r="CX29" s="119">
        <f t="shared" si="57"/>
        <v>-0.18970784545003944</v>
      </c>
      <c r="CY29" s="118">
        <f t="shared" si="58"/>
        <v>0.47699999999999998</v>
      </c>
      <c r="CZ29" s="118">
        <f t="shared" si="58"/>
        <v>0.47599999999999998</v>
      </c>
      <c r="DA29" s="118">
        <f t="shared" si="58"/>
        <v>-0.85572193301111399</v>
      </c>
      <c r="DB29" s="118">
        <f t="shared" si="58"/>
        <v>0.43795763803945553</v>
      </c>
      <c r="DC29" s="118">
        <f t="shared" si="58"/>
        <v>8.4353846856070933E-2</v>
      </c>
      <c r="DD29" s="118">
        <f t="shared" si="58"/>
        <v>0</v>
      </c>
      <c r="DE29" s="118">
        <f t="shared" si="58"/>
        <v>0.28385302363795489</v>
      </c>
      <c r="DF29" s="118">
        <f t="shared" si="58"/>
        <v>0.15146411243901142</v>
      </c>
      <c r="DG29" s="118">
        <f t="shared" si="58"/>
        <v>-0.439</v>
      </c>
      <c r="DH29" s="115">
        <f t="shared" si="59"/>
        <v>5.0261555754202361</v>
      </c>
      <c r="DI29" s="115">
        <f t="shared" si="60"/>
        <v>0</v>
      </c>
      <c r="DJ29" s="115">
        <f t="shared" si="61"/>
        <v>4.7984893710016951</v>
      </c>
      <c r="DK29" s="115">
        <f t="shared" si="62"/>
        <v>-5.8242126445641293</v>
      </c>
      <c r="DL29" s="120">
        <f t="shared" si="63"/>
        <v>0.36524798614065085</v>
      </c>
      <c r="DM29" s="121">
        <f t="shared" si="64"/>
        <v>4.365680287998452</v>
      </c>
      <c r="DN29" s="111">
        <f t="shared" si="65"/>
        <v>1.1907597046915934E-2</v>
      </c>
      <c r="DO29" s="115">
        <f t="shared" si="66"/>
        <v>5.1984761705149471E-2</v>
      </c>
      <c r="DP29" s="123" t="str">
        <f t="shared" si="67"/>
        <v>Kayla Belles-Lee (3rd)</v>
      </c>
      <c r="DQ29" s="124">
        <f t="shared" si="68"/>
        <v>4.6530948252292266</v>
      </c>
      <c r="DR29" s="124">
        <f t="shared" si="69"/>
        <v>3.8494139212573275</v>
      </c>
      <c r="DS29" s="125">
        <f t="shared" si="70"/>
        <v>10</v>
      </c>
      <c r="DT29" s="124">
        <f t="shared" si="71"/>
        <v>2</v>
      </c>
      <c r="DU29" s="124">
        <f t="shared" si="72"/>
        <v>3.6857209471645076</v>
      </c>
      <c r="DV29" s="124">
        <f t="shared" si="73"/>
        <v>2.5292044263130546</v>
      </c>
      <c r="DW29" s="124">
        <f t="shared" si="74"/>
        <v>1.156516520851453</v>
      </c>
      <c r="DX29" s="124">
        <f t="shared" si="75"/>
        <v>4.3888079866212286E-2</v>
      </c>
      <c r="DY29" s="126">
        <f t="shared" si="88"/>
        <v>6.770327396004415E-2</v>
      </c>
      <c r="DZ29" s="127">
        <f t="shared" si="76"/>
        <v>1.1111111111111112</v>
      </c>
      <c r="EA29" s="127">
        <f t="shared" si="77"/>
        <v>146.66666666666666</v>
      </c>
      <c r="EB29" s="127">
        <f t="shared" si="78"/>
        <v>-4.5555555555555554</v>
      </c>
      <c r="EC29" s="127">
        <f t="shared" si="79"/>
        <v>-4.0295166298500193</v>
      </c>
      <c r="ED29" s="29">
        <f t="shared" si="80"/>
        <v>-4.1033368333086226</v>
      </c>
      <c r="EE29" s="29">
        <f t="shared" si="81"/>
        <v>7.3820203458603295E-2</v>
      </c>
    </row>
    <row r="30" spans="1:135" ht="14" x14ac:dyDescent="0.15">
      <c r="A30" s="105"/>
      <c r="B30" s="135"/>
      <c r="C30" s="135"/>
      <c r="D30" s="135"/>
      <c r="E30" s="135"/>
      <c r="F30" s="135"/>
      <c r="G30" s="135"/>
      <c r="H30" s="135"/>
      <c r="I30" s="135"/>
      <c r="J30" s="135"/>
      <c r="K30" s="135"/>
      <c r="L30" s="135"/>
      <c r="M30" s="135"/>
      <c r="N30" s="135"/>
      <c r="O30" s="135"/>
      <c r="P30" s="135"/>
      <c r="Q30" s="135"/>
      <c r="R30" s="135"/>
      <c r="S30" s="135"/>
      <c r="T30" s="135"/>
      <c r="U30" s="135"/>
      <c r="V30" s="128"/>
      <c r="W30" s="135"/>
      <c r="X30" s="135"/>
      <c r="Y30" s="135"/>
      <c r="Z30" s="135"/>
      <c r="AA30" s="135"/>
      <c r="AB30" s="135"/>
      <c r="AC30" s="107"/>
      <c r="AD30" s="108"/>
      <c r="AE30" s="4"/>
      <c r="AF30" s="107"/>
      <c r="AG30" s="109"/>
      <c r="AH30" s="110"/>
      <c r="AI30" s="110"/>
      <c r="AJ30" s="110"/>
      <c r="AK30" s="110"/>
      <c r="AL30" s="110"/>
      <c r="AM30" s="110"/>
      <c r="AN30" s="110"/>
      <c r="AO30" s="110"/>
      <c r="AP30" s="110"/>
      <c r="AQ30" s="110"/>
      <c r="AR30" s="110"/>
      <c r="AS30" s="110"/>
      <c r="AT30" s="111"/>
      <c r="AU30" s="111"/>
      <c r="AV30" s="111"/>
      <c r="AW30" s="111"/>
      <c r="AX30" s="111"/>
      <c r="AY30" s="112"/>
      <c r="AZ30" s="113"/>
      <c r="BA30" s="114"/>
      <c r="BB30" s="115"/>
      <c r="BC30" s="115"/>
      <c r="BD30" s="115"/>
      <c r="BE30" s="129"/>
      <c r="BF30" s="115"/>
      <c r="BG30" s="115"/>
      <c r="BH30" s="129"/>
      <c r="BI30" s="115"/>
      <c r="BJ30" s="115"/>
      <c r="BK30" s="129"/>
      <c r="BL30" s="115"/>
      <c r="BM30" s="115"/>
      <c r="BN30" s="117"/>
      <c r="BO30" s="115"/>
      <c r="BP30" s="115"/>
      <c r="BQ30" s="129"/>
      <c r="BR30" s="115"/>
      <c r="BS30" s="115"/>
      <c r="BT30" s="129"/>
      <c r="BU30" s="115"/>
      <c r="BV30" s="115"/>
      <c r="BW30" s="129"/>
      <c r="BX30" s="115"/>
      <c r="BY30" s="115"/>
      <c r="CA30" s="118"/>
      <c r="CB30" s="119"/>
      <c r="CC30" s="119"/>
      <c r="CD30" s="118"/>
      <c r="CE30" s="118"/>
      <c r="CF30" s="118"/>
      <c r="CG30" s="118"/>
      <c r="CH30" s="118"/>
      <c r="CI30" s="118"/>
      <c r="CJ30" s="118"/>
      <c r="CK30" s="118"/>
      <c r="CL30" s="118"/>
      <c r="CM30" s="115"/>
      <c r="CN30" s="115"/>
      <c r="CO30" s="115"/>
      <c r="CP30" s="115"/>
      <c r="CQ30" s="120"/>
      <c r="CR30" s="100"/>
      <c r="CS30" s="111"/>
      <c r="CT30" s="115"/>
      <c r="CU30" s="122"/>
      <c r="CV30" s="118"/>
      <c r="CW30" s="119"/>
      <c r="CX30" s="119"/>
      <c r="CY30" s="118"/>
      <c r="CZ30" s="118"/>
      <c r="DA30" s="118"/>
      <c r="DB30" s="118"/>
      <c r="DC30" s="118"/>
      <c r="DD30" s="118"/>
      <c r="DE30" s="118"/>
      <c r="DF30" s="118"/>
      <c r="DG30" s="118"/>
      <c r="DH30" s="115"/>
      <c r="DI30" s="115"/>
      <c r="DJ30" s="115"/>
      <c r="DK30" s="115"/>
      <c r="DL30" s="120"/>
      <c r="DM30" s="100"/>
      <c r="DN30" s="111"/>
      <c r="DO30" s="115"/>
      <c r="DP30" s="130"/>
      <c r="DQ30" s="131"/>
      <c r="DR30" s="124"/>
      <c r="DS30" s="125"/>
      <c r="DT30" s="124"/>
      <c r="DU30" s="124"/>
      <c r="DV30" s="124"/>
      <c r="DW30" s="124"/>
      <c r="DX30" s="124"/>
      <c r="DY30" s="126"/>
      <c r="DZ30" s="127"/>
      <c r="EA30" s="127"/>
      <c r="EB30" s="127"/>
      <c r="EC30" s="127"/>
      <c r="ED30" s="29"/>
      <c r="EE30" s="29"/>
    </row>
    <row r="31" spans="1:135" ht="14" x14ac:dyDescent="0.15">
      <c r="A31" s="105"/>
      <c r="B31" s="135"/>
      <c r="C31" s="135"/>
      <c r="D31" s="135"/>
      <c r="E31" s="135"/>
      <c r="F31" s="135"/>
      <c r="G31" s="135"/>
      <c r="H31" s="135"/>
      <c r="I31" s="135"/>
      <c r="J31" s="135"/>
      <c r="K31" s="135"/>
      <c r="L31" s="135"/>
      <c r="M31" s="135"/>
      <c r="N31" s="135"/>
      <c r="O31" s="135"/>
      <c r="P31" s="135"/>
      <c r="Q31" s="135"/>
      <c r="R31" s="135"/>
      <c r="S31" s="135"/>
      <c r="T31" s="135"/>
      <c r="U31" s="135"/>
      <c r="V31" s="135"/>
      <c r="W31" s="135"/>
      <c r="X31" s="135"/>
      <c r="Y31" s="135"/>
      <c r="Z31" s="135"/>
      <c r="AA31" s="135"/>
      <c r="AB31" s="135"/>
      <c r="AC31" s="107"/>
      <c r="AD31" s="108"/>
      <c r="AE31" s="4"/>
      <c r="AF31" s="107"/>
      <c r="AG31" s="109"/>
      <c r="AH31" s="110"/>
      <c r="AI31" s="110"/>
      <c r="AJ31" s="110"/>
      <c r="AK31" s="110"/>
      <c r="AL31" s="110"/>
      <c r="AM31" s="110"/>
      <c r="AN31" s="110"/>
      <c r="AO31" s="110"/>
      <c r="AP31" s="110"/>
      <c r="AQ31" s="110"/>
      <c r="AR31" s="110"/>
      <c r="AS31" s="110"/>
      <c r="AT31" s="111"/>
      <c r="AU31" s="111"/>
      <c r="AV31" s="111"/>
      <c r="AW31" s="111"/>
      <c r="AX31" s="111"/>
      <c r="AY31" s="112"/>
      <c r="AZ31" s="113"/>
      <c r="BA31" s="114"/>
      <c r="BB31" s="115"/>
      <c r="BC31" s="115"/>
      <c r="BD31" s="115"/>
      <c r="BE31" s="129"/>
      <c r="BF31" s="115"/>
      <c r="BG31" s="115"/>
      <c r="BH31" s="129"/>
      <c r="BI31" s="115"/>
      <c r="BJ31" s="115"/>
      <c r="BK31" s="129"/>
      <c r="BL31" s="115"/>
      <c r="BM31" s="115"/>
      <c r="BN31" s="117"/>
      <c r="BO31" s="115"/>
      <c r="BP31" s="115"/>
      <c r="BQ31" s="129"/>
      <c r="BR31" s="115"/>
      <c r="BS31" s="115"/>
      <c r="BT31" s="129"/>
      <c r="BU31" s="115"/>
      <c r="BV31" s="115"/>
      <c r="BW31" s="129"/>
      <c r="BX31" s="115"/>
      <c r="BY31" s="115"/>
      <c r="CA31" s="118"/>
      <c r="CB31" s="119"/>
      <c r="CC31" s="119"/>
      <c r="CD31" s="118"/>
      <c r="CE31" s="118"/>
      <c r="CF31" s="118"/>
      <c r="CG31" s="118"/>
      <c r="CH31" s="118"/>
      <c r="CI31" s="118"/>
      <c r="CJ31" s="118"/>
      <c r="CK31" s="118"/>
      <c r="CL31" s="118"/>
      <c r="CM31" s="115"/>
      <c r="CN31" s="115"/>
      <c r="CO31" s="115"/>
      <c r="CP31" s="115"/>
      <c r="CQ31" s="120"/>
      <c r="CR31" s="100"/>
      <c r="CS31" s="111"/>
      <c r="CT31" s="115"/>
      <c r="CU31" s="122"/>
      <c r="CV31" s="118"/>
      <c r="CW31" s="119"/>
      <c r="CX31" s="119"/>
      <c r="CY31" s="118"/>
      <c r="CZ31" s="118"/>
      <c r="DA31" s="118"/>
      <c r="DB31" s="118"/>
      <c r="DC31" s="118"/>
      <c r="DD31" s="118"/>
      <c r="DE31" s="118"/>
      <c r="DF31" s="118"/>
      <c r="DG31" s="118"/>
      <c r="DH31" s="115"/>
      <c r="DI31" s="115"/>
      <c r="DJ31" s="115"/>
      <c r="DK31" s="115"/>
      <c r="DL31" s="120"/>
      <c r="DM31" s="100"/>
      <c r="DN31" s="111"/>
      <c r="DO31" s="115"/>
      <c r="DP31" s="130"/>
      <c r="DQ31" s="124"/>
      <c r="DR31" s="132"/>
      <c r="DS31" s="125"/>
      <c r="DT31" s="124"/>
      <c r="DU31" s="124"/>
      <c r="DV31" s="124"/>
      <c r="DW31" s="124"/>
      <c r="DX31" s="124"/>
      <c r="DY31" s="126"/>
      <c r="DZ31" s="127"/>
      <c r="EA31" s="127"/>
      <c r="EB31" s="127"/>
      <c r="EC31" s="127"/>
      <c r="ED31" s="29"/>
      <c r="EE31" s="29"/>
    </row>
    <row r="32" spans="1:135" ht="14" x14ac:dyDescent="0.15">
      <c r="A32" s="105"/>
      <c r="B32" s="135"/>
      <c r="C32" s="135"/>
      <c r="D32" s="135"/>
      <c r="E32" s="135"/>
      <c r="F32" s="135"/>
      <c r="G32" s="135"/>
      <c r="H32" s="135"/>
      <c r="I32" s="135"/>
      <c r="J32" s="135"/>
      <c r="K32" s="135"/>
      <c r="L32" s="135"/>
      <c r="M32" s="135"/>
      <c r="N32" s="135"/>
      <c r="O32" s="135"/>
      <c r="P32" s="135"/>
      <c r="Q32" s="135"/>
      <c r="R32" s="135"/>
      <c r="S32" s="135"/>
      <c r="T32" s="135"/>
      <c r="U32" s="135"/>
      <c r="V32" s="135"/>
      <c r="W32" s="135"/>
      <c r="X32" s="135"/>
      <c r="Y32" s="135"/>
      <c r="Z32" s="135"/>
      <c r="AA32" s="135"/>
      <c r="AB32" s="135"/>
      <c r="AC32" s="107"/>
      <c r="AD32" s="108"/>
      <c r="AE32" s="4"/>
      <c r="AF32" s="107"/>
      <c r="AG32" s="109"/>
      <c r="AH32" s="110"/>
      <c r="AI32" s="110"/>
      <c r="AJ32" s="110"/>
      <c r="AK32" s="110"/>
      <c r="AL32" s="110"/>
      <c r="AM32" s="110"/>
      <c r="AN32" s="110"/>
      <c r="AO32" s="110"/>
      <c r="AP32" s="110"/>
      <c r="AQ32" s="110"/>
      <c r="AR32" s="110"/>
      <c r="AS32" s="110"/>
      <c r="AT32" s="111"/>
      <c r="AU32" s="111"/>
      <c r="AV32" s="111"/>
      <c r="AW32" s="111"/>
      <c r="AX32" s="111"/>
      <c r="AY32" s="112"/>
      <c r="AZ32" s="113"/>
      <c r="BA32" s="114"/>
      <c r="BB32" s="115"/>
      <c r="BC32" s="115"/>
      <c r="BD32" s="115"/>
      <c r="BE32" s="129"/>
      <c r="BF32" s="115"/>
      <c r="BG32" s="115"/>
      <c r="BH32" s="129"/>
      <c r="BI32" s="115"/>
      <c r="BJ32" s="115"/>
      <c r="BK32" s="129"/>
      <c r="BL32" s="115"/>
      <c r="BM32" s="115"/>
      <c r="BN32" s="117"/>
      <c r="BO32" s="115"/>
      <c r="BP32" s="115"/>
      <c r="BQ32" s="129"/>
      <c r="BR32" s="115"/>
      <c r="BS32" s="115"/>
      <c r="BT32" s="129"/>
      <c r="BU32" s="115"/>
      <c r="BV32" s="115"/>
      <c r="BW32" s="129"/>
      <c r="BX32" s="115"/>
      <c r="BY32" s="115"/>
      <c r="CA32" s="118"/>
      <c r="CB32" s="119"/>
      <c r="CC32" s="119"/>
      <c r="CD32" s="118"/>
      <c r="CE32" s="118"/>
      <c r="CF32" s="118"/>
      <c r="CG32" s="118"/>
      <c r="CH32" s="118"/>
      <c r="CI32" s="118"/>
      <c r="CJ32" s="118"/>
      <c r="CK32" s="118"/>
      <c r="CL32" s="118"/>
      <c r="CM32" s="115"/>
      <c r="CN32" s="115"/>
      <c r="CO32" s="115"/>
      <c r="CP32" s="115"/>
      <c r="CQ32" s="120"/>
      <c r="CR32" s="100"/>
      <c r="CS32" s="111"/>
      <c r="CT32" s="115"/>
      <c r="CU32" s="122"/>
      <c r="CV32" s="118"/>
      <c r="CW32" s="119"/>
      <c r="CX32" s="119"/>
      <c r="CY32" s="118"/>
      <c r="CZ32" s="118"/>
      <c r="DA32" s="118"/>
      <c r="DB32" s="118"/>
      <c r="DC32" s="118"/>
      <c r="DD32" s="118"/>
      <c r="DE32" s="118"/>
      <c r="DF32" s="118"/>
      <c r="DG32" s="118"/>
      <c r="DH32" s="115"/>
      <c r="DI32" s="115"/>
      <c r="DJ32" s="115"/>
      <c r="DK32" s="115"/>
      <c r="DL32" s="120"/>
      <c r="DM32" s="100"/>
      <c r="DN32" s="111"/>
      <c r="DO32" s="115"/>
      <c r="DP32" s="130"/>
      <c r="DQ32" s="124"/>
      <c r="DR32" s="132"/>
      <c r="DS32" s="125"/>
      <c r="DT32" s="124"/>
      <c r="DU32" s="124"/>
      <c r="DV32" s="124"/>
      <c r="DW32" s="124"/>
      <c r="DX32" s="124"/>
      <c r="DY32" s="126"/>
      <c r="DZ32" s="127"/>
      <c r="EA32" s="127"/>
      <c r="EB32" s="127"/>
      <c r="EC32" s="127"/>
      <c r="ED32" s="29"/>
      <c r="EE32" s="29"/>
    </row>
    <row r="33" spans="1:135" ht="14" x14ac:dyDescent="0.15">
      <c r="A33" s="105"/>
      <c r="B33" s="135"/>
      <c r="C33" s="135"/>
      <c r="D33" s="135"/>
      <c r="E33" s="135"/>
      <c r="F33" s="135"/>
      <c r="G33" s="135"/>
      <c r="H33" s="135"/>
      <c r="I33" s="135"/>
      <c r="J33" s="135"/>
      <c r="K33" s="135"/>
      <c r="L33" s="135"/>
      <c r="M33" s="135"/>
      <c r="N33" s="135"/>
      <c r="O33" s="135"/>
      <c r="P33" s="135"/>
      <c r="Q33" s="135"/>
      <c r="R33" s="135"/>
      <c r="S33" s="135"/>
      <c r="T33" s="135"/>
      <c r="U33" s="135"/>
      <c r="V33" s="135"/>
      <c r="W33" s="135"/>
      <c r="X33" s="135"/>
      <c r="Y33" s="135"/>
      <c r="Z33" s="135"/>
      <c r="AA33" s="135"/>
      <c r="AB33" s="135"/>
      <c r="AC33" s="107"/>
      <c r="AD33" s="108"/>
      <c r="AE33" s="4"/>
      <c r="AF33" s="107"/>
      <c r="AG33" s="109"/>
      <c r="AH33" s="110"/>
      <c r="AI33" s="110"/>
      <c r="AJ33" s="110"/>
      <c r="AK33" s="110"/>
      <c r="AL33" s="110"/>
      <c r="AM33" s="110"/>
      <c r="AN33" s="110"/>
      <c r="AO33" s="110"/>
      <c r="AP33" s="110"/>
      <c r="AQ33" s="110"/>
      <c r="AR33" s="110"/>
      <c r="AS33" s="110"/>
      <c r="AT33" s="111"/>
      <c r="AU33" s="111"/>
      <c r="AV33" s="111"/>
      <c r="AW33" s="111"/>
      <c r="AX33" s="111"/>
      <c r="AY33" s="112"/>
      <c r="AZ33" s="113"/>
      <c r="BA33" s="114"/>
      <c r="BB33" s="115"/>
      <c r="BC33" s="115"/>
      <c r="BD33" s="115"/>
      <c r="BE33" s="129"/>
      <c r="BF33" s="115"/>
      <c r="BG33" s="115"/>
      <c r="BH33" s="129"/>
      <c r="BI33" s="115"/>
      <c r="BJ33" s="115"/>
      <c r="BK33" s="129"/>
      <c r="BL33" s="115"/>
      <c r="BM33" s="115"/>
      <c r="BN33" s="117"/>
      <c r="BO33" s="115"/>
      <c r="BP33" s="115"/>
      <c r="BQ33" s="129"/>
      <c r="BR33" s="115"/>
      <c r="BS33" s="115"/>
      <c r="BT33" s="129"/>
      <c r="BU33" s="115"/>
      <c r="BV33" s="115"/>
      <c r="BW33" s="129"/>
      <c r="BX33" s="115"/>
      <c r="BY33" s="115"/>
      <c r="CA33" s="118"/>
      <c r="CB33" s="119"/>
      <c r="CC33" s="119"/>
      <c r="CD33" s="118"/>
      <c r="CE33" s="118"/>
      <c r="CF33" s="118"/>
      <c r="CG33" s="118"/>
      <c r="CH33" s="118"/>
      <c r="CI33" s="118"/>
      <c r="CJ33" s="118"/>
      <c r="CK33" s="118"/>
      <c r="CL33" s="118"/>
      <c r="CM33" s="115"/>
      <c r="CN33" s="115"/>
      <c r="CO33" s="115"/>
      <c r="CP33" s="115"/>
      <c r="CQ33" s="120"/>
      <c r="CR33" s="100"/>
      <c r="CS33" s="111"/>
      <c r="CT33" s="115"/>
      <c r="CU33" s="122"/>
      <c r="CV33" s="118"/>
      <c r="CW33" s="119"/>
      <c r="CX33" s="119"/>
      <c r="CY33" s="118"/>
      <c r="CZ33" s="118"/>
      <c r="DA33" s="118"/>
      <c r="DB33" s="118"/>
      <c r="DC33" s="118"/>
      <c r="DD33" s="118"/>
      <c r="DE33" s="118"/>
      <c r="DF33" s="118"/>
      <c r="DG33" s="118"/>
      <c r="DH33" s="115"/>
      <c r="DI33" s="115"/>
      <c r="DJ33" s="115"/>
      <c r="DK33" s="115"/>
      <c r="DL33" s="120"/>
      <c r="DM33" s="100"/>
      <c r="DN33" s="111"/>
      <c r="DO33" s="115"/>
      <c r="DP33" s="130"/>
      <c r="DQ33" s="124"/>
      <c r="DR33" s="132"/>
      <c r="DS33" s="125"/>
      <c r="DT33" s="124"/>
      <c r="DU33" s="124"/>
      <c r="DV33" s="124"/>
      <c r="DW33" s="124"/>
      <c r="DX33" s="124"/>
      <c r="DY33" s="126"/>
      <c r="DZ33" s="127"/>
      <c r="EA33" s="127"/>
      <c r="EB33" s="127"/>
      <c r="EC33" s="127"/>
      <c r="ED33" s="29"/>
      <c r="EE33" s="29"/>
    </row>
    <row r="34" spans="1:135" ht="14" x14ac:dyDescent="0.15">
      <c r="A34" s="105"/>
      <c r="B34" s="135"/>
      <c r="C34" s="135"/>
      <c r="D34" s="135"/>
      <c r="E34" s="135"/>
      <c r="F34" s="135"/>
      <c r="G34" s="135"/>
      <c r="H34" s="135"/>
      <c r="I34" s="135"/>
      <c r="J34" s="135"/>
      <c r="K34" s="135"/>
      <c r="L34" s="135"/>
      <c r="M34" s="135"/>
      <c r="N34" s="135"/>
      <c r="O34" s="135"/>
      <c r="P34" s="135"/>
      <c r="Q34" s="135"/>
      <c r="R34" s="135"/>
      <c r="S34" s="135"/>
      <c r="T34" s="135"/>
      <c r="U34" s="135"/>
      <c r="V34" s="135"/>
      <c r="W34" s="135"/>
      <c r="X34" s="135"/>
      <c r="Y34" s="135"/>
      <c r="Z34" s="135"/>
      <c r="AA34" s="135"/>
      <c r="AB34" s="135"/>
      <c r="AC34" s="107"/>
      <c r="AD34" s="108"/>
      <c r="AE34" s="4"/>
      <c r="AF34" s="107"/>
      <c r="AG34" s="109"/>
      <c r="AH34" s="110"/>
      <c r="AI34" s="110"/>
      <c r="AJ34" s="110"/>
      <c r="AK34" s="110"/>
      <c r="AL34" s="110"/>
      <c r="AM34" s="110"/>
      <c r="AN34" s="110"/>
      <c r="AO34" s="110"/>
      <c r="AP34" s="110"/>
      <c r="AQ34" s="110"/>
      <c r="AR34" s="110"/>
      <c r="AS34" s="110"/>
      <c r="AT34" s="111"/>
      <c r="AU34" s="111"/>
      <c r="AV34" s="111"/>
      <c r="AW34" s="111"/>
      <c r="AX34" s="111"/>
      <c r="AY34" s="112"/>
      <c r="AZ34" s="113"/>
      <c r="BA34" s="114"/>
      <c r="BB34" s="115"/>
      <c r="BC34" s="115"/>
      <c r="BD34" s="115"/>
      <c r="BE34" s="129"/>
      <c r="BF34" s="115"/>
      <c r="BG34" s="115"/>
      <c r="BH34" s="129"/>
      <c r="BI34" s="115"/>
      <c r="BJ34" s="115"/>
      <c r="BK34" s="129"/>
      <c r="BL34" s="115"/>
      <c r="BM34" s="115"/>
      <c r="BN34" s="117"/>
      <c r="BO34" s="115"/>
      <c r="BP34" s="115"/>
      <c r="BQ34" s="129"/>
      <c r="BR34" s="115"/>
      <c r="BS34" s="115"/>
      <c r="BT34" s="129"/>
      <c r="BU34" s="115"/>
      <c r="BV34" s="115"/>
      <c r="BW34" s="129"/>
      <c r="BX34" s="115"/>
      <c r="BY34" s="115"/>
      <c r="CA34" s="118"/>
      <c r="CB34" s="119"/>
      <c r="CC34" s="119"/>
      <c r="CD34" s="118"/>
      <c r="CE34" s="118"/>
      <c r="CF34" s="118"/>
      <c r="CG34" s="118"/>
      <c r="CH34" s="118"/>
      <c r="CI34" s="118"/>
      <c r="CJ34" s="118"/>
      <c r="CK34" s="118"/>
      <c r="CL34" s="118"/>
      <c r="CM34" s="115"/>
      <c r="CN34" s="115"/>
      <c r="CO34" s="115"/>
      <c r="CP34" s="115"/>
      <c r="CQ34" s="120"/>
      <c r="CR34" s="100"/>
      <c r="CS34" s="111"/>
      <c r="CT34" s="115"/>
      <c r="CU34" s="122"/>
      <c r="CV34" s="118"/>
      <c r="CW34" s="119"/>
      <c r="CX34" s="119"/>
      <c r="CY34" s="118"/>
      <c r="CZ34" s="118"/>
      <c r="DA34" s="118"/>
      <c r="DB34" s="118"/>
      <c r="DC34" s="118"/>
      <c r="DD34" s="118"/>
      <c r="DE34" s="118"/>
      <c r="DF34" s="118"/>
      <c r="DG34" s="118"/>
      <c r="DH34" s="115"/>
      <c r="DI34" s="115"/>
      <c r="DJ34" s="115"/>
      <c r="DK34" s="115"/>
      <c r="DL34" s="120"/>
      <c r="DM34" s="100"/>
      <c r="DN34" s="111"/>
      <c r="DO34" s="115"/>
      <c r="DP34" s="130"/>
      <c r="DQ34" s="124"/>
      <c r="DR34" s="132"/>
      <c r="DS34" s="125"/>
      <c r="DT34" s="124"/>
      <c r="DU34" s="124"/>
      <c r="DV34" s="124"/>
      <c r="DW34" s="124"/>
      <c r="DX34" s="124"/>
      <c r="DY34" s="126"/>
      <c r="DZ34" s="127"/>
      <c r="EA34" s="127"/>
      <c r="EB34" s="127"/>
      <c r="EC34" s="127"/>
      <c r="ED34" s="29"/>
      <c r="EE34" s="29"/>
    </row>
    <row r="35" spans="1:135" ht="14" x14ac:dyDescent="0.15">
      <c r="A35" s="105"/>
      <c r="B35" s="135"/>
      <c r="C35" s="135"/>
      <c r="D35" s="135"/>
      <c r="E35" s="135"/>
      <c r="F35" s="135"/>
      <c r="G35" s="135"/>
      <c r="H35" s="135"/>
      <c r="I35" s="135"/>
      <c r="J35" s="135"/>
      <c r="K35" s="135"/>
      <c r="L35" s="135"/>
      <c r="M35" s="135"/>
      <c r="N35" s="135"/>
      <c r="O35" s="135"/>
      <c r="P35" s="135"/>
      <c r="Q35" s="135"/>
      <c r="R35" s="135"/>
      <c r="S35" s="135"/>
      <c r="T35" s="135"/>
      <c r="U35" s="135"/>
      <c r="V35" s="135"/>
      <c r="W35" s="135"/>
      <c r="X35" s="135"/>
      <c r="Y35" s="135"/>
      <c r="Z35" s="135"/>
      <c r="AA35" s="135"/>
      <c r="AB35" s="135"/>
      <c r="AC35" s="107"/>
      <c r="AD35" s="108"/>
      <c r="AE35" s="4"/>
      <c r="AF35" s="107"/>
      <c r="AG35" s="109"/>
      <c r="AH35" s="110"/>
      <c r="AI35" s="110"/>
      <c r="AJ35" s="110"/>
      <c r="AK35" s="110"/>
      <c r="AL35" s="110"/>
      <c r="AM35" s="110"/>
      <c r="AN35" s="110"/>
      <c r="AO35" s="110"/>
      <c r="AP35" s="110"/>
      <c r="AQ35" s="110"/>
      <c r="AR35" s="110"/>
      <c r="AS35" s="110"/>
      <c r="AT35" s="111"/>
      <c r="AU35" s="111"/>
      <c r="AV35" s="111"/>
      <c r="AW35" s="111"/>
      <c r="AX35" s="111"/>
      <c r="AY35" s="133"/>
      <c r="AZ35" s="113"/>
      <c r="BA35" s="114"/>
      <c r="BB35" s="115"/>
      <c r="BC35" s="115"/>
      <c r="BD35" s="115"/>
      <c r="BE35" s="129"/>
      <c r="BF35" s="115"/>
      <c r="BG35" s="115"/>
      <c r="BH35" s="129"/>
      <c r="BI35" s="115"/>
      <c r="BJ35" s="115"/>
      <c r="BK35" s="129"/>
      <c r="BL35" s="115"/>
      <c r="BM35" s="115"/>
      <c r="CA35" s="118"/>
      <c r="CB35" s="119"/>
      <c r="CC35" s="119"/>
      <c r="CD35" s="118"/>
      <c r="CE35" s="118"/>
      <c r="CF35" s="118"/>
      <c r="CG35" s="118"/>
      <c r="CH35" s="118"/>
      <c r="CI35" s="118"/>
      <c r="CJ35" s="118"/>
      <c r="CK35" s="118"/>
      <c r="CL35" s="118"/>
      <c r="CM35" s="115"/>
      <c r="CN35" s="115"/>
      <c r="CO35" s="115"/>
      <c r="CP35" s="115"/>
      <c r="CQ35" s="120"/>
      <c r="CR35" s="100"/>
      <c r="CS35" s="111"/>
      <c r="CT35" s="115"/>
      <c r="CU35" s="122"/>
      <c r="CV35" s="118"/>
      <c r="CW35" s="119"/>
      <c r="CX35" s="119"/>
      <c r="CY35" s="118"/>
      <c r="CZ35" s="118"/>
      <c r="DA35" s="118"/>
      <c r="DB35" s="118"/>
      <c r="DC35" s="118"/>
      <c r="DD35" s="118"/>
      <c r="DE35" s="118"/>
      <c r="DF35" s="118"/>
      <c r="DG35" s="118"/>
      <c r="DH35" s="115"/>
      <c r="DI35" s="115"/>
      <c r="DJ35" s="115"/>
      <c r="DK35" s="115"/>
      <c r="DL35" s="120"/>
      <c r="DM35" s="100"/>
      <c r="DN35" s="111"/>
      <c r="DO35" s="115"/>
      <c r="DP35" s="130"/>
      <c r="DQ35" s="124"/>
      <c r="DR35" s="132"/>
      <c r="DS35" s="125"/>
      <c r="DT35" s="124"/>
      <c r="DU35" s="124"/>
      <c r="DV35" s="124"/>
      <c r="DW35" s="124"/>
      <c r="DX35" s="124"/>
      <c r="DY35" s="126"/>
      <c r="DZ35" s="56"/>
      <c r="EA35" s="56"/>
      <c r="EB35" s="56"/>
      <c r="EC35" s="56"/>
      <c r="ED35" s="28"/>
      <c r="EE35" s="28"/>
    </row>
    <row r="36" spans="1:135" ht="14" x14ac:dyDescent="0.15">
      <c r="A36" s="105"/>
      <c r="B36" s="135"/>
      <c r="C36" s="135"/>
      <c r="D36" s="135"/>
      <c r="E36" s="135"/>
      <c r="F36" s="135"/>
      <c r="G36" s="135"/>
      <c r="H36" s="135"/>
      <c r="I36" s="135"/>
      <c r="J36" s="135"/>
      <c r="K36" s="135"/>
      <c r="L36" s="135"/>
      <c r="M36" s="135"/>
      <c r="N36" s="135"/>
      <c r="O36" s="135"/>
      <c r="P36" s="135"/>
      <c r="Q36" s="135"/>
      <c r="R36" s="135"/>
      <c r="S36" s="135"/>
      <c r="T36" s="135"/>
      <c r="U36" s="135"/>
      <c r="V36" s="135"/>
      <c r="W36" s="135"/>
      <c r="X36" s="135"/>
      <c r="Y36" s="135"/>
      <c r="Z36" s="135"/>
      <c r="AA36" s="135"/>
      <c r="AB36" s="135"/>
      <c r="AC36" s="107"/>
      <c r="AD36" s="108"/>
      <c r="AE36" s="4"/>
      <c r="AF36" s="107"/>
      <c r="AG36" s="134"/>
      <c r="AH36" s="110"/>
      <c r="AI36" s="110"/>
      <c r="AJ36" s="110"/>
      <c r="AK36" s="110"/>
      <c r="AL36" s="110"/>
      <c r="AM36" s="110"/>
      <c r="AN36" s="110"/>
      <c r="AO36" s="110"/>
      <c r="AP36" s="110"/>
      <c r="AQ36" s="110"/>
      <c r="AR36" s="110"/>
      <c r="AS36" s="110"/>
      <c r="AT36" s="111"/>
      <c r="AU36" s="111"/>
      <c r="AV36" s="111"/>
      <c r="AW36" s="111"/>
      <c r="AX36" s="111"/>
      <c r="AY36" s="133"/>
      <c r="AZ36" s="113"/>
      <c r="BA36" s="114"/>
      <c r="BB36" s="115"/>
      <c r="BC36" s="115"/>
      <c r="BD36" s="115"/>
      <c r="BE36" s="129"/>
      <c r="BF36" s="115"/>
      <c r="BG36" s="115"/>
      <c r="BH36" s="129"/>
      <c r="BI36" s="115"/>
      <c r="BJ36" s="115"/>
      <c r="BK36" s="129"/>
      <c r="BL36" s="115"/>
      <c r="BM36" s="115"/>
      <c r="CA36" s="118"/>
      <c r="CB36" s="119"/>
      <c r="CC36" s="119"/>
      <c r="CD36" s="118"/>
      <c r="CE36" s="118"/>
      <c r="CF36" s="118"/>
      <c r="CG36" s="118"/>
      <c r="CH36" s="118"/>
      <c r="CI36" s="118"/>
      <c r="CJ36" s="118"/>
      <c r="CK36" s="118"/>
      <c r="CL36" s="118"/>
      <c r="CM36" s="115"/>
      <c r="CN36" s="115"/>
      <c r="CO36" s="115"/>
      <c r="CP36" s="115"/>
      <c r="CQ36" s="120"/>
      <c r="CR36" s="100"/>
      <c r="CS36" s="111"/>
      <c r="CT36" s="115"/>
      <c r="CU36" s="122"/>
      <c r="CV36" s="118"/>
      <c r="CW36" s="119"/>
      <c r="CX36" s="119"/>
      <c r="CY36" s="118"/>
      <c r="CZ36" s="118"/>
      <c r="DA36" s="118"/>
      <c r="DB36" s="118"/>
      <c r="DC36" s="118"/>
      <c r="DD36" s="118"/>
      <c r="DE36" s="118"/>
      <c r="DF36" s="118"/>
      <c r="DG36" s="118"/>
      <c r="DH36" s="115"/>
      <c r="DI36" s="115"/>
      <c r="DJ36" s="115"/>
      <c r="DK36" s="115"/>
      <c r="DL36" s="120"/>
      <c r="DM36" s="100"/>
      <c r="DN36" s="111"/>
      <c r="DO36" s="115"/>
      <c r="DP36" s="130"/>
      <c r="DQ36" s="124"/>
      <c r="DR36" s="132"/>
      <c r="DS36" s="125"/>
      <c r="DT36" s="124"/>
      <c r="DU36" s="124"/>
      <c r="DV36" s="124"/>
      <c r="DW36" s="124"/>
      <c r="DX36" s="124"/>
      <c r="DY36" s="126"/>
      <c r="DZ36" s="56"/>
      <c r="EA36" s="56"/>
      <c r="EB36" s="56"/>
      <c r="EC36" s="56"/>
      <c r="ED36" s="28"/>
      <c r="EE36" s="28"/>
    </row>
    <row r="37" spans="1:135" ht="14" x14ac:dyDescent="0.15">
      <c r="A37" s="105"/>
      <c r="B37" s="135"/>
      <c r="C37" s="135"/>
      <c r="D37" s="135"/>
      <c r="E37" s="135"/>
      <c r="F37" s="135"/>
      <c r="G37" s="135"/>
      <c r="H37" s="135"/>
      <c r="I37" s="135"/>
      <c r="J37" s="135"/>
      <c r="K37" s="135"/>
      <c r="L37" s="135"/>
      <c r="M37" s="135"/>
      <c r="N37" s="135"/>
      <c r="O37" s="135"/>
      <c r="P37" s="135"/>
      <c r="Q37" s="135"/>
      <c r="R37" s="135"/>
      <c r="S37" s="135"/>
      <c r="T37" s="135"/>
      <c r="U37" s="135"/>
      <c r="V37" s="135"/>
      <c r="W37" s="135"/>
      <c r="X37" s="135"/>
      <c r="Y37" s="135"/>
      <c r="Z37" s="135"/>
      <c r="AA37" s="135"/>
      <c r="AB37" s="135"/>
      <c r="AC37" s="107"/>
      <c r="AD37" s="108"/>
      <c r="AE37" s="4"/>
      <c r="AF37" s="107"/>
      <c r="AG37" s="134"/>
      <c r="AH37" s="110"/>
      <c r="AI37" s="110"/>
      <c r="AJ37" s="110"/>
      <c r="AK37" s="110"/>
      <c r="AL37" s="110"/>
      <c r="AM37" s="110"/>
      <c r="AN37" s="110"/>
      <c r="AO37" s="110"/>
      <c r="AP37" s="110"/>
      <c r="AQ37" s="110"/>
      <c r="AR37" s="110"/>
      <c r="AS37" s="110"/>
      <c r="AT37" s="111"/>
      <c r="AU37" s="111"/>
      <c r="AV37" s="111"/>
      <c r="AW37" s="111"/>
      <c r="AX37" s="111"/>
      <c r="AY37" s="133"/>
      <c r="AZ37" s="113"/>
      <c r="BA37" s="114"/>
      <c r="BB37" s="115"/>
      <c r="BC37" s="115"/>
      <c r="BD37" s="115"/>
      <c r="BE37" s="129"/>
      <c r="BF37" s="115"/>
      <c r="BG37" s="115"/>
      <c r="BH37" s="129"/>
      <c r="BI37" s="115"/>
      <c r="BJ37" s="115"/>
      <c r="BK37" s="129"/>
      <c r="BL37" s="115"/>
      <c r="BM37" s="115"/>
      <c r="CA37" s="118"/>
      <c r="CB37" s="119"/>
      <c r="CC37" s="119"/>
      <c r="CD37" s="118"/>
      <c r="CE37" s="118"/>
      <c r="CF37" s="118"/>
      <c r="CG37" s="118"/>
      <c r="CH37" s="118"/>
      <c r="CI37" s="118"/>
      <c r="CJ37" s="118"/>
      <c r="CK37" s="118"/>
      <c r="CL37" s="118"/>
      <c r="CM37" s="115"/>
      <c r="CN37" s="115"/>
      <c r="CO37" s="115"/>
      <c r="CP37" s="115"/>
      <c r="CQ37" s="120"/>
      <c r="CR37" s="100"/>
      <c r="CS37" s="111"/>
      <c r="CT37" s="115"/>
      <c r="CU37" s="122"/>
      <c r="CV37" s="118"/>
      <c r="CW37" s="119"/>
      <c r="CX37" s="119"/>
      <c r="CY37" s="118"/>
      <c r="CZ37" s="118"/>
      <c r="DA37" s="118"/>
      <c r="DB37" s="118"/>
      <c r="DC37" s="118"/>
      <c r="DD37" s="118"/>
      <c r="DE37" s="118"/>
      <c r="DF37" s="118"/>
      <c r="DG37" s="118"/>
      <c r="DH37" s="115"/>
      <c r="DI37" s="115"/>
      <c r="DJ37" s="115"/>
      <c r="DK37" s="115"/>
      <c r="DL37" s="120"/>
      <c r="DM37" s="100"/>
      <c r="DN37" s="111"/>
      <c r="DO37" s="115"/>
      <c r="DP37" s="130"/>
      <c r="DQ37" s="124"/>
      <c r="DR37" s="132"/>
      <c r="DS37" s="125"/>
      <c r="DT37" s="124"/>
      <c r="DU37" s="124"/>
      <c r="DV37" s="124"/>
      <c r="DW37" s="124"/>
      <c r="DX37" s="124"/>
      <c r="DY37" s="126"/>
      <c r="DZ37" s="56"/>
      <c r="EA37" s="56"/>
      <c r="EB37" s="56"/>
      <c r="EC37" s="56"/>
      <c r="ED37" s="28"/>
      <c r="EE37" s="28"/>
    </row>
    <row r="38" spans="1:135" ht="14" x14ac:dyDescent="0.15">
      <c r="AC38" s="107"/>
      <c r="AD38" s="108"/>
      <c r="AE38" s="4"/>
      <c r="AF38" s="107"/>
      <c r="AG38" s="136"/>
      <c r="AH38" s="110"/>
      <c r="AI38" s="110"/>
      <c r="AJ38" s="110"/>
      <c r="AK38" s="110"/>
      <c r="AL38" s="110"/>
      <c r="AM38" s="110"/>
      <c r="AN38" s="110"/>
      <c r="AO38" s="110"/>
      <c r="AP38" s="110"/>
      <c r="AQ38" s="110"/>
      <c r="AR38" s="110"/>
      <c r="AS38" s="110"/>
      <c r="AT38" s="111"/>
      <c r="AU38" s="111"/>
      <c r="AV38" s="111"/>
      <c r="AW38" s="111"/>
      <c r="AX38" s="111"/>
      <c r="AY38" s="133"/>
      <c r="AZ38" s="113"/>
      <c r="BA38" s="114"/>
      <c r="BB38" s="115"/>
      <c r="BC38" s="115"/>
      <c r="BD38" s="115"/>
      <c r="BE38" s="129"/>
      <c r="BF38" s="115"/>
      <c r="BG38" s="115"/>
      <c r="BH38" s="129"/>
      <c r="BI38" s="115"/>
      <c r="BJ38" s="115"/>
      <c r="BK38" s="129"/>
      <c r="BL38" s="115"/>
      <c r="BM38" s="115"/>
      <c r="CA38" s="118"/>
      <c r="CB38" s="119"/>
      <c r="CC38" s="119"/>
      <c r="CD38" s="118"/>
      <c r="CE38" s="118"/>
      <c r="CF38" s="118"/>
      <c r="CG38" s="118"/>
      <c r="CH38" s="118"/>
      <c r="CI38" s="118"/>
      <c r="CJ38" s="118"/>
      <c r="CK38" s="118"/>
      <c r="CL38" s="118"/>
      <c r="CM38" s="115"/>
      <c r="CN38" s="115"/>
      <c r="CO38" s="115"/>
      <c r="CP38" s="115"/>
      <c r="CQ38" s="120"/>
      <c r="CR38" s="100"/>
      <c r="CS38" s="111"/>
      <c r="CT38" s="115"/>
      <c r="CU38" s="122"/>
      <c r="CV38" s="118"/>
      <c r="CW38" s="119"/>
      <c r="CX38" s="119"/>
      <c r="CY38" s="118"/>
      <c r="CZ38" s="118"/>
      <c r="DA38" s="118"/>
      <c r="DB38" s="118"/>
      <c r="DC38" s="118"/>
      <c r="DD38" s="118"/>
      <c r="DE38" s="118"/>
      <c r="DF38" s="118"/>
      <c r="DG38" s="118"/>
      <c r="DH38" s="115"/>
      <c r="DI38" s="115"/>
      <c r="DJ38" s="115"/>
      <c r="DK38" s="115"/>
      <c r="DL38" s="120"/>
      <c r="DM38" s="100"/>
      <c r="DN38" s="111"/>
      <c r="DO38" s="115"/>
      <c r="DP38" s="130"/>
      <c r="DQ38" s="124"/>
      <c r="DR38" s="132"/>
      <c r="DS38" s="124"/>
      <c r="DT38" s="124"/>
      <c r="DU38" s="124"/>
      <c r="DV38" s="124"/>
      <c r="DW38" s="124"/>
      <c r="DX38" s="124"/>
      <c r="DY38" s="126"/>
      <c r="DZ38" s="56"/>
      <c r="EA38" s="56"/>
      <c r="EB38" s="56"/>
      <c r="EC38" s="56"/>
      <c r="ED38" s="28"/>
      <c r="EE38" s="28"/>
    </row>
    <row r="39" spans="1:135" ht="13" x14ac:dyDescent="0.15">
      <c r="AC39" s="107"/>
      <c r="AD39" s="108"/>
      <c r="AE39" s="4"/>
      <c r="AF39" s="107"/>
      <c r="AG39" s="136"/>
      <c r="AH39" s="110"/>
      <c r="AI39" s="110"/>
      <c r="AJ39" s="110"/>
      <c r="AK39" s="110"/>
      <c r="AL39" s="110"/>
      <c r="AM39" s="110"/>
      <c r="AN39" s="110"/>
      <c r="AO39" s="110"/>
      <c r="AP39" s="110"/>
      <c r="AQ39" s="110"/>
      <c r="AR39" s="110"/>
      <c r="AS39" s="110"/>
      <c r="AT39" s="111"/>
      <c r="AU39" s="111"/>
      <c r="AV39" s="111"/>
      <c r="AW39" s="111"/>
      <c r="AX39" s="111"/>
      <c r="AY39" s="133"/>
      <c r="AZ39" s="113"/>
      <c r="BA39" s="114"/>
      <c r="BB39" s="115"/>
      <c r="BC39" s="115"/>
      <c r="BD39" s="115"/>
      <c r="BE39" s="129"/>
      <c r="BF39" s="115"/>
      <c r="BG39" s="115"/>
      <c r="BH39" s="129"/>
      <c r="BI39" s="115"/>
      <c r="BJ39" s="115"/>
      <c r="BK39" s="129"/>
      <c r="BL39" s="115"/>
      <c r="BM39" s="115"/>
      <c r="CA39" s="118"/>
      <c r="CB39" s="119"/>
      <c r="CC39" s="119"/>
      <c r="CD39" s="118"/>
      <c r="CE39" s="118"/>
      <c r="CF39" s="118"/>
      <c r="CG39" s="118"/>
      <c r="CH39" s="118"/>
      <c r="CI39" s="118"/>
      <c r="CJ39" s="118"/>
      <c r="CK39" s="118"/>
      <c r="CL39" s="118"/>
      <c r="CM39" s="115"/>
      <c r="CN39" s="115"/>
      <c r="CO39" s="115"/>
      <c r="CP39" s="115"/>
      <c r="CQ39" s="120"/>
      <c r="CR39" s="100"/>
      <c r="CS39" s="111"/>
      <c r="CT39" s="115"/>
      <c r="CU39" s="122"/>
      <c r="CV39" s="118"/>
      <c r="CW39" s="119"/>
      <c r="CX39" s="119"/>
      <c r="CY39" s="118"/>
      <c r="CZ39" s="118"/>
      <c r="DA39" s="118"/>
      <c r="DB39" s="118"/>
      <c r="DC39" s="118"/>
      <c r="DD39" s="118"/>
      <c r="DE39" s="118"/>
      <c r="DF39" s="118"/>
      <c r="DG39" s="118"/>
      <c r="DH39" s="115"/>
      <c r="DI39" s="115"/>
      <c r="DJ39" s="115"/>
      <c r="DK39" s="115"/>
      <c r="DL39" s="120"/>
      <c r="DM39" s="100"/>
      <c r="DN39" s="111"/>
      <c r="DO39" s="115"/>
      <c r="DP39" s="130"/>
      <c r="DQ39" s="124"/>
      <c r="DR39" s="132"/>
      <c r="DS39" s="124"/>
      <c r="DT39" s="124"/>
      <c r="DU39" s="124"/>
      <c r="DV39" s="124"/>
      <c r="DW39" s="124"/>
      <c r="DX39" s="124"/>
      <c r="DY39" s="126"/>
      <c r="DZ39" s="59"/>
      <c r="EA39" s="59"/>
      <c r="EB39" s="59"/>
      <c r="EC39" s="59"/>
      <c r="ED39" s="177"/>
      <c r="EE39" s="177"/>
    </row>
    <row r="40" spans="1:135" ht="13" x14ac:dyDescent="0.15">
      <c r="AC40" s="107"/>
      <c r="AD40" s="108"/>
      <c r="AE40" s="4"/>
      <c r="AF40" s="107"/>
      <c r="AG40" s="136"/>
      <c r="AH40" s="110"/>
      <c r="AI40" s="110"/>
      <c r="AJ40" s="110"/>
      <c r="AK40" s="110"/>
      <c r="AL40" s="110"/>
      <c r="AM40" s="110"/>
      <c r="AN40" s="110"/>
      <c r="AO40" s="110"/>
      <c r="AP40" s="110"/>
      <c r="AQ40" s="110"/>
      <c r="AR40" s="110"/>
      <c r="AS40" s="110"/>
      <c r="AT40" s="111"/>
      <c r="AU40" s="111"/>
      <c r="AV40" s="111"/>
      <c r="AW40" s="111"/>
      <c r="AX40" s="111"/>
      <c r="AY40" s="133"/>
      <c r="AZ40" s="113"/>
      <c r="BA40" s="114"/>
      <c r="BB40" s="115"/>
      <c r="BC40" s="115"/>
      <c r="BD40" s="115"/>
      <c r="BE40" s="129"/>
      <c r="BF40" s="115"/>
      <c r="BG40" s="115"/>
      <c r="BH40" s="129"/>
      <c r="BI40" s="115"/>
      <c r="BJ40" s="115"/>
      <c r="BK40" s="129"/>
      <c r="BL40" s="115"/>
      <c r="BM40" s="115"/>
      <c r="CA40" s="118"/>
      <c r="CB40" s="119"/>
      <c r="CC40" s="119"/>
      <c r="CD40" s="118"/>
      <c r="CE40" s="118"/>
      <c r="CF40" s="118"/>
      <c r="CG40" s="118"/>
      <c r="CH40" s="118"/>
      <c r="CI40" s="118"/>
      <c r="CJ40" s="118"/>
      <c r="CK40" s="118"/>
      <c r="CL40" s="118"/>
      <c r="CM40" s="115"/>
      <c r="CN40" s="115"/>
      <c r="CO40" s="115"/>
      <c r="CP40" s="115"/>
      <c r="CQ40" s="120"/>
      <c r="CR40" s="100"/>
      <c r="CS40" s="111"/>
      <c r="CT40" s="115"/>
      <c r="CU40" s="122"/>
      <c r="CV40" s="118"/>
      <c r="CW40" s="119"/>
      <c r="CX40" s="119"/>
      <c r="CY40" s="118"/>
      <c r="CZ40" s="118"/>
      <c r="DA40" s="118"/>
      <c r="DB40" s="118"/>
      <c r="DC40" s="118"/>
      <c r="DD40" s="118"/>
      <c r="DE40" s="118"/>
      <c r="DF40" s="118"/>
      <c r="DG40" s="118"/>
      <c r="DH40" s="115"/>
      <c r="DI40" s="115"/>
      <c r="DJ40" s="115"/>
      <c r="DK40" s="115"/>
      <c r="DL40" s="120"/>
      <c r="DM40" s="100"/>
      <c r="DN40" s="111"/>
      <c r="DO40" s="115"/>
      <c r="DP40" s="130"/>
      <c r="DQ40" s="124"/>
      <c r="DR40" s="132"/>
      <c r="DS40" s="124"/>
      <c r="DT40" s="124"/>
      <c r="DU40" s="124"/>
      <c r="DV40" s="124"/>
      <c r="DW40" s="124"/>
      <c r="DX40" s="124"/>
      <c r="DY40" s="126"/>
      <c r="DZ40" s="59"/>
      <c r="EA40" s="59"/>
      <c r="EB40" s="59"/>
      <c r="EC40" s="59"/>
      <c r="ED40" s="177"/>
      <c r="EE40" s="177"/>
    </row>
    <row r="41" spans="1:135" ht="13" x14ac:dyDescent="0.15">
      <c r="AW41" s="177"/>
      <c r="DP41" s="137"/>
      <c r="DR41" s="137"/>
      <c r="DU41" s="4"/>
      <c r="DZ41" s="177"/>
      <c r="EA41" s="177"/>
      <c r="EB41" s="177"/>
      <c r="EC41" s="177"/>
      <c r="ED41" s="177"/>
      <c r="EE41" s="177"/>
    </row>
    <row r="42" spans="1:135" ht="13" x14ac:dyDescent="0.15">
      <c r="AW42" s="177"/>
      <c r="DP42" s="137"/>
      <c r="DR42" s="137"/>
      <c r="DU42" s="4"/>
      <c r="DZ42" s="177"/>
      <c r="EA42" s="177"/>
      <c r="EB42" s="177"/>
      <c r="EC42" s="177"/>
      <c r="ED42" s="177"/>
      <c r="EE42" s="177"/>
    </row>
    <row r="43" spans="1:135" ht="13" x14ac:dyDescent="0.15">
      <c r="AW43" s="177"/>
      <c r="DP43" s="137"/>
      <c r="DR43" s="137"/>
      <c r="DU43" s="4"/>
      <c r="DZ43" s="177"/>
      <c r="EA43" s="177"/>
      <c r="EB43" s="177"/>
      <c r="EC43" s="177"/>
      <c r="ED43" s="177"/>
      <c r="EE43" s="177"/>
    </row>
    <row r="44" spans="1:135" ht="13" x14ac:dyDescent="0.15">
      <c r="AW44" s="177"/>
      <c r="DP44" s="137"/>
      <c r="DR44" s="137"/>
      <c r="DU44" s="4"/>
      <c r="DZ44" s="177"/>
      <c r="EA44" s="177"/>
      <c r="EB44" s="177"/>
      <c r="EC44" s="177"/>
      <c r="ED44" s="177"/>
      <c r="EE44" s="177"/>
    </row>
    <row r="45" spans="1:135" ht="13" x14ac:dyDescent="0.15">
      <c r="AW45" s="177"/>
      <c r="DP45" s="137"/>
      <c r="DR45" s="137"/>
      <c r="DU45" s="4"/>
      <c r="DZ45" s="177"/>
      <c r="EA45" s="177"/>
      <c r="EB45" s="177"/>
      <c r="EC45" s="177"/>
      <c r="ED45" s="177"/>
      <c r="EE45" s="177"/>
    </row>
    <row r="46" spans="1:135" ht="13" x14ac:dyDescent="0.15">
      <c r="AW46" s="177"/>
      <c r="DR46" s="137"/>
      <c r="DU46" s="4"/>
      <c r="DZ46" s="177"/>
      <c r="EA46" s="177"/>
      <c r="EB46" s="177"/>
      <c r="EC46" s="177"/>
      <c r="ED46" s="177"/>
      <c r="EE46" s="177"/>
    </row>
    <row r="47" spans="1:135" ht="13" x14ac:dyDescent="0.15">
      <c r="AW47" s="177"/>
      <c r="DR47" s="137"/>
      <c r="DU47" s="4"/>
      <c r="DZ47" s="177"/>
      <c r="EA47" s="177"/>
      <c r="EB47" s="177"/>
      <c r="EC47" s="177"/>
      <c r="ED47" s="177"/>
      <c r="EE47" s="177"/>
    </row>
    <row r="48" spans="1:135" ht="13" x14ac:dyDescent="0.15">
      <c r="L48" s="57" t="s">
        <v>157</v>
      </c>
      <c r="M48" s="57" t="s">
        <v>158</v>
      </c>
      <c r="N48" s="57" t="s">
        <v>159</v>
      </c>
      <c r="AW48" s="177"/>
      <c r="DU48" s="4"/>
      <c r="DZ48" s="177"/>
      <c r="EA48" s="177"/>
      <c r="EB48" s="177"/>
      <c r="EC48" s="177"/>
      <c r="ED48" s="177"/>
      <c r="EE48" s="177"/>
    </row>
    <row r="49" spans="1:135" ht="13" x14ac:dyDescent="0.15">
      <c r="A49" s="57" t="s">
        <v>160</v>
      </c>
      <c r="AW49" s="177"/>
      <c r="DU49" s="4"/>
      <c r="DZ49" s="177"/>
      <c r="EA49" s="177"/>
      <c r="EB49" s="177"/>
      <c r="EC49" s="177"/>
      <c r="ED49" s="177"/>
      <c r="EE49" s="177"/>
    </row>
    <row r="50" spans="1:135" ht="13" x14ac:dyDescent="0.15">
      <c r="A50" s="139" t="s">
        <v>161</v>
      </c>
      <c r="B50" s="139" t="s">
        <v>117</v>
      </c>
      <c r="C50" s="139" t="s">
        <v>127</v>
      </c>
      <c r="D50" s="139" t="s">
        <v>162</v>
      </c>
      <c r="E50" s="139" t="s">
        <v>163</v>
      </c>
      <c r="F50" s="139" t="s">
        <v>164</v>
      </c>
      <c r="G50" s="139"/>
      <c r="H50" s="139" t="s">
        <v>165</v>
      </c>
      <c r="I50" s="139" t="s">
        <v>166</v>
      </c>
      <c r="J50" s="143"/>
      <c r="K50" s="143"/>
      <c r="L50" s="57" t="s">
        <v>117</v>
      </c>
      <c r="M50" s="57" t="s">
        <v>117</v>
      </c>
      <c r="N50" s="57" t="s">
        <v>117</v>
      </c>
      <c r="O50" s="57" t="s">
        <v>167</v>
      </c>
      <c r="AW50" s="177"/>
      <c r="DU50" s="4"/>
      <c r="DZ50" s="177"/>
      <c r="EA50" s="177"/>
      <c r="EB50" s="177"/>
      <c r="EC50" s="177"/>
      <c r="ED50" s="177"/>
      <c r="EE50" s="177"/>
    </row>
    <row r="51" spans="1:135" ht="13" x14ac:dyDescent="0.15">
      <c r="A51" s="139">
        <v>1</v>
      </c>
      <c r="B51" s="141" t="s">
        <v>141</v>
      </c>
      <c r="C51" s="141" t="s">
        <v>168</v>
      </c>
      <c r="D51" s="141" t="s">
        <v>169</v>
      </c>
      <c r="E51" s="141"/>
      <c r="F51" s="142"/>
      <c r="G51" s="141"/>
      <c r="H51" s="141">
        <v>0</v>
      </c>
      <c r="I51" s="143"/>
      <c r="J51" s="143"/>
      <c r="K51" s="143"/>
      <c r="L51" s="144" t="str">
        <f t="shared" ref="L51:L81" si="89">IF(ISERROR(SEARCH(L$48,B51)),B51,TRIM(LEFT(B51,SEARCH(L$48,B51)-1)))</f>
        <v>Megan Stevenson</v>
      </c>
      <c r="M51" s="144" t="str">
        <f t="shared" ref="M51:N66" si="90">IF(ISERROR(SEARCH(M$48,L51)),L51,TRIM(LEFT(L51,SEARCH(M$48,L51)-1)))</f>
        <v>Megan Stevenson</v>
      </c>
      <c r="N51" s="144" t="str">
        <f t="shared" si="90"/>
        <v>Megan Stevenson</v>
      </c>
      <c r="O51" s="144" t="str">
        <f t="shared" ref="O51:O81" si="91">IF(NOT(ISNUMBER(H51)),H51,IF(H51&lt;3,VLOOKUP(H51,$Y$51:$Z$53,2,FALSE),CONCATENATE(H51+1,"th")))</f>
        <v>1st</v>
      </c>
      <c r="S51" s="57" t="s">
        <v>170</v>
      </c>
      <c r="T51" s="57">
        <v>1</v>
      </c>
      <c r="Y51" s="57">
        <v>0</v>
      </c>
      <c r="Z51" s="57" t="s">
        <v>171</v>
      </c>
      <c r="AW51" s="177"/>
      <c r="DU51" s="4"/>
      <c r="DZ51" s="177"/>
      <c r="EA51" s="177"/>
      <c r="EB51" s="177"/>
      <c r="EC51" s="177"/>
      <c r="ED51" s="177"/>
      <c r="EE51" s="177"/>
    </row>
    <row r="52" spans="1:135" ht="13" x14ac:dyDescent="0.15">
      <c r="A52" s="139">
        <v>5</v>
      </c>
      <c r="B52" s="141" t="s">
        <v>145</v>
      </c>
      <c r="C52" s="141" t="s">
        <v>170</v>
      </c>
      <c r="D52" s="145">
        <v>44324</v>
      </c>
      <c r="E52" s="141"/>
      <c r="F52" s="142"/>
      <c r="G52" s="141"/>
      <c r="H52" s="141">
        <v>3</v>
      </c>
      <c r="I52" s="141"/>
      <c r="J52" s="143"/>
      <c r="K52" s="143"/>
      <c r="L52" s="144" t="str">
        <f t="shared" si="89"/>
        <v>Maria Albiero</v>
      </c>
      <c r="M52" s="144" t="str">
        <f t="shared" si="90"/>
        <v>Maria Albiero</v>
      </c>
      <c r="N52" s="144" t="str">
        <f t="shared" si="90"/>
        <v>Maria Albiero</v>
      </c>
      <c r="O52" s="144" t="str">
        <f t="shared" si="91"/>
        <v>4th</v>
      </c>
      <c r="S52" s="57" t="s">
        <v>172</v>
      </c>
      <c r="T52" s="57">
        <v>2</v>
      </c>
      <c r="Y52" s="57">
        <v>1</v>
      </c>
      <c r="Z52" s="57" t="s">
        <v>173</v>
      </c>
      <c r="AW52" s="177"/>
      <c r="DU52" s="4"/>
      <c r="DZ52" s="177"/>
      <c r="EA52" s="177"/>
      <c r="EB52" s="177"/>
      <c r="EC52" s="177"/>
      <c r="ED52" s="177"/>
      <c r="EE52" s="177"/>
    </row>
    <row r="53" spans="1:135" ht="13" x14ac:dyDescent="0.15">
      <c r="A53" s="139">
        <v>10</v>
      </c>
      <c r="B53" s="141" t="s">
        <v>146</v>
      </c>
      <c r="C53" s="141" t="s">
        <v>172</v>
      </c>
      <c r="D53" s="141" t="s">
        <v>169</v>
      </c>
      <c r="E53" s="141"/>
      <c r="F53" s="142"/>
      <c r="G53" s="141"/>
      <c r="H53" s="141">
        <v>4</v>
      </c>
      <c r="I53" s="141"/>
      <c r="J53" s="143"/>
      <c r="K53" s="143"/>
      <c r="L53" s="144" t="str">
        <f t="shared" si="89"/>
        <v>Tegan Graham</v>
      </c>
      <c r="M53" s="144" t="str">
        <f t="shared" si="90"/>
        <v>Tegan Graham</v>
      </c>
      <c r="N53" s="144" t="str">
        <f t="shared" si="90"/>
        <v>Tegan Graham</v>
      </c>
      <c r="O53" s="144" t="str">
        <f t="shared" si="91"/>
        <v>5th</v>
      </c>
      <c r="S53" s="57" t="s">
        <v>168</v>
      </c>
      <c r="T53" s="57">
        <v>3</v>
      </c>
      <c r="Y53" s="57">
        <v>2</v>
      </c>
      <c r="Z53" s="57" t="s">
        <v>174</v>
      </c>
      <c r="AW53" s="177"/>
      <c r="DU53" s="4"/>
      <c r="DZ53" s="177"/>
      <c r="EA53" s="177"/>
      <c r="EB53" s="177"/>
      <c r="EC53" s="177"/>
      <c r="ED53" s="177"/>
      <c r="EE53" s="177"/>
    </row>
    <row r="54" spans="1:135" ht="13" x14ac:dyDescent="0.15">
      <c r="A54" s="139">
        <v>11</v>
      </c>
      <c r="B54" s="141" t="s">
        <v>147</v>
      </c>
      <c r="C54" s="141" t="s">
        <v>170</v>
      </c>
      <c r="D54" s="145">
        <v>44324</v>
      </c>
      <c r="E54" s="141"/>
      <c r="F54" s="142"/>
      <c r="G54" s="141"/>
      <c r="H54" s="141">
        <v>1</v>
      </c>
      <c r="I54" s="141"/>
      <c r="J54" s="143"/>
      <c r="K54" s="143"/>
      <c r="L54" s="144" t="str">
        <f t="shared" si="89"/>
        <v>Kaylee Smiler</v>
      </c>
      <c r="M54" s="144" t="str">
        <f t="shared" si="90"/>
        <v>Kaylee Smiler</v>
      </c>
      <c r="N54" s="144" t="str">
        <f t="shared" si="90"/>
        <v>Kaylee Smiler</v>
      </c>
      <c r="O54" s="144" t="str">
        <f t="shared" si="91"/>
        <v>2nd</v>
      </c>
      <c r="S54" s="57" t="s">
        <v>23</v>
      </c>
      <c r="T54" s="57">
        <v>4</v>
      </c>
      <c r="Y54" s="57">
        <v>3</v>
      </c>
      <c r="AW54" s="177"/>
      <c r="DU54" s="4"/>
      <c r="DZ54" s="177"/>
      <c r="EA54" s="177"/>
      <c r="EB54" s="177"/>
      <c r="EC54" s="177"/>
      <c r="ED54" s="177"/>
      <c r="EE54" s="177"/>
    </row>
    <row r="55" spans="1:135" ht="13" x14ac:dyDescent="0.15">
      <c r="A55" s="139">
        <v>12</v>
      </c>
      <c r="B55" s="141" t="s">
        <v>148</v>
      </c>
      <c r="C55" s="141" t="s">
        <v>168</v>
      </c>
      <c r="D55" s="145">
        <v>44348</v>
      </c>
      <c r="E55" s="141"/>
      <c r="F55" s="142"/>
      <c r="G55" s="141"/>
      <c r="H55" s="141">
        <v>1</v>
      </c>
      <c r="I55" s="141"/>
      <c r="J55" s="143"/>
      <c r="K55" s="143"/>
      <c r="L55" s="144" t="str">
        <f t="shared" si="89"/>
        <v>Lauren Gustin</v>
      </c>
      <c r="M55" s="144" t="str">
        <f t="shared" si="90"/>
        <v>Lauren Gustin</v>
      </c>
      <c r="N55" s="144" t="str">
        <f t="shared" si="90"/>
        <v>Lauren Gustin</v>
      </c>
      <c r="O55" s="144" t="str">
        <f t="shared" si="91"/>
        <v>2nd</v>
      </c>
      <c r="S55" s="57" t="s">
        <v>175</v>
      </c>
      <c r="T55" s="57">
        <v>5</v>
      </c>
      <c r="Y55" s="57">
        <v>4</v>
      </c>
      <c r="AW55" s="177"/>
      <c r="DU55" s="4"/>
      <c r="DZ55" s="177"/>
      <c r="EA55" s="177"/>
      <c r="EB55" s="177"/>
      <c r="EC55" s="177"/>
      <c r="ED55" s="177"/>
      <c r="EE55" s="177"/>
    </row>
    <row r="56" spans="1:135" ht="13" x14ac:dyDescent="0.15">
      <c r="A56" s="139">
        <v>13</v>
      </c>
      <c r="B56" s="141" t="s">
        <v>149</v>
      </c>
      <c r="C56" s="141" t="s">
        <v>170</v>
      </c>
      <c r="D56" s="145">
        <v>44325</v>
      </c>
      <c r="E56" s="141"/>
      <c r="F56" s="142"/>
      <c r="G56" s="141"/>
      <c r="H56" s="141">
        <v>3</v>
      </c>
      <c r="I56" s="141"/>
      <c r="J56" s="143"/>
      <c r="K56" s="143"/>
      <c r="L56" s="144" t="str">
        <f t="shared" si="89"/>
        <v>Paisley Johnson</v>
      </c>
      <c r="M56" s="144" t="str">
        <f t="shared" si="90"/>
        <v>Paisley Johnson</v>
      </c>
      <c r="N56" s="144" t="str">
        <f t="shared" si="90"/>
        <v>Paisley Johnson</v>
      </c>
      <c r="O56" s="144" t="str">
        <f t="shared" si="91"/>
        <v>4th</v>
      </c>
      <c r="S56" s="57" t="s">
        <v>176</v>
      </c>
      <c r="T56" s="57">
        <v>2.5</v>
      </c>
      <c r="AW56" s="177"/>
      <c r="DU56" s="4"/>
      <c r="DZ56" s="177"/>
      <c r="EA56" s="177"/>
      <c r="EB56" s="177"/>
      <c r="EC56" s="177"/>
      <c r="ED56" s="177"/>
      <c r="EE56" s="177"/>
    </row>
    <row r="57" spans="1:135" ht="13" x14ac:dyDescent="0.15">
      <c r="A57" s="139">
        <v>15</v>
      </c>
      <c r="B57" s="141" t="s">
        <v>151</v>
      </c>
      <c r="C57" s="141" t="s">
        <v>23</v>
      </c>
      <c r="D57" s="145">
        <v>44352</v>
      </c>
      <c r="E57" s="141"/>
      <c r="F57" s="142"/>
      <c r="G57" s="141"/>
      <c r="H57" s="141">
        <v>2</v>
      </c>
      <c r="I57" s="141"/>
      <c r="J57" s="143"/>
      <c r="K57" s="143"/>
      <c r="L57" s="144" t="str">
        <f t="shared" si="89"/>
        <v>Perri Malli</v>
      </c>
      <c r="M57" s="144" t="str">
        <f t="shared" si="90"/>
        <v>Perri Malli</v>
      </c>
      <c r="N57" s="144" t="str">
        <f t="shared" si="90"/>
        <v>Perri Malli</v>
      </c>
      <c r="O57" s="144" t="str">
        <f t="shared" si="91"/>
        <v>3rd</v>
      </c>
      <c r="S57" s="57" t="s">
        <v>177</v>
      </c>
      <c r="T57" s="57">
        <v>2.5</v>
      </c>
      <c r="AW57" s="177"/>
      <c r="DU57" s="4"/>
      <c r="DZ57" s="177"/>
      <c r="EA57" s="177"/>
      <c r="EB57" s="177"/>
      <c r="EC57" s="177"/>
      <c r="ED57" s="177"/>
      <c r="EE57" s="177"/>
    </row>
    <row r="58" spans="1:135" ht="13" x14ac:dyDescent="0.15">
      <c r="A58" s="139">
        <v>20</v>
      </c>
      <c r="B58" s="141" t="s">
        <v>144</v>
      </c>
      <c r="C58" s="141" t="s">
        <v>172</v>
      </c>
      <c r="D58" s="145">
        <v>44326</v>
      </c>
      <c r="E58" s="141"/>
      <c r="F58" s="142"/>
      <c r="G58" s="141"/>
      <c r="H58" s="141">
        <v>1</v>
      </c>
      <c r="I58" s="141"/>
      <c r="J58" s="143"/>
      <c r="K58" s="143"/>
      <c r="L58" s="144" t="str">
        <f t="shared" si="89"/>
        <v>Devry Millett</v>
      </c>
      <c r="M58" s="144" t="str">
        <f t="shared" si="90"/>
        <v>Devry Millett</v>
      </c>
      <c r="N58" s="144" t="str">
        <f t="shared" si="90"/>
        <v>Devry Millett</v>
      </c>
      <c r="O58" s="144" t="str">
        <f t="shared" si="91"/>
        <v>2nd</v>
      </c>
      <c r="S58" s="57" t="s">
        <v>76</v>
      </c>
      <c r="T58" s="57">
        <v>1.5</v>
      </c>
      <c r="AW58" s="177"/>
      <c r="DU58" s="4"/>
      <c r="DZ58" s="177"/>
      <c r="EA58" s="177"/>
      <c r="EB58" s="177"/>
      <c r="EC58" s="177"/>
      <c r="ED58" s="177"/>
      <c r="EE58" s="177"/>
    </row>
    <row r="59" spans="1:135" ht="13" x14ac:dyDescent="0.15">
      <c r="A59" s="139">
        <v>21</v>
      </c>
      <c r="B59" s="141" t="s">
        <v>152</v>
      </c>
      <c r="C59" s="141" t="s">
        <v>168</v>
      </c>
      <c r="D59" s="141" t="s">
        <v>169</v>
      </c>
      <c r="E59" s="141"/>
      <c r="F59" s="142"/>
      <c r="G59" s="141"/>
      <c r="H59" s="141">
        <v>0</v>
      </c>
      <c r="I59" s="143"/>
      <c r="J59" s="143"/>
      <c r="K59" s="143"/>
      <c r="L59" s="144" t="str">
        <f t="shared" si="89"/>
        <v>Tahlia White</v>
      </c>
      <c r="M59" s="144" t="str">
        <f t="shared" si="90"/>
        <v>Tahlia White</v>
      </c>
      <c r="N59" s="144" t="str">
        <f t="shared" si="90"/>
        <v>Tahlia White</v>
      </c>
      <c r="O59" s="144" t="str">
        <f t="shared" si="91"/>
        <v>1st</v>
      </c>
      <c r="S59" s="57" t="s">
        <v>178</v>
      </c>
      <c r="T59" s="57">
        <v>3.5</v>
      </c>
      <c r="AW59" s="177"/>
      <c r="DU59" s="4"/>
      <c r="DZ59" s="177"/>
      <c r="EA59" s="177"/>
      <c r="EB59" s="177"/>
      <c r="EC59" s="177"/>
      <c r="ED59" s="177"/>
      <c r="EE59" s="177"/>
    </row>
    <row r="60" spans="1:135" ht="13" x14ac:dyDescent="0.15">
      <c r="A60" s="139">
        <v>22</v>
      </c>
      <c r="B60" s="141" t="s">
        <v>153</v>
      </c>
      <c r="C60" s="141" t="s">
        <v>175</v>
      </c>
      <c r="D60" s="145">
        <v>44354</v>
      </c>
      <c r="E60" s="141"/>
      <c r="F60" s="142"/>
      <c r="G60" s="141"/>
      <c r="H60" s="141">
        <v>3</v>
      </c>
      <c r="I60" s="143"/>
      <c r="J60" s="143"/>
      <c r="K60" s="143"/>
      <c r="L60" s="144" t="str">
        <f t="shared" si="89"/>
        <v>Sara Hamson</v>
      </c>
      <c r="M60" s="144" t="str">
        <f t="shared" si="90"/>
        <v>Sara Hamson</v>
      </c>
      <c r="N60" s="144" t="str">
        <f t="shared" si="90"/>
        <v>Sara Hamson</v>
      </c>
      <c r="O60" s="144" t="str">
        <f t="shared" si="91"/>
        <v>4th</v>
      </c>
      <c r="S60" s="57" t="s">
        <v>179</v>
      </c>
      <c r="T60" s="57">
        <v>3</v>
      </c>
      <c r="AW60" s="177"/>
      <c r="DU60" s="4"/>
      <c r="DZ60" s="177"/>
      <c r="EA60" s="177"/>
      <c r="EB60" s="177"/>
      <c r="EC60" s="177"/>
      <c r="ED60" s="177"/>
      <c r="EE60" s="177"/>
    </row>
    <row r="61" spans="1:135" ht="13" x14ac:dyDescent="0.15">
      <c r="A61" s="139">
        <v>30</v>
      </c>
      <c r="B61" s="141" t="s">
        <v>143</v>
      </c>
      <c r="C61" s="141" t="s">
        <v>170</v>
      </c>
      <c r="D61" s="145">
        <v>44325</v>
      </c>
      <c r="E61" s="141"/>
      <c r="F61" s="142"/>
      <c r="G61" s="141"/>
      <c r="H61" s="141">
        <v>0</v>
      </c>
      <c r="I61" s="143"/>
      <c r="J61" s="143"/>
      <c r="K61" s="143"/>
      <c r="L61" s="144" t="str">
        <f t="shared" si="89"/>
        <v>Kate Vorwaller</v>
      </c>
      <c r="M61" s="144" t="str">
        <f t="shared" si="90"/>
        <v>Kate Vorwaller</v>
      </c>
      <c r="N61" s="144" t="str">
        <f t="shared" si="90"/>
        <v>Kate Vorwaller</v>
      </c>
      <c r="O61" s="144" t="str">
        <f t="shared" si="91"/>
        <v>1st</v>
      </c>
      <c r="AW61" s="177"/>
      <c r="DU61" s="4"/>
      <c r="DZ61" s="177"/>
      <c r="EA61" s="177"/>
      <c r="EB61" s="177"/>
      <c r="EC61" s="177"/>
      <c r="ED61" s="177"/>
      <c r="EE61" s="177"/>
    </row>
    <row r="62" spans="1:135" ht="13" x14ac:dyDescent="0.15">
      <c r="A62" s="139">
        <v>32</v>
      </c>
      <c r="B62" s="141" t="s">
        <v>154</v>
      </c>
      <c r="C62" s="141" t="s">
        <v>168</v>
      </c>
      <c r="D62" s="145">
        <v>44348</v>
      </c>
      <c r="E62" s="141"/>
      <c r="F62" s="142"/>
      <c r="G62" s="141"/>
      <c r="H62" s="141">
        <v>2</v>
      </c>
      <c r="I62" s="141"/>
      <c r="J62" s="143"/>
      <c r="K62" s="143"/>
      <c r="L62" s="144" t="str">
        <f t="shared" si="89"/>
        <v>Signe Glantz</v>
      </c>
      <c r="M62" s="144" t="str">
        <f t="shared" si="90"/>
        <v>Signe Glantz</v>
      </c>
      <c r="N62" s="144" t="str">
        <f t="shared" si="90"/>
        <v>Signe Glantz</v>
      </c>
      <c r="O62" s="144" t="str">
        <f t="shared" si="91"/>
        <v>3rd</v>
      </c>
      <c r="AW62" s="177"/>
      <c r="DU62" s="4"/>
      <c r="DZ62" s="177"/>
      <c r="EA62" s="177"/>
      <c r="EB62" s="177"/>
      <c r="EC62" s="177"/>
      <c r="ED62" s="177"/>
      <c r="EE62" s="177"/>
    </row>
    <row r="63" spans="1:135" ht="13" x14ac:dyDescent="0.15">
      <c r="A63" s="139">
        <v>34</v>
      </c>
      <c r="B63" s="141" t="s">
        <v>155</v>
      </c>
      <c r="C63" s="141" t="s">
        <v>23</v>
      </c>
      <c r="D63" s="145">
        <v>44349</v>
      </c>
      <c r="E63" s="141"/>
      <c r="F63" s="142"/>
      <c r="G63" s="141"/>
      <c r="H63" s="141">
        <v>0</v>
      </c>
      <c r="I63" s="141"/>
      <c r="J63" s="143"/>
      <c r="K63" s="143"/>
      <c r="L63" s="144" t="str">
        <f t="shared" si="89"/>
        <v>Kyra Beckman</v>
      </c>
      <c r="M63" s="144" t="str">
        <f t="shared" si="90"/>
        <v>Kyra Beckman</v>
      </c>
      <c r="N63" s="144" t="str">
        <f t="shared" si="90"/>
        <v>Kyra Beckman</v>
      </c>
      <c r="O63" s="144" t="str">
        <f t="shared" si="91"/>
        <v>1st</v>
      </c>
      <c r="AW63" s="177"/>
      <c r="DU63" s="4"/>
      <c r="DZ63" s="177"/>
      <c r="EA63" s="177"/>
      <c r="EB63" s="177"/>
      <c r="EC63" s="177"/>
      <c r="ED63" s="177"/>
      <c r="EE63" s="177"/>
    </row>
    <row r="64" spans="1:135" ht="13" x14ac:dyDescent="0.15">
      <c r="A64" s="139">
        <v>42</v>
      </c>
      <c r="B64" s="141" t="s">
        <v>156</v>
      </c>
      <c r="C64" s="141" t="s">
        <v>23</v>
      </c>
      <c r="D64" s="145">
        <v>44350</v>
      </c>
      <c r="E64" s="141"/>
      <c r="F64" s="142"/>
      <c r="G64" s="141"/>
      <c r="H64" s="141">
        <v>2</v>
      </c>
      <c r="I64" s="141"/>
      <c r="J64" s="143"/>
      <c r="K64" s="143"/>
      <c r="L64" s="144" t="str">
        <f t="shared" si="89"/>
        <v>Kayla Belles-Lee</v>
      </c>
      <c r="M64" s="144" t="str">
        <f t="shared" si="90"/>
        <v>Kayla Belles-Lee</v>
      </c>
      <c r="N64" s="144" t="str">
        <f t="shared" si="90"/>
        <v>Kayla Belles-Lee</v>
      </c>
      <c r="O64" s="144" t="str">
        <f t="shared" si="91"/>
        <v>3rd</v>
      </c>
      <c r="AW64" s="177"/>
      <c r="DU64" s="4"/>
      <c r="DZ64" s="177"/>
      <c r="EA64" s="177"/>
      <c r="EB64" s="177"/>
      <c r="EC64" s="177"/>
      <c r="ED64" s="177"/>
      <c r="EE64" s="177"/>
    </row>
    <row r="65" spans="1:135" ht="13" x14ac:dyDescent="0.15">
      <c r="A65" s="139">
        <v>2</v>
      </c>
      <c r="B65" s="141" t="s">
        <v>142</v>
      </c>
      <c r="C65" s="141" t="s">
        <v>172</v>
      </c>
      <c r="D65" s="145">
        <v>44326</v>
      </c>
      <c r="E65" s="141"/>
      <c r="F65" s="142"/>
      <c r="G65" s="141"/>
      <c r="H65" s="141">
        <v>2</v>
      </c>
      <c r="I65" s="141"/>
      <c r="J65" s="143"/>
      <c r="K65" s="143"/>
      <c r="L65" s="144" t="str">
        <f t="shared" si="89"/>
        <v>Shaylee Gonzales</v>
      </c>
      <c r="M65" s="144" t="str">
        <f t="shared" si="90"/>
        <v>Shaylee Gonzales</v>
      </c>
      <c r="N65" s="144" t="str">
        <f t="shared" si="90"/>
        <v>Shaylee Gonzales</v>
      </c>
      <c r="O65" s="144" t="str">
        <f t="shared" si="91"/>
        <v>3rd</v>
      </c>
      <c r="AW65" s="177"/>
      <c r="DU65" s="4"/>
      <c r="DZ65" s="177"/>
      <c r="EA65" s="177"/>
      <c r="EB65" s="177"/>
      <c r="EC65" s="177"/>
      <c r="ED65" s="177"/>
      <c r="EE65" s="177"/>
    </row>
    <row r="66" spans="1:135" ht="13" x14ac:dyDescent="0.15">
      <c r="A66" s="139">
        <v>14</v>
      </c>
      <c r="B66" s="141" t="s">
        <v>150</v>
      </c>
      <c r="C66" s="141" t="s">
        <v>168</v>
      </c>
      <c r="D66" s="141" t="s">
        <v>169</v>
      </c>
      <c r="E66" s="141"/>
      <c r="F66" s="142"/>
      <c r="G66" s="141"/>
      <c r="H66" s="141">
        <v>2</v>
      </c>
      <c r="I66" s="141"/>
      <c r="J66" s="143"/>
      <c r="K66" s="143"/>
      <c r="L66" s="144" t="str">
        <f t="shared" si="89"/>
        <v>Babalu Ugwu</v>
      </c>
      <c r="M66" s="144" t="str">
        <f t="shared" si="90"/>
        <v>Babalu Ugwu</v>
      </c>
      <c r="N66" s="144" t="str">
        <f t="shared" si="90"/>
        <v>Babalu Ugwu</v>
      </c>
      <c r="O66" s="144" t="str">
        <f t="shared" si="91"/>
        <v>3rd</v>
      </c>
      <c r="AW66" s="177"/>
      <c r="DU66" s="4"/>
      <c r="DZ66" s="177"/>
      <c r="EA66" s="177"/>
      <c r="EB66" s="177"/>
      <c r="EC66" s="177"/>
      <c r="ED66" s="177"/>
      <c r="EE66" s="177"/>
    </row>
    <row r="67" spans="1:135" ht="13" x14ac:dyDescent="0.15">
      <c r="A67" s="139"/>
      <c r="B67" s="141"/>
      <c r="C67" s="141"/>
      <c r="D67" s="145"/>
      <c r="E67" s="141"/>
      <c r="F67" s="142"/>
      <c r="G67" s="141"/>
      <c r="H67" s="141"/>
      <c r="I67" s="141"/>
      <c r="J67" s="143"/>
      <c r="K67" s="143"/>
      <c r="L67" s="144">
        <f t="shared" si="89"/>
        <v>0</v>
      </c>
      <c r="M67" s="144">
        <f t="shared" ref="M67:N81" si="92">IF(ISERROR(SEARCH(M$48,L67)),L67,TRIM(LEFT(L67,SEARCH(M$48,L67)-1)))</f>
        <v>0</v>
      </c>
      <c r="N67" s="144">
        <f t="shared" si="92"/>
        <v>0</v>
      </c>
      <c r="O67" s="144">
        <f t="shared" si="91"/>
        <v>0</v>
      </c>
      <c r="AJ67" s="197"/>
      <c r="AM67" s="197"/>
      <c r="AP67" s="197"/>
      <c r="AS67" s="197"/>
      <c r="AV67" s="197"/>
      <c r="AW67" s="177"/>
      <c r="DU67" s="4"/>
      <c r="DZ67" s="177"/>
      <c r="EA67" s="177"/>
      <c r="EB67" s="177"/>
      <c r="EC67" s="177"/>
      <c r="ED67" s="177"/>
      <c r="EE67" s="177"/>
    </row>
    <row r="68" spans="1:135" ht="13" x14ac:dyDescent="0.15">
      <c r="A68" s="139"/>
      <c r="B68" s="141"/>
      <c r="C68" s="141"/>
      <c r="D68" s="145"/>
      <c r="E68" s="141"/>
      <c r="F68" s="142"/>
      <c r="G68" s="141"/>
      <c r="H68" s="141"/>
      <c r="I68" s="141"/>
      <c r="J68" s="143"/>
      <c r="K68" s="143"/>
      <c r="L68" s="144">
        <f t="shared" si="89"/>
        <v>0</v>
      </c>
      <c r="M68" s="144">
        <f t="shared" si="92"/>
        <v>0</v>
      </c>
      <c r="N68" s="144">
        <f t="shared" si="92"/>
        <v>0</v>
      </c>
      <c r="O68" s="144">
        <f t="shared" si="91"/>
        <v>0</v>
      </c>
      <c r="AJ68" s="197"/>
      <c r="AK68" s="197"/>
      <c r="AM68" s="197"/>
      <c r="AN68" s="197"/>
      <c r="AP68" s="197"/>
      <c r="AQ68" s="197"/>
      <c r="AS68" s="197"/>
      <c r="AT68" s="197"/>
      <c r="AV68" s="197"/>
      <c r="AW68" s="201"/>
      <c r="DU68" s="4"/>
      <c r="DZ68" s="177"/>
      <c r="EA68" s="177"/>
      <c r="EB68" s="177"/>
      <c r="EC68" s="177"/>
      <c r="ED68" s="177"/>
      <c r="EE68" s="177"/>
    </row>
    <row r="69" spans="1:135" ht="13" x14ac:dyDescent="0.15">
      <c r="A69" s="139"/>
      <c r="B69" s="141"/>
      <c r="C69" s="141"/>
      <c r="D69" s="145"/>
      <c r="E69" s="141"/>
      <c r="F69" s="142"/>
      <c r="G69" s="141"/>
      <c r="H69" s="141"/>
      <c r="I69" s="141"/>
      <c r="J69" s="143"/>
      <c r="K69" s="143"/>
      <c r="L69" s="144">
        <f t="shared" si="89"/>
        <v>0</v>
      </c>
      <c r="M69" s="144">
        <f t="shared" si="92"/>
        <v>0</v>
      </c>
      <c r="N69" s="144">
        <f t="shared" si="92"/>
        <v>0</v>
      </c>
      <c r="O69" s="144">
        <f t="shared" si="91"/>
        <v>0</v>
      </c>
      <c r="AK69" s="197"/>
      <c r="AL69" s="197"/>
      <c r="AN69" s="197"/>
      <c r="AO69" s="197"/>
      <c r="AQ69" s="197"/>
      <c r="AR69" s="197"/>
      <c r="AT69" s="197"/>
      <c r="AU69" s="197"/>
      <c r="AW69" s="197"/>
      <c r="AX69" s="197"/>
      <c r="DU69" s="4"/>
      <c r="DZ69" s="177"/>
      <c r="EA69" s="177"/>
      <c r="EB69" s="177"/>
      <c r="EC69" s="177"/>
      <c r="ED69" s="177"/>
      <c r="EE69" s="177"/>
    </row>
    <row r="70" spans="1:135" ht="13" x14ac:dyDescent="0.15">
      <c r="A70" s="139"/>
      <c r="B70" s="141"/>
      <c r="C70" s="141"/>
      <c r="D70" s="145"/>
      <c r="E70" s="141"/>
      <c r="F70" s="142"/>
      <c r="G70" s="141"/>
      <c r="H70" s="141"/>
      <c r="I70" s="141"/>
      <c r="J70" s="143"/>
      <c r="K70" s="143"/>
      <c r="L70" s="144">
        <f t="shared" si="89"/>
        <v>0</v>
      </c>
      <c r="M70" s="144">
        <f t="shared" si="92"/>
        <v>0</v>
      </c>
      <c r="N70" s="144">
        <f t="shared" si="92"/>
        <v>0</v>
      </c>
      <c r="O70" s="144">
        <f t="shared" si="91"/>
        <v>0</v>
      </c>
      <c r="AL70" s="197"/>
      <c r="AO70" s="197"/>
      <c r="AR70" s="197"/>
      <c r="AU70" s="197"/>
      <c r="AW70" s="177"/>
      <c r="AX70" s="197"/>
      <c r="DU70" s="4"/>
      <c r="DZ70" s="177"/>
      <c r="EA70" s="177"/>
      <c r="EB70" s="177"/>
      <c r="EC70" s="177"/>
      <c r="ED70" s="177"/>
      <c r="EE70" s="177"/>
    </row>
    <row r="71" spans="1:135" ht="13" x14ac:dyDescent="0.15">
      <c r="A71" s="139"/>
      <c r="B71" s="141"/>
      <c r="C71" s="141"/>
      <c r="D71" s="141"/>
      <c r="E71" s="141"/>
      <c r="F71" s="142"/>
      <c r="G71" s="141"/>
      <c r="H71" s="141"/>
      <c r="I71" s="141"/>
      <c r="J71" s="143"/>
      <c r="K71" s="143"/>
      <c r="L71" s="144">
        <f t="shared" si="89"/>
        <v>0</v>
      </c>
      <c r="M71" s="144">
        <f t="shared" si="92"/>
        <v>0</v>
      </c>
      <c r="N71" s="144">
        <f t="shared" si="92"/>
        <v>0</v>
      </c>
      <c r="O71" s="144">
        <f t="shared" si="91"/>
        <v>0</v>
      </c>
      <c r="AN71" s="197"/>
      <c r="AQ71" s="197"/>
      <c r="AT71" s="197"/>
      <c r="AW71" s="201"/>
      <c r="BA71" s="197"/>
      <c r="DU71" s="4"/>
      <c r="DZ71" s="177"/>
      <c r="EA71" s="177"/>
      <c r="EB71" s="177"/>
      <c r="EC71" s="177"/>
      <c r="ED71" s="177"/>
      <c r="EE71" s="177"/>
    </row>
    <row r="72" spans="1:135" ht="13" x14ac:dyDescent="0.15">
      <c r="A72" s="139"/>
      <c r="B72" s="141"/>
      <c r="C72" s="141"/>
      <c r="D72" s="145"/>
      <c r="E72" s="141"/>
      <c r="F72" s="142"/>
      <c r="G72" s="141"/>
      <c r="H72" s="141"/>
      <c r="I72" s="141"/>
      <c r="J72" s="143"/>
      <c r="K72" s="143"/>
      <c r="L72" s="144">
        <f t="shared" si="89"/>
        <v>0</v>
      </c>
      <c r="M72" s="144">
        <f t="shared" si="92"/>
        <v>0</v>
      </c>
      <c r="N72" s="144">
        <f t="shared" si="92"/>
        <v>0</v>
      </c>
      <c r="O72" s="144">
        <f t="shared" si="91"/>
        <v>0</v>
      </c>
      <c r="AN72" s="197"/>
      <c r="AQ72" s="197"/>
      <c r="AT72" s="197"/>
      <c r="AW72" s="197"/>
      <c r="BA72" s="197"/>
      <c r="DU72" s="4"/>
      <c r="DZ72" s="177"/>
      <c r="EA72" s="177"/>
      <c r="EB72" s="177"/>
      <c r="EC72" s="177"/>
      <c r="ED72" s="177"/>
      <c r="EE72" s="177"/>
    </row>
    <row r="73" spans="1:135" ht="13" x14ac:dyDescent="0.15">
      <c r="A73" s="139"/>
      <c r="B73" s="141"/>
      <c r="C73" s="141"/>
      <c r="D73" s="145"/>
      <c r="E73" s="141"/>
      <c r="F73" s="142"/>
      <c r="G73" s="141"/>
      <c r="H73" s="141"/>
      <c r="I73" s="141"/>
      <c r="J73" s="143"/>
      <c r="K73" s="143"/>
      <c r="L73" s="144">
        <f t="shared" si="89"/>
        <v>0</v>
      </c>
      <c r="M73" s="144">
        <f t="shared" si="92"/>
        <v>0</v>
      </c>
      <c r="N73" s="144">
        <f t="shared" si="92"/>
        <v>0</v>
      </c>
      <c r="O73" s="144">
        <f t="shared" si="91"/>
        <v>0</v>
      </c>
      <c r="AW73" s="177"/>
      <c r="DU73" s="4"/>
      <c r="DZ73" s="177"/>
      <c r="EA73" s="177"/>
      <c r="EB73" s="177"/>
      <c r="EC73" s="177"/>
      <c r="ED73" s="177"/>
      <c r="EE73" s="177"/>
    </row>
    <row r="74" spans="1:135" ht="13" x14ac:dyDescent="0.15">
      <c r="A74" s="139"/>
      <c r="B74" s="141"/>
      <c r="C74" s="141"/>
      <c r="D74" s="145"/>
      <c r="E74" s="141"/>
      <c r="F74" s="142"/>
      <c r="G74" s="141"/>
      <c r="H74" s="141"/>
      <c r="I74" s="141"/>
      <c r="J74" s="143"/>
      <c r="K74" s="143"/>
      <c r="L74" s="144">
        <f t="shared" si="89"/>
        <v>0</v>
      </c>
      <c r="M74" s="144">
        <f t="shared" si="92"/>
        <v>0</v>
      </c>
      <c r="N74" s="144">
        <f t="shared" si="92"/>
        <v>0</v>
      </c>
      <c r="O74" s="144">
        <f t="shared" si="91"/>
        <v>0</v>
      </c>
      <c r="AW74" s="177"/>
      <c r="DU74" s="4"/>
      <c r="DZ74" s="177"/>
      <c r="EA74" s="177"/>
      <c r="EB74" s="177"/>
      <c r="EC74" s="177"/>
      <c r="ED74" s="177"/>
      <c r="EE74" s="177"/>
    </row>
    <row r="75" spans="1:135" ht="13" x14ac:dyDescent="0.15">
      <c r="A75" s="143"/>
      <c r="B75" s="143"/>
      <c r="C75" s="143"/>
      <c r="D75" s="143"/>
      <c r="E75" s="143"/>
      <c r="F75" s="143"/>
      <c r="G75" s="143"/>
      <c r="H75" s="143"/>
      <c r="I75" s="143"/>
      <c r="J75" s="143"/>
      <c r="K75" s="143"/>
      <c r="L75" s="144">
        <f t="shared" si="89"/>
        <v>0</v>
      </c>
      <c r="M75" s="144">
        <f t="shared" si="92"/>
        <v>0</v>
      </c>
      <c r="N75" s="144">
        <f t="shared" si="92"/>
        <v>0</v>
      </c>
      <c r="O75" s="144">
        <f t="shared" si="91"/>
        <v>0</v>
      </c>
      <c r="AW75" s="177"/>
      <c r="DU75" s="4"/>
      <c r="DZ75" s="177"/>
      <c r="EA75" s="177"/>
      <c r="EB75" s="177"/>
      <c r="EC75" s="177"/>
      <c r="ED75" s="177"/>
      <c r="EE75" s="177"/>
    </row>
    <row r="76" spans="1:135" ht="13" x14ac:dyDescent="0.15">
      <c r="A76" s="143"/>
      <c r="B76" s="143"/>
      <c r="C76" s="143"/>
      <c r="D76" s="143"/>
      <c r="E76" s="143"/>
      <c r="F76" s="143"/>
      <c r="G76" s="143"/>
      <c r="H76" s="143"/>
      <c r="I76" s="143"/>
      <c r="J76" s="143"/>
      <c r="K76" s="143"/>
      <c r="L76" s="144">
        <f t="shared" si="89"/>
        <v>0</v>
      </c>
      <c r="M76" s="144">
        <f t="shared" si="92"/>
        <v>0</v>
      </c>
      <c r="N76" s="144">
        <f t="shared" si="92"/>
        <v>0</v>
      </c>
      <c r="O76" s="144">
        <f t="shared" si="91"/>
        <v>0</v>
      </c>
      <c r="AS76" s="197"/>
      <c r="AV76" s="197"/>
      <c r="AW76" s="177"/>
      <c r="AZ76" s="197"/>
      <c r="BC76" s="197"/>
      <c r="DU76" s="4"/>
      <c r="DZ76" s="177"/>
      <c r="EA76" s="177"/>
      <c r="EB76" s="177"/>
      <c r="EC76" s="177"/>
      <c r="ED76" s="177"/>
      <c r="EE76" s="177"/>
    </row>
    <row r="77" spans="1:135" ht="13" x14ac:dyDescent="0.15">
      <c r="A77" s="143"/>
      <c r="B77" s="143"/>
      <c r="C77" s="143"/>
      <c r="D77" s="143"/>
      <c r="E77" s="143"/>
      <c r="F77" s="143"/>
      <c r="G77" s="143"/>
      <c r="H77" s="143"/>
      <c r="I77" s="143"/>
      <c r="J77" s="143"/>
      <c r="K77" s="143"/>
      <c r="L77" s="144">
        <f t="shared" si="89"/>
        <v>0</v>
      </c>
      <c r="M77" s="144">
        <f t="shared" si="92"/>
        <v>0</v>
      </c>
      <c r="N77" s="144">
        <f t="shared" si="92"/>
        <v>0</v>
      </c>
      <c r="O77" s="144">
        <f t="shared" si="91"/>
        <v>0</v>
      </c>
      <c r="AS77" s="197"/>
      <c r="AV77" s="197"/>
      <c r="AW77" s="177"/>
      <c r="AZ77" s="197"/>
      <c r="BC77" s="197"/>
      <c r="DU77" s="4"/>
      <c r="DZ77" s="177"/>
      <c r="EA77" s="177"/>
      <c r="EB77" s="177"/>
      <c r="EC77" s="177"/>
      <c r="ED77" s="177"/>
      <c r="EE77" s="177"/>
    </row>
    <row r="78" spans="1:135" ht="13" x14ac:dyDescent="0.15">
      <c r="A78" s="143"/>
      <c r="B78" s="143"/>
      <c r="C78" s="143"/>
      <c r="D78" s="143"/>
      <c r="E78" s="143"/>
      <c r="F78" s="143"/>
      <c r="G78" s="143"/>
      <c r="H78" s="143"/>
      <c r="I78" s="143"/>
      <c r="J78" s="143"/>
      <c r="K78" s="143"/>
      <c r="L78" s="144">
        <f t="shared" si="89"/>
        <v>0</v>
      </c>
      <c r="M78" s="144">
        <f t="shared" si="92"/>
        <v>0</v>
      </c>
      <c r="N78" s="144">
        <f t="shared" si="92"/>
        <v>0</v>
      </c>
      <c r="O78" s="144">
        <f t="shared" si="91"/>
        <v>0</v>
      </c>
      <c r="AW78" s="177"/>
      <c r="DU78" s="4"/>
      <c r="DZ78" s="177"/>
      <c r="EA78" s="177"/>
      <c r="EB78" s="177"/>
      <c r="EC78" s="177"/>
      <c r="ED78" s="177"/>
      <c r="EE78" s="177"/>
    </row>
    <row r="79" spans="1:135" ht="13" x14ac:dyDescent="0.15">
      <c r="A79" s="143"/>
      <c r="B79" s="143"/>
      <c r="C79" s="143"/>
      <c r="D79" s="143"/>
      <c r="E79" s="143"/>
      <c r="F79" s="143"/>
      <c r="G79" s="143"/>
      <c r="H79" s="143"/>
      <c r="I79" s="143"/>
      <c r="J79" s="143"/>
      <c r="K79" s="143"/>
      <c r="L79" s="144">
        <f t="shared" si="89"/>
        <v>0</v>
      </c>
      <c r="M79" s="144">
        <f t="shared" si="92"/>
        <v>0</v>
      </c>
      <c r="N79" s="144">
        <f t="shared" si="92"/>
        <v>0</v>
      </c>
      <c r="O79" s="144">
        <f t="shared" si="91"/>
        <v>0</v>
      </c>
      <c r="AW79" s="177"/>
      <c r="DU79" s="4"/>
      <c r="DZ79" s="177"/>
      <c r="EA79" s="177"/>
      <c r="EB79" s="177"/>
      <c r="EC79" s="177"/>
      <c r="ED79" s="177"/>
      <c r="EE79" s="177"/>
    </row>
    <row r="80" spans="1:135" ht="13" x14ac:dyDescent="0.15">
      <c r="A80" s="143"/>
      <c r="B80" s="143"/>
      <c r="C80" s="143"/>
      <c r="D80" s="143"/>
      <c r="E80" s="143"/>
      <c r="F80" s="143"/>
      <c r="G80" s="143"/>
      <c r="H80" s="143"/>
      <c r="I80" s="143"/>
      <c r="J80" s="143"/>
      <c r="K80" s="143"/>
      <c r="L80" s="144">
        <f t="shared" si="89"/>
        <v>0</v>
      </c>
      <c r="M80" s="144">
        <f t="shared" si="92"/>
        <v>0</v>
      </c>
      <c r="N80" s="144">
        <f t="shared" si="92"/>
        <v>0</v>
      </c>
      <c r="O80" s="144">
        <f t="shared" si="91"/>
        <v>0</v>
      </c>
      <c r="AW80" s="177"/>
      <c r="DU80" s="4"/>
      <c r="DZ80" s="177"/>
      <c r="EA80" s="177"/>
      <c r="EB80" s="177"/>
      <c r="EC80" s="177"/>
      <c r="ED80" s="177"/>
      <c r="EE80" s="177"/>
    </row>
    <row r="81" spans="1:135" ht="13" x14ac:dyDescent="0.15">
      <c r="A81" s="143"/>
      <c r="B81" s="143"/>
      <c r="C81" s="143"/>
      <c r="D81" s="143"/>
      <c r="E81" s="143"/>
      <c r="F81" s="143"/>
      <c r="G81" s="143"/>
      <c r="H81" s="143"/>
      <c r="I81" s="143"/>
      <c r="J81" s="143"/>
      <c r="K81" s="143"/>
      <c r="L81" s="144">
        <f t="shared" si="89"/>
        <v>0</v>
      </c>
      <c r="M81" s="144">
        <f t="shared" si="92"/>
        <v>0</v>
      </c>
      <c r="N81" s="144">
        <f t="shared" si="92"/>
        <v>0</v>
      </c>
      <c r="O81" s="144">
        <f t="shared" si="91"/>
        <v>0</v>
      </c>
      <c r="AW81" s="177"/>
      <c r="DU81" s="4"/>
      <c r="DZ81" s="177"/>
      <c r="EA81" s="177"/>
      <c r="EB81" s="177"/>
      <c r="EC81" s="177"/>
      <c r="ED81" s="177"/>
      <c r="EE81" s="177"/>
    </row>
    <row r="82" spans="1:135" ht="13" x14ac:dyDescent="0.15">
      <c r="AW82" s="177"/>
      <c r="DU82" s="4"/>
      <c r="DZ82" s="177"/>
      <c r="EA82" s="177"/>
      <c r="EB82" s="177"/>
      <c r="EC82" s="177"/>
      <c r="ED82" s="177"/>
      <c r="EE82" s="177"/>
    </row>
    <row r="83" spans="1:135" ht="13" x14ac:dyDescent="0.15">
      <c r="AW83" s="177"/>
      <c r="DU83" s="4"/>
      <c r="DZ83" s="177"/>
      <c r="EA83" s="177"/>
      <c r="EB83" s="177"/>
      <c r="EC83" s="177"/>
      <c r="ED83" s="177"/>
      <c r="EE83" s="177"/>
    </row>
    <row r="84" spans="1:135" ht="13" x14ac:dyDescent="0.15">
      <c r="S84" s="176">
        <f>_xlfn.XLOOKUP(B96, AZ:AZ, BC:BC)</f>
        <v>1675</v>
      </c>
      <c r="T84" s="180" t="s">
        <v>647</v>
      </c>
      <c r="AW84" s="177"/>
      <c r="DU84" s="4"/>
      <c r="DZ84" s="177"/>
      <c r="EA84" s="177"/>
      <c r="EB84" s="177"/>
      <c r="EC84" s="177"/>
      <c r="ED84" s="177"/>
      <c r="EE84" s="177"/>
    </row>
    <row r="85" spans="1:135" ht="13" x14ac:dyDescent="0.15">
      <c r="S85" s="176">
        <f>_xlfn.XLOOKUP(B96,AG:AG, AJ:AJ)</f>
        <v>1681</v>
      </c>
      <c r="T85" s="180" t="s">
        <v>648</v>
      </c>
      <c r="AF85" s="180" t="s">
        <v>646</v>
      </c>
      <c r="AW85" s="177"/>
      <c r="DU85" s="4"/>
      <c r="DZ85" s="177"/>
      <c r="EA85" s="177"/>
      <c r="EB85" s="177"/>
      <c r="EC85" s="177"/>
      <c r="ED85" s="177"/>
      <c r="EE85" s="177"/>
    </row>
    <row r="86" spans="1:135" ht="13" x14ac:dyDescent="0.15">
      <c r="I86" s="57" t="s">
        <v>180</v>
      </c>
      <c r="S86" s="176">
        <f>_xlfn.XLOOKUP(B96, AG:AG, AK:AK)</f>
        <v>1463</v>
      </c>
      <c r="T86" s="180" t="s">
        <v>649</v>
      </c>
      <c r="AW86" s="177"/>
      <c r="DU86" s="4"/>
      <c r="DZ86" s="177"/>
      <c r="EA86" s="177"/>
      <c r="EB86" s="177"/>
      <c r="EC86" s="177"/>
      <c r="ED86" s="177"/>
      <c r="EE86" s="177"/>
    </row>
    <row r="87" spans="1:135" ht="13" x14ac:dyDescent="0.15">
      <c r="A87" s="146" t="s">
        <v>181</v>
      </c>
      <c r="I87" s="144">
        <f>AVERAGE(AE89:AE431)</f>
        <v>78.867829202468712</v>
      </c>
      <c r="J87" s="144">
        <f>AVERAGE(AX89:AX431)</f>
        <v>78.688849641925913</v>
      </c>
      <c r="S87" s="176">
        <f>_xlfn.XLOOKUP(B96, AZ:AZ, BD:BD)</f>
        <v>1260</v>
      </c>
      <c r="T87" s="180" t="s">
        <v>650</v>
      </c>
      <c r="AW87" s="177"/>
      <c r="DU87" s="4"/>
      <c r="DZ87" s="177"/>
      <c r="EA87" s="177"/>
      <c r="EB87" s="177"/>
      <c r="EC87" s="177"/>
      <c r="ED87" s="177"/>
      <c r="EE87" s="177"/>
    </row>
    <row r="88" spans="1:135" ht="13" x14ac:dyDescent="0.15">
      <c r="H88" s="144" t="s">
        <v>182</v>
      </c>
      <c r="L88" s="144" t="s">
        <v>183</v>
      </c>
      <c r="AF88" s="147" t="s">
        <v>184</v>
      </c>
      <c r="AG88" s="148" t="s">
        <v>185</v>
      </c>
      <c r="AH88" s="147" t="s">
        <v>186</v>
      </c>
      <c r="AI88" s="147" t="s">
        <v>187</v>
      </c>
      <c r="AJ88" s="147" t="s">
        <v>188</v>
      </c>
      <c r="AK88" s="147" t="s">
        <v>189</v>
      </c>
      <c r="AL88" s="147" t="s">
        <v>190</v>
      </c>
      <c r="AM88" s="147" t="s">
        <v>191</v>
      </c>
      <c r="AN88" s="147" t="s">
        <v>192</v>
      </c>
      <c r="AO88" s="147" t="s">
        <v>13</v>
      </c>
      <c r="AP88" s="147" t="s">
        <v>80</v>
      </c>
      <c r="AQ88" s="147" t="s">
        <v>193</v>
      </c>
      <c r="AR88" s="147" t="s">
        <v>194</v>
      </c>
      <c r="AS88" s="147" t="s">
        <v>195</v>
      </c>
      <c r="AT88" s="147" t="s">
        <v>196</v>
      </c>
      <c r="AU88" s="147" t="s">
        <v>197</v>
      </c>
      <c r="AW88" s="177"/>
      <c r="AY88" s="147" t="s">
        <v>184</v>
      </c>
      <c r="AZ88" s="148" t="s">
        <v>185</v>
      </c>
      <c r="BA88" s="147" t="s">
        <v>186</v>
      </c>
      <c r="BB88" s="147" t="s">
        <v>187</v>
      </c>
      <c r="BC88" s="147" t="s">
        <v>188</v>
      </c>
      <c r="BD88" s="147" t="s">
        <v>189</v>
      </c>
      <c r="BE88" s="147" t="s">
        <v>190</v>
      </c>
      <c r="BF88" s="147" t="s">
        <v>191</v>
      </c>
      <c r="BG88" s="147" t="s">
        <v>192</v>
      </c>
      <c r="BH88" s="147" t="s">
        <v>13</v>
      </c>
      <c r="BI88" s="147" t="s">
        <v>80</v>
      </c>
      <c r="BJ88" s="147" t="s">
        <v>193</v>
      </c>
      <c r="BK88" s="147" t="s">
        <v>194</v>
      </c>
      <c r="BL88" s="147" t="s">
        <v>195</v>
      </c>
      <c r="BM88" s="147" t="s">
        <v>196</v>
      </c>
      <c r="BN88" s="147" t="s">
        <v>197</v>
      </c>
      <c r="DU88" s="4"/>
      <c r="DZ88" s="177"/>
      <c r="EA88" s="177"/>
      <c r="EB88" s="177"/>
      <c r="EC88" s="177"/>
      <c r="ED88" s="177"/>
      <c r="EE88" s="177"/>
    </row>
    <row r="89" spans="1:135" ht="13" x14ac:dyDescent="0.15">
      <c r="A89" s="144" t="s">
        <v>74</v>
      </c>
      <c r="B89" s="144" t="s">
        <v>185</v>
      </c>
      <c r="C89" s="144" t="s">
        <v>198</v>
      </c>
      <c r="D89" s="144" t="s">
        <v>199</v>
      </c>
      <c r="E89" s="144" t="s">
        <v>200</v>
      </c>
      <c r="F89" s="144" t="s">
        <v>201</v>
      </c>
      <c r="G89" s="144" t="s">
        <v>202</v>
      </c>
      <c r="H89" s="144" t="s">
        <v>203</v>
      </c>
      <c r="I89" s="144" t="s">
        <v>204</v>
      </c>
      <c r="J89" s="144" t="s">
        <v>205</v>
      </c>
      <c r="K89" s="144" t="s">
        <v>206</v>
      </c>
      <c r="L89" s="144" t="s">
        <v>207</v>
      </c>
      <c r="M89" s="144" t="s">
        <v>208</v>
      </c>
      <c r="N89" s="144" t="s">
        <v>209</v>
      </c>
      <c r="O89" s="144" t="s">
        <v>210</v>
      </c>
      <c r="P89" s="57" t="s">
        <v>211</v>
      </c>
      <c r="Q89" s="57" t="s">
        <v>212</v>
      </c>
      <c r="AD89" s="144">
        <f t="shared" ref="AD89:AD343" si="93">40*(AJ89/(AH89*40))</f>
        <v>82.91304347826086</v>
      </c>
      <c r="AE89" s="144">
        <f t="shared" ref="AE89:AE343" si="94">100*(AK89/AJ89)</f>
        <v>104.19507079181962</v>
      </c>
      <c r="AF89" s="149">
        <v>1</v>
      </c>
      <c r="AG89" s="150" t="s">
        <v>213</v>
      </c>
      <c r="AH89" s="149">
        <v>23</v>
      </c>
      <c r="AI89" s="151">
        <v>1</v>
      </c>
      <c r="AJ89" s="152">
        <v>1907</v>
      </c>
      <c r="AK89" s="152">
        <v>1987</v>
      </c>
      <c r="AL89" s="149">
        <v>1.042</v>
      </c>
      <c r="AM89" s="152">
        <v>682</v>
      </c>
      <c r="AN89" s="152">
        <v>728</v>
      </c>
      <c r="AO89" s="152">
        <v>1410</v>
      </c>
      <c r="AP89" s="153">
        <v>0.51600000000000001</v>
      </c>
      <c r="AQ89" s="153">
        <v>0.59599999999999997</v>
      </c>
      <c r="AR89" s="154">
        <v>0.17299999999999999</v>
      </c>
      <c r="AS89" s="154">
        <v>0.114</v>
      </c>
      <c r="AT89" s="155">
        <v>0.09</v>
      </c>
      <c r="AU89" s="154">
        <v>0.46700000000000003</v>
      </c>
      <c r="AW89" s="177"/>
      <c r="AX89" s="144">
        <f t="shared" ref="AX89:AX343" si="95">100*(BD89/BC89)</f>
        <v>59.616919393455703</v>
      </c>
      <c r="AY89" s="149">
        <v>1</v>
      </c>
      <c r="AZ89" s="150" t="s">
        <v>214</v>
      </c>
      <c r="BA89" s="149">
        <v>15</v>
      </c>
      <c r="BB89" s="151">
        <v>1</v>
      </c>
      <c r="BC89" s="152">
        <v>1253</v>
      </c>
      <c r="BD89" s="152">
        <v>747</v>
      </c>
      <c r="BE89" s="149">
        <v>0.59599999999999997</v>
      </c>
      <c r="BF89" s="152">
        <v>550</v>
      </c>
      <c r="BG89" s="152">
        <v>268</v>
      </c>
      <c r="BH89" s="152">
        <v>818</v>
      </c>
      <c r="BI89" s="153">
        <v>0.32800000000000001</v>
      </c>
      <c r="BJ89" s="153">
        <v>0.36599999999999999</v>
      </c>
      <c r="BK89" s="154">
        <v>0.27100000000000002</v>
      </c>
      <c r="BL89" s="154">
        <v>9.1999999999999998E-2</v>
      </c>
      <c r="BM89" s="154">
        <v>8.1000000000000003E-2</v>
      </c>
      <c r="BN89" s="155">
        <v>0.28000000000000003</v>
      </c>
      <c r="DU89" s="4"/>
      <c r="DZ89" s="177"/>
      <c r="EA89" s="177"/>
      <c r="EB89" s="177"/>
      <c r="EC89" s="177"/>
      <c r="ED89" s="177"/>
      <c r="EE89" s="177"/>
    </row>
    <row r="90" spans="1:135" ht="13" x14ac:dyDescent="0.15">
      <c r="A90" s="156">
        <v>1</v>
      </c>
      <c r="B90" s="156" t="s">
        <v>215</v>
      </c>
      <c r="C90" s="156" t="s">
        <v>200</v>
      </c>
      <c r="D90" s="156" t="s">
        <v>216</v>
      </c>
      <c r="E90" s="156">
        <v>67</v>
      </c>
      <c r="F90" s="156">
        <v>15</v>
      </c>
      <c r="G90" s="156">
        <v>0.81699999999999995</v>
      </c>
      <c r="H90" s="156">
        <v>11.63</v>
      </c>
      <c r="I90" s="156">
        <v>116.26</v>
      </c>
      <c r="J90" s="156">
        <v>104.57</v>
      </c>
      <c r="K90" s="156">
        <v>11.69</v>
      </c>
      <c r="L90" s="156">
        <v>11.35</v>
      </c>
      <c r="M90" s="156">
        <v>116.02</v>
      </c>
      <c r="N90" s="156">
        <v>104.61</v>
      </c>
      <c r="O90" s="178">
        <v>11.41</v>
      </c>
      <c r="P90" s="178">
        <f t="shared" ref="P90:P119" si="96">M90-$I$87</f>
        <v>37.152170797531284</v>
      </c>
      <c r="Q90" s="178">
        <f t="shared" ref="Q90:Q119" si="97">$I$87-N90</f>
        <v>-25.742170797531287</v>
      </c>
      <c r="AD90" s="144">
        <f t="shared" si="93"/>
        <v>89.34782608695653</v>
      </c>
      <c r="AE90" s="144">
        <f t="shared" si="94"/>
        <v>101.60583941605839</v>
      </c>
      <c r="AF90" s="149">
        <v>2</v>
      </c>
      <c r="AG90" s="150" t="s">
        <v>217</v>
      </c>
      <c r="AH90" s="149">
        <v>23</v>
      </c>
      <c r="AI90" s="151">
        <v>1</v>
      </c>
      <c r="AJ90" s="152">
        <v>2055</v>
      </c>
      <c r="AK90" s="152">
        <v>2088</v>
      </c>
      <c r="AL90" s="149">
        <v>1.016</v>
      </c>
      <c r="AM90" s="152">
        <v>803</v>
      </c>
      <c r="AN90" s="152">
        <v>765</v>
      </c>
      <c r="AO90" s="152">
        <v>1568</v>
      </c>
      <c r="AP90" s="153">
        <v>0.48799999999999999</v>
      </c>
      <c r="AQ90" s="151">
        <v>0.55000000000000004</v>
      </c>
      <c r="AR90" s="154">
        <v>0.13700000000000001</v>
      </c>
      <c r="AS90" s="154">
        <v>0.123</v>
      </c>
      <c r="AT90" s="154">
        <v>0.106</v>
      </c>
      <c r="AU90" s="154">
        <v>0.46600000000000003</v>
      </c>
      <c r="AW90" s="177"/>
      <c r="AX90" s="144">
        <f t="shared" si="95"/>
        <v>59.681433549029371</v>
      </c>
      <c r="AY90" s="149">
        <v>2</v>
      </c>
      <c r="AZ90" s="150" t="s">
        <v>218</v>
      </c>
      <c r="BA90" s="149">
        <v>24</v>
      </c>
      <c r="BB90" s="151">
        <v>1</v>
      </c>
      <c r="BC90" s="152">
        <v>2009</v>
      </c>
      <c r="BD90" s="152">
        <v>1199</v>
      </c>
      <c r="BE90" s="149">
        <v>0.59699999999999998</v>
      </c>
      <c r="BF90" s="152">
        <v>837</v>
      </c>
      <c r="BG90" s="152">
        <v>409</v>
      </c>
      <c r="BH90" s="152">
        <v>1246</v>
      </c>
      <c r="BI90" s="153">
        <v>0.32800000000000001</v>
      </c>
      <c r="BJ90" s="153">
        <v>0.36699999999999999</v>
      </c>
      <c r="BK90" s="154">
        <v>0.27800000000000002</v>
      </c>
      <c r="BL90" s="155">
        <v>0.12</v>
      </c>
      <c r="BM90" s="154">
        <v>9.0999999999999998E-2</v>
      </c>
      <c r="BN90" s="154">
        <v>0.29099999999999998</v>
      </c>
      <c r="DU90" s="4"/>
      <c r="DZ90" s="177"/>
      <c r="EA90" s="177"/>
      <c r="EB90" s="177"/>
      <c r="EC90" s="177"/>
      <c r="ED90" s="177"/>
      <c r="EE90" s="177"/>
    </row>
    <row r="91" spans="1:135" ht="13" x14ac:dyDescent="0.15">
      <c r="A91" s="156">
        <v>2</v>
      </c>
      <c r="B91" s="156" t="s">
        <v>219</v>
      </c>
      <c r="C91" s="156" t="s">
        <v>200</v>
      </c>
      <c r="D91" s="156" t="s">
        <v>220</v>
      </c>
      <c r="E91" s="156">
        <v>61</v>
      </c>
      <c r="F91" s="156">
        <v>21</v>
      </c>
      <c r="G91" s="156">
        <v>0.74399999999999999</v>
      </c>
      <c r="H91" s="156">
        <v>7.2</v>
      </c>
      <c r="I91" s="156">
        <v>111.81</v>
      </c>
      <c r="J91" s="156">
        <v>104.25</v>
      </c>
      <c r="K91" s="156">
        <v>7.56</v>
      </c>
      <c r="L91" s="156">
        <v>7.13</v>
      </c>
      <c r="M91" s="156">
        <v>111.62</v>
      </c>
      <c r="N91" s="156">
        <v>104.12</v>
      </c>
      <c r="O91" s="178">
        <v>7.49</v>
      </c>
      <c r="P91" s="178">
        <f t="shared" si="96"/>
        <v>32.752170797531292</v>
      </c>
      <c r="Q91" s="178">
        <f t="shared" si="97"/>
        <v>-25.252170797531292</v>
      </c>
      <c r="AD91" s="144">
        <f t="shared" si="93"/>
        <v>83.846153846153854</v>
      </c>
      <c r="AE91" s="144">
        <f t="shared" si="94"/>
        <v>99.357798165137609</v>
      </c>
      <c r="AF91" s="149">
        <v>3</v>
      </c>
      <c r="AG91" s="150" t="s">
        <v>221</v>
      </c>
      <c r="AH91" s="149">
        <v>26</v>
      </c>
      <c r="AI91" s="151">
        <v>1</v>
      </c>
      <c r="AJ91" s="152">
        <v>2180</v>
      </c>
      <c r="AK91" s="152">
        <v>2166</v>
      </c>
      <c r="AL91" s="149">
        <v>0.99399999999999999</v>
      </c>
      <c r="AM91" s="152">
        <v>912</v>
      </c>
      <c r="AN91" s="152">
        <v>742</v>
      </c>
      <c r="AO91" s="152">
        <v>1654</v>
      </c>
      <c r="AP91" s="153">
        <v>0.44900000000000001</v>
      </c>
      <c r="AQ91" s="153">
        <v>0.52400000000000002</v>
      </c>
      <c r="AR91" s="154">
        <v>0.123</v>
      </c>
      <c r="AS91" s="154">
        <v>0.14899999999999999</v>
      </c>
      <c r="AT91" s="154">
        <v>0.11700000000000001</v>
      </c>
      <c r="AU91" s="155">
        <v>0.45</v>
      </c>
      <c r="AW91" s="177"/>
      <c r="AX91" s="144">
        <f t="shared" si="95"/>
        <v>64.036418816388462</v>
      </c>
      <c r="AY91" s="149">
        <v>3</v>
      </c>
      <c r="AZ91" s="150" t="s">
        <v>222</v>
      </c>
      <c r="BA91" s="149">
        <v>17</v>
      </c>
      <c r="BB91" s="151">
        <v>1</v>
      </c>
      <c r="BC91" s="152">
        <v>1318</v>
      </c>
      <c r="BD91" s="152">
        <v>844</v>
      </c>
      <c r="BE91" s="149">
        <v>0.64</v>
      </c>
      <c r="BF91" s="152">
        <v>605</v>
      </c>
      <c r="BG91" s="152">
        <v>298</v>
      </c>
      <c r="BH91" s="152">
        <v>903</v>
      </c>
      <c r="BI91" s="151">
        <v>0.33</v>
      </c>
      <c r="BJ91" s="153">
        <v>0.38300000000000001</v>
      </c>
      <c r="BK91" s="154">
        <v>0.23400000000000001</v>
      </c>
      <c r="BL91" s="154">
        <v>9.4E-2</v>
      </c>
      <c r="BM91" s="154">
        <v>7.2999999999999995E-2</v>
      </c>
      <c r="BN91" s="154">
        <v>0.29799999999999999</v>
      </c>
      <c r="DU91" s="4"/>
      <c r="DZ91" s="177"/>
      <c r="EA91" s="177"/>
      <c r="EB91" s="177"/>
      <c r="EC91" s="177"/>
      <c r="ED91" s="177"/>
      <c r="EE91" s="177"/>
    </row>
    <row r="92" spans="1:135" ht="13" x14ac:dyDescent="0.15">
      <c r="A92" s="156">
        <v>3</v>
      </c>
      <c r="B92" s="156" t="s">
        <v>223</v>
      </c>
      <c r="C92" s="156" t="s">
        <v>200</v>
      </c>
      <c r="D92" s="156" t="s">
        <v>220</v>
      </c>
      <c r="E92" s="156">
        <v>55</v>
      </c>
      <c r="F92" s="156">
        <v>27</v>
      </c>
      <c r="G92" s="156">
        <v>0.67100000000000004</v>
      </c>
      <c r="H92" s="156">
        <v>5.77</v>
      </c>
      <c r="I92" s="156">
        <v>115.59</v>
      </c>
      <c r="J92" s="156">
        <v>109.96</v>
      </c>
      <c r="K92" s="156">
        <v>5.63</v>
      </c>
      <c r="L92" s="156">
        <v>5.84</v>
      </c>
      <c r="M92" s="156">
        <v>115.7</v>
      </c>
      <c r="N92" s="156">
        <v>109.98</v>
      </c>
      <c r="O92" s="178">
        <v>5.72</v>
      </c>
      <c r="P92" s="178">
        <f t="shared" si="96"/>
        <v>36.83217079753129</v>
      </c>
      <c r="Q92" s="178">
        <f t="shared" si="97"/>
        <v>-31.112170797531292</v>
      </c>
      <c r="AD92" s="144">
        <f t="shared" si="93"/>
        <v>83</v>
      </c>
      <c r="AE92" s="144">
        <f t="shared" si="94"/>
        <v>99.421686746987945</v>
      </c>
      <c r="AF92" s="149">
        <v>4</v>
      </c>
      <c r="AG92" s="150" t="s">
        <v>224</v>
      </c>
      <c r="AH92" s="149">
        <v>25</v>
      </c>
      <c r="AI92" s="151">
        <v>1</v>
      </c>
      <c r="AJ92" s="152">
        <v>2075</v>
      </c>
      <c r="AK92" s="152">
        <v>2063</v>
      </c>
      <c r="AL92" s="149">
        <v>0.99399999999999999</v>
      </c>
      <c r="AM92" s="152">
        <v>895</v>
      </c>
      <c r="AN92" s="152">
        <v>751</v>
      </c>
      <c r="AO92" s="152">
        <v>1646</v>
      </c>
      <c r="AP92" s="153">
        <v>0.45600000000000002</v>
      </c>
      <c r="AQ92" s="153">
        <v>0.54500000000000004</v>
      </c>
      <c r="AR92" s="154">
        <v>0.13100000000000001</v>
      </c>
      <c r="AS92" s="154">
        <v>0.10199999999999999</v>
      </c>
      <c r="AT92" s="154">
        <v>8.6999999999999994E-2</v>
      </c>
      <c r="AU92" s="154">
        <v>0.43099999999999999</v>
      </c>
      <c r="AW92" s="177"/>
      <c r="AX92" s="144">
        <f t="shared" si="95"/>
        <v>64.519774011299432</v>
      </c>
      <c r="AY92" s="149">
        <v>4</v>
      </c>
      <c r="AZ92" s="150" t="s">
        <v>225</v>
      </c>
      <c r="BA92" s="149">
        <v>22</v>
      </c>
      <c r="BB92" s="151">
        <v>1</v>
      </c>
      <c r="BC92" s="152">
        <v>1770</v>
      </c>
      <c r="BD92" s="152">
        <v>1142</v>
      </c>
      <c r="BE92" s="149">
        <v>0.64500000000000002</v>
      </c>
      <c r="BF92" s="152">
        <v>861</v>
      </c>
      <c r="BG92" s="152">
        <v>441</v>
      </c>
      <c r="BH92" s="152">
        <v>1302</v>
      </c>
      <c r="BI92" s="153">
        <v>0.33900000000000002</v>
      </c>
      <c r="BJ92" s="153">
        <v>0.38900000000000001</v>
      </c>
      <c r="BK92" s="154">
        <v>0.21199999999999999</v>
      </c>
      <c r="BL92" s="154">
        <v>6.5000000000000002E-2</v>
      </c>
      <c r="BM92" s="154">
        <v>5.5E-2</v>
      </c>
      <c r="BN92" s="154">
        <v>0.29399999999999998</v>
      </c>
      <c r="DU92" s="4"/>
      <c r="DZ92" s="177"/>
      <c r="EA92" s="177"/>
      <c r="EB92" s="177"/>
      <c r="EC92" s="177"/>
      <c r="ED92" s="177"/>
      <c r="EE92" s="177"/>
    </row>
    <row r="93" spans="1:135" ht="13" x14ac:dyDescent="0.15">
      <c r="A93" s="156">
        <v>4</v>
      </c>
      <c r="B93" s="156" t="s">
        <v>226</v>
      </c>
      <c r="C93" s="156" t="s">
        <v>200</v>
      </c>
      <c r="D93" s="156" t="s">
        <v>216</v>
      </c>
      <c r="E93" s="156">
        <v>51</v>
      </c>
      <c r="F93" s="156">
        <v>31</v>
      </c>
      <c r="G93" s="156">
        <v>0.622</v>
      </c>
      <c r="H93" s="156">
        <v>4.29</v>
      </c>
      <c r="I93" s="156">
        <v>113.38</v>
      </c>
      <c r="J93" s="156">
        <v>108.88</v>
      </c>
      <c r="K93" s="156">
        <v>4.5</v>
      </c>
      <c r="L93" s="156">
        <v>4.42</v>
      </c>
      <c r="M93" s="156">
        <v>113.46</v>
      </c>
      <c r="N93" s="156">
        <v>108.82</v>
      </c>
      <c r="O93" s="178">
        <v>4.6399999999999997</v>
      </c>
      <c r="P93" s="178">
        <f t="shared" si="96"/>
        <v>34.592170797531281</v>
      </c>
      <c r="Q93" s="178">
        <f t="shared" si="97"/>
        <v>-29.952170797531281</v>
      </c>
      <c r="AD93" s="144">
        <f t="shared" si="93"/>
        <v>83.318181818181813</v>
      </c>
      <c r="AE93" s="144">
        <f t="shared" si="94"/>
        <v>98.690671031096571</v>
      </c>
      <c r="AF93" s="149">
        <v>5</v>
      </c>
      <c r="AG93" s="150" t="s">
        <v>225</v>
      </c>
      <c r="AH93" s="149">
        <v>22</v>
      </c>
      <c r="AI93" s="151">
        <v>1</v>
      </c>
      <c r="AJ93" s="152">
        <v>1833</v>
      </c>
      <c r="AK93" s="152">
        <v>1809</v>
      </c>
      <c r="AL93" s="149">
        <v>0.98699999999999999</v>
      </c>
      <c r="AM93" s="152">
        <v>680</v>
      </c>
      <c r="AN93" s="152">
        <v>718</v>
      </c>
      <c r="AO93" s="152">
        <v>1398</v>
      </c>
      <c r="AP93" s="153">
        <v>0.51400000000000001</v>
      </c>
      <c r="AQ93" s="153">
        <v>0.56899999999999995</v>
      </c>
      <c r="AR93" s="154">
        <v>0.16700000000000001</v>
      </c>
      <c r="AS93" s="154">
        <v>0.10100000000000001</v>
      </c>
      <c r="AT93" s="154">
        <v>9.0999999999999998E-2</v>
      </c>
      <c r="AU93" s="154">
        <v>0.45400000000000001</v>
      </c>
      <c r="AW93" s="177"/>
      <c r="AX93" s="144">
        <f t="shared" si="95"/>
        <v>65.188916876574311</v>
      </c>
      <c r="AY93" s="149">
        <v>5</v>
      </c>
      <c r="AZ93" s="150" t="s">
        <v>227</v>
      </c>
      <c r="BA93" s="149">
        <v>22</v>
      </c>
      <c r="BB93" s="151">
        <v>1</v>
      </c>
      <c r="BC93" s="152">
        <v>1985</v>
      </c>
      <c r="BD93" s="152">
        <v>1294</v>
      </c>
      <c r="BE93" s="149">
        <v>0.65200000000000002</v>
      </c>
      <c r="BF93" s="152">
        <v>975</v>
      </c>
      <c r="BG93" s="152">
        <v>452</v>
      </c>
      <c r="BH93" s="152">
        <v>1427</v>
      </c>
      <c r="BI93" s="153">
        <v>0.317</v>
      </c>
      <c r="BJ93" s="153">
        <v>0.35499999999999998</v>
      </c>
      <c r="BK93" s="154">
        <v>0.17799999999999999</v>
      </c>
      <c r="BL93" s="154">
        <v>0.11899999999999999</v>
      </c>
      <c r="BM93" s="154">
        <v>0.104</v>
      </c>
      <c r="BN93" s="154">
        <v>0.317</v>
      </c>
      <c r="DU93" s="4"/>
      <c r="DZ93" s="177"/>
      <c r="EA93" s="177"/>
      <c r="EB93" s="177"/>
      <c r="EC93" s="177"/>
      <c r="ED93" s="177"/>
      <c r="EE93" s="177"/>
    </row>
    <row r="94" spans="1:135" ht="13" x14ac:dyDescent="0.15">
      <c r="A94" s="156">
        <v>5</v>
      </c>
      <c r="B94" s="156" t="s">
        <v>228</v>
      </c>
      <c r="C94" s="156" t="s">
        <v>200</v>
      </c>
      <c r="D94" s="156" t="s">
        <v>229</v>
      </c>
      <c r="E94" s="156">
        <v>51</v>
      </c>
      <c r="F94" s="156">
        <v>31</v>
      </c>
      <c r="G94" s="156">
        <v>0.622</v>
      </c>
      <c r="H94" s="156">
        <v>3.94</v>
      </c>
      <c r="I94" s="156">
        <v>110.46</v>
      </c>
      <c r="J94" s="156">
        <v>106.19</v>
      </c>
      <c r="K94" s="156">
        <v>4.2699999999999996</v>
      </c>
      <c r="L94" s="156">
        <v>4</v>
      </c>
      <c r="M94" s="156">
        <v>110.31</v>
      </c>
      <c r="N94" s="156">
        <v>105.98</v>
      </c>
      <c r="O94" s="178">
        <v>4.33</v>
      </c>
      <c r="P94" s="178">
        <f t="shared" si="96"/>
        <v>31.44217079753129</v>
      </c>
      <c r="Q94" s="178">
        <f t="shared" si="97"/>
        <v>-27.112170797531292</v>
      </c>
      <c r="AD94" s="144">
        <f t="shared" si="93"/>
        <v>82.956521739130423</v>
      </c>
      <c r="AE94" s="144">
        <f t="shared" si="94"/>
        <v>96.645702306079656</v>
      </c>
      <c r="AF94" s="149">
        <v>6</v>
      </c>
      <c r="AG94" s="150" t="s">
        <v>230</v>
      </c>
      <c r="AH94" s="149">
        <v>23</v>
      </c>
      <c r="AI94" s="151">
        <v>1</v>
      </c>
      <c r="AJ94" s="152">
        <v>1908</v>
      </c>
      <c r="AK94" s="152">
        <v>1844</v>
      </c>
      <c r="AL94" s="149">
        <v>0.96599999999999997</v>
      </c>
      <c r="AM94" s="152">
        <v>784</v>
      </c>
      <c r="AN94" s="152">
        <v>702</v>
      </c>
      <c r="AO94" s="152">
        <v>1486</v>
      </c>
      <c r="AP94" s="153">
        <v>0.47199999999999998</v>
      </c>
      <c r="AQ94" s="153">
        <v>0.53100000000000003</v>
      </c>
      <c r="AR94" s="154">
        <v>0.14399999999999999</v>
      </c>
      <c r="AS94" s="154">
        <v>9.9000000000000005E-2</v>
      </c>
      <c r="AT94" s="154">
        <v>8.1000000000000003E-2</v>
      </c>
      <c r="AU94" s="154">
        <v>0.442</v>
      </c>
      <c r="AW94" s="177"/>
      <c r="AX94" s="144">
        <f t="shared" si="95"/>
        <v>65.776209677419345</v>
      </c>
      <c r="AY94" s="149">
        <v>6</v>
      </c>
      <c r="AZ94" s="150" t="s">
        <v>231</v>
      </c>
      <c r="BA94" s="149">
        <v>24</v>
      </c>
      <c r="BB94" s="151">
        <v>1</v>
      </c>
      <c r="BC94" s="152">
        <v>1984</v>
      </c>
      <c r="BD94" s="152">
        <v>1305</v>
      </c>
      <c r="BE94" s="149">
        <v>0.65800000000000003</v>
      </c>
      <c r="BF94" s="152">
        <v>946</v>
      </c>
      <c r="BG94" s="152">
        <v>443</v>
      </c>
      <c r="BH94" s="152">
        <v>1389</v>
      </c>
      <c r="BI94" s="153">
        <v>0.31900000000000001</v>
      </c>
      <c r="BJ94" s="153">
        <v>0.36399999999999999</v>
      </c>
      <c r="BK94" s="154">
        <v>0.20899999999999999</v>
      </c>
      <c r="BL94" s="154">
        <v>0.108</v>
      </c>
      <c r="BM94" s="155">
        <v>0.09</v>
      </c>
      <c r="BN94" s="154">
        <v>0.30499999999999999</v>
      </c>
      <c r="DU94" s="4"/>
      <c r="DZ94" s="177"/>
      <c r="EA94" s="177"/>
      <c r="EB94" s="177"/>
      <c r="EC94" s="177"/>
      <c r="ED94" s="177"/>
      <c r="EE94" s="177"/>
    </row>
    <row r="95" spans="1:135" ht="13" x14ac:dyDescent="0.15">
      <c r="A95" s="156">
        <v>6</v>
      </c>
      <c r="B95" s="156" t="s">
        <v>232</v>
      </c>
      <c r="C95" s="156" t="s">
        <v>233</v>
      </c>
      <c r="D95" s="156" t="s">
        <v>234</v>
      </c>
      <c r="E95" s="156">
        <v>51</v>
      </c>
      <c r="F95" s="156">
        <v>31</v>
      </c>
      <c r="G95" s="156">
        <v>0.622</v>
      </c>
      <c r="H95" s="156">
        <v>4.21</v>
      </c>
      <c r="I95" s="156">
        <v>113.2</v>
      </c>
      <c r="J95" s="156">
        <v>108.68</v>
      </c>
      <c r="K95" s="156">
        <v>4.51</v>
      </c>
      <c r="L95" s="156">
        <v>3.65</v>
      </c>
      <c r="M95" s="156">
        <v>113.07</v>
      </c>
      <c r="N95" s="156">
        <v>109.14</v>
      </c>
      <c r="O95" s="178">
        <v>3.93</v>
      </c>
      <c r="P95" s="178">
        <f t="shared" si="96"/>
        <v>34.202170797531281</v>
      </c>
      <c r="Q95" s="178">
        <f t="shared" si="97"/>
        <v>-30.272170797531288</v>
      </c>
      <c r="AD95" s="144">
        <f t="shared" si="93"/>
        <v>76.25</v>
      </c>
      <c r="AE95" s="144">
        <f t="shared" si="94"/>
        <v>95.901639344262293</v>
      </c>
      <c r="AF95" s="149">
        <v>7</v>
      </c>
      <c r="AG95" s="150" t="s">
        <v>235</v>
      </c>
      <c r="AH95" s="149">
        <v>8</v>
      </c>
      <c r="AI95" s="151">
        <v>1</v>
      </c>
      <c r="AJ95" s="152">
        <v>610</v>
      </c>
      <c r="AK95" s="152">
        <v>585</v>
      </c>
      <c r="AL95" s="149">
        <v>0.95899999999999996</v>
      </c>
      <c r="AM95" s="152">
        <v>269</v>
      </c>
      <c r="AN95" s="152">
        <v>217</v>
      </c>
      <c r="AO95" s="152">
        <v>486</v>
      </c>
      <c r="AP95" s="153">
        <v>0.44700000000000001</v>
      </c>
      <c r="AQ95" s="153">
        <v>0.49299999999999999</v>
      </c>
      <c r="AR95" s="154">
        <v>0.113</v>
      </c>
      <c r="AS95" s="154">
        <v>0.125</v>
      </c>
      <c r="AT95" s="154">
        <v>0.107</v>
      </c>
      <c r="AU95" s="154">
        <v>0.438</v>
      </c>
      <c r="AW95" s="177"/>
      <c r="AX95" s="144">
        <f t="shared" si="95"/>
        <v>66.28602501359434</v>
      </c>
      <c r="AY95" s="149">
        <v>7</v>
      </c>
      <c r="AZ95" s="150" t="s">
        <v>236</v>
      </c>
      <c r="BA95" s="149">
        <v>23</v>
      </c>
      <c r="BB95" s="151">
        <v>1</v>
      </c>
      <c r="BC95" s="152">
        <v>1839</v>
      </c>
      <c r="BD95" s="152">
        <v>1219</v>
      </c>
      <c r="BE95" s="149">
        <v>0.66300000000000003</v>
      </c>
      <c r="BF95" s="152">
        <v>892</v>
      </c>
      <c r="BG95" s="152">
        <v>434</v>
      </c>
      <c r="BH95" s="152">
        <v>1326</v>
      </c>
      <c r="BI95" s="153">
        <v>0.32700000000000001</v>
      </c>
      <c r="BJ95" s="153">
        <v>0.374</v>
      </c>
      <c r="BK95" s="154">
        <v>0.191</v>
      </c>
      <c r="BL95" s="154">
        <v>9.9000000000000005E-2</v>
      </c>
      <c r="BM95" s="154">
        <v>8.5999999999999993E-2</v>
      </c>
      <c r="BN95" s="154">
        <v>0.312</v>
      </c>
      <c r="DU95" s="4"/>
      <c r="DZ95" s="177"/>
      <c r="EA95" s="177"/>
      <c r="EB95" s="177"/>
      <c r="EC95" s="177"/>
      <c r="ED95" s="177"/>
      <c r="EE95" s="177"/>
    </row>
    <row r="96" spans="1:135" ht="65" customHeight="1" x14ac:dyDescent="0.2">
      <c r="A96" s="144">
        <v>7</v>
      </c>
      <c r="B96" s="146" t="str">
        <f>A11</f>
        <v>Brigham Young Cougars</v>
      </c>
      <c r="C96" s="144"/>
      <c r="D96" s="144"/>
      <c r="E96" s="144"/>
      <c r="F96" s="144"/>
      <c r="G96" s="144"/>
      <c r="H96" s="144"/>
      <c r="I96" s="144"/>
      <c r="J96" s="144"/>
      <c r="K96" s="144"/>
      <c r="L96" s="144"/>
      <c r="M96" s="144">
        <f>100*(S86/S85)</f>
        <v>87.031528851873887</v>
      </c>
      <c r="N96" s="144">
        <f>100*(S87/S84)</f>
        <v>75.223880597014926</v>
      </c>
      <c r="O96" s="179">
        <f>100*((S86-S87)/S85)</f>
        <v>12.076145151695419</v>
      </c>
      <c r="P96" s="179">
        <f>M96-$I$87</f>
        <v>8.1636996494051743</v>
      </c>
      <c r="Q96" s="179">
        <f>$J$87-N96</f>
        <v>3.4649690449109869</v>
      </c>
      <c r="AD96" s="144">
        <f t="shared" si="93"/>
        <v>80.17647058823529</v>
      </c>
      <c r="AE96" s="144">
        <f t="shared" si="94"/>
        <v>95.084372707263384</v>
      </c>
      <c r="AF96" s="149">
        <v>8</v>
      </c>
      <c r="AG96" s="150" t="s">
        <v>237</v>
      </c>
      <c r="AH96" s="149">
        <v>17</v>
      </c>
      <c r="AI96" s="151">
        <v>1</v>
      </c>
      <c r="AJ96" s="152">
        <v>1363</v>
      </c>
      <c r="AK96" s="152">
        <v>1296</v>
      </c>
      <c r="AL96" s="149">
        <v>0.95099999999999996</v>
      </c>
      <c r="AM96" s="152">
        <v>547</v>
      </c>
      <c r="AN96" s="152">
        <v>486</v>
      </c>
      <c r="AO96" s="152">
        <v>1033</v>
      </c>
      <c r="AP96" s="151">
        <v>0.47</v>
      </c>
      <c r="AQ96" s="151">
        <v>0.53</v>
      </c>
      <c r="AR96" s="154">
        <v>0.158</v>
      </c>
      <c r="AS96" s="154">
        <v>0.106</v>
      </c>
      <c r="AT96" s="154">
        <v>8.6999999999999994E-2</v>
      </c>
      <c r="AU96" s="154">
        <v>0.432</v>
      </c>
      <c r="AW96" s="177"/>
      <c r="AX96" s="144">
        <f t="shared" si="95"/>
        <v>66.691449814126386</v>
      </c>
      <c r="AY96" s="149">
        <v>8</v>
      </c>
      <c r="AZ96" s="150" t="s">
        <v>238</v>
      </c>
      <c r="BA96" s="149">
        <v>18</v>
      </c>
      <c r="BB96" s="151">
        <v>1</v>
      </c>
      <c r="BC96" s="152">
        <v>1345</v>
      </c>
      <c r="BD96" s="152">
        <v>897</v>
      </c>
      <c r="BE96" s="149">
        <v>0.66700000000000004</v>
      </c>
      <c r="BF96" s="152">
        <v>602</v>
      </c>
      <c r="BG96" s="152">
        <v>318</v>
      </c>
      <c r="BH96" s="152">
        <v>920</v>
      </c>
      <c r="BI96" s="153">
        <v>0.34599999999999997</v>
      </c>
      <c r="BJ96" s="153">
        <v>0.39300000000000002</v>
      </c>
      <c r="BK96" s="154">
        <v>0.23300000000000001</v>
      </c>
      <c r="BL96" s="155">
        <v>0.1</v>
      </c>
      <c r="BM96" s="154">
        <v>7.6999999999999999E-2</v>
      </c>
      <c r="BN96" s="154">
        <v>0.308</v>
      </c>
      <c r="DU96" s="4"/>
      <c r="DZ96" s="177"/>
      <c r="EA96" s="177"/>
      <c r="EB96" s="177"/>
      <c r="EC96" s="177"/>
      <c r="ED96" s="177"/>
      <c r="EE96" s="177"/>
    </row>
    <row r="97" spans="1:135" ht="13" x14ac:dyDescent="0.15">
      <c r="A97" s="156">
        <v>8</v>
      </c>
      <c r="B97" s="156" t="s">
        <v>239</v>
      </c>
      <c r="C97" s="156" t="s">
        <v>233</v>
      </c>
      <c r="D97" s="156" t="s">
        <v>234</v>
      </c>
      <c r="E97" s="156">
        <v>53</v>
      </c>
      <c r="F97" s="156">
        <v>29</v>
      </c>
      <c r="G97" s="156">
        <v>0.64600000000000002</v>
      </c>
      <c r="H97" s="156">
        <v>2.63</v>
      </c>
      <c r="I97" s="156">
        <v>111.88</v>
      </c>
      <c r="J97" s="156">
        <v>109.16</v>
      </c>
      <c r="K97" s="156">
        <v>2.72</v>
      </c>
      <c r="L97" s="156">
        <v>2.25</v>
      </c>
      <c r="M97" s="156">
        <v>111.81</v>
      </c>
      <c r="N97" s="156">
        <v>109.49</v>
      </c>
      <c r="O97" s="157">
        <v>2.33</v>
      </c>
      <c r="P97" s="157">
        <f t="shared" si="96"/>
        <v>32.94217079753129</v>
      </c>
      <c r="Q97" s="157">
        <f t="shared" si="97"/>
        <v>-30.622170797531282</v>
      </c>
      <c r="AD97" s="144">
        <f t="shared" si="93"/>
        <v>84.166666666666657</v>
      </c>
      <c r="AE97" s="144">
        <f t="shared" si="94"/>
        <v>94.983498349834989</v>
      </c>
      <c r="AF97" s="149">
        <v>9</v>
      </c>
      <c r="AG97" s="150" t="s">
        <v>240</v>
      </c>
      <c r="AH97" s="149">
        <v>18</v>
      </c>
      <c r="AI97" s="151">
        <v>1</v>
      </c>
      <c r="AJ97" s="152">
        <v>1515</v>
      </c>
      <c r="AK97" s="152">
        <v>1439</v>
      </c>
      <c r="AL97" s="149">
        <v>0.95</v>
      </c>
      <c r="AM97" s="152">
        <v>647</v>
      </c>
      <c r="AN97" s="152">
        <v>528</v>
      </c>
      <c r="AO97" s="152">
        <v>1175</v>
      </c>
      <c r="AP97" s="153">
        <v>0.44900000000000001</v>
      </c>
      <c r="AQ97" s="153">
        <v>0.52700000000000002</v>
      </c>
      <c r="AR97" s="154">
        <v>0.14499999999999999</v>
      </c>
      <c r="AS97" s="154">
        <v>9.4E-2</v>
      </c>
      <c r="AT97" s="154">
        <v>7.4999999999999997E-2</v>
      </c>
      <c r="AU97" s="154">
        <v>0.42099999999999999</v>
      </c>
      <c r="AW97" s="177"/>
      <c r="AX97" s="144">
        <f t="shared" si="95"/>
        <v>66.788588149231899</v>
      </c>
      <c r="AY97" s="149">
        <v>9</v>
      </c>
      <c r="AZ97" s="150" t="s">
        <v>241</v>
      </c>
      <c r="BA97" s="149">
        <v>18</v>
      </c>
      <c r="BB97" s="151">
        <v>1</v>
      </c>
      <c r="BC97" s="152">
        <v>1367</v>
      </c>
      <c r="BD97" s="152">
        <v>913</v>
      </c>
      <c r="BE97" s="149">
        <v>0.66800000000000004</v>
      </c>
      <c r="BF97" s="152">
        <v>637</v>
      </c>
      <c r="BG97" s="152">
        <v>335</v>
      </c>
      <c r="BH97" s="152">
        <v>972</v>
      </c>
      <c r="BI97" s="153">
        <v>0.34499999999999997</v>
      </c>
      <c r="BJ97" s="153">
        <v>0.38900000000000001</v>
      </c>
      <c r="BK97" s="154">
        <v>0.21199999999999999</v>
      </c>
      <c r="BL97" s="154">
        <v>8.6999999999999994E-2</v>
      </c>
      <c r="BM97" s="154">
        <v>7.6999999999999999E-2</v>
      </c>
      <c r="BN97" s="154">
        <v>0.315</v>
      </c>
      <c r="DU97" s="4"/>
      <c r="DZ97" s="177"/>
      <c r="EA97" s="177"/>
      <c r="EB97" s="177"/>
      <c r="EC97" s="177"/>
      <c r="ED97" s="177"/>
      <c r="EE97" s="177"/>
    </row>
    <row r="98" spans="1:135" ht="13" x14ac:dyDescent="0.15">
      <c r="A98" s="156">
        <v>9</v>
      </c>
      <c r="B98" s="156" t="s">
        <v>242</v>
      </c>
      <c r="C98" s="156" t="s">
        <v>233</v>
      </c>
      <c r="D98" s="156" t="s">
        <v>243</v>
      </c>
      <c r="E98" s="156">
        <v>49</v>
      </c>
      <c r="F98" s="156">
        <v>33</v>
      </c>
      <c r="G98" s="156">
        <v>0.59799999999999998</v>
      </c>
      <c r="H98" s="156">
        <v>1.8</v>
      </c>
      <c r="I98" s="156">
        <v>111.98</v>
      </c>
      <c r="J98" s="156">
        <v>110.06</v>
      </c>
      <c r="K98" s="156">
        <v>1.92</v>
      </c>
      <c r="L98" s="156">
        <v>1.36</v>
      </c>
      <c r="M98" s="156">
        <v>111.96</v>
      </c>
      <c r="N98" s="156">
        <v>110.49</v>
      </c>
      <c r="O98" s="157">
        <v>1.46</v>
      </c>
      <c r="P98" s="157">
        <f t="shared" si="96"/>
        <v>33.092170797531281</v>
      </c>
      <c r="Q98" s="157">
        <f t="shared" si="97"/>
        <v>-31.622170797531282</v>
      </c>
      <c r="AD98" s="144">
        <f t="shared" si="93"/>
        <v>84</v>
      </c>
      <c r="AE98" s="144">
        <f t="shared" si="94"/>
        <v>94.799498746867172</v>
      </c>
      <c r="AF98" s="149">
        <v>10</v>
      </c>
      <c r="AG98" s="150" t="s">
        <v>244</v>
      </c>
      <c r="AH98" s="149">
        <v>19</v>
      </c>
      <c r="AI98" s="151">
        <v>1</v>
      </c>
      <c r="AJ98" s="152">
        <v>1596</v>
      </c>
      <c r="AK98" s="152">
        <v>1513</v>
      </c>
      <c r="AL98" s="149">
        <v>0.94799999999999995</v>
      </c>
      <c r="AM98" s="152">
        <v>647</v>
      </c>
      <c r="AN98" s="152">
        <v>570</v>
      </c>
      <c r="AO98" s="152">
        <v>1217</v>
      </c>
      <c r="AP98" s="153">
        <v>0.46800000000000003</v>
      </c>
      <c r="AQ98" s="153">
        <v>0.52600000000000002</v>
      </c>
      <c r="AR98" s="154">
        <v>0.155</v>
      </c>
      <c r="AS98" s="154">
        <v>0.115</v>
      </c>
      <c r="AT98" s="154">
        <v>9.2999999999999999E-2</v>
      </c>
      <c r="AU98" s="154">
        <v>0.43099999999999999</v>
      </c>
      <c r="AW98" s="177"/>
      <c r="AX98" s="144">
        <f t="shared" si="95"/>
        <v>66.960907944514503</v>
      </c>
      <c r="AY98" s="149">
        <v>10</v>
      </c>
      <c r="AZ98" s="150" t="s">
        <v>245</v>
      </c>
      <c r="BA98" s="149">
        <v>17</v>
      </c>
      <c r="BB98" s="151">
        <v>1</v>
      </c>
      <c r="BC98" s="152">
        <v>1586</v>
      </c>
      <c r="BD98" s="152">
        <v>1062</v>
      </c>
      <c r="BE98" s="149">
        <v>0.67</v>
      </c>
      <c r="BF98" s="152">
        <v>734</v>
      </c>
      <c r="BG98" s="152">
        <v>375</v>
      </c>
      <c r="BH98" s="152">
        <v>1109</v>
      </c>
      <c r="BI98" s="153">
        <v>0.33800000000000002</v>
      </c>
      <c r="BJ98" s="153">
        <v>0.38100000000000001</v>
      </c>
      <c r="BK98" s="154">
        <v>0.20899999999999999</v>
      </c>
      <c r="BL98" s="154">
        <v>0.10299999999999999</v>
      </c>
      <c r="BM98" s="154">
        <v>7.4999999999999997E-2</v>
      </c>
      <c r="BN98" s="154">
        <v>0.317</v>
      </c>
      <c r="DU98" s="4"/>
      <c r="DZ98" s="177"/>
      <c r="EA98" s="177"/>
      <c r="EB98" s="177"/>
      <c r="EC98" s="177"/>
      <c r="ED98" s="177"/>
      <c r="EE98" s="177"/>
    </row>
    <row r="99" spans="1:135" ht="13" x14ac:dyDescent="0.15">
      <c r="A99" s="156">
        <v>10</v>
      </c>
      <c r="B99" s="156" t="s">
        <v>246</v>
      </c>
      <c r="C99" s="156" t="s">
        <v>200</v>
      </c>
      <c r="D99" s="156" t="s">
        <v>229</v>
      </c>
      <c r="E99" s="156">
        <v>47</v>
      </c>
      <c r="F99" s="156">
        <v>35</v>
      </c>
      <c r="G99" s="156">
        <v>0.57299999999999995</v>
      </c>
      <c r="H99" s="156">
        <v>0.76</v>
      </c>
      <c r="I99" s="156">
        <v>108.95</v>
      </c>
      <c r="J99" s="156">
        <v>108.17</v>
      </c>
      <c r="K99" s="156">
        <v>0.78</v>
      </c>
      <c r="L99" s="156">
        <v>1.1499999999999999</v>
      </c>
      <c r="M99" s="156">
        <v>108.94</v>
      </c>
      <c r="N99" s="156">
        <v>107.75</v>
      </c>
      <c r="O99" s="157">
        <v>1.18</v>
      </c>
      <c r="P99" s="157">
        <f t="shared" si="96"/>
        <v>30.072170797531285</v>
      </c>
      <c r="Q99" s="157">
        <f t="shared" si="97"/>
        <v>-28.882170797531288</v>
      </c>
      <c r="AD99" s="144">
        <f t="shared" si="93"/>
        <v>85.5</v>
      </c>
      <c r="AE99" s="144">
        <f t="shared" si="94"/>
        <v>94.785575048732937</v>
      </c>
      <c r="AF99" s="149">
        <v>11</v>
      </c>
      <c r="AG99" s="150" t="s">
        <v>218</v>
      </c>
      <c r="AH99" s="149">
        <v>24</v>
      </c>
      <c r="AI99" s="151">
        <v>1</v>
      </c>
      <c r="AJ99" s="152">
        <v>2052</v>
      </c>
      <c r="AK99" s="152">
        <v>1945</v>
      </c>
      <c r="AL99" s="149">
        <v>0.94799999999999995</v>
      </c>
      <c r="AM99" s="152">
        <v>758</v>
      </c>
      <c r="AN99" s="152">
        <v>725</v>
      </c>
      <c r="AO99" s="152">
        <v>1483</v>
      </c>
      <c r="AP99" s="153">
        <v>0.48899999999999999</v>
      </c>
      <c r="AQ99" s="153">
        <v>0.55700000000000005</v>
      </c>
      <c r="AR99" s="155">
        <v>0.18</v>
      </c>
      <c r="AS99" s="154">
        <v>0.122</v>
      </c>
      <c r="AT99" s="154">
        <v>9.9000000000000005E-2</v>
      </c>
      <c r="AU99" s="154">
        <v>0.435</v>
      </c>
      <c r="AW99" s="177"/>
      <c r="AX99" s="144">
        <f t="shared" si="95"/>
        <v>67.311827956989248</v>
      </c>
      <c r="AY99" s="149">
        <v>11</v>
      </c>
      <c r="AZ99" s="150" t="s">
        <v>247</v>
      </c>
      <c r="BA99" s="149">
        <v>18</v>
      </c>
      <c r="BB99" s="151">
        <v>1</v>
      </c>
      <c r="BC99" s="152">
        <v>1395</v>
      </c>
      <c r="BD99" s="152">
        <v>939</v>
      </c>
      <c r="BE99" s="149">
        <v>0.67300000000000004</v>
      </c>
      <c r="BF99" s="152">
        <v>608</v>
      </c>
      <c r="BG99" s="152">
        <v>340</v>
      </c>
      <c r="BH99" s="152">
        <v>948</v>
      </c>
      <c r="BI99" s="153">
        <v>0.35899999999999999</v>
      </c>
      <c r="BJ99" s="153">
        <v>0.40200000000000002</v>
      </c>
      <c r="BK99" s="155">
        <v>0.23</v>
      </c>
      <c r="BL99" s="154">
        <v>0.10299999999999999</v>
      </c>
      <c r="BM99" s="154">
        <v>7.6999999999999999E-2</v>
      </c>
      <c r="BN99" s="154">
        <v>0.32300000000000001</v>
      </c>
      <c r="DU99" s="4"/>
      <c r="DZ99" s="177"/>
      <c r="EA99" s="177"/>
      <c r="EB99" s="177"/>
      <c r="EC99" s="177"/>
      <c r="ED99" s="177"/>
      <c r="EE99" s="177"/>
    </row>
    <row r="100" spans="1:135" ht="13" x14ac:dyDescent="0.15">
      <c r="A100" s="156">
        <v>11</v>
      </c>
      <c r="B100" s="156" t="s">
        <v>248</v>
      </c>
      <c r="C100" s="156" t="s">
        <v>200</v>
      </c>
      <c r="D100" s="156" t="s">
        <v>220</v>
      </c>
      <c r="E100" s="156">
        <v>43</v>
      </c>
      <c r="F100" s="156">
        <v>39</v>
      </c>
      <c r="G100" s="156">
        <v>0.52400000000000002</v>
      </c>
      <c r="H100" s="156">
        <v>0.49</v>
      </c>
      <c r="I100" s="156">
        <v>108.59</v>
      </c>
      <c r="J100" s="156">
        <v>107.89</v>
      </c>
      <c r="K100" s="156">
        <v>0.7</v>
      </c>
      <c r="L100" s="156">
        <v>0.96</v>
      </c>
      <c r="M100" s="156">
        <v>108.71</v>
      </c>
      <c r="N100" s="156">
        <v>107.55</v>
      </c>
      <c r="O100" s="157">
        <v>1.17</v>
      </c>
      <c r="P100" s="157">
        <f t="shared" si="96"/>
        <v>29.842170797531281</v>
      </c>
      <c r="Q100" s="157">
        <f t="shared" si="97"/>
        <v>-28.682170797531285</v>
      </c>
      <c r="AD100" s="144">
        <f t="shared" si="93"/>
        <v>78.571428571428569</v>
      </c>
      <c r="AE100" s="144">
        <f t="shared" si="94"/>
        <v>94.545454545454547</v>
      </c>
      <c r="AF100" s="149">
        <v>12</v>
      </c>
      <c r="AG100" s="150" t="s">
        <v>249</v>
      </c>
      <c r="AH100" s="149">
        <v>14</v>
      </c>
      <c r="AI100" s="151">
        <v>1</v>
      </c>
      <c r="AJ100" s="152">
        <v>1100</v>
      </c>
      <c r="AK100" s="152">
        <v>1040</v>
      </c>
      <c r="AL100" s="149">
        <v>0.94499999999999995</v>
      </c>
      <c r="AM100" s="152">
        <v>424</v>
      </c>
      <c r="AN100" s="152">
        <v>361</v>
      </c>
      <c r="AO100" s="152">
        <v>785</v>
      </c>
      <c r="AP100" s="151">
        <v>0.46</v>
      </c>
      <c r="AQ100" s="153">
        <v>0.53600000000000003</v>
      </c>
      <c r="AR100" s="154">
        <v>0.17499999999999999</v>
      </c>
      <c r="AS100" s="154">
        <v>0.13400000000000001</v>
      </c>
      <c r="AT100" s="154">
        <v>9.9000000000000005E-2</v>
      </c>
      <c r="AU100" s="154">
        <v>0.433</v>
      </c>
      <c r="AW100" s="177"/>
      <c r="AX100" s="144">
        <f t="shared" si="95"/>
        <v>67.684140676841409</v>
      </c>
      <c r="AY100" s="149">
        <v>12</v>
      </c>
      <c r="AZ100" s="150" t="s">
        <v>250</v>
      </c>
      <c r="BA100" s="149">
        <v>19</v>
      </c>
      <c r="BB100" s="151">
        <v>1</v>
      </c>
      <c r="BC100" s="152">
        <v>1507</v>
      </c>
      <c r="BD100" s="152">
        <v>1020</v>
      </c>
      <c r="BE100" s="149">
        <v>0.67700000000000005</v>
      </c>
      <c r="BF100" s="152">
        <v>678</v>
      </c>
      <c r="BG100" s="152">
        <v>360</v>
      </c>
      <c r="BH100" s="152">
        <v>1038</v>
      </c>
      <c r="BI100" s="153">
        <v>0.34699999999999998</v>
      </c>
      <c r="BJ100" s="153">
        <v>0.38800000000000001</v>
      </c>
      <c r="BK100" s="154">
        <v>0.216</v>
      </c>
      <c r="BL100" s="154">
        <v>0.109</v>
      </c>
      <c r="BM100" s="154">
        <v>9.1999999999999998E-2</v>
      </c>
      <c r="BN100" s="154">
        <v>0.32200000000000001</v>
      </c>
      <c r="DU100" s="4"/>
      <c r="DZ100" s="177"/>
      <c r="EA100" s="177"/>
      <c r="EB100" s="177"/>
      <c r="EC100" s="177"/>
      <c r="ED100" s="177"/>
      <c r="EE100" s="177"/>
    </row>
    <row r="101" spans="1:135" ht="13" x14ac:dyDescent="0.15">
      <c r="A101" s="156">
        <v>12</v>
      </c>
      <c r="B101" s="156" t="s">
        <v>251</v>
      </c>
      <c r="C101" s="156" t="s">
        <v>233</v>
      </c>
      <c r="D101" s="156" t="s">
        <v>243</v>
      </c>
      <c r="E101" s="156">
        <v>41</v>
      </c>
      <c r="F101" s="156">
        <v>41</v>
      </c>
      <c r="G101" s="156">
        <v>0.5</v>
      </c>
      <c r="H101" s="156">
        <v>1.06</v>
      </c>
      <c r="I101" s="156">
        <v>108.73</v>
      </c>
      <c r="J101" s="156">
        <v>107.65</v>
      </c>
      <c r="K101" s="156">
        <v>1.0900000000000001</v>
      </c>
      <c r="L101" s="156">
        <v>0.78</v>
      </c>
      <c r="M101" s="156">
        <v>108.62</v>
      </c>
      <c r="N101" s="156">
        <v>107.84</v>
      </c>
      <c r="O101" s="157">
        <v>0.79</v>
      </c>
      <c r="P101" s="157">
        <f t="shared" si="96"/>
        <v>29.752170797531292</v>
      </c>
      <c r="Q101" s="157">
        <f t="shared" si="97"/>
        <v>-28.972170797531291</v>
      </c>
      <c r="AD101" s="144">
        <f t="shared" si="93"/>
        <v>82.222222222222214</v>
      </c>
      <c r="AE101" s="144">
        <f t="shared" si="94"/>
        <v>93.851351351351354</v>
      </c>
      <c r="AF101" s="149">
        <v>13</v>
      </c>
      <c r="AG101" s="150" t="s">
        <v>252</v>
      </c>
      <c r="AH101" s="149">
        <v>18</v>
      </c>
      <c r="AI101" s="151">
        <v>1</v>
      </c>
      <c r="AJ101" s="152">
        <v>1480</v>
      </c>
      <c r="AK101" s="152">
        <v>1389</v>
      </c>
      <c r="AL101" s="149">
        <v>0.93899999999999995</v>
      </c>
      <c r="AM101" s="152">
        <v>652</v>
      </c>
      <c r="AN101" s="152">
        <v>527</v>
      </c>
      <c r="AO101" s="152">
        <v>1179</v>
      </c>
      <c r="AP101" s="153">
        <v>0.44700000000000001</v>
      </c>
      <c r="AQ101" s="153">
        <v>0.50900000000000001</v>
      </c>
      <c r="AR101" s="154">
        <v>0.128</v>
      </c>
      <c r="AS101" s="154">
        <v>9.2999999999999999E-2</v>
      </c>
      <c r="AT101" s="154">
        <v>7.4999999999999997E-2</v>
      </c>
      <c r="AU101" s="154">
        <v>0.42499999999999999</v>
      </c>
      <c r="AW101" s="177"/>
      <c r="AX101" s="144">
        <f t="shared" si="95"/>
        <v>67.715019255455715</v>
      </c>
      <c r="AY101" s="149">
        <v>13</v>
      </c>
      <c r="AZ101" s="150" t="s">
        <v>253</v>
      </c>
      <c r="BA101" s="149">
        <v>20</v>
      </c>
      <c r="BB101" s="151">
        <v>1</v>
      </c>
      <c r="BC101" s="152">
        <v>1558</v>
      </c>
      <c r="BD101" s="152">
        <v>1055</v>
      </c>
      <c r="BE101" s="149">
        <v>0.67700000000000005</v>
      </c>
      <c r="BF101" s="152">
        <v>711</v>
      </c>
      <c r="BG101" s="152">
        <v>384</v>
      </c>
      <c r="BH101" s="152">
        <v>1095</v>
      </c>
      <c r="BI101" s="153">
        <v>0.35099999999999998</v>
      </c>
      <c r="BJ101" s="153">
        <v>0.38900000000000001</v>
      </c>
      <c r="BK101" s="154">
        <v>0.20899999999999999</v>
      </c>
      <c r="BL101" s="154">
        <v>0.108</v>
      </c>
      <c r="BM101" s="155">
        <v>0.09</v>
      </c>
      <c r="BN101" s="154">
        <v>0.32700000000000001</v>
      </c>
      <c r="DU101" s="4"/>
      <c r="DZ101" s="177"/>
      <c r="EA101" s="177"/>
      <c r="EB101" s="177"/>
      <c r="EC101" s="177"/>
      <c r="ED101" s="177"/>
      <c r="EE101" s="177"/>
    </row>
    <row r="102" spans="1:135" ht="13" x14ac:dyDescent="0.15">
      <c r="A102" s="156">
        <v>13</v>
      </c>
      <c r="B102" s="156" t="s">
        <v>254</v>
      </c>
      <c r="C102" s="156" t="s">
        <v>200</v>
      </c>
      <c r="D102" s="156" t="s">
        <v>229</v>
      </c>
      <c r="E102" s="156">
        <v>40</v>
      </c>
      <c r="F102" s="156">
        <v>42</v>
      </c>
      <c r="G102" s="156">
        <v>0.48799999999999999</v>
      </c>
      <c r="H102" s="156">
        <v>0.51</v>
      </c>
      <c r="I102" s="156">
        <v>113.9</v>
      </c>
      <c r="J102" s="156">
        <v>113.43</v>
      </c>
      <c r="K102" s="156">
        <v>0.47</v>
      </c>
      <c r="L102" s="156">
        <v>0.7</v>
      </c>
      <c r="M102" s="156">
        <v>114.06</v>
      </c>
      <c r="N102" s="156">
        <v>113.39</v>
      </c>
      <c r="O102" s="157">
        <v>0.67</v>
      </c>
      <c r="P102" s="157">
        <f t="shared" si="96"/>
        <v>35.19217079753129</v>
      </c>
      <c r="Q102" s="157">
        <f t="shared" si="97"/>
        <v>-34.522170797531288</v>
      </c>
      <c r="AD102" s="144">
        <f t="shared" si="93"/>
        <v>82.608695652173907</v>
      </c>
      <c r="AE102" s="144">
        <f t="shared" si="94"/>
        <v>93.736842105263165</v>
      </c>
      <c r="AF102" s="149">
        <v>14</v>
      </c>
      <c r="AG102" s="150" t="s">
        <v>236</v>
      </c>
      <c r="AH102" s="149">
        <v>23</v>
      </c>
      <c r="AI102" s="151">
        <v>1</v>
      </c>
      <c r="AJ102" s="152">
        <v>1900</v>
      </c>
      <c r="AK102" s="152">
        <v>1781</v>
      </c>
      <c r="AL102" s="149">
        <v>0.93700000000000006</v>
      </c>
      <c r="AM102" s="152">
        <v>791</v>
      </c>
      <c r="AN102" s="152">
        <v>687</v>
      </c>
      <c r="AO102" s="152">
        <v>1478</v>
      </c>
      <c r="AP102" s="153">
        <v>0.46500000000000002</v>
      </c>
      <c r="AQ102" s="153">
        <v>0.52800000000000002</v>
      </c>
      <c r="AR102" s="154">
        <v>0.152</v>
      </c>
      <c r="AS102" s="154">
        <v>8.8999999999999996E-2</v>
      </c>
      <c r="AT102" s="154">
        <v>7.0999999999999994E-2</v>
      </c>
      <c r="AU102" s="154">
        <v>0.42599999999999999</v>
      </c>
      <c r="AW102" s="177"/>
      <c r="AX102" s="144">
        <f t="shared" si="95"/>
        <v>69.42675159235668</v>
      </c>
      <c r="AY102" s="149">
        <v>14</v>
      </c>
      <c r="AZ102" s="150" t="s">
        <v>255</v>
      </c>
      <c r="BA102" s="149">
        <v>13</v>
      </c>
      <c r="BB102" s="151">
        <v>1</v>
      </c>
      <c r="BC102" s="152">
        <v>1099</v>
      </c>
      <c r="BD102" s="152">
        <v>763</v>
      </c>
      <c r="BE102" s="149">
        <v>0.69399999999999995</v>
      </c>
      <c r="BF102" s="152">
        <v>457</v>
      </c>
      <c r="BG102" s="152">
        <v>277</v>
      </c>
      <c r="BH102" s="152">
        <v>734</v>
      </c>
      <c r="BI102" s="153">
        <v>0.377</v>
      </c>
      <c r="BJ102" s="151">
        <v>0.42</v>
      </c>
      <c r="BK102" s="154">
        <v>0.23599999999999999</v>
      </c>
      <c r="BL102" s="154">
        <v>0.11700000000000001</v>
      </c>
      <c r="BM102" s="154">
        <v>8.5999999999999993E-2</v>
      </c>
      <c r="BN102" s="154">
        <v>0.33200000000000002</v>
      </c>
      <c r="DU102" s="4"/>
      <c r="DZ102" s="177"/>
      <c r="EA102" s="177"/>
      <c r="EB102" s="177"/>
      <c r="EC102" s="177"/>
      <c r="ED102" s="177"/>
      <c r="EE102" s="177"/>
    </row>
    <row r="103" spans="1:135" ht="13" x14ac:dyDescent="0.15">
      <c r="A103" s="156">
        <v>14</v>
      </c>
      <c r="B103" s="156" t="s">
        <v>256</v>
      </c>
      <c r="C103" s="156" t="s">
        <v>233</v>
      </c>
      <c r="D103" s="156" t="s">
        <v>243</v>
      </c>
      <c r="E103" s="156">
        <v>36</v>
      </c>
      <c r="F103" s="156">
        <v>46</v>
      </c>
      <c r="G103" s="156">
        <v>0.439</v>
      </c>
      <c r="H103" s="156">
        <v>0.2</v>
      </c>
      <c r="I103" s="156">
        <v>109.57</v>
      </c>
      <c r="J103" s="156">
        <v>109.31</v>
      </c>
      <c r="K103" s="156">
        <v>0.25</v>
      </c>
      <c r="L103" s="156">
        <v>-0.06</v>
      </c>
      <c r="M103" s="156">
        <v>109.53</v>
      </c>
      <c r="N103" s="156">
        <v>109.55</v>
      </c>
      <c r="O103" s="157">
        <v>-0.02</v>
      </c>
      <c r="P103" s="157">
        <f t="shared" si="96"/>
        <v>30.662170797531289</v>
      </c>
      <c r="Q103" s="157">
        <f t="shared" si="97"/>
        <v>-30.682170797531285</v>
      </c>
      <c r="AD103" s="144">
        <f t="shared" si="93"/>
        <v>80.10526315789474</v>
      </c>
      <c r="AE103" s="144">
        <f t="shared" si="94"/>
        <v>92.904073587385014</v>
      </c>
      <c r="AF103" s="149">
        <v>15</v>
      </c>
      <c r="AG103" s="150" t="s">
        <v>257</v>
      </c>
      <c r="AH103" s="149">
        <v>19</v>
      </c>
      <c r="AI103" s="151">
        <v>1</v>
      </c>
      <c r="AJ103" s="152">
        <v>1522</v>
      </c>
      <c r="AK103" s="152">
        <v>1414</v>
      </c>
      <c r="AL103" s="149">
        <v>0.92900000000000005</v>
      </c>
      <c r="AM103" s="152">
        <v>579</v>
      </c>
      <c r="AN103" s="152">
        <v>534</v>
      </c>
      <c r="AO103" s="152">
        <v>1113</v>
      </c>
      <c r="AP103" s="151">
        <v>0.48</v>
      </c>
      <c r="AQ103" s="153">
        <v>0.54400000000000004</v>
      </c>
      <c r="AR103" s="154">
        <v>0.182</v>
      </c>
      <c r="AS103" s="154">
        <v>0.107</v>
      </c>
      <c r="AT103" s="154">
        <v>8.8999999999999996E-2</v>
      </c>
      <c r="AU103" s="154">
        <v>0.42799999999999999</v>
      </c>
      <c r="AW103" s="177"/>
      <c r="AX103" s="144">
        <f t="shared" si="95"/>
        <v>69.407894736842096</v>
      </c>
      <c r="AY103" s="149">
        <v>15</v>
      </c>
      <c r="AZ103" s="150" t="s">
        <v>258</v>
      </c>
      <c r="BA103" s="149">
        <v>14</v>
      </c>
      <c r="BB103" s="151">
        <v>1</v>
      </c>
      <c r="BC103" s="152">
        <v>1216</v>
      </c>
      <c r="BD103" s="152">
        <v>844</v>
      </c>
      <c r="BE103" s="149">
        <v>0.69399999999999995</v>
      </c>
      <c r="BF103" s="152">
        <v>497</v>
      </c>
      <c r="BG103" s="152">
        <v>295</v>
      </c>
      <c r="BH103" s="152">
        <v>792</v>
      </c>
      <c r="BI103" s="153">
        <v>0.372</v>
      </c>
      <c r="BJ103" s="153">
        <v>0.41599999999999998</v>
      </c>
      <c r="BK103" s="154">
        <v>0.24299999999999999</v>
      </c>
      <c r="BL103" s="154">
        <v>0.122</v>
      </c>
      <c r="BM103" s="155">
        <v>0.09</v>
      </c>
      <c r="BN103" s="154">
        <v>0.33600000000000002</v>
      </c>
      <c r="DU103" s="4"/>
      <c r="DZ103" s="177"/>
      <c r="EA103" s="177"/>
      <c r="EB103" s="177"/>
      <c r="EC103" s="177"/>
      <c r="ED103" s="177"/>
      <c r="EE103" s="177"/>
    </row>
    <row r="104" spans="1:135" ht="13" x14ac:dyDescent="0.15">
      <c r="A104" s="156">
        <v>15</v>
      </c>
      <c r="B104" s="156" t="s">
        <v>259</v>
      </c>
      <c r="C104" s="156" t="s">
        <v>233</v>
      </c>
      <c r="D104" s="156" t="s">
        <v>175</v>
      </c>
      <c r="E104" s="156">
        <v>41</v>
      </c>
      <c r="F104" s="156">
        <v>41</v>
      </c>
      <c r="G104" s="156">
        <v>0.5</v>
      </c>
      <c r="H104" s="156">
        <v>0.43</v>
      </c>
      <c r="I104" s="156">
        <v>108.04</v>
      </c>
      <c r="J104" s="156">
        <v>107.72</v>
      </c>
      <c r="K104" s="156">
        <v>0.32</v>
      </c>
      <c r="L104" s="156">
        <v>0.03</v>
      </c>
      <c r="M104" s="156">
        <v>107.91</v>
      </c>
      <c r="N104" s="156">
        <v>107.98</v>
      </c>
      <c r="O104" s="157">
        <v>-0.08</v>
      </c>
      <c r="P104" s="157">
        <f t="shared" si="96"/>
        <v>29.042170797531284</v>
      </c>
      <c r="Q104" s="157">
        <f t="shared" si="97"/>
        <v>-29.112170797531292</v>
      </c>
      <c r="AD104" s="144">
        <f t="shared" si="93"/>
        <v>77.960000000000008</v>
      </c>
      <c r="AE104" s="144">
        <f t="shared" si="94"/>
        <v>92.714212416623909</v>
      </c>
      <c r="AF104" s="149">
        <v>16</v>
      </c>
      <c r="AG104" s="150" t="s">
        <v>260</v>
      </c>
      <c r="AH104" s="149">
        <v>25</v>
      </c>
      <c r="AI104" s="151">
        <v>1</v>
      </c>
      <c r="AJ104" s="152">
        <v>1949</v>
      </c>
      <c r="AK104" s="152">
        <v>1807</v>
      </c>
      <c r="AL104" s="149">
        <v>0.92700000000000005</v>
      </c>
      <c r="AM104" s="152">
        <v>825</v>
      </c>
      <c r="AN104" s="152">
        <v>607</v>
      </c>
      <c r="AO104" s="152">
        <v>1432</v>
      </c>
      <c r="AP104" s="153">
        <v>0.42399999999999999</v>
      </c>
      <c r="AQ104" s="153">
        <v>0.51500000000000001</v>
      </c>
      <c r="AR104" s="154">
        <v>0.16200000000000001</v>
      </c>
      <c r="AS104" s="154">
        <v>0.122</v>
      </c>
      <c r="AT104" s="154">
        <v>9.2999999999999999E-2</v>
      </c>
      <c r="AU104" s="154">
        <v>0.40699999999999997</v>
      </c>
      <c r="AW104" s="177"/>
      <c r="AX104" s="144">
        <f t="shared" si="95"/>
        <v>69.401330376940123</v>
      </c>
      <c r="AY104" s="149">
        <v>16</v>
      </c>
      <c r="AZ104" s="150" t="s">
        <v>261</v>
      </c>
      <c r="BA104" s="149">
        <v>12</v>
      </c>
      <c r="BB104" s="151">
        <v>1</v>
      </c>
      <c r="BC104" s="152">
        <v>902</v>
      </c>
      <c r="BD104" s="152">
        <v>626</v>
      </c>
      <c r="BE104" s="149">
        <v>0.69399999999999995</v>
      </c>
      <c r="BF104" s="152">
        <v>410</v>
      </c>
      <c r="BG104" s="152">
        <v>228</v>
      </c>
      <c r="BH104" s="152">
        <v>638</v>
      </c>
      <c r="BI104" s="153">
        <v>0.35699999999999998</v>
      </c>
      <c r="BJ104" s="153">
        <v>0.41099999999999998</v>
      </c>
      <c r="BK104" s="154">
        <v>0.22500000000000001</v>
      </c>
      <c r="BL104" s="154">
        <v>8.2000000000000003E-2</v>
      </c>
      <c r="BM104" s="154">
        <v>5.8999999999999997E-2</v>
      </c>
      <c r="BN104" s="154">
        <v>0.316</v>
      </c>
      <c r="DU104" s="4"/>
      <c r="DZ104" s="177"/>
      <c r="EA104" s="177"/>
      <c r="EB104" s="177"/>
      <c r="EC104" s="177"/>
      <c r="ED104" s="177"/>
      <c r="EE104" s="177"/>
    </row>
    <row r="105" spans="1:135" ht="13" x14ac:dyDescent="0.15">
      <c r="A105" s="156">
        <v>16</v>
      </c>
      <c r="B105" s="156" t="s">
        <v>262</v>
      </c>
      <c r="C105" s="156" t="s">
        <v>200</v>
      </c>
      <c r="D105" s="156" t="s">
        <v>229</v>
      </c>
      <c r="E105" s="156">
        <v>41</v>
      </c>
      <c r="F105" s="156">
        <v>41</v>
      </c>
      <c r="G105" s="156">
        <v>0.5</v>
      </c>
      <c r="H105" s="156">
        <v>-0.52</v>
      </c>
      <c r="I105" s="156">
        <v>110.93</v>
      </c>
      <c r="J105" s="156">
        <v>111.46</v>
      </c>
      <c r="K105" s="156">
        <v>-0.53</v>
      </c>
      <c r="L105" s="156">
        <v>-0.23</v>
      </c>
      <c r="M105" s="156">
        <v>111.09</v>
      </c>
      <c r="N105" s="156">
        <v>111.31</v>
      </c>
      <c r="O105" s="157">
        <v>-0.22</v>
      </c>
      <c r="P105" s="157">
        <f t="shared" si="96"/>
        <v>32.222170797531291</v>
      </c>
      <c r="Q105" s="157">
        <f t="shared" si="97"/>
        <v>-32.44217079753129</v>
      </c>
      <c r="AD105" s="144">
        <f t="shared" si="93"/>
        <v>82.608695652173907</v>
      </c>
      <c r="AE105" s="144">
        <f t="shared" si="94"/>
        <v>92.578947368421055</v>
      </c>
      <c r="AF105" s="149">
        <v>17</v>
      </c>
      <c r="AG105" s="150" t="s">
        <v>263</v>
      </c>
      <c r="AH105" s="149">
        <v>23</v>
      </c>
      <c r="AI105" s="151">
        <v>1</v>
      </c>
      <c r="AJ105" s="152">
        <v>1900</v>
      </c>
      <c r="AK105" s="152">
        <v>1759</v>
      </c>
      <c r="AL105" s="149">
        <v>0.92600000000000005</v>
      </c>
      <c r="AM105" s="152">
        <v>791</v>
      </c>
      <c r="AN105" s="152">
        <v>645</v>
      </c>
      <c r="AO105" s="152">
        <v>1436</v>
      </c>
      <c r="AP105" s="153">
        <v>0.44900000000000001</v>
      </c>
      <c r="AQ105" s="153">
        <v>0.52800000000000002</v>
      </c>
      <c r="AR105" s="154">
        <v>0.17100000000000001</v>
      </c>
      <c r="AS105" s="154">
        <v>9.5000000000000001E-2</v>
      </c>
      <c r="AT105" s="154">
        <v>7.2999999999999995E-2</v>
      </c>
      <c r="AU105" s="154">
        <v>0.40699999999999997</v>
      </c>
      <c r="AW105" s="177"/>
      <c r="AX105" s="144">
        <f t="shared" si="95"/>
        <v>69.584954604409859</v>
      </c>
      <c r="AY105" s="149">
        <v>17</v>
      </c>
      <c r="AZ105" s="150" t="s">
        <v>264</v>
      </c>
      <c r="BA105" s="149">
        <v>19</v>
      </c>
      <c r="BB105" s="151">
        <v>1</v>
      </c>
      <c r="BC105" s="152">
        <v>1542</v>
      </c>
      <c r="BD105" s="152">
        <v>1073</v>
      </c>
      <c r="BE105" s="149">
        <v>0.69599999999999995</v>
      </c>
      <c r="BF105" s="152">
        <v>682</v>
      </c>
      <c r="BG105" s="152">
        <v>414</v>
      </c>
      <c r="BH105" s="152">
        <v>1096</v>
      </c>
      <c r="BI105" s="153">
        <v>0.378</v>
      </c>
      <c r="BJ105" s="153">
        <v>0.41599999999999998</v>
      </c>
      <c r="BK105" s="154">
        <v>0.223</v>
      </c>
      <c r="BL105" s="154">
        <v>7.9000000000000001E-2</v>
      </c>
      <c r="BM105" s="154">
        <v>5.8999999999999997E-2</v>
      </c>
      <c r="BN105" s="154">
        <v>0.32900000000000001</v>
      </c>
      <c r="DU105" s="4"/>
      <c r="DZ105" s="177"/>
      <c r="EA105" s="177"/>
      <c r="EB105" s="177"/>
      <c r="EC105" s="177"/>
      <c r="ED105" s="177"/>
      <c r="EE105" s="177"/>
    </row>
    <row r="106" spans="1:135" ht="13" x14ac:dyDescent="0.15">
      <c r="A106" s="156">
        <v>17</v>
      </c>
      <c r="B106" s="156" t="s">
        <v>265</v>
      </c>
      <c r="C106" s="156" t="s">
        <v>233</v>
      </c>
      <c r="D106" s="156" t="s">
        <v>175</v>
      </c>
      <c r="E106" s="156">
        <v>42</v>
      </c>
      <c r="F106" s="156">
        <v>40</v>
      </c>
      <c r="G106" s="156">
        <v>0.51200000000000001</v>
      </c>
      <c r="H106" s="156">
        <v>-0.18</v>
      </c>
      <c r="I106" s="156">
        <v>109.92</v>
      </c>
      <c r="J106" s="156">
        <v>110.16</v>
      </c>
      <c r="K106" s="156">
        <v>-0.23</v>
      </c>
      <c r="L106" s="156">
        <v>-0.44</v>
      </c>
      <c r="M106" s="156">
        <v>109.96</v>
      </c>
      <c r="N106" s="156">
        <v>110.46</v>
      </c>
      <c r="O106" s="157">
        <v>-0.5</v>
      </c>
      <c r="P106" s="157">
        <f t="shared" si="96"/>
        <v>31.092170797531281</v>
      </c>
      <c r="Q106" s="157">
        <f t="shared" si="97"/>
        <v>-31.592170797531281</v>
      </c>
      <c r="AD106" s="144">
        <f t="shared" si="93"/>
        <v>83.045454545454547</v>
      </c>
      <c r="AE106" s="144">
        <f t="shared" si="94"/>
        <v>92.172961138478385</v>
      </c>
      <c r="AF106" s="149">
        <v>18</v>
      </c>
      <c r="AG106" s="150" t="s">
        <v>266</v>
      </c>
      <c r="AH106" s="149">
        <v>22</v>
      </c>
      <c r="AI106" s="151">
        <v>1</v>
      </c>
      <c r="AJ106" s="152">
        <v>1827</v>
      </c>
      <c r="AK106" s="152">
        <v>1684</v>
      </c>
      <c r="AL106" s="149">
        <v>0.92200000000000004</v>
      </c>
      <c r="AM106" s="152">
        <v>760</v>
      </c>
      <c r="AN106" s="152">
        <v>635</v>
      </c>
      <c r="AO106" s="152">
        <v>1395</v>
      </c>
      <c r="AP106" s="153">
        <v>0.45500000000000002</v>
      </c>
      <c r="AQ106" s="153">
        <v>0.49199999999999999</v>
      </c>
      <c r="AR106" s="154">
        <v>0.13400000000000001</v>
      </c>
      <c r="AS106" s="154">
        <v>0.13100000000000001</v>
      </c>
      <c r="AT106" s="154">
        <v>0.107</v>
      </c>
      <c r="AU106" s="154">
        <v>0.442</v>
      </c>
      <c r="AW106" s="177"/>
      <c r="AX106" s="144">
        <f t="shared" si="95"/>
        <v>69.820359281437135</v>
      </c>
      <c r="AY106" s="149">
        <v>18</v>
      </c>
      <c r="AZ106" s="150" t="s">
        <v>267</v>
      </c>
      <c r="BA106" s="149">
        <v>20</v>
      </c>
      <c r="BB106" s="151">
        <v>1</v>
      </c>
      <c r="BC106" s="152">
        <v>1670</v>
      </c>
      <c r="BD106" s="152">
        <v>1166</v>
      </c>
      <c r="BE106" s="149">
        <v>0.69799999999999995</v>
      </c>
      <c r="BF106" s="152">
        <v>787</v>
      </c>
      <c r="BG106" s="152">
        <v>409</v>
      </c>
      <c r="BH106" s="152">
        <v>1196</v>
      </c>
      <c r="BI106" s="153">
        <v>0.34200000000000003</v>
      </c>
      <c r="BJ106" s="153">
        <v>0.38700000000000001</v>
      </c>
      <c r="BK106" s="154">
        <v>0.18099999999999999</v>
      </c>
      <c r="BL106" s="154">
        <v>0.11700000000000001</v>
      </c>
      <c r="BM106" s="154">
        <v>9.5000000000000001E-2</v>
      </c>
      <c r="BN106" s="154">
        <v>0.33500000000000002</v>
      </c>
      <c r="DU106" s="4"/>
      <c r="DZ106" s="177"/>
      <c r="EA106" s="177"/>
      <c r="EB106" s="177"/>
      <c r="EC106" s="177"/>
      <c r="ED106" s="177"/>
      <c r="EE106" s="177"/>
    </row>
    <row r="107" spans="1:135" ht="13" x14ac:dyDescent="0.15">
      <c r="A107" s="156">
        <v>18</v>
      </c>
      <c r="B107" s="156" t="s">
        <v>268</v>
      </c>
      <c r="C107" s="156" t="s">
        <v>233</v>
      </c>
      <c r="D107" s="156" t="s">
        <v>175</v>
      </c>
      <c r="E107" s="156">
        <v>42</v>
      </c>
      <c r="F107" s="156">
        <v>40</v>
      </c>
      <c r="G107" s="156">
        <v>0.51200000000000001</v>
      </c>
      <c r="H107" s="156">
        <v>-0.22</v>
      </c>
      <c r="I107" s="156">
        <v>109.33</v>
      </c>
      <c r="J107" s="156">
        <v>109.49</v>
      </c>
      <c r="K107" s="156">
        <v>-0.16</v>
      </c>
      <c r="L107" s="156">
        <v>-0.64</v>
      </c>
      <c r="M107" s="156">
        <v>109.21</v>
      </c>
      <c r="N107" s="156">
        <v>109.81</v>
      </c>
      <c r="O107" s="157">
        <v>-0.6</v>
      </c>
      <c r="P107" s="157">
        <f t="shared" si="96"/>
        <v>30.342170797531281</v>
      </c>
      <c r="Q107" s="157">
        <f t="shared" si="97"/>
        <v>-30.94217079753129</v>
      </c>
      <c r="AD107" s="144">
        <f t="shared" si="93"/>
        <v>82.759999999999991</v>
      </c>
      <c r="AE107" s="144">
        <f t="shared" si="94"/>
        <v>91.88013533107781</v>
      </c>
      <c r="AF107" s="149">
        <v>19</v>
      </c>
      <c r="AG107" s="150" t="s">
        <v>269</v>
      </c>
      <c r="AH107" s="149">
        <v>25</v>
      </c>
      <c r="AI107" s="151">
        <v>1</v>
      </c>
      <c r="AJ107" s="152">
        <v>2069</v>
      </c>
      <c r="AK107" s="152">
        <v>1901</v>
      </c>
      <c r="AL107" s="149">
        <v>0.91900000000000004</v>
      </c>
      <c r="AM107" s="152">
        <v>907</v>
      </c>
      <c r="AN107" s="152">
        <v>656</v>
      </c>
      <c r="AO107" s="152">
        <v>1563</v>
      </c>
      <c r="AP107" s="151">
        <v>0.42</v>
      </c>
      <c r="AQ107" s="151">
        <v>0.5</v>
      </c>
      <c r="AR107" s="154">
        <v>0.158</v>
      </c>
      <c r="AS107" s="155">
        <v>0.11</v>
      </c>
      <c r="AT107" s="154">
        <v>8.6999999999999994E-2</v>
      </c>
      <c r="AU107" s="154">
        <v>0.39900000000000002</v>
      </c>
      <c r="AW107" s="177"/>
      <c r="AX107" s="144">
        <f t="shared" si="95"/>
        <v>69.873595505617985</v>
      </c>
      <c r="AY107" s="149">
        <v>19</v>
      </c>
      <c r="AZ107" s="150" t="s">
        <v>270</v>
      </c>
      <c r="BA107" s="149">
        <v>18</v>
      </c>
      <c r="BB107" s="151">
        <v>1</v>
      </c>
      <c r="BC107" s="152">
        <v>1424</v>
      </c>
      <c r="BD107" s="152">
        <v>995</v>
      </c>
      <c r="BE107" s="149">
        <v>0.69899999999999995</v>
      </c>
      <c r="BF107" s="152">
        <v>667</v>
      </c>
      <c r="BG107" s="152">
        <v>358</v>
      </c>
      <c r="BH107" s="152">
        <v>1025</v>
      </c>
      <c r="BI107" s="153">
        <v>0.34899999999999998</v>
      </c>
      <c r="BJ107" s="153">
        <v>0.379</v>
      </c>
      <c r="BK107" s="155">
        <v>0.18</v>
      </c>
      <c r="BL107" s="154">
        <v>0.124</v>
      </c>
      <c r="BM107" s="154">
        <v>0.105</v>
      </c>
      <c r="BN107" s="154">
        <v>0.33800000000000002</v>
      </c>
      <c r="DU107" s="4"/>
      <c r="DZ107" s="177"/>
      <c r="EA107" s="177"/>
      <c r="EB107" s="177"/>
      <c r="EC107" s="177"/>
      <c r="ED107" s="177"/>
      <c r="EE107" s="177"/>
    </row>
    <row r="108" spans="1:135" ht="13" x14ac:dyDescent="0.15">
      <c r="A108" s="156">
        <v>19</v>
      </c>
      <c r="B108" s="156" t="s">
        <v>271</v>
      </c>
      <c r="C108" s="156" t="s">
        <v>200</v>
      </c>
      <c r="D108" s="156" t="s">
        <v>229</v>
      </c>
      <c r="E108" s="156">
        <v>31</v>
      </c>
      <c r="F108" s="156">
        <v>51</v>
      </c>
      <c r="G108" s="156">
        <v>0.378</v>
      </c>
      <c r="H108" s="156">
        <v>-1.1100000000000001</v>
      </c>
      <c r="I108" s="156">
        <v>111.54</v>
      </c>
      <c r="J108" s="156">
        <v>112.74</v>
      </c>
      <c r="K108" s="156">
        <v>-1.2</v>
      </c>
      <c r="L108" s="156">
        <v>-0.63</v>
      </c>
      <c r="M108" s="156">
        <v>111.75</v>
      </c>
      <c r="N108" s="156">
        <v>112.46</v>
      </c>
      <c r="O108" s="157">
        <v>-0.71</v>
      </c>
      <c r="P108" s="157">
        <f t="shared" si="96"/>
        <v>32.882170797531288</v>
      </c>
      <c r="Q108" s="157">
        <f t="shared" si="97"/>
        <v>-33.592170797531281</v>
      </c>
      <c r="AD108" s="144">
        <f t="shared" si="93"/>
        <v>83.952380952380963</v>
      </c>
      <c r="AE108" s="144">
        <f t="shared" si="94"/>
        <v>91.832104367555303</v>
      </c>
      <c r="AF108" s="149">
        <v>20</v>
      </c>
      <c r="AG108" s="150" t="s">
        <v>272</v>
      </c>
      <c r="AH108" s="149">
        <v>21</v>
      </c>
      <c r="AI108" s="151">
        <v>1</v>
      </c>
      <c r="AJ108" s="152">
        <v>1763</v>
      </c>
      <c r="AK108" s="152">
        <v>1619</v>
      </c>
      <c r="AL108" s="149">
        <v>0.91800000000000004</v>
      </c>
      <c r="AM108" s="152">
        <v>762</v>
      </c>
      <c r="AN108" s="152">
        <v>613</v>
      </c>
      <c r="AO108" s="152">
        <v>1375</v>
      </c>
      <c r="AP108" s="153">
        <v>0.44600000000000001</v>
      </c>
      <c r="AQ108" s="153">
        <v>0.50700000000000001</v>
      </c>
      <c r="AR108" s="154">
        <v>0.14199999999999999</v>
      </c>
      <c r="AS108" s="154">
        <v>9.8000000000000004E-2</v>
      </c>
      <c r="AT108" s="154">
        <v>8.4000000000000005E-2</v>
      </c>
      <c r="AU108" s="154">
        <v>0.41899999999999998</v>
      </c>
      <c r="AW108" s="177"/>
      <c r="AX108" s="144">
        <f t="shared" si="95"/>
        <v>69.976019184652287</v>
      </c>
      <c r="AY108" s="149">
        <v>20</v>
      </c>
      <c r="AZ108" s="150" t="s">
        <v>224</v>
      </c>
      <c r="BA108" s="149">
        <v>25</v>
      </c>
      <c r="BB108" s="151">
        <v>1</v>
      </c>
      <c r="BC108" s="152">
        <v>2085</v>
      </c>
      <c r="BD108" s="152">
        <v>1459</v>
      </c>
      <c r="BE108" s="149">
        <v>0.7</v>
      </c>
      <c r="BF108" s="152">
        <v>889</v>
      </c>
      <c r="BG108" s="152">
        <v>533</v>
      </c>
      <c r="BH108" s="152">
        <v>1422</v>
      </c>
      <c r="BI108" s="153">
        <v>0.375</v>
      </c>
      <c r="BJ108" s="153">
        <v>0.40799999999999997</v>
      </c>
      <c r="BK108" s="154">
        <v>0.214</v>
      </c>
      <c r="BL108" s="154">
        <v>0.11799999999999999</v>
      </c>
      <c r="BM108" s="154">
        <v>9.9000000000000005E-2</v>
      </c>
      <c r="BN108" s="154">
        <v>0.34699999999999998</v>
      </c>
      <c r="DU108" s="4"/>
      <c r="DZ108" s="177"/>
      <c r="EA108" s="177"/>
      <c r="EB108" s="177"/>
      <c r="EC108" s="177"/>
      <c r="ED108" s="177"/>
      <c r="EE108" s="177"/>
    </row>
    <row r="109" spans="1:135" ht="13" x14ac:dyDescent="0.15">
      <c r="A109" s="156">
        <v>20</v>
      </c>
      <c r="B109" s="156" t="s">
        <v>273</v>
      </c>
      <c r="C109" s="156" t="s">
        <v>233</v>
      </c>
      <c r="D109" s="156" t="s">
        <v>243</v>
      </c>
      <c r="E109" s="156">
        <v>43</v>
      </c>
      <c r="F109" s="156">
        <v>39</v>
      </c>
      <c r="G109" s="156">
        <v>0.52400000000000002</v>
      </c>
      <c r="H109" s="156">
        <v>-0.85</v>
      </c>
      <c r="I109" s="156">
        <v>105.55</v>
      </c>
      <c r="J109" s="156">
        <v>106.54</v>
      </c>
      <c r="K109" s="156">
        <v>-0.99</v>
      </c>
      <c r="L109" s="156">
        <v>-1.23</v>
      </c>
      <c r="M109" s="156">
        <v>105.32</v>
      </c>
      <c r="N109" s="156">
        <v>106.69</v>
      </c>
      <c r="O109" s="157">
        <v>-1.37</v>
      </c>
      <c r="P109" s="157">
        <f t="shared" si="96"/>
        <v>26.452170797531281</v>
      </c>
      <c r="Q109" s="157">
        <f t="shared" si="97"/>
        <v>-27.822170797531285</v>
      </c>
      <c r="AD109" s="144">
        <f t="shared" si="93"/>
        <v>79.652173913043484</v>
      </c>
      <c r="AE109" s="144">
        <f t="shared" si="94"/>
        <v>91.539301310043669</v>
      </c>
      <c r="AF109" s="149">
        <v>21</v>
      </c>
      <c r="AG109" s="150" t="s">
        <v>274</v>
      </c>
      <c r="AH109" s="149">
        <v>23</v>
      </c>
      <c r="AI109" s="151">
        <v>1</v>
      </c>
      <c r="AJ109" s="152">
        <v>1832</v>
      </c>
      <c r="AK109" s="152">
        <v>1677</v>
      </c>
      <c r="AL109" s="149">
        <v>0.91500000000000004</v>
      </c>
      <c r="AM109" s="152">
        <v>721</v>
      </c>
      <c r="AN109" s="152">
        <v>598</v>
      </c>
      <c r="AO109" s="152">
        <v>1319</v>
      </c>
      <c r="AP109" s="153">
        <v>0.45300000000000001</v>
      </c>
      <c r="AQ109" s="153">
        <v>0.52400000000000002</v>
      </c>
      <c r="AR109" s="154">
        <v>0.186</v>
      </c>
      <c r="AS109" s="154">
        <v>0.112</v>
      </c>
      <c r="AT109" s="154">
        <v>8.5000000000000006E-2</v>
      </c>
      <c r="AU109" s="154">
        <v>0.41299999999999998</v>
      </c>
      <c r="AW109" s="177"/>
      <c r="AX109" s="144">
        <f t="shared" si="95"/>
        <v>70.065956367326237</v>
      </c>
      <c r="AY109" s="149">
        <v>21</v>
      </c>
      <c r="AZ109" s="150" t="s">
        <v>275</v>
      </c>
      <c r="BA109" s="149">
        <v>23</v>
      </c>
      <c r="BB109" s="151">
        <v>1</v>
      </c>
      <c r="BC109" s="152">
        <v>1971</v>
      </c>
      <c r="BD109" s="152">
        <v>1381</v>
      </c>
      <c r="BE109" s="149">
        <v>0.70099999999999996</v>
      </c>
      <c r="BF109" s="152">
        <v>875</v>
      </c>
      <c r="BG109" s="152">
        <v>503</v>
      </c>
      <c r="BH109" s="152">
        <v>1378</v>
      </c>
      <c r="BI109" s="153">
        <v>0.36499999999999999</v>
      </c>
      <c r="BJ109" s="153">
        <v>0.39600000000000002</v>
      </c>
      <c r="BK109" s="154">
        <v>0.20799999999999999</v>
      </c>
      <c r="BL109" s="154">
        <v>0.11700000000000001</v>
      </c>
      <c r="BM109" s="154">
        <v>9.8000000000000004E-2</v>
      </c>
      <c r="BN109" s="155">
        <v>0.34</v>
      </c>
      <c r="DU109" s="4"/>
      <c r="DZ109" s="177"/>
      <c r="EA109" s="177"/>
      <c r="EB109" s="177"/>
      <c r="EC109" s="177"/>
      <c r="ED109" s="177"/>
      <c r="EE109" s="177"/>
    </row>
    <row r="110" spans="1:135" ht="13" x14ac:dyDescent="0.15">
      <c r="A110" s="156">
        <v>21</v>
      </c>
      <c r="B110" s="156" t="s">
        <v>276</v>
      </c>
      <c r="C110" s="156" t="s">
        <v>233</v>
      </c>
      <c r="D110" s="156" t="s">
        <v>175</v>
      </c>
      <c r="E110" s="156">
        <v>37</v>
      </c>
      <c r="F110" s="156">
        <v>45</v>
      </c>
      <c r="G110" s="156">
        <v>0.45100000000000001</v>
      </c>
      <c r="H110" s="156">
        <v>-1.1200000000000001</v>
      </c>
      <c r="I110" s="156">
        <v>106.53</v>
      </c>
      <c r="J110" s="156">
        <v>107.9</v>
      </c>
      <c r="K110" s="156">
        <v>-1.37</v>
      </c>
      <c r="L110" s="156">
        <v>-1.29</v>
      </c>
      <c r="M110" s="156">
        <v>106.39</v>
      </c>
      <c r="N110" s="156">
        <v>107.93</v>
      </c>
      <c r="O110" s="157">
        <v>-1.54</v>
      </c>
      <c r="P110" s="157">
        <f t="shared" si="96"/>
        <v>27.522170797531288</v>
      </c>
      <c r="Q110" s="157">
        <f t="shared" si="97"/>
        <v>-29.062170797531294</v>
      </c>
      <c r="AD110" s="144">
        <f t="shared" si="93"/>
        <v>76.909090909090907</v>
      </c>
      <c r="AE110" s="144">
        <f t="shared" si="94"/>
        <v>91.430260047281322</v>
      </c>
      <c r="AF110" s="149">
        <v>22</v>
      </c>
      <c r="AG110" s="150" t="s">
        <v>277</v>
      </c>
      <c r="AH110" s="149">
        <v>22</v>
      </c>
      <c r="AI110" s="151">
        <v>1</v>
      </c>
      <c r="AJ110" s="152">
        <v>1692</v>
      </c>
      <c r="AK110" s="152">
        <v>1547</v>
      </c>
      <c r="AL110" s="149">
        <v>0.91400000000000003</v>
      </c>
      <c r="AM110" s="152">
        <v>656</v>
      </c>
      <c r="AN110" s="152">
        <v>563</v>
      </c>
      <c r="AO110" s="152">
        <v>1219</v>
      </c>
      <c r="AP110" s="153">
        <v>0.46200000000000002</v>
      </c>
      <c r="AQ110" s="153">
        <v>0.52100000000000002</v>
      </c>
      <c r="AR110" s="154">
        <v>0.18099999999999999</v>
      </c>
      <c r="AS110" s="154">
        <v>0.125</v>
      </c>
      <c r="AT110" s="154">
        <v>9.9000000000000005E-2</v>
      </c>
      <c r="AU110" s="154">
        <v>0.42399999999999999</v>
      </c>
      <c r="AW110" s="177"/>
      <c r="AX110" s="144">
        <f t="shared" si="95"/>
        <v>70.275229357798167</v>
      </c>
      <c r="AY110" s="149">
        <v>22</v>
      </c>
      <c r="AZ110" s="150" t="s">
        <v>278</v>
      </c>
      <c r="BA110" s="149">
        <v>20</v>
      </c>
      <c r="BB110" s="151">
        <v>1</v>
      </c>
      <c r="BC110" s="152">
        <v>1635</v>
      </c>
      <c r="BD110" s="152">
        <v>1149</v>
      </c>
      <c r="BE110" s="149">
        <v>0.70299999999999996</v>
      </c>
      <c r="BF110" s="152">
        <v>751</v>
      </c>
      <c r="BG110" s="152">
        <v>432</v>
      </c>
      <c r="BH110" s="152">
        <v>1183</v>
      </c>
      <c r="BI110" s="153">
        <v>0.36499999999999999</v>
      </c>
      <c r="BJ110" s="153">
        <v>0.41299999999999998</v>
      </c>
      <c r="BK110" s="154">
        <v>0.20300000000000001</v>
      </c>
      <c r="BL110" s="154">
        <v>8.5999999999999993E-2</v>
      </c>
      <c r="BM110" s="155">
        <v>7.0000000000000007E-2</v>
      </c>
      <c r="BN110" s="154">
        <v>0.32700000000000001</v>
      </c>
      <c r="DU110" s="4"/>
      <c r="DZ110" s="177"/>
      <c r="EA110" s="177"/>
      <c r="EB110" s="177"/>
      <c r="EC110" s="177"/>
      <c r="ED110" s="177"/>
      <c r="EE110" s="177"/>
    </row>
    <row r="111" spans="1:135" ht="13" x14ac:dyDescent="0.15">
      <c r="A111" s="156">
        <v>22</v>
      </c>
      <c r="B111" s="156" t="s">
        <v>279</v>
      </c>
      <c r="C111" s="156" t="s">
        <v>200</v>
      </c>
      <c r="D111" s="156" t="s">
        <v>220</v>
      </c>
      <c r="E111" s="156">
        <v>34</v>
      </c>
      <c r="F111" s="156">
        <v>48</v>
      </c>
      <c r="G111" s="156">
        <v>0.41499999999999998</v>
      </c>
      <c r="H111" s="156">
        <v>-2.1</v>
      </c>
      <c r="I111" s="156">
        <v>105.81</v>
      </c>
      <c r="J111" s="156">
        <v>108.01</v>
      </c>
      <c r="K111" s="156">
        <v>-2.2000000000000002</v>
      </c>
      <c r="L111" s="156">
        <v>-1.69</v>
      </c>
      <c r="M111" s="156">
        <v>105.79</v>
      </c>
      <c r="N111" s="156">
        <v>107.57</v>
      </c>
      <c r="O111" s="157">
        <v>-1.78</v>
      </c>
      <c r="P111" s="157">
        <f t="shared" si="96"/>
        <v>26.922170797531294</v>
      </c>
      <c r="Q111" s="157">
        <f t="shared" si="97"/>
        <v>-28.702170797531281</v>
      </c>
      <c r="AD111" s="144">
        <f t="shared" si="93"/>
        <v>82.434782608695656</v>
      </c>
      <c r="AE111" s="144">
        <f t="shared" si="94"/>
        <v>91.402953586497887</v>
      </c>
      <c r="AF111" s="149">
        <v>23</v>
      </c>
      <c r="AG111" s="150" t="s">
        <v>280</v>
      </c>
      <c r="AH111" s="149">
        <v>23</v>
      </c>
      <c r="AI111" s="151">
        <v>1</v>
      </c>
      <c r="AJ111" s="152">
        <v>1896</v>
      </c>
      <c r="AK111" s="152">
        <v>1733</v>
      </c>
      <c r="AL111" s="149">
        <v>0.91400000000000003</v>
      </c>
      <c r="AM111" s="152">
        <v>711</v>
      </c>
      <c r="AN111" s="152">
        <v>639</v>
      </c>
      <c r="AO111" s="152">
        <v>1350</v>
      </c>
      <c r="AP111" s="153">
        <v>0.47299999999999998</v>
      </c>
      <c r="AQ111" s="153">
        <v>0.51400000000000001</v>
      </c>
      <c r="AR111" s="154">
        <v>0.17799999999999999</v>
      </c>
      <c r="AS111" s="154">
        <v>0.13600000000000001</v>
      </c>
      <c r="AT111" s="154">
        <v>0.108</v>
      </c>
      <c r="AU111" s="155">
        <v>0.44</v>
      </c>
      <c r="AW111" s="177"/>
      <c r="AX111" s="144">
        <f t="shared" si="95"/>
        <v>70.396523628462788</v>
      </c>
      <c r="AY111" s="149">
        <v>23</v>
      </c>
      <c r="AZ111" s="150" t="s">
        <v>281</v>
      </c>
      <c r="BA111" s="149">
        <v>21</v>
      </c>
      <c r="BB111" s="151">
        <v>1</v>
      </c>
      <c r="BC111" s="152">
        <v>1841</v>
      </c>
      <c r="BD111" s="152">
        <v>1296</v>
      </c>
      <c r="BE111" s="149">
        <v>0.70399999999999996</v>
      </c>
      <c r="BF111" s="152">
        <v>768</v>
      </c>
      <c r="BG111" s="152">
        <v>463</v>
      </c>
      <c r="BH111" s="152">
        <v>1231</v>
      </c>
      <c r="BI111" s="153">
        <v>0.376</v>
      </c>
      <c r="BJ111" s="153">
        <v>0.40899999999999997</v>
      </c>
      <c r="BK111" s="154">
        <v>0.23100000000000001</v>
      </c>
      <c r="BL111" s="154">
        <v>0.11799999999999999</v>
      </c>
      <c r="BM111" s="154">
        <v>9.1999999999999998E-2</v>
      </c>
      <c r="BN111" s="154">
        <v>0.34200000000000003</v>
      </c>
      <c r="DU111" s="4"/>
      <c r="DZ111" s="177"/>
      <c r="EA111" s="177"/>
      <c r="EB111" s="177"/>
      <c r="EC111" s="177"/>
      <c r="ED111" s="177"/>
      <c r="EE111" s="177"/>
    </row>
    <row r="112" spans="1:135" ht="13" x14ac:dyDescent="0.15">
      <c r="A112" s="156">
        <v>23</v>
      </c>
      <c r="B112" s="156" t="s">
        <v>282</v>
      </c>
      <c r="C112" s="156" t="s">
        <v>200</v>
      </c>
      <c r="D112" s="156" t="s">
        <v>220</v>
      </c>
      <c r="E112" s="156">
        <v>33</v>
      </c>
      <c r="F112" s="156">
        <v>49</v>
      </c>
      <c r="G112" s="156">
        <v>0.40200000000000002</v>
      </c>
      <c r="H112" s="156">
        <v>-2.93</v>
      </c>
      <c r="I112" s="156">
        <v>106.28</v>
      </c>
      <c r="J112" s="156">
        <v>109.36</v>
      </c>
      <c r="K112" s="156">
        <v>-3.08</v>
      </c>
      <c r="L112" s="156">
        <v>-2.52</v>
      </c>
      <c r="M112" s="156">
        <v>106.31</v>
      </c>
      <c r="N112" s="156">
        <v>108.96</v>
      </c>
      <c r="O112" s="157">
        <v>-2.65</v>
      </c>
      <c r="P112" s="157">
        <f t="shared" si="96"/>
        <v>27.44217079753129</v>
      </c>
      <c r="Q112" s="157">
        <f t="shared" si="97"/>
        <v>-30.092170797531281</v>
      </c>
      <c r="AD112" s="144">
        <f t="shared" si="93"/>
        <v>82.08695652173914</v>
      </c>
      <c r="AE112" s="144">
        <f t="shared" si="94"/>
        <v>91.260593220338976</v>
      </c>
      <c r="AF112" s="149">
        <v>24</v>
      </c>
      <c r="AG112" s="150" t="s">
        <v>283</v>
      </c>
      <c r="AH112" s="149">
        <v>23</v>
      </c>
      <c r="AI112" s="151">
        <v>1</v>
      </c>
      <c r="AJ112" s="152">
        <v>1888</v>
      </c>
      <c r="AK112" s="152">
        <v>1723</v>
      </c>
      <c r="AL112" s="149">
        <v>0.91300000000000003</v>
      </c>
      <c r="AM112" s="152">
        <v>793</v>
      </c>
      <c r="AN112" s="152">
        <v>602</v>
      </c>
      <c r="AO112" s="152">
        <v>1395</v>
      </c>
      <c r="AP112" s="153">
        <v>0.432</v>
      </c>
      <c r="AQ112" s="151">
        <v>0.5</v>
      </c>
      <c r="AR112" s="154">
        <v>0.159</v>
      </c>
      <c r="AS112" s="154">
        <v>0.13100000000000001</v>
      </c>
      <c r="AT112" s="154">
        <v>0.10299999999999999</v>
      </c>
      <c r="AU112" s="154">
        <v>0.41499999999999998</v>
      </c>
      <c r="AW112" s="177"/>
      <c r="AX112" s="144">
        <f t="shared" si="95"/>
        <v>70.487483530961796</v>
      </c>
      <c r="AY112" s="149">
        <v>24</v>
      </c>
      <c r="AZ112" s="150" t="s">
        <v>284</v>
      </c>
      <c r="BA112" s="149">
        <v>19</v>
      </c>
      <c r="BB112" s="151">
        <v>1</v>
      </c>
      <c r="BC112" s="152">
        <v>1518</v>
      </c>
      <c r="BD112" s="152">
        <v>1070</v>
      </c>
      <c r="BE112" s="149">
        <v>0.70499999999999996</v>
      </c>
      <c r="BF112" s="152">
        <v>674</v>
      </c>
      <c r="BG112" s="152">
        <v>393</v>
      </c>
      <c r="BH112" s="152">
        <v>1067</v>
      </c>
      <c r="BI112" s="153">
        <v>0.36799999999999999</v>
      </c>
      <c r="BJ112" s="153">
        <v>0.41699999999999998</v>
      </c>
      <c r="BK112" s="154">
        <v>0.216</v>
      </c>
      <c r="BL112" s="155">
        <v>0.1</v>
      </c>
      <c r="BM112" s="154">
        <v>8.1000000000000003E-2</v>
      </c>
      <c r="BN112" s="154">
        <v>0.33100000000000002</v>
      </c>
      <c r="DU112" s="4"/>
      <c r="DZ112" s="177"/>
      <c r="EA112" s="177"/>
      <c r="EB112" s="177"/>
      <c r="EC112" s="177"/>
      <c r="ED112" s="177"/>
      <c r="EE112" s="177"/>
    </row>
    <row r="113" spans="1:135" ht="13" x14ac:dyDescent="0.15">
      <c r="A113" s="156">
        <v>24</v>
      </c>
      <c r="B113" s="156" t="s">
        <v>285</v>
      </c>
      <c r="C113" s="156" t="s">
        <v>200</v>
      </c>
      <c r="D113" s="156" t="s">
        <v>216</v>
      </c>
      <c r="E113" s="156">
        <v>32</v>
      </c>
      <c r="F113" s="156">
        <v>50</v>
      </c>
      <c r="G113" s="156">
        <v>0.39</v>
      </c>
      <c r="H113" s="156">
        <v>-3.88</v>
      </c>
      <c r="I113" s="156">
        <v>107.98</v>
      </c>
      <c r="J113" s="156">
        <v>112.18</v>
      </c>
      <c r="K113" s="156">
        <v>-4.21</v>
      </c>
      <c r="L113" s="156">
        <v>-3.29</v>
      </c>
      <c r="M113" s="156">
        <v>108.12</v>
      </c>
      <c r="N113" s="156">
        <v>111.72</v>
      </c>
      <c r="O113" s="157">
        <v>-3.59</v>
      </c>
      <c r="P113" s="157">
        <f t="shared" si="96"/>
        <v>29.252170797531292</v>
      </c>
      <c r="Q113" s="157">
        <f t="shared" si="97"/>
        <v>-32.852170797531286</v>
      </c>
      <c r="AD113" s="144">
        <f t="shared" si="93"/>
        <v>81.476190476190467</v>
      </c>
      <c r="AE113" s="144">
        <f t="shared" si="94"/>
        <v>91.174751607247231</v>
      </c>
      <c r="AF113" s="149">
        <v>25</v>
      </c>
      <c r="AG113" s="150" t="s">
        <v>286</v>
      </c>
      <c r="AH113" s="149">
        <v>21</v>
      </c>
      <c r="AI113" s="151">
        <v>1</v>
      </c>
      <c r="AJ113" s="152">
        <v>1711</v>
      </c>
      <c r="AK113" s="152">
        <v>1560</v>
      </c>
      <c r="AL113" s="149">
        <v>0.91200000000000003</v>
      </c>
      <c r="AM113" s="152">
        <v>719</v>
      </c>
      <c r="AN113" s="152">
        <v>567</v>
      </c>
      <c r="AO113" s="152">
        <v>1286</v>
      </c>
      <c r="AP113" s="153">
        <v>0.441</v>
      </c>
      <c r="AQ113" s="153">
        <v>0.496</v>
      </c>
      <c r="AR113" s="154">
        <v>0.14299999999999999</v>
      </c>
      <c r="AS113" s="154">
        <v>0.126</v>
      </c>
      <c r="AT113" s="154">
        <v>9.7000000000000003E-2</v>
      </c>
      <c r="AU113" s="154">
        <v>0.432</v>
      </c>
      <c r="AW113" s="177"/>
      <c r="AX113" s="144">
        <f t="shared" si="95"/>
        <v>70.594315245478029</v>
      </c>
      <c r="AY113" s="149">
        <v>25</v>
      </c>
      <c r="AZ113" s="150" t="s">
        <v>287</v>
      </c>
      <c r="BA113" s="149">
        <v>23</v>
      </c>
      <c r="BB113" s="151">
        <v>1</v>
      </c>
      <c r="BC113" s="152">
        <v>1935</v>
      </c>
      <c r="BD113" s="152">
        <v>1366</v>
      </c>
      <c r="BE113" s="149">
        <v>0.70599999999999996</v>
      </c>
      <c r="BF113" s="152">
        <v>942</v>
      </c>
      <c r="BG113" s="152">
        <v>532</v>
      </c>
      <c r="BH113" s="152">
        <v>1474</v>
      </c>
      <c r="BI113" s="153">
        <v>0.36099999999999999</v>
      </c>
      <c r="BJ113" s="153">
        <v>0.39300000000000002</v>
      </c>
      <c r="BK113" s="154">
        <v>0.16300000000000001</v>
      </c>
      <c r="BL113" s="155">
        <v>0.09</v>
      </c>
      <c r="BM113" s="154">
        <v>7.6999999999999999E-2</v>
      </c>
      <c r="BN113" s="154">
        <v>0.33900000000000002</v>
      </c>
      <c r="DU113" s="4"/>
      <c r="DZ113" s="177"/>
      <c r="EA113" s="177"/>
      <c r="EB113" s="177"/>
      <c r="EC113" s="177"/>
      <c r="ED113" s="177"/>
      <c r="EE113" s="177"/>
    </row>
    <row r="114" spans="1:135" ht="13" x14ac:dyDescent="0.15">
      <c r="A114" s="156">
        <v>25</v>
      </c>
      <c r="B114" s="156" t="s">
        <v>288</v>
      </c>
      <c r="C114" s="156" t="s">
        <v>233</v>
      </c>
      <c r="D114" s="156" t="s">
        <v>234</v>
      </c>
      <c r="E114" s="156">
        <v>31</v>
      </c>
      <c r="F114" s="156">
        <v>51</v>
      </c>
      <c r="G114" s="156">
        <v>0.378</v>
      </c>
      <c r="H114" s="156">
        <v>-3.67</v>
      </c>
      <c r="I114" s="156">
        <v>108.57</v>
      </c>
      <c r="J114" s="156">
        <v>112.35</v>
      </c>
      <c r="K114" s="156">
        <v>-3.77</v>
      </c>
      <c r="L114" s="156">
        <v>-3.87</v>
      </c>
      <c r="M114" s="156">
        <v>108.62</v>
      </c>
      <c r="N114" s="156">
        <v>112.6</v>
      </c>
      <c r="O114" s="157">
        <v>-3.98</v>
      </c>
      <c r="P114" s="157">
        <f t="shared" si="96"/>
        <v>29.752170797531292</v>
      </c>
      <c r="Q114" s="157">
        <f t="shared" si="97"/>
        <v>-33.732170797531282</v>
      </c>
      <c r="AD114" s="144">
        <f t="shared" si="93"/>
        <v>80.375</v>
      </c>
      <c r="AE114" s="144">
        <f t="shared" si="94"/>
        <v>90.513219284603423</v>
      </c>
      <c r="AF114" s="149">
        <v>26</v>
      </c>
      <c r="AG114" s="150" t="s">
        <v>289</v>
      </c>
      <c r="AH114" s="149">
        <v>24</v>
      </c>
      <c r="AI114" s="151">
        <v>1</v>
      </c>
      <c r="AJ114" s="152">
        <v>1929</v>
      </c>
      <c r="AK114" s="152">
        <v>1746</v>
      </c>
      <c r="AL114" s="149">
        <v>0.90500000000000003</v>
      </c>
      <c r="AM114" s="152">
        <v>762</v>
      </c>
      <c r="AN114" s="152">
        <v>669</v>
      </c>
      <c r="AO114" s="152">
        <v>1431</v>
      </c>
      <c r="AP114" s="153">
        <v>0.46800000000000003</v>
      </c>
      <c r="AQ114" s="151">
        <v>0.52</v>
      </c>
      <c r="AR114" s="154">
        <v>0.17799999999999999</v>
      </c>
      <c r="AS114" s="154">
        <v>9.6000000000000002E-2</v>
      </c>
      <c r="AT114" s="154">
        <v>7.0999999999999994E-2</v>
      </c>
      <c r="AU114" s="154">
        <v>0.42199999999999999</v>
      </c>
      <c r="AW114" s="177"/>
      <c r="AX114" s="144">
        <f t="shared" si="95"/>
        <v>70.795660036166367</v>
      </c>
      <c r="AY114" s="149">
        <v>26</v>
      </c>
      <c r="AZ114" s="150" t="s">
        <v>290</v>
      </c>
      <c r="BA114" s="149">
        <v>14</v>
      </c>
      <c r="BB114" s="151">
        <v>1</v>
      </c>
      <c r="BC114" s="152">
        <v>1106</v>
      </c>
      <c r="BD114" s="152">
        <v>783</v>
      </c>
      <c r="BE114" s="149">
        <v>0.70799999999999996</v>
      </c>
      <c r="BF114" s="152">
        <v>445</v>
      </c>
      <c r="BG114" s="152">
        <v>276</v>
      </c>
      <c r="BH114" s="152">
        <v>721</v>
      </c>
      <c r="BI114" s="153">
        <v>0.38300000000000001</v>
      </c>
      <c r="BJ114" s="153">
        <v>0.42499999999999999</v>
      </c>
      <c r="BK114" s="155">
        <v>0.25</v>
      </c>
      <c r="BL114" s="154">
        <v>0.114</v>
      </c>
      <c r="BM114" s="154">
        <v>7.1999999999999995E-2</v>
      </c>
      <c r="BN114" s="154">
        <v>0.33700000000000002</v>
      </c>
      <c r="DU114" s="4"/>
      <c r="DZ114" s="177"/>
      <c r="EA114" s="177"/>
      <c r="EB114" s="177"/>
      <c r="EC114" s="177"/>
      <c r="ED114" s="177"/>
      <c r="EE114" s="177"/>
    </row>
    <row r="115" spans="1:135" ht="13" x14ac:dyDescent="0.15">
      <c r="A115" s="156">
        <v>26</v>
      </c>
      <c r="B115" s="156" t="s">
        <v>291</v>
      </c>
      <c r="C115" s="156" t="s">
        <v>200</v>
      </c>
      <c r="D115" s="156" t="s">
        <v>216</v>
      </c>
      <c r="E115" s="156">
        <v>24</v>
      </c>
      <c r="F115" s="156">
        <v>58</v>
      </c>
      <c r="G115" s="156">
        <v>0.29299999999999998</v>
      </c>
      <c r="H115" s="156">
        <v>-5.63</v>
      </c>
      <c r="I115" s="156">
        <v>107.32</v>
      </c>
      <c r="J115" s="156">
        <v>112.79</v>
      </c>
      <c r="K115" s="156">
        <v>-5.47</v>
      </c>
      <c r="L115" s="156">
        <v>-5.14</v>
      </c>
      <c r="M115" s="156">
        <v>107.43</v>
      </c>
      <c r="N115" s="156">
        <v>112.41</v>
      </c>
      <c r="O115" s="157">
        <v>-4.9800000000000004</v>
      </c>
      <c r="P115" s="157">
        <f t="shared" si="96"/>
        <v>28.562170797531294</v>
      </c>
      <c r="Q115" s="157">
        <f t="shared" si="97"/>
        <v>-33.542170797531284</v>
      </c>
      <c r="AD115" s="144">
        <f t="shared" si="93"/>
        <v>81.400000000000006</v>
      </c>
      <c r="AE115" s="144">
        <f t="shared" si="94"/>
        <v>90.294840294840299</v>
      </c>
      <c r="AF115" s="149">
        <v>27</v>
      </c>
      <c r="AG115" s="150" t="s">
        <v>292</v>
      </c>
      <c r="AH115" s="149">
        <v>20</v>
      </c>
      <c r="AI115" s="151">
        <v>1</v>
      </c>
      <c r="AJ115" s="152">
        <v>1628</v>
      </c>
      <c r="AK115" s="152">
        <v>1470</v>
      </c>
      <c r="AL115" s="149">
        <v>0.90300000000000002</v>
      </c>
      <c r="AM115" s="152">
        <v>709</v>
      </c>
      <c r="AN115" s="152">
        <v>570</v>
      </c>
      <c r="AO115" s="152">
        <v>1279</v>
      </c>
      <c r="AP115" s="153">
        <v>0.44600000000000001</v>
      </c>
      <c r="AQ115" s="153">
        <v>0.50600000000000001</v>
      </c>
      <c r="AR115" s="154">
        <v>0.14699999999999999</v>
      </c>
      <c r="AS115" s="155">
        <v>0.09</v>
      </c>
      <c r="AT115" s="154">
        <v>7.6999999999999999E-2</v>
      </c>
      <c r="AU115" s="155">
        <v>0.41</v>
      </c>
      <c r="AW115" s="177"/>
      <c r="AX115" s="144">
        <f t="shared" si="95"/>
        <v>71.137339055793987</v>
      </c>
      <c r="AY115" s="149">
        <v>27</v>
      </c>
      <c r="AZ115" s="150" t="s">
        <v>293</v>
      </c>
      <c r="BA115" s="149">
        <v>24</v>
      </c>
      <c r="BB115" s="151">
        <v>1</v>
      </c>
      <c r="BC115" s="152">
        <v>1864</v>
      </c>
      <c r="BD115" s="152">
        <v>1326</v>
      </c>
      <c r="BE115" s="149">
        <v>0.71099999999999997</v>
      </c>
      <c r="BF115" s="152">
        <v>865</v>
      </c>
      <c r="BG115" s="152">
        <v>466</v>
      </c>
      <c r="BH115" s="152">
        <v>1331</v>
      </c>
      <c r="BI115" s="151">
        <v>0.35</v>
      </c>
      <c r="BJ115" s="153">
        <v>0.39400000000000002</v>
      </c>
      <c r="BK115" s="154">
        <v>0.187</v>
      </c>
      <c r="BL115" s="154">
        <v>0.11899999999999999</v>
      </c>
      <c r="BM115" s="154">
        <v>8.5000000000000006E-2</v>
      </c>
      <c r="BN115" s="155">
        <v>0.34</v>
      </c>
      <c r="DU115" s="4"/>
      <c r="DZ115" s="177"/>
      <c r="EA115" s="177"/>
      <c r="EB115" s="177"/>
      <c r="EC115" s="177"/>
      <c r="ED115" s="177"/>
      <c r="EE115" s="177"/>
    </row>
    <row r="116" spans="1:135" ht="13" x14ac:dyDescent="0.15">
      <c r="A116" s="156">
        <v>27</v>
      </c>
      <c r="B116" s="156" t="s">
        <v>294</v>
      </c>
      <c r="C116" s="156" t="s">
        <v>233</v>
      </c>
      <c r="D116" s="156" t="s">
        <v>234</v>
      </c>
      <c r="E116" s="156">
        <v>28</v>
      </c>
      <c r="F116" s="156">
        <v>54</v>
      </c>
      <c r="G116" s="156">
        <v>0.34100000000000003</v>
      </c>
      <c r="H116" s="156">
        <v>-5.7</v>
      </c>
      <c r="I116" s="156">
        <v>103.96</v>
      </c>
      <c r="J116" s="156">
        <v>109.81</v>
      </c>
      <c r="K116" s="156">
        <v>-5.85</v>
      </c>
      <c r="L116" s="156">
        <v>-5.83</v>
      </c>
      <c r="M116" s="156">
        <v>103.92</v>
      </c>
      <c r="N116" s="156">
        <v>109.91</v>
      </c>
      <c r="O116" s="157">
        <v>-5.99</v>
      </c>
      <c r="P116" s="157">
        <f t="shared" si="96"/>
        <v>25.052170797531289</v>
      </c>
      <c r="Q116" s="157">
        <f t="shared" si="97"/>
        <v>-31.042170797531284</v>
      </c>
      <c r="AD116" s="144">
        <f t="shared" si="93"/>
        <v>84.88</v>
      </c>
      <c r="AE116" s="144">
        <f t="shared" si="94"/>
        <v>90.197926484448629</v>
      </c>
      <c r="AF116" s="149">
        <v>28</v>
      </c>
      <c r="AG116" s="150" t="s">
        <v>295</v>
      </c>
      <c r="AH116" s="149">
        <v>25</v>
      </c>
      <c r="AI116" s="151">
        <v>1</v>
      </c>
      <c r="AJ116" s="152">
        <v>2122</v>
      </c>
      <c r="AK116" s="152">
        <v>1914</v>
      </c>
      <c r="AL116" s="149">
        <v>0.90200000000000002</v>
      </c>
      <c r="AM116" s="152">
        <v>767</v>
      </c>
      <c r="AN116" s="152">
        <v>714</v>
      </c>
      <c r="AO116" s="152">
        <v>1481</v>
      </c>
      <c r="AP116" s="153">
        <v>0.48199999999999998</v>
      </c>
      <c r="AQ116" s="153">
        <v>0.55100000000000005</v>
      </c>
      <c r="AR116" s="154">
        <v>0.221</v>
      </c>
      <c r="AS116" s="154">
        <v>9.9000000000000005E-2</v>
      </c>
      <c r="AT116" s="154">
        <v>8.3000000000000004E-2</v>
      </c>
      <c r="AU116" s="154">
        <v>0.41299999999999998</v>
      </c>
      <c r="AW116" s="177"/>
      <c r="AX116" s="144">
        <f t="shared" si="95"/>
        <v>71.085651936715763</v>
      </c>
      <c r="AY116" s="149">
        <v>28</v>
      </c>
      <c r="AZ116" s="150" t="s">
        <v>296</v>
      </c>
      <c r="BA116" s="149">
        <v>22</v>
      </c>
      <c r="BB116" s="151">
        <v>1</v>
      </c>
      <c r="BC116" s="152">
        <v>1833</v>
      </c>
      <c r="BD116" s="152">
        <v>1303</v>
      </c>
      <c r="BE116" s="149">
        <v>0.71099999999999997</v>
      </c>
      <c r="BF116" s="152">
        <v>776</v>
      </c>
      <c r="BG116" s="152">
        <v>463</v>
      </c>
      <c r="BH116" s="152">
        <v>1239</v>
      </c>
      <c r="BI116" s="153">
        <v>0.374</v>
      </c>
      <c r="BJ116" s="151">
        <v>0.41</v>
      </c>
      <c r="BK116" s="154">
        <v>0.218</v>
      </c>
      <c r="BL116" s="154">
        <v>0.125</v>
      </c>
      <c r="BM116" s="154">
        <v>0.10199999999999999</v>
      </c>
      <c r="BN116" s="154">
        <v>0.34899999999999998</v>
      </c>
      <c r="DU116" s="4"/>
      <c r="DZ116" s="177"/>
      <c r="EA116" s="177"/>
      <c r="EB116" s="177"/>
      <c r="EC116" s="177"/>
      <c r="ED116" s="177"/>
      <c r="EE116" s="177"/>
    </row>
    <row r="117" spans="1:135" ht="13" x14ac:dyDescent="0.15">
      <c r="A117" s="156">
        <v>28</v>
      </c>
      <c r="B117" s="156" t="s">
        <v>297</v>
      </c>
      <c r="C117" s="156" t="s">
        <v>200</v>
      </c>
      <c r="D117" s="156" t="s">
        <v>216</v>
      </c>
      <c r="E117" s="156">
        <v>26</v>
      </c>
      <c r="F117" s="156">
        <v>56</v>
      </c>
      <c r="G117" s="156">
        <v>0.317</v>
      </c>
      <c r="H117" s="156">
        <v>-6.88</v>
      </c>
      <c r="I117" s="156">
        <v>106.69</v>
      </c>
      <c r="J117" s="156">
        <v>113.72</v>
      </c>
      <c r="K117" s="156">
        <v>-7.02</v>
      </c>
      <c r="L117" s="156">
        <v>-6.29</v>
      </c>
      <c r="M117" s="156">
        <v>106.96</v>
      </c>
      <c r="N117" s="156">
        <v>113.38</v>
      </c>
      <c r="O117" s="157">
        <v>-6.42</v>
      </c>
      <c r="P117" s="157">
        <f t="shared" si="96"/>
        <v>28.092170797531281</v>
      </c>
      <c r="Q117" s="157">
        <f t="shared" si="97"/>
        <v>-34.512170797531283</v>
      </c>
      <c r="AD117" s="144">
        <f t="shared" si="93"/>
        <v>88.4</v>
      </c>
      <c r="AE117" s="144">
        <f t="shared" si="94"/>
        <v>89.875565610859738</v>
      </c>
      <c r="AF117" s="149">
        <v>29</v>
      </c>
      <c r="AG117" s="150" t="s">
        <v>298</v>
      </c>
      <c r="AH117" s="149">
        <v>20</v>
      </c>
      <c r="AI117" s="151">
        <v>1</v>
      </c>
      <c r="AJ117" s="152">
        <v>1768</v>
      </c>
      <c r="AK117" s="152">
        <v>1589</v>
      </c>
      <c r="AL117" s="149">
        <v>0.89900000000000002</v>
      </c>
      <c r="AM117" s="152">
        <v>755</v>
      </c>
      <c r="AN117" s="152">
        <v>578</v>
      </c>
      <c r="AO117" s="152">
        <v>1333</v>
      </c>
      <c r="AP117" s="153">
        <v>0.434</v>
      </c>
      <c r="AQ117" s="153">
        <v>0.48499999999999999</v>
      </c>
      <c r="AR117" s="154">
        <v>0.14099999999999999</v>
      </c>
      <c r="AS117" s="154">
        <v>0.13300000000000001</v>
      </c>
      <c r="AT117" s="155">
        <v>0.11</v>
      </c>
      <c r="AU117" s="154">
        <v>0.42199999999999999</v>
      </c>
      <c r="AW117" s="177"/>
      <c r="AX117" s="144">
        <f t="shared" si="95"/>
        <v>71.086956521739125</v>
      </c>
      <c r="AY117" s="149">
        <v>29</v>
      </c>
      <c r="AZ117" s="150" t="s">
        <v>299</v>
      </c>
      <c r="BA117" s="149">
        <v>16</v>
      </c>
      <c r="BB117" s="151">
        <v>1</v>
      </c>
      <c r="BC117" s="152">
        <v>1380</v>
      </c>
      <c r="BD117" s="152">
        <v>981</v>
      </c>
      <c r="BE117" s="149">
        <v>0.71099999999999997</v>
      </c>
      <c r="BF117" s="152">
        <v>626</v>
      </c>
      <c r="BG117" s="152">
        <v>343</v>
      </c>
      <c r="BH117" s="152">
        <v>969</v>
      </c>
      <c r="BI117" s="153">
        <v>0.35399999999999998</v>
      </c>
      <c r="BJ117" s="153">
        <v>0.38900000000000001</v>
      </c>
      <c r="BK117" s="154">
        <v>0.189</v>
      </c>
      <c r="BL117" s="154">
        <v>0.13300000000000001</v>
      </c>
      <c r="BM117" s="154">
        <v>0.114</v>
      </c>
      <c r="BN117" s="154">
        <v>0.34599999999999997</v>
      </c>
      <c r="DU117" s="4"/>
      <c r="DZ117" s="177"/>
      <c r="EA117" s="177"/>
      <c r="EB117" s="177"/>
      <c r="EC117" s="177"/>
      <c r="ED117" s="177"/>
      <c r="EE117" s="177"/>
    </row>
    <row r="118" spans="1:135" ht="13" x14ac:dyDescent="0.15">
      <c r="A118" s="156">
        <v>29</v>
      </c>
      <c r="B118" s="156" t="s">
        <v>300</v>
      </c>
      <c r="C118" s="156" t="s">
        <v>233</v>
      </c>
      <c r="D118" s="156" t="s">
        <v>234</v>
      </c>
      <c r="E118" s="156">
        <v>20</v>
      </c>
      <c r="F118" s="156">
        <v>62</v>
      </c>
      <c r="G118" s="156">
        <v>0.24399999999999999</v>
      </c>
      <c r="H118" s="156">
        <v>-6.73</v>
      </c>
      <c r="I118" s="156">
        <v>104.61</v>
      </c>
      <c r="J118" s="156">
        <v>111.34</v>
      </c>
      <c r="K118" s="156">
        <v>-6.73</v>
      </c>
      <c r="L118" s="156">
        <v>-6.74</v>
      </c>
      <c r="M118" s="156">
        <v>104.63</v>
      </c>
      <c r="N118" s="156">
        <v>111.37</v>
      </c>
      <c r="O118" s="157">
        <v>-6.74</v>
      </c>
      <c r="P118" s="157">
        <f t="shared" si="96"/>
        <v>25.762170797531283</v>
      </c>
      <c r="Q118" s="157">
        <f t="shared" si="97"/>
        <v>-32.502170797531292</v>
      </c>
      <c r="AD118" s="144">
        <f t="shared" si="93"/>
        <v>79.521739130434781</v>
      </c>
      <c r="AE118" s="144">
        <f t="shared" si="94"/>
        <v>89.885183160196817</v>
      </c>
      <c r="AF118" s="149">
        <v>30</v>
      </c>
      <c r="AG118" s="150" t="s">
        <v>301</v>
      </c>
      <c r="AH118" s="149">
        <v>23</v>
      </c>
      <c r="AI118" s="151">
        <v>1</v>
      </c>
      <c r="AJ118" s="152">
        <v>1829</v>
      </c>
      <c r="AK118" s="152">
        <v>1644</v>
      </c>
      <c r="AL118" s="149">
        <v>0.89900000000000002</v>
      </c>
      <c r="AM118" s="152">
        <v>741</v>
      </c>
      <c r="AN118" s="152">
        <v>564</v>
      </c>
      <c r="AO118" s="152">
        <v>1305</v>
      </c>
      <c r="AP118" s="153">
        <v>0.432</v>
      </c>
      <c r="AQ118" s="153">
        <v>0.49099999999999999</v>
      </c>
      <c r="AR118" s="154">
        <v>0.16500000000000001</v>
      </c>
      <c r="AS118" s="155">
        <v>0.15</v>
      </c>
      <c r="AT118" s="154">
        <v>0.109</v>
      </c>
      <c r="AU118" s="154">
        <v>0.41899999999999998</v>
      </c>
      <c r="AW118" s="177"/>
      <c r="AX118" s="144">
        <f t="shared" si="95"/>
        <v>71.198453608247419</v>
      </c>
      <c r="AY118" s="149">
        <v>30</v>
      </c>
      <c r="AZ118" s="150" t="s">
        <v>302</v>
      </c>
      <c r="BA118" s="149">
        <v>19</v>
      </c>
      <c r="BB118" s="151">
        <v>1</v>
      </c>
      <c r="BC118" s="152">
        <v>1552</v>
      </c>
      <c r="BD118" s="152">
        <v>1105</v>
      </c>
      <c r="BE118" s="149">
        <v>0.71199999999999997</v>
      </c>
      <c r="BF118" s="152">
        <v>804</v>
      </c>
      <c r="BG118" s="152">
        <v>414</v>
      </c>
      <c r="BH118" s="152">
        <v>1218</v>
      </c>
      <c r="BI118" s="151">
        <v>0.34</v>
      </c>
      <c r="BJ118" s="153">
        <v>0.38400000000000001</v>
      </c>
      <c r="BK118" s="154">
        <v>0.14299999999999999</v>
      </c>
      <c r="BL118" s="154">
        <v>8.6999999999999994E-2</v>
      </c>
      <c r="BM118" s="154">
        <v>7.5999999999999998E-2</v>
      </c>
      <c r="BN118" s="154">
        <v>0.32800000000000001</v>
      </c>
      <c r="DU118" s="4"/>
      <c r="DZ118" s="177"/>
      <c r="EA118" s="177"/>
      <c r="EB118" s="177"/>
      <c r="EC118" s="177"/>
      <c r="ED118" s="177"/>
      <c r="EE118" s="177"/>
    </row>
    <row r="119" spans="1:135" ht="13" x14ac:dyDescent="0.15">
      <c r="A119" s="156">
        <v>30</v>
      </c>
      <c r="B119" s="156" t="s">
        <v>303</v>
      </c>
      <c r="C119" s="156" t="s">
        <v>233</v>
      </c>
      <c r="D119" s="156" t="s">
        <v>243</v>
      </c>
      <c r="E119" s="156">
        <v>29</v>
      </c>
      <c r="F119" s="156">
        <v>53</v>
      </c>
      <c r="G119" s="156">
        <v>0.35399999999999998</v>
      </c>
      <c r="H119" s="156">
        <v>-6.57</v>
      </c>
      <c r="I119" s="156">
        <v>104.23</v>
      </c>
      <c r="J119" s="156">
        <v>111.11</v>
      </c>
      <c r="K119" s="156">
        <v>-6.88</v>
      </c>
      <c r="L119" s="156">
        <v>-6.61</v>
      </c>
      <c r="M119" s="156">
        <v>104.3</v>
      </c>
      <c r="N119" s="156">
        <v>111.21</v>
      </c>
      <c r="O119" s="157">
        <v>-6.92</v>
      </c>
      <c r="P119" s="157">
        <f t="shared" si="96"/>
        <v>25.432170797531285</v>
      </c>
      <c r="Q119" s="157">
        <f t="shared" si="97"/>
        <v>-32.342170797531281</v>
      </c>
      <c r="AD119" s="144">
        <f t="shared" si="93"/>
        <v>91.041666666666657</v>
      </c>
      <c r="AE119" s="144">
        <f t="shared" si="94"/>
        <v>89.839816933638446</v>
      </c>
      <c r="AF119" s="149">
        <v>31</v>
      </c>
      <c r="AG119" s="150" t="s">
        <v>231</v>
      </c>
      <c r="AH119" s="149">
        <v>24</v>
      </c>
      <c r="AI119" s="151">
        <v>1</v>
      </c>
      <c r="AJ119" s="152">
        <v>2185</v>
      </c>
      <c r="AK119" s="152">
        <v>1963</v>
      </c>
      <c r="AL119" s="149">
        <v>0.89800000000000002</v>
      </c>
      <c r="AM119" s="152">
        <v>826</v>
      </c>
      <c r="AN119" s="152">
        <v>770</v>
      </c>
      <c r="AO119" s="152">
        <v>1596</v>
      </c>
      <c r="AP119" s="153">
        <v>0.48199999999999998</v>
      </c>
      <c r="AQ119" s="153">
        <v>0.50900000000000001</v>
      </c>
      <c r="AR119" s="154">
        <v>0.17599999999999999</v>
      </c>
      <c r="AS119" s="154">
        <v>0.125</v>
      </c>
      <c r="AT119" s="154">
        <v>0.106</v>
      </c>
      <c r="AU119" s="154">
        <v>0.436</v>
      </c>
      <c r="AW119" s="177"/>
      <c r="AX119" s="144">
        <f t="shared" si="95"/>
        <v>71.457905544147849</v>
      </c>
      <c r="AY119" s="149">
        <v>31</v>
      </c>
      <c r="AZ119" s="150" t="s">
        <v>304</v>
      </c>
      <c r="BA119" s="149">
        <v>6</v>
      </c>
      <c r="BB119" s="151">
        <v>1</v>
      </c>
      <c r="BC119" s="152">
        <v>487</v>
      </c>
      <c r="BD119" s="152">
        <v>348</v>
      </c>
      <c r="BE119" s="149">
        <v>0.71499999999999997</v>
      </c>
      <c r="BF119" s="152">
        <v>237</v>
      </c>
      <c r="BG119" s="152">
        <v>127</v>
      </c>
      <c r="BH119" s="152">
        <v>364</v>
      </c>
      <c r="BI119" s="153">
        <v>0.34899999999999998</v>
      </c>
      <c r="BJ119" s="153">
        <v>0.39100000000000001</v>
      </c>
      <c r="BK119" s="155">
        <v>0.17</v>
      </c>
      <c r="BL119" s="154">
        <v>9.9000000000000005E-2</v>
      </c>
      <c r="BM119" s="154">
        <v>8.4000000000000005E-2</v>
      </c>
      <c r="BN119" s="154">
        <v>0.33500000000000002</v>
      </c>
      <c r="DU119" s="4"/>
      <c r="DZ119" s="177"/>
      <c r="EA119" s="177"/>
      <c r="EB119" s="177"/>
      <c r="EC119" s="177"/>
      <c r="ED119" s="177"/>
      <c r="EE119" s="177"/>
    </row>
    <row r="120" spans="1:135" ht="13" x14ac:dyDescent="0.15">
      <c r="AD120" s="144">
        <f t="shared" si="93"/>
        <v>82.333333333333329</v>
      </c>
      <c r="AE120" s="144">
        <f t="shared" si="94"/>
        <v>89.820705610179303</v>
      </c>
      <c r="AF120" s="149">
        <v>32</v>
      </c>
      <c r="AG120" s="150" t="s">
        <v>305</v>
      </c>
      <c r="AH120" s="149">
        <v>21</v>
      </c>
      <c r="AI120" s="151">
        <v>1</v>
      </c>
      <c r="AJ120" s="152">
        <v>1729</v>
      </c>
      <c r="AK120" s="152">
        <v>1553</v>
      </c>
      <c r="AL120" s="149">
        <v>0.89800000000000002</v>
      </c>
      <c r="AM120" s="152">
        <v>734</v>
      </c>
      <c r="AN120" s="152">
        <v>555</v>
      </c>
      <c r="AO120" s="152">
        <v>1289</v>
      </c>
      <c r="AP120" s="153">
        <v>0.43099999999999999</v>
      </c>
      <c r="AQ120" s="153">
        <v>0.51300000000000001</v>
      </c>
      <c r="AR120" s="154">
        <v>0.17199999999999999</v>
      </c>
      <c r="AS120" s="154">
        <v>9.4E-2</v>
      </c>
      <c r="AT120" s="154">
        <v>6.9000000000000006E-2</v>
      </c>
      <c r="AU120" s="154">
        <v>0.39800000000000002</v>
      </c>
      <c r="AW120" s="177"/>
      <c r="AX120" s="144">
        <f t="shared" si="95"/>
        <v>71.471471471471475</v>
      </c>
      <c r="AY120" s="149">
        <v>32</v>
      </c>
      <c r="AZ120" s="150" t="s">
        <v>237</v>
      </c>
      <c r="BA120" s="149">
        <v>17</v>
      </c>
      <c r="BB120" s="151">
        <v>1</v>
      </c>
      <c r="BC120" s="152">
        <v>1332</v>
      </c>
      <c r="BD120" s="152">
        <v>952</v>
      </c>
      <c r="BE120" s="149">
        <v>0.71499999999999997</v>
      </c>
      <c r="BF120" s="152">
        <v>559</v>
      </c>
      <c r="BG120" s="152">
        <v>318</v>
      </c>
      <c r="BH120" s="152">
        <v>877</v>
      </c>
      <c r="BI120" s="153">
        <v>0.36299999999999999</v>
      </c>
      <c r="BJ120" s="153">
        <v>0.42099999999999999</v>
      </c>
      <c r="BK120" s="154">
        <v>0.23699999999999999</v>
      </c>
      <c r="BL120" s="154">
        <v>0.123</v>
      </c>
      <c r="BM120" s="154">
        <v>9.6000000000000002E-2</v>
      </c>
      <c r="BN120" s="154">
        <v>0.33200000000000002</v>
      </c>
      <c r="DU120" s="4"/>
      <c r="DZ120" s="177"/>
      <c r="EA120" s="177"/>
      <c r="EB120" s="177"/>
      <c r="EC120" s="177"/>
      <c r="ED120" s="177"/>
      <c r="EE120" s="177"/>
    </row>
    <row r="121" spans="1:135" ht="13" x14ac:dyDescent="0.15">
      <c r="AD121" s="144">
        <f t="shared" si="93"/>
        <v>79.705882352941174</v>
      </c>
      <c r="AE121" s="144">
        <f t="shared" si="94"/>
        <v>89.594095940959406</v>
      </c>
      <c r="AF121" s="149">
        <v>33</v>
      </c>
      <c r="AG121" s="150" t="s">
        <v>306</v>
      </c>
      <c r="AH121" s="149">
        <v>17</v>
      </c>
      <c r="AI121" s="151">
        <v>1</v>
      </c>
      <c r="AJ121" s="152">
        <v>1355</v>
      </c>
      <c r="AK121" s="152">
        <v>1214</v>
      </c>
      <c r="AL121" s="149">
        <v>0.89600000000000002</v>
      </c>
      <c r="AM121" s="152">
        <v>519</v>
      </c>
      <c r="AN121" s="152">
        <v>443</v>
      </c>
      <c r="AO121" s="152">
        <v>962</v>
      </c>
      <c r="AP121" s="151">
        <v>0.46</v>
      </c>
      <c r="AQ121" s="153">
        <v>0.52400000000000002</v>
      </c>
      <c r="AR121" s="154">
        <v>0.19600000000000001</v>
      </c>
      <c r="AS121" s="154">
        <v>0.124</v>
      </c>
      <c r="AT121" s="154">
        <v>9.7000000000000003E-2</v>
      </c>
      <c r="AU121" s="154">
        <v>0.41299999999999998</v>
      </c>
      <c r="AW121" s="177"/>
      <c r="AX121" s="144">
        <f t="shared" si="95"/>
        <v>71.809661139149242</v>
      </c>
      <c r="AY121" s="149">
        <v>33</v>
      </c>
      <c r="AZ121" s="150" t="s">
        <v>307</v>
      </c>
      <c r="BA121" s="149">
        <v>17</v>
      </c>
      <c r="BB121" s="151">
        <v>1</v>
      </c>
      <c r="BC121" s="152">
        <v>1387</v>
      </c>
      <c r="BD121" s="152">
        <v>996</v>
      </c>
      <c r="BE121" s="149">
        <v>0.71799999999999997</v>
      </c>
      <c r="BF121" s="152">
        <v>587</v>
      </c>
      <c r="BG121" s="152">
        <v>353</v>
      </c>
      <c r="BH121" s="152">
        <v>940</v>
      </c>
      <c r="BI121" s="153">
        <v>0.376</v>
      </c>
      <c r="BJ121" s="153">
        <v>0.42199999999999999</v>
      </c>
      <c r="BK121" s="155">
        <v>0.23</v>
      </c>
      <c r="BL121" s="154">
        <v>0.115</v>
      </c>
      <c r="BM121" s="154">
        <v>8.6999999999999994E-2</v>
      </c>
      <c r="BN121" s="154">
        <v>0.33900000000000002</v>
      </c>
      <c r="DU121" s="4"/>
      <c r="DZ121" s="177"/>
      <c r="EA121" s="177"/>
      <c r="EB121" s="177"/>
      <c r="EC121" s="177"/>
      <c r="ED121" s="177"/>
      <c r="EE121" s="177"/>
    </row>
    <row r="122" spans="1:135" ht="13" x14ac:dyDescent="0.15">
      <c r="AD122" s="144">
        <f t="shared" si="93"/>
        <v>82.333333333333329</v>
      </c>
      <c r="AE122" s="144">
        <f t="shared" si="94"/>
        <v>89.271255060728748</v>
      </c>
      <c r="AF122" s="149">
        <v>34</v>
      </c>
      <c r="AG122" s="150" t="s">
        <v>308</v>
      </c>
      <c r="AH122" s="149">
        <v>12</v>
      </c>
      <c r="AI122" s="151">
        <v>1</v>
      </c>
      <c r="AJ122" s="152">
        <v>988</v>
      </c>
      <c r="AK122" s="152">
        <v>882</v>
      </c>
      <c r="AL122" s="149">
        <v>0.89300000000000002</v>
      </c>
      <c r="AM122" s="152">
        <v>464</v>
      </c>
      <c r="AN122" s="152">
        <v>308</v>
      </c>
      <c r="AO122" s="152">
        <v>772</v>
      </c>
      <c r="AP122" s="153">
        <v>0.39900000000000002</v>
      </c>
      <c r="AQ122" s="153">
        <v>0.47699999999999998</v>
      </c>
      <c r="AR122" s="154">
        <v>0.14199999999999999</v>
      </c>
      <c r="AS122" s="154">
        <v>9.8000000000000004E-2</v>
      </c>
      <c r="AT122" s="155">
        <v>0.08</v>
      </c>
      <c r="AU122" s="154">
        <v>0.38600000000000001</v>
      </c>
      <c r="AW122" s="177"/>
      <c r="AX122" s="144">
        <f t="shared" si="95"/>
        <v>71.763754045307451</v>
      </c>
      <c r="AY122" s="149">
        <v>34</v>
      </c>
      <c r="AZ122" s="150" t="s">
        <v>309</v>
      </c>
      <c r="BA122" s="149">
        <v>16</v>
      </c>
      <c r="BB122" s="151">
        <v>1</v>
      </c>
      <c r="BC122" s="152">
        <v>1236</v>
      </c>
      <c r="BD122" s="152">
        <v>887</v>
      </c>
      <c r="BE122" s="149">
        <v>0.71799999999999997</v>
      </c>
      <c r="BF122" s="152">
        <v>550</v>
      </c>
      <c r="BG122" s="152">
        <v>321</v>
      </c>
      <c r="BH122" s="152">
        <v>871</v>
      </c>
      <c r="BI122" s="153">
        <v>0.36899999999999999</v>
      </c>
      <c r="BJ122" s="153">
        <v>0.41799999999999998</v>
      </c>
      <c r="BK122" s="154">
        <v>0.20899999999999999</v>
      </c>
      <c r="BL122" s="154">
        <v>0.10299999999999999</v>
      </c>
      <c r="BM122" s="154">
        <v>8.1000000000000003E-2</v>
      </c>
      <c r="BN122" s="154">
        <v>0.33300000000000002</v>
      </c>
      <c r="DU122" s="4"/>
      <c r="DZ122" s="177"/>
      <c r="EA122" s="177"/>
      <c r="EB122" s="177"/>
      <c r="EC122" s="177"/>
      <c r="ED122" s="177"/>
      <c r="EE122" s="177"/>
    </row>
    <row r="123" spans="1:135" ht="13" x14ac:dyDescent="0.15">
      <c r="AD123" s="144">
        <f t="shared" si="93"/>
        <v>73.666666666666657</v>
      </c>
      <c r="AE123" s="144">
        <f t="shared" si="94"/>
        <v>89.25339366515837</v>
      </c>
      <c r="AF123" s="149">
        <v>35</v>
      </c>
      <c r="AG123" s="150" t="s">
        <v>310</v>
      </c>
      <c r="AH123" s="149">
        <v>12</v>
      </c>
      <c r="AI123" s="151">
        <v>1</v>
      </c>
      <c r="AJ123" s="152">
        <v>884</v>
      </c>
      <c r="AK123" s="152">
        <v>789</v>
      </c>
      <c r="AL123" s="149">
        <v>0.89300000000000002</v>
      </c>
      <c r="AM123" s="152">
        <v>375</v>
      </c>
      <c r="AN123" s="152">
        <v>282</v>
      </c>
      <c r="AO123" s="152">
        <v>657</v>
      </c>
      <c r="AP123" s="153">
        <v>0.42899999999999999</v>
      </c>
      <c r="AQ123" s="153">
        <v>0.505</v>
      </c>
      <c r="AR123" s="154">
        <v>0.17199999999999999</v>
      </c>
      <c r="AS123" s="155">
        <v>0.1</v>
      </c>
      <c r="AT123" s="154">
        <v>6.9000000000000006E-2</v>
      </c>
      <c r="AU123" s="154">
        <v>0.39800000000000002</v>
      </c>
      <c r="AW123" s="177"/>
      <c r="AX123" s="144">
        <f t="shared" si="95"/>
        <v>71.797323135755249</v>
      </c>
      <c r="AY123" s="149">
        <v>35</v>
      </c>
      <c r="AZ123" s="150" t="s">
        <v>311</v>
      </c>
      <c r="BA123" s="149">
        <v>14</v>
      </c>
      <c r="BB123" s="151">
        <v>1</v>
      </c>
      <c r="BC123" s="152">
        <v>1046</v>
      </c>
      <c r="BD123" s="152">
        <v>751</v>
      </c>
      <c r="BE123" s="149">
        <v>0.71799999999999997</v>
      </c>
      <c r="BF123" s="152">
        <v>489</v>
      </c>
      <c r="BG123" s="152">
        <v>279</v>
      </c>
      <c r="BH123" s="152">
        <v>768</v>
      </c>
      <c r="BI123" s="153">
        <v>0.36299999999999999</v>
      </c>
      <c r="BJ123" s="153">
        <v>0.42399999999999999</v>
      </c>
      <c r="BK123" s="155">
        <v>0.2</v>
      </c>
      <c r="BL123" s="154">
        <v>7.4999999999999997E-2</v>
      </c>
      <c r="BM123" s="154">
        <v>6.2E-2</v>
      </c>
      <c r="BN123" s="154">
        <v>0.32500000000000001</v>
      </c>
      <c r="DU123" s="4"/>
      <c r="DZ123" s="177"/>
      <c r="EA123" s="177"/>
      <c r="EB123" s="177"/>
      <c r="EC123" s="177"/>
      <c r="ED123" s="177"/>
      <c r="EE123" s="177"/>
    </row>
    <row r="124" spans="1:135" ht="13" x14ac:dyDescent="0.15">
      <c r="AD124" s="144">
        <f t="shared" si="93"/>
        <v>84.6111111111111</v>
      </c>
      <c r="AE124" s="144">
        <f t="shared" si="94"/>
        <v>89.231779382797114</v>
      </c>
      <c r="AF124" s="149">
        <v>36</v>
      </c>
      <c r="AG124" s="150" t="s">
        <v>312</v>
      </c>
      <c r="AH124" s="149">
        <v>18</v>
      </c>
      <c r="AI124" s="151">
        <v>1</v>
      </c>
      <c r="AJ124" s="152">
        <v>1523</v>
      </c>
      <c r="AK124" s="152">
        <v>1359</v>
      </c>
      <c r="AL124" s="149">
        <v>0.89200000000000002</v>
      </c>
      <c r="AM124" s="152">
        <v>588</v>
      </c>
      <c r="AN124" s="152">
        <v>491</v>
      </c>
      <c r="AO124" s="152">
        <v>1079</v>
      </c>
      <c r="AP124" s="153">
        <v>0.45500000000000002</v>
      </c>
      <c r="AQ124" s="153">
        <v>0.499</v>
      </c>
      <c r="AR124" s="154">
        <v>0.182</v>
      </c>
      <c r="AS124" s="154">
        <v>0.13900000000000001</v>
      </c>
      <c r="AT124" s="155">
        <v>0.11</v>
      </c>
      <c r="AU124" s="154">
        <v>0.42399999999999999</v>
      </c>
      <c r="AW124" s="177"/>
      <c r="AX124" s="144">
        <f t="shared" si="95"/>
        <v>71.896955503512885</v>
      </c>
      <c r="AY124" s="149">
        <v>36</v>
      </c>
      <c r="AZ124" s="150" t="s">
        <v>313</v>
      </c>
      <c r="BA124" s="149">
        <v>20</v>
      </c>
      <c r="BB124" s="151">
        <v>1</v>
      </c>
      <c r="BC124" s="152">
        <v>1708</v>
      </c>
      <c r="BD124" s="152">
        <v>1228</v>
      </c>
      <c r="BE124" s="149">
        <v>0.71899999999999997</v>
      </c>
      <c r="BF124" s="152">
        <v>718</v>
      </c>
      <c r="BG124" s="152">
        <v>436</v>
      </c>
      <c r="BH124" s="152">
        <v>1154</v>
      </c>
      <c r="BI124" s="153">
        <v>0.378</v>
      </c>
      <c r="BJ124" s="151">
        <v>0.41</v>
      </c>
      <c r="BK124" s="154">
        <v>0.219</v>
      </c>
      <c r="BL124" s="154">
        <v>0.125</v>
      </c>
      <c r="BM124" s="154">
        <v>9.7000000000000003E-2</v>
      </c>
      <c r="BN124" s="154">
        <v>0.35199999999999998</v>
      </c>
      <c r="DU124" s="4"/>
      <c r="DZ124" s="177"/>
      <c r="EA124" s="177"/>
      <c r="EB124" s="177"/>
      <c r="EC124" s="177"/>
      <c r="ED124" s="177"/>
      <c r="EE124" s="177"/>
    </row>
    <row r="125" spans="1:135" ht="13" x14ac:dyDescent="0.15">
      <c r="AD125" s="144">
        <f t="shared" si="93"/>
        <v>85.9</v>
      </c>
      <c r="AE125" s="144">
        <f t="shared" si="94"/>
        <v>89.057043073341092</v>
      </c>
      <c r="AF125" s="149">
        <v>37</v>
      </c>
      <c r="AG125" s="150" t="s">
        <v>314</v>
      </c>
      <c r="AH125" s="149">
        <v>20</v>
      </c>
      <c r="AI125" s="151">
        <v>1</v>
      </c>
      <c r="AJ125" s="152">
        <v>1718</v>
      </c>
      <c r="AK125" s="152">
        <v>1530</v>
      </c>
      <c r="AL125" s="149">
        <v>0.89100000000000001</v>
      </c>
      <c r="AM125" s="152">
        <v>747</v>
      </c>
      <c r="AN125" s="152">
        <v>553</v>
      </c>
      <c r="AO125" s="152">
        <v>1300</v>
      </c>
      <c r="AP125" s="153">
        <v>0.42499999999999999</v>
      </c>
      <c r="AQ125" s="153">
        <v>0.48799999999999999</v>
      </c>
      <c r="AR125" s="154">
        <v>0.155</v>
      </c>
      <c r="AS125" s="154">
        <v>0.111</v>
      </c>
      <c r="AT125" s="154">
        <v>8.8999999999999996E-2</v>
      </c>
      <c r="AU125" s="154">
        <v>0.40400000000000003</v>
      </c>
      <c r="AW125" s="177"/>
      <c r="AX125" s="144">
        <f t="shared" si="95"/>
        <v>71.909090909090907</v>
      </c>
      <c r="AY125" s="149">
        <v>37</v>
      </c>
      <c r="AZ125" s="150" t="s">
        <v>315</v>
      </c>
      <c r="BA125" s="149">
        <v>15</v>
      </c>
      <c r="BB125" s="151">
        <v>1</v>
      </c>
      <c r="BC125" s="152">
        <v>1100</v>
      </c>
      <c r="BD125" s="152">
        <v>791</v>
      </c>
      <c r="BE125" s="149">
        <v>0.71899999999999997</v>
      </c>
      <c r="BF125" s="152">
        <v>547</v>
      </c>
      <c r="BG125" s="152">
        <v>305</v>
      </c>
      <c r="BH125" s="152">
        <v>852</v>
      </c>
      <c r="BI125" s="153">
        <v>0.35799999999999998</v>
      </c>
      <c r="BJ125" s="153">
        <v>0.39200000000000002</v>
      </c>
      <c r="BK125" s="154">
        <v>0.14499999999999999</v>
      </c>
      <c r="BL125" s="154">
        <v>9.4E-2</v>
      </c>
      <c r="BM125" s="154">
        <v>6.9000000000000006E-2</v>
      </c>
      <c r="BN125" s="154">
        <v>0.34499999999999997</v>
      </c>
      <c r="DU125" s="4"/>
      <c r="DZ125" s="177"/>
      <c r="EA125" s="177"/>
      <c r="EB125" s="177"/>
      <c r="EC125" s="177"/>
      <c r="ED125" s="177"/>
      <c r="EE125" s="177"/>
    </row>
    <row r="126" spans="1:135" ht="13" x14ac:dyDescent="0.15">
      <c r="AD126" s="144">
        <f t="shared" si="93"/>
        <v>79.5</v>
      </c>
      <c r="AE126" s="144">
        <f t="shared" si="94"/>
        <v>89.022298456260714</v>
      </c>
      <c r="AF126" s="149">
        <v>38</v>
      </c>
      <c r="AG126" s="150" t="s">
        <v>316</v>
      </c>
      <c r="AH126" s="149">
        <v>22</v>
      </c>
      <c r="AI126" s="151">
        <v>1</v>
      </c>
      <c r="AJ126" s="152">
        <v>1749</v>
      </c>
      <c r="AK126" s="152">
        <v>1557</v>
      </c>
      <c r="AL126" s="149">
        <v>0.89</v>
      </c>
      <c r="AM126" s="152">
        <v>746</v>
      </c>
      <c r="AN126" s="152">
        <v>581</v>
      </c>
      <c r="AO126" s="152">
        <v>1327</v>
      </c>
      <c r="AP126" s="153">
        <v>0.438</v>
      </c>
      <c r="AQ126" s="153">
        <v>0.51100000000000001</v>
      </c>
      <c r="AR126" s="154">
        <v>0.16900000000000001</v>
      </c>
      <c r="AS126" s="155">
        <v>0.09</v>
      </c>
      <c r="AT126" s="154">
        <v>7.2999999999999995E-2</v>
      </c>
      <c r="AU126" s="154">
        <v>0.39900000000000002</v>
      </c>
      <c r="AW126" s="177"/>
      <c r="AX126" s="144">
        <f t="shared" si="95"/>
        <v>72.063666300768375</v>
      </c>
      <c r="AY126" s="149">
        <v>38</v>
      </c>
      <c r="AZ126" s="150" t="s">
        <v>317</v>
      </c>
      <c r="BA126" s="149">
        <v>22</v>
      </c>
      <c r="BB126" s="151">
        <v>1</v>
      </c>
      <c r="BC126" s="152">
        <v>1822</v>
      </c>
      <c r="BD126" s="152">
        <v>1313</v>
      </c>
      <c r="BE126" s="149">
        <v>0.72099999999999997</v>
      </c>
      <c r="BF126" s="152">
        <v>834</v>
      </c>
      <c r="BG126" s="152">
        <v>454</v>
      </c>
      <c r="BH126" s="152">
        <v>1288</v>
      </c>
      <c r="BI126" s="153">
        <v>0.35199999999999998</v>
      </c>
      <c r="BJ126" s="153">
        <v>0.39900000000000002</v>
      </c>
      <c r="BK126" s="154">
        <v>0.19900000000000001</v>
      </c>
      <c r="BL126" s="154">
        <v>0.114</v>
      </c>
      <c r="BM126" s="155">
        <v>0.09</v>
      </c>
      <c r="BN126" s="154">
        <v>0.33500000000000002</v>
      </c>
      <c r="DU126" s="4"/>
      <c r="DZ126" s="177"/>
      <c r="EA126" s="177"/>
      <c r="EB126" s="177"/>
      <c r="EC126" s="177"/>
      <c r="ED126" s="177"/>
      <c r="EE126" s="177"/>
    </row>
    <row r="127" spans="1:135" ht="13" x14ac:dyDescent="0.15">
      <c r="AD127" s="144">
        <f t="shared" si="93"/>
        <v>86.181818181818187</v>
      </c>
      <c r="AE127" s="144">
        <f t="shared" si="94"/>
        <v>88.976793248945157</v>
      </c>
      <c r="AF127" s="149">
        <v>39</v>
      </c>
      <c r="AG127" s="150" t="s">
        <v>227</v>
      </c>
      <c r="AH127" s="149">
        <v>22</v>
      </c>
      <c r="AI127" s="151">
        <v>1</v>
      </c>
      <c r="AJ127" s="152">
        <v>1896</v>
      </c>
      <c r="AK127" s="152">
        <v>1687</v>
      </c>
      <c r="AL127" s="149">
        <v>0.89</v>
      </c>
      <c r="AM127" s="152">
        <v>794</v>
      </c>
      <c r="AN127" s="152">
        <v>621</v>
      </c>
      <c r="AO127" s="152">
        <v>1415</v>
      </c>
      <c r="AP127" s="153">
        <v>0.439</v>
      </c>
      <c r="AQ127" s="153">
        <v>0.50900000000000001</v>
      </c>
      <c r="AR127" s="154">
        <v>0.17199999999999999</v>
      </c>
      <c r="AS127" s="154">
        <v>0.10299999999999999</v>
      </c>
      <c r="AT127" s="154">
        <v>8.6999999999999994E-2</v>
      </c>
      <c r="AU127" s="155">
        <v>0.4</v>
      </c>
      <c r="AW127" s="177"/>
      <c r="AX127" s="144">
        <f t="shared" si="95"/>
        <v>72.070534698521044</v>
      </c>
      <c r="AY127" s="149">
        <v>39</v>
      </c>
      <c r="AZ127" s="150" t="s">
        <v>316</v>
      </c>
      <c r="BA127" s="149">
        <v>22</v>
      </c>
      <c r="BB127" s="151">
        <v>1</v>
      </c>
      <c r="BC127" s="152">
        <v>1758</v>
      </c>
      <c r="BD127" s="152">
        <v>1267</v>
      </c>
      <c r="BE127" s="149">
        <v>0.72099999999999997</v>
      </c>
      <c r="BF127" s="152">
        <v>731</v>
      </c>
      <c r="BG127" s="152">
        <v>453</v>
      </c>
      <c r="BH127" s="152">
        <v>1184</v>
      </c>
      <c r="BI127" s="153">
        <v>0.38300000000000001</v>
      </c>
      <c r="BJ127" s="153">
        <v>0.432</v>
      </c>
      <c r="BK127" s="154">
        <v>0.22700000000000001</v>
      </c>
      <c r="BL127" s="154">
        <v>0.115</v>
      </c>
      <c r="BM127" s="154">
        <v>8.6999999999999994E-2</v>
      </c>
      <c r="BN127" s="154">
        <v>0.34399999999999997</v>
      </c>
      <c r="DU127" s="4"/>
      <c r="DZ127" s="177"/>
      <c r="EA127" s="177"/>
      <c r="EB127" s="177"/>
      <c r="EC127" s="177"/>
      <c r="ED127" s="177"/>
      <c r="EE127" s="177"/>
    </row>
    <row r="128" spans="1:135" ht="13" x14ac:dyDescent="0.15">
      <c r="N128" s="158"/>
      <c r="O128" s="76"/>
      <c r="AD128" s="144">
        <f t="shared" si="93"/>
        <v>77.21052631578948</v>
      </c>
      <c r="AE128" s="144">
        <f t="shared" si="94"/>
        <v>88.957055214723923</v>
      </c>
      <c r="AF128" s="149">
        <v>40</v>
      </c>
      <c r="AG128" s="150" t="s">
        <v>302</v>
      </c>
      <c r="AH128" s="149">
        <v>19</v>
      </c>
      <c r="AI128" s="151">
        <v>1</v>
      </c>
      <c r="AJ128" s="152">
        <v>1467</v>
      </c>
      <c r="AK128" s="152">
        <v>1305</v>
      </c>
      <c r="AL128" s="149">
        <v>0.89</v>
      </c>
      <c r="AM128" s="152">
        <v>541</v>
      </c>
      <c r="AN128" s="152">
        <v>484</v>
      </c>
      <c r="AO128" s="152">
        <v>1025</v>
      </c>
      <c r="AP128" s="153">
        <v>0.47199999999999998</v>
      </c>
      <c r="AQ128" s="153">
        <v>0.53300000000000003</v>
      </c>
      <c r="AR128" s="154">
        <v>0.215</v>
      </c>
      <c r="AS128" s="154">
        <v>0.111</v>
      </c>
      <c r="AT128" s="154">
        <v>8.5000000000000006E-2</v>
      </c>
      <c r="AU128" s="154">
        <v>0.40799999999999997</v>
      </c>
      <c r="AW128" s="177"/>
      <c r="AX128" s="144">
        <f t="shared" si="95"/>
        <v>72.19402143260011</v>
      </c>
      <c r="AY128" s="149">
        <v>40</v>
      </c>
      <c r="AZ128" s="150" t="s">
        <v>318</v>
      </c>
      <c r="BA128" s="149">
        <v>23</v>
      </c>
      <c r="BB128" s="151">
        <v>1</v>
      </c>
      <c r="BC128" s="152">
        <v>1773</v>
      </c>
      <c r="BD128" s="152">
        <v>1280</v>
      </c>
      <c r="BE128" s="149">
        <v>0.72199999999999998</v>
      </c>
      <c r="BF128" s="152">
        <v>815</v>
      </c>
      <c r="BG128" s="152">
        <v>482</v>
      </c>
      <c r="BH128" s="152">
        <v>1297</v>
      </c>
      <c r="BI128" s="153">
        <v>0.372</v>
      </c>
      <c r="BJ128" s="153">
        <v>0.41199999999999998</v>
      </c>
      <c r="BK128" s="154">
        <v>0.188</v>
      </c>
      <c r="BL128" s="154">
        <v>9.0999999999999998E-2</v>
      </c>
      <c r="BM128" s="154">
        <v>6.7000000000000004E-2</v>
      </c>
      <c r="BN128" s="154">
        <v>0.34499999999999997</v>
      </c>
      <c r="DU128" s="4"/>
      <c r="DZ128" s="177"/>
      <c r="EA128" s="177"/>
      <c r="EB128" s="177"/>
      <c r="EC128" s="177"/>
      <c r="ED128" s="177"/>
      <c r="EE128" s="177"/>
    </row>
    <row r="129" spans="2:135" ht="13" x14ac:dyDescent="0.15">
      <c r="D129" s="158"/>
      <c r="N129" s="158"/>
      <c r="O129" s="158"/>
      <c r="AD129" s="144">
        <f t="shared" si="93"/>
        <v>82.782608695652172</v>
      </c>
      <c r="AE129" s="144">
        <f t="shared" si="94"/>
        <v>88.65546218487394</v>
      </c>
      <c r="AF129" s="149">
        <v>41</v>
      </c>
      <c r="AG129" s="150" t="s">
        <v>319</v>
      </c>
      <c r="AH129" s="149">
        <v>23</v>
      </c>
      <c r="AI129" s="151">
        <v>1</v>
      </c>
      <c r="AJ129" s="152">
        <v>1904</v>
      </c>
      <c r="AK129" s="152">
        <v>1688</v>
      </c>
      <c r="AL129" s="149">
        <v>0.88700000000000001</v>
      </c>
      <c r="AM129" s="152">
        <v>799</v>
      </c>
      <c r="AN129" s="152">
        <v>600</v>
      </c>
      <c r="AO129" s="152">
        <v>1399</v>
      </c>
      <c r="AP129" s="153">
        <v>0.42899999999999999</v>
      </c>
      <c r="AQ129" s="153">
        <v>0.495</v>
      </c>
      <c r="AR129" s="154">
        <v>0.16600000000000001</v>
      </c>
      <c r="AS129" s="154">
        <v>0.115</v>
      </c>
      <c r="AT129" s="154">
        <v>8.4000000000000005E-2</v>
      </c>
      <c r="AU129" s="154">
        <v>0.40699999999999997</v>
      </c>
      <c r="AW129" s="177"/>
      <c r="AX129" s="144">
        <f t="shared" si="95"/>
        <v>72.180916976456018</v>
      </c>
      <c r="AY129" s="149">
        <v>41</v>
      </c>
      <c r="AZ129" s="150" t="s">
        <v>320</v>
      </c>
      <c r="BA129" s="149">
        <v>21</v>
      </c>
      <c r="BB129" s="151">
        <v>1</v>
      </c>
      <c r="BC129" s="152">
        <v>1614</v>
      </c>
      <c r="BD129" s="152">
        <v>1165</v>
      </c>
      <c r="BE129" s="149">
        <v>0.72199999999999998</v>
      </c>
      <c r="BF129" s="152">
        <v>728</v>
      </c>
      <c r="BG129" s="152">
        <v>427</v>
      </c>
      <c r="BH129" s="152">
        <v>1155</v>
      </c>
      <c r="BI129" s="151">
        <v>0.37</v>
      </c>
      <c r="BJ129" s="153">
        <v>0.42599999999999999</v>
      </c>
      <c r="BK129" s="154">
        <v>0.20799999999999999</v>
      </c>
      <c r="BL129" s="154">
        <v>8.6999999999999994E-2</v>
      </c>
      <c r="BM129" s="154">
        <v>6.3E-2</v>
      </c>
      <c r="BN129" s="154">
        <v>0.33400000000000002</v>
      </c>
      <c r="DU129" s="4"/>
      <c r="DZ129" s="177"/>
      <c r="EA129" s="177"/>
      <c r="EB129" s="177"/>
      <c r="EC129" s="177"/>
      <c r="ED129" s="177"/>
      <c r="EE129" s="177"/>
    </row>
    <row r="130" spans="2:135" ht="13" x14ac:dyDescent="0.15">
      <c r="D130" s="159"/>
      <c r="N130" s="159"/>
      <c r="O130" s="159"/>
      <c r="AD130" s="144">
        <f t="shared" si="93"/>
        <v>82.434782608695656</v>
      </c>
      <c r="AE130" s="144">
        <f t="shared" si="94"/>
        <v>88.660337552742618</v>
      </c>
      <c r="AF130" s="149">
        <v>42</v>
      </c>
      <c r="AG130" s="150" t="s">
        <v>321</v>
      </c>
      <c r="AH130" s="149">
        <v>23</v>
      </c>
      <c r="AI130" s="151">
        <v>1</v>
      </c>
      <c r="AJ130" s="152">
        <v>1896</v>
      </c>
      <c r="AK130" s="152">
        <v>1681</v>
      </c>
      <c r="AL130" s="149">
        <v>0.88700000000000001</v>
      </c>
      <c r="AM130" s="152">
        <v>836</v>
      </c>
      <c r="AN130" s="152">
        <v>630</v>
      </c>
      <c r="AO130" s="152">
        <v>1466</v>
      </c>
      <c r="AP130" s="151">
        <v>0.43</v>
      </c>
      <c r="AQ130" s="153">
        <v>0.48699999999999999</v>
      </c>
      <c r="AR130" s="154">
        <v>0.14499999999999999</v>
      </c>
      <c r="AS130" s="154">
        <v>0.10100000000000001</v>
      </c>
      <c r="AT130" s="154">
        <v>8.3000000000000004E-2</v>
      </c>
      <c r="AU130" s="154">
        <v>0.40899999999999997</v>
      </c>
      <c r="AW130" s="177"/>
      <c r="AX130" s="144">
        <f t="shared" si="95"/>
        <v>72.176759410801964</v>
      </c>
      <c r="AY130" s="149">
        <v>42</v>
      </c>
      <c r="AZ130" s="150" t="s">
        <v>235</v>
      </c>
      <c r="BA130" s="149">
        <v>8</v>
      </c>
      <c r="BB130" s="151">
        <v>1</v>
      </c>
      <c r="BC130" s="152">
        <v>611</v>
      </c>
      <c r="BD130" s="152">
        <v>441</v>
      </c>
      <c r="BE130" s="149">
        <v>0.72199999999999998</v>
      </c>
      <c r="BF130" s="152">
        <v>305</v>
      </c>
      <c r="BG130" s="152">
        <v>157</v>
      </c>
      <c r="BH130" s="152">
        <v>462</v>
      </c>
      <c r="BI130" s="151">
        <v>0.34</v>
      </c>
      <c r="BJ130" s="153">
        <v>0.38700000000000001</v>
      </c>
      <c r="BK130" s="154">
        <v>0.16500000000000001</v>
      </c>
      <c r="BL130" s="154">
        <v>9.2999999999999999E-2</v>
      </c>
      <c r="BM130" s="154">
        <v>7.9000000000000001E-2</v>
      </c>
      <c r="BN130" s="154">
        <v>0.33400000000000002</v>
      </c>
      <c r="DU130" s="4"/>
      <c r="DZ130" s="177"/>
      <c r="EA130" s="177"/>
      <c r="EB130" s="177"/>
      <c r="EC130" s="177"/>
      <c r="ED130" s="177"/>
      <c r="EE130" s="177"/>
    </row>
    <row r="131" spans="2:135" ht="13" x14ac:dyDescent="0.15">
      <c r="AD131" s="144">
        <f t="shared" si="93"/>
        <v>85</v>
      </c>
      <c r="AE131" s="144">
        <f t="shared" si="94"/>
        <v>88.588235294117652</v>
      </c>
      <c r="AF131" s="149">
        <v>43</v>
      </c>
      <c r="AG131" s="150" t="s">
        <v>322</v>
      </c>
      <c r="AH131" s="149">
        <v>20</v>
      </c>
      <c r="AI131" s="151">
        <v>1</v>
      </c>
      <c r="AJ131" s="152">
        <v>1700</v>
      </c>
      <c r="AK131" s="152">
        <v>1506</v>
      </c>
      <c r="AL131" s="149">
        <v>0.88600000000000001</v>
      </c>
      <c r="AM131" s="152">
        <v>700</v>
      </c>
      <c r="AN131" s="152">
        <v>564</v>
      </c>
      <c r="AO131" s="152">
        <v>1264</v>
      </c>
      <c r="AP131" s="153">
        <v>0.44600000000000001</v>
      </c>
      <c r="AQ131" s="153">
        <v>0.496</v>
      </c>
      <c r="AR131" s="154">
        <v>0.16300000000000001</v>
      </c>
      <c r="AS131" s="154">
        <v>0.124</v>
      </c>
      <c r="AT131" s="154">
        <v>0.104</v>
      </c>
      <c r="AU131" s="154">
        <v>0.41599999999999998</v>
      </c>
      <c r="AW131" s="177"/>
      <c r="AX131" s="144">
        <f t="shared" si="95"/>
        <v>72.396212672978876</v>
      </c>
      <c r="AY131" s="149">
        <v>43</v>
      </c>
      <c r="AZ131" s="150" t="s">
        <v>323</v>
      </c>
      <c r="BA131" s="149">
        <v>16</v>
      </c>
      <c r="BB131" s="151">
        <v>1</v>
      </c>
      <c r="BC131" s="152">
        <v>1373</v>
      </c>
      <c r="BD131" s="152">
        <v>994</v>
      </c>
      <c r="BE131" s="149">
        <v>0.72399999999999998</v>
      </c>
      <c r="BF131" s="152">
        <v>663</v>
      </c>
      <c r="BG131" s="152">
        <v>355</v>
      </c>
      <c r="BH131" s="152">
        <v>1018</v>
      </c>
      <c r="BI131" s="153">
        <v>0.34899999999999998</v>
      </c>
      <c r="BJ131" s="153">
        <v>0.39500000000000002</v>
      </c>
      <c r="BK131" s="155">
        <v>0.16</v>
      </c>
      <c r="BL131" s="154">
        <v>0.11899999999999999</v>
      </c>
      <c r="BM131" s="154">
        <v>8.2000000000000003E-2</v>
      </c>
      <c r="BN131" s="154">
        <v>0.34799999999999998</v>
      </c>
      <c r="DU131" s="4"/>
      <c r="DZ131" s="177"/>
      <c r="EA131" s="177"/>
      <c r="EB131" s="177"/>
      <c r="EC131" s="177"/>
      <c r="ED131" s="177"/>
      <c r="EE131" s="177"/>
    </row>
    <row r="132" spans="2:135" ht="13" x14ac:dyDescent="0.15">
      <c r="AD132" s="144">
        <f t="shared" si="93"/>
        <v>81.347826086956516</v>
      </c>
      <c r="AE132" s="144">
        <f t="shared" si="94"/>
        <v>88.615713522180656</v>
      </c>
      <c r="AF132" s="149">
        <v>44</v>
      </c>
      <c r="AG132" s="150" t="s">
        <v>324</v>
      </c>
      <c r="AH132" s="149">
        <v>23</v>
      </c>
      <c r="AI132" s="151">
        <v>1</v>
      </c>
      <c r="AJ132" s="152">
        <v>1871</v>
      </c>
      <c r="AK132" s="152">
        <v>1658</v>
      </c>
      <c r="AL132" s="149">
        <v>0.88600000000000001</v>
      </c>
      <c r="AM132" s="152">
        <v>767</v>
      </c>
      <c r="AN132" s="152">
        <v>604</v>
      </c>
      <c r="AO132" s="152">
        <v>1371</v>
      </c>
      <c r="AP132" s="153">
        <v>0.441</v>
      </c>
      <c r="AQ132" s="153">
        <v>0.505</v>
      </c>
      <c r="AR132" s="154">
        <v>0.17699999999999999</v>
      </c>
      <c r="AS132" s="154">
        <v>0.109</v>
      </c>
      <c r="AT132" s="154">
        <v>7.9000000000000001E-2</v>
      </c>
      <c r="AU132" s="154">
        <v>0.40400000000000003</v>
      </c>
      <c r="AW132" s="177"/>
      <c r="AX132" s="144">
        <f t="shared" si="95"/>
        <v>72.385542168674704</v>
      </c>
      <c r="AY132" s="149">
        <v>44</v>
      </c>
      <c r="AZ132" s="150" t="s">
        <v>325</v>
      </c>
      <c r="BA132" s="149">
        <v>23</v>
      </c>
      <c r="BB132" s="151">
        <v>1</v>
      </c>
      <c r="BC132" s="152">
        <v>2075</v>
      </c>
      <c r="BD132" s="152">
        <v>1502</v>
      </c>
      <c r="BE132" s="149">
        <v>0.72399999999999998</v>
      </c>
      <c r="BF132" s="152">
        <v>915</v>
      </c>
      <c r="BG132" s="152">
        <v>534</v>
      </c>
      <c r="BH132" s="152">
        <v>1449</v>
      </c>
      <c r="BI132" s="153">
        <v>0.36899999999999999</v>
      </c>
      <c r="BJ132" s="153">
        <v>0.41099999999999998</v>
      </c>
      <c r="BK132" s="154">
        <v>0.19800000000000001</v>
      </c>
      <c r="BL132" s="154">
        <v>0.121</v>
      </c>
      <c r="BM132" s="154">
        <v>9.8000000000000004E-2</v>
      </c>
      <c r="BN132" s="154">
        <v>0.34799999999999998</v>
      </c>
      <c r="DU132" s="4"/>
      <c r="DZ132" s="177"/>
      <c r="EA132" s="177"/>
      <c r="EB132" s="177"/>
      <c r="EC132" s="177"/>
      <c r="ED132" s="177"/>
      <c r="EE132" s="177"/>
    </row>
    <row r="133" spans="2:135" ht="13" x14ac:dyDescent="0.15">
      <c r="AD133" s="144">
        <f t="shared" si="93"/>
        <v>83.791666666666657</v>
      </c>
      <c r="AE133" s="144">
        <f t="shared" si="94"/>
        <v>88.314271506713084</v>
      </c>
      <c r="AF133" s="149">
        <v>45</v>
      </c>
      <c r="AG133" s="150" t="s">
        <v>326</v>
      </c>
      <c r="AH133" s="149">
        <v>24</v>
      </c>
      <c r="AI133" s="151">
        <v>1</v>
      </c>
      <c r="AJ133" s="152">
        <v>2011</v>
      </c>
      <c r="AK133" s="152">
        <v>1776</v>
      </c>
      <c r="AL133" s="149">
        <v>0.88300000000000001</v>
      </c>
      <c r="AM133" s="152">
        <v>806</v>
      </c>
      <c r="AN133" s="152">
        <v>652</v>
      </c>
      <c r="AO133" s="152">
        <v>1458</v>
      </c>
      <c r="AP133" s="153">
        <v>0.44700000000000001</v>
      </c>
      <c r="AQ133" s="153">
        <v>0.496</v>
      </c>
      <c r="AR133" s="154">
        <v>0.17399999999999999</v>
      </c>
      <c r="AS133" s="154">
        <v>0.124</v>
      </c>
      <c r="AT133" s="154">
        <v>0.10100000000000001</v>
      </c>
      <c r="AU133" s="154">
        <v>0.41599999999999998</v>
      </c>
      <c r="AW133" s="177"/>
      <c r="AX133" s="144">
        <f t="shared" si="95"/>
        <v>72.534464475079531</v>
      </c>
      <c r="AY133" s="149">
        <v>45</v>
      </c>
      <c r="AZ133" s="150" t="s">
        <v>310</v>
      </c>
      <c r="BA133" s="149">
        <v>12</v>
      </c>
      <c r="BB133" s="151">
        <v>1</v>
      </c>
      <c r="BC133" s="152">
        <v>943</v>
      </c>
      <c r="BD133" s="152">
        <v>684</v>
      </c>
      <c r="BE133" s="149">
        <v>0.72499999999999998</v>
      </c>
      <c r="BF133" s="152">
        <v>492</v>
      </c>
      <c r="BG133" s="152">
        <v>250</v>
      </c>
      <c r="BH133" s="152">
        <v>742</v>
      </c>
      <c r="BI133" s="153">
        <v>0.33700000000000002</v>
      </c>
      <c r="BJ133" s="153">
        <v>0.379</v>
      </c>
      <c r="BK133" s="155">
        <v>0.14000000000000001</v>
      </c>
      <c r="BL133" s="155">
        <v>0.1</v>
      </c>
      <c r="BM133" s="154">
        <v>8.7999999999999995E-2</v>
      </c>
      <c r="BN133" s="154">
        <v>0.33200000000000002</v>
      </c>
      <c r="DU133" s="4"/>
      <c r="DZ133" s="177"/>
      <c r="EA133" s="177"/>
      <c r="EB133" s="177"/>
      <c r="EC133" s="177"/>
      <c r="ED133" s="177"/>
      <c r="EE133" s="177"/>
    </row>
    <row r="134" spans="2:135" ht="13" x14ac:dyDescent="0.15">
      <c r="B134" s="158"/>
      <c r="AD134" s="144">
        <f t="shared" si="93"/>
        <v>82.285714285714278</v>
      </c>
      <c r="AE134" s="144">
        <f t="shared" si="94"/>
        <v>87.847222222222214</v>
      </c>
      <c r="AF134" s="149">
        <v>46</v>
      </c>
      <c r="AG134" s="150" t="s">
        <v>327</v>
      </c>
      <c r="AH134" s="149">
        <v>21</v>
      </c>
      <c r="AI134" s="151">
        <v>1</v>
      </c>
      <c r="AJ134" s="152">
        <v>1728</v>
      </c>
      <c r="AK134" s="152">
        <v>1518</v>
      </c>
      <c r="AL134" s="149">
        <v>0.878</v>
      </c>
      <c r="AM134" s="152">
        <v>737</v>
      </c>
      <c r="AN134" s="152">
        <v>550</v>
      </c>
      <c r="AO134" s="152">
        <v>1287</v>
      </c>
      <c r="AP134" s="153">
        <v>0.42699999999999999</v>
      </c>
      <c r="AQ134" s="153">
        <v>0.497</v>
      </c>
      <c r="AR134" s="154">
        <v>0.17899999999999999</v>
      </c>
      <c r="AS134" s="154">
        <v>9.7000000000000003E-2</v>
      </c>
      <c r="AT134" s="154">
        <v>7.8E-2</v>
      </c>
      <c r="AU134" s="154">
        <v>0.39200000000000002</v>
      </c>
      <c r="AW134" s="177"/>
      <c r="AX134" s="144">
        <f t="shared" si="95"/>
        <v>72.597676874340024</v>
      </c>
      <c r="AY134" s="149">
        <v>46</v>
      </c>
      <c r="AZ134" s="150" t="s">
        <v>328</v>
      </c>
      <c r="BA134" s="149">
        <v>23</v>
      </c>
      <c r="BB134" s="151">
        <v>1</v>
      </c>
      <c r="BC134" s="152">
        <v>1894</v>
      </c>
      <c r="BD134" s="152">
        <v>1375</v>
      </c>
      <c r="BE134" s="149">
        <v>0.72599999999999998</v>
      </c>
      <c r="BF134" s="152">
        <v>891</v>
      </c>
      <c r="BG134" s="152">
        <v>508</v>
      </c>
      <c r="BH134" s="152">
        <v>1399</v>
      </c>
      <c r="BI134" s="153">
        <v>0.36299999999999999</v>
      </c>
      <c r="BJ134" s="153">
        <v>0.40899999999999997</v>
      </c>
      <c r="BK134" s="154">
        <v>0.183</v>
      </c>
      <c r="BL134" s="154">
        <v>9.6000000000000002E-2</v>
      </c>
      <c r="BM134" s="155">
        <v>0.08</v>
      </c>
      <c r="BN134" s="154">
        <v>0.33900000000000002</v>
      </c>
      <c r="DU134" s="4"/>
      <c r="DZ134" s="177"/>
      <c r="EA134" s="177"/>
      <c r="EB134" s="177"/>
      <c r="EC134" s="177"/>
      <c r="ED134" s="177"/>
      <c r="EE134" s="177"/>
    </row>
    <row r="135" spans="2:135" ht="13" x14ac:dyDescent="0.15">
      <c r="AD135" s="144">
        <f t="shared" si="93"/>
        <v>89.149999999999991</v>
      </c>
      <c r="AE135" s="144">
        <f t="shared" si="94"/>
        <v>87.829500841278744</v>
      </c>
      <c r="AF135" s="149">
        <v>47</v>
      </c>
      <c r="AG135" s="150" t="s">
        <v>329</v>
      </c>
      <c r="AH135" s="149">
        <v>20</v>
      </c>
      <c r="AI135" s="151">
        <v>1</v>
      </c>
      <c r="AJ135" s="152">
        <v>1783</v>
      </c>
      <c r="AK135" s="152">
        <v>1566</v>
      </c>
      <c r="AL135" s="149">
        <v>0.878</v>
      </c>
      <c r="AM135" s="152">
        <v>765</v>
      </c>
      <c r="AN135" s="152">
        <v>554</v>
      </c>
      <c r="AO135" s="152">
        <v>1319</v>
      </c>
      <c r="AP135" s="151">
        <v>0.42</v>
      </c>
      <c r="AQ135" s="153">
        <v>0.48499999999999999</v>
      </c>
      <c r="AR135" s="154">
        <v>0.161</v>
      </c>
      <c r="AS135" s="154">
        <v>0.123</v>
      </c>
      <c r="AT135" s="155">
        <v>0.1</v>
      </c>
      <c r="AU135" s="154">
        <v>0.40200000000000002</v>
      </c>
      <c r="AW135" s="177"/>
      <c r="AX135" s="144">
        <f t="shared" si="95"/>
        <v>72.605459057071968</v>
      </c>
      <c r="AY135" s="149">
        <v>47</v>
      </c>
      <c r="AZ135" s="150" t="s">
        <v>330</v>
      </c>
      <c r="BA135" s="149">
        <v>24</v>
      </c>
      <c r="BB135" s="151">
        <v>1</v>
      </c>
      <c r="BC135" s="152">
        <v>2015</v>
      </c>
      <c r="BD135" s="152">
        <v>1463</v>
      </c>
      <c r="BE135" s="149">
        <v>0.72599999999999998</v>
      </c>
      <c r="BF135" s="152">
        <v>947</v>
      </c>
      <c r="BG135" s="152">
        <v>538</v>
      </c>
      <c r="BH135" s="152">
        <v>1485</v>
      </c>
      <c r="BI135" s="153">
        <v>0.36199999999999999</v>
      </c>
      <c r="BJ135" s="153">
        <v>0.41399999999999998</v>
      </c>
      <c r="BK135" s="154">
        <v>0.193</v>
      </c>
      <c r="BL135" s="154">
        <v>8.4000000000000005E-2</v>
      </c>
      <c r="BM135" s="154">
        <v>7.0999999999999994E-2</v>
      </c>
      <c r="BN135" s="154">
        <v>0.33200000000000002</v>
      </c>
      <c r="DU135" s="4"/>
      <c r="DZ135" s="177"/>
      <c r="EA135" s="177"/>
      <c r="EB135" s="177"/>
      <c r="EC135" s="177"/>
      <c r="ED135" s="177"/>
      <c r="EE135" s="177"/>
    </row>
    <row r="136" spans="2:135" ht="13" x14ac:dyDescent="0.15">
      <c r="AD136" s="144">
        <f t="shared" si="93"/>
        <v>77.315789473684205</v>
      </c>
      <c r="AE136" s="144">
        <f t="shared" si="94"/>
        <v>87.6786929884275</v>
      </c>
      <c r="AF136" s="149">
        <v>48</v>
      </c>
      <c r="AG136" s="150" t="s">
        <v>331</v>
      </c>
      <c r="AH136" s="149">
        <v>19</v>
      </c>
      <c r="AI136" s="151">
        <v>1</v>
      </c>
      <c r="AJ136" s="152">
        <v>1469</v>
      </c>
      <c r="AK136" s="152">
        <v>1288</v>
      </c>
      <c r="AL136" s="149">
        <v>0.877</v>
      </c>
      <c r="AM136" s="152">
        <v>583</v>
      </c>
      <c r="AN136" s="152">
        <v>453</v>
      </c>
      <c r="AO136" s="152">
        <v>1036</v>
      </c>
      <c r="AP136" s="153">
        <v>0.437</v>
      </c>
      <c r="AQ136" s="153">
        <v>0.49399999999999999</v>
      </c>
      <c r="AR136" s="155">
        <v>0.18</v>
      </c>
      <c r="AS136" s="154">
        <v>0.13800000000000001</v>
      </c>
      <c r="AT136" s="154">
        <v>0.113</v>
      </c>
      <c r="AU136" s="154">
        <v>0.41099999999999998</v>
      </c>
      <c r="AW136" s="177"/>
      <c r="AX136" s="144">
        <f t="shared" si="95"/>
        <v>72.554204124801686</v>
      </c>
      <c r="AY136" s="149">
        <v>48</v>
      </c>
      <c r="AZ136" s="150" t="s">
        <v>332</v>
      </c>
      <c r="BA136" s="149">
        <v>22</v>
      </c>
      <c r="BB136" s="151">
        <v>1</v>
      </c>
      <c r="BC136" s="152">
        <v>1891</v>
      </c>
      <c r="BD136" s="152">
        <v>1372</v>
      </c>
      <c r="BE136" s="149">
        <v>0.72599999999999998</v>
      </c>
      <c r="BF136" s="152">
        <v>789</v>
      </c>
      <c r="BG136" s="152">
        <v>491</v>
      </c>
      <c r="BH136" s="152">
        <v>1280</v>
      </c>
      <c r="BI136" s="153">
        <v>0.38400000000000001</v>
      </c>
      <c r="BJ136" s="153">
        <v>0.42699999999999999</v>
      </c>
      <c r="BK136" s="154">
        <v>0.223</v>
      </c>
      <c r="BL136" s="154">
        <v>0.11799999999999999</v>
      </c>
      <c r="BM136" s="154">
        <v>8.7999999999999995E-2</v>
      </c>
      <c r="BN136" s="154">
        <v>0.34799999999999998</v>
      </c>
      <c r="DU136" s="4"/>
      <c r="DZ136" s="177"/>
      <c r="EA136" s="177"/>
      <c r="EB136" s="177"/>
      <c r="EC136" s="177"/>
      <c r="ED136" s="177"/>
      <c r="EE136" s="177"/>
    </row>
    <row r="137" spans="2:135" ht="13" x14ac:dyDescent="0.15">
      <c r="AD137" s="144">
        <f t="shared" si="93"/>
        <v>78.090909090909093</v>
      </c>
      <c r="AE137" s="144">
        <f t="shared" si="94"/>
        <v>87.601862630966238</v>
      </c>
      <c r="AF137" s="149">
        <v>49</v>
      </c>
      <c r="AG137" s="150" t="s">
        <v>333</v>
      </c>
      <c r="AH137" s="149">
        <v>22</v>
      </c>
      <c r="AI137" s="151">
        <v>1</v>
      </c>
      <c r="AJ137" s="152">
        <v>1718</v>
      </c>
      <c r="AK137" s="152">
        <v>1505</v>
      </c>
      <c r="AL137" s="149">
        <v>0.876</v>
      </c>
      <c r="AM137" s="152">
        <v>647</v>
      </c>
      <c r="AN137" s="152">
        <v>512</v>
      </c>
      <c r="AO137" s="152">
        <v>1159</v>
      </c>
      <c r="AP137" s="153">
        <v>0.442</v>
      </c>
      <c r="AQ137" s="153">
        <v>0.52100000000000002</v>
      </c>
      <c r="AR137" s="154">
        <v>0.223</v>
      </c>
      <c r="AS137" s="155">
        <v>0.12</v>
      </c>
      <c r="AT137" s="154">
        <v>8.5999999999999993E-2</v>
      </c>
      <c r="AU137" s="154">
        <v>0.39200000000000002</v>
      </c>
      <c r="AW137" s="177"/>
      <c r="AX137" s="144">
        <f t="shared" si="95"/>
        <v>72.578692493946733</v>
      </c>
      <c r="AY137" s="149">
        <v>49</v>
      </c>
      <c r="AZ137" s="150" t="s">
        <v>334</v>
      </c>
      <c r="BA137" s="149">
        <v>20</v>
      </c>
      <c r="BB137" s="151">
        <v>1</v>
      </c>
      <c r="BC137" s="152">
        <v>1652</v>
      </c>
      <c r="BD137" s="152">
        <v>1199</v>
      </c>
      <c r="BE137" s="149">
        <v>0.72599999999999998</v>
      </c>
      <c r="BF137" s="152">
        <v>783</v>
      </c>
      <c r="BG137" s="152">
        <v>441</v>
      </c>
      <c r="BH137" s="152">
        <v>1224</v>
      </c>
      <c r="BI137" s="151">
        <v>0.36</v>
      </c>
      <c r="BJ137" s="153">
        <v>0.40799999999999997</v>
      </c>
      <c r="BK137" s="154">
        <v>0.188</v>
      </c>
      <c r="BL137" s="154">
        <v>9.0999999999999998E-2</v>
      </c>
      <c r="BM137" s="155">
        <v>7.0000000000000007E-2</v>
      </c>
      <c r="BN137" s="154">
        <v>0.33200000000000002</v>
      </c>
      <c r="DU137" s="4"/>
      <c r="DZ137" s="177"/>
      <c r="EA137" s="177"/>
      <c r="EB137" s="177"/>
      <c r="EC137" s="177"/>
      <c r="ED137" s="177"/>
      <c r="EE137" s="177"/>
    </row>
    <row r="138" spans="2:135" ht="13" x14ac:dyDescent="0.15">
      <c r="AD138" s="144">
        <f t="shared" si="93"/>
        <v>84.5</v>
      </c>
      <c r="AE138" s="144">
        <f t="shared" si="94"/>
        <v>87.57396449704143</v>
      </c>
      <c r="AF138" s="149">
        <v>50</v>
      </c>
      <c r="AG138" s="150" t="s">
        <v>335</v>
      </c>
      <c r="AH138" s="149">
        <v>4</v>
      </c>
      <c r="AI138" s="151">
        <v>1</v>
      </c>
      <c r="AJ138" s="152">
        <v>338</v>
      </c>
      <c r="AK138" s="152">
        <v>296</v>
      </c>
      <c r="AL138" s="149">
        <v>0.876</v>
      </c>
      <c r="AM138" s="152">
        <v>132</v>
      </c>
      <c r="AN138" s="152">
        <v>115</v>
      </c>
      <c r="AO138" s="152">
        <v>247</v>
      </c>
      <c r="AP138" s="153">
        <v>0.46600000000000003</v>
      </c>
      <c r="AQ138" s="153">
        <v>0.52400000000000002</v>
      </c>
      <c r="AR138" s="154">
        <v>0.19500000000000001</v>
      </c>
      <c r="AS138" s="154">
        <v>8.8999999999999996E-2</v>
      </c>
      <c r="AT138" s="154">
        <v>7.3999999999999996E-2</v>
      </c>
      <c r="AU138" s="154">
        <v>0.39900000000000002</v>
      </c>
      <c r="AW138" s="177"/>
      <c r="AX138" s="144">
        <f t="shared" si="95"/>
        <v>72.74666666666667</v>
      </c>
      <c r="AY138" s="149">
        <v>50</v>
      </c>
      <c r="AZ138" s="150" t="s">
        <v>336</v>
      </c>
      <c r="BA138" s="149">
        <v>23</v>
      </c>
      <c r="BB138" s="151">
        <v>1</v>
      </c>
      <c r="BC138" s="152">
        <v>1875</v>
      </c>
      <c r="BD138" s="152">
        <v>1364</v>
      </c>
      <c r="BE138" s="149">
        <v>0.72699999999999998</v>
      </c>
      <c r="BF138" s="152">
        <v>860</v>
      </c>
      <c r="BG138" s="152">
        <v>497</v>
      </c>
      <c r="BH138" s="152">
        <v>1357</v>
      </c>
      <c r="BI138" s="153">
        <v>0.36599999999999999</v>
      </c>
      <c r="BJ138" s="153">
        <v>0.40600000000000003</v>
      </c>
      <c r="BK138" s="154">
        <v>0.17799999999999999</v>
      </c>
      <c r="BL138" s="154">
        <v>0.114</v>
      </c>
      <c r="BM138" s="154">
        <v>7.8E-2</v>
      </c>
      <c r="BN138" s="155">
        <v>0.35</v>
      </c>
      <c r="DU138" s="4"/>
      <c r="DZ138" s="177"/>
      <c r="EA138" s="177"/>
      <c r="EB138" s="177"/>
      <c r="EC138" s="177"/>
      <c r="ED138" s="177"/>
      <c r="EE138" s="177"/>
    </row>
    <row r="139" spans="2:135" ht="13" x14ac:dyDescent="0.15">
      <c r="AD139" s="144">
        <f t="shared" si="93"/>
        <v>81.444444444444443</v>
      </c>
      <c r="AE139" s="144">
        <f t="shared" si="94"/>
        <v>87.380627557980901</v>
      </c>
      <c r="AF139" s="149">
        <v>51</v>
      </c>
      <c r="AG139" s="150" t="s">
        <v>337</v>
      </c>
      <c r="AH139" s="149">
        <v>18</v>
      </c>
      <c r="AI139" s="151">
        <v>1</v>
      </c>
      <c r="AJ139" s="152">
        <v>1466</v>
      </c>
      <c r="AK139" s="152">
        <v>1281</v>
      </c>
      <c r="AL139" s="149">
        <v>0.874</v>
      </c>
      <c r="AM139" s="152">
        <v>631</v>
      </c>
      <c r="AN139" s="152">
        <v>479</v>
      </c>
      <c r="AO139" s="152">
        <v>1110</v>
      </c>
      <c r="AP139" s="153">
        <v>0.432</v>
      </c>
      <c r="AQ139" s="153">
        <v>0.49299999999999999</v>
      </c>
      <c r="AR139" s="155">
        <v>0.17</v>
      </c>
      <c r="AS139" s="154">
        <v>9.0999999999999998E-2</v>
      </c>
      <c r="AT139" s="154">
        <v>7.3999999999999996E-2</v>
      </c>
      <c r="AU139" s="154">
        <v>0.39600000000000002</v>
      </c>
      <c r="AW139" s="177"/>
      <c r="AX139" s="144">
        <f t="shared" si="95"/>
        <v>72.696476964769658</v>
      </c>
      <c r="AY139" s="149">
        <v>51</v>
      </c>
      <c r="AZ139" s="150" t="s">
        <v>338</v>
      </c>
      <c r="BA139" s="149">
        <v>19</v>
      </c>
      <c r="BB139" s="151">
        <v>1</v>
      </c>
      <c r="BC139" s="152">
        <v>1476</v>
      </c>
      <c r="BD139" s="152">
        <v>1073</v>
      </c>
      <c r="BE139" s="149">
        <v>0.72699999999999998</v>
      </c>
      <c r="BF139" s="152">
        <v>634</v>
      </c>
      <c r="BG139" s="152">
        <v>392</v>
      </c>
      <c r="BH139" s="152">
        <v>1026</v>
      </c>
      <c r="BI139" s="153">
        <v>0.38200000000000001</v>
      </c>
      <c r="BJ139" s="153">
        <v>0.432</v>
      </c>
      <c r="BK139" s="154">
        <v>0.221</v>
      </c>
      <c r="BL139" s="154">
        <v>9.8000000000000004E-2</v>
      </c>
      <c r="BM139" s="154">
        <v>7.4999999999999997E-2</v>
      </c>
      <c r="BN139" s="154">
        <v>0.33900000000000002</v>
      </c>
      <c r="DU139" s="4"/>
      <c r="DZ139" s="177"/>
      <c r="EA139" s="177"/>
      <c r="EB139" s="177"/>
      <c r="EC139" s="177"/>
      <c r="ED139" s="177"/>
      <c r="EE139" s="177"/>
    </row>
    <row r="140" spans="2:135" ht="13" x14ac:dyDescent="0.15">
      <c r="AD140" s="144">
        <f t="shared" si="93"/>
        <v>76.125</v>
      </c>
      <c r="AE140" s="144">
        <f t="shared" si="94"/>
        <v>87.438423645320199</v>
      </c>
      <c r="AF140" s="149">
        <v>52</v>
      </c>
      <c r="AG140" s="150" t="s">
        <v>339</v>
      </c>
      <c r="AH140" s="149">
        <v>16</v>
      </c>
      <c r="AI140" s="151">
        <v>1</v>
      </c>
      <c r="AJ140" s="152">
        <v>1218</v>
      </c>
      <c r="AK140" s="152">
        <v>1065</v>
      </c>
      <c r="AL140" s="149">
        <v>0.874</v>
      </c>
      <c r="AM140" s="152">
        <v>484</v>
      </c>
      <c r="AN140" s="152">
        <v>383</v>
      </c>
      <c r="AO140" s="152">
        <v>867</v>
      </c>
      <c r="AP140" s="153">
        <v>0.442</v>
      </c>
      <c r="AQ140" s="151">
        <v>0.51</v>
      </c>
      <c r="AR140" s="155">
        <v>0.2</v>
      </c>
      <c r="AS140" s="154">
        <v>0.115</v>
      </c>
      <c r="AT140" s="154">
        <v>7.9000000000000001E-2</v>
      </c>
      <c r="AU140" s="154">
        <v>0.39600000000000002</v>
      </c>
      <c r="AW140" s="177"/>
      <c r="AX140" s="144">
        <f t="shared" si="95"/>
        <v>72.699149265274556</v>
      </c>
      <c r="AY140" s="149">
        <v>52</v>
      </c>
      <c r="AZ140" s="150" t="s">
        <v>340</v>
      </c>
      <c r="BA140" s="149">
        <v>16</v>
      </c>
      <c r="BB140" s="151">
        <v>1</v>
      </c>
      <c r="BC140" s="152">
        <v>1293</v>
      </c>
      <c r="BD140" s="152">
        <v>940</v>
      </c>
      <c r="BE140" s="149">
        <v>0.72699999999999998</v>
      </c>
      <c r="BF140" s="152">
        <v>570</v>
      </c>
      <c r="BG140" s="152">
        <v>355</v>
      </c>
      <c r="BH140" s="152">
        <v>925</v>
      </c>
      <c r="BI140" s="153">
        <v>0.38400000000000001</v>
      </c>
      <c r="BJ140" s="153">
        <v>0.41399999999999998</v>
      </c>
      <c r="BK140" s="154">
        <v>0.19400000000000001</v>
      </c>
      <c r="BL140" s="154">
        <v>0.113</v>
      </c>
      <c r="BM140" s="154">
        <v>9.7000000000000003E-2</v>
      </c>
      <c r="BN140" s="154">
        <v>0.35599999999999998</v>
      </c>
      <c r="DU140" s="4"/>
      <c r="DZ140" s="177"/>
      <c r="EA140" s="177"/>
      <c r="EB140" s="177"/>
      <c r="EC140" s="177"/>
      <c r="ED140" s="177"/>
      <c r="EE140" s="177"/>
    </row>
    <row r="141" spans="2:135" ht="13" x14ac:dyDescent="0.15">
      <c r="AD141" s="144">
        <f t="shared" si="93"/>
        <v>80.047619047619051</v>
      </c>
      <c r="AE141" s="144">
        <f t="shared" si="94"/>
        <v>87.031528851873887</v>
      </c>
      <c r="AF141" s="160">
        <v>53</v>
      </c>
      <c r="AG141" s="161" t="s">
        <v>341</v>
      </c>
      <c r="AH141" s="160">
        <v>21</v>
      </c>
      <c r="AI141" s="162">
        <v>1</v>
      </c>
      <c r="AJ141" s="163">
        <v>1681</v>
      </c>
      <c r="AK141" s="163">
        <v>1463</v>
      </c>
      <c r="AL141" s="160">
        <v>0.87</v>
      </c>
      <c r="AM141" s="163">
        <v>715</v>
      </c>
      <c r="AN141" s="163">
        <v>567</v>
      </c>
      <c r="AO141" s="163">
        <v>1282</v>
      </c>
      <c r="AP141" s="164">
        <v>0.442</v>
      </c>
      <c r="AQ141" s="164">
        <v>0.499</v>
      </c>
      <c r="AR141" s="165">
        <v>0.17</v>
      </c>
      <c r="AS141" s="166">
        <v>8.1000000000000003E-2</v>
      </c>
      <c r="AT141" s="166">
        <v>6.6000000000000003E-2</v>
      </c>
      <c r="AU141" s="166">
        <v>0.40100000000000002</v>
      </c>
      <c r="AW141" s="177"/>
      <c r="AX141" s="144">
        <f t="shared" si="95"/>
        <v>72.927689594356266</v>
      </c>
      <c r="AY141" s="149">
        <v>53</v>
      </c>
      <c r="AZ141" s="150" t="s">
        <v>342</v>
      </c>
      <c r="BA141" s="149">
        <v>14</v>
      </c>
      <c r="BB141" s="151">
        <v>1</v>
      </c>
      <c r="BC141" s="152">
        <v>1134</v>
      </c>
      <c r="BD141" s="152">
        <v>827</v>
      </c>
      <c r="BE141" s="149">
        <v>0.72899999999999998</v>
      </c>
      <c r="BF141" s="152">
        <v>600</v>
      </c>
      <c r="BG141" s="152">
        <v>314</v>
      </c>
      <c r="BH141" s="152">
        <v>914</v>
      </c>
      <c r="BI141" s="153">
        <v>0.34399999999999997</v>
      </c>
      <c r="BJ141" s="153">
        <v>0.39500000000000002</v>
      </c>
      <c r="BK141" s="155">
        <v>0.13</v>
      </c>
      <c r="BL141" s="154">
        <v>7.3999999999999996E-2</v>
      </c>
      <c r="BM141" s="154">
        <v>5.8000000000000003E-2</v>
      </c>
      <c r="BN141" s="154">
        <v>0.33300000000000002</v>
      </c>
      <c r="DU141" s="4"/>
      <c r="DZ141" s="177"/>
      <c r="EA141" s="177"/>
      <c r="EB141" s="177"/>
      <c r="EC141" s="177"/>
      <c r="ED141" s="177"/>
      <c r="EE141" s="177"/>
    </row>
    <row r="142" spans="2:135" ht="13" x14ac:dyDescent="0.15">
      <c r="AD142" s="144">
        <f t="shared" si="93"/>
        <v>85.941176470588232</v>
      </c>
      <c r="AE142" s="144">
        <f t="shared" si="94"/>
        <v>86.995208761122527</v>
      </c>
      <c r="AF142" s="149">
        <v>54</v>
      </c>
      <c r="AG142" s="150" t="s">
        <v>343</v>
      </c>
      <c r="AH142" s="149">
        <v>17</v>
      </c>
      <c r="AI142" s="151">
        <v>1</v>
      </c>
      <c r="AJ142" s="152">
        <v>1461</v>
      </c>
      <c r="AK142" s="152">
        <v>1271</v>
      </c>
      <c r="AL142" s="149">
        <v>0.87</v>
      </c>
      <c r="AM142" s="152">
        <v>669</v>
      </c>
      <c r="AN142" s="152">
        <v>452</v>
      </c>
      <c r="AO142" s="152">
        <v>1121</v>
      </c>
      <c r="AP142" s="153">
        <v>0.40300000000000002</v>
      </c>
      <c r="AQ142" s="153">
        <v>0.46200000000000002</v>
      </c>
      <c r="AR142" s="154">
        <v>0.129</v>
      </c>
      <c r="AS142" s="155">
        <v>0.12</v>
      </c>
      <c r="AT142" s="154">
        <v>0.10100000000000001</v>
      </c>
      <c r="AU142" s="154">
        <v>0.40100000000000002</v>
      </c>
      <c r="AW142" s="177"/>
      <c r="AX142" s="144">
        <f t="shared" si="95"/>
        <v>73.030303030303031</v>
      </c>
      <c r="AY142" s="149">
        <v>54</v>
      </c>
      <c r="AZ142" s="150" t="s">
        <v>344</v>
      </c>
      <c r="BA142" s="149">
        <v>22</v>
      </c>
      <c r="BB142" s="151">
        <v>1</v>
      </c>
      <c r="BC142" s="152">
        <v>1650</v>
      </c>
      <c r="BD142" s="152">
        <v>1205</v>
      </c>
      <c r="BE142" s="149">
        <v>0.73</v>
      </c>
      <c r="BF142" s="152">
        <v>740</v>
      </c>
      <c r="BG142" s="152">
        <v>419</v>
      </c>
      <c r="BH142" s="152">
        <v>1159</v>
      </c>
      <c r="BI142" s="153">
        <v>0.36199999999999999</v>
      </c>
      <c r="BJ142" s="153">
        <v>0.41199999999999998</v>
      </c>
      <c r="BK142" s="154">
        <v>0.19800000000000001</v>
      </c>
      <c r="BL142" s="154">
        <v>0.125</v>
      </c>
      <c r="BM142" s="154">
        <v>9.9000000000000005E-2</v>
      </c>
      <c r="BN142" s="154">
        <v>0.34200000000000003</v>
      </c>
      <c r="DU142" s="4"/>
      <c r="DZ142" s="177"/>
      <c r="EA142" s="177"/>
      <c r="EB142" s="177"/>
      <c r="EC142" s="177"/>
      <c r="ED142" s="177"/>
      <c r="EE142" s="177"/>
    </row>
    <row r="143" spans="2:135" ht="13" x14ac:dyDescent="0.15">
      <c r="AD143" s="144">
        <f t="shared" si="93"/>
        <v>81.039999999999992</v>
      </c>
      <c r="AE143" s="144">
        <f t="shared" si="94"/>
        <v>86.870681145113522</v>
      </c>
      <c r="AF143" s="149">
        <v>55</v>
      </c>
      <c r="AG143" s="150" t="s">
        <v>345</v>
      </c>
      <c r="AH143" s="149">
        <v>25</v>
      </c>
      <c r="AI143" s="151">
        <v>1</v>
      </c>
      <c r="AJ143" s="152">
        <v>2026</v>
      </c>
      <c r="AK143" s="152">
        <v>1760</v>
      </c>
      <c r="AL143" s="149">
        <v>0.86899999999999999</v>
      </c>
      <c r="AM143" s="152">
        <v>894</v>
      </c>
      <c r="AN143" s="152">
        <v>642</v>
      </c>
      <c r="AO143" s="152">
        <v>1536</v>
      </c>
      <c r="AP143" s="153">
        <v>0.41799999999999998</v>
      </c>
      <c r="AQ143" s="153">
        <v>0.47799999999999998</v>
      </c>
      <c r="AR143" s="154">
        <v>0.157</v>
      </c>
      <c r="AS143" s="154">
        <v>0.113</v>
      </c>
      <c r="AT143" s="154">
        <v>8.7999999999999995E-2</v>
      </c>
      <c r="AU143" s="154">
        <v>0.39400000000000002</v>
      </c>
      <c r="AW143" s="177"/>
      <c r="AX143" s="144">
        <f t="shared" si="95"/>
        <v>73.117338003502624</v>
      </c>
      <c r="AY143" s="149">
        <v>55</v>
      </c>
      <c r="AZ143" s="150" t="s">
        <v>346</v>
      </c>
      <c r="BA143" s="149">
        <v>15</v>
      </c>
      <c r="BB143" s="151">
        <v>1</v>
      </c>
      <c r="BC143" s="152">
        <v>1142</v>
      </c>
      <c r="BD143" s="152">
        <v>835</v>
      </c>
      <c r="BE143" s="149">
        <v>0.73099999999999998</v>
      </c>
      <c r="BF143" s="152">
        <v>549</v>
      </c>
      <c r="BG143" s="152">
        <v>298</v>
      </c>
      <c r="BH143" s="152">
        <v>847</v>
      </c>
      <c r="BI143" s="153">
        <v>0.35199999999999998</v>
      </c>
      <c r="BJ143" s="153">
        <v>0.39900000000000002</v>
      </c>
      <c r="BK143" s="154">
        <v>0.16600000000000001</v>
      </c>
      <c r="BL143" s="154">
        <v>0.108</v>
      </c>
      <c r="BM143" s="154">
        <v>8.1000000000000003E-2</v>
      </c>
      <c r="BN143" s="154">
        <v>0.34200000000000003</v>
      </c>
      <c r="DU143" s="4"/>
      <c r="DZ143" s="177"/>
      <c r="EA143" s="177"/>
      <c r="EB143" s="177"/>
      <c r="EC143" s="177"/>
      <c r="ED143" s="177"/>
      <c r="EE143" s="177"/>
    </row>
    <row r="144" spans="2:135" ht="13" x14ac:dyDescent="0.15">
      <c r="AD144" s="144">
        <f t="shared" si="93"/>
        <v>83.27272727272728</v>
      </c>
      <c r="AE144" s="144">
        <f t="shared" si="94"/>
        <v>86.681222707423572</v>
      </c>
      <c r="AF144" s="149">
        <v>56</v>
      </c>
      <c r="AG144" s="150" t="s">
        <v>317</v>
      </c>
      <c r="AH144" s="149">
        <v>22</v>
      </c>
      <c r="AI144" s="151">
        <v>1</v>
      </c>
      <c r="AJ144" s="152">
        <v>1832</v>
      </c>
      <c r="AK144" s="152">
        <v>1588</v>
      </c>
      <c r="AL144" s="149">
        <v>0.86699999999999999</v>
      </c>
      <c r="AM144" s="152">
        <v>743</v>
      </c>
      <c r="AN144" s="152">
        <v>607</v>
      </c>
      <c r="AO144" s="152">
        <v>1350</v>
      </c>
      <c r="AP144" s="151">
        <v>0.45</v>
      </c>
      <c r="AQ144" s="153">
        <v>0.503</v>
      </c>
      <c r="AR144" s="154">
        <v>0.18099999999999999</v>
      </c>
      <c r="AS144" s="154">
        <v>9.6000000000000002E-2</v>
      </c>
      <c r="AT144" s="154">
        <v>6.7000000000000004E-2</v>
      </c>
      <c r="AU144" s="154">
        <v>0.40300000000000002</v>
      </c>
      <c r="AW144" s="177"/>
      <c r="AX144" s="144">
        <f t="shared" si="95"/>
        <v>73.166926677067082</v>
      </c>
      <c r="AY144" s="149">
        <v>56</v>
      </c>
      <c r="AZ144" s="150" t="s">
        <v>347</v>
      </c>
      <c r="BA144" s="149">
        <v>16</v>
      </c>
      <c r="BB144" s="151">
        <v>1</v>
      </c>
      <c r="BC144" s="152">
        <v>1282</v>
      </c>
      <c r="BD144" s="152">
        <v>938</v>
      </c>
      <c r="BE144" s="149">
        <v>0.73199999999999998</v>
      </c>
      <c r="BF144" s="152">
        <v>588</v>
      </c>
      <c r="BG144" s="152">
        <v>345</v>
      </c>
      <c r="BH144" s="152">
        <v>933</v>
      </c>
      <c r="BI144" s="151">
        <v>0.37</v>
      </c>
      <c r="BJ144" s="153">
        <v>0.40799999999999997</v>
      </c>
      <c r="BK144" s="154">
        <v>0.17599999999999999</v>
      </c>
      <c r="BL144" s="154">
        <v>0.111</v>
      </c>
      <c r="BM144" s="154">
        <v>8.7999999999999995E-2</v>
      </c>
      <c r="BN144" s="154">
        <v>0.35299999999999998</v>
      </c>
      <c r="DU144" s="4"/>
      <c r="DZ144" s="177"/>
      <c r="EA144" s="177"/>
      <c r="EB144" s="177"/>
      <c r="EC144" s="177"/>
      <c r="ED144" s="177"/>
      <c r="EE144" s="177"/>
    </row>
    <row r="145" spans="30:135" ht="13" x14ac:dyDescent="0.15">
      <c r="AD145" s="144">
        <f t="shared" si="93"/>
        <v>93.761904761904759</v>
      </c>
      <c r="AE145" s="144">
        <f t="shared" si="94"/>
        <v>86.43981716607415</v>
      </c>
      <c r="AF145" s="149">
        <v>57</v>
      </c>
      <c r="AG145" s="150" t="s">
        <v>348</v>
      </c>
      <c r="AH145" s="149">
        <v>21</v>
      </c>
      <c r="AI145" s="151">
        <v>1</v>
      </c>
      <c r="AJ145" s="152">
        <v>1969</v>
      </c>
      <c r="AK145" s="152">
        <v>1702</v>
      </c>
      <c r="AL145" s="149">
        <v>0.86399999999999999</v>
      </c>
      <c r="AM145" s="152">
        <v>884</v>
      </c>
      <c r="AN145" s="152">
        <v>633</v>
      </c>
      <c r="AO145" s="152">
        <v>1517</v>
      </c>
      <c r="AP145" s="153">
        <v>0.41699999999999998</v>
      </c>
      <c r="AQ145" s="153">
        <v>0.47799999999999998</v>
      </c>
      <c r="AR145" s="154">
        <v>0.153</v>
      </c>
      <c r="AS145" s="154">
        <v>9.1999999999999998E-2</v>
      </c>
      <c r="AT145" s="155">
        <v>7.0000000000000007E-2</v>
      </c>
      <c r="AU145" s="154">
        <v>0.39500000000000002</v>
      </c>
      <c r="AW145" s="177"/>
      <c r="AX145" s="144">
        <f t="shared" si="95"/>
        <v>73.298816568047343</v>
      </c>
      <c r="AY145" s="149">
        <v>57</v>
      </c>
      <c r="AZ145" s="150" t="s">
        <v>343</v>
      </c>
      <c r="BA145" s="149">
        <v>17</v>
      </c>
      <c r="BB145" s="151">
        <v>1</v>
      </c>
      <c r="BC145" s="152">
        <v>1352</v>
      </c>
      <c r="BD145" s="152">
        <v>991</v>
      </c>
      <c r="BE145" s="149">
        <v>0.73299999999999998</v>
      </c>
      <c r="BF145" s="152">
        <v>584</v>
      </c>
      <c r="BG145" s="152">
        <v>356</v>
      </c>
      <c r="BH145" s="152">
        <v>940</v>
      </c>
      <c r="BI145" s="153">
        <v>0.379</v>
      </c>
      <c r="BJ145" s="153">
        <v>0.42799999999999999</v>
      </c>
      <c r="BK145" s="154">
        <v>0.20899999999999999</v>
      </c>
      <c r="BL145" s="154">
        <v>0.106</v>
      </c>
      <c r="BM145" s="154">
        <v>7.4999999999999997E-2</v>
      </c>
      <c r="BN145" s="154">
        <v>0.35199999999999998</v>
      </c>
      <c r="DU145" s="4"/>
      <c r="DZ145" s="177"/>
      <c r="EA145" s="177"/>
      <c r="EB145" s="177"/>
      <c r="EC145" s="177"/>
      <c r="ED145" s="177"/>
      <c r="EE145" s="177"/>
    </row>
    <row r="146" spans="30:135" ht="13" x14ac:dyDescent="0.15">
      <c r="AD146" s="144">
        <f t="shared" si="93"/>
        <v>76.777777777777786</v>
      </c>
      <c r="AE146" s="144">
        <f t="shared" si="94"/>
        <v>86.396526772793052</v>
      </c>
      <c r="AF146" s="149">
        <v>58</v>
      </c>
      <c r="AG146" s="150" t="s">
        <v>247</v>
      </c>
      <c r="AH146" s="149">
        <v>18</v>
      </c>
      <c r="AI146" s="151">
        <v>1</v>
      </c>
      <c r="AJ146" s="152">
        <v>1382</v>
      </c>
      <c r="AK146" s="152">
        <v>1194</v>
      </c>
      <c r="AL146" s="149">
        <v>0.86399999999999999</v>
      </c>
      <c r="AM146" s="152">
        <v>614</v>
      </c>
      <c r="AN146" s="152">
        <v>450</v>
      </c>
      <c r="AO146" s="152">
        <v>1064</v>
      </c>
      <c r="AP146" s="153">
        <v>0.42299999999999999</v>
      </c>
      <c r="AQ146" s="153">
        <v>0.48599999999999999</v>
      </c>
      <c r="AR146" s="154">
        <v>0.16200000000000001</v>
      </c>
      <c r="AS146" s="155">
        <v>0.09</v>
      </c>
      <c r="AT146" s="154">
        <v>7.1999999999999995E-2</v>
      </c>
      <c r="AU146" s="154">
        <v>0.38900000000000001</v>
      </c>
      <c r="AW146" s="177"/>
      <c r="AX146" s="144">
        <f t="shared" si="95"/>
        <v>73.337902673063738</v>
      </c>
      <c r="AY146" s="149">
        <v>58</v>
      </c>
      <c r="AZ146" s="150" t="s">
        <v>349</v>
      </c>
      <c r="BA146" s="149">
        <v>18</v>
      </c>
      <c r="BB146" s="151">
        <v>1</v>
      </c>
      <c r="BC146" s="152">
        <v>1459</v>
      </c>
      <c r="BD146" s="152">
        <v>1070</v>
      </c>
      <c r="BE146" s="149">
        <v>0.73299999999999998</v>
      </c>
      <c r="BF146" s="152">
        <v>534</v>
      </c>
      <c r="BG146" s="152">
        <v>370</v>
      </c>
      <c r="BH146" s="152">
        <v>904</v>
      </c>
      <c r="BI146" s="153">
        <v>0.40899999999999997</v>
      </c>
      <c r="BJ146" s="153">
        <v>0.45800000000000002</v>
      </c>
      <c r="BK146" s="154">
        <v>0.27300000000000002</v>
      </c>
      <c r="BL146" s="154">
        <v>0.125</v>
      </c>
      <c r="BM146" s="154">
        <v>9.2999999999999999E-2</v>
      </c>
      <c r="BN146" s="154">
        <v>0.34899999999999998</v>
      </c>
      <c r="DU146" s="4"/>
      <c r="DZ146" s="177"/>
      <c r="EA146" s="177"/>
      <c r="EB146" s="177"/>
      <c r="EC146" s="177"/>
      <c r="ED146" s="177"/>
      <c r="EE146" s="177"/>
    </row>
    <row r="147" spans="30:135" ht="13" x14ac:dyDescent="0.15">
      <c r="AD147" s="144">
        <f t="shared" si="93"/>
        <v>83.695652173913047</v>
      </c>
      <c r="AE147" s="144">
        <f t="shared" si="94"/>
        <v>86.389610389610397</v>
      </c>
      <c r="AF147" s="149">
        <v>59</v>
      </c>
      <c r="AG147" s="150" t="s">
        <v>350</v>
      </c>
      <c r="AH147" s="149">
        <v>23</v>
      </c>
      <c r="AI147" s="151">
        <v>1</v>
      </c>
      <c r="AJ147" s="152">
        <v>1925</v>
      </c>
      <c r="AK147" s="152">
        <v>1663</v>
      </c>
      <c r="AL147" s="149">
        <v>0.86399999999999999</v>
      </c>
      <c r="AM147" s="152">
        <v>853</v>
      </c>
      <c r="AN147" s="152">
        <v>630</v>
      </c>
      <c r="AO147" s="152">
        <v>1483</v>
      </c>
      <c r="AP147" s="153">
        <v>0.42499999999999999</v>
      </c>
      <c r="AQ147" s="153">
        <v>0.48199999999999998</v>
      </c>
      <c r="AR147" s="154">
        <v>0.156</v>
      </c>
      <c r="AS147" s="154">
        <v>9.2999999999999999E-2</v>
      </c>
      <c r="AT147" s="154">
        <v>7.3999999999999996E-2</v>
      </c>
      <c r="AU147" s="154">
        <v>0.39600000000000002</v>
      </c>
      <c r="AW147" s="177"/>
      <c r="AX147" s="144">
        <f t="shared" si="95"/>
        <v>73.400852878464818</v>
      </c>
      <c r="AY147" s="149">
        <v>59</v>
      </c>
      <c r="AZ147" s="150" t="s">
        <v>280</v>
      </c>
      <c r="BA147" s="149">
        <v>23</v>
      </c>
      <c r="BB147" s="151">
        <v>1</v>
      </c>
      <c r="BC147" s="152">
        <v>1876</v>
      </c>
      <c r="BD147" s="152">
        <v>1377</v>
      </c>
      <c r="BE147" s="149">
        <v>0.73399999999999999</v>
      </c>
      <c r="BF147" s="152">
        <v>859</v>
      </c>
      <c r="BG147" s="152">
        <v>519</v>
      </c>
      <c r="BH147" s="152">
        <v>1378</v>
      </c>
      <c r="BI147" s="153">
        <v>0.377</v>
      </c>
      <c r="BJ147" s="153">
        <v>0.433</v>
      </c>
      <c r="BK147" s="154">
        <v>0.19900000000000001</v>
      </c>
      <c r="BL147" s="154">
        <v>7.9000000000000001E-2</v>
      </c>
      <c r="BM147" s="154">
        <v>6.7000000000000004E-2</v>
      </c>
      <c r="BN147" s="154">
        <v>0.33500000000000002</v>
      </c>
      <c r="DU147" s="4"/>
      <c r="DZ147" s="177"/>
      <c r="EA147" s="177"/>
      <c r="EB147" s="177"/>
      <c r="EC147" s="177"/>
      <c r="ED147" s="177"/>
      <c r="EE147" s="177"/>
    </row>
    <row r="148" spans="30:135" ht="13" x14ac:dyDescent="0.15">
      <c r="AD148" s="144">
        <f t="shared" si="93"/>
        <v>82</v>
      </c>
      <c r="AE148" s="144">
        <f t="shared" si="94"/>
        <v>86.30820399113081</v>
      </c>
      <c r="AF148" s="149">
        <v>60</v>
      </c>
      <c r="AG148" s="150" t="s">
        <v>351</v>
      </c>
      <c r="AH148" s="149">
        <v>22</v>
      </c>
      <c r="AI148" s="151">
        <v>1</v>
      </c>
      <c r="AJ148" s="152">
        <v>1804</v>
      </c>
      <c r="AK148" s="152">
        <v>1557</v>
      </c>
      <c r="AL148" s="149">
        <v>0.86299999999999999</v>
      </c>
      <c r="AM148" s="152">
        <v>749</v>
      </c>
      <c r="AN148" s="152">
        <v>559</v>
      </c>
      <c r="AO148" s="152">
        <v>1308</v>
      </c>
      <c r="AP148" s="153">
        <v>0.42699999999999999</v>
      </c>
      <c r="AQ148" s="153">
        <v>0.50600000000000001</v>
      </c>
      <c r="AR148" s="154">
        <v>0.189</v>
      </c>
      <c r="AS148" s="154">
        <v>0.10299999999999999</v>
      </c>
      <c r="AT148" s="154">
        <v>7.3999999999999996E-2</v>
      </c>
      <c r="AU148" s="154">
        <v>0.38600000000000001</v>
      </c>
      <c r="AW148" s="177"/>
      <c r="AX148" s="144">
        <f t="shared" si="95"/>
        <v>73.425605536332185</v>
      </c>
      <c r="AY148" s="149">
        <v>60</v>
      </c>
      <c r="AZ148" s="150" t="s">
        <v>352</v>
      </c>
      <c r="BA148" s="149">
        <v>17</v>
      </c>
      <c r="BB148" s="151">
        <v>1</v>
      </c>
      <c r="BC148" s="152">
        <v>1445</v>
      </c>
      <c r="BD148" s="152">
        <v>1061</v>
      </c>
      <c r="BE148" s="149">
        <v>0.73399999999999999</v>
      </c>
      <c r="BF148" s="152">
        <v>570</v>
      </c>
      <c r="BG148" s="152">
        <v>362</v>
      </c>
      <c r="BH148" s="152">
        <v>932</v>
      </c>
      <c r="BI148" s="153">
        <v>0.38800000000000001</v>
      </c>
      <c r="BJ148" s="153">
        <v>0.43099999999999999</v>
      </c>
      <c r="BK148" s="154">
        <v>0.222</v>
      </c>
      <c r="BL148" s="154">
        <v>0.151</v>
      </c>
      <c r="BM148" s="154">
        <v>0.11700000000000001</v>
      </c>
      <c r="BN148" s="154">
        <v>0.36199999999999999</v>
      </c>
      <c r="DU148" s="4"/>
      <c r="DZ148" s="177"/>
      <c r="EA148" s="177"/>
      <c r="EB148" s="177"/>
      <c r="EC148" s="177"/>
      <c r="ED148" s="177"/>
      <c r="EE148" s="177"/>
    </row>
    <row r="149" spans="30:135" ht="13" x14ac:dyDescent="0.15">
      <c r="AD149" s="144">
        <f t="shared" si="93"/>
        <v>77.565217391304344</v>
      </c>
      <c r="AE149" s="144">
        <f t="shared" si="94"/>
        <v>86.32286995515696</v>
      </c>
      <c r="AF149" s="149">
        <v>61</v>
      </c>
      <c r="AG149" s="150" t="s">
        <v>353</v>
      </c>
      <c r="AH149" s="149">
        <v>23</v>
      </c>
      <c r="AI149" s="151">
        <v>1</v>
      </c>
      <c r="AJ149" s="152">
        <v>1784</v>
      </c>
      <c r="AK149" s="152">
        <v>1540</v>
      </c>
      <c r="AL149" s="149">
        <v>0.86299999999999999</v>
      </c>
      <c r="AM149" s="152">
        <v>744</v>
      </c>
      <c r="AN149" s="152">
        <v>550</v>
      </c>
      <c r="AO149" s="152">
        <v>1294</v>
      </c>
      <c r="AP149" s="153">
        <v>0.42499999999999999</v>
      </c>
      <c r="AQ149" s="153">
        <v>0.49399999999999999</v>
      </c>
      <c r="AR149" s="154">
        <v>0.187</v>
      </c>
      <c r="AS149" s="154">
        <v>0.107</v>
      </c>
      <c r="AT149" s="154">
        <v>7.4999999999999997E-2</v>
      </c>
      <c r="AU149" s="155">
        <v>0.39</v>
      </c>
      <c r="AW149" s="177"/>
      <c r="AX149" s="144">
        <f t="shared" si="95"/>
        <v>73.492217898832692</v>
      </c>
      <c r="AY149" s="149">
        <v>61</v>
      </c>
      <c r="AZ149" s="150" t="s">
        <v>354</v>
      </c>
      <c r="BA149" s="149">
        <v>24</v>
      </c>
      <c r="BB149" s="151">
        <v>1</v>
      </c>
      <c r="BC149" s="152">
        <v>2056</v>
      </c>
      <c r="BD149" s="152">
        <v>1511</v>
      </c>
      <c r="BE149" s="149">
        <v>0.73499999999999999</v>
      </c>
      <c r="BF149" s="152">
        <v>927</v>
      </c>
      <c r="BG149" s="152">
        <v>549</v>
      </c>
      <c r="BH149" s="152">
        <v>1476</v>
      </c>
      <c r="BI149" s="153">
        <v>0.372</v>
      </c>
      <c r="BJ149" s="153">
        <v>0.41799999999999998</v>
      </c>
      <c r="BK149" s="154">
        <v>0.19400000000000001</v>
      </c>
      <c r="BL149" s="154">
        <v>0.106</v>
      </c>
      <c r="BM149" s="154">
        <v>8.7999999999999995E-2</v>
      </c>
      <c r="BN149" s="154">
        <v>0.34499999999999997</v>
      </c>
      <c r="DU149" s="4"/>
      <c r="DZ149" s="177"/>
      <c r="EA149" s="177"/>
      <c r="EB149" s="177"/>
      <c r="EC149" s="177"/>
      <c r="ED149" s="177"/>
      <c r="EE149" s="177"/>
    </row>
    <row r="150" spans="30:135" ht="13" x14ac:dyDescent="0.15">
      <c r="AD150" s="144">
        <f t="shared" si="93"/>
        <v>84.166666666666657</v>
      </c>
      <c r="AE150" s="144">
        <f t="shared" si="94"/>
        <v>86.089108910891085</v>
      </c>
      <c r="AF150" s="149">
        <v>62</v>
      </c>
      <c r="AG150" s="150" t="s">
        <v>355</v>
      </c>
      <c r="AH150" s="149">
        <v>24</v>
      </c>
      <c r="AI150" s="151">
        <v>1</v>
      </c>
      <c r="AJ150" s="152">
        <v>2020</v>
      </c>
      <c r="AK150" s="152">
        <v>1739</v>
      </c>
      <c r="AL150" s="149">
        <v>0.86099999999999999</v>
      </c>
      <c r="AM150" s="152">
        <v>835</v>
      </c>
      <c r="AN150" s="152">
        <v>662</v>
      </c>
      <c r="AO150" s="152">
        <v>1497</v>
      </c>
      <c r="AP150" s="153">
        <v>0.442</v>
      </c>
      <c r="AQ150" s="153">
        <v>0.499</v>
      </c>
      <c r="AR150" s="154">
        <v>0.17799999999999999</v>
      </c>
      <c r="AS150" s="154">
        <v>0.10100000000000001</v>
      </c>
      <c r="AT150" s="154">
        <v>7.5999999999999998E-2</v>
      </c>
      <c r="AU150" s="154">
        <v>0.39800000000000002</v>
      </c>
      <c r="AW150" s="177"/>
      <c r="AX150" s="144">
        <f t="shared" si="95"/>
        <v>73.452380952380963</v>
      </c>
      <c r="AY150" s="149">
        <v>62</v>
      </c>
      <c r="AZ150" s="150" t="s">
        <v>356</v>
      </c>
      <c r="BA150" s="149">
        <v>20</v>
      </c>
      <c r="BB150" s="151">
        <v>1</v>
      </c>
      <c r="BC150" s="152">
        <v>1680</v>
      </c>
      <c r="BD150" s="152">
        <v>1234</v>
      </c>
      <c r="BE150" s="149">
        <v>0.73499999999999999</v>
      </c>
      <c r="BF150" s="152">
        <v>815</v>
      </c>
      <c r="BG150" s="152">
        <v>452</v>
      </c>
      <c r="BH150" s="152">
        <v>1267</v>
      </c>
      <c r="BI150" s="153">
        <v>0.35699999999999998</v>
      </c>
      <c r="BJ150" s="153">
        <v>0.40500000000000003</v>
      </c>
      <c r="BK150" s="154">
        <v>0.16600000000000001</v>
      </c>
      <c r="BL150" s="154">
        <v>9.2999999999999999E-2</v>
      </c>
      <c r="BM150" s="154">
        <v>7.5999999999999998E-2</v>
      </c>
      <c r="BN150" s="154">
        <v>0.34300000000000003</v>
      </c>
      <c r="DU150" s="4"/>
      <c r="DZ150" s="177"/>
      <c r="EA150" s="177"/>
      <c r="EB150" s="177"/>
      <c r="EC150" s="177"/>
      <c r="ED150" s="177"/>
      <c r="EE150" s="177"/>
    </row>
    <row r="151" spans="30:135" ht="13" x14ac:dyDescent="0.15">
      <c r="AD151" s="144">
        <f t="shared" si="93"/>
        <v>85.761904761904759</v>
      </c>
      <c r="AE151" s="144">
        <f t="shared" si="94"/>
        <v>86.063298167684621</v>
      </c>
      <c r="AF151" s="149">
        <v>63</v>
      </c>
      <c r="AG151" s="150" t="s">
        <v>357</v>
      </c>
      <c r="AH151" s="149">
        <v>21</v>
      </c>
      <c r="AI151" s="151">
        <v>1</v>
      </c>
      <c r="AJ151" s="152">
        <v>1801</v>
      </c>
      <c r="AK151" s="152">
        <v>1550</v>
      </c>
      <c r="AL151" s="149">
        <v>0.86099999999999999</v>
      </c>
      <c r="AM151" s="152">
        <v>832</v>
      </c>
      <c r="AN151" s="152">
        <v>535</v>
      </c>
      <c r="AO151" s="152">
        <v>1367</v>
      </c>
      <c r="AP151" s="153">
        <v>0.39100000000000001</v>
      </c>
      <c r="AQ151" s="151">
        <v>0.46</v>
      </c>
      <c r="AR151" s="154">
        <v>0.128</v>
      </c>
      <c r="AS151" s="154">
        <v>0.13500000000000001</v>
      </c>
      <c r="AT151" s="154">
        <v>9.9000000000000005E-2</v>
      </c>
      <c r="AU151" s="154">
        <v>0.39900000000000002</v>
      </c>
      <c r="AW151" s="177"/>
      <c r="AX151" s="144">
        <f t="shared" si="95"/>
        <v>73.531269740998113</v>
      </c>
      <c r="AY151" s="149">
        <v>63</v>
      </c>
      <c r="AZ151" s="150" t="s">
        <v>358</v>
      </c>
      <c r="BA151" s="149">
        <v>20</v>
      </c>
      <c r="BB151" s="151">
        <v>1</v>
      </c>
      <c r="BC151" s="152">
        <v>1583</v>
      </c>
      <c r="BD151" s="152">
        <v>1164</v>
      </c>
      <c r="BE151" s="149">
        <v>0.73499999999999999</v>
      </c>
      <c r="BF151" s="152">
        <v>710</v>
      </c>
      <c r="BG151" s="152">
        <v>425</v>
      </c>
      <c r="BH151" s="152">
        <v>1135</v>
      </c>
      <c r="BI151" s="153">
        <v>0.374</v>
      </c>
      <c r="BJ151" s="153">
        <v>0.432</v>
      </c>
      <c r="BK151" s="154">
        <v>0.21099999999999999</v>
      </c>
      <c r="BL151" s="154">
        <v>8.7999999999999995E-2</v>
      </c>
      <c r="BM151" s="154">
        <v>7.0999999999999994E-2</v>
      </c>
      <c r="BN151" s="154">
        <v>0.33300000000000002</v>
      </c>
      <c r="DU151" s="4"/>
      <c r="DZ151" s="177"/>
      <c r="EA151" s="177"/>
      <c r="EB151" s="177"/>
      <c r="EC151" s="177"/>
      <c r="ED151" s="177"/>
      <c r="EE151" s="177"/>
    </row>
    <row r="152" spans="30:135" ht="13" x14ac:dyDescent="0.15">
      <c r="AD152" s="144">
        <f t="shared" si="93"/>
        <v>84.181818181818187</v>
      </c>
      <c r="AE152" s="144">
        <f t="shared" si="94"/>
        <v>86.069114470842337</v>
      </c>
      <c r="AF152" s="149">
        <v>64</v>
      </c>
      <c r="AG152" s="150" t="s">
        <v>359</v>
      </c>
      <c r="AH152" s="149">
        <v>22</v>
      </c>
      <c r="AI152" s="151">
        <v>1</v>
      </c>
      <c r="AJ152" s="152">
        <v>1852</v>
      </c>
      <c r="AK152" s="152">
        <v>1594</v>
      </c>
      <c r="AL152" s="149">
        <v>0.86099999999999999</v>
      </c>
      <c r="AM152" s="152">
        <v>846</v>
      </c>
      <c r="AN152" s="152">
        <v>549</v>
      </c>
      <c r="AO152" s="152">
        <v>1395</v>
      </c>
      <c r="AP152" s="153">
        <v>0.39400000000000002</v>
      </c>
      <c r="AQ152" s="153">
        <v>0.46300000000000002</v>
      </c>
      <c r="AR152" s="154">
        <v>0.14899999999999999</v>
      </c>
      <c r="AS152" s="154">
        <v>0.114</v>
      </c>
      <c r="AT152" s="154">
        <v>8.8999999999999996E-2</v>
      </c>
      <c r="AU152" s="154">
        <v>0.39100000000000001</v>
      </c>
      <c r="AW152" s="177"/>
      <c r="AX152" s="144">
        <f t="shared" si="95"/>
        <v>73.611111111111114</v>
      </c>
      <c r="AY152" s="149">
        <v>64</v>
      </c>
      <c r="AZ152" s="150" t="s">
        <v>266</v>
      </c>
      <c r="BA152" s="149">
        <v>22</v>
      </c>
      <c r="BB152" s="151">
        <v>1</v>
      </c>
      <c r="BC152" s="152">
        <v>1800</v>
      </c>
      <c r="BD152" s="152">
        <v>1325</v>
      </c>
      <c r="BE152" s="149">
        <v>0.73599999999999999</v>
      </c>
      <c r="BF152" s="152">
        <v>831</v>
      </c>
      <c r="BG152" s="152">
        <v>497</v>
      </c>
      <c r="BH152" s="152">
        <v>1328</v>
      </c>
      <c r="BI152" s="153">
        <v>0.374</v>
      </c>
      <c r="BJ152" s="153">
        <v>0.41499999999999998</v>
      </c>
      <c r="BK152" s="154">
        <v>0.185</v>
      </c>
      <c r="BL152" s="154">
        <v>9.1999999999999998E-2</v>
      </c>
      <c r="BM152" s="154">
        <v>7.5999999999999998E-2</v>
      </c>
      <c r="BN152" s="154">
        <v>0.34699999999999998</v>
      </c>
      <c r="DU152" s="4"/>
      <c r="DZ152" s="177"/>
      <c r="EA152" s="177"/>
      <c r="EB152" s="177"/>
      <c r="EC152" s="177"/>
      <c r="ED152" s="177"/>
      <c r="EE152" s="177"/>
    </row>
    <row r="153" spans="30:135" ht="13" x14ac:dyDescent="0.15">
      <c r="AD153" s="144">
        <f t="shared" si="93"/>
        <v>80.045454545454533</v>
      </c>
      <c r="AE153" s="144">
        <f t="shared" si="94"/>
        <v>86.087450312322545</v>
      </c>
      <c r="AF153" s="149">
        <v>65</v>
      </c>
      <c r="AG153" s="150" t="s">
        <v>360</v>
      </c>
      <c r="AH153" s="149">
        <v>22</v>
      </c>
      <c r="AI153" s="151">
        <v>1</v>
      </c>
      <c r="AJ153" s="152">
        <v>1761</v>
      </c>
      <c r="AK153" s="152">
        <v>1516</v>
      </c>
      <c r="AL153" s="149">
        <v>0.86099999999999999</v>
      </c>
      <c r="AM153" s="152">
        <v>714</v>
      </c>
      <c r="AN153" s="152">
        <v>515</v>
      </c>
      <c r="AO153" s="152">
        <v>1229</v>
      </c>
      <c r="AP153" s="153">
        <v>0.41899999999999998</v>
      </c>
      <c r="AQ153" s="153">
        <v>0.48599999999999999</v>
      </c>
      <c r="AR153" s="154">
        <v>0.191</v>
      </c>
      <c r="AS153" s="154">
        <v>0.125</v>
      </c>
      <c r="AT153" s="154">
        <v>8.5999999999999993E-2</v>
      </c>
      <c r="AU153" s="154">
        <v>0.39400000000000002</v>
      </c>
      <c r="AW153" s="177"/>
      <c r="AX153" s="144">
        <f t="shared" si="95"/>
        <v>73.767123287671239</v>
      </c>
      <c r="AY153" s="149">
        <v>65</v>
      </c>
      <c r="AZ153" s="150" t="s">
        <v>361</v>
      </c>
      <c r="BA153" s="149">
        <v>18</v>
      </c>
      <c r="BB153" s="151">
        <v>1</v>
      </c>
      <c r="BC153" s="152">
        <v>1460</v>
      </c>
      <c r="BD153" s="152">
        <v>1077</v>
      </c>
      <c r="BE153" s="149">
        <v>0.73799999999999999</v>
      </c>
      <c r="BF153" s="152">
        <v>602</v>
      </c>
      <c r="BG153" s="152">
        <v>387</v>
      </c>
      <c r="BH153" s="152">
        <v>989</v>
      </c>
      <c r="BI153" s="153">
        <v>0.39100000000000001</v>
      </c>
      <c r="BJ153" s="153">
        <v>0.42699999999999999</v>
      </c>
      <c r="BK153" s="154">
        <v>0.21199999999999999</v>
      </c>
      <c r="BL153" s="154">
        <v>0.128</v>
      </c>
      <c r="BM153" s="155">
        <v>0.1</v>
      </c>
      <c r="BN153" s="154">
        <v>0.36199999999999999</v>
      </c>
      <c r="DU153" s="4"/>
      <c r="DZ153" s="177"/>
      <c r="EA153" s="177"/>
      <c r="EB153" s="177"/>
      <c r="EC153" s="177"/>
      <c r="ED153" s="177"/>
      <c r="EE153" s="177"/>
    </row>
    <row r="154" spans="30:135" ht="15.75" customHeight="1" x14ac:dyDescent="0.15">
      <c r="AD154" s="144">
        <f t="shared" si="93"/>
        <v>79.571428571428569</v>
      </c>
      <c r="AE154" s="144">
        <f t="shared" si="94"/>
        <v>86.056253740275281</v>
      </c>
      <c r="AF154" s="149">
        <v>66</v>
      </c>
      <c r="AG154" s="150" t="s">
        <v>362</v>
      </c>
      <c r="AH154" s="149">
        <v>21</v>
      </c>
      <c r="AI154" s="151">
        <v>1</v>
      </c>
      <c r="AJ154" s="152">
        <v>1671</v>
      </c>
      <c r="AK154" s="152">
        <v>1438</v>
      </c>
      <c r="AL154" s="149">
        <v>0.86099999999999999</v>
      </c>
      <c r="AM154" s="152">
        <v>711</v>
      </c>
      <c r="AN154" s="152">
        <v>513</v>
      </c>
      <c r="AO154" s="152">
        <v>1224</v>
      </c>
      <c r="AP154" s="153">
        <v>0.41899999999999998</v>
      </c>
      <c r="AQ154" s="153">
        <v>0.496</v>
      </c>
      <c r="AR154" s="154">
        <v>0.185</v>
      </c>
      <c r="AS154" s="154">
        <v>0.10100000000000001</v>
      </c>
      <c r="AT154" s="154">
        <v>6.9000000000000006E-2</v>
      </c>
      <c r="AU154" s="154">
        <v>0.38500000000000001</v>
      </c>
      <c r="AW154" s="177"/>
      <c r="AX154" s="144">
        <f t="shared" si="95"/>
        <v>73.789649415692821</v>
      </c>
      <c r="AY154" s="149">
        <v>66</v>
      </c>
      <c r="AZ154" s="150" t="s">
        <v>363</v>
      </c>
      <c r="BA154" s="149">
        <v>23</v>
      </c>
      <c r="BB154" s="151">
        <v>1</v>
      </c>
      <c r="BC154" s="152">
        <v>1797</v>
      </c>
      <c r="BD154" s="152">
        <v>1326</v>
      </c>
      <c r="BE154" s="149">
        <v>0.73799999999999999</v>
      </c>
      <c r="BF154" s="152">
        <v>832</v>
      </c>
      <c r="BG154" s="152">
        <v>483</v>
      </c>
      <c r="BH154" s="152">
        <v>1315</v>
      </c>
      <c r="BI154" s="153">
        <v>0.36699999999999999</v>
      </c>
      <c r="BJ154" s="153">
        <v>0.40600000000000003</v>
      </c>
      <c r="BK154" s="154">
        <v>0.18099999999999999</v>
      </c>
      <c r="BL154" s="154">
        <v>0.109</v>
      </c>
      <c r="BM154" s="154">
        <v>9.0999999999999998E-2</v>
      </c>
      <c r="BN154" s="154">
        <v>0.34899999999999998</v>
      </c>
      <c r="DU154" s="4"/>
      <c r="DZ154" s="177"/>
      <c r="EA154" s="177"/>
      <c r="EB154" s="177"/>
      <c r="EC154" s="177"/>
      <c r="ED154" s="177"/>
      <c r="EE154" s="177"/>
    </row>
    <row r="155" spans="30:135" ht="13" x14ac:dyDescent="0.15">
      <c r="AD155" s="144">
        <f t="shared" si="93"/>
        <v>87.15789473684211</v>
      </c>
      <c r="AE155" s="144">
        <f t="shared" si="94"/>
        <v>85.869565217391312</v>
      </c>
      <c r="AF155" s="149">
        <v>67</v>
      </c>
      <c r="AG155" s="150" t="s">
        <v>364</v>
      </c>
      <c r="AH155" s="149">
        <v>19</v>
      </c>
      <c r="AI155" s="151">
        <v>1</v>
      </c>
      <c r="AJ155" s="152">
        <v>1656</v>
      </c>
      <c r="AK155" s="152">
        <v>1422</v>
      </c>
      <c r="AL155" s="149">
        <v>0.85899999999999999</v>
      </c>
      <c r="AM155" s="152">
        <v>700</v>
      </c>
      <c r="AN155" s="152">
        <v>494</v>
      </c>
      <c r="AO155" s="152">
        <v>1194</v>
      </c>
      <c r="AP155" s="153">
        <v>0.41399999999999998</v>
      </c>
      <c r="AQ155" s="153">
        <v>0.45300000000000001</v>
      </c>
      <c r="AR155" s="154">
        <v>0.155</v>
      </c>
      <c r="AS155" s="154">
        <v>0.14899999999999999</v>
      </c>
      <c r="AT155" s="154">
        <v>0.115</v>
      </c>
      <c r="AU155" s="154">
        <v>0.41599999999999998</v>
      </c>
      <c r="AW155" s="177"/>
      <c r="AX155" s="144">
        <f t="shared" si="95"/>
        <v>73.81703470031546</v>
      </c>
      <c r="AY155" s="149">
        <v>67</v>
      </c>
      <c r="AZ155" s="150" t="s">
        <v>365</v>
      </c>
      <c r="BA155" s="149">
        <v>22</v>
      </c>
      <c r="BB155" s="151">
        <v>1</v>
      </c>
      <c r="BC155" s="152">
        <v>1902</v>
      </c>
      <c r="BD155" s="152">
        <v>1404</v>
      </c>
      <c r="BE155" s="149">
        <v>0.73799999999999999</v>
      </c>
      <c r="BF155" s="152">
        <v>711</v>
      </c>
      <c r="BG155" s="152">
        <v>474</v>
      </c>
      <c r="BH155" s="152">
        <v>1185</v>
      </c>
      <c r="BI155" s="151">
        <v>0.4</v>
      </c>
      <c r="BJ155" s="153">
        <v>0.45600000000000002</v>
      </c>
      <c r="BK155" s="155">
        <v>0.26</v>
      </c>
      <c r="BL155" s="154">
        <v>0.13700000000000001</v>
      </c>
      <c r="BM155" s="154">
        <v>9.7000000000000003E-2</v>
      </c>
      <c r="BN155" s="154">
        <v>0.35099999999999998</v>
      </c>
      <c r="DU155" s="4"/>
      <c r="DZ155" s="177"/>
      <c r="EA155" s="177"/>
      <c r="EB155" s="177"/>
      <c r="EC155" s="177"/>
      <c r="ED155" s="177"/>
      <c r="EE155" s="177"/>
    </row>
    <row r="156" spans="30:135" ht="13" x14ac:dyDescent="0.15">
      <c r="AD156" s="144">
        <f t="shared" si="93"/>
        <v>83.13636363636364</v>
      </c>
      <c r="AE156" s="144">
        <f t="shared" si="94"/>
        <v>85.94860579551667</v>
      </c>
      <c r="AF156" s="149">
        <v>68</v>
      </c>
      <c r="AG156" s="150" t="s">
        <v>366</v>
      </c>
      <c r="AH156" s="149">
        <v>22</v>
      </c>
      <c r="AI156" s="151">
        <v>1</v>
      </c>
      <c r="AJ156" s="152">
        <v>1829</v>
      </c>
      <c r="AK156" s="152">
        <v>1572</v>
      </c>
      <c r="AL156" s="149">
        <v>0.85899999999999999</v>
      </c>
      <c r="AM156" s="152">
        <v>793</v>
      </c>
      <c r="AN156" s="152">
        <v>517</v>
      </c>
      <c r="AO156" s="152">
        <v>1310</v>
      </c>
      <c r="AP156" s="153">
        <v>0.39500000000000002</v>
      </c>
      <c r="AQ156" s="153">
        <v>0.47099999999999997</v>
      </c>
      <c r="AR156" s="154">
        <v>0.17699999999999999</v>
      </c>
      <c r="AS156" s="155">
        <v>0.13</v>
      </c>
      <c r="AT156" s="154">
        <v>0.106</v>
      </c>
      <c r="AU156" s="154">
        <v>0.38200000000000001</v>
      </c>
      <c r="AW156" s="177"/>
      <c r="AX156" s="144">
        <f t="shared" si="95"/>
        <v>73.796192609182526</v>
      </c>
      <c r="AY156" s="149">
        <v>68</v>
      </c>
      <c r="AZ156" s="150" t="s">
        <v>289</v>
      </c>
      <c r="BA156" s="149">
        <v>24</v>
      </c>
      <c r="BB156" s="151">
        <v>1</v>
      </c>
      <c r="BC156" s="152">
        <v>1786</v>
      </c>
      <c r="BD156" s="152">
        <v>1318</v>
      </c>
      <c r="BE156" s="149">
        <v>0.73799999999999999</v>
      </c>
      <c r="BF156" s="152">
        <v>790</v>
      </c>
      <c r="BG156" s="152">
        <v>464</v>
      </c>
      <c r="BH156" s="152">
        <v>1254</v>
      </c>
      <c r="BI156" s="151">
        <v>0.37</v>
      </c>
      <c r="BJ156" s="153">
        <v>0.41899999999999998</v>
      </c>
      <c r="BK156" s="154">
        <v>0.19900000000000001</v>
      </c>
      <c r="BL156" s="154">
        <v>0.115</v>
      </c>
      <c r="BM156" s="154">
        <v>9.2999999999999999E-2</v>
      </c>
      <c r="BN156" s="154">
        <v>0.34799999999999998</v>
      </c>
      <c r="DU156" s="4"/>
      <c r="DZ156" s="177"/>
      <c r="EA156" s="177"/>
      <c r="EB156" s="177"/>
      <c r="EC156" s="177"/>
      <c r="ED156" s="177"/>
      <c r="EE156" s="177"/>
    </row>
    <row r="157" spans="30:135" ht="13" x14ac:dyDescent="0.15">
      <c r="AD157" s="144">
        <f t="shared" si="93"/>
        <v>84.590909090909093</v>
      </c>
      <c r="AE157" s="144">
        <f t="shared" si="94"/>
        <v>85.867813003761412</v>
      </c>
      <c r="AF157" s="149">
        <v>69</v>
      </c>
      <c r="AG157" s="150" t="s">
        <v>367</v>
      </c>
      <c r="AH157" s="149">
        <v>22</v>
      </c>
      <c r="AI157" s="151">
        <v>1</v>
      </c>
      <c r="AJ157" s="152">
        <v>1861</v>
      </c>
      <c r="AK157" s="152">
        <v>1598</v>
      </c>
      <c r="AL157" s="149">
        <v>0.85899999999999999</v>
      </c>
      <c r="AM157" s="152">
        <v>748</v>
      </c>
      <c r="AN157" s="152">
        <v>637</v>
      </c>
      <c r="AO157" s="152">
        <v>1385</v>
      </c>
      <c r="AP157" s="151">
        <v>0.46</v>
      </c>
      <c r="AQ157" s="153">
        <v>0.49399999999999999</v>
      </c>
      <c r="AR157" s="154">
        <v>0.17899999999999999</v>
      </c>
      <c r="AS157" s="154">
        <v>9.7000000000000003E-2</v>
      </c>
      <c r="AT157" s="154">
        <v>8.1000000000000003E-2</v>
      </c>
      <c r="AU157" s="155">
        <v>0.41</v>
      </c>
      <c r="AW157" s="177"/>
      <c r="AX157" s="144">
        <f t="shared" si="95"/>
        <v>73.893521488133416</v>
      </c>
      <c r="AY157" s="149">
        <v>69</v>
      </c>
      <c r="AZ157" s="150" t="s">
        <v>368</v>
      </c>
      <c r="BA157" s="149">
        <v>20</v>
      </c>
      <c r="BB157" s="151">
        <v>1</v>
      </c>
      <c r="BC157" s="152">
        <v>1559</v>
      </c>
      <c r="BD157" s="152">
        <v>1152</v>
      </c>
      <c r="BE157" s="149">
        <v>0.73899999999999999</v>
      </c>
      <c r="BF157" s="152">
        <v>575</v>
      </c>
      <c r="BG157" s="152">
        <v>440</v>
      </c>
      <c r="BH157" s="152">
        <v>1015</v>
      </c>
      <c r="BI157" s="153">
        <v>0.433</v>
      </c>
      <c r="BJ157" s="153">
        <v>0.46400000000000002</v>
      </c>
      <c r="BK157" s="154">
        <v>0.25800000000000001</v>
      </c>
      <c r="BL157" s="154">
        <v>0.11899999999999999</v>
      </c>
      <c r="BM157" s="154">
        <v>9.4E-2</v>
      </c>
      <c r="BN157" s="154">
        <v>0.36099999999999999</v>
      </c>
      <c r="DU157" s="4"/>
      <c r="DZ157" s="177"/>
      <c r="EA157" s="177"/>
      <c r="EB157" s="177"/>
      <c r="EC157" s="177"/>
      <c r="ED157" s="177"/>
      <c r="EE157" s="177"/>
    </row>
    <row r="158" spans="30:135" ht="13" x14ac:dyDescent="0.15">
      <c r="AD158" s="144">
        <f t="shared" si="93"/>
        <v>81.199999999999989</v>
      </c>
      <c r="AE158" s="144">
        <f t="shared" si="94"/>
        <v>85.911330049261082</v>
      </c>
      <c r="AF158" s="149">
        <v>70</v>
      </c>
      <c r="AG158" s="150" t="s">
        <v>369</v>
      </c>
      <c r="AH158" s="149">
        <v>25</v>
      </c>
      <c r="AI158" s="151">
        <v>1</v>
      </c>
      <c r="AJ158" s="152">
        <v>2030</v>
      </c>
      <c r="AK158" s="152">
        <v>1744</v>
      </c>
      <c r="AL158" s="149">
        <v>0.85899999999999999</v>
      </c>
      <c r="AM158" s="152">
        <v>858</v>
      </c>
      <c r="AN158" s="152">
        <v>596</v>
      </c>
      <c r="AO158" s="152">
        <v>1454</v>
      </c>
      <c r="AP158" s="151">
        <v>0.41</v>
      </c>
      <c r="AQ158" s="153">
        <v>0.48399999999999999</v>
      </c>
      <c r="AR158" s="154">
        <v>0.18099999999999999</v>
      </c>
      <c r="AS158" s="154">
        <v>0.115</v>
      </c>
      <c r="AT158" s="154">
        <v>8.7999999999999995E-2</v>
      </c>
      <c r="AU158" s="154">
        <v>0.39200000000000002</v>
      </c>
      <c r="AW158" s="177"/>
      <c r="AX158" s="144">
        <f t="shared" si="95"/>
        <v>73.972602739726028</v>
      </c>
      <c r="AY158" s="149">
        <v>70</v>
      </c>
      <c r="AZ158" s="150" t="s">
        <v>370</v>
      </c>
      <c r="BA158" s="149">
        <v>4</v>
      </c>
      <c r="BB158" s="151">
        <v>1</v>
      </c>
      <c r="BC158" s="152">
        <v>365</v>
      </c>
      <c r="BD158" s="152">
        <v>270</v>
      </c>
      <c r="BE158" s="149">
        <v>0.74</v>
      </c>
      <c r="BF158" s="152">
        <v>163</v>
      </c>
      <c r="BG158" s="152">
        <v>100</v>
      </c>
      <c r="BH158" s="152">
        <v>263</v>
      </c>
      <c r="BI158" s="151">
        <v>0.38</v>
      </c>
      <c r="BJ158" s="153">
        <v>0.42199999999999999</v>
      </c>
      <c r="BK158" s="154">
        <v>0.192</v>
      </c>
      <c r="BL158" s="154">
        <v>0.10100000000000001</v>
      </c>
      <c r="BM158" s="154">
        <v>7.3999999999999996E-2</v>
      </c>
      <c r="BN158" s="154">
        <v>0.35099999999999998</v>
      </c>
      <c r="DU158" s="4"/>
      <c r="DZ158" s="177"/>
      <c r="EA158" s="177"/>
      <c r="EB158" s="177"/>
      <c r="EC158" s="177"/>
      <c r="ED158" s="177"/>
      <c r="EE158" s="177"/>
    </row>
    <row r="159" spans="30:135" ht="13" x14ac:dyDescent="0.15">
      <c r="AD159" s="144">
        <f t="shared" si="93"/>
        <v>85.708333333333329</v>
      </c>
      <c r="AE159" s="144">
        <f t="shared" si="94"/>
        <v>85.804569761789011</v>
      </c>
      <c r="AF159" s="149">
        <v>71</v>
      </c>
      <c r="AG159" s="150" t="s">
        <v>371</v>
      </c>
      <c r="AH159" s="149">
        <v>24</v>
      </c>
      <c r="AI159" s="151">
        <v>1</v>
      </c>
      <c r="AJ159" s="152">
        <v>2057</v>
      </c>
      <c r="AK159" s="152">
        <v>1765</v>
      </c>
      <c r="AL159" s="149">
        <v>0.85799999999999998</v>
      </c>
      <c r="AM159" s="152">
        <v>788</v>
      </c>
      <c r="AN159" s="152">
        <v>610</v>
      </c>
      <c r="AO159" s="152">
        <v>1398</v>
      </c>
      <c r="AP159" s="153">
        <v>0.436</v>
      </c>
      <c r="AQ159" s="153">
        <v>0.48399999999999999</v>
      </c>
      <c r="AR159" s="154">
        <v>0.193</v>
      </c>
      <c r="AS159" s="154">
        <v>0.156</v>
      </c>
      <c r="AT159" s="154">
        <v>0.11600000000000001</v>
      </c>
      <c r="AU159" s="154">
        <v>0.41099999999999998</v>
      </c>
      <c r="AW159" s="177"/>
      <c r="AX159" s="144">
        <f t="shared" si="95"/>
        <v>74.04148334380892</v>
      </c>
      <c r="AY159" s="149">
        <v>71</v>
      </c>
      <c r="AZ159" s="150" t="s">
        <v>244</v>
      </c>
      <c r="BA159" s="149">
        <v>19</v>
      </c>
      <c r="BB159" s="151">
        <v>1</v>
      </c>
      <c r="BC159" s="152">
        <v>1591</v>
      </c>
      <c r="BD159" s="152">
        <v>1178</v>
      </c>
      <c r="BE159" s="149">
        <v>0.74</v>
      </c>
      <c r="BF159" s="152">
        <v>801</v>
      </c>
      <c r="BG159" s="152">
        <v>438</v>
      </c>
      <c r="BH159" s="152">
        <v>1239</v>
      </c>
      <c r="BI159" s="153">
        <v>0.35399999999999998</v>
      </c>
      <c r="BJ159" s="153">
        <v>0.41199999999999998</v>
      </c>
      <c r="BK159" s="154">
        <v>0.157</v>
      </c>
      <c r="BL159" s="154">
        <v>8.3000000000000004E-2</v>
      </c>
      <c r="BM159" s="154">
        <v>6.9000000000000006E-2</v>
      </c>
      <c r="BN159" s="154">
        <v>0.33100000000000002</v>
      </c>
      <c r="DU159" s="4"/>
      <c r="DZ159" s="177"/>
      <c r="EA159" s="177"/>
      <c r="EB159" s="177"/>
      <c r="EC159" s="177"/>
      <c r="ED159" s="177"/>
      <c r="EE159" s="177"/>
    </row>
    <row r="160" spans="30:135" ht="13" x14ac:dyDescent="0.15">
      <c r="AD160" s="144">
        <f t="shared" si="93"/>
        <v>84.6111111111111</v>
      </c>
      <c r="AE160" s="144">
        <f t="shared" si="94"/>
        <v>85.75180564674983</v>
      </c>
      <c r="AF160" s="149">
        <v>72</v>
      </c>
      <c r="AG160" s="150" t="s">
        <v>372</v>
      </c>
      <c r="AH160" s="149">
        <v>18</v>
      </c>
      <c r="AI160" s="151">
        <v>1</v>
      </c>
      <c r="AJ160" s="152">
        <v>1523</v>
      </c>
      <c r="AK160" s="152">
        <v>1306</v>
      </c>
      <c r="AL160" s="149">
        <v>0.85799999999999998</v>
      </c>
      <c r="AM160" s="152">
        <v>648</v>
      </c>
      <c r="AN160" s="152">
        <v>505</v>
      </c>
      <c r="AO160" s="152">
        <v>1153</v>
      </c>
      <c r="AP160" s="153">
        <v>0.438</v>
      </c>
      <c r="AQ160" s="153">
        <v>0.48899999999999999</v>
      </c>
      <c r="AR160" s="154">
        <v>0.16400000000000001</v>
      </c>
      <c r="AS160" s="154">
        <v>0.109</v>
      </c>
      <c r="AT160" s="154">
        <v>9.1999999999999998E-2</v>
      </c>
      <c r="AU160" s="154">
        <v>0.39900000000000002</v>
      </c>
      <c r="AW160" s="177"/>
      <c r="AX160" s="144">
        <f t="shared" si="95"/>
        <v>73.954116059379217</v>
      </c>
      <c r="AY160" s="149">
        <v>72</v>
      </c>
      <c r="AZ160" s="150" t="s">
        <v>373</v>
      </c>
      <c r="BA160" s="149">
        <v>19</v>
      </c>
      <c r="BB160" s="151">
        <v>1</v>
      </c>
      <c r="BC160" s="152">
        <v>1482</v>
      </c>
      <c r="BD160" s="152">
        <v>1096</v>
      </c>
      <c r="BE160" s="149">
        <v>0.74</v>
      </c>
      <c r="BF160" s="152">
        <v>647</v>
      </c>
      <c r="BG160" s="152">
        <v>409</v>
      </c>
      <c r="BH160" s="152">
        <v>1056</v>
      </c>
      <c r="BI160" s="153">
        <v>0.38700000000000001</v>
      </c>
      <c r="BJ160" s="153">
        <v>0.432</v>
      </c>
      <c r="BK160" s="154">
        <v>0.20899999999999999</v>
      </c>
      <c r="BL160" s="154">
        <v>9.8000000000000004E-2</v>
      </c>
      <c r="BM160" s="155">
        <v>0.08</v>
      </c>
      <c r="BN160" s="154">
        <v>0.34799999999999998</v>
      </c>
      <c r="DU160" s="4"/>
      <c r="DZ160" s="177"/>
      <c r="EA160" s="177"/>
      <c r="EB160" s="177"/>
      <c r="EC160" s="177"/>
      <c r="ED160" s="177"/>
      <c r="EE160" s="177"/>
    </row>
    <row r="161" spans="30:135" ht="13" x14ac:dyDescent="0.15">
      <c r="AD161" s="144">
        <f t="shared" si="93"/>
        <v>84.952380952380949</v>
      </c>
      <c r="AE161" s="144">
        <f t="shared" si="94"/>
        <v>85.426008968609864</v>
      </c>
      <c r="AF161" s="149">
        <v>73</v>
      </c>
      <c r="AG161" s="150" t="s">
        <v>374</v>
      </c>
      <c r="AH161" s="149">
        <v>21</v>
      </c>
      <c r="AI161" s="151">
        <v>1</v>
      </c>
      <c r="AJ161" s="152">
        <v>1784</v>
      </c>
      <c r="AK161" s="152">
        <v>1524</v>
      </c>
      <c r="AL161" s="149">
        <v>0.85399999999999998</v>
      </c>
      <c r="AM161" s="152">
        <v>839</v>
      </c>
      <c r="AN161" s="152">
        <v>532</v>
      </c>
      <c r="AO161" s="152">
        <v>1371</v>
      </c>
      <c r="AP161" s="153">
        <v>0.38800000000000001</v>
      </c>
      <c r="AQ161" s="153">
        <v>0.45200000000000001</v>
      </c>
      <c r="AR161" s="154">
        <v>0.13600000000000001</v>
      </c>
      <c r="AS161" s="154">
        <v>0.11700000000000001</v>
      </c>
      <c r="AT161" s="154">
        <v>8.2000000000000003E-2</v>
      </c>
      <c r="AU161" s="154">
        <v>0.38900000000000001</v>
      </c>
      <c r="AW161" s="177"/>
      <c r="AX161" s="144">
        <f t="shared" si="95"/>
        <v>74.057891862370283</v>
      </c>
      <c r="AY161" s="149">
        <v>73</v>
      </c>
      <c r="AZ161" s="150" t="s">
        <v>375</v>
      </c>
      <c r="BA161" s="149">
        <v>21</v>
      </c>
      <c r="BB161" s="151">
        <v>1</v>
      </c>
      <c r="BC161" s="152">
        <v>1831</v>
      </c>
      <c r="BD161" s="152">
        <v>1356</v>
      </c>
      <c r="BE161" s="149">
        <v>0.74099999999999999</v>
      </c>
      <c r="BF161" s="152">
        <v>855</v>
      </c>
      <c r="BG161" s="152">
        <v>501</v>
      </c>
      <c r="BH161" s="152">
        <v>1356</v>
      </c>
      <c r="BI161" s="153">
        <v>0.36899999999999999</v>
      </c>
      <c r="BJ161" s="153">
        <v>0.41599999999999998</v>
      </c>
      <c r="BK161" s="155">
        <v>0.18</v>
      </c>
      <c r="BL161" s="154">
        <v>9.9000000000000005E-2</v>
      </c>
      <c r="BM161" s="154">
        <v>8.6999999999999994E-2</v>
      </c>
      <c r="BN161" s="154">
        <v>0.34799999999999998</v>
      </c>
      <c r="DU161" s="4"/>
      <c r="DZ161" s="177"/>
      <c r="EA161" s="177"/>
      <c r="EB161" s="177"/>
      <c r="EC161" s="177"/>
      <c r="ED161" s="177"/>
      <c r="EE161" s="177"/>
    </row>
    <row r="162" spans="30:135" ht="13" x14ac:dyDescent="0.15">
      <c r="AD162" s="144">
        <f t="shared" si="93"/>
        <v>80.545454545454547</v>
      </c>
      <c r="AE162" s="144">
        <f t="shared" si="94"/>
        <v>85.383747178329571</v>
      </c>
      <c r="AF162" s="149">
        <v>74</v>
      </c>
      <c r="AG162" s="150" t="s">
        <v>376</v>
      </c>
      <c r="AH162" s="149">
        <v>22</v>
      </c>
      <c r="AI162" s="151">
        <v>1</v>
      </c>
      <c r="AJ162" s="152">
        <v>1772</v>
      </c>
      <c r="AK162" s="152">
        <v>1513</v>
      </c>
      <c r="AL162" s="149">
        <v>0.85399999999999998</v>
      </c>
      <c r="AM162" s="152">
        <v>758</v>
      </c>
      <c r="AN162" s="152">
        <v>553</v>
      </c>
      <c r="AO162" s="152">
        <v>1311</v>
      </c>
      <c r="AP162" s="153">
        <v>0.42199999999999999</v>
      </c>
      <c r="AQ162" s="153">
        <v>0.47899999999999998</v>
      </c>
      <c r="AR162" s="155">
        <v>0.17</v>
      </c>
      <c r="AS162" s="154">
        <v>0.112</v>
      </c>
      <c r="AT162" s="154">
        <v>8.4000000000000005E-2</v>
      </c>
      <c r="AU162" s="154">
        <v>0.39700000000000002</v>
      </c>
      <c r="AW162" s="177"/>
      <c r="AX162" s="144">
        <f t="shared" si="95"/>
        <v>74.349635796045789</v>
      </c>
      <c r="AY162" s="149">
        <v>74</v>
      </c>
      <c r="AZ162" s="150" t="s">
        <v>230</v>
      </c>
      <c r="BA162" s="149">
        <v>23</v>
      </c>
      <c r="BB162" s="151">
        <v>1</v>
      </c>
      <c r="BC162" s="152">
        <v>1922</v>
      </c>
      <c r="BD162" s="152">
        <v>1429</v>
      </c>
      <c r="BE162" s="149">
        <v>0.74299999999999999</v>
      </c>
      <c r="BF162" s="152">
        <v>875</v>
      </c>
      <c r="BG162" s="152">
        <v>520</v>
      </c>
      <c r="BH162" s="152">
        <v>1395</v>
      </c>
      <c r="BI162" s="153">
        <v>0.373</v>
      </c>
      <c r="BJ162" s="153">
        <v>0.41299999999999998</v>
      </c>
      <c r="BK162" s="154">
        <v>0.183</v>
      </c>
      <c r="BL162" s="154">
        <v>0.11600000000000001</v>
      </c>
      <c r="BM162" s="154">
        <v>9.7000000000000003E-2</v>
      </c>
      <c r="BN162" s="154">
        <v>0.35299999999999998</v>
      </c>
      <c r="DU162" s="4"/>
      <c r="DZ162" s="177"/>
      <c r="EA162" s="177"/>
      <c r="EB162" s="177"/>
      <c r="EC162" s="177"/>
      <c r="ED162" s="177"/>
      <c r="EE162" s="177"/>
    </row>
    <row r="163" spans="30:135" ht="13" x14ac:dyDescent="0.15">
      <c r="AD163" s="144">
        <f t="shared" si="93"/>
        <v>87.5</v>
      </c>
      <c r="AE163" s="144">
        <f t="shared" si="94"/>
        <v>85.402597402597408</v>
      </c>
      <c r="AF163" s="149">
        <v>75</v>
      </c>
      <c r="AG163" s="150" t="s">
        <v>377</v>
      </c>
      <c r="AH163" s="149">
        <v>22</v>
      </c>
      <c r="AI163" s="151">
        <v>1</v>
      </c>
      <c r="AJ163" s="152">
        <v>1925</v>
      </c>
      <c r="AK163" s="152">
        <v>1644</v>
      </c>
      <c r="AL163" s="149">
        <v>0.85399999999999998</v>
      </c>
      <c r="AM163" s="152">
        <v>855</v>
      </c>
      <c r="AN163" s="152">
        <v>600</v>
      </c>
      <c r="AO163" s="152">
        <v>1455</v>
      </c>
      <c r="AP163" s="153">
        <v>0.41199999999999998</v>
      </c>
      <c r="AQ163" s="153">
        <v>0.46300000000000002</v>
      </c>
      <c r="AR163" s="154">
        <v>0.14799999999999999</v>
      </c>
      <c r="AS163" s="154">
        <v>0.11700000000000001</v>
      </c>
      <c r="AT163" s="154">
        <v>8.5999999999999993E-2</v>
      </c>
      <c r="AU163" s="154">
        <v>0.39900000000000002</v>
      </c>
      <c r="AW163" s="177"/>
      <c r="AX163" s="144">
        <f t="shared" si="95"/>
        <v>74.273072060682679</v>
      </c>
      <c r="AY163" s="149">
        <v>75</v>
      </c>
      <c r="AZ163" s="150" t="s">
        <v>378</v>
      </c>
      <c r="BA163" s="149">
        <v>19</v>
      </c>
      <c r="BB163" s="151">
        <v>1</v>
      </c>
      <c r="BC163" s="152">
        <v>1582</v>
      </c>
      <c r="BD163" s="152">
        <v>1175</v>
      </c>
      <c r="BE163" s="149">
        <v>0.74299999999999999</v>
      </c>
      <c r="BF163" s="152">
        <v>673</v>
      </c>
      <c r="BG163" s="152">
        <v>396</v>
      </c>
      <c r="BH163" s="152">
        <v>1069</v>
      </c>
      <c r="BI163" s="151">
        <v>0.37</v>
      </c>
      <c r="BJ163" s="153">
        <v>0.42299999999999999</v>
      </c>
      <c r="BK163" s="154">
        <v>0.20699999999999999</v>
      </c>
      <c r="BL163" s="154">
        <v>0.13400000000000001</v>
      </c>
      <c r="BM163" s="154">
        <v>9.7000000000000003E-2</v>
      </c>
      <c r="BN163" s="154">
        <v>0.35299999999999998</v>
      </c>
      <c r="DU163" s="4"/>
      <c r="DZ163" s="177"/>
      <c r="EA163" s="177"/>
      <c r="EB163" s="177"/>
      <c r="EC163" s="177"/>
      <c r="ED163" s="177"/>
      <c r="EE163" s="177"/>
    </row>
    <row r="164" spans="30:135" ht="13" x14ac:dyDescent="0.15">
      <c r="AD164" s="144">
        <f t="shared" si="93"/>
        <v>75.571428571428569</v>
      </c>
      <c r="AE164" s="144">
        <f t="shared" si="94"/>
        <v>85.444234404536871</v>
      </c>
      <c r="AF164" s="149">
        <v>76</v>
      </c>
      <c r="AG164" s="150" t="s">
        <v>379</v>
      </c>
      <c r="AH164" s="149">
        <v>21</v>
      </c>
      <c r="AI164" s="151">
        <v>1</v>
      </c>
      <c r="AJ164" s="152">
        <v>1587</v>
      </c>
      <c r="AK164" s="152">
        <v>1356</v>
      </c>
      <c r="AL164" s="149">
        <v>0.85399999999999998</v>
      </c>
      <c r="AM164" s="152">
        <v>667</v>
      </c>
      <c r="AN164" s="152">
        <v>501</v>
      </c>
      <c r="AO164" s="152">
        <v>1168</v>
      </c>
      <c r="AP164" s="153">
        <v>0.42899999999999999</v>
      </c>
      <c r="AQ164" s="153">
        <v>0.48299999999999998</v>
      </c>
      <c r="AR164" s="154">
        <v>0.17499999999999999</v>
      </c>
      <c r="AS164" s="154">
        <v>0.106</v>
      </c>
      <c r="AT164" s="154">
        <v>7.6999999999999999E-2</v>
      </c>
      <c r="AU164" s="154">
        <v>0.39900000000000002</v>
      </c>
      <c r="AW164" s="177"/>
      <c r="AX164" s="144">
        <f t="shared" si="95"/>
        <v>74.303405572755423</v>
      </c>
      <c r="AY164" s="149">
        <v>76</v>
      </c>
      <c r="AZ164" s="150" t="s">
        <v>335</v>
      </c>
      <c r="BA164" s="149">
        <v>4</v>
      </c>
      <c r="BB164" s="151">
        <v>1</v>
      </c>
      <c r="BC164" s="152">
        <v>323</v>
      </c>
      <c r="BD164" s="152">
        <v>240</v>
      </c>
      <c r="BE164" s="149">
        <v>0.74299999999999999</v>
      </c>
      <c r="BF164" s="152">
        <v>166</v>
      </c>
      <c r="BG164" s="152">
        <v>97</v>
      </c>
      <c r="BH164" s="152">
        <v>263</v>
      </c>
      <c r="BI164" s="153">
        <v>0.36899999999999999</v>
      </c>
      <c r="BJ164" s="153">
        <v>0.40300000000000002</v>
      </c>
      <c r="BK164" s="154">
        <v>0.127</v>
      </c>
      <c r="BL164" s="155">
        <v>0.08</v>
      </c>
      <c r="BM164" s="154">
        <v>7.3999999999999996E-2</v>
      </c>
      <c r="BN164" s="154">
        <v>0.35899999999999999</v>
      </c>
      <c r="DU164" s="4"/>
      <c r="DZ164" s="177"/>
      <c r="EA164" s="177"/>
      <c r="EB164" s="177"/>
      <c r="EC164" s="177"/>
      <c r="ED164" s="177"/>
      <c r="EE164" s="177"/>
    </row>
    <row r="165" spans="30:135" ht="13" x14ac:dyDescent="0.15">
      <c r="AD165" s="144">
        <f t="shared" si="93"/>
        <v>83.208333333333329</v>
      </c>
      <c r="AE165" s="144">
        <f t="shared" si="94"/>
        <v>85.227841762643962</v>
      </c>
      <c r="AF165" s="149">
        <v>77</v>
      </c>
      <c r="AG165" s="150" t="s">
        <v>380</v>
      </c>
      <c r="AH165" s="149">
        <v>24</v>
      </c>
      <c r="AI165" s="151">
        <v>1</v>
      </c>
      <c r="AJ165" s="152">
        <v>1997</v>
      </c>
      <c r="AK165" s="152">
        <v>1702</v>
      </c>
      <c r="AL165" s="149">
        <v>0.85199999999999998</v>
      </c>
      <c r="AM165" s="152">
        <v>855</v>
      </c>
      <c r="AN165" s="152">
        <v>614</v>
      </c>
      <c r="AO165" s="152">
        <v>1469</v>
      </c>
      <c r="AP165" s="153">
        <v>0.41799999999999998</v>
      </c>
      <c r="AQ165" s="153">
        <v>0.46500000000000002</v>
      </c>
      <c r="AR165" s="154">
        <v>0.16300000000000001</v>
      </c>
      <c r="AS165" s="154">
        <v>0.124</v>
      </c>
      <c r="AT165" s="154">
        <v>9.4E-2</v>
      </c>
      <c r="AU165" s="154">
        <v>0.39900000000000002</v>
      </c>
      <c r="AW165" s="177"/>
      <c r="AX165" s="144">
        <f t="shared" si="95"/>
        <v>74.307692307692307</v>
      </c>
      <c r="AY165" s="149">
        <v>77</v>
      </c>
      <c r="AZ165" s="150" t="s">
        <v>319</v>
      </c>
      <c r="BA165" s="149">
        <v>23</v>
      </c>
      <c r="BB165" s="151">
        <v>1</v>
      </c>
      <c r="BC165" s="152">
        <v>1950</v>
      </c>
      <c r="BD165" s="152">
        <v>1449</v>
      </c>
      <c r="BE165" s="149">
        <v>0.74299999999999999</v>
      </c>
      <c r="BF165" s="152">
        <v>816</v>
      </c>
      <c r="BG165" s="152">
        <v>523</v>
      </c>
      <c r="BH165" s="152">
        <v>1339</v>
      </c>
      <c r="BI165" s="153">
        <v>0.39100000000000001</v>
      </c>
      <c r="BJ165" s="153">
        <v>0.44500000000000001</v>
      </c>
      <c r="BK165" s="154">
        <v>0.22600000000000001</v>
      </c>
      <c r="BL165" s="154">
        <v>0.10100000000000001</v>
      </c>
      <c r="BM165" s="154">
        <v>7.8E-2</v>
      </c>
      <c r="BN165" s="154">
        <v>0.34499999999999997</v>
      </c>
      <c r="DU165" s="4"/>
      <c r="DZ165" s="177"/>
      <c r="EA165" s="177"/>
      <c r="EB165" s="177"/>
      <c r="EC165" s="177"/>
      <c r="ED165" s="177"/>
      <c r="EE165" s="177"/>
    </row>
    <row r="166" spans="30:135" ht="13" x14ac:dyDescent="0.15">
      <c r="AD166" s="144">
        <f t="shared" si="93"/>
        <v>81.045454545454561</v>
      </c>
      <c r="AE166" s="144">
        <f t="shared" si="94"/>
        <v>85.137408861469439</v>
      </c>
      <c r="AF166" s="149">
        <v>78</v>
      </c>
      <c r="AG166" s="150" t="s">
        <v>381</v>
      </c>
      <c r="AH166" s="149">
        <v>22</v>
      </c>
      <c r="AI166" s="151">
        <v>1</v>
      </c>
      <c r="AJ166" s="152">
        <v>1783</v>
      </c>
      <c r="AK166" s="152">
        <v>1518</v>
      </c>
      <c r="AL166" s="149">
        <v>0.85099999999999998</v>
      </c>
      <c r="AM166" s="152">
        <v>730</v>
      </c>
      <c r="AN166" s="152">
        <v>568</v>
      </c>
      <c r="AO166" s="152">
        <v>1298</v>
      </c>
      <c r="AP166" s="153">
        <v>0.438</v>
      </c>
      <c r="AQ166" s="153">
        <v>0.496</v>
      </c>
      <c r="AR166" s="154">
        <v>0.192</v>
      </c>
      <c r="AS166" s="154">
        <v>0.10100000000000001</v>
      </c>
      <c r="AT166" s="154">
        <v>7.5999999999999998E-2</v>
      </c>
      <c r="AU166" s="155">
        <v>0.39</v>
      </c>
      <c r="AW166" s="177"/>
      <c r="AX166" s="144">
        <f t="shared" si="95"/>
        <v>74.381625441696116</v>
      </c>
      <c r="AY166" s="149">
        <v>78</v>
      </c>
      <c r="AZ166" s="150" t="s">
        <v>327</v>
      </c>
      <c r="BA166" s="149">
        <v>21</v>
      </c>
      <c r="BB166" s="151">
        <v>1</v>
      </c>
      <c r="BC166" s="152">
        <v>1698</v>
      </c>
      <c r="BD166" s="152">
        <v>1263</v>
      </c>
      <c r="BE166" s="149">
        <v>0.74399999999999999</v>
      </c>
      <c r="BF166" s="152">
        <v>746</v>
      </c>
      <c r="BG166" s="152">
        <v>460</v>
      </c>
      <c r="BH166" s="152">
        <v>1206</v>
      </c>
      <c r="BI166" s="153">
        <v>0.38100000000000001</v>
      </c>
      <c r="BJ166" s="153">
        <v>0.42299999999999999</v>
      </c>
      <c r="BK166" s="154">
        <v>0.20399999999999999</v>
      </c>
      <c r="BL166" s="154">
        <v>0.10199999999999999</v>
      </c>
      <c r="BM166" s="154">
        <v>7.6999999999999999E-2</v>
      </c>
      <c r="BN166" s="154">
        <v>0.35199999999999998</v>
      </c>
      <c r="DU166" s="4"/>
      <c r="DZ166" s="177"/>
      <c r="EA166" s="177"/>
      <c r="EB166" s="177"/>
      <c r="EC166" s="177"/>
      <c r="ED166" s="177"/>
      <c r="EE166" s="177"/>
    </row>
    <row r="167" spans="30:135" ht="13" x14ac:dyDescent="0.15">
      <c r="AD167" s="144">
        <f t="shared" si="93"/>
        <v>82.368421052631575</v>
      </c>
      <c r="AE167" s="144">
        <f t="shared" si="94"/>
        <v>85.047923322683701</v>
      </c>
      <c r="AF167" s="149">
        <v>79</v>
      </c>
      <c r="AG167" s="150" t="s">
        <v>382</v>
      </c>
      <c r="AH167" s="149">
        <v>19</v>
      </c>
      <c r="AI167" s="151">
        <v>1</v>
      </c>
      <c r="AJ167" s="152">
        <v>1565</v>
      </c>
      <c r="AK167" s="152">
        <v>1331</v>
      </c>
      <c r="AL167" s="149">
        <v>0.85</v>
      </c>
      <c r="AM167" s="152">
        <v>625</v>
      </c>
      <c r="AN167" s="152">
        <v>506</v>
      </c>
      <c r="AO167" s="152">
        <v>1131</v>
      </c>
      <c r="AP167" s="153">
        <v>0.44700000000000001</v>
      </c>
      <c r="AQ167" s="153">
        <v>0.49299999999999999</v>
      </c>
      <c r="AR167" s="155">
        <v>0.19</v>
      </c>
      <c r="AS167" s="154">
        <v>0.104</v>
      </c>
      <c r="AT167" s="154">
        <v>7.8E-2</v>
      </c>
      <c r="AU167" s="154">
        <v>0.40300000000000002</v>
      </c>
      <c r="AW167" s="177"/>
      <c r="AX167" s="144">
        <f t="shared" si="95"/>
        <v>74.37759336099586</v>
      </c>
      <c r="AY167" s="149">
        <v>79</v>
      </c>
      <c r="AZ167" s="150" t="s">
        <v>383</v>
      </c>
      <c r="BA167" s="149">
        <v>23</v>
      </c>
      <c r="BB167" s="151">
        <v>1</v>
      </c>
      <c r="BC167" s="152">
        <v>1928</v>
      </c>
      <c r="BD167" s="152">
        <v>1434</v>
      </c>
      <c r="BE167" s="149">
        <v>0.74399999999999999</v>
      </c>
      <c r="BF167" s="152">
        <v>893</v>
      </c>
      <c r="BG167" s="152">
        <v>527</v>
      </c>
      <c r="BH167" s="152">
        <v>1420</v>
      </c>
      <c r="BI167" s="153">
        <v>0.371</v>
      </c>
      <c r="BJ167" s="153">
        <v>0.41399999999999998</v>
      </c>
      <c r="BK167" s="154">
        <v>0.18099999999999999</v>
      </c>
      <c r="BL167" s="154">
        <v>0.105</v>
      </c>
      <c r="BM167" s="154">
        <v>8.6999999999999994E-2</v>
      </c>
      <c r="BN167" s="154">
        <v>0.34799999999999998</v>
      </c>
      <c r="DU167" s="4"/>
      <c r="DZ167" s="177"/>
      <c r="EA167" s="177"/>
      <c r="EB167" s="177"/>
      <c r="EC167" s="177"/>
      <c r="ED167" s="177"/>
      <c r="EE167" s="177"/>
    </row>
    <row r="168" spans="30:135" ht="13" x14ac:dyDescent="0.15">
      <c r="AD168" s="144">
        <f t="shared" si="93"/>
        <v>91.086956521739125</v>
      </c>
      <c r="AE168" s="144">
        <f t="shared" si="94"/>
        <v>85.011933174224339</v>
      </c>
      <c r="AF168" s="149">
        <v>80</v>
      </c>
      <c r="AG168" s="150" t="s">
        <v>287</v>
      </c>
      <c r="AH168" s="149">
        <v>23</v>
      </c>
      <c r="AI168" s="151">
        <v>1</v>
      </c>
      <c r="AJ168" s="152">
        <v>2095</v>
      </c>
      <c r="AK168" s="152">
        <v>1781</v>
      </c>
      <c r="AL168" s="149">
        <v>0.85</v>
      </c>
      <c r="AM168" s="152">
        <v>875</v>
      </c>
      <c r="AN168" s="152">
        <v>674</v>
      </c>
      <c r="AO168" s="152">
        <v>1549</v>
      </c>
      <c r="AP168" s="153">
        <v>0.435</v>
      </c>
      <c r="AQ168" s="153">
        <v>0.46700000000000003</v>
      </c>
      <c r="AR168" s="155">
        <v>0.15</v>
      </c>
      <c r="AS168" s="154">
        <v>0.13100000000000001</v>
      </c>
      <c r="AT168" s="154">
        <v>0.108</v>
      </c>
      <c r="AU168" s="154">
        <v>0.41599999999999998</v>
      </c>
      <c r="AW168" s="177"/>
      <c r="AX168" s="144">
        <f t="shared" si="95"/>
        <v>74.411764705882348</v>
      </c>
      <c r="AY168" s="149">
        <v>80</v>
      </c>
      <c r="AZ168" s="150" t="s">
        <v>384</v>
      </c>
      <c r="BA168" s="149">
        <v>23</v>
      </c>
      <c r="BB168" s="151">
        <v>1</v>
      </c>
      <c r="BC168" s="152">
        <v>1700</v>
      </c>
      <c r="BD168" s="152">
        <v>1265</v>
      </c>
      <c r="BE168" s="149">
        <v>0.74399999999999999</v>
      </c>
      <c r="BF168" s="152">
        <v>704</v>
      </c>
      <c r="BG168" s="152">
        <v>459</v>
      </c>
      <c r="BH168" s="152">
        <v>1163</v>
      </c>
      <c r="BI168" s="153">
        <v>0.39500000000000002</v>
      </c>
      <c r="BJ168" s="153">
        <v>0.438</v>
      </c>
      <c r="BK168" s="154">
        <v>0.218</v>
      </c>
      <c r="BL168" s="154">
        <v>0.115</v>
      </c>
      <c r="BM168" s="154">
        <v>9.7000000000000003E-2</v>
      </c>
      <c r="BN168" s="154">
        <v>0.35799999999999998</v>
      </c>
      <c r="DU168" s="4"/>
      <c r="DZ168" s="177"/>
      <c r="EA168" s="177"/>
      <c r="EB168" s="177"/>
      <c r="EC168" s="177"/>
      <c r="ED168" s="177"/>
      <c r="EE168" s="177"/>
    </row>
    <row r="169" spans="30:135" ht="13" x14ac:dyDescent="0.15">
      <c r="AD169" s="144">
        <f t="shared" si="93"/>
        <v>85.434782608695642</v>
      </c>
      <c r="AE169" s="144">
        <f t="shared" si="94"/>
        <v>84.936386768447832</v>
      </c>
      <c r="AF169" s="149">
        <v>81</v>
      </c>
      <c r="AG169" s="150" t="s">
        <v>385</v>
      </c>
      <c r="AH169" s="149">
        <v>23</v>
      </c>
      <c r="AI169" s="151">
        <v>1</v>
      </c>
      <c r="AJ169" s="152">
        <v>1965</v>
      </c>
      <c r="AK169" s="152">
        <v>1669</v>
      </c>
      <c r="AL169" s="149">
        <v>0.84899999999999998</v>
      </c>
      <c r="AM169" s="152">
        <v>782</v>
      </c>
      <c r="AN169" s="152">
        <v>575</v>
      </c>
      <c r="AO169" s="152">
        <v>1357</v>
      </c>
      <c r="AP169" s="153">
        <v>0.42399999999999999</v>
      </c>
      <c r="AQ169" s="153">
        <v>0.501</v>
      </c>
      <c r="AR169" s="155">
        <v>0.21</v>
      </c>
      <c r="AS169" s="154">
        <v>0.11899999999999999</v>
      </c>
      <c r="AT169" s="154">
        <v>8.1000000000000003E-2</v>
      </c>
      <c r="AU169" s="154">
        <v>0.38500000000000001</v>
      </c>
      <c r="AW169" s="177"/>
      <c r="AX169" s="144">
        <f t="shared" si="95"/>
        <v>74.501573976914997</v>
      </c>
      <c r="AY169" s="149">
        <v>81</v>
      </c>
      <c r="AZ169" s="150" t="s">
        <v>386</v>
      </c>
      <c r="BA169" s="149">
        <v>12</v>
      </c>
      <c r="BB169" s="151">
        <v>1</v>
      </c>
      <c r="BC169" s="152">
        <v>953</v>
      </c>
      <c r="BD169" s="152">
        <v>710</v>
      </c>
      <c r="BE169" s="149">
        <v>0.745</v>
      </c>
      <c r="BF169" s="152">
        <v>446</v>
      </c>
      <c r="BG169" s="152">
        <v>256</v>
      </c>
      <c r="BH169" s="152">
        <v>702</v>
      </c>
      <c r="BI169" s="153">
        <v>0.36499999999999999</v>
      </c>
      <c r="BJ169" s="151">
        <v>0.42</v>
      </c>
      <c r="BK169" s="154">
        <v>0.186</v>
      </c>
      <c r="BL169" s="154">
        <v>9.9000000000000005E-2</v>
      </c>
      <c r="BM169" s="154">
        <v>7.2999999999999995E-2</v>
      </c>
      <c r="BN169" s="154">
        <v>0.33600000000000002</v>
      </c>
      <c r="DU169" s="4"/>
      <c r="DZ169" s="177"/>
      <c r="EA169" s="177"/>
      <c r="EB169" s="177"/>
      <c r="EC169" s="177"/>
      <c r="ED169" s="177"/>
      <c r="EE169" s="177"/>
    </row>
    <row r="170" spans="30:135" ht="13" x14ac:dyDescent="0.15">
      <c r="AD170" s="144">
        <f t="shared" si="93"/>
        <v>74.857142857142861</v>
      </c>
      <c r="AE170" s="144">
        <f t="shared" si="94"/>
        <v>84.860050890585242</v>
      </c>
      <c r="AF170" s="149">
        <v>82</v>
      </c>
      <c r="AG170" s="150" t="s">
        <v>387</v>
      </c>
      <c r="AH170" s="149">
        <v>21</v>
      </c>
      <c r="AI170" s="151">
        <v>1</v>
      </c>
      <c r="AJ170" s="152">
        <v>1572</v>
      </c>
      <c r="AK170" s="152">
        <v>1334</v>
      </c>
      <c r="AL170" s="149">
        <v>0.84899999999999998</v>
      </c>
      <c r="AM170" s="152">
        <v>685</v>
      </c>
      <c r="AN170" s="152">
        <v>488</v>
      </c>
      <c r="AO170" s="152">
        <v>1173</v>
      </c>
      <c r="AP170" s="153">
        <v>0.41599999999999998</v>
      </c>
      <c r="AQ170" s="153">
        <v>0.47499999999999998</v>
      </c>
      <c r="AR170" s="154">
        <v>0.16700000000000001</v>
      </c>
      <c r="AS170" s="155">
        <v>0.1</v>
      </c>
      <c r="AT170" s="154">
        <v>7.3999999999999996E-2</v>
      </c>
      <c r="AU170" s="155">
        <v>0.39</v>
      </c>
      <c r="AW170" s="177"/>
      <c r="AX170" s="144">
        <f t="shared" si="95"/>
        <v>74.473180076628353</v>
      </c>
      <c r="AY170" s="149">
        <v>82</v>
      </c>
      <c r="AZ170" s="150" t="s">
        <v>260</v>
      </c>
      <c r="BA170" s="149">
        <v>25</v>
      </c>
      <c r="BB170" s="151">
        <v>1</v>
      </c>
      <c r="BC170" s="152">
        <v>2088</v>
      </c>
      <c r="BD170" s="152">
        <v>1555</v>
      </c>
      <c r="BE170" s="149">
        <v>0.745</v>
      </c>
      <c r="BF170" s="152">
        <v>993</v>
      </c>
      <c r="BG170" s="152">
        <v>570</v>
      </c>
      <c r="BH170" s="152">
        <v>1563</v>
      </c>
      <c r="BI170" s="153">
        <v>0.36499999999999999</v>
      </c>
      <c r="BJ170" s="153">
        <v>0.39700000000000002</v>
      </c>
      <c r="BK170" s="154">
        <v>0.156</v>
      </c>
      <c r="BL170" s="154">
        <v>0.11799999999999999</v>
      </c>
      <c r="BM170" s="154">
        <v>9.2999999999999999E-2</v>
      </c>
      <c r="BN170" s="154">
        <v>0.35699999999999998</v>
      </c>
      <c r="DU170" s="4"/>
      <c r="DZ170" s="177"/>
      <c r="EA170" s="177"/>
      <c r="EB170" s="177"/>
      <c r="EC170" s="177"/>
      <c r="ED170" s="177"/>
      <c r="EE170" s="177"/>
    </row>
    <row r="171" spans="30:135" ht="13" x14ac:dyDescent="0.15">
      <c r="AD171" s="144">
        <f t="shared" si="93"/>
        <v>88.909090909090907</v>
      </c>
      <c r="AE171" s="144">
        <f t="shared" si="94"/>
        <v>84.509202453987726</v>
      </c>
      <c r="AF171" s="149">
        <v>83</v>
      </c>
      <c r="AG171" s="150" t="s">
        <v>365</v>
      </c>
      <c r="AH171" s="149">
        <v>22</v>
      </c>
      <c r="AI171" s="151">
        <v>1</v>
      </c>
      <c r="AJ171" s="152">
        <v>1956</v>
      </c>
      <c r="AK171" s="152">
        <v>1653</v>
      </c>
      <c r="AL171" s="149">
        <v>0.84499999999999997</v>
      </c>
      <c r="AM171" s="152">
        <v>827</v>
      </c>
      <c r="AN171" s="152">
        <v>634</v>
      </c>
      <c r="AO171" s="152">
        <v>1461</v>
      </c>
      <c r="AP171" s="153">
        <v>0.434</v>
      </c>
      <c r="AQ171" s="153">
        <v>0.48199999999999998</v>
      </c>
      <c r="AR171" s="154">
        <v>0.16900000000000001</v>
      </c>
      <c r="AS171" s="154">
        <v>0.104</v>
      </c>
      <c r="AT171" s="154">
        <v>8.2000000000000003E-2</v>
      </c>
      <c r="AU171" s="154">
        <v>0.39800000000000002</v>
      </c>
      <c r="AW171" s="177"/>
      <c r="AX171" s="144">
        <f t="shared" si="95"/>
        <v>74.574347332576622</v>
      </c>
      <c r="AY171" s="149">
        <v>83</v>
      </c>
      <c r="AZ171" s="150" t="s">
        <v>277</v>
      </c>
      <c r="BA171" s="149">
        <v>22</v>
      </c>
      <c r="BB171" s="151">
        <v>1</v>
      </c>
      <c r="BC171" s="152">
        <v>1762</v>
      </c>
      <c r="BD171" s="152">
        <v>1314</v>
      </c>
      <c r="BE171" s="149">
        <v>0.746</v>
      </c>
      <c r="BF171" s="152">
        <v>794</v>
      </c>
      <c r="BG171" s="152">
        <v>462</v>
      </c>
      <c r="BH171" s="152">
        <v>1256</v>
      </c>
      <c r="BI171" s="153">
        <v>0.36799999999999999</v>
      </c>
      <c r="BJ171" s="153">
        <v>0.42399999999999999</v>
      </c>
      <c r="BK171" s="154">
        <v>0.19600000000000001</v>
      </c>
      <c r="BL171" s="154">
        <v>0.108</v>
      </c>
      <c r="BM171" s="154">
        <v>9.4E-2</v>
      </c>
      <c r="BN171" s="154">
        <v>0.34399999999999997</v>
      </c>
      <c r="DU171" s="4"/>
      <c r="DZ171" s="177"/>
      <c r="EA171" s="177"/>
      <c r="EB171" s="177"/>
      <c r="EC171" s="177"/>
      <c r="ED171" s="177"/>
      <c r="EE171" s="177"/>
    </row>
    <row r="172" spans="30:135" ht="13" x14ac:dyDescent="0.15">
      <c r="AD172" s="144">
        <f t="shared" si="93"/>
        <v>83.52000000000001</v>
      </c>
      <c r="AE172" s="144">
        <f t="shared" si="94"/>
        <v>84.530651340996172</v>
      </c>
      <c r="AF172" s="149">
        <v>84</v>
      </c>
      <c r="AG172" s="150" t="s">
        <v>388</v>
      </c>
      <c r="AH172" s="149">
        <v>25</v>
      </c>
      <c r="AI172" s="151">
        <v>1</v>
      </c>
      <c r="AJ172" s="152">
        <v>2088</v>
      </c>
      <c r="AK172" s="152">
        <v>1765</v>
      </c>
      <c r="AL172" s="149">
        <v>0.84499999999999997</v>
      </c>
      <c r="AM172" s="152">
        <v>866</v>
      </c>
      <c r="AN172" s="152">
        <v>615</v>
      </c>
      <c r="AO172" s="152">
        <v>1481</v>
      </c>
      <c r="AP172" s="153">
        <v>0.41499999999999998</v>
      </c>
      <c r="AQ172" s="153">
        <v>0.46400000000000002</v>
      </c>
      <c r="AR172" s="155">
        <v>0.18</v>
      </c>
      <c r="AS172" s="154">
        <v>0.13400000000000001</v>
      </c>
      <c r="AT172" s="154">
        <v>0.109</v>
      </c>
      <c r="AU172" s="154">
        <v>0.39500000000000002</v>
      </c>
      <c r="AW172" s="177"/>
      <c r="AX172" s="144">
        <f t="shared" si="95"/>
        <v>74.647887323943664</v>
      </c>
      <c r="AY172" s="149">
        <v>84</v>
      </c>
      <c r="AZ172" s="150" t="s">
        <v>389</v>
      </c>
      <c r="BA172" s="149">
        <v>21</v>
      </c>
      <c r="BB172" s="151">
        <v>1</v>
      </c>
      <c r="BC172" s="152">
        <v>1704</v>
      </c>
      <c r="BD172" s="152">
        <v>1272</v>
      </c>
      <c r="BE172" s="149">
        <v>0.746</v>
      </c>
      <c r="BF172" s="152">
        <v>822</v>
      </c>
      <c r="BG172" s="152">
        <v>461</v>
      </c>
      <c r="BH172" s="152">
        <v>1283</v>
      </c>
      <c r="BI172" s="153">
        <v>0.35899999999999999</v>
      </c>
      <c r="BJ172" s="153">
        <v>0.41299999999999998</v>
      </c>
      <c r="BK172" s="154">
        <v>0.161</v>
      </c>
      <c r="BL172" s="154">
        <v>0.10299999999999999</v>
      </c>
      <c r="BM172" s="154">
        <v>8.7999999999999995E-2</v>
      </c>
      <c r="BN172" s="154">
        <v>0.34599999999999997</v>
      </c>
      <c r="DU172" s="4"/>
      <c r="DZ172" s="177"/>
      <c r="EA172" s="177"/>
      <c r="EB172" s="177"/>
      <c r="EC172" s="177"/>
      <c r="ED172" s="177"/>
      <c r="EE172" s="177"/>
    </row>
    <row r="173" spans="30:135" ht="13" x14ac:dyDescent="0.15">
      <c r="AD173" s="144">
        <f t="shared" si="93"/>
        <v>85.3125</v>
      </c>
      <c r="AE173" s="144">
        <f t="shared" si="94"/>
        <v>84.395604395604394</v>
      </c>
      <c r="AF173" s="149">
        <v>85</v>
      </c>
      <c r="AG173" s="150" t="s">
        <v>299</v>
      </c>
      <c r="AH173" s="149">
        <v>16</v>
      </c>
      <c r="AI173" s="151">
        <v>1</v>
      </c>
      <c r="AJ173" s="152">
        <v>1365</v>
      </c>
      <c r="AK173" s="152">
        <v>1152</v>
      </c>
      <c r="AL173" s="149">
        <v>0.84399999999999997</v>
      </c>
      <c r="AM173" s="152">
        <v>533</v>
      </c>
      <c r="AN173" s="152">
        <v>402</v>
      </c>
      <c r="AO173" s="152">
        <v>935</v>
      </c>
      <c r="AP173" s="151">
        <v>0.43</v>
      </c>
      <c r="AQ173" s="153">
        <v>0.48299999999999998</v>
      </c>
      <c r="AR173" s="154">
        <v>0.191</v>
      </c>
      <c r="AS173" s="154">
        <v>0.14799999999999999</v>
      </c>
      <c r="AT173" s="154">
        <v>0.109</v>
      </c>
      <c r="AU173" s="154">
        <v>0.40100000000000002</v>
      </c>
      <c r="AW173" s="177"/>
      <c r="AX173" s="144">
        <f t="shared" si="95"/>
        <v>74.585308056872037</v>
      </c>
      <c r="AY173" s="149">
        <v>85</v>
      </c>
      <c r="AZ173" s="150" t="s">
        <v>390</v>
      </c>
      <c r="BA173" s="149">
        <v>22</v>
      </c>
      <c r="BB173" s="151">
        <v>1</v>
      </c>
      <c r="BC173" s="152">
        <v>1688</v>
      </c>
      <c r="BD173" s="152">
        <v>1259</v>
      </c>
      <c r="BE173" s="149">
        <v>0.746</v>
      </c>
      <c r="BF173" s="152">
        <v>735</v>
      </c>
      <c r="BG173" s="152">
        <v>451</v>
      </c>
      <c r="BH173" s="152">
        <v>1186</v>
      </c>
      <c r="BI173" s="151">
        <v>0.38</v>
      </c>
      <c r="BJ173" s="153">
        <v>0.432</v>
      </c>
      <c r="BK173" s="155">
        <v>0.21</v>
      </c>
      <c r="BL173" s="154">
        <v>0.104</v>
      </c>
      <c r="BM173" s="154">
        <v>8.4000000000000005E-2</v>
      </c>
      <c r="BN173" s="154">
        <v>0.34899999999999998</v>
      </c>
      <c r="DU173" s="4"/>
      <c r="DZ173" s="177"/>
      <c r="EA173" s="177"/>
      <c r="EB173" s="177"/>
      <c r="EC173" s="177"/>
      <c r="ED173" s="177"/>
      <c r="EE173" s="177"/>
    </row>
    <row r="174" spans="30:135" ht="13" x14ac:dyDescent="0.15">
      <c r="AD174" s="144">
        <f t="shared" si="93"/>
        <v>83.863636363636374</v>
      </c>
      <c r="AE174" s="144">
        <f t="shared" si="94"/>
        <v>84.390243902439025</v>
      </c>
      <c r="AF174" s="149">
        <v>86</v>
      </c>
      <c r="AG174" s="150" t="s">
        <v>390</v>
      </c>
      <c r="AH174" s="149">
        <v>22</v>
      </c>
      <c r="AI174" s="151">
        <v>1</v>
      </c>
      <c r="AJ174" s="152">
        <v>1845</v>
      </c>
      <c r="AK174" s="152">
        <v>1557</v>
      </c>
      <c r="AL174" s="149">
        <v>0.84399999999999997</v>
      </c>
      <c r="AM174" s="152">
        <v>815</v>
      </c>
      <c r="AN174" s="152">
        <v>587</v>
      </c>
      <c r="AO174" s="152">
        <v>1402</v>
      </c>
      <c r="AP174" s="153">
        <v>0.41899999999999998</v>
      </c>
      <c r="AQ174" s="153">
        <v>0.46300000000000002</v>
      </c>
      <c r="AR174" s="155">
        <v>0.15</v>
      </c>
      <c r="AS174" s="154">
        <v>0.106</v>
      </c>
      <c r="AT174" s="154">
        <v>8.3000000000000004E-2</v>
      </c>
      <c r="AU174" s="154">
        <v>0.39900000000000002</v>
      </c>
      <c r="AW174" s="177"/>
      <c r="AX174" s="144">
        <f t="shared" si="95"/>
        <v>74.645390070921991</v>
      </c>
      <c r="AY174" s="149">
        <v>86</v>
      </c>
      <c r="AZ174" s="150" t="s">
        <v>391</v>
      </c>
      <c r="BA174" s="149">
        <v>22</v>
      </c>
      <c r="BB174" s="151">
        <v>1</v>
      </c>
      <c r="BC174" s="152">
        <v>1692</v>
      </c>
      <c r="BD174" s="152">
        <v>1263</v>
      </c>
      <c r="BE174" s="149">
        <v>0.746</v>
      </c>
      <c r="BF174" s="152">
        <v>756</v>
      </c>
      <c r="BG174" s="152">
        <v>479</v>
      </c>
      <c r="BH174" s="152">
        <v>1235</v>
      </c>
      <c r="BI174" s="153">
        <v>0.38800000000000001</v>
      </c>
      <c r="BJ174" s="153">
        <v>0.43099999999999999</v>
      </c>
      <c r="BK174" s="154">
        <v>0.191</v>
      </c>
      <c r="BL174" s="154">
        <v>9.2999999999999999E-2</v>
      </c>
      <c r="BM174" s="154">
        <v>6.7000000000000004E-2</v>
      </c>
      <c r="BN174" s="154">
        <v>0.35599999999999998</v>
      </c>
      <c r="DU174" s="4"/>
      <c r="DZ174" s="177"/>
      <c r="EA174" s="177"/>
      <c r="EB174" s="177"/>
      <c r="EC174" s="177"/>
      <c r="ED174" s="177"/>
      <c r="EE174" s="177"/>
    </row>
    <row r="175" spans="30:135" ht="13" x14ac:dyDescent="0.15">
      <c r="AD175" s="144">
        <f t="shared" si="93"/>
        <v>83.458333333333329</v>
      </c>
      <c r="AE175" s="144">
        <f t="shared" si="94"/>
        <v>84.373439840239641</v>
      </c>
      <c r="AF175" s="149">
        <v>87</v>
      </c>
      <c r="AG175" s="150" t="s">
        <v>330</v>
      </c>
      <c r="AH175" s="149">
        <v>24</v>
      </c>
      <c r="AI175" s="151">
        <v>1</v>
      </c>
      <c r="AJ175" s="152">
        <v>2003</v>
      </c>
      <c r="AK175" s="152">
        <v>1690</v>
      </c>
      <c r="AL175" s="149">
        <v>0.84399999999999997</v>
      </c>
      <c r="AM175" s="152">
        <v>885</v>
      </c>
      <c r="AN175" s="152">
        <v>657</v>
      </c>
      <c r="AO175" s="152">
        <v>1542</v>
      </c>
      <c r="AP175" s="153">
        <v>0.42599999999999999</v>
      </c>
      <c r="AQ175" s="153">
        <v>0.47099999999999997</v>
      </c>
      <c r="AR175" s="154">
        <v>0.155</v>
      </c>
      <c r="AS175" s="154">
        <v>9.8000000000000004E-2</v>
      </c>
      <c r="AT175" s="154">
        <v>8.1000000000000003E-2</v>
      </c>
      <c r="AU175" s="154">
        <v>0.39500000000000002</v>
      </c>
      <c r="AW175" s="177"/>
      <c r="AX175" s="144">
        <f t="shared" si="95"/>
        <v>74.666092201637227</v>
      </c>
      <c r="AY175" s="149">
        <v>87</v>
      </c>
      <c r="AZ175" s="150" t="s">
        <v>392</v>
      </c>
      <c r="BA175" s="149">
        <v>24</v>
      </c>
      <c r="BB175" s="151">
        <v>1</v>
      </c>
      <c r="BC175" s="152">
        <v>2321</v>
      </c>
      <c r="BD175" s="152">
        <v>1733</v>
      </c>
      <c r="BE175" s="149">
        <v>0.747</v>
      </c>
      <c r="BF175" s="152">
        <v>1016</v>
      </c>
      <c r="BG175" s="152">
        <v>628</v>
      </c>
      <c r="BH175" s="152">
        <v>1644</v>
      </c>
      <c r="BI175" s="153">
        <v>0.38200000000000001</v>
      </c>
      <c r="BJ175" s="153">
        <v>0.432</v>
      </c>
      <c r="BK175" s="154">
        <v>0.19900000000000001</v>
      </c>
      <c r="BL175" s="155">
        <v>0.11</v>
      </c>
      <c r="BM175" s="154">
        <v>7.6999999999999999E-2</v>
      </c>
      <c r="BN175" s="154">
        <v>0.34899999999999998</v>
      </c>
      <c r="DU175" s="4"/>
      <c r="DZ175" s="177"/>
      <c r="EA175" s="177"/>
      <c r="EB175" s="177"/>
      <c r="EC175" s="177"/>
      <c r="ED175" s="177"/>
      <c r="EE175" s="177"/>
    </row>
    <row r="176" spans="30:135" ht="13" x14ac:dyDescent="0.15">
      <c r="AD176" s="144">
        <f t="shared" si="93"/>
        <v>87.91304347826086</v>
      </c>
      <c r="AE176" s="144">
        <f t="shared" si="94"/>
        <v>84.272997032640944</v>
      </c>
      <c r="AF176" s="149">
        <v>88</v>
      </c>
      <c r="AG176" s="150" t="s">
        <v>393</v>
      </c>
      <c r="AH176" s="149">
        <v>23</v>
      </c>
      <c r="AI176" s="151">
        <v>1</v>
      </c>
      <c r="AJ176" s="152">
        <v>2022</v>
      </c>
      <c r="AK176" s="152">
        <v>1704</v>
      </c>
      <c r="AL176" s="149">
        <v>0.84299999999999997</v>
      </c>
      <c r="AM176" s="152">
        <v>849</v>
      </c>
      <c r="AN176" s="152">
        <v>616</v>
      </c>
      <c r="AO176" s="152">
        <v>1465</v>
      </c>
      <c r="AP176" s="151">
        <v>0.42</v>
      </c>
      <c r="AQ176" s="153">
        <v>0.48799999999999999</v>
      </c>
      <c r="AR176" s="154">
        <v>0.187</v>
      </c>
      <c r="AS176" s="154">
        <v>0.11600000000000001</v>
      </c>
      <c r="AT176" s="154">
        <v>9.7000000000000003E-2</v>
      </c>
      <c r="AU176" s="154">
        <v>0.38300000000000001</v>
      </c>
      <c r="AW176" s="177"/>
      <c r="AX176" s="144">
        <f t="shared" si="95"/>
        <v>74.677187948350081</v>
      </c>
      <c r="AY176" s="149">
        <v>88</v>
      </c>
      <c r="AZ176" s="150" t="s">
        <v>394</v>
      </c>
      <c r="BA176" s="149">
        <v>17</v>
      </c>
      <c r="BB176" s="151">
        <v>1</v>
      </c>
      <c r="BC176" s="152">
        <v>1394</v>
      </c>
      <c r="BD176" s="152">
        <v>1041</v>
      </c>
      <c r="BE176" s="149">
        <v>0.747</v>
      </c>
      <c r="BF176" s="152">
        <v>601</v>
      </c>
      <c r="BG176" s="152">
        <v>379</v>
      </c>
      <c r="BH176" s="152">
        <v>980</v>
      </c>
      <c r="BI176" s="153">
        <v>0.38700000000000001</v>
      </c>
      <c r="BJ176" s="153">
        <v>0.438</v>
      </c>
      <c r="BK176" s="154">
        <v>0.217</v>
      </c>
      <c r="BL176" s="154">
        <v>9.6000000000000002E-2</v>
      </c>
      <c r="BM176" s="154">
        <v>7.2999999999999995E-2</v>
      </c>
      <c r="BN176" s="154">
        <v>0.34799999999999998</v>
      </c>
      <c r="DU176" s="4"/>
      <c r="DZ176" s="177"/>
      <c r="EA176" s="177"/>
      <c r="EB176" s="177"/>
      <c r="EC176" s="177"/>
      <c r="ED176" s="177"/>
      <c r="EE176" s="177"/>
    </row>
    <row r="177" spans="30:135" ht="13" x14ac:dyDescent="0.15">
      <c r="AD177" s="144">
        <f t="shared" si="93"/>
        <v>93.952380952380963</v>
      </c>
      <c r="AE177" s="144">
        <f t="shared" si="94"/>
        <v>84.3385707045109</v>
      </c>
      <c r="AF177" s="149">
        <v>89</v>
      </c>
      <c r="AG177" s="150" t="s">
        <v>395</v>
      </c>
      <c r="AH177" s="149">
        <v>21</v>
      </c>
      <c r="AI177" s="151">
        <v>1</v>
      </c>
      <c r="AJ177" s="152">
        <v>1973</v>
      </c>
      <c r="AK177" s="152">
        <v>1664</v>
      </c>
      <c r="AL177" s="149">
        <v>0.84299999999999997</v>
      </c>
      <c r="AM177" s="152">
        <v>819</v>
      </c>
      <c r="AN177" s="152">
        <v>620</v>
      </c>
      <c r="AO177" s="152">
        <v>1439</v>
      </c>
      <c r="AP177" s="153">
        <v>0.43099999999999999</v>
      </c>
      <c r="AQ177" s="153">
        <v>0.47799999999999998</v>
      </c>
      <c r="AR177" s="154">
        <v>0.17299999999999999</v>
      </c>
      <c r="AS177" s="155">
        <v>0.12</v>
      </c>
      <c r="AT177" s="154">
        <v>9.0999999999999998E-2</v>
      </c>
      <c r="AU177" s="154">
        <v>0.39800000000000002</v>
      </c>
      <c r="AW177" s="177"/>
      <c r="AX177" s="144">
        <f t="shared" si="95"/>
        <v>74.838330393885954</v>
      </c>
      <c r="AY177" s="149">
        <v>89</v>
      </c>
      <c r="AZ177" s="150" t="s">
        <v>396</v>
      </c>
      <c r="BA177" s="149">
        <v>21</v>
      </c>
      <c r="BB177" s="151">
        <v>1</v>
      </c>
      <c r="BC177" s="152">
        <v>1701</v>
      </c>
      <c r="BD177" s="152">
        <v>1273</v>
      </c>
      <c r="BE177" s="149">
        <v>0.748</v>
      </c>
      <c r="BF177" s="152">
        <v>804</v>
      </c>
      <c r="BG177" s="152">
        <v>474</v>
      </c>
      <c r="BH177" s="152">
        <v>1278</v>
      </c>
      <c r="BI177" s="153">
        <v>0.371</v>
      </c>
      <c r="BJ177" s="153">
        <v>0.41599999999999998</v>
      </c>
      <c r="BK177" s="155">
        <v>0.17</v>
      </c>
      <c r="BL177" s="154">
        <v>9.8000000000000004E-2</v>
      </c>
      <c r="BM177" s="154">
        <v>7.6999999999999999E-2</v>
      </c>
      <c r="BN177" s="154">
        <v>0.34899999999999998</v>
      </c>
      <c r="DU177" s="4"/>
      <c r="DZ177" s="177"/>
      <c r="EA177" s="177"/>
      <c r="EB177" s="177"/>
      <c r="EC177" s="177"/>
      <c r="ED177" s="177"/>
      <c r="EE177" s="177"/>
    </row>
    <row r="178" spans="30:135" ht="13" x14ac:dyDescent="0.15">
      <c r="AD178" s="144">
        <f t="shared" si="93"/>
        <v>76</v>
      </c>
      <c r="AE178" s="144">
        <f t="shared" si="94"/>
        <v>83.771929824561411</v>
      </c>
      <c r="AF178" s="149">
        <v>90</v>
      </c>
      <c r="AG178" s="150" t="s">
        <v>397</v>
      </c>
      <c r="AH178" s="149">
        <v>9</v>
      </c>
      <c r="AI178" s="151">
        <v>1</v>
      </c>
      <c r="AJ178" s="152">
        <v>684</v>
      </c>
      <c r="AK178" s="152">
        <v>573</v>
      </c>
      <c r="AL178" s="149">
        <v>0.83799999999999997</v>
      </c>
      <c r="AM178" s="152">
        <v>259</v>
      </c>
      <c r="AN178" s="152">
        <v>210</v>
      </c>
      <c r="AO178" s="152">
        <v>469</v>
      </c>
      <c r="AP178" s="153">
        <v>0.44800000000000001</v>
      </c>
      <c r="AQ178" s="153">
        <v>0.48899999999999999</v>
      </c>
      <c r="AR178" s="154">
        <v>0.21099999999999999</v>
      </c>
      <c r="AS178" s="154">
        <v>0.13600000000000001</v>
      </c>
      <c r="AT178" s="154">
        <v>0.105</v>
      </c>
      <c r="AU178" s="154">
        <v>0.39200000000000002</v>
      </c>
      <c r="AW178" s="177"/>
      <c r="AX178" s="144">
        <f t="shared" si="95"/>
        <v>74.843126069594973</v>
      </c>
      <c r="AY178" s="149">
        <v>90</v>
      </c>
      <c r="AZ178" s="150" t="s">
        <v>398</v>
      </c>
      <c r="BA178" s="149">
        <v>22</v>
      </c>
      <c r="BB178" s="151">
        <v>1</v>
      </c>
      <c r="BC178" s="152">
        <v>1753</v>
      </c>
      <c r="BD178" s="152">
        <v>1312</v>
      </c>
      <c r="BE178" s="149">
        <v>0.748</v>
      </c>
      <c r="BF178" s="152">
        <v>756</v>
      </c>
      <c r="BG178" s="152">
        <v>489</v>
      </c>
      <c r="BH178" s="152">
        <v>1245</v>
      </c>
      <c r="BI178" s="153">
        <v>0.39300000000000002</v>
      </c>
      <c r="BJ178" s="153">
        <v>0.44600000000000001</v>
      </c>
      <c r="BK178" s="154">
        <v>0.214</v>
      </c>
      <c r="BL178" s="154">
        <v>8.8999999999999996E-2</v>
      </c>
      <c r="BM178" s="154">
        <v>6.8000000000000005E-2</v>
      </c>
      <c r="BN178" s="154">
        <v>0.34699999999999998</v>
      </c>
      <c r="DU178" s="4"/>
      <c r="DZ178" s="177"/>
      <c r="EA178" s="177"/>
      <c r="EB178" s="177"/>
      <c r="EC178" s="177"/>
      <c r="ED178" s="177"/>
      <c r="EE178" s="177"/>
    </row>
    <row r="179" spans="30:135" ht="13" x14ac:dyDescent="0.15">
      <c r="AD179" s="144">
        <f t="shared" si="93"/>
        <v>81.222222222222214</v>
      </c>
      <c r="AE179" s="144">
        <f t="shared" si="94"/>
        <v>83.789329685362517</v>
      </c>
      <c r="AF179" s="149">
        <v>91</v>
      </c>
      <c r="AG179" s="150" t="s">
        <v>361</v>
      </c>
      <c r="AH179" s="149">
        <v>18</v>
      </c>
      <c r="AI179" s="151">
        <v>1</v>
      </c>
      <c r="AJ179" s="152">
        <v>1462</v>
      </c>
      <c r="AK179" s="152">
        <v>1225</v>
      </c>
      <c r="AL179" s="149">
        <v>0.83799999999999997</v>
      </c>
      <c r="AM179" s="152">
        <v>569</v>
      </c>
      <c r="AN179" s="152">
        <v>450</v>
      </c>
      <c r="AO179" s="152">
        <v>1019</v>
      </c>
      <c r="AP179" s="153">
        <v>0.442</v>
      </c>
      <c r="AQ179" s="153">
        <v>0.498</v>
      </c>
      <c r="AR179" s="154">
        <v>0.19900000000000001</v>
      </c>
      <c r="AS179" s="154">
        <v>0.124</v>
      </c>
      <c r="AT179" s="154">
        <v>0.106</v>
      </c>
      <c r="AU179" s="154">
        <v>0.39700000000000002</v>
      </c>
      <c r="AW179" s="177"/>
      <c r="AX179" s="144">
        <f t="shared" si="95"/>
        <v>74.967658473479943</v>
      </c>
      <c r="AY179" s="149">
        <v>91</v>
      </c>
      <c r="AZ179" s="150" t="s">
        <v>399</v>
      </c>
      <c r="BA179" s="149">
        <v>20</v>
      </c>
      <c r="BB179" s="151">
        <v>1</v>
      </c>
      <c r="BC179" s="152">
        <v>1546</v>
      </c>
      <c r="BD179" s="152">
        <v>1159</v>
      </c>
      <c r="BE179" s="149">
        <v>0.75</v>
      </c>
      <c r="BF179" s="152">
        <v>616</v>
      </c>
      <c r="BG179" s="152">
        <v>427</v>
      </c>
      <c r="BH179" s="152">
        <v>1043</v>
      </c>
      <c r="BI179" s="153">
        <v>0.40899999999999997</v>
      </c>
      <c r="BJ179" s="153">
        <v>0.45500000000000002</v>
      </c>
      <c r="BK179" s="154">
        <v>0.23499999999999999</v>
      </c>
      <c r="BL179" s="154">
        <v>0.105</v>
      </c>
      <c r="BM179" s="154">
        <v>8.3000000000000004E-2</v>
      </c>
      <c r="BN179" s="154">
        <v>0.35599999999999998</v>
      </c>
      <c r="DU179" s="4"/>
      <c r="DZ179" s="177"/>
      <c r="EA179" s="177"/>
      <c r="EB179" s="177"/>
      <c r="EC179" s="177"/>
      <c r="ED179" s="177"/>
      <c r="EE179" s="177"/>
    </row>
    <row r="180" spans="30:135" ht="13" x14ac:dyDescent="0.15">
      <c r="AD180" s="144">
        <f t="shared" si="93"/>
        <v>82.34782608695653</v>
      </c>
      <c r="AE180" s="144">
        <f t="shared" si="94"/>
        <v>83.685322069693768</v>
      </c>
      <c r="AF180" s="149">
        <v>92</v>
      </c>
      <c r="AG180" s="150" t="s">
        <v>328</v>
      </c>
      <c r="AH180" s="149">
        <v>23</v>
      </c>
      <c r="AI180" s="151">
        <v>1</v>
      </c>
      <c r="AJ180" s="152">
        <v>1894</v>
      </c>
      <c r="AK180" s="152">
        <v>1585</v>
      </c>
      <c r="AL180" s="149">
        <v>0.83699999999999997</v>
      </c>
      <c r="AM180" s="152">
        <v>777</v>
      </c>
      <c r="AN180" s="152">
        <v>580</v>
      </c>
      <c r="AO180" s="152">
        <v>1357</v>
      </c>
      <c r="AP180" s="153">
        <v>0.42699999999999999</v>
      </c>
      <c r="AQ180" s="153">
        <v>0.47599999999999998</v>
      </c>
      <c r="AR180" s="155">
        <v>0.18</v>
      </c>
      <c r="AS180" s="154">
        <v>0.126</v>
      </c>
      <c r="AT180" s="154">
        <v>0.10199999999999999</v>
      </c>
      <c r="AU180" s="154">
        <v>0.39900000000000002</v>
      </c>
      <c r="AW180" s="177"/>
      <c r="AX180" s="144">
        <f t="shared" si="95"/>
        <v>75.04520795660035</v>
      </c>
      <c r="AY180" s="149">
        <v>92</v>
      </c>
      <c r="AZ180" s="150" t="s">
        <v>286</v>
      </c>
      <c r="BA180" s="149">
        <v>21</v>
      </c>
      <c r="BB180" s="151">
        <v>1</v>
      </c>
      <c r="BC180" s="152">
        <v>1659</v>
      </c>
      <c r="BD180" s="152">
        <v>1245</v>
      </c>
      <c r="BE180" s="149">
        <v>0.75</v>
      </c>
      <c r="BF180" s="152">
        <v>735</v>
      </c>
      <c r="BG180" s="152">
        <v>431</v>
      </c>
      <c r="BH180" s="152">
        <v>1166</v>
      </c>
      <c r="BI180" s="151">
        <v>0.37</v>
      </c>
      <c r="BJ180" s="153">
        <v>0.436</v>
      </c>
      <c r="BK180" s="154">
        <v>0.20399999999999999</v>
      </c>
      <c r="BL180" s="155">
        <v>0.11</v>
      </c>
      <c r="BM180" s="154">
        <v>7.8E-2</v>
      </c>
      <c r="BN180" s="154">
        <v>0.34100000000000003</v>
      </c>
      <c r="DU180" s="4"/>
      <c r="DZ180" s="177"/>
      <c r="EA180" s="177"/>
      <c r="EB180" s="177"/>
      <c r="EC180" s="177"/>
      <c r="ED180" s="177"/>
      <c r="EE180" s="177"/>
    </row>
    <row r="181" spans="30:135" ht="13" x14ac:dyDescent="0.15">
      <c r="AD181" s="144">
        <f t="shared" si="93"/>
        <v>79.77272727272728</v>
      </c>
      <c r="AE181" s="144">
        <f t="shared" si="94"/>
        <v>83.703703703703695</v>
      </c>
      <c r="AF181" s="149">
        <v>93</v>
      </c>
      <c r="AG181" s="150" t="s">
        <v>400</v>
      </c>
      <c r="AH181" s="149">
        <v>22</v>
      </c>
      <c r="AI181" s="151">
        <v>1</v>
      </c>
      <c r="AJ181" s="152">
        <v>1755</v>
      </c>
      <c r="AK181" s="152">
        <v>1469</v>
      </c>
      <c r="AL181" s="149">
        <v>0.83699999999999997</v>
      </c>
      <c r="AM181" s="152">
        <v>773</v>
      </c>
      <c r="AN181" s="152">
        <v>531</v>
      </c>
      <c r="AO181" s="152">
        <v>1304</v>
      </c>
      <c r="AP181" s="153">
        <v>0.40699999999999997</v>
      </c>
      <c r="AQ181" s="153">
        <v>0.45600000000000002</v>
      </c>
      <c r="AR181" s="155">
        <v>0.16</v>
      </c>
      <c r="AS181" s="154">
        <v>0.121</v>
      </c>
      <c r="AT181" s="154">
        <v>9.4E-2</v>
      </c>
      <c r="AU181" s="155">
        <v>0.39</v>
      </c>
      <c r="AW181" s="177"/>
      <c r="AX181" s="144">
        <f t="shared" si="95"/>
        <v>75.047378395451673</v>
      </c>
      <c r="AY181" s="149">
        <v>93</v>
      </c>
      <c r="AZ181" s="150" t="s">
        <v>292</v>
      </c>
      <c r="BA181" s="149">
        <v>20</v>
      </c>
      <c r="BB181" s="151">
        <v>1</v>
      </c>
      <c r="BC181" s="152">
        <v>1583</v>
      </c>
      <c r="BD181" s="152">
        <v>1188</v>
      </c>
      <c r="BE181" s="149">
        <v>0.75</v>
      </c>
      <c r="BF181" s="152">
        <v>737</v>
      </c>
      <c r="BG181" s="152">
        <v>434</v>
      </c>
      <c r="BH181" s="152">
        <v>1171</v>
      </c>
      <c r="BI181" s="153">
        <v>0.371</v>
      </c>
      <c r="BJ181" s="153">
        <v>0.42099999999999999</v>
      </c>
      <c r="BK181" s="154">
        <v>0.18099999999999999</v>
      </c>
      <c r="BL181" s="154">
        <v>9.7000000000000003E-2</v>
      </c>
      <c r="BM181" s="154">
        <v>8.4000000000000005E-2</v>
      </c>
      <c r="BN181" s="154">
        <v>0.34599999999999997</v>
      </c>
      <c r="DU181" s="4"/>
      <c r="DZ181" s="177"/>
      <c r="EA181" s="177"/>
      <c r="EB181" s="177"/>
      <c r="EC181" s="177"/>
      <c r="ED181" s="177"/>
      <c r="EE181" s="177"/>
    </row>
    <row r="182" spans="30:135" ht="13" x14ac:dyDescent="0.15">
      <c r="AD182" s="144">
        <f t="shared" si="93"/>
        <v>75.388888888888886</v>
      </c>
      <c r="AE182" s="144">
        <f t="shared" si="94"/>
        <v>83.64038319823139</v>
      </c>
      <c r="AF182" s="149">
        <v>94</v>
      </c>
      <c r="AG182" s="150" t="s">
        <v>401</v>
      </c>
      <c r="AH182" s="149">
        <v>18</v>
      </c>
      <c r="AI182" s="151">
        <v>1</v>
      </c>
      <c r="AJ182" s="152">
        <v>1357</v>
      </c>
      <c r="AK182" s="152">
        <v>1135</v>
      </c>
      <c r="AL182" s="149">
        <v>0.83599999999999997</v>
      </c>
      <c r="AM182" s="152">
        <v>572</v>
      </c>
      <c r="AN182" s="152">
        <v>444</v>
      </c>
      <c r="AO182" s="152">
        <v>1016</v>
      </c>
      <c r="AP182" s="153">
        <v>0.437</v>
      </c>
      <c r="AQ182" s="153">
        <v>0.497</v>
      </c>
      <c r="AR182" s="154">
        <v>0.187</v>
      </c>
      <c r="AS182" s="154">
        <v>8.3000000000000004E-2</v>
      </c>
      <c r="AT182" s="154">
        <v>6.4000000000000001E-2</v>
      </c>
      <c r="AU182" s="154">
        <v>0.38300000000000001</v>
      </c>
      <c r="AW182" s="177"/>
      <c r="AX182" s="144">
        <f t="shared" si="95"/>
        <v>75.115740740740748</v>
      </c>
      <c r="AY182" s="149">
        <v>94</v>
      </c>
      <c r="AZ182" s="150" t="s">
        <v>333</v>
      </c>
      <c r="BA182" s="149">
        <v>22</v>
      </c>
      <c r="BB182" s="151">
        <v>1</v>
      </c>
      <c r="BC182" s="152">
        <v>1728</v>
      </c>
      <c r="BD182" s="152">
        <v>1298</v>
      </c>
      <c r="BE182" s="149">
        <v>0.751</v>
      </c>
      <c r="BF182" s="152">
        <v>770</v>
      </c>
      <c r="BG182" s="152">
        <v>491</v>
      </c>
      <c r="BH182" s="152">
        <v>1261</v>
      </c>
      <c r="BI182" s="153">
        <v>0.38900000000000001</v>
      </c>
      <c r="BJ182" s="153">
        <v>0.433</v>
      </c>
      <c r="BK182" s="154">
        <v>0.189</v>
      </c>
      <c r="BL182" s="154">
        <v>0.10199999999999999</v>
      </c>
      <c r="BM182" s="154">
        <v>8.5999999999999993E-2</v>
      </c>
      <c r="BN182" s="154">
        <v>0.35399999999999998</v>
      </c>
      <c r="DU182" s="4"/>
      <c r="DZ182" s="177"/>
      <c r="EA182" s="177"/>
      <c r="EB182" s="177"/>
      <c r="EC182" s="177"/>
      <c r="ED182" s="177"/>
      <c r="EE182" s="177"/>
    </row>
    <row r="183" spans="30:135" ht="13" x14ac:dyDescent="0.15">
      <c r="AD183" s="144">
        <f t="shared" si="93"/>
        <v>80.94736842105263</v>
      </c>
      <c r="AE183" s="144">
        <f t="shared" si="94"/>
        <v>83.4850455136541</v>
      </c>
      <c r="AF183" s="149">
        <v>95</v>
      </c>
      <c r="AG183" s="150" t="s">
        <v>284</v>
      </c>
      <c r="AH183" s="149">
        <v>19</v>
      </c>
      <c r="AI183" s="151">
        <v>1</v>
      </c>
      <c r="AJ183" s="152">
        <v>1538</v>
      </c>
      <c r="AK183" s="152">
        <v>1284</v>
      </c>
      <c r="AL183" s="149">
        <v>0.83499999999999996</v>
      </c>
      <c r="AM183" s="152">
        <v>688</v>
      </c>
      <c r="AN183" s="152">
        <v>474</v>
      </c>
      <c r="AO183" s="152">
        <v>1162</v>
      </c>
      <c r="AP183" s="153">
        <v>0.40799999999999997</v>
      </c>
      <c r="AQ183" s="153">
        <v>0.45700000000000002</v>
      </c>
      <c r="AR183" s="154">
        <v>0.153</v>
      </c>
      <c r="AS183" s="154">
        <v>0.112</v>
      </c>
      <c r="AT183" s="154">
        <v>8.7999999999999995E-2</v>
      </c>
      <c r="AU183" s="154">
        <v>0.39400000000000002</v>
      </c>
      <c r="AW183" s="177"/>
      <c r="AX183" s="144">
        <f t="shared" si="95"/>
        <v>75.230769230769241</v>
      </c>
      <c r="AY183" s="149">
        <v>95</v>
      </c>
      <c r="AZ183" s="150" t="s">
        <v>306</v>
      </c>
      <c r="BA183" s="149">
        <v>17</v>
      </c>
      <c r="BB183" s="151">
        <v>1</v>
      </c>
      <c r="BC183" s="152">
        <v>1300</v>
      </c>
      <c r="BD183" s="152">
        <v>978</v>
      </c>
      <c r="BE183" s="149">
        <v>0.752</v>
      </c>
      <c r="BF183" s="152">
        <v>549</v>
      </c>
      <c r="BG183" s="152">
        <v>371</v>
      </c>
      <c r="BH183" s="152">
        <v>920</v>
      </c>
      <c r="BI183" s="153">
        <v>0.40300000000000002</v>
      </c>
      <c r="BJ183" s="153">
        <v>0.44900000000000001</v>
      </c>
      <c r="BK183" s="155">
        <v>0.22</v>
      </c>
      <c r="BL183" s="154">
        <v>9.0999999999999998E-2</v>
      </c>
      <c r="BM183" s="154">
        <v>7.5999999999999998E-2</v>
      </c>
      <c r="BN183" s="154">
        <v>0.35099999999999998</v>
      </c>
      <c r="DU183" s="4"/>
      <c r="DZ183" s="177"/>
      <c r="EA183" s="177"/>
      <c r="EB183" s="177"/>
      <c r="EC183" s="177"/>
      <c r="ED183" s="177"/>
      <c r="EE183" s="177"/>
    </row>
    <row r="184" spans="30:135" ht="13" x14ac:dyDescent="0.15">
      <c r="AD184" s="144">
        <f t="shared" si="93"/>
        <v>87.136363636363626</v>
      </c>
      <c r="AE184" s="144">
        <f t="shared" si="94"/>
        <v>83.515910276473662</v>
      </c>
      <c r="AF184" s="149">
        <v>96</v>
      </c>
      <c r="AG184" s="150" t="s">
        <v>402</v>
      </c>
      <c r="AH184" s="149">
        <v>22</v>
      </c>
      <c r="AI184" s="151">
        <v>1</v>
      </c>
      <c r="AJ184" s="152">
        <v>1917</v>
      </c>
      <c r="AK184" s="152">
        <v>1601</v>
      </c>
      <c r="AL184" s="149">
        <v>0.83499999999999996</v>
      </c>
      <c r="AM184" s="152">
        <v>850</v>
      </c>
      <c r="AN184" s="152">
        <v>592</v>
      </c>
      <c r="AO184" s="152">
        <v>1442</v>
      </c>
      <c r="AP184" s="153">
        <v>0.41099999999999998</v>
      </c>
      <c r="AQ184" s="153">
        <v>0.45900000000000002</v>
      </c>
      <c r="AR184" s="154">
        <v>0.155</v>
      </c>
      <c r="AS184" s="154">
        <v>0.11600000000000001</v>
      </c>
      <c r="AT184" s="154">
        <v>0.10100000000000001</v>
      </c>
      <c r="AU184" s="154">
        <v>0.39100000000000001</v>
      </c>
      <c r="AW184" s="177"/>
      <c r="AX184" s="144">
        <f t="shared" si="95"/>
        <v>75.177865612648219</v>
      </c>
      <c r="AY184" s="149">
        <v>96</v>
      </c>
      <c r="AZ184" s="150" t="s">
        <v>403</v>
      </c>
      <c r="BA184" s="149">
        <v>15</v>
      </c>
      <c r="BB184" s="151">
        <v>1</v>
      </c>
      <c r="BC184" s="152">
        <v>1265</v>
      </c>
      <c r="BD184" s="152">
        <v>951</v>
      </c>
      <c r="BE184" s="149">
        <v>0.752</v>
      </c>
      <c r="BF184" s="152">
        <v>518</v>
      </c>
      <c r="BG184" s="152">
        <v>337</v>
      </c>
      <c r="BH184" s="152">
        <v>855</v>
      </c>
      <c r="BI184" s="153">
        <v>0.39400000000000002</v>
      </c>
      <c r="BJ184" s="153">
        <v>0.443</v>
      </c>
      <c r="BK184" s="154">
        <v>0.219</v>
      </c>
      <c r="BL184" s="154">
        <v>0.13100000000000001</v>
      </c>
      <c r="BM184" s="154">
        <v>0.10100000000000001</v>
      </c>
      <c r="BN184" s="154">
        <v>0.35699999999999998</v>
      </c>
      <c r="DU184" s="4"/>
      <c r="DZ184" s="177"/>
      <c r="EA184" s="177"/>
      <c r="EB184" s="177"/>
      <c r="EC184" s="177"/>
      <c r="ED184" s="177"/>
      <c r="EE184" s="177"/>
    </row>
    <row r="185" spans="30:135" ht="13" x14ac:dyDescent="0.15">
      <c r="AD185" s="144">
        <f t="shared" si="93"/>
        <v>79.047619047619051</v>
      </c>
      <c r="AE185" s="144">
        <f t="shared" si="94"/>
        <v>83.493975903614455</v>
      </c>
      <c r="AF185" s="149">
        <v>97</v>
      </c>
      <c r="AG185" s="150" t="s">
        <v>404</v>
      </c>
      <c r="AH185" s="149">
        <v>21</v>
      </c>
      <c r="AI185" s="151">
        <v>1</v>
      </c>
      <c r="AJ185" s="152">
        <v>1660</v>
      </c>
      <c r="AK185" s="152">
        <v>1386</v>
      </c>
      <c r="AL185" s="149">
        <v>0.83499999999999996</v>
      </c>
      <c r="AM185" s="152">
        <v>737</v>
      </c>
      <c r="AN185" s="152">
        <v>524</v>
      </c>
      <c r="AO185" s="152">
        <v>1261</v>
      </c>
      <c r="AP185" s="153">
        <v>0.41599999999999998</v>
      </c>
      <c r="AQ185" s="153">
        <v>0.46500000000000002</v>
      </c>
      <c r="AR185" s="154">
        <v>0.155</v>
      </c>
      <c r="AS185" s="154">
        <v>0.104</v>
      </c>
      <c r="AT185" s="154">
        <v>8.3000000000000004E-2</v>
      </c>
      <c r="AU185" s="154">
        <v>0.39100000000000001</v>
      </c>
      <c r="AW185" s="177"/>
      <c r="AX185" s="144">
        <f t="shared" si="95"/>
        <v>75.223880597014926</v>
      </c>
      <c r="AY185" s="160">
        <v>97</v>
      </c>
      <c r="AZ185" s="161" t="s">
        <v>341</v>
      </c>
      <c r="BA185" s="160">
        <v>21</v>
      </c>
      <c r="BB185" s="162">
        <v>1</v>
      </c>
      <c r="BC185" s="163">
        <v>1675</v>
      </c>
      <c r="BD185" s="163">
        <v>1260</v>
      </c>
      <c r="BE185" s="160">
        <v>0.752</v>
      </c>
      <c r="BF185" s="163">
        <v>781</v>
      </c>
      <c r="BG185" s="163">
        <v>434</v>
      </c>
      <c r="BH185" s="163">
        <v>1215</v>
      </c>
      <c r="BI185" s="164">
        <v>0.35699999999999998</v>
      </c>
      <c r="BJ185" s="164">
        <v>0.41099999999999998</v>
      </c>
      <c r="BK185" s="166">
        <v>0.18099999999999999</v>
      </c>
      <c r="BL185" s="166">
        <v>0.108</v>
      </c>
      <c r="BM185" s="166">
        <v>8.7999999999999995E-2</v>
      </c>
      <c r="BN185" s="166">
        <v>0.34499999999999997</v>
      </c>
      <c r="DU185" s="4"/>
      <c r="DZ185" s="177"/>
      <c r="EA185" s="177"/>
      <c r="EB185" s="177"/>
      <c r="EC185" s="177"/>
      <c r="ED185" s="177"/>
      <c r="EE185" s="177"/>
    </row>
    <row r="186" spans="30:135" ht="13" x14ac:dyDescent="0.15">
      <c r="AD186" s="144">
        <f t="shared" si="93"/>
        <v>81.875</v>
      </c>
      <c r="AE186" s="144">
        <f t="shared" si="94"/>
        <v>83.460559796437664</v>
      </c>
      <c r="AF186" s="149">
        <v>98</v>
      </c>
      <c r="AG186" s="150" t="s">
        <v>405</v>
      </c>
      <c r="AH186" s="149">
        <v>24</v>
      </c>
      <c r="AI186" s="151">
        <v>1</v>
      </c>
      <c r="AJ186" s="152">
        <v>1965</v>
      </c>
      <c r="AK186" s="152">
        <v>1640</v>
      </c>
      <c r="AL186" s="149">
        <v>0.83499999999999996</v>
      </c>
      <c r="AM186" s="152">
        <v>871</v>
      </c>
      <c r="AN186" s="152">
        <v>577</v>
      </c>
      <c r="AO186" s="152">
        <v>1448</v>
      </c>
      <c r="AP186" s="153">
        <v>0.39800000000000002</v>
      </c>
      <c r="AQ186" s="151">
        <v>0.46</v>
      </c>
      <c r="AR186" s="154">
        <v>0.16300000000000001</v>
      </c>
      <c r="AS186" s="154">
        <v>0.121</v>
      </c>
      <c r="AT186" s="154">
        <v>9.7000000000000003E-2</v>
      </c>
      <c r="AU186" s="154">
        <v>0.38500000000000001</v>
      </c>
      <c r="AW186" s="177"/>
      <c r="AX186" s="144">
        <f t="shared" si="95"/>
        <v>75.323383084577117</v>
      </c>
      <c r="AY186" s="149">
        <v>98</v>
      </c>
      <c r="AZ186" s="150" t="s">
        <v>406</v>
      </c>
      <c r="BA186" s="149">
        <v>25</v>
      </c>
      <c r="BB186" s="151">
        <v>1</v>
      </c>
      <c r="BC186" s="152">
        <v>2010</v>
      </c>
      <c r="BD186" s="152">
        <v>1514</v>
      </c>
      <c r="BE186" s="149">
        <v>0.753</v>
      </c>
      <c r="BF186" s="152">
        <v>936</v>
      </c>
      <c r="BG186" s="152">
        <v>542</v>
      </c>
      <c r="BH186" s="152">
        <v>1478</v>
      </c>
      <c r="BI186" s="153">
        <v>0.36699999999999999</v>
      </c>
      <c r="BJ186" s="153">
        <v>0.41399999999999998</v>
      </c>
      <c r="BK186" s="154">
        <v>0.17699999999999999</v>
      </c>
      <c r="BL186" s="154">
        <v>0.107</v>
      </c>
      <c r="BM186" s="154">
        <v>9.1999999999999998E-2</v>
      </c>
      <c r="BN186" s="154">
        <v>0.35099999999999998</v>
      </c>
      <c r="DU186" s="4"/>
      <c r="DZ186" s="177"/>
      <c r="EA186" s="177"/>
      <c r="EB186" s="177"/>
      <c r="EC186" s="177"/>
      <c r="ED186" s="177"/>
      <c r="EE186" s="177"/>
    </row>
    <row r="187" spans="30:135" ht="13" x14ac:dyDescent="0.15">
      <c r="AD187" s="144">
        <f t="shared" si="93"/>
        <v>103.875</v>
      </c>
      <c r="AE187" s="144">
        <f t="shared" si="94"/>
        <v>83.433614119534695</v>
      </c>
      <c r="AF187" s="149">
        <v>99</v>
      </c>
      <c r="AG187" s="150" t="s">
        <v>392</v>
      </c>
      <c r="AH187" s="149">
        <v>24</v>
      </c>
      <c r="AI187" s="151">
        <v>1</v>
      </c>
      <c r="AJ187" s="152">
        <v>2493</v>
      </c>
      <c r="AK187" s="152">
        <v>2080</v>
      </c>
      <c r="AL187" s="149">
        <v>0.83399999999999996</v>
      </c>
      <c r="AM187" s="152">
        <v>1087</v>
      </c>
      <c r="AN187" s="152">
        <v>758</v>
      </c>
      <c r="AO187" s="152">
        <v>1845</v>
      </c>
      <c r="AP187" s="153">
        <v>0.41099999999999998</v>
      </c>
      <c r="AQ187" s="153">
        <v>0.44900000000000001</v>
      </c>
      <c r="AR187" s="154">
        <v>0.155</v>
      </c>
      <c r="AS187" s="154">
        <v>0.129</v>
      </c>
      <c r="AT187" s="154">
        <v>9.7000000000000003E-2</v>
      </c>
      <c r="AU187" s="155">
        <v>0.4</v>
      </c>
      <c r="AW187" s="177"/>
      <c r="AX187" s="144">
        <f t="shared" si="95"/>
        <v>75.534950071326676</v>
      </c>
      <c r="AY187" s="149">
        <v>99</v>
      </c>
      <c r="AZ187" s="150" t="s">
        <v>407</v>
      </c>
      <c r="BA187" s="149">
        <v>17</v>
      </c>
      <c r="BB187" s="151">
        <v>1</v>
      </c>
      <c r="BC187" s="152">
        <v>1402</v>
      </c>
      <c r="BD187" s="152">
        <v>1059</v>
      </c>
      <c r="BE187" s="149">
        <v>0.755</v>
      </c>
      <c r="BF187" s="152">
        <v>611</v>
      </c>
      <c r="BG187" s="152">
        <v>381</v>
      </c>
      <c r="BH187" s="152">
        <v>992</v>
      </c>
      <c r="BI187" s="153">
        <v>0.38400000000000001</v>
      </c>
      <c r="BJ187" s="153">
        <v>0.439</v>
      </c>
      <c r="BK187" s="155">
        <v>0.21</v>
      </c>
      <c r="BL187" s="154">
        <v>9.8000000000000004E-2</v>
      </c>
      <c r="BM187" s="154">
        <v>7.4999999999999997E-2</v>
      </c>
      <c r="BN187" s="155">
        <v>0.35</v>
      </c>
      <c r="DU187" s="4"/>
      <c r="DZ187" s="177"/>
      <c r="EA187" s="177"/>
      <c r="EB187" s="177"/>
      <c r="EC187" s="177"/>
      <c r="ED187" s="177"/>
      <c r="EE187" s="177"/>
    </row>
    <row r="188" spans="30:135" ht="13" x14ac:dyDescent="0.15">
      <c r="AD188" s="144">
        <f t="shared" si="93"/>
        <v>78</v>
      </c>
      <c r="AE188" s="144">
        <f t="shared" si="94"/>
        <v>83.333333333333343</v>
      </c>
      <c r="AF188" s="149">
        <v>100</v>
      </c>
      <c r="AG188" s="150" t="s">
        <v>261</v>
      </c>
      <c r="AH188" s="149">
        <v>12</v>
      </c>
      <c r="AI188" s="151">
        <v>1</v>
      </c>
      <c r="AJ188" s="152">
        <v>936</v>
      </c>
      <c r="AK188" s="152">
        <v>780</v>
      </c>
      <c r="AL188" s="149">
        <v>0.83299999999999996</v>
      </c>
      <c r="AM188" s="152">
        <v>380</v>
      </c>
      <c r="AN188" s="152">
        <v>315</v>
      </c>
      <c r="AO188" s="152">
        <v>695</v>
      </c>
      <c r="AP188" s="153">
        <v>0.45300000000000001</v>
      </c>
      <c r="AQ188" s="153">
        <v>0.502</v>
      </c>
      <c r="AR188" s="154">
        <v>0.19600000000000001</v>
      </c>
      <c r="AS188" s="154">
        <v>6.8000000000000005E-2</v>
      </c>
      <c r="AT188" s="154">
        <v>5.0999999999999997E-2</v>
      </c>
      <c r="AU188" s="154">
        <v>0.39100000000000001</v>
      </c>
      <c r="AW188" s="177"/>
      <c r="AX188" s="144">
        <f t="shared" si="95"/>
        <v>75.471698113207552</v>
      </c>
      <c r="AY188" s="149">
        <v>100</v>
      </c>
      <c r="AZ188" s="150" t="s">
        <v>408</v>
      </c>
      <c r="BA188" s="149">
        <v>14</v>
      </c>
      <c r="BB188" s="151">
        <v>1</v>
      </c>
      <c r="BC188" s="152">
        <v>1219</v>
      </c>
      <c r="BD188" s="152">
        <v>920</v>
      </c>
      <c r="BE188" s="149">
        <v>0.755</v>
      </c>
      <c r="BF188" s="152">
        <v>557</v>
      </c>
      <c r="BG188" s="152">
        <v>335</v>
      </c>
      <c r="BH188" s="152">
        <v>892</v>
      </c>
      <c r="BI188" s="153">
        <v>0.376</v>
      </c>
      <c r="BJ188" s="153">
        <v>0.41699999999999998</v>
      </c>
      <c r="BK188" s="154">
        <v>0.16700000000000001</v>
      </c>
      <c r="BL188" s="155">
        <v>0.12</v>
      </c>
      <c r="BM188" s="154">
        <v>0.10299999999999999</v>
      </c>
      <c r="BN188" s="154">
        <v>0.36199999999999999</v>
      </c>
      <c r="DU188" s="4"/>
      <c r="DZ188" s="177"/>
      <c r="EA188" s="177"/>
      <c r="EB188" s="177"/>
      <c r="EC188" s="177"/>
      <c r="ED188" s="177"/>
      <c r="EE188" s="177"/>
    </row>
    <row r="189" spans="30:135" ht="13" x14ac:dyDescent="0.15">
      <c r="AD189" s="144">
        <f t="shared" si="93"/>
        <v>82.705882352941188</v>
      </c>
      <c r="AE189" s="144">
        <f t="shared" si="94"/>
        <v>83.285917496443815</v>
      </c>
      <c r="AF189" s="149">
        <v>101</v>
      </c>
      <c r="AG189" s="150" t="s">
        <v>407</v>
      </c>
      <c r="AH189" s="149">
        <v>17</v>
      </c>
      <c r="AI189" s="151">
        <v>1</v>
      </c>
      <c r="AJ189" s="152">
        <v>1406</v>
      </c>
      <c r="AK189" s="152">
        <v>1171</v>
      </c>
      <c r="AL189" s="149">
        <v>0.83299999999999996</v>
      </c>
      <c r="AM189" s="152">
        <v>599</v>
      </c>
      <c r="AN189" s="152">
        <v>442</v>
      </c>
      <c r="AO189" s="152">
        <v>1041</v>
      </c>
      <c r="AP189" s="153">
        <v>0.42499999999999999</v>
      </c>
      <c r="AQ189" s="153">
        <v>0.47299999999999998</v>
      </c>
      <c r="AR189" s="154">
        <v>0.17100000000000001</v>
      </c>
      <c r="AS189" s="154">
        <v>0.109</v>
      </c>
      <c r="AT189" s="154">
        <v>8.1000000000000003E-2</v>
      </c>
      <c r="AU189" s="154">
        <v>0.39500000000000002</v>
      </c>
      <c r="AW189" s="177"/>
      <c r="AX189" s="144">
        <f t="shared" si="95"/>
        <v>75.645268034414286</v>
      </c>
      <c r="AY189" s="149">
        <v>101</v>
      </c>
      <c r="AZ189" s="150" t="s">
        <v>409</v>
      </c>
      <c r="BA189" s="149">
        <v>18</v>
      </c>
      <c r="BB189" s="151">
        <v>1</v>
      </c>
      <c r="BC189" s="152">
        <v>1511</v>
      </c>
      <c r="BD189" s="152">
        <v>1143</v>
      </c>
      <c r="BE189" s="149">
        <v>0.75600000000000001</v>
      </c>
      <c r="BF189" s="152">
        <v>594</v>
      </c>
      <c r="BG189" s="152">
        <v>391</v>
      </c>
      <c r="BH189" s="152">
        <v>985</v>
      </c>
      <c r="BI189" s="153">
        <v>0.39700000000000002</v>
      </c>
      <c r="BJ189" s="153">
        <v>0.44400000000000001</v>
      </c>
      <c r="BK189" s="154">
        <v>0.222</v>
      </c>
      <c r="BL189" s="154">
        <v>0.14499999999999999</v>
      </c>
      <c r="BM189" s="154">
        <v>0.105</v>
      </c>
      <c r="BN189" s="154">
        <v>0.36599999999999999</v>
      </c>
      <c r="DU189" s="4"/>
      <c r="DZ189" s="177"/>
      <c r="EA189" s="177"/>
      <c r="EB189" s="177"/>
      <c r="EC189" s="177"/>
      <c r="ED189" s="177"/>
      <c r="EE189" s="177"/>
    </row>
    <row r="190" spans="30:135" ht="13" x14ac:dyDescent="0.15">
      <c r="AD190" s="144">
        <f t="shared" si="93"/>
        <v>78.041666666666657</v>
      </c>
      <c r="AE190" s="144">
        <f t="shared" si="94"/>
        <v>83.182060864922576</v>
      </c>
      <c r="AF190" s="149">
        <v>102</v>
      </c>
      <c r="AG190" s="150" t="s">
        <v>410</v>
      </c>
      <c r="AH190" s="149">
        <v>24</v>
      </c>
      <c r="AI190" s="151">
        <v>1</v>
      </c>
      <c r="AJ190" s="152">
        <v>1873</v>
      </c>
      <c r="AK190" s="152">
        <v>1558</v>
      </c>
      <c r="AL190" s="149">
        <v>0.83199999999999996</v>
      </c>
      <c r="AM190" s="152">
        <v>780</v>
      </c>
      <c r="AN190" s="152">
        <v>564</v>
      </c>
      <c r="AO190" s="152">
        <v>1344</v>
      </c>
      <c r="AP190" s="151">
        <v>0.42</v>
      </c>
      <c r="AQ190" s="153">
        <v>0.47299999999999998</v>
      </c>
      <c r="AR190" s="154">
        <v>0.192</v>
      </c>
      <c r="AS190" s="154">
        <v>0.108</v>
      </c>
      <c r="AT190" s="154">
        <v>8.7999999999999995E-2</v>
      </c>
      <c r="AU190" s="154">
        <v>0.38500000000000001</v>
      </c>
      <c r="AW190" s="177"/>
      <c r="AX190" s="144">
        <f t="shared" si="95"/>
        <v>75.637583892617457</v>
      </c>
      <c r="AY190" s="149">
        <v>102</v>
      </c>
      <c r="AZ190" s="150" t="s">
        <v>331</v>
      </c>
      <c r="BA190" s="149">
        <v>19</v>
      </c>
      <c r="BB190" s="151">
        <v>1</v>
      </c>
      <c r="BC190" s="152">
        <v>1490</v>
      </c>
      <c r="BD190" s="152">
        <v>1127</v>
      </c>
      <c r="BE190" s="149">
        <v>0.75600000000000001</v>
      </c>
      <c r="BF190" s="152">
        <v>665</v>
      </c>
      <c r="BG190" s="152">
        <v>396</v>
      </c>
      <c r="BH190" s="152">
        <v>1061</v>
      </c>
      <c r="BI190" s="153">
        <v>0.373</v>
      </c>
      <c r="BJ190" s="153">
        <v>0.43099999999999999</v>
      </c>
      <c r="BK190" s="154">
        <v>0.19900000000000001</v>
      </c>
      <c r="BL190" s="154">
        <v>0.10299999999999999</v>
      </c>
      <c r="BM190" s="154">
        <v>8.1000000000000003E-2</v>
      </c>
      <c r="BN190" s="154">
        <v>0.34699999999999998</v>
      </c>
      <c r="DU190" s="4"/>
      <c r="DZ190" s="177"/>
      <c r="EA190" s="177"/>
      <c r="EB190" s="177"/>
      <c r="EC190" s="177"/>
      <c r="ED190" s="177"/>
      <c r="EE190" s="177"/>
    </row>
    <row r="191" spans="30:135" ht="13" x14ac:dyDescent="0.15">
      <c r="AD191" s="144">
        <f t="shared" si="93"/>
        <v>82.608695652173907</v>
      </c>
      <c r="AE191" s="144">
        <f t="shared" si="94"/>
        <v>82.89473684210526</v>
      </c>
      <c r="AF191" s="149">
        <v>103</v>
      </c>
      <c r="AG191" s="150" t="s">
        <v>411</v>
      </c>
      <c r="AH191" s="149">
        <v>23</v>
      </c>
      <c r="AI191" s="151">
        <v>1</v>
      </c>
      <c r="AJ191" s="152">
        <v>1900</v>
      </c>
      <c r="AK191" s="152">
        <v>1575</v>
      </c>
      <c r="AL191" s="149">
        <v>0.82899999999999996</v>
      </c>
      <c r="AM191" s="152">
        <v>761</v>
      </c>
      <c r="AN191" s="152">
        <v>578</v>
      </c>
      <c r="AO191" s="152">
        <v>1339</v>
      </c>
      <c r="AP191" s="153">
        <v>0.432</v>
      </c>
      <c r="AQ191" s="153">
        <v>0.48599999999999999</v>
      </c>
      <c r="AR191" s="154">
        <v>0.20399999999999999</v>
      </c>
      <c r="AS191" s="155">
        <v>0.11</v>
      </c>
      <c r="AT191" s="154">
        <v>8.1000000000000003E-2</v>
      </c>
      <c r="AU191" s="154">
        <v>0.38800000000000001</v>
      </c>
      <c r="AW191" s="177"/>
      <c r="AX191" s="144">
        <f t="shared" si="95"/>
        <v>75.707257072570727</v>
      </c>
      <c r="AY191" s="149">
        <v>103</v>
      </c>
      <c r="AZ191" s="150" t="s">
        <v>379</v>
      </c>
      <c r="BA191" s="149">
        <v>21</v>
      </c>
      <c r="BB191" s="151">
        <v>1</v>
      </c>
      <c r="BC191" s="152">
        <v>1626</v>
      </c>
      <c r="BD191" s="152">
        <v>1231</v>
      </c>
      <c r="BE191" s="149">
        <v>0.75700000000000001</v>
      </c>
      <c r="BF191" s="152">
        <v>755</v>
      </c>
      <c r="BG191" s="152">
        <v>423</v>
      </c>
      <c r="BH191" s="152">
        <v>1178</v>
      </c>
      <c r="BI191" s="153">
        <v>0.35899999999999999</v>
      </c>
      <c r="BJ191" s="153">
        <v>0.438</v>
      </c>
      <c r="BK191" s="154">
        <v>0.19900000000000001</v>
      </c>
      <c r="BL191" s="154">
        <v>9.1999999999999998E-2</v>
      </c>
      <c r="BM191" s="154">
        <v>6.9000000000000006E-2</v>
      </c>
      <c r="BN191" s="154">
        <v>0.33300000000000002</v>
      </c>
      <c r="DU191" s="4"/>
      <c r="DZ191" s="177"/>
      <c r="EA191" s="177"/>
      <c r="EB191" s="177"/>
      <c r="EC191" s="177"/>
      <c r="ED191" s="177"/>
      <c r="EE191" s="177"/>
    </row>
    <row r="192" spans="30:135" ht="13" x14ac:dyDescent="0.15">
      <c r="AD192" s="144">
        <f t="shared" si="93"/>
        <v>89.631578947368411</v>
      </c>
      <c r="AE192" s="144">
        <f t="shared" si="94"/>
        <v>82.853787433940113</v>
      </c>
      <c r="AF192" s="149">
        <v>104</v>
      </c>
      <c r="AG192" s="150" t="s">
        <v>412</v>
      </c>
      <c r="AH192" s="149">
        <v>19</v>
      </c>
      <c r="AI192" s="151">
        <v>1</v>
      </c>
      <c r="AJ192" s="152">
        <v>1703</v>
      </c>
      <c r="AK192" s="152">
        <v>1411</v>
      </c>
      <c r="AL192" s="149">
        <v>0.82899999999999996</v>
      </c>
      <c r="AM192" s="152">
        <v>718</v>
      </c>
      <c r="AN192" s="152">
        <v>516</v>
      </c>
      <c r="AO192" s="152">
        <v>1234</v>
      </c>
      <c r="AP192" s="153">
        <v>0.41799999999999998</v>
      </c>
      <c r="AQ192" s="153">
        <v>0.47699999999999998</v>
      </c>
      <c r="AR192" s="154">
        <v>0.184</v>
      </c>
      <c r="AS192" s="154">
        <v>0.11600000000000001</v>
      </c>
      <c r="AT192" s="154">
        <v>8.5000000000000006E-2</v>
      </c>
      <c r="AU192" s="154">
        <v>0.379</v>
      </c>
      <c r="AW192" s="177"/>
      <c r="AX192" s="144">
        <f t="shared" si="95"/>
        <v>75.69818716315531</v>
      </c>
      <c r="AY192" s="149">
        <v>104</v>
      </c>
      <c r="AZ192" s="150" t="s">
        <v>413</v>
      </c>
      <c r="BA192" s="149">
        <v>25</v>
      </c>
      <c r="BB192" s="151">
        <v>1</v>
      </c>
      <c r="BC192" s="152">
        <v>2041</v>
      </c>
      <c r="BD192" s="152">
        <v>1545</v>
      </c>
      <c r="BE192" s="149">
        <v>0.75700000000000001</v>
      </c>
      <c r="BF192" s="152">
        <v>902</v>
      </c>
      <c r="BG192" s="152">
        <v>576</v>
      </c>
      <c r="BH192" s="152">
        <v>1478</v>
      </c>
      <c r="BI192" s="151">
        <v>0.39</v>
      </c>
      <c r="BJ192" s="153">
        <v>0.438</v>
      </c>
      <c r="BK192" s="154">
        <v>0.19700000000000001</v>
      </c>
      <c r="BL192" s="154">
        <v>9.5000000000000001E-2</v>
      </c>
      <c r="BM192" s="154">
        <v>8.1000000000000003E-2</v>
      </c>
      <c r="BN192" s="154">
        <v>0.35199999999999998</v>
      </c>
      <c r="DU192" s="4"/>
      <c r="DZ192" s="177"/>
      <c r="EA192" s="177"/>
      <c r="EB192" s="177"/>
      <c r="EC192" s="177"/>
      <c r="ED192" s="177"/>
      <c r="EE192" s="177"/>
    </row>
    <row r="193" spans="30:135" ht="13" x14ac:dyDescent="0.15">
      <c r="AD193" s="144">
        <f t="shared" si="93"/>
        <v>87.34782608695653</v>
      </c>
      <c r="AE193" s="144">
        <f t="shared" si="94"/>
        <v>82.777501244400199</v>
      </c>
      <c r="AF193" s="149">
        <v>105</v>
      </c>
      <c r="AG193" s="150" t="s">
        <v>275</v>
      </c>
      <c r="AH193" s="149">
        <v>23</v>
      </c>
      <c r="AI193" s="151">
        <v>1</v>
      </c>
      <c r="AJ193" s="152">
        <v>2009</v>
      </c>
      <c r="AK193" s="152">
        <v>1663</v>
      </c>
      <c r="AL193" s="149">
        <v>0.82799999999999996</v>
      </c>
      <c r="AM193" s="152">
        <v>807</v>
      </c>
      <c r="AN193" s="152">
        <v>640</v>
      </c>
      <c r="AO193" s="152">
        <v>1447</v>
      </c>
      <c r="AP193" s="153">
        <v>0.442</v>
      </c>
      <c r="AQ193" s="151">
        <v>0.48</v>
      </c>
      <c r="AR193" s="154">
        <v>0.19800000000000001</v>
      </c>
      <c r="AS193" s="155">
        <v>0.1</v>
      </c>
      <c r="AT193" s="154">
        <v>8.2000000000000003E-2</v>
      </c>
      <c r="AU193" s="154">
        <v>0.39400000000000002</v>
      </c>
      <c r="AW193" s="177"/>
      <c r="AX193" s="144">
        <f t="shared" si="95"/>
        <v>75.747508305647841</v>
      </c>
      <c r="AY193" s="149">
        <v>105</v>
      </c>
      <c r="AZ193" s="150" t="s">
        <v>381</v>
      </c>
      <c r="BA193" s="149">
        <v>22</v>
      </c>
      <c r="BB193" s="151">
        <v>1</v>
      </c>
      <c r="BC193" s="152">
        <v>1806</v>
      </c>
      <c r="BD193" s="152">
        <v>1368</v>
      </c>
      <c r="BE193" s="149">
        <v>0.75700000000000001</v>
      </c>
      <c r="BF193" s="152">
        <v>845</v>
      </c>
      <c r="BG193" s="152">
        <v>516</v>
      </c>
      <c r="BH193" s="152">
        <v>1361</v>
      </c>
      <c r="BI193" s="153">
        <v>0.379</v>
      </c>
      <c r="BJ193" s="153">
        <v>0.433</v>
      </c>
      <c r="BK193" s="154">
        <v>0.17699999999999999</v>
      </c>
      <c r="BL193" s="154">
        <v>8.5999999999999993E-2</v>
      </c>
      <c r="BM193" s="154">
        <v>7.5999999999999998E-2</v>
      </c>
      <c r="BN193" s="154">
        <v>0.34799999999999998</v>
      </c>
      <c r="DU193" s="4"/>
      <c r="DZ193" s="177"/>
      <c r="EA193" s="177"/>
      <c r="EB193" s="177"/>
      <c r="EC193" s="177"/>
      <c r="ED193" s="177"/>
      <c r="EE193" s="177"/>
    </row>
    <row r="194" spans="30:135" ht="13" x14ac:dyDescent="0.15">
      <c r="AD194" s="144">
        <f t="shared" si="93"/>
        <v>84.578947368421055</v>
      </c>
      <c r="AE194" s="144">
        <f t="shared" si="94"/>
        <v>82.762912258867459</v>
      </c>
      <c r="AF194" s="149">
        <v>106</v>
      </c>
      <c r="AG194" s="150" t="s">
        <v>414</v>
      </c>
      <c r="AH194" s="149">
        <v>19</v>
      </c>
      <c r="AI194" s="151">
        <v>1</v>
      </c>
      <c r="AJ194" s="152">
        <v>1607</v>
      </c>
      <c r="AK194" s="152">
        <v>1330</v>
      </c>
      <c r="AL194" s="149">
        <v>0.82799999999999996</v>
      </c>
      <c r="AM194" s="152">
        <v>664</v>
      </c>
      <c r="AN194" s="152">
        <v>469</v>
      </c>
      <c r="AO194" s="152">
        <v>1133</v>
      </c>
      <c r="AP194" s="153">
        <v>0.41399999999999998</v>
      </c>
      <c r="AQ194" s="153">
        <v>0.45300000000000001</v>
      </c>
      <c r="AR194" s="154">
        <v>0.189</v>
      </c>
      <c r="AS194" s="155">
        <v>0.13</v>
      </c>
      <c r="AT194" s="154">
        <v>9.6000000000000002E-2</v>
      </c>
      <c r="AU194" s="154">
        <v>0.39300000000000002</v>
      </c>
      <c r="AW194" s="177"/>
      <c r="AX194" s="144">
        <f t="shared" si="95"/>
        <v>75.724937862468934</v>
      </c>
      <c r="AY194" s="149">
        <v>106</v>
      </c>
      <c r="AZ194" s="150" t="s">
        <v>415</v>
      </c>
      <c r="BA194" s="149">
        <v>14</v>
      </c>
      <c r="BB194" s="151">
        <v>1</v>
      </c>
      <c r="BC194" s="152">
        <v>1207</v>
      </c>
      <c r="BD194" s="152">
        <v>914</v>
      </c>
      <c r="BE194" s="149">
        <v>0.75700000000000001</v>
      </c>
      <c r="BF194" s="152">
        <v>504</v>
      </c>
      <c r="BG194" s="152">
        <v>331</v>
      </c>
      <c r="BH194" s="152">
        <v>835</v>
      </c>
      <c r="BI194" s="153">
        <v>0.39600000000000002</v>
      </c>
      <c r="BJ194" s="153">
        <v>0.438</v>
      </c>
      <c r="BK194" s="154">
        <v>0.19800000000000001</v>
      </c>
      <c r="BL194" s="154">
        <v>0.13300000000000001</v>
      </c>
      <c r="BM194" s="154">
        <v>0.107</v>
      </c>
      <c r="BN194" s="154">
        <v>0.36899999999999999</v>
      </c>
      <c r="DU194" s="4"/>
      <c r="DZ194" s="177"/>
      <c r="EA194" s="177"/>
      <c r="EB194" s="177"/>
      <c r="EC194" s="177"/>
      <c r="ED194" s="177"/>
      <c r="EE194" s="177"/>
    </row>
    <row r="195" spans="30:135" ht="13" x14ac:dyDescent="0.15">
      <c r="AD195" s="144">
        <f t="shared" si="93"/>
        <v>88.181818181818187</v>
      </c>
      <c r="AE195" s="144">
        <f t="shared" si="94"/>
        <v>82.680412371134011</v>
      </c>
      <c r="AF195" s="149">
        <v>107</v>
      </c>
      <c r="AG195" s="150" t="s">
        <v>416</v>
      </c>
      <c r="AH195" s="149">
        <v>22</v>
      </c>
      <c r="AI195" s="151">
        <v>1</v>
      </c>
      <c r="AJ195" s="152">
        <v>1940</v>
      </c>
      <c r="AK195" s="152">
        <v>1604</v>
      </c>
      <c r="AL195" s="149">
        <v>0.82699999999999996</v>
      </c>
      <c r="AM195" s="152">
        <v>871</v>
      </c>
      <c r="AN195" s="152">
        <v>588</v>
      </c>
      <c r="AO195" s="152">
        <v>1459</v>
      </c>
      <c r="AP195" s="153">
        <v>0.40300000000000002</v>
      </c>
      <c r="AQ195" s="153">
        <v>0.44900000000000001</v>
      </c>
      <c r="AR195" s="154">
        <v>0.152</v>
      </c>
      <c r="AS195" s="154">
        <v>0.112</v>
      </c>
      <c r="AT195" s="155">
        <v>0.08</v>
      </c>
      <c r="AU195" s="154">
        <v>0.39200000000000002</v>
      </c>
      <c r="AW195" s="177"/>
      <c r="AX195" s="144">
        <f t="shared" si="95"/>
        <v>75.897129186602868</v>
      </c>
      <c r="AY195" s="149">
        <v>107</v>
      </c>
      <c r="AZ195" s="150" t="s">
        <v>417</v>
      </c>
      <c r="BA195" s="149">
        <v>20</v>
      </c>
      <c r="BB195" s="151">
        <v>1</v>
      </c>
      <c r="BC195" s="152">
        <v>1672</v>
      </c>
      <c r="BD195" s="152">
        <v>1269</v>
      </c>
      <c r="BE195" s="149">
        <v>0.75900000000000001</v>
      </c>
      <c r="BF195" s="152">
        <v>707</v>
      </c>
      <c r="BG195" s="152">
        <v>436</v>
      </c>
      <c r="BH195" s="152">
        <v>1143</v>
      </c>
      <c r="BI195" s="153">
        <v>0.38100000000000001</v>
      </c>
      <c r="BJ195" s="151">
        <v>0.42</v>
      </c>
      <c r="BK195" s="154">
        <v>0.19700000000000001</v>
      </c>
      <c r="BL195" s="154">
        <v>0.13600000000000001</v>
      </c>
      <c r="BM195" s="154">
        <v>0.104</v>
      </c>
      <c r="BN195" s="154">
        <v>0.373</v>
      </c>
      <c r="DU195" s="4"/>
      <c r="DZ195" s="177"/>
      <c r="EA195" s="177"/>
      <c r="EB195" s="177"/>
      <c r="EC195" s="177"/>
      <c r="ED195" s="177"/>
      <c r="EE195" s="177"/>
    </row>
    <row r="196" spans="30:135" ht="13" x14ac:dyDescent="0.15">
      <c r="AD196" s="144">
        <f t="shared" si="93"/>
        <v>84.565217391304358</v>
      </c>
      <c r="AE196" s="144">
        <f t="shared" si="94"/>
        <v>82.673521850899746</v>
      </c>
      <c r="AF196" s="149">
        <v>108</v>
      </c>
      <c r="AG196" s="150" t="s">
        <v>418</v>
      </c>
      <c r="AH196" s="149">
        <v>23</v>
      </c>
      <c r="AI196" s="151">
        <v>1</v>
      </c>
      <c r="AJ196" s="152">
        <v>1945</v>
      </c>
      <c r="AK196" s="152">
        <v>1608</v>
      </c>
      <c r="AL196" s="149">
        <v>0.82699999999999996</v>
      </c>
      <c r="AM196" s="152">
        <v>817</v>
      </c>
      <c r="AN196" s="152">
        <v>607</v>
      </c>
      <c r="AO196" s="152">
        <v>1424</v>
      </c>
      <c r="AP196" s="153">
        <v>0.42599999999999999</v>
      </c>
      <c r="AQ196" s="153">
        <v>0.47599999999999998</v>
      </c>
      <c r="AR196" s="154">
        <v>0.17499999999999999</v>
      </c>
      <c r="AS196" s="155">
        <v>0.11</v>
      </c>
      <c r="AT196" s="154">
        <v>8.5000000000000006E-2</v>
      </c>
      <c r="AU196" s="154">
        <v>0.39300000000000002</v>
      </c>
      <c r="AW196" s="177"/>
      <c r="AX196" s="144">
        <f t="shared" si="95"/>
        <v>76.004464285714292</v>
      </c>
      <c r="AY196" s="149">
        <v>108</v>
      </c>
      <c r="AZ196" s="150" t="s">
        <v>419</v>
      </c>
      <c r="BA196" s="149">
        <v>20</v>
      </c>
      <c r="BB196" s="151">
        <v>1</v>
      </c>
      <c r="BC196" s="152">
        <v>1792</v>
      </c>
      <c r="BD196" s="152">
        <v>1362</v>
      </c>
      <c r="BE196" s="149">
        <v>0.76</v>
      </c>
      <c r="BF196" s="152">
        <v>750</v>
      </c>
      <c r="BG196" s="152">
        <v>478</v>
      </c>
      <c r="BH196" s="152">
        <v>1228</v>
      </c>
      <c r="BI196" s="153">
        <v>0.38900000000000001</v>
      </c>
      <c r="BJ196" s="153">
        <v>0.42399999999999999</v>
      </c>
      <c r="BK196" s="154">
        <v>0.192</v>
      </c>
      <c r="BL196" s="154">
        <v>0.14699999999999999</v>
      </c>
      <c r="BM196" s="154">
        <v>0.11700000000000001</v>
      </c>
      <c r="BN196" s="154">
        <v>0.372</v>
      </c>
      <c r="DU196" s="4"/>
      <c r="DZ196" s="177"/>
      <c r="EA196" s="177"/>
      <c r="EB196" s="177"/>
      <c r="EC196" s="177"/>
      <c r="ED196" s="177"/>
      <c r="EE196" s="177"/>
    </row>
    <row r="197" spans="30:135" ht="13" x14ac:dyDescent="0.15">
      <c r="AD197" s="144">
        <f t="shared" si="93"/>
        <v>83.2</v>
      </c>
      <c r="AE197" s="144">
        <f t="shared" si="94"/>
        <v>82.451923076923066</v>
      </c>
      <c r="AF197" s="149">
        <v>109</v>
      </c>
      <c r="AG197" s="150" t="s">
        <v>420</v>
      </c>
      <c r="AH197" s="149">
        <v>20</v>
      </c>
      <c r="AI197" s="151">
        <v>1</v>
      </c>
      <c r="AJ197" s="152">
        <v>1664</v>
      </c>
      <c r="AK197" s="152">
        <v>1372</v>
      </c>
      <c r="AL197" s="149">
        <v>0.82499999999999996</v>
      </c>
      <c r="AM197" s="152">
        <v>729</v>
      </c>
      <c r="AN197" s="152">
        <v>487</v>
      </c>
      <c r="AO197" s="152">
        <v>1216</v>
      </c>
      <c r="AP197" s="151">
        <v>0.4</v>
      </c>
      <c r="AQ197" s="153">
        <v>0.46100000000000002</v>
      </c>
      <c r="AR197" s="154">
        <v>0.17399999999999999</v>
      </c>
      <c r="AS197" s="155">
        <v>0.11</v>
      </c>
      <c r="AT197" s="154">
        <v>7.8E-2</v>
      </c>
      <c r="AU197" s="154">
        <v>0.38300000000000001</v>
      </c>
      <c r="AW197" s="177"/>
      <c r="AX197" s="144">
        <f t="shared" si="95"/>
        <v>76.016830294530152</v>
      </c>
      <c r="AY197" s="149">
        <v>109</v>
      </c>
      <c r="AZ197" s="150" t="s">
        <v>421</v>
      </c>
      <c r="BA197" s="149">
        <v>18</v>
      </c>
      <c r="BB197" s="151">
        <v>1</v>
      </c>
      <c r="BC197" s="152">
        <v>1426</v>
      </c>
      <c r="BD197" s="152">
        <v>1084</v>
      </c>
      <c r="BE197" s="149">
        <v>0.76</v>
      </c>
      <c r="BF197" s="152">
        <v>574</v>
      </c>
      <c r="BG197" s="152">
        <v>377</v>
      </c>
      <c r="BH197" s="152">
        <v>951</v>
      </c>
      <c r="BI197" s="153">
        <v>0.39600000000000002</v>
      </c>
      <c r="BJ197" s="151">
        <v>0.45</v>
      </c>
      <c r="BK197" s="154">
        <v>0.22900000000000001</v>
      </c>
      <c r="BL197" s="155">
        <v>0.12</v>
      </c>
      <c r="BM197" s="154">
        <v>7.5999999999999998E-2</v>
      </c>
      <c r="BN197" s="154">
        <v>0.35799999999999998</v>
      </c>
      <c r="DU197" s="4"/>
      <c r="DZ197" s="177"/>
      <c r="EA197" s="177"/>
      <c r="EB197" s="177"/>
      <c r="EC197" s="177"/>
      <c r="ED197" s="177"/>
      <c r="EE197" s="177"/>
    </row>
    <row r="198" spans="30:135" ht="13" x14ac:dyDescent="0.15">
      <c r="AD198" s="144">
        <f t="shared" si="93"/>
        <v>85.666666666666657</v>
      </c>
      <c r="AE198" s="144">
        <f t="shared" si="94"/>
        <v>82.545858810450241</v>
      </c>
      <c r="AF198" s="149">
        <v>110</v>
      </c>
      <c r="AG198" s="150" t="s">
        <v>389</v>
      </c>
      <c r="AH198" s="149">
        <v>21</v>
      </c>
      <c r="AI198" s="151">
        <v>1</v>
      </c>
      <c r="AJ198" s="152">
        <v>1799</v>
      </c>
      <c r="AK198" s="152">
        <v>1485</v>
      </c>
      <c r="AL198" s="149">
        <v>0.82499999999999996</v>
      </c>
      <c r="AM198" s="152">
        <v>744</v>
      </c>
      <c r="AN198" s="152">
        <v>584</v>
      </c>
      <c r="AO198" s="152">
        <v>1328</v>
      </c>
      <c r="AP198" s="151">
        <v>0.44</v>
      </c>
      <c r="AQ198" s="153">
        <v>0.47599999999999998</v>
      </c>
      <c r="AR198" s="154">
        <v>0.18099999999999999</v>
      </c>
      <c r="AS198" s="154">
        <v>9.7000000000000003E-2</v>
      </c>
      <c r="AT198" s="154">
        <v>8.2000000000000003E-2</v>
      </c>
      <c r="AU198" s="154">
        <v>0.39500000000000002</v>
      </c>
      <c r="AW198" s="177"/>
      <c r="AX198" s="144">
        <f t="shared" si="95"/>
        <v>76.024411508282469</v>
      </c>
      <c r="AY198" s="149">
        <v>110</v>
      </c>
      <c r="AZ198" s="150" t="s">
        <v>422</v>
      </c>
      <c r="BA198" s="149">
        <v>14</v>
      </c>
      <c r="BB198" s="151">
        <v>1</v>
      </c>
      <c r="BC198" s="152">
        <v>1147</v>
      </c>
      <c r="BD198" s="152">
        <v>872</v>
      </c>
      <c r="BE198" s="149">
        <v>0.76</v>
      </c>
      <c r="BF198" s="152">
        <v>476</v>
      </c>
      <c r="BG198" s="152">
        <v>314</v>
      </c>
      <c r="BH198" s="152">
        <v>790</v>
      </c>
      <c r="BI198" s="153">
        <v>0.39700000000000002</v>
      </c>
      <c r="BJ198" s="153">
        <v>0.45500000000000002</v>
      </c>
      <c r="BK198" s="154">
        <v>0.22700000000000001</v>
      </c>
      <c r="BL198" s="155">
        <v>0.1</v>
      </c>
      <c r="BM198" s="154">
        <v>8.6999999999999994E-2</v>
      </c>
      <c r="BN198" s="154">
        <v>0.34799999999999998</v>
      </c>
      <c r="DU198" s="4"/>
      <c r="DZ198" s="177"/>
      <c r="EA198" s="177"/>
      <c r="EB198" s="177"/>
      <c r="EC198" s="177"/>
      <c r="ED198" s="177"/>
      <c r="EE198" s="177"/>
    </row>
    <row r="199" spans="30:135" ht="13" x14ac:dyDescent="0.15">
      <c r="AD199" s="144">
        <f t="shared" si="93"/>
        <v>73.578947368421055</v>
      </c>
      <c r="AE199" s="144">
        <f t="shared" si="94"/>
        <v>82.546494992846917</v>
      </c>
      <c r="AF199" s="149">
        <v>111</v>
      </c>
      <c r="AG199" s="150" t="s">
        <v>423</v>
      </c>
      <c r="AH199" s="149">
        <v>19</v>
      </c>
      <c r="AI199" s="151">
        <v>1</v>
      </c>
      <c r="AJ199" s="152">
        <v>1398</v>
      </c>
      <c r="AK199" s="152">
        <v>1154</v>
      </c>
      <c r="AL199" s="149">
        <v>0.82499999999999996</v>
      </c>
      <c r="AM199" s="152">
        <v>666</v>
      </c>
      <c r="AN199" s="152">
        <v>434</v>
      </c>
      <c r="AO199" s="152">
        <v>1100</v>
      </c>
      <c r="AP199" s="153">
        <v>0.39500000000000002</v>
      </c>
      <c r="AQ199" s="153">
        <v>0.45600000000000002</v>
      </c>
      <c r="AR199" s="154">
        <v>0.14399999999999999</v>
      </c>
      <c r="AS199" s="154">
        <v>8.4000000000000005E-2</v>
      </c>
      <c r="AT199" s="154">
        <v>7.1999999999999995E-2</v>
      </c>
      <c r="AU199" s="154">
        <v>0.374</v>
      </c>
      <c r="AW199" s="177"/>
      <c r="AX199" s="144">
        <f t="shared" si="95"/>
        <v>76.081871345029242</v>
      </c>
      <c r="AY199" s="149">
        <v>111</v>
      </c>
      <c r="AZ199" s="150" t="s">
        <v>424</v>
      </c>
      <c r="BA199" s="149">
        <v>21</v>
      </c>
      <c r="BB199" s="151">
        <v>1</v>
      </c>
      <c r="BC199" s="152">
        <v>1710</v>
      </c>
      <c r="BD199" s="152">
        <v>1301</v>
      </c>
      <c r="BE199" s="149">
        <v>0.76100000000000001</v>
      </c>
      <c r="BF199" s="152">
        <v>795</v>
      </c>
      <c r="BG199" s="152">
        <v>478</v>
      </c>
      <c r="BH199" s="152">
        <v>1273</v>
      </c>
      <c r="BI199" s="153">
        <v>0.375</v>
      </c>
      <c r="BJ199" s="153">
        <v>0.43099999999999999</v>
      </c>
      <c r="BK199" s="154">
        <v>0.17499999999999999</v>
      </c>
      <c r="BL199" s="154">
        <v>9.4E-2</v>
      </c>
      <c r="BM199" s="154">
        <v>7.6999999999999999E-2</v>
      </c>
      <c r="BN199" s="154">
        <v>0.35099999999999998</v>
      </c>
      <c r="DU199" s="4"/>
      <c r="DZ199" s="177"/>
      <c r="EA199" s="177"/>
      <c r="EB199" s="177"/>
      <c r="EC199" s="177"/>
      <c r="ED199" s="177"/>
      <c r="EE199" s="177"/>
    </row>
    <row r="200" spans="30:135" ht="13" x14ac:dyDescent="0.15">
      <c r="AD200" s="144">
        <f t="shared" si="93"/>
        <v>78.600000000000009</v>
      </c>
      <c r="AE200" s="144">
        <f t="shared" si="94"/>
        <v>82.379134860050897</v>
      </c>
      <c r="AF200" s="149">
        <v>112</v>
      </c>
      <c r="AG200" s="150" t="s">
        <v>425</v>
      </c>
      <c r="AH200" s="149">
        <v>20</v>
      </c>
      <c r="AI200" s="151">
        <v>1</v>
      </c>
      <c r="AJ200" s="152">
        <v>1572</v>
      </c>
      <c r="AK200" s="152">
        <v>1295</v>
      </c>
      <c r="AL200" s="149">
        <v>0.82399999999999995</v>
      </c>
      <c r="AM200" s="152">
        <v>687</v>
      </c>
      <c r="AN200" s="152">
        <v>448</v>
      </c>
      <c r="AO200" s="152">
        <v>1135</v>
      </c>
      <c r="AP200" s="153">
        <v>0.39500000000000002</v>
      </c>
      <c r="AQ200" s="153">
        <v>0.46700000000000003</v>
      </c>
      <c r="AR200" s="154">
        <v>0.191</v>
      </c>
      <c r="AS200" s="154">
        <v>0.10299999999999999</v>
      </c>
      <c r="AT200" s="154">
        <v>8.4000000000000005E-2</v>
      </c>
      <c r="AU200" s="154">
        <v>0.36699999999999999</v>
      </c>
      <c r="AW200" s="177"/>
      <c r="AX200" s="144">
        <f t="shared" si="95"/>
        <v>76.068965517241381</v>
      </c>
      <c r="AY200" s="149">
        <v>112</v>
      </c>
      <c r="AZ200" s="150" t="s">
        <v>426</v>
      </c>
      <c r="BA200" s="149">
        <v>15</v>
      </c>
      <c r="BB200" s="151">
        <v>1</v>
      </c>
      <c r="BC200" s="152">
        <v>1450</v>
      </c>
      <c r="BD200" s="152">
        <v>1103</v>
      </c>
      <c r="BE200" s="149">
        <v>0.76100000000000001</v>
      </c>
      <c r="BF200" s="152">
        <v>600</v>
      </c>
      <c r="BG200" s="152">
        <v>390</v>
      </c>
      <c r="BH200" s="152">
        <v>990</v>
      </c>
      <c r="BI200" s="153">
        <v>0.39400000000000002</v>
      </c>
      <c r="BJ200" s="153">
        <v>0.443</v>
      </c>
      <c r="BK200" s="154">
        <v>0.20699999999999999</v>
      </c>
      <c r="BL200" s="154">
        <v>0.13100000000000001</v>
      </c>
      <c r="BM200" s="155">
        <v>0.09</v>
      </c>
      <c r="BN200" s="154">
        <v>0.36399999999999999</v>
      </c>
      <c r="DU200" s="4"/>
      <c r="DZ200" s="177"/>
      <c r="EA200" s="177"/>
      <c r="EB200" s="177"/>
      <c r="EC200" s="177"/>
      <c r="ED200" s="177"/>
      <c r="EE200" s="177"/>
    </row>
    <row r="201" spans="30:135" ht="13" x14ac:dyDescent="0.15">
      <c r="AD201" s="144">
        <f t="shared" si="93"/>
        <v>85.347826086956516</v>
      </c>
      <c r="AE201" s="144">
        <f t="shared" si="94"/>
        <v>82.32297503820682</v>
      </c>
      <c r="AF201" s="149">
        <v>113</v>
      </c>
      <c r="AG201" s="150" t="s">
        <v>427</v>
      </c>
      <c r="AH201" s="149">
        <v>23</v>
      </c>
      <c r="AI201" s="151">
        <v>1</v>
      </c>
      <c r="AJ201" s="152">
        <v>1963</v>
      </c>
      <c r="AK201" s="152">
        <v>1616</v>
      </c>
      <c r="AL201" s="149">
        <v>0.82299999999999995</v>
      </c>
      <c r="AM201" s="152">
        <v>854</v>
      </c>
      <c r="AN201" s="152">
        <v>542</v>
      </c>
      <c r="AO201" s="152">
        <v>1396</v>
      </c>
      <c r="AP201" s="153">
        <v>0.38800000000000001</v>
      </c>
      <c r="AQ201" s="153">
        <v>0.44800000000000001</v>
      </c>
      <c r="AR201" s="154">
        <v>0.16600000000000001</v>
      </c>
      <c r="AS201" s="154">
        <v>0.14299999999999999</v>
      </c>
      <c r="AT201" s="154">
        <v>0.104</v>
      </c>
      <c r="AU201" s="154">
        <v>0.38600000000000001</v>
      </c>
      <c r="AW201" s="177"/>
      <c r="AX201" s="144">
        <f t="shared" si="95"/>
        <v>76.171428571428564</v>
      </c>
      <c r="AY201" s="149">
        <v>113</v>
      </c>
      <c r="AZ201" s="150" t="s">
        <v>428</v>
      </c>
      <c r="BA201" s="149">
        <v>21</v>
      </c>
      <c r="BB201" s="151">
        <v>1</v>
      </c>
      <c r="BC201" s="152">
        <v>1750</v>
      </c>
      <c r="BD201" s="152">
        <v>1333</v>
      </c>
      <c r="BE201" s="149">
        <v>0.76200000000000001</v>
      </c>
      <c r="BF201" s="152">
        <v>634</v>
      </c>
      <c r="BG201" s="152">
        <v>471</v>
      </c>
      <c r="BH201" s="152">
        <v>1105</v>
      </c>
      <c r="BI201" s="153">
        <v>0.42599999999999999</v>
      </c>
      <c r="BJ201" s="151">
        <v>0.47</v>
      </c>
      <c r="BK201" s="154">
        <v>0.255</v>
      </c>
      <c r="BL201" s="154">
        <v>0.127</v>
      </c>
      <c r="BM201" s="154">
        <v>9.2999999999999999E-2</v>
      </c>
      <c r="BN201" s="155">
        <v>0.37</v>
      </c>
      <c r="DU201" s="4"/>
      <c r="DZ201" s="177"/>
      <c r="EA201" s="177"/>
      <c r="EB201" s="177"/>
      <c r="EC201" s="177"/>
      <c r="ED201" s="177"/>
      <c r="EE201" s="177"/>
    </row>
    <row r="202" spans="30:135" ht="13" x14ac:dyDescent="0.15">
      <c r="AD202" s="144">
        <f t="shared" si="93"/>
        <v>85.8</v>
      </c>
      <c r="AE202" s="144">
        <f t="shared" si="94"/>
        <v>82.226107226107231</v>
      </c>
      <c r="AF202" s="149">
        <v>114</v>
      </c>
      <c r="AG202" s="150" t="s">
        <v>417</v>
      </c>
      <c r="AH202" s="149">
        <v>20</v>
      </c>
      <c r="AI202" s="151">
        <v>1</v>
      </c>
      <c r="AJ202" s="152">
        <v>1716</v>
      </c>
      <c r="AK202" s="152">
        <v>1411</v>
      </c>
      <c r="AL202" s="149">
        <v>0.82199999999999995</v>
      </c>
      <c r="AM202" s="152">
        <v>699</v>
      </c>
      <c r="AN202" s="152">
        <v>523</v>
      </c>
      <c r="AO202" s="152">
        <v>1222</v>
      </c>
      <c r="AP202" s="153">
        <v>0.42799999999999999</v>
      </c>
      <c r="AQ202" s="153">
        <v>0.46400000000000002</v>
      </c>
      <c r="AR202" s="154">
        <v>0.185</v>
      </c>
      <c r="AS202" s="154">
        <v>0.129</v>
      </c>
      <c r="AT202" s="154">
        <v>0.104</v>
      </c>
      <c r="AU202" s="154">
        <v>0.39500000000000002</v>
      </c>
      <c r="AW202" s="177"/>
      <c r="AX202" s="144">
        <f t="shared" si="95"/>
        <v>76.301476301476299</v>
      </c>
      <c r="AY202" s="149">
        <v>114</v>
      </c>
      <c r="AZ202" s="150" t="s">
        <v>429</v>
      </c>
      <c r="BA202" s="149">
        <v>17</v>
      </c>
      <c r="BB202" s="151">
        <v>1</v>
      </c>
      <c r="BC202" s="152">
        <v>1287</v>
      </c>
      <c r="BD202" s="152">
        <v>982</v>
      </c>
      <c r="BE202" s="149">
        <v>0.76300000000000001</v>
      </c>
      <c r="BF202" s="152">
        <v>607</v>
      </c>
      <c r="BG202" s="152">
        <v>362</v>
      </c>
      <c r="BH202" s="152">
        <v>969</v>
      </c>
      <c r="BI202" s="153">
        <v>0.374</v>
      </c>
      <c r="BJ202" s="153">
        <v>0.42899999999999999</v>
      </c>
      <c r="BK202" s="154">
        <v>0.17100000000000001</v>
      </c>
      <c r="BL202" s="154">
        <v>8.7999999999999995E-2</v>
      </c>
      <c r="BM202" s="154">
        <v>6.9000000000000006E-2</v>
      </c>
      <c r="BN202" s="154">
        <v>0.35399999999999998</v>
      </c>
      <c r="DU202" s="4"/>
      <c r="DZ202" s="177"/>
      <c r="EA202" s="177"/>
      <c r="EB202" s="177"/>
      <c r="EC202" s="177"/>
      <c r="ED202" s="177"/>
      <c r="EE202" s="177"/>
    </row>
    <row r="203" spans="30:135" ht="13" x14ac:dyDescent="0.15">
      <c r="AD203" s="144">
        <f t="shared" si="93"/>
        <v>79.333333333333343</v>
      </c>
      <c r="AE203" s="144">
        <f t="shared" si="94"/>
        <v>82.195378151260499</v>
      </c>
      <c r="AF203" s="149">
        <v>115</v>
      </c>
      <c r="AG203" s="150" t="s">
        <v>430</v>
      </c>
      <c r="AH203" s="149">
        <v>24</v>
      </c>
      <c r="AI203" s="151">
        <v>1</v>
      </c>
      <c r="AJ203" s="152">
        <v>1904</v>
      </c>
      <c r="AK203" s="152">
        <v>1565</v>
      </c>
      <c r="AL203" s="149">
        <v>0.82199999999999995</v>
      </c>
      <c r="AM203" s="152">
        <v>785</v>
      </c>
      <c r="AN203" s="152">
        <v>556</v>
      </c>
      <c r="AO203" s="152">
        <v>1341</v>
      </c>
      <c r="AP203" s="153">
        <v>0.41499999999999998</v>
      </c>
      <c r="AQ203" s="153">
        <v>0.47499999999999998</v>
      </c>
      <c r="AR203" s="154">
        <v>0.19400000000000001</v>
      </c>
      <c r="AS203" s="154">
        <v>0.11700000000000001</v>
      </c>
      <c r="AT203" s="154">
        <v>9.2999999999999999E-2</v>
      </c>
      <c r="AU203" s="154">
        <v>0.38500000000000001</v>
      </c>
      <c r="AW203" s="177"/>
      <c r="AX203" s="144">
        <f t="shared" si="95"/>
        <v>76.321709786276713</v>
      </c>
      <c r="AY203" s="149">
        <v>115</v>
      </c>
      <c r="AZ203" s="150" t="s">
        <v>367</v>
      </c>
      <c r="BA203" s="149">
        <v>22</v>
      </c>
      <c r="BB203" s="151">
        <v>1</v>
      </c>
      <c r="BC203" s="152">
        <v>1778</v>
      </c>
      <c r="BD203" s="152">
        <v>1357</v>
      </c>
      <c r="BE203" s="149">
        <v>0.76300000000000001</v>
      </c>
      <c r="BF203" s="152">
        <v>804</v>
      </c>
      <c r="BG203" s="152">
        <v>507</v>
      </c>
      <c r="BH203" s="152">
        <v>1311</v>
      </c>
      <c r="BI203" s="153">
        <v>0.38700000000000001</v>
      </c>
      <c r="BJ203" s="153">
        <v>0.43099999999999999</v>
      </c>
      <c r="BK203" s="155">
        <v>0.19</v>
      </c>
      <c r="BL203" s="154">
        <v>9.0999999999999998E-2</v>
      </c>
      <c r="BM203" s="154">
        <v>7.4999999999999997E-2</v>
      </c>
      <c r="BN203" s="154">
        <v>0.35299999999999998</v>
      </c>
      <c r="DU203" s="4"/>
      <c r="DZ203" s="177"/>
      <c r="EA203" s="177"/>
      <c r="EB203" s="177"/>
      <c r="EC203" s="177"/>
      <c r="ED203" s="177"/>
      <c r="EE203" s="177"/>
    </row>
    <row r="204" spans="30:135" ht="13" x14ac:dyDescent="0.15">
      <c r="AD204" s="144">
        <f t="shared" si="93"/>
        <v>84.149999999999991</v>
      </c>
      <c r="AE204" s="144">
        <f t="shared" si="94"/>
        <v>82.234105763517533</v>
      </c>
      <c r="AF204" s="149">
        <v>116</v>
      </c>
      <c r="AG204" s="150" t="s">
        <v>431</v>
      </c>
      <c r="AH204" s="149">
        <v>20</v>
      </c>
      <c r="AI204" s="151">
        <v>1</v>
      </c>
      <c r="AJ204" s="152">
        <v>1683</v>
      </c>
      <c r="AK204" s="152">
        <v>1384</v>
      </c>
      <c r="AL204" s="149">
        <v>0.82199999999999995</v>
      </c>
      <c r="AM204" s="152">
        <v>757</v>
      </c>
      <c r="AN204" s="152">
        <v>510</v>
      </c>
      <c r="AO204" s="152">
        <v>1267</v>
      </c>
      <c r="AP204" s="153">
        <v>0.40300000000000002</v>
      </c>
      <c r="AQ204" s="153">
        <v>0.435</v>
      </c>
      <c r="AR204" s="154">
        <v>0.13200000000000001</v>
      </c>
      <c r="AS204" s="154">
        <v>0.13700000000000001</v>
      </c>
      <c r="AT204" s="154">
        <v>0.108</v>
      </c>
      <c r="AU204" s="154">
        <v>0.40300000000000002</v>
      </c>
      <c r="AW204" s="177"/>
      <c r="AX204" s="144">
        <f t="shared" si="95"/>
        <v>76.414189837008621</v>
      </c>
      <c r="AY204" s="149">
        <v>116</v>
      </c>
      <c r="AZ204" s="150" t="s">
        <v>432</v>
      </c>
      <c r="BA204" s="149">
        <v>13</v>
      </c>
      <c r="BB204" s="151">
        <v>1</v>
      </c>
      <c r="BC204" s="152">
        <v>1043</v>
      </c>
      <c r="BD204" s="152">
        <v>797</v>
      </c>
      <c r="BE204" s="149">
        <v>0.76400000000000001</v>
      </c>
      <c r="BF204" s="152">
        <v>456</v>
      </c>
      <c r="BG204" s="152">
        <v>292</v>
      </c>
      <c r="BH204" s="152">
        <v>748</v>
      </c>
      <c r="BI204" s="151">
        <v>0.39</v>
      </c>
      <c r="BJ204" s="153">
        <v>0.42199999999999999</v>
      </c>
      <c r="BK204" s="154">
        <v>0.17599999999999999</v>
      </c>
      <c r="BL204" s="155">
        <v>0.13</v>
      </c>
      <c r="BM204" s="154">
        <v>9.7000000000000003E-2</v>
      </c>
      <c r="BN204" s="154">
        <v>0.376</v>
      </c>
      <c r="DU204" s="4"/>
      <c r="DZ204" s="177"/>
      <c r="EA204" s="177"/>
      <c r="EB204" s="177"/>
      <c r="EC204" s="177"/>
      <c r="ED204" s="177"/>
      <c r="EE204" s="177"/>
    </row>
    <row r="205" spans="30:135" ht="13" x14ac:dyDescent="0.15">
      <c r="AD205" s="144">
        <f t="shared" si="93"/>
        <v>77.869565217391298</v>
      </c>
      <c r="AE205" s="144">
        <f t="shared" si="94"/>
        <v>82.244556113902846</v>
      </c>
      <c r="AF205" s="149">
        <v>117</v>
      </c>
      <c r="AG205" s="150" t="s">
        <v>433</v>
      </c>
      <c r="AH205" s="149">
        <v>23</v>
      </c>
      <c r="AI205" s="151">
        <v>1</v>
      </c>
      <c r="AJ205" s="152">
        <v>1791</v>
      </c>
      <c r="AK205" s="152">
        <v>1473</v>
      </c>
      <c r="AL205" s="149">
        <v>0.82199999999999995</v>
      </c>
      <c r="AM205" s="152">
        <v>789</v>
      </c>
      <c r="AN205" s="152">
        <v>495</v>
      </c>
      <c r="AO205" s="152">
        <v>1284</v>
      </c>
      <c r="AP205" s="153">
        <v>0.38600000000000001</v>
      </c>
      <c r="AQ205" s="153">
        <v>0.46700000000000003</v>
      </c>
      <c r="AR205" s="154">
        <v>0.183</v>
      </c>
      <c r="AS205" s="154">
        <v>0.11700000000000001</v>
      </c>
      <c r="AT205" s="155">
        <v>0.09</v>
      </c>
      <c r="AU205" s="154">
        <v>0.36699999999999999</v>
      </c>
      <c r="AW205" s="177"/>
      <c r="AX205" s="144">
        <f t="shared" si="95"/>
        <v>76.476476476476478</v>
      </c>
      <c r="AY205" s="149">
        <v>117</v>
      </c>
      <c r="AZ205" s="150" t="s">
        <v>434</v>
      </c>
      <c r="BA205" s="149">
        <v>25</v>
      </c>
      <c r="BB205" s="151">
        <v>1</v>
      </c>
      <c r="BC205" s="152">
        <v>1998</v>
      </c>
      <c r="BD205" s="152">
        <v>1528</v>
      </c>
      <c r="BE205" s="149">
        <v>0.76500000000000001</v>
      </c>
      <c r="BF205" s="152">
        <v>785</v>
      </c>
      <c r="BG205" s="152">
        <v>560</v>
      </c>
      <c r="BH205" s="152">
        <v>1345</v>
      </c>
      <c r="BI205" s="153">
        <v>0.41599999999999998</v>
      </c>
      <c r="BJ205" s="153">
        <v>0.45700000000000002</v>
      </c>
      <c r="BK205" s="154">
        <v>0.23200000000000001</v>
      </c>
      <c r="BL205" s="154">
        <v>0.11600000000000001</v>
      </c>
      <c r="BM205" s="154">
        <v>8.7999999999999995E-2</v>
      </c>
      <c r="BN205" s="154">
        <v>0.36699999999999999</v>
      </c>
      <c r="DU205" s="4"/>
      <c r="DZ205" s="177"/>
      <c r="EA205" s="177"/>
      <c r="EB205" s="177"/>
      <c r="EC205" s="177"/>
      <c r="ED205" s="177"/>
      <c r="EE205" s="177"/>
    </row>
    <row r="206" spans="30:135" ht="13" x14ac:dyDescent="0.15">
      <c r="AD206" s="144">
        <f t="shared" si="93"/>
        <v>74.933333333333337</v>
      </c>
      <c r="AE206" s="144">
        <f t="shared" si="94"/>
        <v>82.117437722419922</v>
      </c>
      <c r="AF206" s="149">
        <v>118</v>
      </c>
      <c r="AG206" s="150" t="s">
        <v>315</v>
      </c>
      <c r="AH206" s="149">
        <v>15</v>
      </c>
      <c r="AI206" s="151">
        <v>1</v>
      </c>
      <c r="AJ206" s="152">
        <v>1124</v>
      </c>
      <c r="AK206" s="152">
        <v>923</v>
      </c>
      <c r="AL206" s="149">
        <v>0.82099999999999995</v>
      </c>
      <c r="AM206" s="152">
        <v>497</v>
      </c>
      <c r="AN206" s="152">
        <v>329</v>
      </c>
      <c r="AO206" s="152">
        <v>826</v>
      </c>
      <c r="AP206" s="153">
        <v>0.39800000000000002</v>
      </c>
      <c r="AQ206" s="153">
        <v>0.47599999999999998</v>
      </c>
      <c r="AR206" s="154">
        <v>0.187</v>
      </c>
      <c r="AS206" s="155">
        <v>0.09</v>
      </c>
      <c r="AT206" s="155">
        <v>0.06</v>
      </c>
      <c r="AU206" s="154">
        <v>0.36399999999999999</v>
      </c>
      <c r="AW206" s="177"/>
      <c r="AX206" s="144">
        <f t="shared" si="95"/>
        <v>76.536312849162016</v>
      </c>
      <c r="AY206" s="149">
        <v>118</v>
      </c>
      <c r="AZ206" s="150" t="s">
        <v>431</v>
      </c>
      <c r="BA206" s="149">
        <v>20</v>
      </c>
      <c r="BB206" s="151">
        <v>1</v>
      </c>
      <c r="BC206" s="152">
        <v>1611</v>
      </c>
      <c r="BD206" s="152">
        <v>1233</v>
      </c>
      <c r="BE206" s="149">
        <v>0.76500000000000001</v>
      </c>
      <c r="BF206" s="152">
        <v>604</v>
      </c>
      <c r="BG206" s="152">
        <v>441</v>
      </c>
      <c r="BH206" s="152">
        <v>1045</v>
      </c>
      <c r="BI206" s="153">
        <v>0.42199999999999999</v>
      </c>
      <c r="BJ206" s="153">
        <v>0.47699999999999998</v>
      </c>
      <c r="BK206" s="154">
        <v>0.25900000000000001</v>
      </c>
      <c r="BL206" s="154">
        <v>0.115</v>
      </c>
      <c r="BM206" s="154">
        <v>9.4E-2</v>
      </c>
      <c r="BN206" s="154">
        <v>0.35799999999999998</v>
      </c>
      <c r="DU206" s="4"/>
      <c r="DZ206" s="177"/>
      <c r="EA206" s="177"/>
      <c r="EB206" s="177"/>
      <c r="EC206" s="177"/>
      <c r="ED206" s="177"/>
      <c r="EE206" s="177"/>
    </row>
    <row r="207" spans="30:135" ht="13" x14ac:dyDescent="0.15">
      <c r="AD207" s="144">
        <f t="shared" si="93"/>
        <v>87.434782608695656</v>
      </c>
      <c r="AE207" s="144">
        <f t="shared" si="94"/>
        <v>82.098458478368968</v>
      </c>
      <c r="AF207" s="149">
        <v>119</v>
      </c>
      <c r="AG207" s="150" t="s">
        <v>435</v>
      </c>
      <c r="AH207" s="149">
        <v>23</v>
      </c>
      <c r="AI207" s="151">
        <v>1</v>
      </c>
      <c r="AJ207" s="152">
        <v>2011</v>
      </c>
      <c r="AK207" s="152">
        <v>1651</v>
      </c>
      <c r="AL207" s="149">
        <v>0.82099999999999995</v>
      </c>
      <c r="AM207" s="152">
        <v>889</v>
      </c>
      <c r="AN207" s="152">
        <v>619</v>
      </c>
      <c r="AO207" s="152">
        <v>1508</v>
      </c>
      <c r="AP207" s="151">
        <v>0.41</v>
      </c>
      <c r="AQ207" s="151">
        <v>0.47</v>
      </c>
      <c r="AR207" s="154">
        <v>0.17299999999999999</v>
      </c>
      <c r="AS207" s="154">
        <v>9.1999999999999998E-2</v>
      </c>
      <c r="AT207" s="154">
        <v>7.9000000000000001E-2</v>
      </c>
      <c r="AU207" s="154">
        <v>0.372</v>
      </c>
      <c r="AW207" s="177"/>
      <c r="AX207" s="144">
        <f t="shared" si="95"/>
        <v>76.552106430155206</v>
      </c>
      <c r="AY207" s="149">
        <v>119</v>
      </c>
      <c r="AZ207" s="150" t="s">
        <v>436</v>
      </c>
      <c r="BA207" s="149">
        <v>21</v>
      </c>
      <c r="BB207" s="151">
        <v>1</v>
      </c>
      <c r="BC207" s="152">
        <v>1804</v>
      </c>
      <c r="BD207" s="152">
        <v>1381</v>
      </c>
      <c r="BE207" s="149">
        <v>0.76600000000000001</v>
      </c>
      <c r="BF207" s="152">
        <v>795</v>
      </c>
      <c r="BG207" s="152">
        <v>514</v>
      </c>
      <c r="BH207" s="152">
        <v>1309</v>
      </c>
      <c r="BI207" s="153">
        <v>0.39300000000000002</v>
      </c>
      <c r="BJ207" s="153">
        <v>0.437</v>
      </c>
      <c r="BK207" s="154">
        <v>0.183</v>
      </c>
      <c r="BL207" s="154">
        <v>0.111</v>
      </c>
      <c r="BM207" s="154">
        <v>9.0999999999999998E-2</v>
      </c>
      <c r="BN207" s="154">
        <v>0.36399999999999999</v>
      </c>
      <c r="DU207" s="4"/>
      <c r="DZ207" s="177"/>
      <c r="EA207" s="177"/>
      <c r="EB207" s="177"/>
      <c r="EC207" s="177"/>
      <c r="ED207" s="177"/>
      <c r="EE207" s="177"/>
    </row>
    <row r="208" spans="30:135" ht="13" x14ac:dyDescent="0.15">
      <c r="AD208" s="144">
        <f t="shared" si="93"/>
        <v>72.428571428571431</v>
      </c>
      <c r="AE208" s="144">
        <f t="shared" si="94"/>
        <v>81.952662721893489</v>
      </c>
      <c r="AF208" s="149">
        <v>120</v>
      </c>
      <c r="AG208" s="150" t="s">
        <v>311</v>
      </c>
      <c r="AH208" s="149">
        <v>14</v>
      </c>
      <c r="AI208" s="151">
        <v>1</v>
      </c>
      <c r="AJ208" s="152">
        <v>1014</v>
      </c>
      <c r="AK208" s="152">
        <v>831</v>
      </c>
      <c r="AL208" s="149">
        <v>0.82</v>
      </c>
      <c r="AM208" s="152">
        <v>455</v>
      </c>
      <c r="AN208" s="152">
        <v>315</v>
      </c>
      <c r="AO208" s="152">
        <v>770</v>
      </c>
      <c r="AP208" s="153">
        <v>0.40899999999999997</v>
      </c>
      <c r="AQ208" s="153">
        <v>0.47899999999999998</v>
      </c>
      <c r="AR208" s="154">
        <v>0.18099999999999999</v>
      </c>
      <c r="AS208" s="154">
        <v>7.5999999999999998E-2</v>
      </c>
      <c r="AT208" s="154">
        <v>6.2E-2</v>
      </c>
      <c r="AU208" s="154">
        <v>0.36499999999999999</v>
      </c>
      <c r="AW208" s="177"/>
      <c r="AX208" s="144">
        <f t="shared" si="95"/>
        <v>76.64637520752629</v>
      </c>
      <c r="AY208" s="149">
        <v>120</v>
      </c>
      <c r="AZ208" s="150" t="s">
        <v>359</v>
      </c>
      <c r="BA208" s="149">
        <v>22</v>
      </c>
      <c r="BB208" s="151">
        <v>1</v>
      </c>
      <c r="BC208" s="152">
        <v>1807</v>
      </c>
      <c r="BD208" s="152">
        <v>1385</v>
      </c>
      <c r="BE208" s="149">
        <v>0.76600000000000001</v>
      </c>
      <c r="BF208" s="152">
        <v>752</v>
      </c>
      <c r="BG208" s="152">
        <v>473</v>
      </c>
      <c r="BH208" s="152">
        <v>1225</v>
      </c>
      <c r="BI208" s="153">
        <v>0.38600000000000001</v>
      </c>
      <c r="BJ208" s="153">
        <v>0.442</v>
      </c>
      <c r="BK208" s="154">
        <v>0.21099999999999999</v>
      </c>
      <c r="BL208" s="154">
        <v>0.129</v>
      </c>
      <c r="BM208" s="154">
        <v>9.0999999999999998E-2</v>
      </c>
      <c r="BN208" s="154">
        <v>0.36099999999999999</v>
      </c>
      <c r="DU208" s="4"/>
      <c r="DZ208" s="177"/>
      <c r="EA208" s="177"/>
      <c r="EB208" s="177"/>
      <c r="EC208" s="177"/>
      <c r="ED208" s="177"/>
      <c r="EE208" s="177"/>
    </row>
    <row r="209" spans="30:135" ht="13" x14ac:dyDescent="0.15">
      <c r="AD209" s="144">
        <f t="shared" si="93"/>
        <v>78.150000000000006</v>
      </c>
      <c r="AE209" s="144">
        <f t="shared" si="94"/>
        <v>82.021753039027516</v>
      </c>
      <c r="AF209" s="149">
        <v>121</v>
      </c>
      <c r="AG209" s="150" t="s">
        <v>437</v>
      </c>
      <c r="AH209" s="149">
        <v>20</v>
      </c>
      <c r="AI209" s="151">
        <v>1</v>
      </c>
      <c r="AJ209" s="152">
        <v>1563</v>
      </c>
      <c r="AK209" s="152">
        <v>1282</v>
      </c>
      <c r="AL209" s="149">
        <v>0.82</v>
      </c>
      <c r="AM209" s="152">
        <v>683</v>
      </c>
      <c r="AN209" s="152">
        <v>455</v>
      </c>
      <c r="AO209" s="152">
        <v>1138</v>
      </c>
      <c r="AP209" s="151">
        <v>0.4</v>
      </c>
      <c r="AQ209" s="153">
        <v>0.46400000000000002</v>
      </c>
      <c r="AR209" s="154">
        <v>0.17899999999999999</v>
      </c>
      <c r="AS209" s="154">
        <v>0.108</v>
      </c>
      <c r="AT209" s="154">
        <v>8.1000000000000003E-2</v>
      </c>
      <c r="AU209" s="154">
        <v>0.376</v>
      </c>
      <c r="AW209" s="177"/>
      <c r="AX209" s="144">
        <f t="shared" si="95"/>
        <v>76.633785450061652</v>
      </c>
      <c r="AY209" s="149">
        <v>121</v>
      </c>
      <c r="AZ209" s="150" t="s">
        <v>438</v>
      </c>
      <c r="BA209" s="149">
        <v>20</v>
      </c>
      <c r="BB209" s="151">
        <v>1</v>
      </c>
      <c r="BC209" s="152">
        <v>1622</v>
      </c>
      <c r="BD209" s="152">
        <v>1243</v>
      </c>
      <c r="BE209" s="149">
        <v>0.76600000000000001</v>
      </c>
      <c r="BF209" s="152">
        <v>606</v>
      </c>
      <c r="BG209" s="152">
        <v>444</v>
      </c>
      <c r="BH209" s="152">
        <v>1050</v>
      </c>
      <c r="BI209" s="153">
        <v>0.42299999999999999</v>
      </c>
      <c r="BJ209" s="153">
        <v>0.46500000000000002</v>
      </c>
      <c r="BK209" s="155">
        <v>0.24</v>
      </c>
      <c r="BL209" s="154">
        <v>0.13100000000000001</v>
      </c>
      <c r="BM209" s="154">
        <v>9.4E-2</v>
      </c>
      <c r="BN209" s="154">
        <v>0.371</v>
      </c>
      <c r="DU209" s="4"/>
      <c r="DZ209" s="177"/>
      <c r="EA209" s="177"/>
      <c r="EB209" s="177"/>
      <c r="EC209" s="177"/>
      <c r="ED209" s="177"/>
      <c r="EE209" s="177"/>
    </row>
    <row r="210" spans="30:135" ht="13" x14ac:dyDescent="0.15">
      <c r="AD210" s="144">
        <f t="shared" si="93"/>
        <v>87.521739130434781</v>
      </c>
      <c r="AE210" s="144">
        <f t="shared" si="94"/>
        <v>81.867858917039243</v>
      </c>
      <c r="AF210" s="149">
        <v>122</v>
      </c>
      <c r="AG210" s="150" t="s">
        <v>439</v>
      </c>
      <c r="AH210" s="149">
        <v>23</v>
      </c>
      <c r="AI210" s="151">
        <v>1</v>
      </c>
      <c r="AJ210" s="152">
        <v>2013</v>
      </c>
      <c r="AK210" s="152">
        <v>1648</v>
      </c>
      <c r="AL210" s="149">
        <v>0.81899999999999995</v>
      </c>
      <c r="AM210" s="152">
        <v>909</v>
      </c>
      <c r="AN210" s="152">
        <v>596</v>
      </c>
      <c r="AO210" s="152">
        <v>1505</v>
      </c>
      <c r="AP210" s="153">
        <v>0.39600000000000002</v>
      </c>
      <c r="AQ210" s="153">
        <v>0.442</v>
      </c>
      <c r="AR210" s="154">
        <v>0.16200000000000001</v>
      </c>
      <c r="AS210" s="154">
        <v>0.106</v>
      </c>
      <c r="AT210" s="154">
        <v>8.5000000000000006E-2</v>
      </c>
      <c r="AU210" s="154">
        <v>0.38100000000000001</v>
      </c>
      <c r="AW210" s="177"/>
      <c r="AX210" s="144">
        <f t="shared" si="95"/>
        <v>76.687988628287144</v>
      </c>
      <c r="AY210" s="149">
        <v>122</v>
      </c>
      <c r="AZ210" s="150" t="s">
        <v>440</v>
      </c>
      <c r="BA210" s="149">
        <v>18</v>
      </c>
      <c r="BB210" s="151">
        <v>1</v>
      </c>
      <c r="BC210" s="152">
        <v>1407</v>
      </c>
      <c r="BD210" s="152">
        <v>1079</v>
      </c>
      <c r="BE210" s="149">
        <v>0.76700000000000002</v>
      </c>
      <c r="BF210" s="152">
        <v>587</v>
      </c>
      <c r="BG210" s="152">
        <v>401</v>
      </c>
      <c r="BH210" s="152">
        <v>988</v>
      </c>
      <c r="BI210" s="153">
        <v>0.40600000000000003</v>
      </c>
      <c r="BJ210" s="153">
        <v>0.44600000000000001</v>
      </c>
      <c r="BK210" s="154">
        <v>0.20799999999999999</v>
      </c>
      <c r="BL210" s="154">
        <v>0.106</v>
      </c>
      <c r="BM210" s="154">
        <v>8.6999999999999994E-2</v>
      </c>
      <c r="BN210" s="154">
        <v>0.36499999999999999</v>
      </c>
      <c r="DU210" s="4"/>
      <c r="DZ210" s="177"/>
      <c r="EA210" s="177"/>
      <c r="EB210" s="177"/>
      <c r="EC210" s="177"/>
      <c r="ED210" s="177"/>
      <c r="EE210" s="177"/>
    </row>
    <row r="211" spans="30:135" ht="13" x14ac:dyDescent="0.15">
      <c r="AD211" s="144">
        <f t="shared" si="93"/>
        <v>85.95</v>
      </c>
      <c r="AE211" s="144">
        <f t="shared" si="94"/>
        <v>81.791739383362412</v>
      </c>
      <c r="AF211" s="149">
        <v>123</v>
      </c>
      <c r="AG211" s="150" t="s">
        <v>441</v>
      </c>
      <c r="AH211" s="149">
        <v>20</v>
      </c>
      <c r="AI211" s="151">
        <v>1</v>
      </c>
      <c r="AJ211" s="152">
        <v>1719</v>
      </c>
      <c r="AK211" s="152">
        <v>1406</v>
      </c>
      <c r="AL211" s="149">
        <v>0.81799999999999995</v>
      </c>
      <c r="AM211" s="152">
        <v>778</v>
      </c>
      <c r="AN211" s="152">
        <v>535</v>
      </c>
      <c r="AO211" s="152">
        <v>1313</v>
      </c>
      <c r="AP211" s="153">
        <v>0.40699999999999997</v>
      </c>
      <c r="AQ211" s="153">
        <v>0.45200000000000001</v>
      </c>
      <c r="AR211" s="154">
        <v>0.14399999999999999</v>
      </c>
      <c r="AS211" s="154">
        <v>0.112</v>
      </c>
      <c r="AT211" s="154">
        <v>8.7999999999999995E-2</v>
      </c>
      <c r="AU211" s="154">
        <v>0.38700000000000001</v>
      </c>
      <c r="AW211" s="177"/>
      <c r="AX211" s="144">
        <f t="shared" si="95"/>
        <v>76.70753064798599</v>
      </c>
      <c r="AY211" s="149">
        <v>123</v>
      </c>
      <c r="AZ211" s="150" t="s">
        <v>314</v>
      </c>
      <c r="BA211" s="149">
        <v>20</v>
      </c>
      <c r="BB211" s="151">
        <v>1</v>
      </c>
      <c r="BC211" s="152">
        <v>1713</v>
      </c>
      <c r="BD211" s="152">
        <v>1314</v>
      </c>
      <c r="BE211" s="149">
        <v>0.76700000000000002</v>
      </c>
      <c r="BF211" s="152">
        <v>719</v>
      </c>
      <c r="BG211" s="152">
        <v>518</v>
      </c>
      <c r="BH211" s="152">
        <v>1237</v>
      </c>
      <c r="BI211" s="153">
        <v>0.41899999999999998</v>
      </c>
      <c r="BJ211" s="151">
        <v>0.46</v>
      </c>
      <c r="BK211" s="154">
        <v>0.217</v>
      </c>
      <c r="BL211" s="154">
        <v>7.8E-2</v>
      </c>
      <c r="BM211" s="154">
        <v>6.0999999999999999E-2</v>
      </c>
      <c r="BN211" s="155">
        <v>0.36</v>
      </c>
      <c r="DU211" s="4"/>
      <c r="DZ211" s="177"/>
      <c r="EA211" s="177"/>
      <c r="EB211" s="177"/>
      <c r="EC211" s="177"/>
      <c r="ED211" s="177"/>
      <c r="EE211" s="177"/>
    </row>
    <row r="212" spans="30:135" ht="13" x14ac:dyDescent="0.15">
      <c r="AD212" s="144">
        <f t="shared" si="93"/>
        <v>78.681818181818187</v>
      </c>
      <c r="AE212" s="144">
        <f t="shared" si="94"/>
        <v>81.744656268053149</v>
      </c>
      <c r="AF212" s="149">
        <v>124</v>
      </c>
      <c r="AG212" s="150" t="s">
        <v>442</v>
      </c>
      <c r="AH212" s="149">
        <v>22</v>
      </c>
      <c r="AI212" s="151">
        <v>1</v>
      </c>
      <c r="AJ212" s="152">
        <v>1731</v>
      </c>
      <c r="AK212" s="152">
        <v>1415</v>
      </c>
      <c r="AL212" s="149">
        <v>0.81699999999999995</v>
      </c>
      <c r="AM212" s="152">
        <v>740</v>
      </c>
      <c r="AN212" s="152">
        <v>506</v>
      </c>
      <c r="AO212" s="152">
        <v>1246</v>
      </c>
      <c r="AP212" s="153">
        <v>0.40600000000000003</v>
      </c>
      <c r="AQ212" s="153">
        <v>0.45600000000000002</v>
      </c>
      <c r="AR212" s="154">
        <v>0.188</v>
      </c>
      <c r="AS212" s="155">
        <v>0.11</v>
      </c>
      <c r="AT212" s="154">
        <v>6.9000000000000006E-2</v>
      </c>
      <c r="AU212" s="155">
        <v>0.38</v>
      </c>
      <c r="AW212" s="177"/>
      <c r="AX212" s="144">
        <f t="shared" si="95"/>
        <v>76.65260196905767</v>
      </c>
      <c r="AY212" s="149">
        <v>124</v>
      </c>
      <c r="AZ212" s="150" t="s">
        <v>443</v>
      </c>
      <c r="BA212" s="149">
        <v>19</v>
      </c>
      <c r="BB212" s="151">
        <v>1</v>
      </c>
      <c r="BC212" s="152">
        <v>1422</v>
      </c>
      <c r="BD212" s="152">
        <v>1090</v>
      </c>
      <c r="BE212" s="149">
        <v>0.76700000000000002</v>
      </c>
      <c r="BF212" s="152">
        <v>579</v>
      </c>
      <c r="BG212" s="152">
        <v>384</v>
      </c>
      <c r="BH212" s="152">
        <v>963</v>
      </c>
      <c r="BI212" s="153">
        <v>0.39900000000000002</v>
      </c>
      <c r="BJ212" s="151">
        <v>0.45</v>
      </c>
      <c r="BK212" s="154">
        <v>0.219</v>
      </c>
      <c r="BL212" s="155">
        <v>0.12</v>
      </c>
      <c r="BM212" s="154">
        <v>9.1999999999999998E-2</v>
      </c>
      <c r="BN212" s="154">
        <v>0.36299999999999999</v>
      </c>
      <c r="DU212" s="4"/>
      <c r="DZ212" s="177"/>
      <c r="EA212" s="177"/>
      <c r="EB212" s="177"/>
      <c r="EC212" s="177"/>
      <c r="ED212" s="177"/>
      <c r="EE212" s="177"/>
    </row>
    <row r="213" spans="30:135" ht="13" x14ac:dyDescent="0.15">
      <c r="AD213" s="144">
        <f t="shared" si="93"/>
        <v>80.357142857142861</v>
      </c>
      <c r="AE213" s="144">
        <f t="shared" si="94"/>
        <v>81.688888888888883</v>
      </c>
      <c r="AF213" s="149">
        <v>125</v>
      </c>
      <c r="AG213" s="150" t="s">
        <v>342</v>
      </c>
      <c r="AH213" s="149">
        <v>14</v>
      </c>
      <c r="AI213" s="151">
        <v>1</v>
      </c>
      <c r="AJ213" s="152">
        <v>1125</v>
      </c>
      <c r="AK213" s="152">
        <v>919</v>
      </c>
      <c r="AL213" s="149">
        <v>0.81699999999999995</v>
      </c>
      <c r="AM213" s="152">
        <v>500</v>
      </c>
      <c r="AN213" s="152">
        <v>321</v>
      </c>
      <c r="AO213" s="152">
        <v>821</v>
      </c>
      <c r="AP213" s="153">
        <v>0.39100000000000001</v>
      </c>
      <c r="AQ213" s="153">
        <v>0.437</v>
      </c>
      <c r="AR213" s="154">
        <v>0.151</v>
      </c>
      <c r="AS213" s="154">
        <v>0.13700000000000001</v>
      </c>
      <c r="AT213" s="154">
        <v>9.5000000000000001E-2</v>
      </c>
      <c r="AU213" s="154">
        <v>0.39400000000000002</v>
      </c>
      <c r="AW213" s="177"/>
      <c r="AX213" s="144">
        <f t="shared" si="95"/>
        <v>76.794258373205736</v>
      </c>
      <c r="AY213" s="149">
        <v>125</v>
      </c>
      <c r="AZ213" s="150" t="s">
        <v>444</v>
      </c>
      <c r="BA213" s="149">
        <v>5</v>
      </c>
      <c r="BB213" s="151">
        <v>1</v>
      </c>
      <c r="BC213" s="152">
        <v>418</v>
      </c>
      <c r="BD213" s="152">
        <v>321</v>
      </c>
      <c r="BE213" s="149">
        <v>0.76800000000000002</v>
      </c>
      <c r="BF213" s="152">
        <v>175</v>
      </c>
      <c r="BG213" s="152">
        <v>122</v>
      </c>
      <c r="BH213" s="152">
        <v>297</v>
      </c>
      <c r="BI213" s="153">
        <v>0.41099999999999998</v>
      </c>
      <c r="BJ213" s="153">
        <v>0.45600000000000002</v>
      </c>
      <c r="BK213" s="154">
        <v>0.21099999999999999</v>
      </c>
      <c r="BL213" s="154">
        <v>9.6000000000000002E-2</v>
      </c>
      <c r="BM213" s="154">
        <v>8.8999999999999996E-2</v>
      </c>
      <c r="BN213" s="154">
        <v>0.36399999999999999</v>
      </c>
      <c r="DU213" s="4"/>
      <c r="DZ213" s="177"/>
      <c r="EA213" s="177"/>
      <c r="EB213" s="177"/>
      <c r="EC213" s="177"/>
      <c r="ED213" s="177"/>
      <c r="EE213" s="177"/>
    </row>
    <row r="214" spans="30:135" ht="13" x14ac:dyDescent="0.15">
      <c r="AD214" s="144">
        <f t="shared" si="93"/>
        <v>80.166666666666671</v>
      </c>
      <c r="AE214" s="144">
        <f t="shared" si="94"/>
        <v>81.4968814968815</v>
      </c>
      <c r="AF214" s="149">
        <v>126</v>
      </c>
      <c r="AG214" s="150" t="s">
        <v>445</v>
      </c>
      <c r="AH214" s="149">
        <v>18</v>
      </c>
      <c r="AI214" s="151">
        <v>1</v>
      </c>
      <c r="AJ214" s="152">
        <v>1443</v>
      </c>
      <c r="AK214" s="152">
        <v>1176</v>
      </c>
      <c r="AL214" s="149">
        <v>0.81499999999999995</v>
      </c>
      <c r="AM214" s="152">
        <v>595</v>
      </c>
      <c r="AN214" s="152">
        <v>432</v>
      </c>
      <c r="AO214" s="152">
        <v>1027</v>
      </c>
      <c r="AP214" s="153">
        <v>0.42099999999999999</v>
      </c>
      <c r="AQ214" s="151">
        <v>0.47</v>
      </c>
      <c r="AR214" s="154">
        <v>0.185</v>
      </c>
      <c r="AS214" s="154">
        <v>0.126</v>
      </c>
      <c r="AT214" s="154">
        <v>0.10299999999999999</v>
      </c>
      <c r="AU214" s="154">
        <v>0.38900000000000001</v>
      </c>
      <c r="AW214" s="177"/>
      <c r="AX214" s="144">
        <f t="shared" si="95"/>
        <v>76.820307281229134</v>
      </c>
      <c r="AY214" s="149">
        <v>126</v>
      </c>
      <c r="AZ214" s="150" t="s">
        <v>252</v>
      </c>
      <c r="BA214" s="149">
        <v>18</v>
      </c>
      <c r="BB214" s="151">
        <v>1</v>
      </c>
      <c r="BC214" s="152">
        <v>1497</v>
      </c>
      <c r="BD214" s="152">
        <v>1150</v>
      </c>
      <c r="BE214" s="149">
        <v>0.76800000000000002</v>
      </c>
      <c r="BF214" s="152">
        <v>732</v>
      </c>
      <c r="BG214" s="152">
        <v>425</v>
      </c>
      <c r="BH214" s="152">
        <v>1157</v>
      </c>
      <c r="BI214" s="153">
        <v>0.36699999999999999</v>
      </c>
      <c r="BJ214" s="153">
        <v>0.41799999999999998</v>
      </c>
      <c r="BK214" s="155">
        <v>0.15</v>
      </c>
      <c r="BL214" s="154">
        <v>9.0999999999999998E-2</v>
      </c>
      <c r="BM214" s="154">
        <v>7.9000000000000001E-2</v>
      </c>
      <c r="BN214" s="154">
        <v>0.35499999999999998</v>
      </c>
      <c r="DU214" s="4"/>
      <c r="DZ214" s="177"/>
      <c r="EA214" s="177"/>
      <c r="EB214" s="177"/>
      <c r="EC214" s="177"/>
      <c r="ED214" s="177"/>
      <c r="EE214" s="177"/>
    </row>
    <row r="215" spans="30:135" ht="13" x14ac:dyDescent="0.15">
      <c r="AD215" s="144">
        <f t="shared" si="93"/>
        <v>83.458333333333329</v>
      </c>
      <c r="AE215" s="144">
        <f t="shared" si="94"/>
        <v>81.527708437343989</v>
      </c>
      <c r="AF215" s="149">
        <v>127</v>
      </c>
      <c r="AG215" s="150" t="s">
        <v>446</v>
      </c>
      <c r="AH215" s="149">
        <v>24</v>
      </c>
      <c r="AI215" s="151">
        <v>1</v>
      </c>
      <c r="AJ215" s="152">
        <v>2003</v>
      </c>
      <c r="AK215" s="152">
        <v>1633</v>
      </c>
      <c r="AL215" s="149">
        <v>0.81499999999999995</v>
      </c>
      <c r="AM215" s="152">
        <v>835</v>
      </c>
      <c r="AN215" s="152">
        <v>567</v>
      </c>
      <c r="AO215" s="152">
        <v>1402</v>
      </c>
      <c r="AP215" s="153">
        <v>0.40400000000000003</v>
      </c>
      <c r="AQ215" s="153">
        <v>0.47099999999999997</v>
      </c>
      <c r="AR215" s="154">
        <v>0.20200000000000001</v>
      </c>
      <c r="AS215" s="154">
        <v>0.11700000000000001</v>
      </c>
      <c r="AT215" s="154">
        <v>9.6000000000000002E-2</v>
      </c>
      <c r="AU215" s="154">
        <v>0.375</v>
      </c>
      <c r="AW215" s="177"/>
      <c r="AX215" s="144">
        <f t="shared" si="95"/>
        <v>76.781933662667612</v>
      </c>
      <c r="AY215" s="149">
        <v>127</v>
      </c>
      <c r="AZ215" s="150" t="s">
        <v>445</v>
      </c>
      <c r="BA215" s="149">
        <v>18</v>
      </c>
      <c r="BB215" s="151">
        <v>1</v>
      </c>
      <c r="BC215" s="152">
        <v>1417</v>
      </c>
      <c r="BD215" s="152">
        <v>1088</v>
      </c>
      <c r="BE215" s="149">
        <v>0.76800000000000002</v>
      </c>
      <c r="BF215" s="152">
        <v>621</v>
      </c>
      <c r="BG215" s="152">
        <v>396</v>
      </c>
      <c r="BH215" s="152">
        <v>1017</v>
      </c>
      <c r="BI215" s="153">
        <v>0.38900000000000001</v>
      </c>
      <c r="BJ215" s="151">
        <v>0.45</v>
      </c>
      <c r="BK215" s="154">
        <v>0.20399999999999999</v>
      </c>
      <c r="BL215" s="154">
        <v>9.5000000000000001E-2</v>
      </c>
      <c r="BM215" s="154">
        <v>7.0999999999999994E-2</v>
      </c>
      <c r="BN215" s="154">
        <v>0.34899999999999998</v>
      </c>
      <c r="DU215" s="4"/>
      <c r="DZ215" s="177"/>
      <c r="EA215" s="177"/>
      <c r="EB215" s="177"/>
      <c r="EC215" s="177"/>
      <c r="ED215" s="177"/>
      <c r="EE215" s="177"/>
    </row>
    <row r="216" spans="30:135" ht="13" x14ac:dyDescent="0.15">
      <c r="AD216" s="144">
        <f t="shared" si="93"/>
        <v>82.833333333333329</v>
      </c>
      <c r="AE216" s="144">
        <f t="shared" si="94"/>
        <v>81.354795439302478</v>
      </c>
      <c r="AF216" s="149">
        <v>128</v>
      </c>
      <c r="AG216" s="150" t="s">
        <v>270</v>
      </c>
      <c r="AH216" s="149">
        <v>18</v>
      </c>
      <c r="AI216" s="151">
        <v>1</v>
      </c>
      <c r="AJ216" s="152">
        <v>1491</v>
      </c>
      <c r="AK216" s="152">
        <v>1213</v>
      </c>
      <c r="AL216" s="149">
        <v>0.81399999999999995</v>
      </c>
      <c r="AM216" s="152">
        <v>679</v>
      </c>
      <c r="AN216" s="152">
        <v>411</v>
      </c>
      <c r="AO216" s="152">
        <v>1090</v>
      </c>
      <c r="AP216" s="153">
        <v>0.377</v>
      </c>
      <c r="AQ216" s="153">
        <v>0.439</v>
      </c>
      <c r="AR216" s="154">
        <v>0.157</v>
      </c>
      <c r="AS216" s="154">
        <v>0.125</v>
      </c>
      <c r="AT216" s="154">
        <v>9.6000000000000002E-2</v>
      </c>
      <c r="AU216" s="154">
        <v>0.377</v>
      </c>
      <c r="AW216" s="177"/>
      <c r="AX216" s="144">
        <f t="shared" si="95"/>
        <v>76.806083650190118</v>
      </c>
      <c r="AY216" s="149">
        <v>128</v>
      </c>
      <c r="AZ216" s="150" t="s">
        <v>447</v>
      </c>
      <c r="BA216" s="149">
        <v>17</v>
      </c>
      <c r="BB216" s="151">
        <v>1</v>
      </c>
      <c r="BC216" s="152">
        <v>1315</v>
      </c>
      <c r="BD216" s="152">
        <v>1010</v>
      </c>
      <c r="BE216" s="149">
        <v>0.76800000000000002</v>
      </c>
      <c r="BF216" s="152">
        <v>579</v>
      </c>
      <c r="BG216" s="152">
        <v>352</v>
      </c>
      <c r="BH216" s="152">
        <v>931</v>
      </c>
      <c r="BI216" s="153">
        <v>0.378</v>
      </c>
      <c r="BJ216" s="153">
        <v>0.439</v>
      </c>
      <c r="BK216" s="154">
        <v>0.192</v>
      </c>
      <c r="BL216" s="154">
        <v>0.11600000000000001</v>
      </c>
      <c r="BM216" s="154">
        <v>8.7999999999999995E-2</v>
      </c>
      <c r="BN216" s="154">
        <v>0.35399999999999998</v>
      </c>
      <c r="DU216" s="4"/>
      <c r="DZ216" s="177"/>
      <c r="EA216" s="177"/>
      <c r="EB216" s="177"/>
      <c r="EC216" s="177"/>
      <c r="ED216" s="177"/>
      <c r="EE216" s="177"/>
    </row>
    <row r="217" spans="30:135" ht="13" x14ac:dyDescent="0.15">
      <c r="AD217" s="144">
        <f t="shared" si="93"/>
        <v>82.523809523809533</v>
      </c>
      <c r="AE217" s="144">
        <f t="shared" si="94"/>
        <v>81.41950375072129</v>
      </c>
      <c r="AF217" s="149">
        <v>129</v>
      </c>
      <c r="AG217" s="150" t="s">
        <v>448</v>
      </c>
      <c r="AH217" s="149">
        <v>21</v>
      </c>
      <c r="AI217" s="151">
        <v>1</v>
      </c>
      <c r="AJ217" s="152">
        <v>1733</v>
      </c>
      <c r="AK217" s="152">
        <v>1411</v>
      </c>
      <c r="AL217" s="149">
        <v>0.81399999999999995</v>
      </c>
      <c r="AM217" s="152">
        <v>777</v>
      </c>
      <c r="AN217" s="152">
        <v>492</v>
      </c>
      <c r="AO217" s="152">
        <v>1269</v>
      </c>
      <c r="AP217" s="153">
        <v>0.38800000000000001</v>
      </c>
      <c r="AQ217" s="153">
        <v>0.44700000000000001</v>
      </c>
      <c r="AR217" s="154">
        <v>0.17399999999999999</v>
      </c>
      <c r="AS217" s="154">
        <v>0.114</v>
      </c>
      <c r="AT217" s="154">
        <v>8.7999999999999995E-2</v>
      </c>
      <c r="AU217" s="154">
        <v>0.371</v>
      </c>
      <c r="AW217" s="177"/>
      <c r="AX217" s="144">
        <f t="shared" si="95"/>
        <v>76.927312775330392</v>
      </c>
      <c r="AY217" s="149">
        <v>129</v>
      </c>
      <c r="AZ217" s="150" t="s">
        <v>301</v>
      </c>
      <c r="BA217" s="149">
        <v>23</v>
      </c>
      <c r="BB217" s="151">
        <v>1</v>
      </c>
      <c r="BC217" s="152">
        <v>1816</v>
      </c>
      <c r="BD217" s="152">
        <v>1397</v>
      </c>
      <c r="BE217" s="149">
        <v>0.76900000000000002</v>
      </c>
      <c r="BF217" s="152">
        <v>810</v>
      </c>
      <c r="BG217" s="152">
        <v>498</v>
      </c>
      <c r="BH217" s="152">
        <v>1308</v>
      </c>
      <c r="BI217" s="153">
        <v>0.38100000000000001</v>
      </c>
      <c r="BJ217" s="153">
        <v>0.433</v>
      </c>
      <c r="BK217" s="155">
        <v>0.19</v>
      </c>
      <c r="BL217" s="154">
        <v>0.106</v>
      </c>
      <c r="BM217" s="154">
        <v>9.2999999999999999E-2</v>
      </c>
      <c r="BN217" s="154">
        <v>0.35799999999999998</v>
      </c>
      <c r="DU217" s="4"/>
      <c r="DZ217" s="177"/>
      <c r="EA217" s="177"/>
      <c r="EB217" s="177"/>
      <c r="EC217" s="177"/>
      <c r="ED217" s="177"/>
      <c r="EE217" s="177"/>
    </row>
    <row r="218" spans="30:135" ht="13" x14ac:dyDescent="0.15">
      <c r="AD218" s="144">
        <f t="shared" si="93"/>
        <v>79.05</v>
      </c>
      <c r="AE218" s="144">
        <f t="shared" si="94"/>
        <v>81.340923466160646</v>
      </c>
      <c r="AF218" s="149">
        <v>130</v>
      </c>
      <c r="AG218" s="150" t="s">
        <v>449</v>
      </c>
      <c r="AH218" s="149">
        <v>20</v>
      </c>
      <c r="AI218" s="151">
        <v>1</v>
      </c>
      <c r="AJ218" s="152">
        <v>1581</v>
      </c>
      <c r="AK218" s="152">
        <v>1286</v>
      </c>
      <c r="AL218" s="149">
        <v>0.81299999999999994</v>
      </c>
      <c r="AM218" s="152">
        <v>707</v>
      </c>
      <c r="AN218" s="152">
        <v>467</v>
      </c>
      <c r="AO218" s="152">
        <v>1174</v>
      </c>
      <c r="AP218" s="153">
        <v>0.39800000000000002</v>
      </c>
      <c r="AQ218" s="153">
        <v>0.44500000000000001</v>
      </c>
      <c r="AR218" s="155">
        <v>0.16</v>
      </c>
      <c r="AS218" s="154">
        <v>0.122</v>
      </c>
      <c r="AT218" s="154">
        <v>0.105</v>
      </c>
      <c r="AU218" s="154">
        <v>0.38300000000000001</v>
      </c>
      <c r="AW218" s="177"/>
      <c r="AX218" s="144">
        <f t="shared" si="95"/>
        <v>76.854433909648634</v>
      </c>
      <c r="AY218" s="149">
        <v>130</v>
      </c>
      <c r="AZ218" s="150" t="s">
        <v>450</v>
      </c>
      <c r="BA218" s="149">
        <v>20</v>
      </c>
      <c r="BB218" s="151">
        <v>1</v>
      </c>
      <c r="BC218" s="152">
        <v>1793</v>
      </c>
      <c r="BD218" s="152">
        <v>1378</v>
      </c>
      <c r="BE218" s="149">
        <v>0.76900000000000002</v>
      </c>
      <c r="BF218" s="152">
        <v>640</v>
      </c>
      <c r="BG218" s="152">
        <v>480</v>
      </c>
      <c r="BH218" s="152">
        <v>1120</v>
      </c>
      <c r="BI218" s="153">
        <v>0.42899999999999999</v>
      </c>
      <c r="BJ218" s="153">
        <v>0.46100000000000002</v>
      </c>
      <c r="BK218" s="155">
        <v>0.25</v>
      </c>
      <c r="BL218" s="154">
        <v>0.14399999999999999</v>
      </c>
      <c r="BM218" s="154">
        <v>0.10299999999999999</v>
      </c>
      <c r="BN218" s="154">
        <v>0.38200000000000001</v>
      </c>
      <c r="DU218" s="4"/>
      <c r="DZ218" s="177"/>
      <c r="EA218" s="177"/>
      <c r="EB218" s="177"/>
      <c r="EC218" s="177"/>
      <c r="ED218" s="177"/>
      <c r="EE218" s="177"/>
    </row>
    <row r="219" spans="30:135" ht="13" x14ac:dyDescent="0.15">
      <c r="AD219" s="144">
        <f t="shared" si="93"/>
        <v>81.866666666666674</v>
      </c>
      <c r="AE219" s="144">
        <f t="shared" si="94"/>
        <v>81.188925081433226</v>
      </c>
      <c r="AF219" s="149">
        <v>131</v>
      </c>
      <c r="AG219" s="150" t="s">
        <v>346</v>
      </c>
      <c r="AH219" s="149">
        <v>15</v>
      </c>
      <c r="AI219" s="151">
        <v>1</v>
      </c>
      <c r="AJ219" s="152">
        <v>1228</v>
      </c>
      <c r="AK219" s="152">
        <v>997</v>
      </c>
      <c r="AL219" s="149">
        <v>0.81200000000000006</v>
      </c>
      <c r="AM219" s="152">
        <v>536</v>
      </c>
      <c r="AN219" s="152">
        <v>372</v>
      </c>
      <c r="AO219" s="152">
        <v>908</v>
      </c>
      <c r="AP219" s="151">
        <v>0.41</v>
      </c>
      <c r="AQ219" s="153">
        <v>0.45900000000000002</v>
      </c>
      <c r="AR219" s="154">
        <v>0.17299999999999999</v>
      </c>
      <c r="AS219" s="154">
        <v>0.104</v>
      </c>
      <c r="AT219" s="154">
        <v>7.9000000000000001E-2</v>
      </c>
      <c r="AU219" s="154">
        <v>0.379</v>
      </c>
      <c r="AW219" s="177"/>
      <c r="AX219" s="144">
        <f t="shared" si="95"/>
        <v>76.923076923076934</v>
      </c>
      <c r="AY219" s="149">
        <v>131</v>
      </c>
      <c r="AZ219" s="150" t="s">
        <v>451</v>
      </c>
      <c r="BA219" s="149">
        <v>24</v>
      </c>
      <c r="BB219" s="151">
        <v>1</v>
      </c>
      <c r="BC219" s="152">
        <v>2041</v>
      </c>
      <c r="BD219" s="152">
        <v>1570</v>
      </c>
      <c r="BE219" s="149">
        <v>0.76900000000000002</v>
      </c>
      <c r="BF219" s="152">
        <v>859</v>
      </c>
      <c r="BG219" s="152">
        <v>565</v>
      </c>
      <c r="BH219" s="152">
        <v>1424</v>
      </c>
      <c r="BI219" s="153">
        <v>0.39700000000000002</v>
      </c>
      <c r="BJ219" s="153">
        <v>0.44400000000000001</v>
      </c>
      <c r="BK219" s="154">
        <v>0.20499999999999999</v>
      </c>
      <c r="BL219" s="154">
        <v>0.115</v>
      </c>
      <c r="BM219" s="154">
        <v>8.2000000000000003E-2</v>
      </c>
      <c r="BN219" s="154">
        <v>0.36499999999999999</v>
      </c>
      <c r="DU219" s="4"/>
      <c r="DZ219" s="177"/>
      <c r="EA219" s="177"/>
      <c r="EB219" s="177"/>
      <c r="EC219" s="177"/>
      <c r="ED219" s="177"/>
      <c r="EE219" s="177"/>
    </row>
    <row r="220" spans="30:135" ht="13" x14ac:dyDescent="0.15">
      <c r="AD220" s="144">
        <f t="shared" si="93"/>
        <v>85.76</v>
      </c>
      <c r="AE220" s="144">
        <f t="shared" si="94"/>
        <v>81.25</v>
      </c>
      <c r="AF220" s="149">
        <v>132</v>
      </c>
      <c r="AG220" s="150" t="s">
        <v>434</v>
      </c>
      <c r="AH220" s="149">
        <v>25</v>
      </c>
      <c r="AI220" s="151">
        <v>1</v>
      </c>
      <c r="AJ220" s="152">
        <v>2144</v>
      </c>
      <c r="AK220" s="152">
        <v>1742</v>
      </c>
      <c r="AL220" s="149">
        <v>0.81200000000000006</v>
      </c>
      <c r="AM220" s="152">
        <v>940</v>
      </c>
      <c r="AN220" s="152">
        <v>647</v>
      </c>
      <c r="AO220" s="152">
        <v>1587</v>
      </c>
      <c r="AP220" s="153">
        <v>0.40799999999999997</v>
      </c>
      <c r="AQ220" s="153">
        <v>0.44700000000000001</v>
      </c>
      <c r="AR220" s="154">
        <v>0.16500000000000001</v>
      </c>
      <c r="AS220" s="154">
        <v>0.11899999999999999</v>
      </c>
      <c r="AT220" s="154">
        <v>9.9000000000000005E-2</v>
      </c>
      <c r="AU220" s="154">
        <v>0.38600000000000001</v>
      </c>
      <c r="AW220" s="177"/>
      <c r="AX220" s="144">
        <f t="shared" si="95"/>
        <v>76.945668135095445</v>
      </c>
      <c r="AY220" s="149">
        <v>132</v>
      </c>
      <c r="AZ220" s="150" t="s">
        <v>452</v>
      </c>
      <c r="BA220" s="149">
        <v>22</v>
      </c>
      <c r="BB220" s="151">
        <v>1</v>
      </c>
      <c r="BC220" s="152">
        <v>2043</v>
      </c>
      <c r="BD220" s="152">
        <v>1572</v>
      </c>
      <c r="BE220" s="149">
        <v>0.76900000000000002</v>
      </c>
      <c r="BF220" s="152">
        <v>869</v>
      </c>
      <c r="BG220" s="152">
        <v>547</v>
      </c>
      <c r="BH220" s="152">
        <v>1416</v>
      </c>
      <c r="BI220" s="153">
        <v>0.38600000000000001</v>
      </c>
      <c r="BJ220" s="153">
        <v>0.44700000000000001</v>
      </c>
      <c r="BK220" s="154">
        <v>0.20599999999999999</v>
      </c>
      <c r="BL220" s="154">
        <v>0.124</v>
      </c>
      <c r="BM220" s="155">
        <v>0.09</v>
      </c>
      <c r="BN220" s="154">
        <v>0.35599999999999998</v>
      </c>
      <c r="DU220" s="4"/>
      <c r="DZ220" s="177"/>
      <c r="EA220" s="177"/>
      <c r="EB220" s="177"/>
      <c r="EC220" s="177"/>
      <c r="ED220" s="177"/>
      <c r="EE220" s="177"/>
    </row>
    <row r="221" spans="30:135" ht="13" x14ac:dyDescent="0.15">
      <c r="AD221" s="144">
        <f t="shared" si="93"/>
        <v>83</v>
      </c>
      <c r="AE221" s="144">
        <f t="shared" si="94"/>
        <v>81.067125645438892</v>
      </c>
      <c r="AF221" s="149">
        <v>133</v>
      </c>
      <c r="AG221" s="150" t="s">
        <v>453</v>
      </c>
      <c r="AH221" s="149">
        <v>21</v>
      </c>
      <c r="AI221" s="151">
        <v>1</v>
      </c>
      <c r="AJ221" s="152">
        <v>1743</v>
      </c>
      <c r="AK221" s="152">
        <v>1413</v>
      </c>
      <c r="AL221" s="149">
        <v>0.81100000000000005</v>
      </c>
      <c r="AM221" s="152">
        <v>762</v>
      </c>
      <c r="AN221" s="152">
        <v>528</v>
      </c>
      <c r="AO221" s="152">
        <v>1290</v>
      </c>
      <c r="AP221" s="153">
        <v>0.40899999999999997</v>
      </c>
      <c r="AQ221" s="153">
        <v>0.46700000000000003</v>
      </c>
      <c r="AR221" s="154">
        <v>0.188</v>
      </c>
      <c r="AS221" s="154">
        <v>8.6999999999999994E-2</v>
      </c>
      <c r="AT221" s="154">
        <v>6.7000000000000004E-2</v>
      </c>
      <c r="AU221" s="154">
        <v>0.371</v>
      </c>
      <c r="AW221" s="177"/>
      <c r="AX221" s="144">
        <f t="shared" si="95"/>
        <v>76.940814757878556</v>
      </c>
      <c r="AY221" s="149">
        <v>133</v>
      </c>
      <c r="AZ221" s="150" t="s">
        <v>454</v>
      </c>
      <c r="BA221" s="149">
        <v>14</v>
      </c>
      <c r="BB221" s="151">
        <v>1</v>
      </c>
      <c r="BC221" s="152">
        <v>1301</v>
      </c>
      <c r="BD221" s="152">
        <v>1001</v>
      </c>
      <c r="BE221" s="149">
        <v>0.76900000000000002</v>
      </c>
      <c r="BF221" s="152">
        <v>521</v>
      </c>
      <c r="BG221" s="152">
        <v>356</v>
      </c>
      <c r="BH221" s="152">
        <v>877</v>
      </c>
      <c r="BI221" s="153">
        <v>0.40600000000000003</v>
      </c>
      <c r="BJ221" s="153">
        <v>0.44900000000000001</v>
      </c>
      <c r="BK221" s="154">
        <v>0.221</v>
      </c>
      <c r="BL221" s="154">
        <v>0.125</v>
      </c>
      <c r="BM221" s="154">
        <v>9.0999999999999998E-2</v>
      </c>
      <c r="BN221" s="154">
        <v>0.36899999999999999</v>
      </c>
      <c r="DU221" s="4"/>
      <c r="DZ221" s="177"/>
      <c r="EA221" s="177"/>
      <c r="EB221" s="177"/>
      <c r="EC221" s="177"/>
      <c r="ED221" s="177"/>
      <c r="EE221" s="177"/>
    </row>
    <row r="222" spans="30:135" ht="13" x14ac:dyDescent="0.15">
      <c r="AD222" s="144">
        <f t="shared" si="93"/>
        <v>84</v>
      </c>
      <c r="AE222" s="144">
        <f t="shared" si="94"/>
        <v>81.055900621118013</v>
      </c>
      <c r="AF222" s="149">
        <v>134</v>
      </c>
      <c r="AG222" s="150" t="s">
        <v>455</v>
      </c>
      <c r="AH222" s="149">
        <v>23</v>
      </c>
      <c r="AI222" s="151">
        <v>1</v>
      </c>
      <c r="AJ222" s="152">
        <v>1932</v>
      </c>
      <c r="AK222" s="152">
        <v>1566</v>
      </c>
      <c r="AL222" s="149">
        <v>0.81100000000000005</v>
      </c>
      <c r="AM222" s="152">
        <v>853</v>
      </c>
      <c r="AN222" s="152">
        <v>572</v>
      </c>
      <c r="AO222" s="152">
        <v>1425</v>
      </c>
      <c r="AP222" s="153">
        <v>0.40100000000000002</v>
      </c>
      <c r="AQ222" s="153">
        <v>0.45400000000000001</v>
      </c>
      <c r="AR222" s="154">
        <v>0.17499999999999999</v>
      </c>
      <c r="AS222" s="154">
        <v>0.109</v>
      </c>
      <c r="AT222" s="154">
        <v>9.0999999999999998E-2</v>
      </c>
      <c r="AU222" s="154">
        <v>0.375</v>
      </c>
      <c r="AW222" s="177"/>
      <c r="AX222" s="144">
        <f t="shared" si="95"/>
        <v>76.876513317191282</v>
      </c>
      <c r="AY222" s="149">
        <v>134</v>
      </c>
      <c r="AZ222" s="150" t="s">
        <v>456</v>
      </c>
      <c r="BA222" s="149">
        <v>21</v>
      </c>
      <c r="BB222" s="151">
        <v>1</v>
      </c>
      <c r="BC222" s="152">
        <v>1652</v>
      </c>
      <c r="BD222" s="152">
        <v>1270</v>
      </c>
      <c r="BE222" s="149">
        <v>0.76900000000000002</v>
      </c>
      <c r="BF222" s="152">
        <v>665</v>
      </c>
      <c r="BG222" s="152">
        <v>436</v>
      </c>
      <c r="BH222" s="152">
        <v>1101</v>
      </c>
      <c r="BI222" s="153">
        <v>0.39600000000000002</v>
      </c>
      <c r="BJ222" s="153">
        <v>0.439</v>
      </c>
      <c r="BK222" s="154">
        <v>0.215</v>
      </c>
      <c r="BL222" s="155">
        <v>0.14000000000000001</v>
      </c>
      <c r="BM222" s="154">
        <v>0.111</v>
      </c>
      <c r="BN222" s="154">
        <v>0.36899999999999999</v>
      </c>
      <c r="DU222" s="4"/>
      <c r="DZ222" s="177"/>
      <c r="EA222" s="177"/>
      <c r="EB222" s="177"/>
      <c r="EC222" s="177"/>
      <c r="ED222" s="177"/>
      <c r="EE222" s="177"/>
    </row>
    <row r="223" spans="30:135" ht="13" x14ac:dyDescent="0.15">
      <c r="AD223" s="144">
        <f t="shared" si="93"/>
        <v>77</v>
      </c>
      <c r="AE223" s="144">
        <f t="shared" si="94"/>
        <v>80.977845683728034</v>
      </c>
      <c r="AF223" s="149">
        <v>135</v>
      </c>
      <c r="AG223" s="150" t="s">
        <v>429</v>
      </c>
      <c r="AH223" s="149">
        <v>17</v>
      </c>
      <c r="AI223" s="151">
        <v>1</v>
      </c>
      <c r="AJ223" s="152">
        <v>1309</v>
      </c>
      <c r="AK223" s="152">
        <v>1060</v>
      </c>
      <c r="AL223" s="149">
        <v>0.81</v>
      </c>
      <c r="AM223" s="152">
        <v>550</v>
      </c>
      <c r="AN223" s="152">
        <v>377</v>
      </c>
      <c r="AO223" s="152">
        <v>927</v>
      </c>
      <c r="AP223" s="153">
        <v>0.40699999999999997</v>
      </c>
      <c r="AQ223" s="153">
        <v>0.46100000000000002</v>
      </c>
      <c r="AR223" s="154">
        <v>0.19500000000000001</v>
      </c>
      <c r="AS223" s="154">
        <v>0.123</v>
      </c>
      <c r="AT223" s="154">
        <v>9.6000000000000002E-2</v>
      </c>
      <c r="AU223" s="154">
        <v>0.377</v>
      </c>
      <c r="AW223" s="177"/>
      <c r="AX223" s="144">
        <f t="shared" si="95"/>
        <v>76.950354609929079</v>
      </c>
      <c r="AY223" s="149">
        <v>135</v>
      </c>
      <c r="AZ223" s="150" t="s">
        <v>457</v>
      </c>
      <c r="BA223" s="149">
        <v>23</v>
      </c>
      <c r="BB223" s="151">
        <v>1</v>
      </c>
      <c r="BC223" s="152">
        <v>1974</v>
      </c>
      <c r="BD223" s="152">
        <v>1519</v>
      </c>
      <c r="BE223" s="149">
        <v>0.77</v>
      </c>
      <c r="BF223" s="152">
        <v>800</v>
      </c>
      <c r="BG223" s="152">
        <v>548</v>
      </c>
      <c r="BH223" s="152">
        <v>1348</v>
      </c>
      <c r="BI223" s="153">
        <v>0.40699999999999997</v>
      </c>
      <c r="BJ223" s="153">
        <v>0.45200000000000001</v>
      </c>
      <c r="BK223" s="154">
        <v>0.221</v>
      </c>
      <c r="BL223" s="154">
        <v>0.11600000000000001</v>
      </c>
      <c r="BM223" s="154">
        <v>9.4E-2</v>
      </c>
      <c r="BN223" s="154">
        <v>0.36799999999999999</v>
      </c>
      <c r="DU223" s="4"/>
      <c r="DZ223" s="177"/>
      <c r="EA223" s="177"/>
      <c r="EB223" s="177"/>
      <c r="EC223" s="177"/>
      <c r="ED223" s="177"/>
      <c r="EE223" s="177"/>
    </row>
    <row r="224" spans="30:135" ht="13" x14ac:dyDescent="0.15">
      <c r="AD224" s="144">
        <f t="shared" si="93"/>
        <v>92.25</v>
      </c>
      <c r="AE224" s="144">
        <f t="shared" si="94"/>
        <v>81.029810298102973</v>
      </c>
      <c r="AF224" s="149">
        <v>136</v>
      </c>
      <c r="AG224" s="150" t="s">
        <v>458</v>
      </c>
      <c r="AH224" s="149">
        <v>8</v>
      </c>
      <c r="AI224" s="151">
        <v>1</v>
      </c>
      <c r="AJ224" s="152">
        <v>738</v>
      </c>
      <c r="AK224" s="152">
        <v>598</v>
      </c>
      <c r="AL224" s="149">
        <v>0.81</v>
      </c>
      <c r="AM224" s="152">
        <v>324</v>
      </c>
      <c r="AN224" s="152">
        <v>224</v>
      </c>
      <c r="AO224" s="152">
        <v>548</v>
      </c>
      <c r="AP224" s="153">
        <v>0.40899999999999997</v>
      </c>
      <c r="AQ224" s="153">
        <v>0.45800000000000002</v>
      </c>
      <c r="AR224" s="154">
        <v>0.17299999999999999</v>
      </c>
      <c r="AS224" s="154">
        <v>0.107</v>
      </c>
      <c r="AT224" s="154">
        <v>9.0999999999999998E-2</v>
      </c>
      <c r="AU224" s="154">
        <v>0.377</v>
      </c>
      <c r="AW224" s="177"/>
      <c r="AX224" s="144">
        <f t="shared" si="95"/>
        <v>77.094105480868663</v>
      </c>
      <c r="AY224" s="149">
        <v>136</v>
      </c>
      <c r="AZ224" s="150" t="s">
        <v>433</v>
      </c>
      <c r="BA224" s="149">
        <v>23</v>
      </c>
      <c r="BB224" s="151">
        <v>1</v>
      </c>
      <c r="BC224" s="152">
        <v>1934</v>
      </c>
      <c r="BD224" s="152">
        <v>1491</v>
      </c>
      <c r="BE224" s="149">
        <v>0.77100000000000002</v>
      </c>
      <c r="BF224" s="152">
        <v>789</v>
      </c>
      <c r="BG224" s="152">
        <v>528</v>
      </c>
      <c r="BH224" s="152">
        <v>1317</v>
      </c>
      <c r="BI224" s="153">
        <v>0.40100000000000002</v>
      </c>
      <c r="BJ224" s="153">
        <v>0.44700000000000001</v>
      </c>
      <c r="BK224" s="154">
        <v>0.20899999999999999</v>
      </c>
      <c r="BL224" s="154">
        <v>0.129</v>
      </c>
      <c r="BM224" s="155">
        <v>0.1</v>
      </c>
      <c r="BN224" s="154">
        <v>0.371</v>
      </c>
      <c r="DU224" s="4"/>
      <c r="DZ224" s="177"/>
      <c r="EA224" s="177"/>
      <c r="EB224" s="177"/>
      <c r="EC224" s="177"/>
      <c r="ED224" s="177"/>
      <c r="EE224" s="177"/>
    </row>
    <row r="225" spans="30:135" ht="13" x14ac:dyDescent="0.15">
      <c r="AD225" s="144">
        <f t="shared" si="93"/>
        <v>78.916666666666671</v>
      </c>
      <c r="AE225" s="144">
        <f t="shared" si="94"/>
        <v>80.992608236536441</v>
      </c>
      <c r="AF225" s="149">
        <v>137</v>
      </c>
      <c r="AG225" s="150" t="s">
        <v>293</v>
      </c>
      <c r="AH225" s="149">
        <v>24</v>
      </c>
      <c r="AI225" s="151">
        <v>1</v>
      </c>
      <c r="AJ225" s="152">
        <v>1894</v>
      </c>
      <c r="AK225" s="152">
        <v>1534</v>
      </c>
      <c r="AL225" s="149">
        <v>0.81</v>
      </c>
      <c r="AM225" s="152">
        <v>760</v>
      </c>
      <c r="AN225" s="152">
        <v>522</v>
      </c>
      <c r="AO225" s="152">
        <v>1282</v>
      </c>
      <c r="AP225" s="153">
        <v>0.40699999999999997</v>
      </c>
      <c r="AQ225" s="153">
        <v>0.46100000000000002</v>
      </c>
      <c r="AR225" s="155">
        <v>0.22</v>
      </c>
      <c r="AS225" s="154">
        <v>0.11899999999999999</v>
      </c>
      <c r="AT225" s="154">
        <v>8.1000000000000003E-2</v>
      </c>
      <c r="AU225" s="154">
        <v>0.373</v>
      </c>
      <c r="AW225" s="177"/>
      <c r="AX225" s="144">
        <f t="shared" si="95"/>
        <v>77.08693149107657</v>
      </c>
      <c r="AY225" s="149">
        <v>137</v>
      </c>
      <c r="AZ225" s="150" t="s">
        <v>459</v>
      </c>
      <c r="BA225" s="149">
        <v>21</v>
      </c>
      <c r="BB225" s="151">
        <v>1</v>
      </c>
      <c r="BC225" s="152">
        <v>1737</v>
      </c>
      <c r="BD225" s="152">
        <v>1339</v>
      </c>
      <c r="BE225" s="149">
        <v>0.77100000000000002</v>
      </c>
      <c r="BF225" s="152">
        <v>732</v>
      </c>
      <c r="BG225" s="152">
        <v>473</v>
      </c>
      <c r="BH225" s="152">
        <v>1205</v>
      </c>
      <c r="BI225" s="153">
        <v>0.39300000000000002</v>
      </c>
      <c r="BJ225" s="153">
        <v>0.45100000000000001</v>
      </c>
      <c r="BK225" s="154">
        <v>0.21299999999999999</v>
      </c>
      <c r="BL225" s="154">
        <v>0.111</v>
      </c>
      <c r="BM225" s="154">
        <v>9.1999999999999998E-2</v>
      </c>
      <c r="BN225" s="154">
        <v>0.35599999999999998</v>
      </c>
      <c r="DU225" s="4"/>
      <c r="DZ225" s="177"/>
      <c r="EA225" s="177"/>
      <c r="EB225" s="177"/>
      <c r="EC225" s="177"/>
      <c r="ED225" s="177"/>
      <c r="EE225" s="177"/>
    </row>
    <row r="226" spans="30:135" ht="13" x14ac:dyDescent="0.15">
      <c r="AD226" s="144">
        <f t="shared" si="93"/>
        <v>84.590909090909093</v>
      </c>
      <c r="AE226" s="144">
        <f t="shared" si="94"/>
        <v>80.816765180010748</v>
      </c>
      <c r="AF226" s="149">
        <v>138</v>
      </c>
      <c r="AG226" s="150" t="s">
        <v>296</v>
      </c>
      <c r="AH226" s="149">
        <v>22</v>
      </c>
      <c r="AI226" s="151">
        <v>1</v>
      </c>
      <c r="AJ226" s="152">
        <v>1861</v>
      </c>
      <c r="AK226" s="152">
        <v>1504</v>
      </c>
      <c r="AL226" s="149">
        <v>0.80800000000000005</v>
      </c>
      <c r="AM226" s="152">
        <v>889</v>
      </c>
      <c r="AN226" s="152">
        <v>587</v>
      </c>
      <c r="AO226" s="152">
        <v>1476</v>
      </c>
      <c r="AP226" s="153">
        <v>0.39800000000000002</v>
      </c>
      <c r="AQ226" s="153">
        <v>0.432</v>
      </c>
      <c r="AR226" s="154">
        <v>0.129</v>
      </c>
      <c r="AS226" s="154">
        <v>9.5000000000000001E-2</v>
      </c>
      <c r="AT226" s="154">
        <v>7.9000000000000001E-2</v>
      </c>
      <c r="AU226" s="154">
        <v>0.38600000000000001</v>
      </c>
      <c r="AW226" s="177"/>
      <c r="AX226" s="144">
        <f t="shared" si="95"/>
        <v>77.107061503416858</v>
      </c>
      <c r="AY226" s="149">
        <v>138</v>
      </c>
      <c r="AZ226" s="150" t="s">
        <v>460</v>
      </c>
      <c r="BA226" s="149">
        <v>10</v>
      </c>
      <c r="BB226" s="151">
        <v>1</v>
      </c>
      <c r="BC226" s="152">
        <v>878</v>
      </c>
      <c r="BD226" s="152">
        <v>677</v>
      </c>
      <c r="BE226" s="149">
        <v>0.77100000000000002</v>
      </c>
      <c r="BF226" s="152">
        <v>362</v>
      </c>
      <c r="BG226" s="152">
        <v>255</v>
      </c>
      <c r="BH226" s="152">
        <v>617</v>
      </c>
      <c r="BI226" s="153">
        <v>0.41299999999999998</v>
      </c>
      <c r="BJ226" s="151">
        <v>0.46</v>
      </c>
      <c r="BK226" s="154">
        <v>0.216</v>
      </c>
      <c r="BL226" s="154">
        <v>9.7000000000000003E-2</v>
      </c>
      <c r="BM226" s="154">
        <v>7.0999999999999994E-2</v>
      </c>
      <c r="BN226" s="155">
        <v>0.36</v>
      </c>
      <c r="DU226" s="4"/>
      <c r="DZ226" s="177"/>
      <c r="EA226" s="177"/>
      <c r="EB226" s="177"/>
      <c r="EC226" s="177"/>
      <c r="ED226" s="177"/>
      <c r="EE226" s="177"/>
    </row>
    <row r="227" spans="30:135" ht="13" x14ac:dyDescent="0.15">
      <c r="AD227" s="144">
        <f t="shared" si="93"/>
        <v>78</v>
      </c>
      <c r="AE227" s="144">
        <f t="shared" si="94"/>
        <v>80.693815987933633</v>
      </c>
      <c r="AF227" s="149">
        <v>139</v>
      </c>
      <c r="AG227" s="150" t="s">
        <v>461</v>
      </c>
      <c r="AH227" s="149">
        <v>17</v>
      </c>
      <c r="AI227" s="151">
        <v>1</v>
      </c>
      <c r="AJ227" s="152">
        <v>1326</v>
      </c>
      <c r="AK227" s="152">
        <v>1070</v>
      </c>
      <c r="AL227" s="149">
        <v>0.80700000000000005</v>
      </c>
      <c r="AM227" s="152">
        <v>575</v>
      </c>
      <c r="AN227" s="152">
        <v>384</v>
      </c>
      <c r="AO227" s="152">
        <v>959</v>
      </c>
      <c r="AP227" s="151">
        <v>0.4</v>
      </c>
      <c r="AQ227" s="153">
        <v>0.45300000000000001</v>
      </c>
      <c r="AR227" s="154">
        <v>0.183</v>
      </c>
      <c r="AS227" s="154">
        <v>0.11600000000000001</v>
      </c>
      <c r="AT227" s="154">
        <v>8.5000000000000006E-2</v>
      </c>
      <c r="AU227" s="154">
        <v>0.376</v>
      </c>
      <c r="AW227" s="177"/>
      <c r="AX227" s="144">
        <f t="shared" si="95"/>
        <v>77.190406265296133</v>
      </c>
      <c r="AY227" s="149">
        <v>139</v>
      </c>
      <c r="AZ227" s="150" t="s">
        <v>462</v>
      </c>
      <c r="BA227" s="149">
        <v>25</v>
      </c>
      <c r="BB227" s="151">
        <v>1</v>
      </c>
      <c r="BC227" s="152">
        <v>2043</v>
      </c>
      <c r="BD227" s="152">
        <v>1577</v>
      </c>
      <c r="BE227" s="149">
        <v>0.77200000000000002</v>
      </c>
      <c r="BF227" s="152">
        <v>808</v>
      </c>
      <c r="BG227" s="152">
        <v>571</v>
      </c>
      <c r="BH227" s="152">
        <v>1379</v>
      </c>
      <c r="BI227" s="153">
        <v>0.41399999999999998</v>
      </c>
      <c r="BJ227" s="151">
        <v>0.46</v>
      </c>
      <c r="BK227" s="154">
        <v>0.22700000000000001</v>
      </c>
      <c r="BL227" s="154">
        <v>0.124</v>
      </c>
      <c r="BM227" s="154">
        <v>9.1999999999999998E-2</v>
      </c>
      <c r="BN227" s="154">
        <v>0.36399999999999999</v>
      </c>
      <c r="DU227" s="4"/>
      <c r="DZ227" s="177"/>
      <c r="EA227" s="177"/>
      <c r="EB227" s="177"/>
      <c r="EC227" s="177"/>
      <c r="ED227" s="177"/>
      <c r="EE227" s="177"/>
    </row>
    <row r="228" spans="30:135" ht="13" x14ac:dyDescent="0.15">
      <c r="AD228" s="144">
        <f t="shared" si="93"/>
        <v>78.89473684210526</v>
      </c>
      <c r="AE228" s="144">
        <f t="shared" si="94"/>
        <v>80.587058038692462</v>
      </c>
      <c r="AF228" s="149">
        <v>140</v>
      </c>
      <c r="AG228" s="150" t="s">
        <v>373</v>
      </c>
      <c r="AH228" s="149">
        <v>19</v>
      </c>
      <c r="AI228" s="151">
        <v>1</v>
      </c>
      <c r="AJ228" s="152">
        <v>1499</v>
      </c>
      <c r="AK228" s="152">
        <v>1208</v>
      </c>
      <c r="AL228" s="149">
        <v>0.80600000000000005</v>
      </c>
      <c r="AM228" s="152">
        <v>658</v>
      </c>
      <c r="AN228" s="152">
        <v>428</v>
      </c>
      <c r="AO228" s="152">
        <v>1086</v>
      </c>
      <c r="AP228" s="153">
        <v>0.39400000000000002</v>
      </c>
      <c r="AQ228" s="153">
        <v>0.436</v>
      </c>
      <c r="AR228" s="154">
        <v>0.16900000000000001</v>
      </c>
      <c r="AS228" s="154">
        <v>0.128</v>
      </c>
      <c r="AT228" s="155">
        <v>0.1</v>
      </c>
      <c r="AU228" s="155">
        <v>0.38</v>
      </c>
      <c r="AW228" s="177"/>
      <c r="AX228" s="144">
        <f t="shared" si="95"/>
        <v>77.234042553191486</v>
      </c>
      <c r="AY228" s="149">
        <v>140</v>
      </c>
      <c r="AZ228" s="150" t="s">
        <v>463</v>
      </c>
      <c r="BA228" s="149">
        <v>17</v>
      </c>
      <c r="BB228" s="151">
        <v>1</v>
      </c>
      <c r="BC228" s="152">
        <v>1410</v>
      </c>
      <c r="BD228" s="152">
        <v>1089</v>
      </c>
      <c r="BE228" s="149">
        <v>0.77200000000000002</v>
      </c>
      <c r="BF228" s="152">
        <v>620</v>
      </c>
      <c r="BG228" s="152">
        <v>407</v>
      </c>
      <c r="BH228" s="152">
        <v>1027</v>
      </c>
      <c r="BI228" s="153">
        <v>0.39600000000000002</v>
      </c>
      <c r="BJ228" s="153">
        <v>0.44500000000000001</v>
      </c>
      <c r="BK228" s="154">
        <v>0.187</v>
      </c>
      <c r="BL228" s="154">
        <v>0.10100000000000001</v>
      </c>
      <c r="BM228" s="154">
        <v>7.4999999999999997E-2</v>
      </c>
      <c r="BN228" s="154">
        <v>0.36199999999999999</v>
      </c>
      <c r="DU228" s="4"/>
      <c r="DZ228" s="177"/>
      <c r="EA228" s="177"/>
      <c r="EB228" s="177"/>
      <c r="EC228" s="177"/>
      <c r="ED228" s="177"/>
      <c r="EE228" s="177"/>
    </row>
    <row r="229" spans="30:135" ht="13" x14ac:dyDescent="0.15">
      <c r="AD229" s="144">
        <f t="shared" si="93"/>
        <v>77.833333333333329</v>
      </c>
      <c r="AE229" s="144">
        <f t="shared" si="94"/>
        <v>80.585296216987871</v>
      </c>
      <c r="AF229" s="149">
        <v>141</v>
      </c>
      <c r="AG229" s="150" t="s">
        <v>241</v>
      </c>
      <c r="AH229" s="149">
        <v>18</v>
      </c>
      <c r="AI229" s="151">
        <v>1</v>
      </c>
      <c r="AJ229" s="152">
        <v>1401</v>
      </c>
      <c r="AK229" s="152">
        <v>1129</v>
      </c>
      <c r="AL229" s="149">
        <v>0.80600000000000005</v>
      </c>
      <c r="AM229" s="152">
        <v>617</v>
      </c>
      <c r="AN229" s="152">
        <v>428</v>
      </c>
      <c r="AO229" s="152">
        <v>1045</v>
      </c>
      <c r="AP229" s="151">
        <v>0.41</v>
      </c>
      <c r="AQ229" s="153">
        <v>0.45800000000000002</v>
      </c>
      <c r="AR229" s="154">
        <v>0.17599999999999999</v>
      </c>
      <c r="AS229" s="154">
        <v>9.9000000000000005E-2</v>
      </c>
      <c r="AT229" s="154">
        <v>7.9000000000000001E-2</v>
      </c>
      <c r="AU229" s="154">
        <v>0.373</v>
      </c>
      <c r="AW229" s="177"/>
      <c r="AX229" s="144">
        <f t="shared" si="95"/>
        <v>77.348777348777347</v>
      </c>
      <c r="AY229" s="149">
        <v>141</v>
      </c>
      <c r="AZ229" s="150" t="s">
        <v>449</v>
      </c>
      <c r="BA229" s="149">
        <v>20</v>
      </c>
      <c r="BB229" s="151">
        <v>1</v>
      </c>
      <c r="BC229" s="152">
        <v>1554</v>
      </c>
      <c r="BD229" s="152">
        <v>1202</v>
      </c>
      <c r="BE229" s="149">
        <v>0.77300000000000002</v>
      </c>
      <c r="BF229" s="152">
        <v>640</v>
      </c>
      <c r="BG229" s="152">
        <v>439</v>
      </c>
      <c r="BH229" s="152">
        <v>1079</v>
      </c>
      <c r="BI229" s="153">
        <v>0.40699999999999997</v>
      </c>
      <c r="BJ229" s="153">
        <v>0.47099999999999997</v>
      </c>
      <c r="BK229" s="154">
        <v>0.221</v>
      </c>
      <c r="BL229" s="154">
        <v>0.10299999999999999</v>
      </c>
      <c r="BM229" s="154">
        <v>8.2000000000000003E-2</v>
      </c>
      <c r="BN229" s="154">
        <v>0.35799999999999998</v>
      </c>
      <c r="DU229" s="4"/>
      <c r="DZ229" s="177"/>
      <c r="EA229" s="177"/>
      <c r="EB229" s="177"/>
      <c r="EC229" s="177"/>
      <c r="ED229" s="177"/>
      <c r="EE229" s="177"/>
    </row>
    <row r="230" spans="30:135" ht="13" x14ac:dyDescent="0.15">
      <c r="AD230" s="144">
        <f t="shared" si="93"/>
        <v>86</v>
      </c>
      <c r="AE230" s="144">
        <f t="shared" si="94"/>
        <v>80.391120507399577</v>
      </c>
      <c r="AF230" s="149">
        <v>142</v>
      </c>
      <c r="AG230" s="150" t="s">
        <v>464</v>
      </c>
      <c r="AH230" s="149">
        <v>22</v>
      </c>
      <c r="AI230" s="151">
        <v>1</v>
      </c>
      <c r="AJ230" s="152">
        <v>1892</v>
      </c>
      <c r="AK230" s="152">
        <v>1521</v>
      </c>
      <c r="AL230" s="149">
        <v>0.80400000000000005</v>
      </c>
      <c r="AM230" s="152">
        <v>807</v>
      </c>
      <c r="AN230" s="152">
        <v>553</v>
      </c>
      <c r="AO230" s="152">
        <v>1360</v>
      </c>
      <c r="AP230" s="153">
        <v>0.40699999999999997</v>
      </c>
      <c r="AQ230" s="153">
        <v>0.45800000000000002</v>
      </c>
      <c r="AR230" s="154">
        <v>0.19500000000000001</v>
      </c>
      <c r="AS230" s="155">
        <v>0.1</v>
      </c>
      <c r="AT230" s="154">
        <v>8.1000000000000003E-2</v>
      </c>
      <c r="AU230" s="154">
        <v>0.374</v>
      </c>
      <c r="AW230" s="177"/>
      <c r="AX230" s="144">
        <f t="shared" si="95"/>
        <v>77.251501000667105</v>
      </c>
      <c r="AY230" s="149">
        <v>142</v>
      </c>
      <c r="AZ230" s="150" t="s">
        <v>465</v>
      </c>
      <c r="BA230" s="149">
        <v>19</v>
      </c>
      <c r="BB230" s="151">
        <v>1</v>
      </c>
      <c r="BC230" s="152">
        <v>1499</v>
      </c>
      <c r="BD230" s="152">
        <v>1158</v>
      </c>
      <c r="BE230" s="149">
        <v>0.77300000000000002</v>
      </c>
      <c r="BF230" s="152">
        <v>724</v>
      </c>
      <c r="BG230" s="152">
        <v>463</v>
      </c>
      <c r="BH230" s="152">
        <v>1187</v>
      </c>
      <c r="BI230" s="151">
        <v>0.39</v>
      </c>
      <c r="BJ230" s="153">
        <v>0.437</v>
      </c>
      <c r="BK230" s="154">
        <v>0.157</v>
      </c>
      <c r="BL230" s="154">
        <v>6.6000000000000003E-2</v>
      </c>
      <c r="BM230" s="154">
        <v>5.2999999999999999E-2</v>
      </c>
      <c r="BN230" s="154">
        <v>0.35299999999999998</v>
      </c>
      <c r="DU230" s="4"/>
      <c r="DZ230" s="177"/>
      <c r="EA230" s="177"/>
      <c r="EB230" s="177"/>
      <c r="EC230" s="177"/>
      <c r="ED230" s="177"/>
      <c r="EE230" s="177"/>
    </row>
    <row r="231" spans="30:135" ht="13" x14ac:dyDescent="0.15">
      <c r="AD231" s="144">
        <f t="shared" si="93"/>
        <v>87.043478260869577</v>
      </c>
      <c r="AE231" s="144">
        <f t="shared" si="94"/>
        <v>80.369630369630372</v>
      </c>
      <c r="AF231" s="149">
        <v>143</v>
      </c>
      <c r="AG231" s="150" t="s">
        <v>466</v>
      </c>
      <c r="AH231" s="149">
        <v>23</v>
      </c>
      <c r="AI231" s="151">
        <v>1</v>
      </c>
      <c r="AJ231" s="152">
        <v>2002</v>
      </c>
      <c r="AK231" s="152">
        <v>1609</v>
      </c>
      <c r="AL231" s="149">
        <v>0.80400000000000005</v>
      </c>
      <c r="AM231" s="152">
        <v>876</v>
      </c>
      <c r="AN231" s="152">
        <v>567</v>
      </c>
      <c r="AO231" s="152">
        <v>1443</v>
      </c>
      <c r="AP231" s="153">
        <v>0.39300000000000002</v>
      </c>
      <c r="AQ231" s="153">
        <v>0.44400000000000001</v>
      </c>
      <c r="AR231" s="154">
        <v>0.17799999999999999</v>
      </c>
      <c r="AS231" s="154">
        <v>0.11899999999999999</v>
      </c>
      <c r="AT231" s="154">
        <v>9.9000000000000005E-2</v>
      </c>
      <c r="AU231" s="154">
        <v>0.375</v>
      </c>
      <c r="AW231" s="177"/>
      <c r="AX231" s="144">
        <f t="shared" si="95"/>
        <v>77.261200338123416</v>
      </c>
      <c r="AY231" s="149">
        <v>143</v>
      </c>
      <c r="AZ231" s="150" t="s">
        <v>467</v>
      </c>
      <c r="BA231" s="149">
        <v>16</v>
      </c>
      <c r="BB231" s="151">
        <v>1</v>
      </c>
      <c r="BC231" s="152">
        <v>1183</v>
      </c>
      <c r="BD231" s="152">
        <v>914</v>
      </c>
      <c r="BE231" s="149">
        <v>0.77300000000000002</v>
      </c>
      <c r="BF231" s="152">
        <v>526</v>
      </c>
      <c r="BG231" s="152">
        <v>342</v>
      </c>
      <c r="BH231" s="152">
        <v>868</v>
      </c>
      <c r="BI231" s="153">
        <v>0.39400000000000002</v>
      </c>
      <c r="BJ231" s="153">
        <v>0.435</v>
      </c>
      <c r="BK231" s="154">
        <v>0.185</v>
      </c>
      <c r="BL231" s="154">
        <v>0.10100000000000001</v>
      </c>
      <c r="BM231" s="154">
        <v>7.9000000000000001E-2</v>
      </c>
      <c r="BN231" s="154">
        <v>0.36299999999999999</v>
      </c>
      <c r="DU231" s="4"/>
      <c r="DZ231" s="177"/>
      <c r="EA231" s="177"/>
      <c r="EB231" s="177"/>
      <c r="EC231" s="177"/>
      <c r="ED231" s="177"/>
      <c r="EE231" s="177"/>
    </row>
    <row r="232" spans="30:135" ht="13" x14ac:dyDescent="0.15">
      <c r="AD232" s="144">
        <f t="shared" si="93"/>
        <v>86</v>
      </c>
      <c r="AE232" s="144">
        <f t="shared" si="94"/>
        <v>80.434782608695656</v>
      </c>
      <c r="AF232" s="149">
        <v>144</v>
      </c>
      <c r="AG232" s="150" t="s">
        <v>468</v>
      </c>
      <c r="AH232" s="149">
        <v>23</v>
      </c>
      <c r="AI232" s="151">
        <v>1</v>
      </c>
      <c r="AJ232" s="152">
        <v>1978</v>
      </c>
      <c r="AK232" s="152">
        <v>1591</v>
      </c>
      <c r="AL232" s="149">
        <v>0.80400000000000005</v>
      </c>
      <c r="AM232" s="152">
        <v>857</v>
      </c>
      <c r="AN232" s="152">
        <v>568</v>
      </c>
      <c r="AO232" s="152">
        <v>1425</v>
      </c>
      <c r="AP232" s="153">
        <v>0.39900000000000002</v>
      </c>
      <c r="AQ232" s="153">
        <v>0.44900000000000001</v>
      </c>
      <c r="AR232" s="154">
        <v>0.17100000000000001</v>
      </c>
      <c r="AS232" s="154">
        <v>0.128</v>
      </c>
      <c r="AT232" s="154">
        <v>9.5000000000000001E-2</v>
      </c>
      <c r="AU232" s="154">
        <v>0.38300000000000001</v>
      </c>
      <c r="AW232" s="177"/>
      <c r="AX232" s="144">
        <f t="shared" si="95"/>
        <v>77.427961579509073</v>
      </c>
      <c r="AY232" s="149">
        <v>144</v>
      </c>
      <c r="AZ232" s="150" t="s">
        <v>469</v>
      </c>
      <c r="BA232" s="149">
        <v>22</v>
      </c>
      <c r="BB232" s="151">
        <v>1</v>
      </c>
      <c r="BC232" s="152">
        <v>1874</v>
      </c>
      <c r="BD232" s="152">
        <v>1451</v>
      </c>
      <c r="BE232" s="149">
        <v>0.77400000000000002</v>
      </c>
      <c r="BF232" s="152">
        <v>816</v>
      </c>
      <c r="BG232" s="152">
        <v>544</v>
      </c>
      <c r="BH232" s="152">
        <v>1360</v>
      </c>
      <c r="BI232" s="151">
        <v>0.4</v>
      </c>
      <c r="BJ232" s="153">
        <v>0.45300000000000001</v>
      </c>
      <c r="BK232" s="154">
        <v>0.193</v>
      </c>
      <c r="BL232" s="154">
        <v>9.5000000000000001E-2</v>
      </c>
      <c r="BM232" s="154">
        <v>7.1999999999999995E-2</v>
      </c>
      <c r="BN232" s="155">
        <v>0.36</v>
      </c>
      <c r="DU232" s="4"/>
      <c r="DZ232" s="177"/>
      <c r="EA232" s="177"/>
      <c r="EB232" s="177"/>
      <c r="EC232" s="177"/>
      <c r="ED232" s="177"/>
      <c r="EE232" s="177"/>
    </row>
    <row r="233" spans="30:135" ht="13" x14ac:dyDescent="0.15">
      <c r="AD233" s="144">
        <f t="shared" si="93"/>
        <v>84.523809523809518</v>
      </c>
      <c r="AE233" s="144">
        <f t="shared" si="94"/>
        <v>80.394366197183103</v>
      </c>
      <c r="AF233" s="149">
        <v>145</v>
      </c>
      <c r="AG233" s="150" t="s">
        <v>470</v>
      </c>
      <c r="AH233" s="149">
        <v>21</v>
      </c>
      <c r="AI233" s="151">
        <v>1</v>
      </c>
      <c r="AJ233" s="152">
        <v>1775</v>
      </c>
      <c r="AK233" s="152">
        <v>1427</v>
      </c>
      <c r="AL233" s="149">
        <v>0.80400000000000005</v>
      </c>
      <c r="AM233" s="152">
        <v>771</v>
      </c>
      <c r="AN233" s="152">
        <v>490</v>
      </c>
      <c r="AO233" s="152">
        <v>1261</v>
      </c>
      <c r="AP233" s="153">
        <v>0.38900000000000001</v>
      </c>
      <c r="AQ233" s="153">
        <v>0.46100000000000002</v>
      </c>
      <c r="AR233" s="154">
        <v>0.192</v>
      </c>
      <c r="AS233" s="154">
        <v>0.11700000000000001</v>
      </c>
      <c r="AT233" s="155">
        <v>0.09</v>
      </c>
      <c r="AU233" s="154">
        <v>0.36599999999999999</v>
      </c>
      <c r="AW233" s="177"/>
      <c r="AX233" s="144">
        <f t="shared" si="95"/>
        <v>77.373134328358205</v>
      </c>
      <c r="AY233" s="149">
        <v>145</v>
      </c>
      <c r="AZ233" s="150" t="s">
        <v>412</v>
      </c>
      <c r="BA233" s="149">
        <v>19</v>
      </c>
      <c r="BB233" s="151">
        <v>1</v>
      </c>
      <c r="BC233" s="152">
        <v>1675</v>
      </c>
      <c r="BD233" s="152">
        <v>1296</v>
      </c>
      <c r="BE233" s="149">
        <v>0.77400000000000002</v>
      </c>
      <c r="BF233" s="152">
        <v>763</v>
      </c>
      <c r="BG233" s="152">
        <v>465</v>
      </c>
      <c r="BH233" s="152">
        <v>1228</v>
      </c>
      <c r="BI233" s="153">
        <v>0.379</v>
      </c>
      <c r="BJ233" s="151">
        <v>0.43</v>
      </c>
      <c r="BK233" s="154">
        <v>0.17899999999999999</v>
      </c>
      <c r="BL233" s="154">
        <v>0.104</v>
      </c>
      <c r="BM233" s="154">
        <v>8.2000000000000003E-2</v>
      </c>
      <c r="BN233" s="154">
        <v>0.35799999999999998</v>
      </c>
      <c r="DU233" s="4"/>
      <c r="DZ233" s="177"/>
      <c r="EA233" s="177"/>
      <c r="EB233" s="177"/>
      <c r="EC233" s="177"/>
      <c r="ED233" s="177"/>
      <c r="EE233" s="177"/>
    </row>
    <row r="234" spans="30:135" ht="13" x14ac:dyDescent="0.15">
      <c r="AD234" s="144">
        <f t="shared" si="93"/>
        <v>80.304347826086953</v>
      </c>
      <c r="AE234" s="144">
        <f t="shared" si="94"/>
        <v>80.3465078505685</v>
      </c>
      <c r="AF234" s="149">
        <v>146</v>
      </c>
      <c r="AG234" s="150" t="s">
        <v>471</v>
      </c>
      <c r="AH234" s="149">
        <v>23</v>
      </c>
      <c r="AI234" s="151">
        <v>1</v>
      </c>
      <c r="AJ234" s="152">
        <v>1847</v>
      </c>
      <c r="AK234" s="152">
        <v>1484</v>
      </c>
      <c r="AL234" s="149">
        <v>0.80300000000000005</v>
      </c>
      <c r="AM234" s="152">
        <v>772</v>
      </c>
      <c r="AN234" s="152">
        <v>525</v>
      </c>
      <c r="AO234" s="152">
        <v>1297</v>
      </c>
      <c r="AP234" s="153">
        <v>0.40500000000000003</v>
      </c>
      <c r="AQ234" s="153">
        <v>0.46300000000000002</v>
      </c>
      <c r="AR234" s="154">
        <v>0.20499999999999999</v>
      </c>
      <c r="AS234" s="154">
        <v>0.108</v>
      </c>
      <c r="AT234" s="154">
        <v>8.2000000000000003E-2</v>
      </c>
      <c r="AU234" s="154">
        <v>0.373</v>
      </c>
      <c r="AW234" s="177"/>
      <c r="AX234" s="144">
        <f t="shared" si="95"/>
        <v>77.522559474979488</v>
      </c>
      <c r="AY234" s="149">
        <v>146</v>
      </c>
      <c r="AZ234" s="150" t="s">
        <v>472</v>
      </c>
      <c r="BA234" s="149">
        <v>15</v>
      </c>
      <c r="BB234" s="151">
        <v>1</v>
      </c>
      <c r="BC234" s="152">
        <v>1219</v>
      </c>
      <c r="BD234" s="152">
        <v>945</v>
      </c>
      <c r="BE234" s="149">
        <v>0.77500000000000002</v>
      </c>
      <c r="BF234" s="152">
        <v>460</v>
      </c>
      <c r="BG234" s="152">
        <v>329</v>
      </c>
      <c r="BH234" s="152">
        <v>789</v>
      </c>
      <c r="BI234" s="153">
        <v>0.41699999999999998</v>
      </c>
      <c r="BJ234" s="153">
        <v>0.47499999999999998</v>
      </c>
      <c r="BK234" s="154">
        <v>0.24299999999999999</v>
      </c>
      <c r="BL234" s="154">
        <v>0.13200000000000001</v>
      </c>
      <c r="BM234" s="154">
        <v>9.2999999999999999E-2</v>
      </c>
      <c r="BN234" s="154">
        <v>0.36299999999999999</v>
      </c>
      <c r="DU234" s="4"/>
      <c r="DZ234" s="177"/>
      <c r="EA234" s="177"/>
      <c r="EB234" s="177"/>
      <c r="EC234" s="177"/>
      <c r="ED234" s="177"/>
      <c r="EE234" s="177"/>
    </row>
    <row r="235" spans="30:135" ht="13" x14ac:dyDescent="0.15">
      <c r="AD235" s="144">
        <f t="shared" si="93"/>
        <v>82.047619047619037</v>
      </c>
      <c r="AE235" s="144">
        <f t="shared" si="94"/>
        <v>80.20893789901335</v>
      </c>
      <c r="AF235" s="149">
        <v>147</v>
      </c>
      <c r="AG235" s="150" t="s">
        <v>473</v>
      </c>
      <c r="AH235" s="149">
        <v>21</v>
      </c>
      <c r="AI235" s="151">
        <v>1</v>
      </c>
      <c r="AJ235" s="152">
        <v>1723</v>
      </c>
      <c r="AK235" s="152">
        <v>1382</v>
      </c>
      <c r="AL235" s="149">
        <v>0.80200000000000005</v>
      </c>
      <c r="AM235" s="152">
        <v>776</v>
      </c>
      <c r="AN235" s="152">
        <v>504</v>
      </c>
      <c r="AO235" s="152">
        <v>1280</v>
      </c>
      <c r="AP235" s="153">
        <v>0.39400000000000002</v>
      </c>
      <c r="AQ235" s="153">
        <v>0.44900000000000001</v>
      </c>
      <c r="AR235" s="154">
        <v>0.16600000000000001</v>
      </c>
      <c r="AS235" s="155">
        <v>0.11</v>
      </c>
      <c r="AT235" s="154">
        <v>8.5000000000000006E-2</v>
      </c>
      <c r="AU235" s="155">
        <v>0.37</v>
      </c>
      <c r="AW235" s="177"/>
      <c r="AX235" s="144">
        <f t="shared" si="95"/>
        <v>77.643835616438366</v>
      </c>
      <c r="AY235" s="149">
        <v>147</v>
      </c>
      <c r="AZ235" s="150" t="s">
        <v>474</v>
      </c>
      <c r="BA235" s="149">
        <v>20</v>
      </c>
      <c r="BB235" s="151">
        <v>1</v>
      </c>
      <c r="BC235" s="152">
        <v>1825</v>
      </c>
      <c r="BD235" s="152">
        <v>1417</v>
      </c>
      <c r="BE235" s="149">
        <v>0.77600000000000002</v>
      </c>
      <c r="BF235" s="152">
        <v>780</v>
      </c>
      <c r="BG235" s="152">
        <v>490</v>
      </c>
      <c r="BH235" s="152">
        <v>1270</v>
      </c>
      <c r="BI235" s="153">
        <v>0.38600000000000001</v>
      </c>
      <c r="BJ235" s="153">
        <v>0.433</v>
      </c>
      <c r="BK235" s="154">
        <v>0.185</v>
      </c>
      <c r="BL235" s="155">
        <v>0.14000000000000001</v>
      </c>
      <c r="BM235" s="154">
        <v>0.104</v>
      </c>
      <c r="BN235" s="154">
        <v>0.375</v>
      </c>
      <c r="DU235" s="4"/>
      <c r="DZ235" s="177"/>
      <c r="EA235" s="177"/>
      <c r="EB235" s="177"/>
      <c r="EC235" s="177"/>
      <c r="ED235" s="177"/>
      <c r="EE235" s="177"/>
    </row>
    <row r="236" spans="30:135" ht="13" x14ac:dyDescent="0.15">
      <c r="AD236" s="144">
        <f t="shared" si="93"/>
        <v>80.952380952380949</v>
      </c>
      <c r="AE236" s="144">
        <f t="shared" si="94"/>
        <v>80.058823529411754</v>
      </c>
      <c r="AF236" s="149">
        <v>148</v>
      </c>
      <c r="AG236" s="150" t="s">
        <v>475</v>
      </c>
      <c r="AH236" s="149">
        <v>21</v>
      </c>
      <c r="AI236" s="151">
        <v>1</v>
      </c>
      <c r="AJ236" s="152">
        <v>1700</v>
      </c>
      <c r="AK236" s="152">
        <v>1361</v>
      </c>
      <c r="AL236" s="149">
        <v>0.80100000000000005</v>
      </c>
      <c r="AM236" s="152">
        <v>779</v>
      </c>
      <c r="AN236" s="152">
        <v>504</v>
      </c>
      <c r="AO236" s="152">
        <v>1283</v>
      </c>
      <c r="AP236" s="153">
        <v>0.39300000000000002</v>
      </c>
      <c r="AQ236" s="153">
        <v>0.45200000000000001</v>
      </c>
      <c r="AR236" s="154">
        <v>0.17299999999999999</v>
      </c>
      <c r="AS236" s="155">
        <v>0.09</v>
      </c>
      <c r="AT236" s="154">
        <v>7.5999999999999998E-2</v>
      </c>
      <c r="AU236" s="154">
        <v>0.36299999999999999</v>
      </c>
      <c r="AW236" s="177"/>
      <c r="AX236" s="144">
        <f t="shared" si="95"/>
        <v>77.741083223249674</v>
      </c>
      <c r="AY236" s="149">
        <v>148</v>
      </c>
      <c r="AZ236" s="150" t="s">
        <v>476</v>
      </c>
      <c r="BA236" s="149">
        <v>18</v>
      </c>
      <c r="BB236" s="151">
        <v>1</v>
      </c>
      <c r="BC236" s="152">
        <v>1514</v>
      </c>
      <c r="BD236" s="152">
        <v>1177</v>
      </c>
      <c r="BE236" s="149">
        <v>0.77700000000000002</v>
      </c>
      <c r="BF236" s="152">
        <v>633</v>
      </c>
      <c r="BG236" s="152">
        <v>406</v>
      </c>
      <c r="BH236" s="152">
        <v>1039</v>
      </c>
      <c r="BI236" s="153">
        <v>0.39100000000000001</v>
      </c>
      <c r="BJ236" s="153">
        <v>0.46200000000000002</v>
      </c>
      <c r="BK236" s="154">
        <v>0.216</v>
      </c>
      <c r="BL236" s="155">
        <v>0.11</v>
      </c>
      <c r="BM236" s="154">
        <v>8.1000000000000003E-2</v>
      </c>
      <c r="BN236" s="154">
        <v>0.35499999999999998</v>
      </c>
      <c r="DU236" s="4"/>
      <c r="DZ236" s="177"/>
      <c r="EA236" s="177"/>
      <c r="EB236" s="177"/>
      <c r="EC236" s="177"/>
      <c r="ED236" s="177"/>
      <c r="EE236" s="177"/>
    </row>
    <row r="237" spans="30:135" ht="13" x14ac:dyDescent="0.15">
      <c r="AD237" s="144">
        <f t="shared" si="93"/>
        <v>75.10526315789474</v>
      </c>
      <c r="AE237" s="144">
        <f t="shared" si="94"/>
        <v>79.95795374912403</v>
      </c>
      <c r="AF237" s="149">
        <v>149</v>
      </c>
      <c r="AG237" s="150" t="s">
        <v>338</v>
      </c>
      <c r="AH237" s="149">
        <v>19</v>
      </c>
      <c r="AI237" s="151">
        <v>1</v>
      </c>
      <c r="AJ237" s="152">
        <v>1427</v>
      </c>
      <c r="AK237" s="152">
        <v>1141</v>
      </c>
      <c r="AL237" s="149">
        <v>0.8</v>
      </c>
      <c r="AM237" s="152">
        <v>688</v>
      </c>
      <c r="AN237" s="152">
        <v>437</v>
      </c>
      <c r="AO237" s="152">
        <v>1125</v>
      </c>
      <c r="AP237" s="153">
        <v>0.38800000000000001</v>
      </c>
      <c r="AQ237" s="151">
        <v>0.44</v>
      </c>
      <c r="AR237" s="154">
        <v>0.14599999999999999</v>
      </c>
      <c r="AS237" s="154">
        <v>7.8E-2</v>
      </c>
      <c r="AT237" s="154">
        <v>5.7000000000000002E-2</v>
      </c>
      <c r="AU237" s="154">
        <v>0.36699999999999999</v>
      </c>
      <c r="AW237" s="177"/>
      <c r="AX237" s="144">
        <f t="shared" si="95"/>
        <v>77.655476059438627</v>
      </c>
      <c r="AY237" s="149">
        <v>149</v>
      </c>
      <c r="AZ237" s="150" t="s">
        <v>477</v>
      </c>
      <c r="BA237" s="149">
        <v>23</v>
      </c>
      <c r="BB237" s="151">
        <v>1</v>
      </c>
      <c r="BC237" s="152">
        <v>1817</v>
      </c>
      <c r="BD237" s="152">
        <v>1411</v>
      </c>
      <c r="BE237" s="149">
        <v>0.77700000000000002</v>
      </c>
      <c r="BF237" s="152">
        <v>807</v>
      </c>
      <c r="BG237" s="152">
        <v>522</v>
      </c>
      <c r="BH237" s="152">
        <v>1329</v>
      </c>
      <c r="BI237" s="153">
        <v>0.39300000000000002</v>
      </c>
      <c r="BJ237" s="153">
        <v>0.442</v>
      </c>
      <c r="BK237" s="154">
        <v>0.18099999999999999</v>
      </c>
      <c r="BL237" s="154">
        <v>0.105</v>
      </c>
      <c r="BM237" s="154">
        <v>7.9000000000000001E-2</v>
      </c>
      <c r="BN237" s="154">
        <v>0.36399999999999999</v>
      </c>
      <c r="DU237" s="4"/>
      <c r="DZ237" s="177"/>
      <c r="EA237" s="177"/>
      <c r="EB237" s="177"/>
      <c r="EC237" s="177"/>
      <c r="ED237" s="177"/>
      <c r="EE237" s="177"/>
    </row>
    <row r="238" spans="30:135" ht="13" x14ac:dyDescent="0.15">
      <c r="AD238" s="144">
        <f t="shared" si="93"/>
        <v>84.210526315789465</v>
      </c>
      <c r="AE238" s="144">
        <f t="shared" si="94"/>
        <v>79.875</v>
      </c>
      <c r="AF238" s="149">
        <v>150</v>
      </c>
      <c r="AG238" s="150" t="s">
        <v>478</v>
      </c>
      <c r="AH238" s="149">
        <v>19</v>
      </c>
      <c r="AI238" s="151">
        <v>1</v>
      </c>
      <c r="AJ238" s="152">
        <v>1600</v>
      </c>
      <c r="AK238" s="152">
        <v>1278</v>
      </c>
      <c r="AL238" s="149">
        <v>0.79900000000000004</v>
      </c>
      <c r="AM238" s="152">
        <v>697</v>
      </c>
      <c r="AN238" s="152">
        <v>440</v>
      </c>
      <c r="AO238" s="152">
        <v>1137</v>
      </c>
      <c r="AP238" s="153">
        <v>0.38700000000000001</v>
      </c>
      <c r="AQ238" s="153">
        <v>0.45200000000000001</v>
      </c>
      <c r="AR238" s="154">
        <v>0.18099999999999999</v>
      </c>
      <c r="AS238" s="154">
        <v>0.129</v>
      </c>
      <c r="AT238" s="154">
        <v>9.7000000000000003E-2</v>
      </c>
      <c r="AU238" s="154">
        <v>0.36899999999999999</v>
      </c>
      <c r="AW238" s="177"/>
      <c r="AX238" s="144">
        <f t="shared" si="95"/>
        <v>77.860696517412933</v>
      </c>
      <c r="AY238" s="149">
        <v>150</v>
      </c>
      <c r="AZ238" s="150" t="s">
        <v>479</v>
      </c>
      <c r="BA238" s="149">
        <v>19</v>
      </c>
      <c r="BB238" s="151">
        <v>1</v>
      </c>
      <c r="BC238" s="152">
        <v>1608</v>
      </c>
      <c r="BD238" s="152">
        <v>1252</v>
      </c>
      <c r="BE238" s="149">
        <v>0.77900000000000003</v>
      </c>
      <c r="BF238" s="152">
        <v>686</v>
      </c>
      <c r="BG238" s="152">
        <v>457</v>
      </c>
      <c r="BH238" s="152">
        <v>1143</v>
      </c>
      <c r="BI238" s="151">
        <v>0.4</v>
      </c>
      <c r="BJ238" s="153">
        <v>0.434</v>
      </c>
      <c r="BK238" s="154">
        <v>0.193</v>
      </c>
      <c r="BL238" s="154">
        <v>0.123</v>
      </c>
      <c r="BM238" s="154">
        <v>0.10100000000000001</v>
      </c>
      <c r="BN238" s="154">
        <v>0.374</v>
      </c>
      <c r="DU238" s="4"/>
      <c r="DZ238" s="177"/>
      <c r="EA238" s="177"/>
      <c r="EB238" s="177"/>
      <c r="EC238" s="177"/>
      <c r="ED238" s="177"/>
      <c r="EE238" s="177"/>
    </row>
    <row r="239" spans="30:135" ht="13" x14ac:dyDescent="0.15">
      <c r="AD239" s="144">
        <f t="shared" si="93"/>
        <v>81.599999999999994</v>
      </c>
      <c r="AE239" s="144">
        <f t="shared" si="94"/>
        <v>79.901960784313729</v>
      </c>
      <c r="AF239" s="149">
        <v>151</v>
      </c>
      <c r="AG239" s="150" t="s">
        <v>480</v>
      </c>
      <c r="AH239" s="149">
        <v>20</v>
      </c>
      <c r="AI239" s="151">
        <v>1</v>
      </c>
      <c r="AJ239" s="152">
        <v>1632</v>
      </c>
      <c r="AK239" s="152">
        <v>1304</v>
      </c>
      <c r="AL239" s="149">
        <v>0.79900000000000004</v>
      </c>
      <c r="AM239" s="152">
        <v>746</v>
      </c>
      <c r="AN239" s="152">
        <v>477</v>
      </c>
      <c r="AO239" s="152">
        <v>1223</v>
      </c>
      <c r="AP239" s="151">
        <v>0.39</v>
      </c>
      <c r="AQ239" s="151">
        <v>0.46</v>
      </c>
      <c r="AR239" s="154">
        <v>0.17599999999999999</v>
      </c>
      <c r="AS239" s="154">
        <v>8.6999999999999994E-2</v>
      </c>
      <c r="AT239" s="154">
        <v>6.8000000000000005E-2</v>
      </c>
      <c r="AU239" s="155">
        <v>0.36</v>
      </c>
      <c r="AW239" s="177"/>
      <c r="AX239" s="144">
        <f t="shared" si="95"/>
        <v>77.862595419847324</v>
      </c>
      <c r="AY239" s="149">
        <v>151</v>
      </c>
      <c r="AZ239" s="150" t="s">
        <v>481</v>
      </c>
      <c r="BA239" s="149">
        <v>24</v>
      </c>
      <c r="BB239" s="151">
        <v>1</v>
      </c>
      <c r="BC239" s="152">
        <v>1965</v>
      </c>
      <c r="BD239" s="152">
        <v>1530</v>
      </c>
      <c r="BE239" s="149">
        <v>0.77900000000000003</v>
      </c>
      <c r="BF239" s="152">
        <v>895</v>
      </c>
      <c r="BG239" s="152">
        <v>566</v>
      </c>
      <c r="BH239" s="152">
        <v>1461</v>
      </c>
      <c r="BI239" s="153">
        <v>0.38700000000000001</v>
      </c>
      <c r="BJ239" s="153">
        <v>0.43099999999999999</v>
      </c>
      <c r="BK239" s="154">
        <v>0.16900000000000001</v>
      </c>
      <c r="BL239" s="154">
        <v>0.107</v>
      </c>
      <c r="BM239" s="155">
        <v>0.08</v>
      </c>
      <c r="BN239" s="154">
        <v>0.36699999999999999</v>
      </c>
      <c r="DU239" s="4"/>
      <c r="DZ239" s="177"/>
      <c r="EA239" s="177"/>
      <c r="EB239" s="177"/>
      <c r="EC239" s="177"/>
      <c r="ED239" s="177"/>
      <c r="EE239" s="177"/>
    </row>
    <row r="240" spans="30:135" ht="13" x14ac:dyDescent="0.15">
      <c r="AD240" s="144">
        <f t="shared" si="93"/>
        <v>81</v>
      </c>
      <c r="AE240" s="144">
        <f t="shared" si="94"/>
        <v>79.901234567901241</v>
      </c>
      <c r="AF240" s="149">
        <v>152</v>
      </c>
      <c r="AG240" s="150" t="s">
        <v>406</v>
      </c>
      <c r="AH240" s="149">
        <v>25</v>
      </c>
      <c r="AI240" s="151">
        <v>1</v>
      </c>
      <c r="AJ240" s="152">
        <v>2025</v>
      </c>
      <c r="AK240" s="152">
        <v>1618</v>
      </c>
      <c r="AL240" s="149">
        <v>0.79900000000000004</v>
      </c>
      <c r="AM240" s="152">
        <v>874</v>
      </c>
      <c r="AN240" s="152">
        <v>601</v>
      </c>
      <c r="AO240" s="152">
        <v>1475</v>
      </c>
      <c r="AP240" s="153">
        <v>0.40699999999999997</v>
      </c>
      <c r="AQ240" s="153">
        <v>0.44800000000000001</v>
      </c>
      <c r="AR240" s="154">
        <v>0.18099999999999999</v>
      </c>
      <c r="AS240" s="154">
        <v>0.111</v>
      </c>
      <c r="AT240" s="154">
        <v>9.0999999999999998E-2</v>
      </c>
      <c r="AU240" s="154">
        <v>0.38100000000000001</v>
      </c>
      <c r="AW240" s="177"/>
      <c r="AX240" s="144">
        <f t="shared" si="95"/>
        <v>77.986906710310961</v>
      </c>
      <c r="AY240" s="149">
        <v>152</v>
      </c>
      <c r="AZ240" s="150" t="s">
        <v>482</v>
      </c>
      <c r="BA240" s="149">
        <v>14</v>
      </c>
      <c r="BB240" s="151">
        <v>1</v>
      </c>
      <c r="BC240" s="152">
        <v>1222</v>
      </c>
      <c r="BD240" s="152">
        <v>953</v>
      </c>
      <c r="BE240" s="149">
        <v>0.78</v>
      </c>
      <c r="BF240" s="152">
        <v>485</v>
      </c>
      <c r="BG240" s="152">
        <v>361</v>
      </c>
      <c r="BH240" s="152">
        <v>846</v>
      </c>
      <c r="BI240" s="153">
        <v>0.42699999999999999</v>
      </c>
      <c r="BJ240" s="151">
        <v>0.46</v>
      </c>
      <c r="BK240" s="154">
        <v>0.20599999999999999</v>
      </c>
      <c r="BL240" s="154">
        <v>0.121</v>
      </c>
      <c r="BM240" s="154">
        <v>9.7000000000000003E-2</v>
      </c>
      <c r="BN240" s="154">
        <v>0.38100000000000001</v>
      </c>
      <c r="DU240" s="4"/>
      <c r="DZ240" s="177"/>
      <c r="EA240" s="177"/>
      <c r="EB240" s="177"/>
      <c r="EC240" s="177"/>
      <c r="ED240" s="177"/>
      <c r="EE240" s="177"/>
    </row>
    <row r="241" spans="30:135" ht="13" x14ac:dyDescent="0.15">
      <c r="AD241" s="144">
        <f t="shared" si="93"/>
        <v>94.318181818181813</v>
      </c>
      <c r="AE241" s="144">
        <f t="shared" si="94"/>
        <v>79.807228915662648</v>
      </c>
      <c r="AF241" s="149">
        <v>153</v>
      </c>
      <c r="AG241" s="150" t="s">
        <v>332</v>
      </c>
      <c r="AH241" s="149">
        <v>22</v>
      </c>
      <c r="AI241" s="151">
        <v>1</v>
      </c>
      <c r="AJ241" s="152">
        <v>2075</v>
      </c>
      <c r="AK241" s="152">
        <v>1656</v>
      </c>
      <c r="AL241" s="149">
        <v>0.79800000000000004</v>
      </c>
      <c r="AM241" s="152">
        <v>935</v>
      </c>
      <c r="AN241" s="152">
        <v>586</v>
      </c>
      <c r="AO241" s="152">
        <v>1521</v>
      </c>
      <c r="AP241" s="153">
        <v>0.38500000000000001</v>
      </c>
      <c r="AQ241" s="153">
        <v>0.42799999999999999</v>
      </c>
      <c r="AR241" s="154">
        <v>0.159</v>
      </c>
      <c r="AS241" s="154">
        <v>0.125</v>
      </c>
      <c r="AT241" s="154">
        <v>9.5000000000000001E-2</v>
      </c>
      <c r="AU241" s="154">
        <v>0.38300000000000001</v>
      </c>
      <c r="AW241" s="177"/>
      <c r="AX241" s="144">
        <f t="shared" si="95"/>
        <v>77.982954545454547</v>
      </c>
      <c r="AY241" s="149">
        <v>153</v>
      </c>
      <c r="AZ241" s="150" t="s">
        <v>397</v>
      </c>
      <c r="BA241" s="149">
        <v>9</v>
      </c>
      <c r="BB241" s="151">
        <v>1</v>
      </c>
      <c r="BC241" s="152">
        <v>704</v>
      </c>
      <c r="BD241" s="152">
        <v>549</v>
      </c>
      <c r="BE241" s="149">
        <v>0.78</v>
      </c>
      <c r="BF241" s="152">
        <v>314</v>
      </c>
      <c r="BG241" s="152">
        <v>197</v>
      </c>
      <c r="BH241" s="152">
        <v>511</v>
      </c>
      <c r="BI241" s="153">
        <v>0.38600000000000001</v>
      </c>
      <c r="BJ241" s="153">
        <v>0.442</v>
      </c>
      <c r="BK241" s="154">
        <v>0.186</v>
      </c>
      <c r="BL241" s="154">
        <v>0.104</v>
      </c>
      <c r="BM241" s="154">
        <v>8.5000000000000006E-2</v>
      </c>
      <c r="BN241" s="154">
        <v>0.35899999999999999</v>
      </c>
      <c r="DU241" s="4"/>
      <c r="DZ241" s="177"/>
      <c r="EA241" s="177"/>
      <c r="EB241" s="177"/>
      <c r="EC241" s="177"/>
      <c r="ED241" s="177"/>
      <c r="EE241" s="177"/>
    </row>
    <row r="242" spans="30:135" ht="13" x14ac:dyDescent="0.15">
      <c r="AD242" s="144">
        <f t="shared" si="93"/>
        <v>78.319999999999993</v>
      </c>
      <c r="AE242" s="144">
        <f t="shared" si="94"/>
        <v>79.826353421859039</v>
      </c>
      <c r="AF242" s="149">
        <v>154</v>
      </c>
      <c r="AG242" s="150" t="s">
        <v>483</v>
      </c>
      <c r="AH242" s="149">
        <v>25</v>
      </c>
      <c r="AI242" s="151">
        <v>1</v>
      </c>
      <c r="AJ242" s="152">
        <v>1958</v>
      </c>
      <c r="AK242" s="152">
        <v>1563</v>
      </c>
      <c r="AL242" s="149">
        <v>0.79800000000000004</v>
      </c>
      <c r="AM242" s="152">
        <v>810</v>
      </c>
      <c r="AN242" s="152">
        <v>550</v>
      </c>
      <c r="AO242" s="152">
        <v>1360</v>
      </c>
      <c r="AP242" s="153">
        <v>0.40400000000000003</v>
      </c>
      <c r="AQ242" s="153">
        <v>0.46300000000000002</v>
      </c>
      <c r="AR242" s="154">
        <v>0.20699999999999999</v>
      </c>
      <c r="AS242" s="154">
        <v>0.11600000000000001</v>
      </c>
      <c r="AT242" s="154">
        <v>8.8999999999999996E-2</v>
      </c>
      <c r="AU242" s="154">
        <v>0.372</v>
      </c>
      <c r="AW242" s="177"/>
      <c r="AX242" s="144">
        <f t="shared" si="95"/>
        <v>78.077455048409405</v>
      </c>
      <c r="AY242" s="149">
        <v>154</v>
      </c>
      <c r="AZ242" s="150" t="s">
        <v>484</v>
      </c>
      <c r="BA242" s="149">
        <v>18</v>
      </c>
      <c r="BB242" s="151">
        <v>1</v>
      </c>
      <c r="BC242" s="152">
        <v>1446</v>
      </c>
      <c r="BD242" s="152">
        <v>1129</v>
      </c>
      <c r="BE242" s="149">
        <v>0.78100000000000003</v>
      </c>
      <c r="BF242" s="152">
        <v>651</v>
      </c>
      <c r="BG242" s="152">
        <v>393</v>
      </c>
      <c r="BH242" s="152">
        <v>1044</v>
      </c>
      <c r="BI242" s="153">
        <v>0.376</v>
      </c>
      <c r="BJ242" s="153">
        <v>0.432</v>
      </c>
      <c r="BK242" s="154">
        <v>0.17399999999999999</v>
      </c>
      <c r="BL242" s="155">
        <v>0.13</v>
      </c>
      <c r="BM242" s="155">
        <v>0.1</v>
      </c>
      <c r="BN242" s="154">
        <v>0.36199999999999999</v>
      </c>
      <c r="DU242" s="4"/>
      <c r="DZ242" s="177"/>
      <c r="EA242" s="177"/>
      <c r="EB242" s="177"/>
      <c r="EC242" s="177"/>
      <c r="ED242" s="177"/>
      <c r="EE242" s="177"/>
    </row>
    <row r="243" spans="30:135" ht="13" x14ac:dyDescent="0.15">
      <c r="AD243" s="144">
        <f t="shared" si="93"/>
        <v>80.909090909090921</v>
      </c>
      <c r="AE243" s="144">
        <f t="shared" si="94"/>
        <v>79.831460674157313</v>
      </c>
      <c r="AF243" s="149">
        <v>155</v>
      </c>
      <c r="AG243" s="150" t="s">
        <v>398</v>
      </c>
      <c r="AH243" s="149">
        <v>22</v>
      </c>
      <c r="AI243" s="151">
        <v>1</v>
      </c>
      <c r="AJ243" s="152">
        <v>1780</v>
      </c>
      <c r="AK243" s="152">
        <v>1421</v>
      </c>
      <c r="AL243" s="149">
        <v>0.79800000000000004</v>
      </c>
      <c r="AM243" s="152">
        <v>772</v>
      </c>
      <c r="AN243" s="152">
        <v>508</v>
      </c>
      <c r="AO243" s="152">
        <v>1280</v>
      </c>
      <c r="AP243" s="153">
        <v>0.39700000000000002</v>
      </c>
      <c r="AQ243" s="153">
        <v>0.435</v>
      </c>
      <c r="AR243" s="154">
        <v>0.17799999999999999</v>
      </c>
      <c r="AS243" s="155">
        <v>0.13</v>
      </c>
      <c r="AT243" s="154">
        <v>0.10199999999999999</v>
      </c>
      <c r="AU243" s="155">
        <v>0.38</v>
      </c>
      <c r="AW243" s="177"/>
      <c r="AX243" s="144">
        <f t="shared" si="95"/>
        <v>78.154681139755766</v>
      </c>
      <c r="AY243" s="149">
        <v>155</v>
      </c>
      <c r="AZ243" s="150" t="s">
        <v>485</v>
      </c>
      <c r="BA243" s="149">
        <v>18</v>
      </c>
      <c r="BB243" s="151">
        <v>1</v>
      </c>
      <c r="BC243" s="152">
        <v>1474</v>
      </c>
      <c r="BD243" s="152">
        <v>1152</v>
      </c>
      <c r="BE243" s="149">
        <v>0.78200000000000003</v>
      </c>
      <c r="BF243" s="152">
        <v>605</v>
      </c>
      <c r="BG243" s="152">
        <v>428</v>
      </c>
      <c r="BH243" s="152">
        <v>1033</v>
      </c>
      <c r="BI243" s="153">
        <v>0.41399999999999998</v>
      </c>
      <c r="BJ243" s="153">
        <v>0.46200000000000002</v>
      </c>
      <c r="BK243" s="155">
        <v>0.21</v>
      </c>
      <c r="BL243" s="154">
        <v>0.107</v>
      </c>
      <c r="BM243" s="154">
        <v>9.2999999999999999E-2</v>
      </c>
      <c r="BN243" s="155">
        <v>0.37</v>
      </c>
      <c r="DU243" s="4"/>
      <c r="DZ243" s="177"/>
      <c r="EA243" s="177"/>
      <c r="EB243" s="177"/>
      <c r="EC243" s="177"/>
      <c r="ED243" s="177"/>
      <c r="EE243" s="177"/>
    </row>
    <row r="244" spans="30:135" ht="13" x14ac:dyDescent="0.15">
      <c r="AD244" s="144">
        <f t="shared" si="93"/>
        <v>79.800000000000011</v>
      </c>
      <c r="AE244" s="144">
        <f t="shared" si="94"/>
        <v>79.761904761904773</v>
      </c>
      <c r="AF244" s="149">
        <v>156</v>
      </c>
      <c r="AG244" s="150" t="s">
        <v>486</v>
      </c>
      <c r="AH244" s="149">
        <v>20</v>
      </c>
      <c r="AI244" s="151">
        <v>1</v>
      </c>
      <c r="AJ244" s="152">
        <v>1596</v>
      </c>
      <c r="AK244" s="152">
        <v>1273</v>
      </c>
      <c r="AL244" s="149">
        <v>0.79800000000000004</v>
      </c>
      <c r="AM244" s="152">
        <v>671</v>
      </c>
      <c r="AN244" s="152">
        <v>499</v>
      </c>
      <c r="AO244" s="152">
        <v>1170</v>
      </c>
      <c r="AP244" s="153">
        <v>0.42599999999999999</v>
      </c>
      <c r="AQ244" s="153">
        <v>0.47099999999999997</v>
      </c>
      <c r="AR244" s="154">
        <v>0.20300000000000001</v>
      </c>
      <c r="AS244" s="154">
        <v>8.4000000000000005E-2</v>
      </c>
      <c r="AT244" s="154">
        <v>7.0999999999999994E-2</v>
      </c>
      <c r="AU244" s="155">
        <v>0.37</v>
      </c>
      <c r="AW244" s="177"/>
      <c r="AX244" s="144">
        <f t="shared" si="95"/>
        <v>78.211284513805523</v>
      </c>
      <c r="AY244" s="149">
        <v>156</v>
      </c>
      <c r="AZ244" s="150" t="s">
        <v>487</v>
      </c>
      <c r="BA244" s="149">
        <v>22</v>
      </c>
      <c r="BB244" s="151">
        <v>1</v>
      </c>
      <c r="BC244" s="152">
        <v>1666</v>
      </c>
      <c r="BD244" s="152">
        <v>1303</v>
      </c>
      <c r="BE244" s="149">
        <v>0.78200000000000003</v>
      </c>
      <c r="BF244" s="152">
        <v>743</v>
      </c>
      <c r="BG244" s="152">
        <v>483</v>
      </c>
      <c r="BH244" s="152">
        <v>1226</v>
      </c>
      <c r="BI244" s="153">
        <v>0.39400000000000002</v>
      </c>
      <c r="BJ244" s="153">
        <v>0.442</v>
      </c>
      <c r="BK244" s="154">
        <v>0.17799999999999999</v>
      </c>
      <c r="BL244" s="154">
        <v>0.106</v>
      </c>
      <c r="BM244" s="154">
        <v>8.5000000000000006E-2</v>
      </c>
      <c r="BN244" s="155">
        <v>0.37</v>
      </c>
      <c r="DU244" s="4"/>
      <c r="DZ244" s="177"/>
      <c r="EA244" s="177"/>
      <c r="EB244" s="177"/>
      <c r="EC244" s="177"/>
      <c r="ED244" s="177"/>
      <c r="EE244" s="177"/>
    </row>
    <row r="245" spans="30:135" ht="13" x14ac:dyDescent="0.15">
      <c r="AD245" s="144">
        <f t="shared" si="93"/>
        <v>80.125</v>
      </c>
      <c r="AE245" s="144">
        <f t="shared" si="94"/>
        <v>79.667186687467492</v>
      </c>
      <c r="AF245" s="149">
        <v>157</v>
      </c>
      <c r="AG245" s="150" t="s">
        <v>451</v>
      </c>
      <c r="AH245" s="149">
        <v>24</v>
      </c>
      <c r="AI245" s="151">
        <v>1</v>
      </c>
      <c r="AJ245" s="152">
        <v>1923</v>
      </c>
      <c r="AK245" s="152">
        <v>1532</v>
      </c>
      <c r="AL245" s="149">
        <v>0.79700000000000004</v>
      </c>
      <c r="AM245" s="152">
        <v>895</v>
      </c>
      <c r="AN245" s="152">
        <v>529</v>
      </c>
      <c r="AO245" s="152">
        <v>1424</v>
      </c>
      <c r="AP245" s="153">
        <v>0.371</v>
      </c>
      <c r="AQ245" s="151">
        <v>0.44</v>
      </c>
      <c r="AR245" s="154">
        <v>0.17100000000000001</v>
      </c>
      <c r="AS245" s="154">
        <v>0.10299999999999999</v>
      </c>
      <c r="AT245" s="154">
        <v>7.5999999999999998E-2</v>
      </c>
      <c r="AU245" s="154">
        <v>0.35499999999999998</v>
      </c>
      <c r="AW245" s="177"/>
      <c r="AX245" s="144">
        <f t="shared" si="95"/>
        <v>78.162106350025823</v>
      </c>
      <c r="AY245" s="149">
        <v>157</v>
      </c>
      <c r="AZ245" s="150" t="s">
        <v>355</v>
      </c>
      <c r="BA245" s="149">
        <v>24</v>
      </c>
      <c r="BB245" s="151">
        <v>1</v>
      </c>
      <c r="BC245" s="152">
        <v>1937</v>
      </c>
      <c r="BD245" s="152">
        <v>1514</v>
      </c>
      <c r="BE245" s="149">
        <v>0.78200000000000003</v>
      </c>
      <c r="BF245" s="152">
        <v>870</v>
      </c>
      <c r="BG245" s="152">
        <v>499</v>
      </c>
      <c r="BH245" s="152">
        <v>1369</v>
      </c>
      <c r="BI245" s="153">
        <v>0.36499999999999999</v>
      </c>
      <c r="BJ245" s="153">
        <v>0.432</v>
      </c>
      <c r="BK245" s="154">
        <v>0.186</v>
      </c>
      <c r="BL245" s="154">
        <v>0.126</v>
      </c>
      <c r="BM245" s="154">
        <v>9.9000000000000005E-2</v>
      </c>
      <c r="BN245" s="154">
        <v>0.35699999999999998</v>
      </c>
      <c r="DU245" s="4"/>
      <c r="DZ245" s="177"/>
      <c r="EA245" s="177"/>
      <c r="EB245" s="177"/>
      <c r="EC245" s="177"/>
      <c r="ED245" s="177"/>
      <c r="EE245" s="177"/>
    </row>
    <row r="246" spans="30:135" ht="13" x14ac:dyDescent="0.15">
      <c r="AD246" s="144">
        <f t="shared" si="93"/>
        <v>86.89473684210526</v>
      </c>
      <c r="AE246" s="144">
        <f t="shared" si="94"/>
        <v>79.648697758933977</v>
      </c>
      <c r="AF246" s="149">
        <v>158</v>
      </c>
      <c r="AG246" s="150" t="s">
        <v>479</v>
      </c>
      <c r="AH246" s="149">
        <v>19</v>
      </c>
      <c r="AI246" s="151">
        <v>1</v>
      </c>
      <c r="AJ246" s="152">
        <v>1651</v>
      </c>
      <c r="AK246" s="152">
        <v>1315</v>
      </c>
      <c r="AL246" s="149">
        <v>0.79600000000000004</v>
      </c>
      <c r="AM246" s="152">
        <v>747</v>
      </c>
      <c r="AN246" s="152">
        <v>485</v>
      </c>
      <c r="AO246" s="152">
        <v>1232</v>
      </c>
      <c r="AP246" s="153">
        <v>0.39400000000000002</v>
      </c>
      <c r="AQ246" s="153">
        <v>0.442</v>
      </c>
      <c r="AR246" s="154">
        <v>0.159</v>
      </c>
      <c r="AS246" s="154">
        <v>0.111</v>
      </c>
      <c r="AT246" s="154">
        <v>9.0999999999999998E-2</v>
      </c>
      <c r="AU246" s="154">
        <v>0.376</v>
      </c>
      <c r="AW246" s="177"/>
      <c r="AX246" s="144">
        <f t="shared" si="95"/>
        <v>78.193430656934311</v>
      </c>
      <c r="AY246" s="149">
        <v>158</v>
      </c>
      <c r="AZ246" s="150" t="s">
        <v>488</v>
      </c>
      <c r="BA246" s="149">
        <v>14</v>
      </c>
      <c r="BB246" s="151">
        <v>1</v>
      </c>
      <c r="BC246" s="152">
        <v>1096</v>
      </c>
      <c r="BD246" s="152">
        <v>857</v>
      </c>
      <c r="BE246" s="149">
        <v>0.78200000000000003</v>
      </c>
      <c r="BF246" s="152">
        <v>462</v>
      </c>
      <c r="BG246" s="152">
        <v>343</v>
      </c>
      <c r="BH246" s="152">
        <v>805</v>
      </c>
      <c r="BI246" s="153">
        <v>0.42599999999999999</v>
      </c>
      <c r="BJ246" s="153">
        <v>0.47499999999999998</v>
      </c>
      <c r="BK246" s="154">
        <v>0.21099999999999999</v>
      </c>
      <c r="BL246" s="154">
        <v>7.0999999999999994E-2</v>
      </c>
      <c r="BM246" s="154">
        <v>5.8000000000000003E-2</v>
      </c>
      <c r="BN246" s="154">
        <v>0.36099999999999999</v>
      </c>
      <c r="DU246" s="4"/>
      <c r="DZ246" s="177"/>
      <c r="EA246" s="177"/>
      <c r="EB246" s="177"/>
      <c r="EC246" s="177"/>
      <c r="ED246" s="177"/>
      <c r="EE246" s="177"/>
    </row>
    <row r="247" spans="30:135" ht="13" x14ac:dyDescent="0.15">
      <c r="AD247" s="144">
        <f t="shared" si="93"/>
        <v>86</v>
      </c>
      <c r="AE247" s="144">
        <f t="shared" si="94"/>
        <v>79.568106312292358</v>
      </c>
      <c r="AF247" s="149">
        <v>159</v>
      </c>
      <c r="AG247" s="150" t="s">
        <v>489</v>
      </c>
      <c r="AH247" s="149">
        <v>21</v>
      </c>
      <c r="AI247" s="151">
        <v>1</v>
      </c>
      <c r="AJ247" s="152">
        <v>1806</v>
      </c>
      <c r="AK247" s="152">
        <v>1437</v>
      </c>
      <c r="AL247" s="149">
        <v>0.79600000000000004</v>
      </c>
      <c r="AM247" s="152">
        <v>759</v>
      </c>
      <c r="AN247" s="152">
        <v>516</v>
      </c>
      <c r="AO247" s="152">
        <v>1275</v>
      </c>
      <c r="AP247" s="153">
        <v>0.40500000000000003</v>
      </c>
      <c r="AQ247" s="153">
        <v>0.45200000000000001</v>
      </c>
      <c r="AR247" s="154">
        <v>0.20100000000000001</v>
      </c>
      <c r="AS247" s="154">
        <v>0.114</v>
      </c>
      <c r="AT247" s="154">
        <v>9.2999999999999999E-2</v>
      </c>
      <c r="AU247" s="155">
        <v>0.37</v>
      </c>
      <c r="AW247" s="177"/>
      <c r="AX247" s="144">
        <f t="shared" si="95"/>
        <v>78.157349896480326</v>
      </c>
      <c r="AY247" s="149">
        <v>159</v>
      </c>
      <c r="AZ247" s="150" t="s">
        <v>490</v>
      </c>
      <c r="BA247" s="149">
        <v>12</v>
      </c>
      <c r="BB247" s="151">
        <v>1</v>
      </c>
      <c r="BC247" s="152">
        <v>966</v>
      </c>
      <c r="BD247" s="152">
        <v>755</v>
      </c>
      <c r="BE247" s="149">
        <v>0.78200000000000003</v>
      </c>
      <c r="BF247" s="152">
        <v>433</v>
      </c>
      <c r="BG247" s="152">
        <v>278</v>
      </c>
      <c r="BH247" s="152">
        <v>711</v>
      </c>
      <c r="BI247" s="153">
        <v>0.39100000000000001</v>
      </c>
      <c r="BJ247" s="153">
        <v>0.435</v>
      </c>
      <c r="BK247" s="154">
        <v>0.17599999999999999</v>
      </c>
      <c r="BL247" s="154">
        <v>0.109</v>
      </c>
      <c r="BM247" s="154">
        <v>8.4000000000000005E-2</v>
      </c>
      <c r="BN247" s="154">
        <v>0.36899999999999999</v>
      </c>
      <c r="DU247" s="4"/>
      <c r="DZ247" s="177"/>
      <c r="EA247" s="177"/>
      <c r="EB247" s="177"/>
      <c r="EC247" s="177"/>
      <c r="ED247" s="177"/>
      <c r="EE247" s="177"/>
    </row>
    <row r="248" spans="30:135" ht="13" x14ac:dyDescent="0.15">
      <c r="AD248" s="144">
        <f t="shared" si="93"/>
        <v>77.666666666666671</v>
      </c>
      <c r="AE248" s="144">
        <f t="shared" si="94"/>
        <v>79.613733905579394</v>
      </c>
      <c r="AF248" s="149">
        <v>160</v>
      </c>
      <c r="AG248" s="150" t="s">
        <v>304</v>
      </c>
      <c r="AH248" s="149">
        <v>6</v>
      </c>
      <c r="AI248" s="151">
        <v>1</v>
      </c>
      <c r="AJ248" s="152">
        <v>466</v>
      </c>
      <c r="AK248" s="152">
        <v>371</v>
      </c>
      <c r="AL248" s="149">
        <v>0.79600000000000004</v>
      </c>
      <c r="AM248" s="152">
        <v>206</v>
      </c>
      <c r="AN248" s="152">
        <v>151</v>
      </c>
      <c r="AO248" s="152">
        <v>357</v>
      </c>
      <c r="AP248" s="153">
        <v>0.42299999999999999</v>
      </c>
      <c r="AQ248" s="153">
        <v>0.46400000000000002</v>
      </c>
      <c r="AR248" s="154">
        <v>0.17799999999999999</v>
      </c>
      <c r="AS248" s="154">
        <v>7.4999999999999997E-2</v>
      </c>
      <c r="AT248" s="154">
        <v>5.1999999999999998E-2</v>
      </c>
      <c r="AU248" s="154">
        <v>0.371</v>
      </c>
      <c r="AW248" s="177"/>
      <c r="AX248" s="144">
        <f t="shared" si="95"/>
        <v>78.331527627302279</v>
      </c>
      <c r="AY248" s="149">
        <v>160</v>
      </c>
      <c r="AZ248" s="150" t="s">
        <v>377</v>
      </c>
      <c r="BA248" s="149">
        <v>22</v>
      </c>
      <c r="BB248" s="151">
        <v>1</v>
      </c>
      <c r="BC248" s="152">
        <v>1846</v>
      </c>
      <c r="BD248" s="152">
        <v>1446</v>
      </c>
      <c r="BE248" s="149">
        <v>0.78300000000000003</v>
      </c>
      <c r="BF248" s="152">
        <v>874</v>
      </c>
      <c r="BG248" s="152">
        <v>512</v>
      </c>
      <c r="BH248" s="152">
        <v>1386</v>
      </c>
      <c r="BI248" s="153">
        <v>0.36899999999999999</v>
      </c>
      <c r="BJ248" s="153">
        <v>0.433</v>
      </c>
      <c r="BK248" s="154">
        <v>0.16400000000000001</v>
      </c>
      <c r="BL248" s="154">
        <v>0.105</v>
      </c>
      <c r="BM248" s="155">
        <v>0.08</v>
      </c>
      <c r="BN248" s="154">
        <v>0.35299999999999998</v>
      </c>
      <c r="DU248" s="4"/>
      <c r="DZ248" s="177"/>
      <c r="EA248" s="177"/>
      <c r="EB248" s="177"/>
      <c r="EC248" s="177"/>
      <c r="ED248" s="177"/>
      <c r="EE248" s="177"/>
    </row>
    <row r="249" spans="30:135" ht="13" x14ac:dyDescent="0.15">
      <c r="AD249" s="144">
        <f t="shared" si="93"/>
        <v>81.6875</v>
      </c>
      <c r="AE249" s="144">
        <f t="shared" si="94"/>
        <v>79.495026778882931</v>
      </c>
      <c r="AF249" s="149">
        <v>161</v>
      </c>
      <c r="AG249" s="150" t="s">
        <v>347</v>
      </c>
      <c r="AH249" s="149">
        <v>16</v>
      </c>
      <c r="AI249" s="151">
        <v>1</v>
      </c>
      <c r="AJ249" s="152">
        <v>1307</v>
      </c>
      <c r="AK249" s="152">
        <v>1039</v>
      </c>
      <c r="AL249" s="149">
        <v>0.79500000000000004</v>
      </c>
      <c r="AM249" s="152">
        <v>553</v>
      </c>
      <c r="AN249" s="152">
        <v>395</v>
      </c>
      <c r="AO249" s="152">
        <v>948</v>
      </c>
      <c r="AP249" s="153">
        <v>0.41699999999999998</v>
      </c>
      <c r="AQ249" s="153">
        <v>0.45500000000000002</v>
      </c>
      <c r="AR249" s="154">
        <v>0.18099999999999999</v>
      </c>
      <c r="AS249" s="154">
        <v>0.11799999999999999</v>
      </c>
      <c r="AT249" s="154">
        <v>9.6000000000000002E-2</v>
      </c>
      <c r="AU249" s="154">
        <v>0.38300000000000001</v>
      </c>
      <c r="AW249" s="177"/>
      <c r="AX249" s="144">
        <f t="shared" si="95"/>
        <v>78.415138971023069</v>
      </c>
      <c r="AY249" s="149">
        <v>161</v>
      </c>
      <c r="AZ249" s="150" t="s">
        <v>491</v>
      </c>
      <c r="BA249" s="149">
        <v>20</v>
      </c>
      <c r="BB249" s="151">
        <v>1</v>
      </c>
      <c r="BC249" s="152">
        <v>1691</v>
      </c>
      <c r="BD249" s="152">
        <v>1326</v>
      </c>
      <c r="BE249" s="149">
        <v>0.78400000000000003</v>
      </c>
      <c r="BF249" s="152">
        <v>822</v>
      </c>
      <c r="BG249" s="152">
        <v>494</v>
      </c>
      <c r="BH249" s="152">
        <v>1316</v>
      </c>
      <c r="BI249" s="153">
        <v>0.375</v>
      </c>
      <c r="BJ249" s="151">
        <v>0.42</v>
      </c>
      <c r="BK249" s="154">
        <v>0.13500000000000001</v>
      </c>
      <c r="BL249" s="154">
        <v>0.10299999999999999</v>
      </c>
      <c r="BM249" s="154">
        <v>8.1000000000000003E-2</v>
      </c>
      <c r="BN249" s="154">
        <v>0.36699999999999999</v>
      </c>
      <c r="DU249" s="4"/>
      <c r="DZ249" s="177"/>
      <c r="EA249" s="177"/>
      <c r="EB249" s="177"/>
      <c r="EC249" s="177"/>
      <c r="ED249" s="177"/>
      <c r="EE249" s="177"/>
    </row>
    <row r="250" spans="30:135" ht="13" x14ac:dyDescent="0.15">
      <c r="AD250" s="144">
        <f t="shared" si="93"/>
        <v>81.705882352941174</v>
      </c>
      <c r="AE250" s="144">
        <f t="shared" si="94"/>
        <v>79.481641468682511</v>
      </c>
      <c r="AF250" s="149">
        <v>162</v>
      </c>
      <c r="AG250" s="150" t="s">
        <v>492</v>
      </c>
      <c r="AH250" s="149">
        <v>17</v>
      </c>
      <c r="AI250" s="151">
        <v>1</v>
      </c>
      <c r="AJ250" s="152">
        <v>1389</v>
      </c>
      <c r="AK250" s="152">
        <v>1104</v>
      </c>
      <c r="AL250" s="149">
        <v>0.79500000000000004</v>
      </c>
      <c r="AM250" s="152">
        <v>603</v>
      </c>
      <c r="AN250" s="152">
        <v>397</v>
      </c>
      <c r="AO250" s="152">
        <v>1000</v>
      </c>
      <c r="AP250" s="153">
        <v>0.39700000000000002</v>
      </c>
      <c r="AQ250" s="153">
        <v>0.45200000000000001</v>
      </c>
      <c r="AR250" s="154">
        <v>0.189</v>
      </c>
      <c r="AS250" s="154">
        <v>0.11700000000000001</v>
      </c>
      <c r="AT250" s="154">
        <v>9.6000000000000002E-2</v>
      </c>
      <c r="AU250" s="154">
        <v>0.36899999999999999</v>
      </c>
      <c r="AW250" s="177"/>
      <c r="AX250" s="144">
        <f t="shared" si="95"/>
        <v>78.398791540785496</v>
      </c>
      <c r="AY250" s="149">
        <v>162</v>
      </c>
      <c r="AZ250" s="150" t="s">
        <v>493</v>
      </c>
      <c r="BA250" s="149">
        <v>17</v>
      </c>
      <c r="BB250" s="151">
        <v>1</v>
      </c>
      <c r="BC250" s="152">
        <v>1324</v>
      </c>
      <c r="BD250" s="152">
        <v>1038</v>
      </c>
      <c r="BE250" s="149">
        <v>0.78400000000000003</v>
      </c>
      <c r="BF250" s="152">
        <v>654</v>
      </c>
      <c r="BG250" s="152">
        <v>385</v>
      </c>
      <c r="BH250" s="152">
        <v>1039</v>
      </c>
      <c r="BI250" s="153">
        <v>0.371</v>
      </c>
      <c r="BJ250" s="153">
        <v>0.42299999999999999</v>
      </c>
      <c r="BK250" s="154">
        <v>0.14299999999999999</v>
      </c>
      <c r="BL250" s="154">
        <v>8.5999999999999993E-2</v>
      </c>
      <c r="BM250" s="154">
        <v>6.9000000000000006E-2</v>
      </c>
      <c r="BN250" s="154">
        <v>0.35599999999999998</v>
      </c>
      <c r="DU250" s="4"/>
      <c r="DZ250" s="177"/>
      <c r="EA250" s="177"/>
      <c r="EB250" s="177"/>
      <c r="EC250" s="177"/>
      <c r="ED250" s="177"/>
      <c r="EE250" s="177"/>
    </row>
    <row r="251" spans="30:135" ht="13" x14ac:dyDescent="0.15">
      <c r="AD251" s="144">
        <f t="shared" si="93"/>
        <v>88.333333333333343</v>
      </c>
      <c r="AE251" s="144">
        <f t="shared" si="94"/>
        <v>79.353099730458226</v>
      </c>
      <c r="AF251" s="149">
        <v>163</v>
      </c>
      <c r="AG251" s="150" t="s">
        <v>375</v>
      </c>
      <c r="AH251" s="149">
        <v>21</v>
      </c>
      <c r="AI251" s="151">
        <v>1</v>
      </c>
      <c r="AJ251" s="152">
        <v>1855</v>
      </c>
      <c r="AK251" s="152">
        <v>1472</v>
      </c>
      <c r="AL251" s="149">
        <v>0.79400000000000004</v>
      </c>
      <c r="AM251" s="152">
        <v>824</v>
      </c>
      <c r="AN251" s="152">
        <v>597</v>
      </c>
      <c r="AO251" s="152">
        <v>1421</v>
      </c>
      <c r="AP251" s="151">
        <v>0.42</v>
      </c>
      <c r="AQ251" s="153">
        <v>0.45200000000000001</v>
      </c>
      <c r="AR251" s="154">
        <v>0.16600000000000001</v>
      </c>
      <c r="AS251" s="154">
        <v>8.1000000000000003E-2</v>
      </c>
      <c r="AT251" s="154">
        <v>6.5000000000000002E-2</v>
      </c>
      <c r="AU251" s="154">
        <v>0.38100000000000001</v>
      </c>
      <c r="AW251" s="177"/>
      <c r="AX251" s="144">
        <f t="shared" si="95"/>
        <v>78.502415458937207</v>
      </c>
      <c r="AY251" s="149">
        <v>163</v>
      </c>
      <c r="AZ251" s="150" t="s">
        <v>494</v>
      </c>
      <c r="BA251" s="149">
        <v>16</v>
      </c>
      <c r="BB251" s="151">
        <v>1</v>
      </c>
      <c r="BC251" s="152">
        <v>1242</v>
      </c>
      <c r="BD251" s="152">
        <v>975</v>
      </c>
      <c r="BE251" s="149">
        <v>0.78500000000000003</v>
      </c>
      <c r="BF251" s="152">
        <v>540</v>
      </c>
      <c r="BG251" s="152">
        <v>335</v>
      </c>
      <c r="BH251" s="152">
        <v>875</v>
      </c>
      <c r="BI251" s="153">
        <v>0.38300000000000001</v>
      </c>
      <c r="BJ251" s="153">
        <v>0.433</v>
      </c>
      <c r="BK251" s="154">
        <v>0.17199999999999999</v>
      </c>
      <c r="BL251" s="154">
        <v>0.14299999999999999</v>
      </c>
      <c r="BM251" s="154">
        <v>9.8000000000000004E-2</v>
      </c>
      <c r="BN251" s="154">
        <v>0.377</v>
      </c>
      <c r="DU251" s="4"/>
      <c r="DZ251" s="177"/>
      <c r="EA251" s="177"/>
      <c r="EB251" s="177"/>
      <c r="EC251" s="177"/>
      <c r="ED251" s="177"/>
      <c r="EE251" s="177"/>
    </row>
    <row r="252" spans="30:135" ht="13" x14ac:dyDescent="0.15">
      <c r="AD252" s="144">
        <f t="shared" si="93"/>
        <v>80.913043478260875</v>
      </c>
      <c r="AE252" s="144">
        <f t="shared" si="94"/>
        <v>79.312197743148843</v>
      </c>
      <c r="AF252" s="149">
        <v>164</v>
      </c>
      <c r="AG252" s="150" t="s">
        <v>383</v>
      </c>
      <c r="AH252" s="149">
        <v>23</v>
      </c>
      <c r="AI252" s="151">
        <v>1</v>
      </c>
      <c r="AJ252" s="152">
        <v>1861</v>
      </c>
      <c r="AK252" s="152">
        <v>1476</v>
      </c>
      <c r="AL252" s="149">
        <v>0.79300000000000004</v>
      </c>
      <c r="AM252" s="152">
        <v>741</v>
      </c>
      <c r="AN252" s="152">
        <v>531</v>
      </c>
      <c r="AO252" s="152">
        <v>1272</v>
      </c>
      <c r="AP252" s="153">
        <v>0.41699999999999998</v>
      </c>
      <c r="AQ252" s="153">
        <v>0.47199999999999998</v>
      </c>
      <c r="AR252" s="154">
        <v>0.221</v>
      </c>
      <c r="AS252" s="154">
        <v>0.114</v>
      </c>
      <c r="AT252" s="154">
        <v>7.9000000000000001E-2</v>
      </c>
      <c r="AU252" s="154">
        <v>0.371</v>
      </c>
      <c r="AW252" s="177"/>
      <c r="AX252" s="144">
        <f t="shared" si="95"/>
        <v>78.459687123947049</v>
      </c>
      <c r="AY252" s="149">
        <v>164</v>
      </c>
      <c r="AZ252" s="150" t="s">
        <v>495</v>
      </c>
      <c r="BA252" s="149">
        <v>21</v>
      </c>
      <c r="BB252" s="151">
        <v>1</v>
      </c>
      <c r="BC252" s="152">
        <v>1662</v>
      </c>
      <c r="BD252" s="152">
        <v>1304</v>
      </c>
      <c r="BE252" s="149">
        <v>0.78500000000000003</v>
      </c>
      <c r="BF252" s="152">
        <v>740</v>
      </c>
      <c r="BG252" s="152">
        <v>487</v>
      </c>
      <c r="BH252" s="152">
        <v>1227</v>
      </c>
      <c r="BI252" s="153">
        <v>0.39700000000000002</v>
      </c>
      <c r="BJ252" s="153">
        <v>0.441</v>
      </c>
      <c r="BK252" s="154">
        <v>0.17599999999999999</v>
      </c>
      <c r="BL252" s="154">
        <v>9.7000000000000003E-2</v>
      </c>
      <c r="BM252" s="154">
        <v>7.2999999999999995E-2</v>
      </c>
      <c r="BN252" s="154">
        <v>0.36899999999999999</v>
      </c>
      <c r="DU252" s="4"/>
      <c r="DZ252" s="177"/>
      <c r="EA252" s="177"/>
      <c r="EB252" s="177"/>
      <c r="EC252" s="177"/>
      <c r="ED252" s="177"/>
      <c r="EE252" s="177"/>
    </row>
    <row r="253" spans="30:135" ht="13" x14ac:dyDescent="0.15">
      <c r="AD253" s="144">
        <f t="shared" si="93"/>
        <v>80.150000000000006</v>
      </c>
      <c r="AE253" s="144">
        <f t="shared" si="94"/>
        <v>79.226450405489715</v>
      </c>
      <c r="AF253" s="149">
        <v>165</v>
      </c>
      <c r="AG253" s="150" t="s">
        <v>356</v>
      </c>
      <c r="AH253" s="149">
        <v>20</v>
      </c>
      <c r="AI253" s="151">
        <v>1</v>
      </c>
      <c r="AJ253" s="152">
        <v>1603</v>
      </c>
      <c r="AK253" s="152">
        <v>1270</v>
      </c>
      <c r="AL253" s="149">
        <v>0.79200000000000004</v>
      </c>
      <c r="AM253" s="152">
        <v>677</v>
      </c>
      <c r="AN253" s="152">
        <v>457</v>
      </c>
      <c r="AO253" s="152">
        <v>1134</v>
      </c>
      <c r="AP253" s="153">
        <v>0.40300000000000002</v>
      </c>
      <c r="AQ253" s="153">
        <v>0.46899999999999997</v>
      </c>
      <c r="AR253" s="154">
        <v>0.20799999999999999</v>
      </c>
      <c r="AS253" s="154">
        <v>9.9000000000000005E-2</v>
      </c>
      <c r="AT253" s="154">
        <v>7.1999999999999995E-2</v>
      </c>
      <c r="AU253" s="154">
        <v>0.36299999999999999</v>
      </c>
      <c r="AW253" s="177"/>
      <c r="AX253" s="144">
        <f t="shared" si="95"/>
        <v>78.473581213307241</v>
      </c>
      <c r="AY253" s="149">
        <v>165</v>
      </c>
      <c r="AZ253" s="150" t="s">
        <v>372</v>
      </c>
      <c r="BA253" s="149">
        <v>18</v>
      </c>
      <c r="BB253" s="151">
        <v>1</v>
      </c>
      <c r="BC253" s="152">
        <v>1533</v>
      </c>
      <c r="BD253" s="152">
        <v>1203</v>
      </c>
      <c r="BE253" s="149">
        <v>0.78500000000000003</v>
      </c>
      <c r="BF253" s="152">
        <v>696</v>
      </c>
      <c r="BG253" s="152">
        <v>427</v>
      </c>
      <c r="BH253" s="152">
        <v>1123</v>
      </c>
      <c r="BI253" s="151">
        <v>0.38</v>
      </c>
      <c r="BJ253" s="153">
        <v>0.42399999999999999</v>
      </c>
      <c r="BK253" s="155">
        <v>0.17</v>
      </c>
      <c r="BL253" s="154">
        <v>0.114</v>
      </c>
      <c r="BM253" s="154">
        <v>9.0999999999999998E-2</v>
      </c>
      <c r="BN253" s="154">
        <v>0.372</v>
      </c>
      <c r="DU253" s="4"/>
      <c r="DZ253" s="177"/>
      <c r="EA253" s="177"/>
      <c r="EB253" s="177"/>
      <c r="EC253" s="177"/>
      <c r="ED253" s="177"/>
      <c r="EE253" s="177"/>
    </row>
    <row r="254" spans="30:135" ht="13" x14ac:dyDescent="0.15">
      <c r="AD254" s="144">
        <f t="shared" si="93"/>
        <v>95.45</v>
      </c>
      <c r="AE254" s="144">
        <f t="shared" si="94"/>
        <v>79.20377160817182</v>
      </c>
      <c r="AF254" s="149">
        <v>166</v>
      </c>
      <c r="AG254" s="150" t="s">
        <v>450</v>
      </c>
      <c r="AH254" s="149">
        <v>20</v>
      </c>
      <c r="AI254" s="151">
        <v>1</v>
      </c>
      <c r="AJ254" s="152">
        <v>1909</v>
      </c>
      <c r="AK254" s="152">
        <v>1512</v>
      </c>
      <c r="AL254" s="149">
        <v>0.79200000000000004</v>
      </c>
      <c r="AM254" s="152">
        <v>736</v>
      </c>
      <c r="AN254" s="152">
        <v>534</v>
      </c>
      <c r="AO254" s="152">
        <v>1270</v>
      </c>
      <c r="AP254" s="151">
        <v>0.42</v>
      </c>
      <c r="AQ254" s="153">
        <v>0.45400000000000001</v>
      </c>
      <c r="AR254" s="154">
        <v>0.20399999999999999</v>
      </c>
      <c r="AS254" s="154">
        <v>0.157</v>
      </c>
      <c r="AT254" s="154">
        <v>0.11600000000000001</v>
      </c>
      <c r="AU254" s="154">
        <v>0.39400000000000002</v>
      </c>
      <c r="AW254" s="177"/>
      <c r="AX254" s="144">
        <f t="shared" si="95"/>
        <v>78.633468442385634</v>
      </c>
      <c r="AY254" s="149">
        <v>166</v>
      </c>
      <c r="AZ254" s="150" t="s">
        <v>305</v>
      </c>
      <c r="BA254" s="149">
        <v>21</v>
      </c>
      <c r="BB254" s="151">
        <v>1</v>
      </c>
      <c r="BC254" s="152">
        <v>1727</v>
      </c>
      <c r="BD254" s="152">
        <v>1358</v>
      </c>
      <c r="BE254" s="149">
        <v>0.78600000000000003</v>
      </c>
      <c r="BF254" s="152">
        <v>792</v>
      </c>
      <c r="BG254" s="152">
        <v>491</v>
      </c>
      <c r="BH254" s="152">
        <v>1283</v>
      </c>
      <c r="BI254" s="153">
        <v>0.38300000000000001</v>
      </c>
      <c r="BJ254" s="153">
        <v>0.435</v>
      </c>
      <c r="BK254" s="154">
        <v>0.16700000000000001</v>
      </c>
      <c r="BL254" s="154">
        <v>0.112</v>
      </c>
      <c r="BM254" s="154">
        <v>8.5999999999999993E-2</v>
      </c>
      <c r="BN254" s="154">
        <v>0.36199999999999999</v>
      </c>
      <c r="DU254" s="4"/>
      <c r="DZ254" s="177"/>
      <c r="EA254" s="177"/>
      <c r="EB254" s="177"/>
      <c r="EC254" s="177"/>
      <c r="ED254" s="177"/>
      <c r="EE254" s="177"/>
    </row>
    <row r="255" spans="30:135" ht="13" x14ac:dyDescent="0.15">
      <c r="AD255" s="144">
        <f t="shared" si="93"/>
        <v>75.818181818181813</v>
      </c>
      <c r="AE255" s="144">
        <f t="shared" si="94"/>
        <v>79.136690647482013</v>
      </c>
      <c r="AF255" s="149">
        <v>167</v>
      </c>
      <c r="AG255" s="150" t="s">
        <v>391</v>
      </c>
      <c r="AH255" s="149">
        <v>22</v>
      </c>
      <c r="AI255" s="151">
        <v>1</v>
      </c>
      <c r="AJ255" s="152">
        <v>1668</v>
      </c>
      <c r="AK255" s="152">
        <v>1320</v>
      </c>
      <c r="AL255" s="149">
        <v>0.79100000000000004</v>
      </c>
      <c r="AM255" s="152">
        <v>700</v>
      </c>
      <c r="AN255" s="152">
        <v>503</v>
      </c>
      <c r="AO255" s="152">
        <v>1203</v>
      </c>
      <c r="AP255" s="153">
        <v>0.41799999999999998</v>
      </c>
      <c r="AQ255" s="151">
        <v>0.47</v>
      </c>
      <c r="AR255" s="154">
        <v>0.20100000000000001</v>
      </c>
      <c r="AS255" s="154">
        <v>9.1999999999999998E-2</v>
      </c>
      <c r="AT255" s="154">
        <v>6.5000000000000002E-2</v>
      </c>
      <c r="AU255" s="154">
        <v>0.371</v>
      </c>
      <c r="AW255" s="177"/>
      <c r="AX255" s="144">
        <f t="shared" si="95"/>
        <v>78.621058257616255</v>
      </c>
      <c r="AY255" s="149">
        <v>167</v>
      </c>
      <c r="AZ255" s="150" t="s">
        <v>418</v>
      </c>
      <c r="BA255" s="149">
        <v>23</v>
      </c>
      <c r="BB255" s="151">
        <v>1</v>
      </c>
      <c r="BC255" s="152">
        <v>1871</v>
      </c>
      <c r="BD255" s="152">
        <v>1471</v>
      </c>
      <c r="BE255" s="149">
        <v>0.78600000000000003</v>
      </c>
      <c r="BF255" s="152">
        <v>746</v>
      </c>
      <c r="BG255" s="152">
        <v>537</v>
      </c>
      <c r="BH255" s="152">
        <v>1283</v>
      </c>
      <c r="BI255" s="153">
        <v>0.41899999999999998</v>
      </c>
      <c r="BJ255" s="153">
        <v>0.46700000000000003</v>
      </c>
      <c r="BK255" s="154">
        <v>0.218</v>
      </c>
      <c r="BL255" s="154">
        <v>0.11700000000000001</v>
      </c>
      <c r="BM255" s="155">
        <v>0.09</v>
      </c>
      <c r="BN255" s="154">
        <v>0.374</v>
      </c>
      <c r="DU255" s="4"/>
      <c r="DZ255" s="177"/>
      <c r="EA255" s="177"/>
      <c r="EB255" s="177"/>
      <c r="EC255" s="177"/>
      <c r="ED255" s="177"/>
      <c r="EE255" s="177"/>
    </row>
    <row r="256" spans="30:135" ht="13" x14ac:dyDescent="0.15">
      <c r="AD256" s="144">
        <f t="shared" si="93"/>
        <v>81</v>
      </c>
      <c r="AE256" s="144">
        <f t="shared" si="94"/>
        <v>79.066022544283413</v>
      </c>
      <c r="AF256" s="149">
        <v>168</v>
      </c>
      <c r="AG256" s="150" t="s">
        <v>363</v>
      </c>
      <c r="AH256" s="149">
        <v>23</v>
      </c>
      <c r="AI256" s="151">
        <v>1</v>
      </c>
      <c r="AJ256" s="152">
        <v>1863</v>
      </c>
      <c r="AK256" s="152">
        <v>1473</v>
      </c>
      <c r="AL256" s="149">
        <v>0.79100000000000004</v>
      </c>
      <c r="AM256" s="152">
        <v>867</v>
      </c>
      <c r="AN256" s="152">
        <v>541</v>
      </c>
      <c r="AO256" s="152">
        <v>1408</v>
      </c>
      <c r="AP256" s="153">
        <v>0.38400000000000001</v>
      </c>
      <c r="AQ256" s="153">
        <v>0.442</v>
      </c>
      <c r="AR256" s="154">
        <v>0.159</v>
      </c>
      <c r="AS256" s="154">
        <v>0.105</v>
      </c>
      <c r="AT256" s="154">
        <v>8.6999999999999994E-2</v>
      </c>
      <c r="AU256" s="154">
        <v>0.36299999999999999</v>
      </c>
      <c r="AW256" s="177"/>
      <c r="AX256" s="144">
        <f t="shared" si="95"/>
        <v>78.566899175649979</v>
      </c>
      <c r="AY256" s="149">
        <v>168</v>
      </c>
      <c r="AZ256" s="150" t="s">
        <v>414</v>
      </c>
      <c r="BA256" s="149">
        <v>19</v>
      </c>
      <c r="BB256" s="151">
        <v>1</v>
      </c>
      <c r="BC256" s="152">
        <v>1577</v>
      </c>
      <c r="BD256" s="152">
        <v>1239</v>
      </c>
      <c r="BE256" s="149">
        <v>0.78600000000000003</v>
      </c>
      <c r="BF256" s="152">
        <v>742</v>
      </c>
      <c r="BG256" s="152">
        <v>441</v>
      </c>
      <c r="BH256" s="152">
        <v>1183</v>
      </c>
      <c r="BI256" s="153">
        <v>0.373</v>
      </c>
      <c r="BJ256" s="153">
        <v>0.42499999999999999</v>
      </c>
      <c r="BK256" s="155">
        <v>0.16</v>
      </c>
      <c r="BL256" s="154">
        <v>0.112</v>
      </c>
      <c r="BM256" s="154">
        <v>9.0999999999999998E-2</v>
      </c>
      <c r="BN256" s="154">
        <v>0.36299999999999999</v>
      </c>
      <c r="DU256" s="4"/>
      <c r="DZ256" s="177"/>
      <c r="EA256" s="177"/>
      <c r="EB256" s="177"/>
      <c r="EC256" s="177"/>
      <c r="ED256" s="177"/>
      <c r="EE256" s="177"/>
    </row>
    <row r="257" spans="30:135" ht="13" x14ac:dyDescent="0.15">
      <c r="AD257" s="144">
        <f t="shared" si="93"/>
        <v>79.19047619047619</v>
      </c>
      <c r="AE257" s="144">
        <f t="shared" si="94"/>
        <v>79.013830426939265</v>
      </c>
      <c r="AF257" s="149">
        <v>169</v>
      </c>
      <c r="AG257" s="150" t="s">
        <v>496</v>
      </c>
      <c r="AH257" s="149">
        <v>21</v>
      </c>
      <c r="AI257" s="151">
        <v>1</v>
      </c>
      <c r="AJ257" s="152">
        <v>1663</v>
      </c>
      <c r="AK257" s="152">
        <v>1314</v>
      </c>
      <c r="AL257" s="149">
        <v>0.79</v>
      </c>
      <c r="AM257" s="152">
        <v>760</v>
      </c>
      <c r="AN257" s="152">
        <v>480</v>
      </c>
      <c r="AO257" s="152">
        <v>1240</v>
      </c>
      <c r="AP257" s="153">
        <v>0.38700000000000001</v>
      </c>
      <c r="AQ257" s="153">
        <v>0.44600000000000001</v>
      </c>
      <c r="AR257" s="154">
        <v>0.17299999999999999</v>
      </c>
      <c r="AS257" s="154">
        <v>0.10199999999999999</v>
      </c>
      <c r="AT257" s="154">
        <v>7.5999999999999998E-2</v>
      </c>
      <c r="AU257" s="154">
        <v>0.36199999999999999</v>
      </c>
      <c r="AW257" s="177"/>
      <c r="AX257" s="144">
        <f t="shared" si="95"/>
        <v>78.595317725752508</v>
      </c>
      <c r="AY257" s="149">
        <v>169</v>
      </c>
      <c r="AZ257" s="150" t="s">
        <v>497</v>
      </c>
      <c r="BA257" s="149">
        <v>22</v>
      </c>
      <c r="BB257" s="151">
        <v>1</v>
      </c>
      <c r="BC257" s="152">
        <v>1794</v>
      </c>
      <c r="BD257" s="152">
        <v>1410</v>
      </c>
      <c r="BE257" s="149">
        <v>0.78600000000000003</v>
      </c>
      <c r="BF257" s="152">
        <v>687</v>
      </c>
      <c r="BG257" s="152">
        <v>493</v>
      </c>
      <c r="BH257" s="152">
        <v>1180</v>
      </c>
      <c r="BI257" s="153">
        <v>0.41799999999999998</v>
      </c>
      <c r="BJ257" s="153">
        <v>0.46400000000000002</v>
      </c>
      <c r="BK257" s="154">
        <v>0.22900000000000001</v>
      </c>
      <c r="BL257" s="154">
        <v>0.13800000000000001</v>
      </c>
      <c r="BM257" s="154">
        <v>0.104</v>
      </c>
      <c r="BN257" s="154">
        <v>0.376</v>
      </c>
      <c r="DU257" s="4"/>
      <c r="DZ257" s="177"/>
      <c r="EA257" s="177"/>
      <c r="EB257" s="177"/>
      <c r="EC257" s="177"/>
      <c r="ED257" s="177"/>
      <c r="EE257" s="177"/>
    </row>
    <row r="258" spans="30:135" ht="13" x14ac:dyDescent="0.15">
      <c r="AD258" s="144">
        <f t="shared" si="93"/>
        <v>83.22727272727272</v>
      </c>
      <c r="AE258" s="144">
        <f t="shared" si="94"/>
        <v>78.918623702894592</v>
      </c>
      <c r="AF258" s="149">
        <v>170</v>
      </c>
      <c r="AG258" s="150" t="s">
        <v>498</v>
      </c>
      <c r="AH258" s="149">
        <v>22</v>
      </c>
      <c r="AI258" s="151">
        <v>1</v>
      </c>
      <c r="AJ258" s="152">
        <v>1831</v>
      </c>
      <c r="AK258" s="152">
        <v>1445</v>
      </c>
      <c r="AL258" s="149">
        <v>0.78900000000000003</v>
      </c>
      <c r="AM258" s="152">
        <v>766</v>
      </c>
      <c r="AN258" s="152">
        <v>535</v>
      </c>
      <c r="AO258" s="152">
        <v>1301</v>
      </c>
      <c r="AP258" s="153">
        <v>0.41099999999999998</v>
      </c>
      <c r="AQ258" s="153">
        <v>0.46200000000000002</v>
      </c>
      <c r="AR258" s="154">
        <v>0.20300000000000001</v>
      </c>
      <c r="AS258" s="154">
        <v>0.106</v>
      </c>
      <c r="AT258" s="154">
        <v>8.7999999999999995E-2</v>
      </c>
      <c r="AU258" s="154">
        <v>0.36799999999999999</v>
      </c>
      <c r="AW258" s="177"/>
      <c r="AX258" s="144">
        <f t="shared" si="95"/>
        <v>78.692493946731233</v>
      </c>
      <c r="AY258" s="149">
        <v>170</v>
      </c>
      <c r="AZ258" s="150" t="s">
        <v>369</v>
      </c>
      <c r="BA258" s="149">
        <v>25</v>
      </c>
      <c r="BB258" s="151">
        <v>1</v>
      </c>
      <c r="BC258" s="152">
        <v>2065</v>
      </c>
      <c r="BD258" s="152">
        <v>1625</v>
      </c>
      <c r="BE258" s="149">
        <v>0.78700000000000003</v>
      </c>
      <c r="BF258" s="152">
        <v>904</v>
      </c>
      <c r="BG258" s="152">
        <v>605</v>
      </c>
      <c r="BH258" s="152">
        <v>1509</v>
      </c>
      <c r="BI258" s="153">
        <v>0.40100000000000002</v>
      </c>
      <c r="BJ258" s="151">
        <v>0.44</v>
      </c>
      <c r="BK258" s="154">
        <v>0.184</v>
      </c>
      <c r="BL258" s="154">
        <v>0.108</v>
      </c>
      <c r="BM258" s="155">
        <v>0.09</v>
      </c>
      <c r="BN258" s="154">
        <v>0.36899999999999999</v>
      </c>
      <c r="DU258" s="4"/>
      <c r="DZ258" s="177"/>
      <c r="EA258" s="177"/>
      <c r="EB258" s="177"/>
      <c r="EC258" s="177"/>
      <c r="ED258" s="177"/>
      <c r="EE258" s="177"/>
    </row>
    <row r="259" spans="30:135" ht="13" x14ac:dyDescent="0.15">
      <c r="AD259" s="144">
        <f t="shared" si="93"/>
        <v>90.227272727272734</v>
      </c>
      <c r="AE259" s="144">
        <f t="shared" si="94"/>
        <v>78.790931989924431</v>
      </c>
      <c r="AF259" s="149">
        <v>171</v>
      </c>
      <c r="AG259" s="150" t="s">
        <v>499</v>
      </c>
      <c r="AH259" s="149">
        <v>22</v>
      </c>
      <c r="AI259" s="151">
        <v>1</v>
      </c>
      <c r="AJ259" s="152">
        <v>1985</v>
      </c>
      <c r="AK259" s="152">
        <v>1564</v>
      </c>
      <c r="AL259" s="149">
        <v>0.78800000000000003</v>
      </c>
      <c r="AM259" s="152">
        <v>832</v>
      </c>
      <c r="AN259" s="152">
        <v>593</v>
      </c>
      <c r="AO259" s="152">
        <v>1425</v>
      </c>
      <c r="AP259" s="153">
        <v>0.41599999999999998</v>
      </c>
      <c r="AQ259" s="151">
        <v>0.46</v>
      </c>
      <c r="AR259" s="154">
        <v>0.191</v>
      </c>
      <c r="AS259" s="154">
        <v>0.108</v>
      </c>
      <c r="AT259" s="154">
        <v>8.4000000000000005E-2</v>
      </c>
      <c r="AU259" s="154">
        <v>0.379</v>
      </c>
      <c r="AW259" s="177"/>
      <c r="AX259" s="144">
        <f t="shared" si="95"/>
        <v>78.733031674208149</v>
      </c>
      <c r="AY259" s="149">
        <v>171</v>
      </c>
      <c r="AZ259" s="150" t="s">
        <v>500</v>
      </c>
      <c r="BA259" s="149">
        <v>19</v>
      </c>
      <c r="BB259" s="151">
        <v>1</v>
      </c>
      <c r="BC259" s="152">
        <v>1547</v>
      </c>
      <c r="BD259" s="152">
        <v>1218</v>
      </c>
      <c r="BE259" s="149">
        <v>0.78700000000000003</v>
      </c>
      <c r="BF259" s="152">
        <v>654</v>
      </c>
      <c r="BG259" s="152">
        <v>428</v>
      </c>
      <c r="BH259" s="152">
        <v>1082</v>
      </c>
      <c r="BI259" s="153">
        <v>0.39600000000000002</v>
      </c>
      <c r="BJ259" s="153">
        <v>0.45100000000000001</v>
      </c>
      <c r="BK259" s="154">
        <v>0.19400000000000001</v>
      </c>
      <c r="BL259" s="154">
        <v>0.121</v>
      </c>
      <c r="BM259" s="154">
        <v>8.5000000000000006E-2</v>
      </c>
      <c r="BN259" s="154">
        <v>0.371</v>
      </c>
      <c r="DU259" s="4"/>
      <c r="DZ259" s="177"/>
      <c r="EA259" s="177"/>
      <c r="EB259" s="177"/>
      <c r="EC259" s="177"/>
      <c r="ED259" s="177"/>
      <c r="EE259" s="177"/>
    </row>
    <row r="260" spans="30:135" ht="13" x14ac:dyDescent="0.15">
      <c r="AD260" s="144">
        <f t="shared" si="93"/>
        <v>82.529411764705884</v>
      </c>
      <c r="AE260" s="144">
        <f t="shared" si="94"/>
        <v>78.759800427655023</v>
      </c>
      <c r="AF260" s="149">
        <v>172</v>
      </c>
      <c r="AG260" s="150" t="s">
        <v>463</v>
      </c>
      <c r="AH260" s="149">
        <v>17</v>
      </c>
      <c r="AI260" s="151">
        <v>1</v>
      </c>
      <c r="AJ260" s="152">
        <v>1403</v>
      </c>
      <c r="AK260" s="152">
        <v>1105</v>
      </c>
      <c r="AL260" s="149">
        <v>0.78800000000000003</v>
      </c>
      <c r="AM260" s="152">
        <v>613</v>
      </c>
      <c r="AN260" s="152">
        <v>405</v>
      </c>
      <c r="AO260" s="152">
        <v>1018</v>
      </c>
      <c r="AP260" s="153">
        <v>0.39800000000000002</v>
      </c>
      <c r="AQ260" s="153">
        <v>0.441</v>
      </c>
      <c r="AR260" s="154">
        <v>0.185</v>
      </c>
      <c r="AS260" s="155">
        <v>0.11</v>
      </c>
      <c r="AT260" s="154">
        <v>7.8E-2</v>
      </c>
      <c r="AU260" s="154">
        <v>0.374</v>
      </c>
      <c r="AW260" s="177"/>
      <c r="AX260" s="144">
        <f t="shared" si="95"/>
        <v>78.689609530112506</v>
      </c>
      <c r="AY260" s="149">
        <v>172</v>
      </c>
      <c r="AZ260" s="150" t="s">
        <v>501</v>
      </c>
      <c r="BA260" s="149">
        <v>18</v>
      </c>
      <c r="BB260" s="151">
        <v>1</v>
      </c>
      <c r="BC260" s="152">
        <v>1511</v>
      </c>
      <c r="BD260" s="152">
        <v>1189</v>
      </c>
      <c r="BE260" s="149">
        <v>0.78700000000000003</v>
      </c>
      <c r="BF260" s="152">
        <v>610</v>
      </c>
      <c r="BG260" s="152">
        <v>419</v>
      </c>
      <c r="BH260" s="152">
        <v>1029</v>
      </c>
      <c r="BI260" s="153">
        <v>0.40699999999999997</v>
      </c>
      <c r="BJ260" s="153">
        <v>0.46700000000000003</v>
      </c>
      <c r="BK260" s="154">
        <v>0.222</v>
      </c>
      <c r="BL260" s="154">
        <v>0.11899999999999999</v>
      </c>
      <c r="BM260" s="154">
        <v>9.5000000000000001E-2</v>
      </c>
      <c r="BN260" s="154">
        <v>0.36499999999999999</v>
      </c>
      <c r="DU260" s="4"/>
      <c r="DZ260" s="177"/>
      <c r="EA260" s="177"/>
      <c r="EB260" s="177"/>
      <c r="EC260" s="177"/>
      <c r="ED260" s="177"/>
      <c r="EE260" s="177"/>
    </row>
    <row r="261" spans="30:135" ht="13" x14ac:dyDescent="0.15">
      <c r="AD261" s="144">
        <f t="shared" si="93"/>
        <v>81.272727272727266</v>
      </c>
      <c r="AE261" s="144">
        <f t="shared" si="94"/>
        <v>78.74720357941834</v>
      </c>
      <c r="AF261" s="149">
        <v>173</v>
      </c>
      <c r="AG261" s="150" t="s">
        <v>502</v>
      </c>
      <c r="AH261" s="149">
        <v>22</v>
      </c>
      <c r="AI261" s="151">
        <v>1</v>
      </c>
      <c r="AJ261" s="152">
        <v>1788</v>
      </c>
      <c r="AK261" s="152">
        <v>1408</v>
      </c>
      <c r="AL261" s="149">
        <v>0.78700000000000003</v>
      </c>
      <c r="AM261" s="152">
        <v>818</v>
      </c>
      <c r="AN261" s="152">
        <v>510</v>
      </c>
      <c r="AO261" s="152">
        <v>1328</v>
      </c>
      <c r="AP261" s="153">
        <v>0.38400000000000001</v>
      </c>
      <c r="AQ261" s="153">
        <v>0.432</v>
      </c>
      <c r="AR261" s="154">
        <v>0.161</v>
      </c>
      <c r="AS261" s="154">
        <v>0.107</v>
      </c>
      <c r="AT261" s="154">
        <v>8.4000000000000005E-2</v>
      </c>
      <c r="AU261" s="154">
        <v>0.36699999999999999</v>
      </c>
      <c r="AW261" s="177"/>
      <c r="AX261" s="144">
        <f t="shared" si="95"/>
        <v>78.730330982094415</v>
      </c>
      <c r="AY261" s="149">
        <v>173</v>
      </c>
      <c r="AZ261" s="150" t="s">
        <v>503</v>
      </c>
      <c r="BA261" s="149">
        <v>24</v>
      </c>
      <c r="BB261" s="151">
        <v>1</v>
      </c>
      <c r="BC261" s="152">
        <v>1843</v>
      </c>
      <c r="BD261" s="152">
        <v>1451</v>
      </c>
      <c r="BE261" s="149">
        <v>0.78700000000000003</v>
      </c>
      <c r="BF261" s="152">
        <v>710</v>
      </c>
      <c r="BG261" s="152">
        <v>501</v>
      </c>
      <c r="BH261" s="152">
        <v>1211</v>
      </c>
      <c r="BI261" s="153">
        <v>0.41399999999999998</v>
      </c>
      <c r="BJ261" s="153">
        <v>0.45700000000000002</v>
      </c>
      <c r="BK261" s="154">
        <v>0.215</v>
      </c>
      <c r="BL261" s="154">
        <v>0.155</v>
      </c>
      <c r="BM261" s="154">
        <v>0.11700000000000001</v>
      </c>
      <c r="BN261" s="155">
        <v>0.38</v>
      </c>
      <c r="DU261" s="4"/>
      <c r="DZ261" s="177"/>
      <c r="EA261" s="177"/>
      <c r="EB261" s="177"/>
      <c r="EC261" s="177"/>
      <c r="ED261" s="177"/>
      <c r="EE261" s="177"/>
    </row>
    <row r="262" spans="30:135" ht="13" x14ac:dyDescent="0.15">
      <c r="AD262" s="144">
        <f t="shared" si="93"/>
        <v>88.466666666666654</v>
      </c>
      <c r="AE262" s="144">
        <f t="shared" si="94"/>
        <v>78.598342125094206</v>
      </c>
      <c r="AF262" s="149">
        <v>174</v>
      </c>
      <c r="AG262" s="150" t="s">
        <v>214</v>
      </c>
      <c r="AH262" s="149">
        <v>15</v>
      </c>
      <c r="AI262" s="151">
        <v>1</v>
      </c>
      <c r="AJ262" s="152">
        <v>1327</v>
      </c>
      <c r="AK262" s="152">
        <v>1043</v>
      </c>
      <c r="AL262" s="149">
        <v>0.78600000000000003</v>
      </c>
      <c r="AM262" s="152">
        <v>576</v>
      </c>
      <c r="AN262" s="152">
        <v>399</v>
      </c>
      <c r="AO262" s="152">
        <v>975</v>
      </c>
      <c r="AP262" s="153">
        <v>0.40899999999999997</v>
      </c>
      <c r="AQ262" s="151">
        <v>0.45</v>
      </c>
      <c r="AR262" s="154">
        <v>0.187</v>
      </c>
      <c r="AS262" s="154">
        <v>9.7000000000000003E-2</v>
      </c>
      <c r="AT262" s="154">
        <v>7.8E-2</v>
      </c>
      <c r="AU262" s="154">
        <v>0.375</v>
      </c>
      <c r="AW262" s="177"/>
      <c r="AX262" s="144">
        <f t="shared" si="95"/>
        <v>78.789592760180994</v>
      </c>
      <c r="AY262" s="149">
        <v>174</v>
      </c>
      <c r="AZ262" s="150" t="s">
        <v>298</v>
      </c>
      <c r="BA262" s="149">
        <v>20</v>
      </c>
      <c r="BB262" s="151">
        <v>1</v>
      </c>
      <c r="BC262" s="152">
        <v>1768</v>
      </c>
      <c r="BD262" s="152">
        <v>1393</v>
      </c>
      <c r="BE262" s="149">
        <v>0.78800000000000003</v>
      </c>
      <c r="BF262" s="152">
        <v>768</v>
      </c>
      <c r="BG262" s="152">
        <v>511</v>
      </c>
      <c r="BH262" s="152">
        <v>1279</v>
      </c>
      <c r="BI262" s="151">
        <v>0.4</v>
      </c>
      <c r="BJ262" s="153">
        <v>0.437</v>
      </c>
      <c r="BK262" s="154">
        <v>0.17899999999999999</v>
      </c>
      <c r="BL262" s="154">
        <v>0.11899999999999999</v>
      </c>
      <c r="BM262" s="154">
        <v>9.2999999999999999E-2</v>
      </c>
      <c r="BN262" s="154">
        <v>0.376</v>
      </c>
      <c r="DU262" s="4"/>
      <c r="DZ262" s="177"/>
      <c r="EA262" s="177"/>
      <c r="EB262" s="177"/>
      <c r="EC262" s="177"/>
      <c r="ED262" s="177"/>
      <c r="EE262" s="177"/>
    </row>
    <row r="263" spans="30:135" ht="13" x14ac:dyDescent="0.15">
      <c r="AD263" s="144">
        <f t="shared" si="93"/>
        <v>78.368421052631575</v>
      </c>
      <c r="AE263" s="144">
        <f t="shared" si="94"/>
        <v>78.64338482202821</v>
      </c>
      <c r="AF263" s="149">
        <v>175</v>
      </c>
      <c r="AG263" s="150" t="s">
        <v>500</v>
      </c>
      <c r="AH263" s="149">
        <v>19</v>
      </c>
      <c r="AI263" s="151">
        <v>1</v>
      </c>
      <c r="AJ263" s="152">
        <v>1489</v>
      </c>
      <c r="AK263" s="152">
        <v>1171</v>
      </c>
      <c r="AL263" s="149">
        <v>0.78600000000000003</v>
      </c>
      <c r="AM263" s="152">
        <v>626</v>
      </c>
      <c r="AN263" s="152">
        <v>429</v>
      </c>
      <c r="AO263" s="152">
        <v>1055</v>
      </c>
      <c r="AP263" s="153">
        <v>0.40699999999999997</v>
      </c>
      <c r="AQ263" s="153">
        <v>0.47299999999999998</v>
      </c>
      <c r="AR263" s="154">
        <v>0.221</v>
      </c>
      <c r="AS263" s="154">
        <v>8.7999999999999995E-2</v>
      </c>
      <c r="AT263" s="154">
        <v>6.6000000000000003E-2</v>
      </c>
      <c r="AU263" s="154">
        <v>0.35299999999999998</v>
      </c>
      <c r="AW263" s="177"/>
      <c r="AX263" s="144">
        <f t="shared" si="95"/>
        <v>78.841991341991346</v>
      </c>
      <c r="AY263" s="149">
        <v>175</v>
      </c>
      <c r="AZ263" s="150" t="s">
        <v>504</v>
      </c>
      <c r="BA263" s="149">
        <v>22</v>
      </c>
      <c r="BB263" s="151">
        <v>1</v>
      </c>
      <c r="BC263" s="152">
        <v>1848</v>
      </c>
      <c r="BD263" s="152">
        <v>1457</v>
      </c>
      <c r="BE263" s="149">
        <v>0.78800000000000003</v>
      </c>
      <c r="BF263" s="152">
        <v>876</v>
      </c>
      <c r="BG263" s="152">
        <v>519</v>
      </c>
      <c r="BH263" s="152">
        <v>1395</v>
      </c>
      <c r="BI263" s="153">
        <v>0.372</v>
      </c>
      <c r="BJ263" s="153">
        <v>0.432</v>
      </c>
      <c r="BK263" s="154">
        <v>0.157</v>
      </c>
      <c r="BL263" s="154">
        <v>0.10100000000000001</v>
      </c>
      <c r="BM263" s="154">
        <v>7.3999999999999996E-2</v>
      </c>
      <c r="BN263" s="154">
        <v>0.36299999999999999</v>
      </c>
      <c r="DU263" s="4"/>
      <c r="DZ263" s="177"/>
      <c r="EA263" s="177"/>
      <c r="EB263" s="177"/>
      <c r="EC263" s="177"/>
      <c r="ED263" s="177"/>
      <c r="EE263" s="177"/>
    </row>
    <row r="264" spans="30:135" ht="13" x14ac:dyDescent="0.15">
      <c r="AD264" s="144">
        <f t="shared" si="93"/>
        <v>83.38095238095238</v>
      </c>
      <c r="AE264" s="144">
        <f t="shared" si="94"/>
        <v>78.640776699029118</v>
      </c>
      <c r="AF264" s="149">
        <v>176</v>
      </c>
      <c r="AG264" s="150" t="s">
        <v>459</v>
      </c>
      <c r="AH264" s="149">
        <v>21</v>
      </c>
      <c r="AI264" s="151">
        <v>1</v>
      </c>
      <c r="AJ264" s="152">
        <v>1751</v>
      </c>
      <c r="AK264" s="152">
        <v>1377</v>
      </c>
      <c r="AL264" s="149">
        <v>0.78600000000000003</v>
      </c>
      <c r="AM264" s="152">
        <v>735</v>
      </c>
      <c r="AN264" s="152">
        <v>474</v>
      </c>
      <c r="AO264" s="152">
        <v>1209</v>
      </c>
      <c r="AP264" s="153">
        <v>0.39200000000000002</v>
      </c>
      <c r="AQ264" s="153">
        <v>0.442</v>
      </c>
      <c r="AR264" s="154">
        <v>0.191</v>
      </c>
      <c r="AS264" s="154">
        <v>0.13600000000000001</v>
      </c>
      <c r="AT264" s="154">
        <v>9.9000000000000005E-2</v>
      </c>
      <c r="AU264" s="154">
        <v>0.376</v>
      </c>
      <c r="AW264" s="177"/>
      <c r="AX264" s="144">
        <f t="shared" si="95"/>
        <v>78.784704033525415</v>
      </c>
      <c r="AY264" s="149">
        <v>176</v>
      </c>
      <c r="AZ264" s="150" t="s">
        <v>321</v>
      </c>
      <c r="BA264" s="149">
        <v>23</v>
      </c>
      <c r="BB264" s="151">
        <v>1</v>
      </c>
      <c r="BC264" s="152">
        <v>1909</v>
      </c>
      <c r="BD264" s="152">
        <v>1504</v>
      </c>
      <c r="BE264" s="149">
        <v>0.78800000000000003</v>
      </c>
      <c r="BF264" s="152">
        <v>804</v>
      </c>
      <c r="BG264" s="152">
        <v>561</v>
      </c>
      <c r="BH264" s="152">
        <v>1365</v>
      </c>
      <c r="BI264" s="153">
        <v>0.41099999999999998</v>
      </c>
      <c r="BJ264" s="151">
        <v>0.45</v>
      </c>
      <c r="BK264" s="154">
        <v>0.191</v>
      </c>
      <c r="BL264" s="154">
        <v>0.11700000000000001</v>
      </c>
      <c r="BM264" s="155">
        <v>0.1</v>
      </c>
      <c r="BN264" s="154">
        <v>0.376</v>
      </c>
      <c r="DU264" s="4"/>
      <c r="DZ264" s="177"/>
      <c r="EA264" s="177"/>
      <c r="EB264" s="177"/>
      <c r="EC264" s="177"/>
      <c r="ED264" s="177"/>
      <c r="EE264" s="177"/>
    </row>
    <row r="265" spans="30:135" ht="13" x14ac:dyDescent="0.15">
      <c r="AD265" s="144">
        <f t="shared" si="93"/>
        <v>83.636363636363626</v>
      </c>
      <c r="AE265" s="144">
        <f t="shared" si="94"/>
        <v>78.532608695652172</v>
      </c>
      <c r="AF265" s="149">
        <v>177</v>
      </c>
      <c r="AG265" s="150" t="s">
        <v>504</v>
      </c>
      <c r="AH265" s="149">
        <v>22</v>
      </c>
      <c r="AI265" s="151">
        <v>1</v>
      </c>
      <c r="AJ265" s="152">
        <v>1840</v>
      </c>
      <c r="AK265" s="152">
        <v>1445</v>
      </c>
      <c r="AL265" s="149">
        <v>0.78500000000000003</v>
      </c>
      <c r="AM265" s="152">
        <v>804</v>
      </c>
      <c r="AN265" s="152">
        <v>509</v>
      </c>
      <c r="AO265" s="152">
        <v>1313</v>
      </c>
      <c r="AP265" s="153">
        <v>0.38800000000000001</v>
      </c>
      <c r="AQ265" s="153">
        <v>0.433</v>
      </c>
      <c r="AR265" s="154">
        <v>0.189</v>
      </c>
      <c r="AS265" s="154">
        <v>0.11700000000000001</v>
      </c>
      <c r="AT265" s="154">
        <v>9.4E-2</v>
      </c>
      <c r="AU265" s="154">
        <v>0.36799999999999999</v>
      </c>
      <c r="AW265" s="177"/>
      <c r="AX265" s="144">
        <f t="shared" si="95"/>
        <v>78.767541183648575</v>
      </c>
      <c r="AY265" s="149">
        <v>177</v>
      </c>
      <c r="AZ265" s="150" t="s">
        <v>404</v>
      </c>
      <c r="BA265" s="149">
        <v>21</v>
      </c>
      <c r="BB265" s="151">
        <v>1</v>
      </c>
      <c r="BC265" s="152">
        <v>1639</v>
      </c>
      <c r="BD265" s="152">
        <v>1291</v>
      </c>
      <c r="BE265" s="149">
        <v>0.78800000000000003</v>
      </c>
      <c r="BF265" s="152">
        <v>737</v>
      </c>
      <c r="BG265" s="152">
        <v>496</v>
      </c>
      <c r="BH265" s="152">
        <v>1233</v>
      </c>
      <c r="BI265" s="153">
        <v>0.40200000000000002</v>
      </c>
      <c r="BJ265" s="153">
        <v>0.44500000000000001</v>
      </c>
      <c r="BK265" s="154">
        <v>0.16900000000000001</v>
      </c>
      <c r="BL265" s="154">
        <v>9.6000000000000002E-2</v>
      </c>
      <c r="BM265" s="154">
        <v>7.4999999999999997E-2</v>
      </c>
      <c r="BN265" s="155">
        <v>0.37</v>
      </c>
      <c r="DU265" s="4"/>
      <c r="DZ265" s="177"/>
      <c r="EA265" s="177"/>
      <c r="EB265" s="177"/>
      <c r="EC265" s="177"/>
      <c r="ED265" s="177"/>
      <c r="EE265" s="177"/>
    </row>
    <row r="266" spans="30:135" ht="13" x14ac:dyDescent="0.15">
      <c r="AD266" s="144">
        <f t="shared" si="93"/>
        <v>84.55</v>
      </c>
      <c r="AE266" s="144">
        <f t="shared" si="94"/>
        <v>78.415138971023069</v>
      </c>
      <c r="AF266" s="149">
        <v>178</v>
      </c>
      <c r="AG266" s="150" t="s">
        <v>334</v>
      </c>
      <c r="AH266" s="149">
        <v>20</v>
      </c>
      <c r="AI266" s="151">
        <v>1</v>
      </c>
      <c r="AJ266" s="152">
        <v>1691</v>
      </c>
      <c r="AK266" s="152">
        <v>1326</v>
      </c>
      <c r="AL266" s="149">
        <v>0.78400000000000003</v>
      </c>
      <c r="AM266" s="152">
        <v>721</v>
      </c>
      <c r="AN266" s="152">
        <v>485</v>
      </c>
      <c r="AO266" s="152">
        <v>1206</v>
      </c>
      <c r="AP266" s="153">
        <v>0.40200000000000002</v>
      </c>
      <c r="AQ266" s="153">
        <v>0.45100000000000001</v>
      </c>
      <c r="AR266" s="154">
        <v>0.19600000000000001</v>
      </c>
      <c r="AS266" s="154">
        <v>0.11700000000000001</v>
      </c>
      <c r="AT266" s="154">
        <v>0.10100000000000001</v>
      </c>
      <c r="AU266" s="154">
        <v>0.36699999999999999</v>
      </c>
      <c r="AW266" s="177"/>
      <c r="AX266" s="144">
        <f t="shared" si="95"/>
        <v>78.958479943701619</v>
      </c>
      <c r="AY266" s="149">
        <v>178</v>
      </c>
      <c r="AZ266" s="150" t="s">
        <v>423</v>
      </c>
      <c r="BA266" s="149">
        <v>19</v>
      </c>
      <c r="BB266" s="151">
        <v>1</v>
      </c>
      <c r="BC266" s="152">
        <v>1421</v>
      </c>
      <c r="BD266" s="152">
        <v>1122</v>
      </c>
      <c r="BE266" s="149">
        <v>0.79</v>
      </c>
      <c r="BF266" s="152">
        <v>637</v>
      </c>
      <c r="BG266" s="152">
        <v>419</v>
      </c>
      <c r="BH266" s="152">
        <v>1056</v>
      </c>
      <c r="BI266" s="153">
        <v>0.39700000000000002</v>
      </c>
      <c r="BJ266" s="153">
        <v>0.44600000000000001</v>
      </c>
      <c r="BK266" s="154">
        <v>0.17799999999999999</v>
      </c>
      <c r="BL266" s="154">
        <v>9.4E-2</v>
      </c>
      <c r="BM266" s="154">
        <v>7.0999999999999994E-2</v>
      </c>
      <c r="BN266" s="154">
        <v>0.36699999999999999</v>
      </c>
      <c r="DU266" s="4"/>
      <c r="DZ266" s="177"/>
      <c r="EA266" s="177"/>
      <c r="EB266" s="177"/>
      <c r="EC266" s="177"/>
      <c r="ED266" s="177"/>
      <c r="EE266" s="177"/>
    </row>
    <row r="267" spans="30:135" ht="13" x14ac:dyDescent="0.15">
      <c r="AD267" s="144">
        <f t="shared" si="93"/>
        <v>80.523809523809518</v>
      </c>
      <c r="AE267" s="144">
        <f t="shared" si="94"/>
        <v>78.415138971023069</v>
      </c>
      <c r="AF267" s="149">
        <v>179</v>
      </c>
      <c r="AG267" s="150" t="s">
        <v>505</v>
      </c>
      <c r="AH267" s="149">
        <v>21</v>
      </c>
      <c r="AI267" s="151">
        <v>1</v>
      </c>
      <c r="AJ267" s="152">
        <v>1691</v>
      </c>
      <c r="AK267" s="152">
        <v>1326</v>
      </c>
      <c r="AL267" s="149">
        <v>0.78400000000000003</v>
      </c>
      <c r="AM267" s="152">
        <v>706</v>
      </c>
      <c r="AN267" s="152">
        <v>469</v>
      </c>
      <c r="AO267" s="152">
        <v>1175</v>
      </c>
      <c r="AP267" s="153">
        <v>0.39900000000000002</v>
      </c>
      <c r="AQ267" s="153">
        <v>0.46400000000000002</v>
      </c>
      <c r="AR267" s="154">
        <v>0.221</v>
      </c>
      <c r="AS267" s="154">
        <v>9.6000000000000002E-2</v>
      </c>
      <c r="AT267" s="154">
        <v>7.3999999999999996E-2</v>
      </c>
      <c r="AU267" s="154">
        <v>0.35399999999999998</v>
      </c>
      <c r="AW267" s="177"/>
      <c r="AX267" s="144">
        <f t="shared" si="95"/>
        <v>78.986332574031891</v>
      </c>
      <c r="AY267" s="149">
        <v>179</v>
      </c>
      <c r="AZ267" s="150" t="s">
        <v>502</v>
      </c>
      <c r="BA267" s="149">
        <v>22</v>
      </c>
      <c r="BB267" s="151">
        <v>1</v>
      </c>
      <c r="BC267" s="152">
        <v>1756</v>
      </c>
      <c r="BD267" s="152">
        <v>1387</v>
      </c>
      <c r="BE267" s="149">
        <v>0.79</v>
      </c>
      <c r="BF267" s="152">
        <v>761</v>
      </c>
      <c r="BG267" s="152">
        <v>521</v>
      </c>
      <c r="BH267" s="152">
        <v>1282</v>
      </c>
      <c r="BI267" s="153">
        <v>0.40600000000000003</v>
      </c>
      <c r="BJ267" s="153">
        <v>0.46100000000000002</v>
      </c>
      <c r="BK267" s="154">
        <v>0.191</v>
      </c>
      <c r="BL267" s="154">
        <v>9.2999999999999999E-2</v>
      </c>
      <c r="BM267" s="154">
        <v>6.9000000000000006E-2</v>
      </c>
      <c r="BN267" s="154">
        <v>0.36399999999999999</v>
      </c>
      <c r="DU267" s="4"/>
      <c r="DZ267" s="177"/>
      <c r="EA267" s="177"/>
      <c r="EB267" s="177"/>
      <c r="EC267" s="177"/>
      <c r="ED267" s="177"/>
      <c r="EE267" s="177"/>
    </row>
    <row r="268" spans="30:135" ht="13" x14ac:dyDescent="0.15">
      <c r="AD268" s="144">
        <f t="shared" si="93"/>
        <v>92.4</v>
      </c>
      <c r="AE268" s="144">
        <f t="shared" si="94"/>
        <v>78.409090909090907</v>
      </c>
      <c r="AF268" s="149">
        <v>180</v>
      </c>
      <c r="AG268" s="150" t="s">
        <v>474</v>
      </c>
      <c r="AH268" s="149">
        <v>20</v>
      </c>
      <c r="AI268" s="151">
        <v>1</v>
      </c>
      <c r="AJ268" s="152">
        <v>1848</v>
      </c>
      <c r="AK268" s="152">
        <v>1449</v>
      </c>
      <c r="AL268" s="149">
        <v>0.78400000000000003</v>
      </c>
      <c r="AM268" s="152">
        <v>787</v>
      </c>
      <c r="AN268" s="152">
        <v>529</v>
      </c>
      <c r="AO268" s="152">
        <v>1316</v>
      </c>
      <c r="AP268" s="153">
        <v>0.40200000000000002</v>
      </c>
      <c r="AQ268" s="153">
        <v>0.46700000000000003</v>
      </c>
      <c r="AR268" s="154">
        <v>0.19800000000000001</v>
      </c>
      <c r="AS268" s="154">
        <v>0.10299999999999999</v>
      </c>
      <c r="AT268" s="154">
        <v>7.6999999999999999E-2</v>
      </c>
      <c r="AU268" s="155">
        <v>0.36</v>
      </c>
      <c r="AW268" s="177"/>
      <c r="AX268" s="144">
        <f t="shared" si="95"/>
        <v>79.020979020979027</v>
      </c>
      <c r="AY268" s="149">
        <v>180</v>
      </c>
      <c r="AZ268" s="150" t="s">
        <v>506</v>
      </c>
      <c r="BA268" s="149">
        <v>19</v>
      </c>
      <c r="BB268" s="151">
        <v>1</v>
      </c>
      <c r="BC268" s="152">
        <v>1573</v>
      </c>
      <c r="BD268" s="152">
        <v>1243</v>
      </c>
      <c r="BE268" s="149">
        <v>0.79</v>
      </c>
      <c r="BF268" s="152">
        <v>657</v>
      </c>
      <c r="BG268" s="152">
        <v>428</v>
      </c>
      <c r="BH268" s="152">
        <v>1085</v>
      </c>
      <c r="BI268" s="153">
        <v>0.39400000000000002</v>
      </c>
      <c r="BJ268" s="153">
        <v>0.45400000000000001</v>
      </c>
      <c r="BK268" s="154">
        <v>0.20699999999999999</v>
      </c>
      <c r="BL268" s="154">
        <v>0.124</v>
      </c>
      <c r="BM268" s="154">
        <v>9.6000000000000002E-2</v>
      </c>
      <c r="BN268" s="154">
        <v>0.36599999999999999</v>
      </c>
      <c r="DU268" s="4"/>
      <c r="DZ268" s="177"/>
      <c r="EA268" s="177"/>
      <c r="EB268" s="177"/>
      <c r="EC268" s="177"/>
      <c r="ED268" s="177"/>
      <c r="EE268" s="177"/>
    </row>
    <row r="269" spans="30:135" ht="13" x14ac:dyDescent="0.15">
      <c r="AD269" s="144">
        <f t="shared" si="93"/>
        <v>82.61904761904762</v>
      </c>
      <c r="AE269" s="144">
        <f t="shared" si="94"/>
        <v>78.38616714697406</v>
      </c>
      <c r="AF269" s="149">
        <v>181</v>
      </c>
      <c r="AG269" s="150" t="s">
        <v>507</v>
      </c>
      <c r="AH269" s="149">
        <v>21</v>
      </c>
      <c r="AI269" s="151">
        <v>1</v>
      </c>
      <c r="AJ269" s="152">
        <v>1735</v>
      </c>
      <c r="AK269" s="152">
        <v>1360</v>
      </c>
      <c r="AL269" s="149">
        <v>0.78400000000000003</v>
      </c>
      <c r="AM269" s="152">
        <v>718</v>
      </c>
      <c r="AN269" s="152">
        <v>485</v>
      </c>
      <c r="AO269" s="152">
        <v>1203</v>
      </c>
      <c r="AP269" s="153">
        <v>0.40300000000000002</v>
      </c>
      <c r="AQ269" s="153">
        <v>0.46700000000000003</v>
      </c>
      <c r="AR269" s="154">
        <v>0.20599999999999999</v>
      </c>
      <c r="AS269" s="154">
        <v>0.11700000000000001</v>
      </c>
      <c r="AT269" s="154">
        <v>9.2999999999999999E-2</v>
      </c>
      <c r="AU269" s="154">
        <v>0.36499999999999999</v>
      </c>
      <c r="AW269" s="177"/>
      <c r="AX269" s="144">
        <f t="shared" si="95"/>
        <v>78.957654723127035</v>
      </c>
      <c r="AY269" s="149">
        <v>181</v>
      </c>
      <c r="AZ269" s="150" t="s">
        <v>240</v>
      </c>
      <c r="BA269" s="149">
        <v>18</v>
      </c>
      <c r="BB269" s="151">
        <v>1</v>
      </c>
      <c r="BC269" s="152">
        <v>1535</v>
      </c>
      <c r="BD269" s="152">
        <v>1212</v>
      </c>
      <c r="BE269" s="149">
        <v>0.79</v>
      </c>
      <c r="BF269" s="152">
        <v>675</v>
      </c>
      <c r="BG269" s="152">
        <v>443</v>
      </c>
      <c r="BH269" s="152">
        <v>1118</v>
      </c>
      <c r="BI269" s="153">
        <v>0.39600000000000002</v>
      </c>
      <c r="BJ269" s="153">
        <v>0.44700000000000001</v>
      </c>
      <c r="BK269" s="154">
        <v>0.185</v>
      </c>
      <c r="BL269" s="154">
        <v>0.108</v>
      </c>
      <c r="BM269" s="154">
        <v>9.2999999999999999E-2</v>
      </c>
      <c r="BN269" s="154">
        <v>0.36699999999999999</v>
      </c>
      <c r="DU269" s="4"/>
      <c r="DZ269" s="177"/>
      <c r="EA269" s="177"/>
      <c r="EB269" s="177"/>
      <c r="EC269" s="177"/>
      <c r="ED269" s="177"/>
      <c r="EE269" s="177"/>
    </row>
    <row r="270" spans="30:135" ht="13" x14ac:dyDescent="0.15">
      <c r="AD270" s="144">
        <f t="shared" si="93"/>
        <v>78.10526315789474</v>
      </c>
      <c r="AE270" s="144">
        <f t="shared" si="94"/>
        <v>78.301886792452834</v>
      </c>
      <c r="AF270" s="149">
        <v>182</v>
      </c>
      <c r="AG270" s="150" t="s">
        <v>250</v>
      </c>
      <c r="AH270" s="149">
        <v>19</v>
      </c>
      <c r="AI270" s="151">
        <v>1</v>
      </c>
      <c r="AJ270" s="152">
        <v>1484</v>
      </c>
      <c r="AK270" s="152">
        <v>1162</v>
      </c>
      <c r="AL270" s="149">
        <v>0.78300000000000003</v>
      </c>
      <c r="AM270" s="152">
        <v>641</v>
      </c>
      <c r="AN270" s="152">
        <v>421</v>
      </c>
      <c r="AO270" s="152">
        <v>1062</v>
      </c>
      <c r="AP270" s="153">
        <v>0.39600000000000002</v>
      </c>
      <c r="AQ270" s="153">
        <v>0.44900000000000001</v>
      </c>
      <c r="AR270" s="154">
        <v>0.19500000000000001</v>
      </c>
      <c r="AS270" s="154">
        <v>0.106</v>
      </c>
      <c r="AT270" s="154">
        <v>7.9000000000000001E-2</v>
      </c>
      <c r="AU270" s="154">
        <v>0.36399999999999999</v>
      </c>
      <c r="AW270" s="177"/>
      <c r="AX270" s="144">
        <f t="shared" si="95"/>
        <v>79.071803852889673</v>
      </c>
      <c r="AY270" s="149">
        <v>182</v>
      </c>
      <c r="AZ270" s="150" t="s">
        <v>508</v>
      </c>
      <c r="BA270" s="149">
        <v>14</v>
      </c>
      <c r="BB270" s="151">
        <v>1</v>
      </c>
      <c r="BC270" s="152">
        <v>1142</v>
      </c>
      <c r="BD270" s="152">
        <v>903</v>
      </c>
      <c r="BE270" s="149">
        <v>0.79100000000000004</v>
      </c>
      <c r="BF270" s="152">
        <v>474</v>
      </c>
      <c r="BG270" s="152">
        <v>335</v>
      </c>
      <c r="BH270" s="152">
        <v>809</v>
      </c>
      <c r="BI270" s="153">
        <v>0.41399999999999998</v>
      </c>
      <c r="BJ270" s="153">
        <v>0.45100000000000001</v>
      </c>
      <c r="BK270" s="154">
        <v>0.19800000000000001</v>
      </c>
      <c r="BL270" s="154">
        <v>0.114</v>
      </c>
      <c r="BM270" s="154">
        <v>9.2999999999999999E-2</v>
      </c>
      <c r="BN270" s="154">
        <v>0.377</v>
      </c>
      <c r="DU270" s="4"/>
      <c r="DZ270" s="177"/>
      <c r="EA270" s="177"/>
      <c r="EB270" s="177"/>
      <c r="EC270" s="177"/>
      <c r="ED270" s="177"/>
      <c r="EE270" s="177"/>
    </row>
    <row r="271" spans="30:135" ht="13" x14ac:dyDescent="0.15">
      <c r="AD271" s="144">
        <f t="shared" si="93"/>
        <v>82.476190476190467</v>
      </c>
      <c r="AE271" s="144">
        <f t="shared" si="94"/>
        <v>78.233256351039259</v>
      </c>
      <c r="AF271" s="149">
        <v>183</v>
      </c>
      <c r="AG271" s="150" t="s">
        <v>456</v>
      </c>
      <c r="AH271" s="149">
        <v>21</v>
      </c>
      <c r="AI271" s="151">
        <v>1</v>
      </c>
      <c r="AJ271" s="152">
        <v>1732</v>
      </c>
      <c r="AK271" s="152">
        <v>1355</v>
      </c>
      <c r="AL271" s="149">
        <v>0.78200000000000003</v>
      </c>
      <c r="AM271" s="152">
        <v>771</v>
      </c>
      <c r="AN271" s="152">
        <v>470</v>
      </c>
      <c r="AO271" s="152">
        <v>1241</v>
      </c>
      <c r="AP271" s="153">
        <v>0.379</v>
      </c>
      <c r="AQ271" s="153">
        <v>0.45100000000000001</v>
      </c>
      <c r="AR271" s="155">
        <v>0.19</v>
      </c>
      <c r="AS271" s="154">
        <v>0.105</v>
      </c>
      <c r="AT271" s="154">
        <v>8.4000000000000005E-2</v>
      </c>
      <c r="AU271" s="154">
        <v>0.35599999999999998</v>
      </c>
      <c r="AW271" s="177"/>
      <c r="AX271" s="144">
        <f t="shared" si="95"/>
        <v>79.211697393515578</v>
      </c>
      <c r="AY271" s="149">
        <v>183</v>
      </c>
      <c r="AZ271" s="150" t="s">
        <v>509</v>
      </c>
      <c r="BA271" s="149">
        <v>18</v>
      </c>
      <c r="BB271" s="151">
        <v>1</v>
      </c>
      <c r="BC271" s="152">
        <v>1573</v>
      </c>
      <c r="BD271" s="152">
        <v>1246</v>
      </c>
      <c r="BE271" s="149">
        <v>0.79200000000000004</v>
      </c>
      <c r="BF271" s="152">
        <v>692</v>
      </c>
      <c r="BG271" s="152">
        <v>480</v>
      </c>
      <c r="BH271" s="152">
        <v>1172</v>
      </c>
      <c r="BI271" s="151">
        <v>0.41</v>
      </c>
      <c r="BJ271" s="153">
        <v>0.46200000000000002</v>
      </c>
      <c r="BK271" s="154">
        <v>0.188</v>
      </c>
      <c r="BL271" s="154">
        <v>8.3000000000000004E-2</v>
      </c>
      <c r="BM271" s="154">
        <v>6.6000000000000003E-2</v>
      </c>
      <c r="BN271" s="154">
        <v>0.36299999999999999</v>
      </c>
      <c r="DU271" s="4"/>
      <c r="DZ271" s="177"/>
      <c r="EA271" s="177"/>
      <c r="EB271" s="177"/>
      <c r="EC271" s="177"/>
      <c r="ED271" s="177"/>
      <c r="EE271" s="177"/>
    </row>
    <row r="272" spans="30:135" ht="13" x14ac:dyDescent="0.15">
      <c r="AD272" s="144">
        <f t="shared" si="93"/>
        <v>87.705882352941188</v>
      </c>
      <c r="AE272" s="144">
        <f t="shared" si="94"/>
        <v>78.202548625083836</v>
      </c>
      <c r="AF272" s="149">
        <v>184</v>
      </c>
      <c r="AG272" s="150" t="s">
        <v>510</v>
      </c>
      <c r="AH272" s="149">
        <v>17</v>
      </c>
      <c r="AI272" s="151">
        <v>1</v>
      </c>
      <c r="AJ272" s="152">
        <v>1491</v>
      </c>
      <c r="AK272" s="152">
        <v>1166</v>
      </c>
      <c r="AL272" s="149">
        <v>0.78200000000000003</v>
      </c>
      <c r="AM272" s="152">
        <v>687</v>
      </c>
      <c r="AN272" s="152">
        <v>434</v>
      </c>
      <c r="AO272" s="152">
        <v>1121</v>
      </c>
      <c r="AP272" s="153">
        <v>0.38700000000000001</v>
      </c>
      <c r="AQ272" s="151">
        <v>0.44</v>
      </c>
      <c r="AR272" s="154">
        <v>0.182</v>
      </c>
      <c r="AS272" s="154">
        <v>8.8999999999999996E-2</v>
      </c>
      <c r="AT272" s="154">
        <v>7.6999999999999999E-2</v>
      </c>
      <c r="AU272" s="154">
        <v>0.35199999999999998</v>
      </c>
      <c r="AW272" s="177"/>
      <c r="AX272" s="144">
        <f t="shared" si="95"/>
        <v>79.189944134078218</v>
      </c>
      <c r="AY272" s="149">
        <v>184</v>
      </c>
      <c r="AZ272" s="150" t="s">
        <v>511</v>
      </c>
      <c r="BA272" s="149">
        <v>17</v>
      </c>
      <c r="BB272" s="151">
        <v>1</v>
      </c>
      <c r="BC272" s="152">
        <v>1432</v>
      </c>
      <c r="BD272" s="152">
        <v>1134</v>
      </c>
      <c r="BE272" s="149">
        <v>0.79200000000000004</v>
      </c>
      <c r="BF272" s="152">
        <v>510</v>
      </c>
      <c r="BG272" s="152">
        <v>414</v>
      </c>
      <c r="BH272" s="152">
        <v>924</v>
      </c>
      <c r="BI272" s="153">
        <v>0.44800000000000001</v>
      </c>
      <c r="BJ272" s="153">
        <v>0.495</v>
      </c>
      <c r="BK272" s="154">
        <v>0.246</v>
      </c>
      <c r="BL272" s="154">
        <v>0.13100000000000001</v>
      </c>
      <c r="BM272" s="154">
        <v>0.10100000000000001</v>
      </c>
      <c r="BN272" s="155">
        <v>0.38</v>
      </c>
      <c r="DU272" s="4"/>
      <c r="DZ272" s="177"/>
      <c r="EA272" s="177"/>
      <c r="EB272" s="177"/>
      <c r="EC272" s="177"/>
      <c r="ED272" s="177"/>
      <c r="EE272" s="177"/>
    </row>
    <row r="273" spans="30:135" ht="13" x14ac:dyDescent="0.15">
      <c r="AD273" s="144">
        <f t="shared" si="93"/>
        <v>85.260869565217391</v>
      </c>
      <c r="AE273" s="144">
        <f t="shared" si="94"/>
        <v>78.072412034676191</v>
      </c>
      <c r="AF273" s="149">
        <v>185</v>
      </c>
      <c r="AG273" s="150" t="s">
        <v>325</v>
      </c>
      <c r="AH273" s="149">
        <v>23</v>
      </c>
      <c r="AI273" s="151">
        <v>1</v>
      </c>
      <c r="AJ273" s="152">
        <v>1961</v>
      </c>
      <c r="AK273" s="152">
        <v>1531</v>
      </c>
      <c r="AL273" s="149">
        <v>0.78100000000000003</v>
      </c>
      <c r="AM273" s="152">
        <v>854</v>
      </c>
      <c r="AN273" s="152">
        <v>553</v>
      </c>
      <c r="AO273" s="152">
        <v>1407</v>
      </c>
      <c r="AP273" s="153">
        <v>0.39300000000000002</v>
      </c>
      <c r="AQ273" s="153">
        <v>0.44500000000000001</v>
      </c>
      <c r="AR273" s="154">
        <v>0.187</v>
      </c>
      <c r="AS273" s="154">
        <v>0.122</v>
      </c>
      <c r="AT273" s="154">
        <v>9.6000000000000002E-2</v>
      </c>
      <c r="AU273" s="154">
        <v>0.36599999999999999</v>
      </c>
      <c r="AW273" s="177"/>
      <c r="AX273" s="144">
        <f t="shared" si="95"/>
        <v>79.314221472737486</v>
      </c>
      <c r="AY273" s="149">
        <v>185</v>
      </c>
      <c r="AZ273" s="150" t="s">
        <v>448</v>
      </c>
      <c r="BA273" s="149">
        <v>21</v>
      </c>
      <c r="BB273" s="151">
        <v>1</v>
      </c>
      <c r="BC273" s="152">
        <v>1779</v>
      </c>
      <c r="BD273" s="152">
        <v>1411</v>
      </c>
      <c r="BE273" s="149">
        <v>0.79300000000000004</v>
      </c>
      <c r="BF273" s="152">
        <v>896</v>
      </c>
      <c r="BG273" s="152">
        <v>517</v>
      </c>
      <c r="BH273" s="152">
        <v>1413</v>
      </c>
      <c r="BI273" s="153">
        <v>0.36599999999999999</v>
      </c>
      <c r="BJ273" s="153">
        <v>0.40500000000000003</v>
      </c>
      <c r="BK273" s="154">
        <v>0.108</v>
      </c>
      <c r="BL273" s="154">
        <v>0.11899999999999999</v>
      </c>
      <c r="BM273" s="154">
        <v>9.9000000000000005E-2</v>
      </c>
      <c r="BN273" s="154">
        <v>0.378</v>
      </c>
      <c r="DU273" s="4"/>
      <c r="DZ273" s="177"/>
      <c r="EA273" s="177"/>
      <c r="EB273" s="177"/>
      <c r="EC273" s="177"/>
      <c r="ED273" s="177"/>
      <c r="EE273" s="177"/>
    </row>
    <row r="274" spans="30:135" ht="13" x14ac:dyDescent="0.15">
      <c r="AD274" s="144">
        <f t="shared" si="93"/>
        <v>87</v>
      </c>
      <c r="AE274" s="144">
        <f t="shared" si="94"/>
        <v>77.873563218390814</v>
      </c>
      <c r="AF274" s="149">
        <v>186</v>
      </c>
      <c r="AG274" s="150" t="s">
        <v>267</v>
      </c>
      <c r="AH274" s="149">
        <v>20</v>
      </c>
      <c r="AI274" s="151">
        <v>1</v>
      </c>
      <c r="AJ274" s="152">
        <v>1740</v>
      </c>
      <c r="AK274" s="152">
        <v>1355</v>
      </c>
      <c r="AL274" s="149">
        <v>0.77900000000000003</v>
      </c>
      <c r="AM274" s="152">
        <v>680</v>
      </c>
      <c r="AN274" s="152">
        <v>484</v>
      </c>
      <c r="AO274" s="152">
        <v>1164</v>
      </c>
      <c r="AP274" s="153">
        <v>0.41599999999999998</v>
      </c>
      <c r="AQ274" s="153">
        <v>0.45400000000000001</v>
      </c>
      <c r="AR274" s="154">
        <v>0.21099999999999999</v>
      </c>
      <c r="AS274" s="154">
        <v>0.13500000000000001</v>
      </c>
      <c r="AT274" s="154">
        <v>0.10199999999999999</v>
      </c>
      <c r="AU274" s="154">
        <v>0.38400000000000001</v>
      </c>
      <c r="AW274" s="177"/>
      <c r="AX274" s="144">
        <f t="shared" si="95"/>
        <v>79.450343535290443</v>
      </c>
      <c r="AY274" s="149">
        <v>186</v>
      </c>
      <c r="AZ274" s="150" t="s">
        <v>512</v>
      </c>
      <c r="BA274" s="149">
        <v>19</v>
      </c>
      <c r="BB274" s="151">
        <v>1</v>
      </c>
      <c r="BC274" s="152">
        <v>1601</v>
      </c>
      <c r="BD274" s="152">
        <v>1272</v>
      </c>
      <c r="BE274" s="149">
        <v>0.79500000000000004</v>
      </c>
      <c r="BF274" s="152">
        <v>718</v>
      </c>
      <c r="BG274" s="152">
        <v>482</v>
      </c>
      <c r="BH274" s="152">
        <v>1200</v>
      </c>
      <c r="BI274" s="153">
        <v>0.40200000000000002</v>
      </c>
      <c r="BJ274" s="153">
        <v>0.45500000000000002</v>
      </c>
      <c r="BK274" s="154">
        <v>0.17699999999999999</v>
      </c>
      <c r="BL274" s="155">
        <v>0.09</v>
      </c>
      <c r="BM274" s="154">
        <v>7.1999999999999995E-2</v>
      </c>
      <c r="BN274" s="154">
        <v>0.36699999999999999</v>
      </c>
      <c r="DU274" s="4"/>
      <c r="DZ274" s="177"/>
      <c r="EA274" s="177"/>
      <c r="EB274" s="177"/>
      <c r="EC274" s="177"/>
      <c r="ED274" s="177"/>
      <c r="EE274" s="177"/>
    </row>
    <row r="275" spans="30:135" ht="13" x14ac:dyDescent="0.15">
      <c r="AD275" s="144">
        <f t="shared" si="93"/>
        <v>80.066666666666663</v>
      </c>
      <c r="AE275" s="144">
        <f t="shared" si="94"/>
        <v>77.935054121565358</v>
      </c>
      <c r="AF275" s="149">
        <v>187</v>
      </c>
      <c r="AG275" s="150" t="s">
        <v>513</v>
      </c>
      <c r="AH275" s="149">
        <v>15</v>
      </c>
      <c r="AI275" s="151">
        <v>1</v>
      </c>
      <c r="AJ275" s="152">
        <v>1201</v>
      </c>
      <c r="AK275" s="152">
        <v>936</v>
      </c>
      <c r="AL275" s="149">
        <v>0.77900000000000003</v>
      </c>
      <c r="AM275" s="152">
        <v>532</v>
      </c>
      <c r="AN275" s="152">
        <v>344</v>
      </c>
      <c r="AO275" s="152">
        <v>876</v>
      </c>
      <c r="AP275" s="153">
        <v>0.39300000000000002</v>
      </c>
      <c r="AQ275" s="153">
        <v>0.45800000000000002</v>
      </c>
      <c r="AR275" s="154">
        <v>0.20100000000000001</v>
      </c>
      <c r="AS275" s="154">
        <v>8.5999999999999993E-2</v>
      </c>
      <c r="AT275" s="154">
        <v>6.9000000000000006E-2</v>
      </c>
      <c r="AU275" s="154">
        <v>0.35099999999999998</v>
      </c>
      <c r="AW275" s="177"/>
      <c r="AX275" s="144">
        <f t="shared" si="95"/>
        <v>79.476584022038566</v>
      </c>
      <c r="AY275" s="149">
        <v>187</v>
      </c>
      <c r="AZ275" s="150" t="s">
        <v>312</v>
      </c>
      <c r="BA275" s="149">
        <v>18</v>
      </c>
      <c r="BB275" s="151">
        <v>1</v>
      </c>
      <c r="BC275" s="152">
        <v>1452</v>
      </c>
      <c r="BD275" s="152">
        <v>1154</v>
      </c>
      <c r="BE275" s="149">
        <v>0.79500000000000004</v>
      </c>
      <c r="BF275" s="152">
        <v>673</v>
      </c>
      <c r="BG275" s="152">
        <v>420</v>
      </c>
      <c r="BH275" s="152">
        <v>1093</v>
      </c>
      <c r="BI275" s="153">
        <v>0.38400000000000001</v>
      </c>
      <c r="BJ275" s="153">
        <v>0.433</v>
      </c>
      <c r="BK275" s="154">
        <v>0.154</v>
      </c>
      <c r="BL275" s="154">
        <v>0.114</v>
      </c>
      <c r="BM275" s="155">
        <v>0.1</v>
      </c>
      <c r="BN275" s="154">
        <v>0.373</v>
      </c>
      <c r="DU275" s="4"/>
      <c r="DZ275" s="177"/>
      <c r="EA275" s="177"/>
      <c r="EB275" s="177"/>
      <c r="EC275" s="177"/>
      <c r="ED275" s="177"/>
      <c r="EE275" s="177"/>
    </row>
    <row r="276" spans="30:135" ht="13" x14ac:dyDescent="0.15">
      <c r="AD276" s="144">
        <f t="shared" si="93"/>
        <v>80.600000000000009</v>
      </c>
      <c r="AE276" s="144">
        <f t="shared" si="94"/>
        <v>77.750206782464844</v>
      </c>
      <c r="AF276" s="149">
        <v>188</v>
      </c>
      <c r="AG276" s="150" t="s">
        <v>514</v>
      </c>
      <c r="AH276" s="149">
        <v>15</v>
      </c>
      <c r="AI276" s="151">
        <v>1</v>
      </c>
      <c r="AJ276" s="152">
        <v>1209</v>
      </c>
      <c r="AK276" s="152">
        <v>940</v>
      </c>
      <c r="AL276" s="149">
        <v>0.77800000000000002</v>
      </c>
      <c r="AM276" s="152">
        <v>520</v>
      </c>
      <c r="AN276" s="152">
        <v>321</v>
      </c>
      <c r="AO276" s="152">
        <v>841</v>
      </c>
      <c r="AP276" s="153">
        <v>0.38200000000000001</v>
      </c>
      <c r="AQ276" s="153">
        <v>0.442</v>
      </c>
      <c r="AR276" s="154">
        <v>0.19700000000000001</v>
      </c>
      <c r="AS276" s="155">
        <v>0.13</v>
      </c>
      <c r="AT276" s="154">
        <v>0.112</v>
      </c>
      <c r="AU276" s="154">
        <v>0.36099999999999999</v>
      </c>
      <c r="AW276" s="177"/>
      <c r="AX276" s="144">
        <f t="shared" si="95"/>
        <v>79.613095238095227</v>
      </c>
      <c r="AY276" s="149">
        <v>188</v>
      </c>
      <c r="AZ276" s="150" t="s">
        <v>515</v>
      </c>
      <c r="BA276" s="149">
        <v>16</v>
      </c>
      <c r="BB276" s="151">
        <v>1</v>
      </c>
      <c r="BC276" s="152">
        <v>1344</v>
      </c>
      <c r="BD276" s="152">
        <v>1070</v>
      </c>
      <c r="BE276" s="149">
        <v>0.79600000000000004</v>
      </c>
      <c r="BF276" s="152">
        <v>594</v>
      </c>
      <c r="BG276" s="152">
        <v>369</v>
      </c>
      <c r="BH276" s="152">
        <v>963</v>
      </c>
      <c r="BI276" s="153">
        <v>0.38300000000000001</v>
      </c>
      <c r="BJ276" s="151">
        <v>0.44</v>
      </c>
      <c r="BK276" s="154">
        <v>0.17199999999999999</v>
      </c>
      <c r="BL276" s="154">
        <v>0.129</v>
      </c>
      <c r="BM276" s="155">
        <v>0.1</v>
      </c>
      <c r="BN276" s="154">
        <v>0.374</v>
      </c>
      <c r="DU276" s="4"/>
      <c r="DZ276" s="177"/>
      <c r="EA276" s="177"/>
      <c r="EB276" s="177"/>
      <c r="EC276" s="177"/>
      <c r="ED276" s="177"/>
      <c r="EE276" s="177"/>
    </row>
    <row r="277" spans="30:135" ht="13" x14ac:dyDescent="0.15">
      <c r="AD277" s="144">
        <f t="shared" si="93"/>
        <v>75.199999999999989</v>
      </c>
      <c r="AE277" s="144">
        <f t="shared" si="94"/>
        <v>77.792553191489361</v>
      </c>
      <c r="AF277" s="149">
        <v>189</v>
      </c>
      <c r="AG277" s="150" t="s">
        <v>516</v>
      </c>
      <c r="AH277" s="149">
        <v>20</v>
      </c>
      <c r="AI277" s="151">
        <v>1</v>
      </c>
      <c r="AJ277" s="152">
        <v>1504</v>
      </c>
      <c r="AK277" s="152">
        <v>1170</v>
      </c>
      <c r="AL277" s="149">
        <v>0.77800000000000002</v>
      </c>
      <c r="AM277" s="152">
        <v>673</v>
      </c>
      <c r="AN277" s="152">
        <v>445</v>
      </c>
      <c r="AO277" s="152">
        <v>1118</v>
      </c>
      <c r="AP277" s="153">
        <v>0.39800000000000002</v>
      </c>
      <c r="AQ277" s="153">
        <v>0.44600000000000001</v>
      </c>
      <c r="AR277" s="154">
        <v>0.183</v>
      </c>
      <c r="AS277" s="154">
        <v>9.0999999999999998E-2</v>
      </c>
      <c r="AT277" s="154">
        <v>7.5999999999999998E-2</v>
      </c>
      <c r="AU277" s="154">
        <v>0.36599999999999999</v>
      </c>
      <c r="AW277" s="177"/>
      <c r="AX277" s="144">
        <f t="shared" si="95"/>
        <v>79.65517241379311</v>
      </c>
      <c r="AY277" s="149">
        <v>189</v>
      </c>
      <c r="AZ277" s="150" t="s">
        <v>517</v>
      </c>
      <c r="BA277" s="149">
        <v>23</v>
      </c>
      <c r="BB277" s="151">
        <v>1</v>
      </c>
      <c r="BC277" s="152">
        <v>2030</v>
      </c>
      <c r="BD277" s="152">
        <v>1617</v>
      </c>
      <c r="BE277" s="149">
        <v>0.79700000000000004</v>
      </c>
      <c r="BF277" s="152">
        <v>853</v>
      </c>
      <c r="BG277" s="152">
        <v>563</v>
      </c>
      <c r="BH277" s="152">
        <v>1416</v>
      </c>
      <c r="BI277" s="153">
        <v>0.39800000000000002</v>
      </c>
      <c r="BJ277" s="153">
        <v>0.46100000000000002</v>
      </c>
      <c r="BK277" s="155">
        <v>0.2</v>
      </c>
      <c r="BL277" s="154">
        <v>0.11700000000000001</v>
      </c>
      <c r="BM277" s="154">
        <v>8.3000000000000004E-2</v>
      </c>
      <c r="BN277" s="154">
        <v>0.36799999999999999</v>
      </c>
      <c r="DU277" s="4"/>
      <c r="DZ277" s="177"/>
      <c r="EA277" s="177"/>
      <c r="EB277" s="177"/>
      <c r="EC277" s="177"/>
      <c r="ED277" s="177"/>
      <c r="EE277" s="177"/>
    </row>
    <row r="278" spans="30:135" ht="13" x14ac:dyDescent="0.15">
      <c r="AD278" s="144">
        <f t="shared" si="93"/>
        <v>81.590909090909079</v>
      </c>
      <c r="AE278" s="144">
        <f t="shared" si="94"/>
        <v>77.715877437325915</v>
      </c>
      <c r="AF278" s="149">
        <v>190</v>
      </c>
      <c r="AG278" s="150" t="s">
        <v>518</v>
      </c>
      <c r="AH278" s="149">
        <v>22</v>
      </c>
      <c r="AI278" s="151">
        <v>1</v>
      </c>
      <c r="AJ278" s="152">
        <v>1795</v>
      </c>
      <c r="AK278" s="152">
        <v>1395</v>
      </c>
      <c r="AL278" s="149">
        <v>0.77700000000000002</v>
      </c>
      <c r="AM278" s="152">
        <v>829</v>
      </c>
      <c r="AN278" s="152">
        <v>493</v>
      </c>
      <c r="AO278" s="152">
        <v>1322</v>
      </c>
      <c r="AP278" s="153">
        <v>0.373</v>
      </c>
      <c r="AQ278" s="153">
        <v>0.42899999999999999</v>
      </c>
      <c r="AR278" s="154">
        <v>0.17399999999999999</v>
      </c>
      <c r="AS278" s="154">
        <v>0.105</v>
      </c>
      <c r="AT278" s="155">
        <v>0.08</v>
      </c>
      <c r="AU278" s="154">
        <v>0.35799999999999998</v>
      </c>
      <c r="AW278" s="177"/>
      <c r="AX278" s="144">
        <f t="shared" si="95"/>
        <v>79.695431472081211</v>
      </c>
      <c r="AY278" s="149">
        <v>190</v>
      </c>
      <c r="AZ278" s="150" t="s">
        <v>442</v>
      </c>
      <c r="BA278" s="149">
        <v>22</v>
      </c>
      <c r="BB278" s="151">
        <v>1</v>
      </c>
      <c r="BC278" s="152">
        <v>1773</v>
      </c>
      <c r="BD278" s="152">
        <v>1413</v>
      </c>
      <c r="BE278" s="149">
        <v>0.79700000000000004</v>
      </c>
      <c r="BF278" s="152">
        <v>827</v>
      </c>
      <c r="BG278" s="152">
        <v>535</v>
      </c>
      <c r="BH278" s="152">
        <v>1362</v>
      </c>
      <c r="BI278" s="153">
        <v>0.39300000000000002</v>
      </c>
      <c r="BJ278" s="153">
        <v>0.44700000000000001</v>
      </c>
      <c r="BK278" s="154">
        <v>0.16400000000000001</v>
      </c>
      <c r="BL278" s="154">
        <v>8.7999999999999995E-2</v>
      </c>
      <c r="BM278" s="154">
        <v>7.0999999999999994E-2</v>
      </c>
      <c r="BN278" s="154">
        <v>0.36099999999999999</v>
      </c>
      <c r="DU278" s="4"/>
      <c r="DZ278" s="177"/>
      <c r="EA278" s="177"/>
      <c r="EB278" s="177"/>
      <c r="EC278" s="177"/>
      <c r="ED278" s="177"/>
      <c r="EE278" s="177"/>
    </row>
    <row r="279" spans="30:135" ht="13" x14ac:dyDescent="0.15">
      <c r="AD279" s="144">
        <f t="shared" si="93"/>
        <v>76.26315789473685</v>
      </c>
      <c r="AE279" s="144">
        <f t="shared" si="94"/>
        <v>77.570738440303657</v>
      </c>
      <c r="AF279" s="149">
        <v>191</v>
      </c>
      <c r="AG279" s="150" t="s">
        <v>465</v>
      </c>
      <c r="AH279" s="149">
        <v>19</v>
      </c>
      <c r="AI279" s="151">
        <v>1</v>
      </c>
      <c r="AJ279" s="152">
        <v>1449</v>
      </c>
      <c r="AK279" s="152">
        <v>1124</v>
      </c>
      <c r="AL279" s="149">
        <v>0.77600000000000002</v>
      </c>
      <c r="AM279" s="152">
        <v>626</v>
      </c>
      <c r="AN279" s="152">
        <v>390</v>
      </c>
      <c r="AO279" s="152">
        <v>1016</v>
      </c>
      <c r="AP279" s="153">
        <v>0.38400000000000001</v>
      </c>
      <c r="AQ279" s="153">
        <v>0.44800000000000001</v>
      </c>
      <c r="AR279" s="154">
        <v>0.20200000000000001</v>
      </c>
      <c r="AS279" s="154">
        <v>0.11700000000000001</v>
      </c>
      <c r="AT279" s="154">
        <v>8.8999999999999996E-2</v>
      </c>
      <c r="AU279" s="154">
        <v>0.35299999999999998</v>
      </c>
      <c r="AW279" s="177"/>
      <c r="AX279" s="144">
        <f t="shared" si="95"/>
        <v>79.73664959765911</v>
      </c>
      <c r="AY279" s="149">
        <v>191</v>
      </c>
      <c r="AZ279" s="150" t="s">
        <v>492</v>
      </c>
      <c r="BA279" s="149">
        <v>17</v>
      </c>
      <c r="BB279" s="151">
        <v>1</v>
      </c>
      <c r="BC279" s="152">
        <v>1367</v>
      </c>
      <c r="BD279" s="152">
        <v>1090</v>
      </c>
      <c r="BE279" s="149">
        <v>0.79700000000000004</v>
      </c>
      <c r="BF279" s="152">
        <v>631</v>
      </c>
      <c r="BG279" s="152">
        <v>397</v>
      </c>
      <c r="BH279" s="152">
        <v>1028</v>
      </c>
      <c r="BI279" s="153">
        <v>0.38600000000000001</v>
      </c>
      <c r="BJ279" s="153">
        <v>0.434</v>
      </c>
      <c r="BK279" s="154">
        <v>0.161</v>
      </c>
      <c r="BL279" s="154">
        <v>0.105</v>
      </c>
      <c r="BM279" s="155">
        <v>0.08</v>
      </c>
      <c r="BN279" s="154">
        <v>0.372</v>
      </c>
      <c r="DU279" s="4"/>
      <c r="DZ279" s="177"/>
      <c r="EA279" s="177"/>
      <c r="EB279" s="177"/>
      <c r="EC279" s="177"/>
      <c r="ED279" s="177"/>
      <c r="EE279" s="177"/>
    </row>
    <row r="280" spans="30:135" ht="13" x14ac:dyDescent="0.15">
      <c r="AD280" s="144">
        <f t="shared" si="93"/>
        <v>76.529411764705884</v>
      </c>
      <c r="AE280" s="144">
        <f t="shared" si="94"/>
        <v>77.555726364335129</v>
      </c>
      <c r="AF280" s="149">
        <v>192</v>
      </c>
      <c r="AG280" s="150" t="s">
        <v>447</v>
      </c>
      <c r="AH280" s="149">
        <v>17</v>
      </c>
      <c r="AI280" s="151">
        <v>1</v>
      </c>
      <c r="AJ280" s="152">
        <v>1301</v>
      </c>
      <c r="AK280" s="152">
        <v>1009</v>
      </c>
      <c r="AL280" s="149">
        <v>0.77600000000000002</v>
      </c>
      <c r="AM280" s="152">
        <v>569</v>
      </c>
      <c r="AN280" s="152">
        <v>377</v>
      </c>
      <c r="AO280" s="152">
        <v>946</v>
      </c>
      <c r="AP280" s="153">
        <v>0.39900000000000002</v>
      </c>
      <c r="AQ280" s="153">
        <v>0.44600000000000001</v>
      </c>
      <c r="AR280" s="154">
        <v>0.193</v>
      </c>
      <c r="AS280" s="154">
        <v>0.10100000000000001</v>
      </c>
      <c r="AT280" s="154">
        <v>7.5999999999999998E-2</v>
      </c>
      <c r="AU280" s="154">
        <v>0.36299999999999999</v>
      </c>
      <c r="AW280" s="177"/>
      <c r="AX280" s="144">
        <f t="shared" si="95"/>
        <v>79.72027972027972</v>
      </c>
      <c r="AY280" s="149">
        <v>192</v>
      </c>
      <c r="AZ280" s="150" t="s">
        <v>519</v>
      </c>
      <c r="BA280" s="149">
        <v>22</v>
      </c>
      <c r="BB280" s="151">
        <v>1</v>
      </c>
      <c r="BC280" s="152">
        <v>1859</v>
      </c>
      <c r="BD280" s="152">
        <v>1482</v>
      </c>
      <c r="BE280" s="149">
        <v>0.79700000000000004</v>
      </c>
      <c r="BF280" s="152">
        <v>658</v>
      </c>
      <c r="BG280" s="152">
        <v>528</v>
      </c>
      <c r="BH280" s="152">
        <v>1186</v>
      </c>
      <c r="BI280" s="153">
        <v>0.44500000000000001</v>
      </c>
      <c r="BJ280" s="153">
        <v>0.497</v>
      </c>
      <c r="BK280" s="154">
        <v>0.254</v>
      </c>
      <c r="BL280" s="154">
        <v>0.128</v>
      </c>
      <c r="BM280" s="154">
        <v>8.6999999999999994E-2</v>
      </c>
      <c r="BN280" s="154">
        <v>0.38100000000000001</v>
      </c>
      <c r="DU280" s="4"/>
      <c r="DZ280" s="177"/>
      <c r="EA280" s="177"/>
      <c r="EB280" s="177"/>
      <c r="EC280" s="177"/>
      <c r="ED280" s="177"/>
      <c r="EE280" s="177"/>
    </row>
    <row r="281" spans="30:135" ht="13" x14ac:dyDescent="0.15">
      <c r="AD281" s="144">
        <f t="shared" si="93"/>
        <v>82.4375</v>
      </c>
      <c r="AE281" s="144">
        <f t="shared" si="94"/>
        <v>77.25549658832449</v>
      </c>
      <c r="AF281" s="149">
        <v>193</v>
      </c>
      <c r="AG281" s="150" t="s">
        <v>515</v>
      </c>
      <c r="AH281" s="149">
        <v>16</v>
      </c>
      <c r="AI281" s="151">
        <v>1</v>
      </c>
      <c r="AJ281" s="152">
        <v>1319</v>
      </c>
      <c r="AK281" s="152">
        <v>1019</v>
      </c>
      <c r="AL281" s="149">
        <v>0.77300000000000002</v>
      </c>
      <c r="AM281" s="152">
        <v>544</v>
      </c>
      <c r="AN281" s="152">
        <v>376</v>
      </c>
      <c r="AO281" s="152">
        <v>920</v>
      </c>
      <c r="AP281" s="153">
        <v>0.40899999999999997</v>
      </c>
      <c r="AQ281" s="153">
        <v>0.44900000000000001</v>
      </c>
      <c r="AR281" s="154">
        <v>0.20100000000000001</v>
      </c>
      <c r="AS281" s="154">
        <v>0.11799999999999999</v>
      </c>
      <c r="AT281" s="154">
        <v>8.8999999999999996E-2</v>
      </c>
      <c r="AU281" s="154">
        <v>0.376</v>
      </c>
      <c r="AW281" s="177"/>
      <c r="AX281" s="144">
        <f t="shared" si="95"/>
        <v>79.705573080967412</v>
      </c>
      <c r="AY281" s="149">
        <v>193</v>
      </c>
      <c r="AZ281" s="150" t="s">
        <v>499</v>
      </c>
      <c r="BA281" s="149">
        <v>22</v>
      </c>
      <c r="BB281" s="151">
        <v>1</v>
      </c>
      <c r="BC281" s="152">
        <v>1902</v>
      </c>
      <c r="BD281" s="152">
        <v>1516</v>
      </c>
      <c r="BE281" s="149">
        <v>0.79700000000000004</v>
      </c>
      <c r="BF281" s="152">
        <v>826</v>
      </c>
      <c r="BG281" s="152">
        <v>569</v>
      </c>
      <c r="BH281" s="152">
        <v>1395</v>
      </c>
      <c r="BI281" s="153">
        <v>0.40799999999999997</v>
      </c>
      <c r="BJ281" s="153">
        <v>0.45900000000000002</v>
      </c>
      <c r="BK281" s="154">
        <v>0.184</v>
      </c>
      <c r="BL281" s="154">
        <v>0.105</v>
      </c>
      <c r="BM281" s="154">
        <v>7.8E-2</v>
      </c>
      <c r="BN281" s="154">
        <v>0.36899999999999999</v>
      </c>
      <c r="DU281" s="4"/>
      <c r="DZ281" s="177"/>
      <c r="EA281" s="177"/>
      <c r="EB281" s="177"/>
      <c r="EC281" s="177"/>
      <c r="ED281" s="177"/>
      <c r="EE281" s="177"/>
    </row>
    <row r="282" spans="30:135" ht="13" x14ac:dyDescent="0.15">
      <c r="AD282" s="144">
        <f t="shared" si="93"/>
        <v>78.533333333333331</v>
      </c>
      <c r="AE282" s="144">
        <f t="shared" si="94"/>
        <v>77.249575551782684</v>
      </c>
      <c r="AF282" s="149">
        <v>194</v>
      </c>
      <c r="AG282" s="150" t="s">
        <v>520</v>
      </c>
      <c r="AH282" s="149">
        <v>15</v>
      </c>
      <c r="AI282" s="151">
        <v>1</v>
      </c>
      <c r="AJ282" s="152">
        <v>1178</v>
      </c>
      <c r="AK282" s="152">
        <v>910</v>
      </c>
      <c r="AL282" s="149">
        <v>0.77200000000000002</v>
      </c>
      <c r="AM282" s="152">
        <v>573</v>
      </c>
      <c r="AN282" s="152">
        <v>319</v>
      </c>
      <c r="AO282" s="152">
        <v>892</v>
      </c>
      <c r="AP282" s="153">
        <v>0.35799999999999998</v>
      </c>
      <c r="AQ282" s="153">
        <v>0.432</v>
      </c>
      <c r="AR282" s="154">
        <v>0.16800000000000001</v>
      </c>
      <c r="AS282" s="154">
        <v>8.6999999999999994E-2</v>
      </c>
      <c r="AT282" s="155">
        <v>7.0000000000000007E-2</v>
      </c>
      <c r="AU282" s="154">
        <v>0.34100000000000003</v>
      </c>
      <c r="AW282" s="177"/>
      <c r="AX282" s="144">
        <f t="shared" si="95"/>
        <v>79.841374752148056</v>
      </c>
      <c r="AY282" s="149">
        <v>194</v>
      </c>
      <c r="AZ282" s="150" t="s">
        <v>521</v>
      </c>
      <c r="BA282" s="149">
        <v>19</v>
      </c>
      <c r="BB282" s="151">
        <v>1</v>
      </c>
      <c r="BC282" s="152">
        <v>1513</v>
      </c>
      <c r="BD282" s="152">
        <v>1208</v>
      </c>
      <c r="BE282" s="149">
        <v>0.79800000000000004</v>
      </c>
      <c r="BF282" s="152">
        <v>683</v>
      </c>
      <c r="BG282" s="152">
        <v>447</v>
      </c>
      <c r="BH282" s="152">
        <v>1130</v>
      </c>
      <c r="BI282" s="153">
        <v>0.39600000000000002</v>
      </c>
      <c r="BJ282" s="153">
        <v>0.45200000000000001</v>
      </c>
      <c r="BK282" s="155">
        <v>0.18</v>
      </c>
      <c r="BL282" s="154">
        <v>8.6999999999999994E-2</v>
      </c>
      <c r="BM282" s="154">
        <v>7.0999999999999994E-2</v>
      </c>
      <c r="BN282" s="154">
        <v>0.36199999999999999</v>
      </c>
      <c r="DU282" s="4"/>
      <c r="DZ282" s="177"/>
      <c r="EA282" s="177"/>
      <c r="EB282" s="177"/>
      <c r="EC282" s="177"/>
      <c r="ED282" s="177"/>
      <c r="EE282" s="177"/>
    </row>
    <row r="283" spans="30:135" ht="13" x14ac:dyDescent="0.15">
      <c r="AD283" s="144">
        <f t="shared" si="93"/>
        <v>81.882352941176464</v>
      </c>
      <c r="AE283" s="144">
        <f t="shared" si="94"/>
        <v>77.083333333333343</v>
      </c>
      <c r="AF283" s="149">
        <v>195</v>
      </c>
      <c r="AG283" s="150" t="s">
        <v>394</v>
      </c>
      <c r="AH283" s="149">
        <v>17</v>
      </c>
      <c r="AI283" s="151">
        <v>1</v>
      </c>
      <c r="AJ283" s="152">
        <v>1392</v>
      </c>
      <c r="AK283" s="152">
        <v>1073</v>
      </c>
      <c r="AL283" s="149">
        <v>0.77100000000000002</v>
      </c>
      <c r="AM283" s="152">
        <v>600</v>
      </c>
      <c r="AN283" s="152">
        <v>384</v>
      </c>
      <c r="AO283" s="152">
        <v>984</v>
      </c>
      <c r="AP283" s="151">
        <v>0.39</v>
      </c>
      <c r="AQ283" s="153">
        <v>0.441</v>
      </c>
      <c r="AR283" s="154">
        <v>0.187</v>
      </c>
      <c r="AS283" s="154">
        <v>0.129</v>
      </c>
      <c r="AT283" s="154">
        <v>0.104</v>
      </c>
      <c r="AU283" s="154">
        <v>0.36599999999999999</v>
      </c>
      <c r="AW283" s="177"/>
      <c r="AX283" s="144">
        <f t="shared" si="95"/>
        <v>79.897435897435898</v>
      </c>
      <c r="AY283" s="149">
        <v>195</v>
      </c>
      <c r="AZ283" s="150" t="s">
        <v>395</v>
      </c>
      <c r="BA283" s="149">
        <v>21</v>
      </c>
      <c r="BB283" s="151">
        <v>1</v>
      </c>
      <c r="BC283" s="152">
        <v>1950</v>
      </c>
      <c r="BD283" s="152">
        <v>1558</v>
      </c>
      <c r="BE283" s="149">
        <v>0.79900000000000004</v>
      </c>
      <c r="BF283" s="152">
        <v>873</v>
      </c>
      <c r="BG283" s="152">
        <v>551</v>
      </c>
      <c r="BH283" s="152">
        <v>1424</v>
      </c>
      <c r="BI283" s="153">
        <v>0.38700000000000001</v>
      </c>
      <c r="BJ283" s="151">
        <v>0.44</v>
      </c>
      <c r="BK283" s="154">
        <v>0.17499999999999999</v>
      </c>
      <c r="BL283" s="154">
        <v>0.115</v>
      </c>
      <c r="BM283" s="154">
        <v>9.2999999999999999E-2</v>
      </c>
      <c r="BN283" s="154">
        <v>0.36799999999999999</v>
      </c>
      <c r="DU283" s="4"/>
      <c r="DZ283" s="177"/>
      <c r="EA283" s="177"/>
      <c r="EB283" s="177"/>
      <c r="EC283" s="177"/>
      <c r="ED283" s="177"/>
      <c r="EE283" s="177"/>
    </row>
    <row r="284" spans="30:135" ht="13" x14ac:dyDescent="0.15">
      <c r="AD284" s="144">
        <f t="shared" si="93"/>
        <v>82.521739130434781</v>
      </c>
      <c r="AE284" s="144">
        <f t="shared" si="94"/>
        <v>77.133825079030558</v>
      </c>
      <c r="AF284" s="149">
        <v>196</v>
      </c>
      <c r="AG284" s="150" t="s">
        <v>522</v>
      </c>
      <c r="AH284" s="149">
        <v>23</v>
      </c>
      <c r="AI284" s="151">
        <v>1</v>
      </c>
      <c r="AJ284" s="152">
        <v>1898</v>
      </c>
      <c r="AK284" s="152">
        <v>1464</v>
      </c>
      <c r="AL284" s="149">
        <v>0.77100000000000002</v>
      </c>
      <c r="AM284" s="152">
        <v>794</v>
      </c>
      <c r="AN284" s="152">
        <v>547</v>
      </c>
      <c r="AO284" s="152">
        <v>1341</v>
      </c>
      <c r="AP284" s="153">
        <v>0.40799999999999997</v>
      </c>
      <c r="AQ284" s="153">
        <v>0.44500000000000001</v>
      </c>
      <c r="AR284" s="154">
        <v>0.20499999999999999</v>
      </c>
      <c r="AS284" s="154">
        <v>0.112</v>
      </c>
      <c r="AT284" s="154">
        <v>9.1999999999999998E-2</v>
      </c>
      <c r="AU284" s="154">
        <v>0.36899999999999999</v>
      </c>
      <c r="AW284" s="177"/>
      <c r="AX284" s="144">
        <f t="shared" si="95"/>
        <v>79.930555555555557</v>
      </c>
      <c r="AY284" s="149">
        <v>196</v>
      </c>
      <c r="AZ284" s="150" t="s">
        <v>523</v>
      </c>
      <c r="BA284" s="149">
        <v>18</v>
      </c>
      <c r="BB284" s="151">
        <v>1</v>
      </c>
      <c r="BC284" s="152">
        <v>1440</v>
      </c>
      <c r="BD284" s="152">
        <v>1151</v>
      </c>
      <c r="BE284" s="149">
        <v>0.79900000000000004</v>
      </c>
      <c r="BF284" s="152">
        <v>601</v>
      </c>
      <c r="BG284" s="152">
        <v>412</v>
      </c>
      <c r="BH284" s="152">
        <v>1013</v>
      </c>
      <c r="BI284" s="153">
        <v>0.40699999999999997</v>
      </c>
      <c r="BJ284" s="153">
        <v>0.45400000000000001</v>
      </c>
      <c r="BK284" s="154">
        <v>0.19800000000000001</v>
      </c>
      <c r="BL284" s="154">
        <v>0.11799999999999999</v>
      </c>
      <c r="BM284" s="154">
        <v>9.1999999999999998E-2</v>
      </c>
      <c r="BN284" s="154">
        <v>0.378</v>
      </c>
      <c r="DU284" s="4"/>
      <c r="DZ284" s="177"/>
      <c r="EA284" s="177"/>
      <c r="EB284" s="177"/>
      <c r="EC284" s="177"/>
      <c r="ED284" s="177"/>
      <c r="EE284" s="177"/>
    </row>
    <row r="285" spans="30:135" ht="13" x14ac:dyDescent="0.15">
      <c r="AD285" s="144">
        <f t="shared" si="93"/>
        <v>77.75</v>
      </c>
      <c r="AE285" s="144">
        <f t="shared" si="94"/>
        <v>77.0096463022508</v>
      </c>
      <c r="AF285" s="149">
        <v>197</v>
      </c>
      <c r="AG285" s="150" t="s">
        <v>494</v>
      </c>
      <c r="AH285" s="149">
        <v>16</v>
      </c>
      <c r="AI285" s="151">
        <v>1</v>
      </c>
      <c r="AJ285" s="152">
        <v>1244</v>
      </c>
      <c r="AK285" s="152">
        <v>958</v>
      </c>
      <c r="AL285" s="149">
        <v>0.77</v>
      </c>
      <c r="AM285" s="152">
        <v>570</v>
      </c>
      <c r="AN285" s="152">
        <v>366</v>
      </c>
      <c r="AO285" s="152">
        <v>936</v>
      </c>
      <c r="AP285" s="153">
        <v>0.39100000000000001</v>
      </c>
      <c r="AQ285" s="153">
        <v>0.434</v>
      </c>
      <c r="AR285" s="154">
        <v>0.17499999999999999</v>
      </c>
      <c r="AS285" s="154">
        <v>8.6999999999999994E-2</v>
      </c>
      <c r="AT285" s="155">
        <v>7.0000000000000007E-2</v>
      </c>
      <c r="AU285" s="154">
        <v>0.36099999999999999</v>
      </c>
      <c r="AW285" s="177"/>
      <c r="AX285" s="144">
        <f t="shared" si="95"/>
        <v>79.955207166853299</v>
      </c>
      <c r="AY285" s="149">
        <v>197</v>
      </c>
      <c r="AZ285" s="150" t="s">
        <v>374</v>
      </c>
      <c r="BA285" s="149">
        <v>21</v>
      </c>
      <c r="BB285" s="151">
        <v>1</v>
      </c>
      <c r="BC285" s="152">
        <v>1786</v>
      </c>
      <c r="BD285" s="152">
        <v>1428</v>
      </c>
      <c r="BE285" s="149">
        <v>0.8</v>
      </c>
      <c r="BF285" s="152">
        <v>835</v>
      </c>
      <c r="BG285" s="152">
        <v>559</v>
      </c>
      <c r="BH285" s="152">
        <v>1394</v>
      </c>
      <c r="BI285" s="153">
        <v>0.40100000000000002</v>
      </c>
      <c r="BJ285" s="151">
        <v>0.45</v>
      </c>
      <c r="BK285" s="154">
        <v>0.156</v>
      </c>
      <c r="BL285" s="154">
        <v>8.4000000000000005E-2</v>
      </c>
      <c r="BM285" s="154">
        <v>7.4999999999999997E-2</v>
      </c>
      <c r="BN285" s="155">
        <v>0.37</v>
      </c>
      <c r="DU285" s="4"/>
      <c r="DZ285" s="177"/>
      <c r="EA285" s="177"/>
      <c r="EB285" s="177"/>
      <c r="EC285" s="177"/>
      <c r="ED285" s="177"/>
      <c r="EE285" s="177"/>
    </row>
    <row r="286" spans="30:135" ht="13" x14ac:dyDescent="0.15">
      <c r="AD286" s="144">
        <f t="shared" si="93"/>
        <v>80.666666666666657</v>
      </c>
      <c r="AE286" s="144">
        <f t="shared" si="94"/>
        <v>76.859504132231407</v>
      </c>
      <c r="AF286" s="149">
        <v>198</v>
      </c>
      <c r="AG286" s="150" t="s">
        <v>524</v>
      </c>
      <c r="AH286" s="149">
        <v>24</v>
      </c>
      <c r="AI286" s="151">
        <v>1</v>
      </c>
      <c r="AJ286" s="152">
        <v>1936</v>
      </c>
      <c r="AK286" s="152">
        <v>1488</v>
      </c>
      <c r="AL286" s="149">
        <v>0.76900000000000002</v>
      </c>
      <c r="AM286" s="152">
        <v>821</v>
      </c>
      <c r="AN286" s="152">
        <v>523</v>
      </c>
      <c r="AO286" s="152">
        <v>1344</v>
      </c>
      <c r="AP286" s="153">
        <v>0.38900000000000001</v>
      </c>
      <c r="AQ286" s="153">
        <v>0.442</v>
      </c>
      <c r="AR286" s="154">
        <v>0.215</v>
      </c>
      <c r="AS286" s="155">
        <v>0.11</v>
      </c>
      <c r="AT286" s="154">
        <v>8.7999999999999995E-2</v>
      </c>
      <c r="AU286" s="154">
        <v>0.35599999999999998</v>
      </c>
      <c r="AW286" s="177"/>
      <c r="AX286" s="144">
        <f t="shared" si="95"/>
        <v>80.012187690432668</v>
      </c>
      <c r="AY286" s="149">
        <v>198</v>
      </c>
      <c r="AZ286" s="150" t="s">
        <v>525</v>
      </c>
      <c r="BA286" s="149">
        <v>20</v>
      </c>
      <c r="BB286" s="151">
        <v>1</v>
      </c>
      <c r="BC286" s="152">
        <v>1641</v>
      </c>
      <c r="BD286" s="152">
        <v>1313</v>
      </c>
      <c r="BE286" s="149">
        <v>0.8</v>
      </c>
      <c r="BF286" s="152">
        <v>729</v>
      </c>
      <c r="BG286" s="152">
        <v>486</v>
      </c>
      <c r="BH286" s="152">
        <v>1215</v>
      </c>
      <c r="BI286" s="151">
        <v>0.4</v>
      </c>
      <c r="BJ286" s="153">
        <v>0.45900000000000002</v>
      </c>
      <c r="BK286" s="154">
        <v>0.185</v>
      </c>
      <c r="BL286" s="155">
        <v>0.09</v>
      </c>
      <c r="BM286" s="154">
        <v>5.8999999999999997E-2</v>
      </c>
      <c r="BN286" s="154">
        <v>0.36599999999999999</v>
      </c>
      <c r="DU286" s="4"/>
      <c r="DZ286" s="177"/>
      <c r="EA286" s="177"/>
      <c r="EB286" s="177"/>
      <c r="EC286" s="177"/>
      <c r="ED286" s="177"/>
      <c r="EE286" s="177"/>
    </row>
    <row r="287" spans="30:135" ht="13" x14ac:dyDescent="0.15">
      <c r="AD287" s="144">
        <f t="shared" si="93"/>
        <v>81.214285714285722</v>
      </c>
      <c r="AE287" s="144">
        <f t="shared" si="94"/>
        <v>76.868953386103783</v>
      </c>
      <c r="AF287" s="149">
        <v>199</v>
      </c>
      <c r="AG287" s="150" t="s">
        <v>422</v>
      </c>
      <c r="AH287" s="149">
        <v>14</v>
      </c>
      <c r="AI287" s="151">
        <v>1</v>
      </c>
      <c r="AJ287" s="152">
        <v>1137</v>
      </c>
      <c r="AK287" s="152">
        <v>874</v>
      </c>
      <c r="AL287" s="149">
        <v>0.76900000000000002</v>
      </c>
      <c r="AM287" s="152">
        <v>491</v>
      </c>
      <c r="AN287" s="152">
        <v>316</v>
      </c>
      <c r="AO287" s="152">
        <v>807</v>
      </c>
      <c r="AP287" s="153">
        <v>0.39200000000000002</v>
      </c>
      <c r="AQ287" s="153">
        <v>0.441</v>
      </c>
      <c r="AR287" s="154">
        <v>0.19400000000000001</v>
      </c>
      <c r="AS287" s="154">
        <v>0.113</v>
      </c>
      <c r="AT287" s="154">
        <v>8.5000000000000006E-2</v>
      </c>
      <c r="AU287" s="154">
        <v>0.36499999999999999</v>
      </c>
      <c r="AW287" s="177"/>
      <c r="AX287" s="144">
        <f t="shared" si="95"/>
        <v>80.098955470038476</v>
      </c>
      <c r="AY287" s="149">
        <v>199</v>
      </c>
      <c r="AZ287" s="150" t="s">
        <v>518</v>
      </c>
      <c r="BA287" s="149">
        <v>22</v>
      </c>
      <c r="BB287" s="151">
        <v>1</v>
      </c>
      <c r="BC287" s="152">
        <v>1819</v>
      </c>
      <c r="BD287" s="152">
        <v>1457</v>
      </c>
      <c r="BE287" s="149">
        <v>0.80100000000000005</v>
      </c>
      <c r="BF287" s="152">
        <v>796</v>
      </c>
      <c r="BG287" s="152">
        <v>545</v>
      </c>
      <c r="BH287" s="152">
        <v>1341</v>
      </c>
      <c r="BI287" s="153">
        <v>0.40600000000000003</v>
      </c>
      <c r="BJ287" s="153">
        <v>0.45700000000000002</v>
      </c>
      <c r="BK287" s="154">
        <v>0.184</v>
      </c>
      <c r="BL287" s="154">
        <v>9.2999999999999999E-2</v>
      </c>
      <c r="BM287" s="154">
        <v>7.8E-2</v>
      </c>
      <c r="BN287" s="155">
        <v>0.37</v>
      </c>
      <c r="DU287" s="4"/>
      <c r="DZ287" s="177"/>
      <c r="EA287" s="177"/>
      <c r="EB287" s="177"/>
      <c r="EC287" s="177"/>
      <c r="ED287" s="177"/>
      <c r="EE287" s="177"/>
    </row>
    <row r="288" spans="30:135" ht="13" x14ac:dyDescent="0.15">
      <c r="AD288" s="144">
        <f t="shared" si="93"/>
        <v>80.5</v>
      </c>
      <c r="AE288" s="144">
        <f t="shared" si="94"/>
        <v>76.83229813664596</v>
      </c>
      <c r="AF288" s="149">
        <v>200</v>
      </c>
      <c r="AG288" s="150" t="s">
        <v>358</v>
      </c>
      <c r="AH288" s="149">
        <v>20</v>
      </c>
      <c r="AI288" s="151">
        <v>1</v>
      </c>
      <c r="AJ288" s="152">
        <v>1610</v>
      </c>
      <c r="AK288" s="152">
        <v>1237</v>
      </c>
      <c r="AL288" s="149">
        <v>0.76800000000000002</v>
      </c>
      <c r="AM288" s="152">
        <v>681</v>
      </c>
      <c r="AN288" s="152">
        <v>427</v>
      </c>
      <c r="AO288" s="152">
        <v>1108</v>
      </c>
      <c r="AP288" s="153">
        <v>0.38500000000000001</v>
      </c>
      <c r="AQ288" s="153">
        <v>0.42599999999999999</v>
      </c>
      <c r="AR288" s="154">
        <v>0.19400000000000001</v>
      </c>
      <c r="AS288" s="154">
        <v>0.13400000000000001</v>
      </c>
      <c r="AT288" s="154">
        <v>9.7000000000000003E-2</v>
      </c>
      <c r="AU288" s="154">
        <v>0.371</v>
      </c>
      <c r="AW288" s="177"/>
      <c r="AX288" s="144">
        <f t="shared" si="95"/>
        <v>80.09563658099222</v>
      </c>
      <c r="AY288" s="149">
        <v>200</v>
      </c>
      <c r="AZ288" s="150" t="s">
        <v>441</v>
      </c>
      <c r="BA288" s="149">
        <v>20</v>
      </c>
      <c r="BB288" s="151">
        <v>1</v>
      </c>
      <c r="BC288" s="152">
        <v>1673</v>
      </c>
      <c r="BD288" s="152">
        <v>1340</v>
      </c>
      <c r="BE288" s="149">
        <v>0.80100000000000005</v>
      </c>
      <c r="BF288" s="152">
        <v>733</v>
      </c>
      <c r="BG288" s="152">
        <v>502</v>
      </c>
      <c r="BH288" s="152">
        <v>1235</v>
      </c>
      <c r="BI288" s="153">
        <v>0.40600000000000003</v>
      </c>
      <c r="BJ288" s="153">
        <v>0.44800000000000001</v>
      </c>
      <c r="BK288" s="154">
        <v>0.17899999999999999</v>
      </c>
      <c r="BL288" s="154">
        <v>0.104</v>
      </c>
      <c r="BM288" s="154">
        <v>7.8E-2</v>
      </c>
      <c r="BN288" s="154">
        <v>0.375</v>
      </c>
      <c r="DU288" s="4"/>
      <c r="DZ288" s="177"/>
      <c r="EA288" s="177"/>
      <c r="EB288" s="177"/>
      <c r="EC288" s="177"/>
      <c r="ED288" s="177"/>
      <c r="EE288" s="177"/>
    </row>
    <row r="289" spans="30:135" ht="13" x14ac:dyDescent="0.15">
      <c r="AD289" s="144">
        <f t="shared" si="93"/>
        <v>79.599999999999994</v>
      </c>
      <c r="AE289" s="144">
        <f t="shared" si="94"/>
        <v>76.695979899497488</v>
      </c>
      <c r="AF289" s="149">
        <v>201</v>
      </c>
      <c r="AG289" s="150" t="s">
        <v>253</v>
      </c>
      <c r="AH289" s="149">
        <v>20</v>
      </c>
      <c r="AI289" s="151">
        <v>1</v>
      </c>
      <c r="AJ289" s="152">
        <v>1592</v>
      </c>
      <c r="AK289" s="152">
        <v>1221</v>
      </c>
      <c r="AL289" s="149">
        <v>0.76700000000000002</v>
      </c>
      <c r="AM289" s="152">
        <v>733</v>
      </c>
      <c r="AN289" s="152">
        <v>462</v>
      </c>
      <c r="AO289" s="152">
        <v>1195</v>
      </c>
      <c r="AP289" s="153">
        <v>0.38700000000000001</v>
      </c>
      <c r="AQ289" s="153">
        <v>0.44400000000000001</v>
      </c>
      <c r="AR289" s="154">
        <v>0.17499999999999999</v>
      </c>
      <c r="AS289" s="154">
        <v>9.4E-2</v>
      </c>
      <c r="AT289" s="154">
        <v>7.1999999999999995E-2</v>
      </c>
      <c r="AU289" s="154">
        <v>0.35099999999999998</v>
      </c>
      <c r="AW289" s="177"/>
      <c r="AX289" s="144">
        <f t="shared" si="95"/>
        <v>80.090270812437311</v>
      </c>
      <c r="AY289" s="149">
        <v>201</v>
      </c>
      <c r="AZ289" s="150" t="s">
        <v>439</v>
      </c>
      <c r="BA289" s="149">
        <v>23</v>
      </c>
      <c r="BB289" s="151">
        <v>1</v>
      </c>
      <c r="BC289" s="152">
        <v>1994</v>
      </c>
      <c r="BD289" s="152">
        <v>1597</v>
      </c>
      <c r="BE289" s="149">
        <v>0.80100000000000005</v>
      </c>
      <c r="BF289" s="152">
        <v>869</v>
      </c>
      <c r="BG289" s="152">
        <v>573</v>
      </c>
      <c r="BH289" s="152">
        <v>1442</v>
      </c>
      <c r="BI289" s="153">
        <v>0.39700000000000002</v>
      </c>
      <c r="BJ289" s="153">
        <v>0.44800000000000001</v>
      </c>
      <c r="BK289" s="154">
        <v>0.17599999999999999</v>
      </c>
      <c r="BL289" s="154">
        <v>0.11799999999999999</v>
      </c>
      <c r="BM289" s="154">
        <v>8.5000000000000006E-2</v>
      </c>
      <c r="BN289" s="155">
        <v>0.38</v>
      </c>
      <c r="DU289" s="4"/>
      <c r="DZ289" s="177"/>
      <c r="EA289" s="177"/>
      <c r="EB289" s="177"/>
      <c r="EC289" s="177"/>
      <c r="ED289" s="177"/>
      <c r="EE289" s="177"/>
    </row>
    <row r="290" spans="30:135" ht="13" x14ac:dyDescent="0.15">
      <c r="AD290" s="144">
        <f t="shared" si="93"/>
        <v>87.764705882352956</v>
      </c>
      <c r="AE290" s="144">
        <f t="shared" si="94"/>
        <v>76.675603217158169</v>
      </c>
      <c r="AF290" s="149">
        <v>202</v>
      </c>
      <c r="AG290" s="150" t="s">
        <v>526</v>
      </c>
      <c r="AH290" s="149">
        <v>17</v>
      </c>
      <c r="AI290" s="151">
        <v>1</v>
      </c>
      <c r="AJ290" s="152">
        <v>1492</v>
      </c>
      <c r="AK290" s="152">
        <v>1144</v>
      </c>
      <c r="AL290" s="149">
        <v>0.76700000000000002</v>
      </c>
      <c r="AM290" s="152">
        <v>615</v>
      </c>
      <c r="AN290" s="152">
        <v>444</v>
      </c>
      <c r="AO290" s="152">
        <v>1059</v>
      </c>
      <c r="AP290" s="153">
        <v>0.41899999999999998</v>
      </c>
      <c r="AQ290" s="151">
        <v>0.45</v>
      </c>
      <c r="AR290" s="154">
        <v>0.20599999999999999</v>
      </c>
      <c r="AS290" s="154">
        <v>0.107</v>
      </c>
      <c r="AT290" s="154">
        <v>8.7999999999999995E-2</v>
      </c>
      <c r="AU290" s="154">
        <v>0.373</v>
      </c>
      <c r="AW290" s="177"/>
      <c r="AX290" s="144">
        <f t="shared" si="95"/>
        <v>80.075365049458313</v>
      </c>
      <c r="AY290" s="149">
        <v>202</v>
      </c>
      <c r="AZ290" s="150" t="s">
        <v>295</v>
      </c>
      <c r="BA290" s="149">
        <v>25</v>
      </c>
      <c r="BB290" s="151">
        <v>1</v>
      </c>
      <c r="BC290" s="152">
        <v>2123</v>
      </c>
      <c r="BD290" s="152">
        <v>1700</v>
      </c>
      <c r="BE290" s="149">
        <v>0.80100000000000005</v>
      </c>
      <c r="BF290" s="152">
        <v>963</v>
      </c>
      <c r="BG290" s="152">
        <v>617</v>
      </c>
      <c r="BH290" s="152">
        <v>1580</v>
      </c>
      <c r="BI290" s="153">
        <v>0.39100000000000001</v>
      </c>
      <c r="BJ290" s="153">
        <v>0.44800000000000001</v>
      </c>
      <c r="BK290" s="155">
        <v>0.17</v>
      </c>
      <c r="BL290" s="154">
        <v>0.10100000000000001</v>
      </c>
      <c r="BM290" s="154">
        <v>7.9000000000000001E-2</v>
      </c>
      <c r="BN290" s="155">
        <v>0.37</v>
      </c>
      <c r="DU290" s="4"/>
      <c r="DZ290" s="177"/>
      <c r="EA290" s="177"/>
      <c r="EB290" s="177"/>
      <c r="EC290" s="177"/>
      <c r="ED290" s="177"/>
      <c r="EE290" s="177"/>
    </row>
    <row r="291" spans="30:135" ht="13" x14ac:dyDescent="0.15">
      <c r="AD291" s="144">
        <f t="shared" si="93"/>
        <v>83.714285714285722</v>
      </c>
      <c r="AE291" s="144">
        <f t="shared" si="94"/>
        <v>76.706484641638227</v>
      </c>
      <c r="AF291" s="149">
        <v>203</v>
      </c>
      <c r="AG291" s="150" t="s">
        <v>527</v>
      </c>
      <c r="AH291" s="149">
        <v>14</v>
      </c>
      <c r="AI291" s="151">
        <v>1</v>
      </c>
      <c r="AJ291" s="152">
        <v>1172</v>
      </c>
      <c r="AK291" s="152">
        <v>899</v>
      </c>
      <c r="AL291" s="149">
        <v>0.76700000000000002</v>
      </c>
      <c r="AM291" s="152">
        <v>515</v>
      </c>
      <c r="AN291" s="152">
        <v>328</v>
      </c>
      <c r="AO291" s="152">
        <v>843</v>
      </c>
      <c r="AP291" s="153">
        <v>0.38900000000000001</v>
      </c>
      <c r="AQ291" s="153">
        <v>0.441</v>
      </c>
      <c r="AR291" s="154">
        <v>0.193</v>
      </c>
      <c r="AS291" s="154">
        <v>0.107</v>
      </c>
      <c r="AT291" s="154">
        <v>7.3999999999999996E-2</v>
      </c>
      <c r="AU291" s="154">
        <v>0.35799999999999998</v>
      </c>
      <c r="AW291" s="177"/>
      <c r="AX291" s="144">
        <f t="shared" si="95"/>
        <v>80.120481927710841</v>
      </c>
      <c r="AY291" s="149">
        <v>203</v>
      </c>
      <c r="AZ291" s="150" t="s">
        <v>528</v>
      </c>
      <c r="BA291" s="149">
        <v>22</v>
      </c>
      <c r="BB291" s="151">
        <v>1</v>
      </c>
      <c r="BC291" s="152">
        <v>1826</v>
      </c>
      <c r="BD291" s="152">
        <v>1463</v>
      </c>
      <c r="BE291" s="149">
        <v>0.80100000000000005</v>
      </c>
      <c r="BF291" s="152">
        <v>799</v>
      </c>
      <c r="BG291" s="152">
        <v>524</v>
      </c>
      <c r="BH291" s="152">
        <v>1323</v>
      </c>
      <c r="BI291" s="153">
        <v>0.39600000000000002</v>
      </c>
      <c r="BJ291" s="153">
        <v>0.443</v>
      </c>
      <c r="BK291" s="154">
        <v>0.16700000000000001</v>
      </c>
      <c r="BL291" s="154">
        <v>0.125</v>
      </c>
      <c r="BM291" s="154">
        <v>0.10299999999999999</v>
      </c>
      <c r="BN291" s="154">
        <v>0.38600000000000001</v>
      </c>
      <c r="DU291" s="4"/>
      <c r="DZ291" s="177"/>
      <c r="EA291" s="177"/>
      <c r="EB291" s="177"/>
      <c r="EC291" s="177"/>
      <c r="ED291" s="177"/>
      <c r="EE291" s="177"/>
    </row>
    <row r="292" spans="30:135" ht="13" x14ac:dyDescent="0.15">
      <c r="AD292" s="144">
        <f t="shared" si="93"/>
        <v>75.263157894736835</v>
      </c>
      <c r="AE292" s="144">
        <f t="shared" si="94"/>
        <v>76.64335664335664</v>
      </c>
      <c r="AF292" s="149">
        <v>204</v>
      </c>
      <c r="AG292" s="150" t="s">
        <v>521</v>
      </c>
      <c r="AH292" s="149">
        <v>19</v>
      </c>
      <c r="AI292" s="151">
        <v>1</v>
      </c>
      <c r="AJ292" s="152">
        <v>1430</v>
      </c>
      <c r="AK292" s="152">
        <v>1096</v>
      </c>
      <c r="AL292" s="149">
        <v>0.76600000000000001</v>
      </c>
      <c r="AM292" s="152">
        <v>609</v>
      </c>
      <c r="AN292" s="152">
        <v>433</v>
      </c>
      <c r="AO292" s="152">
        <v>1042</v>
      </c>
      <c r="AP292" s="153">
        <v>0.41599999999999998</v>
      </c>
      <c r="AQ292" s="153">
        <v>0.45700000000000002</v>
      </c>
      <c r="AR292" s="154">
        <v>0.20499999999999999</v>
      </c>
      <c r="AS292" s="154">
        <v>7.6999999999999999E-2</v>
      </c>
      <c r="AT292" s="154">
        <v>6.2E-2</v>
      </c>
      <c r="AU292" s="154">
        <v>0.36499999999999999</v>
      </c>
      <c r="AW292" s="177"/>
      <c r="AX292" s="144">
        <f t="shared" si="95"/>
        <v>80.190930787589494</v>
      </c>
      <c r="AY292" s="149">
        <v>204</v>
      </c>
      <c r="AZ292" s="150" t="s">
        <v>339</v>
      </c>
      <c r="BA292" s="149">
        <v>16</v>
      </c>
      <c r="BB292" s="151">
        <v>1</v>
      </c>
      <c r="BC292" s="152">
        <v>1257</v>
      </c>
      <c r="BD292" s="152">
        <v>1008</v>
      </c>
      <c r="BE292" s="149">
        <v>0.80200000000000005</v>
      </c>
      <c r="BF292" s="152">
        <v>574</v>
      </c>
      <c r="BG292" s="152">
        <v>379</v>
      </c>
      <c r="BH292" s="152">
        <v>953</v>
      </c>
      <c r="BI292" s="153">
        <v>0.39800000000000002</v>
      </c>
      <c r="BJ292" s="153">
        <v>0.45100000000000001</v>
      </c>
      <c r="BK292" s="154">
        <v>0.156</v>
      </c>
      <c r="BL292" s="154">
        <v>0.106</v>
      </c>
      <c r="BM292" s="154">
        <v>8.4000000000000005E-2</v>
      </c>
      <c r="BN292" s="154">
        <v>0.374</v>
      </c>
      <c r="DU292" s="4"/>
      <c r="DZ292" s="177"/>
      <c r="EA292" s="177"/>
      <c r="EB292" s="177"/>
      <c r="EC292" s="177"/>
      <c r="ED292" s="177"/>
      <c r="EE292" s="177"/>
    </row>
    <row r="293" spans="30:135" ht="13" x14ac:dyDescent="0.15">
      <c r="AD293" s="144">
        <f t="shared" si="93"/>
        <v>83.800000000000011</v>
      </c>
      <c r="AE293" s="144">
        <f t="shared" si="94"/>
        <v>76.551312649164686</v>
      </c>
      <c r="AF293" s="149">
        <v>205</v>
      </c>
      <c r="AG293" s="150" t="s">
        <v>278</v>
      </c>
      <c r="AH293" s="149">
        <v>20</v>
      </c>
      <c r="AI293" s="151">
        <v>1</v>
      </c>
      <c r="AJ293" s="152">
        <v>1676</v>
      </c>
      <c r="AK293" s="152">
        <v>1283</v>
      </c>
      <c r="AL293" s="149">
        <v>0.76600000000000001</v>
      </c>
      <c r="AM293" s="152">
        <v>775</v>
      </c>
      <c r="AN293" s="152">
        <v>468</v>
      </c>
      <c r="AO293" s="152">
        <v>1243</v>
      </c>
      <c r="AP293" s="153">
        <v>0.377</v>
      </c>
      <c r="AQ293" s="153">
        <v>0.41699999999999998</v>
      </c>
      <c r="AR293" s="154">
        <v>0.16400000000000001</v>
      </c>
      <c r="AS293" s="154">
        <v>0.112</v>
      </c>
      <c r="AT293" s="154">
        <v>8.4000000000000005E-2</v>
      </c>
      <c r="AU293" s="154">
        <v>0.36199999999999999</v>
      </c>
      <c r="AW293" s="177"/>
      <c r="AX293" s="144">
        <f t="shared" si="95"/>
        <v>80.187207488299521</v>
      </c>
      <c r="AY293" s="149">
        <v>205</v>
      </c>
      <c r="AZ293" s="150" t="s">
        <v>529</v>
      </c>
      <c r="BA293" s="149">
        <v>8</v>
      </c>
      <c r="BB293" s="151">
        <v>1</v>
      </c>
      <c r="BC293" s="152">
        <v>641</v>
      </c>
      <c r="BD293" s="152">
        <v>514</v>
      </c>
      <c r="BE293" s="149">
        <v>0.80200000000000005</v>
      </c>
      <c r="BF293" s="152">
        <v>254</v>
      </c>
      <c r="BG293" s="152">
        <v>195</v>
      </c>
      <c r="BH293" s="152">
        <v>449</v>
      </c>
      <c r="BI293" s="153">
        <v>0.434</v>
      </c>
      <c r="BJ293" s="153">
        <v>0.47599999999999998</v>
      </c>
      <c r="BK293" s="154">
        <v>0.20300000000000001</v>
      </c>
      <c r="BL293" s="154">
        <v>0.106</v>
      </c>
      <c r="BM293" s="154">
        <v>7.4999999999999997E-2</v>
      </c>
      <c r="BN293" s="154">
        <v>0.38700000000000001</v>
      </c>
      <c r="DU293" s="4"/>
      <c r="DZ293" s="177"/>
      <c r="EA293" s="177"/>
      <c r="EB293" s="177"/>
      <c r="EC293" s="177"/>
      <c r="ED293" s="177"/>
      <c r="EE293" s="177"/>
    </row>
    <row r="294" spans="30:135" ht="13" x14ac:dyDescent="0.15">
      <c r="AD294" s="144">
        <f t="shared" si="93"/>
        <v>81.125</v>
      </c>
      <c r="AE294" s="144">
        <f t="shared" si="94"/>
        <v>76.579352850539294</v>
      </c>
      <c r="AF294" s="149">
        <v>206</v>
      </c>
      <c r="AG294" s="150" t="s">
        <v>530</v>
      </c>
      <c r="AH294" s="149">
        <v>24</v>
      </c>
      <c r="AI294" s="151">
        <v>1</v>
      </c>
      <c r="AJ294" s="152">
        <v>1947</v>
      </c>
      <c r="AK294" s="152">
        <v>1491</v>
      </c>
      <c r="AL294" s="149">
        <v>0.76600000000000001</v>
      </c>
      <c r="AM294" s="152">
        <v>815</v>
      </c>
      <c r="AN294" s="152">
        <v>566</v>
      </c>
      <c r="AO294" s="152">
        <v>1381</v>
      </c>
      <c r="AP294" s="151">
        <v>0.41</v>
      </c>
      <c r="AQ294" s="153">
        <v>0.47099999999999997</v>
      </c>
      <c r="AR294" s="154">
        <v>0.22700000000000001</v>
      </c>
      <c r="AS294" s="154">
        <v>7.8E-2</v>
      </c>
      <c r="AT294" s="155">
        <v>0.06</v>
      </c>
      <c r="AU294" s="154">
        <v>0.34499999999999997</v>
      </c>
      <c r="AW294" s="177"/>
      <c r="AX294" s="144">
        <f t="shared" si="95"/>
        <v>80.345821325648416</v>
      </c>
      <c r="AY294" s="149">
        <v>206</v>
      </c>
      <c r="AZ294" s="150" t="s">
        <v>473</v>
      </c>
      <c r="BA294" s="149">
        <v>21</v>
      </c>
      <c r="BB294" s="151">
        <v>1</v>
      </c>
      <c r="BC294" s="152">
        <v>1735</v>
      </c>
      <c r="BD294" s="152">
        <v>1394</v>
      </c>
      <c r="BE294" s="149">
        <v>0.80300000000000005</v>
      </c>
      <c r="BF294" s="152">
        <v>767</v>
      </c>
      <c r="BG294" s="152">
        <v>528</v>
      </c>
      <c r="BH294" s="152">
        <v>1295</v>
      </c>
      <c r="BI294" s="153">
        <v>0.40799999999999997</v>
      </c>
      <c r="BJ294" s="153">
        <v>0.46400000000000002</v>
      </c>
      <c r="BK294" s="154">
        <v>0.183</v>
      </c>
      <c r="BL294" s="154">
        <v>8.8999999999999996E-2</v>
      </c>
      <c r="BM294" s="154">
        <v>6.9000000000000006E-2</v>
      </c>
      <c r="BN294" s="154">
        <v>0.36899999999999999</v>
      </c>
      <c r="DU294" s="4"/>
      <c r="DZ294" s="177"/>
      <c r="EA294" s="177"/>
      <c r="EB294" s="177"/>
      <c r="EC294" s="177"/>
      <c r="ED294" s="177"/>
      <c r="EE294" s="177"/>
    </row>
    <row r="295" spans="30:135" ht="13" x14ac:dyDescent="0.15">
      <c r="AD295" s="144">
        <f t="shared" si="93"/>
        <v>76.384615384615387</v>
      </c>
      <c r="AE295" s="144">
        <f t="shared" si="94"/>
        <v>76.636455186304133</v>
      </c>
      <c r="AF295" s="149">
        <v>207</v>
      </c>
      <c r="AG295" s="150" t="s">
        <v>432</v>
      </c>
      <c r="AH295" s="149">
        <v>13</v>
      </c>
      <c r="AI295" s="151">
        <v>1</v>
      </c>
      <c r="AJ295" s="152">
        <v>993</v>
      </c>
      <c r="AK295" s="152">
        <v>761</v>
      </c>
      <c r="AL295" s="149">
        <v>0.76600000000000001</v>
      </c>
      <c r="AM295" s="152">
        <v>446</v>
      </c>
      <c r="AN295" s="152">
        <v>269</v>
      </c>
      <c r="AO295" s="152">
        <v>715</v>
      </c>
      <c r="AP295" s="153">
        <v>0.376</v>
      </c>
      <c r="AQ295" s="153">
        <v>0.437</v>
      </c>
      <c r="AR295" s="154">
        <v>0.186</v>
      </c>
      <c r="AS295" s="154">
        <v>0.106</v>
      </c>
      <c r="AT295" s="154">
        <v>8.1000000000000003E-2</v>
      </c>
      <c r="AU295" s="154">
        <v>0.35299999999999998</v>
      </c>
      <c r="AW295" s="177"/>
      <c r="AX295" s="144">
        <f t="shared" si="95"/>
        <v>80.327868852459019</v>
      </c>
      <c r="AY295" s="149">
        <v>207</v>
      </c>
      <c r="AZ295" s="150" t="s">
        <v>531</v>
      </c>
      <c r="BA295" s="149">
        <v>3</v>
      </c>
      <c r="BB295" s="151">
        <v>1</v>
      </c>
      <c r="BC295" s="152">
        <v>244</v>
      </c>
      <c r="BD295" s="152">
        <v>196</v>
      </c>
      <c r="BE295" s="149">
        <v>0.80300000000000005</v>
      </c>
      <c r="BF295" s="152">
        <v>109</v>
      </c>
      <c r="BG295" s="152">
        <v>70</v>
      </c>
      <c r="BH295" s="152">
        <v>179</v>
      </c>
      <c r="BI295" s="153">
        <v>0.39100000000000001</v>
      </c>
      <c r="BJ295" s="153">
        <v>0.441</v>
      </c>
      <c r="BK295" s="154">
        <v>0.16800000000000001</v>
      </c>
      <c r="BL295" s="154">
        <v>0.123</v>
      </c>
      <c r="BM295" s="154">
        <v>0.10199999999999999</v>
      </c>
      <c r="BN295" s="154">
        <v>0.36899999999999999</v>
      </c>
      <c r="DU295" s="4"/>
      <c r="DZ295" s="177"/>
      <c r="EA295" s="177"/>
      <c r="EB295" s="177"/>
      <c r="EC295" s="177"/>
      <c r="ED295" s="177"/>
      <c r="EE295" s="177"/>
    </row>
    <row r="296" spans="30:135" ht="13" x14ac:dyDescent="0.15">
      <c r="AD296" s="144">
        <f t="shared" si="93"/>
        <v>78.5</v>
      </c>
      <c r="AE296" s="144">
        <f t="shared" si="94"/>
        <v>76.539278131634831</v>
      </c>
      <c r="AF296" s="149">
        <v>208</v>
      </c>
      <c r="AG296" s="150" t="s">
        <v>532</v>
      </c>
      <c r="AH296" s="149">
        <v>12</v>
      </c>
      <c r="AI296" s="151">
        <v>1</v>
      </c>
      <c r="AJ296" s="152">
        <v>942</v>
      </c>
      <c r="AK296" s="152">
        <v>721</v>
      </c>
      <c r="AL296" s="149">
        <v>0.76500000000000001</v>
      </c>
      <c r="AM296" s="152">
        <v>405</v>
      </c>
      <c r="AN296" s="152">
        <v>284</v>
      </c>
      <c r="AO296" s="152">
        <v>689</v>
      </c>
      <c r="AP296" s="153">
        <v>0.41199999999999998</v>
      </c>
      <c r="AQ296" s="153">
        <v>0.45900000000000002</v>
      </c>
      <c r="AR296" s="155">
        <v>0.21</v>
      </c>
      <c r="AS296" s="154">
        <v>7.3999999999999996E-2</v>
      </c>
      <c r="AT296" s="154">
        <v>6.3E-2</v>
      </c>
      <c r="AU296" s="154">
        <v>0.35499999999999998</v>
      </c>
      <c r="AW296" s="177"/>
      <c r="AX296" s="144">
        <f t="shared" si="95"/>
        <v>80.296735905044514</v>
      </c>
      <c r="AY296" s="149">
        <v>208</v>
      </c>
      <c r="AZ296" s="150" t="s">
        <v>364</v>
      </c>
      <c r="BA296" s="149">
        <v>19</v>
      </c>
      <c r="BB296" s="151">
        <v>1</v>
      </c>
      <c r="BC296" s="152">
        <v>1685</v>
      </c>
      <c r="BD296" s="152">
        <v>1353</v>
      </c>
      <c r="BE296" s="149">
        <v>0.80300000000000005</v>
      </c>
      <c r="BF296" s="152">
        <v>773</v>
      </c>
      <c r="BG296" s="152">
        <v>483</v>
      </c>
      <c r="BH296" s="152">
        <v>1256</v>
      </c>
      <c r="BI296" s="153">
        <v>0.38500000000000001</v>
      </c>
      <c r="BJ296" s="153">
        <v>0.42899999999999999</v>
      </c>
      <c r="BK296" s="154">
        <v>0.14899999999999999</v>
      </c>
      <c r="BL296" s="154">
        <v>0.13100000000000001</v>
      </c>
      <c r="BM296" s="154">
        <v>0.10299999999999999</v>
      </c>
      <c r="BN296" s="154">
        <v>0.38300000000000001</v>
      </c>
      <c r="DU296" s="4"/>
      <c r="DZ296" s="177"/>
      <c r="EA296" s="177"/>
      <c r="EB296" s="177"/>
      <c r="EC296" s="177"/>
      <c r="ED296" s="177"/>
      <c r="EE296" s="177"/>
    </row>
    <row r="297" spans="30:135" ht="13" x14ac:dyDescent="0.15">
      <c r="AD297" s="144">
        <f t="shared" si="93"/>
        <v>80.16</v>
      </c>
      <c r="AE297" s="144">
        <f t="shared" si="94"/>
        <v>76.447105788423158</v>
      </c>
      <c r="AF297" s="149">
        <v>209</v>
      </c>
      <c r="AG297" s="150" t="s">
        <v>413</v>
      </c>
      <c r="AH297" s="149">
        <v>25</v>
      </c>
      <c r="AI297" s="151">
        <v>1</v>
      </c>
      <c r="AJ297" s="152">
        <v>2004</v>
      </c>
      <c r="AK297" s="152">
        <v>1532</v>
      </c>
      <c r="AL297" s="149">
        <v>0.76400000000000001</v>
      </c>
      <c r="AM297" s="152">
        <v>908</v>
      </c>
      <c r="AN297" s="152">
        <v>499</v>
      </c>
      <c r="AO297" s="152">
        <v>1407</v>
      </c>
      <c r="AP297" s="153">
        <v>0.35499999999999998</v>
      </c>
      <c r="AQ297" s="153">
        <v>0.40500000000000003</v>
      </c>
      <c r="AR297" s="154">
        <v>0.17599999999999999</v>
      </c>
      <c r="AS297" s="154">
        <v>0.14499999999999999</v>
      </c>
      <c r="AT297" s="154">
        <v>0.108</v>
      </c>
      <c r="AU297" s="154">
        <v>0.36299999999999999</v>
      </c>
      <c r="AW297" s="177"/>
      <c r="AX297" s="144">
        <f t="shared" si="95"/>
        <v>80.394190871369304</v>
      </c>
      <c r="AY297" s="149">
        <v>209</v>
      </c>
      <c r="AZ297" s="150" t="s">
        <v>427</v>
      </c>
      <c r="BA297" s="149">
        <v>23</v>
      </c>
      <c r="BB297" s="151">
        <v>1</v>
      </c>
      <c r="BC297" s="152">
        <v>1928</v>
      </c>
      <c r="BD297" s="152">
        <v>1550</v>
      </c>
      <c r="BE297" s="149">
        <v>0.80400000000000005</v>
      </c>
      <c r="BF297" s="152">
        <v>904</v>
      </c>
      <c r="BG297" s="152">
        <v>589</v>
      </c>
      <c r="BH297" s="152">
        <v>1493</v>
      </c>
      <c r="BI297" s="153">
        <v>0.39500000000000002</v>
      </c>
      <c r="BJ297" s="153">
        <v>0.44900000000000001</v>
      </c>
      <c r="BK297" s="154">
        <v>0.157</v>
      </c>
      <c r="BL297" s="154">
        <v>8.4000000000000005E-2</v>
      </c>
      <c r="BM297" s="154">
        <v>6.6000000000000003E-2</v>
      </c>
      <c r="BN297" s="154">
        <v>0.36599999999999999</v>
      </c>
      <c r="DU297" s="4"/>
      <c r="DZ297" s="177"/>
      <c r="EA297" s="177"/>
      <c r="EB297" s="177"/>
      <c r="EC297" s="177"/>
      <c r="ED297" s="177"/>
      <c r="EE297" s="177"/>
    </row>
    <row r="298" spans="30:135" ht="13" x14ac:dyDescent="0.15">
      <c r="AD298" s="144">
        <f t="shared" si="93"/>
        <v>96.045454545454561</v>
      </c>
      <c r="AE298" s="144">
        <f t="shared" si="94"/>
        <v>76.289635589209652</v>
      </c>
      <c r="AF298" s="149">
        <v>210</v>
      </c>
      <c r="AG298" s="150" t="s">
        <v>452</v>
      </c>
      <c r="AH298" s="149">
        <v>22</v>
      </c>
      <c r="AI298" s="151">
        <v>1</v>
      </c>
      <c r="AJ298" s="152">
        <v>2113</v>
      </c>
      <c r="AK298" s="152">
        <v>1612</v>
      </c>
      <c r="AL298" s="149">
        <v>0.76300000000000001</v>
      </c>
      <c r="AM298" s="152">
        <v>878</v>
      </c>
      <c r="AN298" s="152">
        <v>578</v>
      </c>
      <c r="AO298" s="152">
        <v>1456</v>
      </c>
      <c r="AP298" s="153">
        <v>0.39700000000000002</v>
      </c>
      <c r="AQ298" s="153">
        <v>0.443</v>
      </c>
      <c r="AR298" s="154">
        <v>0.215</v>
      </c>
      <c r="AS298" s="154">
        <v>0.115</v>
      </c>
      <c r="AT298" s="154">
        <v>9.4E-2</v>
      </c>
      <c r="AU298" s="154">
        <v>0.36299999999999999</v>
      </c>
      <c r="AW298" s="177"/>
      <c r="AX298" s="144">
        <f t="shared" si="95"/>
        <v>80.350194552529189</v>
      </c>
      <c r="AY298" s="149">
        <v>210</v>
      </c>
      <c r="AZ298" s="150" t="s">
        <v>533</v>
      </c>
      <c r="BA298" s="149">
        <v>18</v>
      </c>
      <c r="BB298" s="151">
        <v>1</v>
      </c>
      <c r="BC298" s="152">
        <v>1542</v>
      </c>
      <c r="BD298" s="152">
        <v>1239</v>
      </c>
      <c r="BE298" s="149">
        <v>0.80400000000000005</v>
      </c>
      <c r="BF298" s="152">
        <v>701</v>
      </c>
      <c r="BG298" s="152">
        <v>463</v>
      </c>
      <c r="BH298" s="152">
        <v>1164</v>
      </c>
      <c r="BI298" s="153">
        <v>0.39800000000000002</v>
      </c>
      <c r="BJ298" s="153">
        <v>0.44800000000000001</v>
      </c>
      <c r="BK298" s="154">
        <v>0.16300000000000001</v>
      </c>
      <c r="BL298" s="154">
        <v>9.7000000000000003E-2</v>
      </c>
      <c r="BM298" s="154">
        <v>6.7000000000000004E-2</v>
      </c>
      <c r="BN298" s="154">
        <v>0.375</v>
      </c>
      <c r="DU298" s="4"/>
      <c r="DZ298" s="177"/>
      <c r="EA298" s="177"/>
      <c r="EB298" s="177"/>
      <c r="EC298" s="177"/>
      <c r="ED298" s="177"/>
      <c r="EE298" s="177"/>
    </row>
    <row r="299" spans="30:135" ht="13" x14ac:dyDescent="0.15">
      <c r="AD299" s="144">
        <f t="shared" si="93"/>
        <v>76.454545454545453</v>
      </c>
      <c r="AE299" s="144">
        <f t="shared" si="94"/>
        <v>76.337693222354346</v>
      </c>
      <c r="AF299" s="149">
        <v>211</v>
      </c>
      <c r="AG299" s="150" t="s">
        <v>487</v>
      </c>
      <c r="AH299" s="149">
        <v>22</v>
      </c>
      <c r="AI299" s="151">
        <v>1</v>
      </c>
      <c r="AJ299" s="152">
        <v>1682</v>
      </c>
      <c r="AK299" s="152">
        <v>1284</v>
      </c>
      <c r="AL299" s="149">
        <v>0.76300000000000001</v>
      </c>
      <c r="AM299" s="152">
        <v>737</v>
      </c>
      <c r="AN299" s="152">
        <v>473</v>
      </c>
      <c r="AO299" s="152">
        <v>1210</v>
      </c>
      <c r="AP299" s="153">
        <v>0.39100000000000001</v>
      </c>
      <c r="AQ299" s="153">
        <v>0.437</v>
      </c>
      <c r="AR299" s="154">
        <v>0.19400000000000001</v>
      </c>
      <c r="AS299" s="155">
        <v>0.1</v>
      </c>
      <c r="AT299" s="154">
        <v>7.8E-2</v>
      </c>
      <c r="AU299" s="154">
        <v>0.36099999999999999</v>
      </c>
      <c r="AW299" s="177"/>
      <c r="AX299" s="144">
        <f t="shared" si="95"/>
        <v>80.441810344827587</v>
      </c>
      <c r="AY299" s="149">
        <v>211</v>
      </c>
      <c r="AZ299" s="150" t="s">
        <v>464</v>
      </c>
      <c r="BA299" s="149">
        <v>22</v>
      </c>
      <c r="BB299" s="151">
        <v>1</v>
      </c>
      <c r="BC299" s="152">
        <v>1856</v>
      </c>
      <c r="BD299" s="152">
        <v>1493</v>
      </c>
      <c r="BE299" s="149">
        <v>0.80400000000000005</v>
      </c>
      <c r="BF299" s="152">
        <v>869</v>
      </c>
      <c r="BG299" s="152">
        <v>538</v>
      </c>
      <c r="BH299" s="152">
        <v>1407</v>
      </c>
      <c r="BI299" s="153">
        <v>0.38200000000000001</v>
      </c>
      <c r="BJ299" s="153">
        <v>0.432</v>
      </c>
      <c r="BK299" s="155">
        <v>0.15</v>
      </c>
      <c r="BL299" s="154">
        <v>0.108</v>
      </c>
      <c r="BM299" s="154">
        <v>8.8999999999999996E-2</v>
      </c>
      <c r="BN299" s="154">
        <v>0.376</v>
      </c>
      <c r="DU299" s="4"/>
      <c r="DZ299" s="177"/>
      <c r="EA299" s="177"/>
      <c r="EB299" s="177"/>
      <c r="EC299" s="177"/>
      <c r="ED299" s="177"/>
      <c r="EE299" s="177"/>
    </row>
    <row r="300" spans="30:135" ht="13" x14ac:dyDescent="0.15">
      <c r="AD300" s="144">
        <f t="shared" si="93"/>
        <v>76.739130434782609</v>
      </c>
      <c r="AE300" s="144">
        <f t="shared" si="94"/>
        <v>76.260623229461757</v>
      </c>
      <c r="AF300" s="149">
        <v>212</v>
      </c>
      <c r="AG300" s="150" t="s">
        <v>534</v>
      </c>
      <c r="AH300" s="149">
        <v>23</v>
      </c>
      <c r="AI300" s="151">
        <v>1</v>
      </c>
      <c r="AJ300" s="152">
        <v>1765</v>
      </c>
      <c r="AK300" s="152">
        <v>1346</v>
      </c>
      <c r="AL300" s="149">
        <v>0.76300000000000001</v>
      </c>
      <c r="AM300" s="152">
        <v>808</v>
      </c>
      <c r="AN300" s="152">
        <v>508</v>
      </c>
      <c r="AO300" s="152">
        <v>1316</v>
      </c>
      <c r="AP300" s="153">
        <v>0.38600000000000001</v>
      </c>
      <c r="AQ300" s="153">
        <v>0.438</v>
      </c>
      <c r="AR300" s="154">
        <v>0.17599999999999999</v>
      </c>
      <c r="AS300" s="154">
        <v>9.6000000000000002E-2</v>
      </c>
      <c r="AT300" s="154">
        <v>8.2000000000000003E-2</v>
      </c>
      <c r="AU300" s="154">
        <v>0.35199999999999998</v>
      </c>
      <c r="AW300" s="177"/>
      <c r="AX300" s="144">
        <f t="shared" si="95"/>
        <v>80.438268305718864</v>
      </c>
      <c r="AY300" s="149">
        <v>212</v>
      </c>
      <c r="AZ300" s="150" t="s">
        <v>416</v>
      </c>
      <c r="BA300" s="149">
        <v>22</v>
      </c>
      <c r="BB300" s="151">
        <v>1</v>
      </c>
      <c r="BC300" s="152">
        <v>1871</v>
      </c>
      <c r="BD300" s="152">
        <v>1505</v>
      </c>
      <c r="BE300" s="149">
        <v>0.80400000000000005</v>
      </c>
      <c r="BF300" s="152">
        <v>821</v>
      </c>
      <c r="BG300" s="152">
        <v>525</v>
      </c>
      <c r="BH300" s="152">
        <v>1346</v>
      </c>
      <c r="BI300" s="151">
        <v>0.39</v>
      </c>
      <c r="BJ300" s="153">
        <v>0.45400000000000001</v>
      </c>
      <c r="BK300" s="154">
        <v>0.17899999999999999</v>
      </c>
      <c r="BL300" s="154">
        <v>0.113</v>
      </c>
      <c r="BM300" s="155">
        <v>0.09</v>
      </c>
      <c r="BN300" s="154">
        <v>0.36799999999999999</v>
      </c>
      <c r="DU300" s="4"/>
      <c r="DZ300" s="177"/>
      <c r="EA300" s="177"/>
      <c r="EB300" s="177"/>
      <c r="EC300" s="177"/>
      <c r="ED300" s="177"/>
      <c r="EE300" s="177"/>
    </row>
    <row r="301" spans="30:135" ht="13" x14ac:dyDescent="0.15">
      <c r="AD301" s="144">
        <f t="shared" si="93"/>
        <v>81.400000000000006</v>
      </c>
      <c r="AE301" s="144">
        <f t="shared" si="94"/>
        <v>76.167076167076161</v>
      </c>
      <c r="AF301" s="149">
        <v>213</v>
      </c>
      <c r="AG301" s="150" t="s">
        <v>535</v>
      </c>
      <c r="AH301" s="149">
        <v>15</v>
      </c>
      <c r="AI301" s="151">
        <v>1</v>
      </c>
      <c r="AJ301" s="152">
        <v>1221</v>
      </c>
      <c r="AK301" s="152">
        <v>930</v>
      </c>
      <c r="AL301" s="149">
        <v>0.76200000000000001</v>
      </c>
      <c r="AM301" s="152">
        <v>552</v>
      </c>
      <c r="AN301" s="152">
        <v>323</v>
      </c>
      <c r="AO301" s="152">
        <v>875</v>
      </c>
      <c r="AP301" s="153">
        <v>0.36899999999999999</v>
      </c>
      <c r="AQ301" s="153">
        <v>0.42399999999999999</v>
      </c>
      <c r="AR301" s="155">
        <v>0.18</v>
      </c>
      <c r="AS301" s="154">
        <v>0.123</v>
      </c>
      <c r="AT301" s="155">
        <v>0.09</v>
      </c>
      <c r="AU301" s="155">
        <v>0.36</v>
      </c>
      <c r="AW301" s="177"/>
      <c r="AX301" s="144">
        <f t="shared" si="95"/>
        <v>80.502793296089379</v>
      </c>
      <c r="AY301" s="149">
        <v>213</v>
      </c>
      <c r="AZ301" s="150" t="s">
        <v>536</v>
      </c>
      <c r="BA301" s="149">
        <v>23</v>
      </c>
      <c r="BB301" s="151">
        <v>1</v>
      </c>
      <c r="BC301" s="152">
        <v>1790</v>
      </c>
      <c r="BD301" s="152">
        <v>1441</v>
      </c>
      <c r="BE301" s="149">
        <v>0.80500000000000005</v>
      </c>
      <c r="BF301" s="152">
        <v>784</v>
      </c>
      <c r="BG301" s="152">
        <v>535</v>
      </c>
      <c r="BH301" s="152">
        <v>1319</v>
      </c>
      <c r="BI301" s="153">
        <v>0.40600000000000003</v>
      </c>
      <c r="BJ301" s="153">
        <v>0.46200000000000002</v>
      </c>
      <c r="BK301" s="154">
        <v>0.17499999999999999</v>
      </c>
      <c r="BL301" s="154">
        <v>0.106</v>
      </c>
      <c r="BM301" s="154">
        <v>8.7999999999999995E-2</v>
      </c>
      <c r="BN301" s="154">
        <v>0.372</v>
      </c>
      <c r="DU301" s="4"/>
      <c r="DZ301" s="177"/>
      <c r="EA301" s="177"/>
      <c r="EB301" s="177"/>
      <c r="EC301" s="177"/>
      <c r="ED301" s="177"/>
      <c r="EE301" s="177"/>
    </row>
    <row r="302" spans="30:135" ht="13" x14ac:dyDescent="0.15">
      <c r="AD302" s="144">
        <f t="shared" si="93"/>
        <v>84.333333333333343</v>
      </c>
      <c r="AE302" s="144">
        <f t="shared" si="94"/>
        <v>76.171654432523994</v>
      </c>
      <c r="AF302" s="149">
        <v>214</v>
      </c>
      <c r="AG302" s="150" t="s">
        <v>495</v>
      </c>
      <c r="AH302" s="149">
        <v>21</v>
      </c>
      <c r="AI302" s="151">
        <v>1</v>
      </c>
      <c r="AJ302" s="152">
        <v>1771</v>
      </c>
      <c r="AK302" s="152">
        <v>1349</v>
      </c>
      <c r="AL302" s="149">
        <v>0.76200000000000001</v>
      </c>
      <c r="AM302" s="152">
        <v>816</v>
      </c>
      <c r="AN302" s="152">
        <v>507</v>
      </c>
      <c r="AO302" s="152">
        <v>1323</v>
      </c>
      <c r="AP302" s="153">
        <v>0.38300000000000001</v>
      </c>
      <c r="AQ302" s="153">
        <v>0.41599999999999998</v>
      </c>
      <c r="AR302" s="154">
        <v>0.17199999999999999</v>
      </c>
      <c r="AS302" s="154">
        <v>9.7000000000000003E-2</v>
      </c>
      <c r="AT302" s="154">
        <v>7.6999999999999999E-2</v>
      </c>
      <c r="AU302" s="154">
        <v>0.36499999999999999</v>
      </c>
      <c r="AW302" s="177"/>
      <c r="AX302" s="144">
        <f t="shared" si="95"/>
        <v>80.490349504434008</v>
      </c>
      <c r="AY302" s="149">
        <v>214</v>
      </c>
      <c r="AZ302" s="150" t="s">
        <v>537</v>
      </c>
      <c r="BA302" s="149">
        <v>23</v>
      </c>
      <c r="BB302" s="151">
        <v>1</v>
      </c>
      <c r="BC302" s="152">
        <v>1917</v>
      </c>
      <c r="BD302" s="152">
        <v>1543</v>
      </c>
      <c r="BE302" s="149">
        <v>0.80500000000000005</v>
      </c>
      <c r="BF302" s="152">
        <v>846</v>
      </c>
      <c r="BG302" s="152">
        <v>561</v>
      </c>
      <c r="BH302" s="152">
        <v>1407</v>
      </c>
      <c r="BI302" s="153">
        <v>0.39900000000000002</v>
      </c>
      <c r="BJ302" s="153">
        <v>0.45500000000000002</v>
      </c>
      <c r="BK302" s="155">
        <v>0.18</v>
      </c>
      <c r="BL302" s="154">
        <v>0.10100000000000001</v>
      </c>
      <c r="BM302" s="154">
        <v>8.3000000000000004E-2</v>
      </c>
      <c r="BN302" s="155">
        <v>0.37</v>
      </c>
      <c r="DU302" s="4"/>
      <c r="DZ302" s="177"/>
      <c r="EA302" s="177"/>
      <c r="EB302" s="177"/>
      <c r="EC302" s="177"/>
      <c r="ED302" s="177"/>
      <c r="EE302" s="177"/>
    </row>
    <row r="303" spans="30:135" ht="13" x14ac:dyDescent="0.15">
      <c r="AD303" s="144">
        <f t="shared" si="93"/>
        <v>81.045454545454561</v>
      </c>
      <c r="AE303" s="144">
        <f t="shared" si="94"/>
        <v>76.051598429613009</v>
      </c>
      <c r="AF303" s="149">
        <v>215</v>
      </c>
      <c r="AG303" s="150" t="s">
        <v>528</v>
      </c>
      <c r="AH303" s="149">
        <v>22</v>
      </c>
      <c r="AI303" s="151">
        <v>1</v>
      </c>
      <c r="AJ303" s="152">
        <v>1783</v>
      </c>
      <c r="AK303" s="152">
        <v>1356</v>
      </c>
      <c r="AL303" s="149">
        <v>0.76100000000000001</v>
      </c>
      <c r="AM303" s="152">
        <v>736</v>
      </c>
      <c r="AN303" s="152">
        <v>502</v>
      </c>
      <c r="AO303" s="152">
        <v>1238</v>
      </c>
      <c r="AP303" s="153">
        <v>0.40500000000000003</v>
      </c>
      <c r="AQ303" s="151">
        <v>0.44</v>
      </c>
      <c r="AR303" s="154">
        <v>0.21299999999999999</v>
      </c>
      <c r="AS303" s="154">
        <v>0.114</v>
      </c>
      <c r="AT303" s="154">
        <v>9.8000000000000004E-2</v>
      </c>
      <c r="AU303" s="154">
        <v>0.36499999999999999</v>
      </c>
      <c r="AW303" s="177"/>
      <c r="AX303" s="144">
        <f t="shared" si="95"/>
        <v>80.454928390901443</v>
      </c>
      <c r="AY303" s="149">
        <v>215</v>
      </c>
      <c r="AZ303" s="150" t="s">
        <v>514</v>
      </c>
      <c r="BA303" s="149">
        <v>15</v>
      </c>
      <c r="BB303" s="151">
        <v>1</v>
      </c>
      <c r="BC303" s="152">
        <v>1187</v>
      </c>
      <c r="BD303" s="152">
        <v>955</v>
      </c>
      <c r="BE303" s="149">
        <v>0.80500000000000005</v>
      </c>
      <c r="BF303" s="152">
        <v>572</v>
      </c>
      <c r="BG303" s="152">
        <v>351</v>
      </c>
      <c r="BH303" s="152">
        <v>923</v>
      </c>
      <c r="BI303" s="151">
        <v>0.38</v>
      </c>
      <c r="BJ303" s="153">
        <v>0.434</v>
      </c>
      <c r="BK303" s="154">
        <v>0.13700000000000001</v>
      </c>
      <c r="BL303" s="155">
        <v>0.1</v>
      </c>
      <c r="BM303" s="154">
        <v>7.2999999999999995E-2</v>
      </c>
      <c r="BN303" s="154">
        <v>0.373</v>
      </c>
      <c r="DU303" s="4"/>
      <c r="DZ303" s="177"/>
      <c r="EA303" s="177"/>
      <c r="EB303" s="177"/>
      <c r="EC303" s="177"/>
      <c r="ED303" s="177"/>
      <c r="EE303" s="177"/>
    </row>
    <row r="304" spans="30:135" ht="13" x14ac:dyDescent="0.15">
      <c r="AD304" s="144">
        <f t="shared" si="93"/>
        <v>77.25</v>
      </c>
      <c r="AE304" s="144">
        <f t="shared" si="94"/>
        <v>76.132686084142392</v>
      </c>
      <c r="AF304" s="149">
        <v>216</v>
      </c>
      <c r="AG304" s="150" t="s">
        <v>538</v>
      </c>
      <c r="AH304" s="149">
        <v>16</v>
      </c>
      <c r="AI304" s="151">
        <v>1</v>
      </c>
      <c r="AJ304" s="152">
        <v>1236</v>
      </c>
      <c r="AK304" s="152">
        <v>941</v>
      </c>
      <c r="AL304" s="149">
        <v>0.76100000000000001</v>
      </c>
      <c r="AM304" s="152">
        <v>602</v>
      </c>
      <c r="AN304" s="152">
        <v>348</v>
      </c>
      <c r="AO304" s="152">
        <v>950</v>
      </c>
      <c r="AP304" s="153">
        <v>0.36599999999999999</v>
      </c>
      <c r="AQ304" s="153">
        <v>0.433</v>
      </c>
      <c r="AR304" s="154">
        <v>0.17599999999999999</v>
      </c>
      <c r="AS304" s="154">
        <v>6.6000000000000003E-2</v>
      </c>
      <c r="AT304" s="154">
        <v>4.9000000000000002E-2</v>
      </c>
      <c r="AU304" s="154">
        <v>0.33200000000000002</v>
      </c>
      <c r="AW304" s="177"/>
      <c r="AX304" s="144">
        <f t="shared" si="95"/>
        <v>80.537580886012933</v>
      </c>
      <c r="AY304" s="149">
        <v>216</v>
      </c>
      <c r="AZ304" s="150" t="s">
        <v>345</v>
      </c>
      <c r="BA304" s="149">
        <v>25</v>
      </c>
      <c r="BB304" s="151">
        <v>1</v>
      </c>
      <c r="BC304" s="152">
        <v>2009</v>
      </c>
      <c r="BD304" s="152">
        <v>1618</v>
      </c>
      <c r="BE304" s="149">
        <v>0.80500000000000005</v>
      </c>
      <c r="BF304" s="152">
        <v>919</v>
      </c>
      <c r="BG304" s="152">
        <v>557</v>
      </c>
      <c r="BH304" s="152">
        <v>1476</v>
      </c>
      <c r="BI304" s="153">
        <v>0.377</v>
      </c>
      <c r="BJ304" s="153">
        <v>0.439</v>
      </c>
      <c r="BK304" s="155">
        <v>0.16</v>
      </c>
      <c r="BL304" s="154">
        <v>0.121</v>
      </c>
      <c r="BM304" s="154">
        <v>9.6000000000000002E-2</v>
      </c>
      <c r="BN304" s="154">
        <v>0.374</v>
      </c>
      <c r="DU304" s="4"/>
      <c r="DZ304" s="177"/>
      <c r="EA304" s="177"/>
      <c r="EB304" s="177"/>
      <c r="EC304" s="177"/>
      <c r="ED304" s="177"/>
      <c r="EE304" s="177"/>
    </row>
    <row r="305" spans="30:135" ht="13" x14ac:dyDescent="0.15">
      <c r="AD305" s="144">
        <f t="shared" si="93"/>
        <v>79.555555555555557</v>
      </c>
      <c r="AE305" s="144">
        <f t="shared" si="94"/>
        <v>76.117318435754186</v>
      </c>
      <c r="AF305" s="149">
        <v>217</v>
      </c>
      <c r="AG305" s="150" t="s">
        <v>484</v>
      </c>
      <c r="AH305" s="149">
        <v>18</v>
      </c>
      <c r="AI305" s="151">
        <v>1</v>
      </c>
      <c r="AJ305" s="152">
        <v>1432</v>
      </c>
      <c r="AK305" s="152">
        <v>1090</v>
      </c>
      <c r="AL305" s="149">
        <v>0.76100000000000001</v>
      </c>
      <c r="AM305" s="152">
        <v>642</v>
      </c>
      <c r="AN305" s="152">
        <v>386</v>
      </c>
      <c r="AO305" s="152">
        <v>1028</v>
      </c>
      <c r="AP305" s="153">
        <v>0.375</v>
      </c>
      <c r="AQ305" s="153">
        <v>0.42799999999999999</v>
      </c>
      <c r="AR305" s="154">
        <v>0.184</v>
      </c>
      <c r="AS305" s="154">
        <v>0.115</v>
      </c>
      <c r="AT305" s="154">
        <v>9.5000000000000001E-2</v>
      </c>
      <c r="AU305" s="154">
        <v>0.35499999999999998</v>
      </c>
      <c r="AW305" s="177"/>
      <c r="AX305" s="144">
        <f t="shared" si="95"/>
        <v>80.569105691056905</v>
      </c>
      <c r="AY305" s="149">
        <v>217</v>
      </c>
      <c r="AZ305" s="150" t="s">
        <v>513</v>
      </c>
      <c r="BA305" s="149">
        <v>15</v>
      </c>
      <c r="BB305" s="151">
        <v>1</v>
      </c>
      <c r="BC305" s="152">
        <v>1230</v>
      </c>
      <c r="BD305" s="152">
        <v>991</v>
      </c>
      <c r="BE305" s="149">
        <v>0.80600000000000005</v>
      </c>
      <c r="BF305" s="152">
        <v>527</v>
      </c>
      <c r="BG305" s="152">
        <v>358</v>
      </c>
      <c r="BH305" s="152">
        <v>885</v>
      </c>
      <c r="BI305" s="153">
        <v>0.40500000000000003</v>
      </c>
      <c r="BJ305" s="153">
        <v>0.46300000000000002</v>
      </c>
      <c r="BK305" s="154">
        <v>0.193</v>
      </c>
      <c r="BL305" s="154">
        <v>0.105</v>
      </c>
      <c r="BM305" s="154">
        <v>6.7000000000000004E-2</v>
      </c>
      <c r="BN305" s="154">
        <v>0.373</v>
      </c>
      <c r="DU305" s="4"/>
      <c r="DZ305" s="177"/>
      <c r="EA305" s="177"/>
      <c r="EB305" s="177"/>
      <c r="EC305" s="177"/>
      <c r="ED305" s="177"/>
      <c r="EE305" s="177"/>
    </row>
    <row r="306" spans="30:135" ht="13" x14ac:dyDescent="0.15">
      <c r="AD306" s="144">
        <f t="shared" si="93"/>
        <v>81.050000000000011</v>
      </c>
      <c r="AE306" s="144">
        <f t="shared" si="94"/>
        <v>76.125848241826034</v>
      </c>
      <c r="AF306" s="149">
        <v>218</v>
      </c>
      <c r="AG306" s="150" t="s">
        <v>491</v>
      </c>
      <c r="AH306" s="149">
        <v>20</v>
      </c>
      <c r="AI306" s="151">
        <v>1</v>
      </c>
      <c r="AJ306" s="152">
        <v>1621</v>
      </c>
      <c r="AK306" s="152">
        <v>1234</v>
      </c>
      <c r="AL306" s="149">
        <v>0.76100000000000001</v>
      </c>
      <c r="AM306" s="152">
        <v>697</v>
      </c>
      <c r="AN306" s="152">
        <v>441</v>
      </c>
      <c r="AO306" s="152">
        <v>1138</v>
      </c>
      <c r="AP306" s="153">
        <v>0.38800000000000001</v>
      </c>
      <c r="AQ306" s="153">
        <v>0.442</v>
      </c>
      <c r="AR306" s="154">
        <v>0.20699999999999999</v>
      </c>
      <c r="AS306" s="154">
        <v>0.112</v>
      </c>
      <c r="AT306" s="154">
        <v>9.0999999999999998E-2</v>
      </c>
      <c r="AU306" s="154">
        <v>0.35199999999999998</v>
      </c>
      <c r="AW306" s="177"/>
      <c r="AX306" s="144">
        <f t="shared" si="95"/>
        <v>80.6640625</v>
      </c>
      <c r="AY306" s="149">
        <v>218</v>
      </c>
      <c r="AZ306" s="150" t="s">
        <v>539</v>
      </c>
      <c r="BA306" s="149">
        <v>25</v>
      </c>
      <c r="BB306" s="151">
        <v>1</v>
      </c>
      <c r="BC306" s="152">
        <v>2048</v>
      </c>
      <c r="BD306" s="152">
        <v>1652</v>
      </c>
      <c r="BE306" s="149">
        <v>0.80700000000000005</v>
      </c>
      <c r="BF306" s="152">
        <v>861</v>
      </c>
      <c r="BG306" s="152">
        <v>608</v>
      </c>
      <c r="BH306" s="152">
        <v>1469</v>
      </c>
      <c r="BI306" s="153">
        <v>0.41399999999999998</v>
      </c>
      <c r="BJ306" s="153">
        <v>0.47099999999999997</v>
      </c>
      <c r="BK306" s="154">
        <v>0.19900000000000001</v>
      </c>
      <c r="BL306" s="154">
        <v>0.107</v>
      </c>
      <c r="BM306" s="154">
        <v>8.6999999999999994E-2</v>
      </c>
      <c r="BN306" s="154">
        <v>0.372</v>
      </c>
      <c r="DU306" s="4"/>
      <c r="DZ306" s="177"/>
      <c r="EA306" s="177"/>
      <c r="EB306" s="177"/>
      <c r="EC306" s="177"/>
      <c r="ED306" s="177"/>
      <c r="EE306" s="177"/>
    </row>
    <row r="307" spans="30:135" ht="13" x14ac:dyDescent="0.15">
      <c r="AD307" s="144">
        <f t="shared" si="93"/>
        <v>86.050000000000011</v>
      </c>
      <c r="AE307" s="144">
        <f t="shared" si="94"/>
        <v>75.886112725159791</v>
      </c>
      <c r="AF307" s="149">
        <v>219</v>
      </c>
      <c r="AG307" s="150" t="s">
        <v>313</v>
      </c>
      <c r="AH307" s="149">
        <v>20</v>
      </c>
      <c r="AI307" s="151">
        <v>1</v>
      </c>
      <c r="AJ307" s="152">
        <v>1721</v>
      </c>
      <c r="AK307" s="152">
        <v>1306</v>
      </c>
      <c r="AL307" s="149">
        <v>0.75900000000000001</v>
      </c>
      <c r="AM307" s="152">
        <v>764</v>
      </c>
      <c r="AN307" s="152">
        <v>460</v>
      </c>
      <c r="AO307" s="152">
        <v>1224</v>
      </c>
      <c r="AP307" s="153">
        <v>0.376</v>
      </c>
      <c r="AQ307" s="153">
        <v>0.41599999999999998</v>
      </c>
      <c r="AR307" s="155">
        <v>0.18</v>
      </c>
      <c r="AS307" s="154">
        <v>0.125</v>
      </c>
      <c r="AT307" s="154">
        <v>0.104</v>
      </c>
      <c r="AU307" s="154">
        <v>0.36599999999999999</v>
      </c>
      <c r="AW307" s="177"/>
      <c r="AX307" s="144">
        <f t="shared" si="95"/>
        <v>80.657969370391385</v>
      </c>
      <c r="AY307" s="149">
        <v>219</v>
      </c>
      <c r="AZ307" s="150" t="s">
        <v>360</v>
      </c>
      <c r="BA307" s="149">
        <v>22</v>
      </c>
      <c r="BB307" s="151">
        <v>1</v>
      </c>
      <c r="BC307" s="152">
        <v>1763</v>
      </c>
      <c r="BD307" s="152">
        <v>1422</v>
      </c>
      <c r="BE307" s="149">
        <v>0.80700000000000005</v>
      </c>
      <c r="BF307" s="152">
        <v>741</v>
      </c>
      <c r="BG307" s="152">
        <v>492</v>
      </c>
      <c r="BH307" s="152">
        <v>1233</v>
      </c>
      <c r="BI307" s="153">
        <v>0.39900000000000002</v>
      </c>
      <c r="BJ307" s="153">
        <v>0.44500000000000001</v>
      </c>
      <c r="BK307" s="154">
        <v>0.182</v>
      </c>
      <c r="BL307" s="154">
        <v>0.14399999999999999</v>
      </c>
      <c r="BM307" s="154">
        <v>0.108</v>
      </c>
      <c r="BN307" s="154">
        <v>0.38700000000000001</v>
      </c>
      <c r="DU307" s="4"/>
      <c r="DZ307" s="177"/>
      <c r="EA307" s="177"/>
      <c r="EB307" s="177"/>
      <c r="EC307" s="177"/>
      <c r="ED307" s="177"/>
      <c r="EE307" s="177"/>
    </row>
    <row r="308" spans="30:135" ht="13" x14ac:dyDescent="0.15">
      <c r="AD308" s="144">
        <f t="shared" si="93"/>
        <v>85.210526315789465</v>
      </c>
      <c r="AE308" s="144">
        <f t="shared" si="94"/>
        <v>75.849289684990737</v>
      </c>
      <c r="AF308" s="149">
        <v>220</v>
      </c>
      <c r="AG308" s="150" t="s">
        <v>378</v>
      </c>
      <c r="AH308" s="149">
        <v>19</v>
      </c>
      <c r="AI308" s="151">
        <v>1</v>
      </c>
      <c r="AJ308" s="152">
        <v>1619</v>
      </c>
      <c r="AK308" s="152">
        <v>1228</v>
      </c>
      <c r="AL308" s="149">
        <v>0.75800000000000001</v>
      </c>
      <c r="AM308" s="152">
        <v>749</v>
      </c>
      <c r="AN308" s="152">
        <v>444</v>
      </c>
      <c r="AO308" s="152">
        <v>1193</v>
      </c>
      <c r="AP308" s="153">
        <v>0.372</v>
      </c>
      <c r="AQ308" s="153">
        <v>0.41099999999999998</v>
      </c>
      <c r="AR308" s="154">
        <v>0.16700000000000001</v>
      </c>
      <c r="AS308" s="154">
        <v>0.11799999999999999</v>
      </c>
      <c r="AT308" s="154">
        <v>9.5000000000000001E-2</v>
      </c>
      <c r="AU308" s="154">
        <v>0.36199999999999999</v>
      </c>
      <c r="AW308" s="177"/>
      <c r="AX308" s="144">
        <f t="shared" si="95"/>
        <v>80.691358024691368</v>
      </c>
      <c r="AY308" s="149">
        <v>220</v>
      </c>
      <c r="AZ308" s="150" t="s">
        <v>540</v>
      </c>
      <c r="BA308" s="149">
        <v>24</v>
      </c>
      <c r="BB308" s="151">
        <v>1</v>
      </c>
      <c r="BC308" s="152">
        <v>2025</v>
      </c>
      <c r="BD308" s="152">
        <v>1634</v>
      </c>
      <c r="BE308" s="149">
        <v>0.80700000000000005</v>
      </c>
      <c r="BF308" s="152">
        <v>802</v>
      </c>
      <c r="BG308" s="152">
        <v>591</v>
      </c>
      <c r="BH308" s="152">
        <v>1393</v>
      </c>
      <c r="BI308" s="153">
        <v>0.42399999999999999</v>
      </c>
      <c r="BJ308" s="153">
        <v>0.47099999999999997</v>
      </c>
      <c r="BK308" s="154">
        <v>0.21099999999999999</v>
      </c>
      <c r="BL308" s="154">
        <v>0.125</v>
      </c>
      <c r="BM308" s="154">
        <v>9.0999999999999998E-2</v>
      </c>
      <c r="BN308" s="154">
        <v>0.38100000000000001</v>
      </c>
      <c r="DU308" s="4"/>
      <c r="DZ308" s="177"/>
      <c r="EA308" s="177"/>
      <c r="EB308" s="177"/>
      <c r="EC308" s="177"/>
      <c r="ED308" s="177"/>
      <c r="EE308" s="177"/>
    </row>
    <row r="309" spans="30:135" ht="13" x14ac:dyDescent="0.15">
      <c r="AD309" s="144">
        <f t="shared" si="93"/>
        <v>86</v>
      </c>
      <c r="AE309" s="144">
        <f t="shared" si="94"/>
        <v>75.834175935288172</v>
      </c>
      <c r="AF309" s="149">
        <v>221</v>
      </c>
      <c r="AG309" s="150" t="s">
        <v>541</v>
      </c>
      <c r="AH309" s="149">
        <v>23</v>
      </c>
      <c r="AI309" s="151">
        <v>1</v>
      </c>
      <c r="AJ309" s="152">
        <v>1978</v>
      </c>
      <c r="AK309" s="152">
        <v>1500</v>
      </c>
      <c r="AL309" s="149">
        <v>0.75800000000000001</v>
      </c>
      <c r="AM309" s="152">
        <v>961</v>
      </c>
      <c r="AN309" s="152">
        <v>530</v>
      </c>
      <c r="AO309" s="152">
        <v>1491</v>
      </c>
      <c r="AP309" s="153">
        <v>0.35499999999999998</v>
      </c>
      <c r="AQ309" s="151">
        <v>0.42</v>
      </c>
      <c r="AR309" s="154">
        <v>0.16400000000000001</v>
      </c>
      <c r="AS309" s="154">
        <v>9.7000000000000003E-2</v>
      </c>
      <c r="AT309" s="154">
        <v>8.2000000000000003E-2</v>
      </c>
      <c r="AU309" s="154">
        <v>0.34200000000000003</v>
      </c>
      <c r="AW309" s="177"/>
      <c r="AX309" s="144">
        <f t="shared" si="95"/>
        <v>80.69358178053831</v>
      </c>
      <c r="AY309" s="149">
        <v>221</v>
      </c>
      <c r="AZ309" s="150" t="s">
        <v>542</v>
      </c>
      <c r="BA309" s="149">
        <v>24</v>
      </c>
      <c r="BB309" s="151">
        <v>1</v>
      </c>
      <c r="BC309" s="152">
        <v>1932</v>
      </c>
      <c r="BD309" s="152">
        <v>1559</v>
      </c>
      <c r="BE309" s="149">
        <v>0.80700000000000005</v>
      </c>
      <c r="BF309" s="152">
        <v>746</v>
      </c>
      <c r="BG309" s="152">
        <v>582</v>
      </c>
      <c r="BH309" s="152">
        <v>1328</v>
      </c>
      <c r="BI309" s="153">
        <v>0.438</v>
      </c>
      <c r="BJ309" s="153">
        <v>0.48299999999999998</v>
      </c>
      <c r="BK309" s="154">
        <v>0.216</v>
      </c>
      <c r="BL309" s="154">
        <v>0.115</v>
      </c>
      <c r="BM309" s="155">
        <v>0.09</v>
      </c>
      <c r="BN309" s="154">
        <v>0.38500000000000001</v>
      </c>
      <c r="DU309" s="4"/>
      <c r="DZ309" s="177"/>
      <c r="EA309" s="177"/>
      <c r="EB309" s="177"/>
      <c r="EC309" s="177"/>
      <c r="ED309" s="177"/>
      <c r="EE309" s="177"/>
    </row>
    <row r="310" spans="30:135" ht="13" x14ac:dyDescent="0.15">
      <c r="AD310" s="144">
        <f t="shared" si="93"/>
        <v>77.722222222222229</v>
      </c>
      <c r="AE310" s="144">
        <f t="shared" si="94"/>
        <v>75.768406004288778</v>
      </c>
      <c r="AF310" s="149">
        <v>222</v>
      </c>
      <c r="AG310" s="150" t="s">
        <v>238</v>
      </c>
      <c r="AH310" s="149">
        <v>18</v>
      </c>
      <c r="AI310" s="151">
        <v>1</v>
      </c>
      <c r="AJ310" s="152">
        <v>1399</v>
      </c>
      <c r="AK310" s="152">
        <v>1060</v>
      </c>
      <c r="AL310" s="149">
        <v>0.75800000000000001</v>
      </c>
      <c r="AM310" s="152">
        <v>597</v>
      </c>
      <c r="AN310" s="152">
        <v>392</v>
      </c>
      <c r="AO310" s="152">
        <v>989</v>
      </c>
      <c r="AP310" s="153">
        <v>0.39600000000000002</v>
      </c>
      <c r="AQ310" s="153">
        <v>0.433</v>
      </c>
      <c r="AR310" s="154">
        <v>0.19500000000000001</v>
      </c>
      <c r="AS310" s="154">
        <v>0.115</v>
      </c>
      <c r="AT310" s="155">
        <v>0.09</v>
      </c>
      <c r="AU310" s="154">
        <v>0.36199999999999999</v>
      </c>
      <c r="AW310" s="177"/>
      <c r="AX310" s="144">
        <f t="shared" si="95"/>
        <v>80.800405268490366</v>
      </c>
      <c r="AY310" s="149">
        <v>222</v>
      </c>
      <c r="AZ310" s="150" t="s">
        <v>326</v>
      </c>
      <c r="BA310" s="149">
        <v>24</v>
      </c>
      <c r="BB310" s="151">
        <v>1</v>
      </c>
      <c r="BC310" s="152">
        <v>1974</v>
      </c>
      <c r="BD310" s="152">
        <v>1595</v>
      </c>
      <c r="BE310" s="149">
        <v>0.80800000000000005</v>
      </c>
      <c r="BF310" s="152">
        <v>860</v>
      </c>
      <c r="BG310" s="152">
        <v>591</v>
      </c>
      <c r="BH310" s="152">
        <v>1451</v>
      </c>
      <c r="BI310" s="153">
        <v>0.40699999999999997</v>
      </c>
      <c r="BJ310" s="153">
        <v>0.45900000000000002</v>
      </c>
      <c r="BK310" s="154">
        <v>0.184</v>
      </c>
      <c r="BL310" s="154">
        <v>0.105</v>
      </c>
      <c r="BM310" s="154">
        <v>9.0999999999999998E-2</v>
      </c>
      <c r="BN310" s="154">
        <v>0.373</v>
      </c>
      <c r="DU310" s="4"/>
      <c r="DZ310" s="177"/>
      <c r="EA310" s="177"/>
      <c r="EB310" s="177"/>
      <c r="EC310" s="177"/>
      <c r="ED310" s="177"/>
      <c r="EE310" s="177"/>
    </row>
    <row r="311" spans="30:135" ht="13" x14ac:dyDescent="0.15">
      <c r="AD311" s="144">
        <f t="shared" si="93"/>
        <v>80.357142857142861</v>
      </c>
      <c r="AE311" s="144">
        <f t="shared" si="94"/>
        <v>75.733333333333334</v>
      </c>
      <c r="AF311" s="149">
        <v>223</v>
      </c>
      <c r="AG311" s="150" t="s">
        <v>488</v>
      </c>
      <c r="AH311" s="149">
        <v>14</v>
      </c>
      <c r="AI311" s="151">
        <v>1</v>
      </c>
      <c r="AJ311" s="152">
        <v>1125</v>
      </c>
      <c r="AK311" s="152">
        <v>852</v>
      </c>
      <c r="AL311" s="149">
        <v>0.75700000000000001</v>
      </c>
      <c r="AM311" s="152">
        <v>522</v>
      </c>
      <c r="AN311" s="152">
        <v>318</v>
      </c>
      <c r="AO311" s="152">
        <v>840</v>
      </c>
      <c r="AP311" s="153">
        <v>0.379</v>
      </c>
      <c r="AQ311" s="153">
        <v>0.42899999999999999</v>
      </c>
      <c r="AR311" s="154">
        <v>0.182</v>
      </c>
      <c r="AS311" s="154">
        <v>8.5999999999999993E-2</v>
      </c>
      <c r="AT311" s="154">
        <v>6.5000000000000002E-2</v>
      </c>
      <c r="AU311" s="154">
        <v>0.34599999999999997</v>
      </c>
      <c r="AW311" s="177"/>
      <c r="AX311" s="144">
        <f t="shared" si="95"/>
        <v>80.792891319207101</v>
      </c>
      <c r="AY311" s="149">
        <v>223</v>
      </c>
      <c r="AZ311" s="150" t="s">
        <v>337</v>
      </c>
      <c r="BA311" s="149">
        <v>18</v>
      </c>
      <c r="BB311" s="151">
        <v>1</v>
      </c>
      <c r="BC311" s="152">
        <v>1463</v>
      </c>
      <c r="BD311" s="152">
        <v>1182</v>
      </c>
      <c r="BE311" s="149">
        <v>0.80800000000000005</v>
      </c>
      <c r="BF311" s="152">
        <v>658</v>
      </c>
      <c r="BG311" s="152">
        <v>436</v>
      </c>
      <c r="BH311" s="152">
        <v>1094</v>
      </c>
      <c r="BI311" s="153">
        <v>0.39900000000000002</v>
      </c>
      <c r="BJ311" s="153">
        <v>0.436</v>
      </c>
      <c r="BK311" s="154">
        <v>0.16300000000000001</v>
      </c>
      <c r="BL311" s="154">
        <v>0.11600000000000001</v>
      </c>
      <c r="BM311" s="154">
        <v>9.6000000000000002E-2</v>
      </c>
      <c r="BN311" s="154">
        <v>0.38300000000000001</v>
      </c>
      <c r="DU311" s="4"/>
      <c r="DZ311" s="177"/>
      <c r="EA311" s="177"/>
      <c r="EB311" s="177"/>
      <c r="EC311" s="177"/>
      <c r="ED311" s="177"/>
      <c r="EE311" s="177"/>
    </row>
    <row r="312" spans="30:135" ht="13" x14ac:dyDescent="0.15">
      <c r="AD312" s="144">
        <f t="shared" si="93"/>
        <v>89.666666666666671</v>
      </c>
      <c r="AE312" s="144">
        <f t="shared" si="94"/>
        <v>75.73021773765268</v>
      </c>
      <c r="AF312" s="149">
        <v>224</v>
      </c>
      <c r="AG312" s="150" t="s">
        <v>281</v>
      </c>
      <c r="AH312" s="149">
        <v>21</v>
      </c>
      <c r="AI312" s="151">
        <v>1</v>
      </c>
      <c r="AJ312" s="152">
        <v>1883</v>
      </c>
      <c r="AK312" s="152">
        <v>1426</v>
      </c>
      <c r="AL312" s="149">
        <v>0.75700000000000001</v>
      </c>
      <c r="AM312" s="152">
        <v>831</v>
      </c>
      <c r="AN312" s="152">
        <v>522</v>
      </c>
      <c r="AO312" s="152">
        <v>1353</v>
      </c>
      <c r="AP312" s="153">
        <v>0.38600000000000001</v>
      </c>
      <c r="AQ312" s="153">
        <v>0.439</v>
      </c>
      <c r="AR312" s="154">
        <v>0.193</v>
      </c>
      <c r="AS312" s="154">
        <v>0.105</v>
      </c>
      <c r="AT312" s="154">
        <v>8.3000000000000004E-2</v>
      </c>
      <c r="AU312" s="154">
        <v>0.35599999999999998</v>
      </c>
      <c r="AW312" s="177"/>
      <c r="AX312" s="144">
        <f t="shared" si="95"/>
        <v>80.83067092651757</v>
      </c>
      <c r="AY312" s="149">
        <v>224</v>
      </c>
      <c r="AZ312" s="150" t="s">
        <v>543</v>
      </c>
      <c r="BA312" s="149">
        <v>16</v>
      </c>
      <c r="BB312" s="151">
        <v>1</v>
      </c>
      <c r="BC312" s="152">
        <v>1252</v>
      </c>
      <c r="BD312" s="152">
        <v>1012</v>
      </c>
      <c r="BE312" s="149">
        <v>0.80800000000000005</v>
      </c>
      <c r="BF312" s="152">
        <v>567</v>
      </c>
      <c r="BG312" s="152">
        <v>361</v>
      </c>
      <c r="BH312" s="152">
        <v>928</v>
      </c>
      <c r="BI312" s="153">
        <v>0.38900000000000001</v>
      </c>
      <c r="BJ312" s="153">
        <v>0.44900000000000001</v>
      </c>
      <c r="BK312" s="154">
        <v>0.17100000000000001</v>
      </c>
      <c r="BL312" s="154">
        <v>0.10299999999999999</v>
      </c>
      <c r="BM312" s="154">
        <v>7.9000000000000001E-2</v>
      </c>
      <c r="BN312" s="154">
        <v>0.36899999999999999</v>
      </c>
      <c r="DU312" s="4"/>
      <c r="DZ312" s="177"/>
      <c r="EA312" s="177"/>
      <c r="EB312" s="177"/>
      <c r="EC312" s="177"/>
      <c r="ED312" s="177"/>
      <c r="EE312" s="177"/>
    </row>
    <row r="313" spans="30:135" ht="13" x14ac:dyDescent="0.15">
      <c r="AD313" s="144">
        <f t="shared" si="93"/>
        <v>78.055555555555557</v>
      </c>
      <c r="AE313" s="144">
        <f t="shared" si="94"/>
        <v>75.658362989323848</v>
      </c>
      <c r="AF313" s="149">
        <v>225</v>
      </c>
      <c r="AG313" s="150" t="s">
        <v>440</v>
      </c>
      <c r="AH313" s="149">
        <v>18</v>
      </c>
      <c r="AI313" s="151">
        <v>1</v>
      </c>
      <c r="AJ313" s="152">
        <v>1405</v>
      </c>
      <c r="AK313" s="152">
        <v>1063</v>
      </c>
      <c r="AL313" s="149">
        <v>0.75700000000000001</v>
      </c>
      <c r="AM313" s="152">
        <v>640</v>
      </c>
      <c r="AN313" s="152">
        <v>397</v>
      </c>
      <c r="AO313" s="152">
        <v>1037</v>
      </c>
      <c r="AP313" s="153">
        <v>0.38300000000000001</v>
      </c>
      <c r="AQ313" s="153">
        <v>0.42599999999999999</v>
      </c>
      <c r="AR313" s="154">
        <v>0.17799999999999999</v>
      </c>
      <c r="AS313" s="154">
        <v>9.7000000000000003E-2</v>
      </c>
      <c r="AT313" s="154">
        <v>8.3000000000000004E-2</v>
      </c>
      <c r="AU313" s="155">
        <v>0.36</v>
      </c>
      <c r="AW313" s="177"/>
      <c r="AX313" s="144">
        <f t="shared" si="95"/>
        <v>80.947136563876654</v>
      </c>
      <c r="AY313" s="149">
        <v>225</v>
      </c>
      <c r="AZ313" s="150" t="s">
        <v>489</v>
      </c>
      <c r="BA313" s="149">
        <v>21</v>
      </c>
      <c r="BB313" s="151">
        <v>1</v>
      </c>
      <c r="BC313" s="152">
        <v>1816</v>
      </c>
      <c r="BD313" s="152">
        <v>1470</v>
      </c>
      <c r="BE313" s="149">
        <v>0.80900000000000005</v>
      </c>
      <c r="BF313" s="152">
        <v>780</v>
      </c>
      <c r="BG313" s="152">
        <v>533</v>
      </c>
      <c r="BH313" s="152">
        <v>1313</v>
      </c>
      <c r="BI313" s="153">
        <v>0.40600000000000003</v>
      </c>
      <c r="BJ313" s="153">
        <v>0.45800000000000002</v>
      </c>
      <c r="BK313" s="154">
        <v>0.187</v>
      </c>
      <c r="BL313" s="154">
        <v>0.109</v>
      </c>
      <c r="BM313" s="154">
        <v>8.8999999999999996E-2</v>
      </c>
      <c r="BN313" s="154">
        <v>0.376</v>
      </c>
      <c r="DU313" s="4"/>
      <c r="DZ313" s="177"/>
      <c r="EA313" s="177"/>
      <c r="EB313" s="177"/>
      <c r="EC313" s="177"/>
      <c r="ED313" s="177"/>
      <c r="EE313" s="177"/>
    </row>
    <row r="314" spans="30:135" ht="13" x14ac:dyDescent="0.15">
      <c r="AD314" s="144">
        <f t="shared" si="93"/>
        <v>82.047619047619037</v>
      </c>
      <c r="AE314" s="144">
        <f t="shared" si="94"/>
        <v>75.623911781775973</v>
      </c>
      <c r="AF314" s="149">
        <v>226</v>
      </c>
      <c r="AG314" s="150" t="s">
        <v>544</v>
      </c>
      <c r="AH314" s="149">
        <v>21</v>
      </c>
      <c r="AI314" s="151">
        <v>1</v>
      </c>
      <c r="AJ314" s="152">
        <v>1723</v>
      </c>
      <c r="AK314" s="152">
        <v>1303</v>
      </c>
      <c r="AL314" s="149">
        <v>0.75600000000000001</v>
      </c>
      <c r="AM314" s="152">
        <v>791</v>
      </c>
      <c r="AN314" s="152">
        <v>516</v>
      </c>
      <c r="AO314" s="152">
        <v>1307</v>
      </c>
      <c r="AP314" s="153">
        <v>0.39500000000000002</v>
      </c>
      <c r="AQ314" s="153">
        <v>0.435</v>
      </c>
      <c r="AR314" s="154">
        <v>0.182</v>
      </c>
      <c r="AS314" s="154">
        <v>6.9000000000000006E-2</v>
      </c>
      <c r="AT314" s="154">
        <v>5.2999999999999999E-2</v>
      </c>
      <c r="AU314" s="154">
        <v>0.35499999999999998</v>
      </c>
      <c r="AW314" s="177"/>
      <c r="AX314" s="144">
        <f t="shared" si="95"/>
        <v>80.922098569157399</v>
      </c>
      <c r="AY314" s="149">
        <v>226</v>
      </c>
      <c r="AZ314" s="150" t="s">
        <v>430</v>
      </c>
      <c r="BA314" s="149">
        <v>24</v>
      </c>
      <c r="BB314" s="151">
        <v>1</v>
      </c>
      <c r="BC314" s="152">
        <v>1887</v>
      </c>
      <c r="BD314" s="152">
        <v>1527</v>
      </c>
      <c r="BE314" s="149">
        <v>0.80900000000000005</v>
      </c>
      <c r="BF314" s="152">
        <v>873</v>
      </c>
      <c r="BG314" s="152">
        <v>542</v>
      </c>
      <c r="BH314" s="152">
        <v>1415</v>
      </c>
      <c r="BI314" s="153">
        <v>0.38300000000000001</v>
      </c>
      <c r="BJ314" s="151">
        <v>0.44</v>
      </c>
      <c r="BK314" s="154">
        <v>0.16300000000000001</v>
      </c>
      <c r="BL314" s="154">
        <v>0.10100000000000001</v>
      </c>
      <c r="BM314" s="154">
        <v>7.9000000000000001E-2</v>
      </c>
      <c r="BN314" s="155">
        <v>0.37</v>
      </c>
      <c r="DU314" s="4"/>
      <c r="DZ314" s="177"/>
      <c r="EA314" s="177"/>
      <c r="EB314" s="177"/>
      <c r="EC314" s="177"/>
      <c r="ED314" s="177"/>
      <c r="EE314" s="177"/>
    </row>
    <row r="315" spans="30:135" ht="13" x14ac:dyDescent="0.15">
      <c r="AD315" s="144">
        <f t="shared" si="93"/>
        <v>85.833333333333343</v>
      </c>
      <c r="AE315" s="144">
        <f t="shared" si="94"/>
        <v>75.582524271844662</v>
      </c>
      <c r="AF315" s="149">
        <v>227</v>
      </c>
      <c r="AG315" s="150" t="s">
        <v>545</v>
      </c>
      <c r="AH315" s="149">
        <v>24</v>
      </c>
      <c r="AI315" s="151">
        <v>1</v>
      </c>
      <c r="AJ315" s="152">
        <v>2060</v>
      </c>
      <c r="AK315" s="152">
        <v>1557</v>
      </c>
      <c r="AL315" s="149">
        <v>0.75600000000000001</v>
      </c>
      <c r="AM315" s="152">
        <v>892</v>
      </c>
      <c r="AN315" s="152">
        <v>583</v>
      </c>
      <c r="AO315" s="152">
        <v>1475</v>
      </c>
      <c r="AP315" s="153">
        <v>0.39500000000000002</v>
      </c>
      <c r="AQ315" s="153">
        <v>0.44600000000000001</v>
      </c>
      <c r="AR315" s="154">
        <v>0.217</v>
      </c>
      <c r="AS315" s="155">
        <v>0.09</v>
      </c>
      <c r="AT315" s="154">
        <v>7.1999999999999995E-2</v>
      </c>
      <c r="AU315" s="154">
        <v>0.34599999999999997</v>
      </c>
      <c r="AW315" s="177"/>
      <c r="AX315" s="144">
        <f t="shared" si="95"/>
        <v>80.915609487038054</v>
      </c>
      <c r="AY315" s="149">
        <v>227</v>
      </c>
      <c r="AZ315" s="150" t="s">
        <v>357</v>
      </c>
      <c r="BA315" s="149">
        <v>21</v>
      </c>
      <c r="BB315" s="151">
        <v>1</v>
      </c>
      <c r="BC315" s="152">
        <v>1813</v>
      </c>
      <c r="BD315" s="152">
        <v>1467</v>
      </c>
      <c r="BE315" s="149">
        <v>0.80900000000000005</v>
      </c>
      <c r="BF315" s="152">
        <v>803</v>
      </c>
      <c r="BG315" s="152">
        <v>537</v>
      </c>
      <c r="BH315" s="152">
        <v>1340</v>
      </c>
      <c r="BI315" s="153">
        <v>0.40100000000000002</v>
      </c>
      <c r="BJ315" s="153">
        <v>0.45800000000000002</v>
      </c>
      <c r="BK315" s="155">
        <v>0.17</v>
      </c>
      <c r="BL315" s="154">
        <v>0.104</v>
      </c>
      <c r="BM315" s="154">
        <v>8.4000000000000005E-2</v>
      </c>
      <c r="BN315" s="154">
        <v>0.378</v>
      </c>
      <c r="DU315" s="4"/>
      <c r="DZ315" s="177"/>
      <c r="EA315" s="177"/>
      <c r="EB315" s="177"/>
      <c r="EC315" s="177"/>
      <c r="ED315" s="177"/>
      <c r="EE315" s="177"/>
    </row>
    <row r="316" spans="30:135" ht="13" x14ac:dyDescent="0.15">
      <c r="AD316" s="144">
        <f t="shared" si="93"/>
        <v>79.954545454545453</v>
      </c>
      <c r="AE316" s="144">
        <f t="shared" si="94"/>
        <v>75.554292211483798</v>
      </c>
      <c r="AF316" s="149">
        <v>228</v>
      </c>
      <c r="AG316" s="150" t="s">
        <v>546</v>
      </c>
      <c r="AH316" s="149">
        <v>22</v>
      </c>
      <c r="AI316" s="151">
        <v>1</v>
      </c>
      <c r="AJ316" s="152">
        <v>1759</v>
      </c>
      <c r="AK316" s="152">
        <v>1329</v>
      </c>
      <c r="AL316" s="149">
        <v>0.75600000000000001</v>
      </c>
      <c r="AM316" s="152">
        <v>806</v>
      </c>
      <c r="AN316" s="152">
        <v>490</v>
      </c>
      <c r="AO316" s="152">
        <v>1296</v>
      </c>
      <c r="AP316" s="153">
        <v>0.378</v>
      </c>
      <c r="AQ316" s="153">
        <v>0.42299999999999999</v>
      </c>
      <c r="AR316" s="154">
        <v>0.17599999999999999</v>
      </c>
      <c r="AS316" s="154">
        <v>0.107</v>
      </c>
      <c r="AT316" s="154">
        <v>8.7999999999999995E-2</v>
      </c>
      <c r="AU316" s="154">
        <v>0.35499999999999998</v>
      </c>
      <c r="AW316" s="177"/>
      <c r="AX316" s="144">
        <f t="shared" si="95"/>
        <v>80.873410724156997</v>
      </c>
      <c r="AY316" s="149">
        <v>228</v>
      </c>
      <c r="AZ316" s="150" t="s">
        <v>547</v>
      </c>
      <c r="BA316" s="149">
        <v>22</v>
      </c>
      <c r="BB316" s="151">
        <v>1</v>
      </c>
      <c r="BC316" s="152">
        <v>1809</v>
      </c>
      <c r="BD316" s="152">
        <v>1463</v>
      </c>
      <c r="BE316" s="149">
        <v>0.80900000000000005</v>
      </c>
      <c r="BF316" s="152">
        <v>849</v>
      </c>
      <c r="BG316" s="152">
        <v>536</v>
      </c>
      <c r="BH316" s="152">
        <v>1385</v>
      </c>
      <c r="BI316" s="153">
        <v>0.38700000000000001</v>
      </c>
      <c r="BJ316" s="153">
        <v>0.44800000000000001</v>
      </c>
      <c r="BK316" s="154">
        <v>0.157</v>
      </c>
      <c r="BL316" s="154">
        <v>9.2999999999999999E-2</v>
      </c>
      <c r="BM316" s="154">
        <v>7.6999999999999999E-2</v>
      </c>
      <c r="BN316" s="154">
        <v>0.36399999999999999</v>
      </c>
      <c r="DU316" s="4"/>
      <c r="DZ316" s="177"/>
      <c r="EA316" s="177"/>
      <c r="EB316" s="177"/>
      <c r="EC316" s="177"/>
      <c r="ED316" s="177"/>
      <c r="EE316" s="177"/>
    </row>
    <row r="317" spans="30:135" ht="13" x14ac:dyDescent="0.15">
      <c r="AD317" s="144">
        <f t="shared" si="93"/>
        <v>79.05</v>
      </c>
      <c r="AE317" s="144">
        <f t="shared" si="94"/>
        <v>75.585072738772936</v>
      </c>
      <c r="AF317" s="149">
        <v>229</v>
      </c>
      <c r="AG317" s="150" t="s">
        <v>399</v>
      </c>
      <c r="AH317" s="149">
        <v>20</v>
      </c>
      <c r="AI317" s="151">
        <v>1</v>
      </c>
      <c r="AJ317" s="152">
        <v>1581</v>
      </c>
      <c r="AK317" s="152">
        <v>1195</v>
      </c>
      <c r="AL317" s="149">
        <v>0.75600000000000001</v>
      </c>
      <c r="AM317" s="152">
        <v>672</v>
      </c>
      <c r="AN317" s="152">
        <v>415</v>
      </c>
      <c r="AO317" s="152">
        <v>1087</v>
      </c>
      <c r="AP317" s="153">
        <v>0.38200000000000001</v>
      </c>
      <c r="AQ317" s="153">
        <v>0.42399999999999999</v>
      </c>
      <c r="AR317" s="154">
        <v>0.20499999999999999</v>
      </c>
      <c r="AS317" s="154">
        <v>0.127</v>
      </c>
      <c r="AT317" s="154">
        <v>9.7000000000000003E-2</v>
      </c>
      <c r="AU317" s="154">
        <v>0.35899999999999999</v>
      </c>
      <c r="AW317" s="177"/>
      <c r="AX317" s="144">
        <f t="shared" si="95"/>
        <v>80.978809283551968</v>
      </c>
      <c r="AY317" s="149">
        <v>229</v>
      </c>
      <c r="AZ317" s="150" t="s">
        <v>217</v>
      </c>
      <c r="BA317" s="149">
        <v>23</v>
      </c>
      <c r="BB317" s="151">
        <v>1</v>
      </c>
      <c r="BC317" s="152">
        <v>1982</v>
      </c>
      <c r="BD317" s="152">
        <v>1605</v>
      </c>
      <c r="BE317" s="149">
        <v>0.81</v>
      </c>
      <c r="BF317" s="152">
        <v>864</v>
      </c>
      <c r="BG317" s="152">
        <v>599</v>
      </c>
      <c r="BH317" s="152">
        <v>1463</v>
      </c>
      <c r="BI317" s="153">
        <v>0.40899999999999997</v>
      </c>
      <c r="BJ317" s="153">
        <v>0.46300000000000002</v>
      </c>
      <c r="BK317" s="155">
        <v>0.18</v>
      </c>
      <c r="BL317" s="154">
        <v>0.10199999999999999</v>
      </c>
      <c r="BM317" s="154">
        <v>8.3000000000000004E-2</v>
      </c>
      <c r="BN317" s="154">
        <v>0.375</v>
      </c>
      <c r="DU317" s="4"/>
      <c r="DZ317" s="177"/>
      <c r="EA317" s="177"/>
      <c r="EB317" s="177"/>
      <c r="EC317" s="177"/>
      <c r="ED317" s="177"/>
      <c r="EE317" s="177"/>
    </row>
    <row r="318" spans="30:135" ht="13" x14ac:dyDescent="0.15">
      <c r="AD318" s="144">
        <f t="shared" si="93"/>
        <v>81.72727272727272</v>
      </c>
      <c r="AE318" s="144">
        <f t="shared" si="94"/>
        <v>75.472747497219132</v>
      </c>
      <c r="AF318" s="149">
        <v>230</v>
      </c>
      <c r="AG318" s="150" t="s">
        <v>497</v>
      </c>
      <c r="AH318" s="149">
        <v>22</v>
      </c>
      <c r="AI318" s="151">
        <v>1</v>
      </c>
      <c r="AJ318" s="152">
        <v>1798</v>
      </c>
      <c r="AK318" s="152">
        <v>1357</v>
      </c>
      <c r="AL318" s="149">
        <v>0.755</v>
      </c>
      <c r="AM318" s="152">
        <v>809</v>
      </c>
      <c r="AN318" s="152">
        <v>488</v>
      </c>
      <c r="AO318" s="152">
        <v>1297</v>
      </c>
      <c r="AP318" s="153">
        <v>0.376</v>
      </c>
      <c r="AQ318" s="153">
        <v>0.41699999999999998</v>
      </c>
      <c r="AR318" s="154">
        <v>0.18099999999999999</v>
      </c>
      <c r="AS318" s="154">
        <v>0.111</v>
      </c>
      <c r="AT318" s="154">
        <v>8.5000000000000006E-2</v>
      </c>
      <c r="AU318" s="154">
        <v>0.36199999999999999</v>
      </c>
      <c r="AW318" s="177"/>
      <c r="AX318" s="144">
        <f t="shared" si="95"/>
        <v>80.98290598290599</v>
      </c>
      <c r="AY318" s="149">
        <v>230</v>
      </c>
      <c r="AZ318" s="150" t="s">
        <v>532</v>
      </c>
      <c r="BA318" s="149">
        <v>12</v>
      </c>
      <c r="BB318" s="151">
        <v>1</v>
      </c>
      <c r="BC318" s="152">
        <v>936</v>
      </c>
      <c r="BD318" s="152">
        <v>758</v>
      </c>
      <c r="BE318" s="149">
        <v>0.81</v>
      </c>
      <c r="BF318" s="152">
        <v>462</v>
      </c>
      <c r="BG318" s="152">
        <v>266</v>
      </c>
      <c r="BH318" s="152">
        <v>728</v>
      </c>
      <c r="BI318" s="153">
        <v>0.36499999999999999</v>
      </c>
      <c r="BJ318" s="153">
        <v>0.432</v>
      </c>
      <c r="BK318" s="154">
        <v>0.14499999999999999</v>
      </c>
      <c r="BL318" s="154">
        <v>9.2999999999999999E-2</v>
      </c>
      <c r="BM318" s="154">
        <v>7.4999999999999997E-2</v>
      </c>
      <c r="BN318" s="154">
        <v>0.35499999999999998</v>
      </c>
      <c r="DU318" s="4"/>
      <c r="DZ318" s="177"/>
      <c r="EA318" s="177"/>
      <c r="EB318" s="177"/>
      <c r="EC318" s="177"/>
      <c r="ED318" s="177"/>
      <c r="EE318" s="177"/>
    </row>
    <row r="319" spans="30:135" ht="13" x14ac:dyDescent="0.15">
      <c r="AD319" s="144">
        <f t="shared" si="93"/>
        <v>82.84210526315789</v>
      </c>
      <c r="AE319" s="144">
        <f t="shared" si="94"/>
        <v>75.285895806861504</v>
      </c>
      <c r="AF319" s="149">
        <v>231</v>
      </c>
      <c r="AG319" s="150" t="s">
        <v>548</v>
      </c>
      <c r="AH319" s="149">
        <v>19</v>
      </c>
      <c r="AI319" s="151">
        <v>1</v>
      </c>
      <c r="AJ319" s="152">
        <v>1574</v>
      </c>
      <c r="AK319" s="152">
        <v>1185</v>
      </c>
      <c r="AL319" s="149">
        <v>0.753</v>
      </c>
      <c r="AM319" s="152">
        <v>705</v>
      </c>
      <c r="AN319" s="152">
        <v>422</v>
      </c>
      <c r="AO319" s="152">
        <v>1127</v>
      </c>
      <c r="AP319" s="153">
        <v>0.374</v>
      </c>
      <c r="AQ319" s="153">
        <v>0.432</v>
      </c>
      <c r="AR319" s="154">
        <v>0.193</v>
      </c>
      <c r="AS319" s="154">
        <v>0.109</v>
      </c>
      <c r="AT319" s="154">
        <v>8.7999999999999995E-2</v>
      </c>
      <c r="AU319" s="154">
        <v>0.34899999999999998</v>
      </c>
      <c r="AW319" s="177"/>
      <c r="AX319" s="144">
        <f t="shared" si="95"/>
        <v>81.099873577749676</v>
      </c>
      <c r="AY319" s="149">
        <v>231</v>
      </c>
      <c r="AZ319" s="150" t="s">
        <v>516</v>
      </c>
      <c r="BA319" s="149">
        <v>20</v>
      </c>
      <c r="BB319" s="151">
        <v>1</v>
      </c>
      <c r="BC319" s="152">
        <v>1582</v>
      </c>
      <c r="BD319" s="152">
        <v>1283</v>
      </c>
      <c r="BE319" s="149">
        <v>0.81100000000000005</v>
      </c>
      <c r="BF319" s="152">
        <v>710</v>
      </c>
      <c r="BG319" s="152">
        <v>470</v>
      </c>
      <c r="BH319" s="152">
        <v>1180</v>
      </c>
      <c r="BI319" s="153">
        <v>0.39800000000000002</v>
      </c>
      <c r="BJ319" s="151">
        <v>0.46</v>
      </c>
      <c r="BK319" s="155">
        <v>0.17</v>
      </c>
      <c r="BL319" s="154">
        <v>9.8000000000000004E-2</v>
      </c>
      <c r="BM319" s="155">
        <v>0.08</v>
      </c>
      <c r="BN319" s="154">
        <v>0.372</v>
      </c>
      <c r="DU319" s="4"/>
      <c r="DZ319" s="177"/>
      <c r="EA319" s="177"/>
      <c r="EB319" s="177"/>
      <c r="EC319" s="177"/>
      <c r="ED319" s="177"/>
      <c r="EE319" s="177"/>
    </row>
    <row r="320" spans="30:135" ht="13" x14ac:dyDescent="0.15">
      <c r="AD320" s="144">
        <f t="shared" si="93"/>
        <v>80.900000000000006</v>
      </c>
      <c r="AE320" s="144">
        <f t="shared" si="94"/>
        <v>75.154511742892467</v>
      </c>
      <c r="AF320" s="149">
        <v>232</v>
      </c>
      <c r="AG320" s="150" t="s">
        <v>549</v>
      </c>
      <c r="AH320" s="149">
        <v>20</v>
      </c>
      <c r="AI320" s="151">
        <v>1</v>
      </c>
      <c r="AJ320" s="152">
        <v>1618</v>
      </c>
      <c r="AK320" s="152">
        <v>1216</v>
      </c>
      <c r="AL320" s="149">
        <v>0.752</v>
      </c>
      <c r="AM320" s="152">
        <v>692</v>
      </c>
      <c r="AN320" s="152">
        <v>417</v>
      </c>
      <c r="AO320" s="152">
        <v>1109</v>
      </c>
      <c r="AP320" s="153">
        <v>0.376</v>
      </c>
      <c r="AQ320" s="153">
        <v>0.438</v>
      </c>
      <c r="AR320" s="154">
        <v>0.217</v>
      </c>
      <c r="AS320" s="154">
        <v>0.112</v>
      </c>
      <c r="AT320" s="154">
        <v>8.5000000000000006E-2</v>
      </c>
      <c r="AU320" s="154">
        <v>0.34300000000000003</v>
      </c>
      <c r="AW320" s="177"/>
      <c r="AX320" s="144">
        <f t="shared" si="95"/>
        <v>81.228668941979521</v>
      </c>
      <c r="AY320" s="149">
        <v>232</v>
      </c>
      <c r="AZ320" s="150" t="s">
        <v>550</v>
      </c>
      <c r="BA320" s="149">
        <v>21</v>
      </c>
      <c r="BB320" s="151">
        <v>1</v>
      </c>
      <c r="BC320" s="152">
        <v>1758</v>
      </c>
      <c r="BD320" s="152">
        <v>1428</v>
      </c>
      <c r="BE320" s="149">
        <v>0.81200000000000006</v>
      </c>
      <c r="BF320" s="152">
        <v>658</v>
      </c>
      <c r="BG320" s="152">
        <v>508</v>
      </c>
      <c r="BH320" s="152">
        <v>1166</v>
      </c>
      <c r="BI320" s="153">
        <v>0.436</v>
      </c>
      <c r="BJ320" s="151">
        <v>0.49</v>
      </c>
      <c r="BK320" s="154">
        <v>0.221</v>
      </c>
      <c r="BL320" s="154">
        <v>0.13700000000000001</v>
      </c>
      <c r="BM320" s="154">
        <v>0.105</v>
      </c>
      <c r="BN320" s="154">
        <v>0.39100000000000001</v>
      </c>
      <c r="DU320" s="4"/>
      <c r="DZ320" s="177"/>
      <c r="EA320" s="177"/>
      <c r="EB320" s="177"/>
      <c r="EC320" s="177"/>
      <c r="ED320" s="177"/>
      <c r="EE320" s="177"/>
    </row>
    <row r="321" spans="30:135" ht="13" x14ac:dyDescent="0.15">
      <c r="AD321" s="144">
        <f t="shared" si="93"/>
        <v>78.529411764705884</v>
      </c>
      <c r="AE321" s="144">
        <f t="shared" si="94"/>
        <v>75.205992509363298</v>
      </c>
      <c r="AF321" s="149">
        <v>233</v>
      </c>
      <c r="AG321" s="150" t="s">
        <v>551</v>
      </c>
      <c r="AH321" s="149">
        <v>17</v>
      </c>
      <c r="AI321" s="151">
        <v>1</v>
      </c>
      <c r="AJ321" s="152">
        <v>1335</v>
      </c>
      <c r="AK321" s="152">
        <v>1004</v>
      </c>
      <c r="AL321" s="149">
        <v>0.752</v>
      </c>
      <c r="AM321" s="152">
        <v>581</v>
      </c>
      <c r="AN321" s="152">
        <v>368</v>
      </c>
      <c r="AO321" s="152">
        <v>949</v>
      </c>
      <c r="AP321" s="153">
        <v>0.38800000000000001</v>
      </c>
      <c r="AQ321" s="153">
        <v>0.44500000000000001</v>
      </c>
      <c r="AR321" s="155">
        <v>0.21</v>
      </c>
      <c r="AS321" s="154">
        <v>9.7000000000000003E-2</v>
      </c>
      <c r="AT321" s="154">
        <v>8.5000000000000006E-2</v>
      </c>
      <c r="AU321" s="154">
        <v>0.34599999999999997</v>
      </c>
      <c r="AW321" s="177"/>
      <c r="AX321" s="144">
        <f t="shared" si="95"/>
        <v>81.163767246550691</v>
      </c>
      <c r="AY321" s="149">
        <v>233</v>
      </c>
      <c r="AZ321" s="150" t="s">
        <v>552</v>
      </c>
      <c r="BA321" s="149">
        <v>21</v>
      </c>
      <c r="BB321" s="151">
        <v>1</v>
      </c>
      <c r="BC321" s="152">
        <v>1667</v>
      </c>
      <c r="BD321" s="152">
        <v>1353</v>
      </c>
      <c r="BE321" s="149">
        <v>0.81200000000000006</v>
      </c>
      <c r="BF321" s="152">
        <v>809</v>
      </c>
      <c r="BG321" s="152">
        <v>510</v>
      </c>
      <c r="BH321" s="152">
        <v>1319</v>
      </c>
      <c r="BI321" s="153">
        <v>0.38700000000000001</v>
      </c>
      <c r="BJ321" s="153">
        <v>0.44700000000000001</v>
      </c>
      <c r="BK321" s="154">
        <v>0.14699999999999999</v>
      </c>
      <c r="BL321" s="154">
        <v>8.1000000000000003E-2</v>
      </c>
      <c r="BM321" s="154">
        <v>6.0999999999999999E-2</v>
      </c>
      <c r="BN321" s="154">
        <v>0.36399999999999999</v>
      </c>
      <c r="DU321" s="4"/>
      <c r="DZ321" s="177"/>
      <c r="EA321" s="177"/>
      <c r="EB321" s="177"/>
      <c r="EC321" s="177"/>
      <c r="ED321" s="177"/>
      <c r="EE321" s="177"/>
    </row>
    <row r="322" spans="30:135" ht="13" x14ac:dyDescent="0.15">
      <c r="AD322" s="144">
        <f t="shared" si="93"/>
        <v>88.913043478260875</v>
      </c>
      <c r="AE322" s="144">
        <f t="shared" si="94"/>
        <v>75.110024449877756</v>
      </c>
      <c r="AF322" s="149">
        <v>234</v>
      </c>
      <c r="AG322" s="150" t="s">
        <v>517</v>
      </c>
      <c r="AH322" s="149">
        <v>23</v>
      </c>
      <c r="AI322" s="151">
        <v>1</v>
      </c>
      <c r="AJ322" s="152">
        <v>2045</v>
      </c>
      <c r="AK322" s="152">
        <v>1536</v>
      </c>
      <c r="AL322" s="149">
        <v>0.751</v>
      </c>
      <c r="AM322" s="152">
        <v>925</v>
      </c>
      <c r="AN322" s="152">
        <v>561</v>
      </c>
      <c r="AO322" s="152">
        <v>1486</v>
      </c>
      <c r="AP322" s="153">
        <v>0.378</v>
      </c>
      <c r="AQ322" s="153">
        <v>0.42299999999999999</v>
      </c>
      <c r="AR322" s="154">
        <v>0.17799999999999999</v>
      </c>
      <c r="AS322" s="154">
        <v>0.109</v>
      </c>
      <c r="AT322" s="154">
        <v>8.4000000000000005E-2</v>
      </c>
      <c r="AU322" s="154">
        <v>0.35899999999999999</v>
      </c>
      <c r="AW322" s="177"/>
      <c r="AX322" s="144">
        <f t="shared" si="95"/>
        <v>81.339439038351458</v>
      </c>
      <c r="AY322" s="149">
        <v>234</v>
      </c>
      <c r="AZ322" s="150" t="s">
        <v>353</v>
      </c>
      <c r="BA322" s="149">
        <v>23</v>
      </c>
      <c r="BB322" s="151">
        <v>1</v>
      </c>
      <c r="BC322" s="152">
        <v>1747</v>
      </c>
      <c r="BD322" s="152">
        <v>1421</v>
      </c>
      <c r="BE322" s="149">
        <v>0.81299999999999994</v>
      </c>
      <c r="BF322" s="152">
        <v>723</v>
      </c>
      <c r="BG322" s="152">
        <v>538</v>
      </c>
      <c r="BH322" s="152">
        <v>1261</v>
      </c>
      <c r="BI322" s="153">
        <v>0.42699999999999999</v>
      </c>
      <c r="BJ322" s="153">
        <v>0.47399999999999998</v>
      </c>
      <c r="BK322" s="154">
        <v>0.193</v>
      </c>
      <c r="BL322" s="154">
        <v>0.10199999999999999</v>
      </c>
      <c r="BM322" s="154">
        <v>7.9000000000000001E-2</v>
      </c>
      <c r="BN322" s="154">
        <v>0.38500000000000001</v>
      </c>
      <c r="DU322" s="4"/>
      <c r="DZ322" s="177"/>
      <c r="EA322" s="177"/>
      <c r="EB322" s="177"/>
      <c r="EC322" s="177"/>
      <c r="ED322" s="177"/>
      <c r="EE322" s="177"/>
    </row>
    <row r="323" spans="30:135" ht="13" x14ac:dyDescent="0.15">
      <c r="AD323" s="144">
        <f t="shared" si="93"/>
        <v>85.111111111111114</v>
      </c>
      <c r="AE323" s="144">
        <f t="shared" si="94"/>
        <v>75</v>
      </c>
      <c r="AF323" s="149">
        <v>235</v>
      </c>
      <c r="AG323" s="150" t="s">
        <v>349</v>
      </c>
      <c r="AH323" s="149">
        <v>18</v>
      </c>
      <c r="AI323" s="151">
        <v>1</v>
      </c>
      <c r="AJ323" s="152">
        <v>1532</v>
      </c>
      <c r="AK323" s="152">
        <v>1149</v>
      </c>
      <c r="AL323" s="149">
        <v>0.75</v>
      </c>
      <c r="AM323" s="152">
        <v>684</v>
      </c>
      <c r="AN323" s="152">
        <v>432</v>
      </c>
      <c r="AO323" s="152">
        <v>1116</v>
      </c>
      <c r="AP323" s="153">
        <v>0.38700000000000001</v>
      </c>
      <c r="AQ323" s="153">
        <v>0.43099999999999999</v>
      </c>
      <c r="AR323" s="154">
        <v>0.183</v>
      </c>
      <c r="AS323" s="154">
        <v>0.107</v>
      </c>
      <c r="AT323" s="154">
        <v>9.0999999999999998E-2</v>
      </c>
      <c r="AU323" s="154">
        <v>0.35799999999999998</v>
      </c>
      <c r="AW323" s="177"/>
      <c r="AX323" s="144">
        <f t="shared" si="95"/>
        <v>81.32678132678133</v>
      </c>
      <c r="AY323" s="149">
        <v>235</v>
      </c>
      <c r="AZ323" s="150" t="s">
        <v>437</v>
      </c>
      <c r="BA323" s="149">
        <v>20</v>
      </c>
      <c r="BB323" s="151">
        <v>1</v>
      </c>
      <c r="BC323" s="152">
        <v>1628</v>
      </c>
      <c r="BD323" s="152">
        <v>1324</v>
      </c>
      <c r="BE323" s="149">
        <v>0.81299999999999994</v>
      </c>
      <c r="BF323" s="152">
        <v>708</v>
      </c>
      <c r="BG323" s="152">
        <v>467</v>
      </c>
      <c r="BH323" s="152">
        <v>1175</v>
      </c>
      <c r="BI323" s="153">
        <v>0.39700000000000002</v>
      </c>
      <c r="BJ323" s="153">
        <v>0.46800000000000003</v>
      </c>
      <c r="BK323" s="154">
        <v>0.187</v>
      </c>
      <c r="BL323" s="154">
        <v>0.104</v>
      </c>
      <c r="BM323" s="154">
        <v>7.6999999999999999E-2</v>
      </c>
      <c r="BN323" s="155">
        <v>0.37</v>
      </c>
      <c r="DU323" s="4"/>
      <c r="DZ323" s="177"/>
      <c r="EA323" s="177"/>
      <c r="EB323" s="177"/>
      <c r="EC323" s="177"/>
      <c r="ED323" s="177"/>
      <c r="EE323" s="177"/>
    </row>
    <row r="324" spans="30:135" ht="13" x14ac:dyDescent="0.15">
      <c r="AD324" s="144">
        <f t="shared" si="93"/>
        <v>86.25</v>
      </c>
      <c r="AE324" s="144">
        <f t="shared" si="94"/>
        <v>74.830917874396135</v>
      </c>
      <c r="AF324" s="149">
        <v>236</v>
      </c>
      <c r="AG324" s="150" t="s">
        <v>540</v>
      </c>
      <c r="AH324" s="149">
        <v>24</v>
      </c>
      <c r="AI324" s="151">
        <v>1</v>
      </c>
      <c r="AJ324" s="152">
        <v>2070</v>
      </c>
      <c r="AK324" s="152">
        <v>1549</v>
      </c>
      <c r="AL324" s="149">
        <v>0.748</v>
      </c>
      <c r="AM324" s="152">
        <v>941</v>
      </c>
      <c r="AN324" s="152">
        <v>535</v>
      </c>
      <c r="AO324" s="152">
        <v>1476</v>
      </c>
      <c r="AP324" s="153">
        <v>0.36199999999999999</v>
      </c>
      <c r="AQ324" s="153">
        <v>0.42299999999999999</v>
      </c>
      <c r="AR324" s="154">
        <v>0.187</v>
      </c>
      <c r="AS324" s="154">
        <v>0.11899999999999999</v>
      </c>
      <c r="AT324" s="154">
        <v>8.7999999999999995E-2</v>
      </c>
      <c r="AU324" s="154">
        <v>0.34499999999999997</v>
      </c>
      <c r="AW324" s="177"/>
      <c r="AX324" s="144">
        <f t="shared" si="95"/>
        <v>81.287970838396106</v>
      </c>
      <c r="AY324" s="149">
        <v>236</v>
      </c>
      <c r="AZ324" s="150" t="s">
        <v>486</v>
      </c>
      <c r="BA324" s="149">
        <v>20</v>
      </c>
      <c r="BB324" s="151">
        <v>1</v>
      </c>
      <c r="BC324" s="152">
        <v>1646</v>
      </c>
      <c r="BD324" s="152">
        <v>1338</v>
      </c>
      <c r="BE324" s="149">
        <v>0.81299999999999994</v>
      </c>
      <c r="BF324" s="152">
        <v>720</v>
      </c>
      <c r="BG324" s="152">
        <v>525</v>
      </c>
      <c r="BH324" s="152">
        <v>1245</v>
      </c>
      <c r="BI324" s="153">
        <v>0.42199999999999999</v>
      </c>
      <c r="BJ324" s="153">
        <v>0.46600000000000003</v>
      </c>
      <c r="BK324" s="154">
        <v>0.17299999999999999</v>
      </c>
      <c r="BL324" s="154">
        <v>8.8999999999999996E-2</v>
      </c>
      <c r="BM324" s="155">
        <v>0.08</v>
      </c>
      <c r="BN324" s="155">
        <v>0.38</v>
      </c>
      <c r="DU324" s="4"/>
      <c r="DZ324" s="177"/>
      <c r="EA324" s="177"/>
      <c r="EB324" s="177"/>
      <c r="EC324" s="177"/>
      <c r="ED324" s="177"/>
      <c r="EE324" s="177"/>
    </row>
    <row r="325" spans="30:135" ht="13" x14ac:dyDescent="0.15">
      <c r="AD325" s="144">
        <f t="shared" si="93"/>
        <v>86.478260869565219</v>
      </c>
      <c r="AE325" s="144">
        <f t="shared" si="94"/>
        <v>74.811463046757169</v>
      </c>
      <c r="AF325" s="149">
        <v>237</v>
      </c>
      <c r="AG325" s="150" t="s">
        <v>553</v>
      </c>
      <c r="AH325" s="149">
        <v>23</v>
      </c>
      <c r="AI325" s="151">
        <v>1</v>
      </c>
      <c r="AJ325" s="152">
        <v>1989</v>
      </c>
      <c r="AK325" s="152">
        <v>1488</v>
      </c>
      <c r="AL325" s="149">
        <v>0.748</v>
      </c>
      <c r="AM325" s="152">
        <v>919</v>
      </c>
      <c r="AN325" s="152">
        <v>551</v>
      </c>
      <c r="AO325" s="152">
        <v>1470</v>
      </c>
      <c r="AP325" s="153">
        <v>0.375</v>
      </c>
      <c r="AQ325" s="153">
        <v>0.41199999999999998</v>
      </c>
      <c r="AR325" s="154">
        <v>0.17699999999999999</v>
      </c>
      <c r="AS325" s="155">
        <v>0.11</v>
      </c>
      <c r="AT325" s="154">
        <v>9.5000000000000001E-2</v>
      </c>
      <c r="AU325" s="154">
        <v>0.35399999999999998</v>
      </c>
      <c r="AW325" s="177"/>
      <c r="AX325" s="144">
        <f t="shared" si="95"/>
        <v>81.272822117892545</v>
      </c>
      <c r="AY325" s="149">
        <v>237</v>
      </c>
      <c r="AZ325" s="150" t="s">
        <v>324</v>
      </c>
      <c r="BA325" s="149">
        <v>23</v>
      </c>
      <c r="BB325" s="151">
        <v>1</v>
      </c>
      <c r="BC325" s="152">
        <v>1917</v>
      </c>
      <c r="BD325" s="152">
        <v>1558</v>
      </c>
      <c r="BE325" s="149">
        <v>0.81299999999999994</v>
      </c>
      <c r="BF325" s="152">
        <v>813</v>
      </c>
      <c r="BG325" s="152">
        <v>573</v>
      </c>
      <c r="BH325" s="152">
        <v>1386</v>
      </c>
      <c r="BI325" s="153">
        <v>0.41299999999999998</v>
      </c>
      <c r="BJ325" s="153">
        <v>0.45900000000000002</v>
      </c>
      <c r="BK325" s="154">
        <v>0.184</v>
      </c>
      <c r="BL325" s="154">
        <v>0.109</v>
      </c>
      <c r="BM325" s="154">
        <v>7.9000000000000001E-2</v>
      </c>
      <c r="BN325" s="154">
        <v>0.38400000000000001</v>
      </c>
      <c r="DU325" s="4"/>
      <c r="DZ325" s="177"/>
      <c r="EA325" s="177"/>
      <c r="EB325" s="177"/>
      <c r="EC325" s="177"/>
      <c r="ED325" s="177"/>
      <c r="EE325" s="177"/>
    </row>
    <row r="326" spans="30:135" ht="13" x14ac:dyDescent="0.15">
      <c r="AD326" s="144">
        <f t="shared" si="93"/>
        <v>84.45</v>
      </c>
      <c r="AE326" s="144">
        <f t="shared" si="94"/>
        <v>74.837181764357609</v>
      </c>
      <c r="AF326" s="149">
        <v>238</v>
      </c>
      <c r="AG326" s="150" t="s">
        <v>554</v>
      </c>
      <c r="AH326" s="149">
        <v>20</v>
      </c>
      <c r="AI326" s="151">
        <v>1</v>
      </c>
      <c r="AJ326" s="152">
        <v>1689</v>
      </c>
      <c r="AK326" s="152">
        <v>1264</v>
      </c>
      <c r="AL326" s="149">
        <v>0.748</v>
      </c>
      <c r="AM326" s="152">
        <v>765</v>
      </c>
      <c r="AN326" s="152">
        <v>440</v>
      </c>
      <c r="AO326" s="152">
        <v>1205</v>
      </c>
      <c r="AP326" s="153">
        <v>0.36499999999999999</v>
      </c>
      <c r="AQ326" s="151">
        <v>0.41</v>
      </c>
      <c r="AR326" s="154">
        <v>0.185</v>
      </c>
      <c r="AS326" s="154">
        <v>0.115</v>
      </c>
      <c r="AT326" s="155">
        <v>0.08</v>
      </c>
      <c r="AU326" s="154">
        <v>0.35499999999999998</v>
      </c>
      <c r="AW326" s="177"/>
      <c r="AX326" s="144">
        <f t="shared" si="95"/>
        <v>81.312889314805943</v>
      </c>
      <c r="AY326" s="149">
        <v>238</v>
      </c>
      <c r="AZ326" s="150" t="s">
        <v>388</v>
      </c>
      <c r="BA326" s="149">
        <v>25</v>
      </c>
      <c r="BB326" s="151">
        <v>1</v>
      </c>
      <c r="BC326" s="152">
        <v>2087</v>
      </c>
      <c r="BD326" s="152">
        <v>1697</v>
      </c>
      <c r="BE326" s="149">
        <v>0.81299999999999994</v>
      </c>
      <c r="BF326" s="152">
        <v>938</v>
      </c>
      <c r="BG326" s="152">
        <v>649</v>
      </c>
      <c r="BH326" s="152">
        <v>1587</v>
      </c>
      <c r="BI326" s="153">
        <v>0.40899999999999997</v>
      </c>
      <c r="BJ326" s="153">
        <v>0.45400000000000001</v>
      </c>
      <c r="BK326" s="154">
        <v>0.16300000000000001</v>
      </c>
      <c r="BL326" s="154">
        <v>9.6000000000000002E-2</v>
      </c>
      <c r="BM326" s="154">
        <v>7.3999999999999996E-2</v>
      </c>
      <c r="BN326" s="154">
        <v>0.38100000000000001</v>
      </c>
      <c r="DU326" s="4"/>
      <c r="DZ326" s="177"/>
      <c r="EA326" s="177"/>
      <c r="EB326" s="177"/>
      <c r="EC326" s="177"/>
      <c r="ED326" s="177"/>
      <c r="EE326" s="177"/>
    </row>
    <row r="327" spans="30:135" ht="13" x14ac:dyDescent="0.15">
      <c r="AD327" s="144">
        <f t="shared" si="93"/>
        <v>83.5</v>
      </c>
      <c r="AE327" s="144">
        <f t="shared" si="94"/>
        <v>74.750499001996005</v>
      </c>
      <c r="AF327" s="149">
        <v>239</v>
      </c>
      <c r="AG327" s="150" t="s">
        <v>354</v>
      </c>
      <c r="AH327" s="149">
        <v>24</v>
      </c>
      <c r="AI327" s="151">
        <v>1</v>
      </c>
      <c r="AJ327" s="152">
        <v>2004</v>
      </c>
      <c r="AK327" s="152">
        <v>1498</v>
      </c>
      <c r="AL327" s="149">
        <v>0.748</v>
      </c>
      <c r="AM327" s="152">
        <v>850</v>
      </c>
      <c r="AN327" s="152">
        <v>530</v>
      </c>
      <c r="AO327" s="152">
        <v>1380</v>
      </c>
      <c r="AP327" s="153">
        <v>0.38400000000000001</v>
      </c>
      <c r="AQ327" s="153">
        <v>0.44800000000000001</v>
      </c>
      <c r="AR327" s="154">
        <v>0.21299999999999999</v>
      </c>
      <c r="AS327" s="154">
        <v>0.113</v>
      </c>
      <c r="AT327" s="155">
        <v>0.09</v>
      </c>
      <c r="AU327" s="154">
        <v>0.34799999999999998</v>
      </c>
      <c r="AW327" s="177"/>
      <c r="AX327" s="144">
        <f t="shared" si="95"/>
        <v>81.405405405405403</v>
      </c>
      <c r="AY327" s="149">
        <v>239</v>
      </c>
      <c r="AZ327" s="150" t="s">
        <v>555</v>
      </c>
      <c r="BA327" s="149">
        <v>23</v>
      </c>
      <c r="BB327" s="151">
        <v>1</v>
      </c>
      <c r="BC327" s="152">
        <v>1850</v>
      </c>
      <c r="BD327" s="152">
        <v>1506</v>
      </c>
      <c r="BE327" s="149">
        <v>0.81399999999999995</v>
      </c>
      <c r="BF327" s="152">
        <v>772</v>
      </c>
      <c r="BG327" s="152">
        <v>543</v>
      </c>
      <c r="BH327" s="152">
        <v>1315</v>
      </c>
      <c r="BI327" s="153">
        <v>0.41299999999999998</v>
      </c>
      <c r="BJ327" s="153">
        <v>0.46500000000000002</v>
      </c>
      <c r="BK327" s="154">
        <v>0.189</v>
      </c>
      <c r="BL327" s="154">
        <v>0.121</v>
      </c>
      <c r="BM327" s="155">
        <v>0.09</v>
      </c>
      <c r="BN327" s="155">
        <v>0.38</v>
      </c>
      <c r="DU327" s="4"/>
      <c r="DZ327" s="177"/>
      <c r="EA327" s="177"/>
      <c r="EB327" s="177"/>
      <c r="EC327" s="177"/>
      <c r="ED327" s="177"/>
      <c r="EE327" s="177"/>
    </row>
    <row r="328" spans="30:135" ht="13" x14ac:dyDescent="0.15">
      <c r="AD328" s="144">
        <f t="shared" si="93"/>
        <v>77.529411764705884</v>
      </c>
      <c r="AE328" s="144">
        <f t="shared" si="94"/>
        <v>74.81031866464339</v>
      </c>
      <c r="AF328" s="149">
        <v>240</v>
      </c>
      <c r="AG328" s="150" t="s">
        <v>222</v>
      </c>
      <c r="AH328" s="149">
        <v>17</v>
      </c>
      <c r="AI328" s="151">
        <v>1</v>
      </c>
      <c r="AJ328" s="152">
        <v>1318</v>
      </c>
      <c r="AK328" s="152">
        <v>986</v>
      </c>
      <c r="AL328" s="149">
        <v>0.748</v>
      </c>
      <c r="AM328" s="152">
        <v>524</v>
      </c>
      <c r="AN328" s="152">
        <v>360</v>
      </c>
      <c r="AO328" s="152">
        <v>884</v>
      </c>
      <c r="AP328" s="153">
        <v>0.40699999999999997</v>
      </c>
      <c r="AQ328" s="153">
        <v>0.442</v>
      </c>
      <c r="AR328" s="154">
        <v>0.222</v>
      </c>
      <c r="AS328" s="154">
        <v>0.125</v>
      </c>
      <c r="AT328" s="154">
        <v>9.7000000000000003E-2</v>
      </c>
      <c r="AU328" s="154">
        <v>0.36799999999999999</v>
      </c>
      <c r="AW328" s="177"/>
      <c r="AX328" s="144">
        <f t="shared" si="95"/>
        <v>81.728665207877455</v>
      </c>
      <c r="AY328" s="149">
        <v>240</v>
      </c>
      <c r="AZ328" s="150" t="s">
        <v>471</v>
      </c>
      <c r="BA328" s="149">
        <v>23</v>
      </c>
      <c r="BB328" s="151">
        <v>1</v>
      </c>
      <c r="BC328" s="152">
        <v>1828</v>
      </c>
      <c r="BD328" s="152">
        <v>1494</v>
      </c>
      <c r="BE328" s="149">
        <v>0.81699999999999995</v>
      </c>
      <c r="BF328" s="152">
        <v>759</v>
      </c>
      <c r="BG328" s="152">
        <v>555</v>
      </c>
      <c r="BH328" s="152">
        <v>1314</v>
      </c>
      <c r="BI328" s="153">
        <v>0.42199999999999999</v>
      </c>
      <c r="BJ328" s="153">
        <v>0.48199999999999998</v>
      </c>
      <c r="BK328" s="154">
        <v>0.20200000000000001</v>
      </c>
      <c r="BL328" s="154">
        <v>9.1999999999999998E-2</v>
      </c>
      <c r="BM328" s="154">
        <v>7.1999999999999995E-2</v>
      </c>
      <c r="BN328" s="154">
        <v>0.379</v>
      </c>
      <c r="DU328" s="4"/>
      <c r="DZ328" s="177"/>
      <c r="EA328" s="177"/>
      <c r="EB328" s="177"/>
      <c r="EC328" s="177"/>
      <c r="ED328" s="177"/>
      <c r="EE328" s="177"/>
    </row>
    <row r="329" spans="30:135" ht="13" x14ac:dyDescent="0.15">
      <c r="AD329" s="144">
        <f t="shared" si="93"/>
        <v>78.826086956521735</v>
      </c>
      <c r="AE329" s="144">
        <f t="shared" si="94"/>
        <v>74.738003309431875</v>
      </c>
      <c r="AF329" s="149">
        <v>241</v>
      </c>
      <c r="AG329" s="150" t="s">
        <v>537</v>
      </c>
      <c r="AH329" s="149">
        <v>23</v>
      </c>
      <c r="AI329" s="151">
        <v>1</v>
      </c>
      <c r="AJ329" s="152">
        <v>1813</v>
      </c>
      <c r="AK329" s="152">
        <v>1355</v>
      </c>
      <c r="AL329" s="149">
        <v>0.747</v>
      </c>
      <c r="AM329" s="152">
        <v>786</v>
      </c>
      <c r="AN329" s="152">
        <v>492</v>
      </c>
      <c r="AO329" s="152">
        <v>1278</v>
      </c>
      <c r="AP329" s="153">
        <v>0.38500000000000001</v>
      </c>
      <c r="AQ329" s="153">
        <v>0.42899999999999999</v>
      </c>
      <c r="AR329" s="154">
        <v>0.20499999999999999</v>
      </c>
      <c r="AS329" s="154">
        <v>0.10299999999999999</v>
      </c>
      <c r="AT329" s="154">
        <v>7.6999999999999999E-2</v>
      </c>
      <c r="AU329" s="154">
        <v>0.35399999999999998</v>
      </c>
      <c r="AW329" s="177"/>
      <c r="AX329" s="144">
        <f t="shared" si="95"/>
        <v>81.834640917320456</v>
      </c>
      <c r="AY329" s="149">
        <v>241</v>
      </c>
      <c r="AZ329" s="150" t="s">
        <v>475</v>
      </c>
      <c r="BA329" s="149">
        <v>21</v>
      </c>
      <c r="BB329" s="151">
        <v>1</v>
      </c>
      <c r="BC329" s="152">
        <v>1657</v>
      </c>
      <c r="BD329" s="152">
        <v>1356</v>
      </c>
      <c r="BE329" s="149">
        <v>0.81799999999999995</v>
      </c>
      <c r="BF329" s="152">
        <v>715</v>
      </c>
      <c r="BG329" s="152">
        <v>488</v>
      </c>
      <c r="BH329" s="152">
        <v>1203</v>
      </c>
      <c r="BI329" s="153">
        <v>0.40600000000000003</v>
      </c>
      <c r="BJ329" s="153">
        <v>0.45900000000000002</v>
      </c>
      <c r="BK329" s="154">
        <v>0.182</v>
      </c>
      <c r="BL329" s="154">
        <v>0.113</v>
      </c>
      <c r="BM329" s="154">
        <v>8.4000000000000005E-2</v>
      </c>
      <c r="BN329" s="155">
        <v>0.38</v>
      </c>
      <c r="DU329" s="4"/>
      <c r="DZ329" s="177"/>
      <c r="EA329" s="177"/>
      <c r="EB329" s="177"/>
      <c r="EC329" s="177"/>
      <c r="ED329" s="177"/>
      <c r="EE329" s="177"/>
    </row>
    <row r="330" spans="30:135" ht="13" x14ac:dyDescent="0.15">
      <c r="AD330" s="144">
        <f t="shared" si="93"/>
        <v>77.333333333333329</v>
      </c>
      <c r="AE330" s="144">
        <f t="shared" si="94"/>
        <v>74.640804597701148</v>
      </c>
      <c r="AF330" s="149">
        <v>242</v>
      </c>
      <c r="AG330" s="150" t="s">
        <v>556</v>
      </c>
      <c r="AH330" s="149">
        <v>18</v>
      </c>
      <c r="AI330" s="151">
        <v>1</v>
      </c>
      <c r="AJ330" s="152">
        <v>1392</v>
      </c>
      <c r="AK330" s="152">
        <v>1039</v>
      </c>
      <c r="AL330" s="149">
        <v>0.746</v>
      </c>
      <c r="AM330" s="152">
        <v>632</v>
      </c>
      <c r="AN330" s="152">
        <v>363</v>
      </c>
      <c r="AO330" s="152">
        <v>995</v>
      </c>
      <c r="AP330" s="153">
        <v>0.36499999999999999</v>
      </c>
      <c r="AQ330" s="153">
        <v>0.434</v>
      </c>
      <c r="AR330" s="155">
        <v>0.21</v>
      </c>
      <c r="AS330" s="154">
        <v>9.8000000000000004E-2</v>
      </c>
      <c r="AT330" s="154">
        <v>8.7999999999999995E-2</v>
      </c>
      <c r="AU330" s="154">
        <v>0.32800000000000001</v>
      </c>
      <c r="AW330" s="177"/>
      <c r="AX330" s="144">
        <f t="shared" si="95"/>
        <v>81.923714759535656</v>
      </c>
      <c r="AY330" s="149">
        <v>242</v>
      </c>
      <c r="AZ330" s="150" t="s">
        <v>272</v>
      </c>
      <c r="BA330" s="149">
        <v>21</v>
      </c>
      <c r="BB330" s="151">
        <v>1</v>
      </c>
      <c r="BC330" s="152">
        <v>1809</v>
      </c>
      <c r="BD330" s="152">
        <v>1482</v>
      </c>
      <c r="BE330" s="149">
        <v>0.81899999999999995</v>
      </c>
      <c r="BF330" s="152">
        <v>821</v>
      </c>
      <c r="BG330" s="152">
        <v>578</v>
      </c>
      <c r="BH330" s="152">
        <v>1399</v>
      </c>
      <c r="BI330" s="153">
        <v>0.41299999999999998</v>
      </c>
      <c r="BJ330" s="153">
        <v>0.46600000000000003</v>
      </c>
      <c r="BK330" s="154">
        <v>0.16300000000000001</v>
      </c>
      <c r="BL330" s="154">
        <v>7.5999999999999998E-2</v>
      </c>
      <c r="BM330" s="154">
        <v>6.2E-2</v>
      </c>
      <c r="BN330" s="154">
        <v>0.376</v>
      </c>
      <c r="DU330" s="4"/>
      <c r="DZ330" s="177"/>
      <c r="EA330" s="177"/>
      <c r="EB330" s="177"/>
      <c r="EC330" s="177"/>
      <c r="ED330" s="177"/>
      <c r="EE330" s="177"/>
    </row>
    <row r="331" spans="30:135" ht="13" x14ac:dyDescent="0.15">
      <c r="AD331" s="144">
        <f t="shared" si="93"/>
        <v>88.611111111111114</v>
      </c>
      <c r="AE331" s="144">
        <f t="shared" si="94"/>
        <v>74.608150470219442</v>
      </c>
      <c r="AF331" s="149">
        <v>243</v>
      </c>
      <c r="AG331" s="150" t="s">
        <v>557</v>
      </c>
      <c r="AH331" s="149">
        <v>18</v>
      </c>
      <c r="AI331" s="151">
        <v>1</v>
      </c>
      <c r="AJ331" s="152">
        <v>1595</v>
      </c>
      <c r="AK331" s="152">
        <v>1190</v>
      </c>
      <c r="AL331" s="149">
        <v>0.746</v>
      </c>
      <c r="AM331" s="152">
        <v>713</v>
      </c>
      <c r="AN331" s="152">
        <v>438</v>
      </c>
      <c r="AO331" s="152">
        <v>1151</v>
      </c>
      <c r="AP331" s="153">
        <v>0.38100000000000001</v>
      </c>
      <c r="AQ331" s="153">
        <v>0.43099999999999999</v>
      </c>
      <c r="AR331" s="154">
        <v>0.19400000000000001</v>
      </c>
      <c r="AS331" s="154">
        <v>0.104</v>
      </c>
      <c r="AT331" s="154">
        <v>8.6999999999999994E-2</v>
      </c>
      <c r="AU331" s="154">
        <v>0.34699999999999998</v>
      </c>
      <c r="AW331" s="177"/>
      <c r="AX331" s="144">
        <f t="shared" si="95"/>
        <v>82.073265783320352</v>
      </c>
      <c r="AY331" s="149">
        <v>243</v>
      </c>
      <c r="AZ331" s="150" t="s">
        <v>401</v>
      </c>
      <c r="BA331" s="149">
        <v>18</v>
      </c>
      <c r="BB331" s="151">
        <v>1</v>
      </c>
      <c r="BC331" s="152">
        <v>1283</v>
      </c>
      <c r="BD331" s="152">
        <v>1053</v>
      </c>
      <c r="BE331" s="149">
        <v>0.82099999999999995</v>
      </c>
      <c r="BF331" s="152">
        <v>554</v>
      </c>
      <c r="BG331" s="152">
        <v>391</v>
      </c>
      <c r="BH331" s="152">
        <v>945</v>
      </c>
      <c r="BI331" s="153">
        <v>0.41399999999999998</v>
      </c>
      <c r="BJ331" s="153">
        <v>0.47599999999999998</v>
      </c>
      <c r="BK331" s="154">
        <v>0.193</v>
      </c>
      <c r="BL331" s="154">
        <v>8.2000000000000003E-2</v>
      </c>
      <c r="BM331" s="154">
        <v>6.8000000000000005E-2</v>
      </c>
      <c r="BN331" s="155">
        <v>0.37</v>
      </c>
      <c r="DU331" s="4"/>
      <c r="DZ331" s="177"/>
      <c r="EA331" s="177"/>
      <c r="EB331" s="177"/>
      <c r="EC331" s="177"/>
      <c r="ED331" s="177"/>
      <c r="EE331" s="177"/>
    </row>
    <row r="332" spans="30:135" ht="13" x14ac:dyDescent="0.15">
      <c r="AD332" s="144">
        <f t="shared" si="93"/>
        <v>83.545454545454561</v>
      </c>
      <c r="AE332" s="144">
        <f t="shared" si="94"/>
        <v>74.646354733405872</v>
      </c>
      <c r="AF332" s="149">
        <v>244</v>
      </c>
      <c r="AG332" s="150" t="s">
        <v>344</v>
      </c>
      <c r="AH332" s="149">
        <v>22</v>
      </c>
      <c r="AI332" s="151">
        <v>1</v>
      </c>
      <c r="AJ332" s="152">
        <v>1838</v>
      </c>
      <c r="AK332" s="152">
        <v>1372</v>
      </c>
      <c r="AL332" s="149">
        <v>0.746</v>
      </c>
      <c r="AM332" s="152">
        <v>820</v>
      </c>
      <c r="AN332" s="152">
        <v>516</v>
      </c>
      <c r="AO332" s="152">
        <v>1336</v>
      </c>
      <c r="AP332" s="153">
        <v>0.38600000000000001</v>
      </c>
      <c r="AQ332" s="153">
        <v>0.41899999999999998</v>
      </c>
      <c r="AR332" s="154">
        <v>0.17199999999999999</v>
      </c>
      <c r="AS332" s="154">
        <v>0.124</v>
      </c>
      <c r="AT332" s="155">
        <v>0.1</v>
      </c>
      <c r="AU332" s="154">
        <v>0.371</v>
      </c>
      <c r="AW332" s="177"/>
      <c r="AX332" s="144">
        <f t="shared" si="95"/>
        <v>82.223701731025301</v>
      </c>
      <c r="AY332" s="149">
        <v>244</v>
      </c>
      <c r="AZ332" s="150" t="s">
        <v>558</v>
      </c>
      <c r="BA332" s="149">
        <v>18</v>
      </c>
      <c r="BB332" s="151">
        <v>1</v>
      </c>
      <c r="BC332" s="152">
        <v>1502</v>
      </c>
      <c r="BD332" s="152">
        <v>1235</v>
      </c>
      <c r="BE332" s="149">
        <v>0.82199999999999995</v>
      </c>
      <c r="BF332" s="152">
        <v>617</v>
      </c>
      <c r="BG332" s="152">
        <v>427</v>
      </c>
      <c r="BH332" s="152">
        <v>1044</v>
      </c>
      <c r="BI332" s="153">
        <v>0.40899999999999997</v>
      </c>
      <c r="BJ332" s="153">
        <v>0.47699999999999998</v>
      </c>
      <c r="BK332" s="154">
        <v>0.20100000000000001</v>
      </c>
      <c r="BL332" s="154">
        <v>0.126</v>
      </c>
      <c r="BM332" s="154">
        <v>0.10100000000000001</v>
      </c>
      <c r="BN332" s="154">
        <v>0.376</v>
      </c>
      <c r="DU332" s="4"/>
      <c r="DZ332" s="177"/>
      <c r="EA332" s="177"/>
      <c r="EB332" s="177"/>
      <c r="EC332" s="177"/>
      <c r="ED332" s="177"/>
      <c r="EE332" s="177"/>
    </row>
    <row r="333" spans="30:135" ht="13" x14ac:dyDescent="0.15">
      <c r="AD333" s="144">
        <f t="shared" si="93"/>
        <v>77.27272727272728</v>
      </c>
      <c r="AE333" s="144">
        <f t="shared" si="94"/>
        <v>74.470588235294116</v>
      </c>
      <c r="AF333" s="149">
        <v>245</v>
      </c>
      <c r="AG333" s="150" t="s">
        <v>547</v>
      </c>
      <c r="AH333" s="149">
        <v>22</v>
      </c>
      <c r="AI333" s="151">
        <v>1</v>
      </c>
      <c r="AJ333" s="152">
        <v>1700</v>
      </c>
      <c r="AK333" s="152">
        <v>1266</v>
      </c>
      <c r="AL333" s="149">
        <v>0.745</v>
      </c>
      <c r="AM333" s="152">
        <v>727</v>
      </c>
      <c r="AN333" s="152">
        <v>456</v>
      </c>
      <c r="AO333" s="152">
        <v>1183</v>
      </c>
      <c r="AP333" s="153">
        <v>0.38500000000000001</v>
      </c>
      <c r="AQ333" s="153">
        <v>0.433</v>
      </c>
      <c r="AR333" s="154">
        <v>0.21299999999999999</v>
      </c>
      <c r="AS333" s="154">
        <v>0.108</v>
      </c>
      <c r="AT333" s="154">
        <v>8.4000000000000005E-2</v>
      </c>
      <c r="AU333" s="154">
        <v>0.34899999999999998</v>
      </c>
      <c r="AW333" s="177"/>
      <c r="AX333" s="144">
        <f t="shared" si="95"/>
        <v>82.179341657207715</v>
      </c>
      <c r="AY333" s="149">
        <v>245</v>
      </c>
      <c r="AZ333" s="150" t="s">
        <v>559</v>
      </c>
      <c r="BA333" s="149">
        <v>11</v>
      </c>
      <c r="BB333" s="151">
        <v>1</v>
      </c>
      <c r="BC333" s="152">
        <v>881</v>
      </c>
      <c r="BD333" s="152">
        <v>724</v>
      </c>
      <c r="BE333" s="149">
        <v>0.82199999999999995</v>
      </c>
      <c r="BF333" s="152">
        <v>378</v>
      </c>
      <c r="BG333" s="152">
        <v>275</v>
      </c>
      <c r="BH333" s="152">
        <v>653</v>
      </c>
      <c r="BI333" s="153">
        <v>0.42099999999999999</v>
      </c>
      <c r="BJ333" s="153">
        <v>0.47199999999999998</v>
      </c>
      <c r="BK333" s="154">
        <v>0.183</v>
      </c>
      <c r="BL333" s="154">
        <v>9.6000000000000002E-2</v>
      </c>
      <c r="BM333" s="154">
        <v>7.5999999999999998E-2</v>
      </c>
      <c r="BN333" s="154">
        <v>0.378</v>
      </c>
      <c r="DU333" s="4"/>
      <c r="DZ333" s="177"/>
      <c r="EA333" s="177"/>
      <c r="EB333" s="177"/>
      <c r="EC333" s="177"/>
      <c r="ED333" s="177"/>
      <c r="EE333" s="177"/>
    </row>
    <row r="334" spans="30:135" ht="13" x14ac:dyDescent="0.15">
      <c r="AD334" s="144">
        <f t="shared" si="93"/>
        <v>79.521739130434781</v>
      </c>
      <c r="AE334" s="144">
        <f t="shared" si="94"/>
        <v>74.466921815199555</v>
      </c>
      <c r="AF334" s="149">
        <v>246</v>
      </c>
      <c r="AG334" s="150" t="s">
        <v>477</v>
      </c>
      <c r="AH334" s="149">
        <v>23</v>
      </c>
      <c r="AI334" s="151">
        <v>1</v>
      </c>
      <c r="AJ334" s="152">
        <v>1829</v>
      </c>
      <c r="AK334" s="152">
        <v>1362</v>
      </c>
      <c r="AL334" s="149">
        <v>0.745</v>
      </c>
      <c r="AM334" s="152">
        <v>770</v>
      </c>
      <c r="AN334" s="152">
        <v>503</v>
      </c>
      <c r="AO334" s="152">
        <v>1273</v>
      </c>
      <c r="AP334" s="153">
        <v>0.39500000000000002</v>
      </c>
      <c r="AQ334" s="151">
        <v>0.45</v>
      </c>
      <c r="AR334" s="154">
        <v>0.219</v>
      </c>
      <c r="AS334" s="155">
        <v>0.1</v>
      </c>
      <c r="AT334" s="154">
        <v>7.6999999999999999E-2</v>
      </c>
      <c r="AU334" s="154">
        <v>0.34899999999999998</v>
      </c>
      <c r="AW334" s="177"/>
      <c r="AX334" s="144">
        <f t="shared" si="95"/>
        <v>82.223579718998167</v>
      </c>
      <c r="AY334" s="149">
        <v>246</v>
      </c>
      <c r="AZ334" s="150" t="s">
        <v>322</v>
      </c>
      <c r="BA334" s="149">
        <v>20</v>
      </c>
      <c r="BB334" s="151">
        <v>1</v>
      </c>
      <c r="BC334" s="152">
        <v>1637</v>
      </c>
      <c r="BD334" s="152">
        <v>1346</v>
      </c>
      <c r="BE334" s="149">
        <v>0.82199999999999995</v>
      </c>
      <c r="BF334" s="152">
        <v>656</v>
      </c>
      <c r="BG334" s="152">
        <v>472</v>
      </c>
      <c r="BH334" s="152">
        <v>1128</v>
      </c>
      <c r="BI334" s="153">
        <v>0.41799999999999998</v>
      </c>
      <c r="BJ334" s="151">
        <v>0.47</v>
      </c>
      <c r="BK334" s="154">
        <v>0.20699999999999999</v>
      </c>
      <c r="BL334" s="154">
        <v>0.123</v>
      </c>
      <c r="BM334" s="154">
        <v>9.6000000000000002E-2</v>
      </c>
      <c r="BN334" s="154">
        <v>0.38600000000000001</v>
      </c>
      <c r="DU334" s="4"/>
      <c r="DZ334" s="177"/>
      <c r="EA334" s="177"/>
      <c r="EB334" s="177"/>
      <c r="EC334" s="177"/>
      <c r="ED334" s="177"/>
      <c r="EE334" s="177"/>
    </row>
    <row r="335" spans="30:135" ht="13" x14ac:dyDescent="0.15">
      <c r="AD335" s="144">
        <f t="shared" si="93"/>
        <v>92.64705882352942</v>
      </c>
      <c r="AE335" s="144">
        <f t="shared" si="94"/>
        <v>74.476190476190467</v>
      </c>
      <c r="AF335" s="149">
        <v>247</v>
      </c>
      <c r="AG335" s="150" t="s">
        <v>245</v>
      </c>
      <c r="AH335" s="149">
        <v>17</v>
      </c>
      <c r="AI335" s="151">
        <v>1</v>
      </c>
      <c r="AJ335" s="152">
        <v>1575</v>
      </c>
      <c r="AK335" s="152">
        <v>1173</v>
      </c>
      <c r="AL335" s="149">
        <v>0.745</v>
      </c>
      <c r="AM335" s="152">
        <v>652</v>
      </c>
      <c r="AN335" s="152">
        <v>390</v>
      </c>
      <c r="AO335" s="152">
        <v>1042</v>
      </c>
      <c r="AP335" s="153">
        <v>0.374</v>
      </c>
      <c r="AQ335" s="153">
        <v>0.41499999999999998</v>
      </c>
      <c r="AR335" s="154">
        <v>0.20300000000000001</v>
      </c>
      <c r="AS335" s="154">
        <v>0.159</v>
      </c>
      <c r="AT335" s="154">
        <v>0.11700000000000001</v>
      </c>
      <c r="AU335" s="154">
        <v>0.36299999999999999</v>
      </c>
      <c r="AW335" s="177"/>
      <c r="AX335" s="144">
        <f t="shared" si="95"/>
        <v>82.307147912243451</v>
      </c>
      <c r="AY335" s="149">
        <v>247</v>
      </c>
      <c r="AZ335" s="150" t="s">
        <v>526</v>
      </c>
      <c r="BA335" s="149">
        <v>17</v>
      </c>
      <c r="BB335" s="151">
        <v>1</v>
      </c>
      <c r="BC335" s="152">
        <v>1413</v>
      </c>
      <c r="BD335" s="152">
        <v>1163</v>
      </c>
      <c r="BE335" s="149">
        <v>0.82299999999999995</v>
      </c>
      <c r="BF335" s="152">
        <v>605</v>
      </c>
      <c r="BG335" s="152">
        <v>430</v>
      </c>
      <c r="BH335" s="152">
        <v>1035</v>
      </c>
      <c r="BI335" s="153">
        <v>0.41499999999999998</v>
      </c>
      <c r="BJ335" s="153">
        <v>0.47099999999999997</v>
      </c>
      <c r="BK335" s="155">
        <v>0.18</v>
      </c>
      <c r="BL335" s="154">
        <v>0.106</v>
      </c>
      <c r="BM335" s="155">
        <v>0.08</v>
      </c>
      <c r="BN335" s="154">
        <v>0.38400000000000001</v>
      </c>
      <c r="DU335" s="4"/>
      <c r="DZ335" s="177"/>
      <c r="EA335" s="177"/>
      <c r="EB335" s="177"/>
      <c r="EC335" s="177"/>
      <c r="ED335" s="177"/>
      <c r="EE335" s="177"/>
    </row>
    <row r="336" spans="30:135" ht="13" x14ac:dyDescent="0.15">
      <c r="AD336" s="144">
        <f t="shared" si="93"/>
        <v>86</v>
      </c>
      <c r="AE336" s="144">
        <f t="shared" si="94"/>
        <v>74.547803617571063</v>
      </c>
      <c r="AF336" s="149">
        <v>248</v>
      </c>
      <c r="AG336" s="150" t="s">
        <v>558</v>
      </c>
      <c r="AH336" s="149">
        <v>18</v>
      </c>
      <c r="AI336" s="151">
        <v>1</v>
      </c>
      <c r="AJ336" s="152">
        <v>1548</v>
      </c>
      <c r="AK336" s="152">
        <v>1154</v>
      </c>
      <c r="AL336" s="149">
        <v>0.745</v>
      </c>
      <c r="AM336" s="152">
        <v>639</v>
      </c>
      <c r="AN336" s="152">
        <v>458</v>
      </c>
      <c r="AO336" s="152">
        <v>1097</v>
      </c>
      <c r="AP336" s="153">
        <v>0.41799999999999998</v>
      </c>
      <c r="AQ336" s="153">
        <v>0.44600000000000001</v>
      </c>
      <c r="AR336" s="154">
        <v>0.20899999999999999</v>
      </c>
      <c r="AS336" s="154">
        <v>9.6000000000000002E-2</v>
      </c>
      <c r="AT336" s="154">
        <v>7.5999999999999998E-2</v>
      </c>
      <c r="AU336" s="154">
        <v>0.36399999999999999</v>
      </c>
      <c r="AW336" s="177"/>
      <c r="AX336" s="144">
        <f t="shared" si="95"/>
        <v>82.341891045710696</v>
      </c>
      <c r="AY336" s="149">
        <v>248</v>
      </c>
      <c r="AZ336" s="150" t="s">
        <v>560</v>
      </c>
      <c r="BA336" s="149">
        <v>20</v>
      </c>
      <c r="BB336" s="151">
        <v>1</v>
      </c>
      <c r="BC336" s="152">
        <v>1597</v>
      </c>
      <c r="BD336" s="152">
        <v>1315</v>
      </c>
      <c r="BE336" s="149">
        <v>0.82299999999999995</v>
      </c>
      <c r="BF336" s="152">
        <v>685</v>
      </c>
      <c r="BG336" s="152">
        <v>467</v>
      </c>
      <c r="BH336" s="152">
        <v>1152</v>
      </c>
      <c r="BI336" s="153">
        <v>0.40500000000000003</v>
      </c>
      <c r="BJ336" s="153">
        <v>0.46600000000000003</v>
      </c>
      <c r="BK336" s="154">
        <v>0.183</v>
      </c>
      <c r="BL336" s="154">
        <v>0.115</v>
      </c>
      <c r="BM336" s="154">
        <v>9.2999999999999999E-2</v>
      </c>
      <c r="BN336" s="154">
        <v>0.379</v>
      </c>
      <c r="DU336" s="4"/>
      <c r="DZ336" s="177"/>
      <c r="EA336" s="177"/>
      <c r="EB336" s="177"/>
      <c r="EC336" s="177"/>
      <c r="ED336" s="177"/>
      <c r="EE336" s="177"/>
    </row>
    <row r="337" spans="30:135" ht="13" x14ac:dyDescent="0.15">
      <c r="AD337" s="144">
        <f t="shared" si="93"/>
        <v>84.235294117647058</v>
      </c>
      <c r="AE337" s="144">
        <f t="shared" si="94"/>
        <v>74.162011173184368</v>
      </c>
      <c r="AF337" s="149">
        <v>249</v>
      </c>
      <c r="AG337" s="150" t="s">
        <v>352</v>
      </c>
      <c r="AH337" s="149">
        <v>17</v>
      </c>
      <c r="AI337" s="151">
        <v>1</v>
      </c>
      <c r="AJ337" s="152">
        <v>1432</v>
      </c>
      <c r="AK337" s="152">
        <v>1062</v>
      </c>
      <c r="AL337" s="149">
        <v>0.74199999999999999</v>
      </c>
      <c r="AM337" s="152">
        <v>594</v>
      </c>
      <c r="AN337" s="152">
        <v>378</v>
      </c>
      <c r="AO337" s="152">
        <v>972</v>
      </c>
      <c r="AP337" s="153">
        <v>0.38900000000000001</v>
      </c>
      <c r="AQ337" s="153">
        <v>0.432</v>
      </c>
      <c r="AR337" s="154">
        <v>0.214</v>
      </c>
      <c r="AS337" s="154">
        <v>0.13100000000000001</v>
      </c>
      <c r="AT337" s="154">
        <v>9.8000000000000004E-2</v>
      </c>
      <c r="AU337" s="154">
        <v>0.35599999999999998</v>
      </c>
      <c r="AW337" s="177"/>
      <c r="AX337" s="144">
        <f t="shared" si="95"/>
        <v>82.342121397915392</v>
      </c>
      <c r="AY337" s="149">
        <v>249</v>
      </c>
      <c r="AZ337" s="150" t="s">
        <v>544</v>
      </c>
      <c r="BA337" s="149">
        <v>21</v>
      </c>
      <c r="BB337" s="151">
        <v>1</v>
      </c>
      <c r="BC337" s="152">
        <v>1631</v>
      </c>
      <c r="BD337" s="152">
        <v>1343</v>
      </c>
      <c r="BE337" s="149">
        <v>0.82299999999999995</v>
      </c>
      <c r="BF337" s="152">
        <v>680</v>
      </c>
      <c r="BG337" s="152">
        <v>453</v>
      </c>
      <c r="BH337" s="152">
        <v>1133</v>
      </c>
      <c r="BI337" s="151">
        <v>0.4</v>
      </c>
      <c r="BJ337" s="153">
        <v>0.47499999999999998</v>
      </c>
      <c r="BK337" s="155">
        <v>0.2</v>
      </c>
      <c r="BL337" s="154">
        <v>0.124</v>
      </c>
      <c r="BM337" s="154">
        <v>8.7999999999999995E-2</v>
      </c>
      <c r="BN337" s="155">
        <v>0.37</v>
      </c>
      <c r="DU337" s="4"/>
      <c r="DZ337" s="177"/>
      <c r="EA337" s="177"/>
      <c r="EB337" s="177"/>
      <c r="EC337" s="177"/>
      <c r="ED337" s="177"/>
      <c r="EE337" s="177"/>
    </row>
    <row r="338" spans="30:135" ht="13" x14ac:dyDescent="0.15">
      <c r="AD338" s="144">
        <f t="shared" si="93"/>
        <v>89.095238095238102</v>
      </c>
      <c r="AE338" s="144">
        <f t="shared" si="94"/>
        <v>74.238375200427569</v>
      </c>
      <c r="AF338" s="149">
        <v>250</v>
      </c>
      <c r="AG338" s="150" t="s">
        <v>561</v>
      </c>
      <c r="AH338" s="149">
        <v>21</v>
      </c>
      <c r="AI338" s="151">
        <v>1</v>
      </c>
      <c r="AJ338" s="152">
        <v>1871</v>
      </c>
      <c r="AK338" s="152">
        <v>1389</v>
      </c>
      <c r="AL338" s="149">
        <v>0.74199999999999999</v>
      </c>
      <c r="AM338" s="152">
        <v>868</v>
      </c>
      <c r="AN338" s="152">
        <v>490</v>
      </c>
      <c r="AO338" s="152">
        <v>1358</v>
      </c>
      <c r="AP338" s="153">
        <v>0.36099999999999999</v>
      </c>
      <c r="AQ338" s="153">
        <v>0.40600000000000003</v>
      </c>
      <c r="AR338" s="154">
        <v>0.17199999999999999</v>
      </c>
      <c r="AS338" s="154">
        <v>0.122</v>
      </c>
      <c r="AT338" s="154">
        <v>9.6000000000000002E-2</v>
      </c>
      <c r="AU338" s="154">
        <v>0.35299999999999998</v>
      </c>
      <c r="AW338" s="177"/>
      <c r="AX338" s="144">
        <f t="shared" si="95"/>
        <v>82.349785407725321</v>
      </c>
      <c r="AY338" s="149">
        <v>250</v>
      </c>
      <c r="AZ338" s="150" t="s">
        <v>453</v>
      </c>
      <c r="BA338" s="149">
        <v>21</v>
      </c>
      <c r="BB338" s="151">
        <v>1</v>
      </c>
      <c r="BC338" s="152">
        <v>1864</v>
      </c>
      <c r="BD338" s="152">
        <v>1535</v>
      </c>
      <c r="BE338" s="149">
        <v>0.82299999999999995</v>
      </c>
      <c r="BF338" s="152">
        <v>803</v>
      </c>
      <c r="BG338" s="152">
        <v>558</v>
      </c>
      <c r="BH338" s="152">
        <v>1361</v>
      </c>
      <c r="BI338" s="151">
        <v>0.41</v>
      </c>
      <c r="BJ338" s="153">
        <v>0.46100000000000002</v>
      </c>
      <c r="BK338" s="154">
        <v>0.17299999999999999</v>
      </c>
      <c r="BL338" s="154">
        <v>0.121</v>
      </c>
      <c r="BM338" s="154">
        <v>9.0999999999999998E-2</v>
      </c>
      <c r="BN338" s="154">
        <v>0.38600000000000001</v>
      </c>
      <c r="DU338" s="4"/>
      <c r="DZ338" s="177"/>
      <c r="EA338" s="177"/>
      <c r="EB338" s="177"/>
      <c r="EC338" s="177"/>
      <c r="ED338" s="177"/>
      <c r="EE338" s="177"/>
    </row>
    <row r="339" spans="30:135" ht="13" x14ac:dyDescent="0.15">
      <c r="AD339" s="144">
        <f t="shared" si="93"/>
        <v>81.666666666666657</v>
      </c>
      <c r="AE339" s="144">
        <f t="shared" si="94"/>
        <v>74.217687074829925</v>
      </c>
      <c r="AF339" s="149">
        <v>251</v>
      </c>
      <c r="AG339" s="150" t="s">
        <v>523</v>
      </c>
      <c r="AH339" s="149">
        <v>18</v>
      </c>
      <c r="AI339" s="151">
        <v>1</v>
      </c>
      <c r="AJ339" s="152">
        <v>1470</v>
      </c>
      <c r="AK339" s="152">
        <v>1091</v>
      </c>
      <c r="AL339" s="149">
        <v>0.74199999999999999</v>
      </c>
      <c r="AM339" s="152">
        <v>654</v>
      </c>
      <c r="AN339" s="152">
        <v>384</v>
      </c>
      <c r="AO339" s="152">
        <v>1038</v>
      </c>
      <c r="AP339" s="151">
        <v>0.37</v>
      </c>
      <c r="AQ339" s="153">
        <v>0.41499999999999998</v>
      </c>
      <c r="AR339" s="154">
        <v>0.19700000000000001</v>
      </c>
      <c r="AS339" s="154">
        <v>0.114</v>
      </c>
      <c r="AT339" s="154">
        <v>7.8E-2</v>
      </c>
      <c r="AU339" s="154">
        <v>0.35199999999999998</v>
      </c>
      <c r="AW339" s="177"/>
      <c r="AX339" s="144">
        <f t="shared" si="95"/>
        <v>82.434782608695656</v>
      </c>
      <c r="AY339" s="149">
        <v>251</v>
      </c>
      <c r="AZ339" s="150" t="s">
        <v>527</v>
      </c>
      <c r="BA339" s="149">
        <v>14</v>
      </c>
      <c r="BB339" s="151">
        <v>1</v>
      </c>
      <c r="BC339" s="152">
        <v>1150</v>
      </c>
      <c r="BD339" s="152">
        <v>948</v>
      </c>
      <c r="BE339" s="149">
        <v>0.82399999999999995</v>
      </c>
      <c r="BF339" s="152">
        <v>472</v>
      </c>
      <c r="BG339" s="152">
        <v>361</v>
      </c>
      <c r="BH339" s="152">
        <v>833</v>
      </c>
      <c r="BI339" s="153">
        <v>0.433</v>
      </c>
      <c r="BJ339" s="153">
        <v>0.495</v>
      </c>
      <c r="BK339" s="154">
        <v>0.20799999999999999</v>
      </c>
      <c r="BL339" s="154">
        <v>8.6999999999999994E-2</v>
      </c>
      <c r="BM339" s="154">
        <v>6.5000000000000002E-2</v>
      </c>
      <c r="BN339" s="154">
        <v>0.374</v>
      </c>
      <c r="DU339" s="4"/>
      <c r="DZ339" s="177"/>
      <c r="EA339" s="177"/>
      <c r="EB339" s="177"/>
      <c r="EC339" s="177"/>
      <c r="ED339" s="177"/>
      <c r="EE339" s="177"/>
    </row>
    <row r="340" spans="30:135" ht="13" x14ac:dyDescent="0.15">
      <c r="AD340" s="144">
        <f t="shared" si="93"/>
        <v>79.882352941176464</v>
      </c>
      <c r="AE340" s="144">
        <f t="shared" si="94"/>
        <v>74.153166421207658</v>
      </c>
      <c r="AF340" s="149">
        <v>252</v>
      </c>
      <c r="AG340" s="150" t="s">
        <v>307</v>
      </c>
      <c r="AH340" s="149">
        <v>17</v>
      </c>
      <c r="AI340" s="151">
        <v>1</v>
      </c>
      <c r="AJ340" s="152">
        <v>1358</v>
      </c>
      <c r="AK340" s="152">
        <v>1007</v>
      </c>
      <c r="AL340" s="149">
        <v>0.74199999999999999</v>
      </c>
      <c r="AM340" s="152">
        <v>569</v>
      </c>
      <c r="AN340" s="152">
        <v>388</v>
      </c>
      <c r="AO340" s="152">
        <v>957</v>
      </c>
      <c r="AP340" s="153">
        <v>0.40500000000000003</v>
      </c>
      <c r="AQ340" s="153">
        <v>0.441</v>
      </c>
      <c r="AR340" s="154">
        <v>0.21299999999999999</v>
      </c>
      <c r="AS340" s="154">
        <v>9.5000000000000001E-2</v>
      </c>
      <c r="AT340" s="154">
        <v>6.6000000000000003E-2</v>
      </c>
      <c r="AU340" s="154">
        <v>0.35799999999999998</v>
      </c>
      <c r="AW340" s="177"/>
      <c r="AX340" s="144">
        <f t="shared" si="95"/>
        <v>82.403651115618658</v>
      </c>
      <c r="AY340" s="149">
        <v>252</v>
      </c>
      <c r="AZ340" s="150" t="s">
        <v>351</v>
      </c>
      <c r="BA340" s="149">
        <v>22</v>
      </c>
      <c r="BB340" s="151">
        <v>1</v>
      </c>
      <c r="BC340" s="152">
        <v>1972</v>
      </c>
      <c r="BD340" s="152">
        <v>1625</v>
      </c>
      <c r="BE340" s="149">
        <v>0.82399999999999995</v>
      </c>
      <c r="BF340" s="152">
        <v>929</v>
      </c>
      <c r="BG340" s="152">
        <v>603</v>
      </c>
      <c r="BH340" s="152">
        <v>1532</v>
      </c>
      <c r="BI340" s="153">
        <v>0.39400000000000002</v>
      </c>
      <c r="BJ340" s="153">
        <v>0.45800000000000002</v>
      </c>
      <c r="BK340" s="154">
        <v>0.152</v>
      </c>
      <c r="BL340" s="155">
        <v>0.09</v>
      </c>
      <c r="BM340" s="154">
        <v>7.4999999999999997E-2</v>
      </c>
      <c r="BN340" s="154">
        <v>0.36799999999999999</v>
      </c>
      <c r="DU340" s="4"/>
      <c r="DZ340" s="177"/>
      <c r="EA340" s="177"/>
      <c r="EB340" s="177"/>
      <c r="EC340" s="177"/>
      <c r="ED340" s="177"/>
      <c r="EE340" s="177"/>
    </row>
    <row r="341" spans="30:135" ht="13" x14ac:dyDescent="0.15">
      <c r="AD341" s="144">
        <f t="shared" si="93"/>
        <v>76.782608695652172</v>
      </c>
      <c r="AE341" s="144">
        <f t="shared" si="94"/>
        <v>74.009060022650047</v>
      </c>
      <c r="AF341" s="149">
        <v>253</v>
      </c>
      <c r="AG341" s="150" t="s">
        <v>384</v>
      </c>
      <c r="AH341" s="149">
        <v>23</v>
      </c>
      <c r="AI341" s="151">
        <v>1</v>
      </c>
      <c r="AJ341" s="152">
        <v>1766</v>
      </c>
      <c r="AK341" s="152">
        <v>1307</v>
      </c>
      <c r="AL341" s="149">
        <v>0.74</v>
      </c>
      <c r="AM341" s="152">
        <v>762</v>
      </c>
      <c r="AN341" s="152">
        <v>477</v>
      </c>
      <c r="AO341" s="152">
        <v>1239</v>
      </c>
      <c r="AP341" s="153">
        <v>0.38500000000000001</v>
      </c>
      <c r="AQ341" s="153">
        <v>0.41599999999999998</v>
      </c>
      <c r="AR341" s="154">
        <v>0.19800000000000001</v>
      </c>
      <c r="AS341" s="154">
        <v>0.115</v>
      </c>
      <c r="AT341" s="154">
        <v>9.6000000000000002E-2</v>
      </c>
      <c r="AU341" s="154">
        <v>0.36199999999999999</v>
      </c>
      <c r="AW341" s="177"/>
      <c r="AX341" s="144">
        <f t="shared" si="95"/>
        <v>82.362373062533408</v>
      </c>
      <c r="AY341" s="149">
        <v>253</v>
      </c>
      <c r="AZ341" s="150" t="s">
        <v>402</v>
      </c>
      <c r="BA341" s="149">
        <v>22</v>
      </c>
      <c r="BB341" s="151">
        <v>1</v>
      </c>
      <c r="BC341" s="152">
        <v>1871</v>
      </c>
      <c r="BD341" s="152">
        <v>1541</v>
      </c>
      <c r="BE341" s="149">
        <v>0.82399999999999995</v>
      </c>
      <c r="BF341" s="152">
        <v>821</v>
      </c>
      <c r="BG341" s="152">
        <v>596</v>
      </c>
      <c r="BH341" s="152">
        <v>1417</v>
      </c>
      <c r="BI341" s="153">
        <v>0.42099999999999999</v>
      </c>
      <c r="BJ341" s="153">
        <v>0.45800000000000002</v>
      </c>
      <c r="BK341" s="155">
        <v>0.16</v>
      </c>
      <c r="BL341" s="154">
        <v>0.10100000000000001</v>
      </c>
      <c r="BM341" s="154">
        <v>8.4000000000000005E-2</v>
      </c>
      <c r="BN341" s="154">
        <v>0.39300000000000002</v>
      </c>
      <c r="DU341" s="4"/>
      <c r="DZ341" s="177"/>
      <c r="EA341" s="177"/>
      <c r="EB341" s="177"/>
      <c r="EC341" s="177"/>
      <c r="ED341" s="177"/>
      <c r="EE341" s="177"/>
    </row>
    <row r="342" spans="30:135" ht="13" x14ac:dyDescent="0.15">
      <c r="AD342" s="144">
        <f t="shared" si="93"/>
        <v>83.913043478260875</v>
      </c>
      <c r="AE342" s="144">
        <f t="shared" si="94"/>
        <v>74.041450777202073</v>
      </c>
      <c r="AF342" s="149">
        <v>254</v>
      </c>
      <c r="AG342" s="150" t="s">
        <v>457</v>
      </c>
      <c r="AH342" s="149">
        <v>23</v>
      </c>
      <c r="AI342" s="151">
        <v>1</v>
      </c>
      <c r="AJ342" s="152">
        <v>1930</v>
      </c>
      <c r="AK342" s="152">
        <v>1429</v>
      </c>
      <c r="AL342" s="149">
        <v>0.74</v>
      </c>
      <c r="AM342" s="152">
        <v>764</v>
      </c>
      <c r="AN342" s="152">
        <v>501</v>
      </c>
      <c r="AO342" s="152">
        <v>1265</v>
      </c>
      <c r="AP342" s="153">
        <v>0.39600000000000002</v>
      </c>
      <c r="AQ342" s="153">
        <v>0.43099999999999999</v>
      </c>
      <c r="AR342" s="155">
        <v>0.23</v>
      </c>
      <c r="AS342" s="154">
        <v>0.13500000000000001</v>
      </c>
      <c r="AT342" s="154">
        <v>0.106</v>
      </c>
      <c r="AU342" s="154">
        <v>0.36399999999999999</v>
      </c>
      <c r="AW342" s="177"/>
      <c r="AX342" s="144">
        <f t="shared" si="95"/>
        <v>82.452193475815534</v>
      </c>
      <c r="AY342" s="149">
        <v>254</v>
      </c>
      <c r="AZ342" s="150" t="s">
        <v>562</v>
      </c>
      <c r="BA342" s="149">
        <v>22</v>
      </c>
      <c r="BB342" s="151">
        <v>1</v>
      </c>
      <c r="BC342" s="152">
        <v>1778</v>
      </c>
      <c r="BD342" s="152">
        <v>1466</v>
      </c>
      <c r="BE342" s="149">
        <v>0.82499999999999996</v>
      </c>
      <c r="BF342" s="152">
        <v>810</v>
      </c>
      <c r="BG342" s="152">
        <v>550</v>
      </c>
      <c r="BH342" s="152">
        <v>1360</v>
      </c>
      <c r="BI342" s="153">
        <v>0.40400000000000003</v>
      </c>
      <c r="BJ342" s="153">
        <v>0.45800000000000002</v>
      </c>
      <c r="BK342" s="154">
        <v>0.155</v>
      </c>
      <c r="BL342" s="154">
        <v>9.4E-2</v>
      </c>
      <c r="BM342" s="155">
        <v>7.0000000000000007E-2</v>
      </c>
      <c r="BN342" s="155">
        <v>0.38</v>
      </c>
      <c r="DU342" s="4"/>
      <c r="DZ342" s="177"/>
      <c r="EA342" s="177"/>
      <c r="EB342" s="177"/>
      <c r="EC342" s="177"/>
      <c r="ED342" s="177"/>
      <c r="EE342" s="177"/>
    </row>
    <row r="343" spans="30:135" ht="13" x14ac:dyDescent="0.15">
      <c r="AD343" s="144">
        <f t="shared" si="93"/>
        <v>79.5</v>
      </c>
      <c r="AE343" s="144">
        <f t="shared" si="94"/>
        <v>73.944294699011678</v>
      </c>
      <c r="AF343" s="149">
        <v>255</v>
      </c>
      <c r="AG343" s="150" t="s">
        <v>508</v>
      </c>
      <c r="AH343" s="149">
        <v>14</v>
      </c>
      <c r="AI343" s="151">
        <v>1</v>
      </c>
      <c r="AJ343" s="152">
        <v>1113</v>
      </c>
      <c r="AK343" s="152">
        <v>823</v>
      </c>
      <c r="AL343" s="149">
        <v>0.73899999999999999</v>
      </c>
      <c r="AM343" s="152">
        <v>494</v>
      </c>
      <c r="AN343" s="152">
        <v>290</v>
      </c>
      <c r="AO343" s="152">
        <v>784</v>
      </c>
      <c r="AP343" s="151">
        <v>0.37</v>
      </c>
      <c r="AQ343" s="151">
        <v>0.42</v>
      </c>
      <c r="AR343" s="154">
        <v>0.192</v>
      </c>
      <c r="AS343" s="154">
        <v>0.126</v>
      </c>
      <c r="AT343" s="154">
        <v>9.4E-2</v>
      </c>
      <c r="AU343" s="154">
        <v>0.35499999999999998</v>
      </c>
      <c r="AW343" s="177"/>
      <c r="AX343" s="144">
        <f t="shared" si="95"/>
        <v>82.511467889908246</v>
      </c>
      <c r="AY343" s="149">
        <v>255</v>
      </c>
      <c r="AZ343" s="150" t="s">
        <v>329</v>
      </c>
      <c r="BA343" s="149">
        <v>20</v>
      </c>
      <c r="BB343" s="151">
        <v>1</v>
      </c>
      <c r="BC343" s="152">
        <v>1744</v>
      </c>
      <c r="BD343" s="152">
        <v>1439</v>
      </c>
      <c r="BE343" s="149">
        <v>0.82499999999999996</v>
      </c>
      <c r="BF343" s="152">
        <v>682</v>
      </c>
      <c r="BG343" s="152">
        <v>520</v>
      </c>
      <c r="BH343" s="152">
        <v>1202</v>
      </c>
      <c r="BI343" s="153">
        <v>0.433</v>
      </c>
      <c r="BJ343" s="153">
        <v>0.499</v>
      </c>
      <c r="BK343" s="154">
        <v>0.22800000000000001</v>
      </c>
      <c r="BL343" s="155">
        <v>0.1</v>
      </c>
      <c r="BM343" s="154">
        <v>7.0999999999999994E-2</v>
      </c>
      <c r="BN343" s="154">
        <v>0.377</v>
      </c>
      <c r="DU343" s="4"/>
      <c r="DZ343" s="177"/>
      <c r="EA343" s="177"/>
      <c r="EB343" s="177"/>
      <c r="EC343" s="177"/>
      <c r="ED343" s="177"/>
      <c r="EE343" s="177"/>
    </row>
    <row r="344" spans="30:135" ht="13" x14ac:dyDescent="0.15">
      <c r="AD344" s="144">
        <f t="shared" ref="AD344:AD431" si="98">40*(AJ344/(AH344*40))</f>
        <v>83.055555555555557</v>
      </c>
      <c r="AE344" s="144">
        <f t="shared" ref="AE344:AE431" si="99">100*(AK344/AJ344)</f>
        <v>73.779264214046819</v>
      </c>
      <c r="AF344" s="149">
        <v>256</v>
      </c>
      <c r="AG344" s="150" t="s">
        <v>509</v>
      </c>
      <c r="AH344" s="149">
        <v>18</v>
      </c>
      <c r="AI344" s="151">
        <v>1</v>
      </c>
      <c r="AJ344" s="152">
        <v>1495</v>
      </c>
      <c r="AK344" s="152">
        <v>1103</v>
      </c>
      <c r="AL344" s="149">
        <v>0.73799999999999999</v>
      </c>
      <c r="AM344" s="152">
        <v>697</v>
      </c>
      <c r="AN344" s="152">
        <v>390</v>
      </c>
      <c r="AO344" s="152">
        <v>1087</v>
      </c>
      <c r="AP344" s="153">
        <v>0.35899999999999999</v>
      </c>
      <c r="AQ344" s="153">
        <v>0.41399999999999998</v>
      </c>
      <c r="AR344" s="154">
        <v>0.191</v>
      </c>
      <c r="AS344" s="154">
        <v>9.7000000000000003E-2</v>
      </c>
      <c r="AT344" s="154">
        <v>7.3999999999999996E-2</v>
      </c>
      <c r="AU344" s="154">
        <v>0.33900000000000002</v>
      </c>
      <c r="AW344" s="177"/>
      <c r="AX344" s="144">
        <f t="shared" ref="AX344:AX431" si="100">100*(BD344/BC344)</f>
        <v>82.643607164916617</v>
      </c>
      <c r="AY344" s="149">
        <v>256</v>
      </c>
      <c r="AZ344" s="150" t="s">
        <v>382</v>
      </c>
      <c r="BA344" s="149">
        <v>19</v>
      </c>
      <c r="BB344" s="151">
        <v>1</v>
      </c>
      <c r="BC344" s="152">
        <v>1619</v>
      </c>
      <c r="BD344" s="152">
        <v>1338</v>
      </c>
      <c r="BE344" s="149">
        <v>0.82599999999999996</v>
      </c>
      <c r="BF344" s="152">
        <v>716</v>
      </c>
      <c r="BG344" s="152">
        <v>500</v>
      </c>
      <c r="BH344" s="152">
        <v>1216</v>
      </c>
      <c r="BI344" s="153">
        <v>0.41099999999999998</v>
      </c>
      <c r="BJ344" s="153">
        <v>0.47699999999999998</v>
      </c>
      <c r="BK344" s="154">
        <v>0.18099999999999999</v>
      </c>
      <c r="BL344" s="154">
        <v>9.2999999999999999E-2</v>
      </c>
      <c r="BM344" s="154">
        <v>7.4999999999999997E-2</v>
      </c>
      <c r="BN344" s="154">
        <v>0.36699999999999999</v>
      </c>
      <c r="DU344" s="4"/>
      <c r="DZ344" s="177"/>
      <c r="EA344" s="177"/>
      <c r="EB344" s="177"/>
      <c r="EC344" s="177"/>
      <c r="ED344" s="177"/>
      <c r="EE344" s="177"/>
    </row>
    <row r="345" spans="30:135" ht="13" x14ac:dyDescent="0.15">
      <c r="AD345" s="144">
        <f t="shared" si="98"/>
        <v>80.916666666666671</v>
      </c>
      <c r="AE345" s="144">
        <f t="shared" si="99"/>
        <v>73.635427394438722</v>
      </c>
      <c r="AF345" s="149">
        <v>257</v>
      </c>
      <c r="AG345" s="150" t="s">
        <v>481</v>
      </c>
      <c r="AH345" s="149">
        <v>24</v>
      </c>
      <c r="AI345" s="151">
        <v>1</v>
      </c>
      <c r="AJ345" s="152">
        <v>1942</v>
      </c>
      <c r="AK345" s="152">
        <v>1430</v>
      </c>
      <c r="AL345" s="149">
        <v>0.73599999999999999</v>
      </c>
      <c r="AM345" s="152">
        <v>899</v>
      </c>
      <c r="AN345" s="152">
        <v>511</v>
      </c>
      <c r="AO345" s="152">
        <v>1410</v>
      </c>
      <c r="AP345" s="153">
        <v>0.36199999999999999</v>
      </c>
      <c r="AQ345" s="153">
        <v>0.41099999999999998</v>
      </c>
      <c r="AR345" s="155">
        <v>0.18</v>
      </c>
      <c r="AS345" s="154">
        <v>0.109</v>
      </c>
      <c r="AT345" s="154">
        <v>8.3000000000000004E-2</v>
      </c>
      <c r="AU345" s="154">
        <v>0.34699999999999998</v>
      </c>
      <c r="AW345" s="177"/>
      <c r="AX345" s="144">
        <f t="shared" si="100"/>
        <v>82.604055496264678</v>
      </c>
      <c r="AY345" s="149">
        <v>257</v>
      </c>
      <c r="AZ345" s="150" t="s">
        <v>376</v>
      </c>
      <c r="BA345" s="149">
        <v>22</v>
      </c>
      <c r="BB345" s="151">
        <v>1</v>
      </c>
      <c r="BC345" s="152">
        <v>1874</v>
      </c>
      <c r="BD345" s="152">
        <v>1548</v>
      </c>
      <c r="BE345" s="149">
        <v>0.82599999999999996</v>
      </c>
      <c r="BF345" s="152">
        <v>919</v>
      </c>
      <c r="BG345" s="152">
        <v>569</v>
      </c>
      <c r="BH345" s="152">
        <v>1488</v>
      </c>
      <c r="BI345" s="153">
        <v>0.38200000000000001</v>
      </c>
      <c r="BJ345" s="153">
        <v>0.436</v>
      </c>
      <c r="BK345" s="154">
        <v>0.115</v>
      </c>
      <c r="BL345" s="154">
        <v>0.107</v>
      </c>
      <c r="BM345" s="154">
        <v>8.2000000000000003E-2</v>
      </c>
      <c r="BN345" s="154">
        <v>0.38200000000000001</v>
      </c>
      <c r="DU345" s="4"/>
      <c r="DZ345" s="177"/>
      <c r="EA345" s="177"/>
      <c r="EB345" s="177"/>
      <c r="EC345" s="177"/>
      <c r="ED345" s="177"/>
      <c r="EE345" s="177"/>
    </row>
    <row r="346" spans="30:135" ht="13" x14ac:dyDescent="0.15">
      <c r="AD346" s="144">
        <f t="shared" si="98"/>
        <v>76.5</v>
      </c>
      <c r="AE346" s="144">
        <f t="shared" si="99"/>
        <v>73.611111111111114</v>
      </c>
      <c r="AF346" s="149">
        <v>258</v>
      </c>
      <c r="AG346" s="150" t="s">
        <v>563</v>
      </c>
      <c r="AH346" s="149">
        <v>16</v>
      </c>
      <c r="AI346" s="151">
        <v>1</v>
      </c>
      <c r="AJ346" s="152">
        <v>1224</v>
      </c>
      <c r="AK346" s="152">
        <v>901</v>
      </c>
      <c r="AL346" s="149">
        <v>0.73599999999999999</v>
      </c>
      <c r="AM346" s="152">
        <v>592</v>
      </c>
      <c r="AN346" s="152">
        <v>347</v>
      </c>
      <c r="AO346" s="152">
        <v>939</v>
      </c>
      <c r="AP346" s="151">
        <v>0.37</v>
      </c>
      <c r="AQ346" s="153">
        <v>0.41899999999999998</v>
      </c>
      <c r="AR346" s="154">
        <v>0.17199999999999999</v>
      </c>
      <c r="AS346" s="154">
        <v>7.3999999999999996E-2</v>
      </c>
      <c r="AT346" s="155">
        <v>0.06</v>
      </c>
      <c r="AU346" s="154">
        <v>0.33700000000000002</v>
      </c>
      <c r="AW346" s="177"/>
      <c r="AX346" s="144">
        <f t="shared" si="100"/>
        <v>82.628205128205124</v>
      </c>
      <c r="AY346" s="149">
        <v>258</v>
      </c>
      <c r="AZ346" s="150" t="s">
        <v>257</v>
      </c>
      <c r="BA346" s="149">
        <v>19</v>
      </c>
      <c r="BB346" s="151">
        <v>1</v>
      </c>
      <c r="BC346" s="152">
        <v>1560</v>
      </c>
      <c r="BD346" s="152">
        <v>1289</v>
      </c>
      <c r="BE346" s="149">
        <v>0.82599999999999996</v>
      </c>
      <c r="BF346" s="152">
        <v>707</v>
      </c>
      <c r="BG346" s="152">
        <v>458</v>
      </c>
      <c r="BH346" s="152">
        <v>1165</v>
      </c>
      <c r="BI346" s="153">
        <v>0.39300000000000002</v>
      </c>
      <c r="BJ346" s="153">
        <v>0.44600000000000001</v>
      </c>
      <c r="BK346" s="154">
        <v>0.151</v>
      </c>
      <c r="BL346" s="154">
        <v>0.125</v>
      </c>
      <c r="BM346" s="154">
        <v>9.6000000000000002E-2</v>
      </c>
      <c r="BN346" s="154">
        <v>0.38100000000000001</v>
      </c>
      <c r="DU346" s="4"/>
      <c r="DZ346" s="177"/>
      <c r="EA346" s="177"/>
      <c r="EB346" s="177"/>
      <c r="EC346" s="177"/>
      <c r="ED346" s="177"/>
      <c r="EE346" s="177"/>
    </row>
    <row r="347" spans="30:135" ht="13" x14ac:dyDescent="0.15">
      <c r="AD347" s="144">
        <f t="shared" si="98"/>
        <v>86.357142857142861</v>
      </c>
      <c r="AE347" s="144">
        <f t="shared" si="99"/>
        <v>73.531844499586427</v>
      </c>
      <c r="AF347" s="149">
        <v>259</v>
      </c>
      <c r="AG347" s="150" t="s">
        <v>258</v>
      </c>
      <c r="AH347" s="149">
        <v>14</v>
      </c>
      <c r="AI347" s="151">
        <v>1</v>
      </c>
      <c r="AJ347" s="152">
        <v>1209</v>
      </c>
      <c r="AK347" s="152">
        <v>889</v>
      </c>
      <c r="AL347" s="149">
        <v>0.73499999999999999</v>
      </c>
      <c r="AM347" s="152">
        <v>531</v>
      </c>
      <c r="AN347" s="152">
        <v>302</v>
      </c>
      <c r="AO347" s="152">
        <v>833</v>
      </c>
      <c r="AP347" s="153">
        <v>0.36299999999999999</v>
      </c>
      <c r="AQ347" s="153">
        <v>0.39700000000000002</v>
      </c>
      <c r="AR347" s="154">
        <v>0.19500000000000001</v>
      </c>
      <c r="AS347" s="154">
        <v>0.13400000000000001</v>
      </c>
      <c r="AT347" s="154">
        <v>0.112</v>
      </c>
      <c r="AU347" s="154">
        <v>0.35599999999999998</v>
      </c>
      <c r="AW347" s="177"/>
      <c r="AX347" s="144">
        <f t="shared" si="100"/>
        <v>82.784090909090907</v>
      </c>
      <c r="AY347" s="149">
        <v>259</v>
      </c>
      <c r="AZ347" s="150" t="s">
        <v>564</v>
      </c>
      <c r="BA347" s="149">
        <v>23</v>
      </c>
      <c r="BB347" s="151">
        <v>1</v>
      </c>
      <c r="BC347" s="152">
        <v>1760</v>
      </c>
      <c r="BD347" s="152">
        <v>1457</v>
      </c>
      <c r="BE347" s="149">
        <v>0.82799999999999996</v>
      </c>
      <c r="BF347" s="152">
        <v>725</v>
      </c>
      <c r="BG347" s="152">
        <v>512</v>
      </c>
      <c r="BH347" s="152">
        <v>1237</v>
      </c>
      <c r="BI347" s="153">
        <v>0.41399999999999998</v>
      </c>
      <c r="BJ347" s="153">
        <v>0.47199999999999998</v>
      </c>
      <c r="BK347" s="155">
        <v>0.19</v>
      </c>
      <c r="BL347" s="154">
        <v>0.13100000000000001</v>
      </c>
      <c r="BM347" s="154">
        <v>0.10100000000000001</v>
      </c>
      <c r="BN347" s="154">
        <v>0.38800000000000001</v>
      </c>
      <c r="DU347" s="4"/>
      <c r="DZ347" s="177"/>
      <c r="EA347" s="177"/>
      <c r="EB347" s="177"/>
      <c r="EC347" s="177"/>
      <c r="ED347" s="177"/>
      <c r="EE347" s="177"/>
    </row>
    <row r="348" spans="30:135" ht="13" x14ac:dyDescent="0.15">
      <c r="AD348" s="144">
        <f t="shared" si="98"/>
        <v>83.857142857142861</v>
      </c>
      <c r="AE348" s="144">
        <f t="shared" si="99"/>
        <v>73.537762634866553</v>
      </c>
      <c r="AF348" s="149">
        <v>260</v>
      </c>
      <c r="AG348" s="150" t="s">
        <v>396</v>
      </c>
      <c r="AH348" s="149">
        <v>21</v>
      </c>
      <c r="AI348" s="151">
        <v>1</v>
      </c>
      <c r="AJ348" s="152">
        <v>1761</v>
      </c>
      <c r="AK348" s="152">
        <v>1295</v>
      </c>
      <c r="AL348" s="149">
        <v>0.73499999999999999</v>
      </c>
      <c r="AM348" s="152">
        <v>799</v>
      </c>
      <c r="AN348" s="152">
        <v>475</v>
      </c>
      <c r="AO348" s="152">
        <v>1274</v>
      </c>
      <c r="AP348" s="153">
        <v>0.373</v>
      </c>
      <c r="AQ348" s="153">
        <v>0.41499999999999998</v>
      </c>
      <c r="AR348" s="154">
        <v>0.186</v>
      </c>
      <c r="AS348" s="154">
        <v>0.108</v>
      </c>
      <c r="AT348" s="154">
        <v>8.1000000000000003E-2</v>
      </c>
      <c r="AU348" s="154">
        <v>0.34799999999999998</v>
      </c>
      <c r="AW348" s="177"/>
      <c r="AX348" s="144">
        <f t="shared" si="100"/>
        <v>82.829808660624366</v>
      </c>
      <c r="AY348" s="149">
        <v>260</v>
      </c>
      <c r="AZ348" s="150" t="s">
        <v>405</v>
      </c>
      <c r="BA348" s="149">
        <v>24</v>
      </c>
      <c r="BB348" s="151">
        <v>1</v>
      </c>
      <c r="BC348" s="152">
        <v>1986</v>
      </c>
      <c r="BD348" s="152">
        <v>1645</v>
      </c>
      <c r="BE348" s="149">
        <v>0.82799999999999996</v>
      </c>
      <c r="BF348" s="152">
        <v>828</v>
      </c>
      <c r="BG348" s="152">
        <v>592</v>
      </c>
      <c r="BH348" s="152">
        <v>1420</v>
      </c>
      <c r="BI348" s="153">
        <v>0.41699999999999998</v>
      </c>
      <c r="BJ348" s="153">
        <v>0.47199999999999998</v>
      </c>
      <c r="BK348" s="154">
        <v>0.186</v>
      </c>
      <c r="BL348" s="154">
        <v>0.123</v>
      </c>
      <c r="BM348" s="154">
        <v>8.5999999999999993E-2</v>
      </c>
      <c r="BN348" s="154">
        <v>0.38700000000000001</v>
      </c>
      <c r="DU348" s="4"/>
      <c r="DZ348" s="177"/>
      <c r="EA348" s="177"/>
      <c r="EB348" s="177"/>
      <c r="EC348" s="177"/>
      <c r="ED348" s="177"/>
      <c r="EE348" s="177"/>
    </row>
    <row r="349" spans="30:135" ht="13" x14ac:dyDescent="0.15">
      <c r="AD349" s="144">
        <f t="shared" si="98"/>
        <v>81.791666666666671</v>
      </c>
      <c r="AE349" s="144">
        <f t="shared" si="99"/>
        <v>73.357106469689242</v>
      </c>
      <c r="AF349" s="149">
        <v>261</v>
      </c>
      <c r="AG349" s="150" t="s">
        <v>542</v>
      </c>
      <c r="AH349" s="149">
        <v>24</v>
      </c>
      <c r="AI349" s="151">
        <v>1</v>
      </c>
      <c r="AJ349" s="152">
        <v>1963</v>
      </c>
      <c r="AK349" s="152">
        <v>1440</v>
      </c>
      <c r="AL349" s="149">
        <v>0.73399999999999999</v>
      </c>
      <c r="AM349" s="152">
        <v>934</v>
      </c>
      <c r="AN349" s="152">
        <v>543</v>
      </c>
      <c r="AO349" s="152">
        <v>1477</v>
      </c>
      <c r="AP349" s="153">
        <v>0.36799999999999999</v>
      </c>
      <c r="AQ349" s="153">
        <v>0.41399999999999998</v>
      </c>
      <c r="AR349" s="154">
        <v>0.18099999999999999</v>
      </c>
      <c r="AS349" s="154">
        <v>7.8E-2</v>
      </c>
      <c r="AT349" s="154">
        <v>6.7000000000000004E-2</v>
      </c>
      <c r="AU349" s="154">
        <v>0.33900000000000002</v>
      </c>
      <c r="AW349" s="177"/>
      <c r="AX349" s="144">
        <f t="shared" si="100"/>
        <v>82.942603071948255</v>
      </c>
      <c r="AY349" s="149">
        <v>261</v>
      </c>
      <c r="AZ349" s="150" t="s">
        <v>563</v>
      </c>
      <c r="BA349" s="149">
        <v>16</v>
      </c>
      <c r="BB349" s="151">
        <v>1</v>
      </c>
      <c r="BC349" s="152">
        <v>1237</v>
      </c>
      <c r="BD349" s="152">
        <v>1026</v>
      </c>
      <c r="BE349" s="149">
        <v>0.82899999999999996</v>
      </c>
      <c r="BF349" s="152">
        <v>482</v>
      </c>
      <c r="BG349" s="152">
        <v>348</v>
      </c>
      <c r="BH349" s="152">
        <v>830</v>
      </c>
      <c r="BI349" s="153">
        <v>0.41899999999999998</v>
      </c>
      <c r="BJ349" s="153">
        <v>0.47499999999999998</v>
      </c>
      <c r="BK349" s="154">
        <v>0.20499999999999999</v>
      </c>
      <c r="BL349" s="154">
        <v>0.14599999999999999</v>
      </c>
      <c r="BM349" s="155">
        <v>0.1</v>
      </c>
      <c r="BN349" s="154">
        <v>0.39900000000000002</v>
      </c>
      <c r="DU349" s="4"/>
      <c r="DZ349" s="177"/>
      <c r="EA349" s="177"/>
      <c r="EB349" s="177"/>
      <c r="EC349" s="177"/>
      <c r="ED349" s="177"/>
      <c r="EE349" s="177"/>
    </row>
    <row r="350" spans="30:135" ht="13" x14ac:dyDescent="0.15">
      <c r="AD350" s="144">
        <f t="shared" si="98"/>
        <v>78.909090909090907</v>
      </c>
      <c r="AE350" s="144">
        <f t="shared" si="99"/>
        <v>73.444700460829495</v>
      </c>
      <c r="AF350" s="149">
        <v>262</v>
      </c>
      <c r="AG350" s="150" t="s">
        <v>562</v>
      </c>
      <c r="AH350" s="149">
        <v>22</v>
      </c>
      <c r="AI350" s="151">
        <v>1</v>
      </c>
      <c r="AJ350" s="152">
        <v>1736</v>
      </c>
      <c r="AK350" s="152">
        <v>1275</v>
      </c>
      <c r="AL350" s="149">
        <v>0.73399999999999999</v>
      </c>
      <c r="AM350" s="152">
        <v>734</v>
      </c>
      <c r="AN350" s="152">
        <v>459</v>
      </c>
      <c r="AO350" s="152">
        <v>1193</v>
      </c>
      <c r="AP350" s="153">
        <v>0.38500000000000001</v>
      </c>
      <c r="AQ350" s="153">
        <v>0.42199999999999999</v>
      </c>
      <c r="AR350" s="155">
        <v>0.21</v>
      </c>
      <c r="AS350" s="154">
        <v>0.11799999999999999</v>
      </c>
      <c r="AT350" s="154">
        <v>9.5000000000000001E-2</v>
      </c>
      <c r="AU350" s="154">
        <v>0.35499999999999998</v>
      </c>
      <c r="AW350" s="177"/>
      <c r="AX350" s="144">
        <f t="shared" si="100"/>
        <v>82.995495495495504</v>
      </c>
      <c r="AY350" s="149">
        <v>262</v>
      </c>
      <c r="AZ350" s="150" t="s">
        <v>507</v>
      </c>
      <c r="BA350" s="149">
        <v>21</v>
      </c>
      <c r="BB350" s="151">
        <v>1</v>
      </c>
      <c r="BC350" s="152">
        <v>1776</v>
      </c>
      <c r="BD350" s="152">
        <v>1474</v>
      </c>
      <c r="BE350" s="149">
        <v>0.83</v>
      </c>
      <c r="BF350" s="152">
        <v>755</v>
      </c>
      <c r="BG350" s="152">
        <v>538</v>
      </c>
      <c r="BH350" s="152">
        <v>1293</v>
      </c>
      <c r="BI350" s="153">
        <v>0.41599999999999998</v>
      </c>
      <c r="BJ350" s="153">
        <v>0.47599999999999998</v>
      </c>
      <c r="BK350" s="154">
        <v>0.186</v>
      </c>
      <c r="BL350" s="154">
        <v>0.109</v>
      </c>
      <c r="BM350" s="154">
        <v>8.6999999999999994E-2</v>
      </c>
      <c r="BN350" s="154">
        <v>0.38200000000000001</v>
      </c>
      <c r="DU350" s="4"/>
      <c r="DZ350" s="177"/>
      <c r="EA350" s="177"/>
      <c r="EB350" s="177"/>
      <c r="EC350" s="177"/>
      <c r="ED350" s="177"/>
      <c r="EE350" s="177"/>
    </row>
    <row r="351" spans="30:135" ht="13" x14ac:dyDescent="0.15">
      <c r="AD351" s="144">
        <f t="shared" si="98"/>
        <v>84.590909090909093</v>
      </c>
      <c r="AE351" s="144">
        <f t="shared" si="99"/>
        <v>73.240193444384744</v>
      </c>
      <c r="AF351" s="149">
        <v>263</v>
      </c>
      <c r="AG351" s="150" t="s">
        <v>469</v>
      </c>
      <c r="AH351" s="149">
        <v>22</v>
      </c>
      <c r="AI351" s="151">
        <v>1</v>
      </c>
      <c r="AJ351" s="152">
        <v>1861</v>
      </c>
      <c r="AK351" s="152">
        <v>1363</v>
      </c>
      <c r="AL351" s="149">
        <v>0.73199999999999998</v>
      </c>
      <c r="AM351" s="152">
        <v>808</v>
      </c>
      <c r="AN351" s="152">
        <v>500</v>
      </c>
      <c r="AO351" s="152">
        <v>1308</v>
      </c>
      <c r="AP351" s="153">
        <v>0.38200000000000001</v>
      </c>
      <c r="AQ351" s="153">
        <v>0.42499999999999999</v>
      </c>
      <c r="AR351" s="154">
        <v>0.20200000000000001</v>
      </c>
      <c r="AS351" s="154">
        <v>0.11700000000000001</v>
      </c>
      <c r="AT351" s="154">
        <v>9.5000000000000001E-2</v>
      </c>
      <c r="AU351" s="154">
        <v>0.35199999999999998</v>
      </c>
      <c r="AW351" s="177"/>
      <c r="AX351" s="144">
        <f t="shared" si="100"/>
        <v>83.002207505518768</v>
      </c>
      <c r="AY351" s="149">
        <v>263</v>
      </c>
      <c r="AZ351" s="150" t="s">
        <v>565</v>
      </c>
      <c r="BA351" s="149">
        <v>10</v>
      </c>
      <c r="BB351" s="151">
        <v>1</v>
      </c>
      <c r="BC351" s="152">
        <v>906</v>
      </c>
      <c r="BD351" s="152">
        <v>752</v>
      </c>
      <c r="BE351" s="149">
        <v>0.83</v>
      </c>
      <c r="BF351" s="152">
        <v>399</v>
      </c>
      <c r="BG351" s="152">
        <v>285</v>
      </c>
      <c r="BH351" s="152">
        <v>684</v>
      </c>
      <c r="BI351" s="153">
        <v>0.41699999999999998</v>
      </c>
      <c r="BJ351" s="153">
        <v>0.46800000000000003</v>
      </c>
      <c r="BK351" s="154">
        <v>0.16200000000000001</v>
      </c>
      <c r="BL351" s="154">
        <v>0.104</v>
      </c>
      <c r="BM351" s="154">
        <v>9.4E-2</v>
      </c>
      <c r="BN351" s="154">
        <v>0.38400000000000001</v>
      </c>
      <c r="DU351" s="4"/>
      <c r="DZ351" s="177"/>
      <c r="EA351" s="177"/>
      <c r="EB351" s="177"/>
      <c r="EC351" s="177"/>
      <c r="ED351" s="177"/>
      <c r="EE351" s="177"/>
    </row>
    <row r="352" spans="30:135" ht="13" x14ac:dyDescent="0.15">
      <c r="AD352" s="144">
        <f t="shared" si="98"/>
        <v>83.666666666666671</v>
      </c>
      <c r="AE352" s="144">
        <f t="shared" si="99"/>
        <v>73.079112122936834</v>
      </c>
      <c r="AF352" s="149">
        <v>264</v>
      </c>
      <c r="AG352" s="150" t="s">
        <v>436</v>
      </c>
      <c r="AH352" s="149">
        <v>21</v>
      </c>
      <c r="AI352" s="151">
        <v>1</v>
      </c>
      <c r="AJ352" s="152">
        <v>1757</v>
      </c>
      <c r="AK352" s="152">
        <v>1284</v>
      </c>
      <c r="AL352" s="149">
        <v>0.73099999999999998</v>
      </c>
      <c r="AM352" s="152">
        <v>753</v>
      </c>
      <c r="AN352" s="152">
        <v>468</v>
      </c>
      <c r="AO352" s="152">
        <v>1221</v>
      </c>
      <c r="AP352" s="153">
        <v>0.38300000000000001</v>
      </c>
      <c r="AQ352" s="153">
        <v>0.41799999999999998</v>
      </c>
      <c r="AR352" s="154">
        <v>0.20200000000000001</v>
      </c>
      <c r="AS352" s="154">
        <v>0.125</v>
      </c>
      <c r="AT352" s="154">
        <v>0.104</v>
      </c>
      <c r="AU352" s="154">
        <v>0.35599999999999998</v>
      </c>
      <c r="AW352" s="177"/>
      <c r="AX352" s="144">
        <f t="shared" si="100"/>
        <v>82.952182952182952</v>
      </c>
      <c r="AY352" s="149">
        <v>264</v>
      </c>
      <c r="AZ352" s="150" t="s">
        <v>566</v>
      </c>
      <c r="BA352" s="149">
        <v>18</v>
      </c>
      <c r="BB352" s="151">
        <v>1</v>
      </c>
      <c r="BC352" s="152">
        <v>1443</v>
      </c>
      <c r="BD352" s="152">
        <v>1197</v>
      </c>
      <c r="BE352" s="149">
        <v>0.83</v>
      </c>
      <c r="BF352" s="152">
        <v>588</v>
      </c>
      <c r="BG352" s="152">
        <v>435</v>
      </c>
      <c r="BH352" s="152">
        <v>1023</v>
      </c>
      <c r="BI352" s="153">
        <v>0.42499999999999999</v>
      </c>
      <c r="BJ352" s="153">
        <v>0.48099999999999998</v>
      </c>
      <c r="BK352" s="154">
        <v>0.19500000000000001</v>
      </c>
      <c r="BL352" s="154">
        <v>0.11899999999999999</v>
      </c>
      <c r="BM352" s="154">
        <v>9.2999999999999999E-2</v>
      </c>
      <c r="BN352" s="154">
        <v>0.38500000000000001</v>
      </c>
      <c r="DU352" s="4"/>
      <c r="DZ352" s="177"/>
      <c r="EA352" s="177"/>
      <c r="EB352" s="177"/>
      <c r="EC352" s="177"/>
      <c r="ED352" s="177"/>
      <c r="EE352" s="177"/>
    </row>
    <row r="353" spans="30:135" ht="13" x14ac:dyDescent="0.15">
      <c r="AD353" s="144">
        <f t="shared" si="98"/>
        <v>87.391304347826093</v>
      </c>
      <c r="AE353" s="144">
        <f t="shared" si="99"/>
        <v>73.084577114427859</v>
      </c>
      <c r="AF353" s="149">
        <v>265</v>
      </c>
      <c r="AG353" s="150" t="s">
        <v>567</v>
      </c>
      <c r="AH353" s="149">
        <v>23</v>
      </c>
      <c r="AI353" s="151">
        <v>1</v>
      </c>
      <c r="AJ353" s="152">
        <v>2010</v>
      </c>
      <c r="AK353" s="152">
        <v>1469</v>
      </c>
      <c r="AL353" s="149">
        <v>0.73099999999999998</v>
      </c>
      <c r="AM353" s="152">
        <v>952</v>
      </c>
      <c r="AN353" s="152">
        <v>546</v>
      </c>
      <c r="AO353" s="152">
        <v>1498</v>
      </c>
      <c r="AP353" s="153">
        <v>0.36399999999999999</v>
      </c>
      <c r="AQ353" s="153">
        <v>0.41399999999999998</v>
      </c>
      <c r="AR353" s="154">
        <v>0.17899999999999999</v>
      </c>
      <c r="AS353" s="154">
        <v>9.4E-2</v>
      </c>
      <c r="AT353" s="154">
        <v>7.6999999999999999E-2</v>
      </c>
      <c r="AU353" s="154">
        <v>0.33900000000000002</v>
      </c>
      <c r="AW353" s="177"/>
      <c r="AX353" s="144">
        <f t="shared" si="100"/>
        <v>83.033932135728534</v>
      </c>
      <c r="AY353" s="149">
        <v>265</v>
      </c>
      <c r="AZ353" s="150" t="s">
        <v>308</v>
      </c>
      <c r="BA353" s="149">
        <v>12</v>
      </c>
      <c r="BB353" s="151">
        <v>1</v>
      </c>
      <c r="BC353" s="152">
        <v>1002</v>
      </c>
      <c r="BD353" s="152">
        <v>832</v>
      </c>
      <c r="BE353" s="149">
        <v>0.83</v>
      </c>
      <c r="BF353" s="152">
        <v>442</v>
      </c>
      <c r="BG353" s="152">
        <v>323</v>
      </c>
      <c r="BH353" s="152">
        <v>765</v>
      </c>
      <c r="BI353" s="153">
        <v>0.42199999999999999</v>
      </c>
      <c r="BJ353" s="151">
        <v>0.46</v>
      </c>
      <c r="BK353" s="154">
        <v>0.16500000000000001</v>
      </c>
      <c r="BL353" s="154">
        <v>9.9000000000000005E-2</v>
      </c>
      <c r="BM353" s="154">
        <v>8.2000000000000003E-2</v>
      </c>
      <c r="BN353" s="154">
        <v>0.38800000000000001</v>
      </c>
      <c r="DU353" s="4"/>
      <c r="DZ353" s="177"/>
      <c r="EA353" s="177"/>
      <c r="EB353" s="177"/>
      <c r="EC353" s="177"/>
      <c r="ED353" s="177"/>
      <c r="EE353" s="177"/>
    </row>
    <row r="354" spans="30:135" ht="13" x14ac:dyDescent="0.15">
      <c r="AD354" s="144">
        <f t="shared" si="98"/>
        <v>82.684210526315795</v>
      </c>
      <c r="AE354" s="144">
        <f t="shared" si="99"/>
        <v>72.883513685550611</v>
      </c>
      <c r="AF354" s="149">
        <v>266</v>
      </c>
      <c r="AG354" s="150" t="s">
        <v>568</v>
      </c>
      <c r="AH354" s="149">
        <v>19</v>
      </c>
      <c r="AI354" s="151">
        <v>1</v>
      </c>
      <c r="AJ354" s="152">
        <v>1571</v>
      </c>
      <c r="AK354" s="152">
        <v>1145</v>
      </c>
      <c r="AL354" s="149">
        <v>0.72899999999999998</v>
      </c>
      <c r="AM354" s="152">
        <v>735</v>
      </c>
      <c r="AN354" s="152">
        <v>419</v>
      </c>
      <c r="AO354" s="152">
        <v>1154</v>
      </c>
      <c r="AP354" s="153">
        <v>0.36299999999999999</v>
      </c>
      <c r="AQ354" s="153">
        <v>0.40500000000000003</v>
      </c>
      <c r="AR354" s="154">
        <v>0.17299999999999999</v>
      </c>
      <c r="AS354" s="154">
        <v>0.108</v>
      </c>
      <c r="AT354" s="154">
        <v>9.0999999999999998E-2</v>
      </c>
      <c r="AU354" s="154">
        <v>0.34899999999999998</v>
      </c>
      <c r="AW354" s="177"/>
      <c r="AX354" s="144">
        <f t="shared" si="100"/>
        <v>83.195798949737437</v>
      </c>
      <c r="AY354" s="149">
        <v>266</v>
      </c>
      <c r="AZ354" s="150" t="s">
        <v>551</v>
      </c>
      <c r="BA354" s="149">
        <v>17</v>
      </c>
      <c r="BB354" s="151">
        <v>1</v>
      </c>
      <c r="BC354" s="152">
        <v>1333</v>
      </c>
      <c r="BD354" s="152">
        <v>1109</v>
      </c>
      <c r="BE354" s="149">
        <v>0.83199999999999996</v>
      </c>
      <c r="BF354" s="152">
        <v>534</v>
      </c>
      <c r="BG354" s="152">
        <v>393</v>
      </c>
      <c r="BH354" s="152">
        <v>927</v>
      </c>
      <c r="BI354" s="153">
        <v>0.42399999999999999</v>
      </c>
      <c r="BJ354" s="153">
        <v>0.49199999999999999</v>
      </c>
      <c r="BK354" s="154">
        <v>0.215</v>
      </c>
      <c r="BL354" s="154">
        <v>0.109</v>
      </c>
      <c r="BM354" s="154">
        <v>7.6999999999999999E-2</v>
      </c>
      <c r="BN354" s="154">
        <v>0.377</v>
      </c>
      <c r="DU354" s="4"/>
      <c r="DZ354" s="177"/>
      <c r="EA354" s="177"/>
      <c r="EB354" s="177"/>
      <c r="EC354" s="177"/>
      <c r="ED354" s="177"/>
      <c r="EE354" s="177"/>
    </row>
    <row r="355" spans="30:135" ht="13" x14ac:dyDescent="0.15">
      <c r="AD355" s="144">
        <f t="shared" si="98"/>
        <v>80</v>
      </c>
      <c r="AE355" s="144">
        <f t="shared" si="99"/>
        <v>72.8125</v>
      </c>
      <c r="AF355" s="149">
        <v>267</v>
      </c>
      <c r="AG355" s="150" t="s">
        <v>386</v>
      </c>
      <c r="AH355" s="149">
        <v>12</v>
      </c>
      <c r="AI355" s="151">
        <v>1</v>
      </c>
      <c r="AJ355" s="152">
        <v>960</v>
      </c>
      <c r="AK355" s="152">
        <v>699</v>
      </c>
      <c r="AL355" s="149">
        <v>0.72799999999999998</v>
      </c>
      <c r="AM355" s="152">
        <v>420</v>
      </c>
      <c r="AN355" s="152">
        <v>263</v>
      </c>
      <c r="AO355" s="152">
        <v>683</v>
      </c>
      <c r="AP355" s="153">
        <v>0.38500000000000001</v>
      </c>
      <c r="AQ355" s="153">
        <v>0.42199999999999999</v>
      </c>
      <c r="AR355" s="154">
        <v>0.20799999999999999</v>
      </c>
      <c r="AS355" s="154">
        <v>9.8000000000000004E-2</v>
      </c>
      <c r="AT355" s="154">
        <v>7.8E-2</v>
      </c>
      <c r="AU355" s="154">
        <v>0.34899999999999998</v>
      </c>
      <c r="AW355" s="177"/>
      <c r="AX355" s="144">
        <f t="shared" si="100"/>
        <v>83.248081841432224</v>
      </c>
      <c r="AY355" s="149">
        <v>267</v>
      </c>
      <c r="AZ355" s="150" t="s">
        <v>557</v>
      </c>
      <c r="BA355" s="149">
        <v>18</v>
      </c>
      <c r="BB355" s="151">
        <v>1</v>
      </c>
      <c r="BC355" s="152">
        <v>1564</v>
      </c>
      <c r="BD355" s="152">
        <v>1302</v>
      </c>
      <c r="BE355" s="149">
        <v>0.83199999999999996</v>
      </c>
      <c r="BF355" s="152">
        <v>689</v>
      </c>
      <c r="BG355" s="152">
        <v>447</v>
      </c>
      <c r="BH355" s="152">
        <v>1136</v>
      </c>
      <c r="BI355" s="153">
        <v>0.39300000000000002</v>
      </c>
      <c r="BJ355" s="153">
        <v>0.45300000000000001</v>
      </c>
      <c r="BK355" s="154">
        <v>0.16200000000000001</v>
      </c>
      <c r="BL355" s="154">
        <v>0.127</v>
      </c>
      <c r="BM355" s="154">
        <v>9.9000000000000005E-2</v>
      </c>
      <c r="BN355" s="154">
        <v>0.38600000000000001</v>
      </c>
      <c r="DU355" s="4"/>
      <c r="DZ355" s="177"/>
      <c r="EA355" s="177"/>
      <c r="EB355" s="177"/>
      <c r="EC355" s="177"/>
      <c r="ED355" s="177"/>
      <c r="EE355" s="177"/>
    </row>
    <row r="356" spans="30:135" ht="13" x14ac:dyDescent="0.15">
      <c r="AD356" s="144">
        <f t="shared" si="98"/>
        <v>88.235294117647072</v>
      </c>
      <c r="AE356" s="144">
        <f t="shared" si="99"/>
        <v>72.733333333333334</v>
      </c>
      <c r="AF356" s="149">
        <v>268</v>
      </c>
      <c r="AG356" s="150" t="s">
        <v>569</v>
      </c>
      <c r="AH356" s="149">
        <v>17</v>
      </c>
      <c r="AI356" s="151">
        <v>1</v>
      </c>
      <c r="AJ356" s="152">
        <v>1500</v>
      </c>
      <c r="AK356" s="152">
        <v>1091</v>
      </c>
      <c r="AL356" s="149">
        <v>0.72699999999999998</v>
      </c>
      <c r="AM356" s="152">
        <v>613</v>
      </c>
      <c r="AN356" s="152">
        <v>406</v>
      </c>
      <c r="AO356" s="152">
        <v>1019</v>
      </c>
      <c r="AP356" s="153">
        <v>0.39800000000000002</v>
      </c>
      <c r="AQ356" s="153">
        <v>0.437</v>
      </c>
      <c r="AR356" s="154">
        <v>0.22600000000000001</v>
      </c>
      <c r="AS356" s="154">
        <v>0.107</v>
      </c>
      <c r="AT356" s="154">
        <v>8.8999999999999996E-2</v>
      </c>
      <c r="AU356" s="154">
        <v>0.35099999999999998</v>
      </c>
      <c r="AW356" s="177"/>
      <c r="AX356" s="144">
        <f t="shared" si="100"/>
        <v>83.235451147891084</v>
      </c>
      <c r="AY356" s="149">
        <v>268</v>
      </c>
      <c r="AZ356" s="150" t="s">
        <v>570</v>
      </c>
      <c r="BA356" s="149">
        <v>22</v>
      </c>
      <c r="BB356" s="151">
        <v>1</v>
      </c>
      <c r="BC356" s="152">
        <v>1873</v>
      </c>
      <c r="BD356" s="152">
        <v>1559</v>
      </c>
      <c r="BE356" s="149">
        <v>0.83199999999999996</v>
      </c>
      <c r="BF356" s="152">
        <v>876</v>
      </c>
      <c r="BG356" s="152">
        <v>560</v>
      </c>
      <c r="BH356" s="152">
        <v>1436</v>
      </c>
      <c r="BI356" s="151">
        <v>0.39</v>
      </c>
      <c r="BJ356" s="153">
        <v>0.46500000000000002</v>
      </c>
      <c r="BK356" s="154">
        <v>0.154</v>
      </c>
      <c r="BL356" s="154">
        <v>9.0999999999999998E-2</v>
      </c>
      <c r="BM356" s="154">
        <v>8.1000000000000003E-2</v>
      </c>
      <c r="BN356" s="154">
        <v>0.36899999999999999</v>
      </c>
      <c r="DU356" s="4"/>
      <c r="DZ356" s="177"/>
      <c r="EA356" s="177"/>
      <c r="EB356" s="177"/>
      <c r="EC356" s="177"/>
      <c r="ED356" s="177"/>
      <c r="EE356" s="177"/>
    </row>
    <row r="357" spans="30:135" ht="13" x14ac:dyDescent="0.15">
      <c r="AD357" s="144">
        <f t="shared" si="98"/>
        <v>88.05</v>
      </c>
      <c r="AE357" s="144">
        <f t="shared" si="99"/>
        <v>72.742759795570706</v>
      </c>
      <c r="AF357" s="149">
        <v>269</v>
      </c>
      <c r="AG357" s="150" t="s">
        <v>571</v>
      </c>
      <c r="AH357" s="149">
        <v>20</v>
      </c>
      <c r="AI357" s="151">
        <v>1</v>
      </c>
      <c r="AJ357" s="152">
        <v>1761</v>
      </c>
      <c r="AK357" s="152">
        <v>1281</v>
      </c>
      <c r="AL357" s="149">
        <v>0.72699999999999998</v>
      </c>
      <c r="AM357" s="152">
        <v>809</v>
      </c>
      <c r="AN357" s="152">
        <v>439</v>
      </c>
      <c r="AO357" s="152">
        <v>1248</v>
      </c>
      <c r="AP357" s="153">
        <v>0.35199999999999998</v>
      </c>
      <c r="AQ357" s="153">
        <v>0.40699999999999997</v>
      </c>
      <c r="AR357" s="154">
        <v>0.187</v>
      </c>
      <c r="AS357" s="155">
        <v>0.12</v>
      </c>
      <c r="AT357" s="154">
        <v>9.9000000000000005E-2</v>
      </c>
      <c r="AU357" s="154">
        <v>0.34200000000000003</v>
      </c>
      <c r="AW357" s="177"/>
      <c r="AX357" s="144">
        <f t="shared" si="100"/>
        <v>83.498023715415016</v>
      </c>
      <c r="AY357" s="149">
        <v>269</v>
      </c>
      <c r="AZ357" s="150" t="s">
        <v>466</v>
      </c>
      <c r="BA357" s="149">
        <v>23</v>
      </c>
      <c r="BB357" s="151">
        <v>1</v>
      </c>
      <c r="BC357" s="152">
        <v>2024</v>
      </c>
      <c r="BD357" s="152">
        <v>1690</v>
      </c>
      <c r="BE357" s="149">
        <v>0.83499999999999996</v>
      </c>
      <c r="BF357" s="152">
        <v>888</v>
      </c>
      <c r="BG357" s="152">
        <v>618</v>
      </c>
      <c r="BH357" s="152">
        <v>1506</v>
      </c>
      <c r="BI357" s="151">
        <v>0.41</v>
      </c>
      <c r="BJ357" s="153">
        <v>0.46100000000000002</v>
      </c>
      <c r="BK357" s="154">
        <v>0.16300000000000001</v>
      </c>
      <c r="BL357" s="154">
        <v>0.11799999999999999</v>
      </c>
      <c r="BM357" s="154">
        <v>8.7999999999999995E-2</v>
      </c>
      <c r="BN357" s="154">
        <v>0.38800000000000001</v>
      </c>
      <c r="DU357" s="4"/>
      <c r="DZ357" s="177"/>
      <c r="EA357" s="177"/>
      <c r="EB357" s="177"/>
      <c r="EC357" s="177"/>
      <c r="ED357" s="177"/>
      <c r="EE357" s="177"/>
    </row>
    <row r="358" spans="30:135" ht="13" x14ac:dyDescent="0.15">
      <c r="AD358" s="144">
        <f t="shared" si="98"/>
        <v>75.333333333333329</v>
      </c>
      <c r="AE358" s="144">
        <f t="shared" si="99"/>
        <v>72.56637168141593</v>
      </c>
      <c r="AF358" s="149">
        <v>270</v>
      </c>
      <c r="AG358" s="150" t="s">
        <v>572</v>
      </c>
      <c r="AH358" s="149">
        <v>9</v>
      </c>
      <c r="AI358" s="151">
        <v>1</v>
      </c>
      <c r="AJ358" s="152">
        <v>678</v>
      </c>
      <c r="AK358" s="152">
        <v>492</v>
      </c>
      <c r="AL358" s="149">
        <v>0.72599999999999998</v>
      </c>
      <c r="AM358" s="152">
        <v>326</v>
      </c>
      <c r="AN358" s="152">
        <v>188</v>
      </c>
      <c r="AO358" s="152">
        <v>514</v>
      </c>
      <c r="AP358" s="153">
        <v>0.36599999999999999</v>
      </c>
      <c r="AQ358" s="153">
        <v>0.41599999999999998</v>
      </c>
      <c r="AR358" s="154">
        <v>0.187</v>
      </c>
      <c r="AS358" s="154">
        <v>7.6999999999999999E-2</v>
      </c>
      <c r="AT358" s="154">
        <v>5.8000000000000003E-2</v>
      </c>
      <c r="AU358" s="154">
        <v>0.32900000000000001</v>
      </c>
      <c r="AW358" s="177"/>
      <c r="AX358" s="144">
        <f t="shared" si="100"/>
        <v>83.623693379790936</v>
      </c>
      <c r="AY358" s="149">
        <v>270</v>
      </c>
      <c r="AZ358" s="150" t="s">
        <v>573</v>
      </c>
      <c r="BA358" s="149">
        <v>22</v>
      </c>
      <c r="BB358" s="151">
        <v>1</v>
      </c>
      <c r="BC358" s="152">
        <v>1722</v>
      </c>
      <c r="BD358" s="152">
        <v>1440</v>
      </c>
      <c r="BE358" s="149">
        <v>0.83599999999999997</v>
      </c>
      <c r="BF358" s="152">
        <v>744</v>
      </c>
      <c r="BG358" s="152">
        <v>504</v>
      </c>
      <c r="BH358" s="152">
        <v>1248</v>
      </c>
      <c r="BI358" s="153">
        <v>0.40400000000000003</v>
      </c>
      <c r="BJ358" s="153">
        <v>0.45400000000000001</v>
      </c>
      <c r="BK358" s="154">
        <v>0.156</v>
      </c>
      <c r="BL358" s="154">
        <v>0.14399999999999999</v>
      </c>
      <c r="BM358" s="154">
        <v>0.113</v>
      </c>
      <c r="BN358" s="154">
        <v>0.39700000000000002</v>
      </c>
      <c r="DU358" s="4"/>
      <c r="DZ358" s="177"/>
      <c r="EA358" s="177"/>
      <c r="EB358" s="177"/>
      <c r="EC358" s="177"/>
      <c r="ED358" s="177"/>
      <c r="EE358" s="177"/>
    </row>
    <row r="359" spans="30:135" ht="13" x14ac:dyDescent="0.15">
      <c r="AD359" s="144">
        <f t="shared" si="98"/>
        <v>83.529411764705884</v>
      </c>
      <c r="AE359" s="144">
        <f t="shared" si="99"/>
        <v>72.464788732394368</v>
      </c>
      <c r="AF359" s="149">
        <v>271</v>
      </c>
      <c r="AG359" s="150" t="s">
        <v>574</v>
      </c>
      <c r="AH359" s="149">
        <v>17</v>
      </c>
      <c r="AI359" s="151">
        <v>1</v>
      </c>
      <c r="AJ359" s="152">
        <v>1420</v>
      </c>
      <c r="AK359" s="152">
        <v>1029</v>
      </c>
      <c r="AL359" s="149">
        <v>0.72499999999999998</v>
      </c>
      <c r="AM359" s="152">
        <v>580</v>
      </c>
      <c r="AN359" s="152">
        <v>370</v>
      </c>
      <c r="AO359" s="152">
        <v>950</v>
      </c>
      <c r="AP359" s="153">
        <v>0.38900000000000001</v>
      </c>
      <c r="AQ359" s="153">
        <v>0.438</v>
      </c>
      <c r="AR359" s="154">
        <v>0.22600000000000001</v>
      </c>
      <c r="AS359" s="154">
        <v>0.13300000000000001</v>
      </c>
      <c r="AT359" s="154">
        <v>0.104</v>
      </c>
      <c r="AU359" s="154">
        <v>0.34699999999999998</v>
      </c>
      <c r="AW359" s="177"/>
      <c r="AX359" s="144">
        <f t="shared" si="100"/>
        <v>83.562462641960551</v>
      </c>
      <c r="AY359" s="149">
        <v>271</v>
      </c>
      <c r="AZ359" s="150" t="s">
        <v>480</v>
      </c>
      <c r="BA359" s="149">
        <v>20</v>
      </c>
      <c r="BB359" s="151">
        <v>1</v>
      </c>
      <c r="BC359" s="152">
        <v>1673</v>
      </c>
      <c r="BD359" s="152">
        <v>1398</v>
      </c>
      <c r="BE359" s="149">
        <v>0.83599999999999997</v>
      </c>
      <c r="BF359" s="152">
        <v>745</v>
      </c>
      <c r="BG359" s="152">
        <v>480</v>
      </c>
      <c r="BH359" s="152">
        <v>1225</v>
      </c>
      <c r="BI359" s="153">
        <v>0.39200000000000002</v>
      </c>
      <c r="BJ359" s="153">
        <v>0.46800000000000003</v>
      </c>
      <c r="BK359" s="154">
        <v>0.17199999999999999</v>
      </c>
      <c r="BL359" s="155">
        <v>0.12</v>
      </c>
      <c r="BM359" s="155">
        <v>0.09</v>
      </c>
      <c r="BN359" s="154">
        <v>0.371</v>
      </c>
      <c r="DU359" s="4"/>
      <c r="DZ359" s="177"/>
      <c r="EA359" s="177"/>
      <c r="EB359" s="177"/>
      <c r="EC359" s="177"/>
      <c r="ED359" s="177"/>
      <c r="EE359" s="177"/>
    </row>
    <row r="360" spans="30:135" ht="13" x14ac:dyDescent="0.15">
      <c r="AD360" s="144">
        <f t="shared" si="98"/>
        <v>78.45</v>
      </c>
      <c r="AE360" s="144">
        <f t="shared" si="99"/>
        <v>72.27533460803059</v>
      </c>
      <c r="AF360" s="149">
        <v>272</v>
      </c>
      <c r="AG360" s="150" t="s">
        <v>560</v>
      </c>
      <c r="AH360" s="149">
        <v>20</v>
      </c>
      <c r="AI360" s="151">
        <v>1</v>
      </c>
      <c r="AJ360" s="152">
        <v>1569</v>
      </c>
      <c r="AK360" s="152">
        <v>1134</v>
      </c>
      <c r="AL360" s="149">
        <v>0.72299999999999998</v>
      </c>
      <c r="AM360" s="152">
        <v>653</v>
      </c>
      <c r="AN360" s="152">
        <v>421</v>
      </c>
      <c r="AO360" s="152">
        <v>1074</v>
      </c>
      <c r="AP360" s="153">
        <v>0.39200000000000002</v>
      </c>
      <c r="AQ360" s="153">
        <v>0.443</v>
      </c>
      <c r="AR360" s="154">
        <v>0.23300000000000001</v>
      </c>
      <c r="AS360" s="154">
        <v>9.9000000000000005E-2</v>
      </c>
      <c r="AT360" s="154">
        <v>7.1999999999999995E-2</v>
      </c>
      <c r="AU360" s="154">
        <v>0.34200000000000003</v>
      </c>
      <c r="AW360" s="177"/>
      <c r="AX360" s="144">
        <f t="shared" si="100"/>
        <v>83.718104495747269</v>
      </c>
      <c r="AY360" s="149">
        <v>272</v>
      </c>
      <c r="AZ360" s="150" t="s">
        <v>575</v>
      </c>
      <c r="BA360" s="149">
        <v>19</v>
      </c>
      <c r="BB360" s="151">
        <v>1</v>
      </c>
      <c r="BC360" s="152">
        <v>1646</v>
      </c>
      <c r="BD360" s="152">
        <v>1378</v>
      </c>
      <c r="BE360" s="149">
        <v>0.83699999999999997</v>
      </c>
      <c r="BF360" s="152">
        <v>651</v>
      </c>
      <c r="BG360" s="152">
        <v>529</v>
      </c>
      <c r="BH360" s="152">
        <v>1180</v>
      </c>
      <c r="BI360" s="153">
        <v>0.44800000000000001</v>
      </c>
      <c r="BJ360" s="153">
        <v>0.499</v>
      </c>
      <c r="BK360" s="154">
        <v>0.191</v>
      </c>
      <c r="BL360" s="155">
        <v>0.12</v>
      </c>
      <c r="BM360" s="154">
        <v>9.5000000000000001E-2</v>
      </c>
      <c r="BN360" s="154">
        <v>0.39600000000000002</v>
      </c>
      <c r="DU360" s="4"/>
      <c r="DZ360" s="177"/>
      <c r="EA360" s="177"/>
      <c r="EB360" s="177"/>
      <c r="EC360" s="177"/>
      <c r="ED360" s="177"/>
      <c r="EE360" s="177"/>
    </row>
    <row r="361" spans="30:135" ht="13" x14ac:dyDescent="0.15">
      <c r="AD361" s="144">
        <f t="shared" si="98"/>
        <v>85.888888888888886</v>
      </c>
      <c r="AE361" s="144">
        <f t="shared" si="99"/>
        <v>72.2509702457956</v>
      </c>
      <c r="AF361" s="149">
        <v>273</v>
      </c>
      <c r="AG361" s="150" t="s">
        <v>409</v>
      </c>
      <c r="AH361" s="149">
        <v>18</v>
      </c>
      <c r="AI361" s="151">
        <v>1</v>
      </c>
      <c r="AJ361" s="152">
        <v>1546</v>
      </c>
      <c r="AK361" s="152">
        <v>1117</v>
      </c>
      <c r="AL361" s="149">
        <v>0.72299999999999998</v>
      </c>
      <c r="AM361" s="152">
        <v>660</v>
      </c>
      <c r="AN361" s="152">
        <v>430</v>
      </c>
      <c r="AO361" s="152">
        <v>1090</v>
      </c>
      <c r="AP361" s="153">
        <v>0.39400000000000002</v>
      </c>
      <c r="AQ361" s="153">
        <v>0.42799999999999999</v>
      </c>
      <c r="AR361" s="154">
        <v>0.20399999999999999</v>
      </c>
      <c r="AS361" s="154">
        <v>0.106</v>
      </c>
      <c r="AT361" s="155">
        <v>0.09</v>
      </c>
      <c r="AU361" s="154">
        <v>0.35299999999999998</v>
      </c>
      <c r="AW361" s="177"/>
      <c r="AX361" s="144">
        <f t="shared" si="100"/>
        <v>83.746792130025653</v>
      </c>
      <c r="AY361" s="149">
        <v>273</v>
      </c>
      <c r="AZ361" s="150" t="s">
        <v>249</v>
      </c>
      <c r="BA361" s="149">
        <v>14</v>
      </c>
      <c r="BB361" s="151">
        <v>1</v>
      </c>
      <c r="BC361" s="152">
        <v>1169</v>
      </c>
      <c r="BD361" s="152">
        <v>979</v>
      </c>
      <c r="BE361" s="149">
        <v>0.83699999999999997</v>
      </c>
      <c r="BF361" s="152">
        <v>598</v>
      </c>
      <c r="BG361" s="152">
        <v>345</v>
      </c>
      <c r="BH361" s="152">
        <v>943</v>
      </c>
      <c r="BI361" s="153">
        <v>0.36599999999999999</v>
      </c>
      <c r="BJ361" s="153">
        <v>0.435</v>
      </c>
      <c r="BK361" s="154">
        <v>0.113</v>
      </c>
      <c r="BL361" s="154">
        <v>9.4E-2</v>
      </c>
      <c r="BM361" s="154">
        <v>8.4000000000000005E-2</v>
      </c>
      <c r="BN361" s="154">
        <v>0.36699999999999999</v>
      </c>
      <c r="DU361" s="4"/>
      <c r="DZ361" s="177"/>
      <c r="EA361" s="177"/>
      <c r="EB361" s="177"/>
      <c r="EC361" s="177"/>
      <c r="ED361" s="177"/>
      <c r="EE361" s="177"/>
    </row>
    <row r="362" spans="30:135" ht="13" x14ac:dyDescent="0.15">
      <c r="AD362" s="144">
        <f t="shared" si="98"/>
        <v>79.27272727272728</v>
      </c>
      <c r="AE362" s="144">
        <f t="shared" si="99"/>
        <v>72.018348623853214</v>
      </c>
      <c r="AF362" s="149">
        <v>274</v>
      </c>
      <c r="AG362" s="150" t="s">
        <v>559</v>
      </c>
      <c r="AH362" s="149">
        <v>11</v>
      </c>
      <c r="AI362" s="151">
        <v>1</v>
      </c>
      <c r="AJ362" s="152">
        <v>872</v>
      </c>
      <c r="AK362" s="152">
        <v>628</v>
      </c>
      <c r="AL362" s="149">
        <v>0.72</v>
      </c>
      <c r="AM362" s="152">
        <v>399</v>
      </c>
      <c r="AN362" s="152">
        <v>232</v>
      </c>
      <c r="AO362" s="152">
        <v>631</v>
      </c>
      <c r="AP362" s="153">
        <v>0.36799999999999999</v>
      </c>
      <c r="AQ362" s="153">
        <v>0.41899999999999998</v>
      </c>
      <c r="AR362" s="154">
        <v>0.19500000000000001</v>
      </c>
      <c r="AS362" s="154">
        <v>9.4E-2</v>
      </c>
      <c r="AT362" s="154">
        <v>7.8E-2</v>
      </c>
      <c r="AU362" s="155">
        <v>0.33</v>
      </c>
      <c r="AW362" s="177"/>
      <c r="AX362" s="144">
        <f t="shared" si="100"/>
        <v>83.687150837988824</v>
      </c>
      <c r="AY362" s="149">
        <v>274</v>
      </c>
      <c r="AZ362" s="150" t="s">
        <v>576</v>
      </c>
      <c r="BA362" s="149">
        <v>21</v>
      </c>
      <c r="BB362" s="151">
        <v>1</v>
      </c>
      <c r="BC362" s="152">
        <v>1790</v>
      </c>
      <c r="BD362" s="152">
        <v>1498</v>
      </c>
      <c r="BE362" s="149">
        <v>0.83699999999999997</v>
      </c>
      <c r="BF362" s="152">
        <v>768</v>
      </c>
      <c r="BG362" s="152">
        <v>535</v>
      </c>
      <c r="BH362" s="152">
        <v>1303</v>
      </c>
      <c r="BI362" s="153">
        <v>0.41099999999999998</v>
      </c>
      <c r="BJ362" s="153">
        <v>0.46700000000000003</v>
      </c>
      <c r="BK362" s="154">
        <v>0.17399999999999999</v>
      </c>
      <c r="BL362" s="154">
        <v>0.113</v>
      </c>
      <c r="BM362" s="154">
        <v>8.3000000000000004E-2</v>
      </c>
      <c r="BN362" s="155">
        <v>0.39</v>
      </c>
      <c r="DU362" s="4"/>
      <c r="DZ362" s="177"/>
      <c r="EA362" s="177"/>
      <c r="EB362" s="177"/>
      <c r="EC362" s="177"/>
      <c r="ED362" s="177"/>
      <c r="EE362" s="177"/>
    </row>
    <row r="363" spans="30:135" ht="13" x14ac:dyDescent="0.15">
      <c r="AD363" s="144">
        <f t="shared" si="98"/>
        <v>83.666666666666671</v>
      </c>
      <c r="AE363" s="144">
        <f t="shared" si="99"/>
        <v>71.713147410358573</v>
      </c>
      <c r="AF363" s="149">
        <v>275</v>
      </c>
      <c r="AG363" s="150" t="s">
        <v>531</v>
      </c>
      <c r="AH363" s="149">
        <v>3</v>
      </c>
      <c r="AI363" s="151">
        <v>1</v>
      </c>
      <c r="AJ363" s="152">
        <v>251</v>
      </c>
      <c r="AK363" s="152">
        <v>180</v>
      </c>
      <c r="AL363" s="149">
        <v>0.71699999999999997</v>
      </c>
      <c r="AM363" s="152">
        <v>120</v>
      </c>
      <c r="AN363" s="152">
        <v>69</v>
      </c>
      <c r="AO363" s="152">
        <v>189</v>
      </c>
      <c r="AP363" s="153">
        <v>0.36499999999999999</v>
      </c>
      <c r="AQ363" s="151">
        <v>0.41</v>
      </c>
      <c r="AR363" s="154">
        <v>0.17899999999999999</v>
      </c>
      <c r="AS363" s="154">
        <v>9.6000000000000002E-2</v>
      </c>
      <c r="AT363" s="155">
        <v>0.08</v>
      </c>
      <c r="AU363" s="154">
        <v>0.32300000000000001</v>
      </c>
      <c r="AW363" s="177"/>
      <c r="AX363" s="144">
        <f t="shared" si="100"/>
        <v>83.772652388797368</v>
      </c>
      <c r="AY363" s="149">
        <v>275</v>
      </c>
      <c r="AZ363" s="150" t="s">
        <v>535</v>
      </c>
      <c r="BA363" s="149">
        <v>15</v>
      </c>
      <c r="BB363" s="151">
        <v>1</v>
      </c>
      <c r="BC363" s="152">
        <v>1214</v>
      </c>
      <c r="BD363" s="152">
        <v>1017</v>
      </c>
      <c r="BE363" s="149">
        <v>0.83799999999999997</v>
      </c>
      <c r="BF363" s="152">
        <v>503</v>
      </c>
      <c r="BG363" s="152">
        <v>371</v>
      </c>
      <c r="BH363" s="152">
        <v>874</v>
      </c>
      <c r="BI363" s="153">
        <v>0.42399999999999999</v>
      </c>
      <c r="BJ363" s="153">
        <v>0.48699999999999999</v>
      </c>
      <c r="BK363" s="154">
        <v>0.185</v>
      </c>
      <c r="BL363" s="154">
        <v>0.108</v>
      </c>
      <c r="BM363" s="154">
        <v>7.5999999999999998E-2</v>
      </c>
      <c r="BN363" s="155">
        <v>0.39</v>
      </c>
      <c r="DU363" s="4"/>
      <c r="DZ363" s="177"/>
      <c r="EA363" s="177"/>
      <c r="EB363" s="177"/>
      <c r="EC363" s="177"/>
      <c r="ED363" s="177"/>
      <c r="EE363" s="177"/>
    </row>
    <row r="364" spans="30:135" ht="13" x14ac:dyDescent="0.15">
      <c r="AD364" s="144">
        <f t="shared" si="98"/>
        <v>88.142857142857153</v>
      </c>
      <c r="AE364" s="144">
        <f t="shared" si="99"/>
        <v>71.636952998379257</v>
      </c>
      <c r="AF364" s="149">
        <v>276</v>
      </c>
      <c r="AG364" s="150" t="s">
        <v>577</v>
      </c>
      <c r="AH364" s="149">
        <v>14</v>
      </c>
      <c r="AI364" s="151">
        <v>1</v>
      </c>
      <c r="AJ364" s="152">
        <v>1234</v>
      </c>
      <c r="AK364" s="152">
        <v>884</v>
      </c>
      <c r="AL364" s="149">
        <v>0.71599999999999997</v>
      </c>
      <c r="AM364" s="152">
        <v>536</v>
      </c>
      <c r="AN364" s="152">
        <v>325</v>
      </c>
      <c r="AO364" s="152">
        <v>861</v>
      </c>
      <c r="AP364" s="153">
        <v>0.377</v>
      </c>
      <c r="AQ364" s="153">
        <v>0.41099999999999998</v>
      </c>
      <c r="AR364" s="154">
        <v>0.21099999999999999</v>
      </c>
      <c r="AS364" s="154">
        <v>0.106</v>
      </c>
      <c r="AT364" s="154">
        <v>8.4000000000000005E-2</v>
      </c>
      <c r="AU364" s="154">
        <v>0.34699999999999998</v>
      </c>
      <c r="AW364" s="177"/>
      <c r="AX364" s="144">
        <f t="shared" si="100"/>
        <v>83.819051761635492</v>
      </c>
      <c r="AY364" s="149">
        <v>276</v>
      </c>
      <c r="AZ364" s="150" t="s">
        <v>221</v>
      </c>
      <c r="BA364" s="149">
        <v>26</v>
      </c>
      <c r="BB364" s="151">
        <v>1</v>
      </c>
      <c r="BC364" s="152">
        <v>2299</v>
      </c>
      <c r="BD364" s="152">
        <v>1927</v>
      </c>
      <c r="BE364" s="149">
        <v>0.83799999999999997</v>
      </c>
      <c r="BF364" s="152">
        <v>949</v>
      </c>
      <c r="BG364" s="152">
        <v>721</v>
      </c>
      <c r="BH364" s="152">
        <v>1670</v>
      </c>
      <c r="BI364" s="153">
        <v>0.432</v>
      </c>
      <c r="BJ364" s="153">
        <v>0.48099999999999998</v>
      </c>
      <c r="BK364" s="154">
        <v>0.189</v>
      </c>
      <c r="BL364" s="155">
        <v>0.11</v>
      </c>
      <c r="BM364" s="155">
        <v>0.1</v>
      </c>
      <c r="BN364" s="154">
        <v>0.39200000000000002</v>
      </c>
      <c r="DU364" s="4"/>
      <c r="DZ364" s="177"/>
      <c r="EA364" s="177"/>
      <c r="EB364" s="177"/>
      <c r="EC364" s="177"/>
      <c r="ED364" s="177"/>
      <c r="EE364" s="177"/>
    </row>
    <row r="365" spans="30:135" ht="13" x14ac:dyDescent="0.15">
      <c r="AD365" s="144">
        <f t="shared" si="98"/>
        <v>83.05</v>
      </c>
      <c r="AE365" s="144">
        <f t="shared" si="99"/>
        <v>71.523178807947019</v>
      </c>
      <c r="AF365" s="149">
        <v>277</v>
      </c>
      <c r="AG365" s="150" t="s">
        <v>438</v>
      </c>
      <c r="AH365" s="149">
        <v>20</v>
      </c>
      <c r="AI365" s="151">
        <v>1</v>
      </c>
      <c r="AJ365" s="152">
        <v>1661</v>
      </c>
      <c r="AK365" s="152">
        <v>1188</v>
      </c>
      <c r="AL365" s="149">
        <v>0.71499999999999997</v>
      </c>
      <c r="AM365" s="152">
        <v>720</v>
      </c>
      <c r="AN365" s="152">
        <v>454</v>
      </c>
      <c r="AO365" s="152">
        <v>1174</v>
      </c>
      <c r="AP365" s="153">
        <v>0.38700000000000001</v>
      </c>
      <c r="AQ365" s="153">
        <v>0.40899999999999997</v>
      </c>
      <c r="AR365" s="154">
        <v>0.19700000000000001</v>
      </c>
      <c r="AS365" s="154">
        <v>0.113</v>
      </c>
      <c r="AT365" s="154">
        <v>8.6999999999999994E-2</v>
      </c>
      <c r="AU365" s="154">
        <v>0.35599999999999998</v>
      </c>
      <c r="AW365" s="177"/>
      <c r="AX365" s="144">
        <f t="shared" si="100"/>
        <v>83.87715930902111</v>
      </c>
      <c r="AY365" s="149">
        <v>277</v>
      </c>
      <c r="AZ365" s="150" t="s">
        <v>578</v>
      </c>
      <c r="BA365" s="149">
        <v>6</v>
      </c>
      <c r="BB365" s="151">
        <v>1</v>
      </c>
      <c r="BC365" s="152">
        <v>521</v>
      </c>
      <c r="BD365" s="152">
        <v>437</v>
      </c>
      <c r="BE365" s="149">
        <v>0.83899999999999997</v>
      </c>
      <c r="BF365" s="152">
        <v>201</v>
      </c>
      <c r="BG365" s="152">
        <v>155</v>
      </c>
      <c r="BH365" s="152">
        <v>356</v>
      </c>
      <c r="BI365" s="153">
        <v>0.435</v>
      </c>
      <c r="BJ365" s="153">
        <v>0.47799999999999998</v>
      </c>
      <c r="BK365" s="154">
        <v>0.192</v>
      </c>
      <c r="BL365" s="154">
        <v>0.154</v>
      </c>
      <c r="BM365" s="154">
        <v>0.11899999999999999</v>
      </c>
      <c r="BN365" s="154">
        <v>0.40300000000000002</v>
      </c>
      <c r="DU365" s="4"/>
      <c r="DZ365" s="177"/>
      <c r="EA365" s="177"/>
      <c r="EB365" s="177"/>
      <c r="EC365" s="177"/>
      <c r="ED365" s="177"/>
      <c r="EE365" s="177"/>
    </row>
    <row r="366" spans="30:135" ht="13" x14ac:dyDescent="0.15">
      <c r="AD366" s="144">
        <f t="shared" si="98"/>
        <v>79.4375</v>
      </c>
      <c r="AE366" s="144">
        <f t="shared" si="99"/>
        <v>71.518489378442169</v>
      </c>
      <c r="AF366" s="149">
        <v>278</v>
      </c>
      <c r="AG366" s="150" t="s">
        <v>323</v>
      </c>
      <c r="AH366" s="149">
        <v>16</v>
      </c>
      <c r="AI366" s="151">
        <v>1</v>
      </c>
      <c r="AJ366" s="152">
        <v>1271</v>
      </c>
      <c r="AK366" s="152">
        <v>909</v>
      </c>
      <c r="AL366" s="149">
        <v>0.71499999999999997</v>
      </c>
      <c r="AM366" s="152">
        <v>554</v>
      </c>
      <c r="AN366" s="152">
        <v>305</v>
      </c>
      <c r="AO366" s="152">
        <v>859</v>
      </c>
      <c r="AP366" s="153">
        <v>0.35499999999999998</v>
      </c>
      <c r="AQ366" s="153">
        <v>0.41299999999999998</v>
      </c>
      <c r="AR366" s="154">
        <v>0.221</v>
      </c>
      <c r="AS366" s="154">
        <v>0.115</v>
      </c>
      <c r="AT366" s="154">
        <v>9.4E-2</v>
      </c>
      <c r="AU366" s="154">
        <v>0.33400000000000002</v>
      </c>
      <c r="AW366" s="177"/>
      <c r="AX366" s="144">
        <f t="shared" si="100"/>
        <v>83.925888833249871</v>
      </c>
      <c r="AY366" s="149">
        <v>278</v>
      </c>
      <c r="AZ366" s="150" t="s">
        <v>393</v>
      </c>
      <c r="BA366" s="149">
        <v>23</v>
      </c>
      <c r="BB366" s="151">
        <v>1</v>
      </c>
      <c r="BC366" s="152">
        <v>1997</v>
      </c>
      <c r="BD366" s="152">
        <v>1676</v>
      </c>
      <c r="BE366" s="149">
        <v>0.83899999999999997</v>
      </c>
      <c r="BF366" s="152">
        <v>805</v>
      </c>
      <c r="BG366" s="152">
        <v>624</v>
      </c>
      <c r="BH366" s="152">
        <v>1429</v>
      </c>
      <c r="BI366" s="153">
        <v>0.437</v>
      </c>
      <c r="BJ366" s="153">
        <v>0.49199999999999999</v>
      </c>
      <c r="BK366" s="154">
        <v>0.188</v>
      </c>
      <c r="BL366" s="154">
        <v>0.11600000000000001</v>
      </c>
      <c r="BM366" s="154">
        <v>8.2000000000000003E-2</v>
      </c>
      <c r="BN366" s="154">
        <v>0.39200000000000002</v>
      </c>
      <c r="DU366" s="4"/>
      <c r="DZ366" s="177"/>
      <c r="EA366" s="177"/>
      <c r="EB366" s="177"/>
      <c r="EC366" s="177"/>
      <c r="ED366" s="177"/>
      <c r="EE366" s="177"/>
    </row>
    <row r="367" spans="30:135" ht="13" x14ac:dyDescent="0.15">
      <c r="AD367" s="144">
        <f t="shared" si="98"/>
        <v>79.900000000000006</v>
      </c>
      <c r="AE367" s="144">
        <f t="shared" si="99"/>
        <v>71.52690863579474</v>
      </c>
      <c r="AF367" s="149">
        <v>279</v>
      </c>
      <c r="AG367" s="150" t="s">
        <v>368</v>
      </c>
      <c r="AH367" s="149">
        <v>20</v>
      </c>
      <c r="AI367" s="151">
        <v>1</v>
      </c>
      <c r="AJ367" s="152">
        <v>1598</v>
      </c>
      <c r="AK367" s="152">
        <v>1143</v>
      </c>
      <c r="AL367" s="149">
        <v>0.71499999999999997</v>
      </c>
      <c r="AM367" s="152">
        <v>744</v>
      </c>
      <c r="AN367" s="152">
        <v>403</v>
      </c>
      <c r="AO367" s="152">
        <v>1147</v>
      </c>
      <c r="AP367" s="153">
        <v>0.35099999999999998</v>
      </c>
      <c r="AQ367" s="153">
        <v>0.38700000000000001</v>
      </c>
      <c r="AR367" s="154">
        <v>0.16500000000000001</v>
      </c>
      <c r="AS367" s="154">
        <v>0.13100000000000001</v>
      </c>
      <c r="AT367" s="154">
        <v>0.108</v>
      </c>
      <c r="AU367" s="154">
        <v>0.35599999999999998</v>
      </c>
      <c r="AW367" s="177"/>
      <c r="AX367" s="144">
        <f t="shared" si="100"/>
        <v>83.86831275720165</v>
      </c>
      <c r="AY367" s="149">
        <v>279</v>
      </c>
      <c r="AZ367" s="150" t="s">
        <v>579</v>
      </c>
      <c r="BA367" s="149">
        <v>14</v>
      </c>
      <c r="BB367" s="151">
        <v>1</v>
      </c>
      <c r="BC367" s="152">
        <v>1215</v>
      </c>
      <c r="BD367" s="152">
        <v>1019</v>
      </c>
      <c r="BE367" s="149">
        <v>0.83899999999999997</v>
      </c>
      <c r="BF367" s="152">
        <v>463</v>
      </c>
      <c r="BG367" s="152">
        <v>367</v>
      </c>
      <c r="BH367" s="152">
        <v>830</v>
      </c>
      <c r="BI367" s="153">
        <v>0.442</v>
      </c>
      <c r="BJ367" s="153">
        <v>0.496</v>
      </c>
      <c r="BK367" s="154">
        <v>0.19900000000000001</v>
      </c>
      <c r="BL367" s="154">
        <v>0.14199999999999999</v>
      </c>
      <c r="BM367" s="154">
        <v>0.106</v>
      </c>
      <c r="BN367" s="154">
        <v>0.40200000000000002</v>
      </c>
      <c r="DU367" s="4"/>
      <c r="DZ367" s="177"/>
      <c r="EA367" s="177"/>
      <c r="EB367" s="177"/>
      <c r="EC367" s="177"/>
      <c r="ED367" s="177"/>
      <c r="EE367" s="177"/>
    </row>
    <row r="368" spans="30:135" ht="13" x14ac:dyDescent="0.15">
      <c r="AD368" s="144">
        <f t="shared" si="98"/>
        <v>93.714285714285722</v>
      </c>
      <c r="AE368" s="144">
        <f t="shared" si="99"/>
        <v>71.265243902439025</v>
      </c>
      <c r="AF368" s="149">
        <v>280</v>
      </c>
      <c r="AG368" s="150" t="s">
        <v>454</v>
      </c>
      <c r="AH368" s="149">
        <v>14</v>
      </c>
      <c r="AI368" s="151">
        <v>1</v>
      </c>
      <c r="AJ368" s="152">
        <v>1312</v>
      </c>
      <c r="AK368" s="152">
        <v>935</v>
      </c>
      <c r="AL368" s="149">
        <v>0.71299999999999997</v>
      </c>
      <c r="AM368" s="152">
        <v>632</v>
      </c>
      <c r="AN368" s="152">
        <v>329</v>
      </c>
      <c r="AO368" s="152">
        <v>961</v>
      </c>
      <c r="AP368" s="153">
        <v>0.34200000000000003</v>
      </c>
      <c r="AQ368" s="153">
        <v>0.39100000000000001</v>
      </c>
      <c r="AR368" s="154">
        <v>0.16900000000000001</v>
      </c>
      <c r="AS368" s="154">
        <v>0.114</v>
      </c>
      <c r="AT368" s="154">
        <v>9.5000000000000001E-2</v>
      </c>
      <c r="AU368" s="154">
        <v>0.33400000000000002</v>
      </c>
      <c r="AW368" s="177"/>
      <c r="AX368" s="144">
        <f t="shared" si="100"/>
        <v>83.983451536643031</v>
      </c>
      <c r="AY368" s="149">
        <v>280</v>
      </c>
      <c r="AZ368" s="150" t="s">
        <v>387</v>
      </c>
      <c r="BA368" s="149">
        <v>21</v>
      </c>
      <c r="BB368" s="151">
        <v>1</v>
      </c>
      <c r="BC368" s="152">
        <v>1692</v>
      </c>
      <c r="BD368" s="152">
        <v>1421</v>
      </c>
      <c r="BE368" s="149">
        <v>0.84</v>
      </c>
      <c r="BF368" s="152">
        <v>757</v>
      </c>
      <c r="BG368" s="152">
        <v>507</v>
      </c>
      <c r="BH368" s="152">
        <v>1264</v>
      </c>
      <c r="BI368" s="153">
        <v>0.40100000000000002</v>
      </c>
      <c r="BJ368" s="153">
        <v>0.46800000000000003</v>
      </c>
      <c r="BK368" s="154">
        <v>0.16500000000000001</v>
      </c>
      <c r="BL368" s="154">
        <v>0.111</v>
      </c>
      <c r="BM368" s="154">
        <v>9.6000000000000002E-2</v>
      </c>
      <c r="BN368" s="154">
        <v>0.38100000000000001</v>
      </c>
      <c r="DU368" s="4"/>
      <c r="DZ368" s="177"/>
      <c r="EA368" s="177"/>
      <c r="EB368" s="177"/>
      <c r="EC368" s="177"/>
      <c r="ED368" s="177"/>
      <c r="EE368" s="177"/>
    </row>
    <row r="369" spans="30:135" ht="13" x14ac:dyDescent="0.15">
      <c r="AD369" s="144">
        <f t="shared" si="98"/>
        <v>77</v>
      </c>
      <c r="AE369" s="144">
        <f t="shared" si="99"/>
        <v>71.335807050092768</v>
      </c>
      <c r="AF369" s="149">
        <v>281</v>
      </c>
      <c r="AG369" s="150" t="s">
        <v>290</v>
      </c>
      <c r="AH369" s="149">
        <v>14</v>
      </c>
      <c r="AI369" s="151">
        <v>1</v>
      </c>
      <c r="AJ369" s="152">
        <v>1078</v>
      </c>
      <c r="AK369" s="152">
        <v>769</v>
      </c>
      <c r="AL369" s="149">
        <v>0.71299999999999997</v>
      </c>
      <c r="AM369" s="152">
        <v>453</v>
      </c>
      <c r="AN369" s="152">
        <v>286</v>
      </c>
      <c r="AO369" s="152">
        <v>739</v>
      </c>
      <c r="AP369" s="153">
        <v>0.38700000000000001</v>
      </c>
      <c r="AQ369" s="153">
        <v>0.442</v>
      </c>
      <c r="AR369" s="154">
        <v>0.23899999999999999</v>
      </c>
      <c r="AS369" s="154">
        <v>8.3000000000000004E-2</v>
      </c>
      <c r="AT369" s="154">
        <v>5.2999999999999999E-2</v>
      </c>
      <c r="AU369" s="154">
        <v>0.32900000000000001</v>
      </c>
      <c r="AW369" s="177"/>
      <c r="AX369" s="144">
        <f t="shared" si="100"/>
        <v>84.029038112522699</v>
      </c>
      <c r="AY369" s="149">
        <v>281</v>
      </c>
      <c r="AZ369" s="150" t="s">
        <v>425</v>
      </c>
      <c r="BA369" s="149">
        <v>20</v>
      </c>
      <c r="BB369" s="151">
        <v>1</v>
      </c>
      <c r="BC369" s="152">
        <v>1653</v>
      </c>
      <c r="BD369" s="152">
        <v>1389</v>
      </c>
      <c r="BE369" s="149">
        <v>0.84</v>
      </c>
      <c r="BF369" s="152">
        <v>754</v>
      </c>
      <c r="BG369" s="152">
        <v>530</v>
      </c>
      <c r="BH369" s="152">
        <v>1284</v>
      </c>
      <c r="BI369" s="153">
        <v>0.41299999999999998</v>
      </c>
      <c r="BJ369" s="153">
        <v>0.45700000000000002</v>
      </c>
      <c r="BK369" s="154">
        <v>0.14499999999999999</v>
      </c>
      <c r="BL369" s="154">
        <v>9.8000000000000004E-2</v>
      </c>
      <c r="BM369" s="154">
        <v>7.9000000000000001E-2</v>
      </c>
      <c r="BN369" s="154">
        <v>0.39200000000000002</v>
      </c>
      <c r="DU369" s="4"/>
      <c r="DZ369" s="177"/>
      <c r="EA369" s="177"/>
      <c r="EB369" s="177"/>
      <c r="EC369" s="177"/>
      <c r="ED369" s="177"/>
      <c r="EE369" s="177"/>
    </row>
    <row r="370" spans="30:135" ht="13" x14ac:dyDescent="0.15">
      <c r="AD370" s="144">
        <f t="shared" si="98"/>
        <v>85.952380952380949</v>
      </c>
      <c r="AE370" s="144">
        <f t="shared" si="99"/>
        <v>71.19113573407202</v>
      </c>
      <c r="AF370" s="149">
        <v>282</v>
      </c>
      <c r="AG370" s="150" t="s">
        <v>580</v>
      </c>
      <c r="AH370" s="149">
        <v>21</v>
      </c>
      <c r="AI370" s="151">
        <v>1</v>
      </c>
      <c r="AJ370" s="152">
        <v>1805</v>
      </c>
      <c r="AK370" s="152">
        <v>1285</v>
      </c>
      <c r="AL370" s="149">
        <v>0.71199999999999997</v>
      </c>
      <c r="AM370" s="152">
        <v>784</v>
      </c>
      <c r="AN370" s="152">
        <v>443</v>
      </c>
      <c r="AO370" s="152">
        <v>1227</v>
      </c>
      <c r="AP370" s="153">
        <v>0.36099999999999999</v>
      </c>
      <c r="AQ370" s="153">
        <v>0.39500000000000002</v>
      </c>
      <c r="AR370" s="154">
        <v>0.218</v>
      </c>
      <c r="AS370" s="154">
        <v>0.126</v>
      </c>
      <c r="AT370" s="154">
        <v>0.107</v>
      </c>
      <c r="AU370" s="155">
        <v>0.34</v>
      </c>
      <c r="AW370" s="177"/>
      <c r="AX370" s="144">
        <f t="shared" si="100"/>
        <v>83.979848866498742</v>
      </c>
      <c r="AY370" s="149">
        <v>282</v>
      </c>
      <c r="AZ370" s="150" t="s">
        <v>468</v>
      </c>
      <c r="BA370" s="149">
        <v>23</v>
      </c>
      <c r="BB370" s="151">
        <v>1</v>
      </c>
      <c r="BC370" s="152">
        <v>1985</v>
      </c>
      <c r="BD370" s="152">
        <v>1667</v>
      </c>
      <c r="BE370" s="149">
        <v>0.84</v>
      </c>
      <c r="BF370" s="152">
        <v>786</v>
      </c>
      <c r="BG370" s="152">
        <v>610</v>
      </c>
      <c r="BH370" s="152">
        <v>1396</v>
      </c>
      <c r="BI370" s="153">
        <v>0.437</v>
      </c>
      <c r="BJ370" s="153">
        <v>0.48399999999999999</v>
      </c>
      <c r="BK370" s="154">
        <v>0.19400000000000001</v>
      </c>
      <c r="BL370" s="154">
        <v>0.126</v>
      </c>
      <c r="BM370" s="154">
        <v>9.8000000000000004E-2</v>
      </c>
      <c r="BN370" s="154">
        <v>0.39800000000000002</v>
      </c>
      <c r="DU370" s="4"/>
      <c r="DZ370" s="177"/>
      <c r="EA370" s="177"/>
      <c r="EB370" s="177"/>
      <c r="EC370" s="177"/>
      <c r="ED370" s="177"/>
      <c r="EE370" s="177"/>
    </row>
    <row r="371" spans="30:135" ht="13" x14ac:dyDescent="0.15">
      <c r="AD371" s="144">
        <f t="shared" si="98"/>
        <v>78.476190476190467</v>
      </c>
      <c r="AE371" s="144">
        <f t="shared" si="99"/>
        <v>71.116504854368941</v>
      </c>
      <c r="AF371" s="149">
        <v>283</v>
      </c>
      <c r="AG371" s="150" t="s">
        <v>320</v>
      </c>
      <c r="AH371" s="149">
        <v>21</v>
      </c>
      <c r="AI371" s="151">
        <v>1</v>
      </c>
      <c r="AJ371" s="152">
        <v>1648</v>
      </c>
      <c r="AK371" s="152">
        <v>1172</v>
      </c>
      <c r="AL371" s="149">
        <v>0.71099999999999997</v>
      </c>
      <c r="AM371" s="152">
        <v>775</v>
      </c>
      <c r="AN371" s="152">
        <v>459</v>
      </c>
      <c r="AO371" s="152">
        <v>1234</v>
      </c>
      <c r="AP371" s="153">
        <v>0.372</v>
      </c>
      <c r="AQ371" s="153">
        <v>0.40200000000000002</v>
      </c>
      <c r="AR371" s="154">
        <v>0.17699999999999999</v>
      </c>
      <c r="AS371" s="154">
        <v>8.8999999999999996E-2</v>
      </c>
      <c r="AT371" s="154">
        <v>6.9000000000000006E-2</v>
      </c>
      <c r="AU371" s="155">
        <v>0.34</v>
      </c>
      <c r="AW371" s="177"/>
      <c r="AX371" s="144">
        <f t="shared" si="100"/>
        <v>84.119106699751853</v>
      </c>
      <c r="AY371" s="149">
        <v>283</v>
      </c>
      <c r="AZ371" s="150" t="s">
        <v>524</v>
      </c>
      <c r="BA371" s="149">
        <v>24</v>
      </c>
      <c r="BB371" s="151">
        <v>1</v>
      </c>
      <c r="BC371" s="152">
        <v>2015</v>
      </c>
      <c r="BD371" s="152">
        <v>1695</v>
      </c>
      <c r="BE371" s="149">
        <v>0.84099999999999997</v>
      </c>
      <c r="BF371" s="152">
        <v>896</v>
      </c>
      <c r="BG371" s="152">
        <v>616</v>
      </c>
      <c r="BH371" s="152">
        <v>1512</v>
      </c>
      <c r="BI371" s="153">
        <v>0.40699999999999997</v>
      </c>
      <c r="BJ371" s="151">
        <v>0.46</v>
      </c>
      <c r="BK371" s="154">
        <v>0.158</v>
      </c>
      <c r="BL371" s="154">
        <v>0.109</v>
      </c>
      <c r="BM371" s="155">
        <v>0.09</v>
      </c>
      <c r="BN371" s="154">
        <v>0.39300000000000002</v>
      </c>
      <c r="DU371" s="4"/>
      <c r="DZ371" s="177"/>
      <c r="EA371" s="177"/>
      <c r="EB371" s="177"/>
      <c r="EC371" s="177"/>
      <c r="ED371" s="177"/>
      <c r="EE371" s="177"/>
    </row>
    <row r="372" spans="30:135" ht="13" x14ac:dyDescent="0.15">
      <c r="AD372" s="144">
        <f t="shared" si="98"/>
        <v>84.571428571428569</v>
      </c>
      <c r="AE372" s="144">
        <f t="shared" si="99"/>
        <v>71.058558558558559</v>
      </c>
      <c r="AF372" s="149">
        <v>284</v>
      </c>
      <c r="AG372" s="150" t="s">
        <v>576</v>
      </c>
      <c r="AH372" s="149">
        <v>21</v>
      </c>
      <c r="AI372" s="151">
        <v>1</v>
      </c>
      <c r="AJ372" s="152">
        <v>1776</v>
      </c>
      <c r="AK372" s="152">
        <v>1262</v>
      </c>
      <c r="AL372" s="149">
        <v>0.71099999999999997</v>
      </c>
      <c r="AM372" s="152">
        <v>801</v>
      </c>
      <c r="AN372" s="152">
        <v>466</v>
      </c>
      <c r="AO372" s="152">
        <v>1267</v>
      </c>
      <c r="AP372" s="153">
        <v>0.36799999999999999</v>
      </c>
      <c r="AQ372" s="153">
        <v>0.40899999999999997</v>
      </c>
      <c r="AR372" s="154">
        <v>0.20399999999999999</v>
      </c>
      <c r="AS372" s="155">
        <v>0.1</v>
      </c>
      <c r="AT372" s="154">
        <v>8.8999999999999996E-2</v>
      </c>
      <c r="AU372" s="154">
        <v>0.33700000000000002</v>
      </c>
      <c r="AW372" s="177"/>
      <c r="AX372" s="144">
        <f t="shared" si="100"/>
        <v>84.151156232374504</v>
      </c>
      <c r="AY372" s="149">
        <v>284</v>
      </c>
      <c r="AZ372" s="150" t="s">
        <v>400</v>
      </c>
      <c r="BA372" s="149">
        <v>22</v>
      </c>
      <c r="BB372" s="151">
        <v>1</v>
      </c>
      <c r="BC372" s="152">
        <v>1773</v>
      </c>
      <c r="BD372" s="152">
        <v>1492</v>
      </c>
      <c r="BE372" s="149">
        <v>0.84199999999999997</v>
      </c>
      <c r="BF372" s="152">
        <v>798</v>
      </c>
      <c r="BG372" s="152">
        <v>581</v>
      </c>
      <c r="BH372" s="152">
        <v>1379</v>
      </c>
      <c r="BI372" s="153">
        <v>0.42099999999999999</v>
      </c>
      <c r="BJ372" s="153">
        <v>0.46700000000000003</v>
      </c>
      <c r="BK372" s="154">
        <v>0.14799999999999999</v>
      </c>
      <c r="BL372" s="155">
        <v>0.09</v>
      </c>
      <c r="BM372" s="154">
        <v>6.7000000000000004E-2</v>
      </c>
      <c r="BN372" s="154">
        <v>0.39500000000000002</v>
      </c>
      <c r="DU372" s="4"/>
      <c r="DZ372" s="177"/>
      <c r="EA372" s="177"/>
      <c r="EB372" s="177"/>
      <c r="EC372" s="177"/>
      <c r="ED372" s="177"/>
      <c r="EE372" s="177"/>
    </row>
    <row r="373" spans="30:135" ht="13" x14ac:dyDescent="0.15">
      <c r="AD373" s="144">
        <f t="shared" si="98"/>
        <v>80.473684210526315</v>
      </c>
      <c r="AE373" s="144">
        <f t="shared" si="99"/>
        <v>70.765206017004573</v>
      </c>
      <c r="AF373" s="149">
        <v>285</v>
      </c>
      <c r="AG373" s="150" t="s">
        <v>264</v>
      </c>
      <c r="AH373" s="149">
        <v>19</v>
      </c>
      <c r="AI373" s="151">
        <v>1</v>
      </c>
      <c r="AJ373" s="152">
        <v>1529</v>
      </c>
      <c r="AK373" s="152">
        <v>1082</v>
      </c>
      <c r="AL373" s="149">
        <v>0.70799999999999996</v>
      </c>
      <c r="AM373" s="152">
        <v>656</v>
      </c>
      <c r="AN373" s="152">
        <v>389</v>
      </c>
      <c r="AO373" s="152">
        <v>1045</v>
      </c>
      <c r="AP373" s="153">
        <v>0.372</v>
      </c>
      <c r="AQ373" s="151">
        <v>0.41</v>
      </c>
      <c r="AR373" s="154">
        <v>0.216</v>
      </c>
      <c r="AS373" s="154">
        <v>0.11799999999999999</v>
      </c>
      <c r="AT373" s="155">
        <v>0.09</v>
      </c>
      <c r="AU373" s="154">
        <v>0.34599999999999997</v>
      </c>
      <c r="AW373" s="177"/>
      <c r="AX373" s="144">
        <f t="shared" si="100"/>
        <v>84.17462482946793</v>
      </c>
      <c r="AY373" s="149">
        <v>285</v>
      </c>
      <c r="AZ373" s="150" t="s">
        <v>458</v>
      </c>
      <c r="BA373" s="149">
        <v>8</v>
      </c>
      <c r="BB373" s="151">
        <v>1</v>
      </c>
      <c r="BC373" s="152">
        <v>733</v>
      </c>
      <c r="BD373" s="152">
        <v>617</v>
      </c>
      <c r="BE373" s="149">
        <v>0.84199999999999997</v>
      </c>
      <c r="BF373" s="152">
        <v>298</v>
      </c>
      <c r="BG373" s="152">
        <v>221</v>
      </c>
      <c r="BH373" s="152">
        <v>519</v>
      </c>
      <c r="BI373" s="153">
        <v>0.42599999999999999</v>
      </c>
      <c r="BJ373" s="151">
        <v>0.48</v>
      </c>
      <c r="BK373" s="155">
        <v>0.18</v>
      </c>
      <c r="BL373" s="154">
        <v>0.127</v>
      </c>
      <c r="BM373" s="154">
        <v>8.8999999999999996E-2</v>
      </c>
      <c r="BN373" s="154">
        <v>0.40200000000000002</v>
      </c>
      <c r="DU373" s="4"/>
      <c r="DZ373" s="177"/>
      <c r="EA373" s="177"/>
      <c r="EB373" s="177"/>
      <c r="EC373" s="177"/>
      <c r="ED373" s="177"/>
      <c r="EE373" s="177"/>
    </row>
    <row r="374" spans="30:135" ht="13" x14ac:dyDescent="0.15">
      <c r="AD374" s="144">
        <f t="shared" si="98"/>
        <v>82</v>
      </c>
      <c r="AE374" s="144">
        <f t="shared" si="99"/>
        <v>70.83775185577943</v>
      </c>
      <c r="AF374" s="149">
        <v>286</v>
      </c>
      <c r="AG374" s="150" t="s">
        <v>555</v>
      </c>
      <c r="AH374" s="149">
        <v>23</v>
      </c>
      <c r="AI374" s="151">
        <v>1</v>
      </c>
      <c r="AJ374" s="152">
        <v>1886</v>
      </c>
      <c r="AK374" s="152">
        <v>1336</v>
      </c>
      <c r="AL374" s="149">
        <v>0.70799999999999996</v>
      </c>
      <c r="AM374" s="152">
        <v>843</v>
      </c>
      <c r="AN374" s="152">
        <v>463</v>
      </c>
      <c r="AO374" s="152">
        <v>1306</v>
      </c>
      <c r="AP374" s="153">
        <v>0.35499999999999998</v>
      </c>
      <c r="AQ374" s="153">
        <v>0.39100000000000001</v>
      </c>
      <c r="AR374" s="154">
        <v>0.20300000000000001</v>
      </c>
      <c r="AS374" s="154">
        <v>0.11799999999999999</v>
      </c>
      <c r="AT374" s="154">
        <v>8.8999999999999996E-2</v>
      </c>
      <c r="AU374" s="154">
        <v>0.34300000000000003</v>
      </c>
      <c r="AW374" s="177"/>
      <c r="AX374" s="144">
        <f t="shared" si="100"/>
        <v>84.163402350307777</v>
      </c>
      <c r="AY374" s="149">
        <v>286</v>
      </c>
      <c r="AZ374" s="150" t="s">
        <v>546</v>
      </c>
      <c r="BA374" s="149">
        <v>22</v>
      </c>
      <c r="BB374" s="151">
        <v>1</v>
      </c>
      <c r="BC374" s="152">
        <v>1787</v>
      </c>
      <c r="BD374" s="152">
        <v>1504</v>
      </c>
      <c r="BE374" s="149">
        <v>0.84199999999999997</v>
      </c>
      <c r="BF374" s="152">
        <v>833</v>
      </c>
      <c r="BG374" s="152">
        <v>553</v>
      </c>
      <c r="BH374" s="152">
        <v>1386</v>
      </c>
      <c r="BI374" s="153">
        <v>0.39900000000000002</v>
      </c>
      <c r="BJ374" s="153">
        <v>0.45900000000000002</v>
      </c>
      <c r="BK374" s="154">
        <v>0.14699999999999999</v>
      </c>
      <c r="BL374" s="154">
        <v>9.5000000000000001E-2</v>
      </c>
      <c r="BM374" s="154">
        <v>7.4999999999999997E-2</v>
      </c>
      <c r="BN374" s="154">
        <v>0.38300000000000001</v>
      </c>
      <c r="DU374" s="4"/>
      <c r="DZ374" s="177"/>
      <c r="EA374" s="177"/>
      <c r="EB374" s="177"/>
      <c r="EC374" s="177"/>
      <c r="ED374" s="177"/>
      <c r="EE374" s="177"/>
    </row>
    <row r="375" spans="30:135" ht="13" x14ac:dyDescent="0.15">
      <c r="AD375" s="144">
        <f t="shared" si="98"/>
        <v>87.476190476190467</v>
      </c>
      <c r="AE375" s="144">
        <f t="shared" si="99"/>
        <v>70.549809471965162</v>
      </c>
      <c r="AF375" s="149">
        <v>287</v>
      </c>
      <c r="AG375" s="150" t="s">
        <v>581</v>
      </c>
      <c r="AH375" s="149">
        <v>21</v>
      </c>
      <c r="AI375" s="151">
        <v>1</v>
      </c>
      <c r="AJ375" s="152">
        <v>1837</v>
      </c>
      <c r="AK375" s="152">
        <v>1296</v>
      </c>
      <c r="AL375" s="149">
        <v>0.70499999999999996</v>
      </c>
      <c r="AM375" s="152">
        <v>784</v>
      </c>
      <c r="AN375" s="152">
        <v>453</v>
      </c>
      <c r="AO375" s="152">
        <v>1237</v>
      </c>
      <c r="AP375" s="153">
        <v>0.36599999999999999</v>
      </c>
      <c r="AQ375" s="153">
        <v>0.40899999999999997</v>
      </c>
      <c r="AR375" s="154">
        <v>0.219</v>
      </c>
      <c r="AS375" s="154">
        <v>0.126</v>
      </c>
      <c r="AT375" s="154">
        <v>0.107</v>
      </c>
      <c r="AU375" s="154">
        <v>0.34300000000000003</v>
      </c>
      <c r="AW375" s="177"/>
      <c r="AX375" s="144">
        <f t="shared" si="100"/>
        <v>84.18952618453865</v>
      </c>
      <c r="AY375" s="149">
        <v>287</v>
      </c>
      <c r="AZ375" s="150" t="s">
        <v>483</v>
      </c>
      <c r="BA375" s="149">
        <v>25</v>
      </c>
      <c r="BB375" s="151">
        <v>1</v>
      </c>
      <c r="BC375" s="152">
        <v>2005</v>
      </c>
      <c r="BD375" s="152">
        <v>1688</v>
      </c>
      <c r="BE375" s="149">
        <v>0.84199999999999997</v>
      </c>
      <c r="BF375" s="152">
        <v>926</v>
      </c>
      <c r="BG375" s="152">
        <v>608</v>
      </c>
      <c r="BH375" s="152">
        <v>1534</v>
      </c>
      <c r="BI375" s="153">
        <v>0.39600000000000002</v>
      </c>
      <c r="BJ375" s="153">
        <v>0.45500000000000002</v>
      </c>
      <c r="BK375" s="154">
        <v>0.14499999999999999</v>
      </c>
      <c r="BL375" s="154">
        <v>0.108</v>
      </c>
      <c r="BM375" s="154">
        <v>8.5999999999999993E-2</v>
      </c>
      <c r="BN375" s="154">
        <v>0.38600000000000001</v>
      </c>
      <c r="DU375" s="4"/>
      <c r="DZ375" s="177"/>
      <c r="EA375" s="177"/>
      <c r="EB375" s="177"/>
      <c r="EC375" s="177"/>
      <c r="ED375" s="177"/>
      <c r="EE375" s="177"/>
    </row>
    <row r="376" spans="30:135" ht="13" x14ac:dyDescent="0.15">
      <c r="AD376" s="144">
        <f t="shared" si="98"/>
        <v>85.111111111111114</v>
      </c>
      <c r="AE376" s="144">
        <f t="shared" si="99"/>
        <v>70.36553524804178</v>
      </c>
      <c r="AF376" s="149">
        <v>288</v>
      </c>
      <c r="AG376" s="150" t="s">
        <v>476</v>
      </c>
      <c r="AH376" s="149">
        <v>18</v>
      </c>
      <c r="AI376" s="151">
        <v>1</v>
      </c>
      <c r="AJ376" s="152">
        <v>1532</v>
      </c>
      <c r="AK376" s="152">
        <v>1078</v>
      </c>
      <c r="AL376" s="149">
        <v>0.70399999999999996</v>
      </c>
      <c r="AM376" s="152">
        <v>640</v>
      </c>
      <c r="AN376" s="152">
        <v>400</v>
      </c>
      <c r="AO376" s="152">
        <v>1040</v>
      </c>
      <c r="AP376" s="153">
        <v>0.38500000000000001</v>
      </c>
      <c r="AQ376" s="151">
        <v>0.41</v>
      </c>
      <c r="AR376" s="154">
        <v>0.214</v>
      </c>
      <c r="AS376" s="154">
        <v>0.129</v>
      </c>
      <c r="AT376" s="154">
        <v>9.2999999999999999E-2</v>
      </c>
      <c r="AU376" s="154">
        <v>0.34799999999999998</v>
      </c>
      <c r="AW376" s="177"/>
      <c r="AX376" s="144">
        <f t="shared" si="100"/>
        <v>84.322508398656211</v>
      </c>
      <c r="AY376" s="149">
        <v>288</v>
      </c>
      <c r="AZ376" s="150" t="s">
        <v>582</v>
      </c>
      <c r="BA376" s="149">
        <v>12</v>
      </c>
      <c r="BB376" s="151">
        <v>1</v>
      </c>
      <c r="BC376" s="152">
        <v>893</v>
      </c>
      <c r="BD376" s="152">
        <v>753</v>
      </c>
      <c r="BE376" s="149">
        <v>0.84299999999999997</v>
      </c>
      <c r="BF376" s="152">
        <v>351</v>
      </c>
      <c r="BG376" s="152">
        <v>282</v>
      </c>
      <c r="BH376" s="152">
        <v>633</v>
      </c>
      <c r="BI376" s="153">
        <v>0.44500000000000001</v>
      </c>
      <c r="BJ376" s="153">
        <v>0.49399999999999999</v>
      </c>
      <c r="BK376" s="154">
        <v>0.20300000000000001</v>
      </c>
      <c r="BL376" s="154">
        <v>0.113</v>
      </c>
      <c r="BM376" s="155">
        <v>0.09</v>
      </c>
      <c r="BN376" s="154">
        <v>0.39300000000000002</v>
      </c>
      <c r="DU376" s="4"/>
      <c r="DZ376" s="177"/>
      <c r="EA376" s="177"/>
      <c r="EB376" s="177"/>
      <c r="EC376" s="177"/>
      <c r="ED376" s="177"/>
      <c r="EE376" s="177"/>
    </row>
    <row r="377" spans="30:135" ht="13" x14ac:dyDescent="0.15">
      <c r="AD377" s="144">
        <f t="shared" si="98"/>
        <v>87.899999999999991</v>
      </c>
      <c r="AE377" s="144">
        <f t="shared" si="99"/>
        <v>70.420932878270762</v>
      </c>
      <c r="AF377" s="149">
        <v>289</v>
      </c>
      <c r="AG377" s="150" t="s">
        <v>460</v>
      </c>
      <c r="AH377" s="149">
        <v>10</v>
      </c>
      <c r="AI377" s="151">
        <v>1</v>
      </c>
      <c r="AJ377" s="152">
        <v>879</v>
      </c>
      <c r="AK377" s="152">
        <v>619</v>
      </c>
      <c r="AL377" s="149">
        <v>0.70399999999999996</v>
      </c>
      <c r="AM377" s="152">
        <v>368</v>
      </c>
      <c r="AN377" s="152">
        <v>228</v>
      </c>
      <c r="AO377" s="152">
        <v>596</v>
      </c>
      <c r="AP377" s="153">
        <v>0.38300000000000001</v>
      </c>
      <c r="AQ377" s="153">
        <v>0.41799999999999998</v>
      </c>
      <c r="AR377" s="154">
        <v>0.23799999999999999</v>
      </c>
      <c r="AS377" s="154">
        <v>0.10100000000000001</v>
      </c>
      <c r="AT377" s="154">
        <v>7.6999999999999999E-2</v>
      </c>
      <c r="AU377" s="154">
        <v>0.33600000000000002</v>
      </c>
      <c r="AW377" s="177"/>
      <c r="AX377" s="144">
        <f t="shared" si="100"/>
        <v>84.273182957393487</v>
      </c>
      <c r="AY377" s="149">
        <v>289</v>
      </c>
      <c r="AZ377" s="150" t="s">
        <v>583</v>
      </c>
      <c r="BA377" s="149">
        <v>19</v>
      </c>
      <c r="BB377" s="151">
        <v>1</v>
      </c>
      <c r="BC377" s="152">
        <v>1596</v>
      </c>
      <c r="BD377" s="152">
        <v>1345</v>
      </c>
      <c r="BE377" s="149">
        <v>0.84299999999999997</v>
      </c>
      <c r="BF377" s="152">
        <v>685</v>
      </c>
      <c r="BG377" s="152">
        <v>480</v>
      </c>
      <c r="BH377" s="152">
        <v>1165</v>
      </c>
      <c r="BI377" s="153">
        <v>0.41199999999999998</v>
      </c>
      <c r="BJ377" s="151">
        <v>0.47</v>
      </c>
      <c r="BK377" s="154">
        <v>0.17199999999999999</v>
      </c>
      <c r="BL377" s="154">
        <v>0.11700000000000001</v>
      </c>
      <c r="BM377" s="155">
        <v>0.08</v>
      </c>
      <c r="BN377" s="154">
        <v>0.39100000000000001</v>
      </c>
      <c r="DU377" s="4"/>
      <c r="DZ377" s="177"/>
      <c r="EA377" s="177"/>
      <c r="EB377" s="177"/>
      <c r="EC377" s="177"/>
      <c r="ED377" s="177"/>
      <c r="EE377" s="177"/>
    </row>
    <row r="378" spans="30:135" ht="13" x14ac:dyDescent="0.15">
      <c r="AD378" s="144">
        <f t="shared" si="98"/>
        <v>92.75</v>
      </c>
      <c r="AE378" s="144">
        <f t="shared" si="99"/>
        <v>70.350404312668473</v>
      </c>
      <c r="AF378" s="149">
        <v>290</v>
      </c>
      <c r="AG378" s="150" t="s">
        <v>370</v>
      </c>
      <c r="AH378" s="149">
        <v>4</v>
      </c>
      <c r="AI378" s="151">
        <v>1</v>
      </c>
      <c r="AJ378" s="152">
        <v>371</v>
      </c>
      <c r="AK378" s="152">
        <v>261</v>
      </c>
      <c r="AL378" s="149">
        <v>0.70399999999999996</v>
      </c>
      <c r="AM378" s="152">
        <v>193</v>
      </c>
      <c r="AN378" s="152">
        <v>96</v>
      </c>
      <c r="AO378" s="152">
        <v>289</v>
      </c>
      <c r="AP378" s="153">
        <v>0.33200000000000002</v>
      </c>
      <c r="AQ378" s="153">
        <v>0.375</v>
      </c>
      <c r="AR378" s="154">
        <v>0.13500000000000001</v>
      </c>
      <c r="AS378" s="154">
        <v>9.7000000000000003E-2</v>
      </c>
      <c r="AT378" s="154">
        <v>7.2999999999999995E-2</v>
      </c>
      <c r="AU378" s="154">
        <v>0.33700000000000002</v>
      </c>
      <c r="AW378" s="177"/>
      <c r="AX378" s="144">
        <f t="shared" si="100"/>
        <v>84.338624338624328</v>
      </c>
      <c r="AY378" s="149">
        <v>290</v>
      </c>
      <c r="AZ378" s="150" t="s">
        <v>581</v>
      </c>
      <c r="BA378" s="149">
        <v>21</v>
      </c>
      <c r="BB378" s="151">
        <v>1</v>
      </c>
      <c r="BC378" s="152">
        <v>1890</v>
      </c>
      <c r="BD378" s="152">
        <v>1594</v>
      </c>
      <c r="BE378" s="149">
        <v>0.84299999999999997</v>
      </c>
      <c r="BF378" s="152">
        <v>793</v>
      </c>
      <c r="BG378" s="152">
        <v>578</v>
      </c>
      <c r="BH378" s="152">
        <v>1371</v>
      </c>
      <c r="BI378" s="153">
        <v>0.42199999999999999</v>
      </c>
      <c r="BJ378" s="153">
        <v>0.47099999999999997</v>
      </c>
      <c r="BK378" s="154">
        <v>0.16700000000000001</v>
      </c>
      <c r="BL378" s="154">
        <v>0.126</v>
      </c>
      <c r="BM378" s="154">
        <v>8.8999999999999996E-2</v>
      </c>
      <c r="BN378" s="154">
        <v>0.40500000000000003</v>
      </c>
      <c r="DU378" s="4"/>
      <c r="DZ378" s="177"/>
      <c r="EA378" s="177"/>
      <c r="EB378" s="177"/>
      <c r="EC378" s="177"/>
      <c r="ED378" s="177"/>
      <c r="EE378" s="177"/>
    </row>
    <row r="379" spans="30:135" ht="13" x14ac:dyDescent="0.15">
      <c r="AD379" s="144">
        <f t="shared" si="98"/>
        <v>77.478260869565219</v>
      </c>
      <c r="AE379" s="144">
        <f t="shared" si="99"/>
        <v>70.370370370370367</v>
      </c>
      <c r="AF379" s="149">
        <v>291</v>
      </c>
      <c r="AG379" s="150" t="s">
        <v>564</v>
      </c>
      <c r="AH379" s="149">
        <v>23</v>
      </c>
      <c r="AI379" s="151">
        <v>1</v>
      </c>
      <c r="AJ379" s="152">
        <v>1782</v>
      </c>
      <c r="AK379" s="152">
        <v>1254</v>
      </c>
      <c r="AL379" s="149">
        <v>0.70399999999999996</v>
      </c>
      <c r="AM379" s="152">
        <v>797</v>
      </c>
      <c r="AN379" s="152">
        <v>481</v>
      </c>
      <c r="AO379" s="152">
        <v>1278</v>
      </c>
      <c r="AP379" s="153">
        <v>0.376</v>
      </c>
      <c r="AQ379" s="153">
        <v>0.41099999999999998</v>
      </c>
      <c r="AR379" s="154">
        <v>0.21199999999999999</v>
      </c>
      <c r="AS379" s="154">
        <v>8.7999999999999995E-2</v>
      </c>
      <c r="AT379" s="154">
        <v>7.3999999999999996E-2</v>
      </c>
      <c r="AU379" s="154">
        <v>0.33400000000000002</v>
      </c>
      <c r="AW379" s="177"/>
      <c r="AX379" s="144">
        <f t="shared" si="100"/>
        <v>84.387966804979257</v>
      </c>
      <c r="AY379" s="149">
        <v>291</v>
      </c>
      <c r="AZ379" s="150" t="s">
        <v>348</v>
      </c>
      <c r="BA379" s="149">
        <v>21</v>
      </c>
      <c r="BB379" s="151">
        <v>1</v>
      </c>
      <c r="BC379" s="152">
        <v>1928</v>
      </c>
      <c r="BD379" s="152">
        <v>1627</v>
      </c>
      <c r="BE379" s="149">
        <v>0.84399999999999997</v>
      </c>
      <c r="BF379" s="152">
        <v>694</v>
      </c>
      <c r="BG379" s="152">
        <v>637</v>
      </c>
      <c r="BH379" s="152">
        <v>1331</v>
      </c>
      <c r="BI379" s="153">
        <v>0.47899999999999998</v>
      </c>
      <c r="BJ379" s="153">
        <v>0.52300000000000002</v>
      </c>
      <c r="BK379" s="154">
        <v>0.23100000000000001</v>
      </c>
      <c r="BL379" s="154">
        <v>9.6000000000000002E-2</v>
      </c>
      <c r="BM379" s="154">
        <v>7.8E-2</v>
      </c>
      <c r="BN379" s="155">
        <v>0.4</v>
      </c>
      <c r="DU379" s="4"/>
      <c r="DZ379" s="177"/>
      <c r="EA379" s="177"/>
      <c r="EB379" s="177"/>
      <c r="EC379" s="177"/>
      <c r="ED379" s="177"/>
      <c r="EE379" s="177"/>
    </row>
    <row r="380" spans="30:135" ht="13" x14ac:dyDescent="0.15">
      <c r="AD380" s="144">
        <f t="shared" si="98"/>
        <v>89.454545454545453</v>
      </c>
      <c r="AE380" s="144">
        <f t="shared" si="99"/>
        <v>70.325203252032523</v>
      </c>
      <c r="AF380" s="149">
        <v>292</v>
      </c>
      <c r="AG380" s="150" t="s">
        <v>519</v>
      </c>
      <c r="AH380" s="149">
        <v>22</v>
      </c>
      <c r="AI380" s="151">
        <v>1</v>
      </c>
      <c r="AJ380" s="152">
        <v>1968</v>
      </c>
      <c r="AK380" s="152">
        <v>1384</v>
      </c>
      <c r="AL380" s="149">
        <v>0.70299999999999996</v>
      </c>
      <c r="AM380" s="152">
        <v>959</v>
      </c>
      <c r="AN380" s="152">
        <v>512</v>
      </c>
      <c r="AO380" s="152">
        <v>1471</v>
      </c>
      <c r="AP380" s="153">
        <v>0.34799999999999998</v>
      </c>
      <c r="AQ380" s="153">
        <v>0.39600000000000002</v>
      </c>
      <c r="AR380" s="154">
        <v>0.17899999999999999</v>
      </c>
      <c r="AS380" s="154">
        <v>8.8999999999999996E-2</v>
      </c>
      <c r="AT380" s="155">
        <v>0.08</v>
      </c>
      <c r="AU380" s="154">
        <v>0.32600000000000001</v>
      </c>
      <c r="AW380" s="177"/>
      <c r="AX380" s="144">
        <f t="shared" si="100"/>
        <v>84.399788471708092</v>
      </c>
      <c r="AY380" s="149">
        <v>292</v>
      </c>
      <c r="AZ380" s="150" t="s">
        <v>283</v>
      </c>
      <c r="BA380" s="149">
        <v>23</v>
      </c>
      <c r="BB380" s="151">
        <v>1</v>
      </c>
      <c r="BC380" s="152">
        <v>1891</v>
      </c>
      <c r="BD380" s="152">
        <v>1596</v>
      </c>
      <c r="BE380" s="149">
        <v>0.84399999999999997</v>
      </c>
      <c r="BF380" s="152">
        <v>852</v>
      </c>
      <c r="BG380" s="152">
        <v>623</v>
      </c>
      <c r="BH380" s="152">
        <v>1475</v>
      </c>
      <c r="BI380" s="153">
        <v>0.42199999999999999</v>
      </c>
      <c r="BJ380" s="151">
        <v>0.47</v>
      </c>
      <c r="BK380" s="154">
        <v>0.152</v>
      </c>
      <c r="BL380" s="154">
        <v>9.5000000000000001E-2</v>
      </c>
      <c r="BM380" s="154">
        <v>8.5000000000000006E-2</v>
      </c>
      <c r="BN380" s="154">
        <v>0.38900000000000001</v>
      </c>
      <c r="DU380" s="4"/>
      <c r="DZ380" s="177"/>
      <c r="EA380" s="177"/>
      <c r="EB380" s="177"/>
      <c r="EC380" s="177"/>
      <c r="ED380" s="177"/>
      <c r="EE380" s="177"/>
    </row>
    <row r="381" spans="30:135" ht="13" x14ac:dyDescent="0.15">
      <c r="AD381" s="144">
        <f t="shared" si="98"/>
        <v>84.263157894736835</v>
      </c>
      <c r="AE381" s="144">
        <f t="shared" si="99"/>
        <v>70.081199250468458</v>
      </c>
      <c r="AF381" s="149">
        <v>293</v>
      </c>
      <c r="AG381" s="150" t="s">
        <v>512</v>
      </c>
      <c r="AH381" s="149">
        <v>19</v>
      </c>
      <c r="AI381" s="151">
        <v>1</v>
      </c>
      <c r="AJ381" s="152">
        <v>1601</v>
      </c>
      <c r="AK381" s="152">
        <v>1122</v>
      </c>
      <c r="AL381" s="149">
        <v>0.70099999999999996</v>
      </c>
      <c r="AM381" s="152">
        <v>716</v>
      </c>
      <c r="AN381" s="152">
        <v>388</v>
      </c>
      <c r="AO381" s="152">
        <v>1104</v>
      </c>
      <c r="AP381" s="153">
        <v>0.35099999999999998</v>
      </c>
      <c r="AQ381" s="153">
        <v>0.39300000000000002</v>
      </c>
      <c r="AR381" s="154">
        <v>0.19900000000000001</v>
      </c>
      <c r="AS381" s="154">
        <v>0.13200000000000001</v>
      </c>
      <c r="AT381" s="154">
        <v>0.10100000000000001</v>
      </c>
      <c r="AU381" s="155">
        <v>0.34</v>
      </c>
      <c r="AW381" s="177"/>
      <c r="AX381" s="144">
        <f t="shared" si="100"/>
        <v>84.74834773767158</v>
      </c>
      <c r="AY381" s="149">
        <v>293</v>
      </c>
      <c r="AZ381" s="150" t="s">
        <v>385</v>
      </c>
      <c r="BA381" s="149">
        <v>23</v>
      </c>
      <c r="BB381" s="151">
        <v>1</v>
      </c>
      <c r="BC381" s="152">
        <v>1967</v>
      </c>
      <c r="BD381" s="152">
        <v>1667</v>
      </c>
      <c r="BE381" s="149">
        <v>0.84699999999999998</v>
      </c>
      <c r="BF381" s="152">
        <v>901</v>
      </c>
      <c r="BG381" s="152">
        <v>619</v>
      </c>
      <c r="BH381" s="152">
        <v>1520</v>
      </c>
      <c r="BI381" s="153">
        <v>0.40699999999999997</v>
      </c>
      <c r="BJ381" s="153">
        <v>0.47099999999999997</v>
      </c>
      <c r="BK381" s="154">
        <v>0.154</v>
      </c>
      <c r="BL381" s="154">
        <v>9.5000000000000001E-2</v>
      </c>
      <c r="BM381" s="154">
        <v>7.2999999999999995E-2</v>
      </c>
      <c r="BN381" s="154">
        <v>0.38200000000000001</v>
      </c>
      <c r="DU381" s="4"/>
      <c r="DZ381" s="177"/>
      <c r="EA381" s="177"/>
      <c r="EB381" s="177"/>
      <c r="EC381" s="177"/>
      <c r="ED381" s="177"/>
      <c r="EE381" s="177"/>
    </row>
    <row r="382" spans="30:135" ht="13" x14ac:dyDescent="0.15">
      <c r="AD382" s="144">
        <f t="shared" si="98"/>
        <v>84.357142857142847</v>
      </c>
      <c r="AE382" s="144">
        <f t="shared" si="99"/>
        <v>69.771380186282812</v>
      </c>
      <c r="AF382" s="149">
        <v>294</v>
      </c>
      <c r="AG382" s="150" t="s">
        <v>482</v>
      </c>
      <c r="AH382" s="149">
        <v>14</v>
      </c>
      <c r="AI382" s="151">
        <v>1</v>
      </c>
      <c r="AJ382" s="152">
        <v>1181</v>
      </c>
      <c r="AK382" s="152">
        <v>824</v>
      </c>
      <c r="AL382" s="149">
        <v>0.69799999999999995</v>
      </c>
      <c r="AM382" s="152">
        <v>536</v>
      </c>
      <c r="AN382" s="152">
        <v>314</v>
      </c>
      <c r="AO382" s="152">
        <v>850</v>
      </c>
      <c r="AP382" s="153">
        <v>0.36899999999999999</v>
      </c>
      <c r="AQ382" s="153">
        <v>0.40799999999999997</v>
      </c>
      <c r="AR382" s="155">
        <v>0.2</v>
      </c>
      <c r="AS382" s="155">
        <v>0.1</v>
      </c>
      <c r="AT382" s="154">
        <v>8.2000000000000003E-2</v>
      </c>
      <c r="AU382" s="154">
        <v>0.33400000000000002</v>
      </c>
      <c r="AW382" s="177"/>
      <c r="AX382" s="144">
        <f t="shared" si="100"/>
        <v>84.694494857834243</v>
      </c>
      <c r="AY382" s="149">
        <v>294</v>
      </c>
      <c r="AZ382" s="150" t="s">
        <v>496</v>
      </c>
      <c r="BA382" s="149">
        <v>21</v>
      </c>
      <c r="BB382" s="151">
        <v>1</v>
      </c>
      <c r="BC382" s="152">
        <v>1653</v>
      </c>
      <c r="BD382" s="152">
        <v>1400</v>
      </c>
      <c r="BE382" s="149">
        <v>0.84699999999999998</v>
      </c>
      <c r="BF382" s="152">
        <v>687</v>
      </c>
      <c r="BG382" s="152">
        <v>515</v>
      </c>
      <c r="BH382" s="152">
        <v>1202</v>
      </c>
      <c r="BI382" s="153">
        <v>0.42799999999999999</v>
      </c>
      <c r="BJ382" s="153">
        <v>0.47699999999999998</v>
      </c>
      <c r="BK382" s="154">
        <v>0.17699999999999999</v>
      </c>
      <c r="BL382" s="154">
        <v>0.11600000000000001</v>
      </c>
      <c r="BM382" s="154">
        <v>8.8999999999999996E-2</v>
      </c>
      <c r="BN382" s="154">
        <v>0.39900000000000002</v>
      </c>
      <c r="DU382" s="4"/>
      <c r="DZ382" s="177"/>
      <c r="EA382" s="177"/>
      <c r="EB382" s="177"/>
      <c r="EC382" s="177"/>
      <c r="ED382" s="177"/>
      <c r="EE382" s="177"/>
    </row>
    <row r="383" spans="30:135" ht="13" x14ac:dyDescent="0.15">
      <c r="AD383" s="144">
        <f t="shared" si="98"/>
        <v>81.642857142857139</v>
      </c>
      <c r="AE383" s="144">
        <f t="shared" si="99"/>
        <v>69.728783902012253</v>
      </c>
      <c r="AF383" s="149">
        <v>295</v>
      </c>
      <c r="AG383" s="150" t="s">
        <v>579</v>
      </c>
      <c r="AH383" s="149">
        <v>14</v>
      </c>
      <c r="AI383" s="151">
        <v>1</v>
      </c>
      <c r="AJ383" s="152">
        <v>1143</v>
      </c>
      <c r="AK383" s="152">
        <v>797</v>
      </c>
      <c r="AL383" s="149">
        <v>0.69699999999999995</v>
      </c>
      <c r="AM383" s="152">
        <v>503</v>
      </c>
      <c r="AN383" s="152">
        <v>271</v>
      </c>
      <c r="AO383" s="152">
        <v>774</v>
      </c>
      <c r="AP383" s="151">
        <v>0.35</v>
      </c>
      <c r="AQ383" s="153">
        <v>0.40200000000000002</v>
      </c>
      <c r="AR383" s="154">
        <v>0.224</v>
      </c>
      <c r="AS383" s="154">
        <v>0.114</v>
      </c>
      <c r="AT383" s="154">
        <v>8.5000000000000006E-2</v>
      </c>
      <c r="AU383" s="154">
        <v>0.32600000000000001</v>
      </c>
      <c r="AW383" s="177"/>
      <c r="AX383" s="144">
        <f t="shared" si="100"/>
        <v>84.722222222222214</v>
      </c>
      <c r="AY383" s="149">
        <v>295</v>
      </c>
      <c r="AZ383" s="150" t="s">
        <v>510</v>
      </c>
      <c r="BA383" s="149">
        <v>17</v>
      </c>
      <c r="BB383" s="151">
        <v>1</v>
      </c>
      <c r="BC383" s="152">
        <v>1440</v>
      </c>
      <c r="BD383" s="152">
        <v>1220</v>
      </c>
      <c r="BE383" s="149">
        <v>0.84699999999999998</v>
      </c>
      <c r="BF383" s="152">
        <v>552</v>
      </c>
      <c r="BG383" s="152">
        <v>459</v>
      </c>
      <c r="BH383" s="152">
        <v>1011</v>
      </c>
      <c r="BI383" s="153">
        <v>0.45400000000000001</v>
      </c>
      <c r="BJ383" s="153">
        <v>0.499</v>
      </c>
      <c r="BK383" s="154">
        <v>0.21299999999999999</v>
      </c>
      <c r="BL383" s="154">
        <v>0.108</v>
      </c>
      <c r="BM383" s="154">
        <v>8.4000000000000005E-2</v>
      </c>
      <c r="BN383" s="154">
        <v>0.40100000000000002</v>
      </c>
      <c r="DU383" s="4"/>
      <c r="DZ383" s="177"/>
      <c r="EA383" s="177"/>
      <c r="EB383" s="177"/>
      <c r="EC383" s="177"/>
      <c r="ED383" s="177"/>
      <c r="EE383" s="177"/>
    </row>
    <row r="384" spans="30:135" ht="13" x14ac:dyDescent="0.15">
      <c r="AD384" s="144">
        <f t="shared" si="98"/>
        <v>85.476190476190482</v>
      </c>
      <c r="AE384" s="144">
        <f t="shared" si="99"/>
        <v>69.749303621169915</v>
      </c>
      <c r="AF384" s="149">
        <v>296</v>
      </c>
      <c r="AG384" s="150" t="s">
        <v>428</v>
      </c>
      <c r="AH384" s="149">
        <v>21</v>
      </c>
      <c r="AI384" s="151">
        <v>1</v>
      </c>
      <c r="AJ384" s="152">
        <v>1795</v>
      </c>
      <c r="AK384" s="152">
        <v>1252</v>
      </c>
      <c r="AL384" s="149">
        <v>0.69699999999999995</v>
      </c>
      <c r="AM384" s="152">
        <v>861</v>
      </c>
      <c r="AN384" s="152">
        <v>467</v>
      </c>
      <c r="AO384" s="152">
        <v>1328</v>
      </c>
      <c r="AP384" s="153">
        <v>0.35199999999999998</v>
      </c>
      <c r="AQ384" s="153">
        <v>0.39200000000000002</v>
      </c>
      <c r="AR384" s="154">
        <v>0.17599999999999999</v>
      </c>
      <c r="AS384" s="154">
        <v>0.10100000000000001</v>
      </c>
      <c r="AT384" s="154">
        <v>8.4000000000000005E-2</v>
      </c>
      <c r="AU384" s="154">
        <v>0.33400000000000002</v>
      </c>
      <c r="AW384" s="177"/>
      <c r="AX384" s="144">
        <f t="shared" si="100"/>
        <v>84.78676002546149</v>
      </c>
      <c r="AY384" s="149">
        <v>296</v>
      </c>
      <c r="AZ384" s="150" t="s">
        <v>584</v>
      </c>
      <c r="BA384" s="149">
        <v>19</v>
      </c>
      <c r="BB384" s="151">
        <v>1</v>
      </c>
      <c r="BC384" s="152">
        <v>1571</v>
      </c>
      <c r="BD384" s="152">
        <v>1332</v>
      </c>
      <c r="BE384" s="149">
        <v>0.84799999999999998</v>
      </c>
      <c r="BF384" s="152">
        <v>676</v>
      </c>
      <c r="BG384" s="152">
        <v>519</v>
      </c>
      <c r="BH384" s="152">
        <v>1195</v>
      </c>
      <c r="BI384" s="153">
        <v>0.434</v>
      </c>
      <c r="BJ384" s="153">
        <v>0.49199999999999999</v>
      </c>
      <c r="BK384" s="154">
        <v>0.16400000000000001</v>
      </c>
      <c r="BL384" s="154">
        <v>9.4E-2</v>
      </c>
      <c r="BM384" s="154">
        <v>7.8E-2</v>
      </c>
      <c r="BN384" s="154">
        <v>0.39300000000000002</v>
      </c>
      <c r="DU384" s="4"/>
      <c r="DZ384" s="177"/>
      <c r="EA384" s="177"/>
      <c r="EB384" s="177"/>
      <c r="EC384" s="177"/>
      <c r="ED384" s="177"/>
      <c r="EE384" s="177"/>
    </row>
    <row r="385" spans="30:135" ht="13" x14ac:dyDescent="0.15">
      <c r="AD385" s="144">
        <f t="shared" si="98"/>
        <v>78.727272727272734</v>
      </c>
      <c r="AE385" s="144">
        <f t="shared" si="99"/>
        <v>69.688221709006925</v>
      </c>
      <c r="AF385" s="149">
        <v>297</v>
      </c>
      <c r="AG385" s="150" t="s">
        <v>570</v>
      </c>
      <c r="AH385" s="149">
        <v>22</v>
      </c>
      <c r="AI385" s="151">
        <v>1</v>
      </c>
      <c r="AJ385" s="152">
        <v>1732</v>
      </c>
      <c r="AK385" s="152">
        <v>1207</v>
      </c>
      <c r="AL385" s="149">
        <v>0.69699999999999995</v>
      </c>
      <c r="AM385" s="152">
        <v>720</v>
      </c>
      <c r="AN385" s="152">
        <v>421</v>
      </c>
      <c r="AO385" s="152">
        <v>1141</v>
      </c>
      <c r="AP385" s="153">
        <v>0.36899999999999999</v>
      </c>
      <c r="AQ385" s="153">
        <v>0.41099999999999998</v>
      </c>
      <c r="AR385" s="154">
        <v>0.23300000000000001</v>
      </c>
      <c r="AS385" s="154">
        <v>0.127</v>
      </c>
      <c r="AT385" s="154">
        <v>9.5000000000000001E-2</v>
      </c>
      <c r="AU385" s="154">
        <v>0.33900000000000002</v>
      </c>
      <c r="AW385" s="177"/>
      <c r="AX385" s="144">
        <f t="shared" si="100"/>
        <v>84.918549658434046</v>
      </c>
      <c r="AY385" s="149">
        <v>297</v>
      </c>
      <c r="AZ385" s="150" t="s">
        <v>411</v>
      </c>
      <c r="BA385" s="149">
        <v>23</v>
      </c>
      <c r="BB385" s="151">
        <v>1</v>
      </c>
      <c r="BC385" s="152">
        <v>1903</v>
      </c>
      <c r="BD385" s="152">
        <v>1616</v>
      </c>
      <c r="BE385" s="149">
        <v>0.84899999999999998</v>
      </c>
      <c r="BF385" s="152">
        <v>711</v>
      </c>
      <c r="BG385" s="152">
        <v>625</v>
      </c>
      <c r="BH385" s="152">
        <v>1336</v>
      </c>
      <c r="BI385" s="153">
        <v>0.46800000000000003</v>
      </c>
      <c r="BJ385" s="153">
        <v>0.51100000000000001</v>
      </c>
      <c r="BK385" s="154">
        <v>0.21099999999999999</v>
      </c>
      <c r="BL385" s="154">
        <v>0.105</v>
      </c>
      <c r="BM385" s="154">
        <v>7.2999999999999995E-2</v>
      </c>
      <c r="BN385" s="154">
        <v>0.40699999999999997</v>
      </c>
      <c r="DU385" s="4"/>
      <c r="DZ385" s="177"/>
      <c r="EA385" s="177"/>
      <c r="EB385" s="177"/>
      <c r="EC385" s="177"/>
      <c r="ED385" s="177"/>
      <c r="EE385" s="177"/>
    </row>
    <row r="386" spans="30:135" ht="13" x14ac:dyDescent="0.15">
      <c r="AD386" s="144">
        <f t="shared" si="98"/>
        <v>86.777777777777771</v>
      </c>
      <c r="AE386" s="144">
        <f t="shared" si="99"/>
        <v>69.462227912932136</v>
      </c>
      <c r="AF386" s="149">
        <v>298</v>
      </c>
      <c r="AG386" s="150" t="s">
        <v>533</v>
      </c>
      <c r="AH386" s="149">
        <v>18</v>
      </c>
      <c r="AI386" s="151">
        <v>1</v>
      </c>
      <c r="AJ386" s="152">
        <v>1562</v>
      </c>
      <c r="AK386" s="152">
        <v>1085</v>
      </c>
      <c r="AL386" s="149">
        <v>0.69499999999999995</v>
      </c>
      <c r="AM386" s="152">
        <v>656</v>
      </c>
      <c r="AN386" s="152">
        <v>409</v>
      </c>
      <c r="AO386" s="152">
        <v>1065</v>
      </c>
      <c r="AP386" s="153">
        <v>0.38400000000000001</v>
      </c>
      <c r="AQ386" s="153">
        <v>0.41799999999999998</v>
      </c>
      <c r="AR386" s="154">
        <v>0.23699999999999999</v>
      </c>
      <c r="AS386" s="154">
        <v>0.10100000000000001</v>
      </c>
      <c r="AT386" s="154">
        <v>8.5999999999999993E-2</v>
      </c>
      <c r="AU386" s="154">
        <v>0.33700000000000002</v>
      </c>
      <c r="AW386" s="177"/>
      <c r="AX386" s="144">
        <f t="shared" si="100"/>
        <v>84.850078905839027</v>
      </c>
      <c r="AY386" s="149">
        <v>298</v>
      </c>
      <c r="AZ386" s="150" t="s">
        <v>410</v>
      </c>
      <c r="BA386" s="149">
        <v>24</v>
      </c>
      <c r="BB386" s="151">
        <v>1</v>
      </c>
      <c r="BC386" s="152">
        <v>1901</v>
      </c>
      <c r="BD386" s="152">
        <v>1613</v>
      </c>
      <c r="BE386" s="149">
        <v>0.84899999999999998</v>
      </c>
      <c r="BF386" s="152">
        <v>754</v>
      </c>
      <c r="BG386" s="152">
        <v>571</v>
      </c>
      <c r="BH386" s="152">
        <v>1325</v>
      </c>
      <c r="BI386" s="153">
        <v>0.43099999999999999</v>
      </c>
      <c r="BJ386" s="153">
        <v>0.499</v>
      </c>
      <c r="BK386" s="154">
        <v>0.20699999999999999</v>
      </c>
      <c r="BL386" s="155">
        <v>0.12</v>
      </c>
      <c r="BM386" s="154">
        <v>8.5000000000000006E-2</v>
      </c>
      <c r="BN386" s="154">
        <v>0.38700000000000001</v>
      </c>
      <c r="DU386" s="4"/>
      <c r="DZ386" s="177"/>
      <c r="EA386" s="177"/>
      <c r="EB386" s="177"/>
      <c r="EC386" s="177"/>
      <c r="ED386" s="177"/>
      <c r="EE386" s="177"/>
    </row>
    <row r="387" spans="30:135" ht="13" x14ac:dyDescent="0.15">
      <c r="AD387" s="144">
        <f t="shared" si="98"/>
        <v>87.578947368421055</v>
      </c>
      <c r="AE387" s="144">
        <f t="shared" si="99"/>
        <v>69.47115384615384</v>
      </c>
      <c r="AF387" s="149">
        <v>299</v>
      </c>
      <c r="AG387" s="150" t="s">
        <v>575</v>
      </c>
      <c r="AH387" s="149">
        <v>19</v>
      </c>
      <c r="AI387" s="151">
        <v>1</v>
      </c>
      <c r="AJ387" s="152">
        <v>1664</v>
      </c>
      <c r="AK387" s="152">
        <v>1156</v>
      </c>
      <c r="AL387" s="149">
        <v>0.69499999999999995</v>
      </c>
      <c r="AM387" s="152">
        <v>785</v>
      </c>
      <c r="AN387" s="152">
        <v>432</v>
      </c>
      <c r="AO387" s="152">
        <v>1217</v>
      </c>
      <c r="AP387" s="153">
        <v>0.35499999999999998</v>
      </c>
      <c r="AQ387" s="153">
        <v>0.38500000000000001</v>
      </c>
      <c r="AR387" s="154">
        <v>0.17399999999999999</v>
      </c>
      <c r="AS387" s="154">
        <v>0.114</v>
      </c>
      <c r="AT387" s="154">
        <v>9.8000000000000004E-2</v>
      </c>
      <c r="AU387" s="154">
        <v>0.33900000000000002</v>
      </c>
      <c r="AW387" s="177"/>
      <c r="AX387" s="144">
        <f t="shared" si="100"/>
        <v>85.025641025641036</v>
      </c>
      <c r="AY387" s="149">
        <v>299</v>
      </c>
      <c r="AZ387" s="150" t="s">
        <v>455</v>
      </c>
      <c r="BA387" s="149">
        <v>23</v>
      </c>
      <c r="BB387" s="151">
        <v>1</v>
      </c>
      <c r="BC387" s="152">
        <v>1950</v>
      </c>
      <c r="BD387" s="152">
        <v>1658</v>
      </c>
      <c r="BE387" s="149">
        <v>0.85</v>
      </c>
      <c r="BF387" s="152">
        <v>830</v>
      </c>
      <c r="BG387" s="152">
        <v>593</v>
      </c>
      <c r="BH387" s="152">
        <v>1423</v>
      </c>
      <c r="BI387" s="153">
        <v>0.41699999999999998</v>
      </c>
      <c r="BJ387" s="151">
        <v>0.47</v>
      </c>
      <c r="BK387" s="154">
        <v>0.17499999999999999</v>
      </c>
      <c r="BL387" s="154">
        <v>0.11700000000000001</v>
      </c>
      <c r="BM387" s="154">
        <v>8.3000000000000004E-2</v>
      </c>
      <c r="BN387" s="154">
        <v>0.39200000000000002</v>
      </c>
      <c r="DU387" s="4"/>
      <c r="DZ387" s="177"/>
      <c r="EA387" s="177"/>
      <c r="EB387" s="177"/>
      <c r="EC387" s="177"/>
      <c r="ED387" s="177"/>
      <c r="EE387" s="177"/>
    </row>
    <row r="388" spans="30:135" ht="13" x14ac:dyDescent="0.15">
      <c r="AD388" s="144">
        <f t="shared" si="98"/>
        <v>80.333333333333329</v>
      </c>
      <c r="AE388" s="144">
        <f t="shared" si="99"/>
        <v>69.353882631890926</v>
      </c>
      <c r="AF388" s="149">
        <v>300</v>
      </c>
      <c r="AG388" s="150" t="s">
        <v>424</v>
      </c>
      <c r="AH388" s="149">
        <v>21</v>
      </c>
      <c r="AI388" s="151">
        <v>1</v>
      </c>
      <c r="AJ388" s="152">
        <v>1687</v>
      </c>
      <c r="AK388" s="152">
        <v>1170</v>
      </c>
      <c r="AL388" s="149">
        <v>0.69399999999999995</v>
      </c>
      <c r="AM388" s="152">
        <v>729</v>
      </c>
      <c r="AN388" s="152">
        <v>435</v>
      </c>
      <c r="AO388" s="152">
        <v>1164</v>
      </c>
      <c r="AP388" s="153">
        <v>0.374</v>
      </c>
      <c r="AQ388" s="153">
        <v>0.40799999999999997</v>
      </c>
      <c r="AR388" s="154">
        <v>0.219</v>
      </c>
      <c r="AS388" s="154">
        <v>0.111</v>
      </c>
      <c r="AT388" s="154">
        <v>8.2000000000000003E-2</v>
      </c>
      <c r="AU388" s="154">
        <v>0.33700000000000002</v>
      </c>
      <c r="AW388" s="177"/>
      <c r="AX388" s="144">
        <f t="shared" si="100"/>
        <v>85.03898635477583</v>
      </c>
      <c r="AY388" s="149">
        <v>300</v>
      </c>
      <c r="AZ388" s="150" t="s">
        <v>269</v>
      </c>
      <c r="BA388" s="149">
        <v>25</v>
      </c>
      <c r="BB388" s="151">
        <v>1</v>
      </c>
      <c r="BC388" s="152">
        <v>2052</v>
      </c>
      <c r="BD388" s="152">
        <v>1745</v>
      </c>
      <c r="BE388" s="149">
        <v>0.85</v>
      </c>
      <c r="BF388" s="152">
        <v>922</v>
      </c>
      <c r="BG388" s="152">
        <v>642</v>
      </c>
      <c r="BH388" s="152">
        <v>1564</v>
      </c>
      <c r="BI388" s="151">
        <v>0.41</v>
      </c>
      <c r="BJ388" s="153">
        <v>0.46500000000000002</v>
      </c>
      <c r="BK388" s="154">
        <v>0.14799999999999999</v>
      </c>
      <c r="BL388" s="154">
        <v>0.106</v>
      </c>
      <c r="BM388" s="155">
        <v>0.09</v>
      </c>
      <c r="BN388" s="154">
        <v>0.39600000000000002</v>
      </c>
      <c r="DU388" s="4"/>
      <c r="DZ388" s="177"/>
      <c r="EA388" s="177"/>
      <c r="EB388" s="177"/>
      <c r="EC388" s="177"/>
      <c r="ED388" s="177"/>
      <c r="EE388" s="177"/>
    </row>
    <row r="389" spans="30:135" ht="13" x14ac:dyDescent="0.15">
      <c r="AD389" s="144">
        <f t="shared" si="98"/>
        <v>83.15789473684211</v>
      </c>
      <c r="AE389" s="144">
        <f t="shared" si="99"/>
        <v>69.303797468354432</v>
      </c>
      <c r="AF389" s="149">
        <v>301</v>
      </c>
      <c r="AG389" s="150" t="s">
        <v>506</v>
      </c>
      <c r="AH389" s="149">
        <v>19</v>
      </c>
      <c r="AI389" s="151">
        <v>1</v>
      </c>
      <c r="AJ389" s="152">
        <v>1580</v>
      </c>
      <c r="AK389" s="152">
        <v>1095</v>
      </c>
      <c r="AL389" s="149">
        <v>0.69299999999999995</v>
      </c>
      <c r="AM389" s="152">
        <v>635</v>
      </c>
      <c r="AN389" s="152">
        <v>405</v>
      </c>
      <c r="AO389" s="152">
        <v>1040</v>
      </c>
      <c r="AP389" s="153">
        <v>0.38900000000000001</v>
      </c>
      <c r="AQ389" s="153">
        <v>0.41299999999999998</v>
      </c>
      <c r="AR389" s="155">
        <v>0.24</v>
      </c>
      <c r="AS389" s="154">
        <v>0.129</v>
      </c>
      <c r="AT389" s="154">
        <v>0.10299999999999999</v>
      </c>
      <c r="AU389" s="154">
        <v>0.34599999999999997</v>
      </c>
      <c r="AW389" s="177"/>
      <c r="AX389" s="144">
        <f t="shared" si="100"/>
        <v>85.236593059936908</v>
      </c>
      <c r="AY389" s="149">
        <v>301</v>
      </c>
      <c r="AZ389" s="150" t="s">
        <v>548</v>
      </c>
      <c r="BA389" s="149">
        <v>19</v>
      </c>
      <c r="BB389" s="151">
        <v>1</v>
      </c>
      <c r="BC389" s="152">
        <v>1585</v>
      </c>
      <c r="BD389" s="152">
        <v>1351</v>
      </c>
      <c r="BE389" s="149">
        <v>0.85199999999999998</v>
      </c>
      <c r="BF389" s="152">
        <v>705</v>
      </c>
      <c r="BG389" s="152">
        <v>495</v>
      </c>
      <c r="BH389" s="152">
        <v>1200</v>
      </c>
      <c r="BI389" s="153">
        <v>0.41299999999999998</v>
      </c>
      <c r="BJ389" s="153">
        <v>0.46100000000000002</v>
      </c>
      <c r="BK389" s="154">
        <v>0.14199999999999999</v>
      </c>
      <c r="BL389" s="154">
        <v>0.125</v>
      </c>
      <c r="BM389" s="154">
        <v>0.104</v>
      </c>
      <c r="BN389" s="154">
        <v>0.40200000000000002</v>
      </c>
      <c r="DU389" s="4"/>
      <c r="DZ389" s="177"/>
      <c r="EA389" s="177"/>
      <c r="EB389" s="177"/>
      <c r="EC389" s="177"/>
      <c r="ED389" s="177"/>
      <c r="EE389" s="177"/>
    </row>
    <row r="390" spans="30:135" ht="13" x14ac:dyDescent="0.15">
      <c r="AD390" s="144">
        <f t="shared" si="98"/>
        <v>84.444444444444443</v>
      </c>
      <c r="AE390" s="144">
        <f t="shared" si="99"/>
        <v>68.881578947368411</v>
      </c>
      <c r="AF390" s="149">
        <v>302</v>
      </c>
      <c r="AG390" s="150" t="s">
        <v>421</v>
      </c>
      <c r="AH390" s="149">
        <v>18</v>
      </c>
      <c r="AI390" s="151">
        <v>1</v>
      </c>
      <c r="AJ390" s="152">
        <v>1520</v>
      </c>
      <c r="AK390" s="152">
        <v>1047</v>
      </c>
      <c r="AL390" s="149">
        <v>0.68899999999999995</v>
      </c>
      <c r="AM390" s="152">
        <v>715</v>
      </c>
      <c r="AN390" s="152">
        <v>378</v>
      </c>
      <c r="AO390" s="152">
        <v>1093</v>
      </c>
      <c r="AP390" s="153">
        <v>0.34599999999999997</v>
      </c>
      <c r="AQ390" s="153">
        <v>0.39500000000000002</v>
      </c>
      <c r="AR390" s="154">
        <v>0.192</v>
      </c>
      <c r="AS390" s="154">
        <v>0.105</v>
      </c>
      <c r="AT390" s="154">
        <v>7.4999999999999997E-2</v>
      </c>
      <c r="AU390" s="154">
        <v>0.32600000000000001</v>
      </c>
      <c r="AW390" s="177"/>
      <c r="AX390" s="144">
        <f t="shared" si="100"/>
        <v>85.180995475113122</v>
      </c>
      <c r="AY390" s="149">
        <v>302</v>
      </c>
      <c r="AZ390" s="150" t="s">
        <v>505</v>
      </c>
      <c r="BA390" s="149">
        <v>21</v>
      </c>
      <c r="BB390" s="151">
        <v>1</v>
      </c>
      <c r="BC390" s="152">
        <v>1768</v>
      </c>
      <c r="BD390" s="152">
        <v>1506</v>
      </c>
      <c r="BE390" s="149">
        <v>0.85199999999999998</v>
      </c>
      <c r="BF390" s="152">
        <v>758</v>
      </c>
      <c r="BG390" s="152">
        <v>542</v>
      </c>
      <c r="BH390" s="152">
        <v>1300</v>
      </c>
      <c r="BI390" s="153">
        <v>0.41699999999999998</v>
      </c>
      <c r="BJ390" s="153">
        <v>0.47799999999999998</v>
      </c>
      <c r="BK390" s="155">
        <v>0.18</v>
      </c>
      <c r="BL390" s="154">
        <v>0.104</v>
      </c>
      <c r="BM390" s="154">
        <v>8.3000000000000004E-2</v>
      </c>
      <c r="BN390" s="154">
        <v>0.38700000000000001</v>
      </c>
      <c r="DU390" s="4"/>
      <c r="DZ390" s="177"/>
      <c r="EA390" s="177"/>
      <c r="EB390" s="177"/>
      <c r="EC390" s="177"/>
      <c r="ED390" s="177"/>
      <c r="EE390" s="177"/>
    </row>
    <row r="391" spans="30:135" ht="13" x14ac:dyDescent="0.15">
      <c r="AD391" s="144">
        <f t="shared" si="98"/>
        <v>80.277777777777786</v>
      </c>
      <c r="AE391" s="144">
        <f t="shared" si="99"/>
        <v>68.927335640138409</v>
      </c>
      <c r="AF391" s="149">
        <v>303</v>
      </c>
      <c r="AG391" s="150" t="s">
        <v>485</v>
      </c>
      <c r="AH391" s="149">
        <v>18</v>
      </c>
      <c r="AI391" s="151">
        <v>1</v>
      </c>
      <c r="AJ391" s="152">
        <v>1445</v>
      </c>
      <c r="AK391" s="152">
        <v>996</v>
      </c>
      <c r="AL391" s="149">
        <v>0.68899999999999995</v>
      </c>
      <c r="AM391" s="152">
        <v>734</v>
      </c>
      <c r="AN391" s="152">
        <v>364</v>
      </c>
      <c r="AO391" s="152">
        <v>1098</v>
      </c>
      <c r="AP391" s="153">
        <v>0.33200000000000002</v>
      </c>
      <c r="AQ391" s="153">
        <v>0.38100000000000001</v>
      </c>
      <c r="AR391" s="155">
        <v>0.16</v>
      </c>
      <c r="AS391" s="154">
        <v>9.2999999999999999E-2</v>
      </c>
      <c r="AT391" s="154">
        <v>7.4999999999999997E-2</v>
      </c>
      <c r="AU391" s="154">
        <v>0.31900000000000001</v>
      </c>
      <c r="AW391" s="177"/>
      <c r="AX391" s="144">
        <f t="shared" si="100"/>
        <v>85.174418604651152</v>
      </c>
      <c r="AY391" s="149">
        <v>303</v>
      </c>
      <c r="AZ391" s="150" t="s">
        <v>371</v>
      </c>
      <c r="BA391" s="149">
        <v>24</v>
      </c>
      <c r="BB391" s="151">
        <v>1</v>
      </c>
      <c r="BC391" s="152">
        <v>2064</v>
      </c>
      <c r="BD391" s="152">
        <v>1758</v>
      </c>
      <c r="BE391" s="149">
        <v>0.85199999999999998</v>
      </c>
      <c r="BF391" s="152">
        <v>910</v>
      </c>
      <c r="BG391" s="152">
        <v>632</v>
      </c>
      <c r="BH391" s="152">
        <v>1542</v>
      </c>
      <c r="BI391" s="151">
        <v>0.41</v>
      </c>
      <c r="BJ391" s="153">
        <v>0.47399999999999998</v>
      </c>
      <c r="BK391" s="154">
        <v>0.16900000000000001</v>
      </c>
      <c r="BL391" s="154">
        <v>0.108</v>
      </c>
      <c r="BM391" s="154">
        <v>8.5999999999999993E-2</v>
      </c>
      <c r="BN391" s="154">
        <v>0.38300000000000001</v>
      </c>
      <c r="DU391" s="4"/>
      <c r="DZ391" s="177"/>
      <c r="EA391" s="177"/>
      <c r="EB391" s="177"/>
      <c r="EC391" s="177"/>
      <c r="ED391" s="177"/>
      <c r="EE391" s="177"/>
    </row>
    <row r="392" spans="30:135" ht="13" x14ac:dyDescent="0.15">
      <c r="AD392" s="144">
        <f t="shared" si="98"/>
        <v>78.94736842105263</v>
      </c>
      <c r="AE392" s="144">
        <f t="shared" si="99"/>
        <v>68.733333333333334</v>
      </c>
      <c r="AF392" s="149">
        <v>304</v>
      </c>
      <c r="AG392" s="150" t="s">
        <v>443</v>
      </c>
      <c r="AH392" s="149">
        <v>19</v>
      </c>
      <c r="AI392" s="151">
        <v>1</v>
      </c>
      <c r="AJ392" s="152">
        <v>1500</v>
      </c>
      <c r="AK392" s="152">
        <v>1031</v>
      </c>
      <c r="AL392" s="149">
        <v>0.68700000000000006</v>
      </c>
      <c r="AM392" s="152">
        <v>728</v>
      </c>
      <c r="AN392" s="152">
        <v>353</v>
      </c>
      <c r="AO392" s="152">
        <v>1081</v>
      </c>
      <c r="AP392" s="153">
        <v>0.32700000000000001</v>
      </c>
      <c r="AQ392" s="153">
        <v>0.372</v>
      </c>
      <c r="AR392" s="155">
        <v>0.18</v>
      </c>
      <c r="AS392" s="154">
        <v>0.113</v>
      </c>
      <c r="AT392" s="155">
        <v>0.08</v>
      </c>
      <c r="AU392" s="154">
        <v>0.32400000000000001</v>
      </c>
      <c r="AW392" s="177"/>
      <c r="AX392" s="144">
        <f t="shared" si="100"/>
        <v>85.482493595217761</v>
      </c>
      <c r="AY392" s="149">
        <v>304</v>
      </c>
      <c r="AZ392" s="150" t="s">
        <v>520</v>
      </c>
      <c r="BA392" s="149">
        <v>15</v>
      </c>
      <c r="BB392" s="151">
        <v>1</v>
      </c>
      <c r="BC392" s="152">
        <v>1171</v>
      </c>
      <c r="BD392" s="152">
        <v>1001</v>
      </c>
      <c r="BE392" s="149">
        <v>0.85499999999999998</v>
      </c>
      <c r="BF392" s="152">
        <v>521</v>
      </c>
      <c r="BG392" s="152">
        <v>371</v>
      </c>
      <c r="BH392" s="152">
        <v>892</v>
      </c>
      <c r="BI392" s="153">
        <v>0.41599999999999998</v>
      </c>
      <c r="BJ392" s="153">
        <v>0.47299999999999998</v>
      </c>
      <c r="BK392" s="155">
        <v>0.16</v>
      </c>
      <c r="BL392" s="154">
        <v>9.6000000000000002E-2</v>
      </c>
      <c r="BM392" s="154">
        <v>7.8E-2</v>
      </c>
      <c r="BN392" s="154">
        <v>0.38900000000000001</v>
      </c>
      <c r="DU392" s="4"/>
      <c r="DZ392" s="177"/>
      <c r="EA392" s="177"/>
      <c r="EB392" s="177"/>
      <c r="EC392" s="177"/>
      <c r="ED392" s="177"/>
      <c r="EE392" s="177"/>
    </row>
    <row r="393" spans="30:135" ht="13" x14ac:dyDescent="0.15">
      <c r="AD393" s="144">
        <f t="shared" si="98"/>
        <v>78.1875</v>
      </c>
      <c r="AE393" s="144">
        <f t="shared" si="99"/>
        <v>68.585131894484405</v>
      </c>
      <c r="AF393" s="149">
        <v>305</v>
      </c>
      <c r="AG393" s="150" t="s">
        <v>340</v>
      </c>
      <c r="AH393" s="149">
        <v>16</v>
      </c>
      <c r="AI393" s="151">
        <v>1</v>
      </c>
      <c r="AJ393" s="152">
        <v>1251</v>
      </c>
      <c r="AK393" s="152">
        <v>858</v>
      </c>
      <c r="AL393" s="149">
        <v>0.68600000000000005</v>
      </c>
      <c r="AM393" s="152">
        <v>559</v>
      </c>
      <c r="AN393" s="152">
        <v>346</v>
      </c>
      <c r="AO393" s="152">
        <v>905</v>
      </c>
      <c r="AP393" s="153">
        <v>0.38200000000000001</v>
      </c>
      <c r="AQ393" s="153">
        <v>0.41599999999999998</v>
      </c>
      <c r="AR393" s="155">
        <v>0.21</v>
      </c>
      <c r="AS393" s="154">
        <v>7.5999999999999998E-2</v>
      </c>
      <c r="AT393" s="154">
        <v>4.9000000000000002E-2</v>
      </c>
      <c r="AU393" s="154">
        <v>0.32900000000000001</v>
      </c>
      <c r="AW393" s="177"/>
      <c r="AX393" s="144">
        <f t="shared" si="100"/>
        <v>85.547785547785551</v>
      </c>
      <c r="AY393" s="149">
        <v>305</v>
      </c>
      <c r="AZ393" s="150" t="s">
        <v>585</v>
      </c>
      <c r="BA393" s="149">
        <v>5</v>
      </c>
      <c r="BB393" s="151">
        <v>1</v>
      </c>
      <c r="BC393" s="152">
        <v>429</v>
      </c>
      <c r="BD393" s="152">
        <v>367</v>
      </c>
      <c r="BE393" s="149">
        <v>0.85499999999999998</v>
      </c>
      <c r="BF393" s="152">
        <v>180</v>
      </c>
      <c r="BG393" s="152">
        <v>142</v>
      </c>
      <c r="BH393" s="152">
        <v>322</v>
      </c>
      <c r="BI393" s="153">
        <v>0.441</v>
      </c>
      <c r="BJ393" s="153">
        <v>0.48899999999999999</v>
      </c>
      <c r="BK393" s="155">
        <v>0.17</v>
      </c>
      <c r="BL393" s="154">
        <v>9.8000000000000004E-2</v>
      </c>
      <c r="BM393" s="154">
        <v>8.2000000000000003E-2</v>
      </c>
      <c r="BN393" s="154">
        <v>0.40100000000000002</v>
      </c>
      <c r="DU393" s="4"/>
      <c r="DZ393" s="177"/>
      <c r="EA393" s="177"/>
      <c r="EB393" s="177"/>
      <c r="EC393" s="177"/>
      <c r="ED393" s="177"/>
      <c r="EE393" s="177"/>
    </row>
    <row r="394" spans="30:135" ht="13" x14ac:dyDescent="0.15">
      <c r="AD394" s="144">
        <f t="shared" si="98"/>
        <v>81.4375</v>
      </c>
      <c r="AE394" s="144">
        <f t="shared" si="99"/>
        <v>68.610897927858787</v>
      </c>
      <c r="AF394" s="149">
        <v>306</v>
      </c>
      <c r="AG394" s="150" t="s">
        <v>309</v>
      </c>
      <c r="AH394" s="149">
        <v>16</v>
      </c>
      <c r="AI394" s="151">
        <v>1</v>
      </c>
      <c r="AJ394" s="152">
        <v>1303</v>
      </c>
      <c r="AK394" s="152">
        <v>894</v>
      </c>
      <c r="AL394" s="149">
        <v>0.68600000000000005</v>
      </c>
      <c r="AM394" s="152">
        <v>623</v>
      </c>
      <c r="AN394" s="152">
        <v>322</v>
      </c>
      <c r="AO394" s="152">
        <v>945</v>
      </c>
      <c r="AP394" s="153">
        <v>0.34100000000000003</v>
      </c>
      <c r="AQ394" s="153">
        <v>0.38500000000000001</v>
      </c>
      <c r="AR394" s="154">
        <v>0.193</v>
      </c>
      <c r="AS394" s="154">
        <v>9.7000000000000003E-2</v>
      </c>
      <c r="AT394" s="155">
        <v>7.0000000000000007E-2</v>
      </c>
      <c r="AU394" s="154">
        <v>0.32300000000000001</v>
      </c>
      <c r="AW394" s="177"/>
      <c r="AX394" s="144">
        <f t="shared" si="100"/>
        <v>85.721676151060535</v>
      </c>
      <c r="AY394" s="149">
        <v>306</v>
      </c>
      <c r="AZ394" s="150" t="s">
        <v>553</v>
      </c>
      <c r="BA394" s="149">
        <v>23</v>
      </c>
      <c r="BB394" s="151">
        <v>1</v>
      </c>
      <c r="BC394" s="152">
        <v>1933</v>
      </c>
      <c r="BD394" s="152">
        <v>1657</v>
      </c>
      <c r="BE394" s="149">
        <v>0.85699999999999998</v>
      </c>
      <c r="BF394" s="152">
        <v>766</v>
      </c>
      <c r="BG394" s="152">
        <v>610</v>
      </c>
      <c r="BH394" s="152">
        <v>1376</v>
      </c>
      <c r="BI394" s="153">
        <v>0.443</v>
      </c>
      <c r="BJ394" s="151">
        <v>0.51</v>
      </c>
      <c r="BK394" s="154">
        <v>0.21099999999999999</v>
      </c>
      <c r="BL394" s="154">
        <v>0.10199999999999999</v>
      </c>
      <c r="BM394" s="154">
        <v>8.5000000000000006E-2</v>
      </c>
      <c r="BN394" s="154">
        <v>0.38700000000000001</v>
      </c>
      <c r="DU394" s="4"/>
      <c r="DZ394" s="177"/>
      <c r="EA394" s="177"/>
      <c r="EB394" s="177"/>
      <c r="EC394" s="177"/>
      <c r="ED394" s="177"/>
      <c r="EE394" s="177"/>
    </row>
    <row r="395" spans="30:135" ht="13" x14ac:dyDescent="0.15">
      <c r="AD395" s="144">
        <f t="shared" si="98"/>
        <v>82.25</v>
      </c>
      <c r="AE395" s="144">
        <f t="shared" si="99"/>
        <v>68.510638297872333</v>
      </c>
      <c r="AF395" s="149">
        <v>307</v>
      </c>
      <c r="AG395" s="150" t="s">
        <v>525</v>
      </c>
      <c r="AH395" s="149">
        <v>20</v>
      </c>
      <c r="AI395" s="151">
        <v>1</v>
      </c>
      <c r="AJ395" s="152">
        <v>1645</v>
      </c>
      <c r="AK395" s="152">
        <v>1127</v>
      </c>
      <c r="AL395" s="149">
        <v>0.68500000000000005</v>
      </c>
      <c r="AM395" s="152">
        <v>692</v>
      </c>
      <c r="AN395" s="152">
        <v>427</v>
      </c>
      <c r="AO395" s="152">
        <v>1119</v>
      </c>
      <c r="AP395" s="153">
        <v>0.38200000000000001</v>
      </c>
      <c r="AQ395" s="153">
        <v>0.42099999999999999</v>
      </c>
      <c r="AR395" s="154">
        <v>0.24399999999999999</v>
      </c>
      <c r="AS395" s="155">
        <v>0.09</v>
      </c>
      <c r="AT395" s="154">
        <v>6.8000000000000005E-2</v>
      </c>
      <c r="AU395" s="154">
        <v>0.32500000000000001</v>
      </c>
      <c r="AW395" s="177"/>
      <c r="AX395" s="144">
        <f t="shared" si="100"/>
        <v>85.829959514170042</v>
      </c>
      <c r="AY395" s="149">
        <v>307</v>
      </c>
      <c r="AZ395" s="150" t="s">
        <v>538</v>
      </c>
      <c r="BA395" s="149">
        <v>16</v>
      </c>
      <c r="BB395" s="151">
        <v>1</v>
      </c>
      <c r="BC395" s="152">
        <v>1235</v>
      </c>
      <c r="BD395" s="152">
        <v>1060</v>
      </c>
      <c r="BE395" s="149">
        <v>0.85799999999999998</v>
      </c>
      <c r="BF395" s="152">
        <v>536</v>
      </c>
      <c r="BG395" s="152">
        <v>402</v>
      </c>
      <c r="BH395" s="152">
        <v>938</v>
      </c>
      <c r="BI395" s="153">
        <v>0.42899999999999999</v>
      </c>
      <c r="BJ395" s="153">
        <v>0.47299999999999998</v>
      </c>
      <c r="BK395" s="154">
        <v>0.16300000000000001</v>
      </c>
      <c r="BL395" s="154">
        <v>0.104</v>
      </c>
      <c r="BM395" s="154">
        <v>9.5000000000000001E-2</v>
      </c>
      <c r="BN395" s="155">
        <v>0.4</v>
      </c>
      <c r="DU395" s="4"/>
      <c r="DZ395" s="177"/>
      <c r="EA395" s="177"/>
      <c r="EB395" s="177"/>
      <c r="EC395" s="177"/>
      <c r="ED395" s="177"/>
      <c r="EE395" s="177"/>
    </row>
    <row r="396" spans="30:135" ht="13" x14ac:dyDescent="0.15">
      <c r="AD396" s="144">
        <f t="shared" si="98"/>
        <v>83.5</v>
      </c>
      <c r="AE396" s="144">
        <f t="shared" si="99"/>
        <v>68.263473053892227</v>
      </c>
      <c r="AF396" s="149">
        <v>308</v>
      </c>
      <c r="AG396" s="150" t="s">
        <v>415</v>
      </c>
      <c r="AH396" s="149">
        <v>14</v>
      </c>
      <c r="AI396" s="151">
        <v>1</v>
      </c>
      <c r="AJ396" s="152">
        <v>1169</v>
      </c>
      <c r="AK396" s="152">
        <v>798</v>
      </c>
      <c r="AL396" s="149">
        <v>0.68300000000000005</v>
      </c>
      <c r="AM396" s="152">
        <v>492</v>
      </c>
      <c r="AN396" s="152">
        <v>303</v>
      </c>
      <c r="AO396" s="152">
        <v>795</v>
      </c>
      <c r="AP396" s="153">
        <v>0.38100000000000001</v>
      </c>
      <c r="AQ396" s="151">
        <v>0.42</v>
      </c>
      <c r="AR396" s="154">
        <v>0.23699999999999999</v>
      </c>
      <c r="AS396" s="154">
        <v>9.9000000000000005E-2</v>
      </c>
      <c r="AT396" s="154">
        <v>7.8E-2</v>
      </c>
      <c r="AU396" s="154">
        <v>0.32900000000000001</v>
      </c>
      <c r="AW396" s="177"/>
      <c r="AX396" s="144">
        <f t="shared" si="100"/>
        <v>85.911602209944746</v>
      </c>
      <c r="AY396" s="149">
        <v>308</v>
      </c>
      <c r="AZ396" s="150" t="s">
        <v>574</v>
      </c>
      <c r="BA396" s="149">
        <v>17</v>
      </c>
      <c r="BB396" s="151">
        <v>1</v>
      </c>
      <c r="BC396" s="152">
        <v>1448</v>
      </c>
      <c r="BD396" s="152">
        <v>1244</v>
      </c>
      <c r="BE396" s="149">
        <v>0.85899999999999999</v>
      </c>
      <c r="BF396" s="152">
        <v>544</v>
      </c>
      <c r="BG396" s="152">
        <v>449</v>
      </c>
      <c r="BH396" s="152">
        <v>993</v>
      </c>
      <c r="BI396" s="153">
        <v>0.45200000000000001</v>
      </c>
      <c r="BJ396" s="153">
        <v>0.51100000000000001</v>
      </c>
      <c r="BK396" s="154">
        <v>0.21299999999999999</v>
      </c>
      <c r="BL396" s="155">
        <v>0.12</v>
      </c>
      <c r="BM396" s="154">
        <v>8.4000000000000005E-2</v>
      </c>
      <c r="BN396" s="154">
        <v>0.39900000000000002</v>
      </c>
      <c r="DU396" s="4"/>
      <c r="DZ396" s="177"/>
      <c r="EA396" s="177"/>
      <c r="EB396" s="177"/>
      <c r="EC396" s="177"/>
      <c r="ED396" s="177"/>
      <c r="EE396" s="177"/>
    </row>
    <row r="397" spans="30:135" ht="13" x14ac:dyDescent="0.15">
      <c r="AD397" s="144">
        <f t="shared" si="98"/>
        <v>73.375</v>
      </c>
      <c r="AE397" s="144">
        <f t="shared" si="99"/>
        <v>68.057921635434411</v>
      </c>
      <c r="AF397" s="149">
        <v>309</v>
      </c>
      <c r="AG397" s="150" t="s">
        <v>467</v>
      </c>
      <c r="AH397" s="149">
        <v>16</v>
      </c>
      <c r="AI397" s="151">
        <v>1</v>
      </c>
      <c r="AJ397" s="152">
        <v>1174</v>
      </c>
      <c r="AK397" s="152">
        <v>799</v>
      </c>
      <c r="AL397" s="149">
        <v>0.68100000000000005</v>
      </c>
      <c r="AM397" s="152">
        <v>510</v>
      </c>
      <c r="AN397" s="152">
        <v>301</v>
      </c>
      <c r="AO397" s="152">
        <v>811</v>
      </c>
      <c r="AP397" s="153">
        <v>0.371</v>
      </c>
      <c r="AQ397" s="153">
        <v>0.41399999999999998</v>
      </c>
      <c r="AR397" s="154">
        <v>0.23300000000000001</v>
      </c>
      <c r="AS397" s="154">
        <v>8.5999999999999993E-2</v>
      </c>
      <c r="AT397" s="154">
        <v>6.0999999999999999E-2</v>
      </c>
      <c r="AU397" s="154">
        <v>0.32300000000000001</v>
      </c>
      <c r="AW397" s="177"/>
      <c r="AX397" s="144">
        <f t="shared" si="100"/>
        <v>85.892388451443566</v>
      </c>
      <c r="AY397" s="149">
        <v>309</v>
      </c>
      <c r="AZ397" s="150" t="s">
        <v>569</v>
      </c>
      <c r="BA397" s="149">
        <v>17</v>
      </c>
      <c r="BB397" s="151">
        <v>1</v>
      </c>
      <c r="BC397" s="152">
        <v>1524</v>
      </c>
      <c r="BD397" s="152">
        <v>1309</v>
      </c>
      <c r="BE397" s="149">
        <v>0.85899999999999999</v>
      </c>
      <c r="BF397" s="152">
        <v>653</v>
      </c>
      <c r="BG397" s="152">
        <v>479</v>
      </c>
      <c r="BH397" s="152">
        <v>1132</v>
      </c>
      <c r="BI397" s="153">
        <v>0.42299999999999999</v>
      </c>
      <c r="BJ397" s="153">
        <v>0.49299999999999999</v>
      </c>
      <c r="BK397" s="154">
        <v>0.17699999999999999</v>
      </c>
      <c r="BL397" s="154">
        <v>9.6000000000000002E-2</v>
      </c>
      <c r="BM397" s="154">
        <v>6.2E-2</v>
      </c>
      <c r="BN397" s="154">
        <v>0.38900000000000001</v>
      </c>
      <c r="DU397" s="4"/>
      <c r="DZ397" s="177"/>
      <c r="EA397" s="177"/>
      <c r="EB397" s="177"/>
      <c r="EC397" s="177"/>
      <c r="ED397" s="177"/>
      <c r="EE397" s="177"/>
    </row>
    <row r="398" spans="30:135" ht="13" x14ac:dyDescent="0.15">
      <c r="AD398" s="144">
        <f t="shared" si="98"/>
        <v>78.090909090909093</v>
      </c>
      <c r="AE398" s="144">
        <f t="shared" si="99"/>
        <v>67.986030267753208</v>
      </c>
      <c r="AF398" s="149">
        <v>310</v>
      </c>
      <c r="AG398" s="150" t="s">
        <v>586</v>
      </c>
      <c r="AH398" s="149">
        <v>22</v>
      </c>
      <c r="AI398" s="151">
        <v>1</v>
      </c>
      <c r="AJ398" s="152">
        <v>1718</v>
      </c>
      <c r="AK398" s="152">
        <v>1168</v>
      </c>
      <c r="AL398" s="149">
        <v>0.68</v>
      </c>
      <c r="AM398" s="152">
        <v>817</v>
      </c>
      <c r="AN398" s="152">
        <v>414</v>
      </c>
      <c r="AO398" s="152">
        <v>1231</v>
      </c>
      <c r="AP398" s="153">
        <v>0.33600000000000002</v>
      </c>
      <c r="AQ398" s="153">
        <v>0.39100000000000001</v>
      </c>
      <c r="AR398" s="154">
        <v>0.20499999999999999</v>
      </c>
      <c r="AS398" s="155">
        <v>0.09</v>
      </c>
      <c r="AT398" s="154">
        <v>6.8000000000000005E-2</v>
      </c>
      <c r="AU398" s="154">
        <v>0.317</v>
      </c>
      <c r="AW398" s="177"/>
      <c r="AX398" s="144">
        <f t="shared" si="100"/>
        <v>86.118386589837613</v>
      </c>
      <c r="AY398" s="149">
        <v>310</v>
      </c>
      <c r="AZ398" s="150" t="s">
        <v>350</v>
      </c>
      <c r="BA398" s="149">
        <v>23</v>
      </c>
      <c r="BB398" s="151">
        <v>1</v>
      </c>
      <c r="BC398" s="152">
        <v>1909</v>
      </c>
      <c r="BD398" s="152">
        <v>1644</v>
      </c>
      <c r="BE398" s="149">
        <v>0.86099999999999999</v>
      </c>
      <c r="BF398" s="152">
        <v>782</v>
      </c>
      <c r="BG398" s="152">
        <v>618</v>
      </c>
      <c r="BH398" s="152">
        <v>1400</v>
      </c>
      <c r="BI398" s="153">
        <v>0.441</v>
      </c>
      <c r="BJ398" s="153">
        <v>0.49299999999999999</v>
      </c>
      <c r="BK398" s="154">
        <v>0.17899999999999999</v>
      </c>
      <c r="BL398" s="154">
        <v>0.105</v>
      </c>
      <c r="BM398" s="154">
        <v>7.9000000000000001E-2</v>
      </c>
      <c r="BN398" s="154">
        <v>0.40500000000000003</v>
      </c>
      <c r="DU398" s="4"/>
      <c r="DZ398" s="177"/>
      <c r="EA398" s="177"/>
      <c r="EB398" s="177"/>
      <c r="EC398" s="177"/>
      <c r="ED398" s="177"/>
      <c r="EE398" s="177"/>
    </row>
    <row r="399" spans="30:135" ht="13" x14ac:dyDescent="0.15">
      <c r="AD399" s="144">
        <f t="shared" si="98"/>
        <v>88.04</v>
      </c>
      <c r="AE399" s="144">
        <f t="shared" si="99"/>
        <v>67.969104952294416</v>
      </c>
      <c r="AF399" s="149">
        <v>311</v>
      </c>
      <c r="AG399" s="150" t="s">
        <v>462</v>
      </c>
      <c r="AH399" s="149">
        <v>25</v>
      </c>
      <c r="AI399" s="151">
        <v>1</v>
      </c>
      <c r="AJ399" s="152">
        <v>2201</v>
      </c>
      <c r="AK399" s="152">
        <v>1496</v>
      </c>
      <c r="AL399" s="149">
        <v>0.68</v>
      </c>
      <c r="AM399" s="152">
        <v>1081</v>
      </c>
      <c r="AN399" s="152">
        <v>554</v>
      </c>
      <c r="AO399" s="152">
        <v>1635</v>
      </c>
      <c r="AP399" s="153">
        <v>0.33900000000000002</v>
      </c>
      <c r="AQ399" s="153">
        <v>0.379</v>
      </c>
      <c r="AR399" s="154">
        <v>0.17100000000000001</v>
      </c>
      <c r="AS399" s="154">
        <v>9.6000000000000002E-2</v>
      </c>
      <c r="AT399" s="154">
        <v>7.0999999999999994E-2</v>
      </c>
      <c r="AU399" s="154">
        <v>0.32600000000000001</v>
      </c>
      <c r="AW399" s="177"/>
      <c r="AX399" s="144">
        <f t="shared" si="100"/>
        <v>86.282151208106001</v>
      </c>
      <c r="AY399" s="149">
        <v>311</v>
      </c>
      <c r="AZ399" s="150" t="s">
        <v>587</v>
      </c>
      <c r="BA399" s="149">
        <v>16</v>
      </c>
      <c r="BB399" s="151">
        <v>1</v>
      </c>
      <c r="BC399" s="152">
        <v>1283</v>
      </c>
      <c r="BD399" s="152">
        <v>1107</v>
      </c>
      <c r="BE399" s="149">
        <v>0.86299999999999999</v>
      </c>
      <c r="BF399" s="152">
        <v>599</v>
      </c>
      <c r="BG399" s="152">
        <v>436</v>
      </c>
      <c r="BH399" s="152">
        <v>1035</v>
      </c>
      <c r="BI399" s="153">
        <v>0.42099999999999999</v>
      </c>
      <c r="BJ399" s="153">
        <v>0.47899999999999998</v>
      </c>
      <c r="BK399" s="154">
        <v>0.13400000000000001</v>
      </c>
      <c r="BL399" s="154">
        <v>7.2999999999999995E-2</v>
      </c>
      <c r="BM399" s="154">
        <v>6.3E-2</v>
      </c>
      <c r="BN399" s="154">
        <v>0.39200000000000002</v>
      </c>
      <c r="DU399" s="4"/>
      <c r="DZ399" s="177"/>
      <c r="EA399" s="177"/>
      <c r="EB399" s="177"/>
      <c r="EC399" s="177"/>
      <c r="ED399" s="177"/>
      <c r="EE399" s="177"/>
    </row>
    <row r="400" spans="30:135" ht="13" x14ac:dyDescent="0.15">
      <c r="AD400" s="144">
        <f t="shared" si="98"/>
        <v>77.826086956521735</v>
      </c>
      <c r="AE400" s="144">
        <f t="shared" si="99"/>
        <v>67.932960893854741</v>
      </c>
      <c r="AF400" s="149">
        <v>312</v>
      </c>
      <c r="AG400" s="150" t="s">
        <v>336</v>
      </c>
      <c r="AH400" s="149">
        <v>23</v>
      </c>
      <c r="AI400" s="151">
        <v>1</v>
      </c>
      <c r="AJ400" s="152">
        <v>1790</v>
      </c>
      <c r="AK400" s="152">
        <v>1216</v>
      </c>
      <c r="AL400" s="149">
        <v>0.67900000000000005</v>
      </c>
      <c r="AM400" s="152">
        <v>797</v>
      </c>
      <c r="AN400" s="152">
        <v>436</v>
      </c>
      <c r="AO400" s="152">
        <v>1233</v>
      </c>
      <c r="AP400" s="153">
        <v>0.35399999999999998</v>
      </c>
      <c r="AQ400" s="153">
        <v>0.40300000000000002</v>
      </c>
      <c r="AR400" s="154">
        <v>0.23200000000000001</v>
      </c>
      <c r="AS400" s="154">
        <v>9.2999999999999999E-2</v>
      </c>
      <c r="AT400" s="154">
        <v>7.3999999999999996E-2</v>
      </c>
      <c r="AU400" s="154">
        <v>0.317</v>
      </c>
      <c r="AW400" s="177"/>
      <c r="AX400" s="144">
        <f t="shared" si="100"/>
        <v>86.551724137931032</v>
      </c>
      <c r="AY400" s="149">
        <v>312</v>
      </c>
      <c r="AZ400" s="150" t="s">
        <v>380</v>
      </c>
      <c r="BA400" s="149">
        <v>24</v>
      </c>
      <c r="BB400" s="151">
        <v>1</v>
      </c>
      <c r="BC400" s="152">
        <v>2030</v>
      </c>
      <c r="BD400" s="152">
        <v>1757</v>
      </c>
      <c r="BE400" s="149">
        <v>0.86599999999999999</v>
      </c>
      <c r="BF400" s="152">
        <v>918</v>
      </c>
      <c r="BG400" s="152">
        <v>640</v>
      </c>
      <c r="BH400" s="152">
        <v>1558</v>
      </c>
      <c r="BI400" s="153">
        <v>0.41099999999999998</v>
      </c>
      <c r="BJ400" s="153">
        <v>0.46800000000000003</v>
      </c>
      <c r="BK400" s="154">
        <v>0.14499999999999999</v>
      </c>
      <c r="BL400" s="154">
        <v>0.105</v>
      </c>
      <c r="BM400" s="155">
        <v>0.09</v>
      </c>
      <c r="BN400" s="154">
        <v>0.39500000000000002</v>
      </c>
      <c r="DU400" s="4"/>
      <c r="DZ400" s="177"/>
      <c r="EA400" s="177"/>
      <c r="EB400" s="177"/>
      <c r="EC400" s="177"/>
      <c r="ED400" s="177"/>
      <c r="EE400" s="177"/>
    </row>
    <row r="401" spans="30:135" ht="13" x14ac:dyDescent="0.15">
      <c r="AD401" s="144">
        <f t="shared" si="98"/>
        <v>83.235294117647072</v>
      </c>
      <c r="AE401" s="144">
        <f t="shared" si="99"/>
        <v>67.773851590106005</v>
      </c>
      <c r="AF401" s="149">
        <v>313</v>
      </c>
      <c r="AG401" s="150" t="s">
        <v>511</v>
      </c>
      <c r="AH401" s="149">
        <v>17</v>
      </c>
      <c r="AI401" s="151">
        <v>1</v>
      </c>
      <c r="AJ401" s="152">
        <v>1415</v>
      </c>
      <c r="AK401" s="152">
        <v>959</v>
      </c>
      <c r="AL401" s="149">
        <v>0.67800000000000005</v>
      </c>
      <c r="AM401" s="152">
        <v>646</v>
      </c>
      <c r="AN401" s="152">
        <v>372</v>
      </c>
      <c r="AO401" s="152">
        <v>1018</v>
      </c>
      <c r="AP401" s="153">
        <v>0.36499999999999999</v>
      </c>
      <c r="AQ401" s="153">
        <v>0.39900000000000002</v>
      </c>
      <c r="AR401" s="154">
        <v>0.20200000000000001</v>
      </c>
      <c r="AS401" s="154">
        <v>9.1999999999999998E-2</v>
      </c>
      <c r="AT401" s="154">
        <v>7.2999999999999995E-2</v>
      </c>
      <c r="AU401" s="154">
        <v>0.33100000000000002</v>
      </c>
      <c r="AW401" s="177"/>
      <c r="AX401" s="144">
        <f t="shared" si="100"/>
        <v>86.60022148394242</v>
      </c>
      <c r="AY401" s="149">
        <v>313</v>
      </c>
      <c r="AZ401" s="150" t="s">
        <v>588</v>
      </c>
      <c r="BA401" s="149">
        <v>22</v>
      </c>
      <c r="BB401" s="151">
        <v>1</v>
      </c>
      <c r="BC401" s="152">
        <v>1806</v>
      </c>
      <c r="BD401" s="152">
        <v>1564</v>
      </c>
      <c r="BE401" s="149">
        <v>0.86599999999999999</v>
      </c>
      <c r="BF401" s="152">
        <v>727</v>
      </c>
      <c r="BG401" s="152">
        <v>556</v>
      </c>
      <c r="BH401" s="152">
        <v>1283</v>
      </c>
      <c r="BI401" s="153">
        <v>0.433</v>
      </c>
      <c r="BJ401" s="153">
        <v>0.50800000000000001</v>
      </c>
      <c r="BK401" s="154">
        <v>0.20100000000000001</v>
      </c>
      <c r="BL401" s="154">
        <v>0.104</v>
      </c>
      <c r="BM401" s="154">
        <v>8.8999999999999996E-2</v>
      </c>
      <c r="BN401" s="154">
        <v>0.39100000000000001</v>
      </c>
      <c r="DU401" s="4"/>
      <c r="DZ401" s="177"/>
      <c r="EA401" s="177"/>
      <c r="EB401" s="177"/>
      <c r="EC401" s="177"/>
      <c r="ED401" s="177"/>
      <c r="EE401" s="177"/>
    </row>
    <row r="402" spans="30:135" ht="13" x14ac:dyDescent="0.15">
      <c r="AD402" s="144">
        <f t="shared" si="98"/>
        <v>84.5</v>
      </c>
      <c r="AE402" s="144">
        <f t="shared" si="99"/>
        <v>67.751479289940832</v>
      </c>
      <c r="AF402" s="149">
        <v>314</v>
      </c>
      <c r="AG402" s="150" t="s">
        <v>529</v>
      </c>
      <c r="AH402" s="149">
        <v>8</v>
      </c>
      <c r="AI402" s="151">
        <v>1</v>
      </c>
      <c r="AJ402" s="152">
        <v>676</v>
      </c>
      <c r="AK402" s="152">
        <v>458</v>
      </c>
      <c r="AL402" s="149">
        <v>0.67800000000000005</v>
      </c>
      <c r="AM402" s="152">
        <v>309</v>
      </c>
      <c r="AN402" s="152">
        <v>164</v>
      </c>
      <c r="AO402" s="152">
        <v>473</v>
      </c>
      <c r="AP402" s="153">
        <v>0.34699999999999998</v>
      </c>
      <c r="AQ402" s="151">
        <v>0.37</v>
      </c>
      <c r="AR402" s="154">
        <v>0.191</v>
      </c>
      <c r="AS402" s="154">
        <v>0.127</v>
      </c>
      <c r="AT402" s="154">
        <v>0.104</v>
      </c>
      <c r="AU402" s="155">
        <v>0.34</v>
      </c>
      <c r="AW402" s="177"/>
      <c r="AX402" s="144">
        <f t="shared" si="100"/>
        <v>86.596218020022235</v>
      </c>
      <c r="AY402" s="149">
        <v>314</v>
      </c>
      <c r="AZ402" s="150" t="s">
        <v>571</v>
      </c>
      <c r="BA402" s="149">
        <v>20</v>
      </c>
      <c r="BB402" s="151">
        <v>1</v>
      </c>
      <c r="BC402" s="152">
        <v>1798</v>
      </c>
      <c r="BD402" s="152">
        <v>1557</v>
      </c>
      <c r="BE402" s="149">
        <v>0.86599999999999999</v>
      </c>
      <c r="BF402" s="152">
        <v>738</v>
      </c>
      <c r="BG402" s="152">
        <v>554</v>
      </c>
      <c r="BH402" s="152">
        <v>1292</v>
      </c>
      <c r="BI402" s="153">
        <v>0.42899999999999999</v>
      </c>
      <c r="BJ402" s="153">
        <v>0.49099999999999999</v>
      </c>
      <c r="BK402" s="154">
        <v>0.17399999999999999</v>
      </c>
      <c r="BL402" s="155">
        <v>0.13</v>
      </c>
      <c r="BM402" s="154">
        <v>9.9000000000000005E-2</v>
      </c>
      <c r="BN402" s="154">
        <v>0.40400000000000003</v>
      </c>
      <c r="DU402" s="4"/>
      <c r="DZ402" s="177"/>
      <c r="EA402" s="177"/>
      <c r="EB402" s="177"/>
      <c r="EC402" s="177"/>
      <c r="ED402" s="177"/>
      <c r="EE402" s="177"/>
    </row>
    <row r="403" spans="30:135" ht="13" x14ac:dyDescent="0.15">
      <c r="AD403" s="144">
        <f t="shared" si="98"/>
        <v>81.31578947368422</v>
      </c>
      <c r="AE403" s="144">
        <f t="shared" si="99"/>
        <v>67.702265372168284</v>
      </c>
      <c r="AF403" s="149">
        <v>315</v>
      </c>
      <c r="AG403" s="150" t="s">
        <v>584</v>
      </c>
      <c r="AH403" s="149">
        <v>19</v>
      </c>
      <c r="AI403" s="151">
        <v>1</v>
      </c>
      <c r="AJ403" s="152">
        <v>1545</v>
      </c>
      <c r="AK403" s="152">
        <v>1046</v>
      </c>
      <c r="AL403" s="149">
        <v>0.67700000000000005</v>
      </c>
      <c r="AM403" s="152">
        <v>677</v>
      </c>
      <c r="AN403" s="152">
        <v>377</v>
      </c>
      <c r="AO403" s="152">
        <v>1054</v>
      </c>
      <c r="AP403" s="153">
        <v>0.35799999999999998</v>
      </c>
      <c r="AQ403" s="153">
        <v>0.38500000000000001</v>
      </c>
      <c r="AR403" s="154">
        <v>0.20499999999999999</v>
      </c>
      <c r="AS403" s="154">
        <v>0.13300000000000001</v>
      </c>
      <c r="AT403" s="154">
        <v>9.8000000000000004E-2</v>
      </c>
      <c r="AU403" s="154">
        <v>0.33900000000000002</v>
      </c>
      <c r="AW403" s="177"/>
      <c r="AX403" s="144">
        <f t="shared" si="100"/>
        <v>86.612161471640263</v>
      </c>
      <c r="AY403" s="149">
        <v>315</v>
      </c>
      <c r="AZ403" s="150" t="s">
        <v>274</v>
      </c>
      <c r="BA403" s="149">
        <v>23</v>
      </c>
      <c r="BB403" s="151">
        <v>1</v>
      </c>
      <c r="BC403" s="152">
        <v>1957</v>
      </c>
      <c r="BD403" s="152">
        <v>1695</v>
      </c>
      <c r="BE403" s="149">
        <v>0.86599999999999999</v>
      </c>
      <c r="BF403" s="152">
        <v>804</v>
      </c>
      <c r="BG403" s="152">
        <v>646</v>
      </c>
      <c r="BH403" s="152">
        <v>1450</v>
      </c>
      <c r="BI403" s="153">
        <v>0.44600000000000001</v>
      </c>
      <c r="BJ403" s="153">
        <v>0.495</v>
      </c>
      <c r="BK403" s="154">
        <v>0.17399999999999999</v>
      </c>
      <c r="BL403" s="154">
        <v>0.109</v>
      </c>
      <c r="BM403" s="154">
        <v>8.6999999999999994E-2</v>
      </c>
      <c r="BN403" s="154">
        <v>0.40500000000000003</v>
      </c>
      <c r="DU403" s="4"/>
      <c r="DZ403" s="177"/>
      <c r="EA403" s="177"/>
      <c r="EB403" s="177"/>
      <c r="EC403" s="177"/>
      <c r="ED403" s="177"/>
      <c r="EE403" s="177"/>
    </row>
    <row r="404" spans="30:135" ht="13" x14ac:dyDescent="0.15">
      <c r="AD404" s="144">
        <f t="shared" si="98"/>
        <v>85.733333333333348</v>
      </c>
      <c r="AE404" s="144">
        <f t="shared" si="99"/>
        <v>66.951788491446337</v>
      </c>
      <c r="AF404" s="149">
        <v>316</v>
      </c>
      <c r="AG404" s="150" t="s">
        <v>403</v>
      </c>
      <c r="AH404" s="149">
        <v>15</v>
      </c>
      <c r="AI404" s="151">
        <v>1</v>
      </c>
      <c r="AJ404" s="152">
        <v>1286</v>
      </c>
      <c r="AK404" s="152">
        <v>861</v>
      </c>
      <c r="AL404" s="149">
        <v>0.67</v>
      </c>
      <c r="AM404" s="152">
        <v>611</v>
      </c>
      <c r="AN404" s="152">
        <v>326</v>
      </c>
      <c r="AO404" s="152">
        <v>937</v>
      </c>
      <c r="AP404" s="153">
        <v>0.34799999999999998</v>
      </c>
      <c r="AQ404" s="153">
        <v>0.38600000000000001</v>
      </c>
      <c r="AR404" s="154">
        <v>0.20100000000000001</v>
      </c>
      <c r="AS404" s="154">
        <v>8.5999999999999993E-2</v>
      </c>
      <c r="AT404" s="154">
        <v>7.4999999999999997E-2</v>
      </c>
      <c r="AU404" s="154">
        <v>0.316</v>
      </c>
      <c r="AW404" s="177"/>
      <c r="AX404" s="144">
        <f t="shared" si="100"/>
        <v>86.727879799666113</v>
      </c>
      <c r="AY404" s="149">
        <v>316</v>
      </c>
      <c r="AZ404" s="150" t="s">
        <v>577</v>
      </c>
      <c r="BA404" s="149">
        <v>14</v>
      </c>
      <c r="BB404" s="151">
        <v>1</v>
      </c>
      <c r="BC404" s="152">
        <v>1198</v>
      </c>
      <c r="BD404" s="152">
        <v>1039</v>
      </c>
      <c r="BE404" s="149">
        <v>0.86699999999999999</v>
      </c>
      <c r="BF404" s="152">
        <v>448</v>
      </c>
      <c r="BG404" s="152">
        <v>372</v>
      </c>
      <c r="BH404" s="152">
        <v>820</v>
      </c>
      <c r="BI404" s="153">
        <v>0.45400000000000001</v>
      </c>
      <c r="BJ404" s="151">
        <v>0.51</v>
      </c>
      <c r="BK404" s="154">
        <v>0.20899999999999999</v>
      </c>
      <c r="BL404" s="154">
        <v>0.128</v>
      </c>
      <c r="BM404" s="154">
        <v>9.8000000000000004E-2</v>
      </c>
      <c r="BN404" s="154">
        <v>0.41199999999999998</v>
      </c>
      <c r="DU404" s="4"/>
      <c r="DZ404" s="177"/>
      <c r="EA404" s="177"/>
      <c r="EB404" s="177"/>
      <c r="EC404" s="177"/>
      <c r="ED404" s="177"/>
      <c r="EE404" s="177"/>
    </row>
    <row r="405" spans="30:135" ht="13" x14ac:dyDescent="0.15">
      <c r="AD405" s="144">
        <f t="shared" si="98"/>
        <v>81.904761904761898</v>
      </c>
      <c r="AE405" s="144">
        <f t="shared" si="99"/>
        <v>66.976744186046517</v>
      </c>
      <c r="AF405" s="149">
        <v>317</v>
      </c>
      <c r="AG405" s="150" t="s">
        <v>550</v>
      </c>
      <c r="AH405" s="149">
        <v>21</v>
      </c>
      <c r="AI405" s="151">
        <v>1</v>
      </c>
      <c r="AJ405" s="152">
        <v>1720</v>
      </c>
      <c r="AK405" s="152">
        <v>1152</v>
      </c>
      <c r="AL405" s="149">
        <v>0.67</v>
      </c>
      <c r="AM405" s="152">
        <v>751</v>
      </c>
      <c r="AN405" s="152">
        <v>400</v>
      </c>
      <c r="AO405" s="152">
        <v>1151</v>
      </c>
      <c r="AP405" s="153">
        <v>0.34799999999999998</v>
      </c>
      <c r="AQ405" s="153">
        <v>0.39400000000000002</v>
      </c>
      <c r="AR405" s="154">
        <v>0.23699999999999999</v>
      </c>
      <c r="AS405" s="155">
        <v>0.11</v>
      </c>
      <c r="AT405" s="154">
        <v>8.1000000000000003E-2</v>
      </c>
      <c r="AU405" s="154">
        <v>0.317</v>
      </c>
      <c r="AW405" s="177"/>
      <c r="AX405" s="144">
        <f t="shared" si="100"/>
        <v>86.666666666666671</v>
      </c>
      <c r="AY405" s="149">
        <v>317</v>
      </c>
      <c r="AZ405" s="150" t="s">
        <v>534</v>
      </c>
      <c r="BA405" s="149">
        <v>23</v>
      </c>
      <c r="BB405" s="151">
        <v>1</v>
      </c>
      <c r="BC405" s="152">
        <v>1665</v>
      </c>
      <c r="BD405" s="152">
        <v>1443</v>
      </c>
      <c r="BE405" s="149">
        <v>0.86699999999999999</v>
      </c>
      <c r="BF405" s="152">
        <v>653</v>
      </c>
      <c r="BG405" s="152">
        <v>530</v>
      </c>
      <c r="BH405" s="152">
        <v>1183</v>
      </c>
      <c r="BI405" s="153">
        <v>0.44800000000000001</v>
      </c>
      <c r="BJ405" s="153">
        <v>0.502</v>
      </c>
      <c r="BK405" s="154">
        <v>0.19400000000000001</v>
      </c>
      <c r="BL405" s="154">
        <v>0.11799999999999999</v>
      </c>
      <c r="BM405" s="154">
        <v>9.4E-2</v>
      </c>
      <c r="BN405" s="154">
        <v>0.40500000000000003</v>
      </c>
      <c r="DU405" s="4"/>
      <c r="DZ405" s="177"/>
      <c r="EA405" s="177"/>
      <c r="EB405" s="177"/>
      <c r="EC405" s="177"/>
      <c r="ED405" s="177"/>
      <c r="EE405" s="177"/>
    </row>
    <row r="406" spans="30:135" ht="13" x14ac:dyDescent="0.15">
      <c r="AD406" s="144">
        <f t="shared" si="98"/>
        <v>83.266666666666666</v>
      </c>
      <c r="AE406" s="144">
        <f t="shared" si="99"/>
        <v>66.85348278622898</v>
      </c>
      <c r="AF406" s="149">
        <v>318</v>
      </c>
      <c r="AG406" s="150" t="s">
        <v>472</v>
      </c>
      <c r="AH406" s="149">
        <v>15</v>
      </c>
      <c r="AI406" s="151">
        <v>1</v>
      </c>
      <c r="AJ406" s="152">
        <v>1249</v>
      </c>
      <c r="AK406" s="152">
        <v>835</v>
      </c>
      <c r="AL406" s="149">
        <v>0.66900000000000004</v>
      </c>
      <c r="AM406" s="152">
        <v>619</v>
      </c>
      <c r="AN406" s="152">
        <v>299</v>
      </c>
      <c r="AO406" s="152">
        <v>918</v>
      </c>
      <c r="AP406" s="153">
        <v>0.32600000000000001</v>
      </c>
      <c r="AQ406" s="153">
        <v>0.36399999999999999</v>
      </c>
      <c r="AR406" s="154">
        <v>0.16700000000000001</v>
      </c>
      <c r="AS406" s="154">
        <v>0.11799999999999999</v>
      </c>
      <c r="AT406" s="155">
        <v>0.09</v>
      </c>
      <c r="AU406" s="154">
        <v>0.32300000000000001</v>
      </c>
      <c r="AW406" s="177"/>
      <c r="AX406" s="144">
        <f t="shared" si="100"/>
        <v>87.033639143730895</v>
      </c>
      <c r="AY406" s="149">
        <v>318</v>
      </c>
      <c r="AZ406" s="150" t="s">
        <v>549</v>
      </c>
      <c r="BA406" s="149">
        <v>20</v>
      </c>
      <c r="BB406" s="151">
        <v>1</v>
      </c>
      <c r="BC406" s="152">
        <v>1635</v>
      </c>
      <c r="BD406" s="152">
        <v>1423</v>
      </c>
      <c r="BE406" s="149">
        <v>0.87</v>
      </c>
      <c r="BF406" s="152">
        <v>699</v>
      </c>
      <c r="BG406" s="152">
        <v>514</v>
      </c>
      <c r="BH406" s="152">
        <v>1213</v>
      </c>
      <c r="BI406" s="153">
        <v>0.42399999999999999</v>
      </c>
      <c r="BJ406" s="153">
        <v>0.48499999999999999</v>
      </c>
      <c r="BK406" s="154">
        <v>0.16500000000000001</v>
      </c>
      <c r="BL406" s="154">
        <v>0.111</v>
      </c>
      <c r="BM406" s="154">
        <v>8.3000000000000004E-2</v>
      </c>
      <c r="BN406" s="154">
        <v>0.39800000000000002</v>
      </c>
      <c r="DU406" s="4"/>
      <c r="DZ406" s="177"/>
      <c r="EA406" s="177"/>
      <c r="EB406" s="177"/>
      <c r="EC406" s="177"/>
      <c r="ED406" s="177"/>
      <c r="EE406" s="177"/>
    </row>
    <row r="407" spans="30:135" ht="13" x14ac:dyDescent="0.15">
      <c r="AD407" s="144">
        <f t="shared" si="98"/>
        <v>85.277777777777786</v>
      </c>
      <c r="AE407" s="144">
        <f t="shared" si="99"/>
        <v>66.840390879478832</v>
      </c>
      <c r="AF407" s="149">
        <v>319</v>
      </c>
      <c r="AG407" s="150" t="s">
        <v>501</v>
      </c>
      <c r="AH407" s="149">
        <v>18</v>
      </c>
      <c r="AI407" s="151">
        <v>1</v>
      </c>
      <c r="AJ407" s="152">
        <v>1535</v>
      </c>
      <c r="AK407" s="152">
        <v>1026</v>
      </c>
      <c r="AL407" s="149">
        <v>0.66800000000000004</v>
      </c>
      <c r="AM407" s="152">
        <v>705</v>
      </c>
      <c r="AN407" s="152">
        <v>368</v>
      </c>
      <c r="AO407" s="152">
        <v>1073</v>
      </c>
      <c r="AP407" s="153">
        <v>0.34300000000000003</v>
      </c>
      <c r="AQ407" s="153">
        <v>0.38700000000000001</v>
      </c>
      <c r="AR407" s="154">
        <v>0.214</v>
      </c>
      <c r="AS407" s="154">
        <v>0.108</v>
      </c>
      <c r="AT407" s="154">
        <v>7.9000000000000001E-2</v>
      </c>
      <c r="AU407" s="154">
        <v>0.317</v>
      </c>
      <c r="AW407" s="177"/>
      <c r="AX407" s="144">
        <f t="shared" si="100"/>
        <v>87.022900763358777</v>
      </c>
      <c r="AY407" s="149">
        <v>319</v>
      </c>
      <c r="AZ407" s="150" t="s">
        <v>362</v>
      </c>
      <c r="BA407" s="149">
        <v>21</v>
      </c>
      <c r="BB407" s="151">
        <v>1</v>
      </c>
      <c r="BC407" s="152">
        <v>1703</v>
      </c>
      <c r="BD407" s="152">
        <v>1482</v>
      </c>
      <c r="BE407" s="149">
        <v>0.87</v>
      </c>
      <c r="BF407" s="152">
        <v>695</v>
      </c>
      <c r="BG407" s="152">
        <v>507</v>
      </c>
      <c r="BH407" s="152">
        <v>1202</v>
      </c>
      <c r="BI407" s="153">
        <v>0.42199999999999999</v>
      </c>
      <c r="BJ407" s="153">
        <v>0.47699999999999998</v>
      </c>
      <c r="BK407" s="154">
        <v>0.16700000000000001</v>
      </c>
      <c r="BL407" s="155">
        <v>0.15</v>
      </c>
      <c r="BM407" s="154">
        <v>0.111</v>
      </c>
      <c r="BN407" s="154">
        <v>0.41199999999999998</v>
      </c>
      <c r="DU407" s="4"/>
      <c r="DZ407" s="177"/>
      <c r="EA407" s="177"/>
      <c r="EB407" s="177"/>
      <c r="EC407" s="177"/>
      <c r="ED407" s="177"/>
      <c r="EE407" s="177"/>
    </row>
    <row r="408" spans="30:135" ht="13" x14ac:dyDescent="0.15">
      <c r="AD408" s="144">
        <f t="shared" si="98"/>
        <v>81.111111111111114</v>
      </c>
      <c r="AE408" s="144">
        <f t="shared" si="99"/>
        <v>66.575342465753423</v>
      </c>
      <c r="AF408" s="149">
        <v>320</v>
      </c>
      <c r="AG408" s="150" t="s">
        <v>566</v>
      </c>
      <c r="AH408" s="149">
        <v>18</v>
      </c>
      <c r="AI408" s="151">
        <v>1</v>
      </c>
      <c r="AJ408" s="152">
        <v>1460</v>
      </c>
      <c r="AK408" s="152">
        <v>972</v>
      </c>
      <c r="AL408" s="149">
        <v>0.66600000000000004</v>
      </c>
      <c r="AM408" s="152">
        <v>683</v>
      </c>
      <c r="AN408" s="152">
        <v>341</v>
      </c>
      <c r="AO408" s="152">
        <v>1024</v>
      </c>
      <c r="AP408" s="153">
        <v>0.33300000000000002</v>
      </c>
      <c r="AQ408" s="153">
        <v>0.371</v>
      </c>
      <c r="AR408" s="154">
        <v>0.20799999999999999</v>
      </c>
      <c r="AS408" s="154">
        <v>0.109</v>
      </c>
      <c r="AT408" s="154">
        <v>8.7999999999999995E-2</v>
      </c>
      <c r="AU408" s="154">
        <v>0.317</v>
      </c>
      <c r="AW408" s="177"/>
      <c r="AX408" s="144">
        <f t="shared" si="100"/>
        <v>86.956521739130437</v>
      </c>
      <c r="AY408" s="149">
        <v>320</v>
      </c>
      <c r="AZ408" s="150" t="s">
        <v>589</v>
      </c>
      <c r="BA408" s="149">
        <v>13</v>
      </c>
      <c r="BB408" s="151">
        <v>1</v>
      </c>
      <c r="BC408" s="152">
        <v>1081</v>
      </c>
      <c r="BD408" s="152">
        <v>940</v>
      </c>
      <c r="BE408" s="149">
        <v>0.87</v>
      </c>
      <c r="BF408" s="152">
        <v>434</v>
      </c>
      <c r="BG408" s="152">
        <v>341</v>
      </c>
      <c r="BH408" s="152">
        <v>775</v>
      </c>
      <c r="BI408" s="151">
        <v>0.44</v>
      </c>
      <c r="BJ408" s="153">
        <v>0.49099999999999999</v>
      </c>
      <c r="BK408" s="154">
        <v>0.17599999999999999</v>
      </c>
      <c r="BL408" s="155">
        <v>0.13</v>
      </c>
      <c r="BM408" s="154">
        <v>0.104</v>
      </c>
      <c r="BN408" s="154">
        <v>0.41099999999999998</v>
      </c>
      <c r="DU408" s="4"/>
      <c r="DZ408" s="177"/>
      <c r="EA408" s="177"/>
      <c r="EB408" s="177"/>
      <c r="EC408" s="177"/>
      <c r="ED408" s="177"/>
      <c r="EE408" s="177"/>
    </row>
    <row r="409" spans="30:135" ht="13" x14ac:dyDescent="0.15">
      <c r="AD409" s="144">
        <f t="shared" si="98"/>
        <v>82.076923076923066</v>
      </c>
      <c r="AE409" s="144">
        <f t="shared" si="99"/>
        <v>66.541705716963449</v>
      </c>
      <c r="AF409" s="149">
        <v>321</v>
      </c>
      <c r="AG409" s="150" t="s">
        <v>255</v>
      </c>
      <c r="AH409" s="149">
        <v>13</v>
      </c>
      <c r="AI409" s="151">
        <v>1</v>
      </c>
      <c r="AJ409" s="152">
        <v>1067</v>
      </c>
      <c r="AK409" s="152">
        <v>710</v>
      </c>
      <c r="AL409" s="149">
        <v>0.66500000000000004</v>
      </c>
      <c r="AM409" s="152">
        <v>478</v>
      </c>
      <c r="AN409" s="152">
        <v>248</v>
      </c>
      <c r="AO409" s="152">
        <v>726</v>
      </c>
      <c r="AP409" s="153">
        <v>0.34200000000000003</v>
      </c>
      <c r="AQ409" s="153">
        <v>0.38800000000000001</v>
      </c>
      <c r="AR409" s="154">
        <v>0.222</v>
      </c>
      <c r="AS409" s="154">
        <v>0.121</v>
      </c>
      <c r="AT409" s="154">
        <v>0.10100000000000001</v>
      </c>
      <c r="AU409" s="154">
        <v>0.311</v>
      </c>
      <c r="AW409" s="177"/>
      <c r="AX409" s="144">
        <f t="shared" si="100"/>
        <v>87.112561174551388</v>
      </c>
      <c r="AY409" s="149">
        <v>321</v>
      </c>
      <c r="AZ409" s="150" t="s">
        <v>580</v>
      </c>
      <c r="BA409" s="149">
        <v>21</v>
      </c>
      <c r="BB409" s="151">
        <v>1</v>
      </c>
      <c r="BC409" s="152">
        <v>1839</v>
      </c>
      <c r="BD409" s="152">
        <v>1602</v>
      </c>
      <c r="BE409" s="149">
        <v>0.871</v>
      </c>
      <c r="BF409" s="152">
        <v>801</v>
      </c>
      <c r="BG409" s="152">
        <v>568</v>
      </c>
      <c r="BH409" s="152">
        <v>1369</v>
      </c>
      <c r="BI409" s="153">
        <v>0.41499999999999998</v>
      </c>
      <c r="BJ409" s="153">
        <v>0.47899999999999998</v>
      </c>
      <c r="BK409" s="154">
        <v>0.16200000000000001</v>
      </c>
      <c r="BL409" s="155">
        <v>0.11</v>
      </c>
      <c r="BM409" s="154">
        <v>7.6999999999999999E-2</v>
      </c>
      <c r="BN409" s="154">
        <v>0.39900000000000002</v>
      </c>
      <c r="DU409" s="4"/>
      <c r="DZ409" s="177"/>
      <c r="EA409" s="177"/>
      <c r="EB409" s="177"/>
      <c r="EC409" s="177"/>
      <c r="ED409" s="177"/>
      <c r="EE409" s="177"/>
    </row>
    <row r="410" spans="30:135" ht="13" x14ac:dyDescent="0.15">
      <c r="AD410" s="144">
        <f t="shared" si="98"/>
        <v>84.76</v>
      </c>
      <c r="AE410" s="144">
        <f t="shared" si="99"/>
        <v>66.39924492685229</v>
      </c>
      <c r="AF410" s="149">
        <v>322</v>
      </c>
      <c r="AG410" s="150" t="s">
        <v>539</v>
      </c>
      <c r="AH410" s="149">
        <v>25</v>
      </c>
      <c r="AI410" s="151">
        <v>1</v>
      </c>
      <c r="AJ410" s="152">
        <v>2119</v>
      </c>
      <c r="AK410" s="152">
        <v>1407</v>
      </c>
      <c r="AL410" s="149">
        <v>0.66400000000000003</v>
      </c>
      <c r="AM410" s="152">
        <v>927</v>
      </c>
      <c r="AN410" s="152">
        <v>530</v>
      </c>
      <c r="AO410" s="152">
        <v>1457</v>
      </c>
      <c r="AP410" s="153">
        <v>0.36399999999999999</v>
      </c>
      <c r="AQ410" s="153">
        <v>0.39800000000000002</v>
      </c>
      <c r="AR410" s="154">
        <v>0.222</v>
      </c>
      <c r="AS410" s="154">
        <v>0.112</v>
      </c>
      <c r="AT410" s="154">
        <v>9.7000000000000003E-2</v>
      </c>
      <c r="AU410" s="154">
        <v>0.32200000000000001</v>
      </c>
      <c r="AW410" s="177"/>
      <c r="AX410" s="144">
        <f t="shared" si="100"/>
        <v>87.223823246878013</v>
      </c>
      <c r="AY410" s="149">
        <v>322</v>
      </c>
      <c r="AZ410" s="150" t="s">
        <v>446</v>
      </c>
      <c r="BA410" s="149">
        <v>24</v>
      </c>
      <c r="BB410" s="151">
        <v>1</v>
      </c>
      <c r="BC410" s="152">
        <v>2082</v>
      </c>
      <c r="BD410" s="152">
        <v>1816</v>
      </c>
      <c r="BE410" s="149">
        <v>0.872</v>
      </c>
      <c r="BF410" s="152">
        <v>849</v>
      </c>
      <c r="BG410" s="152">
        <v>675</v>
      </c>
      <c r="BH410" s="152">
        <v>1524</v>
      </c>
      <c r="BI410" s="153">
        <v>0.443</v>
      </c>
      <c r="BJ410" s="153">
        <v>0.49199999999999999</v>
      </c>
      <c r="BK410" s="154">
        <v>0.17100000000000001</v>
      </c>
      <c r="BL410" s="154">
        <v>0.121</v>
      </c>
      <c r="BM410" s="155">
        <v>0.1</v>
      </c>
      <c r="BN410" s="154">
        <v>0.41199999999999998</v>
      </c>
      <c r="DU410" s="4"/>
      <c r="DZ410" s="177"/>
      <c r="EA410" s="177"/>
      <c r="EB410" s="177"/>
      <c r="EC410" s="177"/>
      <c r="ED410" s="177"/>
      <c r="EE410" s="177"/>
    </row>
    <row r="411" spans="30:135" ht="13" x14ac:dyDescent="0.15">
      <c r="AD411" s="144">
        <f t="shared" si="98"/>
        <v>81.625</v>
      </c>
      <c r="AE411" s="144">
        <f t="shared" si="99"/>
        <v>66.054109239407865</v>
      </c>
      <c r="AF411" s="149">
        <v>323</v>
      </c>
      <c r="AG411" s="150" t="s">
        <v>503</v>
      </c>
      <c r="AH411" s="149">
        <v>24</v>
      </c>
      <c r="AI411" s="151">
        <v>1</v>
      </c>
      <c r="AJ411" s="152">
        <v>1959</v>
      </c>
      <c r="AK411" s="152">
        <v>1294</v>
      </c>
      <c r="AL411" s="149">
        <v>0.66100000000000003</v>
      </c>
      <c r="AM411" s="152">
        <v>831</v>
      </c>
      <c r="AN411" s="152">
        <v>461</v>
      </c>
      <c r="AO411" s="152">
        <v>1292</v>
      </c>
      <c r="AP411" s="153">
        <v>0.35699999999999998</v>
      </c>
      <c r="AQ411" s="153">
        <v>0.38200000000000001</v>
      </c>
      <c r="AR411" s="155">
        <v>0.23</v>
      </c>
      <c r="AS411" s="154">
        <v>0.13500000000000001</v>
      </c>
      <c r="AT411" s="154">
        <v>0.105</v>
      </c>
      <c r="AU411" s="155">
        <v>0.33</v>
      </c>
      <c r="AW411" s="177"/>
      <c r="AX411" s="144">
        <f t="shared" si="100"/>
        <v>87.315472936030616</v>
      </c>
      <c r="AY411" s="149">
        <v>323</v>
      </c>
      <c r="AZ411" s="150" t="s">
        <v>498</v>
      </c>
      <c r="BA411" s="149">
        <v>22</v>
      </c>
      <c r="BB411" s="151">
        <v>1</v>
      </c>
      <c r="BC411" s="152">
        <v>1829</v>
      </c>
      <c r="BD411" s="152">
        <v>1597</v>
      </c>
      <c r="BE411" s="149">
        <v>0.873</v>
      </c>
      <c r="BF411" s="152">
        <v>765</v>
      </c>
      <c r="BG411" s="152">
        <v>601</v>
      </c>
      <c r="BH411" s="152">
        <v>1366</v>
      </c>
      <c r="BI411" s="151">
        <v>0.44</v>
      </c>
      <c r="BJ411" s="153">
        <v>0.48599999999999999</v>
      </c>
      <c r="BK411" s="154">
        <v>0.16300000000000001</v>
      </c>
      <c r="BL411" s="154">
        <v>0.111</v>
      </c>
      <c r="BM411" s="154">
        <v>9.6000000000000002E-2</v>
      </c>
      <c r="BN411" s="154">
        <v>0.41299999999999998</v>
      </c>
      <c r="DU411" s="4"/>
      <c r="DZ411" s="177"/>
      <c r="EA411" s="177"/>
      <c r="EB411" s="177"/>
      <c r="EC411" s="177"/>
      <c r="ED411" s="177"/>
      <c r="EE411" s="177"/>
    </row>
    <row r="412" spans="30:135" ht="13" x14ac:dyDescent="0.15">
      <c r="AD412" s="144">
        <f t="shared" si="98"/>
        <v>86.578947368421041</v>
      </c>
      <c r="AE412" s="144">
        <f t="shared" si="99"/>
        <v>66.139817629179333</v>
      </c>
      <c r="AF412" s="149">
        <v>324</v>
      </c>
      <c r="AG412" s="150" t="s">
        <v>583</v>
      </c>
      <c r="AH412" s="149">
        <v>19</v>
      </c>
      <c r="AI412" s="151">
        <v>1</v>
      </c>
      <c r="AJ412" s="152">
        <v>1645</v>
      </c>
      <c r="AK412" s="152">
        <v>1088</v>
      </c>
      <c r="AL412" s="149">
        <v>0.66100000000000003</v>
      </c>
      <c r="AM412" s="152">
        <v>815</v>
      </c>
      <c r="AN412" s="152">
        <v>401</v>
      </c>
      <c r="AO412" s="152">
        <v>1216</v>
      </c>
      <c r="AP412" s="151">
        <v>0.33</v>
      </c>
      <c r="AQ412" s="153">
        <v>0.373</v>
      </c>
      <c r="AR412" s="154">
        <v>0.17199999999999999</v>
      </c>
      <c r="AS412" s="154">
        <v>0.109</v>
      </c>
      <c r="AT412" s="154">
        <v>8.8999999999999996E-2</v>
      </c>
      <c r="AU412" s="154">
        <v>0.313</v>
      </c>
      <c r="AW412" s="177"/>
      <c r="AX412" s="144">
        <f t="shared" si="100"/>
        <v>87.584541062801932</v>
      </c>
      <c r="AY412" s="149">
        <v>324</v>
      </c>
      <c r="AZ412" s="150" t="s">
        <v>567</v>
      </c>
      <c r="BA412" s="149">
        <v>23</v>
      </c>
      <c r="BB412" s="151">
        <v>1</v>
      </c>
      <c r="BC412" s="152">
        <v>2070</v>
      </c>
      <c r="BD412" s="152">
        <v>1813</v>
      </c>
      <c r="BE412" s="149">
        <v>0.876</v>
      </c>
      <c r="BF412" s="152">
        <v>943</v>
      </c>
      <c r="BG412" s="152">
        <v>657</v>
      </c>
      <c r="BH412" s="152">
        <v>1600</v>
      </c>
      <c r="BI412" s="153">
        <v>0.41099999999999998</v>
      </c>
      <c r="BJ412" s="153">
        <v>0.47099999999999997</v>
      </c>
      <c r="BK412" s="154">
        <v>0.13400000000000001</v>
      </c>
      <c r="BL412" s="154">
        <v>0.113</v>
      </c>
      <c r="BM412" s="155">
        <v>0.09</v>
      </c>
      <c r="BN412" s="154">
        <v>0.40400000000000003</v>
      </c>
      <c r="DU412" s="4"/>
      <c r="DZ412" s="177"/>
      <c r="EA412" s="177"/>
      <c r="EB412" s="177"/>
      <c r="EC412" s="177"/>
      <c r="ED412" s="177"/>
      <c r="EE412" s="177"/>
    </row>
    <row r="413" spans="30:135" ht="13" x14ac:dyDescent="0.15">
      <c r="AD413" s="144">
        <f t="shared" si="98"/>
        <v>74.75</v>
      </c>
      <c r="AE413" s="144">
        <f t="shared" si="99"/>
        <v>65.997770345596436</v>
      </c>
      <c r="AF413" s="149">
        <v>325</v>
      </c>
      <c r="AG413" s="150" t="s">
        <v>582</v>
      </c>
      <c r="AH413" s="149">
        <v>12</v>
      </c>
      <c r="AI413" s="151">
        <v>1</v>
      </c>
      <c r="AJ413" s="152">
        <v>897</v>
      </c>
      <c r="AK413" s="152">
        <v>592</v>
      </c>
      <c r="AL413" s="149">
        <v>0.66</v>
      </c>
      <c r="AM413" s="152">
        <v>448</v>
      </c>
      <c r="AN413" s="152">
        <v>214</v>
      </c>
      <c r="AO413" s="152">
        <v>662</v>
      </c>
      <c r="AP413" s="153">
        <v>0.32300000000000001</v>
      </c>
      <c r="AQ413" s="153">
        <v>0.36899999999999999</v>
      </c>
      <c r="AR413" s="154">
        <v>0.186</v>
      </c>
      <c r="AS413" s="154">
        <v>8.4000000000000005E-2</v>
      </c>
      <c r="AT413" s="155">
        <v>7.0000000000000007E-2</v>
      </c>
      <c r="AU413" s="155">
        <v>0.31</v>
      </c>
      <c r="AW413" s="177"/>
      <c r="AX413" s="144">
        <f t="shared" si="100"/>
        <v>87.61904761904762</v>
      </c>
      <c r="AY413" s="149">
        <v>325</v>
      </c>
      <c r="AZ413" s="150" t="s">
        <v>435</v>
      </c>
      <c r="BA413" s="149">
        <v>23</v>
      </c>
      <c r="BB413" s="151">
        <v>1</v>
      </c>
      <c r="BC413" s="152">
        <v>1995</v>
      </c>
      <c r="BD413" s="152">
        <v>1748</v>
      </c>
      <c r="BE413" s="149">
        <v>0.876</v>
      </c>
      <c r="BF413" s="152">
        <v>827</v>
      </c>
      <c r="BG413" s="152">
        <v>665</v>
      </c>
      <c r="BH413" s="152">
        <v>1492</v>
      </c>
      <c r="BI413" s="153">
        <v>0.44600000000000001</v>
      </c>
      <c r="BJ413" s="153">
        <v>0.499</v>
      </c>
      <c r="BK413" s="154">
        <v>0.16700000000000001</v>
      </c>
      <c r="BL413" s="154">
        <v>0.10299999999999999</v>
      </c>
      <c r="BM413" s="154">
        <v>8.5000000000000006E-2</v>
      </c>
      <c r="BN413" s="155">
        <v>0.41</v>
      </c>
      <c r="DU413" s="4"/>
      <c r="DZ413" s="177"/>
      <c r="EA413" s="177"/>
      <c r="EB413" s="177"/>
      <c r="EC413" s="177"/>
      <c r="ED413" s="177"/>
      <c r="EE413" s="177"/>
    </row>
    <row r="414" spans="30:135" ht="13" x14ac:dyDescent="0.15">
      <c r="AD414" s="144">
        <f t="shared" si="98"/>
        <v>95.533333333333331</v>
      </c>
      <c r="AE414" s="144">
        <f t="shared" si="99"/>
        <v>66.015352407536625</v>
      </c>
      <c r="AF414" s="149">
        <v>326</v>
      </c>
      <c r="AG414" s="150" t="s">
        <v>426</v>
      </c>
      <c r="AH414" s="149">
        <v>15</v>
      </c>
      <c r="AI414" s="151">
        <v>1</v>
      </c>
      <c r="AJ414" s="152">
        <v>1433</v>
      </c>
      <c r="AK414" s="152">
        <v>946</v>
      </c>
      <c r="AL414" s="149">
        <v>0.66</v>
      </c>
      <c r="AM414" s="152">
        <v>600</v>
      </c>
      <c r="AN414" s="152">
        <v>329</v>
      </c>
      <c r="AO414" s="152">
        <v>929</v>
      </c>
      <c r="AP414" s="153">
        <v>0.35399999999999998</v>
      </c>
      <c r="AQ414" s="153">
        <v>0.39800000000000002</v>
      </c>
      <c r="AR414" s="154">
        <v>0.245</v>
      </c>
      <c r="AS414" s="155">
        <v>0.12</v>
      </c>
      <c r="AT414" s="154">
        <v>8.6999999999999994E-2</v>
      </c>
      <c r="AU414" s="154">
        <v>0.31900000000000001</v>
      </c>
      <c r="AW414" s="177"/>
      <c r="AX414" s="144">
        <f t="shared" si="100"/>
        <v>87.683923705722066</v>
      </c>
      <c r="AY414" s="149">
        <v>326</v>
      </c>
      <c r="AZ414" s="150" t="s">
        <v>470</v>
      </c>
      <c r="BA414" s="149">
        <v>21</v>
      </c>
      <c r="BB414" s="151">
        <v>1</v>
      </c>
      <c r="BC414" s="152">
        <v>1835</v>
      </c>
      <c r="BD414" s="152">
        <v>1609</v>
      </c>
      <c r="BE414" s="149">
        <v>0.877</v>
      </c>
      <c r="BF414" s="152">
        <v>756</v>
      </c>
      <c r="BG414" s="152">
        <v>572</v>
      </c>
      <c r="BH414" s="152">
        <v>1328</v>
      </c>
      <c r="BI414" s="153">
        <v>0.43099999999999999</v>
      </c>
      <c r="BJ414" s="153">
        <v>0.49299999999999999</v>
      </c>
      <c r="BK414" s="154">
        <v>0.182</v>
      </c>
      <c r="BL414" s="154">
        <v>0.114</v>
      </c>
      <c r="BM414" s="154">
        <v>9.1999999999999998E-2</v>
      </c>
      <c r="BN414" s="155">
        <v>0.4</v>
      </c>
      <c r="DU414" s="4"/>
      <c r="DZ414" s="177"/>
      <c r="EA414" s="177"/>
      <c r="EB414" s="177"/>
      <c r="EC414" s="177"/>
      <c r="ED414" s="177"/>
      <c r="EE414" s="177"/>
    </row>
    <row r="415" spans="30:135" ht="13" x14ac:dyDescent="0.15">
      <c r="AD415" s="144">
        <f t="shared" si="98"/>
        <v>73.8</v>
      </c>
      <c r="AE415" s="144">
        <f t="shared" si="99"/>
        <v>65.853658536585371</v>
      </c>
      <c r="AF415" s="149">
        <v>327</v>
      </c>
      <c r="AG415" s="150" t="s">
        <v>585</v>
      </c>
      <c r="AH415" s="149">
        <v>5</v>
      </c>
      <c r="AI415" s="151">
        <v>1</v>
      </c>
      <c r="AJ415" s="152">
        <v>369</v>
      </c>
      <c r="AK415" s="152">
        <v>243</v>
      </c>
      <c r="AL415" s="149">
        <v>0.65900000000000003</v>
      </c>
      <c r="AM415" s="152">
        <v>185</v>
      </c>
      <c r="AN415" s="152">
        <v>86</v>
      </c>
      <c r="AO415" s="152">
        <v>271</v>
      </c>
      <c r="AP415" s="153">
        <v>0.317</v>
      </c>
      <c r="AQ415" s="153">
        <v>0.378</v>
      </c>
      <c r="AR415" s="154">
        <v>0.187</v>
      </c>
      <c r="AS415" s="154">
        <v>8.8999999999999996E-2</v>
      </c>
      <c r="AT415" s="154">
        <v>7.2999999999999995E-2</v>
      </c>
      <c r="AU415" s="154">
        <v>0.29499999999999998</v>
      </c>
      <c r="AW415" s="177"/>
      <c r="AX415" s="144">
        <f t="shared" si="100"/>
        <v>87.7</v>
      </c>
      <c r="AY415" s="149">
        <v>327</v>
      </c>
      <c r="AZ415" s="150" t="s">
        <v>541</v>
      </c>
      <c r="BA415" s="149">
        <v>23</v>
      </c>
      <c r="BB415" s="151">
        <v>1</v>
      </c>
      <c r="BC415" s="152">
        <v>2000</v>
      </c>
      <c r="BD415" s="152">
        <v>1754</v>
      </c>
      <c r="BE415" s="149">
        <v>0.877</v>
      </c>
      <c r="BF415" s="152">
        <v>837</v>
      </c>
      <c r="BG415" s="152">
        <v>649</v>
      </c>
      <c r="BH415" s="152">
        <v>1486</v>
      </c>
      <c r="BI415" s="153">
        <v>0.437</v>
      </c>
      <c r="BJ415" s="153">
        <v>0.49199999999999999</v>
      </c>
      <c r="BK415" s="154">
        <v>0.17399999999999999</v>
      </c>
      <c r="BL415" s="154">
        <v>0.10100000000000001</v>
      </c>
      <c r="BM415" s="154">
        <v>8.3000000000000004E-2</v>
      </c>
      <c r="BN415" s="154">
        <v>0.40600000000000003</v>
      </c>
      <c r="DU415" s="4"/>
      <c r="DZ415" s="177"/>
      <c r="EA415" s="177"/>
      <c r="EB415" s="177"/>
      <c r="EC415" s="177"/>
      <c r="ED415" s="177"/>
      <c r="EE415" s="177"/>
    </row>
    <row r="416" spans="30:135" ht="13" x14ac:dyDescent="0.15">
      <c r="AD416" s="144">
        <f t="shared" si="98"/>
        <v>75.304347826086953</v>
      </c>
      <c r="AE416" s="144">
        <f t="shared" si="99"/>
        <v>65.819861431870677</v>
      </c>
      <c r="AF416" s="149">
        <v>328</v>
      </c>
      <c r="AG416" s="150" t="s">
        <v>318</v>
      </c>
      <c r="AH416" s="149">
        <v>23</v>
      </c>
      <c r="AI416" s="151">
        <v>1</v>
      </c>
      <c r="AJ416" s="152">
        <v>1732</v>
      </c>
      <c r="AK416" s="152">
        <v>1140</v>
      </c>
      <c r="AL416" s="149">
        <v>0.65800000000000003</v>
      </c>
      <c r="AM416" s="152">
        <v>851</v>
      </c>
      <c r="AN416" s="152">
        <v>411</v>
      </c>
      <c r="AO416" s="152">
        <v>1262</v>
      </c>
      <c r="AP416" s="153">
        <v>0.32600000000000001</v>
      </c>
      <c r="AQ416" s="153">
        <v>0.36699999999999999</v>
      </c>
      <c r="AR416" s="154">
        <v>0.186</v>
      </c>
      <c r="AS416" s="154">
        <v>0.10299999999999999</v>
      </c>
      <c r="AT416" s="154">
        <v>8.5000000000000006E-2</v>
      </c>
      <c r="AU416" s="154">
        <v>0.312</v>
      </c>
      <c r="AW416" s="177"/>
      <c r="AX416" s="144">
        <f t="shared" si="100"/>
        <v>87.837150127226465</v>
      </c>
      <c r="AY416" s="149">
        <v>328</v>
      </c>
      <c r="AZ416" s="150" t="s">
        <v>530</v>
      </c>
      <c r="BA416" s="149">
        <v>24</v>
      </c>
      <c r="BB416" s="151">
        <v>1</v>
      </c>
      <c r="BC416" s="152">
        <v>1965</v>
      </c>
      <c r="BD416" s="152">
        <v>1726</v>
      </c>
      <c r="BE416" s="149">
        <v>0.878</v>
      </c>
      <c r="BF416" s="152">
        <v>832</v>
      </c>
      <c r="BG416" s="152">
        <v>672</v>
      </c>
      <c r="BH416" s="152">
        <v>1504</v>
      </c>
      <c r="BI416" s="153">
        <v>0.44700000000000001</v>
      </c>
      <c r="BJ416" s="153">
        <v>0.495</v>
      </c>
      <c r="BK416" s="154">
        <v>0.158</v>
      </c>
      <c r="BL416" s="154">
        <v>9.5000000000000001E-2</v>
      </c>
      <c r="BM416" s="154">
        <v>8.1000000000000003E-2</v>
      </c>
      <c r="BN416" s="155">
        <v>0.41</v>
      </c>
      <c r="DU416" s="4"/>
      <c r="DZ416" s="177"/>
      <c r="EA416" s="177"/>
      <c r="EB416" s="177"/>
      <c r="EC416" s="177"/>
      <c r="ED416" s="177"/>
      <c r="EE416" s="177"/>
    </row>
    <row r="417" spans="30:135" ht="13" x14ac:dyDescent="0.15">
      <c r="AD417" s="144">
        <f t="shared" si="98"/>
        <v>77.454545454545453</v>
      </c>
      <c r="AE417" s="144">
        <f t="shared" si="99"/>
        <v>65.66901408450704</v>
      </c>
      <c r="AF417" s="149">
        <v>329</v>
      </c>
      <c r="AG417" s="150" t="s">
        <v>573</v>
      </c>
      <c r="AH417" s="149">
        <v>22</v>
      </c>
      <c r="AI417" s="151">
        <v>1</v>
      </c>
      <c r="AJ417" s="152">
        <v>1704</v>
      </c>
      <c r="AK417" s="152">
        <v>1119</v>
      </c>
      <c r="AL417" s="149">
        <v>0.65700000000000003</v>
      </c>
      <c r="AM417" s="152">
        <v>727</v>
      </c>
      <c r="AN417" s="152">
        <v>417</v>
      </c>
      <c r="AO417" s="152">
        <v>1144</v>
      </c>
      <c r="AP417" s="153">
        <v>0.36499999999999999</v>
      </c>
      <c r="AQ417" s="153">
        <v>0.40300000000000002</v>
      </c>
      <c r="AR417" s="154">
        <v>0.24399999999999999</v>
      </c>
      <c r="AS417" s="154">
        <v>0.10199999999999999</v>
      </c>
      <c r="AT417" s="154">
        <v>8.5999999999999993E-2</v>
      </c>
      <c r="AU417" s="154">
        <v>0.315</v>
      </c>
      <c r="AW417" s="177"/>
      <c r="AX417" s="144">
        <f t="shared" si="100"/>
        <v>87.928759894459105</v>
      </c>
      <c r="AY417" s="149">
        <v>329</v>
      </c>
      <c r="AZ417" s="150" t="s">
        <v>478</v>
      </c>
      <c r="BA417" s="149">
        <v>19</v>
      </c>
      <c r="BB417" s="151">
        <v>1</v>
      </c>
      <c r="BC417" s="152">
        <v>1516</v>
      </c>
      <c r="BD417" s="152">
        <v>1333</v>
      </c>
      <c r="BE417" s="149">
        <v>0.879</v>
      </c>
      <c r="BF417" s="152">
        <v>644</v>
      </c>
      <c r="BG417" s="152">
        <v>478</v>
      </c>
      <c r="BH417" s="152">
        <v>1122</v>
      </c>
      <c r="BI417" s="153">
        <v>0.42599999999999999</v>
      </c>
      <c r="BJ417" s="153">
        <v>0.47799999999999998</v>
      </c>
      <c r="BK417" s="154">
        <v>0.156</v>
      </c>
      <c r="BL417" s="154">
        <v>0.128</v>
      </c>
      <c r="BM417" s="155">
        <v>0.11</v>
      </c>
      <c r="BN417" s="154">
        <v>0.41199999999999998</v>
      </c>
      <c r="DU417" s="4"/>
      <c r="DZ417" s="177"/>
      <c r="EA417" s="177"/>
      <c r="EB417" s="177"/>
      <c r="EC417" s="177"/>
      <c r="ED417" s="177"/>
      <c r="EE417" s="177"/>
    </row>
    <row r="418" spans="30:135" ht="13" x14ac:dyDescent="0.15">
      <c r="AD418" s="144">
        <f t="shared" si="98"/>
        <v>79.043478260869563</v>
      </c>
      <c r="AE418" s="144">
        <f t="shared" si="99"/>
        <v>65.45654565456546</v>
      </c>
      <c r="AF418" s="149">
        <v>330</v>
      </c>
      <c r="AG418" s="150" t="s">
        <v>536</v>
      </c>
      <c r="AH418" s="149">
        <v>23</v>
      </c>
      <c r="AI418" s="151">
        <v>1</v>
      </c>
      <c r="AJ418" s="152">
        <v>1818</v>
      </c>
      <c r="AK418" s="152">
        <v>1190</v>
      </c>
      <c r="AL418" s="149">
        <v>0.65500000000000003</v>
      </c>
      <c r="AM418" s="152">
        <v>822</v>
      </c>
      <c r="AN418" s="152">
        <v>449</v>
      </c>
      <c r="AO418" s="152">
        <v>1271</v>
      </c>
      <c r="AP418" s="153">
        <v>0.35299999999999998</v>
      </c>
      <c r="AQ418" s="153">
        <v>0.38600000000000001</v>
      </c>
      <c r="AR418" s="154">
        <v>0.219</v>
      </c>
      <c r="AS418" s="154">
        <v>9.7000000000000003E-2</v>
      </c>
      <c r="AT418" s="154">
        <v>7.9000000000000001E-2</v>
      </c>
      <c r="AU418" s="154">
        <v>0.317</v>
      </c>
      <c r="AW418" s="177"/>
      <c r="AX418" s="144">
        <f t="shared" si="100"/>
        <v>87.869198312236279</v>
      </c>
      <c r="AY418" s="149">
        <v>330</v>
      </c>
      <c r="AZ418" s="150" t="s">
        <v>263</v>
      </c>
      <c r="BA418" s="149">
        <v>23</v>
      </c>
      <c r="BB418" s="151">
        <v>1</v>
      </c>
      <c r="BC418" s="152">
        <v>1896</v>
      </c>
      <c r="BD418" s="152">
        <v>1666</v>
      </c>
      <c r="BE418" s="149">
        <v>0.879</v>
      </c>
      <c r="BF418" s="152">
        <v>816</v>
      </c>
      <c r="BG418" s="152">
        <v>596</v>
      </c>
      <c r="BH418" s="152">
        <v>1412</v>
      </c>
      <c r="BI418" s="153">
        <v>0.42199999999999999</v>
      </c>
      <c r="BJ418" s="153">
        <v>0.48199999999999998</v>
      </c>
      <c r="BK418" s="154">
        <v>0.161</v>
      </c>
      <c r="BL418" s="154">
        <v>0.11700000000000001</v>
      </c>
      <c r="BM418" s="154">
        <v>9.1999999999999998E-2</v>
      </c>
      <c r="BN418" s="154">
        <v>0.40400000000000003</v>
      </c>
      <c r="DU418" s="4"/>
      <c r="DZ418" s="177"/>
      <c r="EA418" s="177"/>
      <c r="EB418" s="177"/>
      <c r="EC418" s="177"/>
      <c r="ED418" s="177"/>
      <c r="EE418" s="177"/>
    </row>
    <row r="419" spans="30:135" ht="13" x14ac:dyDescent="0.15">
      <c r="AD419" s="144">
        <f t="shared" si="98"/>
        <v>78.600000000000009</v>
      </c>
      <c r="AE419" s="144">
        <f t="shared" si="99"/>
        <v>65.394402035623415</v>
      </c>
      <c r="AF419" s="149">
        <v>331</v>
      </c>
      <c r="AG419" s="150" t="s">
        <v>444</v>
      </c>
      <c r="AH419" s="149">
        <v>5</v>
      </c>
      <c r="AI419" s="151">
        <v>1</v>
      </c>
      <c r="AJ419" s="152">
        <v>393</v>
      </c>
      <c r="AK419" s="152">
        <v>257</v>
      </c>
      <c r="AL419" s="149">
        <v>0.65400000000000003</v>
      </c>
      <c r="AM419" s="152">
        <v>166</v>
      </c>
      <c r="AN419" s="152">
        <v>95</v>
      </c>
      <c r="AO419" s="152">
        <v>261</v>
      </c>
      <c r="AP419" s="153">
        <v>0.36399999999999999</v>
      </c>
      <c r="AQ419" s="153">
        <v>0.40600000000000003</v>
      </c>
      <c r="AR419" s="154">
        <v>0.254</v>
      </c>
      <c r="AS419" s="154">
        <v>9.4E-2</v>
      </c>
      <c r="AT419" s="154">
        <v>7.9000000000000001E-2</v>
      </c>
      <c r="AU419" s="154">
        <v>0.313</v>
      </c>
      <c r="AW419" s="177"/>
      <c r="AX419" s="144">
        <f t="shared" si="100"/>
        <v>88.634046890927621</v>
      </c>
      <c r="AY419" s="149">
        <v>331</v>
      </c>
      <c r="AZ419" s="150" t="s">
        <v>522</v>
      </c>
      <c r="BA419" s="149">
        <v>23</v>
      </c>
      <c r="BB419" s="151">
        <v>1</v>
      </c>
      <c r="BC419" s="152">
        <v>1962</v>
      </c>
      <c r="BD419" s="152">
        <v>1739</v>
      </c>
      <c r="BE419" s="149">
        <v>0.88600000000000001</v>
      </c>
      <c r="BF419" s="152">
        <v>874</v>
      </c>
      <c r="BG419" s="152">
        <v>639</v>
      </c>
      <c r="BH419" s="152">
        <v>1513</v>
      </c>
      <c r="BI419" s="153">
        <v>0.42199999999999999</v>
      </c>
      <c r="BJ419" s="153">
        <v>0.47699999999999998</v>
      </c>
      <c r="BK419" s="154">
        <v>0.13400000000000001</v>
      </c>
      <c r="BL419" s="154">
        <v>0.11700000000000001</v>
      </c>
      <c r="BM419" s="154">
        <v>9.6000000000000002E-2</v>
      </c>
      <c r="BN419" s="155">
        <v>0.41</v>
      </c>
      <c r="DU419" s="4"/>
      <c r="DZ419" s="177"/>
      <c r="EA419" s="177"/>
      <c r="EB419" s="177"/>
      <c r="EC419" s="177"/>
      <c r="ED419" s="177"/>
      <c r="EE419" s="177"/>
    </row>
    <row r="420" spans="30:135" ht="13" x14ac:dyDescent="0.15">
      <c r="AD420" s="144">
        <f t="shared" si="98"/>
        <v>85.1</v>
      </c>
      <c r="AE420" s="144">
        <f t="shared" si="99"/>
        <v>64.394829612220917</v>
      </c>
      <c r="AF420" s="149">
        <v>332</v>
      </c>
      <c r="AG420" s="150" t="s">
        <v>419</v>
      </c>
      <c r="AH420" s="149">
        <v>20</v>
      </c>
      <c r="AI420" s="151">
        <v>1</v>
      </c>
      <c r="AJ420" s="152">
        <v>1702</v>
      </c>
      <c r="AK420" s="152">
        <v>1096</v>
      </c>
      <c r="AL420" s="149">
        <v>0.64400000000000002</v>
      </c>
      <c r="AM420" s="152">
        <v>770</v>
      </c>
      <c r="AN420" s="152">
        <v>365</v>
      </c>
      <c r="AO420" s="152">
        <v>1135</v>
      </c>
      <c r="AP420" s="153">
        <v>0.32200000000000001</v>
      </c>
      <c r="AQ420" s="153">
        <v>0.36099999999999999</v>
      </c>
      <c r="AR420" s="154">
        <v>0.224</v>
      </c>
      <c r="AS420" s="154">
        <v>0.121</v>
      </c>
      <c r="AT420" s="154">
        <v>8.2000000000000003E-2</v>
      </c>
      <c r="AU420" s="154">
        <v>0.313</v>
      </c>
      <c r="AW420" s="177"/>
      <c r="AX420" s="144">
        <f t="shared" si="100"/>
        <v>88.60830527497194</v>
      </c>
      <c r="AY420" s="149">
        <v>332</v>
      </c>
      <c r="AZ420" s="150" t="s">
        <v>561</v>
      </c>
      <c r="BA420" s="149">
        <v>21</v>
      </c>
      <c r="BB420" s="151">
        <v>1</v>
      </c>
      <c r="BC420" s="152">
        <v>1782</v>
      </c>
      <c r="BD420" s="152">
        <v>1579</v>
      </c>
      <c r="BE420" s="149">
        <v>0.88600000000000001</v>
      </c>
      <c r="BF420" s="152">
        <v>782</v>
      </c>
      <c r="BG420" s="152">
        <v>522</v>
      </c>
      <c r="BH420" s="152">
        <v>1304</v>
      </c>
      <c r="BI420" s="151">
        <v>0.4</v>
      </c>
      <c r="BJ420" s="153">
        <v>0.47099999999999997</v>
      </c>
      <c r="BK420" s="154">
        <v>0.14599999999999999</v>
      </c>
      <c r="BL420" s="154">
        <v>0.14399999999999999</v>
      </c>
      <c r="BM420" s="154">
        <v>0.10199999999999999</v>
      </c>
      <c r="BN420" s="154">
        <v>0.40699999999999997</v>
      </c>
      <c r="DU420" s="4"/>
      <c r="DZ420" s="177"/>
      <c r="EA420" s="177"/>
      <c r="EB420" s="177"/>
      <c r="EC420" s="177"/>
      <c r="ED420" s="177"/>
      <c r="EE420" s="177"/>
    </row>
    <row r="421" spans="30:135" ht="13" x14ac:dyDescent="0.15">
      <c r="AD421" s="144">
        <f t="shared" si="98"/>
        <v>78.181818181818187</v>
      </c>
      <c r="AE421" s="144">
        <f t="shared" si="99"/>
        <v>63.837209302325583</v>
      </c>
      <c r="AF421" s="149">
        <v>333</v>
      </c>
      <c r="AG421" s="150" t="s">
        <v>588</v>
      </c>
      <c r="AH421" s="149">
        <v>22</v>
      </c>
      <c r="AI421" s="151">
        <v>1</v>
      </c>
      <c r="AJ421" s="152">
        <v>1720</v>
      </c>
      <c r="AK421" s="152">
        <v>1098</v>
      </c>
      <c r="AL421" s="149">
        <v>0.63800000000000001</v>
      </c>
      <c r="AM421" s="152">
        <v>814</v>
      </c>
      <c r="AN421" s="152">
        <v>419</v>
      </c>
      <c r="AO421" s="152">
        <v>1233</v>
      </c>
      <c r="AP421" s="151">
        <v>0.34</v>
      </c>
      <c r="AQ421" s="153">
        <v>0.377</v>
      </c>
      <c r="AR421" s="154">
        <v>0.219</v>
      </c>
      <c r="AS421" s="154">
        <v>8.1000000000000003E-2</v>
      </c>
      <c r="AT421" s="154">
        <v>7.1999999999999995E-2</v>
      </c>
      <c r="AU421" s="154">
        <v>0.29899999999999999</v>
      </c>
      <c r="AW421" s="177"/>
      <c r="AX421" s="144">
        <f t="shared" si="100"/>
        <v>88.870246085011189</v>
      </c>
      <c r="AY421" s="149">
        <v>333</v>
      </c>
      <c r="AZ421" s="150" t="s">
        <v>586</v>
      </c>
      <c r="BA421" s="149">
        <v>22</v>
      </c>
      <c r="BB421" s="151">
        <v>1</v>
      </c>
      <c r="BC421" s="152">
        <v>1788</v>
      </c>
      <c r="BD421" s="152">
        <v>1589</v>
      </c>
      <c r="BE421" s="149">
        <v>0.88900000000000001</v>
      </c>
      <c r="BF421" s="152">
        <v>675</v>
      </c>
      <c r="BG421" s="152">
        <v>591</v>
      </c>
      <c r="BH421" s="152">
        <v>1266</v>
      </c>
      <c r="BI421" s="153">
        <v>0.46700000000000003</v>
      </c>
      <c r="BJ421" s="153">
        <v>0.51700000000000002</v>
      </c>
      <c r="BK421" s="154">
        <v>0.192</v>
      </c>
      <c r="BL421" s="154">
        <v>0.126</v>
      </c>
      <c r="BM421" s="154">
        <v>9.4E-2</v>
      </c>
      <c r="BN421" s="154">
        <v>0.42099999999999999</v>
      </c>
      <c r="DU421" s="4"/>
      <c r="DZ421" s="177"/>
      <c r="EA421" s="177"/>
      <c r="EB421" s="177"/>
      <c r="EC421" s="177"/>
      <c r="ED421" s="177"/>
      <c r="EE421" s="177"/>
    </row>
    <row r="422" spans="30:135" ht="13" x14ac:dyDescent="0.15">
      <c r="AD422" s="144">
        <f t="shared" si="98"/>
        <v>79.8125</v>
      </c>
      <c r="AE422" s="144">
        <f t="shared" si="99"/>
        <v>63.508222396241187</v>
      </c>
      <c r="AF422" s="149">
        <v>334</v>
      </c>
      <c r="AG422" s="150" t="s">
        <v>543</v>
      </c>
      <c r="AH422" s="149">
        <v>16</v>
      </c>
      <c r="AI422" s="151">
        <v>1</v>
      </c>
      <c r="AJ422" s="152">
        <v>1277</v>
      </c>
      <c r="AK422" s="152">
        <v>811</v>
      </c>
      <c r="AL422" s="149">
        <v>0.63500000000000001</v>
      </c>
      <c r="AM422" s="152">
        <v>587</v>
      </c>
      <c r="AN422" s="152">
        <v>321</v>
      </c>
      <c r="AO422" s="152">
        <v>908</v>
      </c>
      <c r="AP422" s="153">
        <v>0.35399999999999998</v>
      </c>
      <c r="AQ422" s="153">
        <v>0.38600000000000001</v>
      </c>
      <c r="AR422" s="154">
        <v>0.22700000000000001</v>
      </c>
      <c r="AS422" s="154">
        <v>7.9000000000000001E-2</v>
      </c>
      <c r="AT422" s="154">
        <v>6.6000000000000003E-2</v>
      </c>
      <c r="AU422" s="154">
        <v>0.30499999999999999</v>
      </c>
      <c r="AW422" s="177"/>
      <c r="AX422" s="144">
        <f t="shared" si="100"/>
        <v>89.515279241306629</v>
      </c>
      <c r="AY422" s="149">
        <v>334</v>
      </c>
      <c r="AZ422" s="150" t="s">
        <v>366</v>
      </c>
      <c r="BA422" s="149">
        <v>22</v>
      </c>
      <c r="BB422" s="151">
        <v>1</v>
      </c>
      <c r="BC422" s="152">
        <v>1898</v>
      </c>
      <c r="BD422" s="152">
        <v>1699</v>
      </c>
      <c r="BE422" s="149">
        <v>0.89500000000000002</v>
      </c>
      <c r="BF422" s="152">
        <v>842</v>
      </c>
      <c r="BG422" s="152">
        <v>637</v>
      </c>
      <c r="BH422" s="152">
        <v>1479</v>
      </c>
      <c r="BI422" s="153">
        <v>0.43099999999999999</v>
      </c>
      <c r="BJ422" s="153">
        <v>0.49299999999999999</v>
      </c>
      <c r="BK422" s="154">
        <v>0.13800000000000001</v>
      </c>
      <c r="BL422" s="154">
        <v>0.105</v>
      </c>
      <c r="BM422" s="154">
        <v>8.5000000000000006E-2</v>
      </c>
      <c r="BN422" s="154">
        <v>0.40799999999999997</v>
      </c>
      <c r="DU422" s="4"/>
      <c r="DZ422" s="177"/>
      <c r="EA422" s="177"/>
      <c r="EB422" s="177"/>
      <c r="EC422" s="177"/>
      <c r="ED422" s="177"/>
      <c r="EE422" s="177"/>
    </row>
    <row r="423" spans="30:135" ht="13" x14ac:dyDescent="0.15">
      <c r="AD423" s="144">
        <f t="shared" si="98"/>
        <v>81.666666666666657</v>
      </c>
      <c r="AE423" s="144">
        <f t="shared" si="99"/>
        <v>62.65306122448979</v>
      </c>
      <c r="AF423" s="149">
        <v>335</v>
      </c>
      <c r="AG423" s="150" t="s">
        <v>490</v>
      </c>
      <c r="AH423" s="149">
        <v>12</v>
      </c>
      <c r="AI423" s="151">
        <v>1</v>
      </c>
      <c r="AJ423" s="152">
        <v>980</v>
      </c>
      <c r="AK423" s="152">
        <v>614</v>
      </c>
      <c r="AL423" s="149">
        <v>0.627</v>
      </c>
      <c r="AM423" s="152">
        <v>449</v>
      </c>
      <c r="AN423" s="152">
        <v>227</v>
      </c>
      <c r="AO423" s="152">
        <v>676</v>
      </c>
      <c r="AP423" s="153">
        <v>0.33600000000000002</v>
      </c>
      <c r="AQ423" s="153">
        <v>0.378</v>
      </c>
      <c r="AR423" s="154">
        <v>0.23599999999999999</v>
      </c>
      <c r="AS423" s="155">
        <v>0.09</v>
      </c>
      <c r="AT423" s="154">
        <v>6.8000000000000005E-2</v>
      </c>
      <c r="AU423" s="154">
        <v>0.29599999999999999</v>
      </c>
      <c r="AW423" s="177"/>
      <c r="AX423" s="144">
        <f t="shared" si="100"/>
        <v>89.598811292719176</v>
      </c>
      <c r="AY423" s="149">
        <v>335</v>
      </c>
      <c r="AZ423" s="150" t="s">
        <v>461</v>
      </c>
      <c r="BA423" s="149">
        <v>17</v>
      </c>
      <c r="BB423" s="151">
        <v>1</v>
      </c>
      <c r="BC423" s="152">
        <v>1346</v>
      </c>
      <c r="BD423" s="152">
        <v>1206</v>
      </c>
      <c r="BE423" s="149">
        <v>0.89600000000000002</v>
      </c>
      <c r="BF423" s="152">
        <v>569</v>
      </c>
      <c r="BG423" s="152">
        <v>415</v>
      </c>
      <c r="BH423" s="152">
        <v>984</v>
      </c>
      <c r="BI423" s="153">
        <v>0.42199999999999999</v>
      </c>
      <c r="BJ423" s="153">
        <v>0.505</v>
      </c>
      <c r="BK423" s="154">
        <v>0.16900000000000001</v>
      </c>
      <c r="BL423" s="154">
        <v>0.121</v>
      </c>
      <c r="BM423" s="154">
        <v>8.6999999999999994E-2</v>
      </c>
      <c r="BN423" s="154">
        <v>0.39600000000000002</v>
      </c>
      <c r="DU423" s="4"/>
      <c r="DZ423" s="177"/>
      <c r="EA423" s="177"/>
      <c r="EB423" s="177"/>
      <c r="EC423" s="177"/>
      <c r="ED423" s="177"/>
      <c r="EE423" s="177"/>
    </row>
    <row r="424" spans="30:135" ht="13" x14ac:dyDescent="0.15">
      <c r="AD424" s="144">
        <f t="shared" si="98"/>
        <v>81.095238095238088</v>
      </c>
      <c r="AE424" s="144">
        <f t="shared" si="99"/>
        <v>61.714621256605994</v>
      </c>
      <c r="AF424" s="149">
        <v>336</v>
      </c>
      <c r="AG424" s="150" t="s">
        <v>552</v>
      </c>
      <c r="AH424" s="149">
        <v>21</v>
      </c>
      <c r="AI424" s="151">
        <v>1</v>
      </c>
      <c r="AJ424" s="152">
        <v>1703</v>
      </c>
      <c r="AK424" s="152">
        <v>1051</v>
      </c>
      <c r="AL424" s="149">
        <v>0.61699999999999999</v>
      </c>
      <c r="AM424" s="152">
        <v>852</v>
      </c>
      <c r="AN424" s="152">
        <v>360</v>
      </c>
      <c r="AO424" s="152">
        <v>1212</v>
      </c>
      <c r="AP424" s="153">
        <v>0.29699999999999999</v>
      </c>
      <c r="AQ424" s="153">
        <v>0.34699999999999998</v>
      </c>
      <c r="AR424" s="154">
        <v>0.20799999999999999</v>
      </c>
      <c r="AS424" s="154">
        <v>9.1999999999999998E-2</v>
      </c>
      <c r="AT424" s="154">
        <v>7.4999999999999997E-2</v>
      </c>
      <c r="AU424" s="154">
        <v>0.28699999999999998</v>
      </c>
      <c r="AW424" s="177"/>
      <c r="AX424" s="144">
        <f t="shared" si="100"/>
        <v>89.728096676737152</v>
      </c>
      <c r="AY424" s="149">
        <v>336</v>
      </c>
      <c r="AZ424" s="150" t="s">
        <v>545</v>
      </c>
      <c r="BA424" s="149">
        <v>24</v>
      </c>
      <c r="BB424" s="151">
        <v>1</v>
      </c>
      <c r="BC424" s="152">
        <v>1986</v>
      </c>
      <c r="BD424" s="152">
        <v>1782</v>
      </c>
      <c r="BE424" s="149">
        <v>0.89700000000000002</v>
      </c>
      <c r="BF424" s="152">
        <v>733</v>
      </c>
      <c r="BG424" s="152">
        <v>641</v>
      </c>
      <c r="BH424" s="152">
        <v>1374</v>
      </c>
      <c r="BI424" s="153">
        <v>0.46700000000000003</v>
      </c>
      <c r="BJ424" s="153">
        <v>0.51700000000000002</v>
      </c>
      <c r="BK424" s="154">
        <v>0.185</v>
      </c>
      <c r="BL424" s="154">
        <v>0.14699999999999999</v>
      </c>
      <c r="BM424" s="154">
        <v>0.10299999999999999</v>
      </c>
      <c r="BN424" s="154">
        <v>0.43099999999999999</v>
      </c>
      <c r="DU424" s="4"/>
      <c r="DZ424" s="177"/>
      <c r="EA424" s="177"/>
      <c r="EB424" s="177"/>
      <c r="EC424" s="177"/>
      <c r="ED424" s="177"/>
      <c r="EE424" s="177"/>
    </row>
    <row r="425" spans="30:135" ht="13" x14ac:dyDescent="0.15">
      <c r="AD425" s="144">
        <f t="shared" si="98"/>
        <v>89.5</v>
      </c>
      <c r="AE425" s="144">
        <f t="shared" si="99"/>
        <v>61.638733705772808</v>
      </c>
      <c r="AF425" s="149">
        <v>337</v>
      </c>
      <c r="AG425" s="150" t="s">
        <v>578</v>
      </c>
      <c r="AH425" s="149">
        <v>6</v>
      </c>
      <c r="AI425" s="151">
        <v>1</v>
      </c>
      <c r="AJ425" s="152">
        <v>537</v>
      </c>
      <c r="AK425" s="152">
        <v>331</v>
      </c>
      <c r="AL425" s="149">
        <v>0.61599999999999999</v>
      </c>
      <c r="AM425" s="152">
        <v>254</v>
      </c>
      <c r="AN425" s="152">
        <v>126</v>
      </c>
      <c r="AO425" s="152">
        <v>380</v>
      </c>
      <c r="AP425" s="153">
        <v>0.33200000000000002</v>
      </c>
      <c r="AQ425" s="153">
        <v>0.374</v>
      </c>
      <c r="AR425" s="154">
        <v>0.22500000000000001</v>
      </c>
      <c r="AS425" s="154">
        <v>7.5999999999999998E-2</v>
      </c>
      <c r="AT425" s="154">
        <v>7.0999999999999994E-2</v>
      </c>
      <c r="AU425" s="154">
        <v>0.29199999999999998</v>
      </c>
      <c r="AW425" s="177"/>
      <c r="AX425" s="144">
        <f t="shared" si="100"/>
        <v>89.912536443148682</v>
      </c>
      <c r="AY425" s="149">
        <v>337</v>
      </c>
      <c r="AZ425" s="150" t="s">
        <v>590</v>
      </c>
      <c r="BA425" s="149">
        <v>20</v>
      </c>
      <c r="BB425" s="151">
        <v>1</v>
      </c>
      <c r="BC425" s="152">
        <v>1715</v>
      </c>
      <c r="BD425" s="152">
        <v>1542</v>
      </c>
      <c r="BE425" s="149">
        <v>0.89900000000000002</v>
      </c>
      <c r="BF425" s="152">
        <v>663</v>
      </c>
      <c r="BG425" s="152">
        <v>570</v>
      </c>
      <c r="BH425" s="152">
        <v>1233</v>
      </c>
      <c r="BI425" s="153">
        <v>0.46200000000000002</v>
      </c>
      <c r="BJ425" s="153">
        <v>0.51600000000000001</v>
      </c>
      <c r="BK425" s="154">
        <v>0.17699999999999999</v>
      </c>
      <c r="BL425" s="154">
        <v>0.129</v>
      </c>
      <c r="BM425" s="154">
        <v>0.104</v>
      </c>
      <c r="BN425" s="154">
        <v>0.42399999999999999</v>
      </c>
      <c r="DU425" s="4"/>
      <c r="DZ425" s="177"/>
      <c r="EA425" s="177"/>
      <c r="EB425" s="177"/>
      <c r="EC425" s="177"/>
      <c r="ED425" s="177"/>
      <c r="EE425" s="177"/>
    </row>
    <row r="426" spans="30:135" ht="13" x14ac:dyDescent="0.15">
      <c r="AD426" s="144">
        <f t="shared" si="98"/>
        <v>79.3125</v>
      </c>
      <c r="AE426" s="144">
        <f t="shared" si="99"/>
        <v>61.386918833727343</v>
      </c>
      <c r="AF426" s="149">
        <v>338</v>
      </c>
      <c r="AG426" s="150" t="s">
        <v>587</v>
      </c>
      <c r="AH426" s="149">
        <v>16</v>
      </c>
      <c r="AI426" s="151">
        <v>1</v>
      </c>
      <c r="AJ426" s="152">
        <v>1269</v>
      </c>
      <c r="AK426" s="152">
        <v>779</v>
      </c>
      <c r="AL426" s="149">
        <v>0.61399999999999999</v>
      </c>
      <c r="AM426" s="152">
        <v>552</v>
      </c>
      <c r="AN426" s="152">
        <v>280</v>
      </c>
      <c r="AO426" s="152">
        <v>832</v>
      </c>
      <c r="AP426" s="153">
        <v>0.33700000000000002</v>
      </c>
      <c r="AQ426" s="153">
        <v>0.36499999999999999</v>
      </c>
      <c r="AR426" s="154">
        <v>0.255</v>
      </c>
      <c r="AS426" s="154">
        <v>0.113</v>
      </c>
      <c r="AT426" s="155">
        <v>0.09</v>
      </c>
      <c r="AU426" s="154">
        <v>0.30099999999999999</v>
      </c>
      <c r="AW426" s="177"/>
      <c r="AX426" s="144">
        <f t="shared" si="100"/>
        <v>90.476190476190482</v>
      </c>
      <c r="AY426" s="149">
        <v>338</v>
      </c>
      <c r="AZ426" s="150" t="s">
        <v>568</v>
      </c>
      <c r="BA426" s="149">
        <v>19</v>
      </c>
      <c r="BB426" s="151">
        <v>1</v>
      </c>
      <c r="BC426" s="152">
        <v>1554</v>
      </c>
      <c r="BD426" s="152">
        <v>1406</v>
      </c>
      <c r="BE426" s="149">
        <v>0.90500000000000003</v>
      </c>
      <c r="BF426" s="152">
        <v>614</v>
      </c>
      <c r="BG426" s="152">
        <v>506</v>
      </c>
      <c r="BH426" s="152">
        <v>1120</v>
      </c>
      <c r="BI426" s="153">
        <v>0.45200000000000001</v>
      </c>
      <c r="BJ426" s="153">
        <v>0.51400000000000001</v>
      </c>
      <c r="BK426" s="154">
        <v>0.17499999999999999</v>
      </c>
      <c r="BL426" s="154">
        <v>0.13100000000000001</v>
      </c>
      <c r="BM426" s="154">
        <v>0.107</v>
      </c>
      <c r="BN426" s="154">
        <v>0.41799999999999998</v>
      </c>
      <c r="DU426" s="4"/>
      <c r="DZ426" s="177"/>
      <c r="EA426" s="177"/>
      <c r="EB426" s="177"/>
      <c r="EC426" s="177"/>
      <c r="ED426" s="177"/>
      <c r="EE426" s="177"/>
    </row>
    <row r="427" spans="30:135" ht="13" x14ac:dyDescent="0.15">
      <c r="AD427" s="144">
        <f t="shared" si="98"/>
        <v>83.214285714285708</v>
      </c>
      <c r="AE427" s="144">
        <f t="shared" si="99"/>
        <v>61.201716738197419</v>
      </c>
      <c r="AF427" s="149">
        <v>339</v>
      </c>
      <c r="AG427" s="150" t="s">
        <v>408</v>
      </c>
      <c r="AH427" s="149">
        <v>14</v>
      </c>
      <c r="AI427" s="151">
        <v>1</v>
      </c>
      <c r="AJ427" s="152">
        <v>1165</v>
      </c>
      <c r="AK427" s="152">
        <v>713</v>
      </c>
      <c r="AL427" s="149">
        <v>0.61199999999999999</v>
      </c>
      <c r="AM427" s="152">
        <v>513</v>
      </c>
      <c r="AN427" s="152">
        <v>250</v>
      </c>
      <c r="AO427" s="152">
        <v>763</v>
      </c>
      <c r="AP427" s="153">
        <v>0.32800000000000001</v>
      </c>
      <c r="AQ427" s="153">
        <v>0.38700000000000001</v>
      </c>
      <c r="AR427" s="154">
        <v>0.25900000000000001</v>
      </c>
      <c r="AS427" s="154">
        <v>0.10100000000000001</v>
      </c>
      <c r="AT427" s="154">
        <v>7.9000000000000001E-2</v>
      </c>
      <c r="AU427" s="154">
        <v>0.28199999999999997</v>
      </c>
      <c r="AW427" s="177"/>
      <c r="AX427" s="144">
        <f t="shared" si="100"/>
        <v>91.457286432160799</v>
      </c>
      <c r="AY427" s="149">
        <v>339</v>
      </c>
      <c r="AZ427" s="150" t="s">
        <v>213</v>
      </c>
      <c r="BA427" s="149">
        <v>23</v>
      </c>
      <c r="BB427" s="151">
        <v>1</v>
      </c>
      <c r="BC427" s="152">
        <v>1990</v>
      </c>
      <c r="BD427" s="152">
        <v>1820</v>
      </c>
      <c r="BE427" s="149">
        <v>0.91500000000000004</v>
      </c>
      <c r="BF427" s="152">
        <v>838</v>
      </c>
      <c r="BG427" s="152">
        <v>675</v>
      </c>
      <c r="BH427" s="152">
        <v>1513</v>
      </c>
      <c r="BI427" s="153">
        <v>0.44600000000000001</v>
      </c>
      <c r="BJ427" s="153">
        <v>0.50700000000000001</v>
      </c>
      <c r="BK427" s="155">
        <v>0.15</v>
      </c>
      <c r="BL427" s="154">
        <v>0.11700000000000001</v>
      </c>
      <c r="BM427" s="154">
        <v>9.0999999999999998E-2</v>
      </c>
      <c r="BN427" s="154">
        <v>0.42099999999999999</v>
      </c>
      <c r="DU427" s="4"/>
      <c r="DZ427" s="177"/>
      <c r="EA427" s="177"/>
      <c r="EB427" s="177"/>
      <c r="EC427" s="177"/>
      <c r="ED427" s="177"/>
      <c r="EE427" s="177"/>
    </row>
    <row r="428" spans="30:135" ht="13" x14ac:dyDescent="0.15">
      <c r="AD428" s="144">
        <f t="shared" si="98"/>
        <v>75.705882352941174</v>
      </c>
      <c r="AE428" s="144">
        <f t="shared" si="99"/>
        <v>61.072261072261071</v>
      </c>
      <c r="AF428" s="149">
        <v>340</v>
      </c>
      <c r="AG428" s="150" t="s">
        <v>493</v>
      </c>
      <c r="AH428" s="149">
        <v>17</v>
      </c>
      <c r="AI428" s="151">
        <v>1</v>
      </c>
      <c r="AJ428" s="152">
        <v>1287</v>
      </c>
      <c r="AK428" s="152">
        <v>786</v>
      </c>
      <c r="AL428" s="149">
        <v>0.61099999999999999</v>
      </c>
      <c r="AM428" s="152">
        <v>570</v>
      </c>
      <c r="AN428" s="152">
        <v>286</v>
      </c>
      <c r="AO428" s="152">
        <v>856</v>
      </c>
      <c r="AP428" s="153">
        <v>0.33400000000000002</v>
      </c>
      <c r="AQ428" s="153">
        <v>0.373</v>
      </c>
      <c r="AR428" s="154">
        <v>0.247</v>
      </c>
      <c r="AS428" s="154">
        <v>0.10299999999999999</v>
      </c>
      <c r="AT428" s="154">
        <v>7.5999999999999998E-2</v>
      </c>
      <c r="AU428" s="154">
        <v>0.29099999999999998</v>
      </c>
      <c r="AW428" s="177"/>
      <c r="AX428" s="144">
        <f t="shared" si="100"/>
        <v>91.595441595441599</v>
      </c>
      <c r="AY428" s="149">
        <v>340</v>
      </c>
      <c r="AZ428" s="150" t="s">
        <v>572</v>
      </c>
      <c r="BA428" s="149">
        <v>9</v>
      </c>
      <c r="BB428" s="151">
        <v>1</v>
      </c>
      <c r="BC428" s="152">
        <v>702</v>
      </c>
      <c r="BD428" s="152">
        <v>643</v>
      </c>
      <c r="BE428" s="149">
        <v>0.91600000000000004</v>
      </c>
      <c r="BF428" s="152">
        <v>278</v>
      </c>
      <c r="BG428" s="152">
        <v>225</v>
      </c>
      <c r="BH428" s="152">
        <v>503</v>
      </c>
      <c r="BI428" s="153">
        <v>0.44700000000000001</v>
      </c>
      <c r="BJ428" s="153">
        <v>0.52400000000000002</v>
      </c>
      <c r="BK428" s="155">
        <v>0.17</v>
      </c>
      <c r="BL428" s="154">
        <v>0.13200000000000001</v>
      </c>
      <c r="BM428" s="154">
        <v>0.10100000000000001</v>
      </c>
      <c r="BN428" s="154">
        <v>0.41899999999999998</v>
      </c>
      <c r="DU428" s="4"/>
      <c r="DZ428" s="177"/>
      <c r="EA428" s="177"/>
      <c r="EB428" s="177"/>
      <c r="EC428" s="177"/>
      <c r="ED428" s="177"/>
      <c r="EE428" s="177"/>
    </row>
    <row r="429" spans="30:135" ht="13" x14ac:dyDescent="0.15">
      <c r="AD429" s="144">
        <f t="shared" si="98"/>
        <v>82</v>
      </c>
      <c r="AE429" s="144">
        <f t="shared" si="99"/>
        <v>60.31894934333959</v>
      </c>
      <c r="AF429" s="149">
        <v>341</v>
      </c>
      <c r="AG429" s="150" t="s">
        <v>589</v>
      </c>
      <c r="AH429" s="149">
        <v>13</v>
      </c>
      <c r="AI429" s="151">
        <v>1</v>
      </c>
      <c r="AJ429" s="152">
        <v>1066</v>
      </c>
      <c r="AK429" s="152">
        <v>643</v>
      </c>
      <c r="AL429" s="149">
        <v>0.60299999999999998</v>
      </c>
      <c r="AM429" s="152">
        <v>455</v>
      </c>
      <c r="AN429" s="152">
        <v>235</v>
      </c>
      <c r="AO429" s="152">
        <v>690</v>
      </c>
      <c r="AP429" s="153">
        <v>0.34100000000000003</v>
      </c>
      <c r="AQ429" s="153">
        <v>0.36699999999999999</v>
      </c>
      <c r="AR429" s="154">
        <v>0.255</v>
      </c>
      <c r="AS429" s="155">
        <v>0.12</v>
      </c>
      <c r="AT429" s="154">
        <v>9.8000000000000004E-2</v>
      </c>
      <c r="AU429" s="154">
        <v>0.30199999999999999</v>
      </c>
      <c r="AW429" s="177"/>
      <c r="AX429" s="144">
        <f t="shared" si="100"/>
        <v>91.786570743405278</v>
      </c>
      <c r="AY429" s="149">
        <v>341</v>
      </c>
      <c r="AZ429" s="150" t="s">
        <v>554</v>
      </c>
      <c r="BA429" s="149">
        <v>20</v>
      </c>
      <c r="BB429" s="151">
        <v>1</v>
      </c>
      <c r="BC429" s="152">
        <v>1668</v>
      </c>
      <c r="BD429" s="152">
        <v>1531</v>
      </c>
      <c r="BE429" s="149">
        <v>0.91800000000000004</v>
      </c>
      <c r="BF429" s="152">
        <v>638</v>
      </c>
      <c r="BG429" s="152">
        <v>568</v>
      </c>
      <c r="BH429" s="152">
        <v>1206</v>
      </c>
      <c r="BI429" s="153">
        <v>0.47099999999999997</v>
      </c>
      <c r="BJ429" s="153">
        <v>0.53500000000000003</v>
      </c>
      <c r="BK429" s="154">
        <v>0.186</v>
      </c>
      <c r="BL429" s="154">
        <v>0.11600000000000001</v>
      </c>
      <c r="BM429" s="155">
        <v>0.09</v>
      </c>
      <c r="BN429" s="154">
        <v>0.42399999999999999</v>
      </c>
      <c r="DU429" s="4"/>
      <c r="DZ429" s="177"/>
      <c r="EA429" s="177"/>
      <c r="EB429" s="177"/>
      <c r="EC429" s="177"/>
      <c r="ED429" s="177"/>
      <c r="EE429" s="177"/>
    </row>
    <row r="430" spans="30:135" ht="13" x14ac:dyDescent="0.15">
      <c r="AD430" s="144">
        <f t="shared" si="98"/>
        <v>80.75</v>
      </c>
      <c r="AE430" s="144">
        <f t="shared" si="99"/>
        <v>57.275541795665632</v>
      </c>
      <c r="AF430" s="149">
        <v>342</v>
      </c>
      <c r="AG430" s="150" t="s">
        <v>590</v>
      </c>
      <c r="AH430" s="149">
        <v>20</v>
      </c>
      <c r="AI430" s="151">
        <v>1</v>
      </c>
      <c r="AJ430" s="152">
        <v>1615</v>
      </c>
      <c r="AK430" s="152">
        <v>925</v>
      </c>
      <c r="AL430" s="149">
        <v>0.57299999999999995</v>
      </c>
      <c r="AM430" s="152">
        <v>751</v>
      </c>
      <c r="AN430" s="152">
        <v>328</v>
      </c>
      <c r="AO430" s="152">
        <v>1079</v>
      </c>
      <c r="AP430" s="153">
        <v>0.30399999999999999</v>
      </c>
      <c r="AQ430" s="153">
        <v>0.34899999999999998</v>
      </c>
      <c r="AR430" s="155">
        <v>0.25</v>
      </c>
      <c r="AS430" s="154">
        <v>9.7000000000000003E-2</v>
      </c>
      <c r="AT430" s="154">
        <v>8.1000000000000003E-2</v>
      </c>
      <c r="AU430" s="154">
        <v>0.27100000000000002</v>
      </c>
      <c r="AW430" s="177"/>
      <c r="AX430" s="144">
        <f t="shared" si="100"/>
        <v>92.722371967654979</v>
      </c>
      <c r="AY430" s="149">
        <v>342</v>
      </c>
      <c r="AZ430" s="150" t="s">
        <v>556</v>
      </c>
      <c r="BA430" s="149">
        <v>18</v>
      </c>
      <c r="BB430" s="151">
        <v>1</v>
      </c>
      <c r="BC430" s="152">
        <v>1484</v>
      </c>
      <c r="BD430" s="152">
        <v>1376</v>
      </c>
      <c r="BE430" s="149">
        <v>0.92700000000000005</v>
      </c>
      <c r="BF430" s="152">
        <v>632</v>
      </c>
      <c r="BG430" s="152">
        <v>521</v>
      </c>
      <c r="BH430" s="152">
        <v>1153</v>
      </c>
      <c r="BI430" s="153">
        <v>0.45200000000000001</v>
      </c>
      <c r="BJ430" s="153">
        <v>0.52300000000000002</v>
      </c>
      <c r="BK430" s="154">
        <v>0.159</v>
      </c>
      <c r="BL430" s="154">
        <v>8.7999999999999995E-2</v>
      </c>
      <c r="BM430" s="154">
        <v>7.3999999999999996E-2</v>
      </c>
      <c r="BN430" s="155">
        <v>0.41</v>
      </c>
      <c r="DU430" s="4"/>
      <c r="DZ430" s="177"/>
      <c r="EA430" s="177"/>
      <c r="EB430" s="177"/>
      <c r="EC430" s="177"/>
      <c r="ED430" s="177"/>
      <c r="EE430" s="177"/>
    </row>
    <row r="431" spans="30:135" ht="13" x14ac:dyDescent="0.15">
      <c r="AD431" s="144">
        <f t="shared" si="98"/>
        <v>82.4</v>
      </c>
      <c r="AE431" s="144">
        <f t="shared" si="99"/>
        <v>55.582524271844655</v>
      </c>
      <c r="AF431" s="167">
        <v>343</v>
      </c>
      <c r="AG431" s="168" t="s">
        <v>565</v>
      </c>
      <c r="AH431" s="167">
        <v>10</v>
      </c>
      <c r="AI431" s="169">
        <v>1</v>
      </c>
      <c r="AJ431" s="170">
        <v>824</v>
      </c>
      <c r="AK431" s="170">
        <v>458</v>
      </c>
      <c r="AL431" s="167">
        <v>0.55600000000000005</v>
      </c>
      <c r="AM431" s="170">
        <v>374</v>
      </c>
      <c r="AN431" s="170">
        <v>164</v>
      </c>
      <c r="AO431" s="170">
        <v>538</v>
      </c>
      <c r="AP431" s="171">
        <v>0.30499999999999999</v>
      </c>
      <c r="AQ431" s="171">
        <v>0.34899999999999998</v>
      </c>
      <c r="AR431" s="172">
        <v>0.27200000000000002</v>
      </c>
      <c r="AS431" s="172">
        <v>8.4000000000000005E-2</v>
      </c>
      <c r="AT431" s="172">
        <v>6.8000000000000005E-2</v>
      </c>
      <c r="AU431" s="172">
        <v>0.26100000000000001</v>
      </c>
      <c r="AW431" s="177"/>
      <c r="AX431" s="144">
        <f t="shared" si="100"/>
        <v>94.638554216867462</v>
      </c>
      <c r="AY431" s="167">
        <v>343</v>
      </c>
      <c r="AZ431" s="168" t="s">
        <v>420</v>
      </c>
      <c r="BA431" s="167">
        <v>20</v>
      </c>
      <c r="BB431" s="169">
        <v>1</v>
      </c>
      <c r="BC431" s="170">
        <v>1660</v>
      </c>
      <c r="BD431" s="170">
        <v>1571</v>
      </c>
      <c r="BE431" s="167">
        <v>0.94599999999999995</v>
      </c>
      <c r="BF431" s="170">
        <v>682</v>
      </c>
      <c r="BG431" s="170">
        <v>584</v>
      </c>
      <c r="BH431" s="170">
        <v>1266</v>
      </c>
      <c r="BI431" s="171">
        <v>0.46100000000000002</v>
      </c>
      <c r="BJ431" s="171">
        <v>0.52100000000000002</v>
      </c>
      <c r="BK431" s="172">
        <v>0.154</v>
      </c>
      <c r="BL431" s="172">
        <v>0.108</v>
      </c>
      <c r="BM431" s="172">
        <v>9.5000000000000001E-2</v>
      </c>
      <c r="BN431" s="172">
        <v>0.432</v>
      </c>
      <c r="DU431" s="4"/>
      <c r="DZ431" s="177"/>
      <c r="EA431" s="177"/>
      <c r="EB431" s="177"/>
      <c r="EC431" s="177"/>
      <c r="ED431" s="177"/>
      <c r="EE431" s="177"/>
    </row>
    <row r="432" spans="30:135" ht="13" x14ac:dyDescent="0.15">
      <c r="AW432" s="177"/>
      <c r="DU432" s="4"/>
      <c r="DZ432" s="177"/>
      <c r="EA432" s="177"/>
      <c r="EB432" s="177"/>
      <c r="EC432" s="177"/>
      <c r="ED432" s="177"/>
      <c r="EE432" s="177"/>
    </row>
    <row r="433" spans="49:135" ht="13" x14ac:dyDescent="0.15">
      <c r="AW433" s="177"/>
      <c r="DU433" s="4"/>
      <c r="DZ433" s="177"/>
      <c r="EA433" s="177"/>
      <c r="EB433" s="177"/>
      <c r="EC433" s="177"/>
      <c r="ED433" s="177"/>
      <c r="EE433" s="177"/>
    </row>
    <row r="434" spans="49:135" ht="13" x14ac:dyDescent="0.15">
      <c r="AW434" s="177"/>
      <c r="DU434" s="4"/>
      <c r="DZ434" s="177"/>
      <c r="EA434" s="177"/>
      <c r="EB434" s="177"/>
      <c r="EC434" s="177"/>
      <c r="ED434" s="177"/>
      <c r="EE434" s="177"/>
    </row>
    <row r="435" spans="49:135" ht="13" x14ac:dyDescent="0.15">
      <c r="AW435" s="177"/>
      <c r="DU435" s="4"/>
      <c r="DZ435" s="177"/>
      <c r="EA435" s="177"/>
      <c r="EB435" s="177"/>
      <c r="EC435" s="177"/>
      <c r="ED435" s="177"/>
      <c r="EE435" s="177"/>
    </row>
    <row r="436" spans="49:135" ht="13" x14ac:dyDescent="0.15">
      <c r="AW436" s="177"/>
      <c r="DU436" s="4"/>
      <c r="DZ436" s="177"/>
      <c r="EA436" s="177"/>
      <c r="EB436" s="177"/>
      <c r="EC436" s="177"/>
      <c r="ED436" s="177"/>
      <c r="EE436" s="177"/>
    </row>
    <row r="437" spans="49:135" ht="13" x14ac:dyDescent="0.15">
      <c r="AW437" s="177"/>
      <c r="DU437" s="4"/>
      <c r="DZ437" s="177"/>
      <c r="EA437" s="177"/>
      <c r="EB437" s="177"/>
      <c r="EC437" s="177"/>
      <c r="ED437" s="177"/>
      <c r="EE437" s="177"/>
    </row>
    <row r="438" spans="49:135" ht="13" x14ac:dyDescent="0.15">
      <c r="AW438" s="177"/>
      <c r="DU438" s="4"/>
      <c r="DZ438" s="177"/>
      <c r="EA438" s="177"/>
      <c r="EB438" s="177"/>
      <c r="EC438" s="177"/>
      <c r="ED438" s="177"/>
      <c r="EE438" s="177"/>
    </row>
    <row r="439" spans="49:135" ht="13" x14ac:dyDescent="0.15">
      <c r="AW439" s="177"/>
      <c r="DU439" s="4"/>
      <c r="DZ439" s="177"/>
      <c r="EA439" s="177"/>
      <c r="EB439" s="177"/>
      <c r="EC439" s="177"/>
      <c r="ED439" s="177"/>
      <c r="EE439" s="177"/>
    </row>
    <row r="440" spans="49:135" ht="13" x14ac:dyDescent="0.15">
      <c r="AW440" s="177"/>
      <c r="DU440" s="4"/>
      <c r="DZ440" s="177"/>
      <c r="EA440" s="177"/>
      <c r="EB440" s="177"/>
      <c r="EC440" s="177"/>
      <c r="ED440" s="177"/>
      <c r="EE440" s="177"/>
    </row>
    <row r="441" spans="49:135" ht="13" x14ac:dyDescent="0.15">
      <c r="AW441" s="177"/>
      <c r="DU441" s="4"/>
      <c r="DZ441" s="177"/>
      <c r="EA441" s="177"/>
      <c r="EB441" s="177"/>
      <c r="EC441" s="177"/>
      <c r="ED441" s="177"/>
      <c r="EE441" s="177"/>
    </row>
    <row r="442" spans="49:135" ht="13" x14ac:dyDescent="0.15">
      <c r="AW442" s="177"/>
      <c r="DU442" s="4"/>
      <c r="DZ442" s="177"/>
      <c r="EA442" s="177"/>
      <c r="EB442" s="177"/>
      <c r="EC442" s="177"/>
      <c r="ED442" s="177"/>
      <c r="EE442" s="177"/>
    </row>
    <row r="443" spans="49:135" ht="13" x14ac:dyDescent="0.15">
      <c r="AW443" s="177"/>
      <c r="DU443" s="4"/>
      <c r="DZ443" s="177"/>
      <c r="EA443" s="177"/>
      <c r="EB443" s="177"/>
      <c r="EC443" s="177"/>
      <c r="ED443" s="177"/>
      <c r="EE443" s="177"/>
    </row>
    <row r="444" spans="49:135" ht="13" x14ac:dyDescent="0.15">
      <c r="AW444" s="177"/>
      <c r="DU444" s="4"/>
      <c r="DZ444" s="177"/>
      <c r="EA444" s="177"/>
      <c r="EB444" s="177"/>
      <c r="EC444" s="177"/>
      <c r="ED444" s="177"/>
      <c r="EE444" s="177"/>
    </row>
    <row r="445" spans="49:135" ht="13" x14ac:dyDescent="0.15">
      <c r="AW445" s="177"/>
      <c r="DU445" s="4"/>
      <c r="DZ445" s="177"/>
      <c r="EA445" s="177"/>
      <c r="EB445" s="177"/>
      <c r="EC445" s="177"/>
      <c r="ED445" s="177"/>
      <c r="EE445" s="177"/>
    </row>
    <row r="446" spans="49:135" ht="13" x14ac:dyDescent="0.15">
      <c r="AW446" s="177"/>
      <c r="DU446" s="4"/>
      <c r="DZ446" s="177"/>
      <c r="EA446" s="177"/>
      <c r="EB446" s="177"/>
      <c r="EC446" s="177"/>
      <c r="ED446" s="177"/>
      <c r="EE446" s="177"/>
    </row>
    <row r="447" spans="49:135" ht="13" x14ac:dyDescent="0.15">
      <c r="AW447" s="177"/>
      <c r="DU447" s="4"/>
      <c r="DZ447" s="177"/>
      <c r="EA447" s="177"/>
      <c r="EB447" s="177"/>
      <c r="EC447" s="177"/>
      <c r="ED447" s="177"/>
      <c r="EE447" s="177"/>
    </row>
    <row r="448" spans="49:135" ht="13" x14ac:dyDescent="0.15">
      <c r="AW448" s="177"/>
      <c r="DU448" s="4"/>
      <c r="DZ448" s="177"/>
      <c r="EA448" s="177"/>
      <c r="EB448" s="177"/>
      <c r="EC448" s="177"/>
      <c r="ED448" s="177"/>
      <c r="EE448" s="177"/>
    </row>
    <row r="449" spans="49:135" ht="13" x14ac:dyDescent="0.15">
      <c r="AW449" s="177"/>
      <c r="DU449" s="4"/>
      <c r="DZ449" s="177"/>
      <c r="EA449" s="177"/>
      <c r="EB449" s="177"/>
      <c r="EC449" s="177"/>
      <c r="ED449" s="177"/>
      <c r="EE449" s="177"/>
    </row>
    <row r="450" spans="49:135" ht="13" x14ac:dyDescent="0.15">
      <c r="AW450" s="177"/>
      <c r="DU450" s="4"/>
      <c r="DZ450" s="177"/>
      <c r="EA450" s="177"/>
      <c r="EB450" s="177"/>
      <c r="EC450" s="177"/>
      <c r="ED450" s="177"/>
      <c r="EE450" s="177"/>
    </row>
    <row r="451" spans="49:135" ht="13" x14ac:dyDescent="0.15">
      <c r="AW451" s="177"/>
      <c r="DU451" s="4"/>
      <c r="DZ451" s="177"/>
      <c r="EA451" s="177"/>
      <c r="EB451" s="177"/>
      <c r="EC451" s="177"/>
      <c r="ED451" s="177"/>
      <c r="EE451" s="177"/>
    </row>
    <row r="452" spans="49:135" ht="13" x14ac:dyDescent="0.15">
      <c r="AW452" s="177"/>
      <c r="DU452" s="4"/>
      <c r="DZ452" s="177"/>
      <c r="EA452" s="177"/>
      <c r="EB452" s="177"/>
      <c r="EC452" s="177"/>
      <c r="ED452" s="177"/>
      <c r="EE452" s="177"/>
    </row>
    <row r="453" spans="49:135" ht="13" x14ac:dyDescent="0.15">
      <c r="AW453" s="177"/>
      <c r="DU453" s="4"/>
      <c r="DZ453" s="177"/>
      <c r="EA453" s="177"/>
      <c r="EB453" s="177"/>
      <c r="EC453" s="177"/>
      <c r="ED453" s="177"/>
      <c r="EE453" s="177"/>
    </row>
    <row r="454" spans="49:135" ht="13" x14ac:dyDescent="0.15">
      <c r="AW454" s="177"/>
      <c r="DU454" s="4"/>
      <c r="DZ454" s="177"/>
      <c r="EA454" s="177"/>
      <c r="EB454" s="177"/>
      <c r="EC454" s="177"/>
      <c r="ED454" s="177"/>
      <c r="EE454" s="177"/>
    </row>
    <row r="455" spans="49:135" ht="13" x14ac:dyDescent="0.15">
      <c r="AW455" s="177"/>
      <c r="DU455" s="4"/>
      <c r="DZ455" s="177"/>
      <c r="EA455" s="177"/>
      <c r="EB455" s="177"/>
      <c r="EC455" s="177"/>
      <c r="ED455" s="177"/>
      <c r="EE455" s="177"/>
    </row>
    <row r="456" spans="49:135" ht="13" x14ac:dyDescent="0.15">
      <c r="AW456" s="177"/>
      <c r="DU456" s="4"/>
      <c r="DZ456" s="177"/>
      <c r="EA456" s="177"/>
      <c r="EB456" s="177"/>
      <c r="EC456" s="177"/>
      <c r="ED456" s="177"/>
      <c r="EE456" s="177"/>
    </row>
    <row r="457" spans="49:135" ht="13" x14ac:dyDescent="0.15">
      <c r="AW457" s="177"/>
      <c r="DU457" s="4"/>
      <c r="DZ457" s="177"/>
      <c r="EA457" s="177"/>
      <c r="EB457" s="177"/>
      <c r="EC457" s="177"/>
      <c r="ED457" s="177"/>
      <c r="EE457" s="177"/>
    </row>
    <row r="458" spans="49:135" ht="13" x14ac:dyDescent="0.15">
      <c r="AW458" s="177"/>
      <c r="DU458" s="4"/>
      <c r="DZ458" s="177"/>
      <c r="EA458" s="177"/>
      <c r="EB458" s="177"/>
      <c r="EC458" s="177"/>
      <c r="ED458" s="177"/>
      <c r="EE458" s="177"/>
    </row>
    <row r="459" spans="49:135" ht="13" x14ac:dyDescent="0.15">
      <c r="AW459" s="177"/>
      <c r="DU459" s="4"/>
      <c r="DZ459" s="177"/>
      <c r="EA459" s="177"/>
      <c r="EB459" s="177"/>
      <c r="EC459" s="177"/>
      <c r="ED459" s="177"/>
      <c r="EE459" s="177"/>
    </row>
    <row r="460" spans="49:135" ht="13" x14ac:dyDescent="0.15">
      <c r="AW460" s="177"/>
      <c r="DU460" s="4"/>
      <c r="DZ460" s="177"/>
      <c r="EA460" s="177"/>
      <c r="EB460" s="177"/>
      <c r="EC460" s="177"/>
      <c r="ED460" s="177"/>
      <c r="EE460" s="177"/>
    </row>
    <row r="461" spans="49:135" ht="13" x14ac:dyDescent="0.15">
      <c r="AW461" s="177"/>
      <c r="DU461" s="4"/>
      <c r="DZ461" s="177"/>
      <c r="EA461" s="177"/>
      <c r="EB461" s="177"/>
      <c r="EC461" s="177"/>
      <c r="ED461" s="177"/>
      <c r="EE461" s="177"/>
    </row>
    <row r="462" spans="49:135" ht="13" x14ac:dyDescent="0.15">
      <c r="AW462" s="177"/>
      <c r="DU462" s="4"/>
      <c r="DZ462" s="177"/>
      <c r="EA462" s="177"/>
      <c r="EB462" s="177"/>
      <c r="EC462" s="177"/>
      <c r="ED462" s="177"/>
      <c r="EE462" s="177"/>
    </row>
    <row r="463" spans="49:135" ht="13" x14ac:dyDescent="0.15">
      <c r="AW463" s="177"/>
      <c r="DU463" s="4"/>
      <c r="DZ463" s="177"/>
      <c r="EA463" s="177"/>
      <c r="EB463" s="177"/>
      <c r="EC463" s="177"/>
      <c r="ED463" s="177"/>
      <c r="EE463" s="177"/>
    </row>
    <row r="464" spans="49:135" ht="13" x14ac:dyDescent="0.15">
      <c r="AW464" s="177"/>
      <c r="DU464" s="4"/>
      <c r="DZ464" s="177"/>
      <c r="EA464" s="177"/>
      <c r="EB464" s="177"/>
      <c r="EC464" s="177"/>
      <c r="ED464" s="177"/>
      <c r="EE464" s="177"/>
    </row>
    <row r="465" spans="49:135" ht="13" x14ac:dyDescent="0.15">
      <c r="AW465" s="177"/>
      <c r="DU465" s="4"/>
      <c r="DZ465" s="177"/>
      <c r="EA465" s="177"/>
      <c r="EB465" s="177"/>
      <c r="EC465" s="177"/>
      <c r="ED465" s="177"/>
      <c r="EE465" s="177"/>
    </row>
    <row r="466" spans="49:135" ht="13" x14ac:dyDescent="0.15">
      <c r="AW466" s="177"/>
      <c r="DU466" s="4"/>
      <c r="DZ466" s="177"/>
      <c r="EA466" s="177"/>
      <c r="EB466" s="177"/>
      <c r="EC466" s="177"/>
      <c r="ED466" s="177"/>
      <c r="EE466" s="177"/>
    </row>
    <row r="467" spans="49:135" ht="13" x14ac:dyDescent="0.15">
      <c r="AW467" s="177"/>
      <c r="DU467" s="4"/>
      <c r="DZ467" s="177"/>
      <c r="EA467" s="177"/>
      <c r="EB467" s="177"/>
      <c r="EC467" s="177"/>
      <c r="ED467" s="177"/>
      <c r="EE467" s="177"/>
    </row>
    <row r="468" spans="49:135" ht="13" x14ac:dyDescent="0.15">
      <c r="AW468" s="177"/>
      <c r="DU468" s="4"/>
      <c r="DZ468" s="177"/>
      <c r="EA468" s="177"/>
      <c r="EB468" s="177"/>
      <c r="EC468" s="177"/>
      <c r="ED468" s="177"/>
      <c r="EE468" s="177"/>
    </row>
    <row r="469" spans="49:135" ht="13" x14ac:dyDescent="0.15">
      <c r="AW469" s="177"/>
      <c r="DU469" s="4"/>
      <c r="DZ469" s="177"/>
      <c r="EA469" s="177"/>
      <c r="EB469" s="177"/>
      <c r="EC469" s="177"/>
      <c r="ED469" s="177"/>
      <c r="EE469" s="177"/>
    </row>
    <row r="470" spans="49:135" ht="13" x14ac:dyDescent="0.15">
      <c r="AW470" s="177"/>
      <c r="DU470" s="4"/>
      <c r="DZ470" s="177"/>
      <c r="EA470" s="177"/>
      <c r="EB470" s="177"/>
      <c r="EC470" s="177"/>
      <c r="ED470" s="177"/>
      <c r="EE470" s="177"/>
    </row>
    <row r="471" spans="49:135" ht="13" x14ac:dyDescent="0.15">
      <c r="AW471" s="177"/>
      <c r="DU471" s="4"/>
      <c r="DZ471" s="177"/>
      <c r="EA471" s="177"/>
      <c r="EB471" s="177"/>
      <c r="EC471" s="177"/>
      <c r="ED471" s="177"/>
      <c r="EE471" s="177"/>
    </row>
    <row r="472" spans="49:135" ht="13" x14ac:dyDescent="0.15">
      <c r="AW472" s="177"/>
      <c r="DU472" s="4"/>
      <c r="DZ472" s="177"/>
      <c r="EA472" s="177"/>
      <c r="EB472" s="177"/>
      <c r="EC472" s="177"/>
      <c r="ED472" s="177"/>
      <c r="EE472" s="177"/>
    </row>
    <row r="473" spans="49:135" ht="13" x14ac:dyDescent="0.15">
      <c r="AW473" s="177"/>
      <c r="DU473" s="4"/>
      <c r="DZ473" s="177"/>
      <c r="EA473" s="177"/>
      <c r="EB473" s="177"/>
      <c r="EC473" s="177"/>
      <c r="ED473" s="177"/>
      <c r="EE473" s="177"/>
    </row>
    <row r="474" spans="49:135" ht="13" x14ac:dyDescent="0.15">
      <c r="AW474" s="177"/>
      <c r="DU474" s="4"/>
      <c r="DZ474" s="177"/>
      <c r="EA474" s="177"/>
      <c r="EB474" s="177"/>
      <c r="EC474" s="177"/>
      <c r="ED474" s="177"/>
      <c r="EE474" s="177"/>
    </row>
    <row r="475" spans="49:135" ht="13" x14ac:dyDescent="0.15">
      <c r="AW475" s="177"/>
      <c r="DU475" s="4"/>
      <c r="DZ475" s="177"/>
      <c r="EA475" s="177"/>
      <c r="EB475" s="177"/>
      <c r="EC475" s="177"/>
      <c r="ED475" s="177"/>
      <c r="EE475" s="177"/>
    </row>
    <row r="476" spans="49:135" ht="13" x14ac:dyDescent="0.15">
      <c r="AW476" s="177"/>
      <c r="DU476" s="4"/>
      <c r="DZ476" s="177"/>
      <c r="EA476" s="177"/>
      <c r="EB476" s="177"/>
      <c r="EC476" s="177"/>
      <c r="ED476" s="177"/>
      <c r="EE476" s="177"/>
    </row>
    <row r="477" spans="49:135" ht="13" x14ac:dyDescent="0.15">
      <c r="AW477" s="177"/>
      <c r="DU477" s="4"/>
      <c r="DZ477" s="177"/>
      <c r="EA477" s="177"/>
      <c r="EB477" s="177"/>
      <c r="EC477" s="177"/>
      <c r="ED477" s="177"/>
      <c r="EE477" s="177"/>
    </row>
    <row r="478" spans="49:135" ht="13" x14ac:dyDescent="0.15">
      <c r="AW478" s="177"/>
      <c r="DU478" s="4"/>
      <c r="DZ478" s="177"/>
      <c r="EA478" s="177"/>
      <c r="EB478" s="177"/>
      <c r="EC478" s="177"/>
      <c r="ED478" s="177"/>
      <c r="EE478" s="177"/>
    </row>
    <row r="479" spans="49:135" ht="13" x14ac:dyDescent="0.15">
      <c r="AW479" s="177"/>
      <c r="DU479" s="4"/>
      <c r="DZ479" s="177"/>
      <c r="EA479" s="177"/>
      <c r="EB479" s="177"/>
      <c r="EC479" s="177"/>
      <c r="ED479" s="177"/>
      <c r="EE479" s="177"/>
    </row>
    <row r="480" spans="49:135" ht="13" x14ac:dyDescent="0.15">
      <c r="AW480" s="177"/>
      <c r="DU480" s="4"/>
      <c r="DZ480" s="177"/>
      <c r="EA480" s="177"/>
      <c r="EB480" s="177"/>
      <c r="EC480" s="177"/>
      <c r="ED480" s="177"/>
      <c r="EE480" s="177"/>
    </row>
    <row r="481" spans="49:135" ht="13" x14ac:dyDescent="0.15">
      <c r="AW481" s="177"/>
      <c r="DU481" s="4"/>
      <c r="DZ481" s="177"/>
      <c r="EA481" s="177"/>
      <c r="EB481" s="177"/>
      <c r="EC481" s="177"/>
      <c r="ED481" s="177"/>
      <c r="EE481" s="177"/>
    </row>
    <row r="482" spans="49:135" ht="13" x14ac:dyDescent="0.15">
      <c r="AW482" s="177"/>
      <c r="DU482" s="4"/>
      <c r="DZ482" s="177"/>
      <c r="EA482" s="177"/>
      <c r="EB482" s="177"/>
      <c r="EC482" s="177"/>
      <c r="ED482" s="177"/>
      <c r="EE482" s="177"/>
    </row>
    <row r="483" spans="49:135" ht="13" x14ac:dyDescent="0.15">
      <c r="AW483" s="177"/>
      <c r="DU483" s="4"/>
      <c r="DZ483" s="177"/>
      <c r="EA483" s="177"/>
      <c r="EB483" s="177"/>
      <c r="EC483" s="177"/>
      <c r="ED483" s="177"/>
      <c r="EE483" s="177"/>
    </row>
    <row r="484" spans="49:135" ht="13" x14ac:dyDescent="0.15">
      <c r="AW484" s="177"/>
      <c r="DU484" s="4"/>
      <c r="DZ484" s="177"/>
      <c r="EA484" s="177"/>
      <c r="EB484" s="177"/>
      <c r="EC484" s="177"/>
      <c r="ED484" s="177"/>
      <c r="EE484" s="177"/>
    </row>
    <row r="485" spans="49:135" ht="13" x14ac:dyDescent="0.15">
      <c r="AW485" s="177"/>
      <c r="DU485" s="4"/>
      <c r="DZ485" s="177"/>
      <c r="EA485" s="177"/>
      <c r="EB485" s="177"/>
      <c r="EC485" s="177"/>
      <c r="ED485" s="177"/>
      <c r="EE485" s="177"/>
    </row>
    <row r="486" spans="49:135" ht="13" x14ac:dyDescent="0.15">
      <c r="AW486" s="177"/>
      <c r="DU486" s="4"/>
      <c r="DZ486" s="177"/>
      <c r="EA486" s="177"/>
      <c r="EB486" s="177"/>
      <c r="EC486" s="177"/>
      <c r="ED486" s="177"/>
      <c r="EE486" s="177"/>
    </row>
    <row r="487" spans="49:135" ht="13" x14ac:dyDescent="0.15">
      <c r="AW487" s="177"/>
      <c r="DU487" s="4"/>
      <c r="DZ487" s="177"/>
      <c r="EA487" s="177"/>
      <c r="EB487" s="177"/>
      <c r="EC487" s="177"/>
      <c r="ED487" s="177"/>
      <c r="EE487" s="177"/>
    </row>
    <row r="488" spans="49:135" ht="13" x14ac:dyDescent="0.15">
      <c r="AW488" s="177"/>
      <c r="DU488" s="4"/>
      <c r="DZ488" s="177"/>
      <c r="EA488" s="177"/>
      <c r="EB488" s="177"/>
      <c r="EC488" s="177"/>
      <c r="ED488" s="177"/>
      <c r="EE488" s="177"/>
    </row>
    <row r="489" spans="49:135" ht="13" x14ac:dyDescent="0.15">
      <c r="AW489" s="177"/>
      <c r="DU489" s="4"/>
      <c r="DZ489" s="177"/>
      <c r="EA489" s="177"/>
      <c r="EB489" s="177"/>
      <c r="EC489" s="177"/>
      <c r="ED489" s="177"/>
      <c r="EE489" s="177"/>
    </row>
    <row r="490" spans="49:135" ht="13" x14ac:dyDescent="0.15">
      <c r="AW490" s="177"/>
      <c r="DU490" s="4"/>
      <c r="DZ490" s="177"/>
      <c r="EA490" s="177"/>
      <c r="EB490" s="177"/>
      <c r="EC490" s="177"/>
      <c r="ED490" s="177"/>
      <c r="EE490" s="177"/>
    </row>
    <row r="491" spans="49:135" ht="13" x14ac:dyDescent="0.15">
      <c r="AW491" s="177"/>
      <c r="DU491" s="4"/>
      <c r="DZ491" s="177"/>
      <c r="EA491" s="177"/>
      <c r="EB491" s="177"/>
      <c r="EC491" s="177"/>
      <c r="ED491" s="177"/>
      <c r="EE491" s="177"/>
    </row>
    <row r="492" spans="49:135" ht="13" x14ac:dyDescent="0.15">
      <c r="AW492" s="177"/>
      <c r="DU492" s="4"/>
      <c r="DZ492" s="177"/>
      <c r="EA492" s="177"/>
      <c r="EB492" s="177"/>
      <c r="EC492" s="177"/>
      <c r="ED492" s="177"/>
      <c r="EE492" s="177"/>
    </row>
    <row r="493" spans="49:135" ht="13" x14ac:dyDescent="0.15">
      <c r="AW493" s="177"/>
      <c r="DU493" s="4"/>
      <c r="DZ493" s="177"/>
      <c r="EA493" s="177"/>
      <c r="EB493" s="177"/>
      <c r="EC493" s="177"/>
      <c r="ED493" s="177"/>
      <c r="EE493" s="177"/>
    </row>
    <row r="494" spans="49:135" ht="13" x14ac:dyDescent="0.15">
      <c r="AW494" s="177"/>
      <c r="DU494" s="4"/>
      <c r="DZ494" s="177"/>
      <c r="EA494" s="177"/>
      <c r="EB494" s="177"/>
      <c r="EC494" s="177"/>
      <c r="ED494" s="177"/>
      <c r="EE494" s="177"/>
    </row>
    <row r="495" spans="49:135" ht="13" x14ac:dyDescent="0.15">
      <c r="AW495" s="177"/>
      <c r="DU495" s="4"/>
      <c r="DZ495" s="177"/>
      <c r="EA495" s="177"/>
      <c r="EB495" s="177"/>
      <c r="EC495" s="177"/>
      <c r="ED495" s="177"/>
      <c r="EE495" s="177"/>
    </row>
    <row r="496" spans="49:135" ht="13" x14ac:dyDescent="0.15">
      <c r="AW496" s="177"/>
      <c r="DU496" s="4"/>
      <c r="DZ496" s="177"/>
      <c r="EA496" s="177"/>
      <c r="EB496" s="177"/>
      <c r="EC496" s="177"/>
      <c r="ED496" s="177"/>
      <c r="EE496" s="177"/>
    </row>
    <row r="497" spans="49:135" ht="13" x14ac:dyDescent="0.15">
      <c r="AW497" s="177"/>
      <c r="DU497" s="4"/>
      <c r="DZ497" s="177"/>
      <c r="EA497" s="177"/>
      <c r="EB497" s="177"/>
      <c r="EC497" s="177"/>
      <c r="ED497" s="177"/>
      <c r="EE497" s="177"/>
    </row>
    <row r="498" spans="49:135" ht="13" x14ac:dyDescent="0.15">
      <c r="AW498" s="177"/>
      <c r="DU498" s="4"/>
      <c r="DZ498" s="177"/>
      <c r="EA498" s="177"/>
      <c r="EB498" s="177"/>
      <c r="EC498" s="177"/>
      <c r="ED498" s="177"/>
      <c r="EE498" s="177"/>
    </row>
    <row r="499" spans="49:135" ht="13" x14ac:dyDescent="0.15">
      <c r="AW499" s="177"/>
      <c r="DU499" s="4"/>
      <c r="DZ499" s="177"/>
      <c r="EA499" s="177"/>
      <c r="EB499" s="177"/>
      <c r="EC499" s="177"/>
      <c r="ED499" s="177"/>
      <c r="EE499" s="177"/>
    </row>
    <row r="500" spans="49:135" ht="13" x14ac:dyDescent="0.15">
      <c r="AW500" s="177"/>
      <c r="DU500" s="4"/>
      <c r="DZ500" s="177"/>
      <c r="EA500" s="177"/>
      <c r="EB500" s="177"/>
      <c r="EC500" s="177"/>
      <c r="ED500" s="177"/>
      <c r="EE500" s="177"/>
    </row>
    <row r="501" spans="49:135" ht="13" x14ac:dyDescent="0.15">
      <c r="AW501" s="177"/>
      <c r="DU501" s="4"/>
      <c r="DZ501" s="177"/>
      <c r="EA501" s="177"/>
      <c r="EB501" s="177"/>
      <c r="EC501" s="177"/>
      <c r="ED501" s="177"/>
      <c r="EE501" s="177"/>
    </row>
    <row r="502" spans="49:135" ht="13" x14ac:dyDescent="0.15">
      <c r="AW502" s="177"/>
      <c r="DU502" s="4"/>
      <c r="DZ502" s="177"/>
      <c r="EA502" s="177"/>
      <c r="EB502" s="177"/>
      <c r="EC502" s="177"/>
      <c r="ED502" s="177"/>
      <c r="EE502" s="177"/>
    </row>
    <row r="503" spans="49:135" ht="13" x14ac:dyDescent="0.15">
      <c r="AW503" s="177"/>
      <c r="DU503" s="4"/>
      <c r="DZ503" s="177"/>
      <c r="EA503" s="177"/>
      <c r="EB503" s="177"/>
      <c r="EC503" s="177"/>
      <c r="ED503" s="177"/>
      <c r="EE503" s="177"/>
    </row>
    <row r="504" spans="49:135" ht="13" x14ac:dyDescent="0.15">
      <c r="AW504" s="177"/>
      <c r="DU504" s="4"/>
      <c r="DZ504" s="177"/>
      <c r="EA504" s="177"/>
      <c r="EB504" s="177"/>
      <c r="EC504" s="177"/>
      <c r="ED504" s="177"/>
      <c r="EE504" s="177"/>
    </row>
    <row r="505" spans="49:135" ht="13" x14ac:dyDescent="0.15">
      <c r="AW505" s="177"/>
      <c r="DU505" s="4"/>
      <c r="DZ505" s="177"/>
      <c r="EA505" s="177"/>
      <c r="EB505" s="177"/>
      <c r="EC505" s="177"/>
      <c r="ED505" s="177"/>
      <c r="EE505" s="177"/>
    </row>
    <row r="506" spans="49:135" ht="13" x14ac:dyDescent="0.15">
      <c r="AW506" s="177"/>
      <c r="DU506" s="4"/>
      <c r="DZ506" s="177"/>
      <c r="EA506" s="177"/>
      <c r="EB506" s="177"/>
      <c r="EC506" s="177"/>
      <c r="ED506" s="177"/>
      <c r="EE506" s="177"/>
    </row>
    <row r="507" spans="49:135" ht="13" x14ac:dyDescent="0.15">
      <c r="AW507" s="177"/>
      <c r="DU507" s="4"/>
      <c r="DZ507" s="177"/>
      <c r="EA507" s="177"/>
      <c r="EB507" s="177"/>
      <c r="EC507" s="177"/>
      <c r="ED507" s="177"/>
      <c r="EE507" s="177"/>
    </row>
    <row r="508" spans="49:135" ht="13" x14ac:dyDescent="0.15">
      <c r="AW508" s="177"/>
      <c r="DU508" s="4"/>
      <c r="DZ508" s="177"/>
      <c r="EA508" s="177"/>
      <c r="EB508" s="177"/>
      <c r="EC508" s="177"/>
      <c r="ED508" s="177"/>
      <c r="EE508" s="177"/>
    </row>
    <row r="509" spans="49:135" ht="13" x14ac:dyDescent="0.15">
      <c r="AW509" s="177"/>
      <c r="DU509" s="4"/>
      <c r="DZ509" s="177"/>
      <c r="EA509" s="177"/>
      <c r="EB509" s="177"/>
      <c r="EC509" s="177"/>
      <c r="ED509" s="177"/>
      <c r="EE509" s="177"/>
    </row>
    <row r="510" spans="49:135" ht="13" x14ac:dyDescent="0.15">
      <c r="AW510" s="177"/>
      <c r="DU510" s="4"/>
      <c r="DZ510" s="177"/>
      <c r="EA510" s="177"/>
      <c r="EB510" s="177"/>
      <c r="EC510" s="177"/>
      <c r="ED510" s="177"/>
      <c r="EE510" s="177"/>
    </row>
    <row r="511" spans="49:135" ht="13" x14ac:dyDescent="0.15">
      <c r="AW511" s="177"/>
      <c r="DU511" s="4"/>
      <c r="DZ511" s="177"/>
      <c r="EA511" s="177"/>
      <c r="EB511" s="177"/>
      <c r="EC511" s="177"/>
      <c r="ED511" s="177"/>
      <c r="EE511" s="177"/>
    </row>
    <row r="512" spans="49:135" ht="13" x14ac:dyDescent="0.15">
      <c r="AW512" s="177"/>
      <c r="DU512" s="4"/>
      <c r="DZ512" s="177"/>
      <c r="EA512" s="177"/>
      <c r="EB512" s="177"/>
      <c r="EC512" s="177"/>
      <c r="ED512" s="177"/>
      <c r="EE512" s="177"/>
    </row>
    <row r="513" spans="49:135" ht="13" x14ac:dyDescent="0.15">
      <c r="AW513" s="177"/>
      <c r="DU513" s="4"/>
      <c r="DZ513" s="177"/>
      <c r="EA513" s="177"/>
      <c r="EB513" s="177"/>
      <c r="EC513" s="177"/>
      <c r="ED513" s="177"/>
      <c r="EE513" s="177"/>
    </row>
    <row r="514" spans="49:135" ht="13" x14ac:dyDescent="0.15">
      <c r="AW514" s="177"/>
      <c r="DU514" s="4"/>
      <c r="DZ514" s="177"/>
      <c r="EA514" s="177"/>
      <c r="EB514" s="177"/>
      <c r="EC514" s="177"/>
      <c r="ED514" s="177"/>
      <c r="EE514" s="177"/>
    </row>
    <row r="515" spans="49:135" ht="13" x14ac:dyDescent="0.15">
      <c r="AW515" s="177"/>
      <c r="DU515" s="4"/>
      <c r="DZ515" s="177"/>
      <c r="EA515" s="177"/>
      <c r="EB515" s="177"/>
      <c r="EC515" s="177"/>
      <c r="ED515" s="177"/>
      <c r="EE515" s="177"/>
    </row>
    <row r="516" spans="49:135" ht="13" x14ac:dyDescent="0.15">
      <c r="AW516" s="177"/>
      <c r="DU516" s="4"/>
      <c r="DZ516" s="177"/>
      <c r="EA516" s="177"/>
      <c r="EB516" s="177"/>
      <c r="EC516" s="177"/>
      <c r="ED516" s="177"/>
      <c r="EE516" s="177"/>
    </row>
    <row r="517" spans="49:135" ht="13" x14ac:dyDescent="0.15">
      <c r="AW517" s="177"/>
      <c r="DU517" s="4"/>
      <c r="DZ517" s="177"/>
      <c r="EA517" s="177"/>
      <c r="EB517" s="177"/>
      <c r="EC517" s="177"/>
      <c r="ED517" s="177"/>
      <c r="EE517" s="177"/>
    </row>
    <row r="518" spans="49:135" ht="13" x14ac:dyDescent="0.15">
      <c r="AW518" s="177"/>
      <c r="DU518" s="4"/>
      <c r="DZ518" s="177"/>
      <c r="EA518" s="177"/>
      <c r="EB518" s="177"/>
      <c r="EC518" s="177"/>
      <c r="ED518" s="177"/>
      <c r="EE518" s="177"/>
    </row>
    <row r="519" spans="49:135" ht="13" x14ac:dyDescent="0.15">
      <c r="AW519" s="177"/>
      <c r="DU519" s="4"/>
      <c r="DZ519" s="177"/>
      <c r="EA519" s="177"/>
      <c r="EB519" s="177"/>
      <c r="EC519" s="177"/>
      <c r="ED519" s="177"/>
      <c r="EE519" s="177"/>
    </row>
    <row r="520" spans="49:135" ht="13" x14ac:dyDescent="0.15">
      <c r="AW520" s="177"/>
      <c r="DU520" s="4"/>
      <c r="DZ520" s="177"/>
      <c r="EA520" s="177"/>
      <c r="EB520" s="177"/>
      <c r="EC520" s="177"/>
      <c r="ED520" s="177"/>
      <c r="EE520" s="177"/>
    </row>
    <row r="521" spans="49:135" ht="13" x14ac:dyDescent="0.15">
      <c r="AW521" s="177"/>
      <c r="DU521" s="4"/>
      <c r="DZ521" s="177"/>
      <c r="EA521" s="177"/>
      <c r="EB521" s="177"/>
      <c r="EC521" s="177"/>
      <c r="ED521" s="177"/>
      <c r="EE521" s="177"/>
    </row>
    <row r="522" spans="49:135" ht="13" x14ac:dyDescent="0.15">
      <c r="AW522" s="177"/>
      <c r="DU522" s="4"/>
      <c r="DZ522" s="177"/>
      <c r="EA522" s="177"/>
      <c r="EB522" s="177"/>
      <c r="EC522" s="177"/>
      <c r="ED522" s="177"/>
      <c r="EE522" s="177"/>
    </row>
    <row r="523" spans="49:135" ht="13" x14ac:dyDescent="0.15">
      <c r="AW523" s="177"/>
      <c r="DU523" s="4"/>
      <c r="DZ523" s="177"/>
      <c r="EA523" s="177"/>
      <c r="EB523" s="177"/>
      <c r="EC523" s="177"/>
      <c r="ED523" s="177"/>
      <c r="EE523" s="177"/>
    </row>
    <row r="524" spans="49:135" ht="13" x14ac:dyDescent="0.15">
      <c r="AW524" s="177"/>
      <c r="DU524" s="4"/>
      <c r="DZ524" s="177"/>
      <c r="EA524" s="177"/>
      <c r="EB524" s="177"/>
      <c r="EC524" s="177"/>
      <c r="ED524" s="177"/>
      <c r="EE524" s="177"/>
    </row>
    <row r="525" spans="49:135" ht="13" x14ac:dyDescent="0.15">
      <c r="AW525" s="177"/>
      <c r="DU525" s="4"/>
      <c r="DZ525" s="177"/>
      <c r="EA525" s="177"/>
      <c r="EB525" s="177"/>
      <c r="EC525" s="177"/>
      <c r="ED525" s="177"/>
      <c r="EE525" s="177"/>
    </row>
    <row r="526" spans="49:135" ht="13" x14ac:dyDescent="0.15">
      <c r="AW526" s="177"/>
      <c r="DU526" s="4"/>
      <c r="DZ526" s="177"/>
      <c r="EA526" s="177"/>
      <c r="EB526" s="177"/>
      <c r="EC526" s="177"/>
      <c r="ED526" s="177"/>
      <c r="EE526" s="177"/>
    </row>
    <row r="527" spans="49:135" ht="13" x14ac:dyDescent="0.15">
      <c r="AW527" s="177"/>
      <c r="DU527" s="4"/>
      <c r="DZ527" s="177"/>
      <c r="EA527" s="177"/>
      <c r="EB527" s="177"/>
      <c r="EC527" s="177"/>
      <c r="ED527" s="177"/>
      <c r="EE527" s="177"/>
    </row>
    <row r="528" spans="49:135" ht="13" x14ac:dyDescent="0.15">
      <c r="AW528" s="177"/>
      <c r="DU528" s="4"/>
      <c r="DZ528" s="177"/>
      <c r="EA528" s="177"/>
      <c r="EB528" s="177"/>
      <c r="EC528" s="177"/>
      <c r="ED528" s="177"/>
      <c r="EE528" s="177"/>
    </row>
    <row r="529" spans="49:135" ht="13" x14ac:dyDescent="0.15">
      <c r="AW529" s="177"/>
      <c r="DU529" s="4"/>
      <c r="DZ529" s="177"/>
      <c r="EA529" s="177"/>
      <c r="EB529" s="177"/>
      <c r="EC529" s="177"/>
      <c r="ED529" s="177"/>
      <c r="EE529" s="177"/>
    </row>
    <row r="530" spans="49:135" ht="13" x14ac:dyDescent="0.15">
      <c r="AW530" s="177"/>
      <c r="DU530" s="4"/>
      <c r="DZ530" s="177"/>
      <c r="EA530" s="177"/>
      <c r="EB530" s="177"/>
      <c r="EC530" s="177"/>
      <c r="ED530" s="177"/>
      <c r="EE530" s="177"/>
    </row>
    <row r="531" spans="49:135" ht="13" x14ac:dyDescent="0.15">
      <c r="AW531" s="177"/>
      <c r="DU531" s="4"/>
      <c r="DZ531" s="177"/>
      <c r="EA531" s="177"/>
      <c r="EB531" s="177"/>
      <c r="EC531" s="177"/>
      <c r="ED531" s="177"/>
      <c r="EE531" s="177"/>
    </row>
    <row r="532" spans="49:135" ht="13" x14ac:dyDescent="0.15">
      <c r="AW532" s="177"/>
      <c r="DU532" s="4"/>
      <c r="DZ532" s="177"/>
      <c r="EA532" s="177"/>
      <c r="EB532" s="177"/>
      <c r="EC532" s="177"/>
      <c r="ED532" s="177"/>
      <c r="EE532" s="177"/>
    </row>
    <row r="533" spans="49:135" ht="13" x14ac:dyDescent="0.15">
      <c r="AW533" s="177"/>
      <c r="DU533" s="4"/>
      <c r="DZ533" s="177"/>
      <c r="EA533" s="177"/>
      <c r="EB533" s="177"/>
      <c r="EC533" s="177"/>
      <c r="ED533" s="177"/>
      <c r="EE533" s="177"/>
    </row>
    <row r="534" spans="49:135" ht="13" x14ac:dyDescent="0.15">
      <c r="AW534" s="177"/>
      <c r="DU534" s="4"/>
      <c r="DZ534" s="177"/>
      <c r="EA534" s="177"/>
      <c r="EB534" s="177"/>
      <c r="EC534" s="177"/>
      <c r="ED534" s="177"/>
      <c r="EE534" s="177"/>
    </row>
    <row r="535" spans="49:135" ht="13" x14ac:dyDescent="0.15">
      <c r="AW535" s="177"/>
      <c r="DU535" s="4"/>
      <c r="DZ535" s="177"/>
      <c r="EA535" s="177"/>
      <c r="EB535" s="177"/>
      <c r="EC535" s="177"/>
      <c r="ED535" s="177"/>
      <c r="EE535" s="177"/>
    </row>
    <row r="536" spans="49:135" ht="13" x14ac:dyDescent="0.15">
      <c r="AW536" s="177"/>
      <c r="DU536" s="4"/>
      <c r="DZ536" s="177"/>
      <c r="EA536" s="177"/>
      <c r="EB536" s="177"/>
      <c r="EC536" s="177"/>
      <c r="ED536" s="177"/>
      <c r="EE536" s="177"/>
    </row>
    <row r="537" spans="49:135" ht="13" x14ac:dyDescent="0.15">
      <c r="AW537" s="177"/>
      <c r="DU537" s="4"/>
      <c r="DZ537" s="177"/>
      <c r="EA537" s="177"/>
      <c r="EB537" s="177"/>
      <c r="EC537" s="177"/>
      <c r="ED537" s="177"/>
      <c r="EE537" s="177"/>
    </row>
    <row r="538" spans="49:135" ht="13" x14ac:dyDescent="0.15">
      <c r="AW538" s="177"/>
      <c r="DU538" s="4"/>
      <c r="DZ538" s="177"/>
      <c r="EA538" s="177"/>
      <c r="EB538" s="177"/>
      <c r="EC538" s="177"/>
      <c r="ED538" s="177"/>
      <c r="EE538" s="177"/>
    </row>
    <row r="539" spans="49:135" ht="13" x14ac:dyDescent="0.15">
      <c r="AW539" s="177"/>
      <c r="DU539" s="4"/>
      <c r="DZ539" s="177"/>
      <c r="EA539" s="177"/>
      <c r="EB539" s="177"/>
      <c r="EC539" s="177"/>
      <c r="ED539" s="177"/>
      <c r="EE539" s="177"/>
    </row>
    <row r="540" spans="49:135" ht="13" x14ac:dyDescent="0.15">
      <c r="AW540" s="177"/>
      <c r="DU540" s="4"/>
      <c r="DZ540" s="177"/>
      <c r="EA540" s="177"/>
      <c r="EB540" s="177"/>
      <c r="EC540" s="177"/>
      <c r="ED540" s="177"/>
      <c r="EE540" s="177"/>
    </row>
    <row r="541" spans="49:135" ht="13" x14ac:dyDescent="0.15">
      <c r="AW541" s="177"/>
      <c r="DU541" s="4"/>
      <c r="DZ541" s="177"/>
      <c r="EA541" s="177"/>
      <c r="EB541" s="177"/>
      <c r="EC541" s="177"/>
      <c r="ED541" s="177"/>
      <c r="EE541" s="177"/>
    </row>
    <row r="542" spans="49:135" ht="13" x14ac:dyDescent="0.15">
      <c r="AW542" s="177"/>
      <c r="DU542" s="4"/>
      <c r="DZ542" s="177"/>
      <c r="EA542" s="177"/>
      <c r="EB542" s="177"/>
      <c r="EC542" s="177"/>
      <c r="ED542" s="177"/>
      <c r="EE542" s="177"/>
    </row>
    <row r="543" spans="49:135" ht="13" x14ac:dyDescent="0.15">
      <c r="AW543" s="177"/>
      <c r="DU543" s="4"/>
      <c r="DZ543" s="177"/>
      <c r="EA543" s="177"/>
      <c r="EB543" s="177"/>
      <c r="EC543" s="177"/>
      <c r="ED543" s="177"/>
      <c r="EE543" s="177"/>
    </row>
    <row r="544" spans="49:135" ht="13" x14ac:dyDescent="0.15">
      <c r="AW544" s="177"/>
      <c r="DU544" s="4"/>
      <c r="DZ544" s="177"/>
      <c r="EA544" s="177"/>
      <c r="EB544" s="177"/>
      <c r="EC544" s="177"/>
      <c r="ED544" s="177"/>
      <c r="EE544" s="177"/>
    </row>
    <row r="545" spans="49:135" ht="13" x14ac:dyDescent="0.15">
      <c r="AW545" s="177"/>
      <c r="DU545" s="4"/>
      <c r="DZ545" s="177"/>
      <c r="EA545" s="177"/>
      <c r="EB545" s="177"/>
      <c r="EC545" s="177"/>
      <c r="ED545" s="177"/>
      <c r="EE545" s="177"/>
    </row>
    <row r="546" spans="49:135" ht="13" x14ac:dyDescent="0.15">
      <c r="AW546" s="177"/>
      <c r="DU546" s="4"/>
      <c r="DZ546" s="177"/>
      <c r="EA546" s="177"/>
      <c r="EB546" s="177"/>
      <c r="EC546" s="177"/>
      <c r="ED546" s="177"/>
      <c r="EE546" s="177"/>
    </row>
    <row r="547" spans="49:135" ht="13" x14ac:dyDescent="0.15">
      <c r="AW547" s="177"/>
      <c r="DU547" s="4"/>
      <c r="DZ547" s="177"/>
      <c r="EA547" s="177"/>
      <c r="EB547" s="177"/>
      <c r="EC547" s="177"/>
      <c r="ED547" s="177"/>
      <c r="EE547" s="177"/>
    </row>
    <row r="548" spans="49:135" ht="13" x14ac:dyDescent="0.15">
      <c r="AW548" s="177"/>
      <c r="DU548" s="4"/>
      <c r="DZ548" s="177"/>
      <c r="EA548" s="177"/>
      <c r="EB548" s="177"/>
      <c r="EC548" s="177"/>
      <c r="ED548" s="177"/>
      <c r="EE548" s="177"/>
    </row>
    <row r="549" spans="49:135" ht="13" x14ac:dyDescent="0.15">
      <c r="AW549" s="177"/>
      <c r="DU549" s="4"/>
      <c r="DZ549" s="177"/>
      <c r="EA549" s="177"/>
      <c r="EB549" s="177"/>
      <c r="EC549" s="177"/>
      <c r="ED549" s="177"/>
      <c r="EE549" s="177"/>
    </row>
    <row r="550" spans="49:135" ht="13" x14ac:dyDescent="0.15">
      <c r="AW550" s="177"/>
      <c r="DU550" s="4"/>
      <c r="DZ550" s="177"/>
      <c r="EA550" s="177"/>
      <c r="EB550" s="177"/>
      <c r="EC550" s="177"/>
      <c r="ED550" s="177"/>
      <c r="EE550" s="177"/>
    </row>
    <row r="551" spans="49:135" ht="13" x14ac:dyDescent="0.15">
      <c r="AW551" s="177"/>
      <c r="DU551" s="4"/>
      <c r="DZ551" s="177"/>
      <c r="EA551" s="177"/>
      <c r="EB551" s="177"/>
      <c r="EC551" s="177"/>
      <c r="ED551" s="177"/>
      <c r="EE551" s="177"/>
    </row>
    <row r="552" spans="49:135" ht="13" x14ac:dyDescent="0.15">
      <c r="AW552" s="177"/>
      <c r="DU552" s="4"/>
      <c r="DZ552" s="177"/>
      <c r="EA552" s="177"/>
      <c r="EB552" s="177"/>
      <c r="EC552" s="177"/>
      <c r="ED552" s="177"/>
      <c r="EE552" s="177"/>
    </row>
    <row r="553" spans="49:135" ht="13" x14ac:dyDescent="0.15">
      <c r="AW553" s="177"/>
      <c r="DU553" s="4"/>
      <c r="DZ553" s="177"/>
      <c r="EA553" s="177"/>
      <c r="EB553" s="177"/>
      <c r="EC553" s="177"/>
      <c r="ED553" s="177"/>
      <c r="EE553" s="177"/>
    </row>
    <row r="554" spans="49:135" ht="13" x14ac:dyDescent="0.15">
      <c r="AW554" s="177"/>
      <c r="DU554" s="4"/>
      <c r="DZ554" s="177"/>
      <c r="EA554" s="177"/>
      <c r="EB554" s="177"/>
      <c r="EC554" s="177"/>
      <c r="ED554" s="177"/>
      <c r="EE554" s="177"/>
    </row>
    <row r="555" spans="49:135" ht="13" x14ac:dyDescent="0.15">
      <c r="AW555" s="177"/>
      <c r="DU555" s="4"/>
      <c r="DZ555" s="177"/>
      <c r="EA555" s="177"/>
      <c r="EB555" s="177"/>
      <c r="EC555" s="177"/>
      <c r="ED555" s="177"/>
      <c r="EE555" s="177"/>
    </row>
    <row r="556" spans="49:135" ht="13" x14ac:dyDescent="0.15">
      <c r="AW556" s="177"/>
      <c r="DU556" s="4"/>
      <c r="DZ556" s="177"/>
      <c r="EA556" s="177"/>
      <c r="EB556" s="177"/>
      <c r="EC556" s="177"/>
      <c r="ED556" s="177"/>
      <c r="EE556" s="177"/>
    </row>
    <row r="557" spans="49:135" ht="13" x14ac:dyDescent="0.15">
      <c r="AW557" s="177"/>
      <c r="DU557" s="4"/>
      <c r="DZ557" s="177"/>
      <c r="EA557" s="177"/>
      <c r="EB557" s="177"/>
      <c r="EC557" s="177"/>
      <c r="ED557" s="177"/>
      <c r="EE557" s="177"/>
    </row>
    <row r="558" spans="49:135" ht="13" x14ac:dyDescent="0.15">
      <c r="AW558" s="177"/>
      <c r="DU558" s="4"/>
      <c r="DZ558" s="177"/>
      <c r="EA558" s="177"/>
      <c r="EB558" s="177"/>
      <c r="EC558" s="177"/>
      <c r="ED558" s="177"/>
      <c r="EE558" s="177"/>
    </row>
    <row r="559" spans="49:135" ht="13" x14ac:dyDescent="0.15">
      <c r="AW559" s="177"/>
      <c r="DU559" s="4"/>
      <c r="DZ559" s="177"/>
      <c r="EA559" s="177"/>
      <c r="EB559" s="177"/>
      <c r="EC559" s="177"/>
      <c r="ED559" s="177"/>
      <c r="EE559" s="177"/>
    </row>
    <row r="560" spans="49:135" ht="13" x14ac:dyDescent="0.15">
      <c r="AW560" s="177"/>
      <c r="DU560" s="4"/>
      <c r="DZ560" s="177"/>
      <c r="EA560" s="177"/>
      <c r="EB560" s="177"/>
      <c r="EC560" s="177"/>
      <c r="ED560" s="177"/>
      <c r="EE560" s="177"/>
    </row>
    <row r="561" spans="49:135" ht="13" x14ac:dyDescent="0.15">
      <c r="AW561" s="177"/>
      <c r="DU561" s="4"/>
      <c r="DZ561" s="177"/>
      <c r="EA561" s="177"/>
      <c r="EB561" s="177"/>
      <c r="EC561" s="177"/>
      <c r="ED561" s="177"/>
      <c r="EE561" s="177"/>
    </row>
    <row r="562" spans="49:135" ht="13" x14ac:dyDescent="0.15">
      <c r="AW562" s="177"/>
      <c r="DU562" s="4"/>
      <c r="DZ562" s="177"/>
      <c r="EA562" s="177"/>
      <c r="EB562" s="177"/>
      <c r="EC562" s="177"/>
      <c r="ED562" s="177"/>
      <c r="EE562" s="177"/>
    </row>
    <row r="563" spans="49:135" ht="13" x14ac:dyDescent="0.15">
      <c r="AW563" s="177"/>
      <c r="DU563" s="4"/>
      <c r="DZ563" s="177"/>
      <c r="EA563" s="177"/>
      <c r="EB563" s="177"/>
      <c r="EC563" s="177"/>
      <c r="ED563" s="177"/>
      <c r="EE563" s="177"/>
    </row>
    <row r="564" spans="49:135" ht="13" x14ac:dyDescent="0.15">
      <c r="AW564" s="177"/>
      <c r="DU564" s="4"/>
      <c r="DZ564" s="177"/>
      <c r="EA564" s="177"/>
      <c r="EB564" s="177"/>
      <c r="EC564" s="177"/>
      <c r="ED564" s="177"/>
      <c r="EE564" s="177"/>
    </row>
    <row r="565" spans="49:135" ht="13" x14ac:dyDescent="0.15">
      <c r="AW565" s="177"/>
      <c r="DU565" s="4"/>
      <c r="DZ565" s="177"/>
      <c r="EA565" s="177"/>
      <c r="EB565" s="177"/>
      <c r="EC565" s="177"/>
      <c r="ED565" s="177"/>
      <c r="EE565" s="177"/>
    </row>
    <row r="566" spans="49:135" ht="13" x14ac:dyDescent="0.15">
      <c r="AW566" s="177"/>
      <c r="DU566" s="4"/>
      <c r="DZ566" s="177"/>
      <c r="EA566" s="177"/>
      <c r="EB566" s="177"/>
      <c r="EC566" s="177"/>
      <c r="ED566" s="177"/>
      <c r="EE566" s="177"/>
    </row>
    <row r="567" spans="49:135" ht="13" x14ac:dyDescent="0.15">
      <c r="AW567" s="177"/>
      <c r="DU567" s="4"/>
      <c r="DZ567" s="177"/>
      <c r="EA567" s="177"/>
      <c r="EB567" s="177"/>
      <c r="EC567" s="177"/>
      <c r="ED567" s="177"/>
      <c r="EE567" s="177"/>
    </row>
    <row r="568" spans="49:135" ht="13" x14ac:dyDescent="0.15">
      <c r="AW568" s="177"/>
      <c r="DU568" s="4"/>
      <c r="DZ568" s="177"/>
      <c r="EA568" s="177"/>
      <c r="EB568" s="177"/>
      <c r="EC568" s="177"/>
      <c r="ED568" s="177"/>
      <c r="EE568" s="177"/>
    </row>
    <row r="569" spans="49:135" ht="13" x14ac:dyDescent="0.15">
      <c r="AW569" s="177"/>
      <c r="DU569" s="4"/>
      <c r="DZ569" s="177"/>
      <c r="EA569" s="177"/>
      <c r="EB569" s="177"/>
      <c r="EC569" s="177"/>
      <c r="ED569" s="177"/>
      <c r="EE569" s="177"/>
    </row>
    <row r="570" spans="49:135" ht="13" x14ac:dyDescent="0.15">
      <c r="AW570" s="177"/>
      <c r="DU570" s="4"/>
      <c r="DZ570" s="177"/>
      <c r="EA570" s="177"/>
      <c r="EB570" s="177"/>
      <c r="EC570" s="177"/>
      <c r="ED570" s="177"/>
      <c r="EE570" s="177"/>
    </row>
    <row r="571" spans="49:135" ht="13" x14ac:dyDescent="0.15">
      <c r="AW571" s="177"/>
      <c r="DU571" s="4"/>
      <c r="DZ571" s="177"/>
      <c r="EA571" s="177"/>
      <c r="EB571" s="177"/>
      <c r="EC571" s="177"/>
      <c r="ED571" s="177"/>
      <c r="EE571" s="177"/>
    </row>
    <row r="572" spans="49:135" ht="13" x14ac:dyDescent="0.15">
      <c r="AW572" s="177"/>
      <c r="DU572" s="4"/>
      <c r="DZ572" s="177"/>
      <c r="EA572" s="177"/>
      <c r="EB572" s="177"/>
      <c r="EC572" s="177"/>
      <c r="ED572" s="177"/>
      <c r="EE572" s="177"/>
    </row>
    <row r="573" spans="49:135" ht="13" x14ac:dyDescent="0.15">
      <c r="AW573" s="177"/>
      <c r="DU573" s="4"/>
      <c r="DZ573" s="177"/>
      <c r="EA573" s="177"/>
      <c r="EB573" s="177"/>
      <c r="EC573" s="177"/>
      <c r="ED573" s="177"/>
      <c r="EE573" s="177"/>
    </row>
    <row r="574" spans="49:135" ht="13" x14ac:dyDescent="0.15">
      <c r="AW574" s="177"/>
      <c r="DU574" s="4"/>
      <c r="DZ574" s="177"/>
      <c r="EA574" s="177"/>
      <c r="EB574" s="177"/>
      <c r="EC574" s="177"/>
      <c r="ED574" s="177"/>
      <c r="EE574" s="177"/>
    </row>
    <row r="575" spans="49:135" ht="13" x14ac:dyDescent="0.15">
      <c r="AW575" s="177"/>
      <c r="DU575" s="4"/>
      <c r="DZ575" s="177"/>
      <c r="EA575" s="177"/>
      <c r="EB575" s="177"/>
      <c r="EC575" s="177"/>
      <c r="ED575" s="177"/>
      <c r="EE575" s="177"/>
    </row>
    <row r="576" spans="49:135" ht="13" x14ac:dyDescent="0.15">
      <c r="AW576" s="177"/>
      <c r="DU576" s="4"/>
      <c r="DZ576" s="177"/>
      <c r="EA576" s="177"/>
      <c r="EB576" s="177"/>
      <c r="EC576" s="177"/>
      <c r="ED576" s="177"/>
      <c r="EE576" s="177"/>
    </row>
    <row r="577" spans="49:135" ht="13" x14ac:dyDescent="0.15">
      <c r="AW577" s="177"/>
      <c r="DU577" s="4"/>
      <c r="DZ577" s="177"/>
      <c r="EA577" s="177"/>
      <c r="EB577" s="177"/>
      <c r="EC577" s="177"/>
      <c r="ED577" s="177"/>
      <c r="EE577" s="177"/>
    </row>
    <row r="578" spans="49:135" ht="13" x14ac:dyDescent="0.15">
      <c r="AW578" s="177"/>
      <c r="DU578" s="4"/>
      <c r="DZ578" s="177"/>
      <c r="EA578" s="177"/>
      <c r="EB578" s="177"/>
      <c r="EC578" s="177"/>
      <c r="ED578" s="177"/>
      <c r="EE578" s="177"/>
    </row>
    <row r="579" spans="49:135" ht="13" x14ac:dyDescent="0.15">
      <c r="AW579" s="177"/>
      <c r="DU579" s="4"/>
      <c r="DZ579" s="177"/>
      <c r="EA579" s="177"/>
      <c r="EB579" s="177"/>
      <c r="EC579" s="177"/>
      <c r="ED579" s="177"/>
      <c r="EE579" s="177"/>
    </row>
    <row r="580" spans="49:135" ht="13" x14ac:dyDescent="0.15">
      <c r="AW580" s="177"/>
      <c r="DU580" s="4"/>
      <c r="DZ580" s="177"/>
      <c r="EA580" s="177"/>
      <c r="EB580" s="177"/>
      <c r="EC580" s="177"/>
      <c r="ED580" s="177"/>
      <c r="EE580" s="177"/>
    </row>
    <row r="581" spans="49:135" ht="13" x14ac:dyDescent="0.15">
      <c r="AW581" s="177"/>
      <c r="DU581" s="4"/>
      <c r="DZ581" s="177"/>
      <c r="EA581" s="177"/>
      <c r="EB581" s="177"/>
      <c r="EC581" s="177"/>
      <c r="ED581" s="177"/>
      <c r="EE581" s="177"/>
    </row>
    <row r="582" spans="49:135" ht="13" x14ac:dyDescent="0.15">
      <c r="AW582" s="177"/>
      <c r="DU582" s="4"/>
      <c r="DZ582" s="177"/>
      <c r="EA582" s="177"/>
      <c r="EB582" s="177"/>
      <c r="EC582" s="177"/>
      <c r="ED582" s="177"/>
      <c r="EE582" s="177"/>
    </row>
    <row r="583" spans="49:135" ht="13" x14ac:dyDescent="0.15">
      <c r="AW583" s="177"/>
      <c r="DU583" s="4"/>
      <c r="DZ583" s="177"/>
      <c r="EA583" s="177"/>
      <c r="EB583" s="177"/>
      <c r="EC583" s="177"/>
      <c r="ED583" s="177"/>
      <c r="EE583" s="177"/>
    </row>
    <row r="584" spans="49:135" ht="13" x14ac:dyDescent="0.15">
      <c r="AW584" s="177"/>
      <c r="DU584" s="4"/>
      <c r="DZ584" s="177"/>
      <c r="EA584" s="177"/>
      <c r="EB584" s="177"/>
      <c r="EC584" s="177"/>
      <c r="ED584" s="177"/>
      <c r="EE584" s="177"/>
    </row>
    <row r="585" spans="49:135" ht="13" x14ac:dyDescent="0.15">
      <c r="AW585" s="177"/>
      <c r="DU585" s="4"/>
      <c r="DZ585" s="177"/>
      <c r="EA585" s="177"/>
      <c r="EB585" s="177"/>
      <c r="EC585" s="177"/>
      <c r="ED585" s="177"/>
      <c r="EE585" s="177"/>
    </row>
    <row r="586" spans="49:135" ht="13" x14ac:dyDescent="0.15">
      <c r="AW586" s="177"/>
      <c r="DU586" s="4"/>
      <c r="DZ586" s="177"/>
      <c r="EA586" s="177"/>
      <c r="EB586" s="177"/>
      <c r="EC586" s="177"/>
      <c r="ED586" s="177"/>
      <c r="EE586" s="177"/>
    </row>
    <row r="587" spans="49:135" ht="13" x14ac:dyDescent="0.15">
      <c r="AW587" s="177"/>
      <c r="DU587" s="4"/>
      <c r="DZ587" s="177"/>
      <c r="EA587" s="177"/>
      <c r="EB587" s="177"/>
      <c r="EC587" s="177"/>
      <c r="ED587" s="177"/>
      <c r="EE587" s="177"/>
    </row>
    <row r="588" spans="49:135" ht="13" x14ac:dyDescent="0.15">
      <c r="AW588" s="177"/>
      <c r="DU588" s="4"/>
      <c r="DZ588" s="177"/>
      <c r="EA588" s="177"/>
      <c r="EB588" s="177"/>
      <c r="EC588" s="177"/>
      <c r="ED588" s="177"/>
      <c r="EE588" s="177"/>
    </row>
    <row r="589" spans="49:135" ht="13" x14ac:dyDescent="0.15">
      <c r="AW589" s="177"/>
      <c r="DU589" s="4"/>
      <c r="DZ589" s="177"/>
      <c r="EA589" s="177"/>
      <c r="EB589" s="177"/>
      <c r="EC589" s="177"/>
      <c r="ED589" s="177"/>
      <c r="EE589" s="177"/>
    </row>
    <row r="590" spans="49:135" ht="13" x14ac:dyDescent="0.15">
      <c r="AW590" s="177"/>
      <c r="DU590" s="4"/>
      <c r="DZ590" s="177"/>
      <c r="EA590" s="177"/>
      <c r="EB590" s="177"/>
      <c r="EC590" s="177"/>
      <c r="ED590" s="177"/>
      <c r="EE590" s="177"/>
    </row>
    <row r="591" spans="49:135" ht="13" x14ac:dyDescent="0.15">
      <c r="AW591" s="177"/>
      <c r="DU591" s="4"/>
      <c r="DZ591" s="177"/>
      <c r="EA591" s="177"/>
      <c r="EB591" s="177"/>
      <c r="EC591" s="177"/>
      <c r="ED591" s="177"/>
      <c r="EE591" s="177"/>
    </row>
    <row r="592" spans="49:135" ht="13" x14ac:dyDescent="0.15">
      <c r="AW592" s="177"/>
      <c r="DU592" s="4"/>
      <c r="DZ592" s="177"/>
      <c r="EA592" s="177"/>
      <c r="EB592" s="177"/>
      <c r="EC592" s="177"/>
      <c r="ED592" s="177"/>
      <c r="EE592" s="177"/>
    </row>
    <row r="593" spans="49:135" ht="13" x14ac:dyDescent="0.15">
      <c r="AW593" s="177"/>
      <c r="DU593" s="4"/>
      <c r="DZ593" s="177"/>
      <c r="EA593" s="177"/>
      <c r="EB593" s="177"/>
      <c r="EC593" s="177"/>
      <c r="ED593" s="177"/>
      <c r="EE593" s="177"/>
    </row>
    <row r="594" spans="49:135" ht="13" x14ac:dyDescent="0.15">
      <c r="AW594" s="177"/>
      <c r="DU594" s="4"/>
      <c r="DZ594" s="177"/>
      <c r="EA594" s="177"/>
      <c r="EB594" s="177"/>
      <c r="EC594" s="177"/>
      <c r="ED594" s="177"/>
      <c r="EE594" s="177"/>
    </row>
    <row r="595" spans="49:135" ht="13" x14ac:dyDescent="0.15">
      <c r="AW595" s="177"/>
      <c r="DU595" s="4"/>
      <c r="DZ595" s="177"/>
      <c r="EA595" s="177"/>
      <c r="EB595" s="177"/>
      <c r="EC595" s="177"/>
      <c r="ED595" s="177"/>
      <c r="EE595" s="177"/>
    </row>
    <row r="596" spans="49:135" ht="13" x14ac:dyDescent="0.15">
      <c r="AW596" s="177"/>
      <c r="DU596" s="4"/>
      <c r="DZ596" s="177"/>
      <c r="EA596" s="177"/>
      <c r="EB596" s="177"/>
      <c r="EC596" s="177"/>
      <c r="ED596" s="177"/>
      <c r="EE596" s="177"/>
    </row>
    <row r="597" spans="49:135" ht="13" x14ac:dyDescent="0.15">
      <c r="AW597" s="177"/>
      <c r="DU597" s="4"/>
      <c r="DZ597" s="177"/>
      <c r="EA597" s="177"/>
      <c r="EB597" s="177"/>
      <c r="EC597" s="177"/>
      <c r="ED597" s="177"/>
      <c r="EE597" s="177"/>
    </row>
    <row r="598" spans="49:135" ht="13" x14ac:dyDescent="0.15">
      <c r="AW598" s="177"/>
      <c r="DU598" s="4"/>
      <c r="DZ598" s="177"/>
      <c r="EA598" s="177"/>
      <c r="EB598" s="177"/>
      <c r="EC598" s="177"/>
      <c r="ED598" s="177"/>
      <c r="EE598" s="177"/>
    </row>
    <row r="599" spans="49:135" ht="13" x14ac:dyDescent="0.15">
      <c r="AW599" s="177"/>
      <c r="DU599" s="4"/>
      <c r="DZ599" s="177"/>
      <c r="EA599" s="177"/>
      <c r="EB599" s="177"/>
      <c r="EC599" s="177"/>
      <c r="ED599" s="177"/>
      <c r="EE599" s="177"/>
    </row>
    <row r="600" spans="49:135" ht="13" x14ac:dyDescent="0.15">
      <c r="AW600" s="177"/>
      <c r="DU600" s="4"/>
      <c r="DZ600" s="177"/>
      <c r="EA600" s="177"/>
      <c r="EB600" s="177"/>
      <c r="EC600" s="177"/>
      <c r="ED600" s="177"/>
      <c r="EE600" s="177"/>
    </row>
    <row r="601" spans="49:135" ht="13" x14ac:dyDescent="0.15">
      <c r="AW601" s="177"/>
      <c r="DU601" s="4"/>
      <c r="DZ601" s="177"/>
      <c r="EA601" s="177"/>
      <c r="EB601" s="177"/>
      <c r="EC601" s="177"/>
      <c r="ED601" s="177"/>
      <c r="EE601" s="177"/>
    </row>
    <row r="602" spans="49:135" ht="13" x14ac:dyDescent="0.15">
      <c r="AW602" s="177"/>
      <c r="DU602" s="4"/>
      <c r="DZ602" s="177"/>
      <c r="EA602" s="177"/>
      <c r="EB602" s="177"/>
      <c r="EC602" s="177"/>
      <c r="ED602" s="177"/>
      <c r="EE602" s="177"/>
    </row>
    <row r="603" spans="49:135" ht="13" x14ac:dyDescent="0.15">
      <c r="AW603" s="177"/>
      <c r="DU603" s="4"/>
      <c r="DZ603" s="177"/>
      <c r="EA603" s="177"/>
      <c r="EB603" s="177"/>
      <c r="EC603" s="177"/>
      <c r="ED603" s="177"/>
      <c r="EE603" s="177"/>
    </row>
    <row r="604" spans="49:135" ht="13" x14ac:dyDescent="0.15">
      <c r="AW604" s="177"/>
      <c r="DU604" s="4"/>
      <c r="DZ604" s="177"/>
      <c r="EA604" s="177"/>
      <c r="EB604" s="177"/>
      <c r="EC604" s="177"/>
      <c r="ED604" s="177"/>
      <c r="EE604" s="177"/>
    </row>
    <row r="605" spans="49:135" ht="13" x14ac:dyDescent="0.15">
      <c r="AW605" s="177"/>
      <c r="DU605" s="4"/>
      <c r="DZ605" s="177"/>
      <c r="EA605" s="177"/>
      <c r="EB605" s="177"/>
      <c r="EC605" s="177"/>
      <c r="ED605" s="177"/>
      <c r="EE605" s="177"/>
    </row>
    <row r="606" spans="49:135" ht="13" x14ac:dyDescent="0.15">
      <c r="AW606" s="177"/>
      <c r="DU606" s="4"/>
      <c r="DZ606" s="177"/>
      <c r="EA606" s="177"/>
      <c r="EB606" s="177"/>
      <c r="EC606" s="177"/>
      <c r="ED606" s="177"/>
      <c r="EE606" s="177"/>
    </row>
    <row r="607" spans="49:135" ht="13" x14ac:dyDescent="0.15">
      <c r="AW607" s="177"/>
      <c r="DU607" s="4"/>
      <c r="DZ607" s="177"/>
      <c r="EA607" s="177"/>
      <c r="EB607" s="177"/>
      <c r="EC607" s="177"/>
      <c r="ED607" s="177"/>
      <c r="EE607" s="177"/>
    </row>
    <row r="608" spans="49:135" ht="13" x14ac:dyDescent="0.15">
      <c r="AW608" s="177"/>
      <c r="DU608" s="4"/>
      <c r="DZ608" s="177"/>
      <c r="EA608" s="177"/>
      <c r="EB608" s="177"/>
      <c r="EC608" s="177"/>
      <c r="ED608" s="177"/>
      <c r="EE608" s="177"/>
    </row>
    <row r="609" spans="49:135" ht="13" x14ac:dyDescent="0.15">
      <c r="AW609" s="177"/>
      <c r="DU609" s="4"/>
      <c r="DZ609" s="177"/>
      <c r="EA609" s="177"/>
      <c r="EB609" s="177"/>
      <c r="EC609" s="177"/>
      <c r="ED609" s="177"/>
      <c r="EE609" s="177"/>
    </row>
    <row r="610" spans="49:135" ht="13" x14ac:dyDescent="0.15">
      <c r="AW610" s="177"/>
      <c r="DU610" s="4"/>
      <c r="DZ610" s="177"/>
      <c r="EA610" s="177"/>
      <c r="EB610" s="177"/>
      <c r="EC610" s="177"/>
      <c r="ED610" s="177"/>
      <c r="EE610" s="177"/>
    </row>
    <row r="611" spans="49:135" ht="13" x14ac:dyDescent="0.15">
      <c r="AW611" s="177"/>
      <c r="DU611" s="4"/>
      <c r="DZ611" s="177"/>
      <c r="EA611" s="177"/>
      <c r="EB611" s="177"/>
      <c r="EC611" s="177"/>
      <c r="ED611" s="177"/>
      <c r="EE611" s="177"/>
    </row>
    <row r="612" spans="49:135" ht="13" x14ac:dyDescent="0.15">
      <c r="AW612" s="177"/>
      <c r="DU612" s="4"/>
      <c r="DZ612" s="177"/>
      <c r="EA612" s="177"/>
      <c r="EB612" s="177"/>
      <c r="EC612" s="177"/>
      <c r="ED612" s="177"/>
      <c r="EE612" s="177"/>
    </row>
    <row r="613" spans="49:135" ht="13" x14ac:dyDescent="0.15">
      <c r="AW613" s="177"/>
      <c r="DU613" s="4"/>
      <c r="DZ613" s="177"/>
      <c r="EA613" s="177"/>
      <c r="EB613" s="177"/>
      <c r="EC613" s="177"/>
      <c r="ED613" s="177"/>
      <c r="EE613" s="177"/>
    </row>
    <row r="614" spans="49:135" ht="13" x14ac:dyDescent="0.15">
      <c r="AW614" s="177"/>
      <c r="DU614" s="4"/>
      <c r="DZ614" s="177"/>
      <c r="EA614" s="177"/>
      <c r="EB614" s="177"/>
      <c r="EC614" s="177"/>
      <c r="ED614" s="177"/>
      <c r="EE614" s="177"/>
    </row>
    <row r="615" spans="49:135" ht="13" x14ac:dyDescent="0.15">
      <c r="AW615" s="177"/>
      <c r="DU615" s="4"/>
      <c r="DZ615" s="177"/>
      <c r="EA615" s="177"/>
      <c r="EB615" s="177"/>
      <c r="EC615" s="177"/>
      <c r="ED615" s="177"/>
      <c r="EE615" s="177"/>
    </row>
    <row r="616" spans="49:135" ht="13" x14ac:dyDescent="0.15">
      <c r="AW616" s="177"/>
      <c r="DU616" s="4"/>
      <c r="DZ616" s="177"/>
      <c r="EA616" s="177"/>
      <c r="EB616" s="177"/>
      <c r="EC616" s="177"/>
      <c r="ED616" s="177"/>
      <c r="EE616" s="177"/>
    </row>
    <row r="617" spans="49:135" ht="13" x14ac:dyDescent="0.15">
      <c r="AW617" s="177"/>
      <c r="DU617" s="4"/>
      <c r="DZ617" s="177"/>
      <c r="EA617" s="177"/>
      <c r="EB617" s="177"/>
      <c r="EC617" s="177"/>
      <c r="ED617" s="177"/>
      <c r="EE617" s="177"/>
    </row>
    <row r="618" spans="49:135" ht="13" x14ac:dyDescent="0.15">
      <c r="AW618" s="177"/>
      <c r="DU618" s="4"/>
      <c r="DZ618" s="177"/>
      <c r="EA618" s="177"/>
      <c r="EB618" s="177"/>
      <c r="EC618" s="177"/>
      <c r="ED618" s="177"/>
      <c r="EE618" s="177"/>
    </row>
    <row r="619" spans="49:135" ht="13" x14ac:dyDescent="0.15">
      <c r="AW619" s="177"/>
      <c r="DU619" s="4"/>
      <c r="DZ619" s="177"/>
      <c r="EA619" s="177"/>
      <c r="EB619" s="177"/>
      <c r="EC619" s="177"/>
      <c r="ED619" s="177"/>
      <c r="EE619" s="177"/>
    </row>
    <row r="620" spans="49:135" ht="13" x14ac:dyDescent="0.15">
      <c r="AW620" s="177"/>
      <c r="DU620" s="4"/>
      <c r="DZ620" s="177"/>
      <c r="EA620" s="177"/>
      <c r="EB620" s="177"/>
      <c r="EC620" s="177"/>
      <c r="ED620" s="177"/>
      <c r="EE620" s="177"/>
    </row>
    <row r="621" spans="49:135" ht="13" x14ac:dyDescent="0.15">
      <c r="AW621" s="177"/>
      <c r="DU621" s="4"/>
      <c r="DZ621" s="177"/>
      <c r="EA621" s="177"/>
      <c r="EB621" s="177"/>
      <c r="EC621" s="177"/>
      <c r="ED621" s="177"/>
      <c r="EE621" s="177"/>
    </row>
    <row r="622" spans="49:135" ht="13" x14ac:dyDescent="0.15">
      <c r="AW622" s="177"/>
      <c r="DU622" s="4"/>
      <c r="DZ622" s="177"/>
      <c r="EA622" s="177"/>
      <c r="EB622" s="177"/>
      <c r="EC622" s="177"/>
      <c r="ED622" s="177"/>
      <c r="EE622" s="177"/>
    </row>
    <row r="623" spans="49:135" ht="13" x14ac:dyDescent="0.15">
      <c r="AW623" s="177"/>
      <c r="DU623" s="4"/>
      <c r="DZ623" s="177"/>
      <c r="EA623" s="177"/>
      <c r="EB623" s="177"/>
      <c r="EC623" s="177"/>
      <c r="ED623" s="177"/>
      <c r="EE623" s="177"/>
    </row>
    <row r="624" spans="49:135" ht="13" x14ac:dyDescent="0.15">
      <c r="AW624" s="177"/>
      <c r="DU624" s="4"/>
      <c r="DZ624" s="177"/>
      <c r="EA624" s="177"/>
      <c r="EB624" s="177"/>
      <c r="EC624" s="177"/>
      <c r="ED624" s="177"/>
      <c r="EE624" s="177"/>
    </row>
    <row r="625" spans="49:135" ht="13" x14ac:dyDescent="0.15">
      <c r="AW625" s="177"/>
      <c r="DU625" s="4"/>
      <c r="DZ625" s="177"/>
      <c r="EA625" s="177"/>
      <c r="EB625" s="177"/>
      <c r="EC625" s="177"/>
      <c r="ED625" s="177"/>
      <c r="EE625" s="177"/>
    </row>
    <row r="626" spans="49:135" ht="13" x14ac:dyDescent="0.15">
      <c r="AW626" s="177"/>
      <c r="DU626" s="4"/>
      <c r="DZ626" s="177"/>
      <c r="EA626" s="177"/>
      <c r="EB626" s="177"/>
      <c r="EC626" s="177"/>
      <c r="ED626" s="177"/>
      <c r="EE626" s="177"/>
    </row>
    <row r="627" spans="49:135" ht="13" x14ac:dyDescent="0.15">
      <c r="AW627" s="177"/>
      <c r="DU627" s="4"/>
      <c r="DZ627" s="177"/>
      <c r="EA627" s="177"/>
      <c r="EB627" s="177"/>
      <c r="EC627" s="177"/>
      <c r="ED627" s="177"/>
      <c r="EE627" s="177"/>
    </row>
    <row r="628" spans="49:135" ht="13" x14ac:dyDescent="0.15">
      <c r="AW628" s="177"/>
      <c r="DU628" s="4"/>
      <c r="DZ628" s="177"/>
      <c r="EA628" s="177"/>
      <c r="EB628" s="177"/>
      <c r="EC628" s="177"/>
      <c r="ED628" s="177"/>
      <c r="EE628" s="177"/>
    </row>
    <row r="629" spans="49:135" ht="13" x14ac:dyDescent="0.15">
      <c r="AW629" s="177"/>
      <c r="DU629" s="4"/>
      <c r="DZ629" s="177"/>
      <c r="EA629" s="177"/>
      <c r="EB629" s="177"/>
      <c r="EC629" s="177"/>
      <c r="ED629" s="177"/>
      <c r="EE629" s="177"/>
    </row>
    <row r="630" spans="49:135" ht="13" x14ac:dyDescent="0.15">
      <c r="AW630" s="177"/>
      <c r="DU630" s="4"/>
      <c r="DZ630" s="177"/>
      <c r="EA630" s="177"/>
      <c r="EB630" s="177"/>
      <c r="EC630" s="177"/>
      <c r="ED630" s="177"/>
      <c r="EE630" s="177"/>
    </row>
    <row r="631" spans="49:135" ht="13" x14ac:dyDescent="0.15">
      <c r="AW631" s="177"/>
      <c r="DU631" s="4"/>
      <c r="DZ631" s="177"/>
      <c r="EA631" s="177"/>
      <c r="EB631" s="177"/>
      <c r="EC631" s="177"/>
      <c r="ED631" s="177"/>
      <c r="EE631" s="177"/>
    </row>
    <row r="632" spans="49:135" ht="13" x14ac:dyDescent="0.15">
      <c r="AW632" s="177"/>
      <c r="DU632" s="4"/>
      <c r="DZ632" s="177"/>
      <c r="EA632" s="177"/>
      <c r="EB632" s="177"/>
      <c r="EC632" s="177"/>
      <c r="ED632" s="177"/>
      <c r="EE632" s="177"/>
    </row>
    <row r="633" spans="49:135" ht="13" x14ac:dyDescent="0.15">
      <c r="AW633" s="177"/>
      <c r="DU633" s="4"/>
      <c r="DZ633" s="177"/>
      <c r="EA633" s="177"/>
      <c r="EB633" s="177"/>
      <c r="EC633" s="177"/>
      <c r="ED633" s="177"/>
      <c r="EE633" s="177"/>
    </row>
    <row r="634" spans="49:135" ht="13" x14ac:dyDescent="0.15">
      <c r="AW634" s="177"/>
      <c r="DU634" s="4"/>
      <c r="DZ634" s="177"/>
      <c r="EA634" s="177"/>
      <c r="EB634" s="177"/>
      <c r="EC634" s="177"/>
      <c r="ED634" s="177"/>
      <c r="EE634" s="177"/>
    </row>
    <row r="635" spans="49:135" ht="13" x14ac:dyDescent="0.15">
      <c r="AW635" s="177"/>
      <c r="DU635" s="4"/>
      <c r="DZ635" s="177"/>
      <c r="EA635" s="177"/>
      <c r="EB635" s="177"/>
      <c r="EC635" s="177"/>
      <c r="ED635" s="177"/>
      <c r="EE635" s="177"/>
    </row>
    <row r="636" spans="49:135" ht="13" x14ac:dyDescent="0.15">
      <c r="AW636" s="177"/>
      <c r="DU636" s="4"/>
      <c r="DZ636" s="177"/>
      <c r="EA636" s="177"/>
      <c r="EB636" s="177"/>
      <c r="EC636" s="177"/>
      <c r="ED636" s="177"/>
      <c r="EE636" s="177"/>
    </row>
    <row r="637" spans="49:135" ht="13" x14ac:dyDescent="0.15">
      <c r="AW637" s="177"/>
      <c r="DU637" s="4"/>
      <c r="DZ637" s="177"/>
      <c r="EA637" s="177"/>
      <c r="EB637" s="177"/>
      <c r="EC637" s="177"/>
      <c r="ED637" s="177"/>
      <c r="EE637" s="177"/>
    </row>
    <row r="638" spans="49:135" ht="13" x14ac:dyDescent="0.15">
      <c r="AW638" s="177"/>
      <c r="DU638" s="4"/>
      <c r="DZ638" s="177"/>
      <c r="EA638" s="177"/>
      <c r="EB638" s="177"/>
      <c r="EC638" s="177"/>
      <c r="ED638" s="177"/>
      <c r="EE638" s="177"/>
    </row>
    <row r="639" spans="49:135" ht="13" x14ac:dyDescent="0.15">
      <c r="AW639" s="177"/>
      <c r="DU639" s="4"/>
      <c r="DZ639" s="177"/>
      <c r="EA639" s="177"/>
      <c r="EB639" s="177"/>
      <c r="EC639" s="177"/>
      <c r="ED639" s="177"/>
      <c r="EE639" s="177"/>
    </row>
    <row r="640" spans="49:135" ht="13" x14ac:dyDescent="0.15">
      <c r="AW640" s="177"/>
      <c r="DU640" s="4"/>
      <c r="DZ640" s="177"/>
      <c r="EA640" s="177"/>
      <c r="EB640" s="177"/>
      <c r="EC640" s="177"/>
      <c r="ED640" s="177"/>
      <c r="EE640" s="177"/>
    </row>
    <row r="641" spans="49:135" ht="13" x14ac:dyDescent="0.15">
      <c r="AW641" s="177"/>
      <c r="DU641" s="4"/>
      <c r="DZ641" s="177"/>
      <c r="EA641" s="177"/>
      <c r="EB641" s="177"/>
      <c r="EC641" s="177"/>
      <c r="ED641" s="177"/>
      <c r="EE641" s="177"/>
    </row>
    <row r="642" spans="49:135" ht="13" x14ac:dyDescent="0.15">
      <c r="AW642" s="177"/>
      <c r="DU642" s="4"/>
      <c r="DZ642" s="177"/>
      <c r="EA642" s="177"/>
      <c r="EB642" s="177"/>
      <c r="EC642" s="177"/>
      <c r="ED642" s="177"/>
      <c r="EE642" s="177"/>
    </row>
    <row r="643" spans="49:135" ht="13" x14ac:dyDescent="0.15">
      <c r="AW643" s="177"/>
      <c r="DU643" s="4"/>
      <c r="DZ643" s="177"/>
      <c r="EA643" s="177"/>
      <c r="EB643" s="177"/>
      <c r="EC643" s="177"/>
      <c r="ED643" s="177"/>
      <c r="EE643" s="177"/>
    </row>
    <row r="644" spans="49:135" ht="13" x14ac:dyDescent="0.15">
      <c r="AW644" s="177"/>
      <c r="DU644" s="4"/>
      <c r="DZ644" s="177"/>
      <c r="EA644" s="177"/>
      <c r="EB644" s="177"/>
      <c r="EC644" s="177"/>
      <c r="ED644" s="177"/>
      <c r="EE644" s="177"/>
    </row>
    <row r="645" spans="49:135" ht="13" x14ac:dyDescent="0.15">
      <c r="AW645" s="177"/>
      <c r="DU645" s="4"/>
      <c r="DZ645" s="177"/>
      <c r="EA645" s="177"/>
      <c r="EB645" s="177"/>
      <c r="EC645" s="177"/>
      <c r="ED645" s="177"/>
      <c r="EE645" s="177"/>
    </row>
    <row r="646" spans="49:135" ht="13" x14ac:dyDescent="0.15">
      <c r="AW646" s="177"/>
      <c r="DU646" s="4"/>
      <c r="DZ646" s="177"/>
      <c r="EA646" s="177"/>
      <c r="EB646" s="177"/>
      <c r="EC646" s="177"/>
      <c r="ED646" s="177"/>
      <c r="EE646" s="177"/>
    </row>
    <row r="647" spans="49:135" ht="13" x14ac:dyDescent="0.15">
      <c r="AW647" s="177"/>
      <c r="DU647" s="4"/>
      <c r="DZ647" s="177"/>
      <c r="EA647" s="177"/>
      <c r="EB647" s="177"/>
      <c r="EC647" s="177"/>
      <c r="ED647" s="177"/>
      <c r="EE647" s="177"/>
    </row>
    <row r="648" spans="49:135" ht="13" x14ac:dyDescent="0.15">
      <c r="AW648" s="177"/>
      <c r="DU648" s="4"/>
      <c r="DZ648" s="177"/>
      <c r="EA648" s="177"/>
      <c r="EB648" s="177"/>
      <c r="EC648" s="177"/>
      <c r="ED648" s="177"/>
      <c r="EE648" s="177"/>
    </row>
    <row r="649" spans="49:135" ht="13" x14ac:dyDescent="0.15">
      <c r="AW649" s="177"/>
      <c r="DU649" s="4"/>
      <c r="DZ649" s="177"/>
      <c r="EA649" s="177"/>
      <c r="EB649" s="177"/>
      <c r="EC649" s="177"/>
      <c r="ED649" s="177"/>
      <c r="EE649" s="177"/>
    </row>
    <row r="650" spans="49:135" ht="13" x14ac:dyDescent="0.15">
      <c r="AW650" s="177"/>
      <c r="DU650" s="4"/>
      <c r="DZ650" s="177"/>
      <c r="EA650" s="177"/>
      <c r="EB650" s="177"/>
      <c r="EC650" s="177"/>
      <c r="ED650" s="177"/>
      <c r="EE650" s="177"/>
    </row>
    <row r="651" spans="49:135" ht="13" x14ac:dyDescent="0.15">
      <c r="AW651" s="177"/>
      <c r="DU651" s="4"/>
      <c r="DZ651" s="177"/>
      <c r="EA651" s="177"/>
      <c r="EB651" s="177"/>
      <c r="EC651" s="177"/>
      <c r="ED651" s="177"/>
      <c r="EE651" s="177"/>
    </row>
    <row r="652" spans="49:135" ht="13" x14ac:dyDescent="0.15">
      <c r="AW652" s="177"/>
      <c r="DU652" s="4"/>
      <c r="DZ652" s="177"/>
      <c r="EA652" s="177"/>
      <c r="EB652" s="177"/>
      <c r="EC652" s="177"/>
      <c r="ED652" s="177"/>
      <c r="EE652" s="177"/>
    </row>
    <row r="653" spans="49:135" ht="13" x14ac:dyDescent="0.15">
      <c r="AW653" s="177"/>
      <c r="DU653" s="4"/>
      <c r="DZ653" s="177"/>
      <c r="EA653" s="177"/>
      <c r="EB653" s="177"/>
      <c r="EC653" s="177"/>
      <c r="ED653" s="177"/>
      <c r="EE653" s="177"/>
    </row>
    <row r="654" spans="49:135" ht="13" x14ac:dyDescent="0.15">
      <c r="AW654" s="177"/>
      <c r="DU654" s="4"/>
      <c r="DZ654" s="177"/>
      <c r="EA654" s="177"/>
      <c r="EB654" s="177"/>
      <c r="EC654" s="177"/>
      <c r="ED654" s="177"/>
      <c r="EE654" s="177"/>
    </row>
    <row r="655" spans="49:135" ht="13" x14ac:dyDescent="0.15">
      <c r="AW655" s="177"/>
      <c r="DU655" s="4"/>
      <c r="DZ655" s="177"/>
      <c r="EA655" s="177"/>
      <c r="EB655" s="177"/>
      <c r="EC655" s="177"/>
      <c r="ED655" s="177"/>
      <c r="EE655" s="177"/>
    </row>
    <row r="656" spans="49:135" ht="13" x14ac:dyDescent="0.15">
      <c r="AW656" s="177"/>
      <c r="DU656" s="4"/>
      <c r="DZ656" s="177"/>
      <c r="EA656" s="177"/>
      <c r="EB656" s="177"/>
      <c r="EC656" s="177"/>
      <c r="ED656" s="177"/>
      <c r="EE656" s="177"/>
    </row>
    <row r="657" spans="49:135" ht="13" x14ac:dyDescent="0.15">
      <c r="AW657" s="177"/>
      <c r="DU657" s="4"/>
      <c r="DZ657" s="177"/>
      <c r="EA657" s="177"/>
      <c r="EB657" s="177"/>
      <c r="EC657" s="177"/>
      <c r="ED657" s="177"/>
      <c r="EE657" s="177"/>
    </row>
    <row r="658" spans="49:135" ht="13" x14ac:dyDescent="0.15">
      <c r="AW658" s="177"/>
      <c r="DU658" s="4"/>
      <c r="DZ658" s="177"/>
      <c r="EA658" s="177"/>
      <c r="EB658" s="177"/>
      <c r="EC658" s="177"/>
      <c r="ED658" s="177"/>
      <c r="EE658" s="177"/>
    </row>
    <row r="659" spans="49:135" ht="13" x14ac:dyDescent="0.15">
      <c r="AW659" s="177"/>
      <c r="DU659" s="4"/>
      <c r="DZ659" s="177"/>
      <c r="EA659" s="177"/>
      <c r="EB659" s="177"/>
      <c r="EC659" s="177"/>
      <c r="ED659" s="177"/>
      <c r="EE659" s="177"/>
    </row>
    <row r="660" spans="49:135" ht="13" x14ac:dyDescent="0.15">
      <c r="AW660" s="177"/>
      <c r="DU660" s="4"/>
      <c r="DZ660" s="177"/>
      <c r="EA660" s="177"/>
      <c r="EB660" s="177"/>
      <c r="EC660" s="177"/>
      <c r="ED660" s="177"/>
      <c r="EE660" s="177"/>
    </row>
    <row r="661" spans="49:135" ht="13" x14ac:dyDescent="0.15">
      <c r="AW661" s="177"/>
      <c r="DU661" s="4"/>
      <c r="DZ661" s="177"/>
      <c r="EA661" s="177"/>
      <c r="EB661" s="177"/>
      <c r="EC661" s="177"/>
      <c r="ED661" s="177"/>
      <c r="EE661" s="177"/>
    </row>
    <row r="662" spans="49:135" ht="13" x14ac:dyDescent="0.15">
      <c r="AW662" s="177"/>
      <c r="DU662" s="4"/>
      <c r="DZ662" s="177"/>
      <c r="EA662" s="177"/>
      <c r="EB662" s="177"/>
      <c r="EC662" s="177"/>
      <c r="ED662" s="177"/>
      <c r="EE662" s="177"/>
    </row>
    <row r="663" spans="49:135" ht="13" x14ac:dyDescent="0.15">
      <c r="AW663" s="177"/>
      <c r="DU663" s="4"/>
      <c r="DZ663" s="177"/>
      <c r="EA663" s="177"/>
      <c r="EB663" s="177"/>
      <c r="EC663" s="177"/>
      <c r="ED663" s="177"/>
      <c r="EE663" s="177"/>
    </row>
    <row r="664" spans="49:135" ht="13" x14ac:dyDescent="0.15">
      <c r="AW664" s="177"/>
      <c r="DU664" s="4"/>
      <c r="DZ664" s="177"/>
      <c r="EA664" s="177"/>
      <c r="EB664" s="177"/>
      <c r="EC664" s="177"/>
      <c r="ED664" s="177"/>
      <c r="EE664" s="177"/>
    </row>
    <row r="665" spans="49:135" ht="13" x14ac:dyDescent="0.15">
      <c r="AW665" s="177"/>
      <c r="DU665" s="4"/>
      <c r="DZ665" s="177"/>
      <c r="EA665" s="177"/>
      <c r="EB665" s="177"/>
      <c r="EC665" s="177"/>
      <c r="ED665" s="177"/>
      <c r="EE665" s="177"/>
    </row>
    <row r="666" spans="49:135" ht="13" x14ac:dyDescent="0.15">
      <c r="AW666" s="177"/>
      <c r="DU666" s="4"/>
      <c r="DZ666" s="177"/>
      <c r="EA666" s="177"/>
      <c r="EB666" s="177"/>
      <c r="EC666" s="177"/>
      <c r="ED666" s="177"/>
      <c r="EE666" s="177"/>
    </row>
    <row r="667" spans="49:135" ht="13" x14ac:dyDescent="0.15">
      <c r="AW667" s="177"/>
      <c r="DU667" s="4"/>
      <c r="DZ667" s="177"/>
      <c r="EA667" s="177"/>
      <c r="EB667" s="177"/>
      <c r="EC667" s="177"/>
      <c r="ED667" s="177"/>
      <c r="EE667" s="177"/>
    </row>
    <row r="668" spans="49:135" ht="13" x14ac:dyDescent="0.15">
      <c r="AW668" s="177"/>
      <c r="DU668" s="4"/>
      <c r="DZ668" s="177"/>
      <c r="EA668" s="177"/>
      <c r="EB668" s="177"/>
      <c r="EC668" s="177"/>
      <c r="ED668" s="177"/>
      <c r="EE668" s="177"/>
    </row>
    <row r="669" spans="49:135" ht="13" x14ac:dyDescent="0.15">
      <c r="AW669" s="177"/>
      <c r="DU669" s="4"/>
      <c r="DZ669" s="177"/>
      <c r="EA669" s="177"/>
      <c r="EB669" s="177"/>
      <c r="EC669" s="177"/>
      <c r="ED669" s="177"/>
      <c r="EE669" s="177"/>
    </row>
    <row r="670" spans="49:135" ht="13" x14ac:dyDescent="0.15">
      <c r="AW670" s="177"/>
      <c r="DU670" s="4"/>
      <c r="DZ670" s="177"/>
      <c r="EA670" s="177"/>
      <c r="EB670" s="177"/>
      <c r="EC670" s="177"/>
      <c r="ED670" s="177"/>
      <c r="EE670" s="177"/>
    </row>
    <row r="671" spans="49:135" ht="13" x14ac:dyDescent="0.15">
      <c r="AW671" s="177"/>
      <c r="DU671" s="4"/>
      <c r="DZ671" s="177"/>
      <c r="EA671" s="177"/>
      <c r="EB671" s="177"/>
      <c r="EC671" s="177"/>
      <c r="ED671" s="177"/>
      <c r="EE671" s="177"/>
    </row>
    <row r="672" spans="49:135" ht="13" x14ac:dyDescent="0.15">
      <c r="AW672" s="177"/>
      <c r="DU672" s="4"/>
      <c r="DZ672" s="177"/>
      <c r="EA672" s="177"/>
      <c r="EB672" s="177"/>
      <c r="EC672" s="177"/>
      <c r="ED672" s="177"/>
      <c r="EE672" s="177"/>
    </row>
    <row r="673" spans="49:135" ht="13" x14ac:dyDescent="0.15">
      <c r="AW673" s="177"/>
      <c r="DU673" s="4"/>
      <c r="DZ673" s="177"/>
      <c r="EA673" s="177"/>
      <c r="EB673" s="177"/>
      <c r="EC673" s="177"/>
      <c r="ED673" s="177"/>
      <c r="EE673" s="177"/>
    </row>
    <row r="674" spans="49:135" ht="13" x14ac:dyDescent="0.15">
      <c r="AW674" s="177"/>
      <c r="DU674" s="4"/>
      <c r="DZ674" s="177"/>
      <c r="EA674" s="177"/>
      <c r="EB674" s="177"/>
      <c r="EC674" s="177"/>
      <c r="ED674" s="177"/>
      <c r="EE674" s="177"/>
    </row>
    <row r="675" spans="49:135" ht="13" x14ac:dyDescent="0.15">
      <c r="AW675" s="177"/>
      <c r="DU675" s="4"/>
      <c r="DZ675" s="177"/>
      <c r="EA675" s="177"/>
      <c r="EB675" s="177"/>
      <c r="EC675" s="177"/>
      <c r="ED675" s="177"/>
      <c r="EE675" s="177"/>
    </row>
    <row r="676" spans="49:135" ht="13" x14ac:dyDescent="0.15">
      <c r="AW676" s="177"/>
      <c r="DU676" s="4"/>
      <c r="DZ676" s="177"/>
      <c r="EA676" s="177"/>
      <c r="EB676" s="177"/>
      <c r="EC676" s="177"/>
      <c r="ED676" s="177"/>
      <c r="EE676" s="177"/>
    </row>
    <row r="677" spans="49:135" ht="13" x14ac:dyDescent="0.15">
      <c r="AW677" s="177"/>
      <c r="DU677" s="4"/>
      <c r="DZ677" s="177"/>
      <c r="EA677" s="177"/>
      <c r="EB677" s="177"/>
      <c r="EC677" s="177"/>
      <c r="ED677" s="177"/>
      <c r="EE677" s="177"/>
    </row>
    <row r="678" spans="49:135" ht="13" x14ac:dyDescent="0.15">
      <c r="AW678" s="177"/>
      <c r="DU678" s="4"/>
      <c r="DZ678" s="177"/>
      <c r="EA678" s="177"/>
      <c r="EB678" s="177"/>
      <c r="EC678" s="177"/>
      <c r="ED678" s="177"/>
      <c r="EE678" s="177"/>
    </row>
    <row r="679" spans="49:135" ht="13" x14ac:dyDescent="0.15">
      <c r="AW679" s="177"/>
      <c r="DU679" s="4"/>
      <c r="DZ679" s="177"/>
      <c r="EA679" s="177"/>
      <c r="EB679" s="177"/>
      <c r="EC679" s="177"/>
      <c r="ED679" s="177"/>
      <c r="EE679" s="177"/>
    </row>
    <row r="680" spans="49:135" ht="13" x14ac:dyDescent="0.15">
      <c r="AW680" s="177"/>
      <c r="DU680" s="4"/>
      <c r="DZ680" s="177"/>
      <c r="EA680" s="177"/>
      <c r="EB680" s="177"/>
      <c r="EC680" s="177"/>
      <c r="ED680" s="177"/>
      <c r="EE680" s="177"/>
    </row>
    <row r="681" spans="49:135" ht="13" x14ac:dyDescent="0.15">
      <c r="AW681" s="177"/>
      <c r="DU681" s="4"/>
      <c r="DZ681" s="177"/>
      <c r="EA681" s="177"/>
      <c r="EB681" s="177"/>
      <c r="EC681" s="177"/>
      <c r="ED681" s="177"/>
      <c r="EE681" s="177"/>
    </row>
    <row r="682" spans="49:135" ht="13" x14ac:dyDescent="0.15">
      <c r="AW682" s="177"/>
      <c r="DU682" s="4"/>
      <c r="DZ682" s="177"/>
      <c r="EA682" s="177"/>
      <c r="EB682" s="177"/>
      <c r="EC682" s="177"/>
      <c r="ED682" s="177"/>
      <c r="EE682" s="177"/>
    </row>
    <row r="683" spans="49:135" ht="13" x14ac:dyDescent="0.15">
      <c r="AW683" s="177"/>
      <c r="DU683" s="4"/>
      <c r="DZ683" s="177"/>
      <c r="EA683" s="177"/>
      <c r="EB683" s="177"/>
      <c r="EC683" s="177"/>
      <c r="ED683" s="177"/>
      <c r="EE683" s="177"/>
    </row>
    <row r="684" spans="49:135" ht="13" x14ac:dyDescent="0.15">
      <c r="AW684" s="177"/>
      <c r="DU684" s="4"/>
      <c r="DZ684" s="177"/>
      <c r="EA684" s="177"/>
      <c r="EB684" s="177"/>
      <c r="EC684" s="177"/>
      <c r="ED684" s="177"/>
      <c r="EE684" s="177"/>
    </row>
    <row r="685" spans="49:135" ht="13" x14ac:dyDescent="0.15">
      <c r="AW685" s="177"/>
      <c r="DU685" s="4"/>
      <c r="DZ685" s="177"/>
      <c r="EA685" s="177"/>
      <c r="EB685" s="177"/>
      <c r="EC685" s="177"/>
      <c r="ED685" s="177"/>
      <c r="EE685" s="177"/>
    </row>
    <row r="686" spans="49:135" ht="13" x14ac:dyDescent="0.15">
      <c r="AW686" s="177"/>
      <c r="DU686" s="4"/>
      <c r="DZ686" s="177"/>
      <c r="EA686" s="177"/>
      <c r="EB686" s="177"/>
      <c r="EC686" s="177"/>
      <c r="ED686" s="177"/>
      <c r="EE686" s="177"/>
    </row>
    <row r="687" spans="49:135" ht="13" x14ac:dyDescent="0.15">
      <c r="AW687" s="177"/>
      <c r="DU687" s="4"/>
      <c r="DZ687" s="177"/>
      <c r="EA687" s="177"/>
      <c r="EB687" s="177"/>
      <c r="EC687" s="177"/>
      <c r="ED687" s="177"/>
      <c r="EE687" s="177"/>
    </row>
    <row r="688" spans="49:135" ht="13" x14ac:dyDescent="0.15">
      <c r="AW688" s="177"/>
      <c r="DU688" s="4"/>
      <c r="DZ688" s="177"/>
      <c r="EA688" s="177"/>
      <c r="EB688" s="177"/>
      <c r="EC688" s="177"/>
      <c r="ED688" s="177"/>
      <c r="EE688" s="177"/>
    </row>
    <row r="689" spans="49:135" ht="13" x14ac:dyDescent="0.15">
      <c r="AW689" s="177"/>
      <c r="DU689" s="4"/>
      <c r="DZ689" s="177"/>
      <c r="EA689" s="177"/>
      <c r="EB689" s="177"/>
      <c r="EC689" s="177"/>
      <c r="ED689" s="177"/>
      <c r="EE689" s="177"/>
    </row>
    <row r="690" spans="49:135" ht="13" x14ac:dyDescent="0.15">
      <c r="AW690" s="177"/>
      <c r="DU690" s="4"/>
      <c r="DZ690" s="177"/>
      <c r="EA690" s="177"/>
      <c r="EB690" s="177"/>
      <c r="EC690" s="177"/>
      <c r="ED690" s="177"/>
      <c r="EE690" s="177"/>
    </row>
    <row r="691" spans="49:135" ht="13" x14ac:dyDescent="0.15">
      <c r="AW691" s="177"/>
      <c r="DU691" s="4"/>
      <c r="DZ691" s="177"/>
      <c r="EA691" s="177"/>
      <c r="EB691" s="177"/>
      <c r="EC691" s="177"/>
      <c r="ED691" s="177"/>
      <c r="EE691" s="177"/>
    </row>
    <row r="692" spans="49:135" ht="13" x14ac:dyDescent="0.15">
      <c r="AW692" s="177"/>
      <c r="DU692" s="4"/>
      <c r="DZ692" s="177"/>
      <c r="EA692" s="177"/>
      <c r="EB692" s="177"/>
      <c r="EC692" s="177"/>
      <c r="ED692" s="177"/>
      <c r="EE692" s="177"/>
    </row>
    <row r="693" spans="49:135" ht="13" x14ac:dyDescent="0.15">
      <c r="AW693" s="177"/>
      <c r="DU693" s="4"/>
      <c r="DZ693" s="177"/>
      <c r="EA693" s="177"/>
      <c r="EB693" s="177"/>
      <c r="EC693" s="177"/>
      <c r="ED693" s="177"/>
      <c r="EE693" s="177"/>
    </row>
    <row r="694" spans="49:135" ht="13" x14ac:dyDescent="0.15">
      <c r="AW694" s="177"/>
      <c r="DU694" s="4"/>
      <c r="DZ694" s="177"/>
      <c r="EA694" s="177"/>
      <c r="EB694" s="177"/>
      <c r="EC694" s="177"/>
      <c r="ED694" s="177"/>
      <c r="EE694" s="177"/>
    </row>
    <row r="695" spans="49:135" ht="13" x14ac:dyDescent="0.15">
      <c r="AW695" s="177"/>
      <c r="DU695" s="4"/>
      <c r="DZ695" s="177"/>
      <c r="EA695" s="177"/>
      <c r="EB695" s="177"/>
      <c r="EC695" s="177"/>
      <c r="ED695" s="177"/>
      <c r="EE695" s="177"/>
    </row>
    <row r="696" spans="49:135" ht="13" x14ac:dyDescent="0.15">
      <c r="AW696" s="177"/>
      <c r="DU696" s="4"/>
      <c r="DZ696" s="177"/>
      <c r="EA696" s="177"/>
      <c r="EB696" s="177"/>
      <c r="EC696" s="177"/>
      <c r="ED696" s="177"/>
      <c r="EE696" s="177"/>
    </row>
    <row r="697" spans="49:135" ht="13" x14ac:dyDescent="0.15">
      <c r="AW697" s="177"/>
      <c r="DU697" s="4"/>
      <c r="DZ697" s="177"/>
      <c r="EA697" s="177"/>
      <c r="EB697" s="177"/>
      <c r="EC697" s="177"/>
      <c r="ED697" s="177"/>
      <c r="EE697" s="177"/>
    </row>
    <row r="698" spans="49:135" ht="13" x14ac:dyDescent="0.15">
      <c r="AW698" s="177"/>
      <c r="DU698" s="4"/>
      <c r="DZ698" s="177"/>
      <c r="EA698" s="177"/>
      <c r="EB698" s="177"/>
      <c r="EC698" s="177"/>
      <c r="ED698" s="177"/>
      <c r="EE698" s="177"/>
    </row>
    <row r="699" spans="49:135" ht="13" x14ac:dyDescent="0.15">
      <c r="AW699" s="177"/>
      <c r="DU699" s="4"/>
      <c r="DZ699" s="177"/>
      <c r="EA699" s="177"/>
      <c r="EB699" s="177"/>
      <c r="EC699" s="177"/>
      <c r="ED699" s="177"/>
      <c r="EE699" s="177"/>
    </row>
    <row r="700" spans="49:135" ht="13" x14ac:dyDescent="0.15">
      <c r="AW700" s="177"/>
      <c r="DU700" s="4"/>
      <c r="DZ700" s="177"/>
      <c r="EA700" s="177"/>
      <c r="EB700" s="177"/>
      <c r="EC700" s="177"/>
      <c r="ED700" s="177"/>
      <c r="EE700" s="177"/>
    </row>
    <row r="701" spans="49:135" ht="13" x14ac:dyDescent="0.15">
      <c r="AW701" s="177"/>
      <c r="DU701" s="4"/>
      <c r="DZ701" s="177"/>
      <c r="EA701" s="177"/>
      <c r="EB701" s="177"/>
      <c r="EC701" s="177"/>
      <c r="ED701" s="177"/>
      <c r="EE701" s="177"/>
    </row>
    <row r="702" spans="49:135" ht="13" x14ac:dyDescent="0.15">
      <c r="AW702" s="177"/>
      <c r="DU702" s="4"/>
      <c r="DZ702" s="177"/>
      <c r="EA702" s="177"/>
      <c r="EB702" s="177"/>
      <c r="EC702" s="177"/>
      <c r="ED702" s="177"/>
      <c r="EE702" s="177"/>
    </row>
    <row r="703" spans="49:135" ht="13" x14ac:dyDescent="0.15">
      <c r="AW703" s="177"/>
      <c r="DU703" s="4"/>
      <c r="DZ703" s="177"/>
      <c r="EA703" s="177"/>
      <c r="EB703" s="177"/>
      <c r="EC703" s="177"/>
      <c r="ED703" s="177"/>
      <c r="EE703" s="177"/>
    </row>
    <row r="704" spans="49:135" ht="13" x14ac:dyDescent="0.15">
      <c r="AW704" s="177"/>
      <c r="DU704" s="4"/>
      <c r="DZ704" s="177"/>
      <c r="EA704" s="177"/>
      <c r="EB704" s="177"/>
      <c r="EC704" s="177"/>
      <c r="ED704" s="177"/>
      <c r="EE704" s="177"/>
    </row>
    <row r="705" spans="49:135" ht="13" x14ac:dyDescent="0.15">
      <c r="AW705" s="177"/>
      <c r="DU705" s="4"/>
      <c r="DZ705" s="177"/>
      <c r="EA705" s="177"/>
      <c r="EB705" s="177"/>
      <c r="EC705" s="177"/>
      <c r="ED705" s="177"/>
      <c r="EE705" s="177"/>
    </row>
    <row r="706" spans="49:135" ht="13" x14ac:dyDescent="0.15">
      <c r="AW706" s="177"/>
      <c r="DU706" s="4"/>
      <c r="DZ706" s="177"/>
      <c r="EA706" s="177"/>
      <c r="EB706" s="177"/>
      <c r="EC706" s="177"/>
      <c r="ED706" s="177"/>
      <c r="EE706" s="177"/>
    </row>
    <row r="707" spans="49:135" ht="13" x14ac:dyDescent="0.15">
      <c r="AW707" s="177"/>
      <c r="DU707" s="4"/>
      <c r="DZ707" s="177"/>
      <c r="EA707" s="177"/>
      <c r="EB707" s="177"/>
      <c r="EC707" s="177"/>
      <c r="ED707" s="177"/>
      <c r="EE707" s="177"/>
    </row>
    <row r="708" spans="49:135" ht="13" x14ac:dyDescent="0.15">
      <c r="AW708" s="177"/>
      <c r="DU708" s="4"/>
      <c r="DZ708" s="177"/>
      <c r="EA708" s="177"/>
      <c r="EB708" s="177"/>
      <c r="EC708" s="177"/>
      <c r="ED708" s="177"/>
      <c r="EE708" s="177"/>
    </row>
    <row r="709" spans="49:135" ht="13" x14ac:dyDescent="0.15">
      <c r="AW709" s="177"/>
      <c r="DU709" s="4"/>
      <c r="DZ709" s="177"/>
      <c r="EA709" s="177"/>
      <c r="EB709" s="177"/>
      <c r="EC709" s="177"/>
      <c r="ED709" s="177"/>
      <c r="EE709" s="177"/>
    </row>
    <row r="710" spans="49:135" ht="13" x14ac:dyDescent="0.15">
      <c r="AW710" s="177"/>
      <c r="DU710" s="4"/>
      <c r="DZ710" s="177"/>
      <c r="EA710" s="177"/>
      <c r="EB710" s="177"/>
      <c r="EC710" s="177"/>
      <c r="ED710" s="177"/>
      <c r="EE710" s="177"/>
    </row>
    <row r="711" spans="49:135" ht="13" x14ac:dyDescent="0.15">
      <c r="AW711" s="177"/>
      <c r="DU711" s="4"/>
      <c r="DZ711" s="177"/>
      <c r="EA711" s="177"/>
      <c r="EB711" s="177"/>
      <c r="EC711" s="177"/>
      <c r="ED711" s="177"/>
      <c r="EE711" s="177"/>
    </row>
    <row r="712" spans="49:135" ht="13" x14ac:dyDescent="0.15">
      <c r="AW712" s="177"/>
      <c r="DU712" s="4"/>
      <c r="DZ712" s="177"/>
      <c r="EA712" s="177"/>
      <c r="EB712" s="177"/>
      <c r="EC712" s="177"/>
      <c r="ED712" s="177"/>
      <c r="EE712" s="177"/>
    </row>
    <row r="713" spans="49:135" ht="13" x14ac:dyDescent="0.15">
      <c r="AW713" s="177"/>
      <c r="DU713" s="4"/>
      <c r="DZ713" s="177"/>
      <c r="EA713" s="177"/>
      <c r="EB713" s="177"/>
      <c r="EC713" s="177"/>
      <c r="ED713" s="177"/>
      <c r="EE713" s="177"/>
    </row>
    <row r="714" spans="49:135" ht="13" x14ac:dyDescent="0.15">
      <c r="AW714" s="177"/>
      <c r="DU714" s="4"/>
      <c r="DZ714" s="177"/>
      <c r="EA714" s="177"/>
      <c r="EB714" s="177"/>
      <c r="EC714" s="177"/>
      <c r="ED714" s="177"/>
      <c r="EE714" s="177"/>
    </row>
    <row r="715" spans="49:135" ht="13" x14ac:dyDescent="0.15">
      <c r="AW715" s="177"/>
      <c r="DU715" s="4"/>
      <c r="DZ715" s="177"/>
      <c r="EA715" s="177"/>
      <c r="EB715" s="177"/>
      <c r="EC715" s="177"/>
      <c r="ED715" s="177"/>
      <c r="EE715" s="177"/>
    </row>
    <row r="716" spans="49:135" ht="13" x14ac:dyDescent="0.15">
      <c r="AW716" s="177"/>
      <c r="DU716" s="4"/>
      <c r="DZ716" s="177"/>
      <c r="EA716" s="177"/>
      <c r="EB716" s="177"/>
      <c r="EC716" s="177"/>
      <c r="ED716" s="177"/>
      <c r="EE716" s="177"/>
    </row>
    <row r="717" spans="49:135" ht="13" x14ac:dyDescent="0.15">
      <c r="AW717" s="177"/>
      <c r="DU717" s="4"/>
      <c r="DZ717" s="177"/>
      <c r="EA717" s="177"/>
      <c r="EB717" s="177"/>
      <c r="EC717" s="177"/>
      <c r="ED717" s="177"/>
      <c r="EE717" s="177"/>
    </row>
    <row r="718" spans="49:135" ht="13" x14ac:dyDescent="0.15">
      <c r="AW718" s="177"/>
      <c r="DU718" s="4"/>
      <c r="DZ718" s="177"/>
      <c r="EA718" s="177"/>
      <c r="EB718" s="177"/>
      <c r="EC718" s="177"/>
      <c r="ED718" s="177"/>
      <c r="EE718" s="177"/>
    </row>
    <row r="719" spans="49:135" ht="13" x14ac:dyDescent="0.15">
      <c r="AW719" s="177"/>
      <c r="DU719" s="4"/>
      <c r="DZ719" s="177"/>
      <c r="EA719" s="177"/>
      <c r="EB719" s="177"/>
      <c r="EC719" s="177"/>
      <c r="ED719" s="177"/>
      <c r="EE719" s="177"/>
    </row>
    <row r="720" spans="49:135" ht="13" x14ac:dyDescent="0.15">
      <c r="AW720" s="177"/>
      <c r="DU720" s="4"/>
      <c r="DZ720" s="177"/>
      <c r="EA720" s="177"/>
      <c r="EB720" s="177"/>
      <c r="EC720" s="177"/>
      <c r="ED720" s="177"/>
      <c r="EE720" s="177"/>
    </row>
    <row r="721" spans="49:135" ht="13" x14ac:dyDescent="0.15">
      <c r="AW721" s="177"/>
      <c r="DU721" s="4"/>
      <c r="DZ721" s="177"/>
      <c r="EA721" s="177"/>
      <c r="EB721" s="177"/>
      <c r="EC721" s="177"/>
      <c r="ED721" s="177"/>
      <c r="EE721" s="177"/>
    </row>
    <row r="722" spans="49:135" ht="13" x14ac:dyDescent="0.15">
      <c r="AW722" s="177"/>
      <c r="DU722" s="4"/>
      <c r="DZ722" s="177"/>
      <c r="EA722" s="177"/>
      <c r="EB722" s="177"/>
      <c r="EC722" s="177"/>
      <c r="ED722" s="177"/>
      <c r="EE722" s="177"/>
    </row>
    <row r="723" spans="49:135" ht="13" x14ac:dyDescent="0.15">
      <c r="AW723" s="177"/>
      <c r="DU723" s="4"/>
      <c r="DZ723" s="177"/>
      <c r="EA723" s="177"/>
      <c r="EB723" s="177"/>
      <c r="EC723" s="177"/>
      <c r="ED723" s="177"/>
      <c r="EE723" s="177"/>
    </row>
    <row r="724" spans="49:135" ht="13" x14ac:dyDescent="0.15">
      <c r="AW724" s="177"/>
      <c r="DU724" s="4"/>
      <c r="DZ724" s="177"/>
      <c r="EA724" s="177"/>
      <c r="EB724" s="177"/>
      <c r="EC724" s="177"/>
      <c r="ED724" s="177"/>
      <c r="EE724" s="177"/>
    </row>
    <row r="725" spans="49:135" ht="13" x14ac:dyDescent="0.15">
      <c r="AW725" s="177"/>
      <c r="DU725" s="4"/>
      <c r="DZ725" s="177"/>
      <c r="EA725" s="177"/>
      <c r="EB725" s="177"/>
      <c r="EC725" s="177"/>
      <c r="ED725" s="177"/>
      <c r="EE725" s="177"/>
    </row>
    <row r="726" spans="49:135" ht="13" x14ac:dyDescent="0.15">
      <c r="AW726" s="177"/>
      <c r="DU726" s="4"/>
      <c r="DZ726" s="177"/>
      <c r="EA726" s="177"/>
      <c r="EB726" s="177"/>
      <c r="EC726" s="177"/>
      <c r="ED726" s="177"/>
      <c r="EE726" s="177"/>
    </row>
    <row r="727" spans="49:135" ht="13" x14ac:dyDescent="0.15">
      <c r="AW727" s="177"/>
      <c r="DU727" s="4"/>
      <c r="DZ727" s="177"/>
      <c r="EA727" s="177"/>
      <c r="EB727" s="177"/>
      <c r="EC727" s="177"/>
      <c r="ED727" s="177"/>
      <c r="EE727" s="177"/>
    </row>
    <row r="728" spans="49:135" ht="13" x14ac:dyDescent="0.15">
      <c r="AW728" s="177"/>
      <c r="DU728" s="4"/>
      <c r="DZ728" s="177"/>
      <c r="EA728" s="177"/>
      <c r="EB728" s="177"/>
      <c r="EC728" s="177"/>
      <c r="ED728" s="177"/>
      <c r="EE728" s="177"/>
    </row>
    <row r="729" spans="49:135" ht="13" x14ac:dyDescent="0.15">
      <c r="AW729" s="177"/>
      <c r="DU729" s="4"/>
      <c r="DZ729" s="177"/>
      <c r="EA729" s="177"/>
      <c r="EB729" s="177"/>
      <c r="EC729" s="177"/>
      <c r="ED729" s="177"/>
      <c r="EE729" s="177"/>
    </row>
    <row r="730" spans="49:135" ht="13" x14ac:dyDescent="0.15">
      <c r="AW730" s="177"/>
      <c r="DU730" s="4"/>
      <c r="DZ730" s="177"/>
      <c r="EA730" s="177"/>
      <c r="EB730" s="177"/>
      <c r="EC730" s="177"/>
      <c r="ED730" s="177"/>
      <c r="EE730" s="177"/>
    </row>
    <row r="731" spans="49:135" ht="13" x14ac:dyDescent="0.15">
      <c r="AW731" s="177"/>
      <c r="DU731" s="4"/>
      <c r="DZ731" s="177"/>
      <c r="EA731" s="177"/>
      <c r="EB731" s="177"/>
      <c r="EC731" s="177"/>
      <c r="ED731" s="177"/>
      <c r="EE731" s="177"/>
    </row>
    <row r="732" spans="49:135" ht="13" x14ac:dyDescent="0.15">
      <c r="AW732" s="177"/>
      <c r="DU732" s="4"/>
      <c r="DZ732" s="177"/>
      <c r="EA732" s="177"/>
      <c r="EB732" s="177"/>
      <c r="EC732" s="177"/>
      <c r="ED732" s="177"/>
      <c r="EE732" s="177"/>
    </row>
    <row r="733" spans="49:135" ht="13" x14ac:dyDescent="0.15">
      <c r="AW733" s="177"/>
      <c r="DU733" s="4"/>
      <c r="DZ733" s="177"/>
      <c r="EA733" s="177"/>
      <c r="EB733" s="177"/>
      <c r="EC733" s="177"/>
      <c r="ED733" s="177"/>
      <c r="EE733" s="177"/>
    </row>
    <row r="734" spans="49:135" ht="13" x14ac:dyDescent="0.15">
      <c r="AW734" s="177"/>
      <c r="DU734" s="4"/>
      <c r="DZ734" s="177"/>
      <c r="EA734" s="177"/>
      <c r="EB734" s="177"/>
      <c r="EC734" s="177"/>
      <c r="ED734" s="177"/>
      <c r="EE734" s="177"/>
    </row>
    <row r="735" spans="49:135" ht="13" x14ac:dyDescent="0.15">
      <c r="AW735" s="177"/>
      <c r="DU735" s="4"/>
      <c r="DZ735" s="177"/>
      <c r="EA735" s="177"/>
      <c r="EB735" s="177"/>
      <c r="EC735" s="177"/>
      <c r="ED735" s="177"/>
      <c r="EE735" s="177"/>
    </row>
    <row r="736" spans="49:135" ht="13" x14ac:dyDescent="0.15">
      <c r="AW736" s="177"/>
      <c r="DU736" s="4"/>
      <c r="DZ736" s="177"/>
      <c r="EA736" s="177"/>
      <c r="EB736" s="177"/>
      <c r="EC736" s="177"/>
      <c r="ED736" s="177"/>
      <c r="EE736" s="177"/>
    </row>
    <row r="737" spans="49:135" ht="13" x14ac:dyDescent="0.15">
      <c r="AW737" s="177"/>
      <c r="DU737" s="4"/>
      <c r="DZ737" s="177"/>
      <c r="EA737" s="177"/>
      <c r="EB737" s="177"/>
      <c r="EC737" s="177"/>
      <c r="ED737" s="177"/>
      <c r="EE737" s="177"/>
    </row>
    <row r="738" spans="49:135" ht="13" x14ac:dyDescent="0.15">
      <c r="AW738" s="177"/>
      <c r="DU738" s="4"/>
      <c r="DZ738" s="177"/>
      <c r="EA738" s="177"/>
      <c r="EB738" s="177"/>
      <c r="EC738" s="177"/>
      <c r="ED738" s="177"/>
      <c r="EE738" s="177"/>
    </row>
    <row r="739" spans="49:135" ht="13" x14ac:dyDescent="0.15">
      <c r="AW739" s="177"/>
      <c r="DU739" s="4"/>
      <c r="DZ739" s="177"/>
      <c r="EA739" s="177"/>
      <c r="EB739" s="177"/>
      <c r="EC739" s="177"/>
      <c r="ED739" s="177"/>
      <c r="EE739" s="177"/>
    </row>
    <row r="740" spans="49:135" ht="13" x14ac:dyDescent="0.15">
      <c r="AW740" s="177"/>
      <c r="DU740" s="4"/>
      <c r="DZ740" s="177"/>
      <c r="EA740" s="177"/>
      <c r="EB740" s="177"/>
      <c r="EC740" s="177"/>
      <c r="ED740" s="177"/>
      <c r="EE740" s="177"/>
    </row>
    <row r="741" spans="49:135" ht="13" x14ac:dyDescent="0.15">
      <c r="AW741" s="177"/>
      <c r="DU741" s="4"/>
      <c r="DZ741" s="177"/>
      <c r="EA741" s="177"/>
      <c r="EB741" s="177"/>
      <c r="EC741" s="177"/>
      <c r="ED741" s="177"/>
      <c r="EE741" s="177"/>
    </row>
    <row r="742" spans="49:135" ht="13" x14ac:dyDescent="0.15">
      <c r="AW742" s="177"/>
      <c r="DU742" s="4"/>
      <c r="DZ742" s="177"/>
      <c r="EA742" s="177"/>
      <c r="EB742" s="177"/>
      <c r="EC742" s="177"/>
      <c r="ED742" s="177"/>
      <c r="EE742" s="177"/>
    </row>
    <row r="743" spans="49:135" ht="13" x14ac:dyDescent="0.15">
      <c r="AW743" s="177"/>
      <c r="DU743" s="4"/>
      <c r="DZ743" s="177"/>
      <c r="EA743" s="177"/>
      <c r="EB743" s="177"/>
      <c r="EC743" s="177"/>
      <c r="ED743" s="177"/>
      <c r="EE743" s="177"/>
    </row>
    <row r="744" spans="49:135" ht="13" x14ac:dyDescent="0.15">
      <c r="AW744" s="177"/>
      <c r="DU744" s="4"/>
      <c r="DZ744" s="177"/>
      <c r="EA744" s="177"/>
      <c r="EB744" s="177"/>
      <c r="EC744" s="177"/>
      <c r="ED744" s="177"/>
      <c r="EE744" s="177"/>
    </row>
    <row r="745" spans="49:135" ht="13" x14ac:dyDescent="0.15">
      <c r="AW745" s="177"/>
      <c r="DU745" s="4"/>
      <c r="DZ745" s="177"/>
      <c r="EA745" s="177"/>
      <c r="EB745" s="177"/>
      <c r="EC745" s="177"/>
      <c r="ED745" s="177"/>
      <c r="EE745" s="177"/>
    </row>
    <row r="746" spans="49:135" ht="13" x14ac:dyDescent="0.15">
      <c r="AW746" s="177"/>
      <c r="DU746" s="4"/>
      <c r="DZ746" s="177"/>
      <c r="EA746" s="177"/>
      <c r="EB746" s="177"/>
      <c r="EC746" s="177"/>
      <c r="ED746" s="177"/>
      <c r="EE746" s="177"/>
    </row>
    <row r="747" spans="49:135" ht="13" x14ac:dyDescent="0.15">
      <c r="AW747" s="177"/>
      <c r="DU747" s="4"/>
      <c r="DZ747" s="177"/>
      <c r="EA747" s="177"/>
      <c r="EB747" s="177"/>
      <c r="EC747" s="177"/>
      <c r="ED747" s="177"/>
      <c r="EE747" s="177"/>
    </row>
    <row r="748" spans="49:135" ht="13" x14ac:dyDescent="0.15">
      <c r="AW748" s="177"/>
      <c r="DU748" s="4"/>
      <c r="DZ748" s="177"/>
      <c r="EA748" s="177"/>
      <c r="EB748" s="177"/>
      <c r="EC748" s="177"/>
      <c r="ED748" s="177"/>
      <c r="EE748" s="177"/>
    </row>
    <row r="749" spans="49:135" ht="13" x14ac:dyDescent="0.15">
      <c r="AW749" s="177"/>
      <c r="DU749" s="4"/>
      <c r="DZ749" s="177"/>
      <c r="EA749" s="177"/>
      <c r="EB749" s="177"/>
      <c r="EC749" s="177"/>
      <c r="ED749" s="177"/>
      <c r="EE749" s="177"/>
    </row>
    <row r="750" spans="49:135" ht="13" x14ac:dyDescent="0.15">
      <c r="AW750" s="177"/>
      <c r="DU750" s="4"/>
      <c r="DZ750" s="177"/>
      <c r="EA750" s="177"/>
      <c r="EB750" s="177"/>
      <c r="EC750" s="177"/>
      <c r="ED750" s="177"/>
      <c r="EE750" s="177"/>
    </row>
    <row r="751" spans="49:135" ht="13" x14ac:dyDescent="0.15">
      <c r="AW751" s="177"/>
      <c r="DU751" s="4"/>
      <c r="DZ751" s="177"/>
      <c r="EA751" s="177"/>
      <c r="EB751" s="177"/>
      <c r="EC751" s="177"/>
      <c r="ED751" s="177"/>
      <c r="EE751" s="177"/>
    </row>
    <row r="752" spans="49:135" ht="13" x14ac:dyDescent="0.15">
      <c r="AW752" s="177"/>
      <c r="DU752" s="4"/>
      <c r="DZ752" s="177"/>
      <c r="EA752" s="177"/>
      <c r="EB752" s="177"/>
      <c r="EC752" s="177"/>
      <c r="ED752" s="177"/>
      <c r="EE752" s="177"/>
    </row>
    <row r="753" spans="49:135" ht="13" x14ac:dyDescent="0.15">
      <c r="AW753" s="177"/>
      <c r="DU753" s="4"/>
      <c r="DZ753" s="177"/>
      <c r="EA753" s="177"/>
      <c r="EB753" s="177"/>
      <c r="EC753" s="177"/>
      <c r="ED753" s="177"/>
      <c r="EE753" s="177"/>
    </row>
    <row r="754" spans="49:135" ht="13" x14ac:dyDescent="0.15">
      <c r="AW754" s="177"/>
      <c r="DU754" s="4"/>
      <c r="DZ754" s="177"/>
      <c r="EA754" s="177"/>
      <c r="EB754" s="177"/>
      <c r="EC754" s="177"/>
      <c r="ED754" s="177"/>
      <c r="EE754" s="177"/>
    </row>
    <row r="755" spans="49:135" ht="13" x14ac:dyDescent="0.15">
      <c r="AW755" s="177"/>
      <c r="DU755" s="4"/>
      <c r="DZ755" s="177"/>
      <c r="EA755" s="177"/>
      <c r="EB755" s="177"/>
      <c r="EC755" s="177"/>
      <c r="ED755" s="177"/>
      <c r="EE755" s="177"/>
    </row>
    <row r="756" spans="49:135" ht="13" x14ac:dyDescent="0.15">
      <c r="AW756" s="177"/>
      <c r="DU756" s="4"/>
      <c r="DZ756" s="177"/>
      <c r="EA756" s="177"/>
      <c r="EB756" s="177"/>
      <c r="EC756" s="177"/>
      <c r="ED756" s="177"/>
      <c r="EE756" s="177"/>
    </row>
    <row r="757" spans="49:135" ht="13" x14ac:dyDescent="0.15">
      <c r="AW757" s="177"/>
      <c r="DU757" s="4"/>
      <c r="DZ757" s="177"/>
      <c r="EA757" s="177"/>
      <c r="EB757" s="177"/>
      <c r="EC757" s="177"/>
      <c r="ED757" s="177"/>
      <c r="EE757" s="177"/>
    </row>
    <row r="758" spans="49:135" ht="13" x14ac:dyDescent="0.15">
      <c r="AW758" s="177"/>
      <c r="DU758" s="4"/>
      <c r="DZ758" s="177"/>
      <c r="EA758" s="177"/>
      <c r="EB758" s="177"/>
      <c r="EC758" s="177"/>
      <c r="ED758" s="177"/>
      <c r="EE758" s="177"/>
    </row>
    <row r="759" spans="49:135" ht="13" x14ac:dyDescent="0.15">
      <c r="AW759" s="177"/>
      <c r="DU759" s="4"/>
      <c r="DZ759" s="177"/>
      <c r="EA759" s="177"/>
      <c r="EB759" s="177"/>
      <c r="EC759" s="177"/>
      <c r="ED759" s="177"/>
      <c r="EE759" s="177"/>
    </row>
    <row r="760" spans="49:135" ht="13" x14ac:dyDescent="0.15">
      <c r="AW760" s="177"/>
      <c r="DU760" s="4"/>
      <c r="DZ760" s="177"/>
      <c r="EA760" s="177"/>
      <c r="EB760" s="177"/>
      <c r="EC760" s="177"/>
      <c r="ED760" s="177"/>
      <c r="EE760" s="177"/>
    </row>
    <row r="761" spans="49:135" ht="13" x14ac:dyDescent="0.15">
      <c r="AW761" s="177"/>
      <c r="DU761" s="4"/>
      <c r="DZ761" s="177"/>
      <c r="EA761" s="177"/>
      <c r="EB761" s="177"/>
      <c r="EC761" s="177"/>
      <c r="ED761" s="177"/>
      <c r="EE761" s="177"/>
    </row>
    <row r="762" spans="49:135" ht="13" x14ac:dyDescent="0.15">
      <c r="AW762" s="177"/>
      <c r="DU762" s="4"/>
      <c r="DZ762" s="177"/>
      <c r="EA762" s="177"/>
      <c r="EB762" s="177"/>
      <c r="EC762" s="177"/>
      <c r="ED762" s="177"/>
      <c r="EE762" s="177"/>
    </row>
    <row r="763" spans="49:135" ht="13" x14ac:dyDescent="0.15">
      <c r="AW763" s="177"/>
      <c r="DU763" s="4"/>
      <c r="DZ763" s="177"/>
      <c r="EA763" s="177"/>
      <c r="EB763" s="177"/>
      <c r="EC763" s="177"/>
      <c r="ED763" s="177"/>
      <c r="EE763" s="177"/>
    </row>
    <row r="764" spans="49:135" ht="13" x14ac:dyDescent="0.15">
      <c r="AW764" s="177"/>
      <c r="DU764" s="4"/>
      <c r="DZ764" s="177"/>
      <c r="EA764" s="177"/>
      <c r="EB764" s="177"/>
      <c r="EC764" s="177"/>
      <c r="ED764" s="177"/>
      <c r="EE764" s="177"/>
    </row>
    <row r="765" spans="49:135" ht="13" x14ac:dyDescent="0.15">
      <c r="AW765" s="177"/>
      <c r="DU765" s="4"/>
      <c r="DZ765" s="177"/>
      <c r="EA765" s="177"/>
      <c r="EB765" s="177"/>
      <c r="EC765" s="177"/>
      <c r="ED765" s="177"/>
      <c r="EE765" s="177"/>
    </row>
    <row r="766" spans="49:135" ht="13" x14ac:dyDescent="0.15">
      <c r="AW766" s="177"/>
      <c r="DU766" s="4"/>
      <c r="DZ766" s="177"/>
      <c r="EA766" s="177"/>
      <c r="EB766" s="177"/>
      <c r="EC766" s="177"/>
      <c r="ED766" s="177"/>
      <c r="EE766" s="177"/>
    </row>
    <row r="767" spans="49:135" ht="13" x14ac:dyDescent="0.15">
      <c r="AW767" s="177"/>
      <c r="DU767" s="4"/>
      <c r="DZ767" s="177"/>
      <c r="EA767" s="177"/>
      <c r="EB767" s="177"/>
      <c r="EC767" s="177"/>
      <c r="ED767" s="177"/>
      <c r="EE767" s="177"/>
    </row>
    <row r="768" spans="49:135" ht="13" x14ac:dyDescent="0.15">
      <c r="AW768" s="177"/>
      <c r="DU768" s="4"/>
      <c r="DZ768" s="177"/>
      <c r="EA768" s="177"/>
      <c r="EB768" s="177"/>
      <c r="EC768" s="177"/>
      <c r="ED768" s="177"/>
      <c r="EE768" s="177"/>
    </row>
    <row r="769" spans="49:135" ht="13" x14ac:dyDescent="0.15">
      <c r="AW769" s="177"/>
      <c r="DU769" s="4"/>
      <c r="DZ769" s="177"/>
      <c r="EA769" s="177"/>
      <c r="EB769" s="177"/>
      <c r="EC769" s="177"/>
      <c r="ED769" s="177"/>
      <c r="EE769" s="177"/>
    </row>
    <row r="770" spans="49:135" ht="13" x14ac:dyDescent="0.15">
      <c r="AW770" s="177"/>
      <c r="DU770" s="4"/>
      <c r="DZ770" s="177"/>
      <c r="EA770" s="177"/>
      <c r="EB770" s="177"/>
      <c r="EC770" s="177"/>
      <c r="ED770" s="177"/>
      <c r="EE770" s="177"/>
    </row>
    <row r="771" spans="49:135" ht="13" x14ac:dyDescent="0.15">
      <c r="AW771" s="177"/>
      <c r="DU771" s="4"/>
      <c r="DZ771" s="177"/>
      <c r="EA771" s="177"/>
      <c r="EB771" s="177"/>
      <c r="EC771" s="177"/>
      <c r="ED771" s="177"/>
      <c r="EE771" s="177"/>
    </row>
    <row r="772" spans="49:135" ht="13" x14ac:dyDescent="0.15">
      <c r="AW772" s="177"/>
      <c r="DU772" s="4"/>
      <c r="DZ772" s="177"/>
      <c r="EA772" s="177"/>
      <c r="EB772" s="177"/>
      <c r="EC772" s="177"/>
      <c r="ED772" s="177"/>
      <c r="EE772" s="177"/>
    </row>
    <row r="773" spans="49:135" ht="13" x14ac:dyDescent="0.15">
      <c r="AW773" s="177"/>
      <c r="DU773" s="4"/>
      <c r="DZ773" s="177"/>
      <c r="EA773" s="177"/>
      <c r="EB773" s="177"/>
      <c r="EC773" s="177"/>
      <c r="ED773" s="177"/>
      <c r="EE773" s="177"/>
    </row>
    <row r="774" spans="49:135" ht="13" x14ac:dyDescent="0.15">
      <c r="AW774" s="177"/>
      <c r="DU774" s="4"/>
      <c r="DZ774" s="177"/>
      <c r="EA774" s="177"/>
      <c r="EB774" s="177"/>
      <c r="EC774" s="177"/>
      <c r="ED774" s="177"/>
      <c r="EE774" s="177"/>
    </row>
    <row r="775" spans="49:135" ht="13" x14ac:dyDescent="0.15">
      <c r="AW775" s="177"/>
      <c r="DU775" s="4"/>
      <c r="DZ775" s="177"/>
      <c r="EA775" s="177"/>
      <c r="EB775" s="177"/>
      <c r="EC775" s="177"/>
      <c r="ED775" s="177"/>
      <c r="EE775" s="177"/>
    </row>
    <row r="776" spans="49:135" ht="13" x14ac:dyDescent="0.15">
      <c r="AW776" s="177"/>
      <c r="DU776" s="4"/>
      <c r="DZ776" s="177"/>
      <c r="EA776" s="177"/>
      <c r="EB776" s="177"/>
      <c r="EC776" s="177"/>
      <c r="ED776" s="177"/>
      <c r="EE776" s="177"/>
    </row>
    <row r="777" spans="49:135" ht="13" x14ac:dyDescent="0.15">
      <c r="AW777" s="177"/>
      <c r="DU777" s="4"/>
      <c r="DZ777" s="177"/>
      <c r="EA777" s="177"/>
      <c r="EB777" s="177"/>
      <c r="EC777" s="177"/>
      <c r="ED777" s="177"/>
      <c r="EE777" s="177"/>
    </row>
    <row r="778" spans="49:135" ht="13" x14ac:dyDescent="0.15">
      <c r="AW778" s="177"/>
      <c r="DU778" s="4"/>
      <c r="DZ778" s="177"/>
      <c r="EA778" s="177"/>
      <c r="EB778" s="177"/>
      <c r="EC778" s="177"/>
      <c r="ED778" s="177"/>
      <c r="EE778" s="177"/>
    </row>
    <row r="779" spans="49:135" ht="13" x14ac:dyDescent="0.15">
      <c r="AW779" s="177"/>
      <c r="DU779" s="4"/>
      <c r="DZ779" s="177"/>
      <c r="EA779" s="177"/>
      <c r="EB779" s="177"/>
      <c r="EC779" s="177"/>
      <c r="ED779" s="177"/>
      <c r="EE779" s="177"/>
    </row>
    <row r="780" spans="49:135" ht="13" x14ac:dyDescent="0.15">
      <c r="AW780" s="177"/>
      <c r="DU780" s="4"/>
      <c r="DZ780" s="177"/>
      <c r="EA780" s="177"/>
      <c r="EB780" s="177"/>
      <c r="EC780" s="177"/>
      <c r="ED780" s="177"/>
      <c r="EE780" s="177"/>
    </row>
    <row r="781" spans="49:135" ht="13" x14ac:dyDescent="0.15">
      <c r="AW781" s="177"/>
      <c r="DU781" s="4"/>
      <c r="DZ781" s="177"/>
      <c r="EA781" s="177"/>
      <c r="EB781" s="177"/>
      <c r="EC781" s="177"/>
      <c r="ED781" s="177"/>
      <c r="EE781" s="177"/>
    </row>
    <row r="782" spans="49:135" ht="13" x14ac:dyDescent="0.15">
      <c r="AW782" s="177"/>
      <c r="DU782" s="4"/>
      <c r="DZ782" s="177"/>
      <c r="EA782" s="177"/>
      <c r="EB782" s="177"/>
      <c r="EC782" s="177"/>
      <c r="ED782" s="177"/>
      <c r="EE782" s="177"/>
    </row>
    <row r="783" spans="49:135" ht="13" x14ac:dyDescent="0.15">
      <c r="AW783" s="177"/>
      <c r="DU783" s="4"/>
      <c r="DZ783" s="177"/>
      <c r="EA783" s="177"/>
      <c r="EB783" s="177"/>
      <c r="EC783" s="177"/>
      <c r="ED783" s="177"/>
      <c r="EE783" s="177"/>
    </row>
    <row r="784" spans="49:135" ht="13" x14ac:dyDescent="0.15">
      <c r="AW784" s="177"/>
      <c r="DU784" s="4"/>
      <c r="DZ784" s="177"/>
      <c r="EA784" s="177"/>
      <c r="EB784" s="177"/>
      <c r="EC784" s="177"/>
      <c r="ED784" s="177"/>
      <c r="EE784" s="177"/>
    </row>
    <row r="785" spans="49:135" ht="13" x14ac:dyDescent="0.15">
      <c r="AW785" s="177"/>
      <c r="DU785" s="4"/>
      <c r="DZ785" s="177"/>
      <c r="EA785" s="177"/>
      <c r="EB785" s="177"/>
      <c r="EC785" s="177"/>
      <c r="ED785" s="177"/>
      <c r="EE785" s="177"/>
    </row>
    <row r="786" spans="49:135" ht="13" x14ac:dyDescent="0.15">
      <c r="AW786" s="177"/>
      <c r="DU786" s="4"/>
      <c r="DZ786" s="177"/>
      <c r="EA786" s="177"/>
      <c r="EB786" s="177"/>
      <c r="EC786" s="177"/>
      <c r="ED786" s="177"/>
      <c r="EE786" s="177"/>
    </row>
    <row r="787" spans="49:135" ht="13" x14ac:dyDescent="0.15">
      <c r="AW787" s="177"/>
      <c r="DU787" s="4"/>
      <c r="DZ787" s="177"/>
      <c r="EA787" s="177"/>
      <c r="EB787" s="177"/>
      <c r="EC787" s="177"/>
      <c r="ED787" s="177"/>
      <c r="EE787" s="177"/>
    </row>
    <row r="788" spans="49:135" ht="13" x14ac:dyDescent="0.15">
      <c r="AW788" s="177"/>
      <c r="DU788" s="4"/>
      <c r="DZ788" s="177"/>
      <c r="EA788" s="177"/>
      <c r="EB788" s="177"/>
      <c r="EC788" s="177"/>
      <c r="ED788" s="177"/>
      <c r="EE788" s="177"/>
    </row>
    <row r="789" spans="49:135" ht="13" x14ac:dyDescent="0.15">
      <c r="AW789" s="177"/>
      <c r="DU789" s="4"/>
      <c r="DZ789" s="177"/>
      <c r="EA789" s="177"/>
      <c r="EB789" s="177"/>
      <c r="EC789" s="177"/>
      <c r="ED789" s="177"/>
      <c r="EE789" s="177"/>
    </row>
    <row r="790" spans="49:135" ht="13" x14ac:dyDescent="0.15">
      <c r="AW790" s="177"/>
      <c r="DU790" s="4"/>
      <c r="DZ790" s="177"/>
      <c r="EA790" s="177"/>
      <c r="EB790" s="177"/>
      <c r="EC790" s="177"/>
      <c r="ED790" s="177"/>
      <c r="EE790" s="177"/>
    </row>
    <row r="791" spans="49:135" ht="13" x14ac:dyDescent="0.15">
      <c r="AW791" s="177"/>
      <c r="DU791" s="4"/>
      <c r="DZ791" s="177"/>
      <c r="EA791" s="177"/>
      <c r="EB791" s="177"/>
      <c r="EC791" s="177"/>
      <c r="ED791" s="177"/>
      <c r="EE791" s="177"/>
    </row>
    <row r="792" spans="49:135" ht="13" x14ac:dyDescent="0.15">
      <c r="AW792" s="177"/>
      <c r="DU792" s="4"/>
      <c r="DZ792" s="177"/>
      <c r="EA792" s="177"/>
      <c r="EB792" s="177"/>
      <c r="EC792" s="177"/>
      <c r="ED792" s="177"/>
      <c r="EE792" s="177"/>
    </row>
    <row r="793" spans="49:135" ht="13" x14ac:dyDescent="0.15">
      <c r="AW793" s="177"/>
      <c r="DU793" s="4"/>
      <c r="DZ793" s="177"/>
      <c r="EA793" s="177"/>
      <c r="EB793" s="177"/>
      <c r="EC793" s="177"/>
      <c r="ED793" s="177"/>
      <c r="EE793" s="177"/>
    </row>
    <row r="794" spans="49:135" ht="13" x14ac:dyDescent="0.15">
      <c r="AW794" s="177"/>
      <c r="DU794" s="4"/>
      <c r="DZ794" s="177"/>
      <c r="EA794" s="177"/>
      <c r="EB794" s="177"/>
      <c r="EC794" s="177"/>
      <c r="ED794" s="177"/>
      <c r="EE794" s="177"/>
    </row>
    <row r="795" spans="49:135" ht="13" x14ac:dyDescent="0.15">
      <c r="AW795" s="177"/>
      <c r="DU795" s="4"/>
      <c r="DZ795" s="177"/>
      <c r="EA795" s="177"/>
      <c r="EB795" s="177"/>
      <c r="EC795" s="177"/>
      <c r="ED795" s="177"/>
      <c r="EE795" s="177"/>
    </row>
    <row r="796" spans="49:135" ht="13" x14ac:dyDescent="0.15">
      <c r="AW796" s="177"/>
      <c r="DU796" s="4"/>
      <c r="DZ796" s="177"/>
      <c r="EA796" s="177"/>
      <c r="EB796" s="177"/>
      <c r="EC796" s="177"/>
      <c r="ED796" s="177"/>
      <c r="EE796" s="177"/>
    </row>
    <row r="797" spans="49:135" ht="13" x14ac:dyDescent="0.15">
      <c r="AW797" s="177"/>
      <c r="DU797" s="4"/>
      <c r="DZ797" s="177"/>
      <c r="EA797" s="177"/>
      <c r="EB797" s="177"/>
      <c r="EC797" s="177"/>
      <c r="ED797" s="177"/>
      <c r="EE797" s="177"/>
    </row>
    <row r="798" spans="49:135" ht="13" x14ac:dyDescent="0.15">
      <c r="AW798" s="177"/>
      <c r="DU798" s="4"/>
      <c r="DZ798" s="177"/>
      <c r="EA798" s="177"/>
      <c r="EB798" s="177"/>
      <c r="EC798" s="177"/>
      <c r="ED798" s="177"/>
      <c r="EE798" s="177"/>
    </row>
    <row r="799" spans="49:135" ht="13" x14ac:dyDescent="0.15">
      <c r="AW799" s="177"/>
      <c r="DU799" s="4"/>
      <c r="DZ799" s="177"/>
      <c r="EA799" s="177"/>
      <c r="EB799" s="177"/>
      <c r="EC799" s="177"/>
      <c r="ED799" s="177"/>
      <c r="EE799" s="177"/>
    </row>
    <row r="800" spans="49:135" ht="13" x14ac:dyDescent="0.15">
      <c r="AW800" s="177"/>
      <c r="DU800" s="4"/>
      <c r="DZ800" s="177"/>
      <c r="EA800" s="177"/>
      <c r="EB800" s="177"/>
      <c r="EC800" s="177"/>
      <c r="ED800" s="177"/>
      <c r="EE800" s="177"/>
    </row>
    <row r="801" spans="49:135" ht="13" x14ac:dyDescent="0.15">
      <c r="AW801" s="177"/>
      <c r="DU801" s="4"/>
      <c r="DZ801" s="177"/>
      <c r="EA801" s="177"/>
      <c r="EB801" s="177"/>
      <c r="EC801" s="177"/>
      <c r="ED801" s="177"/>
      <c r="EE801" s="177"/>
    </row>
    <row r="802" spans="49:135" ht="13" x14ac:dyDescent="0.15">
      <c r="AW802" s="177"/>
      <c r="DU802" s="4"/>
      <c r="DZ802" s="177"/>
      <c r="EA802" s="177"/>
      <c r="EB802" s="177"/>
      <c r="EC802" s="177"/>
      <c r="ED802" s="177"/>
      <c r="EE802" s="177"/>
    </row>
    <row r="803" spans="49:135" ht="13" x14ac:dyDescent="0.15">
      <c r="AW803" s="177"/>
      <c r="DU803" s="4"/>
      <c r="DZ803" s="177"/>
      <c r="EA803" s="177"/>
      <c r="EB803" s="177"/>
      <c r="EC803" s="177"/>
      <c r="ED803" s="177"/>
      <c r="EE803" s="177"/>
    </row>
    <row r="804" spans="49:135" ht="13" x14ac:dyDescent="0.15">
      <c r="AW804" s="177"/>
      <c r="DU804" s="4"/>
      <c r="DZ804" s="177"/>
      <c r="EA804" s="177"/>
      <c r="EB804" s="177"/>
      <c r="EC804" s="177"/>
      <c r="ED804" s="177"/>
      <c r="EE804" s="177"/>
    </row>
    <row r="805" spans="49:135" ht="13" x14ac:dyDescent="0.15">
      <c r="AW805" s="177"/>
      <c r="DU805" s="4"/>
      <c r="DZ805" s="177"/>
      <c r="EA805" s="177"/>
      <c r="EB805" s="177"/>
      <c r="EC805" s="177"/>
      <c r="ED805" s="177"/>
      <c r="EE805" s="177"/>
    </row>
    <row r="806" spans="49:135" ht="13" x14ac:dyDescent="0.15">
      <c r="AW806" s="177"/>
      <c r="DU806" s="4"/>
      <c r="DZ806" s="177"/>
      <c r="EA806" s="177"/>
      <c r="EB806" s="177"/>
      <c r="EC806" s="177"/>
      <c r="ED806" s="177"/>
      <c r="EE806" s="177"/>
    </row>
    <row r="807" spans="49:135" ht="13" x14ac:dyDescent="0.15">
      <c r="AW807" s="177"/>
      <c r="DU807" s="4"/>
      <c r="DZ807" s="177"/>
      <c r="EA807" s="177"/>
      <c r="EB807" s="177"/>
      <c r="EC807" s="177"/>
      <c r="ED807" s="177"/>
      <c r="EE807" s="177"/>
    </row>
    <row r="808" spans="49:135" ht="13" x14ac:dyDescent="0.15">
      <c r="AW808" s="177"/>
      <c r="DU808" s="4"/>
      <c r="DZ808" s="177"/>
      <c r="EA808" s="177"/>
      <c r="EB808" s="177"/>
      <c r="EC808" s="177"/>
      <c r="ED808" s="177"/>
      <c r="EE808" s="177"/>
    </row>
    <row r="809" spans="49:135" ht="13" x14ac:dyDescent="0.15">
      <c r="AW809" s="177"/>
      <c r="DU809" s="4"/>
      <c r="DZ809" s="177"/>
      <c r="EA809" s="177"/>
      <c r="EB809" s="177"/>
      <c r="EC809" s="177"/>
      <c r="ED809" s="177"/>
      <c r="EE809" s="177"/>
    </row>
    <row r="810" spans="49:135" ht="13" x14ac:dyDescent="0.15">
      <c r="AW810" s="177"/>
      <c r="DU810" s="4"/>
      <c r="DZ810" s="177"/>
      <c r="EA810" s="177"/>
      <c r="EB810" s="177"/>
      <c r="EC810" s="177"/>
      <c r="ED810" s="177"/>
      <c r="EE810" s="177"/>
    </row>
    <row r="811" spans="49:135" ht="13" x14ac:dyDescent="0.15">
      <c r="AW811" s="177"/>
      <c r="DU811" s="4"/>
      <c r="DZ811" s="177"/>
      <c r="EA811" s="177"/>
      <c r="EB811" s="177"/>
      <c r="EC811" s="177"/>
      <c r="ED811" s="177"/>
      <c r="EE811" s="177"/>
    </row>
    <row r="812" spans="49:135" ht="13" x14ac:dyDescent="0.15">
      <c r="AW812" s="177"/>
      <c r="DU812" s="4"/>
      <c r="DZ812" s="177"/>
      <c r="EA812" s="177"/>
      <c r="EB812" s="177"/>
      <c r="EC812" s="177"/>
      <c r="ED812" s="177"/>
      <c r="EE812" s="177"/>
    </row>
    <row r="813" spans="49:135" ht="13" x14ac:dyDescent="0.15">
      <c r="AW813" s="177"/>
      <c r="DU813" s="4"/>
      <c r="DZ813" s="177"/>
      <c r="EA813" s="177"/>
      <c r="EB813" s="177"/>
      <c r="EC813" s="177"/>
      <c r="ED813" s="177"/>
      <c r="EE813" s="177"/>
    </row>
    <row r="814" spans="49:135" ht="13" x14ac:dyDescent="0.15">
      <c r="AW814" s="177"/>
      <c r="DU814" s="4"/>
      <c r="DZ814" s="177"/>
      <c r="EA814" s="177"/>
      <c r="EB814" s="177"/>
      <c r="EC814" s="177"/>
      <c r="ED814" s="177"/>
      <c r="EE814" s="177"/>
    </row>
    <row r="815" spans="49:135" ht="13" x14ac:dyDescent="0.15">
      <c r="AW815" s="177"/>
      <c r="DU815" s="4"/>
      <c r="DZ815" s="177"/>
      <c r="EA815" s="177"/>
      <c r="EB815" s="177"/>
      <c r="EC815" s="177"/>
      <c r="ED815" s="177"/>
      <c r="EE815" s="177"/>
    </row>
    <row r="816" spans="49:135" ht="13" x14ac:dyDescent="0.15">
      <c r="AW816" s="177"/>
      <c r="DU816" s="4"/>
      <c r="DZ816" s="177"/>
      <c r="EA816" s="177"/>
      <c r="EB816" s="177"/>
      <c r="EC816" s="177"/>
      <c r="ED816" s="177"/>
      <c r="EE816" s="177"/>
    </row>
    <row r="817" spans="49:135" ht="13" x14ac:dyDescent="0.15">
      <c r="AW817" s="177"/>
      <c r="DU817" s="4"/>
      <c r="DZ817" s="177"/>
      <c r="EA817" s="177"/>
      <c r="EB817" s="177"/>
      <c r="EC817" s="177"/>
      <c r="ED817" s="177"/>
      <c r="EE817" s="177"/>
    </row>
    <row r="818" spans="49:135" ht="13" x14ac:dyDescent="0.15">
      <c r="AW818" s="177"/>
      <c r="DU818" s="4"/>
      <c r="DZ818" s="177"/>
      <c r="EA818" s="177"/>
      <c r="EB818" s="177"/>
      <c r="EC818" s="177"/>
      <c r="ED818" s="177"/>
      <c r="EE818" s="177"/>
    </row>
    <row r="819" spans="49:135" ht="13" x14ac:dyDescent="0.15">
      <c r="AW819" s="177"/>
      <c r="DU819" s="4"/>
      <c r="DZ819" s="177"/>
      <c r="EA819" s="177"/>
      <c r="EB819" s="177"/>
      <c r="EC819" s="177"/>
      <c r="ED819" s="177"/>
      <c r="EE819" s="177"/>
    </row>
    <row r="820" spans="49:135" ht="13" x14ac:dyDescent="0.15">
      <c r="AW820" s="177"/>
      <c r="DU820" s="4"/>
      <c r="DZ820" s="177"/>
      <c r="EA820" s="177"/>
      <c r="EB820" s="177"/>
      <c r="EC820" s="177"/>
      <c r="ED820" s="177"/>
      <c r="EE820" s="177"/>
    </row>
    <row r="821" spans="49:135" ht="13" x14ac:dyDescent="0.15">
      <c r="AW821" s="177"/>
      <c r="DU821" s="4"/>
      <c r="DZ821" s="177"/>
      <c r="EA821" s="177"/>
      <c r="EB821" s="177"/>
      <c r="EC821" s="177"/>
      <c r="ED821" s="177"/>
      <c r="EE821" s="177"/>
    </row>
    <row r="822" spans="49:135" ht="13" x14ac:dyDescent="0.15">
      <c r="AW822" s="177"/>
      <c r="DU822" s="4"/>
      <c r="DZ822" s="177"/>
      <c r="EA822" s="177"/>
      <c r="EB822" s="177"/>
      <c r="EC822" s="177"/>
      <c r="ED822" s="177"/>
      <c r="EE822" s="177"/>
    </row>
    <row r="823" spans="49:135" ht="13" x14ac:dyDescent="0.15">
      <c r="AW823" s="177"/>
      <c r="DU823" s="4"/>
      <c r="DZ823" s="177"/>
      <c r="EA823" s="177"/>
      <c r="EB823" s="177"/>
      <c r="EC823" s="177"/>
      <c r="ED823" s="177"/>
      <c r="EE823" s="177"/>
    </row>
    <row r="824" spans="49:135" ht="13" x14ac:dyDescent="0.15">
      <c r="AW824" s="177"/>
      <c r="DU824" s="4"/>
      <c r="DZ824" s="177"/>
      <c r="EA824" s="177"/>
      <c r="EB824" s="177"/>
      <c r="EC824" s="177"/>
      <c r="ED824" s="177"/>
      <c r="EE824" s="177"/>
    </row>
    <row r="825" spans="49:135" ht="13" x14ac:dyDescent="0.15">
      <c r="AW825" s="177"/>
      <c r="DU825" s="4"/>
      <c r="DZ825" s="177"/>
      <c r="EA825" s="177"/>
      <c r="EB825" s="177"/>
      <c r="EC825" s="177"/>
      <c r="ED825" s="177"/>
      <c r="EE825" s="177"/>
    </row>
    <row r="826" spans="49:135" ht="13" x14ac:dyDescent="0.15">
      <c r="AW826" s="177"/>
      <c r="DU826" s="4"/>
      <c r="DZ826" s="177"/>
      <c r="EA826" s="177"/>
      <c r="EB826" s="177"/>
      <c r="EC826" s="177"/>
      <c r="ED826" s="177"/>
      <c r="EE826" s="177"/>
    </row>
    <row r="827" spans="49:135" ht="13" x14ac:dyDescent="0.15">
      <c r="AW827" s="177"/>
      <c r="DU827" s="4"/>
      <c r="DZ827" s="177"/>
      <c r="EA827" s="177"/>
      <c r="EB827" s="177"/>
      <c r="EC827" s="177"/>
      <c r="ED827" s="177"/>
      <c r="EE827" s="177"/>
    </row>
    <row r="828" spans="49:135" ht="13" x14ac:dyDescent="0.15">
      <c r="AW828" s="177"/>
      <c r="DU828" s="4"/>
      <c r="DZ828" s="177"/>
      <c r="EA828" s="177"/>
      <c r="EB828" s="177"/>
      <c r="EC828" s="177"/>
      <c r="ED828" s="177"/>
      <c r="EE828" s="177"/>
    </row>
    <row r="829" spans="49:135" ht="13" x14ac:dyDescent="0.15">
      <c r="AW829" s="177"/>
      <c r="DU829" s="4"/>
      <c r="DZ829" s="177"/>
      <c r="EA829" s="177"/>
      <c r="EB829" s="177"/>
      <c r="EC829" s="177"/>
      <c r="ED829" s="177"/>
      <c r="EE829" s="177"/>
    </row>
    <row r="830" spans="49:135" ht="13" x14ac:dyDescent="0.15">
      <c r="AW830" s="177"/>
      <c r="DU830" s="4"/>
      <c r="DZ830" s="177"/>
      <c r="EA830" s="177"/>
      <c r="EB830" s="177"/>
      <c r="EC830" s="177"/>
      <c r="ED830" s="177"/>
      <c r="EE830" s="177"/>
    </row>
    <row r="831" spans="49:135" ht="13" x14ac:dyDescent="0.15">
      <c r="AW831" s="177"/>
      <c r="DU831" s="4"/>
      <c r="DZ831" s="177"/>
      <c r="EA831" s="177"/>
      <c r="EB831" s="177"/>
      <c r="EC831" s="177"/>
      <c r="ED831" s="177"/>
      <c r="EE831" s="177"/>
    </row>
    <row r="832" spans="49:135" ht="13" x14ac:dyDescent="0.15">
      <c r="AW832" s="177"/>
      <c r="DU832" s="4"/>
      <c r="DZ832" s="177"/>
      <c r="EA832" s="177"/>
      <c r="EB832" s="177"/>
      <c r="EC832" s="177"/>
      <c r="ED832" s="177"/>
      <c r="EE832" s="177"/>
    </row>
    <row r="833" spans="49:135" ht="13" x14ac:dyDescent="0.15">
      <c r="AW833" s="177"/>
      <c r="DU833" s="4"/>
      <c r="DZ833" s="177"/>
      <c r="EA833" s="177"/>
      <c r="EB833" s="177"/>
      <c r="EC833" s="177"/>
      <c r="ED833" s="177"/>
      <c r="EE833" s="177"/>
    </row>
    <row r="834" spans="49:135" ht="13" x14ac:dyDescent="0.15">
      <c r="AW834" s="177"/>
      <c r="DU834" s="4"/>
      <c r="DZ834" s="177"/>
      <c r="EA834" s="177"/>
      <c r="EB834" s="177"/>
      <c r="EC834" s="177"/>
      <c r="ED834" s="177"/>
      <c r="EE834" s="177"/>
    </row>
    <row r="835" spans="49:135" ht="13" x14ac:dyDescent="0.15">
      <c r="AW835" s="177"/>
      <c r="DU835" s="4"/>
      <c r="DZ835" s="177"/>
      <c r="EA835" s="177"/>
      <c r="EB835" s="177"/>
      <c r="EC835" s="177"/>
      <c r="ED835" s="177"/>
      <c r="EE835" s="177"/>
    </row>
    <row r="836" spans="49:135" ht="13" x14ac:dyDescent="0.15">
      <c r="AW836" s="177"/>
      <c r="DU836" s="4"/>
      <c r="DZ836" s="177"/>
      <c r="EA836" s="177"/>
      <c r="EB836" s="177"/>
      <c r="EC836" s="177"/>
      <c r="ED836" s="177"/>
      <c r="EE836" s="177"/>
    </row>
    <row r="837" spans="49:135" ht="13" x14ac:dyDescent="0.15">
      <c r="AW837" s="177"/>
      <c r="DU837" s="4"/>
      <c r="DZ837" s="177"/>
      <c r="EA837" s="177"/>
      <c r="EB837" s="177"/>
      <c r="EC837" s="177"/>
      <c r="ED837" s="177"/>
      <c r="EE837" s="177"/>
    </row>
    <row r="838" spans="49:135" ht="13" x14ac:dyDescent="0.15">
      <c r="AW838" s="177"/>
      <c r="DU838" s="4"/>
      <c r="DZ838" s="177"/>
      <c r="EA838" s="177"/>
      <c r="EB838" s="177"/>
      <c r="EC838" s="177"/>
      <c r="ED838" s="177"/>
      <c r="EE838" s="177"/>
    </row>
    <row r="839" spans="49:135" ht="13" x14ac:dyDescent="0.15">
      <c r="AW839" s="177"/>
      <c r="DU839" s="4"/>
      <c r="DZ839" s="177"/>
      <c r="EA839" s="177"/>
      <c r="EB839" s="177"/>
      <c r="EC839" s="177"/>
      <c r="ED839" s="177"/>
      <c r="EE839" s="177"/>
    </row>
    <row r="840" spans="49:135" ht="13" x14ac:dyDescent="0.15">
      <c r="AW840" s="177"/>
      <c r="DU840" s="4"/>
      <c r="DZ840" s="177"/>
      <c r="EA840" s="177"/>
      <c r="EB840" s="177"/>
      <c r="EC840" s="177"/>
      <c r="ED840" s="177"/>
      <c r="EE840" s="177"/>
    </row>
    <row r="841" spans="49:135" ht="13" x14ac:dyDescent="0.15">
      <c r="AW841" s="177"/>
      <c r="DU841" s="4"/>
      <c r="DZ841" s="177"/>
      <c r="EA841" s="177"/>
      <c r="EB841" s="177"/>
      <c r="EC841" s="177"/>
      <c r="ED841" s="177"/>
      <c r="EE841" s="177"/>
    </row>
    <row r="842" spans="49:135" ht="13" x14ac:dyDescent="0.15">
      <c r="AW842" s="177"/>
      <c r="DU842" s="4"/>
      <c r="DZ842" s="177"/>
      <c r="EA842" s="177"/>
      <c r="EB842" s="177"/>
      <c r="EC842" s="177"/>
      <c r="ED842" s="177"/>
      <c r="EE842" s="177"/>
    </row>
    <row r="843" spans="49:135" ht="13" x14ac:dyDescent="0.15">
      <c r="AW843" s="177"/>
      <c r="DU843" s="4"/>
      <c r="DZ843" s="177"/>
      <c r="EA843" s="177"/>
      <c r="EB843" s="177"/>
      <c r="EC843" s="177"/>
      <c r="ED843" s="177"/>
      <c r="EE843" s="177"/>
    </row>
    <row r="844" spans="49:135" ht="13" x14ac:dyDescent="0.15">
      <c r="AW844" s="177"/>
      <c r="DU844" s="4"/>
      <c r="DZ844" s="177"/>
      <c r="EA844" s="177"/>
      <c r="EB844" s="177"/>
      <c r="EC844" s="177"/>
      <c r="ED844" s="177"/>
      <c r="EE844" s="177"/>
    </row>
    <row r="845" spans="49:135" ht="13" x14ac:dyDescent="0.15">
      <c r="AW845" s="177"/>
      <c r="DU845" s="4"/>
      <c r="DZ845" s="177"/>
      <c r="EA845" s="177"/>
      <c r="EB845" s="177"/>
      <c r="EC845" s="177"/>
      <c r="ED845" s="177"/>
      <c r="EE845" s="177"/>
    </row>
    <row r="846" spans="49:135" ht="13" x14ac:dyDescent="0.15">
      <c r="AW846" s="177"/>
      <c r="DU846" s="4"/>
      <c r="DZ846" s="177"/>
      <c r="EA846" s="177"/>
      <c r="EB846" s="177"/>
      <c r="EC846" s="177"/>
      <c r="ED846" s="177"/>
      <c r="EE846" s="177"/>
    </row>
    <row r="847" spans="49:135" ht="13" x14ac:dyDescent="0.15">
      <c r="AW847" s="177"/>
      <c r="DU847" s="4"/>
      <c r="DZ847" s="177"/>
      <c r="EA847" s="177"/>
      <c r="EB847" s="177"/>
      <c r="EC847" s="177"/>
      <c r="ED847" s="177"/>
      <c r="EE847" s="177"/>
    </row>
    <row r="848" spans="49:135" ht="13" x14ac:dyDescent="0.15">
      <c r="AW848" s="177"/>
      <c r="DU848" s="4"/>
      <c r="DZ848" s="177"/>
      <c r="EA848" s="177"/>
      <c r="EB848" s="177"/>
      <c r="EC848" s="177"/>
      <c r="ED848" s="177"/>
      <c r="EE848" s="177"/>
    </row>
    <row r="849" spans="49:135" ht="13" x14ac:dyDescent="0.15">
      <c r="AW849" s="177"/>
      <c r="DU849" s="4"/>
      <c r="DZ849" s="177"/>
      <c r="EA849" s="177"/>
      <c r="EB849" s="177"/>
      <c r="EC849" s="177"/>
      <c r="ED849" s="177"/>
      <c r="EE849" s="177"/>
    </row>
    <row r="850" spans="49:135" ht="13" x14ac:dyDescent="0.15">
      <c r="AW850" s="177"/>
      <c r="DU850" s="4"/>
      <c r="DZ850" s="177"/>
      <c r="EA850" s="177"/>
      <c r="EB850" s="177"/>
      <c r="EC850" s="177"/>
      <c r="ED850" s="177"/>
      <c r="EE850" s="177"/>
    </row>
    <row r="851" spans="49:135" ht="13" x14ac:dyDescent="0.15">
      <c r="AW851" s="177"/>
      <c r="DU851" s="4"/>
      <c r="DZ851" s="177"/>
      <c r="EA851" s="177"/>
      <c r="EB851" s="177"/>
      <c r="EC851" s="177"/>
      <c r="ED851" s="177"/>
      <c r="EE851" s="177"/>
    </row>
    <row r="852" spans="49:135" ht="13" x14ac:dyDescent="0.15">
      <c r="AW852" s="177"/>
      <c r="DU852" s="4"/>
      <c r="DZ852" s="177"/>
      <c r="EA852" s="177"/>
      <c r="EB852" s="177"/>
      <c r="EC852" s="177"/>
      <c r="ED852" s="177"/>
      <c r="EE852" s="177"/>
    </row>
    <row r="853" spans="49:135" ht="13" x14ac:dyDescent="0.15">
      <c r="AW853" s="177"/>
      <c r="DU853" s="4"/>
      <c r="DZ853" s="177"/>
      <c r="EA853" s="177"/>
      <c r="EB853" s="177"/>
      <c r="EC853" s="177"/>
      <c r="ED853" s="177"/>
      <c r="EE853" s="177"/>
    </row>
    <row r="854" spans="49:135" ht="13" x14ac:dyDescent="0.15">
      <c r="AW854" s="177"/>
      <c r="DU854" s="4"/>
      <c r="DZ854" s="177"/>
      <c r="EA854" s="177"/>
      <c r="EB854" s="177"/>
      <c r="EC854" s="177"/>
      <c r="ED854" s="177"/>
      <c r="EE854" s="177"/>
    </row>
    <row r="855" spans="49:135" ht="13" x14ac:dyDescent="0.15">
      <c r="AW855" s="177"/>
      <c r="DU855" s="4"/>
      <c r="DZ855" s="177"/>
      <c r="EA855" s="177"/>
      <c r="EB855" s="177"/>
      <c r="EC855" s="177"/>
      <c r="ED855" s="177"/>
      <c r="EE855" s="177"/>
    </row>
    <row r="856" spans="49:135" ht="13" x14ac:dyDescent="0.15">
      <c r="AW856" s="177"/>
      <c r="DU856" s="4"/>
      <c r="DZ856" s="177"/>
      <c r="EA856" s="177"/>
      <c r="EB856" s="177"/>
      <c r="EC856" s="177"/>
      <c r="ED856" s="177"/>
      <c r="EE856" s="177"/>
    </row>
    <row r="857" spans="49:135" ht="13" x14ac:dyDescent="0.15">
      <c r="AW857" s="177"/>
      <c r="DU857" s="4"/>
      <c r="DZ857" s="177"/>
      <c r="EA857" s="177"/>
      <c r="EB857" s="177"/>
      <c r="EC857" s="177"/>
      <c r="ED857" s="177"/>
      <c r="EE857" s="177"/>
    </row>
    <row r="858" spans="49:135" ht="13" x14ac:dyDescent="0.15">
      <c r="AW858" s="177"/>
      <c r="DU858" s="4"/>
      <c r="DZ858" s="177"/>
      <c r="EA858" s="177"/>
      <c r="EB858" s="177"/>
      <c r="EC858" s="177"/>
      <c r="ED858" s="177"/>
      <c r="EE858" s="177"/>
    </row>
    <row r="859" spans="49:135" ht="13" x14ac:dyDescent="0.15">
      <c r="AW859" s="177"/>
      <c r="DU859" s="4"/>
      <c r="DZ859" s="177"/>
      <c r="EA859" s="177"/>
      <c r="EB859" s="177"/>
      <c r="EC859" s="177"/>
      <c r="ED859" s="177"/>
      <c r="EE859" s="177"/>
    </row>
    <row r="860" spans="49:135" ht="13" x14ac:dyDescent="0.15">
      <c r="AW860" s="177"/>
      <c r="DU860" s="4"/>
      <c r="DZ860" s="177"/>
      <c r="EA860" s="177"/>
      <c r="EB860" s="177"/>
      <c r="EC860" s="177"/>
      <c r="ED860" s="177"/>
      <c r="EE860" s="177"/>
    </row>
    <row r="861" spans="49:135" ht="13" x14ac:dyDescent="0.15">
      <c r="AW861" s="177"/>
      <c r="DU861" s="4"/>
      <c r="DZ861" s="177"/>
      <c r="EA861" s="177"/>
      <c r="EB861" s="177"/>
      <c r="EC861" s="177"/>
      <c r="ED861" s="177"/>
      <c r="EE861" s="177"/>
    </row>
    <row r="862" spans="49:135" ht="13" x14ac:dyDescent="0.15">
      <c r="AW862" s="177"/>
      <c r="DU862" s="4"/>
      <c r="DZ862" s="177"/>
      <c r="EA862" s="177"/>
      <c r="EB862" s="177"/>
      <c r="EC862" s="177"/>
      <c r="ED862" s="177"/>
      <c r="EE862" s="177"/>
    </row>
    <row r="863" spans="49:135" ht="13" x14ac:dyDescent="0.15">
      <c r="AW863" s="177"/>
      <c r="DU863" s="4"/>
      <c r="DZ863" s="177"/>
      <c r="EA863" s="177"/>
      <c r="EB863" s="177"/>
      <c r="EC863" s="177"/>
      <c r="ED863" s="177"/>
      <c r="EE863" s="177"/>
    </row>
    <row r="864" spans="49:135" ht="13" x14ac:dyDescent="0.15">
      <c r="AW864" s="177"/>
      <c r="DU864" s="4"/>
      <c r="DZ864" s="177"/>
      <c r="EA864" s="177"/>
      <c r="EB864" s="177"/>
      <c r="EC864" s="177"/>
      <c r="ED864" s="177"/>
      <c r="EE864" s="177"/>
    </row>
    <row r="865" spans="49:135" ht="13" x14ac:dyDescent="0.15">
      <c r="AW865" s="177"/>
      <c r="DU865" s="4"/>
      <c r="DZ865" s="177"/>
      <c r="EA865" s="177"/>
      <c r="EB865" s="177"/>
      <c r="EC865" s="177"/>
      <c r="ED865" s="177"/>
      <c r="EE865" s="177"/>
    </row>
    <row r="866" spans="49:135" ht="13" x14ac:dyDescent="0.15">
      <c r="AW866" s="177"/>
      <c r="DU866" s="4"/>
      <c r="DZ866" s="177"/>
      <c r="EA866" s="177"/>
      <c r="EB866" s="177"/>
      <c r="EC866" s="177"/>
      <c r="ED866" s="177"/>
      <c r="EE866" s="177"/>
    </row>
    <row r="867" spans="49:135" ht="13" x14ac:dyDescent="0.15">
      <c r="AW867" s="177"/>
      <c r="DU867" s="4"/>
      <c r="DZ867" s="177"/>
      <c r="EA867" s="177"/>
      <c r="EB867" s="177"/>
      <c r="EC867" s="177"/>
      <c r="ED867" s="177"/>
      <c r="EE867" s="177"/>
    </row>
    <row r="868" spans="49:135" ht="13" x14ac:dyDescent="0.15">
      <c r="AW868" s="177"/>
      <c r="DU868" s="4"/>
      <c r="DZ868" s="177"/>
      <c r="EA868" s="177"/>
      <c r="EB868" s="177"/>
      <c r="EC868" s="177"/>
      <c r="ED868" s="177"/>
      <c r="EE868" s="177"/>
    </row>
    <row r="869" spans="49:135" ht="13" x14ac:dyDescent="0.15">
      <c r="AW869" s="177"/>
      <c r="DU869" s="4"/>
      <c r="DZ869" s="177"/>
      <c r="EA869" s="177"/>
      <c r="EB869" s="177"/>
      <c r="EC869" s="177"/>
      <c r="ED869" s="177"/>
      <c r="EE869" s="177"/>
    </row>
    <row r="870" spans="49:135" ht="13" x14ac:dyDescent="0.15">
      <c r="AW870" s="177"/>
      <c r="DU870" s="4"/>
      <c r="DZ870" s="177"/>
      <c r="EA870" s="177"/>
      <c r="EB870" s="177"/>
      <c r="EC870" s="177"/>
      <c r="ED870" s="177"/>
      <c r="EE870" s="177"/>
    </row>
    <row r="871" spans="49:135" ht="13" x14ac:dyDescent="0.15">
      <c r="AW871" s="177"/>
      <c r="DU871" s="4"/>
      <c r="DZ871" s="177"/>
      <c r="EA871" s="177"/>
      <c r="EB871" s="177"/>
      <c r="EC871" s="177"/>
      <c r="ED871" s="177"/>
      <c r="EE871" s="177"/>
    </row>
    <row r="872" spans="49:135" ht="13" x14ac:dyDescent="0.15">
      <c r="AW872" s="177"/>
      <c r="DU872" s="4"/>
      <c r="DZ872" s="177"/>
      <c r="EA872" s="177"/>
      <c r="EB872" s="177"/>
      <c r="EC872" s="177"/>
      <c r="ED872" s="177"/>
      <c r="EE872" s="177"/>
    </row>
    <row r="873" spans="49:135" ht="13" x14ac:dyDescent="0.15">
      <c r="AW873" s="177"/>
      <c r="DU873" s="4"/>
      <c r="DZ873" s="177"/>
      <c r="EA873" s="177"/>
      <c r="EB873" s="177"/>
      <c r="EC873" s="177"/>
      <c r="ED873" s="177"/>
      <c r="EE873" s="177"/>
    </row>
    <row r="874" spans="49:135" ht="13" x14ac:dyDescent="0.15">
      <c r="AW874" s="177"/>
      <c r="DU874" s="4"/>
      <c r="DZ874" s="177"/>
      <c r="EA874" s="177"/>
      <c r="EB874" s="177"/>
      <c r="EC874" s="177"/>
      <c r="ED874" s="177"/>
      <c r="EE874" s="177"/>
    </row>
    <row r="875" spans="49:135" ht="13" x14ac:dyDescent="0.15">
      <c r="AW875" s="177"/>
      <c r="DU875" s="4"/>
      <c r="DZ875" s="177"/>
      <c r="EA875" s="177"/>
      <c r="EB875" s="177"/>
      <c r="EC875" s="177"/>
      <c r="ED875" s="177"/>
      <c r="EE875" s="177"/>
    </row>
    <row r="876" spans="49:135" ht="13" x14ac:dyDescent="0.15">
      <c r="AW876" s="177"/>
      <c r="DU876" s="4"/>
      <c r="DZ876" s="177"/>
      <c r="EA876" s="177"/>
      <c r="EB876" s="177"/>
      <c r="EC876" s="177"/>
      <c r="ED876" s="177"/>
      <c r="EE876" s="177"/>
    </row>
    <row r="877" spans="49:135" ht="13" x14ac:dyDescent="0.15">
      <c r="AW877" s="177"/>
      <c r="DU877" s="4"/>
      <c r="DZ877" s="177"/>
      <c r="EA877" s="177"/>
      <c r="EB877" s="177"/>
      <c r="EC877" s="177"/>
      <c r="ED877" s="177"/>
      <c r="EE877" s="177"/>
    </row>
    <row r="878" spans="49:135" ht="13" x14ac:dyDescent="0.15">
      <c r="AW878" s="177"/>
      <c r="DU878" s="4"/>
      <c r="DZ878" s="177"/>
      <c r="EA878" s="177"/>
      <c r="EB878" s="177"/>
      <c r="EC878" s="177"/>
      <c r="ED878" s="177"/>
      <c r="EE878" s="177"/>
    </row>
    <row r="879" spans="49:135" ht="13" x14ac:dyDescent="0.15">
      <c r="AW879" s="177"/>
      <c r="DU879" s="4"/>
      <c r="DZ879" s="177"/>
      <c r="EA879" s="177"/>
      <c r="EB879" s="177"/>
      <c r="EC879" s="177"/>
      <c r="ED879" s="177"/>
      <c r="EE879" s="177"/>
    </row>
    <row r="880" spans="49:135" ht="13" x14ac:dyDescent="0.15">
      <c r="AW880" s="177"/>
      <c r="DU880" s="4"/>
      <c r="DZ880" s="177"/>
      <c r="EA880" s="177"/>
      <c r="EB880" s="177"/>
      <c r="EC880" s="177"/>
      <c r="ED880" s="177"/>
      <c r="EE880" s="177"/>
    </row>
    <row r="881" spans="49:135" ht="13" x14ac:dyDescent="0.15">
      <c r="AW881" s="177"/>
      <c r="DU881" s="4"/>
      <c r="DZ881" s="177"/>
      <c r="EA881" s="177"/>
      <c r="EB881" s="177"/>
      <c r="EC881" s="177"/>
      <c r="ED881" s="177"/>
      <c r="EE881" s="177"/>
    </row>
    <row r="882" spans="49:135" ht="13" x14ac:dyDescent="0.15">
      <c r="AW882" s="177"/>
      <c r="DU882" s="4"/>
      <c r="DZ882" s="177"/>
      <c r="EA882" s="177"/>
      <c r="EB882" s="177"/>
      <c r="EC882" s="177"/>
      <c r="ED882" s="177"/>
      <c r="EE882" s="177"/>
    </row>
    <row r="883" spans="49:135" ht="13" x14ac:dyDescent="0.15">
      <c r="AW883" s="177"/>
      <c r="DU883" s="4"/>
      <c r="DZ883" s="177"/>
      <c r="EA883" s="177"/>
      <c r="EB883" s="177"/>
      <c r="EC883" s="177"/>
      <c r="ED883" s="177"/>
      <c r="EE883" s="177"/>
    </row>
    <row r="884" spans="49:135" ht="13" x14ac:dyDescent="0.15">
      <c r="AW884" s="177"/>
      <c r="DU884" s="4"/>
      <c r="DZ884" s="177"/>
      <c r="EA884" s="177"/>
      <c r="EB884" s="177"/>
      <c r="EC884" s="177"/>
      <c r="ED884" s="177"/>
      <c r="EE884" s="177"/>
    </row>
    <row r="885" spans="49:135" ht="13" x14ac:dyDescent="0.15">
      <c r="AW885" s="177"/>
      <c r="DU885" s="4"/>
      <c r="DZ885" s="177"/>
      <c r="EA885" s="177"/>
      <c r="EB885" s="177"/>
      <c r="EC885" s="177"/>
      <c r="ED885" s="177"/>
      <c r="EE885" s="177"/>
    </row>
    <row r="886" spans="49:135" ht="13" x14ac:dyDescent="0.15">
      <c r="AW886" s="177"/>
      <c r="DU886" s="4"/>
      <c r="DZ886" s="177"/>
      <c r="EA886" s="177"/>
      <c r="EB886" s="177"/>
      <c r="EC886" s="177"/>
      <c r="ED886" s="177"/>
      <c r="EE886" s="177"/>
    </row>
    <row r="887" spans="49:135" ht="13" x14ac:dyDescent="0.15">
      <c r="AW887" s="177"/>
      <c r="DU887" s="4"/>
      <c r="DZ887" s="177"/>
      <c r="EA887" s="177"/>
      <c r="EB887" s="177"/>
      <c r="EC887" s="177"/>
      <c r="ED887" s="177"/>
      <c r="EE887" s="177"/>
    </row>
    <row r="888" spans="49:135" ht="13" x14ac:dyDescent="0.15">
      <c r="AW888" s="177"/>
      <c r="DU888" s="4"/>
      <c r="DZ888" s="177"/>
      <c r="EA888" s="177"/>
      <c r="EB888" s="177"/>
      <c r="EC888" s="177"/>
      <c r="ED888" s="177"/>
      <c r="EE888" s="177"/>
    </row>
    <row r="889" spans="49:135" ht="13" x14ac:dyDescent="0.15">
      <c r="AW889" s="177"/>
      <c r="DU889" s="4"/>
      <c r="DZ889" s="177"/>
      <c r="EA889" s="177"/>
      <c r="EB889" s="177"/>
      <c r="EC889" s="177"/>
      <c r="ED889" s="177"/>
      <c r="EE889" s="177"/>
    </row>
    <row r="890" spans="49:135" ht="13" x14ac:dyDescent="0.15">
      <c r="AW890" s="177"/>
      <c r="DU890" s="4"/>
      <c r="DZ890" s="177"/>
      <c r="EA890" s="177"/>
      <c r="EB890" s="177"/>
      <c r="EC890" s="177"/>
      <c r="ED890" s="177"/>
      <c r="EE890" s="177"/>
    </row>
    <row r="891" spans="49:135" ht="13" x14ac:dyDescent="0.15">
      <c r="AW891" s="177"/>
      <c r="DU891" s="4"/>
      <c r="DZ891" s="177"/>
      <c r="EA891" s="177"/>
      <c r="EB891" s="177"/>
      <c r="EC891" s="177"/>
      <c r="ED891" s="177"/>
      <c r="EE891" s="177"/>
    </row>
    <row r="892" spans="49:135" ht="13" x14ac:dyDescent="0.15">
      <c r="AW892" s="177"/>
      <c r="DU892" s="4"/>
      <c r="DZ892" s="177"/>
      <c r="EA892" s="177"/>
      <c r="EB892" s="177"/>
      <c r="EC892" s="177"/>
      <c r="ED892" s="177"/>
      <c r="EE892" s="177"/>
    </row>
    <row r="893" spans="49:135" ht="13" x14ac:dyDescent="0.15">
      <c r="AW893" s="177"/>
      <c r="DU893" s="4"/>
      <c r="DZ893" s="177"/>
      <c r="EA893" s="177"/>
      <c r="EB893" s="177"/>
      <c r="EC893" s="177"/>
      <c r="ED893" s="177"/>
      <c r="EE893" s="177"/>
    </row>
    <row r="894" spans="49:135" ht="13" x14ac:dyDescent="0.15">
      <c r="AW894" s="177"/>
      <c r="DU894" s="4"/>
      <c r="DZ894" s="177"/>
      <c r="EA894" s="177"/>
      <c r="EB894" s="177"/>
      <c r="EC894" s="177"/>
      <c r="ED894" s="177"/>
      <c r="EE894" s="177"/>
    </row>
    <row r="895" spans="49:135" ht="13" x14ac:dyDescent="0.15">
      <c r="AW895" s="177"/>
      <c r="DU895" s="4"/>
      <c r="DZ895" s="177"/>
      <c r="EA895" s="177"/>
      <c r="EB895" s="177"/>
      <c r="EC895" s="177"/>
      <c r="ED895" s="177"/>
      <c r="EE895" s="177"/>
    </row>
    <row r="896" spans="49:135" ht="13" x14ac:dyDescent="0.15">
      <c r="AW896" s="177"/>
      <c r="DU896" s="4"/>
      <c r="DZ896" s="177"/>
      <c r="EA896" s="177"/>
      <c r="EB896" s="177"/>
      <c r="EC896" s="177"/>
      <c r="ED896" s="177"/>
      <c r="EE896" s="177"/>
    </row>
    <row r="897" spans="49:135" ht="13" x14ac:dyDescent="0.15">
      <c r="AW897" s="177"/>
      <c r="DU897" s="4"/>
      <c r="DZ897" s="177"/>
      <c r="EA897" s="177"/>
      <c r="EB897" s="177"/>
      <c r="EC897" s="177"/>
      <c r="ED897" s="177"/>
      <c r="EE897" s="177"/>
    </row>
    <row r="898" spans="49:135" ht="13" x14ac:dyDescent="0.15">
      <c r="AW898" s="177"/>
      <c r="DU898" s="4"/>
      <c r="DZ898" s="177"/>
      <c r="EA898" s="177"/>
      <c r="EB898" s="177"/>
      <c r="EC898" s="177"/>
      <c r="ED898" s="177"/>
      <c r="EE898" s="177"/>
    </row>
    <row r="899" spans="49:135" ht="13" x14ac:dyDescent="0.15">
      <c r="AW899" s="177"/>
      <c r="DU899" s="4"/>
      <c r="DZ899" s="177"/>
      <c r="EA899" s="177"/>
      <c r="EB899" s="177"/>
      <c r="EC899" s="177"/>
      <c r="ED899" s="177"/>
      <c r="EE899" s="177"/>
    </row>
    <row r="900" spans="49:135" ht="13" x14ac:dyDescent="0.15">
      <c r="AW900" s="177"/>
      <c r="DU900" s="4"/>
      <c r="DZ900" s="177"/>
      <c r="EA900" s="177"/>
      <c r="EB900" s="177"/>
      <c r="EC900" s="177"/>
      <c r="ED900" s="177"/>
      <c r="EE900" s="177"/>
    </row>
    <row r="901" spans="49:135" ht="13" x14ac:dyDescent="0.15">
      <c r="AW901" s="177"/>
      <c r="DU901" s="4"/>
      <c r="DZ901" s="177"/>
      <c r="EA901" s="177"/>
      <c r="EB901" s="177"/>
      <c r="EC901" s="177"/>
      <c r="ED901" s="177"/>
      <c r="EE901" s="177"/>
    </row>
    <row r="902" spans="49:135" ht="13" x14ac:dyDescent="0.15">
      <c r="AW902" s="177"/>
      <c r="DU902" s="4"/>
      <c r="DZ902" s="177"/>
      <c r="EA902" s="177"/>
      <c r="EB902" s="177"/>
      <c r="EC902" s="177"/>
      <c r="ED902" s="177"/>
      <c r="EE902" s="177"/>
    </row>
    <row r="903" spans="49:135" ht="13" x14ac:dyDescent="0.15">
      <c r="AW903" s="177"/>
      <c r="DU903" s="4"/>
      <c r="DZ903" s="177"/>
      <c r="EA903" s="177"/>
      <c r="EB903" s="177"/>
      <c r="EC903" s="177"/>
      <c r="ED903" s="177"/>
      <c r="EE903" s="177"/>
    </row>
    <row r="904" spans="49:135" ht="13" x14ac:dyDescent="0.15">
      <c r="AW904" s="177"/>
      <c r="DU904" s="4"/>
      <c r="DZ904" s="177"/>
      <c r="EA904" s="177"/>
      <c r="EB904" s="177"/>
      <c r="EC904" s="177"/>
      <c r="ED904" s="177"/>
      <c r="EE904" s="177"/>
    </row>
    <row r="905" spans="49:135" ht="13" x14ac:dyDescent="0.15">
      <c r="AW905" s="177"/>
      <c r="DU905" s="4"/>
      <c r="DZ905" s="177"/>
      <c r="EA905" s="177"/>
      <c r="EB905" s="177"/>
      <c r="EC905" s="177"/>
      <c r="ED905" s="177"/>
      <c r="EE905" s="177"/>
    </row>
    <row r="906" spans="49:135" ht="13" x14ac:dyDescent="0.15">
      <c r="AW906" s="177"/>
      <c r="DU906" s="4"/>
      <c r="DZ906" s="177"/>
      <c r="EA906" s="177"/>
      <c r="EB906" s="177"/>
      <c r="EC906" s="177"/>
      <c r="ED906" s="177"/>
      <c r="EE906" s="177"/>
    </row>
    <row r="907" spans="49:135" ht="13" x14ac:dyDescent="0.15">
      <c r="AW907" s="177"/>
      <c r="DU907" s="4"/>
      <c r="DZ907" s="177"/>
      <c r="EA907" s="177"/>
      <c r="EB907" s="177"/>
      <c r="EC907" s="177"/>
      <c r="ED907" s="177"/>
      <c r="EE907" s="177"/>
    </row>
    <row r="908" spans="49:135" ht="13" x14ac:dyDescent="0.15">
      <c r="AW908" s="177"/>
      <c r="DU908" s="4"/>
      <c r="DZ908" s="177"/>
      <c r="EA908" s="177"/>
      <c r="EB908" s="177"/>
      <c r="EC908" s="177"/>
      <c r="ED908" s="177"/>
      <c r="EE908" s="177"/>
    </row>
    <row r="909" spans="49:135" ht="13" x14ac:dyDescent="0.15">
      <c r="AW909" s="177"/>
      <c r="DU909" s="4"/>
      <c r="DZ909" s="177"/>
      <c r="EA909" s="177"/>
      <c r="EB909" s="177"/>
      <c r="EC909" s="177"/>
      <c r="ED909" s="177"/>
      <c r="EE909" s="177"/>
    </row>
    <row r="910" spans="49:135" ht="13" x14ac:dyDescent="0.15">
      <c r="AW910" s="177"/>
      <c r="DU910" s="4"/>
      <c r="DZ910" s="177"/>
      <c r="EA910" s="177"/>
      <c r="EB910" s="177"/>
      <c r="EC910" s="177"/>
      <c r="ED910" s="177"/>
      <c r="EE910" s="177"/>
    </row>
    <row r="911" spans="49:135" ht="13" x14ac:dyDescent="0.15">
      <c r="AW911" s="177"/>
      <c r="DU911" s="4"/>
      <c r="DZ911" s="177"/>
      <c r="EA911" s="177"/>
      <c r="EB911" s="177"/>
      <c r="EC911" s="177"/>
      <c r="ED911" s="177"/>
      <c r="EE911" s="177"/>
    </row>
    <row r="912" spans="49:135" ht="13" x14ac:dyDescent="0.15">
      <c r="AW912" s="177"/>
      <c r="DU912" s="4"/>
      <c r="DZ912" s="177"/>
      <c r="EA912" s="177"/>
      <c r="EB912" s="177"/>
      <c r="EC912" s="177"/>
      <c r="ED912" s="177"/>
      <c r="EE912" s="177"/>
    </row>
    <row r="913" spans="49:135" ht="13" x14ac:dyDescent="0.15">
      <c r="AW913" s="177"/>
      <c r="DU913" s="4"/>
      <c r="DZ913" s="177"/>
      <c r="EA913" s="177"/>
      <c r="EB913" s="177"/>
      <c r="EC913" s="177"/>
      <c r="ED913" s="177"/>
      <c r="EE913" s="177"/>
    </row>
    <row r="914" spans="49:135" ht="13" x14ac:dyDescent="0.15">
      <c r="AW914" s="177"/>
      <c r="DU914" s="4"/>
      <c r="DZ914" s="177"/>
      <c r="EA914" s="177"/>
      <c r="EB914" s="177"/>
      <c r="EC914" s="177"/>
      <c r="ED914" s="177"/>
      <c r="EE914" s="177"/>
    </row>
    <row r="915" spans="49:135" ht="13" x14ac:dyDescent="0.15">
      <c r="AW915" s="177"/>
      <c r="DU915" s="4"/>
      <c r="DZ915" s="177"/>
      <c r="EA915" s="177"/>
      <c r="EB915" s="177"/>
      <c r="EC915" s="177"/>
      <c r="ED915" s="177"/>
      <c r="EE915" s="177"/>
    </row>
    <row r="916" spans="49:135" ht="13" x14ac:dyDescent="0.15">
      <c r="AW916" s="177"/>
      <c r="DU916" s="4"/>
      <c r="DZ916" s="177"/>
      <c r="EA916" s="177"/>
      <c r="EB916" s="177"/>
      <c r="EC916" s="177"/>
      <c r="ED916" s="177"/>
      <c r="EE916" s="177"/>
    </row>
    <row r="917" spans="49:135" ht="13" x14ac:dyDescent="0.15">
      <c r="AW917" s="177"/>
      <c r="DU917" s="4"/>
      <c r="DZ917" s="177"/>
      <c r="EA917" s="177"/>
      <c r="EB917" s="177"/>
      <c r="EC917" s="177"/>
      <c r="ED917" s="177"/>
      <c r="EE917" s="177"/>
    </row>
    <row r="918" spans="49:135" ht="13" x14ac:dyDescent="0.15">
      <c r="AW918" s="177"/>
      <c r="DU918" s="4"/>
      <c r="DZ918" s="177"/>
      <c r="EA918" s="177"/>
      <c r="EB918" s="177"/>
      <c r="EC918" s="177"/>
      <c r="ED918" s="177"/>
      <c r="EE918" s="177"/>
    </row>
    <row r="919" spans="49:135" ht="13" x14ac:dyDescent="0.15">
      <c r="AW919" s="177"/>
      <c r="DU919" s="4"/>
      <c r="DZ919" s="177"/>
      <c r="EA919" s="177"/>
      <c r="EB919" s="177"/>
      <c r="EC919" s="177"/>
      <c r="ED919" s="177"/>
      <c r="EE919" s="177"/>
    </row>
    <row r="920" spans="49:135" ht="13" x14ac:dyDescent="0.15">
      <c r="AW920" s="177"/>
      <c r="DU920" s="4"/>
      <c r="DZ920" s="177"/>
      <c r="EA920" s="177"/>
      <c r="EB920" s="177"/>
      <c r="EC920" s="177"/>
      <c r="ED920" s="177"/>
      <c r="EE920" s="177"/>
    </row>
    <row r="921" spans="49:135" ht="13" x14ac:dyDescent="0.15">
      <c r="AW921" s="177"/>
      <c r="DU921" s="4"/>
      <c r="DZ921" s="177"/>
      <c r="EA921" s="177"/>
      <c r="EB921" s="177"/>
      <c r="EC921" s="177"/>
      <c r="ED921" s="177"/>
      <c r="EE921" s="177"/>
    </row>
    <row r="922" spans="49:135" ht="13" x14ac:dyDescent="0.15">
      <c r="AW922" s="177"/>
      <c r="DU922" s="4"/>
      <c r="DZ922" s="177"/>
      <c r="EA922" s="177"/>
      <c r="EB922" s="177"/>
      <c r="EC922" s="177"/>
      <c r="ED922" s="177"/>
      <c r="EE922" s="177"/>
    </row>
    <row r="923" spans="49:135" ht="13" x14ac:dyDescent="0.15">
      <c r="AW923" s="177"/>
      <c r="DU923" s="4"/>
      <c r="DZ923" s="177"/>
      <c r="EA923" s="177"/>
      <c r="EB923" s="177"/>
      <c r="EC923" s="177"/>
      <c r="ED923" s="177"/>
      <c r="EE923" s="177"/>
    </row>
    <row r="924" spans="49:135" ht="13" x14ac:dyDescent="0.15">
      <c r="AW924" s="177"/>
      <c r="DU924" s="4"/>
      <c r="DZ924" s="177"/>
      <c r="EA924" s="177"/>
      <c r="EB924" s="177"/>
      <c r="EC924" s="177"/>
      <c r="ED924" s="177"/>
      <c r="EE924" s="177"/>
    </row>
    <row r="925" spans="49:135" ht="13" x14ac:dyDescent="0.15">
      <c r="AW925" s="177"/>
      <c r="DU925" s="4"/>
      <c r="DZ925" s="177"/>
      <c r="EA925" s="177"/>
      <c r="EB925" s="177"/>
      <c r="EC925" s="177"/>
      <c r="ED925" s="177"/>
      <c r="EE925" s="177"/>
    </row>
    <row r="926" spans="49:135" ht="13" x14ac:dyDescent="0.15">
      <c r="AW926" s="177"/>
      <c r="DU926" s="4"/>
      <c r="DZ926" s="177"/>
      <c r="EA926" s="177"/>
      <c r="EB926" s="177"/>
      <c r="EC926" s="177"/>
      <c r="ED926" s="177"/>
      <c r="EE926" s="177"/>
    </row>
    <row r="927" spans="49:135" ht="13" x14ac:dyDescent="0.15">
      <c r="AW927" s="177"/>
      <c r="DU927" s="4"/>
      <c r="DZ927" s="177"/>
      <c r="EA927" s="177"/>
      <c r="EB927" s="177"/>
      <c r="EC927" s="177"/>
      <c r="ED927" s="177"/>
      <c r="EE927" s="177"/>
    </row>
    <row r="928" spans="49:135" ht="13" x14ac:dyDescent="0.15">
      <c r="AW928" s="177"/>
      <c r="DU928" s="4"/>
      <c r="DZ928" s="177"/>
      <c r="EA928" s="177"/>
      <c r="EB928" s="177"/>
      <c r="EC928" s="177"/>
      <c r="ED928" s="177"/>
      <c r="EE928" s="177"/>
    </row>
    <row r="929" spans="49:135" ht="13" x14ac:dyDescent="0.15">
      <c r="AW929" s="177"/>
      <c r="DU929" s="4"/>
      <c r="DZ929" s="177"/>
      <c r="EA929" s="177"/>
      <c r="EB929" s="177"/>
      <c r="EC929" s="177"/>
      <c r="ED929" s="177"/>
      <c r="EE929" s="177"/>
    </row>
    <row r="930" spans="49:135" ht="13" x14ac:dyDescent="0.15">
      <c r="AW930" s="177"/>
      <c r="DU930" s="4"/>
      <c r="DZ930" s="177"/>
      <c r="EA930" s="177"/>
      <c r="EB930" s="177"/>
      <c r="EC930" s="177"/>
      <c r="ED930" s="177"/>
      <c r="EE930" s="177"/>
    </row>
    <row r="931" spans="49:135" ht="13" x14ac:dyDescent="0.15">
      <c r="AW931" s="177"/>
      <c r="DU931" s="4"/>
      <c r="DZ931" s="177"/>
      <c r="EA931" s="177"/>
      <c r="EB931" s="177"/>
      <c r="EC931" s="177"/>
      <c r="ED931" s="177"/>
      <c r="EE931" s="177"/>
    </row>
    <row r="932" spans="49:135" ht="13" x14ac:dyDescent="0.15">
      <c r="AW932" s="177"/>
      <c r="DU932" s="4"/>
      <c r="DZ932" s="177"/>
      <c r="EA932" s="177"/>
      <c r="EB932" s="177"/>
      <c r="EC932" s="177"/>
      <c r="ED932" s="177"/>
      <c r="EE932" s="177"/>
    </row>
    <row r="933" spans="49:135" ht="13" x14ac:dyDescent="0.15">
      <c r="AW933" s="177"/>
      <c r="DU933" s="4"/>
      <c r="DZ933" s="177"/>
      <c r="EA933" s="177"/>
      <c r="EB933" s="177"/>
      <c r="EC933" s="177"/>
      <c r="ED933" s="177"/>
      <c r="EE933" s="177"/>
    </row>
    <row r="934" spans="49:135" ht="13" x14ac:dyDescent="0.15">
      <c r="AW934" s="177"/>
      <c r="DU934" s="4"/>
      <c r="DZ934" s="177"/>
      <c r="EA934" s="177"/>
      <c r="EB934" s="177"/>
      <c r="EC934" s="177"/>
      <c r="ED934" s="177"/>
      <c r="EE934" s="177"/>
    </row>
    <row r="935" spans="49:135" ht="13" x14ac:dyDescent="0.15">
      <c r="AW935" s="177"/>
      <c r="DU935" s="4"/>
      <c r="DZ935" s="177"/>
      <c r="EA935" s="177"/>
      <c r="EB935" s="177"/>
      <c r="EC935" s="177"/>
      <c r="ED935" s="177"/>
      <c r="EE935" s="177"/>
    </row>
    <row r="936" spans="49:135" ht="13" x14ac:dyDescent="0.15">
      <c r="AW936" s="177"/>
      <c r="DU936" s="4"/>
      <c r="DZ936" s="177"/>
      <c r="EA936" s="177"/>
      <c r="EB936" s="177"/>
      <c r="EC936" s="177"/>
      <c r="ED936" s="177"/>
      <c r="EE936" s="177"/>
    </row>
    <row r="937" spans="49:135" ht="13" x14ac:dyDescent="0.15">
      <c r="AW937" s="177"/>
      <c r="DU937" s="4"/>
      <c r="DZ937" s="177"/>
      <c r="EA937" s="177"/>
      <c r="EB937" s="177"/>
      <c r="EC937" s="177"/>
      <c r="ED937" s="177"/>
      <c r="EE937" s="177"/>
    </row>
    <row r="938" spans="49:135" ht="13" x14ac:dyDescent="0.15">
      <c r="AW938" s="177"/>
      <c r="DU938" s="4"/>
      <c r="DZ938" s="177"/>
      <c r="EA938" s="177"/>
      <c r="EB938" s="177"/>
      <c r="EC938" s="177"/>
      <c r="ED938" s="177"/>
      <c r="EE938" s="177"/>
    </row>
    <row r="939" spans="49:135" ht="13" x14ac:dyDescent="0.15">
      <c r="AW939" s="177"/>
      <c r="DU939" s="4"/>
      <c r="DZ939" s="177"/>
      <c r="EA939" s="177"/>
      <c r="EB939" s="177"/>
      <c r="EC939" s="177"/>
      <c r="ED939" s="177"/>
      <c r="EE939" s="177"/>
    </row>
    <row r="940" spans="49:135" ht="13" x14ac:dyDescent="0.15">
      <c r="AW940" s="177"/>
      <c r="DU940" s="4"/>
      <c r="DZ940" s="177"/>
      <c r="EA940" s="177"/>
      <c r="EB940" s="177"/>
      <c r="EC940" s="177"/>
      <c r="ED940" s="177"/>
      <c r="EE940" s="177"/>
    </row>
    <row r="941" spans="49:135" ht="13" x14ac:dyDescent="0.15">
      <c r="AW941" s="177"/>
      <c r="DU941" s="4"/>
      <c r="DZ941" s="177"/>
      <c r="EA941" s="177"/>
      <c r="EB941" s="177"/>
      <c r="EC941" s="177"/>
      <c r="ED941" s="177"/>
      <c r="EE941" s="177"/>
    </row>
    <row r="942" spans="49:135" ht="13" x14ac:dyDescent="0.15">
      <c r="AW942" s="177"/>
      <c r="DU942" s="4"/>
      <c r="DZ942" s="177"/>
      <c r="EA942" s="177"/>
      <c r="EB942" s="177"/>
      <c r="EC942" s="177"/>
      <c r="ED942" s="177"/>
      <c r="EE942" s="177"/>
    </row>
    <row r="943" spans="49:135" ht="13" x14ac:dyDescent="0.15">
      <c r="AW943" s="177"/>
      <c r="DU943" s="4"/>
      <c r="DZ943" s="177"/>
      <c r="EA943" s="177"/>
      <c r="EB943" s="177"/>
      <c r="EC943" s="177"/>
      <c r="ED943" s="177"/>
      <c r="EE943" s="177"/>
    </row>
    <row r="944" spans="49:135" ht="13" x14ac:dyDescent="0.15">
      <c r="AW944" s="177"/>
      <c r="DU944" s="4"/>
      <c r="DZ944" s="177"/>
      <c r="EA944" s="177"/>
      <c r="EB944" s="177"/>
      <c r="EC944" s="177"/>
      <c r="ED944" s="177"/>
      <c r="EE944" s="177"/>
    </row>
    <row r="945" spans="49:135" ht="13" x14ac:dyDescent="0.15">
      <c r="AW945" s="177"/>
      <c r="DU945" s="4"/>
      <c r="DZ945" s="177"/>
      <c r="EA945" s="177"/>
      <c r="EB945" s="177"/>
      <c r="EC945" s="177"/>
      <c r="ED945" s="177"/>
      <c r="EE945" s="177"/>
    </row>
    <row r="946" spans="49:135" ht="13" x14ac:dyDescent="0.15">
      <c r="AW946" s="177"/>
      <c r="DU946" s="4"/>
      <c r="DZ946" s="177"/>
      <c r="EA946" s="177"/>
      <c r="EB946" s="177"/>
      <c r="EC946" s="177"/>
      <c r="ED946" s="177"/>
      <c r="EE946" s="177"/>
    </row>
    <row r="947" spans="49:135" ht="13" x14ac:dyDescent="0.15">
      <c r="AW947" s="177"/>
      <c r="DU947" s="4"/>
      <c r="DZ947" s="177"/>
      <c r="EA947" s="177"/>
      <c r="EB947" s="177"/>
      <c r="EC947" s="177"/>
      <c r="ED947" s="177"/>
      <c r="EE947" s="177"/>
    </row>
    <row r="948" spans="49:135" ht="13" x14ac:dyDescent="0.15">
      <c r="AW948" s="177"/>
      <c r="DU948" s="4"/>
      <c r="DZ948" s="177"/>
      <c r="EA948" s="177"/>
      <c r="EB948" s="177"/>
      <c r="EC948" s="177"/>
      <c r="ED948" s="177"/>
      <c r="EE948" s="177"/>
    </row>
    <row r="949" spans="49:135" ht="13" x14ac:dyDescent="0.15">
      <c r="AW949" s="177"/>
      <c r="DU949" s="4"/>
      <c r="DZ949" s="177"/>
      <c r="EA949" s="177"/>
      <c r="EB949" s="177"/>
      <c r="EC949" s="177"/>
      <c r="ED949" s="177"/>
      <c r="EE949" s="177"/>
    </row>
    <row r="950" spans="49:135" ht="13" x14ac:dyDescent="0.15">
      <c r="AW950" s="177"/>
      <c r="DU950" s="4"/>
      <c r="DZ950" s="177"/>
      <c r="EA950" s="177"/>
      <c r="EB950" s="177"/>
      <c r="EC950" s="177"/>
      <c r="ED950" s="177"/>
      <c r="EE950" s="177"/>
    </row>
    <row r="951" spans="49:135" ht="13" x14ac:dyDescent="0.15">
      <c r="AW951" s="177"/>
      <c r="DU951" s="4"/>
      <c r="DZ951" s="177"/>
      <c r="EA951" s="177"/>
      <c r="EB951" s="177"/>
      <c r="EC951" s="177"/>
      <c r="ED951" s="177"/>
      <c r="EE951" s="177"/>
    </row>
    <row r="952" spans="49:135" ht="13" x14ac:dyDescent="0.15">
      <c r="AW952" s="177"/>
      <c r="DU952" s="4"/>
      <c r="DZ952" s="177"/>
      <c r="EA952" s="177"/>
      <c r="EB952" s="177"/>
      <c r="EC952" s="177"/>
      <c r="ED952" s="177"/>
      <c r="EE952" s="177"/>
    </row>
    <row r="953" spans="49:135" ht="13" x14ac:dyDescent="0.15">
      <c r="AW953" s="177"/>
      <c r="DU953" s="4"/>
      <c r="DZ953" s="177"/>
      <c r="EA953" s="177"/>
      <c r="EB953" s="177"/>
      <c r="EC953" s="177"/>
      <c r="ED953" s="177"/>
      <c r="EE953" s="177"/>
    </row>
    <row r="954" spans="49:135" ht="13" x14ac:dyDescent="0.15">
      <c r="AW954" s="177"/>
      <c r="DU954" s="4"/>
      <c r="DZ954" s="177"/>
      <c r="EA954" s="177"/>
      <c r="EB954" s="177"/>
      <c r="EC954" s="177"/>
      <c r="ED954" s="177"/>
      <c r="EE954" s="177"/>
    </row>
    <row r="955" spans="49:135" ht="13" x14ac:dyDescent="0.15">
      <c r="AW955" s="177"/>
      <c r="DU955" s="4"/>
      <c r="DZ955" s="177"/>
      <c r="EA955" s="177"/>
      <c r="EB955" s="177"/>
      <c r="EC955" s="177"/>
      <c r="ED955" s="177"/>
      <c r="EE955" s="177"/>
    </row>
    <row r="956" spans="49:135" ht="13" x14ac:dyDescent="0.15">
      <c r="AW956" s="177"/>
      <c r="DU956" s="4"/>
      <c r="DZ956" s="177"/>
      <c r="EA956" s="177"/>
      <c r="EB956" s="177"/>
      <c r="EC956" s="177"/>
      <c r="ED956" s="177"/>
      <c r="EE956" s="177"/>
    </row>
    <row r="957" spans="49:135" ht="13" x14ac:dyDescent="0.15">
      <c r="AW957" s="177"/>
      <c r="DU957" s="4"/>
      <c r="DZ957" s="177"/>
      <c r="EA957" s="177"/>
      <c r="EB957" s="177"/>
      <c r="EC957" s="177"/>
      <c r="ED957" s="177"/>
      <c r="EE957" s="177"/>
    </row>
    <row r="958" spans="49:135" ht="13" x14ac:dyDescent="0.15">
      <c r="AW958" s="177"/>
      <c r="DU958" s="4"/>
      <c r="DZ958" s="177"/>
      <c r="EA958" s="177"/>
      <c r="EB958" s="177"/>
      <c r="EC958" s="177"/>
      <c r="ED958" s="177"/>
      <c r="EE958" s="177"/>
    </row>
    <row r="959" spans="49:135" ht="13" x14ac:dyDescent="0.15">
      <c r="AW959" s="177"/>
      <c r="DU959" s="4"/>
      <c r="DZ959" s="177"/>
      <c r="EA959" s="177"/>
      <c r="EB959" s="177"/>
      <c r="EC959" s="177"/>
      <c r="ED959" s="177"/>
      <c r="EE959" s="177"/>
    </row>
    <row r="960" spans="49:135" ht="13" x14ac:dyDescent="0.15">
      <c r="AW960" s="177"/>
      <c r="DU960" s="4"/>
      <c r="DZ960" s="177"/>
      <c r="EA960" s="177"/>
      <c r="EB960" s="177"/>
      <c r="EC960" s="177"/>
      <c r="ED960" s="177"/>
      <c r="EE960" s="177"/>
    </row>
    <row r="961" spans="49:135" ht="13" x14ac:dyDescent="0.15">
      <c r="AW961" s="177"/>
      <c r="DU961" s="4"/>
      <c r="DZ961" s="177"/>
      <c r="EA961" s="177"/>
      <c r="EB961" s="177"/>
      <c r="EC961" s="177"/>
      <c r="ED961" s="177"/>
      <c r="EE961" s="177"/>
    </row>
    <row r="962" spans="49:135" ht="13" x14ac:dyDescent="0.15">
      <c r="AW962" s="177"/>
      <c r="DU962" s="4"/>
      <c r="DZ962" s="177"/>
      <c r="EA962" s="177"/>
      <c r="EB962" s="177"/>
      <c r="EC962" s="177"/>
      <c r="ED962" s="177"/>
      <c r="EE962" s="177"/>
    </row>
    <row r="963" spans="49:135" ht="13" x14ac:dyDescent="0.15">
      <c r="AW963" s="177"/>
      <c r="DU963" s="4"/>
      <c r="DZ963" s="177"/>
      <c r="EA963" s="177"/>
      <c r="EB963" s="177"/>
      <c r="EC963" s="177"/>
      <c r="ED963" s="177"/>
      <c r="EE963" s="177"/>
    </row>
    <row r="964" spans="49:135" ht="13" x14ac:dyDescent="0.15">
      <c r="AW964" s="177"/>
      <c r="DU964" s="4"/>
      <c r="DZ964" s="177"/>
      <c r="EA964" s="177"/>
      <c r="EB964" s="177"/>
      <c r="EC964" s="177"/>
      <c r="ED964" s="177"/>
      <c r="EE964" s="177"/>
    </row>
    <row r="965" spans="49:135" ht="13" x14ac:dyDescent="0.15">
      <c r="AW965" s="177"/>
      <c r="DU965" s="4"/>
      <c r="DZ965" s="177"/>
      <c r="EA965" s="177"/>
      <c r="EB965" s="177"/>
      <c r="EC965" s="177"/>
      <c r="ED965" s="177"/>
      <c r="EE965" s="177"/>
    </row>
    <row r="966" spans="49:135" ht="13" x14ac:dyDescent="0.15">
      <c r="AW966" s="177"/>
      <c r="DU966" s="4"/>
      <c r="DZ966" s="177"/>
      <c r="EA966" s="177"/>
      <c r="EB966" s="177"/>
      <c r="EC966" s="177"/>
      <c r="ED966" s="177"/>
      <c r="EE966" s="177"/>
    </row>
    <row r="967" spans="49:135" ht="13" x14ac:dyDescent="0.15">
      <c r="AW967" s="177"/>
      <c r="DU967" s="4"/>
      <c r="DZ967" s="177"/>
      <c r="EA967" s="177"/>
      <c r="EB967" s="177"/>
      <c r="EC967" s="177"/>
      <c r="ED967" s="177"/>
      <c r="EE967" s="177"/>
    </row>
    <row r="968" spans="49:135" ht="13" x14ac:dyDescent="0.15">
      <c r="AW968" s="177"/>
      <c r="DU968" s="4"/>
      <c r="DZ968" s="177"/>
      <c r="EA968" s="177"/>
      <c r="EB968" s="177"/>
      <c r="EC968" s="177"/>
      <c r="ED968" s="177"/>
      <c r="EE968" s="177"/>
    </row>
    <row r="969" spans="49:135" ht="13" x14ac:dyDescent="0.15">
      <c r="AW969" s="177"/>
      <c r="DU969" s="4"/>
      <c r="DZ969" s="177"/>
      <c r="EA969" s="177"/>
      <c r="EB969" s="177"/>
      <c r="EC969" s="177"/>
      <c r="ED969" s="177"/>
      <c r="EE969" s="177"/>
    </row>
    <row r="970" spans="49:135" ht="13" x14ac:dyDescent="0.15">
      <c r="AW970" s="177"/>
      <c r="DU970" s="4"/>
      <c r="DZ970" s="177"/>
      <c r="EA970" s="177"/>
      <c r="EB970" s="177"/>
      <c r="EC970" s="177"/>
      <c r="ED970" s="177"/>
      <c r="EE970" s="177"/>
    </row>
    <row r="971" spans="49:135" ht="13" x14ac:dyDescent="0.15">
      <c r="AW971" s="177"/>
      <c r="DU971" s="4"/>
      <c r="DZ971" s="177"/>
      <c r="EA971" s="177"/>
      <c r="EB971" s="177"/>
      <c r="EC971" s="177"/>
      <c r="ED971" s="177"/>
      <c r="EE971" s="177"/>
    </row>
    <row r="972" spans="49:135" ht="13" x14ac:dyDescent="0.15">
      <c r="AW972" s="177"/>
      <c r="DU972" s="4"/>
      <c r="DZ972" s="177"/>
      <c r="EA972" s="177"/>
      <c r="EB972" s="177"/>
      <c r="EC972" s="177"/>
      <c r="ED972" s="177"/>
      <c r="EE972" s="177"/>
    </row>
    <row r="973" spans="49:135" ht="13" x14ac:dyDescent="0.15">
      <c r="AW973" s="177"/>
      <c r="DU973" s="4"/>
      <c r="DZ973" s="177"/>
      <c r="EA973" s="177"/>
      <c r="EB973" s="177"/>
      <c r="EC973" s="177"/>
      <c r="ED973" s="177"/>
      <c r="EE973" s="177"/>
    </row>
    <row r="974" spans="49:135" ht="13" x14ac:dyDescent="0.15">
      <c r="AW974" s="177"/>
      <c r="DU974" s="4"/>
      <c r="DZ974" s="177"/>
      <c r="EA974" s="177"/>
      <c r="EB974" s="177"/>
      <c r="EC974" s="177"/>
      <c r="ED974" s="177"/>
      <c r="EE974" s="177"/>
    </row>
    <row r="975" spans="49:135" ht="13" x14ac:dyDescent="0.15">
      <c r="AW975" s="177"/>
      <c r="DU975" s="4"/>
      <c r="DZ975" s="177"/>
      <c r="EA975" s="177"/>
      <c r="EB975" s="177"/>
      <c r="EC975" s="177"/>
      <c r="ED975" s="177"/>
      <c r="EE975" s="177"/>
    </row>
    <row r="976" spans="49:135" ht="13" x14ac:dyDescent="0.15">
      <c r="AW976" s="177"/>
      <c r="DU976" s="4"/>
      <c r="DZ976" s="177"/>
      <c r="EA976" s="177"/>
      <c r="EB976" s="177"/>
      <c r="EC976" s="177"/>
      <c r="ED976" s="177"/>
      <c r="EE976" s="177"/>
    </row>
    <row r="977" spans="49:135" ht="13" x14ac:dyDescent="0.15">
      <c r="AW977" s="177"/>
      <c r="DU977" s="4"/>
      <c r="DZ977" s="177"/>
      <c r="EA977" s="177"/>
      <c r="EB977" s="177"/>
      <c r="EC977" s="177"/>
      <c r="ED977" s="177"/>
      <c r="EE977" s="177"/>
    </row>
    <row r="978" spans="49:135" ht="13" x14ac:dyDescent="0.15">
      <c r="AW978" s="177"/>
      <c r="DU978" s="4"/>
      <c r="DZ978" s="177"/>
      <c r="EA978" s="177"/>
      <c r="EB978" s="177"/>
      <c r="EC978" s="177"/>
      <c r="ED978" s="177"/>
      <c r="EE978" s="177"/>
    </row>
    <row r="979" spans="49:135" ht="13" x14ac:dyDescent="0.15">
      <c r="AW979" s="177"/>
      <c r="DU979" s="4"/>
      <c r="DZ979" s="177"/>
      <c r="EA979" s="177"/>
      <c r="EB979" s="177"/>
      <c r="EC979" s="177"/>
      <c r="ED979" s="177"/>
      <c r="EE979" s="177"/>
    </row>
    <row r="980" spans="49:135" ht="13" x14ac:dyDescent="0.15">
      <c r="AW980" s="177"/>
      <c r="DU980" s="4"/>
      <c r="DZ980" s="177"/>
      <c r="EA980" s="177"/>
      <c r="EB980" s="177"/>
      <c r="EC980" s="177"/>
      <c r="ED980" s="177"/>
      <c r="EE980" s="177"/>
    </row>
    <row r="981" spans="49:135" ht="13" x14ac:dyDescent="0.15">
      <c r="AW981" s="177"/>
      <c r="DU981" s="4"/>
      <c r="DZ981" s="177"/>
      <c r="EA981" s="177"/>
      <c r="EB981" s="177"/>
      <c r="EC981" s="177"/>
      <c r="ED981" s="177"/>
      <c r="EE981" s="177"/>
    </row>
    <row r="982" spans="49:135" ht="13" x14ac:dyDescent="0.15">
      <c r="AW982" s="177"/>
      <c r="DU982" s="4"/>
      <c r="DZ982" s="177"/>
      <c r="EA982" s="177"/>
      <c r="EB982" s="177"/>
      <c r="EC982" s="177"/>
      <c r="ED982" s="177"/>
      <c r="EE982" s="177"/>
    </row>
    <row r="983" spans="49:135" ht="13" x14ac:dyDescent="0.15">
      <c r="AW983" s="177"/>
      <c r="DU983" s="4"/>
      <c r="DZ983" s="177"/>
      <c r="EA983" s="177"/>
      <c r="EB983" s="177"/>
      <c r="EC983" s="177"/>
      <c r="ED983" s="177"/>
      <c r="EE983" s="177"/>
    </row>
    <row r="984" spans="49:135" ht="13" x14ac:dyDescent="0.15">
      <c r="AW984" s="177"/>
      <c r="DU984" s="4"/>
      <c r="DZ984" s="177"/>
      <c r="EA984" s="177"/>
      <c r="EB984" s="177"/>
      <c r="EC984" s="177"/>
      <c r="ED984" s="177"/>
      <c r="EE984" s="177"/>
    </row>
    <row r="985" spans="49:135" ht="13" x14ac:dyDescent="0.15">
      <c r="AW985" s="177"/>
      <c r="DU985" s="4"/>
      <c r="DZ985" s="177"/>
      <c r="EA985" s="177"/>
      <c r="EB985" s="177"/>
      <c r="EC985" s="177"/>
      <c r="ED985" s="177"/>
      <c r="EE985" s="177"/>
    </row>
    <row r="986" spans="49:135" ht="13" x14ac:dyDescent="0.15">
      <c r="AW986" s="177"/>
      <c r="DU986" s="4"/>
      <c r="DZ986" s="177"/>
      <c r="EA986" s="177"/>
      <c r="EB986" s="177"/>
      <c r="EC986" s="177"/>
      <c r="ED986" s="177"/>
      <c r="EE986" s="177"/>
    </row>
    <row r="987" spans="49:135" ht="13" x14ac:dyDescent="0.15">
      <c r="AW987" s="177"/>
      <c r="DU987" s="4"/>
      <c r="DZ987" s="177"/>
      <c r="EA987" s="177"/>
      <c r="EB987" s="177"/>
      <c r="EC987" s="177"/>
      <c r="ED987" s="177"/>
      <c r="EE987" s="177"/>
    </row>
    <row r="988" spans="49:135" ht="13" x14ac:dyDescent="0.15">
      <c r="AW988" s="177"/>
      <c r="DU988" s="4"/>
      <c r="DZ988" s="177"/>
      <c r="EA988" s="177"/>
      <c r="EB988" s="177"/>
      <c r="EC988" s="177"/>
      <c r="ED988" s="177"/>
      <c r="EE988" s="177"/>
    </row>
    <row r="989" spans="49:135" ht="13" x14ac:dyDescent="0.15">
      <c r="AW989" s="177"/>
      <c r="DU989" s="4"/>
      <c r="DZ989" s="177"/>
      <c r="EA989" s="177"/>
      <c r="EB989" s="177"/>
      <c r="EC989" s="177"/>
      <c r="ED989" s="177"/>
      <c r="EE989" s="177"/>
    </row>
    <row r="990" spans="49:135" ht="13" x14ac:dyDescent="0.15">
      <c r="AW990" s="177"/>
      <c r="DU990" s="4"/>
      <c r="DZ990" s="177"/>
      <c r="EA990" s="177"/>
      <c r="EB990" s="177"/>
      <c r="EC990" s="177"/>
      <c r="ED990" s="177"/>
      <c r="EE990" s="177"/>
    </row>
    <row r="991" spans="49:135" ht="13" x14ac:dyDescent="0.15">
      <c r="AW991" s="177"/>
      <c r="DU991" s="4"/>
      <c r="DZ991" s="177"/>
      <c r="EA991" s="177"/>
      <c r="EB991" s="177"/>
      <c r="EC991" s="177"/>
      <c r="ED991" s="177"/>
      <c r="EE991" s="177"/>
    </row>
    <row r="992" spans="49:135" ht="13" x14ac:dyDescent="0.15">
      <c r="AW992" s="177"/>
      <c r="DU992" s="4"/>
      <c r="DZ992" s="177"/>
      <c r="EA992" s="177"/>
      <c r="EB992" s="177"/>
      <c r="EC992" s="177"/>
      <c r="ED992" s="177"/>
      <c r="EE992" s="177"/>
    </row>
    <row r="993" spans="49:135" ht="13" x14ac:dyDescent="0.15">
      <c r="AW993" s="177"/>
      <c r="DU993" s="4"/>
      <c r="DZ993" s="177"/>
      <c r="EA993" s="177"/>
      <c r="EB993" s="177"/>
      <c r="EC993" s="177"/>
      <c r="ED993" s="177"/>
      <c r="EE993" s="177"/>
    </row>
    <row r="994" spans="49:135" ht="13" x14ac:dyDescent="0.15">
      <c r="AW994" s="177"/>
      <c r="DU994" s="4"/>
      <c r="DZ994" s="177"/>
      <c r="EA994" s="177"/>
      <c r="EB994" s="177"/>
      <c r="EC994" s="177"/>
      <c r="ED994" s="177"/>
      <c r="EE994" s="177"/>
    </row>
    <row r="995" spans="49:135" ht="13" x14ac:dyDescent="0.15">
      <c r="AW995" s="177"/>
      <c r="DU995" s="4"/>
      <c r="DZ995" s="177"/>
      <c r="EA995" s="177"/>
      <c r="EB995" s="177"/>
      <c r="EC995" s="177"/>
      <c r="ED995" s="177"/>
      <c r="EE995" s="177"/>
    </row>
    <row r="996" spans="49:135" ht="13" x14ac:dyDescent="0.15">
      <c r="AW996" s="177"/>
      <c r="DU996" s="4"/>
      <c r="DZ996" s="177"/>
      <c r="EA996" s="177"/>
      <c r="EB996" s="177"/>
      <c r="EC996" s="177"/>
      <c r="ED996" s="177"/>
      <c r="EE996" s="177"/>
    </row>
    <row r="997" spans="49:135" ht="13" x14ac:dyDescent="0.15">
      <c r="AW997" s="177"/>
      <c r="DU997" s="4"/>
      <c r="DZ997" s="177"/>
      <c r="EA997" s="177"/>
      <c r="EB997" s="177"/>
      <c r="EC997" s="177"/>
      <c r="ED997" s="177"/>
      <c r="EE997" s="177"/>
    </row>
    <row r="998" spans="49:135" ht="13" x14ac:dyDescent="0.15">
      <c r="AW998" s="177"/>
      <c r="DU998" s="4"/>
      <c r="DZ998" s="177"/>
      <c r="EA998" s="177"/>
      <c r="EB998" s="177"/>
      <c r="EC998" s="177"/>
      <c r="ED998" s="177"/>
      <c r="EE998" s="177"/>
    </row>
    <row r="999" spans="49:135" ht="13" x14ac:dyDescent="0.15">
      <c r="AW999" s="177"/>
      <c r="DU999" s="4"/>
      <c r="DZ999" s="177"/>
      <c r="EA999" s="177"/>
      <c r="EB999" s="177"/>
      <c r="EC999" s="177"/>
      <c r="ED999" s="177"/>
      <c r="EE999" s="177"/>
    </row>
    <row r="1000" spans="49:135" ht="13" x14ac:dyDescent="0.15">
      <c r="AW1000" s="177"/>
      <c r="DU1000" s="4"/>
      <c r="DZ1000" s="177"/>
      <c r="EA1000" s="177"/>
      <c r="EB1000" s="177"/>
      <c r="EC1000" s="177"/>
      <c r="ED1000" s="177"/>
      <c r="EE1000" s="177"/>
    </row>
    <row r="1001" spans="49:135" ht="13" x14ac:dyDescent="0.15">
      <c r="AW1001" s="177"/>
      <c r="DU1001" s="4"/>
      <c r="DZ1001" s="177"/>
      <c r="EA1001" s="177"/>
      <c r="EB1001" s="177"/>
      <c r="EC1001" s="177"/>
      <c r="ED1001" s="177"/>
      <c r="EE1001" s="177"/>
    </row>
    <row r="1002" spans="49:135" ht="13" x14ac:dyDescent="0.15">
      <c r="AW1002" s="177"/>
      <c r="DU1002" s="4"/>
      <c r="DZ1002" s="177"/>
      <c r="EA1002" s="177"/>
      <c r="EB1002" s="177"/>
      <c r="EC1002" s="177"/>
      <c r="ED1002" s="177"/>
      <c r="EE1002" s="177"/>
    </row>
    <row r="1003" spans="49:135" ht="13" x14ac:dyDescent="0.15">
      <c r="AW1003" s="177"/>
      <c r="DU1003" s="4"/>
      <c r="DZ1003" s="177"/>
      <c r="EA1003" s="177"/>
      <c r="EB1003" s="177"/>
      <c r="EC1003" s="177"/>
      <c r="ED1003" s="177"/>
      <c r="EE1003" s="177"/>
    </row>
    <row r="1004" spans="49:135" ht="13" x14ac:dyDescent="0.15">
      <c r="AW1004" s="177"/>
      <c r="DU1004" s="4"/>
      <c r="DZ1004" s="177"/>
      <c r="EA1004" s="177"/>
      <c r="EB1004" s="177"/>
      <c r="EC1004" s="177"/>
      <c r="ED1004" s="177"/>
      <c r="EE1004" s="177"/>
    </row>
    <row r="1005" spans="49:135" ht="13" x14ac:dyDescent="0.15">
      <c r="AW1005" s="177"/>
      <c r="DU1005" s="4"/>
      <c r="DZ1005" s="177"/>
      <c r="EA1005" s="177"/>
      <c r="EB1005" s="177"/>
      <c r="EC1005" s="177"/>
      <c r="ED1005" s="177"/>
      <c r="EE1005" s="177"/>
    </row>
    <row r="1006" spans="49:135" ht="13" x14ac:dyDescent="0.15">
      <c r="AW1006" s="177"/>
      <c r="DU1006" s="4"/>
      <c r="DZ1006" s="177"/>
      <c r="EA1006" s="177"/>
      <c r="EB1006" s="177"/>
      <c r="EC1006" s="177"/>
      <c r="ED1006" s="177"/>
      <c r="EE1006" s="177"/>
    </row>
    <row r="1007" spans="49:135" ht="13" x14ac:dyDescent="0.15">
      <c r="AW1007" s="177"/>
      <c r="DU1007" s="4"/>
      <c r="DZ1007" s="177"/>
      <c r="EA1007" s="177"/>
      <c r="EB1007" s="177"/>
      <c r="EC1007" s="177"/>
      <c r="ED1007" s="177"/>
      <c r="EE1007" s="177"/>
    </row>
  </sheetData>
  <mergeCells count="26">
    <mergeCell ref="AS76:AS77"/>
    <mergeCell ref="AV76:AV77"/>
    <mergeCell ref="AZ76:AZ77"/>
    <mergeCell ref="BC76:BC77"/>
    <mergeCell ref="AX69:AX70"/>
    <mergeCell ref="AT68:AT69"/>
    <mergeCell ref="AW68:AW69"/>
    <mergeCell ref="CO2:CQ2"/>
    <mergeCell ref="CO6:CQ6"/>
    <mergeCell ref="AN71:AN72"/>
    <mergeCell ref="AQ71:AQ72"/>
    <mergeCell ref="AT71:AT72"/>
    <mergeCell ref="AW71:AW72"/>
    <mergeCell ref="BA71:BA72"/>
    <mergeCell ref="AJ67:AJ68"/>
    <mergeCell ref="AM67:AM68"/>
    <mergeCell ref="AP67:AP68"/>
    <mergeCell ref="AS67:AS68"/>
    <mergeCell ref="AV67:AV68"/>
    <mergeCell ref="AK68:AK69"/>
    <mergeCell ref="AN68:AN69"/>
    <mergeCell ref="AQ68:AQ69"/>
    <mergeCell ref="AL69:AL70"/>
    <mergeCell ref="AO69:AO70"/>
    <mergeCell ref="AR69:AR70"/>
    <mergeCell ref="AU69:AU70"/>
  </mergeCells>
  <conditionalFormatting sqref="BM14:BM40 BY14:BY34">
    <cfRule type="colorScale" priority="1">
      <colorScale>
        <cfvo type="min"/>
        <cfvo type="percentile" val="50"/>
        <cfvo type="max"/>
        <color rgb="FF57BB8A"/>
        <color rgb="FFFFD666"/>
        <color rgb="FFE67C73"/>
      </colorScale>
    </cfRule>
  </conditionalFormatting>
  <conditionalFormatting sqref="DU14:DU40">
    <cfRule type="expression" dxfId="29" priority="2">
      <formula>DS14&lt;50</formula>
    </cfRule>
  </conditionalFormatting>
  <conditionalFormatting sqref="DV14:DV40">
    <cfRule type="expression" dxfId="28" priority="3">
      <formula>DS14&lt;50</formula>
    </cfRule>
  </conditionalFormatting>
  <conditionalFormatting sqref="DW14:DW40">
    <cfRule type="expression" dxfId="27" priority="4">
      <formula>DS14&lt;50</formula>
    </cfRule>
  </conditionalFormatting>
  <conditionalFormatting sqref="DU14:DW40">
    <cfRule type="colorScale" priority="5">
      <colorScale>
        <cfvo type="formula" val="-5"/>
        <cfvo type="formula" val="0"/>
        <cfvo type="formula" val="10"/>
        <color rgb="FFF8962E"/>
        <color rgb="FFEFEFEF"/>
        <color rgb="FF4E9DFF"/>
      </colorScale>
    </cfRule>
  </conditionalFormatting>
  <conditionalFormatting sqref="DY14:DY40">
    <cfRule type="colorScale" priority="6">
      <colorScale>
        <cfvo type="formula" val="-0.5"/>
        <cfvo type="formula" val="0"/>
        <cfvo type="max"/>
        <color rgb="FF999999"/>
        <color rgb="FFFFFFFF"/>
        <color rgb="FF57BB8A"/>
      </colorScale>
    </cfRule>
  </conditionalFormatting>
  <conditionalFormatting sqref="O90:Q119">
    <cfRule type="colorScale" priority="7">
      <colorScale>
        <cfvo type="min"/>
        <cfvo type="percentile" val="50"/>
        <cfvo type="max"/>
        <color rgb="FFE67C73"/>
        <color rgb="FFFFFFFF"/>
        <color rgb="FF57BB8A"/>
      </colorScale>
    </cfRule>
  </conditionalFormatting>
  <conditionalFormatting sqref="DX14:DX40">
    <cfRule type="colorScale" priority="8">
      <colorScale>
        <cfvo type="formula" val="-4"/>
        <cfvo type="formula" val="0"/>
        <cfvo type="formula" val="8"/>
        <color rgb="FFCC0000"/>
        <color rgb="FFFFFFFF"/>
        <color rgb="FF57BB8A"/>
      </colorScale>
    </cfRule>
  </conditionalFormatting>
  <conditionalFormatting sqref="DQ14:DQ40 DR14:DR30">
    <cfRule type="colorScale" priority="9">
      <colorScale>
        <cfvo type="formula" val="1"/>
        <cfvo type="formula" val="5"/>
        <color rgb="FFFFFFFF"/>
        <color rgb="FF57BB8A"/>
      </colorScale>
    </cfRule>
  </conditionalFormatting>
  <conditionalFormatting sqref="EC14:EE34">
    <cfRule type="colorScale" priority="10">
      <colorScale>
        <cfvo type="min"/>
        <cfvo type="formula" val="0"/>
        <cfvo type="max"/>
        <color rgb="FFF8962E"/>
        <color rgb="FFEFEFEF"/>
        <color rgb="FF4E9DFF"/>
      </colorScale>
    </cfRule>
  </conditionalFormatting>
  <hyperlinks>
    <hyperlink ref="AG89" r:id="rId1" location="1" xr:uid="{691369EE-9AC5-4D4E-B69C-1A4938303AB1}"/>
    <hyperlink ref="AZ89" r:id="rId2" location="1" xr:uid="{612A7E7B-35F2-8542-9EB0-29D2F2E5839D}"/>
    <hyperlink ref="AG90" r:id="rId3" location="1" xr:uid="{906965D5-A5F6-5941-80C7-2897152BEA79}"/>
    <hyperlink ref="AZ90" r:id="rId4" location="1" xr:uid="{6DB3EB74-D244-2A4A-ACF6-E33539FEEBA5}"/>
    <hyperlink ref="AG91" r:id="rId5" location="1" xr:uid="{3DA204CF-768E-294F-92A4-D5DCA416DC7D}"/>
    <hyperlink ref="AZ91" r:id="rId6" location="1" xr:uid="{9E625B7D-1F37-CF43-8B6B-AB769239F7C9}"/>
    <hyperlink ref="AG92" r:id="rId7" location="1" xr:uid="{C8CAF156-7B0B-1144-8762-318E14C02715}"/>
    <hyperlink ref="AZ92" r:id="rId8" location="1" xr:uid="{AB903BD8-A95B-A94F-959D-FF58B1A21FEA}"/>
    <hyperlink ref="AG93" r:id="rId9" location="1" xr:uid="{8F9CC872-B891-E841-9DDC-B5012111AD27}"/>
    <hyperlink ref="AZ93" r:id="rId10" location="1" xr:uid="{71FDB0B7-CECE-CC4B-8CA3-48FBF0A7596A}"/>
    <hyperlink ref="AG94" r:id="rId11" location="1" xr:uid="{21BF8A67-F94D-A649-810C-FCF191214C4F}"/>
    <hyperlink ref="AZ94" r:id="rId12" location="1" xr:uid="{D277A64F-6747-914E-AF81-C23F9574A953}"/>
    <hyperlink ref="AG95" r:id="rId13" location="1" xr:uid="{E91DF0F6-46D1-5C45-8C3E-2FCCCAE8A617}"/>
    <hyperlink ref="AZ95" r:id="rId14" location="1" xr:uid="{8F09FB60-F438-DB44-890B-244F46BE960E}"/>
    <hyperlink ref="AG96" r:id="rId15" location="1" xr:uid="{7045EF02-FED0-7444-A5E0-EFDDB7D8D37F}"/>
    <hyperlink ref="AZ96" r:id="rId16" location="1" xr:uid="{31293AD0-DC23-5A4F-864B-B5FA7E2B65D1}"/>
    <hyperlink ref="AG97" r:id="rId17" location="1" xr:uid="{3C4F152F-DBA6-1D46-AEAB-C861535ECFEC}"/>
    <hyperlink ref="AZ97" r:id="rId18" location="1" xr:uid="{9996D101-8478-8847-BC5B-DD68A25AE6F3}"/>
    <hyperlink ref="AG98" r:id="rId19" location="1" xr:uid="{DD3DF3F5-397A-5B4B-B7A3-204D777AA9B4}"/>
    <hyperlink ref="AZ98" r:id="rId20" location="1" xr:uid="{7CAE1702-C954-1B4D-BDC8-86CF4BB39662}"/>
    <hyperlink ref="AG99" r:id="rId21" location="1" xr:uid="{8DC89C92-916B-904A-A5D7-07FC1F5AD98E}"/>
    <hyperlink ref="AZ99" r:id="rId22" location="1" xr:uid="{6C1EC261-91F6-6C43-A01C-0E550491CC82}"/>
    <hyperlink ref="AG100" r:id="rId23" location="1" xr:uid="{10E7A43D-EA6E-BF43-95F6-EBE1DB887284}"/>
    <hyperlink ref="AZ100" r:id="rId24" location="1" xr:uid="{88996734-399D-C74E-A73A-ACBB0495CE96}"/>
    <hyperlink ref="AG101" r:id="rId25" location="1" xr:uid="{E0C4CD02-78B7-FC41-B23E-7ECF4BDAEC78}"/>
    <hyperlink ref="AZ101" r:id="rId26" location="1" xr:uid="{49833A13-82D8-FE43-84EB-1C23AFD36FD2}"/>
    <hyperlink ref="AG102" r:id="rId27" location="1" xr:uid="{915CA578-E3A1-2947-8B72-49228AC99290}"/>
    <hyperlink ref="AZ102" r:id="rId28" location="1" xr:uid="{CB1BB86F-D158-0E49-B1EE-DDE807EBE4DF}"/>
    <hyperlink ref="AG103" r:id="rId29" location="1" xr:uid="{85A1FED0-6D88-3D4F-AE48-19927313FB33}"/>
    <hyperlink ref="AZ103" r:id="rId30" location="1" xr:uid="{E88DAC6F-25E7-6B49-979C-58EA7ABA6FA0}"/>
    <hyperlink ref="AG104" r:id="rId31" location="1" xr:uid="{43D5966C-521D-B14A-B5BB-E30F1D44358F}"/>
    <hyperlink ref="AZ104" r:id="rId32" location="1" xr:uid="{41092E08-4E9C-D14E-AA5A-99B19474A768}"/>
    <hyperlink ref="AG105" r:id="rId33" location="1" xr:uid="{57E4876C-BEE2-EF4E-9415-C0AFB62DDED8}"/>
    <hyperlink ref="AZ105" r:id="rId34" location="1" xr:uid="{D5237509-3A97-5541-A5BB-3BA2C13EAA09}"/>
    <hyperlink ref="AG106" r:id="rId35" location="1" xr:uid="{5A1FAA3A-097B-3349-81B4-263F9ECB8971}"/>
    <hyperlink ref="AZ106" r:id="rId36" location="1" xr:uid="{A7AC4120-D78F-2E4B-AAA4-940456089DC3}"/>
    <hyperlink ref="AG107" r:id="rId37" location="1" xr:uid="{82E3F5E0-4C8B-F447-AC64-754769B0EDA9}"/>
    <hyperlink ref="AZ107" r:id="rId38" location="1" xr:uid="{92FA3F5D-990B-434B-8B55-AFC62057FD0B}"/>
    <hyperlink ref="AG108" r:id="rId39" location="1" xr:uid="{1D41618C-E43D-AB47-A09C-095CF7839F29}"/>
    <hyperlink ref="AZ108" r:id="rId40" location="1" xr:uid="{1A784DE2-69BE-8541-8E18-D68034240514}"/>
    <hyperlink ref="AG109" r:id="rId41" location="1" xr:uid="{1C78AB3E-4BC8-8C44-8CAA-42A3A2D10808}"/>
    <hyperlink ref="AZ109" r:id="rId42" location="1" xr:uid="{398F07B1-D670-2346-A114-4C93F4CD36BA}"/>
    <hyperlink ref="AG110" r:id="rId43" location="1" xr:uid="{C4680011-3748-7949-9A2D-FD3CA3A37EDF}"/>
    <hyperlink ref="AZ110" r:id="rId44" location="1" xr:uid="{250D5F3B-DBC8-D94E-A03F-F65143E5A7E8}"/>
    <hyperlink ref="AG111" r:id="rId45" location="1" xr:uid="{BE7D3AC9-6D6C-D244-9C02-11985AD82962}"/>
    <hyperlink ref="AZ111" r:id="rId46" location="1" xr:uid="{E601EF81-907C-5247-8DE8-9F8179EB018E}"/>
    <hyperlink ref="AG112" r:id="rId47" location="1" xr:uid="{849FEA6A-D43C-D245-B3CB-C6C839AB2079}"/>
    <hyperlink ref="AZ112" r:id="rId48" location="1" xr:uid="{EE061EDB-F578-B648-9CFE-5994B65B7370}"/>
    <hyperlink ref="AG113" r:id="rId49" location="1" xr:uid="{9FF1B0BC-6309-2D48-853C-3353A23D4744}"/>
    <hyperlink ref="AZ113" r:id="rId50" location="1" xr:uid="{AA914E66-B7AB-7148-9E6B-740F4DFF255F}"/>
    <hyperlink ref="AG114" r:id="rId51" location="1" xr:uid="{1EFFF384-3C4D-7349-9E72-DF77BAFF84CB}"/>
    <hyperlink ref="AZ114" r:id="rId52" location="1" xr:uid="{D1700584-E084-BA47-9888-CA45C0E84960}"/>
    <hyperlink ref="AG115" r:id="rId53" location="1" xr:uid="{AF437E68-FEC5-6E4F-A4D4-64F1F0D8A57A}"/>
    <hyperlink ref="AZ115" r:id="rId54" location="1" xr:uid="{0D82182B-CF4D-CE41-9913-C17C369B5BCB}"/>
    <hyperlink ref="AG116" r:id="rId55" location="1" xr:uid="{0A84AD77-17AC-4240-B0C7-FB002BA8E903}"/>
    <hyperlink ref="AZ116" r:id="rId56" location="1" xr:uid="{1DE6754D-D0E9-904D-B83B-45553AD231E9}"/>
    <hyperlink ref="AG117" r:id="rId57" location="1" xr:uid="{1F8AD721-C055-D046-A57F-0D180E7CD780}"/>
    <hyperlink ref="AZ117" r:id="rId58" location="1" xr:uid="{9A6B7FF2-3C5C-A34E-BD9E-B61711E3946D}"/>
    <hyperlink ref="AG118" r:id="rId59" location="1" xr:uid="{847978EA-A670-CC4D-A74A-CACE0E9125AD}"/>
    <hyperlink ref="AZ118" r:id="rId60" location="1" xr:uid="{425A765B-5F5C-EA4B-8D63-59460C483DD4}"/>
    <hyperlink ref="AG119" r:id="rId61" location="1" xr:uid="{42388CAA-D180-1D47-BCA0-FD07F8DA3349}"/>
    <hyperlink ref="AZ119" r:id="rId62" location="1" xr:uid="{8BA23FA7-422A-DD4B-AC54-5C59F7CBFC63}"/>
    <hyperlink ref="AG120" r:id="rId63" location="1" xr:uid="{C3E1C070-0586-4D4D-89CB-3A1BECABA3B6}"/>
    <hyperlink ref="AZ120" r:id="rId64" location="1" xr:uid="{32C0DEA9-5B13-9642-A7D3-E0AF5C248895}"/>
    <hyperlink ref="AG121" r:id="rId65" location="1" xr:uid="{7A57B828-DF45-544E-BEAA-EB026E8B7A21}"/>
    <hyperlink ref="AZ121" r:id="rId66" location="1" xr:uid="{A893D11D-7CB7-C746-AC9C-F6164EDBF950}"/>
    <hyperlink ref="AG122" r:id="rId67" location="1" xr:uid="{FCC38B11-9CBE-EB47-923F-89CE47E404BC}"/>
    <hyperlink ref="AZ122" r:id="rId68" location="1" xr:uid="{723A2CAD-2899-3C41-A6C5-52338DAE62C1}"/>
    <hyperlink ref="AG123" r:id="rId69" location="1" xr:uid="{01DB1219-F42D-DC4D-A64A-4672EFEADD49}"/>
    <hyperlink ref="AZ123" r:id="rId70" location="1" xr:uid="{BE07A0F7-BF71-934A-B442-6D48ECFDA49A}"/>
    <hyperlink ref="AG124" r:id="rId71" location="1" xr:uid="{1EE6EAA3-7875-2D4A-A7A7-F5A6B0E185B6}"/>
    <hyperlink ref="AZ124" r:id="rId72" location="1" xr:uid="{22870905-75DF-4447-901C-3DBB934C01A6}"/>
    <hyperlink ref="AG125" r:id="rId73" location="1" xr:uid="{4E1DAD4D-52E9-D240-87A2-36333075E206}"/>
    <hyperlink ref="AZ125" r:id="rId74" location="1" xr:uid="{939933F5-F2C8-6A4E-A7EE-62EA76F79CC3}"/>
    <hyperlink ref="AG126" r:id="rId75" location="1" xr:uid="{979458DB-B614-7B48-91E9-4E675AA3450C}"/>
    <hyperlink ref="AZ126" r:id="rId76" location="1" xr:uid="{A34E4279-A0CB-764A-9081-ED5B1735727A}"/>
    <hyperlink ref="AG127" r:id="rId77" location="1" xr:uid="{F0ABF96B-99A0-AF41-B156-7D6656675412}"/>
    <hyperlink ref="AZ127" r:id="rId78" location="1" xr:uid="{298E72F5-3D3F-B14C-B0B6-15630C4A5F3E}"/>
    <hyperlink ref="AG128" r:id="rId79" location="1" xr:uid="{38B3AC13-4EC8-2A49-A18F-2440485B2537}"/>
    <hyperlink ref="AZ128" r:id="rId80" location="1" xr:uid="{286BDCDB-D88F-CB44-88ED-F33B46B8F78C}"/>
    <hyperlink ref="AG129" r:id="rId81" location="1" xr:uid="{33EA8800-F1DF-4B49-B845-5FDA42F386AD}"/>
    <hyperlink ref="AZ129" r:id="rId82" location="1" xr:uid="{50F877A5-3FD8-8C4A-B271-66CD874C6CF2}"/>
    <hyperlink ref="AG130" r:id="rId83" location="1" xr:uid="{D2FFA6CA-CA6C-0F4C-956B-98CC16FA1734}"/>
    <hyperlink ref="AZ130" r:id="rId84" location="1" xr:uid="{F16C8C8E-09E1-F941-B977-0100B922E4A0}"/>
    <hyperlink ref="AG131" r:id="rId85" location="1" xr:uid="{333098AE-61A3-3A45-856F-6427DBD60DEC}"/>
    <hyperlink ref="AZ131" r:id="rId86" location="1" xr:uid="{CD68BE01-DA2E-E746-B5FF-3CB93B6F2CA7}"/>
    <hyperlink ref="AG132" r:id="rId87" location="1" xr:uid="{1EEFC5C4-297B-BD4C-9BA0-9C0AEB60CE28}"/>
    <hyperlink ref="AZ132" r:id="rId88" location="1" xr:uid="{624064F0-362F-D54A-BC40-CE556C893605}"/>
    <hyperlink ref="AG133" r:id="rId89" location="1" xr:uid="{0B54AD9D-86C9-9343-9AE3-CEFB6F7BA7F8}"/>
    <hyperlink ref="AZ133" r:id="rId90" location="1" xr:uid="{C699B5B7-1D4F-E544-A28F-D4E98063D8D6}"/>
    <hyperlink ref="AG134" r:id="rId91" location="1" xr:uid="{1921C7E9-BD3A-D049-B386-5F37EF3F978A}"/>
    <hyperlink ref="AZ134" r:id="rId92" location="1" xr:uid="{027E9F42-BC6B-614A-8E08-AEDA4C31B006}"/>
    <hyperlink ref="AG135" r:id="rId93" location="1" xr:uid="{A0F5E7D1-D1E7-B049-917B-68A97072E608}"/>
    <hyperlink ref="AZ135" r:id="rId94" location="1" xr:uid="{2EF7286B-A25E-244A-B0F5-5F1984857658}"/>
    <hyperlink ref="AG136" r:id="rId95" location="1" xr:uid="{71B22A5F-A50F-E14B-8EE3-DD5DB3AB09DF}"/>
    <hyperlink ref="AZ136" r:id="rId96" location="1" xr:uid="{BD3CD0FE-8105-B64F-AC99-18E095B552CA}"/>
    <hyperlink ref="AG137" r:id="rId97" location="1" xr:uid="{61980E26-EA9F-1648-909A-C73CF62CB68E}"/>
    <hyperlink ref="AZ137" r:id="rId98" location="1" xr:uid="{AEFCD2D9-2A98-AC4E-8CD3-E4EEEFF4CC36}"/>
    <hyperlink ref="AG138" r:id="rId99" location="1" xr:uid="{A6751083-D252-284E-B60A-6880E095C40C}"/>
    <hyperlink ref="AZ138" r:id="rId100" location="1" xr:uid="{A664C9E4-900B-794F-B702-D1AD95E3D681}"/>
    <hyperlink ref="AG139" r:id="rId101" location="1" xr:uid="{5F5915EF-A318-EE46-A7B8-1D39A0D008A9}"/>
    <hyperlink ref="AZ139" r:id="rId102" location="1" xr:uid="{C0E305FF-6595-D24C-990E-3B667965B135}"/>
    <hyperlink ref="AG140" r:id="rId103" location="1" xr:uid="{2B8C2711-04D6-4848-B49A-2D7ED6174842}"/>
    <hyperlink ref="AZ140" r:id="rId104" location="1" xr:uid="{530B45E7-1E57-3542-91F5-CC9A01D3D6CC}"/>
    <hyperlink ref="AG141" r:id="rId105" location="1" xr:uid="{B993EB0B-7A59-FA49-9693-B6B58DFFC274}"/>
    <hyperlink ref="AZ141" r:id="rId106" location="1" xr:uid="{DD5AC43F-7C95-E542-AE3D-C17FCEAC0CD1}"/>
    <hyperlink ref="AG142" r:id="rId107" location="1" xr:uid="{AFBC86E0-0125-EF4D-8C99-11B07D208E71}"/>
    <hyperlink ref="AZ142" r:id="rId108" location="1" xr:uid="{19342E62-8284-C347-8E25-3336F6D043F3}"/>
    <hyperlink ref="AG143" r:id="rId109" location="1" xr:uid="{8C79C77F-6928-F548-A9D3-DA96C0A44789}"/>
    <hyperlink ref="AZ143" r:id="rId110" location="1" xr:uid="{C5D3BCAE-C795-D042-95C7-20009565F767}"/>
    <hyperlink ref="AG144" r:id="rId111" location="1" xr:uid="{8F40685F-D76D-3A48-A738-5CA8E5D8B2E7}"/>
    <hyperlink ref="AZ144" r:id="rId112" location="1" xr:uid="{6AF4C4BA-C611-DC47-862C-8FBFA628FBA5}"/>
    <hyperlink ref="AG145" r:id="rId113" location="1" xr:uid="{B7F4A680-2B72-3B4B-B92A-599303EF6A33}"/>
    <hyperlink ref="AZ145" r:id="rId114" location="1" xr:uid="{79A79836-158D-2844-B3FE-45C1B76BBEB8}"/>
    <hyperlink ref="AG146" r:id="rId115" location="1" xr:uid="{884E97E8-B699-274D-A863-791F876786A9}"/>
    <hyperlink ref="AZ146" r:id="rId116" location="1" xr:uid="{F22835E4-76CB-AC42-83CD-BF6AEC2F2968}"/>
    <hyperlink ref="AG147" r:id="rId117" location="1" xr:uid="{2755DC6E-21C5-864B-B9CE-DE6B91811BD6}"/>
    <hyperlink ref="AZ147" r:id="rId118" location="1" xr:uid="{B59C6C2A-35B6-E44B-9FC1-4A171E418091}"/>
    <hyperlink ref="AG148" r:id="rId119" location="1" xr:uid="{ECD2FBE0-46A3-7F45-8F59-7803A619E331}"/>
    <hyperlink ref="AZ148" r:id="rId120" location="1" xr:uid="{0DED7601-6935-AB4A-85CE-AF7A4EE84155}"/>
    <hyperlink ref="AG149" r:id="rId121" location="1" xr:uid="{7BB24D79-9143-F145-B48B-358245758B45}"/>
    <hyperlink ref="AZ149" r:id="rId122" location="1" xr:uid="{0337F754-F4E8-BD42-B255-FB2DF1599338}"/>
    <hyperlink ref="AG150" r:id="rId123" location="1" xr:uid="{6040BB55-2C07-9840-A99D-0CCCEA989A53}"/>
    <hyperlink ref="AZ150" r:id="rId124" location="1" xr:uid="{663D76AE-B623-564A-97DB-E777453698DA}"/>
    <hyperlink ref="AG151" r:id="rId125" location="1" xr:uid="{02C2EDAA-48E9-A046-A47F-35B0D2C97D62}"/>
    <hyperlink ref="AZ151" r:id="rId126" location="1" xr:uid="{2006A037-7A22-4441-8BE8-0E55587F8BDA}"/>
    <hyperlink ref="AG152" r:id="rId127" location="1" xr:uid="{EEF46221-F92D-7A49-884C-3C82CB6C441B}"/>
    <hyperlink ref="AZ152" r:id="rId128" location="1" xr:uid="{A36F15AB-B8CA-E246-9A03-1823FCF5B81D}"/>
    <hyperlink ref="AG153" r:id="rId129" location="1" xr:uid="{2C15D8D2-C3B6-A447-8056-3336F9DA8E0C}"/>
    <hyperlink ref="AZ153" r:id="rId130" location="1" xr:uid="{F2A1C353-1ED2-3A41-AF11-32E5D883E21E}"/>
    <hyperlink ref="AG154" r:id="rId131" location="1" xr:uid="{8B7266F0-C7FD-8640-ACED-E817B4FE3EE7}"/>
    <hyperlink ref="AZ154" r:id="rId132" location="1" xr:uid="{8C4EC70F-8766-8A43-922D-F1140919E374}"/>
    <hyperlink ref="AG155" r:id="rId133" location="1" xr:uid="{83CBF535-A23C-444D-BA8A-3F3909B4835B}"/>
    <hyperlink ref="AZ155" r:id="rId134" location="1" xr:uid="{11D0B458-B70C-AB4A-B307-D3DC77C45E9A}"/>
    <hyperlink ref="AG156" r:id="rId135" location="1" xr:uid="{4904EBCA-7FE5-E24D-9D75-E7804D985DC7}"/>
    <hyperlink ref="AZ156" r:id="rId136" location="1" xr:uid="{21BB739A-04A9-7446-A7D2-102F62336CCC}"/>
    <hyperlink ref="AG157" r:id="rId137" location="1" xr:uid="{EFCF4E70-83B9-0940-8F98-07A43898B939}"/>
    <hyperlink ref="AZ157" r:id="rId138" location="1" xr:uid="{0A841F39-641D-794C-81BD-3651E75C3E46}"/>
    <hyperlink ref="AG158" r:id="rId139" location="1" xr:uid="{C7263BDE-B7D3-A54E-8EFA-8714413A8D55}"/>
    <hyperlink ref="AZ158" r:id="rId140" location="1" xr:uid="{CD0B1A0F-0292-E349-9523-73AADCF80CAE}"/>
    <hyperlink ref="AG159" r:id="rId141" location="1" xr:uid="{6E80E3C8-CF1A-C440-858E-706C436899D3}"/>
    <hyperlink ref="AZ159" r:id="rId142" location="1" xr:uid="{129C8682-E155-6B42-A1F4-DE23648991DD}"/>
    <hyperlink ref="AG160" r:id="rId143" location="1" xr:uid="{27872D2C-A6CE-3444-9D4E-F0C90619F19C}"/>
    <hyperlink ref="AZ160" r:id="rId144" location="1" xr:uid="{9EEE0D55-4A4D-1141-A4F4-91F77ACBC778}"/>
    <hyperlink ref="AG161" r:id="rId145" location="1" xr:uid="{9C96FA7F-23BE-8C42-B253-433E350B0239}"/>
    <hyperlink ref="AZ161" r:id="rId146" location="1" xr:uid="{D1C6B9BA-C534-2642-AEF2-6CC389DF0677}"/>
    <hyperlink ref="AG162" r:id="rId147" location="1" xr:uid="{A7A24DE9-7049-7C46-A0D6-4DAB238F7334}"/>
    <hyperlink ref="AZ162" r:id="rId148" location="1" xr:uid="{178B4403-AE6F-344D-A2DC-7EE1938F0D88}"/>
    <hyperlink ref="AG163" r:id="rId149" location="1" xr:uid="{91DA7612-1537-8549-8208-4709AD81661E}"/>
    <hyperlink ref="AZ163" r:id="rId150" location="1" xr:uid="{6A588B2C-7DC8-AC4A-918D-9B1A4AA643F0}"/>
    <hyperlink ref="AG164" r:id="rId151" location="1" xr:uid="{939194D6-B0F7-C84E-8737-997A114E61BB}"/>
    <hyperlink ref="AZ164" r:id="rId152" location="1" xr:uid="{49A599BD-BB35-334C-BA3D-17D34F4177AD}"/>
    <hyperlink ref="AG165" r:id="rId153" location="1" xr:uid="{C2B24AEB-0C25-3243-9558-64B7B8347829}"/>
    <hyperlink ref="AZ165" r:id="rId154" location="1" xr:uid="{12ECE387-CF7E-3A4A-BCA7-7102F256C0ED}"/>
    <hyperlink ref="AG166" r:id="rId155" location="1" xr:uid="{C776DAFB-2C4F-8847-B60A-852D01F42C0A}"/>
    <hyperlink ref="AZ166" r:id="rId156" location="1" xr:uid="{27A14966-6846-B34A-96F7-2A1F6AE86C98}"/>
    <hyperlink ref="AG167" r:id="rId157" location="1" xr:uid="{C48FC3B7-0986-A64F-8B9E-3526F9CC9798}"/>
    <hyperlink ref="AZ167" r:id="rId158" location="1" xr:uid="{C2A6A8CA-4D3F-7D48-8493-741A37AF137F}"/>
    <hyperlink ref="AG168" r:id="rId159" location="1" xr:uid="{037481CC-9A7B-4240-9E8A-1DB7776CB853}"/>
    <hyperlink ref="AZ168" r:id="rId160" location="1" xr:uid="{66D4B94C-BFC1-0A4D-8DA9-0AE9A43B7209}"/>
    <hyperlink ref="AG169" r:id="rId161" location="1" xr:uid="{EFE3A88A-A151-3D46-999A-5704D08FC468}"/>
    <hyperlink ref="AZ169" r:id="rId162" location="1" xr:uid="{6B5C9274-7361-CC4F-BFD2-667A16551F38}"/>
    <hyperlink ref="AG170" r:id="rId163" location="1" xr:uid="{6D9F81DE-5DA0-794B-8B59-A32D4CF02A8A}"/>
    <hyperlink ref="AZ170" r:id="rId164" location="1" xr:uid="{9C28245C-D23B-1146-830F-B79D3D609846}"/>
    <hyperlink ref="AG171" r:id="rId165" location="1" xr:uid="{70458C77-2A13-D745-B593-F313C530C527}"/>
    <hyperlink ref="AZ171" r:id="rId166" location="1" xr:uid="{3777C2F9-0620-A24C-BD93-E0525C854140}"/>
    <hyperlink ref="AG172" r:id="rId167" location="1" xr:uid="{00B55C99-EF76-DD41-AC75-B9211C8E236F}"/>
    <hyperlink ref="AZ172" r:id="rId168" location="1" xr:uid="{9B5B599E-3226-5F44-8352-DAEA4CE6222E}"/>
    <hyperlink ref="AG173" r:id="rId169" location="1" xr:uid="{120F1CE9-6C17-1445-8098-CB3D022BC216}"/>
    <hyperlink ref="AZ173" r:id="rId170" location="1" xr:uid="{62F37352-62A0-224C-BD7A-8C060A378D5C}"/>
    <hyperlink ref="AG174" r:id="rId171" location="1" xr:uid="{32A64854-B78B-084E-8566-819863D2218D}"/>
    <hyperlink ref="AZ174" r:id="rId172" location="1" xr:uid="{E7F7E298-37BA-AC48-8F76-ACC0F3A83C6D}"/>
    <hyperlink ref="AG175" r:id="rId173" location="1" xr:uid="{50965F88-4BF3-9445-AA3F-C17D330071D6}"/>
    <hyperlink ref="AZ175" r:id="rId174" location="1" xr:uid="{923ECFB5-0D5A-004F-92DE-E04EFFA3F4F9}"/>
    <hyperlink ref="AG176" r:id="rId175" location="1" xr:uid="{18D15F67-95CA-E241-88EC-F91FD956DF42}"/>
    <hyperlink ref="AZ176" r:id="rId176" location="1" xr:uid="{2D190D4D-B887-374E-9950-A80D0815D95C}"/>
    <hyperlink ref="AG177" r:id="rId177" location="1" xr:uid="{FBCD10D0-18FC-E543-86A2-177BA1AA8A8C}"/>
    <hyperlink ref="AZ177" r:id="rId178" location="1" xr:uid="{7885249C-8B64-CD47-8DE0-57DB8BE1C76E}"/>
    <hyperlink ref="AG178" r:id="rId179" location="1" xr:uid="{948AA866-8007-7B4D-8F48-9288CFD15FA5}"/>
    <hyperlink ref="AZ178" r:id="rId180" location="1" xr:uid="{E6A91E46-C53A-A34C-A247-74056C3E4CD5}"/>
    <hyperlink ref="AG179" r:id="rId181" location="1" xr:uid="{22CEE43F-7357-F745-8178-1E120DC22453}"/>
    <hyperlink ref="AZ179" r:id="rId182" location="1" xr:uid="{5B8EFCA4-7A3E-1640-B8CA-42EFB7435A21}"/>
    <hyperlink ref="AG180" r:id="rId183" location="1" xr:uid="{4DFDC4C9-706B-0245-A707-D9A614799B94}"/>
    <hyperlink ref="AZ180" r:id="rId184" location="1" xr:uid="{53AD7890-9D4E-714C-8B3D-CD6F87D17F7A}"/>
    <hyperlink ref="AG181" r:id="rId185" location="1" xr:uid="{90B2336A-F45A-5E41-84A0-72EEA1DB24A6}"/>
    <hyperlink ref="AZ181" r:id="rId186" location="1" xr:uid="{ABFD5C9B-7633-6D43-B582-49F4A558644E}"/>
    <hyperlink ref="AG182" r:id="rId187" location="1" xr:uid="{0C393051-A739-BE47-AB03-A9A1EF1C75BC}"/>
    <hyperlink ref="AZ182" r:id="rId188" location="1" xr:uid="{833FA6C2-D911-7E4A-A139-971CD02F3FDF}"/>
    <hyperlink ref="AG183" r:id="rId189" location="1" xr:uid="{1C0BDFEC-5756-8B4C-AAAA-5962D2D1F2B3}"/>
    <hyperlink ref="AZ183" r:id="rId190" location="1" xr:uid="{D000877B-EF62-EA43-B31F-C019F2BEF57A}"/>
    <hyperlink ref="AG184" r:id="rId191" location="1" xr:uid="{FD03AFDA-A16E-A242-8C67-FB51F37A844A}"/>
    <hyperlink ref="AZ184" r:id="rId192" location="1" xr:uid="{5570A6F2-F3D7-7A47-A9F1-2A7517BE8D7F}"/>
    <hyperlink ref="AG185" r:id="rId193" location="1" xr:uid="{3E8D7E28-31C0-BB4F-A04D-D8DE4891988D}"/>
    <hyperlink ref="AZ185" r:id="rId194" location="1" xr:uid="{8120B6AE-74DC-C54F-B59A-E9ABCAB13FA7}"/>
    <hyperlink ref="AG186" r:id="rId195" location="1" xr:uid="{74770117-9C69-654E-92E9-D28A240CD0CD}"/>
    <hyperlink ref="AZ186" r:id="rId196" location="1" xr:uid="{0DDC3FB4-9075-854B-AAA2-E52C5BDF1315}"/>
    <hyperlink ref="AG187" r:id="rId197" location="1" xr:uid="{B3FF6471-CD17-EC48-85B4-4F15107479F2}"/>
    <hyperlink ref="AZ187" r:id="rId198" location="1" xr:uid="{108DA9F5-1B75-8A4F-943F-E539717820B6}"/>
    <hyperlink ref="AG188" r:id="rId199" location="1" xr:uid="{3B3A4570-9720-9D4E-B82B-8B309CFFC600}"/>
    <hyperlink ref="AZ188" r:id="rId200" location="1" xr:uid="{B81BC910-4339-C047-B184-1CB8EADEB2A5}"/>
    <hyperlink ref="AG189" r:id="rId201" location="1" xr:uid="{A17F13B2-0077-354C-A6C2-E284555CFF18}"/>
    <hyperlink ref="AZ189" r:id="rId202" location="1" xr:uid="{366CA6D1-A4A8-A747-A891-76CFF6E55578}"/>
    <hyperlink ref="AG190" r:id="rId203" location="1" xr:uid="{483E570A-438B-A045-9D05-353B2D5395E6}"/>
    <hyperlink ref="AZ190" r:id="rId204" location="1" xr:uid="{C676FE77-90A4-9B43-BCF5-294237E73A54}"/>
    <hyperlink ref="AG191" r:id="rId205" location="1" xr:uid="{44BCA02E-2BB0-2B41-8378-D2EEC2835363}"/>
    <hyperlink ref="AZ191" r:id="rId206" location="1" xr:uid="{C8091096-651C-C64E-BBBD-7C42CC8BA826}"/>
    <hyperlink ref="AG192" r:id="rId207" location="1" xr:uid="{EBCD86AE-EFC3-5B4D-B4ED-5F2ABB284BF4}"/>
    <hyperlink ref="AZ192" r:id="rId208" location="1" xr:uid="{ADC66BAE-185A-8E4C-A9DF-E3119032BF3A}"/>
    <hyperlink ref="AG193" r:id="rId209" location="1" xr:uid="{06EE6D30-739C-1B47-92F1-1BE450DAA60E}"/>
    <hyperlink ref="AZ193" r:id="rId210" location="1" xr:uid="{ED5CDCFF-E174-E742-9373-7BD748258218}"/>
    <hyperlink ref="AG194" r:id="rId211" location="1" xr:uid="{270B94D9-D9BB-E149-ABC1-DFAB782D1A38}"/>
    <hyperlink ref="AZ194" r:id="rId212" location="1" xr:uid="{246F9E79-97E5-0E47-BB57-D3C553E7076B}"/>
    <hyperlink ref="AG195" r:id="rId213" location="1" xr:uid="{807E22F0-4E07-0A44-A430-C0BE58198E6F}"/>
    <hyperlink ref="AZ195" r:id="rId214" location="1" xr:uid="{AF5175F9-2D3A-3C47-8C84-BAFBE22E66BE}"/>
    <hyperlink ref="AG196" r:id="rId215" location="1" xr:uid="{14EE1400-C2BB-7048-8A53-8F4957CC7F0B}"/>
    <hyperlink ref="AZ196" r:id="rId216" location="1" xr:uid="{03B1162D-25A3-B645-A42E-5B4DD8F8CB5F}"/>
    <hyperlink ref="AG197" r:id="rId217" location="1" xr:uid="{1B9ED15B-A101-4D43-BA76-577197600B72}"/>
    <hyperlink ref="AZ197" r:id="rId218" location="1" xr:uid="{5BAB5980-D712-1B41-8A6B-F3DAEC1D0BB0}"/>
    <hyperlink ref="AG198" r:id="rId219" location="1" xr:uid="{3B1A74BB-4AD4-4E48-A759-6B2335F6E3A3}"/>
    <hyperlink ref="AZ198" r:id="rId220" location="1" xr:uid="{1C1D42E1-6066-ED41-ACEA-D7F193836870}"/>
    <hyperlink ref="AG199" r:id="rId221" location="1" xr:uid="{053A8BE6-5BCA-FE4B-B898-9AAEE0363E0E}"/>
    <hyperlink ref="AZ199" r:id="rId222" location="1" xr:uid="{C8B7FFDD-58F8-4444-82C7-54FBF4C49358}"/>
    <hyperlink ref="AG200" r:id="rId223" location="1" xr:uid="{7F58B449-4113-9C46-9466-2A4413A3467B}"/>
    <hyperlink ref="AZ200" r:id="rId224" location="1" xr:uid="{5697DAD3-6DD6-FD4D-BFF0-8C67056128FD}"/>
    <hyperlink ref="AG201" r:id="rId225" location="1" xr:uid="{10920F00-1FEB-9A40-9245-F119AF7C8DCC}"/>
    <hyperlink ref="AZ201" r:id="rId226" location="1" xr:uid="{79BDFB1F-70D6-734D-B57E-A91F3DDE3F17}"/>
    <hyperlink ref="AG202" r:id="rId227" location="1" xr:uid="{5657B540-6734-B749-A689-8D4B91286C80}"/>
    <hyperlink ref="AZ202" r:id="rId228" location="1" xr:uid="{3F2B9B31-08C2-7849-8A09-09ADA0CC19E3}"/>
    <hyperlink ref="AG203" r:id="rId229" location="1" xr:uid="{FAC8A4D6-B469-124B-B572-4F25E7ADC051}"/>
    <hyperlink ref="AZ203" r:id="rId230" location="1" xr:uid="{9EE1CF8D-9E48-8A4B-8034-2C828B96CE32}"/>
    <hyperlink ref="AG204" r:id="rId231" location="1" xr:uid="{859D0802-ABF6-2340-BB13-3499777BE35B}"/>
    <hyperlink ref="AZ204" r:id="rId232" location="1" xr:uid="{DC4A4FAF-0E83-B643-A3E3-6480EB6C1749}"/>
    <hyperlink ref="AG205" r:id="rId233" location="1" xr:uid="{185BC5AA-A2F5-FC4E-B0D5-CF4DC315B757}"/>
    <hyperlink ref="AZ205" r:id="rId234" location="1" xr:uid="{0F8654C4-C3B6-CE4E-979C-CF3F6B64CB23}"/>
    <hyperlink ref="AG206" r:id="rId235" location="1" xr:uid="{AF2A8457-7E96-B845-9334-A81375476E66}"/>
    <hyperlink ref="AZ206" r:id="rId236" location="1" xr:uid="{772E9289-4CF4-5443-93FD-1401EF3ACE93}"/>
    <hyperlink ref="AG207" r:id="rId237" location="1" xr:uid="{5927897E-AEFD-2047-8658-EB8B3A95245F}"/>
    <hyperlink ref="AZ207" r:id="rId238" location="1" xr:uid="{92D58213-C4E6-224D-ABC8-525798C9ADB0}"/>
    <hyperlink ref="AG208" r:id="rId239" location="1" xr:uid="{4804CF8F-8718-024B-92E0-99085D065F5A}"/>
    <hyperlink ref="AZ208" r:id="rId240" location="1" xr:uid="{4FF964DC-CB94-C04A-9F32-D6EB47D02244}"/>
    <hyperlink ref="AG209" r:id="rId241" location="1" xr:uid="{84A815A5-3116-A54A-AF56-6F268102178A}"/>
    <hyperlink ref="AZ209" r:id="rId242" location="1" xr:uid="{DE6932F3-8D35-8E45-9A5A-2AE73A0991E2}"/>
    <hyperlink ref="AG210" r:id="rId243" location="1" xr:uid="{C028E22E-005A-7B45-B584-3411FE90E47B}"/>
    <hyperlink ref="AZ210" r:id="rId244" location="1" xr:uid="{F9345CC5-E9FB-6F49-BF48-57C6AF106609}"/>
    <hyperlink ref="AG211" r:id="rId245" location="1" xr:uid="{8D2C9724-2F75-AD45-AEC1-3D4EC57E4706}"/>
    <hyperlink ref="AZ211" r:id="rId246" location="1" xr:uid="{6CEF1B8D-A6D8-6F4D-A10A-CD94C8B53F38}"/>
    <hyperlink ref="AG212" r:id="rId247" location="1" xr:uid="{CE5F48C7-5B86-3E4A-A6DD-AA72D051B8A4}"/>
    <hyperlink ref="AZ212" r:id="rId248" location="1" xr:uid="{1FD48E8E-2F42-1246-BB0B-9C73A495B99F}"/>
    <hyperlink ref="AG213" r:id="rId249" location="1" xr:uid="{B26CDFCE-EE52-A246-B4FA-E10BE6ABD261}"/>
    <hyperlink ref="AZ213" r:id="rId250" location="1" xr:uid="{BD003196-8D83-7F42-B0F0-0C4689700A76}"/>
    <hyperlink ref="AG214" r:id="rId251" location="1" xr:uid="{31081CB7-77B2-D34C-BB8C-4C6682DAA7B9}"/>
    <hyperlink ref="AZ214" r:id="rId252" location="1" xr:uid="{54A63911-EB88-C444-A839-B0E8BD0617BF}"/>
    <hyperlink ref="AG215" r:id="rId253" location="1" xr:uid="{285284E3-2976-C044-A54F-EB0C3A64BC0B}"/>
    <hyperlink ref="AZ215" r:id="rId254" location="1" xr:uid="{0858585B-FDE0-3240-860C-E31F0E3DBEC7}"/>
    <hyperlink ref="AG216" r:id="rId255" location="1" xr:uid="{BB1363DC-7DB0-C844-8AE2-05254C109494}"/>
    <hyperlink ref="AZ216" r:id="rId256" location="1" xr:uid="{07D22480-08D0-BF48-9AAD-0F5B24B31C27}"/>
    <hyperlink ref="AG217" r:id="rId257" location="1" xr:uid="{65665029-78FC-9647-BCD4-25A28E3F3C6F}"/>
    <hyperlink ref="AZ217" r:id="rId258" location="1" xr:uid="{2AA8F26D-9ED2-D84E-AE6F-D6D2EDC46885}"/>
    <hyperlink ref="AG218" r:id="rId259" location="1" xr:uid="{B464EF71-6C49-6044-A358-7FD9F6CD0175}"/>
    <hyperlink ref="AZ218" r:id="rId260" location="1" xr:uid="{7AA8BC0B-10FB-5F47-8E6A-C6BC391E2687}"/>
    <hyperlink ref="AG219" r:id="rId261" location="1" xr:uid="{866B7FB1-BF6C-7842-AE32-9E80751E5854}"/>
    <hyperlink ref="AZ219" r:id="rId262" location="1" xr:uid="{F6818F2A-C461-704F-A584-E3B545DFA0B1}"/>
    <hyperlink ref="AG220" r:id="rId263" location="1" xr:uid="{D8F123FB-8338-A648-98A5-4C3681578459}"/>
    <hyperlink ref="AZ220" r:id="rId264" location="1" xr:uid="{4F6CCB4B-9CA3-8949-9AC1-C68392F736CB}"/>
    <hyperlink ref="AG221" r:id="rId265" location="1" xr:uid="{BB01D0AE-8324-2C49-B426-01BC4A205EC2}"/>
    <hyperlink ref="AZ221" r:id="rId266" location="1" xr:uid="{DCEFC6D1-2CD2-B040-B09C-C592F72102B4}"/>
    <hyperlink ref="AG222" r:id="rId267" location="1" xr:uid="{DA06BC3C-1D17-5447-AAAC-6FCF1C0CD07E}"/>
    <hyperlink ref="AZ222" r:id="rId268" location="1" xr:uid="{3B57E1BF-C300-B946-9E4F-F01BA9F1FD17}"/>
    <hyperlink ref="AG223" r:id="rId269" location="1" xr:uid="{B587A7F4-D1B6-6449-8B6D-C4C8E160400A}"/>
    <hyperlink ref="AZ223" r:id="rId270" location="1" xr:uid="{A31BD530-B458-9B4F-B7E3-5E58AB38A763}"/>
    <hyperlink ref="AG224" r:id="rId271" location="1" xr:uid="{8346E6BA-D691-DB45-B913-72836A4A084C}"/>
    <hyperlink ref="AZ224" r:id="rId272" location="1" xr:uid="{42435CE9-9709-8A49-87C2-9D062BF6D819}"/>
    <hyperlink ref="AG225" r:id="rId273" location="1" xr:uid="{419A09CA-B1EF-564E-A194-E131D2959AFB}"/>
    <hyperlink ref="AZ225" r:id="rId274" location="1" xr:uid="{089FBA05-6241-944A-96EC-A2616E4C839C}"/>
    <hyperlink ref="AG226" r:id="rId275" location="1" xr:uid="{40DCD92D-FD76-1943-A9F6-7AB36CFD2617}"/>
    <hyperlink ref="AZ226" r:id="rId276" location="1" xr:uid="{80B9E983-4765-A641-B51E-BB62309B61CD}"/>
    <hyperlink ref="AG227" r:id="rId277" location="1" xr:uid="{090FF277-5C8B-8141-A8C0-3431FCD9C86D}"/>
    <hyperlink ref="AZ227" r:id="rId278" location="1" xr:uid="{1DC4CC34-3040-3A4D-B06C-FD3566DC7362}"/>
    <hyperlink ref="AG228" r:id="rId279" location="1" xr:uid="{DDEB4FAD-D3CB-8B47-AFB3-6685D9004CA1}"/>
    <hyperlink ref="AZ228" r:id="rId280" location="1" xr:uid="{24F86C2E-6AD1-544D-A0F3-F5822D071D40}"/>
    <hyperlink ref="AG229" r:id="rId281" location="1" xr:uid="{4B478D12-9788-D447-97E6-E591C4AA76A3}"/>
    <hyperlink ref="AZ229" r:id="rId282" location="1" xr:uid="{D68005D3-6481-0743-8322-90E38AF25809}"/>
    <hyperlink ref="AG230" r:id="rId283" location="1" xr:uid="{59BD881A-E463-B74C-B24B-330252CB753E}"/>
    <hyperlink ref="AZ230" r:id="rId284" location="1" xr:uid="{01344B68-041C-E344-B88A-8488F4FCCA9F}"/>
    <hyperlink ref="AG231" r:id="rId285" location="1" xr:uid="{BD585523-0DF7-9A40-B0C7-86A527E8FDD6}"/>
    <hyperlink ref="AZ231" r:id="rId286" location="1" xr:uid="{DF2420F7-94B7-D049-B65A-DD91F13E9F40}"/>
    <hyperlink ref="AG232" r:id="rId287" location="1" xr:uid="{93F29FF5-1F5F-4546-9DC1-F1493F749823}"/>
    <hyperlink ref="AZ232" r:id="rId288" location="1" xr:uid="{AB969D96-637D-264F-AA6A-D78D5E6A13FF}"/>
    <hyperlink ref="AG233" r:id="rId289" location="1" xr:uid="{992D3F4F-5F93-4F4D-BAD0-9C10DBE1B8FB}"/>
    <hyperlink ref="AZ233" r:id="rId290" location="1" xr:uid="{FD2A5897-2411-D740-9189-D9FC07FB7F19}"/>
    <hyperlink ref="AG234" r:id="rId291" location="1" xr:uid="{E6FB1EC8-C684-D547-9456-34F6B564C64A}"/>
    <hyperlink ref="AZ234" r:id="rId292" location="1" xr:uid="{EBE241D3-02EC-B14A-91D7-01D0CA03DAF6}"/>
    <hyperlink ref="AG235" r:id="rId293" location="1" xr:uid="{CBAA7C49-0612-E643-9E67-F26EA764EDAD}"/>
    <hyperlink ref="AZ235" r:id="rId294" location="1" xr:uid="{E2ED99BC-C3A5-BE49-9514-348449E6075C}"/>
    <hyperlink ref="AG236" r:id="rId295" location="1" xr:uid="{11F33C5E-42B8-094B-B5E2-317E567A7F05}"/>
    <hyperlink ref="AZ236" r:id="rId296" location="1" xr:uid="{494220EF-8419-E045-9E28-226BCBCCD346}"/>
    <hyperlink ref="AG237" r:id="rId297" location="1" xr:uid="{EB35A876-FDA4-754A-9CF2-E2BF587D0C10}"/>
    <hyperlink ref="AZ237" r:id="rId298" location="1" xr:uid="{AEF19C84-2D2F-AE45-A124-FAFA3A4EEE6A}"/>
    <hyperlink ref="AG238" r:id="rId299" location="1" xr:uid="{4D7CF619-A0C7-CE41-A086-C94BF73119DD}"/>
    <hyperlink ref="AZ238" r:id="rId300" location="1" xr:uid="{F2234711-5DBD-A340-8A7F-5625F6037B63}"/>
    <hyperlink ref="AG239" r:id="rId301" location="1" xr:uid="{3DD1CDEF-4718-4648-B9A1-AA319176600C}"/>
    <hyperlink ref="AZ239" r:id="rId302" location="1" xr:uid="{FAD5DB92-3278-BF4A-BF06-362791BDA559}"/>
    <hyperlink ref="AG240" r:id="rId303" location="1" xr:uid="{5E1FF26A-E490-2343-8E63-8E3B08A57C53}"/>
    <hyperlink ref="AZ240" r:id="rId304" location="1" xr:uid="{6A32FD45-91B7-0749-9B02-F4C0A977AD58}"/>
    <hyperlink ref="AG241" r:id="rId305" location="1" xr:uid="{A716EBDE-D1C1-274B-BD04-441ED9153A2D}"/>
    <hyperlink ref="AZ241" r:id="rId306" location="1" xr:uid="{777E8CC0-D7EF-8641-A95A-AB50D1D3A96C}"/>
    <hyperlink ref="AG242" r:id="rId307" location="1" xr:uid="{B5D68C19-7392-154C-B1DA-4B451E5D3ADC}"/>
    <hyperlink ref="AZ242" r:id="rId308" location="1" xr:uid="{B8D4973C-E354-C249-B832-CB16D59BDB63}"/>
    <hyperlink ref="AG243" r:id="rId309" location="1" xr:uid="{EACB32B8-AF83-2845-916B-737AB44BFA46}"/>
    <hyperlink ref="AZ243" r:id="rId310" location="1" xr:uid="{648B5636-E3BE-6F46-8E0B-6E7916D3777B}"/>
    <hyperlink ref="AG244" r:id="rId311" location="1" xr:uid="{D4E9C29B-C3F1-364E-BF46-96FA826841AA}"/>
    <hyperlink ref="AZ244" r:id="rId312" location="1" xr:uid="{9B12216C-0A71-C549-B733-202FE4B344F6}"/>
    <hyperlink ref="AG245" r:id="rId313" location="1" xr:uid="{3BB9F4BF-5CAD-B046-9A6B-E4FAA2DC7950}"/>
    <hyperlink ref="AZ245" r:id="rId314" location="1" xr:uid="{A0929B4E-E6DF-664C-BC43-E928C07A332A}"/>
    <hyperlink ref="AG246" r:id="rId315" location="1" xr:uid="{69076CFC-2304-D248-9A59-2A46B11AE1BC}"/>
    <hyperlink ref="AZ246" r:id="rId316" location="1" xr:uid="{417614E7-C376-7E4C-A9E6-AF3377FA8593}"/>
    <hyperlink ref="AG247" r:id="rId317" location="1" xr:uid="{137B7E32-440F-2C40-9253-3ADE2C597360}"/>
    <hyperlink ref="AZ247" r:id="rId318" location="1" xr:uid="{034D0920-7D5C-7C47-96D2-BE8DA1BB8588}"/>
    <hyperlink ref="AG248" r:id="rId319" location="1" xr:uid="{8F276173-4E55-A446-B53B-349660AE3E7E}"/>
    <hyperlink ref="AZ248" r:id="rId320" location="1" xr:uid="{78660E19-3F41-684D-A53E-86DAFDD9A604}"/>
    <hyperlink ref="AG249" r:id="rId321" location="1" xr:uid="{5F7D1C72-BA30-7745-9ED9-1DC131274F62}"/>
    <hyperlink ref="AZ249" r:id="rId322" location="1" xr:uid="{BCF49FD1-BEAA-6745-A194-13769A0C4436}"/>
    <hyperlink ref="AG250" r:id="rId323" location="1" xr:uid="{3FC3E1D4-F01E-7640-9638-1567D258A09A}"/>
    <hyperlink ref="AZ250" r:id="rId324" location="1" xr:uid="{8A074CEA-EBC5-284B-98C4-9AE5B04E85C6}"/>
    <hyperlink ref="AG251" r:id="rId325" location="1" xr:uid="{872E0B76-03EE-4D41-BBA0-C4B98FFC74BF}"/>
    <hyperlink ref="AZ251" r:id="rId326" location="1" xr:uid="{0B2EF414-164A-8C4B-AF58-F03EF5C509F6}"/>
    <hyperlink ref="AG252" r:id="rId327" location="1" xr:uid="{1C2F0B09-B92A-7649-98B6-1468D3D16C12}"/>
    <hyperlink ref="AZ252" r:id="rId328" location="1" xr:uid="{FBCCD389-21B5-E74E-A255-84D1D67B0C9B}"/>
    <hyperlink ref="AG253" r:id="rId329" location="1" xr:uid="{58DBCEC3-A397-A240-A63A-9176DCA1B9B9}"/>
    <hyperlink ref="AZ253" r:id="rId330" location="1" xr:uid="{1FDC75A3-231C-884B-B5CC-0C9CCFE75183}"/>
    <hyperlink ref="AG254" r:id="rId331" location="1" xr:uid="{1347312A-04A0-644E-8460-039BCD728267}"/>
    <hyperlink ref="AZ254" r:id="rId332" location="1" xr:uid="{7A07F935-071A-2C44-A686-4B5142655B52}"/>
    <hyperlink ref="AG255" r:id="rId333" location="1" xr:uid="{26E2D324-2D44-0C42-9FE2-2DD3D760079B}"/>
    <hyperlink ref="AZ255" r:id="rId334" location="1" xr:uid="{2148A6BB-7AF8-184F-BD50-04E89BA1C69F}"/>
    <hyperlink ref="AG256" r:id="rId335" location="1" xr:uid="{902A2993-F40B-2047-87F7-0C03509EBFA7}"/>
    <hyperlink ref="AZ256" r:id="rId336" location="1" xr:uid="{4EF06145-6655-D240-B7F8-DEC1BDF573DA}"/>
    <hyperlink ref="AG257" r:id="rId337" location="1" xr:uid="{B8246021-97FF-154A-8152-9F740BF767C6}"/>
    <hyperlink ref="AZ257" r:id="rId338" location="1" xr:uid="{C0A55F84-E8AB-1B40-954E-BAAD3A921A7B}"/>
    <hyperlink ref="AG258" r:id="rId339" location="1" xr:uid="{3222F417-7B01-8840-9A0B-8E18394BDDB4}"/>
    <hyperlink ref="AZ258" r:id="rId340" location="1" xr:uid="{BAB21F7E-2B2D-4344-BCCA-AA8A4F728F49}"/>
    <hyperlink ref="AG259" r:id="rId341" location="1" xr:uid="{E4A51E55-976A-DD40-8AD2-6C88167EA00D}"/>
    <hyperlink ref="AZ259" r:id="rId342" location="1" xr:uid="{FE7D03CC-FACB-F640-A5CD-6153C9848AF1}"/>
    <hyperlink ref="AG260" r:id="rId343" location="1" xr:uid="{FF7FCDD8-A55F-0349-9BA5-DD191B8F7079}"/>
    <hyperlink ref="AZ260" r:id="rId344" location="1" xr:uid="{841E8B78-E3F0-EE40-96A8-ABF1D004B491}"/>
    <hyperlink ref="AG261" r:id="rId345" location="1" xr:uid="{0ACF1E56-3D70-3747-B74C-A248982AEC96}"/>
    <hyperlink ref="AZ261" r:id="rId346" location="1" xr:uid="{24AE2448-8E26-DA4E-AD01-7F2316868107}"/>
    <hyperlink ref="AG262" r:id="rId347" location="1" xr:uid="{A85E6B15-1AFB-6F4C-9FD1-C83C5E6D1605}"/>
    <hyperlink ref="AZ262" r:id="rId348" location="1" xr:uid="{E820EEEF-8B3F-C14C-846C-ECD68EEBEF36}"/>
    <hyperlink ref="AG263" r:id="rId349" location="1" xr:uid="{9AEA6644-764C-EC45-A6A6-BABABB3917C5}"/>
    <hyperlink ref="AZ263" r:id="rId350" location="1" xr:uid="{D193B217-1026-C745-AF4A-97C9402DE538}"/>
    <hyperlink ref="AG264" r:id="rId351" location="1" xr:uid="{E314474D-8F0B-9E4B-AB4F-8227F2E4EAC3}"/>
    <hyperlink ref="AZ264" r:id="rId352" location="1" xr:uid="{138CB803-1465-4747-8963-739A95903D54}"/>
    <hyperlink ref="AG265" r:id="rId353" location="1" xr:uid="{C44E9609-C349-C140-9966-41F393429828}"/>
    <hyperlink ref="AZ265" r:id="rId354" location="1" xr:uid="{08878FA7-A006-334D-BD2C-452EDA19CCCC}"/>
    <hyperlink ref="AG266" r:id="rId355" location="1" xr:uid="{F128D623-B260-1443-8035-EFAC7DEE8C34}"/>
    <hyperlink ref="AZ266" r:id="rId356" location="1" xr:uid="{3D4B6D37-060E-4F49-ACF5-137052D33654}"/>
    <hyperlink ref="AG267" r:id="rId357" location="1" xr:uid="{ACB9A1C7-1ADB-6549-AFF5-FAE1BB02434B}"/>
    <hyperlink ref="AZ267" r:id="rId358" location="1" xr:uid="{3C97B8EE-581C-C942-8364-E2FE25A08D13}"/>
    <hyperlink ref="AG268" r:id="rId359" location="1" xr:uid="{D29B7442-3F4A-424F-A409-329CBC448DEA}"/>
    <hyperlink ref="AZ268" r:id="rId360" location="1" xr:uid="{B42DC617-1837-7A49-A1DB-26A0EF9FD79E}"/>
    <hyperlink ref="AG269" r:id="rId361" location="1" xr:uid="{66B6DEFF-03F8-1D4E-AA3E-597CD12B55F4}"/>
    <hyperlink ref="AZ269" r:id="rId362" location="1" xr:uid="{C3674396-F68A-9A45-80E4-BB5E77702AF1}"/>
    <hyperlink ref="AG270" r:id="rId363" location="1" xr:uid="{E57C5787-B27F-B846-84BF-F0804A29E4C4}"/>
    <hyperlink ref="AZ270" r:id="rId364" location="1" xr:uid="{F5311F31-CD3C-E345-AF1A-E378963C9EA2}"/>
    <hyperlink ref="AG271" r:id="rId365" location="1" xr:uid="{61ACE673-CF25-514D-9773-5F2FF01E23FB}"/>
    <hyperlink ref="AZ271" r:id="rId366" location="1" xr:uid="{BE9833E2-423C-994D-B8B8-4348FC4A27B0}"/>
    <hyperlink ref="AG272" r:id="rId367" location="1" xr:uid="{C2C6AB6A-4969-9748-9550-A30B7A6B4CC7}"/>
    <hyperlink ref="AZ272" r:id="rId368" location="1" xr:uid="{84B99A8B-A54D-0140-9A73-BA5D9B623F74}"/>
    <hyperlink ref="AG273" r:id="rId369" location="1" xr:uid="{DA2130F2-6A1B-1443-84E1-692D132A4166}"/>
    <hyperlink ref="AZ273" r:id="rId370" location="1" xr:uid="{D1077311-794E-5041-9ACA-78F2C3CA2044}"/>
    <hyperlink ref="AG274" r:id="rId371" location="1" xr:uid="{847808BA-A38B-8D4D-8C84-E14C1B061F41}"/>
    <hyperlink ref="AZ274" r:id="rId372" location="1" xr:uid="{8C6A0269-4C0A-0C46-BEE3-B5B5ACE9B23F}"/>
    <hyperlink ref="AG275" r:id="rId373" location="1" xr:uid="{C09903C2-A888-0844-A912-C2DC97936DAA}"/>
    <hyperlink ref="AZ275" r:id="rId374" location="1" xr:uid="{D173BAF9-F8BA-7F42-B5CF-3AB2EDED7EB8}"/>
    <hyperlink ref="AG276" r:id="rId375" location="1" xr:uid="{0D8E5D7F-1808-B941-8B04-79BFADA5368F}"/>
    <hyperlink ref="AZ276" r:id="rId376" location="1" xr:uid="{DA479877-3EBF-584C-AE4F-D9C3146DA0FD}"/>
    <hyperlink ref="AG277" r:id="rId377" location="1" xr:uid="{AC8BAA7E-0793-B645-A1A5-7AB2DA6A5CBF}"/>
    <hyperlink ref="AZ277" r:id="rId378" location="1" xr:uid="{DFA131F5-9867-CA40-8707-349C567C7300}"/>
    <hyperlink ref="AG278" r:id="rId379" location="1" xr:uid="{A7BEE2E4-EFE6-F74A-B330-D96E9B76700F}"/>
    <hyperlink ref="AZ278" r:id="rId380" location="1" xr:uid="{0A77B2B8-1864-9649-BF8D-36912F2B955A}"/>
    <hyperlink ref="AG279" r:id="rId381" location="1" xr:uid="{0D8B5183-A4DC-5841-A29B-4A3C53E580F7}"/>
    <hyperlink ref="AZ279" r:id="rId382" location="1" xr:uid="{7F563117-0D63-5045-B23C-622D818B0E6E}"/>
    <hyperlink ref="AG280" r:id="rId383" location="1" xr:uid="{17C094F3-D440-A44C-8B2F-B54A8E81038A}"/>
    <hyperlink ref="AZ280" r:id="rId384" location="1" xr:uid="{8DD7C95B-D9AF-3C4F-B7F7-AE9816EE5330}"/>
    <hyperlink ref="AG281" r:id="rId385" location="1" xr:uid="{58E8C6DF-C96A-1143-99ED-CD73E1A724BB}"/>
    <hyperlink ref="AZ281" r:id="rId386" location="1" xr:uid="{0CE9C355-146F-2244-AB9F-3F8A529BD7F2}"/>
    <hyperlink ref="AG282" r:id="rId387" location="1" xr:uid="{37056595-0201-514F-9386-B2EB076EC610}"/>
    <hyperlink ref="AZ282" r:id="rId388" location="1" xr:uid="{D7B693D4-CCEB-4345-953A-3F2ED0AC7560}"/>
    <hyperlink ref="AG283" r:id="rId389" location="1" xr:uid="{E63F708D-A810-A243-A7B1-1A56CEDA68CF}"/>
    <hyperlink ref="AZ283" r:id="rId390" location="1" xr:uid="{7A4FCA23-F51D-7046-9AD3-7D9B6EFFB6ED}"/>
    <hyperlink ref="AG284" r:id="rId391" location="1" xr:uid="{39813FDB-4AFB-044B-92EB-41308E8A2F50}"/>
    <hyperlink ref="AZ284" r:id="rId392" location="1" xr:uid="{348EDD4B-BB7F-D840-BDC7-D5CFEEAEF878}"/>
    <hyperlink ref="AG285" r:id="rId393" location="1" xr:uid="{E13CB6F0-F92E-FD4F-8C9E-0FDBC49F7CD2}"/>
    <hyperlink ref="AZ285" r:id="rId394" location="1" xr:uid="{6C51B5F7-9715-B446-AA38-D1F7EF0D7BEC}"/>
    <hyperlink ref="AG286" r:id="rId395" location="1" xr:uid="{ECDC4F47-C0DA-9D4E-A86A-D17271F4B0B2}"/>
    <hyperlink ref="AZ286" r:id="rId396" location="1" xr:uid="{76231560-6E31-2A46-89F0-6806B0581E1A}"/>
    <hyperlink ref="AG287" r:id="rId397" location="1" xr:uid="{EFD1817E-9E74-2E48-943C-45063A4F1941}"/>
    <hyperlink ref="AZ287" r:id="rId398" location="1" xr:uid="{6253C66D-D7F8-AB47-BBBA-4011D8E8A2B6}"/>
    <hyperlink ref="AG288" r:id="rId399" location="1" xr:uid="{490A1229-F4F6-444C-ADBC-FE4DB83737AF}"/>
    <hyperlink ref="AZ288" r:id="rId400" location="1" xr:uid="{0E36E7AB-4788-A44A-89DE-877B2DA65875}"/>
    <hyperlink ref="AG289" r:id="rId401" location="1" xr:uid="{88CB5467-2C88-5A4A-90AA-7A5E2F505B4A}"/>
    <hyperlink ref="AZ289" r:id="rId402" location="1" xr:uid="{E732F607-581E-0B4B-A481-0CDE239CB694}"/>
    <hyperlink ref="AG290" r:id="rId403" location="1" xr:uid="{8E359959-5145-8B48-A2A5-614297206691}"/>
    <hyperlink ref="AZ290" r:id="rId404" location="1" xr:uid="{EE4C1578-0B32-164D-BCC9-A526D15D4994}"/>
    <hyperlink ref="AG291" r:id="rId405" location="1" xr:uid="{431BA750-EC5F-B74A-A5D9-FCD3EC514F1D}"/>
    <hyperlink ref="AZ291" r:id="rId406" location="1" xr:uid="{256ABA2E-6510-8E4F-AB50-154D239AA35F}"/>
    <hyperlink ref="AG292" r:id="rId407" location="1" xr:uid="{342DF0A6-4B62-E04F-9426-5F1C530E0430}"/>
    <hyperlink ref="AZ292" r:id="rId408" location="1" xr:uid="{BB77AD59-01CB-CE4D-B3C8-33584F062B5D}"/>
    <hyperlink ref="AG293" r:id="rId409" location="1" xr:uid="{685B20D6-29CB-BE4A-9B93-8EF2EC2BE422}"/>
    <hyperlink ref="AZ293" r:id="rId410" location="1" xr:uid="{2C6FF61E-6F24-FF4C-993A-68A142F8F540}"/>
    <hyperlink ref="AG294" r:id="rId411" location="1" xr:uid="{2D841F4A-BFDC-1C45-825A-5BB2488EF4DB}"/>
    <hyperlink ref="AZ294" r:id="rId412" location="1" xr:uid="{3C0F0338-C906-7C47-A212-3D81CB3CB51A}"/>
    <hyperlink ref="AG295" r:id="rId413" location="1" xr:uid="{85ED825F-A507-4E45-BA24-41209531D29B}"/>
    <hyperlink ref="AZ295" r:id="rId414" location="1" xr:uid="{18941A79-442D-414A-AA89-F4786DFEFD25}"/>
    <hyperlink ref="AG296" r:id="rId415" location="1" xr:uid="{A889BB92-A0CA-2A4D-8288-08F54865B911}"/>
    <hyperlink ref="AZ296" r:id="rId416" location="1" xr:uid="{F8526152-9683-0344-A3A2-0BBA054C2BAE}"/>
    <hyperlink ref="AG297" r:id="rId417" location="1" xr:uid="{B0CFCE3E-8D39-6A4D-B52F-8AE189D5F833}"/>
    <hyperlink ref="AZ297" r:id="rId418" location="1" xr:uid="{A8597528-D0FD-7F4D-A1E3-B775235FE2B5}"/>
    <hyperlink ref="AG298" r:id="rId419" location="1" xr:uid="{30629124-CD7F-8B47-8C97-55CD26EB0CAF}"/>
    <hyperlink ref="AZ298" r:id="rId420" location="1" xr:uid="{68F7E53D-C828-4449-A9F4-CCB0530FFF49}"/>
    <hyperlink ref="AG299" r:id="rId421" location="1" xr:uid="{639E0736-25FE-4F49-91B2-7A4757A8E841}"/>
    <hyperlink ref="AZ299" r:id="rId422" location="1" xr:uid="{A4C6506F-0C2A-E046-993A-8CE5C6B7B99A}"/>
    <hyperlink ref="AG300" r:id="rId423" location="1" xr:uid="{447C8E2D-E73B-D84C-8624-16C8640003ED}"/>
    <hyperlink ref="AZ300" r:id="rId424" location="1" xr:uid="{6DFB19D7-32E6-2645-80EC-23858E19064A}"/>
    <hyperlink ref="AG301" r:id="rId425" location="1" xr:uid="{10A92208-6F8F-8F4E-86B7-23B7FA1508CC}"/>
    <hyperlink ref="AZ301" r:id="rId426" location="1" xr:uid="{58E765ED-66A5-FB4C-B1E3-A1924BDFC4B0}"/>
    <hyperlink ref="AG302" r:id="rId427" location="1" xr:uid="{A626E820-747F-2D4F-82CC-10E4E539D5E1}"/>
    <hyperlink ref="AZ302" r:id="rId428" location="1" xr:uid="{67970E9E-5FB7-7340-B8F7-9B0C179D48C8}"/>
    <hyperlink ref="AG303" r:id="rId429" location="1" xr:uid="{D8005517-C33F-7C48-89FD-BC0D672AB528}"/>
    <hyperlink ref="AZ303" r:id="rId430" location="1" xr:uid="{6D9871B1-FE43-4244-9758-4A5656957D17}"/>
    <hyperlink ref="AG304" r:id="rId431" location="1" xr:uid="{F32A11E0-5CC8-7F47-8E34-C51D6EC1FF96}"/>
    <hyperlink ref="AZ304" r:id="rId432" location="1" xr:uid="{66C7AD19-02F3-4740-BAAF-EEB4C90A4CC4}"/>
    <hyperlink ref="AG305" r:id="rId433" location="1" xr:uid="{AE14ECA5-ABD0-B547-8F6C-E2CBF41042CF}"/>
    <hyperlink ref="AZ305" r:id="rId434" location="1" xr:uid="{E21101BD-B869-C64D-9C85-C054A4A27A0A}"/>
    <hyperlink ref="AG306" r:id="rId435" location="1" xr:uid="{EA81E054-67FD-554A-B347-1207DAD09AFB}"/>
    <hyperlink ref="AZ306" r:id="rId436" location="1" xr:uid="{CBD6E784-108D-2F4E-B52A-BCBD50DE2F25}"/>
    <hyperlink ref="AG307" r:id="rId437" location="1" xr:uid="{3F0FD7B2-51FC-584E-AFEB-E81F8CD3955A}"/>
    <hyperlink ref="AZ307" r:id="rId438" location="1" xr:uid="{FC1072BE-6CEF-DE41-84EB-F6A5F2A1D622}"/>
    <hyperlink ref="AG308" r:id="rId439" location="1" xr:uid="{008DF4DA-22E0-7B4C-B911-010690F715F2}"/>
    <hyperlink ref="AZ308" r:id="rId440" location="1" xr:uid="{AC9A7F66-06A2-BD4C-8A2B-2C1A8CE08A86}"/>
    <hyperlink ref="AG309" r:id="rId441" location="1" xr:uid="{EE31D4C3-A7F4-D142-B19F-5B4B0A2BB899}"/>
    <hyperlink ref="AZ309" r:id="rId442" location="1" xr:uid="{51FAFAF2-D268-C548-B266-69292710EF49}"/>
    <hyperlink ref="AG310" r:id="rId443" location="1" xr:uid="{4A34A089-BA83-BC4C-B83E-5977053EA7D1}"/>
    <hyperlink ref="AZ310" r:id="rId444" location="1" xr:uid="{694403CB-6808-6340-BFC3-219D2813DB27}"/>
    <hyperlink ref="AG311" r:id="rId445" location="1" xr:uid="{1E0325C0-F836-0D44-A8A1-3E08B38BE389}"/>
    <hyperlink ref="AZ311" r:id="rId446" location="1" xr:uid="{20954599-64C1-DA49-9B66-A18D9BD72119}"/>
    <hyperlink ref="AG312" r:id="rId447" location="1" xr:uid="{3270560F-9DA7-E246-9D58-85A1BD19F89D}"/>
    <hyperlink ref="AZ312" r:id="rId448" location="1" xr:uid="{A0D31850-065C-3A4F-8DBC-1B71F6C96E85}"/>
    <hyperlink ref="AG313" r:id="rId449" location="1" xr:uid="{95D50B91-FE24-5B4C-A466-194DE8F1AE3A}"/>
    <hyperlink ref="AZ313" r:id="rId450" location="1" xr:uid="{80011B96-61E0-4B4B-98EE-155E33AEE250}"/>
    <hyperlink ref="AG314" r:id="rId451" location="1" xr:uid="{0EC4173C-7CB5-AE46-A283-C1D8BFF21794}"/>
    <hyperlink ref="AZ314" r:id="rId452" location="1" xr:uid="{EFCFCBF6-FEB3-3E45-A88E-9D5F79AFD112}"/>
    <hyperlink ref="AG315" r:id="rId453" location="1" xr:uid="{7BFACA3D-CED7-3144-AD3B-4EF7892F491C}"/>
    <hyperlink ref="AZ315" r:id="rId454" location="1" xr:uid="{A62424FD-035F-D042-B9D5-E809C60F8549}"/>
    <hyperlink ref="AG316" r:id="rId455" location="1" xr:uid="{595029FE-B2D2-9944-BA3E-EA6FFB7BC911}"/>
    <hyperlink ref="AZ316" r:id="rId456" location="1" xr:uid="{0F76A051-5DC3-2A45-867A-2EEAD0F4F93A}"/>
    <hyperlink ref="AG317" r:id="rId457" location="1" xr:uid="{9C54F9DB-AEA5-954B-8DD3-E3EA9DE514E4}"/>
    <hyperlink ref="AZ317" r:id="rId458" location="1" xr:uid="{38D71FF3-CC32-6946-AC6D-3DE559658A24}"/>
    <hyperlink ref="AG318" r:id="rId459" location="1" xr:uid="{E8821701-4546-A549-9307-4132AE30B425}"/>
    <hyperlink ref="AZ318" r:id="rId460" location="1" xr:uid="{67211908-5EF3-5240-BA30-F7FCB9CA634B}"/>
    <hyperlink ref="AG319" r:id="rId461" location="1" xr:uid="{BBC8DEBC-504B-F14D-BF2B-FD982E82A440}"/>
    <hyperlink ref="AZ319" r:id="rId462" location="1" xr:uid="{C9EB531B-756C-B340-96A1-AE10A4AB37F3}"/>
    <hyperlink ref="AG320" r:id="rId463" location="1" xr:uid="{58F166FC-D821-B740-A1CC-B01DE4EC5DB7}"/>
    <hyperlink ref="AZ320" r:id="rId464" location="1" xr:uid="{A17007C9-424D-0840-953F-A18FBA0EF7DE}"/>
    <hyperlink ref="AG321" r:id="rId465" location="1" xr:uid="{3D0C1D54-A1D7-6641-BAA9-39CB5A41F151}"/>
    <hyperlink ref="AZ321" r:id="rId466" location="1" xr:uid="{188DA11A-633C-5D47-87A4-557C6D5CFDE7}"/>
    <hyperlink ref="AG322" r:id="rId467" location="1" xr:uid="{BCB2D384-C388-D146-905C-B082705611F4}"/>
    <hyperlink ref="AZ322" r:id="rId468" location="1" xr:uid="{673BAEC5-F596-B043-986C-E619762303A8}"/>
    <hyperlink ref="AG323" r:id="rId469" location="1" xr:uid="{70BBCED9-4E53-8642-B770-C0F0387A1A3F}"/>
    <hyperlink ref="AZ323" r:id="rId470" location="1" xr:uid="{5E0E6831-1302-5A41-92F5-DF1AC1B56098}"/>
    <hyperlink ref="AG324" r:id="rId471" location="1" xr:uid="{1DB57591-55A3-334A-919C-BF115ED831AD}"/>
    <hyperlink ref="AZ324" r:id="rId472" location="1" xr:uid="{D64EDB60-EFCB-A345-BACD-F1B512274F01}"/>
    <hyperlink ref="AG325" r:id="rId473" location="1" xr:uid="{61900625-4B29-C646-93D5-798BD569B9F5}"/>
    <hyperlink ref="AZ325" r:id="rId474" location="1" xr:uid="{508C5918-266C-4E47-88D9-38A3E37B5408}"/>
    <hyperlink ref="AG326" r:id="rId475" location="1" xr:uid="{BE5D8F45-F516-B047-87AB-DAD830A60076}"/>
    <hyperlink ref="AZ326" r:id="rId476" location="1" xr:uid="{E59F418B-E2D5-8C48-B26B-923939BFA87B}"/>
    <hyperlink ref="AG327" r:id="rId477" location="1" xr:uid="{BF880259-66A6-744A-827B-2D043A8970CA}"/>
    <hyperlink ref="AZ327" r:id="rId478" location="1" xr:uid="{7EBF1266-601E-0B4B-BE1A-A48AFF20F3D6}"/>
    <hyperlink ref="AG328" r:id="rId479" location="1" xr:uid="{54854C49-2F53-444D-8551-5CAC2FA2F7C2}"/>
    <hyperlink ref="AZ328" r:id="rId480" location="1" xr:uid="{83403E32-D5E8-184B-92DB-373B052076F1}"/>
    <hyperlink ref="AG329" r:id="rId481" location="1" xr:uid="{033BC99E-6584-D040-8C44-CB96B390B5F6}"/>
    <hyperlink ref="AZ329" r:id="rId482" location="1" xr:uid="{A73EBA45-6545-6A40-A63F-B2D2E838E162}"/>
    <hyperlink ref="AG330" r:id="rId483" location="1" xr:uid="{FF758DE3-4099-4842-83BB-109A11ECDC65}"/>
    <hyperlink ref="AZ330" r:id="rId484" location="1" xr:uid="{BDB26D04-F782-2948-BA6B-EB715C1F1353}"/>
    <hyperlink ref="AG331" r:id="rId485" location="1" xr:uid="{92EFC45B-8202-9147-8D34-60A0EA2C133A}"/>
    <hyperlink ref="AZ331" r:id="rId486" location="1" xr:uid="{B0A09B0A-AB32-CD41-83F6-0607C522C160}"/>
    <hyperlink ref="AG332" r:id="rId487" location="1" xr:uid="{6864F65A-920A-A74D-9012-04EF4762C1A8}"/>
    <hyperlink ref="AZ332" r:id="rId488" location="1" xr:uid="{FC855B13-F217-8E45-8C04-7F514F5A8F6B}"/>
    <hyperlink ref="AG333" r:id="rId489" location="1" xr:uid="{F90C1582-99A4-6346-B859-AE9F76AD49BF}"/>
    <hyperlink ref="AZ333" r:id="rId490" location="1" xr:uid="{81091604-C2DE-F048-9B58-B804DA8E5A00}"/>
    <hyperlink ref="AG334" r:id="rId491" location="1" xr:uid="{ED868BDD-880C-C743-8E4B-2B7026930136}"/>
    <hyperlink ref="AZ334" r:id="rId492" location="1" xr:uid="{BF69EC88-2058-E341-9203-645B50711B6D}"/>
    <hyperlink ref="AG335" r:id="rId493" location="1" xr:uid="{7B428DB9-CB00-7046-BB41-9E7C7E886D89}"/>
    <hyperlink ref="AZ335" r:id="rId494" location="1" xr:uid="{3A3FC351-6A6A-E34B-AEF1-3D6B9AE1A3E5}"/>
    <hyperlink ref="AG336" r:id="rId495" location="1" xr:uid="{97CC2BC1-8A65-5A4F-817A-CC5468FF60BE}"/>
    <hyperlink ref="AZ336" r:id="rId496" location="1" xr:uid="{4113FCE1-67B9-6D48-8B48-D9EE71D5D5F3}"/>
    <hyperlink ref="AG337" r:id="rId497" location="1" xr:uid="{443EF861-09E5-134E-BBBE-DA7BCC9C936D}"/>
    <hyperlink ref="AZ337" r:id="rId498" location="1" xr:uid="{994E3CA4-9724-1D4E-9810-4F1E44789324}"/>
    <hyperlink ref="AG338" r:id="rId499" location="1" xr:uid="{DCFABFE4-0C5B-8B42-B317-61C7D5BD35F4}"/>
    <hyperlink ref="AZ338" r:id="rId500" location="1" xr:uid="{E738292D-DFDB-844C-96AC-DDF782F678C6}"/>
    <hyperlink ref="AG339" r:id="rId501" location="1" xr:uid="{8692BAB1-8F1A-9148-9541-D822E1D997E9}"/>
    <hyperlink ref="AZ339" r:id="rId502" location="1" xr:uid="{0AA2C349-A087-9446-B692-F27EDE54445A}"/>
    <hyperlink ref="AG340" r:id="rId503" location="1" xr:uid="{5211BF6F-D8A5-434C-90F8-38BC53C7601A}"/>
    <hyperlink ref="AZ340" r:id="rId504" location="1" xr:uid="{89E8BC7A-CE77-7D46-9932-97136527E7D1}"/>
    <hyperlink ref="AG341" r:id="rId505" location="1" xr:uid="{729464BB-9DD5-A54C-A951-BA144A4392F3}"/>
    <hyperlink ref="AZ341" r:id="rId506" location="1" xr:uid="{9D162EB1-3E69-AC4B-857A-3E23E5717762}"/>
    <hyperlink ref="AG342" r:id="rId507" location="1" xr:uid="{7894E2DA-5CF9-CA4A-988B-FAE5A7996283}"/>
    <hyperlink ref="AZ342" r:id="rId508" location="1" xr:uid="{0401C923-0488-7C41-966B-077B2289442F}"/>
    <hyperlink ref="AG343" r:id="rId509" location="1" xr:uid="{6809258F-6629-234B-8003-F2D713421708}"/>
    <hyperlink ref="AZ343" r:id="rId510" location="1" xr:uid="{FF562FB6-3E20-7743-AD94-1644EF589FE5}"/>
    <hyperlink ref="AG344" r:id="rId511" location="1" xr:uid="{0FAED613-0275-3748-862E-ED223AA11928}"/>
    <hyperlink ref="AZ344" r:id="rId512" location="1" xr:uid="{9FF6199B-4E4D-5D4D-9093-B7F9B7244146}"/>
    <hyperlink ref="AG345" r:id="rId513" location="1" xr:uid="{6B1A22CB-9145-C342-899E-F2AEC0E46CAD}"/>
    <hyperlink ref="AZ345" r:id="rId514" location="1" xr:uid="{324E8C8F-5FCA-5245-A979-6FAE505D295B}"/>
    <hyperlink ref="AG346" r:id="rId515" location="1" xr:uid="{39279E8A-20FF-5247-BE6C-D9568180BEDE}"/>
    <hyperlink ref="AZ346" r:id="rId516" location="1" xr:uid="{0592E720-FAD8-204B-BF56-D3CD40813E0C}"/>
    <hyperlink ref="AG347" r:id="rId517" location="1" xr:uid="{21AF6C81-16E3-8A4E-A163-EC0ECC510CAA}"/>
    <hyperlink ref="AZ347" r:id="rId518" location="1" xr:uid="{F9C8B758-DBA7-894A-B8CD-FA1530FD4844}"/>
    <hyperlink ref="AG348" r:id="rId519" location="1" xr:uid="{8A423916-E099-6847-9A61-B688E6E8FE2E}"/>
    <hyperlink ref="AZ348" r:id="rId520" location="1" xr:uid="{6A7CC90E-EC70-EA40-A062-F0DD4874B702}"/>
    <hyperlink ref="AG349" r:id="rId521" location="1" xr:uid="{7081C114-AF5F-7A40-882E-917A85A36B2B}"/>
    <hyperlink ref="AZ349" r:id="rId522" location="1" xr:uid="{C19E0070-0D41-1B48-B9F0-F55F1C196ED7}"/>
    <hyperlink ref="AG350" r:id="rId523" location="1" xr:uid="{DE4EBFDE-B829-7246-9410-603C7F1E4446}"/>
    <hyperlink ref="AZ350" r:id="rId524" location="1" xr:uid="{9104954A-6A2A-084C-BD06-1DDD99AB2BB0}"/>
    <hyperlink ref="AG351" r:id="rId525" location="1" xr:uid="{98CCFFF8-7733-E245-8172-C34458FD9C3C}"/>
    <hyperlink ref="AZ351" r:id="rId526" location="1" xr:uid="{35579928-A776-B74D-840A-5D47320306E0}"/>
    <hyperlink ref="AG352" r:id="rId527" location="1" xr:uid="{EA85E9D8-417C-7D44-934E-4A7FFF7AB716}"/>
    <hyperlink ref="AZ352" r:id="rId528" location="1" xr:uid="{A1CFD947-BD57-B244-B9C5-78429A4C26FB}"/>
    <hyperlink ref="AG353" r:id="rId529" location="1" xr:uid="{FEB0B665-9111-A54B-AE12-5AAFFF18F273}"/>
    <hyperlink ref="AZ353" r:id="rId530" location="1" xr:uid="{B78DEA7D-DFA8-1B49-8596-CC3DE4633061}"/>
    <hyperlink ref="AG354" r:id="rId531" location="1" xr:uid="{8CCA5A13-C609-3945-9D20-BC067AE49068}"/>
    <hyperlink ref="AZ354" r:id="rId532" location="1" xr:uid="{EC9FB6DF-2E43-B844-8B1D-9A9D4E05E982}"/>
    <hyperlink ref="AG355" r:id="rId533" location="1" xr:uid="{8D6D0E6F-CE78-2F44-8ECF-21F0771E7129}"/>
    <hyperlink ref="AZ355" r:id="rId534" location="1" xr:uid="{C0930F19-48E0-2C4C-A102-04A209C25F18}"/>
    <hyperlink ref="AG356" r:id="rId535" location="1" xr:uid="{D6054BBD-8FE7-CF4E-9BCC-4AC6732250B1}"/>
    <hyperlink ref="AZ356" r:id="rId536" location="1" xr:uid="{6825225B-271F-294F-8FDB-AA930A1DAFD6}"/>
    <hyperlink ref="AG357" r:id="rId537" location="1" xr:uid="{384268D0-A448-1549-8CE1-D7723C929DCD}"/>
    <hyperlink ref="AZ357" r:id="rId538" location="1" xr:uid="{E1B025D8-7D34-424C-93C0-37AD6A5D678D}"/>
    <hyperlink ref="AG358" r:id="rId539" location="1" xr:uid="{ED2EC86B-4025-8540-8F85-8E6D488FE2C7}"/>
    <hyperlink ref="AZ358" r:id="rId540" location="1" xr:uid="{D19BCEE8-F7A4-5549-9674-A82B8A3DF242}"/>
    <hyperlink ref="AG359" r:id="rId541" location="1" xr:uid="{CA403387-F914-244E-8C4F-862497C656D0}"/>
    <hyperlink ref="AZ359" r:id="rId542" location="1" xr:uid="{06DC1DA0-0368-6647-92B5-DA658F261E3E}"/>
    <hyperlink ref="AG360" r:id="rId543" location="1" xr:uid="{E5B981A6-CF04-3042-A918-C195EEE0306F}"/>
    <hyperlink ref="AZ360" r:id="rId544" location="1" xr:uid="{CF78A06E-D3CC-5345-9B6A-305610818634}"/>
    <hyperlink ref="AG361" r:id="rId545" location="1" xr:uid="{2D5BA49A-486B-1B49-A013-E2709161FFFF}"/>
    <hyperlink ref="AZ361" r:id="rId546" location="1" xr:uid="{90937ADE-9D7E-BB45-948B-996438B21B62}"/>
    <hyperlink ref="AG362" r:id="rId547" location="1" xr:uid="{D64FFB24-CD94-A54E-A167-4AA6B887D5E1}"/>
    <hyperlink ref="AZ362" r:id="rId548" location="1" xr:uid="{26DDAC25-3E02-AD4E-924B-5CFC69272D87}"/>
    <hyperlink ref="AG363" r:id="rId549" location="1" xr:uid="{9ABFC959-D0D3-9B4A-AB2C-7CB6BFCB4329}"/>
    <hyperlink ref="AZ363" r:id="rId550" location="1" xr:uid="{59606398-1AAE-B145-A972-0B4CB3271EB9}"/>
    <hyperlink ref="AG364" r:id="rId551" location="1" xr:uid="{C4DBAF4F-E3F5-9240-B472-C795B3BA1CF5}"/>
    <hyperlink ref="AZ364" r:id="rId552" location="1" xr:uid="{F7004BEC-6B20-0142-AAA5-75E3C7FE0DCC}"/>
    <hyperlink ref="AG365" r:id="rId553" location="1" xr:uid="{76B31DA2-00E3-9C40-8892-09BDA28FE1A6}"/>
    <hyperlink ref="AZ365" r:id="rId554" location="1" xr:uid="{BAF8DB72-F6CF-8D4C-9FA7-FE3D87C9411B}"/>
    <hyperlink ref="AG366" r:id="rId555" location="1" xr:uid="{02E5C861-43D8-394D-9940-729225A469B1}"/>
    <hyperlink ref="AZ366" r:id="rId556" location="1" xr:uid="{9BE23D1E-E5CB-8444-A079-BA1CCA262D4D}"/>
    <hyperlink ref="AG367" r:id="rId557" location="1" xr:uid="{D3882371-8357-224C-82ED-A2F66920658D}"/>
    <hyperlink ref="AZ367" r:id="rId558" location="1" xr:uid="{E082B5D0-71E4-CA49-95B2-1C5B13A48BE3}"/>
    <hyperlink ref="AG368" r:id="rId559" location="1" xr:uid="{41824F22-D135-754E-AE80-053EB4A214BF}"/>
    <hyperlink ref="AZ368" r:id="rId560" location="1" xr:uid="{620DA687-CC56-3A41-A056-8222050323FD}"/>
    <hyperlink ref="AG369" r:id="rId561" location="1" xr:uid="{ACBC2CC8-77B6-E04D-886A-F6F1BC593C09}"/>
    <hyperlink ref="AZ369" r:id="rId562" location="1" xr:uid="{7DEFD4C9-0E10-0C45-AAB8-DBB9CF30D23C}"/>
    <hyperlink ref="AG370" r:id="rId563" location="1" xr:uid="{365974E9-EBC6-CE43-A566-46A378491EB0}"/>
    <hyperlink ref="AZ370" r:id="rId564" location="1" xr:uid="{8D9AD6B5-B7A6-A34F-BEEF-A6DAF5F7E2AD}"/>
    <hyperlink ref="AG371" r:id="rId565" location="1" xr:uid="{8EE0D10D-4D2E-CA46-92DF-D39E70DB981F}"/>
    <hyperlink ref="AZ371" r:id="rId566" location="1" xr:uid="{7B453556-0251-E64B-A34F-50C1C8E25DB0}"/>
    <hyperlink ref="AG372" r:id="rId567" location="1" xr:uid="{7AD542FC-5D03-144C-A057-D77E5B7A1C30}"/>
    <hyperlink ref="AZ372" r:id="rId568" location="1" xr:uid="{2B294AA9-C1F7-E14C-8B9F-37A0A98FF8B6}"/>
    <hyperlink ref="AG373" r:id="rId569" location="1" xr:uid="{84F88FF5-F3B8-9046-8029-BC11EDBDBDC6}"/>
    <hyperlink ref="AZ373" r:id="rId570" location="1" xr:uid="{5B6695F5-D32A-0E4C-AB4E-C1D862BC7280}"/>
    <hyperlink ref="AG374" r:id="rId571" location="1" xr:uid="{2E8B011C-2E6F-6B4C-9EA9-633693F71943}"/>
    <hyperlink ref="AZ374" r:id="rId572" location="1" xr:uid="{F39216B0-5815-3B46-8BA9-B0D1A43DF89C}"/>
    <hyperlink ref="AG375" r:id="rId573" location="1" xr:uid="{4FE1B819-8885-CA49-8B26-392565397794}"/>
    <hyperlink ref="AZ375" r:id="rId574" location="1" xr:uid="{B4FE8540-B2D8-6744-8DEB-4C9E7774B779}"/>
    <hyperlink ref="AG376" r:id="rId575" location="1" xr:uid="{1FB1004B-7A9D-754E-A33A-C3856CC5A032}"/>
    <hyperlink ref="AZ376" r:id="rId576" location="1" xr:uid="{F711EC8A-EAAE-814B-9459-21AF07BEE06E}"/>
    <hyperlink ref="AG377" r:id="rId577" location="1" xr:uid="{0E3AD6ED-3F84-9445-87C1-2EB7FF2EFE77}"/>
    <hyperlink ref="AZ377" r:id="rId578" location="1" xr:uid="{49B1E3F1-1BDC-7742-8A9B-D2A73C45B410}"/>
    <hyperlink ref="AG378" r:id="rId579" location="1" xr:uid="{C13409BF-9C97-6841-84AD-37ABF82AE35E}"/>
    <hyperlink ref="AZ378" r:id="rId580" location="1" xr:uid="{6A5C4862-7DD3-0344-BB53-9966462E9AD8}"/>
    <hyperlink ref="AG379" r:id="rId581" location="1" xr:uid="{6B35F7D7-9ABF-6D40-A243-97DC18B37960}"/>
    <hyperlink ref="AZ379" r:id="rId582" location="1" xr:uid="{D1B824D5-A6CB-3842-8185-8F3F7CBCFA66}"/>
    <hyperlink ref="AG380" r:id="rId583" location="1" xr:uid="{392EF993-CABE-5C44-864B-F95D813557EB}"/>
    <hyperlink ref="AZ380" r:id="rId584" location="1" xr:uid="{D99D4A91-FB11-324B-929D-F103CA85E1BF}"/>
    <hyperlink ref="AG381" r:id="rId585" location="1" xr:uid="{AA1EACEC-3467-B347-9BA7-1F78DE338954}"/>
    <hyperlink ref="AZ381" r:id="rId586" location="1" xr:uid="{9B4271CB-0F0E-6B41-B4F4-94C5469BC0A7}"/>
    <hyperlink ref="AG382" r:id="rId587" location="1" xr:uid="{5668D2D4-D321-4B43-99C0-63F00ADDB519}"/>
    <hyperlink ref="AZ382" r:id="rId588" location="1" xr:uid="{AD3A5A2A-9001-8D4F-A2C3-A2687D987EE8}"/>
    <hyperlink ref="AG383" r:id="rId589" location="1" xr:uid="{73621137-BA13-EF40-9141-DEC6A1B20188}"/>
    <hyperlink ref="AZ383" r:id="rId590" location="1" xr:uid="{58616B2F-D0CC-5C4E-AD2E-D78ED2B9E930}"/>
    <hyperlink ref="AG384" r:id="rId591" location="1" xr:uid="{344BC40E-8F40-7A48-8B99-9EF1F2CACAB1}"/>
    <hyperlink ref="AZ384" r:id="rId592" location="1" xr:uid="{9BA266C9-C7A7-3444-B9A8-6D5BACC59EAB}"/>
    <hyperlink ref="AG385" r:id="rId593" location="1" xr:uid="{FEF58CD5-F6B9-0241-B995-59E52F5271D5}"/>
    <hyperlink ref="AZ385" r:id="rId594" location="1" xr:uid="{82EE8C0C-1AC6-2C4F-B67F-F20054F05921}"/>
    <hyperlink ref="AG386" r:id="rId595" location="1" xr:uid="{0E7031F7-8C1F-F843-831F-E3865ED673A7}"/>
    <hyperlink ref="AZ386" r:id="rId596" location="1" xr:uid="{5BD20C3D-E361-1043-B07D-55ED4FC9ED37}"/>
    <hyperlink ref="AG387" r:id="rId597" location="1" xr:uid="{FDB3188B-827B-F64F-89BA-7B42B9975D27}"/>
    <hyperlink ref="AZ387" r:id="rId598" location="1" xr:uid="{ABCB0B34-D962-6B4A-9A9B-FE7623FDEC3F}"/>
    <hyperlink ref="AG388" r:id="rId599" location="1" xr:uid="{E1ACA3C9-0076-0147-A18E-BC004C3A74AD}"/>
    <hyperlink ref="AZ388" r:id="rId600" location="1" xr:uid="{10BD27A9-AD99-C946-8901-E54F1850884C}"/>
    <hyperlink ref="AG389" r:id="rId601" location="1" xr:uid="{71A09B4C-C1B9-DA4D-96F0-DB357CDF6A65}"/>
    <hyperlink ref="AZ389" r:id="rId602" location="1" xr:uid="{CCACE62F-D53F-EF4C-BF9C-38C6AA0CD9CE}"/>
    <hyperlink ref="AG390" r:id="rId603" location="1" xr:uid="{0645243F-7F7D-9C44-8916-37673897CB23}"/>
    <hyperlink ref="AZ390" r:id="rId604" location="1" xr:uid="{78D9B485-EF5F-2A4C-95A3-B301DB40CD1E}"/>
    <hyperlink ref="AG391" r:id="rId605" location="1" xr:uid="{063F53E1-02A2-9841-9362-D08C13CE44EA}"/>
    <hyperlink ref="AZ391" r:id="rId606" location="1" xr:uid="{BA182E91-ABF6-5549-88FD-A1509A90CFFF}"/>
    <hyperlink ref="AG392" r:id="rId607" location="1" xr:uid="{69ECED27-67CB-7F4A-B759-A34F99F6A2B6}"/>
    <hyperlink ref="AZ392" r:id="rId608" location="1" xr:uid="{AB8842E2-8651-0C41-BA85-9440BE1CB579}"/>
    <hyperlink ref="AG393" r:id="rId609" location="1" xr:uid="{DDD8232E-E5E5-4742-BDE4-E54477417DED}"/>
    <hyperlink ref="AZ393" r:id="rId610" location="1" xr:uid="{C93D8693-618A-424A-AFBD-E396B917EAD5}"/>
    <hyperlink ref="AG394" r:id="rId611" location="1" xr:uid="{DF919C7B-43EC-F143-989F-54E6521DA3D7}"/>
    <hyperlink ref="AZ394" r:id="rId612" location="1" xr:uid="{968C1DC1-A13B-6940-8ED1-28A159E94122}"/>
    <hyperlink ref="AG395" r:id="rId613" location="1" xr:uid="{A5BB1C15-B73E-C74E-9DBE-BC3C792674FA}"/>
    <hyperlink ref="AZ395" r:id="rId614" location="1" xr:uid="{B5378C5F-C93F-824D-B24C-2F9E913900A2}"/>
    <hyperlink ref="AG396" r:id="rId615" location="1" xr:uid="{7D34EBF4-66BF-934B-AC13-47EC822EBEC7}"/>
    <hyperlink ref="AZ396" r:id="rId616" location="1" xr:uid="{185B9E34-FF12-3E40-B545-9767763FD69A}"/>
    <hyperlink ref="AG397" r:id="rId617" location="1" xr:uid="{B2F181FF-4D23-7E4E-9AE4-946FE2AFB5D4}"/>
    <hyperlink ref="AZ397" r:id="rId618" location="1" xr:uid="{073FF0D8-A0C1-3146-B129-5DF34C3BAFDC}"/>
    <hyperlink ref="AG398" r:id="rId619" location="1" xr:uid="{A2BBDCF0-E0D1-AD4D-958C-DA195417A146}"/>
    <hyperlink ref="AZ398" r:id="rId620" location="1" xr:uid="{72CA9BFC-3BFC-884A-B5E9-70A4BD474080}"/>
    <hyperlink ref="AG399" r:id="rId621" location="1" xr:uid="{F1584B45-044A-C547-AEEF-182040DB7E71}"/>
    <hyperlink ref="AZ399" r:id="rId622" location="1" xr:uid="{EA955BD0-DE3B-BF4B-A2B1-DD746388152F}"/>
    <hyperlink ref="AG400" r:id="rId623" location="1" xr:uid="{78DB83D3-0EE4-AF44-9C17-D13CDB4FCA99}"/>
    <hyperlink ref="AZ400" r:id="rId624" location="1" xr:uid="{A1691FF9-2E2A-A649-9D4E-32B2D7A70482}"/>
    <hyperlink ref="AG401" r:id="rId625" location="1" xr:uid="{5C4DCC0C-D233-104C-8BD6-00319196B689}"/>
    <hyperlink ref="AZ401" r:id="rId626" location="1" xr:uid="{44F3CA61-2472-7444-9E8C-ECDA3C08BB71}"/>
    <hyperlink ref="AG402" r:id="rId627" location="1" xr:uid="{2C8DA9FC-B8B3-EA40-9E22-BA75593F8762}"/>
    <hyperlink ref="AZ402" r:id="rId628" location="1" xr:uid="{71AAAE9F-3427-AB44-BF84-EAA10F6A0D6E}"/>
    <hyperlink ref="AG403" r:id="rId629" location="1" xr:uid="{FAFF33DB-17B7-CB46-AF54-2484620CD7D3}"/>
    <hyperlink ref="AZ403" r:id="rId630" location="1" xr:uid="{F583C448-6198-FD45-8A49-6E0B6A278013}"/>
    <hyperlink ref="AG404" r:id="rId631" location="1" xr:uid="{317CA4A7-A8D8-AD49-9A34-B56CC7312252}"/>
    <hyperlink ref="AZ404" r:id="rId632" location="1" xr:uid="{277C07B0-D6FE-754B-BF4A-2348F1719627}"/>
    <hyperlink ref="AG405" r:id="rId633" location="1" xr:uid="{104B139F-A000-9B4A-8BC2-39A0AD349493}"/>
    <hyperlink ref="AZ405" r:id="rId634" location="1" xr:uid="{A84D74E5-5686-3248-91C1-8D5210D57701}"/>
    <hyperlink ref="AG406" r:id="rId635" location="1" xr:uid="{F036793F-1761-F347-81F0-6A3AF6275DC3}"/>
    <hyperlink ref="AZ406" r:id="rId636" location="1" xr:uid="{88E690D6-967C-F848-A56D-2C386A356FA8}"/>
    <hyperlink ref="AG407" r:id="rId637" location="1" xr:uid="{3ADF5A74-5B62-044D-B949-2EC43109C90C}"/>
    <hyperlink ref="AZ407" r:id="rId638" location="1" xr:uid="{47DA5C5C-7CB6-CB4D-8723-FDCAD8137DB0}"/>
    <hyperlink ref="AG408" r:id="rId639" location="1" xr:uid="{D3E168F5-2F52-714A-A2A7-B1AA4EAC20D4}"/>
    <hyperlink ref="AZ408" r:id="rId640" location="1" xr:uid="{E38A9617-49F9-3C48-9B1D-1DABE7D3D752}"/>
    <hyperlink ref="AG409" r:id="rId641" location="1" xr:uid="{2D86B326-8244-7845-AE20-1DECBC7F7FE9}"/>
    <hyperlink ref="AZ409" r:id="rId642" location="1" xr:uid="{6F13A0F3-D74C-7947-B660-349011805A2E}"/>
    <hyperlink ref="AG410" r:id="rId643" location="1" xr:uid="{1EB407AC-B532-1946-8CDA-CC396782500C}"/>
    <hyperlink ref="AZ410" r:id="rId644" location="1" xr:uid="{B611C6D2-49B1-8649-8A70-1D4CF6C6B324}"/>
    <hyperlink ref="AG411" r:id="rId645" location="1" xr:uid="{FF307BE9-D801-3646-A42D-A0DF23C3AE8D}"/>
    <hyperlink ref="AZ411" r:id="rId646" location="1" xr:uid="{F575AD0C-10C8-DA46-AF26-04E9E1189B06}"/>
    <hyperlink ref="AG412" r:id="rId647" location="1" xr:uid="{8EEC9169-C058-B643-B24F-4BC6AECD0678}"/>
    <hyperlink ref="AZ412" r:id="rId648" location="1" xr:uid="{4E5EFD73-5E27-6841-9DC3-84D8305FAAA0}"/>
    <hyperlink ref="AG413" r:id="rId649" location="1" xr:uid="{A0004596-D45B-D642-99D4-21346110C5E5}"/>
    <hyperlink ref="AZ413" r:id="rId650" location="1" xr:uid="{E845AFEC-1242-084F-B6DF-378809BA58F1}"/>
    <hyperlink ref="AG414" r:id="rId651" location="1" xr:uid="{61CAA630-2B52-B849-8141-6F2AA0A890A6}"/>
    <hyperlink ref="AZ414" r:id="rId652" location="1" xr:uid="{90786FF7-ADF3-BA4B-A18C-F34C9B7A14C6}"/>
    <hyperlink ref="AG415" r:id="rId653" location="1" xr:uid="{FF4790B5-18C6-6D4C-B3B9-1423C421DF8F}"/>
    <hyperlink ref="AZ415" r:id="rId654" location="1" xr:uid="{19581B6A-6ECC-3A4C-AAEC-AA09E8CAB452}"/>
    <hyperlink ref="AG416" r:id="rId655" location="1" xr:uid="{2B93E616-1F52-AF48-9D3E-9961AF22F4C5}"/>
    <hyperlink ref="AZ416" r:id="rId656" location="1" xr:uid="{79F3265F-80AD-C040-8197-A307D922A979}"/>
    <hyperlink ref="AG417" r:id="rId657" location="1" xr:uid="{B15D38CD-B284-9E48-9076-E346A356D41D}"/>
    <hyperlink ref="AZ417" r:id="rId658" location="1" xr:uid="{EFE96976-B890-DF43-AD02-E35B32D4A800}"/>
    <hyperlink ref="AG418" r:id="rId659" location="1" xr:uid="{A9C17F62-E129-F541-9A99-51973C2FF3FD}"/>
    <hyperlink ref="AZ418" r:id="rId660" location="1" xr:uid="{7F50EA6D-24C9-9741-BD5A-CB1AC82137F7}"/>
    <hyperlink ref="AG419" r:id="rId661" location="1" xr:uid="{5D59E5EA-69CC-5A47-BE63-A05244B0A39D}"/>
    <hyperlink ref="AZ419" r:id="rId662" location="1" xr:uid="{F6C48920-70B2-CD40-B94C-31E10F8247E6}"/>
    <hyperlink ref="AG420" r:id="rId663" location="1" xr:uid="{48601270-9280-2845-8AA8-FC91CCB06A66}"/>
    <hyperlink ref="AZ420" r:id="rId664" location="1" xr:uid="{45D06595-D3C4-7B47-9FAC-8AD8EFC15A4C}"/>
    <hyperlink ref="AG421" r:id="rId665" location="1" xr:uid="{CC57293B-70CF-C94B-BE69-086E559B3F89}"/>
    <hyperlink ref="AZ421" r:id="rId666" location="1" xr:uid="{3EF83B12-7EF3-B94E-B0D8-2DA7594A88AF}"/>
    <hyperlink ref="AG422" r:id="rId667" location="1" xr:uid="{2D6A1545-5289-9B4D-B808-9F91D88F65EF}"/>
    <hyperlink ref="AZ422" r:id="rId668" location="1" xr:uid="{3E465A40-D610-8147-B739-2EA757447D96}"/>
    <hyperlink ref="AG423" r:id="rId669" location="1" xr:uid="{09B53672-6BB8-F642-8569-4B470A3B40E4}"/>
    <hyperlink ref="AZ423" r:id="rId670" location="1" xr:uid="{1FBBC950-9686-C145-99CC-DE576250140B}"/>
    <hyperlink ref="AG424" r:id="rId671" location="1" xr:uid="{99268A88-34D5-F94B-9736-6DFF07313FDE}"/>
    <hyperlink ref="AZ424" r:id="rId672" location="1" xr:uid="{5106C20F-9FCE-2B4C-982B-DFC739A73140}"/>
    <hyperlink ref="AG425" r:id="rId673" location="1" xr:uid="{E02B2F17-E51D-094F-9C96-0001AA864B7B}"/>
    <hyperlink ref="AZ425" r:id="rId674" location="1" xr:uid="{EF7C4F43-FC11-7D47-BD1D-26F85E2F5DD5}"/>
    <hyperlink ref="AG426" r:id="rId675" location="1" xr:uid="{D9A4932C-CCD2-7F4D-BD25-5D043EF1D958}"/>
    <hyperlink ref="AZ426" r:id="rId676" location="1" xr:uid="{721FD21E-FB17-2342-BAD4-485B50A99AC2}"/>
    <hyperlink ref="AG427" r:id="rId677" location="1" xr:uid="{15BBFF30-B345-3A4F-ABF3-E05CF6A2DB7A}"/>
    <hyperlink ref="AZ427" r:id="rId678" location="1" xr:uid="{19516C8A-AF56-634C-A104-A14C64CA21F9}"/>
    <hyperlink ref="AG428" r:id="rId679" location="1" xr:uid="{44F5F939-3CDF-2F46-AE9F-B11F45D4E037}"/>
    <hyperlink ref="AZ428" r:id="rId680" location="1" xr:uid="{C11D6B59-2BE2-B442-8D0D-EFBF80606526}"/>
    <hyperlink ref="AG429" r:id="rId681" location="1" xr:uid="{84CA922C-96DF-754B-B374-7AD5C5DDAFE6}"/>
    <hyperlink ref="AZ429" r:id="rId682" location="1" xr:uid="{40187114-984E-FA40-B43A-B77C7C117D69}"/>
    <hyperlink ref="AG430" r:id="rId683" location="1" xr:uid="{2B5BFC65-A063-3F45-842A-95A4A782E56B}"/>
    <hyperlink ref="AZ430" r:id="rId684" location="1" xr:uid="{3F3B7C0A-AB5E-E746-84A8-AEE15BE48C2B}"/>
    <hyperlink ref="AG431" r:id="rId685" location="1" xr:uid="{C12A1C76-1A75-E341-96D8-E1EAAF40F56A}"/>
    <hyperlink ref="AZ431" r:id="rId686" location="1" xr:uid="{90A923D1-052D-1746-BDED-96766E51F8B4}"/>
  </hyperlinks>
  <pageMargins left="0.7" right="0.7" top="0.75" bottom="0.75" header="0.3" footer="0.3"/>
  <drawing r:id="rId68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784D0-2FAB-0744-A003-C077ADED99D7}">
  <dimension ref="A1:EE1006"/>
  <sheetViews>
    <sheetView workbookViewId="0">
      <selection activeCell="K41" sqref="A1:XFD1048576"/>
    </sheetView>
  </sheetViews>
  <sheetFormatPr baseColWidth="10" defaultColWidth="14.5" defaultRowHeight="15.75" customHeight="1" x14ac:dyDescent="0.15"/>
  <cols>
    <col min="1" max="1" width="3.5" style="182" customWidth="1"/>
    <col min="2" max="2" width="20.83203125" style="182" customWidth="1"/>
    <col min="3" max="3" width="6" style="182" customWidth="1"/>
    <col min="4" max="4" width="9.83203125" style="182" customWidth="1"/>
    <col min="5" max="15" width="6.5" style="182" customWidth="1"/>
    <col min="16" max="16" width="6.33203125" style="182" customWidth="1"/>
    <col min="17" max="17" width="7" style="182" customWidth="1"/>
    <col min="18" max="18" width="5.6640625" style="182" customWidth="1"/>
    <col min="19" max="19" width="5.1640625" style="182" customWidth="1"/>
    <col min="20" max="20" width="5" style="182" customWidth="1"/>
    <col min="21" max="22" width="4.83203125" style="182" customWidth="1"/>
    <col min="23" max="23" width="4.6640625" style="182" customWidth="1"/>
    <col min="24" max="24" width="4.83203125" style="182" customWidth="1"/>
    <col min="25" max="25" width="5" style="182" customWidth="1"/>
    <col min="26" max="26" width="4.6640625" style="182" customWidth="1"/>
    <col min="27" max="27" width="4.83203125" style="182" customWidth="1"/>
    <col min="28" max="28" width="5.33203125" style="182" customWidth="1"/>
    <col min="29" max="29" width="5.5" style="182" customWidth="1"/>
    <col min="30" max="30" width="7.33203125" style="182" customWidth="1"/>
    <col min="31" max="31" width="8" style="182" customWidth="1"/>
    <col min="32" max="33" width="12.33203125" style="182" customWidth="1"/>
    <col min="34" max="45" width="6.5" style="182" customWidth="1"/>
    <col min="46" max="46" width="9.5" style="182" customWidth="1"/>
    <col min="47" max="47" width="8.1640625" style="182" customWidth="1"/>
    <col min="48" max="48" width="7.5" style="182" customWidth="1"/>
    <col min="49" max="50" width="8.5" style="182" customWidth="1"/>
    <col min="51" max="51" width="14.33203125" style="182" customWidth="1"/>
    <col min="52" max="52" width="8.1640625" style="182" customWidth="1"/>
    <col min="53" max="53" width="9.1640625" style="182" customWidth="1"/>
    <col min="54" max="64" width="8.83203125" style="182" customWidth="1"/>
    <col min="65" max="65" width="10.6640625" style="182" customWidth="1"/>
    <col min="66" max="76" width="10.33203125" style="182" customWidth="1"/>
    <col min="77" max="77" width="12.6640625" style="182" customWidth="1"/>
    <col min="78" max="78" width="18.1640625" style="182" customWidth="1"/>
    <col min="79" max="90" width="7.6640625" style="182" customWidth="1"/>
    <col min="91" max="91" width="8.6640625" style="182" customWidth="1"/>
    <col min="92" max="92" width="12.6640625" style="182" customWidth="1"/>
    <col min="93" max="93" width="12.1640625" style="182" customWidth="1"/>
    <col min="94" max="94" width="8.5" style="182" customWidth="1"/>
    <col min="95" max="95" width="10.5" style="182" customWidth="1"/>
    <col min="96" max="96" width="9.83203125" style="182" customWidth="1"/>
    <col min="97" max="97" width="6.5" style="182" customWidth="1"/>
    <col min="98" max="98" width="7.6640625" style="182" customWidth="1"/>
    <col min="99" max="99" width="12.1640625" style="182" customWidth="1"/>
    <col min="100" max="111" width="8.1640625" style="182" customWidth="1"/>
    <col min="112" max="112" width="10.6640625" style="182" customWidth="1"/>
    <col min="113" max="113" width="12.6640625" style="182" customWidth="1"/>
    <col min="114" max="114" width="12.1640625" style="182" customWidth="1"/>
    <col min="115" max="115" width="8.5" style="182" customWidth="1"/>
    <col min="116" max="116" width="10.5" style="182" customWidth="1"/>
    <col min="117" max="117" width="11.33203125" style="182" customWidth="1"/>
    <col min="118" max="118" width="6.5" style="182" customWidth="1"/>
    <col min="119" max="119" width="7.6640625" style="182" customWidth="1"/>
    <col min="120" max="120" width="21.6640625" style="182" customWidth="1"/>
    <col min="121" max="121" width="6.5" style="182" customWidth="1"/>
    <col min="122" max="129" width="7.83203125" style="182" customWidth="1"/>
    <col min="130" max="130" width="7.6640625" style="182" customWidth="1"/>
    <col min="131" max="132" width="8.5" style="182" customWidth="1"/>
    <col min="133" max="133" width="7.5" style="182" customWidth="1"/>
    <col min="134" max="134" width="9" style="182" customWidth="1"/>
    <col min="135" max="135" width="8.83203125" style="182" customWidth="1"/>
    <col min="136" max="16384" width="14.5" style="182"/>
  </cols>
  <sheetData>
    <row r="1" spans="1:135" ht="13" x14ac:dyDescent="0.15">
      <c r="BH1" s="1"/>
      <c r="BI1" s="1"/>
      <c r="BJ1" s="1"/>
      <c r="BK1" s="1"/>
      <c r="BL1" s="1"/>
      <c r="BM1" s="59"/>
      <c r="BN1" s="3"/>
      <c r="BO1" s="3"/>
      <c r="BP1" s="3"/>
      <c r="BQ1" s="3"/>
      <c r="BR1" s="3"/>
      <c r="BS1" s="3"/>
      <c r="BT1" s="3"/>
      <c r="BU1" s="3"/>
      <c r="BV1" s="3"/>
      <c r="BW1" s="3"/>
      <c r="BX1" s="3"/>
      <c r="BY1" s="3"/>
      <c r="BZ1" s="3" t="s">
        <v>0</v>
      </c>
      <c r="CA1" s="1"/>
      <c r="CB1" s="1"/>
      <c r="CC1" s="1"/>
      <c r="CD1" s="1"/>
      <c r="CE1" s="1"/>
      <c r="CF1" s="1"/>
      <c r="CG1" s="1"/>
      <c r="CH1" s="1"/>
      <c r="CI1" s="1"/>
      <c r="CJ1" s="1"/>
      <c r="CK1" s="1"/>
      <c r="CL1" s="1"/>
      <c r="DU1" s="4"/>
      <c r="DZ1" s="183"/>
      <c r="EA1" s="183"/>
      <c r="EB1" s="183"/>
      <c r="EC1" s="183"/>
      <c r="ED1" s="183"/>
      <c r="EE1" s="183"/>
    </row>
    <row r="2" spans="1:135" ht="16" x14ac:dyDescent="0.2">
      <c r="A2" s="57"/>
      <c r="B2" s="7" t="s">
        <v>1</v>
      </c>
      <c r="C2" s="57"/>
      <c r="D2" s="57"/>
      <c r="E2" s="57"/>
      <c r="F2" s="57"/>
      <c r="G2" s="8" t="s">
        <v>2</v>
      </c>
      <c r="H2" s="57"/>
      <c r="I2" s="57"/>
      <c r="J2" s="57"/>
      <c r="K2" s="57"/>
      <c r="L2" s="57"/>
      <c r="M2" s="57"/>
      <c r="N2" s="57"/>
      <c r="O2" s="57"/>
      <c r="P2" s="57"/>
      <c r="Q2" s="57"/>
      <c r="R2" s="57"/>
      <c r="S2" s="57"/>
      <c r="T2" s="57"/>
      <c r="U2" s="57"/>
      <c r="V2" s="57"/>
      <c r="W2" s="57"/>
      <c r="X2" s="57"/>
      <c r="Y2" s="57"/>
      <c r="Z2" s="57"/>
      <c r="AA2" s="57"/>
      <c r="AB2" s="57"/>
      <c r="AC2" s="57"/>
      <c r="AD2" s="57"/>
      <c r="AE2" s="57"/>
      <c r="AF2" s="57"/>
      <c r="AG2" s="57"/>
      <c r="BJ2" s="9" t="s">
        <v>3</v>
      </c>
      <c r="BK2" s="10" t="s">
        <v>4</v>
      </c>
      <c r="BL2" s="10" t="s">
        <v>5</v>
      </c>
      <c r="BM2" s="10" t="s">
        <v>6</v>
      </c>
      <c r="BN2" s="10" t="s">
        <v>7</v>
      </c>
      <c r="BO2" s="10" t="s">
        <v>8</v>
      </c>
      <c r="BP2" s="10" t="s">
        <v>9</v>
      </c>
      <c r="BQ2" s="10" t="s">
        <v>10</v>
      </c>
      <c r="BV2" s="11"/>
      <c r="BW2" s="11"/>
      <c r="BX2" s="11"/>
      <c r="BY2" s="11"/>
      <c r="BZ2" s="12" t="s">
        <v>11</v>
      </c>
      <c r="CA2" s="12" t="s">
        <v>12</v>
      </c>
      <c r="CB2" s="13" t="s">
        <v>13</v>
      </c>
      <c r="CC2" s="13" t="s">
        <v>14</v>
      </c>
      <c r="CD2" s="12" t="s">
        <v>15</v>
      </c>
      <c r="CE2" s="12" t="s">
        <v>16</v>
      </c>
      <c r="CF2" s="12" t="s">
        <v>17</v>
      </c>
      <c r="CG2" s="12" t="s">
        <v>18</v>
      </c>
      <c r="CH2" s="12" t="s">
        <v>19</v>
      </c>
      <c r="CI2" s="12" t="s">
        <v>20</v>
      </c>
      <c r="CJ2" s="12" t="s">
        <v>21</v>
      </c>
      <c r="CK2" s="12" t="s">
        <v>22</v>
      </c>
      <c r="CL2" s="12" t="s">
        <v>23</v>
      </c>
      <c r="CM2" s="57"/>
      <c r="CN2" s="27"/>
      <c r="CO2" s="198" t="s">
        <v>24</v>
      </c>
      <c r="CP2" s="199"/>
      <c r="CQ2" s="200"/>
      <c r="CR2" s="15"/>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7"/>
      <c r="DV2" s="16"/>
      <c r="DW2" s="16"/>
      <c r="DX2" s="16"/>
      <c r="DY2" s="16"/>
      <c r="DZ2" s="18"/>
      <c r="EA2" s="18"/>
      <c r="EB2" s="18"/>
      <c r="EC2" s="18"/>
      <c r="ED2" s="18"/>
      <c r="EE2" s="18"/>
    </row>
    <row r="3" spans="1:135" ht="15" x14ac:dyDescent="0.2">
      <c r="A3" s="57"/>
      <c r="B3" s="19" t="str">
        <f>A11</f>
        <v>Gonzaga Bulldogs</v>
      </c>
      <c r="C3" s="19">
        <v>2020</v>
      </c>
      <c r="D3" s="57"/>
      <c r="F3" s="57"/>
      <c r="G3" s="57"/>
      <c r="H3" s="57"/>
      <c r="I3" s="57"/>
      <c r="J3" s="57"/>
      <c r="K3" s="57"/>
      <c r="L3" s="57"/>
      <c r="M3" s="57"/>
      <c r="N3" s="57"/>
      <c r="O3" s="57"/>
      <c r="P3" s="57"/>
      <c r="Q3" s="57"/>
      <c r="R3" s="57"/>
      <c r="S3" s="57"/>
      <c r="T3" s="57"/>
      <c r="U3" s="57"/>
      <c r="V3" s="57"/>
      <c r="W3" s="32"/>
      <c r="X3" s="57"/>
      <c r="Y3" s="57"/>
      <c r="Z3" s="57"/>
      <c r="AA3" s="57"/>
      <c r="AB3" s="57"/>
      <c r="AC3" s="57"/>
      <c r="AD3" s="57"/>
      <c r="AE3" s="57"/>
      <c r="AF3" s="57"/>
      <c r="AG3" s="57"/>
      <c r="BJ3" s="9" t="s">
        <v>25</v>
      </c>
      <c r="BK3" s="21">
        <v>2.1295999999999999</v>
      </c>
      <c r="BL3" s="21">
        <v>8.6676000000000002</v>
      </c>
      <c r="BM3" s="21">
        <v>-2.4861</v>
      </c>
      <c r="BN3" s="21">
        <v>0.99199999999999999</v>
      </c>
      <c r="BO3" s="21">
        <v>-3.5360999999999998</v>
      </c>
      <c r="BP3" s="21">
        <v>1.6669</v>
      </c>
      <c r="BQ3" s="22">
        <v>50</v>
      </c>
      <c r="BV3" s="23"/>
      <c r="BW3" s="23"/>
      <c r="BX3" s="23"/>
      <c r="BY3" s="23"/>
      <c r="BZ3" s="24" t="s">
        <v>26</v>
      </c>
      <c r="CA3" s="25">
        <v>0.86</v>
      </c>
      <c r="CB3" s="25">
        <v>-0.56000000000000005</v>
      </c>
      <c r="CC3" s="26">
        <f t="shared" ref="CC3:CC4" si="0">0.44*CB3</f>
        <v>-0.24640000000000004</v>
      </c>
      <c r="CD3" s="25">
        <v>0.38900000000000001</v>
      </c>
      <c r="CE3" s="25">
        <v>0.57999999999999996</v>
      </c>
      <c r="CF3" s="25">
        <v>-0.96399999999999997</v>
      </c>
      <c r="CG3" s="25">
        <v>0.61299999999999999</v>
      </c>
      <c r="CH3" s="25">
        <v>0.11600000000000001</v>
      </c>
      <c r="CI3" s="25">
        <v>0</v>
      </c>
      <c r="CJ3" s="25">
        <v>1.369</v>
      </c>
      <c r="CK3" s="25">
        <v>1.327</v>
      </c>
      <c r="CL3" s="25">
        <v>-0.36699999999999999</v>
      </c>
      <c r="CM3" s="57"/>
      <c r="CN3" s="27"/>
      <c r="CO3" s="24" t="s">
        <v>26</v>
      </c>
      <c r="CP3" s="24" t="s">
        <v>27</v>
      </c>
      <c r="CQ3" s="24" t="s">
        <v>28</v>
      </c>
      <c r="CR3" s="13" t="s">
        <v>29</v>
      </c>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9"/>
      <c r="DV3" s="28"/>
      <c r="DW3" s="28"/>
      <c r="DX3" s="28"/>
      <c r="DY3" s="28"/>
      <c r="DZ3" s="28"/>
      <c r="EA3" s="28"/>
      <c r="EB3" s="28"/>
      <c r="EC3" s="28"/>
      <c r="ED3" s="28"/>
      <c r="EE3" s="28"/>
    </row>
    <row r="4" spans="1:135" ht="15" x14ac:dyDescent="0.2">
      <c r="A4" s="57"/>
      <c r="B4" s="66" t="s">
        <v>30</v>
      </c>
      <c r="C4" s="50">
        <f>IF(M89="",D129, VLOOKUP($A$11,$B$89:$S$120,14,FALSE))</f>
        <v>22.187662001036806</v>
      </c>
      <c r="D4" s="57"/>
      <c r="E4" s="32" t="s">
        <v>31</v>
      </c>
      <c r="F4" s="33">
        <f>C4*C7/100/2</f>
        <v>8.9166666666666661</v>
      </c>
      <c r="G4" s="57"/>
      <c r="H4" s="57"/>
      <c r="I4" s="57"/>
      <c r="J4" s="57"/>
      <c r="K4" s="57"/>
      <c r="L4" s="57"/>
      <c r="M4" s="57"/>
      <c r="N4" s="57"/>
      <c r="O4" s="57"/>
      <c r="P4" s="57"/>
      <c r="Q4" s="32" t="s">
        <v>32</v>
      </c>
      <c r="R4" s="57">
        <f>SUM(AB14:AB41)</f>
        <v>1695</v>
      </c>
      <c r="S4" s="57"/>
      <c r="T4" s="57"/>
      <c r="U4" s="57"/>
      <c r="V4" s="57"/>
      <c r="W4" s="32" t="s">
        <v>33</v>
      </c>
      <c r="X4" s="57">
        <f>SUM(V14:V43)</f>
        <v>862</v>
      </c>
      <c r="Y4" s="57"/>
      <c r="Z4" s="57"/>
      <c r="AA4" s="32" t="s">
        <v>34</v>
      </c>
      <c r="AB4" s="34">
        <f>SUM(AG14:AG39)</f>
        <v>503.81760000000014</v>
      </c>
      <c r="AC4" s="57"/>
      <c r="AD4" s="57"/>
      <c r="AE4" s="57"/>
      <c r="AF4" s="57"/>
      <c r="AG4" s="57"/>
      <c r="AH4" s="57"/>
      <c r="AI4" s="57"/>
      <c r="AJ4" s="57"/>
      <c r="AK4" s="28"/>
      <c r="AL4" s="28"/>
      <c r="AM4" s="57"/>
      <c r="AN4" s="57"/>
      <c r="BJ4" s="9" t="s">
        <v>35</v>
      </c>
      <c r="BK4" s="21">
        <v>1.5895999999999999</v>
      </c>
      <c r="BL4" s="21">
        <v>10.8919</v>
      </c>
      <c r="BM4" s="35"/>
      <c r="BN4" s="21">
        <v>1.4677</v>
      </c>
      <c r="BO4" s="21">
        <v>-4.3994999999999997</v>
      </c>
      <c r="BP4" s="35"/>
      <c r="BQ4" s="36"/>
      <c r="BV4" s="23"/>
      <c r="BW4" s="23"/>
      <c r="BX4" s="23"/>
      <c r="BY4" s="23"/>
      <c r="BZ4" s="24" t="s">
        <v>28</v>
      </c>
      <c r="CA4" s="26">
        <f>CA3</f>
        <v>0.86</v>
      </c>
      <c r="CB4" s="25">
        <v>-0.78</v>
      </c>
      <c r="CC4" s="26">
        <f t="shared" si="0"/>
        <v>-0.34320000000000001</v>
      </c>
      <c r="CD4" s="26">
        <f>CD3</f>
        <v>0.38900000000000001</v>
      </c>
      <c r="CE4" s="25">
        <v>1.034</v>
      </c>
      <c r="CF4" s="26">
        <f>CF3</f>
        <v>-0.96399999999999997</v>
      </c>
      <c r="CG4" s="37">
        <v>0.18099999999999999</v>
      </c>
      <c r="CH4" s="26">
        <f>CG4</f>
        <v>0.18099999999999999</v>
      </c>
      <c r="CI4" s="25">
        <v>0</v>
      </c>
      <c r="CJ4" s="25">
        <v>1.008</v>
      </c>
      <c r="CK4" s="25">
        <v>0.70299999999999996</v>
      </c>
      <c r="CL4" s="26">
        <f>CL3</f>
        <v>-0.36699999999999999</v>
      </c>
      <c r="CM4" s="57"/>
      <c r="CN4" s="38" t="s">
        <v>24</v>
      </c>
      <c r="CO4" s="39">
        <f>-0.409*2</f>
        <v>-0.81799999999999995</v>
      </c>
      <c r="CP4" s="40">
        <v>0</v>
      </c>
      <c r="CQ4" s="40">
        <v>0</v>
      </c>
      <c r="CR4" s="41">
        <v>1.387</v>
      </c>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9"/>
      <c r="DV4" s="28"/>
      <c r="DW4" s="28"/>
      <c r="DX4" s="28"/>
      <c r="DY4" s="28"/>
      <c r="DZ4" s="28"/>
      <c r="EA4" s="28"/>
      <c r="EB4" s="28"/>
      <c r="EC4" s="28"/>
      <c r="ED4" s="28"/>
      <c r="EE4" s="28"/>
    </row>
    <row r="5" spans="1:135" ht="13" x14ac:dyDescent="0.15">
      <c r="A5" s="57"/>
      <c r="B5" s="66" t="s">
        <v>36</v>
      </c>
      <c r="C5" s="50">
        <f>IF(M89="",N129, VLOOKUP($A$11,$B$89:$S$120,15,FALSE))</f>
        <v>11.64539008213471</v>
      </c>
      <c r="D5" s="57"/>
      <c r="E5" s="32" t="s">
        <v>37</v>
      </c>
      <c r="F5" s="33">
        <f>0.35/2*F4</f>
        <v>1.5604166666666666</v>
      </c>
      <c r="G5" s="57"/>
      <c r="H5" s="57"/>
      <c r="I5" s="57"/>
      <c r="J5" s="57"/>
      <c r="K5" s="57"/>
      <c r="L5" s="57"/>
      <c r="M5" s="57"/>
      <c r="N5" s="57"/>
      <c r="O5" s="57"/>
      <c r="P5" s="57"/>
      <c r="Q5" s="32" t="s">
        <v>38</v>
      </c>
      <c r="R5" s="57">
        <f>SUM(H14:H41)</f>
        <v>1378</v>
      </c>
      <c r="S5" s="57"/>
      <c r="T5" s="57"/>
      <c r="U5" s="57"/>
      <c r="V5" s="57"/>
      <c r="W5" s="32" t="s">
        <v>39</v>
      </c>
      <c r="X5" s="57">
        <f>SUM(X14:X42)</f>
        <v>178</v>
      </c>
      <c r="Y5" s="57"/>
      <c r="Z5" s="57"/>
      <c r="AA5" s="57"/>
      <c r="AB5" s="57"/>
      <c r="AC5" s="57"/>
      <c r="AD5" s="57"/>
      <c r="AE5" s="57"/>
      <c r="AF5" s="57"/>
      <c r="AG5" s="57"/>
      <c r="AH5" s="57"/>
      <c r="AI5" s="57"/>
      <c r="AJ5" s="57"/>
      <c r="AK5" s="122"/>
      <c r="AL5" s="122"/>
      <c r="AM5" s="122"/>
      <c r="AN5" s="122"/>
      <c r="BJ5" s="122"/>
      <c r="BK5" s="122"/>
      <c r="BL5" s="122"/>
      <c r="BM5" s="44"/>
      <c r="BN5" s="44"/>
      <c r="BO5" s="44"/>
      <c r="BP5" s="44"/>
      <c r="BQ5" s="44"/>
      <c r="BV5" s="45"/>
      <c r="BW5" s="45"/>
      <c r="BX5" s="45"/>
      <c r="BY5" s="45"/>
      <c r="BZ5" s="45" t="s">
        <v>40</v>
      </c>
      <c r="CA5" s="46"/>
      <c r="CB5" s="46"/>
      <c r="CC5" s="46"/>
      <c r="CD5" s="46"/>
      <c r="CE5" s="46"/>
      <c r="CF5" s="46"/>
      <c r="CG5" s="46"/>
      <c r="CH5" s="46"/>
      <c r="CI5" s="46"/>
      <c r="CJ5" s="46"/>
      <c r="CK5" s="46"/>
      <c r="CL5" s="46"/>
      <c r="CM5" s="122"/>
      <c r="CN5" s="122"/>
      <c r="CO5" s="122"/>
      <c r="CP5" s="122"/>
      <c r="CQ5" s="122"/>
      <c r="CR5" s="47"/>
      <c r="CT5" s="122"/>
      <c r="CU5" s="122"/>
      <c r="CV5" s="122"/>
      <c r="CW5" s="122"/>
      <c r="CX5" s="122"/>
      <c r="CY5" s="122"/>
      <c r="CZ5" s="122"/>
      <c r="DA5" s="122"/>
      <c r="DB5" s="122"/>
      <c r="DC5" s="122"/>
      <c r="DD5" s="122"/>
      <c r="DE5" s="122"/>
      <c r="DF5" s="122"/>
      <c r="DG5" s="122"/>
      <c r="DH5" s="122"/>
      <c r="DI5" s="122"/>
      <c r="DJ5" s="122"/>
      <c r="DK5" s="122"/>
      <c r="DL5" s="122"/>
      <c r="DM5" s="122"/>
      <c r="DN5" s="122"/>
      <c r="DO5" s="122"/>
      <c r="DP5" s="122"/>
      <c r="DQ5" s="122"/>
      <c r="DR5" s="122"/>
      <c r="DS5" s="122"/>
      <c r="DT5" s="122"/>
      <c r="DU5" s="48"/>
      <c r="DV5" s="122"/>
      <c r="DW5" s="122"/>
      <c r="DX5" s="122"/>
      <c r="DY5" s="122"/>
      <c r="DZ5" s="183"/>
      <c r="EA5" s="183"/>
      <c r="EB5" s="183"/>
      <c r="EC5" s="183"/>
      <c r="ED5" s="183"/>
      <c r="EE5" s="183"/>
    </row>
    <row r="6" spans="1:135" ht="15" x14ac:dyDescent="0.2">
      <c r="A6" s="57"/>
      <c r="B6" s="66" t="s">
        <v>41</v>
      </c>
      <c r="C6" s="50">
        <f>IF(M89="",N129, VLOOKUP($A$11,$B$89:$S$120,16,FALSE))</f>
        <v>4.8926570327433865</v>
      </c>
      <c r="D6" s="57"/>
      <c r="E6" s="51" t="s">
        <v>42</v>
      </c>
      <c r="F6" s="52">
        <f>C4+F5</f>
        <v>23.748078667703471</v>
      </c>
      <c r="G6" s="57"/>
      <c r="H6" s="57"/>
      <c r="I6" s="57"/>
      <c r="J6" s="57"/>
      <c r="K6" s="57"/>
      <c r="L6" s="57"/>
      <c r="M6" s="57"/>
      <c r="N6" s="57"/>
      <c r="O6" s="57"/>
      <c r="P6" s="57"/>
      <c r="Q6" s="32" t="s">
        <v>43</v>
      </c>
      <c r="R6" s="57">
        <f>SUM(R14:R41)</f>
        <v>338</v>
      </c>
      <c r="S6" s="57">
        <f>CC3/CB3</f>
        <v>0.44</v>
      </c>
      <c r="T6" s="57"/>
      <c r="U6" s="57"/>
      <c r="V6" s="57"/>
      <c r="W6" s="32" t="s">
        <v>44</v>
      </c>
      <c r="X6" s="57">
        <f>SUM(AA14:AA44)</f>
        <v>380</v>
      </c>
      <c r="Y6" s="57"/>
      <c r="Z6" s="57"/>
      <c r="AA6" s="57"/>
      <c r="AB6" s="57"/>
      <c r="AC6" s="57"/>
      <c r="AD6" s="57"/>
      <c r="AE6" s="57"/>
      <c r="AF6" s="57"/>
      <c r="AG6" s="57"/>
      <c r="AH6" s="57"/>
      <c r="AI6" s="57"/>
      <c r="AJ6" s="57"/>
      <c r="AK6" s="28"/>
      <c r="AL6" s="28"/>
      <c r="AM6" s="28"/>
      <c r="AN6" s="28"/>
      <c r="BJ6" s="9" t="s">
        <v>45</v>
      </c>
      <c r="BK6" s="10" t="s">
        <v>4</v>
      </c>
      <c r="BL6" s="10" t="s">
        <v>46</v>
      </c>
      <c r="BM6" s="10" t="s">
        <v>47</v>
      </c>
      <c r="BN6" s="10" t="s">
        <v>48</v>
      </c>
      <c r="BP6" s="10" t="s">
        <v>49</v>
      </c>
      <c r="BQ6" s="10" t="s">
        <v>10</v>
      </c>
      <c r="BV6" s="11"/>
      <c r="BW6" s="11"/>
      <c r="BX6" s="11"/>
      <c r="BY6" s="11"/>
      <c r="BZ6" s="12" t="s">
        <v>11</v>
      </c>
      <c r="CA6" s="53" t="s">
        <v>12</v>
      </c>
      <c r="CB6" s="54" t="s">
        <v>13</v>
      </c>
      <c r="CC6" s="54" t="s">
        <v>14</v>
      </c>
      <c r="CD6" s="53" t="s">
        <v>15</v>
      </c>
      <c r="CE6" s="53" t="s">
        <v>16</v>
      </c>
      <c r="CF6" s="53" t="s">
        <v>17</v>
      </c>
      <c r="CG6" s="53" t="s">
        <v>18</v>
      </c>
      <c r="CH6" s="53" t="s">
        <v>19</v>
      </c>
      <c r="CI6" s="53" t="s">
        <v>20</v>
      </c>
      <c r="CJ6" s="53" t="s">
        <v>21</v>
      </c>
      <c r="CK6" s="53" t="s">
        <v>22</v>
      </c>
      <c r="CL6" s="53" t="s">
        <v>23</v>
      </c>
      <c r="CM6" s="28"/>
      <c r="CN6" s="27"/>
      <c r="CO6" s="198" t="s">
        <v>24</v>
      </c>
      <c r="CP6" s="199"/>
      <c r="CQ6" s="200"/>
      <c r="CR6" s="55"/>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9"/>
      <c r="DV6" s="28"/>
      <c r="DW6" s="28"/>
      <c r="DX6" s="28"/>
      <c r="DY6" s="28"/>
      <c r="DZ6" s="28"/>
      <c r="EA6" s="28"/>
      <c r="EB6" s="28"/>
      <c r="EC6" s="28"/>
      <c r="ED6" s="28"/>
      <c r="EE6" s="28"/>
    </row>
    <row r="7" spans="1:135" ht="15" x14ac:dyDescent="0.2">
      <c r="A7" s="57"/>
      <c r="B7" s="66" t="s">
        <v>50</v>
      </c>
      <c r="C7" s="181">
        <f>_xlfn.XLOOKUP(A11, AG:AG, AD:AD)</f>
        <v>80.375</v>
      </c>
      <c r="D7" s="57"/>
      <c r="E7" s="51" t="s">
        <v>51</v>
      </c>
      <c r="F7" s="52">
        <f>C5+F5/2</f>
        <v>12.425598415468043</v>
      </c>
      <c r="G7" s="57"/>
      <c r="H7" s="57"/>
      <c r="I7" s="57"/>
      <c r="J7" s="57"/>
      <c r="K7" s="57"/>
      <c r="L7" s="57"/>
      <c r="M7" s="57"/>
      <c r="N7" s="57"/>
      <c r="O7" s="57"/>
      <c r="P7" s="57"/>
      <c r="Q7" s="32" t="s">
        <v>52</v>
      </c>
      <c r="R7" s="33">
        <f>R4/(R5+R6*S6)</f>
        <v>1.1102232236428422</v>
      </c>
      <c r="S7" s="57"/>
      <c r="T7" s="57"/>
      <c r="U7" s="57"/>
      <c r="V7" s="57"/>
      <c r="W7" s="32" t="s">
        <v>53</v>
      </c>
      <c r="X7" s="57">
        <f>SUM(W14:W43)</f>
        <v>422</v>
      </c>
      <c r="Y7" s="57"/>
      <c r="Z7" s="57"/>
      <c r="AA7" s="57"/>
      <c r="AB7" s="57"/>
      <c r="AC7" s="57"/>
      <c r="AD7" s="57"/>
      <c r="AE7" s="57"/>
      <c r="AF7" s="57"/>
      <c r="AG7" s="57"/>
      <c r="AH7" s="57"/>
      <c r="AI7" s="57"/>
      <c r="AJ7" s="57"/>
      <c r="AK7" s="28"/>
      <c r="AL7" s="28"/>
      <c r="AM7" s="28"/>
      <c r="AN7" s="28"/>
      <c r="BJ7" s="28"/>
      <c r="BK7" s="21">
        <v>6</v>
      </c>
      <c r="BL7" s="21">
        <v>-6.6416000000000004</v>
      </c>
      <c r="BM7" s="21">
        <v>-8.5441000000000003</v>
      </c>
      <c r="BN7" s="21">
        <v>-0.33</v>
      </c>
      <c r="BO7" s="56"/>
      <c r="BP7" s="21">
        <v>4</v>
      </c>
      <c r="BQ7" s="22">
        <v>50</v>
      </c>
      <c r="BV7" s="23"/>
      <c r="BW7" s="23"/>
      <c r="BX7" s="23"/>
      <c r="BY7" s="23"/>
      <c r="BZ7" s="24" t="s">
        <v>26</v>
      </c>
      <c r="CA7" s="25">
        <v>0.60499999999999998</v>
      </c>
      <c r="CB7" s="25">
        <v>-0.33</v>
      </c>
      <c r="CC7" s="26">
        <f t="shared" ref="CC7:CC8" si="1">0.44*CB7</f>
        <v>-0.1452</v>
      </c>
      <c r="CD7" s="25">
        <v>0.47699999999999998</v>
      </c>
      <c r="CE7" s="25">
        <v>0.47599999999999998</v>
      </c>
      <c r="CF7" s="25">
        <v>-0.57899999999999996</v>
      </c>
      <c r="CG7" s="25">
        <v>0.60599999999999998</v>
      </c>
      <c r="CH7" s="25">
        <v>-0.112</v>
      </c>
      <c r="CI7" s="25">
        <v>0</v>
      </c>
      <c r="CJ7" s="25">
        <v>0.17699999999999999</v>
      </c>
      <c r="CK7" s="25">
        <v>0.72499999999999998</v>
      </c>
      <c r="CL7" s="25">
        <v>-0.439</v>
      </c>
      <c r="CM7" s="28"/>
      <c r="CN7" s="27"/>
      <c r="CO7" s="24" t="s">
        <v>26</v>
      </c>
      <c r="CP7" s="24" t="s">
        <v>27</v>
      </c>
      <c r="CQ7" s="24" t="s">
        <v>28</v>
      </c>
      <c r="CR7" s="13" t="s">
        <v>29</v>
      </c>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9"/>
      <c r="DV7" s="28"/>
      <c r="DW7" s="28"/>
      <c r="DX7" s="28"/>
      <c r="DY7" s="28"/>
      <c r="DZ7" s="183"/>
      <c r="EA7" s="183"/>
      <c r="EB7" s="183"/>
      <c r="EC7" s="183"/>
      <c r="ED7" s="183"/>
      <c r="EE7" s="183"/>
    </row>
    <row r="8" spans="1:135" ht="14" x14ac:dyDescent="0.15">
      <c r="A8" s="57"/>
      <c r="B8" s="57" t="s">
        <v>54</v>
      </c>
      <c r="D8" s="57"/>
      <c r="E8" s="57"/>
      <c r="F8" s="57"/>
      <c r="G8" s="57"/>
      <c r="H8" s="57"/>
      <c r="I8" s="57"/>
      <c r="J8" s="57"/>
      <c r="K8" s="57"/>
      <c r="L8" s="57"/>
      <c r="M8" s="57"/>
      <c r="N8" s="57"/>
      <c r="O8" s="57"/>
      <c r="P8" s="57"/>
      <c r="Q8" s="32" t="s">
        <v>55</v>
      </c>
      <c r="R8" s="58">
        <v>1</v>
      </c>
      <c r="S8" s="57"/>
      <c r="T8" s="57"/>
      <c r="U8" s="57"/>
      <c r="V8" s="57"/>
      <c r="W8" s="32" t="s">
        <v>56</v>
      </c>
      <c r="X8" s="57">
        <f>SUM(Y14:Y46)</f>
        <v>76</v>
      </c>
      <c r="Y8" s="57"/>
      <c r="Z8" s="57"/>
      <c r="AA8" s="57"/>
      <c r="AB8" s="57"/>
      <c r="AC8" s="57"/>
      <c r="AD8" s="57"/>
      <c r="AE8" s="57"/>
      <c r="AF8" s="57"/>
      <c r="AG8" s="57"/>
      <c r="AH8" s="57"/>
      <c r="AI8" s="57"/>
      <c r="AJ8" s="57"/>
      <c r="AK8" s="122"/>
      <c r="AL8" s="122"/>
      <c r="AM8" s="122"/>
      <c r="AN8" s="122"/>
      <c r="BE8" s="122"/>
      <c r="BF8" s="122"/>
      <c r="BG8" s="122"/>
      <c r="BH8" s="44"/>
      <c r="BI8" s="44"/>
      <c r="BJ8" s="44"/>
      <c r="BK8" s="44"/>
      <c r="BL8" s="44"/>
      <c r="BM8" s="59"/>
      <c r="BN8" s="23"/>
      <c r="BO8" s="23"/>
      <c r="BP8" s="23"/>
      <c r="BQ8" s="23"/>
      <c r="BR8" s="23"/>
      <c r="BS8" s="23"/>
      <c r="BT8" s="23"/>
      <c r="BU8" s="23"/>
      <c r="BV8" s="23"/>
      <c r="BW8" s="23"/>
      <c r="BX8" s="23"/>
      <c r="BY8" s="23"/>
      <c r="BZ8" s="24" t="s">
        <v>28</v>
      </c>
      <c r="CA8" s="26">
        <f>CA7</f>
        <v>0.60499999999999998</v>
      </c>
      <c r="CB8" s="25">
        <v>-0.47199999999999998</v>
      </c>
      <c r="CC8" s="26">
        <f t="shared" si="1"/>
        <v>-0.20768</v>
      </c>
      <c r="CD8" s="26">
        <f t="shared" ref="CD8:CE8" si="2">CD7</f>
        <v>0.47699999999999998</v>
      </c>
      <c r="CE8" s="26">
        <f t="shared" si="2"/>
        <v>0.47599999999999998</v>
      </c>
      <c r="CF8" s="25">
        <v>-0.88200000000000001</v>
      </c>
      <c r="CG8" s="37">
        <v>0.42199999999999999</v>
      </c>
      <c r="CH8" s="37">
        <v>0.10299999999999999</v>
      </c>
      <c r="CI8" s="25">
        <v>0</v>
      </c>
      <c r="CJ8" s="25">
        <v>0.29399999999999998</v>
      </c>
      <c r="CK8" s="25">
        <v>9.7000000000000003E-2</v>
      </c>
      <c r="CL8" s="60">
        <f>CL7</f>
        <v>-0.439</v>
      </c>
      <c r="CM8" s="122"/>
      <c r="CN8" s="38" t="s">
        <v>24</v>
      </c>
      <c r="CO8" s="40">
        <f>-0.849*2</f>
        <v>-1.698</v>
      </c>
      <c r="CP8" s="40">
        <v>0</v>
      </c>
      <c r="CQ8" s="40">
        <f>0</f>
        <v>0</v>
      </c>
      <c r="CR8" s="41">
        <v>0.43</v>
      </c>
      <c r="CT8" s="61" t="s">
        <v>57</v>
      </c>
      <c r="CU8" s="122"/>
      <c r="CV8" s="122"/>
      <c r="CW8" s="122"/>
      <c r="CX8" s="122"/>
      <c r="CY8" s="122"/>
      <c r="DA8" s="122"/>
      <c r="DC8" s="122"/>
      <c r="DD8" s="122"/>
      <c r="DE8" s="122"/>
      <c r="DF8" s="122"/>
      <c r="DG8" s="122"/>
      <c r="DH8" s="122"/>
      <c r="DI8" s="122"/>
      <c r="DJ8" s="122"/>
      <c r="DK8" s="122"/>
      <c r="DL8" s="122"/>
      <c r="DM8" s="122"/>
      <c r="DN8" s="122"/>
      <c r="DO8" s="61" t="s">
        <v>57</v>
      </c>
      <c r="DP8" s="122"/>
      <c r="DQ8" s="122"/>
      <c r="DR8" s="122"/>
      <c r="DS8" s="122"/>
      <c r="DT8" s="122"/>
      <c r="DU8" s="48"/>
      <c r="DV8" s="122"/>
      <c r="DW8" s="122"/>
      <c r="DX8" s="122"/>
      <c r="DY8" s="122"/>
      <c r="DZ8" s="28"/>
      <c r="EA8" s="28"/>
      <c r="EB8" s="28"/>
      <c r="EC8" s="28"/>
      <c r="ED8" s="28"/>
      <c r="EE8" s="28"/>
    </row>
    <row r="9" spans="1:135" ht="14" x14ac:dyDescent="0.15">
      <c r="A9" s="57"/>
      <c r="B9" s="62" t="str">
        <f>CONCATENATE("https://www.basketball-reference.com/teams/",B3,"/",C3,".html")</f>
        <v>https://www.basketball-reference.com/teams/Gonzaga Bulldogs/2020.html</v>
      </c>
      <c r="C9" s="57"/>
      <c r="D9" s="57"/>
      <c r="E9" s="57"/>
      <c r="F9" s="57"/>
      <c r="G9" s="57"/>
      <c r="H9" s="57"/>
      <c r="I9" s="57"/>
      <c r="J9" s="57"/>
      <c r="K9" s="57"/>
      <c r="L9" s="57"/>
      <c r="M9" s="57"/>
      <c r="N9" s="57"/>
      <c r="O9" s="57"/>
      <c r="P9" s="57"/>
      <c r="Q9" s="32" t="s">
        <v>58</v>
      </c>
      <c r="R9" s="57">
        <f>SUM(F13:F41)</f>
        <v>4537</v>
      </c>
      <c r="S9" s="57"/>
      <c r="T9" s="57"/>
      <c r="U9" s="57"/>
      <c r="V9" s="57"/>
      <c r="W9" s="32" t="s">
        <v>59</v>
      </c>
      <c r="X9" s="57">
        <v>21</v>
      </c>
      <c r="Y9" s="57"/>
      <c r="Z9" s="57"/>
      <c r="AA9" s="57"/>
      <c r="AB9" s="57"/>
      <c r="AC9" s="57"/>
      <c r="AD9" s="57"/>
      <c r="AE9" s="57"/>
      <c r="AF9" s="57"/>
      <c r="AG9" s="57"/>
      <c r="AH9" s="57"/>
      <c r="AI9" s="57"/>
      <c r="AJ9" s="57"/>
      <c r="AK9" s="28"/>
      <c r="AL9" s="28"/>
      <c r="AM9" s="28"/>
      <c r="AN9" s="28"/>
      <c r="AO9" s="28"/>
      <c r="AP9" s="28"/>
      <c r="AQ9" s="28"/>
      <c r="AR9" s="56"/>
      <c r="AS9" s="56"/>
      <c r="AT9" s="56"/>
      <c r="AU9" s="56"/>
      <c r="AV9" s="56"/>
      <c r="AW9" s="56"/>
      <c r="AX9" s="63"/>
      <c r="AY9" s="1"/>
      <c r="AZ9" s="1"/>
      <c r="BA9" s="1"/>
      <c r="BB9" s="1"/>
      <c r="BC9" s="56"/>
      <c r="BD9" s="56"/>
      <c r="BE9" s="56"/>
      <c r="BF9" s="56"/>
      <c r="BG9" s="56"/>
      <c r="BH9" s="56"/>
      <c r="BI9" s="56"/>
      <c r="BJ9" s="56"/>
      <c r="BK9" s="56"/>
      <c r="BL9" s="56"/>
      <c r="BM9" s="56"/>
      <c r="BN9" s="64"/>
      <c r="BO9" s="64"/>
      <c r="BP9" s="64"/>
      <c r="BQ9" s="64"/>
      <c r="BR9" s="64"/>
      <c r="BS9" s="64"/>
      <c r="BT9" s="64"/>
      <c r="BU9" s="64"/>
      <c r="BV9" s="64"/>
      <c r="BW9" s="64"/>
      <c r="BX9" s="64"/>
      <c r="BY9" s="64"/>
      <c r="BZ9" s="64"/>
      <c r="CA9" s="28"/>
      <c r="CB9" s="28"/>
      <c r="CC9" s="28"/>
      <c r="CD9" s="28"/>
      <c r="CE9" s="28"/>
      <c r="CF9" s="28"/>
      <c r="CH9" s="28"/>
      <c r="CI9" s="28"/>
      <c r="CJ9" s="28"/>
      <c r="CK9" s="28"/>
      <c r="CL9" s="28"/>
      <c r="CM9" s="28"/>
      <c r="CN9" s="28"/>
      <c r="CO9" s="28"/>
      <c r="CP9" s="28"/>
      <c r="CQ9" s="28"/>
      <c r="CR9" s="28"/>
      <c r="CS9" s="28"/>
      <c r="CT9" s="65">
        <f>SUM($CT$14:$CT$40)</f>
        <v>36.362679596526959</v>
      </c>
      <c r="CU9" s="28"/>
      <c r="CV9" s="28"/>
      <c r="CW9" s="28"/>
      <c r="CX9" s="28"/>
      <c r="CY9" s="28"/>
      <c r="CZ9" s="28"/>
      <c r="DA9" s="28"/>
      <c r="DC9" s="28"/>
      <c r="DD9" s="28"/>
      <c r="DE9" s="28"/>
      <c r="DF9" s="28"/>
      <c r="DG9" s="28"/>
      <c r="DH9" s="28"/>
      <c r="DI9" s="28"/>
      <c r="DJ9" s="28"/>
      <c r="DK9" s="28"/>
      <c r="DL9" s="28"/>
      <c r="DM9" s="28"/>
      <c r="DN9" s="28"/>
      <c r="DO9" s="65">
        <f>SUM($DO$14:$DO$43)</f>
        <v>19.096653667410074</v>
      </c>
      <c r="DP9" s="28"/>
      <c r="DQ9" s="28"/>
      <c r="DR9" s="28"/>
      <c r="DS9" s="28"/>
      <c r="DT9" s="28"/>
      <c r="DU9" s="29"/>
      <c r="DV9" s="28"/>
      <c r="DW9" s="28"/>
      <c r="DX9" s="28"/>
      <c r="DY9" s="28"/>
      <c r="DZ9" s="183"/>
      <c r="EA9" s="183"/>
      <c r="EB9" s="183"/>
      <c r="EC9" s="183"/>
      <c r="ED9" s="183"/>
      <c r="EE9" s="183"/>
    </row>
    <row r="10" spans="1:135" ht="14" x14ac:dyDescent="0.15">
      <c r="AW10" s="183"/>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T10" s="66" t="s">
        <v>60</v>
      </c>
      <c r="DO10" s="66" t="s">
        <v>60</v>
      </c>
      <c r="DU10" s="4"/>
      <c r="DZ10" s="28"/>
      <c r="EA10" s="28"/>
      <c r="EB10" s="28"/>
      <c r="EC10" s="28"/>
      <c r="ED10" s="28"/>
      <c r="EE10" s="28"/>
    </row>
    <row r="11" spans="1:135" ht="16" x14ac:dyDescent="0.2">
      <c r="A11" s="67" t="s">
        <v>289</v>
      </c>
      <c r="B11" s="68"/>
      <c r="D11" s="69"/>
      <c r="AW11" s="183"/>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T11" s="65">
        <f>($F$6-CT9)/5</f>
        <v>-2.5229201857646979</v>
      </c>
      <c r="DO11" s="65">
        <f>($F$7-DO9)/5</f>
        <v>-1.3342110503884062</v>
      </c>
      <c r="DP11" s="70" t="str">
        <f>CONCATENATE(C3," ",A11)</f>
        <v>2020 Gonzaga Bulldogs</v>
      </c>
      <c r="DQ11" s="71"/>
      <c r="DR11" s="71"/>
      <c r="DS11" s="72"/>
      <c r="DT11" s="73"/>
      <c r="DU11" s="74"/>
      <c r="DV11" s="73"/>
      <c r="DW11" s="73"/>
      <c r="DX11" s="73"/>
      <c r="DY11" s="75"/>
      <c r="DZ11" s="183"/>
      <c r="EA11" s="183"/>
      <c r="EB11" s="183"/>
      <c r="EC11" s="183"/>
      <c r="ED11" s="183"/>
      <c r="EE11" s="183"/>
    </row>
    <row r="12" spans="1:135" ht="14" x14ac:dyDescent="0.15">
      <c r="A12" s="66" t="s">
        <v>61</v>
      </c>
      <c r="B12" s="6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66" t="s">
        <v>62</v>
      </c>
      <c r="AD12" s="76"/>
      <c r="AE12" s="76"/>
      <c r="AF12" s="76"/>
      <c r="AG12" s="76"/>
      <c r="AH12" s="66" t="s">
        <v>63</v>
      </c>
      <c r="AI12" s="76"/>
      <c r="AJ12" s="76"/>
      <c r="AK12" s="76"/>
      <c r="AL12" s="76"/>
      <c r="AM12" s="76"/>
      <c r="AN12" s="76"/>
      <c r="AO12" s="76"/>
      <c r="AP12" s="76"/>
      <c r="AQ12" s="76"/>
      <c r="AR12" s="76"/>
      <c r="AS12" s="76"/>
      <c r="AT12" s="66" t="s">
        <v>64</v>
      </c>
      <c r="AU12" s="66"/>
      <c r="AV12" s="66"/>
      <c r="AW12" s="66"/>
      <c r="AX12" s="66"/>
      <c r="AY12" s="66"/>
      <c r="AZ12" s="77" t="s">
        <v>65</v>
      </c>
      <c r="BA12" s="78"/>
      <c r="BB12" s="78"/>
      <c r="BC12" s="78"/>
      <c r="BD12" s="78"/>
      <c r="BE12" s="78"/>
      <c r="BF12" s="78"/>
      <c r="BG12" s="78"/>
      <c r="BH12" s="78"/>
      <c r="BI12" s="78"/>
      <c r="BJ12" s="78"/>
      <c r="BK12" s="78"/>
      <c r="BL12" s="78"/>
      <c r="BM12" s="79"/>
      <c r="BN12" s="80" t="s">
        <v>66</v>
      </c>
      <c r="BO12" s="80"/>
      <c r="BP12" s="80"/>
      <c r="BQ12" s="80"/>
      <c r="BR12" s="80"/>
      <c r="BS12" s="80"/>
      <c r="BT12" s="80"/>
      <c r="BU12" s="80"/>
      <c r="BV12" s="80"/>
      <c r="BW12" s="80"/>
      <c r="BX12" s="80"/>
      <c r="BY12" s="80"/>
      <c r="BZ12" s="3" t="s">
        <v>67</v>
      </c>
      <c r="CA12" s="81"/>
      <c r="CB12" s="81"/>
      <c r="CC12" s="81"/>
      <c r="CD12" s="81"/>
      <c r="CE12" s="81"/>
      <c r="CF12" s="81"/>
      <c r="CG12" s="81"/>
      <c r="CH12" s="81"/>
      <c r="CI12" s="81"/>
      <c r="CJ12" s="81"/>
      <c r="CK12" s="81"/>
      <c r="CL12" s="81"/>
      <c r="CM12" s="11" t="s">
        <v>68</v>
      </c>
      <c r="CN12" s="76"/>
      <c r="CO12" s="76"/>
      <c r="CP12" s="76"/>
      <c r="CQ12" s="76"/>
      <c r="CR12" s="76"/>
      <c r="CS12" s="76"/>
      <c r="CT12" s="76"/>
      <c r="CU12" s="3" t="s">
        <v>69</v>
      </c>
      <c r="CV12" s="81"/>
      <c r="CW12" s="81"/>
      <c r="CX12" s="81"/>
      <c r="CY12" s="81"/>
      <c r="CZ12" s="81"/>
      <c r="DA12" s="81"/>
      <c r="DB12" s="81"/>
      <c r="DC12" s="81"/>
      <c r="DD12" s="81"/>
      <c r="DE12" s="81"/>
      <c r="DF12" s="81"/>
      <c r="DG12" s="81"/>
      <c r="DH12" s="11" t="s">
        <v>70</v>
      </c>
      <c r="DI12" s="76"/>
      <c r="DJ12" s="76"/>
      <c r="DK12" s="76"/>
      <c r="DL12" s="76"/>
      <c r="DM12" s="76"/>
      <c r="DN12" s="76"/>
      <c r="DO12" s="76"/>
      <c r="DP12" s="82"/>
      <c r="DQ12" s="83"/>
      <c r="DR12" s="83"/>
      <c r="DS12" s="84"/>
      <c r="DT12" s="85" t="s">
        <v>71</v>
      </c>
      <c r="DU12" s="86">
        <f>C7</f>
        <v>80.375</v>
      </c>
      <c r="DV12" s="85" t="s">
        <v>72</v>
      </c>
      <c r="DW12" s="86">
        <f>C4</f>
        <v>22.187662001036806</v>
      </c>
      <c r="DX12" s="85" t="s">
        <v>73</v>
      </c>
      <c r="DY12" s="87">
        <f>C5</f>
        <v>11.64539008213471</v>
      </c>
      <c r="DZ12" s="28"/>
      <c r="EA12" s="28"/>
      <c r="EB12" s="28"/>
      <c r="EC12" s="28"/>
      <c r="ED12" s="28"/>
      <c r="EE12" s="28"/>
    </row>
    <row r="13" spans="1:135" ht="15" x14ac:dyDescent="0.2">
      <c r="A13" s="89" t="s">
        <v>74</v>
      </c>
      <c r="B13" s="89"/>
      <c r="C13" s="89" t="s">
        <v>75</v>
      </c>
      <c r="D13" s="89" t="s">
        <v>76</v>
      </c>
      <c r="E13" s="89" t="s">
        <v>77</v>
      </c>
      <c r="F13" s="89" t="s">
        <v>78</v>
      </c>
      <c r="G13" s="89" t="s">
        <v>79</v>
      </c>
      <c r="H13" s="89" t="s">
        <v>13</v>
      </c>
      <c r="I13" s="89" t="s">
        <v>80</v>
      </c>
      <c r="J13" s="89" t="s">
        <v>81</v>
      </c>
      <c r="K13" s="89" t="s">
        <v>82</v>
      </c>
      <c r="L13" s="89" t="s">
        <v>83</v>
      </c>
      <c r="M13" s="89" t="s">
        <v>84</v>
      </c>
      <c r="N13" s="89" t="s">
        <v>85</v>
      </c>
      <c r="O13" s="89" t="s">
        <v>86</v>
      </c>
      <c r="P13" s="89" t="s">
        <v>87</v>
      </c>
      <c r="Q13" s="89" t="s">
        <v>88</v>
      </c>
      <c r="R13" s="89" t="s">
        <v>14</v>
      </c>
      <c r="S13" s="89" t="s">
        <v>89</v>
      </c>
      <c r="T13" s="89" t="s">
        <v>18</v>
      </c>
      <c r="U13" s="89" t="s">
        <v>19</v>
      </c>
      <c r="V13" s="89" t="s">
        <v>20</v>
      </c>
      <c r="W13" s="89" t="s">
        <v>16</v>
      </c>
      <c r="X13" s="89" t="s">
        <v>21</v>
      </c>
      <c r="Y13" s="89" t="s">
        <v>22</v>
      </c>
      <c r="Z13" s="89" t="s">
        <v>90</v>
      </c>
      <c r="AA13" s="89" t="s">
        <v>23</v>
      </c>
      <c r="AB13" s="89" t="s">
        <v>91</v>
      </c>
      <c r="AC13" s="90" t="s">
        <v>92</v>
      </c>
      <c r="AD13" s="90" t="s">
        <v>93</v>
      </c>
      <c r="AE13" s="90" t="s">
        <v>94</v>
      </c>
      <c r="AF13" s="90" t="s">
        <v>95</v>
      </c>
      <c r="AG13" s="91" t="s">
        <v>96</v>
      </c>
      <c r="AH13" s="92" t="s">
        <v>97</v>
      </c>
      <c r="AI13" s="92" t="s">
        <v>13</v>
      </c>
      <c r="AJ13" s="92" t="s">
        <v>14</v>
      </c>
      <c r="AK13" s="92" t="s">
        <v>98</v>
      </c>
      <c r="AL13" s="93" t="s">
        <v>16</v>
      </c>
      <c r="AM13" s="93" t="s">
        <v>17</v>
      </c>
      <c r="AN13" s="92" t="s">
        <v>18</v>
      </c>
      <c r="AO13" s="92" t="s">
        <v>19</v>
      </c>
      <c r="AP13" s="92" t="s">
        <v>20</v>
      </c>
      <c r="AQ13" s="92" t="s">
        <v>21</v>
      </c>
      <c r="AR13" s="92" t="s">
        <v>22</v>
      </c>
      <c r="AS13" s="92" t="s">
        <v>23</v>
      </c>
      <c r="AT13" s="10" t="s">
        <v>5</v>
      </c>
      <c r="AU13" s="10" t="s">
        <v>6</v>
      </c>
      <c r="AV13" s="10" t="s">
        <v>7</v>
      </c>
      <c r="AW13" s="10" t="s">
        <v>8</v>
      </c>
      <c r="AX13" s="10" t="s">
        <v>9</v>
      </c>
      <c r="AY13" s="94" t="s">
        <v>99</v>
      </c>
      <c r="AZ13" s="94" t="s">
        <v>100</v>
      </c>
      <c r="BA13" s="94" t="s">
        <v>101</v>
      </c>
      <c r="BB13" s="94" t="s">
        <v>102</v>
      </c>
      <c r="BC13" s="94" t="s">
        <v>103</v>
      </c>
      <c r="BD13" s="94" t="s">
        <v>104</v>
      </c>
      <c r="BE13" s="94" t="s">
        <v>105</v>
      </c>
      <c r="BF13" s="94" t="s">
        <v>106</v>
      </c>
      <c r="BG13" s="94" t="s">
        <v>107</v>
      </c>
      <c r="BH13" s="94" t="s">
        <v>108</v>
      </c>
      <c r="BI13" s="94" t="s">
        <v>109</v>
      </c>
      <c r="BJ13" s="94" t="s">
        <v>110</v>
      </c>
      <c r="BK13" s="94" t="s">
        <v>111</v>
      </c>
      <c r="BL13" s="94" t="s">
        <v>112</v>
      </c>
      <c r="BM13" s="94" t="s">
        <v>100</v>
      </c>
      <c r="BN13" s="94" t="s">
        <v>113</v>
      </c>
      <c r="BO13" s="94" t="s">
        <v>103</v>
      </c>
      <c r="BP13" s="94" t="s">
        <v>104</v>
      </c>
      <c r="BQ13" s="94" t="s">
        <v>105</v>
      </c>
      <c r="BR13" s="94" t="s">
        <v>114</v>
      </c>
      <c r="BS13" s="94" t="s">
        <v>107</v>
      </c>
      <c r="BT13" s="94" t="s">
        <v>108</v>
      </c>
      <c r="BU13" s="94" t="s">
        <v>115</v>
      </c>
      <c r="BV13" s="94" t="s">
        <v>110</v>
      </c>
      <c r="BW13" s="94" t="s">
        <v>111</v>
      </c>
      <c r="BX13" s="94" t="s">
        <v>116</v>
      </c>
      <c r="BY13" s="94" t="s">
        <v>66</v>
      </c>
      <c r="BZ13" s="95" t="s">
        <v>117</v>
      </c>
      <c r="CA13" s="96" t="s">
        <v>12</v>
      </c>
      <c r="CB13" s="97" t="s">
        <v>13</v>
      </c>
      <c r="CC13" s="97" t="s">
        <v>14</v>
      </c>
      <c r="CD13" s="96" t="s">
        <v>98</v>
      </c>
      <c r="CE13" s="96" t="s">
        <v>16</v>
      </c>
      <c r="CF13" s="96" t="s">
        <v>17</v>
      </c>
      <c r="CG13" s="96" t="s">
        <v>18</v>
      </c>
      <c r="CH13" s="96" t="s">
        <v>19</v>
      </c>
      <c r="CI13" s="98" t="s">
        <v>20</v>
      </c>
      <c r="CJ13" s="96" t="s">
        <v>21</v>
      </c>
      <c r="CK13" s="96" t="s">
        <v>22</v>
      </c>
      <c r="CL13" s="99" t="s">
        <v>23</v>
      </c>
      <c r="CM13" s="100" t="s">
        <v>118</v>
      </c>
      <c r="CN13" s="100" t="s">
        <v>119</v>
      </c>
      <c r="CO13" s="100" t="s">
        <v>120</v>
      </c>
      <c r="CP13" s="100" t="s">
        <v>121</v>
      </c>
      <c r="CQ13" s="94" t="s">
        <v>122</v>
      </c>
      <c r="CR13" s="100" t="s">
        <v>123</v>
      </c>
      <c r="CS13" s="100" t="s">
        <v>124</v>
      </c>
      <c r="CT13" s="100" t="s">
        <v>125</v>
      </c>
      <c r="CU13" s="95" t="s">
        <v>117</v>
      </c>
      <c r="CV13" s="96" t="s">
        <v>12</v>
      </c>
      <c r="CW13" s="97" t="s">
        <v>13</v>
      </c>
      <c r="CX13" s="97" t="s">
        <v>14</v>
      </c>
      <c r="CY13" s="96" t="s">
        <v>98</v>
      </c>
      <c r="CZ13" s="96" t="s">
        <v>16</v>
      </c>
      <c r="DA13" s="96" t="s">
        <v>17</v>
      </c>
      <c r="DB13" s="96" t="s">
        <v>18</v>
      </c>
      <c r="DC13" s="96" t="s">
        <v>19</v>
      </c>
      <c r="DD13" s="98" t="s">
        <v>20</v>
      </c>
      <c r="DE13" s="96" t="s">
        <v>21</v>
      </c>
      <c r="DF13" s="96" t="s">
        <v>22</v>
      </c>
      <c r="DG13" s="99" t="s">
        <v>23</v>
      </c>
      <c r="DH13" s="100" t="s">
        <v>118</v>
      </c>
      <c r="DI13" s="100" t="s">
        <v>119</v>
      </c>
      <c r="DJ13" s="100" t="s">
        <v>120</v>
      </c>
      <c r="DK13" s="100" t="s">
        <v>121</v>
      </c>
      <c r="DL13" s="94" t="s">
        <v>122</v>
      </c>
      <c r="DM13" s="100" t="s">
        <v>126</v>
      </c>
      <c r="DN13" s="100" t="s">
        <v>124</v>
      </c>
      <c r="DO13" s="100" t="s">
        <v>125</v>
      </c>
      <c r="DP13" s="101" t="s">
        <v>117</v>
      </c>
      <c r="DQ13" s="101" t="s">
        <v>127</v>
      </c>
      <c r="DR13" s="101" t="s">
        <v>128</v>
      </c>
      <c r="DS13" s="101" t="s">
        <v>129</v>
      </c>
      <c r="DT13" s="101" t="s">
        <v>130</v>
      </c>
      <c r="DU13" s="102" t="s">
        <v>131</v>
      </c>
      <c r="DV13" s="101" t="s">
        <v>132</v>
      </c>
      <c r="DW13" s="101" t="s">
        <v>133</v>
      </c>
      <c r="DX13" s="101" t="s">
        <v>125</v>
      </c>
      <c r="DY13" s="103" t="s">
        <v>134</v>
      </c>
      <c r="DZ13" s="104" t="s">
        <v>135</v>
      </c>
      <c r="EA13" s="104" t="s">
        <v>136</v>
      </c>
      <c r="EB13" s="104" t="s">
        <v>137</v>
      </c>
      <c r="EC13" s="104" t="s">
        <v>138</v>
      </c>
      <c r="ED13" s="104" t="s">
        <v>139</v>
      </c>
      <c r="EE13" s="104" t="s">
        <v>140</v>
      </c>
    </row>
    <row r="14" spans="1:135" ht="14" x14ac:dyDescent="0.15">
      <c r="A14" s="105">
        <v>1</v>
      </c>
      <c r="B14" s="190" t="s">
        <v>651</v>
      </c>
      <c r="C14" s="135">
        <v>21</v>
      </c>
      <c r="D14" s="190">
        <v>22</v>
      </c>
      <c r="E14" s="135"/>
      <c r="F14" s="190">
        <v>187</v>
      </c>
      <c r="G14" s="135">
        <v>15</v>
      </c>
      <c r="H14" s="135">
        <v>41</v>
      </c>
      <c r="I14" s="135">
        <v>0.36599999999999999</v>
      </c>
      <c r="J14" s="135">
        <v>0</v>
      </c>
      <c r="K14" s="135">
        <v>0</v>
      </c>
      <c r="L14" s="135"/>
      <c r="M14" s="135">
        <v>15</v>
      </c>
      <c r="N14" s="135">
        <v>41</v>
      </c>
      <c r="O14" s="135">
        <v>0.36599999999999999</v>
      </c>
      <c r="P14" s="135"/>
      <c r="Q14" s="135">
        <v>10</v>
      </c>
      <c r="R14" s="135">
        <v>14</v>
      </c>
      <c r="S14" s="135">
        <v>0.71399999999999997</v>
      </c>
      <c r="T14" s="135">
        <v>15</v>
      </c>
      <c r="U14" s="135">
        <v>31</v>
      </c>
      <c r="V14" s="135">
        <v>46</v>
      </c>
      <c r="W14" s="135">
        <v>8</v>
      </c>
      <c r="X14" s="135">
        <v>8</v>
      </c>
      <c r="Y14" s="135">
        <v>16</v>
      </c>
      <c r="Z14" s="135">
        <v>16</v>
      </c>
      <c r="AA14" s="135">
        <v>17</v>
      </c>
      <c r="AB14" s="135">
        <v>40</v>
      </c>
      <c r="AC14" s="107">
        <f t="shared" ref="AC14:AC28" si="3">H14+$S$6*R14</f>
        <v>47.16</v>
      </c>
      <c r="AD14" s="108">
        <f t="shared" ref="AD14:AD28" si="4">IF(AC14=0,0,AB14/AC14)</f>
        <v>0.8481764206955047</v>
      </c>
      <c r="AE14" s="4">
        <f t="shared" ref="AE14:AE28" si="5">((AD14-$R$7)+$R$8)*AC14</f>
        <v>34.801872773003559</v>
      </c>
      <c r="AF14" s="107">
        <f t="shared" ref="AF14:AF28" si="6">F14*$C$7/40</f>
        <v>375.75312500000001</v>
      </c>
      <c r="AG14" s="109">
        <f t="shared" ref="AG14:AG28" si="7">AC14*(AD14-($R$7+BN$7))</f>
        <v>3.204672773003566</v>
      </c>
      <c r="AH14" s="110">
        <f t="shared" ref="AH14:AH28" si="8">AE14/$AF14*100</f>
        <v>9.2618984267938043</v>
      </c>
      <c r="AI14" s="110">
        <f t="shared" ref="AI14:AI28" si="9">H14/$AF14*100</f>
        <v>10.911419565705542</v>
      </c>
      <c r="AJ14" s="110">
        <f t="shared" ref="AJ14:AJ28" si="10">R14/$AF14*100</f>
        <v>3.7258505834116482</v>
      </c>
      <c r="AK14" s="110">
        <f t="shared" ref="AK14:AK28" si="11">J14/$AF14*100</f>
        <v>0</v>
      </c>
      <c r="AL14" s="110">
        <f t="shared" ref="AL14:AL28" si="12">W14/$AF14*100</f>
        <v>2.1290574762352277</v>
      </c>
      <c r="AM14" s="110">
        <f t="shared" ref="AM14:AM28" si="13">Z14/$AF14*100</f>
        <v>4.2581149524704553</v>
      </c>
      <c r="AN14" s="110">
        <f t="shared" ref="AN14:AP28" si="14">T14/$AF14*100</f>
        <v>3.9919827679410518</v>
      </c>
      <c r="AO14" s="110">
        <f t="shared" si="14"/>
        <v>8.2500977204115067</v>
      </c>
      <c r="AP14" s="110">
        <f t="shared" si="14"/>
        <v>12.242080488352558</v>
      </c>
      <c r="AQ14" s="110">
        <f t="shared" ref="AQ14:AR28" si="15">X14/$AF14*100</f>
        <v>2.1290574762352277</v>
      </c>
      <c r="AR14" s="110">
        <f t="shared" si="15"/>
        <v>4.2581149524704553</v>
      </c>
      <c r="AS14" s="110">
        <f t="shared" ref="AS14:AS28" si="16">AA14/$AF14*100</f>
        <v>4.5242471369998585</v>
      </c>
      <c r="AT14" s="111">
        <f t="shared" ref="AT14:AT28" si="17">V14/$X$4/$CS14</f>
        <v>0.25894512202687442</v>
      </c>
      <c r="AU14" s="111">
        <f t="shared" ref="AU14:AU28" si="18">X14/$X$5/$CS14</f>
        <v>0.21808568166796852</v>
      </c>
      <c r="AV14" s="111">
        <f t="shared" ref="AV14:AV28" si="19">AA14/$X$6/$CS14</f>
        <v>0.21708133971291865</v>
      </c>
      <c r="AW14" s="111">
        <f t="shared" ref="AW14:AW28" si="20">W14/$X$7/$CS14</f>
        <v>9.1988747243835073E-2</v>
      </c>
      <c r="AX14" s="111">
        <f t="shared" ref="AX14:AX28" si="21">Y14/$X$8/$CS14</f>
        <v>1.0215592457078524</v>
      </c>
      <c r="AY14" s="112">
        <f t="shared" ref="AY14:AY28" si="22">AG14/$AB$4/$CS14</f>
        <v>3.0865088334483686E-2</v>
      </c>
      <c r="AZ14" s="113" t="str">
        <f t="shared" ref="AZ14:AZ28" si="23">IF(ISERROR(INDEX($C$50:$C$80,MATCH(B14,$N$50:$N$80,FALSE))),"?",INDEX($C$50:$C$80,MATCH(B14,$N$50:$N$80,FALSE)))</f>
        <v>PF</v>
      </c>
      <c r="BA14" s="114">
        <f t="shared" ref="BA14:BA28" si="24">VLOOKUP(AZ14,$S$50:$T$64,2,FALSE)</f>
        <v>4</v>
      </c>
      <c r="BB14" s="115">
        <f t="shared" ref="BB14:BB28" si="25">$BK$3+SUMPRODUCT($BL$3:$BP$3,AT14:AX14)</f>
        <v>5.42475031302211</v>
      </c>
      <c r="BC14" s="115">
        <f t="shared" ref="BC14:BC28" si="26">(BB14*$F14+ BA14*$BQ$3)/($F14+$BQ$3)</f>
        <v>5.1241700782073183</v>
      </c>
      <c r="BD14" s="115">
        <f t="shared" ref="BD14:BD28" si="27">MAX(MIN(BC14,5),1)</f>
        <v>5</v>
      </c>
      <c r="BE14" s="116">
        <f>SUMPRODUCT(BD14:BD38,$F14:$F38)/$R$9</f>
        <v>3.0626017915879125</v>
      </c>
      <c r="BF14" s="115">
        <f t="shared" ref="BF14:BF28" si="28">BC14-(BE14-3)</f>
        <v>5.0615682866194058</v>
      </c>
      <c r="BG14" s="115">
        <f t="shared" ref="BG14:BG28" si="29">MAX(MIN(BF14,5),1)</f>
        <v>5</v>
      </c>
      <c r="BH14" s="116">
        <f>SUMPRODUCT(BG14:BG38,$F14:$F38)/$R$9</f>
        <v>3.0025802369466486</v>
      </c>
      <c r="BI14" s="115">
        <f t="shared" ref="BI14:BI28" si="30">BC14-(BE14-3)-(BH14-3)</f>
        <v>5.0589880496727577</v>
      </c>
      <c r="BJ14" s="115">
        <f t="shared" ref="BJ14:BJ28" si="31">MAX(MIN(BI14,5),1)</f>
        <v>5</v>
      </c>
      <c r="BK14" s="116">
        <f>SUMPRODUCT(BJ14:BJ38,$F14:$F38)/$R$9</f>
        <v>3.0001063487566717</v>
      </c>
      <c r="BL14" s="115">
        <f t="shared" ref="BL14:BL28" si="32">BC14-(BE14-3)-(BH14-3)-(BK14-3)</f>
        <v>5.0588817009160856</v>
      </c>
      <c r="BM14" s="115">
        <f t="shared" ref="BM14:BM28" si="33">MAX(MIN(BL14,5),1)</f>
        <v>5</v>
      </c>
      <c r="BN14" s="117">
        <f t="shared" ref="BN14:BN28" si="34">$BK$7+$BL$7*AW14+$BM$7*AY14</f>
        <v>5.1253331350666826</v>
      </c>
      <c r="BO14" s="115">
        <f t="shared" ref="BO14:BO28" si="35">(BN14*$F14+$BP$7*$BQ$7)/($F14+$BQ$7)</f>
        <v>4.8879210812551461</v>
      </c>
      <c r="BP14" s="115">
        <f t="shared" ref="BP14:BP28" si="36">MAX(MIN(BO14,5),1)</f>
        <v>4.8879210812551461</v>
      </c>
      <c r="BQ14" s="116">
        <f>SUMPRODUCT(BP14:BP38,$F14:$F38)/$R$9</f>
        <v>3.0336348787488583</v>
      </c>
      <c r="BR14" s="115">
        <f t="shared" ref="BR14:BR28" si="37">BO14-(BQ14-3)</f>
        <v>4.8542862025062874</v>
      </c>
      <c r="BS14" s="115">
        <f t="shared" ref="BS14:BS28" si="38">MAX(MIN(BR14,5),1)</f>
        <v>4.8542862025062874</v>
      </c>
      <c r="BT14" s="116">
        <f>SUMPRODUCT(BS14:BS38,$F14:$F38)/$R$9</f>
        <v>3.0007858270106635</v>
      </c>
      <c r="BU14" s="115">
        <f t="shared" ref="BU14:BU28" si="39">BO14-(BQ14-3)-(BT14-3)</f>
        <v>4.8535003754956243</v>
      </c>
      <c r="BV14" s="115">
        <f t="shared" ref="BV14:BV28" si="40">MAX(MIN(BU14,5),1)</f>
        <v>4.8535003754956243</v>
      </c>
      <c r="BW14" s="116">
        <f>SUMPRODUCT(BV14:BV38,$F14:$F38)/$R$9</f>
        <v>3.0000183596348093</v>
      </c>
      <c r="BX14" s="115">
        <f t="shared" ref="BX14:BX28" si="41">BO14-(BQ14-3)-(BT14-3)-(BW14-3)</f>
        <v>4.8534820158608145</v>
      </c>
      <c r="BY14" s="115">
        <f t="shared" ref="BY14:BY28" si="42">MAX(MIN(BX14,5),1)</f>
        <v>4.8534820158608145</v>
      </c>
      <c r="BZ14" s="57" t="str">
        <f t="shared" ref="BZ14:BZ28" si="43">B14</f>
        <v>Anamaria Virjoghe</v>
      </c>
      <c r="CA14" s="118">
        <f t="shared" ref="CA14:CA28" si="44">(5-$BM14)/4*CA$3+($BM14-1)/4*CA$4</f>
        <v>0.86</v>
      </c>
      <c r="CB14" s="119">
        <f t="shared" ref="CB14:CC28" si="45">(5-$BY14)/4*CB$3+($BY14-1)/4*CB$4</f>
        <v>-0.77194151087234475</v>
      </c>
      <c r="CC14" s="119">
        <f t="shared" si="45"/>
        <v>-0.33965426478383176</v>
      </c>
      <c r="CD14" s="118">
        <f t="shared" ref="CD14:CL28" si="46">(5-$BM14)/4*CD$3+($BM14-1)/4*CD$4</f>
        <v>0.38900000000000001</v>
      </c>
      <c r="CE14" s="118">
        <f t="shared" si="46"/>
        <v>1.034</v>
      </c>
      <c r="CF14" s="118">
        <f t="shared" si="46"/>
        <v>-0.96399999999999997</v>
      </c>
      <c r="CG14" s="118">
        <f t="shared" si="46"/>
        <v>0.18099999999999999</v>
      </c>
      <c r="CH14" s="118">
        <f t="shared" si="46"/>
        <v>0.18099999999999999</v>
      </c>
      <c r="CI14" s="118">
        <f t="shared" si="46"/>
        <v>0</v>
      </c>
      <c r="CJ14" s="118">
        <f t="shared" si="46"/>
        <v>1.008</v>
      </c>
      <c r="CK14" s="118">
        <f t="shared" si="46"/>
        <v>0.70299999999999996</v>
      </c>
      <c r="CL14" s="118">
        <f t="shared" si="46"/>
        <v>-0.36699999999999999</v>
      </c>
      <c r="CM14" s="115">
        <f t="shared" ref="CM14:CM28" si="47">SUMPRODUCT(CA14:CD14,AH14:AK14)</f>
        <v>-1.7232460988732223</v>
      </c>
      <c r="CN14" s="115">
        <f t="shared" ref="CN14:CN28" si="48">SUMPRODUCT(CE14:CF14,AL14:AM14)</f>
        <v>-1.9033773837542936</v>
      </c>
      <c r="CO14" s="115">
        <f t="shared" ref="CO14:CO28" si="49">SUMPRODUCT(CG14:CI14,AN14:AP14)</f>
        <v>2.215816568391813</v>
      </c>
      <c r="CP14" s="115">
        <f t="shared" ref="CP14:CP28" si="50">SUMPRODUCT(CJ14:CL14,AQ14:AS14)</f>
        <v>3.4791460483528915</v>
      </c>
      <c r="CQ14" s="120">
        <f t="shared" ref="CQ14:CQ28" si="51">IF(BM14&lt;3,(BM14-1)/2*$CP$4+(3-BM14)/2*$CO$4,(BM14-3)/2*$CQ$4+(5-BM14)/2*$CP$4)+$CR$4*(BY14-3)</f>
        <v>2.5707795559989499</v>
      </c>
      <c r="CR14" s="121">
        <f t="shared" ref="CR14:CR28" si="52">SUM(CM14:CQ14)</f>
        <v>4.6391186901161383</v>
      </c>
      <c r="CS14" s="111">
        <f t="shared" ref="CS14:CS28" si="53">F14/($R$9/5)</f>
        <v>0.20608331496583646</v>
      </c>
      <c r="CT14" s="115">
        <f t="shared" ref="CT14:CT28" si="54">CS14*CR14</f>
        <v>0.95604495817910273</v>
      </c>
      <c r="CU14" s="122" t="str">
        <f t="shared" ref="CU14:CU28" si="55">BZ14</f>
        <v>Anamaria Virjoghe</v>
      </c>
      <c r="CV14" s="118">
        <f t="shared" ref="CV14:CV28" si="56">(5-$BM14)/4*CA$7+($BM14-1)/4*CA$8</f>
        <v>0.60499999999999998</v>
      </c>
      <c r="CW14" s="119">
        <f t="shared" ref="CW14:CX28" si="57">(5-$BY14)/4*CB$7+($BY14-1)/4*CB$8</f>
        <v>-0.46679861156305891</v>
      </c>
      <c r="CX14" s="119">
        <f t="shared" si="57"/>
        <v>-0.2053913890877459</v>
      </c>
      <c r="CY14" s="118">
        <f t="shared" ref="CY14:DG28" si="58">(5-$BM14)/4*CD$7+($BM14-1)/4*CD$8</f>
        <v>0.47699999999999998</v>
      </c>
      <c r="CZ14" s="118">
        <f t="shared" si="58"/>
        <v>0.47599999999999998</v>
      </c>
      <c r="DA14" s="118">
        <f t="shared" si="58"/>
        <v>-0.88200000000000001</v>
      </c>
      <c r="DB14" s="118">
        <f t="shared" si="58"/>
        <v>0.42199999999999999</v>
      </c>
      <c r="DC14" s="118">
        <f t="shared" si="58"/>
        <v>0.10299999999999999</v>
      </c>
      <c r="DD14" s="118">
        <f t="shared" si="58"/>
        <v>0</v>
      </c>
      <c r="DE14" s="118">
        <f t="shared" si="58"/>
        <v>0.29399999999999998</v>
      </c>
      <c r="DF14" s="118">
        <f t="shared" si="58"/>
        <v>9.7000000000000003E-2</v>
      </c>
      <c r="DG14" s="118">
        <f t="shared" si="58"/>
        <v>-0.439</v>
      </c>
      <c r="DH14" s="115">
        <f t="shared" ref="DH14:DH28" si="59">SUMPRODUCT(CV14:CY14,AH14:AK14)</f>
        <v>-0.25524458210339684</v>
      </c>
      <c r="DI14" s="115">
        <f t="shared" ref="DI14:DI28" si="60">SUMPRODUCT(CZ14:DA14,AL14:AM14)</f>
        <v>-2.7422260293909733</v>
      </c>
      <c r="DJ14" s="115">
        <f t="shared" ref="DJ14:DJ28" si="61">SUMPRODUCT(DB14:DD14,AN14:AP14)</f>
        <v>2.5343767932735091</v>
      </c>
      <c r="DK14" s="115">
        <f t="shared" ref="DK14:DK28" si="62">SUMPRODUCT(DE14:DG14,AQ14:AS14)</f>
        <v>-0.94716444474014683</v>
      </c>
      <c r="DL14" s="120">
        <f t="shared" ref="DL14:DL28" si="63">IF(BM14&lt;3,(BM14-1)/2*$CP$8+(3-BM14)/2*$CO$8,(BM14-3)/2*$CQ$8+(5-BM14)/2*$CP$8)+$CR$8*(BY14-3)</f>
        <v>0.79699726682015026</v>
      </c>
      <c r="DM14" s="121">
        <f t="shared" ref="DM14:DM28" si="64">SUM(DH14:DL14)</f>
        <v>-0.61326099614085761</v>
      </c>
      <c r="DN14" s="111">
        <f t="shared" ref="DN14:DN28" si="65">CS14</f>
        <v>0.20608331496583646</v>
      </c>
      <c r="DO14" s="115">
        <f t="shared" ref="DO14:DO28" si="66">DN14*DM14</f>
        <v>-0.12638285902395896</v>
      </c>
      <c r="DP14" s="123" t="str">
        <f t="shared" ref="DP14:DP28" si="67">CONCATENATE(B14,IF(ISERROR(VLOOKUP(B14,$N$50:$O$80,2,FALSE)),"",CONCATENATE(" (",VLOOKUP(B14,$N$50:$O$80,2,FALSE),")")))</f>
        <v>Anamaria Virjoghe (1st)</v>
      </c>
      <c r="DQ14" s="124">
        <f t="shared" ref="DQ14:DQ28" si="68">BM14</f>
        <v>5</v>
      </c>
      <c r="DR14" s="124">
        <f t="shared" ref="DR14:DR28" si="69">BY14</f>
        <v>4.8534820158608145</v>
      </c>
      <c r="DS14" s="125">
        <f t="shared" ref="DS14:DS28" si="70">F14</f>
        <v>187</v>
      </c>
      <c r="DT14" s="124">
        <f t="shared" ref="DT14:DT28" si="71">F14/D14</f>
        <v>8.5</v>
      </c>
      <c r="DU14" s="124">
        <f t="shared" ref="DU14:DU28" si="72">CR14+$CT$11</f>
        <v>2.1161985043514404</v>
      </c>
      <c r="DV14" s="124">
        <f t="shared" ref="DV14:DV28" si="73">DM14+$DO$11</f>
        <v>-1.9474720465292639</v>
      </c>
      <c r="DW14" s="124">
        <f t="shared" ref="DW14:DW28" si="74">DU14-DV14</f>
        <v>4.0636705508807047</v>
      </c>
      <c r="DX14" s="124">
        <f t="shared" ref="DX14:DX28" si="75">DU14*CS14</f>
        <v>0.43611320290248995</v>
      </c>
      <c r="DY14" s="126">
        <f>(DU14+2)*DN14*$X$9/21</f>
        <v>0.84827983283416286</v>
      </c>
      <c r="DZ14" s="127">
        <f t="shared" ref="DZ14:DZ28" si="76">F14/(D14+4)</f>
        <v>7.1923076923076925</v>
      </c>
      <c r="EA14" s="127">
        <f t="shared" ref="EA14:EA28" si="77">MAX((450-DS14)/3,0)</f>
        <v>87.666666666666671</v>
      </c>
      <c r="EB14" s="127">
        <f t="shared" ref="EB14:EB28" si="78">-4.75+0.175*DZ14</f>
        <v>-3.4913461538461537</v>
      </c>
      <c r="EC14" s="127">
        <f t="shared" ref="EC14:EC28" si="79">(DU14*DS14+EB14* EA14)/(DS14+ EA14)</f>
        <v>0.32641179912575197</v>
      </c>
      <c r="ED14" s="29">
        <f t="shared" ref="ED14:ED28" si="80">(DV14*DS14+EB14* EA14)/(DS14+ EA14)</f>
        <v>-2.4402376900054068</v>
      </c>
      <c r="EE14" s="29">
        <f t="shared" ref="EE14:EE28" si="81">EC14-ED14</f>
        <v>2.7666494891311588</v>
      </c>
    </row>
    <row r="15" spans="1:135" ht="14" x14ac:dyDescent="0.15">
      <c r="A15" s="105">
        <v>2</v>
      </c>
      <c r="B15" s="190" t="s">
        <v>652</v>
      </c>
      <c r="C15" s="135">
        <v>21</v>
      </c>
      <c r="D15" s="190">
        <v>21</v>
      </c>
      <c r="E15" s="135"/>
      <c r="F15" s="190">
        <v>147</v>
      </c>
      <c r="G15" s="135">
        <v>12</v>
      </c>
      <c r="H15" s="135">
        <v>40</v>
      </c>
      <c r="I15" s="135">
        <v>0.3</v>
      </c>
      <c r="J15" s="135">
        <v>5</v>
      </c>
      <c r="K15" s="135">
        <v>15</v>
      </c>
      <c r="L15" s="135">
        <v>0.33300000000000002</v>
      </c>
      <c r="M15" s="135">
        <v>7</v>
      </c>
      <c r="N15" s="135">
        <v>25</v>
      </c>
      <c r="O15" s="135">
        <v>0.28000000000000003</v>
      </c>
      <c r="P15" s="135"/>
      <c r="Q15" s="135">
        <v>12</v>
      </c>
      <c r="R15" s="135">
        <v>18</v>
      </c>
      <c r="S15" s="135">
        <v>0.66700000000000004</v>
      </c>
      <c r="T15" s="135">
        <v>2</v>
      </c>
      <c r="U15" s="135">
        <v>8</v>
      </c>
      <c r="V15" s="128">
        <v>10</v>
      </c>
      <c r="W15" s="135">
        <v>15</v>
      </c>
      <c r="X15" s="135">
        <v>2</v>
      </c>
      <c r="Y15" s="135">
        <v>1</v>
      </c>
      <c r="Z15" s="135">
        <v>20</v>
      </c>
      <c r="AA15" s="135">
        <v>15</v>
      </c>
      <c r="AB15" s="135">
        <v>41</v>
      </c>
      <c r="AC15" s="107">
        <f t="shared" si="3"/>
        <v>47.92</v>
      </c>
      <c r="AD15" s="108">
        <f t="shared" si="4"/>
        <v>0.85559265442404009</v>
      </c>
      <c r="AE15" s="4">
        <f t="shared" si="5"/>
        <v>35.718103123035007</v>
      </c>
      <c r="AF15" s="107">
        <f t="shared" si="6"/>
        <v>295.37812500000001</v>
      </c>
      <c r="AG15" s="109">
        <f t="shared" si="7"/>
        <v>3.6117031230350061</v>
      </c>
      <c r="AH15" s="110">
        <f t="shared" si="8"/>
        <v>12.09233186209541</v>
      </c>
      <c r="AI15" s="110">
        <f t="shared" si="9"/>
        <v>13.541964219591412</v>
      </c>
      <c r="AJ15" s="110">
        <f t="shared" si="10"/>
        <v>6.0938838988161361</v>
      </c>
      <c r="AK15" s="110">
        <f t="shared" si="11"/>
        <v>1.6927455274489265</v>
      </c>
      <c r="AL15" s="110">
        <f t="shared" si="12"/>
        <v>5.0782365823467801</v>
      </c>
      <c r="AM15" s="110">
        <f t="shared" si="13"/>
        <v>6.7709821097957059</v>
      </c>
      <c r="AN15" s="110">
        <f t="shared" si="14"/>
        <v>0.67709821097957068</v>
      </c>
      <c r="AO15" s="110">
        <f t="shared" si="14"/>
        <v>2.7083928439182827</v>
      </c>
      <c r="AP15" s="110">
        <f t="shared" si="14"/>
        <v>3.385491054897853</v>
      </c>
      <c r="AQ15" s="110">
        <f t="shared" si="15"/>
        <v>0.67709821097957068</v>
      </c>
      <c r="AR15" s="110">
        <f t="shared" si="15"/>
        <v>0.33854910548978534</v>
      </c>
      <c r="AS15" s="110">
        <f t="shared" si="16"/>
        <v>5.0782365823467801</v>
      </c>
      <c r="AT15" s="111">
        <f t="shared" si="17"/>
        <v>7.1610082548100445E-2</v>
      </c>
      <c r="AU15" s="111">
        <f t="shared" si="18"/>
        <v>6.935718107467706E-2</v>
      </c>
      <c r="AV15" s="111">
        <f t="shared" si="19"/>
        <v>0.24366272824919438</v>
      </c>
      <c r="AW15" s="111">
        <f t="shared" si="20"/>
        <v>0.21941193539026982</v>
      </c>
      <c r="AX15" s="111">
        <f t="shared" si="21"/>
        <v>8.1220909416398132E-2</v>
      </c>
      <c r="AY15" s="112">
        <f t="shared" si="22"/>
        <v>4.425070050513534E-2</v>
      </c>
      <c r="AZ15" s="113" t="str">
        <f t="shared" si="23"/>
        <v>PG</v>
      </c>
      <c r="BA15" s="114">
        <f t="shared" si="24"/>
        <v>1</v>
      </c>
      <c r="BB15" s="115">
        <f t="shared" si="25"/>
        <v>2.1790966792200224</v>
      </c>
      <c r="BC15" s="115">
        <f t="shared" si="26"/>
        <v>1.8798335626667173</v>
      </c>
      <c r="BD15" s="115">
        <f t="shared" si="27"/>
        <v>1.8798335626667173</v>
      </c>
      <c r="BE15" s="129">
        <f t="shared" ref="BE15:BE28" si="82">BE14</f>
        <v>3.0626017915879125</v>
      </c>
      <c r="BF15" s="115">
        <f t="shared" si="28"/>
        <v>1.8172317710788048</v>
      </c>
      <c r="BG15" s="115">
        <f t="shared" si="29"/>
        <v>1.8172317710788048</v>
      </c>
      <c r="BH15" s="129">
        <f t="shared" ref="BH15:BH28" si="83">BH14</f>
        <v>3.0025802369466486</v>
      </c>
      <c r="BI15" s="115">
        <f t="shared" si="30"/>
        <v>1.8146515341321563</v>
      </c>
      <c r="BJ15" s="115">
        <f t="shared" si="31"/>
        <v>1.8146515341321563</v>
      </c>
      <c r="BK15" s="129">
        <f t="shared" ref="BK15:BK28" si="84">BK14</f>
        <v>3.0001063487566717</v>
      </c>
      <c r="BL15" s="115">
        <f t="shared" si="32"/>
        <v>1.8145451853754846</v>
      </c>
      <c r="BM15" s="115">
        <f t="shared" si="33"/>
        <v>1.8145451853754846</v>
      </c>
      <c r="BN15" s="117">
        <f t="shared" si="34"/>
        <v>4.1646712797260568</v>
      </c>
      <c r="BO15" s="115">
        <f t="shared" si="35"/>
        <v>4.1228765386788337</v>
      </c>
      <c r="BP15" s="115">
        <f t="shared" si="36"/>
        <v>4.1228765386788337</v>
      </c>
      <c r="BQ15" s="129">
        <f t="shared" ref="BQ15:BQ28" si="85">BQ14</f>
        <v>3.0336348787488583</v>
      </c>
      <c r="BR15" s="115">
        <f t="shared" si="37"/>
        <v>4.089241659929975</v>
      </c>
      <c r="BS15" s="115">
        <f t="shared" si="38"/>
        <v>4.089241659929975</v>
      </c>
      <c r="BT15" s="129">
        <f t="shared" ref="BT15:BT28" si="86">BT14</f>
        <v>3.0007858270106635</v>
      </c>
      <c r="BU15" s="115">
        <f t="shared" si="39"/>
        <v>4.0884558329193119</v>
      </c>
      <c r="BV15" s="115">
        <f t="shared" si="40"/>
        <v>4.0884558329193119</v>
      </c>
      <c r="BW15" s="129">
        <f t="shared" ref="BW15:BW28" si="87">BW14</f>
        <v>3.0000183596348093</v>
      </c>
      <c r="BX15" s="115">
        <f t="shared" si="41"/>
        <v>4.0884374732845021</v>
      </c>
      <c r="BY15" s="115">
        <f t="shared" si="42"/>
        <v>4.0884374732845021</v>
      </c>
      <c r="BZ15" s="57" t="str">
        <f t="shared" si="43"/>
        <v>Lily Scanlon</v>
      </c>
      <c r="CA15" s="118">
        <f t="shared" si="44"/>
        <v>0.8600000000000001</v>
      </c>
      <c r="CB15" s="119">
        <f t="shared" si="45"/>
        <v>-0.72986406103064772</v>
      </c>
      <c r="CC15" s="119">
        <f t="shared" si="45"/>
        <v>-0.32114018685348494</v>
      </c>
      <c r="CD15" s="118">
        <f t="shared" si="46"/>
        <v>0.38900000000000001</v>
      </c>
      <c r="CE15" s="118">
        <f t="shared" si="46"/>
        <v>0.67245087854011754</v>
      </c>
      <c r="CF15" s="118">
        <f t="shared" si="46"/>
        <v>-0.96399999999999997</v>
      </c>
      <c r="CG15" s="118">
        <f t="shared" si="46"/>
        <v>0.52502911997944768</v>
      </c>
      <c r="CH15" s="118">
        <f t="shared" si="46"/>
        <v>0.12923635926235164</v>
      </c>
      <c r="CI15" s="118">
        <f t="shared" si="46"/>
        <v>0</v>
      </c>
      <c r="CJ15" s="118">
        <f t="shared" si="46"/>
        <v>1.2954872970198625</v>
      </c>
      <c r="CK15" s="118">
        <f t="shared" si="46"/>
        <v>1.1999309510814242</v>
      </c>
      <c r="CL15" s="118">
        <f t="shared" si="46"/>
        <v>-0.36699999999999999</v>
      </c>
      <c r="CM15" s="115">
        <f t="shared" si="47"/>
        <v>-0.78290060199228351</v>
      </c>
      <c r="CN15" s="115">
        <f t="shared" si="48"/>
        <v>-3.1123621026094046</v>
      </c>
      <c r="CO15" s="115">
        <f t="shared" si="49"/>
        <v>0.70551910845046784</v>
      </c>
      <c r="CP15" s="115">
        <f t="shared" si="50"/>
        <v>-0.58030514442423597</v>
      </c>
      <c r="CQ15" s="120">
        <f t="shared" si="51"/>
        <v>1.0248117562641776</v>
      </c>
      <c r="CR15" s="121">
        <f t="shared" si="52"/>
        <v>-2.7452369843112785</v>
      </c>
      <c r="CS15" s="111">
        <f t="shared" si="53"/>
        <v>0.16200132245977519</v>
      </c>
      <c r="CT15" s="115">
        <f t="shared" si="54"/>
        <v>-0.44473202192391226</v>
      </c>
      <c r="CU15" s="122" t="str">
        <f t="shared" si="55"/>
        <v>Lily Scanlon</v>
      </c>
      <c r="CV15" s="118">
        <f t="shared" si="56"/>
        <v>0.60499999999999998</v>
      </c>
      <c r="CW15" s="119">
        <f t="shared" si="57"/>
        <v>-0.4396395303015998</v>
      </c>
      <c r="CX15" s="119">
        <f t="shared" si="57"/>
        <v>-0.19344139333270391</v>
      </c>
      <c r="CY15" s="118">
        <f t="shared" si="58"/>
        <v>0.47699999999999998</v>
      </c>
      <c r="CZ15" s="118">
        <f t="shared" si="58"/>
        <v>0.47599999999999998</v>
      </c>
      <c r="DA15" s="118">
        <f t="shared" si="58"/>
        <v>-0.64070179779219294</v>
      </c>
      <c r="DB15" s="118">
        <f t="shared" si="58"/>
        <v>0.56853092147272766</v>
      </c>
      <c r="DC15" s="118">
        <f t="shared" si="58"/>
        <v>-6.8218196286067706E-2</v>
      </c>
      <c r="DD15" s="118">
        <f t="shared" si="58"/>
        <v>0</v>
      </c>
      <c r="DE15" s="118">
        <f t="shared" si="58"/>
        <v>0.20082544667223293</v>
      </c>
      <c r="DF15" s="118">
        <f t="shared" si="58"/>
        <v>0.59711640589604886</v>
      </c>
      <c r="DG15" s="118">
        <f t="shared" si="58"/>
        <v>-0.439</v>
      </c>
      <c r="DH15" s="115">
        <f t="shared" si="59"/>
        <v>0.99090821210389879</v>
      </c>
      <c r="DI15" s="115">
        <f t="shared" si="60"/>
        <v>-1.9209397973678173</v>
      </c>
      <c r="DJ15" s="115">
        <f t="shared" si="61"/>
        <v>0.20018959516955212</v>
      </c>
      <c r="DK15" s="115">
        <f t="shared" si="62"/>
        <v>-1.8912140838999116</v>
      </c>
      <c r="DL15" s="120">
        <f t="shared" si="63"/>
        <v>-0.53842302410387766</v>
      </c>
      <c r="DM15" s="121">
        <f t="shared" si="64"/>
        <v>-3.1594790980981555</v>
      </c>
      <c r="DN15" s="111">
        <f t="shared" si="65"/>
        <v>0.16200132245977519</v>
      </c>
      <c r="DO15" s="115">
        <f t="shared" si="66"/>
        <v>-0.51183979217591902</v>
      </c>
      <c r="DP15" s="123" t="str">
        <f t="shared" si="67"/>
        <v>Lily Scanlon (4th)</v>
      </c>
      <c r="DQ15" s="124">
        <f t="shared" si="68"/>
        <v>1.8145451853754846</v>
      </c>
      <c r="DR15" s="124">
        <f t="shared" si="69"/>
        <v>4.0884374732845021</v>
      </c>
      <c r="DS15" s="125">
        <f t="shared" si="70"/>
        <v>147</v>
      </c>
      <c r="DT15" s="124">
        <f t="shared" si="71"/>
        <v>7</v>
      </c>
      <c r="DU15" s="124">
        <f t="shared" si="72"/>
        <v>-5.2681571700759768</v>
      </c>
      <c r="DV15" s="124">
        <f t="shared" si="73"/>
        <v>-4.4936901484865617</v>
      </c>
      <c r="DW15" s="124">
        <f t="shared" si="74"/>
        <v>-0.77446702158941516</v>
      </c>
      <c r="DX15" s="124">
        <f t="shared" si="75"/>
        <v>-0.85344842847825508</v>
      </c>
      <c r="DY15" s="126">
        <f t="shared" ref="DY15:DY28" si="88">(DU15+2)*DN15*$X$9/21</f>
        <v>-0.52944578355870464</v>
      </c>
      <c r="DZ15" s="127">
        <f t="shared" si="76"/>
        <v>5.88</v>
      </c>
      <c r="EA15" s="127">
        <f t="shared" si="77"/>
        <v>101</v>
      </c>
      <c r="EB15" s="127">
        <f t="shared" si="78"/>
        <v>-3.7210000000000001</v>
      </c>
      <c r="EC15" s="127">
        <f t="shared" si="79"/>
        <v>-4.6380649354885835</v>
      </c>
      <c r="ED15" s="29">
        <f t="shared" si="80"/>
        <v>-4.1790058541432442</v>
      </c>
      <c r="EE15" s="29">
        <f t="shared" si="81"/>
        <v>-0.45905908134533924</v>
      </c>
    </row>
    <row r="16" spans="1:135" ht="14" x14ac:dyDescent="0.15">
      <c r="A16" s="105">
        <v>3</v>
      </c>
      <c r="B16" s="190" t="s">
        <v>653</v>
      </c>
      <c r="C16" s="135">
        <v>21</v>
      </c>
      <c r="D16" s="190">
        <v>24</v>
      </c>
      <c r="E16" s="135"/>
      <c r="F16" s="190">
        <v>578</v>
      </c>
      <c r="G16" s="135">
        <v>127</v>
      </c>
      <c r="H16" s="135">
        <v>224</v>
      </c>
      <c r="I16" s="135">
        <v>0.56699999999999995</v>
      </c>
      <c r="J16" s="135">
        <v>0</v>
      </c>
      <c r="K16" s="135">
        <v>1</v>
      </c>
      <c r="L16" s="135">
        <v>0</v>
      </c>
      <c r="M16" s="135">
        <v>127</v>
      </c>
      <c r="N16" s="135">
        <v>223</v>
      </c>
      <c r="O16" s="135">
        <v>0.56999999999999995</v>
      </c>
      <c r="P16" s="135"/>
      <c r="Q16" s="135">
        <v>50</v>
      </c>
      <c r="R16" s="135">
        <v>70</v>
      </c>
      <c r="S16" s="135">
        <v>0.71399999999999997</v>
      </c>
      <c r="T16" s="135">
        <v>66</v>
      </c>
      <c r="U16" s="135">
        <v>125</v>
      </c>
      <c r="V16" s="128">
        <v>191</v>
      </c>
      <c r="W16" s="135">
        <v>54</v>
      </c>
      <c r="X16" s="135">
        <v>27</v>
      </c>
      <c r="Y16" s="135">
        <v>17</v>
      </c>
      <c r="Z16" s="135">
        <v>41</v>
      </c>
      <c r="AA16" s="135">
        <v>44</v>
      </c>
      <c r="AB16" s="135">
        <v>304</v>
      </c>
      <c r="AC16" s="107">
        <f t="shared" si="3"/>
        <v>254.8</v>
      </c>
      <c r="AD16" s="108">
        <f t="shared" si="4"/>
        <v>1.1930926216640503</v>
      </c>
      <c r="AE16" s="4">
        <f t="shared" si="5"/>
        <v>275.91512261580385</v>
      </c>
      <c r="AF16" s="107">
        <f t="shared" si="6"/>
        <v>1161.41875</v>
      </c>
      <c r="AG16" s="109">
        <f t="shared" si="7"/>
        <v>105.19912261580384</v>
      </c>
      <c r="AH16" s="110">
        <f t="shared" si="8"/>
        <v>23.756730517378323</v>
      </c>
      <c r="AI16" s="110">
        <f t="shared" si="9"/>
        <v>19.286755961189709</v>
      </c>
      <c r="AJ16" s="110">
        <f t="shared" si="10"/>
        <v>6.0271112378717833</v>
      </c>
      <c r="AK16" s="110">
        <f t="shared" si="11"/>
        <v>0</v>
      </c>
      <c r="AL16" s="110">
        <f t="shared" si="12"/>
        <v>4.6494858120725189</v>
      </c>
      <c r="AM16" s="110">
        <f t="shared" si="13"/>
        <v>3.5301651536106164</v>
      </c>
      <c r="AN16" s="110">
        <f t="shared" si="14"/>
        <v>5.6827048814219676</v>
      </c>
      <c r="AO16" s="110">
        <f t="shared" si="14"/>
        <v>10.762698639056758</v>
      </c>
      <c r="AP16" s="110">
        <f t="shared" si="14"/>
        <v>16.445403520478724</v>
      </c>
      <c r="AQ16" s="110">
        <f t="shared" si="15"/>
        <v>2.3247429060362594</v>
      </c>
      <c r="AR16" s="110">
        <f t="shared" si="15"/>
        <v>1.463727014911719</v>
      </c>
      <c r="AS16" s="110">
        <f t="shared" si="16"/>
        <v>3.788469920947978</v>
      </c>
      <c r="AT16" s="111">
        <f t="shared" si="17"/>
        <v>0.34785402901436269</v>
      </c>
      <c r="AU16" s="111">
        <f t="shared" si="18"/>
        <v>0.23813032152715682</v>
      </c>
      <c r="AV16" s="111">
        <f t="shared" si="19"/>
        <v>0.181777454015662</v>
      </c>
      <c r="AW16" s="111">
        <f t="shared" si="20"/>
        <v>0.20088719067219862</v>
      </c>
      <c r="AX16" s="111">
        <f t="shared" si="21"/>
        <v>0.35116099071207435</v>
      </c>
      <c r="AY16" s="112">
        <f t="shared" si="22"/>
        <v>0.32780058136648071</v>
      </c>
      <c r="AZ16" s="113" t="str">
        <f t="shared" si="23"/>
        <v>PF</v>
      </c>
      <c r="BA16" s="114">
        <f t="shared" si="24"/>
        <v>4</v>
      </c>
      <c r="BB16" s="115">
        <f t="shared" si="25"/>
        <v>4.607960084401757</v>
      </c>
      <c r="BC16" s="115">
        <f t="shared" si="26"/>
        <v>4.5595556190831452</v>
      </c>
      <c r="BD16" s="115">
        <f t="shared" si="27"/>
        <v>4.5595556190831452</v>
      </c>
      <c r="BE16" s="129">
        <f t="shared" si="82"/>
        <v>3.0626017915879125</v>
      </c>
      <c r="BF16" s="115">
        <f t="shared" si="28"/>
        <v>4.4969538274952328</v>
      </c>
      <c r="BG16" s="115">
        <f t="shared" si="29"/>
        <v>4.4969538274952328</v>
      </c>
      <c r="BH16" s="129">
        <f t="shared" si="83"/>
        <v>3.0025802369466486</v>
      </c>
      <c r="BI16" s="115">
        <f t="shared" si="30"/>
        <v>4.4943735905485838</v>
      </c>
      <c r="BJ16" s="115">
        <f t="shared" si="31"/>
        <v>4.4943735905485838</v>
      </c>
      <c r="BK16" s="129">
        <f t="shared" si="84"/>
        <v>3.0001063487566717</v>
      </c>
      <c r="BL16" s="115">
        <f t="shared" si="32"/>
        <v>4.4942672417919116</v>
      </c>
      <c r="BM16" s="115">
        <f t="shared" si="33"/>
        <v>4.4942672417919116</v>
      </c>
      <c r="BN16" s="117">
        <f t="shared" si="34"/>
        <v>1.8650266871781778</v>
      </c>
      <c r="BO16" s="115">
        <f t="shared" si="35"/>
        <v>2.0350086388359663</v>
      </c>
      <c r="BP16" s="115">
        <f t="shared" si="36"/>
        <v>2.0350086388359663</v>
      </c>
      <c r="BQ16" s="129">
        <f t="shared" si="85"/>
        <v>3.0336348787488583</v>
      </c>
      <c r="BR16" s="115">
        <f t="shared" si="37"/>
        <v>2.001373760087108</v>
      </c>
      <c r="BS16" s="115">
        <f t="shared" si="38"/>
        <v>2.001373760087108</v>
      </c>
      <c r="BT16" s="129">
        <f t="shared" si="86"/>
        <v>3.0007858270106635</v>
      </c>
      <c r="BU16" s="115">
        <f t="shared" si="39"/>
        <v>2.0005879330764444</v>
      </c>
      <c r="BV16" s="115">
        <f t="shared" si="40"/>
        <v>2.0005879330764444</v>
      </c>
      <c r="BW16" s="129">
        <f t="shared" si="87"/>
        <v>3.0000183596348093</v>
      </c>
      <c r="BX16" s="115">
        <f t="shared" si="41"/>
        <v>2.0005695734416351</v>
      </c>
      <c r="BY16" s="115">
        <f t="shared" si="42"/>
        <v>2.0005695734416351</v>
      </c>
      <c r="BZ16" s="57" t="str">
        <f t="shared" si="43"/>
        <v>Jenn Wirth</v>
      </c>
      <c r="CA16" s="118">
        <f t="shared" si="44"/>
        <v>0.86</v>
      </c>
      <c r="CB16" s="119">
        <f t="shared" si="45"/>
        <v>-0.61503132653928994</v>
      </c>
      <c r="CC16" s="119">
        <f t="shared" si="45"/>
        <v>-0.27061378367728761</v>
      </c>
      <c r="CD16" s="118">
        <f t="shared" si="46"/>
        <v>0.38900000000000001</v>
      </c>
      <c r="CE16" s="118">
        <f t="shared" si="46"/>
        <v>0.976599331943382</v>
      </c>
      <c r="CF16" s="118">
        <f t="shared" si="46"/>
        <v>-0.96399999999999997</v>
      </c>
      <c r="CG16" s="118">
        <f t="shared" si="46"/>
        <v>0.23561913788647354</v>
      </c>
      <c r="CH16" s="118">
        <f t="shared" si="46"/>
        <v>0.17278184267911856</v>
      </c>
      <c r="CI16" s="118">
        <f t="shared" si="46"/>
        <v>0</v>
      </c>
      <c r="CJ16" s="118">
        <f t="shared" si="46"/>
        <v>1.05364238142828</v>
      </c>
      <c r="CK16" s="118">
        <f t="shared" si="46"/>
        <v>0.78189431028046186</v>
      </c>
      <c r="CL16" s="118">
        <f t="shared" si="46"/>
        <v>-0.36699999999999999</v>
      </c>
      <c r="CM16" s="115">
        <f t="shared" si="47"/>
        <v>6.9378097647709094</v>
      </c>
      <c r="CN16" s="115">
        <f t="shared" si="48"/>
        <v>1.1376055298696213</v>
      </c>
      <c r="CO16" s="115">
        <f t="shared" si="49"/>
        <v>3.1985529280801668</v>
      </c>
      <c r="CP16" s="115">
        <f t="shared" si="50"/>
        <v>2.2035590154999145</v>
      </c>
      <c r="CQ16" s="120">
        <f t="shared" si="51"/>
        <v>-1.386210001636452</v>
      </c>
      <c r="CR16" s="121">
        <f t="shared" si="52"/>
        <v>12.09131723658416</v>
      </c>
      <c r="CS16" s="111">
        <f t="shared" si="53"/>
        <v>0.63698479171258537</v>
      </c>
      <c r="CT16" s="115">
        <f t="shared" si="54"/>
        <v>7.7019851914763544</v>
      </c>
      <c r="CU16" s="122" t="str">
        <f t="shared" si="55"/>
        <v>Jenn Wirth</v>
      </c>
      <c r="CV16" s="118">
        <f t="shared" si="56"/>
        <v>0.60499999999999998</v>
      </c>
      <c r="CW16" s="119">
        <f t="shared" si="57"/>
        <v>-0.36552021985717803</v>
      </c>
      <c r="CX16" s="119">
        <f t="shared" si="57"/>
        <v>-0.16082889673715833</v>
      </c>
      <c r="CY16" s="118">
        <f t="shared" si="58"/>
        <v>0.47699999999999998</v>
      </c>
      <c r="CZ16" s="118">
        <f t="shared" si="58"/>
        <v>0.47599999999999998</v>
      </c>
      <c r="DA16" s="118">
        <f t="shared" si="58"/>
        <v>-0.84369074356573726</v>
      </c>
      <c r="DB16" s="118">
        <f t="shared" si="58"/>
        <v>0.44526370687757205</v>
      </c>
      <c r="DC16" s="118">
        <f t="shared" si="58"/>
        <v>7.5816864246315244E-2</v>
      </c>
      <c r="DD16" s="118">
        <f t="shared" si="58"/>
        <v>0</v>
      </c>
      <c r="DE16" s="118">
        <f t="shared" si="58"/>
        <v>0.2792073168224134</v>
      </c>
      <c r="DF16" s="118">
        <f t="shared" si="58"/>
        <v>0.17640004303866988</v>
      </c>
      <c r="DG16" s="118">
        <f t="shared" si="58"/>
        <v>-0.439</v>
      </c>
      <c r="DH16" s="115">
        <f t="shared" si="59"/>
        <v>6.3537890328490372</v>
      </c>
      <c r="DI16" s="115">
        <f t="shared" si="60"/>
        <v>-0.76521241681307739</v>
      </c>
      <c r="DJ16" s="115">
        <f t="shared" si="61"/>
        <v>3.3462963022345869</v>
      </c>
      <c r="DK16" s="115">
        <f t="shared" si="62"/>
        <v>-0.75585155777254753</v>
      </c>
      <c r="DL16" s="120">
        <f t="shared" si="63"/>
        <v>-0.42975508342009688</v>
      </c>
      <c r="DM16" s="121">
        <f t="shared" si="64"/>
        <v>7.7492662770779015</v>
      </c>
      <c r="DN16" s="111">
        <f t="shared" si="65"/>
        <v>0.63698479171258537</v>
      </c>
      <c r="DO16" s="115">
        <f t="shared" si="66"/>
        <v>4.9361647654298286</v>
      </c>
      <c r="DP16" s="123" t="str">
        <f t="shared" si="67"/>
        <v>Jenn Wirth (5th)</v>
      </c>
      <c r="DQ16" s="124">
        <f t="shared" si="68"/>
        <v>4.4942672417919116</v>
      </c>
      <c r="DR16" s="124">
        <f t="shared" si="69"/>
        <v>2.0005695734416351</v>
      </c>
      <c r="DS16" s="125">
        <f t="shared" si="70"/>
        <v>578</v>
      </c>
      <c r="DT16" s="124">
        <f t="shared" si="71"/>
        <v>24.083333333333332</v>
      </c>
      <c r="DU16" s="124">
        <f t="shared" si="72"/>
        <v>9.5683970508194633</v>
      </c>
      <c r="DV16" s="124">
        <f t="shared" si="73"/>
        <v>6.4150552266894953</v>
      </c>
      <c r="DW16" s="124">
        <f t="shared" si="74"/>
        <v>3.153341824129968</v>
      </c>
      <c r="DX16" s="124">
        <f t="shared" si="75"/>
        <v>6.0949234024395524</v>
      </c>
      <c r="DY16" s="126">
        <f t="shared" si="88"/>
        <v>7.368892985864723</v>
      </c>
      <c r="DZ16" s="127">
        <f t="shared" si="76"/>
        <v>20.642857142857142</v>
      </c>
      <c r="EA16" s="127">
        <f t="shared" si="77"/>
        <v>0</v>
      </c>
      <c r="EB16" s="127">
        <f t="shared" si="78"/>
        <v>-1.1375000000000002</v>
      </c>
      <c r="EC16" s="127">
        <f t="shared" si="79"/>
        <v>9.5683970508194633</v>
      </c>
      <c r="ED16" s="29">
        <f t="shared" si="80"/>
        <v>6.4150552266894953</v>
      </c>
      <c r="EE16" s="29">
        <f t="shared" si="81"/>
        <v>3.153341824129968</v>
      </c>
    </row>
    <row r="17" spans="1:135" ht="14" x14ac:dyDescent="0.15">
      <c r="A17" s="105">
        <v>4</v>
      </c>
      <c r="B17" s="190" t="s">
        <v>654</v>
      </c>
      <c r="C17" s="135">
        <v>21</v>
      </c>
      <c r="D17" s="190">
        <v>24</v>
      </c>
      <c r="E17" s="135"/>
      <c r="F17" s="190">
        <v>496</v>
      </c>
      <c r="G17" s="135">
        <v>90</v>
      </c>
      <c r="H17" s="135">
        <v>162</v>
      </c>
      <c r="I17" s="135">
        <v>0.55600000000000005</v>
      </c>
      <c r="J17" s="135">
        <v>1</v>
      </c>
      <c r="K17" s="135">
        <v>4</v>
      </c>
      <c r="L17" s="135">
        <v>0.25</v>
      </c>
      <c r="M17" s="135">
        <v>89</v>
      </c>
      <c r="N17" s="135">
        <v>158</v>
      </c>
      <c r="O17" s="135">
        <v>0.56299999999999994</v>
      </c>
      <c r="P17" s="135"/>
      <c r="Q17" s="135">
        <v>27</v>
      </c>
      <c r="R17" s="135">
        <v>31</v>
      </c>
      <c r="S17" s="135">
        <v>0.871</v>
      </c>
      <c r="T17" s="135">
        <v>46</v>
      </c>
      <c r="U17" s="135">
        <v>92</v>
      </c>
      <c r="V17" s="128">
        <v>138</v>
      </c>
      <c r="W17" s="135">
        <v>42</v>
      </c>
      <c r="X17" s="135">
        <v>20</v>
      </c>
      <c r="Y17" s="135">
        <v>12</v>
      </c>
      <c r="Z17" s="135">
        <v>36</v>
      </c>
      <c r="AA17" s="135">
        <v>53</v>
      </c>
      <c r="AB17" s="135">
        <v>208</v>
      </c>
      <c r="AC17" s="107">
        <f t="shared" si="3"/>
        <v>175.64</v>
      </c>
      <c r="AD17" s="108">
        <f t="shared" si="4"/>
        <v>1.1842404919152814</v>
      </c>
      <c r="AE17" s="4">
        <f t="shared" si="5"/>
        <v>188.64039299937119</v>
      </c>
      <c r="AF17" s="107">
        <f t="shared" si="6"/>
        <v>996.65</v>
      </c>
      <c r="AG17" s="109">
        <f t="shared" si="7"/>
        <v>70.96159299937122</v>
      </c>
      <c r="AH17" s="110">
        <f t="shared" si="8"/>
        <v>18.927446244857389</v>
      </c>
      <c r="AI17" s="110">
        <f t="shared" si="9"/>
        <v>16.254452415592237</v>
      </c>
      <c r="AJ17" s="110">
        <f t="shared" si="10"/>
        <v>3.1104199066874028</v>
      </c>
      <c r="AK17" s="110">
        <f t="shared" si="11"/>
        <v>0.10033612602217429</v>
      </c>
      <c r="AL17" s="110">
        <f t="shared" si="12"/>
        <v>4.21411729293132</v>
      </c>
      <c r="AM17" s="110">
        <f t="shared" si="13"/>
        <v>3.6121005367982746</v>
      </c>
      <c r="AN17" s="110">
        <f t="shared" si="14"/>
        <v>4.6154617970200169</v>
      </c>
      <c r="AO17" s="110">
        <f t="shared" si="14"/>
        <v>9.2309235940400338</v>
      </c>
      <c r="AP17" s="110">
        <f t="shared" si="14"/>
        <v>13.846385391060052</v>
      </c>
      <c r="AQ17" s="110">
        <f t="shared" si="15"/>
        <v>2.0067225204434855</v>
      </c>
      <c r="AR17" s="110">
        <f t="shared" si="15"/>
        <v>1.2040335122660915</v>
      </c>
      <c r="AS17" s="110">
        <f t="shared" si="16"/>
        <v>5.3178146791752372</v>
      </c>
      <c r="AT17" s="111">
        <f t="shared" si="17"/>
        <v>0.29287946261507369</v>
      </c>
      <c r="AU17" s="111">
        <f t="shared" si="18"/>
        <v>0.2055545487495469</v>
      </c>
      <c r="AV17" s="111">
        <f t="shared" si="19"/>
        <v>0.2551581069609507</v>
      </c>
      <c r="AW17" s="111">
        <f t="shared" si="20"/>
        <v>0.18207651735208683</v>
      </c>
      <c r="AX17" s="111">
        <f t="shared" si="21"/>
        <v>0.28885823429541591</v>
      </c>
      <c r="AY17" s="112">
        <f t="shared" si="22"/>
        <v>0.25767193568676305</v>
      </c>
      <c r="AZ17" s="113" t="str">
        <f t="shared" si="23"/>
        <v>PF</v>
      </c>
      <c r="BA17" s="114">
        <f t="shared" si="24"/>
        <v>4</v>
      </c>
      <c r="BB17" s="115">
        <f t="shared" si="25"/>
        <v>4.2479067263597425</v>
      </c>
      <c r="BC17" s="115">
        <f t="shared" si="26"/>
        <v>4.2252046451912681</v>
      </c>
      <c r="BD17" s="115">
        <f t="shared" si="27"/>
        <v>4.2252046451912681</v>
      </c>
      <c r="BE17" s="129">
        <f t="shared" si="82"/>
        <v>3.0626017915879125</v>
      </c>
      <c r="BF17" s="115">
        <f t="shared" si="28"/>
        <v>4.1626028536033557</v>
      </c>
      <c r="BG17" s="115">
        <f t="shared" si="29"/>
        <v>4.1626028536033557</v>
      </c>
      <c r="BH17" s="129">
        <f t="shared" si="83"/>
        <v>3.0025802369466486</v>
      </c>
      <c r="BI17" s="115">
        <f t="shared" si="30"/>
        <v>4.1600226166567076</v>
      </c>
      <c r="BJ17" s="115">
        <f t="shared" si="31"/>
        <v>4.1600226166567076</v>
      </c>
      <c r="BK17" s="129">
        <f t="shared" si="84"/>
        <v>3.0001063487566717</v>
      </c>
      <c r="BL17" s="115">
        <f t="shared" si="32"/>
        <v>4.1599162679000354</v>
      </c>
      <c r="BM17" s="115">
        <f t="shared" si="33"/>
        <v>4.1599162679000354</v>
      </c>
      <c r="BN17" s="117">
        <f t="shared" si="34"/>
        <v>2.5891458166531076</v>
      </c>
      <c r="BO17" s="115">
        <f t="shared" si="35"/>
        <v>2.7183449176922005</v>
      </c>
      <c r="BP17" s="115">
        <f t="shared" si="36"/>
        <v>2.7183449176922005</v>
      </c>
      <c r="BQ17" s="129">
        <f t="shared" si="85"/>
        <v>3.0336348787488583</v>
      </c>
      <c r="BR17" s="115">
        <f t="shared" si="37"/>
        <v>2.6847100389433423</v>
      </c>
      <c r="BS17" s="115">
        <f t="shared" si="38"/>
        <v>2.6847100389433423</v>
      </c>
      <c r="BT17" s="129">
        <f t="shared" si="86"/>
        <v>3.0007858270106635</v>
      </c>
      <c r="BU17" s="115">
        <f t="shared" si="39"/>
        <v>2.6839242119326787</v>
      </c>
      <c r="BV17" s="115">
        <f t="shared" si="40"/>
        <v>2.6839242119326787</v>
      </c>
      <c r="BW17" s="129">
        <f t="shared" si="87"/>
        <v>3.0000183596348093</v>
      </c>
      <c r="BX17" s="115">
        <f t="shared" si="41"/>
        <v>2.6839058522978694</v>
      </c>
      <c r="BY17" s="115">
        <f t="shared" si="42"/>
        <v>2.6839058522978694</v>
      </c>
      <c r="BZ17" s="57" t="str">
        <f t="shared" si="43"/>
        <v>LeeAnne Wirth</v>
      </c>
      <c r="CA17" s="118">
        <f t="shared" si="44"/>
        <v>0.86</v>
      </c>
      <c r="CB17" s="119">
        <f t="shared" si="45"/>
        <v>-0.65261482187638287</v>
      </c>
      <c r="CC17" s="119">
        <f t="shared" si="45"/>
        <v>-0.28715052162560845</v>
      </c>
      <c r="CD17" s="118">
        <f t="shared" si="46"/>
        <v>0.38900000000000001</v>
      </c>
      <c r="CE17" s="118">
        <f t="shared" si="46"/>
        <v>0.9386504964066541</v>
      </c>
      <c r="CF17" s="118">
        <f t="shared" si="46"/>
        <v>-0.96399999999999997</v>
      </c>
      <c r="CG17" s="118">
        <f t="shared" si="46"/>
        <v>0.27172904306679613</v>
      </c>
      <c r="CH17" s="118">
        <f t="shared" si="46"/>
        <v>0.16734863935337557</v>
      </c>
      <c r="CI17" s="118">
        <f t="shared" si="46"/>
        <v>0</v>
      </c>
      <c r="CJ17" s="118">
        <f t="shared" si="46"/>
        <v>1.0838175568220216</v>
      </c>
      <c r="CK17" s="118">
        <f t="shared" si="46"/>
        <v>0.83405306220759434</v>
      </c>
      <c r="CL17" s="118">
        <f t="shared" si="46"/>
        <v>-0.36699999999999999</v>
      </c>
      <c r="CM17" s="115">
        <f t="shared" si="47"/>
        <v>4.8155792570201461</v>
      </c>
      <c r="CN17" s="115">
        <f t="shared" si="48"/>
        <v>0.47351837145231235</v>
      </c>
      <c r="CO17" s="115">
        <f t="shared" si="49"/>
        <v>2.7989375208531753</v>
      </c>
      <c r="CP17" s="115">
        <f t="shared" si="50"/>
        <v>1.2275109499755745</v>
      </c>
      <c r="CQ17" s="120">
        <f t="shared" si="51"/>
        <v>-0.43842258286285518</v>
      </c>
      <c r="CR17" s="121">
        <f t="shared" si="52"/>
        <v>8.8771235164383526</v>
      </c>
      <c r="CS17" s="111">
        <f t="shared" si="53"/>
        <v>0.54661670707515986</v>
      </c>
      <c r="CT17" s="115">
        <f t="shared" si="54"/>
        <v>4.8523840248549961</v>
      </c>
      <c r="CU17" s="122" t="str">
        <f t="shared" si="55"/>
        <v>LeeAnne Wirth</v>
      </c>
      <c r="CV17" s="118">
        <f t="shared" si="56"/>
        <v>0.60499999999999998</v>
      </c>
      <c r="CW17" s="119">
        <f t="shared" si="57"/>
        <v>-0.38977865775657439</v>
      </c>
      <c r="CX17" s="119">
        <f t="shared" si="57"/>
        <v>-0.17150260941289272</v>
      </c>
      <c r="CY17" s="118">
        <f t="shared" si="58"/>
        <v>0.47699999999999998</v>
      </c>
      <c r="CZ17" s="118">
        <f t="shared" si="58"/>
        <v>0.47599999999999998</v>
      </c>
      <c r="DA17" s="118">
        <f t="shared" si="58"/>
        <v>-0.81836365729342775</v>
      </c>
      <c r="DB17" s="118">
        <f t="shared" si="58"/>
        <v>0.46064385167659838</v>
      </c>
      <c r="DC17" s="118">
        <f t="shared" si="58"/>
        <v>5.7845499399626903E-2</v>
      </c>
      <c r="DD17" s="118">
        <f t="shared" si="58"/>
        <v>0</v>
      </c>
      <c r="DE17" s="118">
        <f t="shared" si="58"/>
        <v>0.26942755083607606</v>
      </c>
      <c r="DF17" s="118">
        <f t="shared" si="58"/>
        <v>0.22889314593969445</v>
      </c>
      <c r="DG17" s="118">
        <f t="shared" si="58"/>
        <v>-0.439</v>
      </c>
      <c r="DH17" s="115">
        <f t="shared" si="59"/>
        <v>4.6298815347669509</v>
      </c>
      <c r="DI17" s="115">
        <f t="shared" si="60"/>
        <v>-0.95009197437048121</v>
      </c>
      <c r="DJ17" s="115">
        <f t="shared" si="61"/>
        <v>2.6600514846625396</v>
      </c>
      <c r="DK17" s="115">
        <f t="shared" si="62"/>
        <v>-1.5182592918278379</v>
      </c>
      <c r="DL17" s="120">
        <f t="shared" si="63"/>
        <v>-0.13592048351191616</v>
      </c>
      <c r="DM17" s="121">
        <f t="shared" si="64"/>
        <v>4.6856612697192546</v>
      </c>
      <c r="DN17" s="111">
        <f t="shared" si="65"/>
        <v>0.54661670707515986</v>
      </c>
      <c r="DO17" s="115">
        <f t="shared" si="66"/>
        <v>2.5612607337235516</v>
      </c>
      <c r="DP17" s="123" t="str">
        <f t="shared" si="67"/>
        <v>LeeAnne Wirth (2nd)</v>
      </c>
      <c r="DQ17" s="124">
        <f t="shared" si="68"/>
        <v>4.1599162679000354</v>
      </c>
      <c r="DR17" s="124">
        <f t="shared" si="69"/>
        <v>2.6839058522978694</v>
      </c>
      <c r="DS17" s="125">
        <f t="shared" si="70"/>
        <v>496</v>
      </c>
      <c r="DT17" s="124">
        <f t="shared" si="71"/>
        <v>20.666666666666668</v>
      </c>
      <c r="DU17" s="124">
        <f t="shared" si="72"/>
        <v>6.3542033306736547</v>
      </c>
      <c r="DV17" s="124">
        <f t="shared" si="73"/>
        <v>3.3514502193308484</v>
      </c>
      <c r="DW17" s="124">
        <f t="shared" si="74"/>
        <v>3.0027531113428063</v>
      </c>
      <c r="DX17" s="124">
        <f t="shared" si="75"/>
        <v>3.4733137006988462</v>
      </c>
      <c r="DY17" s="126">
        <f t="shared" si="88"/>
        <v>4.5665471148491665</v>
      </c>
      <c r="DZ17" s="127">
        <f t="shared" si="76"/>
        <v>17.714285714285715</v>
      </c>
      <c r="EA17" s="127">
        <f t="shared" si="77"/>
        <v>0</v>
      </c>
      <c r="EB17" s="127">
        <f t="shared" si="78"/>
        <v>-1.65</v>
      </c>
      <c r="EC17" s="127">
        <f t="shared" si="79"/>
        <v>6.3542033306736547</v>
      </c>
      <c r="ED17" s="29">
        <f t="shared" si="80"/>
        <v>3.3514502193308484</v>
      </c>
      <c r="EE17" s="29">
        <f t="shared" si="81"/>
        <v>3.0027531113428063</v>
      </c>
    </row>
    <row r="18" spans="1:135" ht="14" x14ac:dyDescent="0.15">
      <c r="A18" s="105">
        <v>5</v>
      </c>
      <c r="B18" s="190" t="s">
        <v>655</v>
      </c>
      <c r="C18" s="135">
        <v>21</v>
      </c>
      <c r="D18" s="190">
        <v>21</v>
      </c>
      <c r="E18" s="135"/>
      <c r="F18" s="190">
        <v>135</v>
      </c>
      <c r="G18" s="135">
        <v>11</v>
      </c>
      <c r="H18" s="135">
        <v>30</v>
      </c>
      <c r="I18" s="135">
        <v>0.36699999999999999</v>
      </c>
      <c r="J18" s="135">
        <v>5</v>
      </c>
      <c r="K18" s="135">
        <v>17</v>
      </c>
      <c r="L18" s="135">
        <v>0.29399999999999998</v>
      </c>
      <c r="M18" s="135">
        <v>6</v>
      </c>
      <c r="N18" s="135">
        <v>13</v>
      </c>
      <c r="O18" s="135">
        <v>0.46200000000000002</v>
      </c>
      <c r="P18" s="135"/>
      <c r="Q18" s="135">
        <v>6</v>
      </c>
      <c r="R18" s="135">
        <v>8</v>
      </c>
      <c r="S18" s="135">
        <v>0.75</v>
      </c>
      <c r="T18" s="135">
        <v>4</v>
      </c>
      <c r="U18" s="135">
        <v>15</v>
      </c>
      <c r="V18" s="128">
        <v>19</v>
      </c>
      <c r="W18" s="135">
        <v>6</v>
      </c>
      <c r="X18" s="135">
        <v>1</v>
      </c>
      <c r="Y18" s="135">
        <v>1</v>
      </c>
      <c r="Z18" s="135">
        <v>4</v>
      </c>
      <c r="AA18" s="135">
        <v>14</v>
      </c>
      <c r="AB18" s="135">
        <v>33</v>
      </c>
      <c r="AC18" s="107">
        <f t="shared" si="3"/>
        <v>33.520000000000003</v>
      </c>
      <c r="AD18" s="108">
        <f t="shared" si="4"/>
        <v>0.98448687350835318</v>
      </c>
      <c r="AE18" s="4">
        <f t="shared" si="5"/>
        <v>29.305317543491931</v>
      </c>
      <c r="AF18" s="107">
        <f t="shared" si="6"/>
        <v>271.265625</v>
      </c>
      <c r="AG18" s="109">
        <f t="shared" si="7"/>
        <v>6.8469175434919309</v>
      </c>
      <c r="AH18" s="110">
        <f t="shared" si="8"/>
        <v>10.803181399593823</v>
      </c>
      <c r="AI18" s="110">
        <f t="shared" si="9"/>
        <v>11.059270779332987</v>
      </c>
      <c r="AJ18" s="110">
        <f t="shared" si="10"/>
        <v>2.949138874488797</v>
      </c>
      <c r="AK18" s="110">
        <f t="shared" si="11"/>
        <v>1.8432117965554982</v>
      </c>
      <c r="AL18" s="110">
        <f t="shared" si="12"/>
        <v>2.2118541558665976</v>
      </c>
      <c r="AM18" s="110">
        <f t="shared" si="13"/>
        <v>1.4745694372443985</v>
      </c>
      <c r="AN18" s="110">
        <f t="shared" si="14"/>
        <v>1.4745694372443985</v>
      </c>
      <c r="AO18" s="110">
        <f t="shared" si="14"/>
        <v>5.5296353896664936</v>
      </c>
      <c r="AP18" s="110">
        <f t="shared" si="14"/>
        <v>7.0042048269108923</v>
      </c>
      <c r="AQ18" s="110">
        <f t="shared" si="15"/>
        <v>0.36864235931109962</v>
      </c>
      <c r="AR18" s="110">
        <f t="shared" si="15"/>
        <v>0.36864235931109962</v>
      </c>
      <c r="AS18" s="110">
        <f t="shared" si="16"/>
        <v>5.1609930303553941</v>
      </c>
      <c r="AT18" s="111">
        <f t="shared" si="17"/>
        <v>0.14815330411618113</v>
      </c>
      <c r="AU18" s="111">
        <f t="shared" si="18"/>
        <v>3.7761131918435289E-2</v>
      </c>
      <c r="AV18" s="111">
        <f t="shared" si="19"/>
        <v>0.24763352826510718</v>
      </c>
      <c r="AW18" s="111">
        <f t="shared" si="20"/>
        <v>9.5566087414428638E-2</v>
      </c>
      <c r="AX18" s="111">
        <f t="shared" si="21"/>
        <v>8.8440545808966861E-2</v>
      </c>
      <c r="AY18" s="112">
        <f t="shared" si="22"/>
        <v>9.134541840898705E-2</v>
      </c>
      <c r="AZ18" s="113" t="str">
        <f t="shared" si="23"/>
        <v>SG</v>
      </c>
      <c r="BA18" s="114">
        <f t="shared" si="24"/>
        <v>2</v>
      </c>
      <c r="BB18" s="115">
        <f t="shared" si="25"/>
        <v>3.3749983928367815</v>
      </c>
      <c r="BC18" s="115">
        <f t="shared" si="26"/>
        <v>3.0033772055835972</v>
      </c>
      <c r="BD18" s="115">
        <f t="shared" si="27"/>
        <v>3.0033772055835972</v>
      </c>
      <c r="BE18" s="129">
        <f t="shared" si="82"/>
        <v>3.0626017915879125</v>
      </c>
      <c r="BF18" s="115">
        <f t="shared" si="28"/>
        <v>2.9407754139956848</v>
      </c>
      <c r="BG18" s="115">
        <f t="shared" si="29"/>
        <v>2.9407754139956848</v>
      </c>
      <c r="BH18" s="129">
        <f t="shared" si="83"/>
        <v>3.0025802369466486</v>
      </c>
      <c r="BI18" s="115">
        <f t="shared" si="30"/>
        <v>2.9381951770490362</v>
      </c>
      <c r="BJ18" s="115">
        <f t="shared" si="31"/>
        <v>2.9381951770490362</v>
      </c>
      <c r="BK18" s="129">
        <f t="shared" si="84"/>
        <v>3.0001063487566717</v>
      </c>
      <c r="BL18" s="115">
        <f t="shared" si="32"/>
        <v>2.9380888282923645</v>
      </c>
      <c r="BM18" s="115">
        <f t="shared" si="33"/>
        <v>2.9380888282923645</v>
      </c>
      <c r="BN18" s="117">
        <f t="shared" si="34"/>
        <v>4.5848238844001044</v>
      </c>
      <c r="BO18" s="115">
        <f t="shared" si="35"/>
        <v>4.4267633751027784</v>
      </c>
      <c r="BP18" s="115">
        <f t="shared" si="36"/>
        <v>4.4267633751027784</v>
      </c>
      <c r="BQ18" s="129">
        <f t="shared" si="85"/>
        <v>3.0336348787488583</v>
      </c>
      <c r="BR18" s="115">
        <f t="shared" si="37"/>
        <v>4.3931284963539206</v>
      </c>
      <c r="BS18" s="115">
        <f t="shared" si="38"/>
        <v>4.3931284963539206</v>
      </c>
      <c r="BT18" s="129">
        <f t="shared" si="86"/>
        <v>3.0007858270106635</v>
      </c>
      <c r="BU18" s="115">
        <f t="shared" si="39"/>
        <v>4.3923426693432575</v>
      </c>
      <c r="BV18" s="115">
        <f t="shared" si="40"/>
        <v>4.3923426693432575</v>
      </c>
      <c r="BW18" s="129">
        <f t="shared" si="87"/>
        <v>3.0000183596348093</v>
      </c>
      <c r="BX18" s="115">
        <f t="shared" si="41"/>
        <v>4.3923243097084477</v>
      </c>
      <c r="BY18" s="115">
        <f t="shared" si="42"/>
        <v>4.3923243097084477</v>
      </c>
      <c r="BZ18" s="57" t="str">
        <f t="shared" si="43"/>
        <v>Louise Forsyth</v>
      </c>
      <c r="CA18" s="118">
        <f t="shared" si="44"/>
        <v>0.86</v>
      </c>
      <c r="CB18" s="119">
        <f t="shared" si="45"/>
        <v>-0.74657783703396463</v>
      </c>
      <c r="CC18" s="119">
        <f t="shared" si="45"/>
        <v>-0.32849424829494445</v>
      </c>
      <c r="CD18" s="118">
        <f t="shared" si="46"/>
        <v>0.38900000000000001</v>
      </c>
      <c r="CE18" s="118">
        <f t="shared" si="46"/>
        <v>0.79997308201118333</v>
      </c>
      <c r="CF18" s="118">
        <f t="shared" si="46"/>
        <v>-0.96399999999999997</v>
      </c>
      <c r="CG18" s="118">
        <f t="shared" si="46"/>
        <v>0.40368640654442461</v>
      </c>
      <c r="CH18" s="118">
        <f t="shared" si="46"/>
        <v>0.14749394345975092</v>
      </c>
      <c r="CI18" s="118">
        <f t="shared" si="46"/>
        <v>0</v>
      </c>
      <c r="CJ18" s="118">
        <f t="shared" si="46"/>
        <v>1.1940874832466142</v>
      </c>
      <c r="CK18" s="118">
        <f t="shared" si="46"/>
        <v>1.024658142786391</v>
      </c>
      <c r="CL18" s="118">
        <f t="shared" si="46"/>
        <v>-0.36699999999999999</v>
      </c>
      <c r="CM18" s="115">
        <f t="shared" si="47"/>
        <v>0.78236377721082973</v>
      </c>
      <c r="CN18" s="115">
        <f t="shared" si="48"/>
        <v>0.34793884852424628</v>
      </c>
      <c r="CO18" s="115">
        <f t="shared" si="49"/>
        <v>1.4108513668379332</v>
      </c>
      <c r="CP18" s="115">
        <f t="shared" si="50"/>
        <v>-1.07616081984844</v>
      </c>
      <c r="CQ18" s="120">
        <f t="shared" si="51"/>
        <v>1.9058321483371941</v>
      </c>
      <c r="CR18" s="121">
        <f t="shared" si="52"/>
        <v>3.3708253210617629</v>
      </c>
      <c r="CS18" s="111">
        <f t="shared" si="53"/>
        <v>0.1487767247079568</v>
      </c>
      <c r="CT18" s="115">
        <f t="shared" si="54"/>
        <v>0.50150035083021605</v>
      </c>
      <c r="CU18" s="122" t="str">
        <f t="shared" si="55"/>
        <v>Louise Forsyth</v>
      </c>
      <c r="CV18" s="118">
        <f t="shared" si="56"/>
        <v>0.60499999999999998</v>
      </c>
      <c r="CW18" s="119">
        <f t="shared" si="57"/>
        <v>-0.45042751299464989</v>
      </c>
      <c r="CX18" s="119">
        <f t="shared" si="57"/>
        <v>-0.19818810571764595</v>
      </c>
      <c r="CY18" s="118">
        <f t="shared" si="58"/>
        <v>0.47699999999999998</v>
      </c>
      <c r="CZ18" s="118">
        <f t="shared" si="58"/>
        <v>0.47599999999999998</v>
      </c>
      <c r="DA18" s="118">
        <f t="shared" si="58"/>
        <v>-0.7258102287431466</v>
      </c>
      <c r="DB18" s="118">
        <f t="shared" si="58"/>
        <v>0.51684791389855123</v>
      </c>
      <c r="DC18" s="118">
        <f t="shared" si="58"/>
        <v>-7.8277254792854106E-3</v>
      </c>
      <c r="DD18" s="118">
        <f t="shared" si="58"/>
        <v>0</v>
      </c>
      <c r="DE18" s="118">
        <f t="shared" si="58"/>
        <v>0.23368909822755163</v>
      </c>
      <c r="DF18" s="118">
        <f t="shared" si="58"/>
        <v>0.42072005395809875</v>
      </c>
      <c r="DG18" s="118">
        <f t="shared" si="58"/>
        <v>-0.439</v>
      </c>
      <c r="DH18" s="115">
        <f t="shared" si="59"/>
        <v>1.8492526940086691</v>
      </c>
      <c r="DI18" s="115">
        <f t="shared" si="60"/>
        <v>-1.741500235150939E-2</v>
      </c>
      <c r="DJ18" s="115">
        <f t="shared" si="61"/>
        <v>0.71884366970747726</v>
      </c>
      <c r="DK18" s="115">
        <f t="shared" si="62"/>
        <v>-2.0244330065095233</v>
      </c>
      <c r="DL18" s="120">
        <f t="shared" si="63"/>
        <v>0.54613686839484998</v>
      </c>
      <c r="DM18" s="121">
        <f t="shared" si="64"/>
        <v>1.0723852232499635</v>
      </c>
      <c r="DN18" s="111">
        <f t="shared" si="65"/>
        <v>0.1487767247079568</v>
      </c>
      <c r="DO18" s="115">
        <f t="shared" si="66"/>
        <v>0.15954596114034061</v>
      </c>
      <c r="DP18" s="123" t="str">
        <f t="shared" si="67"/>
        <v>Louise Forsyth (2nd)</v>
      </c>
      <c r="DQ18" s="124">
        <f t="shared" si="68"/>
        <v>2.9380888282923645</v>
      </c>
      <c r="DR18" s="124">
        <f t="shared" si="69"/>
        <v>4.3923243097084477</v>
      </c>
      <c r="DS18" s="125">
        <f t="shared" si="70"/>
        <v>135</v>
      </c>
      <c r="DT18" s="124">
        <f t="shared" si="71"/>
        <v>6.4285714285714288</v>
      </c>
      <c r="DU18" s="124">
        <f t="shared" si="72"/>
        <v>0.84790513529706502</v>
      </c>
      <c r="DV18" s="124">
        <f t="shared" si="73"/>
        <v>-0.2618258271384426</v>
      </c>
      <c r="DW18" s="124">
        <f t="shared" si="74"/>
        <v>1.1097309624355076</v>
      </c>
      <c r="DX18" s="124">
        <f t="shared" si="75"/>
        <v>0.12614854889255431</v>
      </c>
      <c r="DY18" s="126">
        <f t="shared" si="88"/>
        <v>0.42370199830846794</v>
      </c>
      <c r="DZ18" s="127">
        <f t="shared" si="76"/>
        <v>5.4</v>
      </c>
      <c r="EA18" s="127">
        <f t="shared" si="77"/>
        <v>105</v>
      </c>
      <c r="EB18" s="127">
        <f t="shared" si="78"/>
        <v>-3.8050000000000002</v>
      </c>
      <c r="EC18" s="127">
        <f t="shared" si="79"/>
        <v>-1.187740861395401</v>
      </c>
      <c r="ED18" s="29">
        <f t="shared" si="80"/>
        <v>-1.811964527765374</v>
      </c>
      <c r="EE18" s="29">
        <f t="shared" si="81"/>
        <v>0.62422366636997295</v>
      </c>
    </row>
    <row r="19" spans="1:135" ht="14" x14ac:dyDescent="0.15">
      <c r="A19" s="105">
        <v>6</v>
      </c>
      <c r="B19" s="190" t="s">
        <v>656</v>
      </c>
      <c r="C19" s="135">
        <v>21</v>
      </c>
      <c r="D19" s="190">
        <v>12</v>
      </c>
      <c r="E19" s="135"/>
      <c r="F19" s="190">
        <v>31</v>
      </c>
      <c r="G19" s="135">
        <v>1</v>
      </c>
      <c r="H19" s="135">
        <v>9</v>
      </c>
      <c r="I19" s="135">
        <v>0.111</v>
      </c>
      <c r="J19" s="135">
        <v>0</v>
      </c>
      <c r="K19" s="135">
        <v>5</v>
      </c>
      <c r="L19" s="135">
        <v>0</v>
      </c>
      <c r="M19" s="135">
        <v>1</v>
      </c>
      <c r="N19" s="135">
        <v>4</v>
      </c>
      <c r="O19" s="135">
        <v>0.25</v>
      </c>
      <c r="P19" s="135"/>
      <c r="Q19" s="135">
        <v>1</v>
      </c>
      <c r="R19" s="135">
        <v>2</v>
      </c>
      <c r="S19" s="135">
        <v>0.5</v>
      </c>
      <c r="T19" s="135">
        <v>0</v>
      </c>
      <c r="U19" s="135">
        <v>5</v>
      </c>
      <c r="V19" s="128">
        <v>5</v>
      </c>
      <c r="W19" s="135">
        <v>3</v>
      </c>
      <c r="X19" s="135">
        <v>0</v>
      </c>
      <c r="Y19" s="135">
        <v>1</v>
      </c>
      <c r="Z19" s="135">
        <v>2</v>
      </c>
      <c r="AA19" s="135">
        <v>3</v>
      </c>
      <c r="AB19" s="135">
        <v>3</v>
      </c>
      <c r="AC19" s="107">
        <f t="shared" si="3"/>
        <v>9.8800000000000008</v>
      </c>
      <c r="AD19" s="108">
        <f t="shared" si="4"/>
        <v>0.30364372469635625</v>
      </c>
      <c r="AE19" s="4">
        <f t="shared" si="5"/>
        <v>1.9109945504087189</v>
      </c>
      <c r="AF19" s="107">
        <f t="shared" si="6"/>
        <v>62.290624999999999</v>
      </c>
      <c r="AG19" s="109">
        <f t="shared" si="7"/>
        <v>-4.708605449591281</v>
      </c>
      <c r="AH19" s="110">
        <f t="shared" si="8"/>
        <v>3.06786864059996</v>
      </c>
      <c r="AI19" s="110">
        <f t="shared" si="9"/>
        <v>14.448402147193098</v>
      </c>
      <c r="AJ19" s="110">
        <f t="shared" si="10"/>
        <v>3.2107560327095772</v>
      </c>
      <c r="AK19" s="110">
        <f t="shared" si="11"/>
        <v>0</v>
      </c>
      <c r="AL19" s="110">
        <f t="shared" si="12"/>
        <v>4.8161340490643658</v>
      </c>
      <c r="AM19" s="110">
        <f t="shared" si="13"/>
        <v>3.2107560327095772</v>
      </c>
      <c r="AN19" s="110">
        <f t="shared" si="14"/>
        <v>0</v>
      </c>
      <c r="AO19" s="110">
        <f t="shared" si="14"/>
        <v>8.0268900817739421</v>
      </c>
      <c r="AP19" s="110">
        <f t="shared" si="14"/>
        <v>8.0268900817739421</v>
      </c>
      <c r="AQ19" s="110">
        <f t="shared" si="15"/>
        <v>0</v>
      </c>
      <c r="AR19" s="110">
        <f t="shared" si="15"/>
        <v>1.6053780163547886</v>
      </c>
      <c r="AS19" s="110">
        <f t="shared" si="16"/>
        <v>4.8161340490643658</v>
      </c>
      <c r="AT19" s="111">
        <f t="shared" si="17"/>
        <v>0.16978519571888329</v>
      </c>
      <c r="AU19" s="111">
        <f t="shared" si="18"/>
        <v>0</v>
      </c>
      <c r="AV19" s="111">
        <f t="shared" si="19"/>
        <v>0.23108658743633276</v>
      </c>
      <c r="AW19" s="111">
        <f t="shared" si="20"/>
        <v>0.20808744840238491</v>
      </c>
      <c r="AX19" s="111">
        <f t="shared" si="21"/>
        <v>0.38514431239388786</v>
      </c>
      <c r="AY19" s="112">
        <f t="shared" si="22"/>
        <v>-0.27356217453397413</v>
      </c>
      <c r="AZ19" s="113" t="str">
        <f t="shared" si="23"/>
        <v>SF</v>
      </c>
      <c r="BA19" s="114">
        <f t="shared" si="24"/>
        <v>3</v>
      </c>
      <c r="BB19" s="115">
        <f t="shared" si="25"/>
        <v>3.7366470851835332</v>
      </c>
      <c r="BC19" s="115">
        <f t="shared" si="26"/>
        <v>3.281926662230735</v>
      </c>
      <c r="BD19" s="115">
        <f t="shared" si="27"/>
        <v>3.281926662230735</v>
      </c>
      <c r="BE19" s="129">
        <f t="shared" si="82"/>
        <v>3.0626017915879125</v>
      </c>
      <c r="BF19" s="115">
        <f t="shared" si="28"/>
        <v>3.2193248706428226</v>
      </c>
      <c r="BG19" s="115">
        <f t="shared" si="29"/>
        <v>3.2193248706428226</v>
      </c>
      <c r="BH19" s="129">
        <f t="shared" si="83"/>
        <v>3.0025802369466486</v>
      </c>
      <c r="BI19" s="115">
        <f t="shared" si="30"/>
        <v>3.216744633696174</v>
      </c>
      <c r="BJ19" s="115">
        <f t="shared" si="31"/>
        <v>3.216744633696174</v>
      </c>
      <c r="BK19" s="129">
        <f t="shared" si="84"/>
        <v>3.0001063487566717</v>
      </c>
      <c r="BL19" s="115">
        <f t="shared" si="32"/>
        <v>3.2166382849395023</v>
      </c>
      <c r="BM19" s="115">
        <f t="shared" si="33"/>
        <v>3.2166382849395023</v>
      </c>
      <c r="BN19" s="117">
        <f t="shared" si="34"/>
        <v>6.9553089781264497</v>
      </c>
      <c r="BO19" s="115">
        <f t="shared" si="35"/>
        <v>5.131044176813826</v>
      </c>
      <c r="BP19" s="115">
        <f t="shared" si="36"/>
        <v>5</v>
      </c>
      <c r="BQ19" s="129">
        <f t="shared" si="85"/>
        <v>3.0336348787488583</v>
      </c>
      <c r="BR19" s="115">
        <f t="shared" si="37"/>
        <v>5.0974092980649672</v>
      </c>
      <c r="BS19" s="115">
        <f t="shared" si="38"/>
        <v>5</v>
      </c>
      <c r="BT19" s="129">
        <f t="shared" si="86"/>
        <v>3.0007858270106635</v>
      </c>
      <c r="BU19" s="115">
        <f t="shared" si="39"/>
        <v>5.0966234710543041</v>
      </c>
      <c r="BV19" s="115">
        <f t="shared" si="40"/>
        <v>5</v>
      </c>
      <c r="BW19" s="129">
        <f t="shared" si="87"/>
        <v>3.0000183596348093</v>
      </c>
      <c r="BX19" s="115">
        <f t="shared" si="41"/>
        <v>5.0966051114194943</v>
      </c>
      <c r="BY19" s="115">
        <f t="shared" si="42"/>
        <v>5</v>
      </c>
      <c r="BZ19" s="57" t="str">
        <f t="shared" si="43"/>
        <v>Gillian Barfield</v>
      </c>
      <c r="CA19" s="118">
        <f t="shared" si="44"/>
        <v>0.86</v>
      </c>
      <c r="CB19" s="119">
        <f t="shared" si="45"/>
        <v>-0.78</v>
      </c>
      <c r="CC19" s="119">
        <f t="shared" si="45"/>
        <v>-0.34320000000000001</v>
      </c>
      <c r="CD19" s="118">
        <f t="shared" si="46"/>
        <v>0.38900000000000001</v>
      </c>
      <c r="CE19" s="118">
        <f t="shared" si="46"/>
        <v>0.83158844534063348</v>
      </c>
      <c r="CF19" s="118">
        <f t="shared" si="46"/>
        <v>-0.96399999999999997</v>
      </c>
      <c r="CG19" s="118">
        <f t="shared" si="46"/>
        <v>0.37360306522653375</v>
      </c>
      <c r="CH19" s="118">
        <f t="shared" si="46"/>
        <v>0.15202037213026692</v>
      </c>
      <c r="CI19" s="118">
        <f t="shared" si="46"/>
        <v>0</v>
      </c>
      <c r="CJ19" s="118">
        <f t="shared" si="46"/>
        <v>1.1689483947842101</v>
      </c>
      <c r="CK19" s="118">
        <f t="shared" si="46"/>
        <v>0.9812044275494376</v>
      </c>
      <c r="CL19" s="118">
        <f t="shared" si="46"/>
        <v>-0.36699999999999999</v>
      </c>
      <c r="CM19" s="115">
        <f t="shared" si="47"/>
        <v>-9.7333181143205785</v>
      </c>
      <c r="CN19" s="115">
        <f t="shared" si="48"/>
        <v>0.90987261088149385</v>
      </c>
      <c r="CO19" s="115">
        <f t="shared" si="49"/>
        <v>1.2202508172800233</v>
      </c>
      <c r="CP19" s="115">
        <f t="shared" si="50"/>
        <v>-0.19231717846877006</v>
      </c>
      <c r="CQ19" s="120">
        <f t="shared" si="51"/>
        <v>2.774</v>
      </c>
      <c r="CR19" s="121">
        <f t="shared" si="52"/>
        <v>-5.0215118646278318</v>
      </c>
      <c r="CS19" s="111">
        <f t="shared" si="53"/>
        <v>3.4163544192197491E-2</v>
      </c>
      <c r="CT19" s="115">
        <f t="shared" si="54"/>
        <v>-0.17155264249885696</v>
      </c>
      <c r="CU19" s="122" t="str">
        <f t="shared" si="55"/>
        <v>Gillian Barfield</v>
      </c>
      <c r="CV19" s="118">
        <f t="shared" si="56"/>
        <v>0.60499999999999998</v>
      </c>
      <c r="CW19" s="119">
        <f t="shared" si="57"/>
        <v>-0.47199999999999998</v>
      </c>
      <c r="CX19" s="119">
        <f t="shared" si="57"/>
        <v>-0.20768</v>
      </c>
      <c r="CY19" s="118">
        <f t="shared" si="58"/>
        <v>0.47699999999999998</v>
      </c>
      <c r="CZ19" s="118">
        <f t="shared" si="58"/>
        <v>0.47599999999999998</v>
      </c>
      <c r="DA19" s="118">
        <f t="shared" si="58"/>
        <v>-0.74691035008416728</v>
      </c>
      <c r="DB19" s="118">
        <f t="shared" si="58"/>
        <v>0.50403463889278288</v>
      </c>
      <c r="DC19" s="118">
        <f t="shared" si="58"/>
        <v>7.1443078154982478E-3</v>
      </c>
      <c r="DD19" s="118">
        <f t="shared" si="58"/>
        <v>0</v>
      </c>
      <c r="DE19" s="118">
        <f t="shared" si="58"/>
        <v>0.24183666983448043</v>
      </c>
      <c r="DF19" s="118">
        <f t="shared" si="58"/>
        <v>0.37698778926449816</v>
      </c>
      <c r="DG19" s="118">
        <f t="shared" si="58"/>
        <v>-0.439</v>
      </c>
      <c r="DH19" s="115">
        <f t="shared" si="59"/>
        <v>-5.6303950987852911</v>
      </c>
      <c r="DI19" s="115">
        <f t="shared" si="60"/>
        <v>-0.10566710507132449</v>
      </c>
      <c r="DJ19" s="115">
        <f t="shared" si="61"/>
        <v>5.7346573545362947E-2</v>
      </c>
      <c r="DK19" s="115">
        <f t="shared" si="62"/>
        <v>-1.5090749382198396</v>
      </c>
      <c r="DL19" s="120">
        <f t="shared" si="63"/>
        <v>0.86</v>
      </c>
      <c r="DM19" s="121">
        <f t="shared" si="64"/>
        <v>-6.3277905685310918</v>
      </c>
      <c r="DN19" s="111">
        <f t="shared" si="65"/>
        <v>3.4163544192197491E-2</v>
      </c>
      <c r="DO19" s="115">
        <f t="shared" si="66"/>
        <v>-0.21617975272698245</v>
      </c>
      <c r="DP19" s="123" t="str">
        <f t="shared" si="67"/>
        <v>Gillian Barfield (4th)</v>
      </c>
      <c r="DQ19" s="124">
        <f t="shared" si="68"/>
        <v>3.2166382849395023</v>
      </c>
      <c r="DR19" s="124">
        <f t="shared" si="69"/>
        <v>5</v>
      </c>
      <c r="DS19" s="125">
        <f t="shared" si="70"/>
        <v>31</v>
      </c>
      <c r="DT19" s="124">
        <f t="shared" si="71"/>
        <v>2.5833333333333335</v>
      </c>
      <c r="DU19" s="124">
        <f t="shared" si="72"/>
        <v>-7.5444320503925297</v>
      </c>
      <c r="DV19" s="124">
        <f t="shared" si="73"/>
        <v>-7.6620016189194979</v>
      </c>
      <c r="DW19" s="124">
        <f t="shared" si="74"/>
        <v>0.1175695685269682</v>
      </c>
      <c r="DX19" s="124">
        <f t="shared" si="75"/>
        <v>-0.25774453775861633</v>
      </c>
      <c r="DY19" s="126">
        <f t="shared" si="88"/>
        <v>-0.18941744937422134</v>
      </c>
      <c r="DZ19" s="127">
        <f t="shared" si="76"/>
        <v>1.9375</v>
      </c>
      <c r="EA19" s="127">
        <f t="shared" si="77"/>
        <v>139.66666666666666</v>
      </c>
      <c r="EB19" s="127">
        <f t="shared" si="78"/>
        <v>-4.4109375000000002</v>
      </c>
      <c r="EC19" s="127">
        <f t="shared" si="79"/>
        <v>-4.9801074085673935</v>
      </c>
      <c r="ED19" s="29">
        <f t="shared" si="80"/>
        <v>-5.0014628184756127</v>
      </c>
      <c r="EE19" s="29">
        <f t="shared" si="81"/>
        <v>2.1355409908219158E-2</v>
      </c>
    </row>
    <row r="20" spans="1:135" ht="14" x14ac:dyDescent="0.15">
      <c r="A20" s="105">
        <v>7</v>
      </c>
      <c r="B20" s="190" t="s">
        <v>657</v>
      </c>
      <c r="C20" s="135">
        <v>21</v>
      </c>
      <c r="D20" s="190">
        <v>24</v>
      </c>
      <c r="E20" s="135"/>
      <c r="F20" s="190">
        <v>554</v>
      </c>
      <c r="G20" s="135">
        <v>70</v>
      </c>
      <c r="H20" s="135">
        <v>171</v>
      </c>
      <c r="I20" s="135">
        <v>0.40899999999999997</v>
      </c>
      <c r="J20" s="135">
        <v>31</v>
      </c>
      <c r="K20" s="135">
        <v>84</v>
      </c>
      <c r="L20" s="135">
        <v>0.36899999999999999</v>
      </c>
      <c r="M20" s="135">
        <v>39</v>
      </c>
      <c r="N20" s="135">
        <v>87</v>
      </c>
      <c r="O20" s="135">
        <v>0.44800000000000001</v>
      </c>
      <c r="P20" s="135"/>
      <c r="Q20" s="135">
        <v>26</v>
      </c>
      <c r="R20" s="135">
        <v>39</v>
      </c>
      <c r="S20" s="135">
        <v>0.66700000000000004</v>
      </c>
      <c r="T20" s="135">
        <v>6</v>
      </c>
      <c r="U20" s="135">
        <v>48</v>
      </c>
      <c r="V20" s="128">
        <v>54</v>
      </c>
      <c r="W20" s="135">
        <v>102</v>
      </c>
      <c r="X20" s="135">
        <v>22</v>
      </c>
      <c r="Y20" s="135">
        <v>0</v>
      </c>
      <c r="Z20" s="135">
        <v>54</v>
      </c>
      <c r="AA20" s="135">
        <v>39</v>
      </c>
      <c r="AB20" s="135">
        <v>197</v>
      </c>
      <c r="AC20" s="107">
        <f t="shared" si="3"/>
        <v>188.16</v>
      </c>
      <c r="AD20" s="108">
        <f t="shared" si="4"/>
        <v>1.0469812925170068</v>
      </c>
      <c r="AE20" s="4">
        <f t="shared" si="5"/>
        <v>176.26039823936281</v>
      </c>
      <c r="AF20" s="107">
        <f t="shared" si="6"/>
        <v>1113.1937499999999</v>
      </c>
      <c r="AG20" s="109">
        <f t="shared" si="7"/>
        <v>50.193198239362822</v>
      </c>
      <c r="AH20" s="110">
        <f t="shared" si="8"/>
        <v>15.833757442436488</v>
      </c>
      <c r="AI20" s="110">
        <f t="shared" si="9"/>
        <v>15.361207336997715</v>
      </c>
      <c r="AJ20" s="110">
        <f t="shared" si="10"/>
        <v>3.5034332522977247</v>
      </c>
      <c r="AK20" s="110">
        <f t="shared" si="11"/>
        <v>2.7847802774674224</v>
      </c>
      <c r="AL20" s="110">
        <f t="shared" si="12"/>
        <v>9.1628254290863573</v>
      </c>
      <c r="AM20" s="110">
        <f t="shared" si="13"/>
        <v>4.8509075801045416</v>
      </c>
      <c r="AN20" s="110">
        <f t="shared" si="14"/>
        <v>0.53898973112272686</v>
      </c>
      <c r="AO20" s="110">
        <f t="shared" si="14"/>
        <v>4.3119178489818148</v>
      </c>
      <c r="AP20" s="110">
        <f t="shared" si="14"/>
        <v>4.8509075801045416</v>
      </c>
      <c r="AQ20" s="110">
        <f t="shared" si="15"/>
        <v>1.9762956807833318</v>
      </c>
      <c r="AR20" s="110">
        <f t="shared" si="15"/>
        <v>0</v>
      </c>
      <c r="AS20" s="110">
        <f t="shared" si="16"/>
        <v>3.5034332522977247</v>
      </c>
      <c r="AT20" s="111">
        <f t="shared" si="17"/>
        <v>0.10260664896513019</v>
      </c>
      <c r="AU20" s="111">
        <f t="shared" si="18"/>
        <v>0.2024378371800592</v>
      </c>
      <c r="AV20" s="111">
        <f t="shared" si="19"/>
        <v>0.16810089302679079</v>
      </c>
      <c r="AW20" s="111">
        <f t="shared" si="20"/>
        <v>0.39589200472222691</v>
      </c>
      <c r="AX20" s="111">
        <f t="shared" si="21"/>
        <v>0</v>
      </c>
      <c r="AY20" s="112">
        <f t="shared" si="22"/>
        <v>0.16317760126115338</v>
      </c>
      <c r="AZ20" s="113" t="str">
        <f t="shared" si="23"/>
        <v>PG</v>
      </c>
      <c r="BA20" s="114">
        <f t="shared" si="24"/>
        <v>1</v>
      </c>
      <c r="BB20" s="115">
        <f t="shared" si="25"/>
        <v>1.2825150515411272</v>
      </c>
      <c r="BC20" s="115">
        <f t="shared" si="26"/>
        <v>1.2591280439632193</v>
      </c>
      <c r="BD20" s="115">
        <f t="shared" si="27"/>
        <v>1.2591280439632193</v>
      </c>
      <c r="BE20" s="129">
        <f t="shared" si="82"/>
        <v>3.0626017915879125</v>
      </c>
      <c r="BF20" s="115">
        <f t="shared" si="28"/>
        <v>1.1965262523753069</v>
      </c>
      <c r="BG20" s="115">
        <f t="shared" si="29"/>
        <v>1.1965262523753069</v>
      </c>
      <c r="BH20" s="129">
        <f t="shared" si="83"/>
        <v>3.0025802369466486</v>
      </c>
      <c r="BI20" s="115">
        <f t="shared" si="30"/>
        <v>1.1939460154286583</v>
      </c>
      <c r="BJ20" s="115">
        <f t="shared" si="31"/>
        <v>1.1939460154286583</v>
      </c>
      <c r="BK20" s="129">
        <f t="shared" si="84"/>
        <v>3.0001063487566717</v>
      </c>
      <c r="BL20" s="115">
        <f t="shared" si="32"/>
        <v>1.1938396666719866</v>
      </c>
      <c r="BM20" s="115">
        <f t="shared" si="33"/>
        <v>1.1938396666719866</v>
      </c>
      <c r="BN20" s="117">
        <f t="shared" si="34"/>
        <v>1.9764379185014369</v>
      </c>
      <c r="BO20" s="115">
        <f t="shared" si="35"/>
        <v>2.1439513358440334</v>
      </c>
      <c r="BP20" s="115">
        <f t="shared" si="36"/>
        <v>2.1439513358440334</v>
      </c>
      <c r="BQ20" s="129">
        <f t="shared" si="85"/>
        <v>3.0336348787488583</v>
      </c>
      <c r="BR20" s="115">
        <f t="shared" si="37"/>
        <v>2.1103164570951751</v>
      </c>
      <c r="BS20" s="115">
        <f t="shared" si="38"/>
        <v>2.1103164570951751</v>
      </c>
      <c r="BT20" s="129">
        <f t="shared" si="86"/>
        <v>3.0007858270106635</v>
      </c>
      <c r="BU20" s="115">
        <f t="shared" si="39"/>
        <v>2.1095306300845116</v>
      </c>
      <c r="BV20" s="115">
        <f t="shared" si="40"/>
        <v>2.1095306300845116</v>
      </c>
      <c r="BW20" s="129">
        <f t="shared" si="87"/>
        <v>3.0000183596348093</v>
      </c>
      <c r="BX20" s="115">
        <f t="shared" si="41"/>
        <v>2.1095122704497022</v>
      </c>
      <c r="BY20" s="115">
        <f t="shared" si="42"/>
        <v>2.1095122704497022</v>
      </c>
      <c r="BZ20" s="57" t="str">
        <f t="shared" si="43"/>
        <v>Kayleigh Truong</v>
      </c>
      <c r="CA20" s="118">
        <f t="shared" si="44"/>
        <v>0.86</v>
      </c>
      <c r="CB20" s="119">
        <f t="shared" si="45"/>
        <v>-0.62102317487473369</v>
      </c>
      <c r="CC20" s="119">
        <f t="shared" si="45"/>
        <v>-0.27325019694488284</v>
      </c>
      <c r="CD20" s="118">
        <f t="shared" si="46"/>
        <v>0.38900000000000001</v>
      </c>
      <c r="CE20" s="118">
        <f t="shared" si="46"/>
        <v>0.60200080216727048</v>
      </c>
      <c r="CF20" s="118">
        <f t="shared" si="46"/>
        <v>-0.96399999999999997</v>
      </c>
      <c r="CG20" s="118">
        <f t="shared" si="46"/>
        <v>0.59206531599942547</v>
      </c>
      <c r="CH20" s="118">
        <f t="shared" si="46"/>
        <v>0.11914989458341979</v>
      </c>
      <c r="CI20" s="118">
        <f t="shared" si="46"/>
        <v>0</v>
      </c>
      <c r="CJ20" s="118">
        <f t="shared" si="46"/>
        <v>1.3515059700828531</v>
      </c>
      <c r="CK20" s="118">
        <f t="shared" si="46"/>
        <v>1.2967610119991702</v>
      </c>
      <c r="CL20" s="118">
        <f t="shared" si="46"/>
        <v>-0.36699999999999999</v>
      </c>
      <c r="CM20" s="115">
        <f t="shared" si="47"/>
        <v>4.2033313519252271</v>
      </c>
      <c r="CN20" s="115">
        <f t="shared" si="48"/>
        <v>0.83975335120787342</v>
      </c>
      <c r="CO20" s="115">
        <f t="shared" si="49"/>
        <v>0.83288168263617202</v>
      </c>
      <c r="CP20" s="115">
        <f t="shared" si="50"/>
        <v>1.3852154076343646</v>
      </c>
      <c r="CQ20" s="120">
        <f t="shared" si="51"/>
        <v>-1.9738260572174204</v>
      </c>
      <c r="CR20" s="121">
        <f t="shared" si="52"/>
        <v>5.2873557361862158</v>
      </c>
      <c r="CS20" s="111">
        <f t="shared" si="53"/>
        <v>0.61053559620894871</v>
      </c>
      <c r="CT20" s="115">
        <f t="shared" si="54"/>
        <v>3.2281188867612562</v>
      </c>
      <c r="CU20" s="122" t="str">
        <f t="shared" si="55"/>
        <v>Kayleigh Truong</v>
      </c>
      <c r="CV20" s="118">
        <f t="shared" si="56"/>
        <v>0.60499999999999998</v>
      </c>
      <c r="CW20" s="119">
        <f t="shared" si="57"/>
        <v>-0.36938768560096447</v>
      </c>
      <c r="CX20" s="119">
        <f t="shared" si="57"/>
        <v>-0.16253058166442436</v>
      </c>
      <c r="CY20" s="118">
        <f t="shared" si="58"/>
        <v>0.47699999999999998</v>
      </c>
      <c r="CZ20" s="118">
        <f t="shared" si="58"/>
        <v>0.47599999999999998</v>
      </c>
      <c r="DA20" s="118">
        <f t="shared" si="58"/>
        <v>-0.59368335475040301</v>
      </c>
      <c r="DB20" s="118">
        <f t="shared" si="58"/>
        <v>0.59708337533308853</v>
      </c>
      <c r="DC20" s="118">
        <f t="shared" si="58"/>
        <v>-0.10158111791638072</v>
      </c>
      <c r="DD20" s="118">
        <f t="shared" si="58"/>
        <v>0</v>
      </c>
      <c r="DE20" s="118">
        <f t="shared" si="58"/>
        <v>0.18266981025015561</v>
      </c>
      <c r="DF20" s="118">
        <f t="shared" si="58"/>
        <v>0.6945671723324981</v>
      </c>
      <c r="DG20" s="118">
        <f t="shared" si="58"/>
        <v>-0.439</v>
      </c>
      <c r="DH20" s="115">
        <f t="shared" si="59"/>
        <v>4.6641075744574607</v>
      </c>
      <c r="DI20" s="115">
        <f t="shared" si="60"/>
        <v>1.4816018185044819</v>
      </c>
      <c r="DJ20" s="115">
        <f t="shared" si="61"/>
        <v>-0.11618762753453687</v>
      </c>
      <c r="DK20" s="115">
        <f t="shared" si="62"/>
        <v>-1.1769976407518077</v>
      </c>
      <c r="DL20" s="120">
        <f t="shared" si="63"/>
        <v>-1.9163398467021113</v>
      </c>
      <c r="DM20" s="121">
        <f t="shared" si="64"/>
        <v>2.9361842779734855</v>
      </c>
      <c r="DN20" s="111">
        <f t="shared" si="65"/>
        <v>0.61053559620894871</v>
      </c>
      <c r="DO20" s="115">
        <f t="shared" si="66"/>
        <v>1.7926450187318834</v>
      </c>
      <c r="DP20" s="123" t="str">
        <f t="shared" si="67"/>
        <v>Kayleigh Truong (3rd)</v>
      </c>
      <c r="DQ20" s="124">
        <f t="shared" si="68"/>
        <v>1.1938396666719866</v>
      </c>
      <c r="DR20" s="124">
        <f t="shared" si="69"/>
        <v>2.1095122704497022</v>
      </c>
      <c r="DS20" s="125">
        <f t="shared" si="70"/>
        <v>554</v>
      </c>
      <c r="DT20" s="124">
        <f t="shared" si="71"/>
        <v>23.083333333333332</v>
      </c>
      <c r="DU20" s="124">
        <f t="shared" si="72"/>
        <v>2.7644355504215179</v>
      </c>
      <c r="DV20" s="124">
        <f t="shared" si="73"/>
        <v>1.6019732275850793</v>
      </c>
      <c r="DW20" s="124">
        <f t="shared" si="74"/>
        <v>1.1624623228364386</v>
      </c>
      <c r="DX20" s="124">
        <f t="shared" si="75"/>
        <v>1.6877863069578147</v>
      </c>
      <c r="DY20" s="126">
        <f t="shared" si="88"/>
        <v>2.9088574993757121</v>
      </c>
      <c r="DZ20" s="127">
        <f t="shared" si="76"/>
        <v>19.785714285714285</v>
      </c>
      <c r="EA20" s="127">
        <f t="shared" si="77"/>
        <v>0</v>
      </c>
      <c r="EB20" s="127">
        <f t="shared" si="78"/>
        <v>-1.2875000000000005</v>
      </c>
      <c r="EC20" s="127">
        <f t="shared" si="79"/>
        <v>2.7644355504215179</v>
      </c>
      <c r="ED20" s="29">
        <f t="shared" si="80"/>
        <v>1.6019732275850793</v>
      </c>
      <c r="EE20" s="29">
        <f t="shared" si="81"/>
        <v>1.1624623228364386</v>
      </c>
    </row>
    <row r="21" spans="1:135" ht="14" x14ac:dyDescent="0.15">
      <c r="A21" s="105">
        <v>8</v>
      </c>
      <c r="B21" s="190" t="s">
        <v>658</v>
      </c>
      <c r="C21" s="135">
        <v>21</v>
      </c>
      <c r="D21" s="190">
        <v>9</v>
      </c>
      <c r="E21" s="135"/>
      <c r="F21" s="190">
        <v>32</v>
      </c>
      <c r="G21" s="135">
        <v>9</v>
      </c>
      <c r="H21" s="135">
        <v>13</v>
      </c>
      <c r="I21" s="135">
        <v>0.69199999999999995</v>
      </c>
      <c r="J21" s="135">
        <v>2</v>
      </c>
      <c r="K21" s="135">
        <v>4</v>
      </c>
      <c r="L21" s="135">
        <v>0.5</v>
      </c>
      <c r="M21" s="135">
        <v>7</v>
      </c>
      <c r="N21" s="135">
        <v>9</v>
      </c>
      <c r="O21" s="135">
        <v>0.77800000000000002</v>
      </c>
      <c r="P21" s="135"/>
      <c r="Q21" s="135">
        <v>1</v>
      </c>
      <c r="R21" s="135">
        <v>1</v>
      </c>
      <c r="S21" s="135">
        <v>1</v>
      </c>
      <c r="T21" s="135">
        <v>2</v>
      </c>
      <c r="U21" s="135">
        <v>5</v>
      </c>
      <c r="V21" s="128">
        <v>7</v>
      </c>
      <c r="W21" s="135">
        <v>0</v>
      </c>
      <c r="X21" s="135">
        <v>1</v>
      </c>
      <c r="Y21" s="135">
        <v>1</v>
      </c>
      <c r="Z21" s="135">
        <v>2</v>
      </c>
      <c r="AA21" s="135">
        <v>7</v>
      </c>
      <c r="AB21" s="135">
        <v>21</v>
      </c>
      <c r="AC21" s="107">
        <f t="shared" si="3"/>
        <v>13.44</v>
      </c>
      <c r="AD21" s="108">
        <f t="shared" si="4"/>
        <v>1.5625</v>
      </c>
      <c r="AE21" s="4">
        <f t="shared" si="5"/>
        <v>19.518599874240198</v>
      </c>
      <c r="AF21" s="107">
        <f t="shared" si="6"/>
        <v>64.3</v>
      </c>
      <c r="AG21" s="109">
        <f t="shared" si="7"/>
        <v>10.513799874240201</v>
      </c>
      <c r="AH21" s="110">
        <f t="shared" si="8"/>
        <v>30.355520799751478</v>
      </c>
      <c r="AI21" s="110">
        <f t="shared" si="9"/>
        <v>20.217729393468119</v>
      </c>
      <c r="AJ21" s="110">
        <f t="shared" si="10"/>
        <v>1.5552099533437014</v>
      </c>
      <c r="AK21" s="110">
        <f t="shared" si="11"/>
        <v>3.1104199066874028</v>
      </c>
      <c r="AL21" s="110">
        <f t="shared" si="12"/>
        <v>0</v>
      </c>
      <c r="AM21" s="110">
        <f t="shared" si="13"/>
        <v>3.1104199066874028</v>
      </c>
      <c r="AN21" s="110">
        <f t="shared" si="14"/>
        <v>3.1104199066874028</v>
      </c>
      <c r="AO21" s="110">
        <f t="shared" si="14"/>
        <v>7.7760497667185069</v>
      </c>
      <c r="AP21" s="110">
        <f t="shared" si="14"/>
        <v>10.886469673405911</v>
      </c>
      <c r="AQ21" s="110">
        <f t="shared" si="15"/>
        <v>1.5552099533437014</v>
      </c>
      <c r="AR21" s="110">
        <f t="shared" si="15"/>
        <v>1.5552099533437014</v>
      </c>
      <c r="AS21" s="110">
        <f t="shared" si="16"/>
        <v>10.886469673405911</v>
      </c>
      <c r="AT21" s="111">
        <f t="shared" si="17"/>
        <v>0.23027117169373548</v>
      </c>
      <c r="AU21" s="111">
        <f t="shared" si="18"/>
        <v>0.15930477528089887</v>
      </c>
      <c r="AV21" s="111">
        <f t="shared" si="19"/>
        <v>0.52235197368421049</v>
      </c>
      <c r="AW21" s="111">
        <f t="shared" si="20"/>
        <v>0</v>
      </c>
      <c r="AX21" s="111">
        <f t="shared" si="21"/>
        <v>0.37310855263157888</v>
      </c>
      <c r="AY21" s="112">
        <f t="shared" si="22"/>
        <v>0.59174577800363382</v>
      </c>
      <c r="AZ21" s="113" t="str">
        <f t="shared" si="23"/>
        <v>PF</v>
      </c>
      <c r="BA21" s="114">
        <f t="shared" si="24"/>
        <v>4</v>
      </c>
      <c r="BB21" s="115">
        <f t="shared" si="25"/>
        <v>4.8695586102230948</v>
      </c>
      <c r="BC21" s="115">
        <f t="shared" si="26"/>
        <v>4.3393399454529149</v>
      </c>
      <c r="BD21" s="115">
        <f t="shared" si="27"/>
        <v>4.3393399454529149</v>
      </c>
      <c r="BE21" s="129">
        <f t="shared" si="82"/>
        <v>3.0626017915879125</v>
      </c>
      <c r="BF21" s="115">
        <f t="shared" si="28"/>
        <v>4.2767381538650024</v>
      </c>
      <c r="BG21" s="115">
        <f t="shared" si="29"/>
        <v>4.2767381538650024</v>
      </c>
      <c r="BH21" s="129">
        <f t="shared" si="83"/>
        <v>3.0025802369466486</v>
      </c>
      <c r="BI21" s="115">
        <f t="shared" si="30"/>
        <v>4.2741579169183535</v>
      </c>
      <c r="BJ21" s="115">
        <f t="shared" si="31"/>
        <v>4.2741579169183535</v>
      </c>
      <c r="BK21" s="129">
        <f t="shared" si="84"/>
        <v>3.0001063487566717</v>
      </c>
      <c r="BL21" s="115">
        <f t="shared" si="32"/>
        <v>4.2740515681616813</v>
      </c>
      <c r="BM21" s="115">
        <f t="shared" si="33"/>
        <v>4.2740515681616813</v>
      </c>
      <c r="BN21" s="117">
        <f t="shared" si="34"/>
        <v>0.9440648981591524</v>
      </c>
      <c r="BO21" s="115">
        <f t="shared" si="35"/>
        <v>2.8074399602572302</v>
      </c>
      <c r="BP21" s="115">
        <f t="shared" si="36"/>
        <v>2.8074399602572302</v>
      </c>
      <c r="BQ21" s="129">
        <f t="shared" si="85"/>
        <v>3.0336348787488583</v>
      </c>
      <c r="BR21" s="115">
        <f t="shared" si="37"/>
        <v>2.7738050815083719</v>
      </c>
      <c r="BS21" s="115">
        <f t="shared" si="38"/>
        <v>2.7738050815083719</v>
      </c>
      <c r="BT21" s="129">
        <f t="shared" si="86"/>
        <v>3.0007858270106635</v>
      </c>
      <c r="BU21" s="115">
        <f t="shared" si="39"/>
        <v>2.7730192544977084</v>
      </c>
      <c r="BV21" s="115">
        <f t="shared" si="40"/>
        <v>2.7730192544977084</v>
      </c>
      <c r="BW21" s="129">
        <f t="shared" si="87"/>
        <v>3.0000183596348093</v>
      </c>
      <c r="BX21" s="115">
        <f t="shared" si="41"/>
        <v>2.773000894862899</v>
      </c>
      <c r="BY21" s="115">
        <f t="shared" si="42"/>
        <v>2.773000894862899</v>
      </c>
      <c r="BZ21" s="57" t="str">
        <f t="shared" si="43"/>
        <v>Eliza Hollingsworth</v>
      </c>
      <c r="CA21" s="118">
        <f t="shared" si="44"/>
        <v>0.85999999999999988</v>
      </c>
      <c r="CB21" s="119">
        <f t="shared" si="45"/>
        <v>-0.65751504921745951</v>
      </c>
      <c r="CC21" s="119">
        <f t="shared" si="45"/>
        <v>-0.28930662165568222</v>
      </c>
      <c r="CD21" s="118">
        <f t="shared" si="46"/>
        <v>0.38900000000000001</v>
      </c>
      <c r="CE21" s="118">
        <f t="shared" si="46"/>
        <v>0.95160485298635089</v>
      </c>
      <c r="CF21" s="118">
        <f t="shared" si="46"/>
        <v>-0.96399999999999997</v>
      </c>
      <c r="CG21" s="118">
        <f t="shared" si="46"/>
        <v>0.25940243063853841</v>
      </c>
      <c r="CH21" s="118">
        <f t="shared" si="46"/>
        <v>0.16920333798262732</v>
      </c>
      <c r="CI21" s="118">
        <f t="shared" si="46"/>
        <v>0</v>
      </c>
      <c r="CJ21" s="118">
        <f t="shared" si="46"/>
        <v>1.0735168459734084</v>
      </c>
      <c r="CK21" s="118">
        <f t="shared" si="46"/>
        <v>0.81624795536677763</v>
      </c>
      <c r="CL21" s="118">
        <f t="shared" si="46"/>
        <v>-0.36699999999999999</v>
      </c>
      <c r="CM21" s="115">
        <f t="shared" si="47"/>
        <v>13.572307356709043</v>
      </c>
      <c r="CN21" s="115">
        <f t="shared" si="48"/>
        <v>-2.9984447900466562</v>
      </c>
      <c r="CO21" s="115">
        <f t="shared" si="49"/>
        <v>2.1225840609490101</v>
      </c>
      <c r="CP21" s="115">
        <f t="shared" si="50"/>
        <v>-1.0563533416171293</v>
      </c>
      <c r="CQ21" s="120">
        <f t="shared" si="51"/>
        <v>-0.31484775882515903</v>
      </c>
      <c r="CR21" s="121">
        <f t="shared" si="52"/>
        <v>11.325245527169109</v>
      </c>
      <c r="CS21" s="111">
        <f t="shared" si="53"/>
        <v>3.5265594004849021E-2</v>
      </c>
      <c r="CT21" s="115">
        <f t="shared" si="54"/>
        <v>0.39939151076637813</v>
      </c>
      <c r="CU21" s="122" t="str">
        <f t="shared" si="55"/>
        <v>Eliza Hollingsworth</v>
      </c>
      <c r="CV21" s="118">
        <f t="shared" si="56"/>
        <v>0.60499999999999998</v>
      </c>
      <c r="CW21" s="119">
        <f t="shared" si="57"/>
        <v>-0.39294153176763291</v>
      </c>
      <c r="CX21" s="119">
        <f t="shared" si="57"/>
        <v>-0.17289427397775847</v>
      </c>
      <c r="CY21" s="118">
        <f t="shared" si="58"/>
        <v>0.47699999999999998</v>
      </c>
      <c r="CZ21" s="118">
        <f t="shared" si="58"/>
        <v>0.47599999999999998</v>
      </c>
      <c r="DA21" s="118">
        <f t="shared" si="58"/>
        <v>-0.82700940628824737</v>
      </c>
      <c r="DB21" s="118">
        <f t="shared" si="58"/>
        <v>0.45539362786456261</v>
      </c>
      <c r="DC21" s="118">
        <f t="shared" si="58"/>
        <v>6.3980271788690368E-2</v>
      </c>
      <c r="DD21" s="118">
        <f t="shared" si="58"/>
        <v>0</v>
      </c>
      <c r="DE21" s="118">
        <f t="shared" si="58"/>
        <v>0.27276600836872916</v>
      </c>
      <c r="DF21" s="118">
        <f t="shared" si="58"/>
        <v>0.21097390379861602</v>
      </c>
      <c r="DG21" s="118">
        <f t="shared" si="58"/>
        <v>-0.439</v>
      </c>
      <c r="DH21" s="115">
        <f t="shared" si="59"/>
        <v>11.635487926840334</v>
      </c>
      <c r="DI21" s="115">
        <f t="shared" si="60"/>
        <v>-2.5723465203366946</v>
      </c>
      <c r="DJ21" s="115">
        <f t="shared" si="61"/>
        <v>1.913979183005563</v>
      </c>
      <c r="DK21" s="115">
        <f t="shared" si="62"/>
        <v>-4.0268430603929311</v>
      </c>
      <c r="DL21" s="120">
        <f t="shared" si="63"/>
        <v>-9.7609615208953421E-2</v>
      </c>
      <c r="DM21" s="121">
        <f t="shared" si="64"/>
        <v>6.8526679139073172</v>
      </c>
      <c r="DN21" s="111">
        <f t="shared" si="65"/>
        <v>3.5265594004849021E-2</v>
      </c>
      <c r="DO21" s="115">
        <f t="shared" si="66"/>
        <v>0.24166340450191112</v>
      </c>
      <c r="DP21" s="123" t="str">
        <f t="shared" si="67"/>
        <v>Eliza Hollingsworth (2nd)</v>
      </c>
      <c r="DQ21" s="124">
        <f t="shared" si="68"/>
        <v>4.2740515681616813</v>
      </c>
      <c r="DR21" s="124">
        <f t="shared" si="69"/>
        <v>2.773000894862899</v>
      </c>
      <c r="DS21" s="125">
        <f t="shared" si="70"/>
        <v>32</v>
      </c>
      <c r="DT21" s="124">
        <f t="shared" si="71"/>
        <v>3.5555555555555554</v>
      </c>
      <c r="DU21" s="124">
        <f t="shared" si="72"/>
        <v>8.802325341404412</v>
      </c>
      <c r="DV21" s="124">
        <f t="shared" si="73"/>
        <v>5.5184568635189111</v>
      </c>
      <c r="DW21" s="124">
        <f t="shared" si="74"/>
        <v>3.283868477885501</v>
      </c>
      <c r="DX21" s="124">
        <f t="shared" si="75"/>
        <v>0.31041923178856207</v>
      </c>
      <c r="DY21" s="126">
        <f t="shared" si="88"/>
        <v>0.38095041979826011</v>
      </c>
      <c r="DZ21" s="127">
        <f t="shared" si="76"/>
        <v>2.4615384615384617</v>
      </c>
      <c r="EA21" s="127">
        <f t="shared" si="77"/>
        <v>139.33333333333334</v>
      </c>
      <c r="EB21" s="127">
        <f t="shared" si="78"/>
        <v>-4.319230769230769</v>
      </c>
      <c r="EC21" s="127">
        <f t="shared" si="79"/>
        <v>-1.8685121182171944</v>
      </c>
      <c r="ED21" s="29">
        <f t="shared" si="80"/>
        <v>-2.4818416393786888</v>
      </c>
      <c r="EE21" s="29">
        <f t="shared" si="81"/>
        <v>0.61332952116149442</v>
      </c>
    </row>
    <row r="22" spans="1:135" ht="14" x14ac:dyDescent="0.15">
      <c r="A22" s="105">
        <v>9</v>
      </c>
      <c r="B22" s="190" t="s">
        <v>659</v>
      </c>
      <c r="C22" s="135">
        <v>21</v>
      </c>
      <c r="D22" s="190">
        <v>24</v>
      </c>
      <c r="E22" s="135"/>
      <c r="F22" s="190">
        <v>555</v>
      </c>
      <c r="G22" s="135">
        <v>48</v>
      </c>
      <c r="H22" s="135">
        <v>136</v>
      </c>
      <c r="I22" s="135">
        <v>0.35299999999999998</v>
      </c>
      <c r="J22" s="135">
        <v>38</v>
      </c>
      <c r="K22" s="135">
        <v>96</v>
      </c>
      <c r="L22" s="135">
        <v>0.39600000000000002</v>
      </c>
      <c r="M22" s="135">
        <v>10</v>
      </c>
      <c r="N22" s="135">
        <v>40</v>
      </c>
      <c r="O22" s="135">
        <v>0.25</v>
      </c>
      <c r="P22" s="135"/>
      <c r="Q22" s="135">
        <v>14</v>
      </c>
      <c r="R22" s="135">
        <v>15</v>
      </c>
      <c r="S22" s="135">
        <v>0.93300000000000005</v>
      </c>
      <c r="T22" s="135">
        <v>16</v>
      </c>
      <c r="U22" s="135">
        <v>48</v>
      </c>
      <c r="V22" s="128">
        <v>64</v>
      </c>
      <c r="W22" s="135">
        <v>29</v>
      </c>
      <c r="X22" s="135">
        <v>23</v>
      </c>
      <c r="Y22" s="135">
        <v>2</v>
      </c>
      <c r="Z22" s="135">
        <v>18</v>
      </c>
      <c r="AA22" s="135">
        <v>21</v>
      </c>
      <c r="AB22" s="135">
        <v>148</v>
      </c>
      <c r="AC22" s="107">
        <f t="shared" si="3"/>
        <v>142.6</v>
      </c>
      <c r="AD22" s="108">
        <f t="shared" si="4"/>
        <v>1.0378681626928472</v>
      </c>
      <c r="AE22" s="4">
        <f t="shared" si="5"/>
        <v>132.28216830853071</v>
      </c>
      <c r="AF22" s="107">
        <f t="shared" si="6"/>
        <v>1115.203125</v>
      </c>
      <c r="AG22" s="109">
        <f t="shared" si="7"/>
        <v>36.74016830853072</v>
      </c>
      <c r="AH22" s="110">
        <f t="shared" si="8"/>
        <v>11.861710691362232</v>
      </c>
      <c r="AI22" s="110">
        <f t="shared" si="9"/>
        <v>12.19508777829151</v>
      </c>
      <c r="AJ22" s="110">
        <f t="shared" si="10"/>
        <v>1.3450464461350931</v>
      </c>
      <c r="AK22" s="110">
        <f t="shared" si="11"/>
        <v>3.4074509968755691</v>
      </c>
      <c r="AL22" s="110">
        <f t="shared" si="12"/>
        <v>2.6004231291945135</v>
      </c>
      <c r="AM22" s="110">
        <f t="shared" si="13"/>
        <v>1.6140557353621119</v>
      </c>
      <c r="AN22" s="110">
        <f t="shared" si="14"/>
        <v>1.4347162092107659</v>
      </c>
      <c r="AO22" s="110">
        <f t="shared" si="14"/>
        <v>4.3041486276322978</v>
      </c>
      <c r="AP22" s="110">
        <f t="shared" si="14"/>
        <v>5.7388648368430637</v>
      </c>
      <c r="AQ22" s="110">
        <f t="shared" si="15"/>
        <v>2.0624045507404762</v>
      </c>
      <c r="AR22" s="110">
        <f t="shared" si="15"/>
        <v>0.17933952615134574</v>
      </c>
      <c r="AS22" s="110">
        <f t="shared" si="16"/>
        <v>1.8830650245891305</v>
      </c>
      <c r="AT22" s="111">
        <f t="shared" si="17"/>
        <v>0.12138876695721243</v>
      </c>
      <c r="AU22" s="111">
        <f t="shared" si="18"/>
        <v>0.21125822451665149</v>
      </c>
      <c r="AV22" s="111">
        <f t="shared" si="19"/>
        <v>9.0352773826458024E-2</v>
      </c>
      <c r="AW22" s="111">
        <f t="shared" si="20"/>
        <v>0.11235472439263908</v>
      </c>
      <c r="AX22" s="111">
        <f t="shared" si="21"/>
        <v>4.3025130393551443E-2</v>
      </c>
      <c r="AY22" s="112">
        <f t="shared" si="22"/>
        <v>0.11922672058679826</v>
      </c>
      <c r="AZ22" s="113" t="str">
        <f t="shared" si="23"/>
        <v>PG</v>
      </c>
      <c r="BA22" s="114">
        <f t="shared" si="24"/>
        <v>1</v>
      </c>
      <c r="BB22" s="115">
        <f t="shared" si="25"/>
        <v>2.420591205071533</v>
      </c>
      <c r="BC22" s="115">
        <f t="shared" si="26"/>
        <v>2.3031869732474393</v>
      </c>
      <c r="BD22" s="115">
        <f t="shared" si="27"/>
        <v>2.3031869732474393</v>
      </c>
      <c r="BE22" s="129">
        <f t="shared" si="82"/>
        <v>3.0626017915879125</v>
      </c>
      <c r="BF22" s="115">
        <f t="shared" si="28"/>
        <v>2.2405851816595268</v>
      </c>
      <c r="BG22" s="115">
        <f t="shared" si="29"/>
        <v>2.2405851816595268</v>
      </c>
      <c r="BH22" s="129">
        <f t="shared" si="83"/>
        <v>3.0025802369466486</v>
      </c>
      <c r="BI22" s="115">
        <f t="shared" si="30"/>
        <v>2.2380049447128783</v>
      </c>
      <c r="BJ22" s="115">
        <f t="shared" si="31"/>
        <v>2.2380049447128783</v>
      </c>
      <c r="BK22" s="129">
        <f t="shared" si="84"/>
        <v>3.0001063487566717</v>
      </c>
      <c r="BL22" s="115">
        <f t="shared" si="32"/>
        <v>2.2378985959562065</v>
      </c>
      <c r="BM22" s="115">
        <f t="shared" si="33"/>
        <v>2.2378985959562065</v>
      </c>
      <c r="BN22" s="117">
        <f t="shared" si="34"/>
        <v>4.2350998391081855</v>
      </c>
      <c r="BO22" s="115">
        <f t="shared" si="35"/>
        <v>4.2156701003389143</v>
      </c>
      <c r="BP22" s="115">
        <f t="shared" si="36"/>
        <v>4.2156701003389143</v>
      </c>
      <c r="BQ22" s="129">
        <f t="shared" si="85"/>
        <v>3.0336348787488583</v>
      </c>
      <c r="BR22" s="115">
        <f t="shared" si="37"/>
        <v>4.1820352215900556</v>
      </c>
      <c r="BS22" s="115">
        <f t="shared" si="38"/>
        <v>4.1820352215900556</v>
      </c>
      <c r="BT22" s="129">
        <f t="shared" si="86"/>
        <v>3.0007858270106635</v>
      </c>
      <c r="BU22" s="115">
        <f t="shared" si="39"/>
        <v>4.1812493945793925</v>
      </c>
      <c r="BV22" s="115">
        <f t="shared" si="40"/>
        <v>4.1812493945793925</v>
      </c>
      <c r="BW22" s="129">
        <f t="shared" si="87"/>
        <v>3.0000183596348093</v>
      </c>
      <c r="BX22" s="115">
        <f t="shared" si="41"/>
        <v>4.1812310349445827</v>
      </c>
      <c r="BY22" s="115">
        <f t="shared" si="42"/>
        <v>4.1812310349445827</v>
      </c>
      <c r="BZ22" s="57" t="str">
        <f t="shared" si="43"/>
        <v>Cierra Walker</v>
      </c>
      <c r="CA22" s="118">
        <f t="shared" si="44"/>
        <v>0.85999999999999988</v>
      </c>
      <c r="CB22" s="119">
        <f t="shared" si="45"/>
        <v>-0.73496770692195201</v>
      </c>
      <c r="CC22" s="119">
        <f t="shared" si="45"/>
        <v>-0.3233857910456589</v>
      </c>
      <c r="CD22" s="118">
        <f t="shared" si="46"/>
        <v>0.38900000000000001</v>
      </c>
      <c r="CE22" s="118">
        <f t="shared" si="46"/>
        <v>0.72050149064102942</v>
      </c>
      <c r="CF22" s="118">
        <f t="shared" si="46"/>
        <v>-0.96399999999999997</v>
      </c>
      <c r="CG22" s="118">
        <f t="shared" si="46"/>
        <v>0.47930695163672965</v>
      </c>
      <c r="CH22" s="118">
        <f t="shared" si="46"/>
        <v>0.13611585218428834</v>
      </c>
      <c r="CI22" s="118">
        <f t="shared" si="46"/>
        <v>0</v>
      </c>
      <c r="CJ22" s="118">
        <f t="shared" si="46"/>
        <v>1.2572796517149525</v>
      </c>
      <c r="CK22" s="118">
        <f t="shared" si="46"/>
        <v>1.1338878190308317</v>
      </c>
      <c r="CL22" s="118">
        <f t="shared" si="46"/>
        <v>-0.36699999999999999</v>
      </c>
      <c r="CM22" s="115">
        <f t="shared" si="47"/>
        <v>2.128605023256732</v>
      </c>
      <c r="CN22" s="115">
        <f t="shared" si="48"/>
        <v>0.31765901199298141</v>
      </c>
      <c r="CO22" s="115">
        <f t="shared" si="49"/>
        <v>1.2735323110786219</v>
      </c>
      <c r="CP22" s="115">
        <f t="shared" si="50"/>
        <v>2.1052853153998803</v>
      </c>
      <c r="CQ22" s="120">
        <f t="shared" si="51"/>
        <v>1.3266679712142249</v>
      </c>
      <c r="CR22" s="121">
        <f t="shared" si="52"/>
        <v>7.1517496329424413</v>
      </c>
      <c r="CS22" s="111">
        <f t="shared" si="53"/>
        <v>0.6116376460216002</v>
      </c>
      <c r="CT22" s="115">
        <f t="shared" si="54"/>
        <v>4.3742793104287578</v>
      </c>
      <c r="CU22" s="122" t="str">
        <f t="shared" si="55"/>
        <v>Cierra Walker</v>
      </c>
      <c r="CV22" s="118">
        <f t="shared" si="56"/>
        <v>0.60499999999999998</v>
      </c>
      <c r="CW22" s="119">
        <f t="shared" si="57"/>
        <v>-0.4429337017405327</v>
      </c>
      <c r="CX22" s="119">
        <f t="shared" si="57"/>
        <v>-0.19489082876583438</v>
      </c>
      <c r="CY22" s="118">
        <f t="shared" si="58"/>
        <v>0.47699999999999998</v>
      </c>
      <c r="CZ22" s="118">
        <f t="shared" si="58"/>
        <v>0.47599999999999998</v>
      </c>
      <c r="DA22" s="118">
        <f t="shared" si="58"/>
        <v>-0.6727708186436826</v>
      </c>
      <c r="DB22" s="118">
        <f t="shared" si="58"/>
        <v>0.54905666458601443</v>
      </c>
      <c r="DC22" s="118">
        <f t="shared" si="58"/>
        <v>-4.5462950467353901E-2</v>
      </c>
      <c r="DD22" s="118">
        <f t="shared" si="58"/>
        <v>0</v>
      </c>
      <c r="DE22" s="118">
        <f t="shared" si="58"/>
        <v>0.21320853393171901</v>
      </c>
      <c r="DF22" s="118">
        <f t="shared" si="58"/>
        <v>0.53064992043487547</v>
      </c>
      <c r="DG22" s="118">
        <f t="shared" si="58"/>
        <v>-0.43900000000000006</v>
      </c>
      <c r="DH22" s="115">
        <f t="shared" si="59"/>
        <v>3.137936504478601</v>
      </c>
      <c r="DI22" s="115">
        <f t="shared" si="60"/>
        <v>0.15191181108048912</v>
      </c>
      <c r="DJ22" s="115">
        <f t="shared" si="61"/>
        <v>0.59206120059457712</v>
      </c>
      <c r="DK22" s="115">
        <f t="shared" si="62"/>
        <v>-0.29177678987410594</v>
      </c>
      <c r="DL22" s="120">
        <f t="shared" si="63"/>
        <v>-0.13909474700701008</v>
      </c>
      <c r="DM22" s="121">
        <f t="shared" si="64"/>
        <v>3.4510379792725514</v>
      </c>
      <c r="DN22" s="111">
        <f t="shared" si="65"/>
        <v>0.6116376460216002</v>
      </c>
      <c r="DO22" s="115">
        <f t="shared" si="66"/>
        <v>2.1107847459734033</v>
      </c>
      <c r="DP22" s="123" t="str">
        <f t="shared" si="67"/>
        <v>Cierra Walker (1st)</v>
      </c>
      <c r="DQ22" s="124">
        <f t="shared" si="68"/>
        <v>2.2378985959562065</v>
      </c>
      <c r="DR22" s="124">
        <f t="shared" si="69"/>
        <v>4.1812310349445827</v>
      </c>
      <c r="DS22" s="125">
        <f t="shared" si="70"/>
        <v>555</v>
      </c>
      <c r="DT22" s="124">
        <f t="shared" si="71"/>
        <v>23.125</v>
      </c>
      <c r="DU22" s="124">
        <f t="shared" si="72"/>
        <v>4.6288294471777434</v>
      </c>
      <c r="DV22" s="124">
        <f t="shared" si="73"/>
        <v>2.1168269288841453</v>
      </c>
      <c r="DW22" s="124">
        <f t="shared" si="74"/>
        <v>2.5120025182935981</v>
      </c>
      <c r="DX22" s="124">
        <f t="shared" si="75"/>
        <v>2.8311663469072599</v>
      </c>
      <c r="DY22" s="126">
        <f t="shared" si="88"/>
        <v>4.0544416389504603</v>
      </c>
      <c r="DZ22" s="127">
        <f t="shared" si="76"/>
        <v>19.821428571428573</v>
      </c>
      <c r="EA22" s="127">
        <f t="shared" si="77"/>
        <v>0</v>
      </c>
      <c r="EB22" s="127">
        <f t="shared" si="78"/>
        <v>-1.28125</v>
      </c>
      <c r="EC22" s="127">
        <f t="shared" si="79"/>
        <v>4.6288294471777434</v>
      </c>
      <c r="ED22" s="29">
        <f t="shared" si="80"/>
        <v>2.1168269288841453</v>
      </c>
      <c r="EE22" s="29">
        <f t="shared" si="81"/>
        <v>2.5120025182935981</v>
      </c>
    </row>
    <row r="23" spans="1:135" ht="14" x14ac:dyDescent="0.15">
      <c r="A23" s="105">
        <v>10</v>
      </c>
      <c r="B23" s="190" t="s">
        <v>660</v>
      </c>
      <c r="C23" s="135">
        <v>21</v>
      </c>
      <c r="D23" s="190">
        <v>24</v>
      </c>
      <c r="E23" s="135"/>
      <c r="F23" s="190">
        <v>385</v>
      </c>
      <c r="G23" s="135">
        <v>34</v>
      </c>
      <c r="H23" s="135">
        <v>91</v>
      </c>
      <c r="I23" s="135">
        <v>0.374</v>
      </c>
      <c r="J23" s="135">
        <v>19</v>
      </c>
      <c r="K23" s="135">
        <v>56</v>
      </c>
      <c r="L23" s="135">
        <v>0.33900000000000002</v>
      </c>
      <c r="M23" s="135">
        <v>15</v>
      </c>
      <c r="N23" s="135">
        <v>35</v>
      </c>
      <c r="O23" s="135">
        <v>0.42899999999999999</v>
      </c>
      <c r="P23" s="135"/>
      <c r="Q23" s="135">
        <v>11</v>
      </c>
      <c r="R23" s="135">
        <v>13</v>
      </c>
      <c r="S23" s="135">
        <v>0.84599999999999997</v>
      </c>
      <c r="T23" s="135">
        <v>10</v>
      </c>
      <c r="U23" s="135">
        <v>37</v>
      </c>
      <c r="V23" s="128">
        <v>47</v>
      </c>
      <c r="W23" s="135">
        <v>71</v>
      </c>
      <c r="X23" s="135">
        <v>18</v>
      </c>
      <c r="Y23" s="135">
        <v>1</v>
      </c>
      <c r="Z23" s="135">
        <v>39</v>
      </c>
      <c r="AA23" s="135">
        <v>30</v>
      </c>
      <c r="AB23" s="135">
        <v>98</v>
      </c>
      <c r="AC23" s="107">
        <f t="shared" si="3"/>
        <v>96.72</v>
      </c>
      <c r="AD23" s="108">
        <f t="shared" si="4"/>
        <v>1.0132340777502067</v>
      </c>
      <c r="AE23" s="4">
        <f t="shared" si="5"/>
        <v>87.33920980926429</v>
      </c>
      <c r="AF23" s="107">
        <f t="shared" si="6"/>
        <v>773.609375</v>
      </c>
      <c r="AG23" s="109">
        <f t="shared" si="7"/>
        <v>22.536809809264298</v>
      </c>
      <c r="AH23" s="110">
        <f t="shared" si="8"/>
        <v>11.289833426496969</v>
      </c>
      <c r="AI23" s="110">
        <f t="shared" si="9"/>
        <v>11.763042556199633</v>
      </c>
      <c r="AJ23" s="110">
        <f t="shared" si="10"/>
        <v>1.6804346508856618</v>
      </c>
      <c r="AK23" s="110">
        <f t="shared" si="11"/>
        <v>2.4560198743713522</v>
      </c>
      <c r="AL23" s="110">
        <f t="shared" si="12"/>
        <v>9.1777584779139989</v>
      </c>
      <c r="AM23" s="110">
        <f t="shared" si="13"/>
        <v>5.0413039526569854</v>
      </c>
      <c r="AN23" s="110">
        <f t="shared" si="14"/>
        <v>1.2926420391428166</v>
      </c>
      <c r="AO23" s="110">
        <f t="shared" si="14"/>
        <v>4.7827755448284224</v>
      </c>
      <c r="AP23" s="110">
        <f t="shared" si="14"/>
        <v>6.0754175839712392</v>
      </c>
      <c r="AQ23" s="110">
        <f t="shared" si="15"/>
        <v>2.3267556704570702</v>
      </c>
      <c r="AR23" s="110">
        <f t="shared" si="15"/>
        <v>0.12926420391428167</v>
      </c>
      <c r="AS23" s="110">
        <f t="shared" si="16"/>
        <v>3.8779261174284505</v>
      </c>
      <c r="AT23" s="111">
        <f t="shared" si="17"/>
        <v>0.12850754813631843</v>
      </c>
      <c r="AU23" s="111">
        <f t="shared" si="18"/>
        <v>0.23833649496570844</v>
      </c>
      <c r="AV23" s="111">
        <f t="shared" si="19"/>
        <v>0.18606971975393027</v>
      </c>
      <c r="AW23" s="111">
        <f t="shared" si="20"/>
        <v>0.39653720686896038</v>
      </c>
      <c r="AX23" s="111">
        <f t="shared" si="21"/>
        <v>3.1011619958988379E-2</v>
      </c>
      <c r="AY23" s="112">
        <f t="shared" si="22"/>
        <v>0.10542828703852511</v>
      </c>
      <c r="AZ23" s="113" t="str">
        <f t="shared" si="23"/>
        <v>PG</v>
      </c>
      <c r="BA23" s="114">
        <f t="shared" si="24"/>
        <v>1</v>
      </c>
      <c r="BB23" s="115">
        <f t="shared" si="25"/>
        <v>1.4850028781883116</v>
      </c>
      <c r="BC23" s="115">
        <f t="shared" si="26"/>
        <v>1.4292554209252875</v>
      </c>
      <c r="BD23" s="115">
        <f t="shared" si="27"/>
        <v>1.4292554209252875</v>
      </c>
      <c r="BE23" s="129">
        <f t="shared" si="82"/>
        <v>3.0626017915879125</v>
      </c>
      <c r="BF23" s="115">
        <f t="shared" si="28"/>
        <v>1.366653629337375</v>
      </c>
      <c r="BG23" s="115">
        <f t="shared" si="29"/>
        <v>1.366653629337375</v>
      </c>
      <c r="BH23" s="129">
        <f t="shared" si="83"/>
        <v>3.0025802369466486</v>
      </c>
      <c r="BI23" s="115">
        <f t="shared" si="30"/>
        <v>1.3640733923907264</v>
      </c>
      <c r="BJ23" s="115">
        <f t="shared" si="31"/>
        <v>1.3640733923907264</v>
      </c>
      <c r="BK23" s="129">
        <f t="shared" si="84"/>
        <v>3.0001063487566717</v>
      </c>
      <c r="BL23" s="115">
        <f t="shared" si="32"/>
        <v>1.3639670436340547</v>
      </c>
      <c r="BM23" s="115">
        <f t="shared" si="33"/>
        <v>1.3639670436340547</v>
      </c>
      <c r="BN23" s="117">
        <f t="shared" si="34"/>
        <v>2.46556865957325</v>
      </c>
      <c r="BO23" s="115">
        <f t="shared" si="35"/>
        <v>2.6419400780131057</v>
      </c>
      <c r="BP23" s="115">
        <f t="shared" si="36"/>
        <v>2.6419400780131057</v>
      </c>
      <c r="BQ23" s="129">
        <f t="shared" si="85"/>
        <v>3.0336348787488583</v>
      </c>
      <c r="BR23" s="115">
        <f t="shared" si="37"/>
        <v>2.6083051992642474</v>
      </c>
      <c r="BS23" s="115">
        <f t="shared" si="38"/>
        <v>2.6083051992642474</v>
      </c>
      <c r="BT23" s="129">
        <f t="shared" si="86"/>
        <v>3.0007858270106635</v>
      </c>
      <c r="BU23" s="115">
        <f t="shared" si="39"/>
        <v>2.6075193722535839</v>
      </c>
      <c r="BV23" s="115">
        <f t="shared" si="40"/>
        <v>2.6075193722535839</v>
      </c>
      <c r="BW23" s="129">
        <f t="shared" si="87"/>
        <v>3.0000183596348093</v>
      </c>
      <c r="BX23" s="115">
        <f t="shared" si="41"/>
        <v>2.6075010126187745</v>
      </c>
      <c r="BY23" s="115">
        <f t="shared" si="42"/>
        <v>2.6075010126187745</v>
      </c>
      <c r="BZ23" s="57" t="str">
        <f t="shared" si="43"/>
        <v>Kaylynne Truong</v>
      </c>
      <c r="CA23" s="118">
        <f t="shared" si="44"/>
        <v>0.86</v>
      </c>
      <c r="CB23" s="119">
        <f t="shared" si="45"/>
        <v>-0.64841255569403256</v>
      </c>
      <c r="CC23" s="119">
        <f t="shared" si="45"/>
        <v>-0.28530152450537438</v>
      </c>
      <c r="CD23" s="118">
        <f t="shared" si="46"/>
        <v>0.38900000000000001</v>
      </c>
      <c r="CE23" s="118">
        <f t="shared" si="46"/>
        <v>0.62131025945246521</v>
      </c>
      <c r="CF23" s="118">
        <f t="shared" si="46"/>
        <v>-0.96399999999999997</v>
      </c>
      <c r="CG23" s="118">
        <f t="shared" si="46"/>
        <v>0.57369155928752202</v>
      </c>
      <c r="CH23" s="118">
        <f t="shared" si="46"/>
        <v>0.12191446445905339</v>
      </c>
      <c r="CI23" s="118">
        <f t="shared" si="46"/>
        <v>0</v>
      </c>
      <c r="CJ23" s="118">
        <f t="shared" si="46"/>
        <v>1.3361519743120265</v>
      </c>
      <c r="CK23" s="118">
        <f t="shared" si="46"/>
        <v>1.2702211411930873</v>
      </c>
      <c r="CL23" s="118">
        <f t="shared" si="46"/>
        <v>-0.36699999999999999</v>
      </c>
      <c r="CM23" s="115">
        <f t="shared" si="47"/>
        <v>2.5579134235854433</v>
      </c>
      <c r="CN23" s="115">
        <f t="shared" si="48"/>
        <v>0.84241849074347552</v>
      </c>
      <c r="CO23" s="115">
        <f t="shared" si="49"/>
        <v>1.3246673462120591</v>
      </c>
      <c r="CP23" s="115">
        <f t="shared" si="50"/>
        <v>1.8498944223380906</v>
      </c>
      <c r="CQ23" s="120">
        <f t="shared" si="51"/>
        <v>-1.2135335746514313</v>
      </c>
      <c r="CR23" s="121">
        <f t="shared" si="52"/>
        <v>5.361360108227637</v>
      </c>
      <c r="CS23" s="111">
        <f t="shared" si="53"/>
        <v>0.42428917787083975</v>
      </c>
      <c r="CT23" s="115">
        <f t="shared" si="54"/>
        <v>2.2747670725894205</v>
      </c>
      <c r="CU23" s="122" t="str">
        <f t="shared" si="55"/>
        <v>Kaylynne Truong</v>
      </c>
      <c r="CV23" s="118">
        <f t="shared" si="56"/>
        <v>0.60499999999999998</v>
      </c>
      <c r="CW23" s="119">
        <f t="shared" si="57"/>
        <v>-0.38706628594796649</v>
      </c>
      <c r="CX23" s="119">
        <f t="shared" si="57"/>
        <v>-0.17030916581710526</v>
      </c>
      <c r="CY23" s="118">
        <f t="shared" si="58"/>
        <v>0.47699999999999998</v>
      </c>
      <c r="CZ23" s="118">
        <f t="shared" si="58"/>
        <v>0.47599999999999998</v>
      </c>
      <c r="DA23" s="118">
        <f t="shared" si="58"/>
        <v>-0.60657050355527953</v>
      </c>
      <c r="DB23" s="118">
        <f t="shared" si="58"/>
        <v>0.58925751599283349</v>
      </c>
      <c r="DC23" s="118">
        <f t="shared" si="58"/>
        <v>-9.2436771404669549E-2</v>
      </c>
      <c r="DD23" s="118">
        <f t="shared" si="58"/>
        <v>0</v>
      </c>
      <c r="DE23" s="118">
        <f t="shared" si="58"/>
        <v>0.18764603602629609</v>
      </c>
      <c r="DF23" s="118">
        <f t="shared" si="58"/>
        <v>0.66785717414945334</v>
      </c>
      <c r="DG23" s="118">
        <f t="shared" si="58"/>
        <v>-0.439</v>
      </c>
      <c r="DH23" s="115">
        <f t="shared" si="59"/>
        <v>3.1626000858272398</v>
      </c>
      <c r="DI23" s="115">
        <f t="shared" si="60"/>
        <v>1.3107067583486942</v>
      </c>
      <c r="DJ23" s="115">
        <f t="shared" si="61"/>
        <v>0.31959470733605844</v>
      </c>
      <c r="DK23" s="115">
        <f t="shared" si="62"/>
        <v>-1.1794730612432427</v>
      </c>
      <c r="DL23" s="120">
        <f t="shared" si="63"/>
        <v>-1.5577665445286144</v>
      </c>
      <c r="DM23" s="121">
        <f t="shared" si="64"/>
        <v>2.0556619457401348</v>
      </c>
      <c r="DN23" s="111">
        <f t="shared" si="65"/>
        <v>0.42428917787083975</v>
      </c>
      <c r="DO23" s="115">
        <f t="shared" si="66"/>
        <v>0.87219511693845264</v>
      </c>
      <c r="DP23" s="123" t="str">
        <f t="shared" si="67"/>
        <v>Kaylynne Truong (4th)</v>
      </c>
      <c r="DQ23" s="124">
        <f t="shared" si="68"/>
        <v>1.3639670436340547</v>
      </c>
      <c r="DR23" s="124">
        <f t="shared" si="69"/>
        <v>2.6075010126187745</v>
      </c>
      <c r="DS23" s="125">
        <f t="shared" si="70"/>
        <v>385</v>
      </c>
      <c r="DT23" s="124">
        <f t="shared" si="71"/>
        <v>16.041666666666668</v>
      </c>
      <c r="DU23" s="124">
        <f t="shared" si="72"/>
        <v>2.8384399224629391</v>
      </c>
      <c r="DV23" s="124">
        <f t="shared" si="73"/>
        <v>0.72145089535172868</v>
      </c>
      <c r="DW23" s="124">
        <f t="shared" si="74"/>
        <v>2.1169890271112104</v>
      </c>
      <c r="DX23" s="124">
        <f t="shared" si="75"/>
        <v>1.2043193411375706</v>
      </c>
      <c r="DY23" s="126">
        <f t="shared" si="88"/>
        <v>2.0528976968792501</v>
      </c>
      <c r="DZ23" s="127">
        <f t="shared" si="76"/>
        <v>13.75</v>
      </c>
      <c r="EA23" s="127">
        <f t="shared" si="77"/>
        <v>21.666666666666668</v>
      </c>
      <c r="EB23" s="127">
        <f t="shared" si="78"/>
        <v>-2.34375</v>
      </c>
      <c r="EC23" s="127">
        <f t="shared" si="79"/>
        <v>2.5623396397087657</v>
      </c>
      <c r="ED23" s="29">
        <f t="shared" si="80"/>
        <v>0.55814101158298901</v>
      </c>
      <c r="EE23" s="29">
        <f t="shared" si="81"/>
        <v>2.0041986281257769</v>
      </c>
    </row>
    <row r="24" spans="1:135" ht="14" x14ac:dyDescent="0.15">
      <c r="A24" s="105">
        <v>11</v>
      </c>
      <c r="B24" s="190" t="s">
        <v>661</v>
      </c>
      <c r="C24" s="135">
        <v>21</v>
      </c>
      <c r="D24" s="190">
        <v>22</v>
      </c>
      <c r="E24" s="135"/>
      <c r="F24" s="190">
        <v>127</v>
      </c>
      <c r="G24" s="135">
        <v>31</v>
      </c>
      <c r="H24" s="135">
        <v>50</v>
      </c>
      <c r="I24" s="135">
        <v>0.62</v>
      </c>
      <c r="J24" s="135">
        <v>0</v>
      </c>
      <c r="K24" s="135">
        <v>0</v>
      </c>
      <c r="L24" s="135"/>
      <c r="M24" s="135">
        <v>31</v>
      </c>
      <c r="N24" s="135">
        <v>50</v>
      </c>
      <c r="O24" s="135">
        <v>0.62</v>
      </c>
      <c r="P24" s="135"/>
      <c r="Q24" s="135">
        <v>10</v>
      </c>
      <c r="R24" s="135">
        <v>17</v>
      </c>
      <c r="S24" s="135">
        <v>0.58799999999999997</v>
      </c>
      <c r="T24" s="135">
        <v>22</v>
      </c>
      <c r="U24" s="135">
        <v>17</v>
      </c>
      <c r="V24" s="128">
        <v>39</v>
      </c>
      <c r="W24" s="135">
        <v>5</v>
      </c>
      <c r="X24" s="135">
        <v>7</v>
      </c>
      <c r="Y24" s="135">
        <v>4</v>
      </c>
      <c r="Z24" s="135">
        <v>12</v>
      </c>
      <c r="AA24" s="128">
        <v>18</v>
      </c>
      <c r="AB24" s="128">
        <v>72</v>
      </c>
      <c r="AC24" s="107">
        <f t="shared" si="3"/>
        <v>57.480000000000004</v>
      </c>
      <c r="AD24" s="108">
        <f t="shared" si="4"/>
        <v>1.2526096033402923</v>
      </c>
      <c r="AE24" s="4">
        <f t="shared" si="5"/>
        <v>65.664369105009428</v>
      </c>
      <c r="AF24" s="107">
        <f t="shared" si="6"/>
        <v>255.19062500000001</v>
      </c>
      <c r="AG24" s="109">
        <f t="shared" si="7"/>
        <v>27.152769105009433</v>
      </c>
      <c r="AH24" s="110">
        <f t="shared" si="8"/>
        <v>25.731497426682282</v>
      </c>
      <c r="AI24" s="110">
        <f t="shared" si="9"/>
        <v>19.593196262597811</v>
      </c>
      <c r="AJ24" s="110">
        <f t="shared" si="10"/>
        <v>6.6616867292832556</v>
      </c>
      <c r="AK24" s="110">
        <f t="shared" si="11"/>
        <v>0</v>
      </c>
      <c r="AL24" s="110">
        <f t="shared" si="12"/>
        <v>1.9593196262597812</v>
      </c>
      <c r="AM24" s="110">
        <f t="shared" si="13"/>
        <v>4.7023671030234748</v>
      </c>
      <c r="AN24" s="110">
        <f t="shared" si="14"/>
        <v>8.6210063555430381</v>
      </c>
      <c r="AO24" s="110">
        <f t="shared" si="14"/>
        <v>6.6616867292832556</v>
      </c>
      <c r="AP24" s="110">
        <f t="shared" si="14"/>
        <v>15.282693084826294</v>
      </c>
      <c r="AQ24" s="110">
        <f t="shared" si="15"/>
        <v>2.7430474767636936</v>
      </c>
      <c r="AR24" s="110">
        <f t="shared" si="15"/>
        <v>1.5674557010078249</v>
      </c>
      <c r="AS24" s="110">
        <f t="shared" si="16"/>
        <v>7.0535506545352122</v>
      </c>
      <c r="AT24" s="111">
        <f t="shared" si="17"/>
        <v>0.3232603175183148</v>
      </c>
      <c r="AU24" s="111">
        <f t="shared" si="18"/>
        <v>0.28097850128284524</v>
      </c>
      <c r="AV24" s="111">
        <f t="shared" si="19"/>
        <v>0.33844177372565271</v>
      </c>
      <c r="AW24" s="111">
        <f t="shared" si="20"/>
        <v>8.4654998693883626E-2</v>
      </c>
      <c r="AX24" s="111">
        <f t="shared" si="21"/>
        <v>0.37604641525072519</v>
      </c>
      <c r="AY24" s="112">
        <f t="shared" si="22"/>
        <v>0.38506659599688314</v>
      </c>
      <c r="AZ24" s="113" t="str">
        <f t="shared" si="23"/>
        <v>SF</v>
      </c>
      <c r="BA24" s="114">
        <f t="shared" si="24"/>
        <v>3</v>
      </c>
      <c r="BB24" s="115">
        <f t="shared" si="25"/>
        <v>4.8961679443183037</v>
      </c>
      <c r="BC24" s="115">
        <f t="shared" si="26"/>
        <v>4.3605272820814944</v>
      </c>
      <c r="BD24" s="115">
        <f t="shared" si="27"/>
        <v>4.3605272820814944</v>
      </c>
      <c r="BE24" s="129">
        <f t="shared" si="82"/>
        <v>3.0626017915879125</v>
      </c>
      <c r="BF24" s="115">
        <f t="shared" si="28"/>
        <v>4.297925490493582</v>
      </c>
      <c r="BG24" s="115">
        <f t="shared" si="29"/>
        <v>4.297925490493582</v>
      </c>
      <c r="BH24" s="129">
        <f t="shared" si="83"/>
        <v>3.0025802369466486</v>
      </c>
      <c r="BI24" s="115">
        <f t="shared" si="30"/>
        <v>4.2953452535469339</v>
      </c>
      <c r="BJ24" s="115">
        <f t="shared" si="31"/>
        <v>4.2953452535469339</v>
      </c>
      <c r="BK24" s="129">
        <f t="shared" si="84"/>
        <v>3.0001063487566717</v>
      </c>
      <c r="BL24" s="115">
        <f t="shared" si="32"/>
        <v>4.2952389047902617</v>
      </c>
      <c r="BM24" s="115">
        <f t="shared" si="33"/>
        <v>4.2952389047902617</v>
      </c>
      <c r="BN24" s="117">
        <f t="shared" si="34"/>
        <v>2.1477078578177333</v>
      </c>
      <c r="BO24" s="115">
        <f t="shared" si="35"/>
        <v>2.670954225665831</v>
      </c>
      <c r="BP24" s="115">
        <f t="shared" si="36"/>
        <v>2.670954225665831</v>
      </c>
      <c r="BQ24" s="129">
        <f t="shared" si="85"/>
        <v>3.0336348787488583</v>
      </c>
      <c r="BR24" s="115">
        <f t="shared" si="37"/>
        <v>2.6373193469169727</v>
      </c>
      <c r="BS24" s="115">
        <f t="shared" si="38"/>
        <v>2.6373193469169727</v>
      </c>
      <c r="BT24" s="129">
        <f t="shared" si="86"/>
        <v>3.0007858270106635</v>
      </c>
      <c r="BU24" s="115">
        <f t="shared" si="39"/>
        <v>2.6365335199063091</v>
      </c>
      <c r="BV24" s="115">
        <f t="shared" si="40"/>
        <v>2.6365335199063091</v>
      </c>
      <c r="BW24" s="129">
        <f t="shared" si="87"/>
        <v>3.0000183596348093</v>
      </c>
      <c r="BX24" s="115">
        <f t="shared" si="41"/>
        <v>2.6365151602714998</v>
      </c>
      <c r="BY24" s="115">
        <f t="shared" si="42"/>
        <v>2.6365151602714998</v>
      </c>
      <c r="BZ24" s="57" t="str">
        <f t="shared" si="43"/>
        <v>Yvonne Ejim</v>
      </c>
      <c r="CA24" s="118">
        <f t="shared" si="44"/>
        <v>0.86</v>
      </c>
      <c r="CB24" s="119">
        <f t="shared" si="45"/>
        <v>-0.6500083338149325</v>
      </c>
      <c r="CC24" s="119">
        <f t="shared" si="45"/>
        <v>-0.28600366687857032</v>
      </c>
      <c r="CD24" s="118">
        <f t="shared" si="46"/>
        <v>0.38900000000000001</v>
      </c>
      <c r="CE24" s="118">
        <f t="shared" si="46"/>
        <v>0.95400961569369469</v>
      </c>
      <c r="CF24" s="118">
        <f t="shared" si="46"/>
        <v>-0.96399999999999997</v>
      </c>
      <c r="CG24" s="118">
        <f t="shared" si="46"/>
        <v>0.2571141982826517</v>
      </c>
      <c r="CH24" s="118">
        <f t="shared" si="46"/>
        <v>0.16954763220284175</v>
      </c>
      <c r="CI24" s="118">
        <f t="shared" si="46"/>
        <v>0</v>
      </c>
      <c r="CJ24" s="118">
        <f t="shared" si="46"/>
        <v>1.0716046888426789</v>
      </c>
      <c r="CK24" s="118">
        <f t="shared" si="46"/>
        <v>0.81294273085271906</v>
      </c>
      <c r="CL24" s="118">
        <f t="shared" si="46"/>
        <v>-0.36699999999999999</v>
      </c>
      <c r="CM24" s="115">
        <f t="shared" si="47"/>
        <v>7.4880800980152742</v>
      </c>
      <c r="CN24" s="115">
        <f t="shared" si="48"/>
        <v>-2.6638721236454224</v>
      </c>
      <c r="CO24" s="115">
        <f t="shared" si="49"/>
        <v>3.3460563489221622</v>
      </c>
      <c r="CP24" s="115">
        <f t="shared" si="50"/>
        <v>1.6250611656715948</v>
      </c>
      <c r="CQ24" s="120">
        <f t="shared" si="51"/>
        <v>-0.50415347270342981</v>
      </c>
      <c r="CR24" s="121">
        <f t="shared" si="52"/>
        <v>9.2911720162601767</v>
      </c>
      <c r="CS24" s="111">
        <f t="shared" si="53"/>
        <v>0.13996032620674456</v>
      </c>
      <c r="CT24" s="115">
        <f t="shared" si="54"/>
        <v>1.3003954662387509</v>
      </c>
      <c r="CU24" s="122" t="str">
        <f t="shared" si="55"/>
        <v>Yvonne Ejim</v>
      </c>
      <c r="CV24" s="118">
        <f t="shared" si="56"/>
        <v>0.60499999999999998</v>
      </c>
      <c r="CW24" s="119">
        <f t="shared" si="57"/>
        <v>-0.38809628818963826</v>
      </c>
      <c r="CX24" s="119">
        <f t="shared" si="57"/>
        <v>-0.17076236680344081</v>
      </c>
      <c r="CY24" s="118">
        <f t="shared" si="58"/>
        <v>0.47699999999999998</v>
      </c>
      <c r="CZ24" s="118">
        <f t="shared" si="58"/>
        <v>0.47599999999999998</v>
      </c>
      <c r="DA24" s="118">
        <f t="shared" si="58"/>
        <v>-0.8286143470378623</v>
      </c>
      <c r="DB24" s="118">
        <f t="shared" si="58"/>
        <v>0.45441901037964794</v>
      </c>
      <c r="DC24" s="118">
        <f t="shared" si="58"/>
        <v>6.5119091132476548E-2</v>
      </c>
      <c r="DD24" s="118">
        <f t="shared" si="58"/>
        <v>0</v>
      </c>
      <c r="DE24" s="118">
        <f t="shared" si="58"/>
        <v>0.27338573796511517</v>
      </c>
      <c r="DF24" s="118">
        <f t="shared" si="58"/>
        <v>0.20764749194792892</v>
      </c>
      <c r="DG24" s="118">
        <f t="shared" si="58"/>
        <v>-0.439</v>
      </c>
      <c r="DH24" s="115">
        <f t="shared" si="59"/>
        <v>6.8259438070619964</v>
      </c>
      <c r="DI24" s="115">
        <f t="shared" si="60"/>
        <v>-2.9638127045044653</v>
      </c>
      <c r="DJ24" s="115">
        <f t="shared" si="61"/>
        <v>4.3513521617827289</v>
      </c>
      <c r="DK24" s="115">
        <f t="shared" si="62"/>
        <v>-2.0211204335788109</v>
      </c>
      <c r="DL24" s="120">
        <f t="shared" si="63"/>
        <v>-0.15629848108325509</v>
      </c>
      <c r="DM24" s="121">
        <f t="shared" si="64"/>
        <v>6.0360643496781936</v>
      </c>
      <c r="DN24" s="111">
        <f t="shared" si="65"/>
        <v>0.13996032620674456</v>
      </c>
      <c r="DO24" s="115">
        <f t="shared" si="66"/>
        <v>0.84480953538586145</v>
      </c>
      <c r="DP24" s="123" t="str">
        <f t="shared" si="67"/>
        <v>Yvonne Ejim (1st)</v>
      </c>
      <c r="DQ24" s="124">
        <f t="shared" si="68"/>
        <v>4.2952389047902617</v>
      </c>
      <c r="DR24" s="124">
        <f t="shared" si="69"/>
        <v>2.6365151602714998</v>
      </c>
      <c r="DS24" s="125">
        <f t="shared" si="70"/>
        <v>127</v>
      </c>
      <c r="DT24" s="124">
        <f t="shared" si="71"/>
        <v>5.7727272727272725</v>
      </c>
      <c r="DU24" s="124">
        <f t="shared" si="72"/>
        <v>6.7682518304954788</v>
      </c>
      <c r="DV24" s="124">
        <f t="shared" si="73"/>
        <v>4.7018532992897875</v>
      </c>
      <c r="DW24" s="124">
        <f t="shared" si="74"/>
        <v>2.0663985312056914</v>
      </c>
      <c r="DX24" s="124">
        <f t="shared" si="75"/>
        <v>0.9472867340455432</v>
      </c>
      <c r="DY24" s="126">
        <f t="shared" si="88"/>
        <v>1.2272073864590325</v>
      </c>
      <c r="DZ24" s="127">
        <f t="shared" si="76"/>
        <v>4.884615384615385</v>
      </c>
      <c r="EA24" s="127">
        <f t="shared" si="77"/>
        <v>107.66666666666667</v>
      </c>
      <c r="EB24" s="127">
        <f t="shared" si="78"/>
        <v>-3.8951923076923078</v>
      </c>
      <c r="EC24" s="127">
        <f t="shared" si="79"/>
        <v>1.8757909545939799</v>
      </c>
      <c r="ED24" s="29">
        <f t="shared" si="80"/>
        <v>0.75747015858635425</v>
      </c>
      <c r="EE24" s="29">
        <f t="shared" si="81"/>
        <v>1.1183207960076258</v>
      </c>
    </row>
    <row r="25" spans="1:135" ht="14" x14ac:dyDescent="0.15">
      <c r="A25" s="105">
        <v>12</v>
      </c>
      <c r="B25" s="190" t="s">
        <v>662</v>
      </c>
      <c r="C25" s="135">
        <v>21</v>
      </c>
      <c r="D25" s="190">
        <v>20</v>
      </c>
      <c r="E25" s="135"/>
      <c r="F25" s="190">
        <v>75</v>
      </c>
      <c r="G25" s="135">
        <v>1</v>
      </c>
      <c r="H25" s="135">
        <v>12</v>
      </c>
      <c r="I25" s="135">
        <v>8.3000000000000004E-2</v>
      </c>
      <c r="J25" s="135">
        <v>1</v>
      </c>
      <c r="K25" s="135">
        <v>6</v>
      </c>
      <c r="L25" s="135">
        <v>0.16700000000000001</v>
      </c>
      <c r="M25" s="135">
        <v>0</v>
      </c>
      <c r="N25" s="135">
        <v>6</v>
      </c>
      <c r="O25" s="135">
        <v>0</v>
      </c>
      <c r="P25" s="135"/>
      <c r="Q25" s="135">
        <v>4</v>
      </c>
      <c r="R25" s="135">
        <v>4</v>
      </c>
      <c r="S25" s="135">
        <v>1</v>
      </c>
      <c r="T25" s="135">
        <v>1</v>
      </c>
      <c r="U25" s="135">
        <v>9</v>
      </c>
      <c r="V25" s="128">
        <v>10</v>
      </c>
      <c r="W25" s="135">
        <v>3</v>
      </c>
      <c r="X25" s="135">
        <v>5</v>
      </c>
      <c r="Y25" s="135">
        <v>1</v>
      </c>
      <c r="Z25" s="135">
        <v>10</v>
      </c>
      <c r="AA25" s="128">
        <v>8</v>
      </c>
      <c r="AB25" s="128">
        <v>7</v>
      </c>
      <c r="AC25" s="107">
        <f t="shared" si="3"/>
        <v>13.76</v>
      </c>
      <c r="AD25" s="108">
        <f t="shared" si="4"/>
        <v>0.50872093023255816</v>
      </c>
      <c r="AE25" s="4">
        <f t="shared" si="5"/>
        <v>5.483328442674491</v>
      </c>
      <c r="AF25" s="107">
        <f t="shared" si="6"/>
        <v>150.703125</v>
      </c>
      <c r="AG25" s="109">
        <f t="shared" si="7"/>
        <v>-3.7358715573255075</v>
      </c>
      <c r="AH25" s="110">
        <f t="shared" si="8"/>
        <v>3.6384968411733274</v>
      </c>
      <c r="AI25" s="110">
        <f t="shared" si="9"/>
        <v>7.9626749611197507</v>
      </c>
      <c r="AJ25" s="110">
        <f t="shared" si="10"/>
        <v>2.654224987039917</v>
      </c>
      <c r="AK25" s="110">
        <f t="shared" si="11"/>
        <v>0.66355624675997926</v>
      </c>
      <c r="AL25" s="110">
        <f t="shared" si="12"/>
        <v>1.9906687402799377</v>
      </c>
      <c r="AM25" s="110">
        <f t="shared" si="13"/>
        <v>6.6355624675997928</v>
      </c>
      <c r="AN25" s="110">
        <f t="shared" si="14"/>
        <v>0.66355624675997926</v>
      </c>
      <c r="AO25" s="110">
        <f t="shared" si="14"/>
        <v>5.9720062208398135</v>
      </c>
      <c r="AP25" s="110">
        <f t="shared" si="14"/>
        <v>6.6355624675997928</v>
      </c>
      <c r="AQ25" s="110">
        <f t="shared" si="15"/>
        <v>3.3177812337998964</v>
      </c>
      <c r="AR25" s="110">
        <f t="shared" si="15"/>
        <v>0.66355624675997926</v>
      </c>
      <c r="AS25" s="110">
        <f t="shared" si="16"/>
        <v>5.3084499740798341</v>
      </c>
      <c r="AT25" s="111">
        <f t="shared" si="17"/>
        <v>0.14035576179427686</v>
      </c>
      <c r="AU25" s="111">
        <f t="shared" si="18"/>
        <v>0.33985018726591759</v>
      </c>
      <c r="AV25" s="111">
        <f t="shared" si="19"/>
        <v>0.25470877192982455</v>
      </c>
      <c r="AW25" s="111">
        <f t="shared" si="20"/>
        <v>8.6009478672985765E-2</v>
      </c>
      <c r="AX25" s="111">
        <f t="shared" si="21"/>
        <v>0.15919298245614033</v>
      </c>
      <c r="AY25" s="112">
        <f t="shared" si="22"/>
        <v>-8.9713151508724956E-2</v>
      </c>
      <c r="AZ25" s="113" t="str">
        <f t="shared" si="23"/>
        <v>SG</v>
      </c>
      <c r="BA25" s="114">
        <f t="shared" si="24"/>
        <v>2</v>
      </c>
      <c r="BB25" s="115">
        <f t="shared" si="25"/>
        <v>2.7151378170412581</v>
      </c>
      <c r="BC25" s="115">
        <f t="shared" si="26"/>
        <v>2.4290826902247549</v>
      </c>
      <c r="BD25" s="115">
        <f t="shared" si="27"/>
        <v>2.4290826902247549</v>
      </c>
      <c r="BE25" s="129">
        <f t="shared" si="82"/>
        <v>3.0626017915879125</v>
      </c>
      <c r="BF25" s="115">
        <f t="shared" si="28"/>
        <v>2.3664808986368424</v>
      </c>
      <c r="BG25" s="115">
        <f t="shared" si="29"/>
        <v>2.3664808986368424</v>
      </c>
      <c r="BH25" s="129">
        <f t="shared" si="83"/>
        <v>3.0025802369466486</v>
      </c>
      <c r="BI25" s="115">
        <f t="shared" si="30"/>
        <v>2.3639006616901939</v>
      </c>
      <c r="BJ25" s="115">
        <f t="shared" si="31"/>
        <v>2.3639006616901939</v>
      </c>
      <c r="BK25" s="129">
        <f t="shared" si="84"/>
        <v>3.0001063487566717</v>
      </c>
      <c r="BL25" s="115">
        <f t="shared" si="32"/>
        <v>2.3637943129335222</v>
      </c>
      <c r="BM25" s="115">
        <f t="shared" si="33"/>
        <v>2.3637943129335222</v>
      </c>
      <c r="BN25" s="117">
        <f t="shared" si="34"/>
        <v>6.1952775842511949</v>
      </c>
      <c r="BO25" s="115">
        <f t="shared" si="35"/>
        <v>5.3171665505507173</v>
      </c>
      <c r="BP25" s="115">
        <f t="shared" si="36"/>
        <v>5</v>
      </c>
      <c r="BQ25" s="129">
        <f t="shared" si="85"/>
        <v>3.0336348787488583</v>
      </c>
      <c r="BR25" s="115">
        <f t="shared" si="37"/>
        <v>5.2835316718018586</v>
      </c>
      <c r="BS25" s="115">
        <f t="shared" si="38"/>
        <v>5</v>
      </c>
      <c r="BT25" s="129">
        <f t="shared" si="86"/>
        <v>3.0007858270106635</v>
      </c>
      <c r="BU25" s="115">
        <f t="shared" si="39"/>
        <v>5.2827458447911955</v>
      </c>
      <c r="BV25" s="115">
        <f t="shared" si="40"/>
        <v>5</v>
      </c>
      <c r="BW25" s="129">
        <f t="shared" si="87"/>
        <v>3.0000183596348093</v>
      </c>
      <c r="BX25" s="115">
        <f t="shared" si="41"/>
        <v>5.2827274851563857</v>
      </c>
      <c r="BY25" s="115">
        <f t="shared" si="42"/>
        <v>5</v>
      </c>
      <c r="BZ25" s="57" t="str">
        <f t="shared" si="43"/>
        <v>Mckayla Williams</v>
      </c>
      <c r="CA25" s="118">
        <f t="shared" si="44"/>
        <v>0.86</v>
      </c>
      <c r="CB25" s="119">
        <f t="shared" si="45"/>
        <v>-0.78</v>
      </c>
      <c r="CC25" s="119">
        <f t="shared" si="45"/>
        <v>-0.34320000000000001</v>
      </c>
      <c r="CD25" s="118">
        <f t="shared" si="46"/>
        <v>0.38900000000000001</v>
      </c>
      <c r="CE25" s="118">
        <f t="shared" si="46"/>
        <v>0.73479065451795478</v>
      </c>
      <c r="CF25" s="118">
        <f t="shared" si="46"/>
        <v>-0.96399999999999997</v>
      </c>
      <c r="CG25" s="118">
        <f t="shared" si="46"/>
        <v>0.4657102142031796</v>
      </c>
      <c r="CH25" s="118">
        <f t="shared" si="46"/>
        <v>0.13816165758516974</v>
      </c>
      <c r="CI25" s="118">
        <f t="shared" si="46"/>
        <v>0</v>
      </c>
      <c r="CJ25" s="118">
        <f t="shared" si="46"/>
        <v>1.2459175632577497</v>
      </c>
      <c r="CK25" s="118">
        <f t="shared" si="46"/>
        <v>1.1142480871823706</v>
      </c>
      <c r="CL25" s="118">
        <f t="shared" si="46"/>
        <v>-0.36699999999999999</v>
      </c>
      <c r="CM25" s="115">
        <f t="shared" si="47"/>
        <v>-3.7345858218268115</v>
      </c>
      <c r="CN25" s="115">
        <f t="shared" si="48"/>
        <v>-4.933957432167472</v>
      </c>
      <c r="CO25" s="115">
        <f t="shared" si="49"/>
        <v>1.1341272003946217</v>
      </c>
      <c r="CP25" s="115">
        <f t="shared" si="50"/>
        <v>2.9248470484411779</v>
      </c>
      <c r="CQ25" s="120">
        <f t="shared" si="51"/>
        <v>2.5137918739898106</v>
      </c>
      <c r="CR25" s="121">
        <f t="shared" si="52"/>
        <v>-2.0957771311686733</v>
      </c>
      <c r="CS25" s="111">
        <f t="shared" si="53"/>
        <v>8.2653735948864895E-2</v>
      </c>
      <c r="CT25" s="115">
        <f t="shared" si="54"/>
        <v>-0.17322380960728512</v>
      </c>
      <c r="CU25" s="122" t="str">
        <f t="shared" si="55"/>
        <v>Mckayla Williams</v>
      </c>
      <c r="CV25" s="118">
        <f t="shared" si="56"/>
        <v>0.60499999999999998</v>
      </c>
      <c r="CW25" s="119">
        <f t="shared" si="57"/>
        <v>-0.47199999999999998</v>
      </c>
      <c r="CX25" s="119">
        <f t="shared" si="57"/>
        <v>-0.20768</v>
      </c>
      <c r="CY25" s="118">
        <f t="shared" si="58"/>
        <v>0.47699999999999998</v>
      </c>
      <c r="CZ25" s="118">
        <f t="shared" si="58"/>
        <v>0.47599999999999998</v>
      </c>
      <c r="DA25" s="118">
        <f t="shared" si="58"/>
        <v>-0.68230741920471427</v>
      </c>
      <c r="DB25" s="118">
        <f t="shared" si="58"/>
        <v>0.54326546160505795</v>
      </c>
      <c r="DC25" s="118">
        <f t="shared" si="58"/>
        <v>-3.8696055679823184E-2</v>
      </c>
      <c r="DD25" s="118">
        <f t="shared" si="58"/>
        <v>0</v>
      </c>
      <c r="DE25" s="118">
        <f t="shared" si="58"/>
        <v>0.2168909836533055</v>
      </c>
      <c r="DF25" s="118">
        <f t="shared" si="58"/>
        <v>0.51088429286943704</v>
      </c>
      <c r="DG25" s="118">
        <f t="shared" si="58"/>
        <v>-0.439</v>
      </c>
      <c r="DH25" s="115">
        <f t="shared" si="59"/>
        <v>-1.7918051083425992</v>
      </c>
      <c r="DI25" s="115">
        <f t="shared" si="60"/>
        <v>-3.5799351818664293</v>
      </c>
      <c r="DJ25" s="115">
        <f t="shared" si="61"/>
        <v>0.12939410545511201</v>
      </c>
      <c r="DK25" s="115">
        <f t="shared" si="62"/>
        <v>-1.2718122393706404</v>
      </c>
      <c r="DL25" s="120">
        <f t="shared" si="63"/>
        <v>0.31986137168056028</v>
      </c>
      <c r="DM25" s="121">
        <f t="shared" si="64"/>
        <v>-6.1942970524439964</v>
      </c>
      <c r="DN25" s="111">
        <f t="shared" si="65"/>
        <v>8.2653735948864895E-2</v>
      </c>
      <c r="DO25" s="115">
        <f t="shared" si="66"/>
        <v>-0.51198179296153823</v>
      </c>
      <c r="DP25" s="123" t="str">
        <f t="shared" si="67"/>
        <v>Mckayla Williams (3rd)</v>
      </c>
      <c r="DQ25" s="124">
        <f t="shared" si="68"/>
        <v>2.3637943129335222</v>
      </c>
      <c r="DR25" s="124">
        <f t="shared" si="69"/>
        <v>5</v>
      </c>
      <c r="DS25" s="125">
        <f t="shared" si="70"/>
        <v>75</v>
      </c>
      <c r="DT25" s="124">
        <f t="shared" si="71"/>
        <v>3.75</v>
      </c>
      <c r="DU25" s="124">
        <f t="shared" si="72"/>
        <v>-4.6186973169333712</v>
      </c>
      <c r="DV25" s="124">
        <f t="shared" si="73"/>
        <v>-7.5285081028324026</v>
      </c>
      <c r="DW25" s="124">
        <f t="shared" si="74"/>
        <v>2.9098107858990314</v>
      </c>
      <c r="DX25" s="124">
        <f t="shared" si="75"/>
        <v>-0.38175258846154164</v>
      </c>
      <c r="DY25" s="126">
        <f t="shared" si="88"/>
        <v>-0.21644511656381182</v>
      </c>
      <c r="DZ25" s="127">
        <f t="shared" si="76"/>
        <v>3.125</v>
      </c>
      <c r="EA25" s="127">
        <f t="shared" si="77"/>
        <v>125</v>
      </c>
      <c r="EB25" s="127">
        <f t="shared" si="78"/>
        <v>-4.203125</v>
      </c>
      <c r="EC25" s="127">
        <f t="shared" si="79"/>
        <v>-4.3589646188500142</v>
      </c>
      <c r="ED25" s="29">
        <f t="shared" si="80"/>
        <v>-5.4501436635621507</v>
      </c>
      <c r="EE25" s="29">
        <f t="shared" si="81"/>
        <v>1.0911790447121366</v>
      </c>
    </row>
    <row r="26" spans="1:135" ht="14" x14ac:dyDescent="0.15">
      <c r="A26" s="105">
        <v>13</v>
      </c>
      <c r="B26" s="190" t="s">
        <v>663</v>
      </c>
      <c r="C26" s="135">
        <v>21</v>
      </c>
      <c r="D26" s="190">
        <v>22</v>
      </c>
      <c r="E26" s="135"/>
      <c r="F26" s="190">
        <v>278</v>
      </c>
      <c r="G26" s="135">
        <v>19</v>
      </c>
      <c r="H26" s="135">
        <v>56</v>
      </c>
      <c r="I26" s="135">
        <v>0.33900000000000002</v>
      </c>
      <c r="J26" s="135">
        <v>14</v>
      </c>
      <c r="K26" s="135">
        <v>40</v>
      </c>
      <c r="L26" s="135">
        <v>0.35</v>
      </c>
      <c r="M26" s="135">
        <v>5</v>
      </c>
      <c r="N26" s="135">
        <v>16</v>
      </c>
      <c r="O26" s="135">
        <v>0.312</v>
      </c>
      <c r="P26" s="135"/>
      <c r="Q26" s="135">
        <v>0</v>
      </c>
      <c r="R26" s="135">
        <v>0</v>
      </c>
      <c r="S26" s="135"/>
      <c r="T26" s="135">
        <v>12</v>
      </c>
      <c r="U26" s="135">
        <v>23</v>
      </c>
      <c r="V26" s="128">
        <v>35</v>
      </c>
      <c r="W26" s="135">
        <v>9</v>
      </c>
      <c r="X26" s="135">
        <v>5</v>
      </c>
      <c r="Y26" s="135">
        <v>4</v>
      </c>
      <c r="Z26" s="135">
        <v>7</v>
      </c>
      <c r="AA26" s="128">
        <v>21</v>
      </c>
      <c r="AB26" s="128">
        <v>52</v>
      </c>
      <c r="AC26" s="107">
        <f t="shared" si="3"/>
        <v>56</v>
      </c>
      <c r="AD26" s="108">
        <f t="shared" si="4"/>
        <v>0.9285714285714286</v>
      </c>
      <c r="AE26" s="4">
        <f t="shared" si="5"/>
        <v>45.827499476000838</v>
      </c>
      <c r="AF26" s="107">
        <f t="shared" si="6"/>
        <v>558.60625000000005</v>
      </c>
      <c r="AG26" s="109">
        <f t="shared" si="7"/>
        <v>8.3074994760008423</v>
      </c>
      <c r="AH26" s="110">
        <f t="shared" si="8"/>
        <v>8.2039002384955122</v>
      </c>
      <c r="AI26" s="110">
        <f t="shared" si="9"/>
        <v>10.024950490618391</v>
      </c>
      <c r="AJ26" s="110">
        <f t="shared" si="10"/>
        <v>0</v>
      </c>
      <c r="AK26" s="110">
        <f t="shared" si="11"/>
        <v>2.5062376226545977</v>
      </c>
      <c r="AL26" s="110">
        <f t="shared" si="12"/>
        <v>1.6111527574208129</v>
      </c>
      <c r="AM26" s="110">
        <f t="shared" si="13"/>
        <v>1.2531188113272989</v>
      </c>
      <c r="AN26" s="110">
        <f t="shared" si="14"/>
        <v>2.1482036765610837</v>
      </c>
      <c r="AO26" s="110">
        <f t="shared" si="14"/>
        <v>4.1173903800754106</v>
      </c>
      <c r="AP26" s="110">
        <f t="shared" si="14"/>
        <v>6.2655940566364947</v>
      </c>
      <c r="AQ26" s="110">
        <f t="shared" si="15"/>
        <v>0.89508486523378494</v>
      </c>
      <c r="AR26" s="110">
        <f t="shared" si="15"/>
        <v>0.71606789218702793</v>
      </c>
      <c r="AS26" s="110">
        <f t="shared" si="16"/>
        <v>3.7593564339818966</v>
      </c>
      <c r="AT26" s="111">
        <f t="shared" si="17"/>
        <v>0.13253017075898446</v>
      </c>
      <c r="AU26" s="111">
        <f t="shared" si="18"/>
        <v>9.1686201600517339E-2</v>
      </c>
      <c r="AV26" s="111">
        <f t="shared" si="19"/>
        <v>0.18038053767512305</v>
      </c>
      <c r="AW26" s="111">
        <f t="shared" si="20"/>
        <v>6.9611988134610808E-2</v>
      </c>
      <c r="AX26" s="111">
        <f t="shared" si="21"/>
        <v>0.17179098826202197</v>
      </c>
      <c r="AY26" s="112">
        <f t="shared" si="22"/>
        <v>5.3820901362715126E-2</v>
      </c>
      <c r="AZ26" s="113" t="str">
        <f t="shared" si="23"/>
        <v>SG</v>
      </c>
      <c r="BA26" s="114">
        <f t="shared" si="24"/>
        <v>2</v>
      </c>
      <c r="BB26" s="115">
        <f t="shared" si="25"/>
        <v>3.2695183827364165</v>
      </c>
      <c r="BC26" s="115">
        <f t="shared" si="26"/>
        <v>3.0759942390265969</v>
      </c>
      <c r="BD26" s="115">
        <f t="shared" si="27"/>
        <v>3.0759942390265969</v>
      </c>
      <c r="BE26" s="129">
        <f t="shared" si="82"/>
        <v>3.0626017915879125</v>
      </c>
      <c r="BF26" s="115">
        <f t="shared" si="28"/>
        <v>3.0133924474386844</v>
      </c>
      <c r="BG26" s="115">
        <f t="shared" si="29"/>
        <v>3.0133924474386844</v>
      </c>
      <c r="BH26" s="129">
        <f t="shared" si="83"/>
        <v>3.0025802369466486</v>
      </c>
      <c r="BI26" s="115">
        <f t="shared" si="30"/>
        <v>3.0108122104920358</v>
      </c>
      <c r="BJ26" s="115">
        <f t="shared" si="31"/>
        <v>3.0108122104920358</v>
      </c>
      <c r="BK26" s="129">
        <f t="shared" si="84"/>
        <v>3.0001063487566717</v>
      </c>
      <c r="BL26" s="115">
        <f t="shared" si="32"/>
        <v>3.0107058617353641</v>
      </c>
      <c r="BM26" s="115">
        <f t="shared" si="33"/>
        <v>3.0107058617353641</v>
      </c>
      <c r="BN26" s="117">
        <f t="shared" si="34"/>
        <v>5.0778138562719946</v>
      </c>
      <c r="BO26" s="115">
        <f t="shared" si="35"/>
        <v>4.9135129635476051</v>
      </c>
      <c r="BP26" s="115">
        <f t="shared" si="36"/>
        <v>4.9135129635476051</v>
      </c>
      <c r="BQ26" s="129">
        <f t="shared" si="85"/>
        <v>3.0336348787488583</v>
      </c>
      <c r="BR26" s="115">
        <f t="shared" si="37"/>
        <v>4.8798780847987473</v>
      </c>
      <c r="BS26" s="115">
        <f t="shared" si="38"/>
        <v>4.8798780847987473</v>
      </c>
      <c r="BT26" s="129">
        <f t="shared" si="86"/>
        <v>3.0007858270106635</v>
      </c>
      <c r="BU26" s="115">
        <f t="shared" si="39"/>
        <v>4.8790922577880842</v>
      </c>
      <c r="BV26" s="115">
        <f t="shared" si="40"/>
        <v>4.8790922577880842</v>
      </c>
      <c r="BW26" s="129">
        <f t="shared" si="87"/>
        <v>3.0000183596348093</v>
      </c>
      <c r="BX26" s="115">
        <f t="shared" si="41"/>
        <v>4.8790738981532744</v>
      </c>
      <c r="BY26" s="115">
        <f t="shared" si="42"/>
        <v>4.8790738981532744</v>
      </c>
      <c r="BZ26" s="57" t="str">
        <f t="shared" si="43"/>
        <v>Abby O'Connor</v>
      </c>
      <c r="CA26" s="118">
        <f t="shared" si="44"/>
        <v>0.86</v>
      </c>
      <c r="CB26" s="119">
        <f t="shared" si="45"/>
        <v>-0.7733490643984301</v>
      </c>
      <c r="CC26" s="119">
        <f t="shared" si="45"/>
        <v>-0.34027358833530924</v>
      </c>
      <c r="CD26" s="118">
        <f t="shared" si="46"/>
        <v>0.38900000000000001</v>
      </c>
      <c r="CE26" s="118">
        <f t="shared" si="46"/>
        <v>0.80821511530696388</v>
      </c>
      <c r="CF26" s="118">
        <f t="shared" si="46"/>
        <v>-0.96399999999999997</v>
      </c>
      <c r="CG26" s="118">
        <f t="shared" si="46"/>
        <v>0.39584376693258072</v>
      </c>
      <c r="CH26" s="118">
        <f t="shared" si="46"/>
        <v>0.14867397025319967</v>
      </c>
      <c r="CI26" s="118">
        <f t="shared" si="46"/>
        <v>0</v>
      </c>
      <c r="CJ26" s="118">
        <f t="shared" si="46"/>
        <v>1.1875337959783834</v>
      </c>
      <c r="CK26" s="118">
        <f t="shared" si="46"/>
        <v>1.0133298855692832</v>
      </c>
      <c r="CL26" s="118">
        <f t="shared" si="46"/>
        <v>-0.36699999999999999</v>
      </c>
      <c r="CM26" s="115">
        <f t="shared" si="47"/>
        <v>0.27749455775846354</v>
      </c>
      <c r="CN26" s="115">
        <f t="shared" si="48"/>
        <v>9.4151477496478897E-2</v>
      </c>
      <c r="CO26" s="115">
        <f t="shared" si="49"/>
        <v>1.4625018103565006</v>
      </c>
      <c r="CP26" s="115">
        <f t="shared" si="50"/>
        <v>0.40887271171223905</v>
      </c>
      <c r="CQ26" s="120">
        <f t="shared" si="51"/>
        <v>2.6062754967385917</v>
      </c>
      <c r="CR26" s="121">
        <f t="shared" si="52"/>
        <v>4.8492960540622736</v>
      </c>
      <c r="CS26" s="111">
        <f t="shared" si="53"/>
        <v>0.30636984791712585</v>
      </c>
      <c r="CT26" s="115">
        <f t="shared" si="54"/>
        <v>1.4856780945881773</v>
      </c>
      <c r="CU26" s="122" t="str">
        <f t="shared" si="55"/>
        <v>Abby O'Connor</v>
      </c>
      <c r="CV26" s="118">
        <f t="shared" si="56"/>
        <v>0.60499999999999998</v>
      </c>
      <c r="CW26" s="119">
        <f t="shared" si="57"/>
        <v>-0.4677071233844412</v>
      </c>
      <c r="CX26" s="119">
        <f t="shared" si="57"/>
        <v>-0.20579113428915416</v>
      </c>
      <c r="CY26" s="118">
        <f t="shared" si="58"/>
        <v>0.47699999999999998</v>
      </c>
      <c r="CZ26" s="118">
        <f t="shared" si="58"/>
        <v>0.47599999999999998</v>
      </c>
      <c r="DA26" s="118">
        <f t="shared" si="58"/>
        <v>-0.73131096902645387</v>
      </c>
      <c r="DB26" s="118">
        <f t="shared" si="58"/>
        <v>0.51350753036017327</v>
      </c>
      <c r="DC26" s="118">
        <f t="shared" si="58"/>
        <v>-3.924559931724185E-3</v>
      </c>
      <c r="DD26" s="118">
        <f t="shared" si="58"/>
        <v>0</v>
      </c>
      <c r="DE26" s="118">
        <f t="shared" si="58"/>
        <v>0.2358131464557594</v>
      </c>
      <c r="DF26" s="118">
        <f t="shared" si="58"/>
        <v>0.40931917970754783</v>
      </c>
      <c r="DG26" s="118">
        <f t="shared" si="58"/>
        <v>-0.439</v>
      </c>
      <c r="DH26" s="115">
        <f t="shared" si="59"/>
        <v>1.4700942342574581</v>
      </c>
      <c r="DI26" s="115">
        <f t="shared" si="60"/>
        <v>-0.14951081968473812</v>
      </c>
      <c r="DJ26" s="115">
        <f t="shared" si="61"/>
        <v>1.086959819352616</v>
      </c>
      <c r="DK26" s="115">
        <f t="shared" si="62"/>
        <v>-1.1461843738574373</v>
      </c>
      <c r="DL26" s="120">
        <f t="shared" si="63"/>
        <v>0.80800177620590796</v>
      </c>
      <c r="DM26" s="121">
        <f t="shared" si="64"/>
        <v>2.0693606362738066</v>
      </c>
      <c r="DN26" s="111">
        <f t="shared" si="65"/>
        <v>0.30636984791712585</v>
      </c>
      <c r="DO26" s="115">
        <f t="shared" si="66"/>
        <v>0.63398970342089289</v>
      </c>
      <c r="DP26" s="123" t="str">
        <f t="shared" si="67"/>
        <v>Abby O'Connor (1st)</v>
      </c>
      <c r="DQ26" s="124">
        <f t="shared" si="68"/>
        <v>3.0107058617353641</v>
      </c>
      <c r="DR26" s="124">
        <f t="shared" si="69"/>
        <v>4.8790738981532744</v>
      </c>
      <c r="DS26" s="125">
        <f t="shared" si="70"/>
        <v>278</v>
      </c>
      <c r="DT26" s="124">
        <f t="shared" si="71"/>
        <v>12.636363636363637</v>
      </c>
      <c r="DU26" s="124">
        <f t="shared" si="72"/>
        <v>2.3263758682975757</v>
      </c>
      <c r="DV26" s="124">
        <f t="shared" si="73"/>
        <v>0.73514958588540047</v>
      </c>
      <c r="DW26" s="124">
        <f t="shared" si="74"/>
        <v>1.5912262824121752</v>
      </c>
      <c r="DX26" s="124">
        <f t="shared" si="75"/>
        <v>0.71273142096839981</v>
      </c>
      <c r="DY26" s="126">
        <f t="shared" si="88"/>
        <v>1.3254711168026516</v>
      </c>
      <c r="DZ26" s="127">
        <f t="shared" si="76"/>
        <v>10.692307692307692</v>
      </c>
      <c r="EA26" s="127">
        <f t="shared" si="77"/>
        <v>57.333333333333336</v>
      </c>
      <c r="EB26" s="127">
        <f t="shared" si="78"/>
        <v>-2.8788461538461538</v>
      </c>
      <c r="EC26" s="127">
        <f t="shared" si="79"/>
        <v>1.4364174311119677</v>
      </c>
      <c r="ED26" s="29">
        <f t="shared" si="80"/>
        <v>0.11724971785972713</v>
      </c>
      <c r="EE26" s="29">
        <f t="shared" si="81"/>
        <v>1.3191677132522406</v>
      </c>
    </row>
    <row r="27" spans="1:135" ht="14" x14ac:dyDescent="0.15">
      <c r="A27" s="105">
        <v>14</v>
      </c>
      <c r="B27" s="190" t="s">
        <v>664</v>
      </c>
      <c r="C27" s="135">
        <v>21</v>
      </c>
      <c r="D27" s="190">
        <v>24</v>
      </c>
      <c r="E27" s="135"/>
      <c r="F27" s="190">
        <v>577</v>
      </c>
      <c r="G27" s="135">
        <v>120</v>
      </c>
      <c r="H27" s="135">
        <v>242</v>
      </c>
      <c r="I27" s="135">
        <v>0.496</v>
      </c>
      <c r="J27" s="135">
        <v>28</v>
      </c>
      <c r="K27" s="135">
        <v>70</v>
      </c>
      <c r="L27" s="135">
        <v>0.4</v>
      </c>
      <c r="M27" s="135">
        <v>92</v>
      </c>
      <c r="N27" s="135">
        <v>172</v>
      </c>
      <c r="O27" s="135">
        <v>0.53500000000000003</v>
      </c>
      <c r="P27" s="135"/>
      <c r="Q27" s="135">
        <v>49</v>
      </c>
      <c r="R27" s="135">
        <v>57</v>
      </c>
      <c r="S27" s="135">
        <v>0.86</v>
      </c>
      <c r="T27" s="135">
        <v>30</v>
      </c>
      <c r="U27" s="135">
        <v>85</v>
      </c>
      <c r="V27" s="128">
        <v>115</v>
      </c>
      <c r="W27" s="135">
        <v>60</v>
      </c>
      <c r="X27" s="135">
        <v>29</v>
      </c>
      <c r="Y27" s="135">
        <v>10</v>
      </c>
      <c r="Z27" s="135">
        <v>38</v>
      </c>
      <c r="AA27" s="128">
        <v>39</v>
      </c>
      <c r="AB27" s="128">
        <v>317</v>
      </c>
      <c r="AC27" s="107">
        <f t="shared" si="3"/>
        <v>267.08</v>
      </c>
      <c r="AD27" s="108">
        <f t="shared" si="4"/>
        <v>1.1869102890519696</v>
      </c>
      <c r="AE27" s="4">
        <f t="shared" si="5"/>
        <v>287.56158142946975</v>
      </c>
      <c r="AF27" s="107">
        <f t="shared" si="6"/>
        <v>1159.409375</v>
      </c>
      <c r="AG27" s="109">
        <f t="shared" si="7"/>
        <v>108.61798142946975</v>
      </c>
      <c r="AH27" s="110">
        <f t="shared" si="8"/>
        <v>24.802419889822762</v>
      </c>
      <c r="AI27" s="110">
        <f t="shared" si="9"/>
        <v>20.872696496869366</v>
      </c>
      <c r="AJ27" s="110">
        <f t="shared" si="10"/>
        <v>4.9162962823204701</v>
      </c>
      <c r="AK27" s="110">
        <f t="shared" si="11"/>
        <v>2.4150227351749676</v>
      </c>
      <c r="AL27" s="110">
        <f t="shared" si="12"/>
        <v>5.1750487182320741</v>
      </c>
      <c r="AM27" s="110">
        <f t="shared" si="13"/>
        <v>3.2775308548803137</v>
      </c>
      <c r="AN27" s="110">
        <f t="shared" si="14"/>
        <v>2.5875243591160371</v>
      </c>
      <c r="AO27" s="110">
        <f t="shared" si="14"/>
        <v>7.3313190174954386</v>
      </c>
      <c r="AP27" s="110">
        <f t="shared" si="14"/>
        <v>9.918843376611477</v>
      </c>
      <c r="AQ27" s="110">
        <f t="shared" si="15"/>
        <v>2.5012735471455025</v>
      </c>
      <c r="AR27" s="110">
        <f t="shared" si="15"/>
        <v>0.86250811970534569</v>
      </c>
      <c r="AS27" s="110">
        <f t="shared" si="16"/>
        <v>3.3637816668508487</v>
      </c>
      <c r="AT27" s="111">
        <f t="shared" si="17"/>
        <v>0.20980389003043984</v>
      </c>
      <c r="AU27" s="111">
        <f t="shared" si="18"/>
        <v>0.25621287948123772</v>
      </c>
      <c r="AV27" s="111">
        <f t="shared" si="19"/>
        <v>0.16140016418863451</v>
      </c>
      <c r="AW27" s="111">
        <f t="shared" si="20"/>
        <v>0.22359483190550897</v>
      </c>
      <c r="AX27" s="111">
        <f t="shared" si="21"/>
        <v>0.20692328742132626</v>
      </c>
      <c r="AY27" s="112">
        <f t="shared" si="22"/>
        <v>0.33904032413209417</v>
      </c>
      <c r="AZ27" s="113" t="str">
        <f t="shared" si="23"/>
        <v>SG</v>
      </c>
      <c r="BA27" s="114">
        <f t="shared" si="24"/>
        <v>2</v>
      </c>
      <c r="BB27" s="115">
        <f t="shared" si="25"/>
        <v>3.0255010631261987</v>
      </c>
      <c r="BC27" s="115">
        <f t="shared" si="26"/>
        <v>2.9437226689375064</v>
      </c>
      <c r="BD27" s="115">
        <f t="shared" si="27"/>
        <v>2.9437226689375064</v>
      </c>
      <c r="BE27" s="129">
        <f t="shared" si="82"/>
        <v>3.0626017915879125</v>
      </c>
      <c r="BF27" s="115">
        <f t="shared" si="28"/>
        <v>2.881120877349594</v>
      </c>
      <c r="BG27" s="115">
        <f t="shared" si="29"/>
        <v>2.881120877349594</v>
      </c>
      <c r="BH27" s="129">
        <f t="shared" si="83"/>
        <v>3.0025802369466486</v>
      </c>
      <c r="BI27" s="115">
        <f t="shared" si="30"/>
        <v>2.8785406404029454</v>
      </c>
      <c r="BJ27" s="115">
        <f t="shared" si="31"/>
        <v>2.8785406404029454</v>
      </c>
      <c r="BK27" s="129">
        <f t="shared" si="84"/>
        <v>3.0001063487566717</v>
      </c>
      <c r="BL27" s="115">
        <f t="shared" si="32"/>
        <v>2.8784342916462737</v>
      </c>
      <c r="BM27" s="115">
        <f t="shared" si="33"/>
        <v>2.8784342916462737</v>
      </c>
      <c r="BN27" s="117">
        <f t="shared" si="34"/>
        <v>1.6181781309993459</v>
      </c>
      <c r="BO27" s="115">
        <f t="shared" si="35"/>
        <v>1.8081160790855224</v>
      </c>
      <c r="BP27" s="115">
        <f t="shared" si="36"/>
        <v>1.8081160790855224</v>
      </c>
      <c r="BQ27" s="129">
        <f t="shared" si="85"/>
        <v>3.0336348787488583</v>
      </c>
      <c r="BR27" s="115">
        <f t="shared" si="37"/>
        <v>1.7744812003366641</v>
      </c>
      <c r="BS27" s="115">
        <f t="shared" si="38"/>
        <v>1.7744812003366641</v>
      </c>
      <c r="BT27" s="129">
        <f t="shared" si="86"/>
        <v>3.0007858270106635</v>
      </c>
      <c r="BU27" s="115">
        <f t="shared" si="39"/>
        <v>1.7736953733260006</v>
      </c>
      <c r="BV27" s="115">
        <f t="shared" si="40"/>
        <v>1.7736953733260006</v>
      </c>
      <c r="BW27" s="129">
        <f t="shared" si="87"/>
        <v>3.0000183596348093</v>
      </c>
      <c r="BX27" s="115">
        <f t="shared" si="41"/>
        <v>1.7736770136911912</v>
      </c>
      <c r="BY27" s="115">
        <f t="shared" si="42"/>
        <v>1.7736770136911912</v>
      </c>
      <c r="BZ27" s="57" t="str">
        <f t="shared" si="43"/>
        <v>Jill Townsend</v>
      </c>
      <c r="CA27" s="118">
        <f t="shared" si="44"/>
        <v>0.86</v>
      </c>
      <c r="CB27" s="119">
        <f t="shared" si="45"/>
        <v>-0.60255223575301553</v>
      </c>
      <c r="CC27" s="119">
        <f t="shared" si="45"/>
        <v>-0.26512298373132681</v>
      </c>
      <c r="CD27" s="118">
        <f t="shared" si="46"/>
        <v>0.38900000000000001</v>
      </c>
      <c r="CE27" s="118">
        <f t="shared" si="46"/>
        <v>0.793202292101852</v>
      </c>
      <c r="CF27" s="118">
        <f t="shared" si="46"/>
        <v>-0.96399999999999997</v>
      </c>
      <c r="CG27" s="118">
        <f t="shared" si="46"/>
        <v>0.41012909650220247</v>
      </c>
      <c r="CH27" s="118">
        <f t="shared" si="46"/>
        <v>0.14652455723925195</v>
      </c>
      <c r="CI27" s="118">
        <f t="shared" si="46"/>
        <v>0</v>
      </c>
      <c r="CJ27" s="118">
        <f t="shared" si="46"/>
        <v>1.1994713051789239</v>
      </c>
      <c r="CK27" s="118">
        <f t="shared" si="46"/>
        <v>1.0339642505031814</v>
      </c>
      <c r="CL27" s="118">
        <f t="shared" si="46"/>
        <v>-0.36699999999999999</v>
      </c>
      <c r="CM27" s="115">
        <f t="shared" si="47"/>
        <v>8.3892118695718327</v>
      </c>
      <c r="CN27" s="115">
        <f t="shared" si="48"/>
        <v>0.94532076093580963</v>
      </c>
      <c r="CO27" s="115">
        <f t="shared" si="49"/>
        <v>2.1354373005999276</v>
      </c>
      <c r="CP27" s="115">
        <f t="shared" si="50"/>
        <v>2.657500536013917</v>
      </c>
      <c r="CQ27" s="120">
        <f t="shared" si="51"/>
        <v>-1.7506303567269919</v>
      </c>
      <c r="CR27" s="121">
        <f t="shared" si="52"/>
        <v>12.376840110394495</v>
      </c>
      <c r="CS27" s="111">
        <f t="shared" si="53"/>
        <v>0.63588274189993388</v>
      </c>
      <c r="CT27" s="115">
        <f t="shared" si="54"/>
        <v>7.8702190254547322</v>
      </c>
      <c r="CU27" s="122" t="str">
        <f t="shared" si="55"/>
        <v>Jill Townsend</v>
      </c>
      <c r="CV27" s="118">
        <f t="shared" si="56"/>
        <v>0.60499999999999998</v>
      </c>
      <c r="CW27" s="119">
        <f t="shared" si="57"/>
        <v>-0.35746553398603731</v>
      </c>
      <c r="CX27" s="119">
        <f t="shared" si="57"/>
        <v>-0.1572848349538564</v>
      </c>
      <c r="CY27" s="118">
        <f t="shared" si="58"/>
        <v>0.47699999999999998</v>
      </c>
      <c r="CZ27" s="118">
        <f t="shared" si="58"/>
        <v>0.47599999999999998</v>
      </c>
      <c r="DA27" s="118">
        <f t="shared" si="58"/>
        <v>-0.72129139759220529</v>
      </c>
      <c r="DB27" s="118">
        <f t="shared" si="58"/>
        <v>0.5195920225842714</v>
      </c>
      <c r="DC27" s="118">
        <f t="shared" si="58"/>
        <v>-1.1034156824012792E-2</v>
      </c>
      <c r="DD27" s="118">
        <f t="shared" si="58"/>
        <v>0</v>
      </c>
      <c r="DE27" s="118">
        <f t="shared" si="58"/>
        <v>0.2319442030306535</v>
      </c>
      <c r="DF27" s="118">
        <f t="shared" si="58"/>
        <v>0.43008581621153502</v>
      </c>
      <c r="DG27" s="118">
        <f t="shared" si="58"/>
        <v>-0.439</v>
      </c>
      <c r="DH27" s="115">
        <f t="shared" si="59"/>
        <v>7.922901429690298</v>
      </c>
      <c r="DI27" s="115">
        <f t="shared" si="60"/>
        <v>9.9268378910270183E-2</v>
      </c>
      <c r="DJ27" s="115">
        <f t="shared" si="61"/>
        <v>1.2635620914732604</v>
      </c>
      <c r="DK27" s="115">
        <f t="shared" si="62"/>
        <v>-0.52559174364065342</v>
      </c>
      <c r="DL27" s="120">
        <f t="shared" si="63"/>
        <v>-0.63052817050510135</v>
      </c>
      <c r="DM27" s="121">
        <f t="shared" si="64"/>
        <v>8.1296119859280722</v>
      </c>
      <c r="DN27" s="111">
        <f t="shared" si="65"/>
        <v>0.63588274189993388</v>
      </c>
      <c r="DO27" s="115">
        <f t="shared" si="66"/>
        <v>5.1694799601945096</v>
      </c>
      <c r="DP27" s="123" t="str">
        <f t="shared" si="67"/>
        <v>Jill Townsend (3rd)</v>
      </c>
      <c r="DQ27" s="124">
        <f t="shared" si="68"/>
        <v>2.8784342916462737</v>
      </c>
      <c r="DR27" s="124">
        <f t="shared" si="69"/>
        <v>1.7736770136911912</v>
      </c>
      <c r="DS27" s="125">
        <f t="shared" si="70"/>
        <v>577</v>
      </c>
      <c r="DT27" s="124">
        <f t="shared" si="71"/>
        <v>24.041666666666668</v>
      </c>
      <c r="DU27" s="124">
        <f t="shared" si="72"/>
        <v>9.8539199246297962</v>
      </c>
      <c r="DV27" s="124">
        <f t="shared" si="73"/>
        <v>6.7954009355396661</v>
      </c>
      <c r="DW27" s="124">
        <f t="shared" si="74"/>
        <v>3.0585189890901301</v>
      </c>
      <c r="DX27" s="124">
        <f t="shared" si="75"/>
        <v>6.2659376201359844</v>
      </c>
      <c r="DY27" s="126">
        <f t="shared" si="88"/>
        <v>7.5377031039358524</v>
      </c>
      <c r="DZ27" s="127">
        <f t="shared" si="76"/>
        <v>20.607142857142858</v>
      </c>
      <c r="EA27" s="127">
        <f t="shared" si="77"/>
        <v>0</v>
      </c>
      <c r="EB27" s="127">
        <f t="shared" si="78"/>
        <v>-1.1437500000000003</v>
      </c>
      <c r="EC27" s="127">
        <f t="shared" si="79"/>
        <v>9.8539199246297962</v>
      </c>
      <c r="ED27" s="29">
        <f t="shared" si="80"/>
        <v>6.7954009355396661</v>
      </c>
      <c r="EE27" s="29">
        <f t="shared" si="81"/>
        <v>3.0585189890901301</v>
      </c>
    </row>
    <row r="28" spans="1:135" ht="14" x14ac:dyDescent="0.15">
      <c r="A28" s="105">
        <v>15</v>
      </c>
      <c r="B28" s="190" t="s">
        <v>665</v>
      </c>
      <c r="C28" s="135">
        <v>21</v>
      </c>
      <c r="D28" s="190">
        <v>22</v>
      </c>
      <c r="E28" s="135"/>
      <c r="F28" s="190">
        <v>380</v>
      </c>
      <c r="G28" s="135">
        <v>61</v>
      </c>
      <c r="H28" s="135">
        <v>101</v>
      </c>
      <c r="I28" s="135">
        <v>0.60399999999999998</v>
      </c>
      <c r="J28" s="135">
        <v>0</v>
      </c>
      <c r="K28" s="135">
        <v>0</v>
      </c>
      <c r="L28" s="135"/>
      <c r="M28" s="135">
        <v>61</v>
      </c>
      <c r="N28" s="135">
        <v>101</v>
      </c>
      <c r="O28" s="135">
        <v>0.60399999999999998</v>
      </c>
      <c r="P28" s="135"/>
      <c r="Q28" s="135">
        <v>32</v>
      </c>
      <c r="R28" s="135">
        <v>49</v>
      </c>
      <c r="S28" s="135">
        <v>0.65300000000000002</v>
      </c>
      <c r="T28" s="135">
        <v>37</v>
      </c>
      <c r="U28" s="135">
        <v>45</v>
      </c>
      <c r="V28" s="128">
        <v>82</v>
      </c>
      <c r="W28" s="135">
        <v>15</v>
      </c>
      <c r="X28" s="135">
        <v>10</v>
      </c>
      <c r="Y28" s="135">
        <v>5</v>
      </c>
      <c r="Z28" s="135">
        <v>29</v>
      </c>
      <c r="AA28" s="128">
        <v>51</v>
      </c>
      <c r="AB28" s="128">
        <v>154</v>
      </c>
      <c r="AC28" s="107">
        <f t="shared" si="3"/>
        <v>122.56</v>
      </c>
      <c r="AD28" s="108">
        <f t="shared" si="4"/>
        <v>1.256527415143603</v>
      </c>
      <c r="AE28" s="4">
        <f t="shared" si="5"/>
        <v>140.49104171033323</v>
      </c>
      <c r="AF28" s="107">
        <f t="shared" si="6"/>
        <v>763.5625</v>
      </c>
      <c r="AG28" s="109">
        <f t="shared" si="7"/>
        <v>58.375841710333255</v>
      </c>
      <c r="AH28" s="110">
        <f t="shared" si="8"/>
        <v>18.399416119876662</v>
      </c>
      <c r="AI28" s="110">
        <f t="shared" si="9"/>
        <v>13.227469918965376</v>
      </c>
      <c r="AJ28" s="110">
        <f t="shared" si="10"/>
        <v>6.4172873864287467</v>
      </c>
      <c r="AK28" s="110">
        <f t="shared" si="11"/>
        <v>0</v>
      </c>
      <c r="AL28" s="110">
        <f t="shared" si="12"/>
        <v>1.9644757305394123</v>
      </c>
      <c r="AM28" s="110">
        <f t="shared" si="13"/>
        <v>3.7979864123761966</v>
      </c>
      <c r="AN28" s="110">
        <f t="shared" si="14"/>
        <v>4.8457068019972169</v>
      </c>
      <c r="AO28" s="110">
        <f t="shared" si="14"/>
        <v>5.8934271916182368</v>
      </c>
      <c r="AP28" s="110">
        <f t="shared" si="14"/>
        <v>10.739133993615454</v>
      </c>
      <c r="AQ28" s="110">
        <f t="shared" si="15"/>
        <v>1.3096504870262748</v>
      </c>
      <c r="AR28" s="110">
        <f t="shared" si="15"/>
        <v>0.65482524351313742</v>
      </c>
      <c r="AS28" s="110">
        <f t="shared" si="16"/>
        <v>6.6792174838340017</v>
      </c>
      <c r="AT28" s="111">
        <f t="shared" si="17"/>
        <v>0.22715471974600071</v>
      </c>
      <c r="AU28" s="111">
        <f t="shared" si="18"/>
        <v>0.13415138971023063</v>
      </c>
      <c r="AV28" s="111">
        <f t="shared" si="19"/>
        <v>0.32048060941828255</v>
      </c>
      <c r="AW28" s="111">
        <f t="shared" si="20"/>
        <v>8.4877775006235973E-2</v>
      </c>
      <c r="AX28" s="111">
        <f t="shared" si="21"/>
        <v>0.1570983379501385</v>
      </c>
      <c r="AY28" s="112">
        <f t="shared" si="22"/>
        <v>0.27667823668492841</v>
      </c>
      <c r="AZ28" s="113" t="str">
        <f t="shared" si="23"/>
        <v>SF</v>
      </c>
      <c r="BA28" s="114">
        <f t="shared" si="24"/>
        <v>3</v>
      </c>
      <c r="BB28" s="115">
        <f t="shared" si="25"/>
        <v>4.0446201627843026</v>
      </c>
      <c r="BC28" s="115">
        <f t="shared" si="26"/>
        <v>3.9231527019954302</v>
      </c>
      <c r="BD28" s="115">
        <f t="shared" si="27"/>
        <v>3.9231527019954302</v>
      </c>
      <c r="BE28" s="129">
        <f t="shared" si="82"/>
        <v>3.0626017915879125</v>
      </c>
      <c r="BF28" s="115">
        <f t="shared" si="28"/>
        <v>3.8605509104075177</v>
      </c>
      <c r="BG28" s="115">
        <f t="shared" si="29"/>
        <v>3.8605509104075177</v>
      </c>
      <c r="BH28" s="129">
        <f t="shared" si="83"/>
        <v>3.0025802369466486</v>
      </c>
      <c r="BI28" s="115">
        <f t="shared" si="30"/>
        <v>3.8579706734608692</v>
      </c>
      <c r="BJ28" s="115">
        <f t="shared" si="31"/>
        <v>3.8579706734608692</v>
      </c>
      <c r="BK28" s="129">
        <f t="shared" si="84"/>
        <v>3.0001063487566717</v>
      </c>
      <c r="BL28" s="115">
        <f t="shared" si="32"/>
        <v>3.8578643247041975</v>
      </c>
      <c r="BM28" s="115">
        <f t="shared" si="33"/>
        <v>3.8578643247041975</v>
      </c>
      <c r="BN28" s="117">
        <f t="shared" si="34"/>
        <v>3.0723092474588864</v>
      </c>
      <c r="BO28" s="115">
        <f t="shared" si="35"/>
        <v>3.180180265196225</v>
      </c>
      <c r="BP28" s="115">
        <f t="shared" si="36"/>
        <v>3.180180265196225</v>
      </c>
      <c r="BQ28" s="129">
        <f t="shared" si="85"/>
        <v>3.0336348787488583</v>
      </c>
      <c r="BR28" s="115">
        <f t="shared" si="37"/>
        <v>3.1465453864473667</v>
      </c>
      <c r="BS28" s="115">
        <f t="shared" si="38"/>
        <v>3.1465453864473667</v>
      </c>
      <c r="BT28" s="129">
        <f t="shared" si="86"/>
        <v>3.0007858270106635</v>
      </c>
      <c r="BU28" s="115">
        <f t="shared" si="39"/>
        <v>3.1457595594367032</v>
      </c>
      <c r="BV28" s="115">
        <f t="shared" si="40"/>
        <v>3.1457595594367032</v>
      </c>
      <c r="BW28" s="129">
        <f t="shared" si="87"/>
        <v>3.0000183596348093</v>
      </c>
      <c r="BX28" s="115">
        <f t="shared" si="41"/>
        <v>3.1457411998018938</v>
      </c>
      <c r="BY28" s="115">
        <f t="shared" si="42"/>
        <v>3.1457411998018938</v>
      </c>
      <c r="BZ28" s="57" t="str">
        <f t="shared" si="43"/>
        <v>Melody Kempton</v>
      </c>
      <c r="CA28" s="118">
        <f t="shared" si="44"/>
        <v>0.86</v>
      </c>
      <c r="CB28" s="119">
        <f t="shared" si="45"/>
        <v>-0.67801576598910418</v>
      </c>
      <c r="CC28" s="119">
        <f t="shared" si="45"/>
        <v>-0.29832693703520585</v>
      </c>
      <c r="CD28" s="118">
        <f t="shared" si="46"/>
        <v>0.38900000000000001</v>
      </c>
      <c r="CE28" s="118">
        <f t="shared" si="46"/>
        <v>0.90436760085392653</v>
      </c>
      <c r="CF28" s="118">
        <f t="shared" si="46"/>
        <v>-0.96399999999999997</v>
      </c>
      <c r="CG28" s="118">
        <f t="shared" si="46"/>
        <v>0.30435065293194663</v>
      </c>
      <c r="CH28" s="118">
        <f t="shared" si="46"/>
        <v>0.16244029527644321</v>
      </c>
      <c r="CI28" s="118">
        <f t="shared" si="46"/>
        <v>0</v>
      </c>
      <c r="CJ28" s="118">
        <f t="shared" si="46"/>
        <v>1.1110777446954461</v>
      </c>
      <c r="CK28" s="118">
        <f t="shared" si="46"/>
        <v>0.8811731653461452</v>
      </c>
      <c r="CL28" s="118">
        <f t="shared" si="46"/>
        <v>-0.36699999999999999</v>
      </c>
      <c r="CM28" s="115">
        <f t="shared" si="47"/>
        <v>4.9406150238208353</v>
      </c>
      <c r="CN28" s="115">
        <f t="shared" si="48"/>
        <v>-1.8846506981669604</v>
      </c>
      <c r="CO28" s="115">
        <f t="shared" si="49"/>
        <v>2.4321240823013137</v>
      </c>
      <c r="CP28" s="115">
        <f t="shared" si="50"/>
        <v>-0.41913487452760112</v>
      </c>
      <c r="CQ28" s="120">
        <f t="shared" si="51"/>
        <v>0.20214304412522674</v>
      </c>
      <c r="CR28" s="121">
        <f t="shared" si="52"/>
        <v>5.2710965775528145</v>
      </c>
      <c r="CS28" s="111">
        <f t="shared" si="53"/>
        <v>0.41877892880758211</v>
      </c>
      <c r="CT28" s="115">
        <f t="shared" si="54"/>
        <v>2.2074241783888797</v>
      </c>
      <c r="CU28" s="122" t="str">
        <f t="shared" si="55"/>
        <v>Melody Kempton</v>
      </c>
      <c r="CV28" s="118">
        <f t="shared" si="56"/>
        <v>0.60499999999999998</v>
      </c>
      <c r="CW28" s="119">
        <f t="shared" si="57"/>
        <v>-0.40617381259296725</v>
      </c>
      <c r="CX28" s="119">
        <f t="shared" si="57"/>
        <v>-0.17871647754090558</v>
      </c>
      <c r="CY28" s="118">
        <f t="shared" si="58"/>
        <v>0.47699999999999998</v>
      </c>
      <c r="CZ28" s="118">
        <f t="shared" si="58"/>
        <v>0.47599999999999998</v>
      </c>
      <c r="DA28" s="118">
        <f t="shared" si="58"/>
        <v>-0.79548322259634296</v>
      </c>
      <c r="DB28" s="118">
        <f t="shared" si="58"/>
        <v>0.47453824106360692</v>
      </c>
      <c r="DC28" s="118">
        <f t="shared" si="58"/>
        <v>4.1610207452850607E-2</v>
      </c>
      <c r="DD28" s="118">
        <f t="shared" si="58"/>
        <v>0</v>
      </c>
      <c r="DE28" s="118">
        <f t="shared" si="58"/>
        <v>0.26059253149759776</v>
      </c>
      <c r="DF28" s="118">
        <f t="shared" si="58"/>
        <v>0.27631530102144097</v>
      </c>
      <c r="DG28" s="118">
        <f t="shared" si="58"/>
        <v>-0.43899999999999995</v>
      </c>
      <c r="DH28" s="115">
        <f t="shared" si="59"/>
        <v>4.6121198675101969</v>
      </c>
      <c r="DI28" s="115">
        <f t="shared" si="60"/>
        <v>-2.0861440229573796</v>
      </c>
      <c r="DJ28" s="115">
        <f t="shared" si="61"/>
        <v>2.5446999105812207</v>
      </c>
      <c r="DK28" s="115">
        <f t="shared" si="62"/>
        <v>-2.4099531053341163</v>
      </c>
      <c r="DL28" s="120">
        <f t="shared" si="63"/>
        <v>6.2668715914814335E-2</v>
      </c>
      <c r="DM28" s="121">
        <f t="shared" si="64"/>
        <v>2.7233913657147366</v>
      </c>
      <c r="DN28" s="111">
        <f t="shared" si="65"/>
        <v>0.41877892880758211</v>
      </c>
      <c r="DO28" s="115">
        <f t="shared" si="66"/>
        <v>1.1404989188578354</v>
      </c>
      <c r="DP28" s="123" t="str">
        <f t="shared" si="67"/>
        <v>Melody Kempton (3rd)</v>
      </c>
      <c r="DQ28" s="124">
        <f t="shared" si="68"/>
        <v>3.8578643247041975</v>
      </c>
      <c r="DR28" s="124">
        <f t="shared" si="69"/>
        <v>3.1457411998018938</v>
      </c>
      <c r="DS28" s="125">
        <f t="shared" si="70"/>
        <v>380</v>
      </c>
      <c r="DT28" s="124">
        <f t="shared" si="71"/>
        <v>17.272727272727273</v>
      </c>
      <c r="DU28" s="124">
        <f t="shared" si="72"/>
        <v>2.7481763917881166</v>
      </c>
      <c r="DV28" s="124">
        <f t="shared" si="73"/>
        <v>1.3891803153263305</v>
      </c>
      <c r="DW28" s="124">
        <f t="shared" si="74"/>
        <v>1.3589960764617861</v>
      </c>
      <c r="DX28" s="124">
        <f t="shared" si="75"/>
        <v>1.1508783655273136</v>
      </c>
      <c r="DY28" s="126">
        <f t="shared" si="88"/>
        <v>1.9884362231424777</v>
      </c>
      <c r="DZ28" s="127">
        <f t="shared" si="76"/>
        <v>14.615384615384615</v>
      </c>
      <c r="EA28" s="127">
        <f t="shared" si="77"/>
        <v>23.333333333333332</v>
      </c>
      <c r="EB28" s="127">
        <f t="shared" si="78"/>
        <v>-2.1923076923076925</v>
      </c>
      <c r="EC28" s="127">
        <f t="shared" si="79"/>
        <v>2.4623632629561274</v>
      </c>
      <c r="ED28" s="29">
        <f t="shared" si="80"/>
        <v>1.1819867942235358</v>
      </c>
      <c r="EE28" s="29">
        <f t="shared" si="81"/>
        <v>1.2803764687325916</v>
      </c>
    </row>
    <row r="29" spans="1:135" ht="14" x14ac:dyDescent="0.15">
      <c r="A29" s="105"/>
      <c r="B29" s="135"/>
      <c r="C29" s="135"/>
      <c r="D29" s="135"/>
      <c r="E29" s="135"/>
      <c r="F29" s="135"/>
      <c r="G29" s="135"/>
      <c r="H29" s="135"/>
      <c r="I29" s="135"/>
      <c r="J29" s="135"/>
      <c r="K29" s="135"/>
      <c r="L29" s="135"/>
      <c r="M29" s="135"/>
      <c r="N29" s="135"/>
      <c r="O29" s="135"/>
      <c r="P29" s="135"/>
      <c r="Q29" s="135"/>
      <c r="R29" s="135"/>
      <c r="S29" s="135"/>
      <c r="T29" s="135"/>
      <c r="U29" s="135"/>
      <c r="V29" s="128"/>
      <c r="W29" s="135"/>
      <c r="X29" s="135"/>
      <c r="Y29" s="135"/>
      <c r="Z29" s="135"/>
      <c r="AA29" s="135"/>
      <c r="AB29" s="135"/>
      <c r="AC29" s="107"/>
      <c r="AD29" s="108"/>
      <c r="AE29" s="4"/>
      <c r="AF29" s="107"/>
      <c r="AG29" s="109"/>
      <c r="AH29" s="110"/>
      <c r="AI29" s="110"/>
      <c r="AJ29" s="110"/>
      <c r="AK29" s="110"/>
      <c r="AL29" s="110"/>
      <c r="AM29" s="110"/>
      <c r="AN29" s="110"/>
      <c r="AO29" s="110"/>
      <c r="AP29" s="110"/>
      <c r="AQ29" s="110"/>
      <c r="AR29" s="110"/>
      <c r="AS29" s="110"/>
      <c r="AT29" s="111"/>
      <c r="AU29" s="111"/>
      <c r="AV29" s="111"/>
      <c r="AW29" s="111"/>
      <c r="AX29" s="111"/>
      <c r="AY29" s="112"/>
      <c r="AZ29" s="113"/>
      <c r="BA29" s="114"/>
      <c r="BB29" s="115"/>
      <c r="BC29" s="115"/>
      <c r="BD29" s="115"/>
      <c r="BE29" s="129"/>
      <c r="BF29" s="115"/>
      <c r="BG29" s="115"/>
      <c r="BH29" s="129"/>
      <c r="BI29" s="115"/>
      <c r="BJ29" s="115"/>
      <c r="BK29" s="129"/>
      <c r="BL29" s="115"/>
      <c r="BM29" s="115"/>
      <c r="BN29" s="117"/>
      <c r="BO29" s="115"/>
      <c r="BP29" s="115"/>
      <c r="BQ29" s="129"/>
      <c r="BR29" s="115"/>
      <c r="BS29" s="115"/>
      <c r="BT29" s="129"/>
      <c r="BU29" s="115"/>
      <c r="BV29" s="115"/>
      <c r="BW29" s="129"/>
      <c r="BX29" s="115"/>
      <c r="BY29" s="115"/>
      <c r="CA29" s="118"/>
      <c r="CB29" s="119"/>
      <c r="CC29" s="119"/>
      <c r="CD29" s="118"/>
      <c r="CE29" s="118"/>
      <c r="CF29" s="118"/>
      <c r="CG29" s="118"/>
      <c r="CH29" s="118"/>
      <c r="CI29" s="118"/>
      <c r="CJ29" s="118"/>
      <c r="CK29" s="118"/>
      <c r="CL29" s="118"/>
      <c r="CM29" s="115"/>
      <c r="CN29" s="115"/>
      <c r="CO29" s="115"/>
      <c r="CP29" s="115"/>
      <c r="CQ29" s="120"/>
      <c r="CR29" s="100"/>
      <c r="CS29" s="111"/>
      <c r="CT29" s="115"/>
      <c r="CU29" s="122"/>
      <c r="CV29" s="118"/>
      <c r="CW29" s="119"/>
      <c r="CX29" s="119"/>
      <c r="CY29" s="118"/>
      <c r="CZ29" s="118"/>
      <c r="DA29" s="118"/>
      <c r="DB29" s="118"/>
      <c r="DC29" s="118"/>
      <c r="DD29" s="118"/>
      <c r="DE29" s="118"/>
      <c r="DF29" s="118"/>
      <c r="DG29" s="118"/>
      <c r="DH29" s="115"/>
      <c r="DI29" s="115"/>
      <c r="DJ29" s="115"/>
      <c r="DK29" s="115"/>
      <c r="DL29" s="120"/>
      <c r="DM29" s="100"/>
      <c r="DN29" s="111"/>
      <c r="DO29" s="115"/>
      <c r="DP29" s="130"/>
      <c r="DQ29" s="131"/>
      <c r="DR29" s="124"/>
      <c r="DS29" s="125"/>
      <c r="DT29" s="124"/>
      <c r="DU29" s="124"/>
      <c r="DV29" s="124"/>
      <c r="DW29" s="124"/>
      <c r="DX29" s="124"/>
      <c r="DY29" s="126"/>
      <c r="DZ29" s="127"/>
      <c r="EA29" s="127"/>
      <c r="EB29" s="127"/>
      <c r="EC29" s="127"/>
      <c r="ED29" s="29"/>
      <c r="EE29" s="29"/>
    </row>
    <row r="30" spans="1:135" ht="14" x14ac:dyDescent="0.15">
      <c r="A30" s="105"/>
      <c r="B30" s="135"/>
      <c r="C30" s="135"/>
      <c r="D30" s="135"/>
      <c r="E30" s="135"/>
      <c r="F30" s="135"/>
      <c r="G30" s="135"/>
      <c r="H30" s="135"/>
      <c r="I30" s="135"/>
      <c r="J30" s="135"/>
      <c r="K30" s="135"/>
      <c r="L30" s="135"/>
      <c r="M30" s="135"/>
      <c r="N30" s="135"/>
      <c r="O30" s="135"/>
      <c r="P30" s="135"/>
      <c r="Q30" s="135"/>
      <c r="R30" s="135"/>
      <c r="S30" s="135"/>
      <c r="T30" s="135"/>
      <c r="U30" s="135"/>
      <c r="V30" s="135"/>
      <c r="W30" s="135"/>
      <c r="X30" s="135"/>
      <c r="Y30" s="135"/>
      <c r="Z30" s="135"/>
      <c r="AA30" s="135"/>
      <c r="AB30" s="135"/>
      <c r="AC30" s="107"/>
      <c r="AD30" s="108"/>
      <c r="AE30" s="4"/>
      <c r="AF30" s="107"/>
      <c r="AG30" s="109"/>
      <c r="AH30" s="110"/>
      <c r="AI30" s="110"/>
      <c r="AJ30" s="110"/>
      <c r="AK30" s="110"/>
      <c r="AL30" s="110"/>
      <c r="AM30" s="110"/>
      <c r="AN30" s="110"/>
      <c r="AO30" s="110"/>
      <c r="AP30" s="110"/>
      <c r="AQ30" s="110"/>
      <c r="AR30" s="110"/>
      <c r="AS30" s="110"/>
      <c r="AT30" s="111"/>
      <c r="AU30" s="111"/>
      <c r="AV30" s="111"/>
      <c r="AW30" s="111"/>
      <c r="AX30" s="111"/>
      <c r="AY30" s="112"/>
      <c r="AZ30" s="113"/>
      <c r="BA30" s="114"/>
      <c r="BB30" s="115"/>
      <c r="BC30" s="115"/>
      <c r="BD30" s="115"/>
      <c r="BE30" s="129"/>
      <c r="BF30" s="115"/>
      <c r="BG30" s="115"/>
      <c r="BH30" s="129"/>
      <c r="BI30" s="115"/>
      <c r="BJ30" s="115"/>
      <c r="BK30" s="129"/>
      <c r="BL30" s="115"/>
      <c r="BM30" s="115"/>
      <c r="BN30" s="117"/>
      <c r="BO30" s="115"/>
      <c r="BP30" s="115"/>
      <c r="BQ30" s="129"/>
      <c r="BR30" s="115"/>
      <c r="BS30" s="115"/>
      <c r="BT30" s="129"/>
      <c r="BU30" s="115"/>
      <c r="BV30" s="115"/>
      <c r="BW30" s="129"/>
      <c r="BX30" s="115"/>
      <c r="BY30" s="115"/>
      <c r="CA30" s="118"/>
      <c r="CB30" s="119"/>
      <c r="CC30" s="119"/>
      <c r="CD30" s="118"/>
      <c r="CE30" s="118"/>
      <c r="CF30" s="118"/>
      <c r="CG30" s="118"/>
      <c r="CH30" s="118"/>
      <c r="CI30" s="118"/>
      <c r="CJ30" s="118"/>
      <c r="CK30" s="118"/>
      <c r="CL30" s="118"/>
      <c r="CM30" s="115"/>
      <c r="CN30" s="115"/>
      <c r="CO30" s="115"/>
      <c r="CP30" s="115"/>
      <c r="CQ30" s="120"/>
      <c r="CR30" s="100"/>
      <c r="CS30" s="111"/>
      <c r="CT30" s="115"/>
      <c r="CU30" s="122"/>
      <c r="CV30" s="118"/>
      <c r="CW30" s="119"/>
      <c r="CX30" s="119"/>
      <c r="CY30" s="118"/>
      <c r="CZ30" s="118"/>
      <c r="DA30" s="118"/>
      <c r="DB30" s="118"/>
      <c r="DC30" s="118"/>
      <c r="DD30" s="118"/>
      <c r="DE30" s="118"/>
      <c r="DF30" s="118"/>
      <c r="DG30" s="118"/>
      <c r="DH30" s="115"/>
      <c r="DI30" s="115"/>
      <c r="DJ30" s="115"/>
      <c r="DK30" s="115"/>
      <c r="DL30" s="120"/>
      <c r="DM30" s="100"/>
      <c r="DN30" s="111"/>
      <c r="DO30" s="115"/>
      <c r="DP30" s="130"/>
      <c r="DQ30" s="124"/>
      <c r="DR30" s="132"/>
      <c r="DS30" s="125"/>
      <c r="DT30" s="124"/>
      <c r="DU30" s="124"/>
      <c r="DV30" s="124"/>
      <c r="DW30" s="124"/>
      <c r="DX30" s="124"/>
      <c r="DY30" s="126"/>
      <c r="DZ30" s="127"/>
      <c r="EA30" s="127"/>
      <c r="EB30" s="127"/>
      <c r="EC30" s="127"/>
      <c r="ED30" s="29"/>
      <c r="EE30" s="29"/>
    </row>
    <row r="31" spans="1:135" ht="14" x14ac:dyDescent="0.15">
      <c r="A31" s="105"/>
      <c r="B31" s="135"/>
      <c r="C31" s="135"/>
      <c r="D31" s="135"/>
      <c r="E31" s="135"/>
      <c r="F31" s="135"/>
      <c r="G31" s="135"/>
      <c r="H31" s="135"/>
      <c r="I31" s="135"/>
      <c r="J31" s="135"/>
      <c r="K31" s="135"/>
      <c r="L31" s="135"/>
      <c r="M31" s="135"/>
      <c r="N31" s="135"/>
      <c r="O31" s="135"/>
      <c r="P31" s="135"/>
      <c r="Q31" s="135"/>
      <c r="R31" s="135"/>
      <c r="S31" s="135"/>
      <c r="T31" s="135"/>
      <c r="U31" s="135"/>
      <c r="V31" s="135"/>
      <c r="W31" s="135"/>
      <c r="X31" s="135"/>
      <c r="Y31" s="135"/>
      <c r="Z31" s="135"/>
      <c r="AA31" s="135"/>
      <c r="AB31" s="135"/>
      <c r="AC31" s="107"/>
      <c r="AD31" s="108"/>
      <c r="AE31" s="4"/>
      <c r="AF31" s="107"/>
      <c r="AG31" s="109"/>
      <c r="AH31" s="110"/>
      <c r="AI31" s="110"/>
      <c r="AJ31" s="110"/>
      <c r="AK31" s="110"/>
      <c r="AL31" s="110"/>
      <c r="AM31" s="110"/>
      <c r="AN31" s="110"/>
      <c r="AO31" s="110"/>
      <c r="AP31" s="110"/>
      <c r="AQ31" s="110"/>
      <c r="AR31" s="110"/>
      <c r="AS31" s="110"/>
      <c r="AT31" s="111"/>
      <c r="AU31" s="111"/>
      <c r="AV31" s="111"/>
      <c r="AW31" s="111"/>
      <c r="AX31" s="111"/>
      <c r="AY31" s="112"/>
      <c r="AZ31" s="113"/>
      <c r="BA31" s="114"/>
      <c r="BB31" s="115"/>
      <c r="BC31" s="115"/>
      <c r="BD31" s="115"/>
      <c r="BE31" s="129"/>
      <c r="BF31" s="115"/>
      <c r="BG31" s="115"/>
      <c r="BH31" s="129"/>
      <c r="BI31" s="115"/>
      <c r="BJ31" s="115"/>
      <c r="BK31" s="129"/>
      <c r="BL31" s="115"/>
      <c r="BM31" s="115"/>
      <c r="BN31" s="117"/>
      <c r="BO31" s="115"/>
      <c r="BP31" s="115"/>
      <c r="BQ31" s="129"/>
      <c r="BR31" s="115"/>
      <c r="BS31" s="115"/>
      <c r="BT31" s="129"/>
      <c r="BU31" s="115"/>
      <c r="BV31" s="115"/>
      <c r="BW31" s="129"/>
      <c r="BX31" s="115"/>
      <c r="BY31" s="115"/>
      <c r="CA31" s="118"/>
      <c r="CB31" s="119"/>
      <c r="CC31" s="119"/>
      <c r="CD31" s="118"/>
      <c r="CE31" s="118"/>
      <c r="CF31" s="118"/>
      <c r="CG31" s="118"/>
      <c r="CH31" s="118"/>
      <c r="CI31" s="118"/>
      <c r="CJ31" s="118"/>
      <c r="CK31" s="118"/>
      <c r="CL31" s="118"/>
      <c r="CM31" s="115"/>
      <c r="CN31" s="115"/>
      <c r="CO31" s="115"/>
      <c r="CP31" s="115"/>
      <c r="CQ31" s="120"/>
      <c r="CR31" s="100"/>
      <c r="CS31" s="111"/>
      <c r="CT31" s="115"/>
      <c r="CU31" s="122"/>
      <c r="CV31" s="118"/>
      <c r="CW31" s="119"/>
      <c r="CX31" s="119"/>
      <c r="CY31" s="118"/>
      <c r="CZ31" s="118"/>
      <c r="DA31" s="118"/>
      <c r="DB31" s="118"/>
      <c r="DC31" s="118"/>
      <c r="DD31" s="118"/>
      <c r="DE31" s="118"/>
      <c r="DF31" s="118"/>
      <c r="DG31" s="118"/>
      <c r="DH31" s="115"/>
      <c r="DI31" s="115"/>
      <c r="DJ31" s="115"/>
      <c r="DK31" s="115"/>
      <c r="DL31" s="120"/>
      <c r="DM31" s="100"/>
      <c r="DN31" s="111"/>
      <c r="DO31" s="115"/>
      <c r="DP31" s="130"/>
      <c r="DQ31" s="124"/>
      <c r="DR31" s="132"/>
      <c r="DS31" s="125"/>
      <c r="DT31" s="124"/>
      <c r="DU31" s="124"/>
      <c r="DV31" s="124"/>
      <c r="DW31" s="124"/>
      <c r="DX31" s="124"/>
      <c r="DY31" s="126"/>
      <c r="DZ31" s="127"/>
      <c r="EA31" s="127"/>
      <c r="EB31" s="127"/>
      <c r="EC31" s="127"/>
      <c r="ED31" s="29"/>
      <c r="EE31" s="29"/>
    </row>
    <row r="32" spans="1:135" ht="14" x14ac:dyDescent="0.15">
      <c r="A32" s="105"/>
      <c r="B32" s="135"/>
      <c r="C32" s="135"/>
      <c r="D32" s="135"/>
      <c r="E32" s="135"/>
      <c r="F32" s="135"/>
      <c r="G32" s="135"/>
      <c r="H32" s="135"/>
      <c r="I32" s="135"/>
      <c r="J32" s="135"/>
      <c r="K32" s="135"/>
      <c r="L32" s="135"/>
      <c r="M32" s="135"/>
      <c r="N32" s="135"/>
      <c r="O32" s="135"/>
      <c r="P32" s="135"/>
      <c r="Q32" s="135"/>
      <c r="R32" s="135"/>
      <c r="S32" s="135"/>
      <c r="T32" s="135"/>
      <c r="U32" s="135"/>
      <c r="V32" s="135"/>
      <c r="W32" s="135"/>
      <c r="X32" s="135"/>
      <c r="Y32" s="135"/>
      <c r="Z32" s="135"/>
      <c r="AA32" s="135"/>
      <c r="AB32" s="135"/>
      <c r="AC32" s="107"/>
      <c r="AD32" s="108"/>
      <c r="AE32" s="4"/>
      <c r="AF32" s="107"/>
      <c r="AG32" s="109"/>
      <c r="AH32" s="110"/>
      <c r="AI32" s="110"/>
      <c r="AJ32" s="110"/>
      <c r="AK32" s="110"/>
      <c r="AL32" s="110"/>
      <c r="AM32" s="110"/>
      <c r="AN32" s="110"/>
      <c r="AO32" s="110"/>
      <c r="AP32" s="110"/>
      <c r="AQ32" s="110"/>
      <c r="AR32" s="110"/>
      <c r="AS32" s="110"/>
      <c r="AT32" s="111"/>
      <c r="AU32" s="111"/>
      <c r="AV32" s="111"/>
      <c r="AW32" s="111"/>
      <c r="AX32" s="111"/>
      <c r="AY32" s="112"/>
      <c r="AZ32" s="113"/>
      <c r="BA32" s="114"/>
      <c r="BB32" s="115"/>
      <c r="BC32" s="115"/>
      <c r="BD32" s="115"/>
      <c r="BE32" s="129"/>
      <c r="BF32" s="115"/>
      <c r="BG32" s="115"/>
      <c r="BH32" s="129"/>
      <c r="BI32" s="115"/>
      <c r="BJ32" s="115"/>
      <c r="BK32" s="129"/>
      <c r="BL32" s="115"/>
      <c r="BM32" s="115"/>
      <c r="BN32" s="117"/>
      <c r="BO32" s="115"/>
      <c r="BP32" s="115"/>
      <c r="BQ32" s="129"/>
      <c r="BR32" s="115"/>
      <c r="BS32" s="115"/>
      <c r="BT32" s="129"/>
      <c r="BU32" s="115"/>
      <c r="BV32" s="115"/>
      <c r="BW32" s="129"/>
      <c r="BX32" s="115"/>
      <c r="BY32" s="115"/>
      <c r="CA32" s="118"/>
      <c r="CB32" s="119"/>
      <c r="CC32" s="119"/>
      <c r="CD32" s="118"/>
      <c r="CE32" s="118"/>
      <c r="CF32" s="118"/>
      <c r="CG32" s="118"/>
      <c r="CH32" s="118"/>
      <c r="CI32" s="118"/>
      <c r="CJ32" s="118"/>
      <c r="CK32" s="118"/>
      <c r="CL32" s="118"/>
      <c r="CM32" s="115"/>
      <c r="CN32" s="115"/>
      <c r="CO32" s="115"/>
      <c r="CP32" s="115"/>
      <c r="CQ32" s="120"/>
      <c r="CR32" s="100"/>
      <c r="CS32" s="111"/>
      <c r="CT32" s="115"/>
      <c r="CU32" s="122"/>
      <c r="CV32" s="118"/>
      <c r="CW32" s="119"/>
      <c r="CX32" s="119"/>
      <c r="CY32" s="118"/>
      <c r="CZ32" s="118"/>
      <c r="DA32" s="118"/>
      <c r="DB32" s="118"/>
      <c r="DC32" s="118"/>
      <c r="DD32" s="118"/>
      <c r="DE32" s="118"/>
      <c r="DF32" s="118"/>
      <c r="DG32" s="118"/>
      <c r="DH32" s="115"/>
      <c r="DI32" s="115"/>
      <c r="DJ32" s="115"/>
      <c r="DK32" s="115"/>
      <c r="DL32" s="120"/>
      <c r="DM32" s="100"/>
      <c r="DN32" s="111"/>
      <c r="DO32" s="115"/>
      <c r="DP32" s="130"/>
      <c r="DQ32" s="124"/>
      <c r="DR32" s="132"/>
      <c r="DS32" s="125"/>
      <c r="DT32" s="124"/>
      <c r="DU32" s="124"/>
      <c r="DV32" s="124"/>
      <c r="DW32" s="124"/>
      <c r="DX32" s="124"/>
      <c r="DY32" s="126"/>
      <c r="DZ32" s="127"/>
      <c r="EA32" s="127"/>
      <c r="EB32" s="127"/>
      <c r="EC32" s="127"/>
      <c r="ED32" s="29"/>
      <c r="EE32" s="29"/>
    </row>
    <row r="33" spans="1:135" ht="14" x14ac:dyDescent="0.15">
      <c r="A33" s="105"/>
      <c r="B33" s="135"/>
      <c r="C33" s="135"/>
      <c r="D33" s="135"/>
      <c r="E33" s="135"/>
      <c r="F33" s="135"/>
      <c r="G33" s="135"/>
      <c r="H33" s="135"/>
      <c r="I33" s="135"/>
      <c r="J33" s="135"/>
      <c r="K33" s="135"/>
      <c r="L33" s="135"/>
      <c r="M33" s="135"/>
      <c r="N33" s="135"/>
      <c r="O33" s="135"/>
      <c r="P33" s="135"/>
      <c r="Q33" s="135"/>
      <c r="R33" s="135"/>
      <c r="S33" s="135"/>
      <c r="T33" s="135"/>
      <c r="U33" s="135"/>
      <c r="V33" s="135"/>
      <c r="W33" s="135"/>
      <c r="X33" s="135"/>
      <c r="Y33" s="135"/>
      <c r="Z33" s="135"/>
      <c r="AA33" s="135"/>
      <c r="AB33" s="135"/>
      <c r="AC33" s="107"/>
      <c r="AD33" s="108"/>
      <c r="AE33" s="4"/>
      <c r="AF33" s="107"/>
      <c r="AG33" s="109"/>
      <c r="AH33" s="110"/>
      <c r="AI33" s="110"/>
      <c r="AJ33" s="110"/>
      <c r="AK33" s="110"/>
      <c r="AL33" s="110"/>
      <c r="AM33" s="110"/>
      <c r="AN33" s="110"/>
      <c r="AO33" s="110"/>
      <c r="AP33" s="110"/>
      <c r="AQ33" s="110"/>
      <c r="AR33" s="110"/>
      <c r="AS33" s="110"/>
      <c r="AT33" s="111"/>
      <c r="AU33" s="111"/>
      <c r="AV33" s="111"/>
      <c r="AW33" s="111"/>
      <c r="AX33" s="111"/>
      <c r="AY33" s="112"/>
      <c r="AZ33" s="113"/>
      <c r="BA33" s="114"/>
      <c r="BB33" s="115"/>
      <c r="BC33" s="115"/>
      <c r="BD33" s="115"/>
      <c r="BE33" s="129"/>
      <c r="BF33" s="115"/>
      <c r="BG33" s="115"/>
      <c r="BH33" s="129"/>
      <c r="BI33" s="115"/>
      <c r="BJ33" s="115"/>
      <c r="BK33" s="129"/>
      <c r="BL33" s="115"/>
      <c r="BM33" s="115"/>
      <c r="BN33" s="117"/>
      <c r="BO33" s="115"/>
      <c r="BP33" s="115"/>
      <c r="BQ33" s="129"/>
      <c r="BR33" s="115"/>
      <c r="BS33" s="115"/>
      <c r="BT33" s="129"/>
      <c r="BU33" s="115"/>
      <c r="BV33" s="115"/>
      <c r="BW33" s="129"/>
      <c r="BX33" s="115"/>
      <c r="BY33" s="115"/>
      <c r="CA33" s="118"/>
      <c r="CB33" s="119"/>
      <c r="CC33" s="119"/>
      <c r="CD33" s="118"/>
      <c r="CE33" s="118"/>
      <c r="CF33" s="118"/>
      <c r="CG33" s="118"/>
      <c r="CH33" s="118"/>
      <c r="CI33" s="118"/>
      <c r="CJ33" s="118"/>
      <c r="CK33" s="118"/>
      <c r="CL33" s="118"/>
      <c r="CM33" s="115"/>
      <c r="CN33" s="115"/>
      <c r="CO33" s="115"/>
      <c r="CP33" s="115"/>
      <c r="CQ33" s="120"/>
      <c r="CR33" s="100"/>
      <c r="CS33" s="111"/>
      <c r="CT33" s="115"/>
      <c r="CU33" s="122"/>
      <c r="CV33" s="118"/>
      <c r="CW33" s="119"/>
      <c r="CX33" s="119"/>
      <c r="CY33" s="118"/>
      <c r="CZ33" s="118"/>
      <c r="DA33" s="118"/>
      <c r="DB33" s="118"/>
      <c r="DC33" s="118"/>
      <c r="DD33" s="118"/>
      <c r="DE33" s="118"/>
      <c r="DF33" s="118"/>
      <c r="DG33" s="118"/>
      <c r="DH33" s="115"/>
      <c r="DI33" s="115"/>
      <c r="DJ33" s="115"/>
      <c r="DK33" s="115"/>
      <c r="DL33" s="120"/>
      <c r="DM33" s="100"/>
      <c r="DN33" s="111"/>
      <c r="DO33" s="115"/>
      <c r="DP33" s="130"/>
      <c r="DQ33" s="124"/>
      <c r="DR33" s="132"/>
      <c r="DS33" s="125"/>
      <c r="DT33" s="124"/>
      <c r="DU33" s="124"/>
      <c r="DV33" s="124"/>
      <c r="DW33" s="124"/>
      <c r="DX33" s="124"/>
      <c r="DY33" s="126"/>
      <c r="DZ33" s="127"/>
      <c r="EA33" s="127"/>
      <c r="EB33" s="127"/>
      <c r="EC33" s="127"/>
      <c r="ED33" s="29"/>
      <c r="EE33" s="29"/>
    </row>
    <row r="34" spans="1:135" ht="14" x14ac:dyDescent="0.15">
      <c r="A34" s="105"/>
      <c r="B34" s="135"/>
      <c r="C34" s="135"/>
      <c r="D34" s="135"/>
      <c r="E34" s="135"/>
      <c r="F34" s="135"/>
      <c r="G34" s="135"/>
      <c r="H34" s="135"/>
      <c r="I34" s="135"/>
      <c r="J34" s="135"/>
      <c r="K34" s="135"/>
      <c r="L34" s="135"/>
      <c r="M34" s="135"/>
      <c r="N34" s="135"/>
      <c r="O34" s="135"/>
      <c r="P34" s="135"/>
      <c r="Q34" s="135"/>
      <c r="R34" s="135"/>
      <c r="S34" s="135"/>
      <c r="T34" s="135"/>
      <c r="U34" s="135"/>
      <c r="V34" s="135"/>
      <c r="W34" s="135"/>
      <c r="X34" s="135"/>
      <c r="Y34" s="135"/>
      <c r="Z34" s="135"/>
      <c r="AA34" s="135"/>
      <c r="AB34" s="135"/>
      <c r="AC34" s="107"/>
      <c r="AD34" s="108"/>
      <c r="AE34" s="4"/>
      <c r="AF34" s="107"/>
      <c r="AG34" s="109"/>
      <c r="AH34" s="110"/>
      <c r="AI34" s="110"/>
      <c r="AJ34" s="110"/>
      <c r="AK34" s="110"/>
      <c r="AL34" s="110"/>
      <c r="AM34" s="110"/>
      <c r="AN34" s="110"/>
      <c r="AO34" s="110"/>
      <c r="AP34" s="110"/>
      <c r="AQ34" s="110"/>
      <c r="AR34" s="110"/>
      <c r="AS34" s="110"/>
      <c r="AT34" s="111"/>
      <c r="AU34" s="111"/>
      <c r="AV34" s="111"/>
      <c r="AW34" s="111"/>
      <c r="AX34" s="111"/>
      <c r="AY34" s="133"/>
      <c r="AZ34" s="113"/>
      <c r="BA34" s="114"/>
      <c r="BB34" s="115"/>
      <c r="BC34" s="115"/>
      <c r="BD34" s="115"/>
      <c r="BE34" s="129"/>
      <c r="BF34" s="115"/>
      <c r="BG34" s="115"/>
      <c r="BH34" s="129"/>
      <c r="BI34" s="115"/>
      <c r="BJ34" s="115"/>
      <c r="BK34" s="129"/>
      <c r="BL34" s="115"/>
      <c r="BM34" s="115"/>
      <c r="CA34" s="118"/>
      <c r="CB34" s="119"/>
      <c r="CC34" s="119"/>
      <c r="CD34" s="118"/>
      <c r="CE34" s="118"/>
      <c r="CF34" s="118"/>
      <c r="CG34" s="118"/>
      <c r="CH34" s="118"/>
      <c r="CI34" s="118"/>
      <c r="CJ34" s="118"/>
      <c r="CK34" s="118"/>
      <c r="CL34" s="118"/>
      <c r="CM34" s="115"/>
      <c r="CN34" s="115"/>
      <c r="CO34" s="115"/>
      <c r="CP34" s="115"/>
      <c r="CQ34" s="120"/>
      <c r="CR34" s="100"/>
      <c r="CS34" s="111"/>
      <c r="CT34" s="115"/>
      <c r="CU34" s="122"/>
      <c r="CV34" s="118"/>
      <c r="CW34" s="119"/>
      <c r="CX34" s="119"/>
      <c r="CY34" s="118"/>
      <c r="CZ34" s="118"/>
      <c r="DA34" s="118"/>
      <c r="DB34" s="118"/>
      <c r="DC34" s="118"/>
      <c r="DD34" s="118"/>
      <c r="DE34" s="118"/>
      <c r="DF34" s="118"/>
      <c r="DG34" s="118"/>
      <c r="DH34" s="115"/>
      <c r="DI34" s="115"/>
      <c r="DJ34" s="115"/>
      <c r="DK34" s="115"/>
      <c r="DL34" s="120"/>
      <c r="DM34" s="100"/>
      <c r="DN34" s="111"/>
      <c r="DO34" s="115"/>
      <c r="DP34" s="130"/>
      <c r="DQ34" s="124"/>
      <c r="DR34" s="132"/>
      <c r="DS34" s="125"/>
      <c r="DT34" s="124"/>
      <c r="DU34" s="124"/>
      <c r="DV34" s="124"/>
      <c r="DW34" s="124"/>
      <c r="DX34" s="124"/>
      <c r="DY34" s="126"/>
      <c r="DZ34" s="56"/>
      <c r="EA34" s="56"/>
      <c r="EB34" s="56"/>
      <c r="EC34" s="56"/>
      <c r="ED34" s="28"/>
      <c r="EE34" s="28"/>
    </row>
    <row r="35" spans="1:135" ht="14" x14ac:dyDescent="0.15">
      <c r="A35" s="105"/>
      <c r="B35" s="135"/>
      <c r="C35" s="135"/>
      <c r="D35" s="135"/>
      <c r="E35" s="135"/>
      <c r="F35" s="135"/>
      <c r="G35" s="135"/>
      <c r="H35" s="135"/>
      <c r="I35" s="135"/>
      <c r="J35" s="135"/>
      <c r="K35" s="135"/>
      <c r="L35" s="135"/>
      <c r="M35" s="135"/>
      <c r="N35" s="135"/>
      <c r="O35" s="135"/>
      <c r="P35" s="135"/>
      <c r="Q35" s="135"/>
      <c r="R35" s="135"/>
      <c r="S35" s="135"/>
      <c r="T35" s="135"/>
      <c r="U35" s="135"/>
      <c r="V35" s="135"/>
      <c r="W35" s="135"/>
      <c r="X35" s="135"/>
      <c r="Y35" s="135"/>
      <c r="Z35" s="135"/>
      <c r="AA35" s="135"/>
      <c r="AB35" s="135"/>
      <c r="AC35" s="107"/>
      <c r="AD35" s="108"/>
      <c r="AE35" s="4"/>
      <c r="AF35" s="107"/>
      <c r="AG35" s="134"/>
      <c r="AH35" s="110"/>
      <c r="AI35" s="110"/>
      <c r="AJ35" s="110"/>
      <c r="AK35" s="110"/>
      <c r="AL35" s="110"/>
      <c r="AM35" s="110"/>
      <c r="AN35" s="110"/>
      <c r="AO35" s="110"/>
      <c r="AP35" s="110"/>
      <c r="AQ35" s="110"/>
      <c r="AR35" s="110"/>
      <c r="AS35" s="110"/>
      <c r="AT35" s="111"/>
      <c r="AU35" s="111"/>
      <c r="AV35" s="111"/>
      <c r="AW35" s="111"/>
      <c r="AX35" s="111"/>
      <c r="AY35" s="133"/>
      <c r="AZ35" s="113"/>
      <c r="BA35" s="114"/>
      <c r="BB35" s="115"/>
      <c r="BC35" s="115"/>
      <c r="BD35" s="115"/>
      <c r="BE35" s="129"/>
      <c r="BF35" s="115"/>
      <c r="BG35" s="115"/>
      <c r="BH35" s="129"/>
      <c r="BI35" s="115"/>
      <c r="BJ35" s="115"/>
      <c r="BK35" s="129"/>
      <c r="BL35" s="115"/>
      <c r="BM35" s="115"/>
      <c r="CA35" s="118"/>
      <c r="CB35" s="119"/>
      <c r="CC35" s="119"/>
      <c r="CD35" s="118"/>
      <c r="CE35" s="118"/>
      <c r="CF35" s="118"/>
      <c r="CG35" s="118"/>
      <c r="CH35" s="118"/>
      <c r="CI35" s="118"/>
      <c r="CJ35" s="118"/>
      <c r="CK35" s="118"/>
      <c r="CL35" s="118"/>
      <c r="CM35" s="115"/>
      <c r="CN35" s="115"/>
      <c r="CO35" s="115"/>
      <c r="CP35" s="115"/>
      <c r="CQ35" s="120"/>
      <c r="CR35" s="100"/>
      <c r="CS35" s="111"/>
      <c r="CT35" s="115"/>
      <c r="CU35" s="122"/>
      <c r="CV35" s="118"/>
      <c r="CW35" s="119"/>
      <c r="CX35" s="119"/>
      <c r="CY35" s="118"/>
      <c r="CZ35" s="118"/>
      <c r="DA35" s="118"/>
      <c r="DB35" s="118"/>
      <c r="DC35" s="118"/>
      <c r="DD35" s="118"/>
      <c r="DE35" s="118"/>
      <c r="DF35" s="118"/>
      <c r="DG35" s="118"/>
      <c r="DH35" s="115"/>
      <c r="DI35" s="115"/>
      <c r="DJ35" s="115"/>
      <c r="DK35" s="115"/>
      <c r="DL35" s="120"/>
      <c r="DM35" s="100"/>
      <c r="DN35" s="111"/>
      <c r="DO35" s="115"/>
      <c r="DP35" s="130"/>
      <c r="DQ35" s="124"/>
      <c r="DR35" s="132"/>
      <c r="DS35" s="125"/>
      <c r="DT35" s="124"/>
      <c r="DU35" s="124"/>
      <c r="DV35" s="124"/>
      <c r="DW35" s="124"/>
      <c r="DX35" s="124"/>
      <c r="DY35" s="126"/>
      <c r="DZ35" s="56"/>
      <c r="EA35" s="56"/>
      <c r="EB35" s="56"/>
      <c r="EC35" s="56"/>
      <c r="ED35" s="28"/>
      <c r="EE35" s="28"/>
    </row>
    <row r="36" spans="1:135" ht="14" x14ac:dyDescent="0.15">
      <c r="A36" s="105"/>
      <c r="B36" s="135"/>
      <c r="C36" s="135"/>
      <c r="D36" s="135"/>
      <c r="E36" s="135"/>
      <c r="F36" s="135"/>
      <c r="G36" s="135"/>
      <c r="H36" s="135"/>
      <c r="I36" s="135"/>
      <c r="J36" s="135"/>
      <c r="K36" s="135"/>
      <c r="L36" s="135"/>
      <c r="M36" s="135"/>
      <c r="N36" s="135"/>
      <c r="O36" s="135"/>
      <c r="P36" s="135"/>
      <c r="Q36" s="135"/>
      <c r="R36" s="135"/>
      <c r="S36" s="135"/>
      <c r="T36" s="135"/>
      <c r="U36" s="135"/>
      <c r="V36" s="135"/>
      <c r="W36" s="135"/>
      <c r="X36" s="135"/>
      <c r="Y36" s="135"/>
      <c r="Z36" s="135"/>
      <c r="AA36" s="135"/>
      <c r="AB36" s="135"/>
      <c r="AC36" s="107"/>
      <c r="AD36" s="108"/>
      <c r="AE36" s="4"/>
      <c r="AF36" s="107"/>
      <c r="AG36" s="134"/>
      <c r="AH36" s="110"/>
      <c r="AI36" s="110"/>
      <c r="AJ36" s="110"/>
      <c r="AK36" s="110"/>
      <c r="AL36" s="110"/>
      <c r="AM36" s="110"/>
      <c r="AN36" s="110"/>
      <c r="AO36" s="110"/>
      <c r="AP36" s="110"/>
      <c r="AQ36" s="110"/>
      <c r="AR36" s="110"/>
      <c r="AS36" s="110"/>
      <c r="AT36" s="111"/>
      <c r="AU36" s="111"/>
      <c r="AV36" s="111"/>
      <c r="AW36" s="111"/>
      <c r="AX36" s="111"/>
      <c r="AY36" s="133"/>
      <c r="AZ36" s="113"/>
      <c r="BA36" s="114"/>
      <c r="BB36" s="115"/>
      <c r="BC36" s="115"/>
      <c r="BD36" s="115"/>
      <c r="BE36" s="129"/>
      <c r="BF36" s="115"/>
      <c r="BG36" s="115"/>
      <c r="BH36" s="129"/>
      <c r="BI36" s="115"/>
      <c r="BJ36" s="115"/>
      <c r="BK36" s="129"/>
      <c r="BL36" s="115"/>
      <c r="BM36" s="115"/>
      <c r="CA36" s="118"/>
      <c r="CB36" s="119"/>
      <c r="CC36" s="119"/>
      <c r="CD36" s="118"/>
      <c r="CE36" s="118"/>
      <c r="CF36" s="118"/>
      <c r="CG36" s="118"/>
      <c r="CH36" s="118"/>
      <c r="CI36" s="118"/>
      <c r="CJ36" s="118"/>
      <c r="CK36" s="118"/>
      <c r="CL36" s="118"/>
      <c r="CM36" s="115"/>
      <c r="CN36" s="115"/>
      <c r="CO36" s="115"/>
      <c r="CP36" s="115"/>
      <c r="CQ36" s="120"/>
      <c r="CR36" s="100"/>
      <c r="CS36" s="111"/>
      <c r="CT36" s="115"/>
      <c r="CU36" s="122"/>
      <c r="CV36" s="118"/>
      <c r="CW36" s="119"/>
      <c r="CX36" s="119"/>
      <c r="CY36" s="118"/>
      <c r="CZ36" s="118"/>
      <c r="DA36" s="118"/>
      <c r="DB36" s="118"/>
      <c r="DC36" s="118"/>
      <c r="DD36" s="118"/>
      <c r="DE36" s="118"/>
      <c r="DF36" s="118"/>
      <c r="DG36" s="118"/>
      <c r="DH36" s="115"/>
      <c r="DI36" s="115"/>
      <c r="DJ36" s="115"/>
      <c r="DK36" s="115"/>
      <c r="DL36" s="120"/>
      <c r="DM36" s="100"/>
      <c r="DN36" s="111"/>
      <c r="DO36" s="115"/>
      <c r="DP36" s="130"/>
      <c r="DQ36" s="124"/>
      <c r="DR36" s="132"/>
      <c r="DS36" s="125"/>
      <c r="DT36" s="124"/>
      <c r="DU36" s="124"/>
      <c r="DV36" s="124"/>
      <c r="DW36" s="124"/>
      <c r="DX36" s="124"/>
      <c r="DY36" s="126"/>
      <c r="DZ36" s="56"/>
      <c r="EA36" s="56"/>
      <c r="EB36" s="56"/>
      <c r="EC36" s="56"/>
      <c r="ED36" s="28"/>
      <c r="EE36" s="28"/>
    </row>
    <row r="37" spans="1:135" ht="14" x14ac:dyDescent="0.15">
      <c r="AC37" s="107"/>
      <c r="AD37" s="108"/>
      <c r="AE37" s="4"/>
      <c r="AF37" s="107"/>
      <c r="AG37" s="136"/>
      <c r="AH37" s="110"/>
      <c r="AI37" s="110"/>
      <c r="AJ37" s="110"/>
      <c r="AK37" s="110"/>
      <c r="AL37" s="110"/>
      <c r="AM37" s="110"/>
      <c r="AN37" s="110"/>
      <c r="AO37" s="110"/>
      <c r="AP37" s="110"/>
      <c r="AQ37" s="110"/>
      <c r="AR37" s="110"/>
      <c r="AS37" s="110"/>
      <c r="AT37" s="111"/>
      <c r="AU37" s="111"/>
      <c r="AV37" s="111"/>
      <c r="AW37" s="111"/>
      <c r="AX37" s="111"/>
      <c r="AY37" s="133"/>
      <c r="AZ37" s="113"/>
      <c r="BA37" s="114"/>
      <c r="BB37" s="115"/>
      <c r="BC37" s="115"/>
      <c r="BD37" s="115"/>
      <c r="BE37" s="129"/>
      <c r="BF37" s="115"/>
      <c r="BG37" s="115"/>
      <c r="BH37" s="129"/>
      <c r="BI37" s="115"/>
      <c r="BJ37" s="115"/>
      <c r="BK37" s="129"/>
      <c r="BL37" s="115"/>
      <c r="BM37" s="115"/>
      <c r="CA37" s="118"/>
      <c r="CB37" s="119"/>
      <c r="CC37" s="119"/>
      <c r="CD37" s="118"/>
      <c r="CE37" s="118"/>
      <c r="CF37" s="118"/>
      <c r="CG37" s="118"/>
      <c r="CH37" s="118"/>
      <c r="CI37" s="118"/>
      <c r="CJ37" s="118"/>
      <c r="CK37" s="118"/>
      <c r="CL37" s="118"/>
      <c r="CM37" s="115"/>
      <c r="CN37" s="115"/>
      <c r="CO37" s="115"/>
      <c r="CP37" s="115"/>
      <c r="CQ37" s="120"/>
      <c r="CR37" s="100"/>
      <c r="CS37" s="111"/>
      <c r="CT37" s="115"/>
      <c r="CU37" s="122"/>
      <c r="CV37" s="118"/>
      <c r="CW37" s="119"/>
      <c r="CX37" s="119"/>
      <c r="CY37" s="118"/>
      <c r="CZ37" s="118"/>
      <c r="DA37" s="118"/>
      <c r="DB37" s="118"/>
      <c r="DC37" s="118"/>
      <c r="DD37" s="118"/>
      <c r="DE37" s="118"/>
      <c r="DF37" s="118"/>
      <c r="DG37" s="118"/>
      <c r="DH37" s="115"/>
      <c r="DI37" s="115"/>
      <c r="DJ37" s="115"/>
      <c r="DK37" s="115"/>
      <c r="DL37" s="120"/>
      <c r="DM37" s="100"/>
      <c r="DN37" s="111"/>
      <c r="DO37" s="115"/>
      <c r="DP37" s="130"/>
      <c r="DQ37" s="124"/>
      <c r="DR37" s="132"/>
      <c r="DS37" s="124"/>
      <c r="DT37" s="124"/>
      <c r="DU37" s="124"/>
      <c r="DV37" s="124"/>
      <c r="DW37" s="124"/>
      <c r="DX37" s="124"/>
      <c r="DY37" s="126"/>
      <c r="DZ37" s="56"/>
      <c r="EA37" s="56"/>
      <c r="EB37" s="56"/>
      <c r="EC37" s="56"/>
      <c r="ED37" s="28"/>
      <c r="EE37" s="28"/>
    </row>
    <row r="38" spans="1:135" ht="13" x14ac:dyDescent="0.15">
      <c r="AC38" s="107"/>
      <c r="AD38" s="108"/>
      <c r="AE38" s="4"/>
      <c r="AF38" s="107"/>
      <c r="AG38" s="136"/>
      <c r="AH38" s="110"/>
      <c r="AI38" s="110"/>
      <c r="AJ38" s="110"/>
      <c r="AK38" s="110"/>
      <c r="AL38" s="110"/>
      <c r="AM38" s="110"/>
      <c r="AN38" s="110"/>
      <c r="AO38" s="110"/>
      <c r="AP38" s="110"/>
      <c r="AQ38" s="110"/>
      <c r="AR38" s="110"/>
      <c r="AS38" s="110"/>
      <c r="AT38" s="111"/>
      <c r="AU38" s="111"/>
      <c r="AV38" s="111"/>
      <c r="AW38" s="111"/>
      <c r="AX38" s="111"/>
      <c r="AY38" s="133"/>
      <c r="AZ38" s="113"/>
      <c r="BA38" s="114"/>
      <c r="BB38" s="115"/>
      <c r="BC38" s="115"/>
      <c r="BD38" s="115"/>
      <c r="BE38" s="129"/>
      <c r="BF38" s="115"/>
      <c r="BG38" s="115"/>
      <c r="BH38" s="129"/>
      <c r="BI38" s="115"/>
      <c r="BJ38" s="115"/>
      <c r="BK38" s="129"/>
      <c r="BL38" s="115"/>
      <c r="BM38" s="115"/>
      <c r="CA38" s="118"/>
      <c r="CB38" s="119"/>
      <c r="CC38" s="119"/>
      <c r="CD38" s="118"/>
      <c r="CE38" s="118"/>
      <c r="CF38" s="118"/>
      <c r="CG38" s="118"/>
      <c r="CH38" s="118"/>
      <c r="CI38" s="118"/>
      <c r="CJ38" s="118"/>
      <c r="CK38" s="118"/>
      <c r="CL38" s="118"/>
      <c r="CM38" s="115"/>
      <c r="CN38" s="115"/>
      <c r="CO38" s="115"/>
      <c r="CP38" s="115"/>
      <c r="CQ38" s="120"/>
      <c r="CR38" s="100"/>
      <c r="CS38" s="111"/>
      <c r="CT38" s="115"/>
      <c r="CU38" s="122"/>
      <c r="CV38" s="118"/>
      <c r="CW38" s="119"/>
      <c r="CX38" s="119"/>
      <c r="CY38" s="118"/>
      <c r="CZ38" s="118"/>
      <c r="DA38" s="118"/>
      <c r="DB38" s="118"/>
      <c r="DC38" s="118"/>
      <c r="DD38" s="118"/>
      <c r="DE38" s="118"/>
      <c r="DF38" s="118"/>
      <c r="DG38" s="118"/>
      <c r="DH38" s="115"/>
      <c r="DI38" s="115"/>
      <c r="DJ38" s="115"/>
      <c r="DK38" s="115"/>
      <c r="DL38" s="120"/>
      <c r="DM38" s="100"/>
      <c r="DN38" s="111"/>
      <c r="DO38" s="115"/>
      <c r="DP38" s="130"/>
      <c r="DQ38" s="124"/>
      <c r="DR38" s="132"/>
      <c r="DS38" s="124"/>
      <c r="DT38" s="124"/>
      <c r="DU38" s="124"/>
      <c r="DV38" s="124"/>
      <c r="DW38" s="124"/>
      <c r="DX38" s="124"/>
      <c r="DY38" s="126"/>
      <c r="DZ38" s="59"/>
      <c r="EA38" s="59"/>
      <c r="EB38" s="59"/>
      <c r="EC38" s="59"/>
      <c r="ED38" s="183"/>
      <c r="EE38" s="183"/>
    </row>
    <row r="39" spans="1:135" ht="13" x14ac:dyDescent="0.15">
      <c r="AC39" s="107"/>
      <c r="AD39" s="108"/>
      <c r="AE39" s="4"/>
      <c r="AF39" s="107"/>
      <c r="AG39" s="136"/>
      <c r="AH39" s="110"/>
      <c r="AI39" s="110"/>
      <c r="AJ39" s="110"/>
      <c r="AK39" s="110"/>
      <c r="AL39" s="110"/>
      <c r="AM39" s="110"/>
      <c r="AN39" s="110"/>
      <c r="AO39" s="110"/>
      <c r="AP39" s="110"/>
      <c r="AQ39" s="110"/>
      <c r="AR39" s="110"/>
      <c r="AS39" s="110"/>
      <c r="AT39" s="111"/>
      <c r="AU39" s="111"/>
      <c r="AV39" s="111"/>
      <c r="AW39" s="111"/>
      <c r="AX39" s="111"/>
      <c r="AY39" s="133"/>
      <c r="AZ39" s="113"/>
      <c r="BA39" s="114"/>
      <c r="BB39" s="115"/>
      <c r="BC39" s="115"/>
      <c r="BD39" s="115"/>
      <c r="BE39" s="129"/>
      <c r="BF39" s="115"/>
      <c r="BG39" s="115"/>
      <c r="BH39" s="129"/>
      <c r="BI39" s="115"/>
      <c r="BJ39" s="115"/>
      <c r="BK39" s="129"/>
      <c r="BL39" s="115"/>
      <c r="BM39" s="115"/>
      <c r="CA39" s="118"/>
      <c r="CB39" s="119"/>
      <c r="CC39" s="119"/>
      <c r="CD39" s="118"/>
      <c r="CE39" s="118"/>
      <c r="CF39" s="118"/>
      <c r="CG39" s="118"/>
      <c r="CH39" s="118"/>
      <c r="CI39" s="118"/>
      <c r="CJ39" s="118"/>
      <c r="CK39" s="118"/>
      <c r="CL39" s="118"/>
      <c r="CM39" s="115"/>
      <c r="CN39" s="115"/>
      <c r="CO39" s="115"/>
      <c r="CP39" s="115"/>
      <c r="CQ39" s="120"/>
      <c r="CR39" s="100"/>
      <c r="CS39" s="111"/>
      <c r="CT39" s="115"/>
      <c r="CU39" s="122"/>
      <c r="CV39" s="118"/>
      <c r="CW39" s="119"/>
      <c r="CX39" s="119"/>
      <c r="CY39" s="118"/>
      <c r="CZ39" s="118"/>
      <c r="DA39" s="118"/>
      <c r="DB39" s="118"/>
      <c r="DC39" s="118"/>
      <c r="DD39" s="118"/>
      <c r="DE39" s="118"/>
      <c r="DF39" s="118"/>
      <c r="DG39" s="118"/>
      <c r="DH39" s="115"/>
      <c r="DI39" s="115"/>
      <c r="DJ39" s="115"/>
      <c r="DK39" s="115"/>
      <c r="DL39" s="120"/>
      <c r="DM39" s="100"/>
      <c r="DN39" s="111"/>
      <c r="DO39" s="115"/>
      <c r="DP39" s="130"/>
      <c r="DQ39" s="124"/>
      <c r="DR39" s="132"/>
      <c r="DS39" s="124"/>
      <c r="DT39" s="124"/>
      <c r="DU39" s="124"/>
      <c r="DV39" s="124"/>
      <c r="DW39" s="124"/>
      <c r="DX39" s="124"/>
      <c r="DY39" s="126"/>
      <c r="DZ39" s="59"/>
      <c r="EA39" s="59"/>
      <c r="EB39" s="59"/>
      <c r="EC39" s="59"/>
      <c r="ED39" s="183"/>
      <c r="EE39" s="183"/>
    </row>
    <row r="40" spans="1:135" ht="13" x14ac:dyDescent="0.15">
      <c r="AW40" s="183"/>
      <c r="DP40" s="137"/>
      <c r="DR40" s="137"/>
      <c r="DU40" s="4"/>
      <c r="DZ40" s="183"/>
      <c r="EA40" s="183"/>
      <c r="EB40" s="183"/>
      <c r="EC40" s="183"/>
      <c r="ED40" s="183"/>
      <c r="EE40" s="183"/>
    </row>
    <row r="41" spans="1:135" ht="13" x14ac:dyDescent="0.15">
      <c r="AW41" s="183"/>
      <c r="DP41" s="137"/>
      <c r="DR41" s="137"/>
      <c r="DU41" s="4"/>
      <c r="DZ41" s="183"/>
      <c r="EA41" s="183"/>
      <c r="EB41" s="183"/>
      <c r="EC41" s="183"/>
      <c r="ED41" s="183"/>
      <c r="EE41" s="183"/>
    </row>
    <row r="42" spans="1:135" ht="13" x14ac:dyDescent="0.15">
      <c r="AW42" s="183"/>
      <c r="DP42" s="137"/>
      <c r="DR42" s="137"/>
      <c r="DU42" s="4"/>
      <c r="DZ42" s="183"/>
      <c r="EA42" s="183"/>
      <c r="EB42" s="183"/>
      <c r="EC42" s="183"/>
      <c r="ED42" s="183"/>
      <c r="EE42" s="183"/>
    </row>
    <row r="43" spans="1:135" ht="13" x14ac:dyDescent="0.15">
      <c r="AW43" s="183"/>
      <c r="DP43" s="137"/>
      <c r="DR43" s="137"/>
      <c r="DU43" s="4"/>
      <c r="DZ43" s="183"/>
      <c r="EA43" s="183"/>
      <c r="EB43" s="183"/>
      <c r="EC43" s="183"/>
      <c r="ED43" s="183"/>
      <c r="EE43" s="183"/>
    </row>
    <row r="44" spans="1:135" ht="13" x14ac:dyDescent="0.15">
      <c r="AW44" s="183"/>
      <c r="DP44" s="137"/>
      <c r="DR44" s="137"/>
      <c r="DU44" s="4"/>
      <c r="DZ44" s="183"/>
      <c r="EA44" s="183"/>
      <c r="EB44" s="183"/>
      <c r="EC44" s="183"/>
      <c r="ED44" s="183"/>
      <c r="EE44" s="183"/>
    </row>
    <row r="45" spans="1:135" ht="13" x14ac:dyDescent="0.15">
      <c r="AW45" s="183"/>
      <c r="DR45" s="137"/>
      <c r="DU45" s="4"/>
      <c r="DZ45" s="183"/>
      <c r="EA45" s="183"/>
      <c r="EB45" s="183"/>
      <c r="EC45" s="183"/>
      <c r="ED45" s="183"/>
      <c r="EE45" s="183"/>
    </row>
    <row r="46" spans="1:135" ht="13" x14ac:dyDescent="0.15">
      <c r="AW46" s="183"/>
      <c r="DR46" s="137"/>
      <c r="DU46" s="4"/>
      <c r="DZ46" s="183"/>
      <c r="EA46" s="183"/>
      <c r="EB46" s="183"/>
      <c r="EC46" s="183"/>
      <c r="ED46" s="183"/>
      <c r="EE46" s="183"/>
    </row>
    <row r="47" spans="1:135" ht="13" x14ac:dyDescent="0.15">
      <c r="L47" s="57" t="s">
        <v>157</v>
      </c>
      <c r="M47" s="57" t="s">
        <v>158</v>
      </c>
      <c r="N47" s="57" t="s">
        <v>159</v>
      </c>
      <c r="AW47" s="183"/>
      <c r="DU47" s="4"/>
      <c r="DZ47" s="183"/>
      <c r="EA47" s="183"/>
      <c r="EB47" s="183"/>
      <c r="EC47" s="183"/>
      <c r="ED47" s="183"/>
      <c r="EE47" s="183"/>
    </row>
    <row r="48" spans="1:135" ht="13" x14ac:dyDescent="0.15">
      <c r="A48" s="57" t="s">
        <v>160</v>
      </c>
      <c r="AW48" s="183"/>
      <c r="DU48" s="4"/>
      <c r="DZ48" s="183"/>
      <c r="EA48" s="183"/>
      <c r="EB48" s="183"/>
      <c r="EC48" s="183"/>
      <c r="ED48" s="183"/>
      <c r="EE48" s="183"/>
    </row>
    <row r="49" spans="1:135" ht="13" x14ac:dyDescent="0.15">
      <c r="A49" s="139" t="s">
        <v>161</v>
      </c>
      <c r="B49" s="139" t="s">
        <v>117</v>
      </c>
      <c r="C49" s="139" t="s">
        <v>127</v>
      </c>
      <c r="D49" s="139" t="s">
        <v>162</v>
      </c>
      <c r="E49" s="139" t="s">
        <v>163</v>
      </c>
      <c r="F49" s="139" t="s">
        <v>164</v>
      </c>
      <c r="G49" s="139"/>
      <c r="H49" s="139" t="s">
        <v>165</v>
      </c>
      <c r="I49" s="139" t="s">
        <v>166</v>
      </c>
      <c r="J49" s="143"/>
      <c r="K49" s="143"/>
      <c r="L49" s="57" t="s">
        <v>117</v>
      </c>
      <c r="M49" s="57" t="s">
        <v>117</v>
      </c>
      <c r="N49" s="57" t="s">
        <v>117</v>
      </c>
      <c r="O49" s="57" t="s">
        <v>167</v>
      </c>
      <c r="AW49" s="183"/>
      <c r="DU49" s="4"/>
      <c r="DZ49" s="183"/>
      <c r="EA49" s="183"/>
      <c r="EB49" s="183"/>
      <c r="EC49" s="183"/>
      <c r="ED49" s="183"/>
      <c r="EE49" s="183"/>
    </row>
    <row r="50" spans="1:135" ht="13" x14ac:dyDescent="0.15">
      <c r="A50" s="139">
        <v>1</v>
      </c>
      <c r="B50" s="141" t="s">
        <v>651</v>
      </c>
      <c r="C50" s="192" t="s">
        <v>23</v>
      </c>
      <c r="D50" s="191" t="s">
        <v>714</v>
      </c>
      <c r="E50" s="141"/>
      <c r="F50" s="142"/>
      <c r="G50" s="141"/>
      <c r="H50" s="141">
        <v>0</v>
      </c>
      <c r="I50" s="143"/>
      <c r="J50" s="143"/>
      <c r="K50" s="143"/>
      <c r="L50" s="144" t="str">
        <f t="shared" ref="L50:L80" si="89">IF(ISERROR(SEARCH(L$47,B50)),B50,TRIM(LEFT(B50,SEARCH(L$47,B50)-1)))</f>
        <v>Anamaria Virjoghe</v>
      </c>
      <c r="M50" s="144" t="str">
        <f t="shared" ref="M50:N65" si="90">IF(ISERROR(SEARCH(M$47,L50)),L50,TRIM(LEFT(L50,SEARCH(M$47,L50)-1)))</f>
        <v>Anamaria Virjoghe</v>
      </c>
      <c r="N50" s="144" t="str">
        <f t="shared" si="90"/>
        <v>Anamaria Virjoghe</v>
      </c>
      <c r="O50" s="144" t="str">
        <f t="shared" ref="O50:O80" si="91">IF(NOT(ISNUMBER(H50)),H50,IF(H50&lt;3,VLOOKUP(H50,$Y$50:$Z$52,2,FALSE),CONCATENATE(H50+1,"th")))</f>
        <v>1st</v>
      </c>
      <c r="S50" s="57" t="s">
        <v>170</v>
      </c>
      <c r="T50" s="57">
        <v>1</v>
      </c>
      <c r="Y50" s="57">
        <v>0</v>
      </c>
      <c r="Z50" s="57" t="s">
        <v>171</v>
      </c>
      <c r="AW50" s="183"/>
      <c r="DU50" s="4"/>
      <c r="DZ50" s="183"/>
      <c r="EA50" s="183"/>
      <c r="EB50" s="183"/>
      <c r="EC50" s="183"/>
      <c r="ED50" s="183"/>
      <c r="EE50" s="183"/>
    </row>
    <row r="51" spans="1:135" ht="13" x14ac:dyDescent="0.15">
      <c r="A51" s="139">
        <v>2</v>
      </c>
      <c r="B51" s="141" t="s">
        <v>652</v>
      </c>
      <c r="C51" s="192" t="s">
        <v>170</v>
      </c>
      <c r="D51" s="191" t="s">
        <v>687</v>
      </c>
      <c r="E51" s="141"/>
      <c r="F51" s="142"/>
      <c r="G51" s="141"/>
      <c r="H51" s="141">
        <v>3</v>
      </c>
      <c r="I51" s="141"/>
      <c r="J51" s="143"/>
      <c r="K51" s="143"/>
      <c r="L51" s="144" t="str">
        <f t="shared" si="89"/>
        <v>Lily Scanlon</v>
      </c>
      <c r="M51" s="144" t="str">
        <f t="shared" si="90"/>
        <v>Lily Scanlon</v>
      </c>
      <c r="N51" s="144" t="str">
        <f t="shared" si="90"/>
        <v>Lily Scanlon</v>
      </c>
      <c r="O51" s="144" t="str">
        <f t="shared" si="91"/>
        <v>4th</v>
      </c>
      <c r="S51" s="57" t="s">
        <v>172</v>
      </c>
      <c r="T51" s="57">
        <v>2</v>
      </c>
      <c r="Y51" s="57">
        <v>1</v>
      </c>
      <c r="Z51" s="57" t="s">
        <v>173</v>
      </c>
      <c r="AW51" s="183"/>
      <c r="DU51" s="4"/>
      <c r="DZ51" s="183"/>
      <c r="EA51" s="183"/>
      <c r="EB51" s="183"/>
      <c r="EC51" s="183"/>
      <c r="ED51" s="183"/>
      <c r="EE51" s="183"/>
    </row>
    <row r="52" spans="1:135" ht="13" x14ac:dyDescent="0.15">
      <c r="A52" s="139">
        <v>3</v>
      </c>
      <c r="B52" s="141" t="s">
        <v>653</v>
      </c>
      <c r="C52" s="192" t="s">
        <v>23</v>
      </c>
      <c r="D52" s="191" t="s">
        <v>688</v>
      </c>
      <c r="E52" s="141"/>
      <c r="F52" s="142"/>
      <c r="G52" s="141"/>
      <c r="H52" s="141">
        <v>4</v>
      </c>
      <c r="I52" s="141"/>
      <c r="J52" s="143"/>
      <c r="K52" s="143"/>
      <c r="L52" s="144" t="str">
        <f t="shared" si="89"/>
        <v>Jenn Wirth</v>
      </c>
      <c r="M52" s="144" t="str">
        <f t="shared" si="90"/>
        <v>Jenn Wirth</v>
      </c>
      <c r="N52" s="144" t="str">
        <f t="shared" si="90"/>
        <v>Jenn Wirth</v>
      </c>
      <c r="O52" s="144" t="str">
        <f t="shared" si="91"/>
        <v>5th</v>
      </c>
      <c r="S52" s="57" t="s">
        <v>168</v>
      </c>
      <c r="T52" s="57">
        <v>3</v>
      </c>
      <c r="Y52" s="57">
        <v>2</v>
      </c>
      <c r="Z52" s="57" t="s">
        <v>174</v>
      </c>
      <c r="AW52" s="183"/>
      <c r="DU52" s="4"/>
      <c r="DZ52" s="183"/>
      <c r="EA52" s="183"/>
      <c r="EB52" s="183"/>
      <c r="EC52" s="183"/>
      <c r="ED52" s="183"/>
      <c r="EE52" s="183"/>
    </row>
    <row r="53" spans="1:135" ht="13" x14ac:dyDescent="0.15">
      <c r="A53" s="139">
        <v>4</v>
      </c>
      <c r="B53" s="141" t="s">
        <v>654</v>
      </c>
      <c r="C53" s="192" t="s">
        <v>23</v>
      </c>
      <c r="D53" s="191" t="s">
        <v>688</v>
      </c>
      <c r="E53" s="141"/>
      <c r="F53" s="142"/>
      <c r="G53" s="141"/>
      <c r="H53" s="141">
        <v>1</v>
      </c>
      <c r="I53" s="141"/>
      <c r="J53" s="143"/>
      <c r="K53" s="143"/>
      <c r="L53" s="144" t="str">
        <f t="shared" si="89"/>
        <v>LeeAnne Wirth</v>
      </c>
      <c r="M53" s="144" t="str">
        <f t="shared" si="90"/>
        <v>LeeAnne Wirth</v>
      </c>
      <c r="N53" s="144" t="str">
        <f t="shared" si="90"/>
        <v>LeeAnne Wirth</v>
      </c>
      <c r="O53" s="144" t="str">
        <f t="shared" si="91"/>
        <v>2nd</v>
      </c>
      <c r="S53" s="57" t="s">
        <v>23</v>
      </c>
      <c r="T53" s="57">
        <v>4</v>
      </c>
      <c r="Y53" s="57">
        <v>3</v>
      </c>
      <c r="AW53" s="183"/>
      <c r="DU53" s="4"/>
      <c r="DZ53" s="183"/>
      <c r="EA53" s="183"/>
      <c r="EB53" s="183"/>
      <c r="EC53" s="183"/>
      <c r="ED53" s="183"/>
      <c r="EE53" s="183"/>
    </row>
    <row r="54" spans="1:135" ht="13" x14ac:dyDescent="0.15">
      <c r="A54" s="139">
        <v>5</v>
      </c>
      <c r="B54" s="141" t="s">
        <v>655</v>
      </c>
      <c r="C54" s="192" t="s">
        <v>172</v>
      </c>
      <c r="D54" s="191" t="s">
        <v>169</v>
      </c>
      <c r="E54" s="141"/>
      <c r="F54" s="142"/>
      <c r="G54" s="141"/>
      <c r="H54" s="141">
        <v>1</v>
      </c>
      <c r="I54" s="141"/>
      <c r="J54" s="143"/>
      <c r="K54" s="143"/>
      <c r="L54" s="144" t="str">
        <f t="shared" si="89"/>
        <v>Louise Forsyth</v>
      </c>
      <c r="M54" s="144" t="str">
        <f t="shared" si="90"/>
        <v>Louise Forsyth</v>
      </c>
      <c r="N54" s="144" t="str">
        <f t="shared" si="90"/>
        <v>Louise Forsyth</v>
      </c>
      <c r="O54" s="144" t="str">
        <f t="shared" si="91"/>
        <v>2nd</v>
      </c>
      <c r="S54" s="57" t="s">
        <v>175</v>
      </c>
      <c r="T54" s="57">
        <v>5</v>
      </c>
      <c r="Y54" s="57">
        <v>4</v>
      </c>
      <c r="AW54" s="183"/>
      <c r="DU54" s="4"/>
      <c r="DZ54" s="183"/>
      <c r="EA54" s="183"/>
      <c r="EB54" s="183"/>
      <c r="EC54" s="183"/>
      <c r="ED54" s="183"/>
      <c r="EE54" s="183"/>
    </row>
    <row r="55" spans="1:135" ht="13" x14ac:dyDescent="0.15">
      <c r="A55" s="139">
        <v>10</v>
      </c>
      <c r="B55" s="141" t="s">
        <v>656</v>
      </c>
      <c r="C55" s="192" t="s">
        <v>168</v>
      </c>
      <c r="D55" s="191" t="s">
        <v>689</v>
      </c>
      <c r="E55" s="141"/>
      <c r="F55" s="142"/>
      <c r="G55" s="141"/>
      <c r="H55" s="141">
        <v>3</v>
      </c>
      <c r="I55" s="141"/>
      <c r="J55" s="143"/>
      <c r="K55" s="143"/>
      <c r="L55" s="144" t="str">
        <f t="shared" si="89"/>
        <v>Gillian Barfield</v>
      </c>
      <c r="M55" s="144" t="str">
        <f t="shared" si="90"/>
        <v>Gillian Barfield</v>
      </c>
      <c r="N55" s="144" t="str">
        <f t="shared" si="90"/>
        <v>Gillian Barfield</v>
      </c>
      <c r="O55" s="144" t="str">
        <f t="shared" si="91"/>
        <v>4th</v>
      </c>
      <c r="S55" s="57" t="s">
        <v>176</v>
      </c>
      <c r="T55" s="57">
        <v>2.5</v>
      </c>
      <c r="AW55" s="183"/>
      <c r="DU55" s="4"/>
      <c r="DZ55" s="183"/>
      <c r="EA55" s="183"/>
      <c r="EB55" s="183"/>
      <c r="EC55" s="183"/>
      <c r="ED55" s="183"/>
      <c r="EE55" s="183"/>
    </row>
    <row r="56" spans="1:135" ht="13" x14ac:dyDescent="0.15">
      <c r="A56" s="139">
        <v>11</v>
      </c>
      <c r="B56" s="141" t="s">
        <v>657</v>
      </c>
      <c r="C56" s="192" t="s">
        <v>170</v>
      </c>
      <c r="D56" s="191" t="s">
        <v>687</v>
      </c>
      <c r="E56" s="141"/>
      <c r="F56" s="142"/>
      <c r="G56" s="141"/>
      <c r="H56" s="141">
        <v>2</v>
      </c>
      <c r="I56" s="141"/>
      <c r="J56" s="143"/>
      <c r="K56" s="143"/>
      <c r="L56" s="144" t="str">
        <f t="shared" si="89"/>
        <v>Kayleigh Truong</v>
      </c>
      <c r="M56" s="144" t="str">
        <f t="shared" si="90"/>
        <v>Kayleigh Truong</v>
      </c>
      <c r="N56" s="144" t="str">
        <f t="shared" si="90"/>
        <v>Kayleigh Truong</v>
      </c>
      <c r="O56" s="144" t="str">
        <f t="shared" si="91"/>
        <v>3rd</v>
      </c>
      <c r="S56" s="57" t="s">
        <v>177</v>
      </c>
      <c r="T56" s="57">
        <v>2.5</v>
      </c>
      <c r="AW56" s="183"/>
      <c r="DU56" s="4"/>
      <c r="DZ56" s="183"/>
      <c r="EA56" s="183"/>
      <c r="EB56" s="183"/>
      <c r="EC56" s="183"/>
      <c r="ED56" s="183"/>
      <c r="EE56" s="183"/>
    </row>
    <row r="57" spans="1:135" ht="13" x14ac:dyDescent="0.15">
      <c r="A57" s="139">
        <v>12</v>
      </c>
      <c r="B57" s="141" t="s">
        <v>658</v>
      </c>
      <c r="C57" s="192" t="s">
        <v>23</v>
      </c>
      <c r="D57" s="191" t="s">
        <v>690</v>
      </c>
      <c r="E57" s="141"/>
      <c r="F57" s="142"/>
      <c r="G57" s="141"/>
      <c r="H57" s="141">
        <v>1</v>
      </c>
      <c r="I57" s="141"/>
      <c r="J57" s="143"/>
      <c r="K57" s="143"/>
      <c r="L57" s="144" t="str">
        <f t="shared" si="89"/>
        <v>Eliza Hollingsworth</v>
      </c>
      <c r="M57" s="144" t="str">
        <f t="shared" si="90"/>
        <v>Eliza Hollingsworth</v>
      </c>
      <c r="N57" s="144" t="str">
        <f t="shared" si="90"/>
        <v>Eliza Hollingsworth</v>
      </c>
      <c r="O57" s="144" t="str">
        <f t="shared" si="91"/>
        <v>2nd</v>
      </c>
      <c r="S57" s="57" t="s">
        <v>76</v>
      </c>
      <c r="T57" s="57">
        <v>1.5</v>
      </c>
      <c r="AW57" s="183"/>
      <c r="DU57" s="4"/>
      <c r="DZ57" s="183"/>
      <c r="EA57" s="183"/>
      <c r="EB57" s="183"/>
      <c r="EC57" s="183"/>
      <c r="ED57" s="183"/>
      <c r="EE57" s="183"/>
    </row>
    <row r="58" spans="1:135" ht="13" x14ac:dyDescent="0.15">
      <c r="A58" s="139">
        <v>13</v>
      </c>
      <c r="B58" s="141" t="s">
        <v>659</v>
      </c>
      <c r="C58" s="192" t="s">
        <v>170</v>
      </c>
      <c r="D58" s="191" t="s">
        <v>691</v>
      </c>
      <c r="E58" s="141"/>
      <c r="F58" s="142"/>
      <c r="G58" s="141"/>
      <c r="H58" s="141">
        <v>0</v>
      </c>
      <c r="I58" s="143"/>
      <c r="J58" s="143"/>
      <c r="K58" s="143"/>
      <c r="L58" s="144" t="str">
        <f t="shared" si="89"/>
        <v>Cierra Walker</v>
      </c>
      <c r="M58" s="144" t="str">
        <f t="shared" si="90"/>
        <v>Cierra Walker</v>
      </c>
      <c r="N58" s="144" t="str">
        <f t="shared" si="90"/>
        <v>Cierra Walker</v>
      </c>
      <c r="O58" s="144" t="str">
        <f t="shared" si="91"/>
        <v>1st</v>
      </c>
      <c r="S58" s="57" t="s">
        <v>178</v>
      </c>
      <c r="T58" s="57">
        <v>3.5</v>
      </c>
      <c r="AW58" s="183"/>
      <c r="DU58" s="4"/>
      <c r="DZ58" s="183"/>
      <c r="EA58" s="183"/>
      <c r="EB58" s="183"/>
      <c r="EC58" s="183"/>
      <c r="ED58" s="183"/>
      <c r="EE58" s="183"/>
    </row>
    <row r="59" spans="1:135" ht="13" x14ac:dyDescent="0.15">
      <c r="A59" s="139">
        <v>14</v>
      </c>
      <c r="B59" s="141" t="s">
        <v>660</v>
      </c>
      <c r="C59" s="192" t="s">
        <v>170</v>
      </c>
      <c r="D59" s="191" t="s">
        <v>691</v>
      </c>
      <c r="E59" s="141"/>
      <c r="F59" s="142"/>
      <c r="G59" s="141"/>
      <c r="H59" s="141">
        <v>3</v>
      </c>
      <c r="I59" s="143"/>
      <c r="J59" s="143"/>
      <c r="K59" s="143"/>
      <c r="L59" s="144" t="str">
        <f t="shared" si="89"/>
        <v>Kaylynne Truong</v>
      </c>
      <c r="M59" s="144" t="str">
        <f t="shared" si="90"/>
        <v>Kaylynne Truong</v>
      </c>
      <c r="N59" s="144" t="str">
        <f t="shared" si="90"/>
        <v>Kaylynne Truong</v>
      </c>
      <c r="O59" s="144" t="str">
        <f t="shared" si="91"/>
        <v>4th</v>
      </c>
      <c r="S59" s="57" t="s">
        <v>179</v>
      </c>
      <c r="T59" s="57">
        <v>3</v>
      </c>
      <c r="AW59" s="183"/>
      <c r="DU59" s="4"/>
      <c r="DZ59" s="183"/>
      <c r="EA59" s="183"/>
      <c r="EB59" s="183"/>
      <c r="EC59" s="183"/>
      <c r="ED59" s="183"/>
      <c r="EE59" s="183"/>
    </row>
    <row r="60" spans="1:135" ht="13" x14ac:dyDescent="0.15">
      <c r="A60" s="139">
        <v>15</v>
      </c>
      <c r="B60" s="141" t="s">
        <v>661</v>
      </c>
      <c r="C60" s="192" t="s">
        <v>168</v>
      </c>
      <c r="D60" s="191" t="s">
        <v>689</v>
      </c>
      <c r="E60" s="141"/>
      <c r="F60" s="142"/>
      <c r="G60" s="141"/>
      <c r="H60" s="141">
        <v>0</v>
      </c>
      <c r="I60" s="143"/>
      <c r="J60" s="143"/>
      <c r="K60" s="143"/>
      <c r="L60" s="144" t="str">
        <f t="shared" si="89"/>
        <v>Yvonne Ejim</v>
      </c>
      <c r="M60" s="144" t="str">
        <f t="shared" si="90"/>
        <v>Yvonne Ejim</v>
      </c>
      <c r="N60" s="144" t="str">
        <f t="shared" si="90"/>
        <v>Yvonne Ejim</v>
      </c>
      <c r="O60" s="144" t="str">
        <f t="shared" si="91"/>
        <v>1st</v>
      </c>
      <c r="AW60" s="183"/>
      <c r="DU60" s="4"/>
      <c r="DZ60" s="183"/>
      <c r="EA60" s="183"/>
      <c r="EB60" s="183"/>
      <c r="EC60" s="183"/>
      <c r="ED60" s="183"/>
      <c r="EE60" s="183"/>
    </row>
    <row r="61" spans="1:135" ht="13" x14ac:dyDescent="0.15">
      <c r="A61" s="139">
        <v>24</v>
      </c>
      <c r="B61" s="141" t="s">
        <v>662</v>
      </c>
      <c r="C61" s="192" t="s">
        <v>172</v>
      </c>
      <c r="D61" s="191" t="s">
        <v>689</v>
      </c>
      <c r="E61" s="141"/>
      <c r="F61" s="142"/>
      <c r="G61" s="141"/>
      <c r="H61" s="141">
        <v>2</v>
      </c>
      <c r="I61" s="141"/>
      <c r="J61" s="143"/>
      <c r="K61" s="143"/>
      <c r="L61" s="144" t="str">
        <f t="shared" si="89"/>
        <v>Mckayla Williams</v>
      </c>
      <c r="M61" s="144" t="str">
        <f t="shared" si="90"/>
        <v>Mckayla Williams</v>
      </c>
      <c r="N61" s="144" t="str">
        <f t="shared" si="90"/>
        <v>Mckayla Williams</v>
      </c>
      <c r="O61" s="144" t="str">
        <f t="shared" si="91"/>
        <v>3rd</v>
      </c>
      <c r="AW61" s="183"/>
      <c r="DU61" s="4"/>
      <c r="DZ61" s="183"/>
      <c r="EA61" s="183"/>
      <c r="EB61" s="183"/>
      <c r="EC61" s="183"/>
      <c r="ED61" s="183"/>
      <c r="EE61" s="183"/>
    </row>
    <row r="62" spans="1:135" ht="13" x14ac:dyDescent="0.15">
      <c r="A62" s="139">
        <v>30</v>
      </c>
      <c r="B62" s="141" t="s">
        <v>663</v>
      </c>
      <c r="C62" s="192" t="s">
        <v>172</v>
      </c>
      <c r="D62" s="191" t="s">
        <v>169</v>
      </c>
      <c r="E62" s="141"/>
      <c r="F62" s="142"/>
      <c r="G62" s="141"/>
      <c r="H62" s="141">
        <v>0</v>
      </c>
      <c r="I62" s="141"/>
      <c r="J62" s="143"/>
      <c r="K62" s="143"/>
      <c r="L62" s="144" t="str">
        <f t="shared" si="89"/>
        <v>Abby O'Connor</v>
      </c>
      <c r="M62" s="144" t="str">
        <f t="shared" si="90"/>
        <v>Abby O'Connor</v>
      </c>
      <c r="N62" s="144" t="str">
        <f t="shared" si="90"/>
        <v>Abby O'Connor</v>
      </c>
      <c r="O62" s="144" t="str">
        <f t="shared" si="91"/>
        <v>1st</v>
      </c>
      <c r="AW62" s="183"/>
      <c r="DU62" s="4"/>
      <c r="DZ62" s="183"/>
      <c r="EA62" s="183"/>
      <c r="EB62" s="183"/>
      <c r="EC62" s="183"/>
      <c r="ED62" s="183"/>
      <c r="EE62" s="183"/>
    </row>
    <row r="63" spans="1:135" ht="13" x14ac:dyDescent="0.15">
      <c r="A63" s="139">
        <v>32</v>
      </c>
      <c r="B63" s="141" t="s">
        <v>664</v>
      </c>
      <c r="C63" s="192" t="s">
        <v>172</v>
      </c>
      <c r="D63" s="191" t="s">
        <v>692</v>
      </c>
      <c r="E63" s="141"/>
      <c r="F63" s="142"/>
      <c r="G63" s="141"/>
      <c r="H63" s="141">
        <v>2</v>
      </c>
      <c r="I63" s="141"/>
      <c r="J63" s="143"/>
      <c r="K63" s="143"/>
      <c r="L63" s="144" t="str">
        <f t="shared" si="89"/>
        <v>Jill Townsend</v>
      </c>
      <c r="M63" s="144" t="str">
        <f t="shared" si="90"/>
        <v>Jill Townsend</v>
      </c>
      <c r="N63" s="144" t="str">
        <f t="shared" si="90"/>
        <v>Jill Townsend</v>
      </c>
      <c r="O63" s="144" t="str">
        <f t="shared" si="91"/>
        <v>3rd</v>
      </c>
      <c r="AW63" s="183"/>
      <c r="DU63" s="4"/>
      <c r="DZ63" s="183"/>
      <c r="EA63" s="183"/>
      <c r="EB63" s="183"/>
      <c r="EC63" s="183"/>
      <c r="ED63" s="183"/>
      <c r="EE63" s="183"/>
    </row>
    <row r="64" spans="1:135" ht="13" x14ac:dyDescent="0.15">
      <c r="A64" s="139">
        <v>33</v>
      </c>
      <c r="B64" s="141" t="s">
        <v>665</v>
      </c>
      <c r="C64" s="192" t="s">
        <v>168</v>
      </c>
      <c r="D64" s="191" t="s">
        <v>689</v>
      </c>
      <c r="E64" s="141"/>
      <c r="F64" s="142"/>
      <c r="G64" s="141"/>
      <c r="H64" s="141">
        <v>2</v>
      </c>
      <c r="I64" s="141"/>
      <c r="J64" s="143"/>
      <c r="K64" s="143"/>
      <c r="L64" s="144" t="str">
        <f t="shared" si="89"/>
        <v>Melody Kempton</v>
      </c>
      <c r="M64" s="144" t="str">
        <f t="shared" si="90"/>
        <v>Melody Kempton</v>
      </c>
      <c r="N64" s="144" t="str">
        <f t="shared" si="90"/>
        <v>Melody Kempton</v>
      </c>
      <c r="O64" s="144" t="str">
        <f t="shared" si="91"/>
        <v>3rd</v>
      </c>
      <c r="AW64" s="183"/>
      <c r="DU64" s="4"/>
      <c r="DZ64" s="183"/>
      <c r="EA64" s="183"/>
      <c r="EB64" s="183"/>
      <c r="EC64" s="183"/>
      <c r="ED64" s="183"/>
      <c r="EE64" s="183"/>
    </row>
    <row r="65" spans="1:135" ht="13" x14ac:dyDescent="0.15">
      <c r="A65" s="139"/>
      <c r="B65" s="141"/>
      <c r="C65" s="141"/>
      <c r="D65" s="141"/>
      <c r="E65" s="141"/>
      <c r="F65" s="142"/>
      <c r="G65" s="141"/>
      <c r="H65" s="141"/>
      <c r="I65" s="141"/>
      <c r="J65" s="143"/>
      <c r="K65" s="143"/>
      <c r="L65" s="144">
        <f t="shared" si="89"/>
        <v>0</v>
      </c>
      <c r="M65" s="144">
        <f t="shared" si="90"/>
        <v>0</v>
      </c>
      <c r="N65" s="144">
        <f t="shared" si="90"/>
        <v>0</v>
      </c>
      <c r="O65" s="144">
        <f t="shared" si="91"/>
        <v>0</v>
      </c>
      <c r="AW65" s="183"/>
      <c r="DU65" s="4"/>
      <c r="DZ65" s="183"/>
      <c r="EA65" s="183"/>
      <c r="EB65" s="183"/>
      <c r="EC65" s="183"/>
      <c r="ED65" s="183"/>
      <c r="EE65" s="183"/>
    </row>
    <row r="66" spans="1:135" ht="13" x14ac:dyDescent="0.15">
      <c r="A66" s="139"/>
      <c r="B66" s="141"/>
      <c r="C66" s="141"/>
      <c r="D66" s="145"/>
      <c r="E66" s="141"/>
      <c r="F66" s="142"/>
      <c r="G66" s="141"/>
      <c r="H66" s="141"/>
      <c r="I66" s="141"/>
      <c r="J66" s="143"/>
      <c r="K66" s="143"/>
      <c r="L66" s="144">
        <f t="shared" si="89"/>
        <v>0</v>
      </c>
      <c r="M66" s="144">
        <f t="shared" ref="M66:N80" si="92">IF(ISERROR(SEARCH(M$47,L66)),L66,TRIM(LEFT(L66,SEARCH(M$47,L66)-1)))</f>
        <v>0</v>
      </c>
      <c r="N66" s="144">
        <f t="shared" si="92"/>
        <v>0</v>
      </c>
      <c r="O66" s="144">
        <f t="shared" si="91"/>
        <v>0</v>
      </c>
      <c r="AJ66" s="197"/>
      <c r="AM66" s="197"/>
      <c r="AP66" s="197"/>
      <c r="AS66" s="197"/>
      <c r="AV66" s="197"/>
      <c r="AW66" s="183"/>
      <c r="DU66" s="4"/>
      <c r="DZ66" s="183"/>
      <c r="EA66" s="183"/>
      <c r="EB66" s="183"/>
      <c r="EC66" s="183"/>
      <c r="ED66" s="183"/>
      <c r="EE66" s="183"/>
    </row>
    <row r="67" spans="1:135" ht="13" x14ac:dyDescent="0.15">
      <c r="A67" s="139"/>
      <c r="B67" s="141"/>
      <c r="C67" s="141"/>
      <c r="D67" s="145"/>
      <c r="E67" s="141"/>
      <c r="F67" s="142"/>
      <c r="G67" s="141"/>
      <c r="H67" s="141"/>
      <c r="I67" s="141"/>
      <c r="J67" s="143"/>
      <c r="K67" s="143"/>
      <c r="L67" s="144">
        <f t="shared" si="89"/>
        <v>0</v>
      </c>
      <c r="M67" s="144">
        <f t="shared" si="92"/>
        <v>0</v>
      </c>
      <c r="N67" s="144">
        <f t="shared" si="92"/>
        <v>0</v>
      </c>
      <c r="O67" s="144">
        <f t="shared" si="91"/>
        <v>0</v>
      </c>
      <c r="AJ67" s="197"/>
      <c r="AK67" s="197"/>
      <c r="AM67" s="197"/>
      <c r="AN67" s="197"/>
      <c r="AP67" s="197"/>
      <c r="AQ67" s="197"/>
      <c r="AS67" s="197"/>
      <c r="AT67" s="197"/>
      <c r="AV67" s="197"/>
      <c r="AW67" s="201"/>
      <c r="DU67" s="4"/>
      <c r="DZ67" s="183"/>
      <c r="EA67" s="183"/>
      <c r="EB67" s="183"/>
      <c r="EC67" s="183"/>
      <c r="ED67" s="183"/>
      <c r="EE67" s="183"/>
    </row>
    <row r="68" spans="1:135" ht="13" x14ac:dyDescent="0.15">
      <c r="A68" s="139"/>
      <c r="B68" s="141"/>
      <c r="C68" s="141"/>
      <c r="D68" s="145"/>
      <c r="E68" s="141"/>
      <c r="F68" s="142"/>
      <c r="G68" s="141"/>
      <c r="H68" s="141"/>
      <c r="I68" s="141"/>
      <c r="J68" s="143"/>
      <c r="K68" s="143"/>
      <c r="L68" s="144">
        <f t="shared" si="89"/>
        <v>0</v>
      </c>
      <c r="M68" s="144">
        <f t="shared" si="92"/>
        <v>0</v>
      </c>
      <c r="N68" s="144">
        <f t="shared" si="92"/>
        <v>0</v>
      </c>
      <c r="O68" s="144">
        <f t="shared" si="91"/>
        <v>0</v>
      </c>
      <c r="AK68" s="197"/>
      <c r="AL68" s="197"/>
      <c r="AN68" s="197"/>
      <c r="AO68" s="197"/>
      <c r="AQ68" s="197"/>
      <c r="AR68" s="197"/>
      <c r="AT68" s="197"/>
      <c r="AU68" s="197"/>
      <c r="AW68" s="197"/>
      <c r="AX68" s="197"/>
      <c r="DU68" s="4"/>
      <c r="DZ68" s="183"/>
      <c r="EA68" s="183"/>
      <c r="EB68" s="183"/>
      <c r="EC68" s="183"/>
      <c r="ED68" s="183"/>
      <c r="EE68" s="183"/>
    </row>
    <row r="69" spans="1:135" ht="13" x14ac:dyDescent="0.15">
      <c r="A69" s="139"/>
      <c r="B69" s="141"/>
      <c r="C69" s="141"/>
      <c r="D69" s="145"/>
      <c r="E69" s="141"/>
      <c r="F69" s="142"/>
      <c r="G69" s="141"/>
      <c r="H69" s="141"/>
      <c r="I69" s="141"/>
      <c r="J69" s="143"/>
      <c r="K69" s="143"/>
      <c r="L69" s="144">
        <f t="shared" si="89"/>
        <v>0</v>
      </c>
      <c r="M69" s="144">
        <f t="shared" si="92"/>
        <v>0</v>
      </c>
      <c r="N69" s="144">
        <f t="shared" si="92"/>
        <v>0</v>
      </c>
      <c r="O69" s="144">
        <f t="shared" si="91"/>
        <v>0</v>
      </c>
      <c r="AL69" s="197"/>
      <c r="AO69" s="197"/>
      <c r="AR69" s="197"/>
      <c r="AU69" s="197"/>
      <c r="AW69" s="183"/>
      <c r="AX69" s="197"/>
      <c r="DU69" s="4"/>
      <c r="DZ69" s="183"/>
      <c r="EA69" s="183"/>
      <c r="EB69" s="183"/>
      <c r="EC69" s="183"/>
      <c r="ED69" s="183"/>
      <c r="EE69" s="183"/>
    </row>
    <row r="70" spans="1:135" ht="13" x14ac:dyDescent="0.15">
      <c r="A70" s="139"/>
      <c r="B70" s="141"/>
      <c r="C70" s="141"/>
      <c r="D70" s="141"/>
      <c r="E70" s="141"/>
      <c r="F70" s="142"/>
      <c r="G70" s="141"/>
      <c r="H70" s="141"/>
      <c r="I70" s="141"/>
      <c r="J70" s="143"/>
      <c r="K70" s="143"/>
      <c r="L70" s="144">
        <f t="shared" si="89"/>
        <v>0</v>
      </c>
      <c r="M70" s="144">
        <f t="shared" si="92"/>
        <v>0</v>
      </c>
      <c r="N70" s="144">
        <f t="shared" si="92"/>
        <v>0</v>
      </c>
      <c r="O70" s="144">
        <f t="shared" si="91"/>
        <v>0</v>
      </c>
      <c r="AN70" s="197"/>
      <c r="AQ70" s="197"/>
      <c r="AT70" s="197"/>
      <c r="AW70" s="201"/>
      <c r="BA70" s="197"/>
      <c r="DU70" s="4"/>
      <c r="DZ70" s="183"/>
      <c r="EA70" s="183"/>
      <c r="EB70" s="183"/>
      <c r="EC70" s="183"/>
      <c r="ED70" s="183"/>
      <c r="EE70" s="183"/>
    </row>
    <row r="71" spans="1:135" ht="13" x14ac:dyDescent="0.15">
      <c r="A71" s="139"/>
      <c r="B71" s="141"/>
      <c r="C71" s="141"/>
      <c r="D71" s="145"/>
      <c r="E71" s="141"/>
      <c r="F71" s="142"/>
      <c r="G71" s="141"/>
      <c r="H71" s="141"/>
      <c r="I71" s="141"/>
      <c r="J71" s="143"/>
      <c r="K71" s="143"/>
      <c r="L71" s="144">
        <f t="shared" si="89"/>
        <v>0</v>
      </c>
      <c r="M71" s="144">
        <f t="shared" si="92"/>
        <v>0</v>
      </c>
      <c r="N71" s="144">
        <f t="shared" si="92"/>
        <v>0</v>
      </c>
      <c r="O71" s="144">
        <f t="shared" si="91"/>
        <v>0</v>
      </c>
      <c r="AN71" s="197"/>
      <c r="AQ71" s="197"/>
      <c r="AT71" s="197"/>
      <c r="AW71" s="197"/>
      <c r="BA71" s="197"/>
      <c r="DU71" s="4"/>
      <c r="DZ71" s="183"/>
      <c r="EA71" s="183"/>
      <c r="EB71" s="183"/>
      <c r="EC71" s="183"/>
      <c r="ED71" s="183"/>
      <c r="EE71" s="183"/>
    </row>
    <row r="72" spans="1:135" ht="13" x14ac:dyDescent="0.15">
      <c r="A72" s="139"/>
      <c r="B72" s="141"/>
      <c r="C72" s="141"/>
      <c r="D72" s="145"/>
      <c r="E72" s="141"/>
      <c r="F72" s="142"/>
      <c r="G72" s="141"/>
      <c r="H72" s="141"/>
      <c r="I72" s="141"/>
      <c r="J72" s="143"/>
      <c r="K72" s="143"/>
      <c r="L72" s="144">
        <f t="shared" si="89"/>
        <v>0</v>
      </c>
      <c r="M72" s="144">
        <f t="shared" si="92"/>
        <v>0</v>
      </c>
      <c r="N72" s="144">
        <f t="shared" si="92"/>
        <v>0</v>
      </c>
      <c r="O72" s="144">
        <f t="shared" si="91"/>
        <v>0</v>
      </c>
      <c r="AW72" s="183"/>
      <c r="DU72" s="4"/>
      <c r="DZ72" s="183"/>
      <c r="EA72" s="183"/>
      <c r="EB72" s="183"/>
      <c r="EC72" s="183"/>
      <c r="ED72" s="183"/>
      <c r="EE72" s="183"/>
    </row>
    <row r="73" spans="1:135" ht="13" x14ac:dyDescent="0.15">
      <c r="A73" s="139"/>
      <c r="B73" s="141"/>
      <c r="C73" s="141"/>
      <c r="D73" s="145"/>
      <c r="E73" s="141"/>
      <c r="F73" s="142"/>
      <c r="G73" s="141"/>
      <c r="H73" s="141"/>
      <c r="I73" s="141"/>
      <c r="J73" s="143"/>
      <c r="K73" s="143"/>
      <c r="L73" s="144">
        <f t="shared" si="89"/>
        <v>0</v>
      </c>
      <c r="M73" s="144">
        <f t="shared" si="92"/>
        <v>0</v>
      </c>
      <c r="N73" s="144">
        <f t="shared" si="92"/>
        <v>0</v>
      </c>
      <c r="O73" s="144">
        <f t="shared" si="91"/>
        <v>0</v>
      </c>
      <c r="AW73" s="183"/>
      <c r="DU73" s="4"/>
      <c r="DZ73" s="183"/>
      <c r="EA73" s="183"/>
      <c r="EB73" s="183"/>
      <c r="EC73" s="183"/>
      <c r="ED73" s="183"/>
      <c r="EE73" s="183"/>
    </row>
    <row r="74" spans="1:135" ht="13" x14ac:dyDescent="0.15">
      <c r="A74" s="143"/>
      <c r="B74" s="143"/>
      <c r="C74" s="143"/>
      <c r="D74" s="143"/>
      <c r="E74" s="143"/>
      <c r="F74" s="143"/>
      <c r="G74" s="143"/>
      <c r="H74" s="143"/>
      <c r="I74" s="143"/>
      <c r="J74" s="143"/>
      <c r="K74" s="143"/>
      <c r="L74" s="144">
        <f t="shared" si="89"/>
        <v>0</v>
      </c>
      <c r="M74" s="144">
        <f t="shared" si="92"/>
        <v>0</v>
      </c>
      <c r="N74" s="144">
        <f t="shared" si="92"/>
        <v>0</v>
      </c>
      <c r="O74" s="144">
        <f t="shared" si="91"/>
        <v>0</v>
      </c>
      <c r="AW74" s="183"/>
      <c r="DU74" s="4"/>
      <c r="DZ74" s="183"/>
      <c r="EA74" s="183"/>
      <c r="EB74" s="183"/>
      <c r="EC74" s="183"/>
      <c r="ED74" s="183"/>
      <c r="EE74" s="183"/>
    </row>
    <row r="75" spans="1:135" ht="13" x14ac:dyDescent="0.15">
      <c r="A75" s="143"/>
      <c r="B75" s="143"/>
      <c r="C75" s="143"/>
      <c r="D75" s="143"/>
      <c r="E75" s="143"/>
      <c r="F75" s="143"/>
      <c r="G75" s="143"/>
      <c r="H75" s="143"/>
      <c r="I75" s="143"/>
      <c r="J75" s="143"/>
      <c r="K75" s="143"/>
      <c r="L75" s="144">
        <f t="shared" si="89"/>
        <v>0</v>
      </c>
      <c r="M75" s="144">
        <f t="shared" si="92"/>
        <v>0</v>
      </c>
      <c r="N75" s="144">
        <f t="shared" si="92"/>
        <v>0</v>
      </c>
      <c r="O75" s="144">
        <f t="shared" si="91"/>
        <v>0</v>
      </c>
      <c r="AS75" s="197"/>
      <c r="AV75" s="197"/>
      <c r="AW75" s="183"/>
      <c r="AZ75" s="197"/>
      <c r="BC75" s="197"/>
      <c r="DU75" s="4"/>
      <c r="DZ75" s="183"/>
      <c r="EA75" s="183"/>
      <c r="EB75" s="183"/>
      <c r="EC75" s="183"/>
      <c r="ED75" s="183"/>
      <c r="EE75" s="183"/>
    </row>
    <row r="76" spans="1:135" ht="13" x14ac:dyDescent="0.15">
      <c r="A76" s="143"/>
      <c r="B76" s="143"/>
      <c r="C76" s="143"/>
      <c r="D76" s="143"/>
      <c r="E76" s="143"/>
      <c r="F76" s="143"/>
      <c r="G76" s="143"/>
      <c r="H76" s="143"/>
      <c r="I76" s="143"/>
      <c r="J76" s="143"/>
      <c r="K76" s="143"/>
      <c r="L76" s="144">
        <f t="shared" si="89"/>
        <v>0</v>
      </c>
      <c r="M76" s="144">
        <f t="shared" si="92"/>
        <v>0</v>
      </c>
      <c r="N76" s="144">
        <f t="shared" si="92"/>
        <v>0</v>
      </c>
      <c r="O76" s="144">
        <f t="shared" si="91"/>
        <v>0</v>
      </c>
      <c r="AS76" s="197"/>
      <c r="AV76" s="197"/>
      <c r="AW76" s="183"/>
      <c r="AZ76" s="197"/>
      <c r="BC76" s="197"/>
      <c r="DU76" s="4"/>
      <c r="DZ76" s="183"/>
      <c r="EA76" s="183"/>
      <c r="EB76" s="183"/>
      <c r="EC76" s="183"/>
      <c r="ED76" s="183"/>
      <c r="EE76" s="183"/>
    </row>
    <row r="77" spans="1:135" ht="13" x14ac:dyDescent="0.15">
      <c r="A77" s="143"/>
      <c r="B77" s="143"/>
      <c r="C77" s="143"/>
      <c r="D77" s="143"/>
      <c r="E77" s="143"/>
      <c r="F77" s="143"/>
      <c r="G77" s="143"/>
      <c r="H77" s="143"/>
      <c r="I77" s="143"/>
      <c r="J77" s="143"/>
      <c r="K77" s="143"/>
      <c r="L77" s="144">
        <f t="shared" si="89"/>
        <v>0</v>
      </c>
      <c r="M77" s="144">
        <f t="shared" si="92"/>
        <v>0</v>
      </c>
      <c r="N77" s="144">
        <f t="shared" si="92"/>
        <v>0</v>
      </c>
      <c r="O77" s="144">
        <f t="shared" si="91"/>
        <v>0</v>
      </c>
      <c r="AW77" s="183"/>
      <c r="DU77" s="4"/>
      <c r="DZ77" s="183"/>
      <c r="EA77" s="183"/>
      <c r="EB77" s="183"/>
      <c r="EC77" s="183"/>
      <c r="ED77" s="183"/>
      <c r="EE77" s="183"/>
    </row>
    <row r="78" spans="1:135" ht="13" x14ac:dyDescent="0.15">
      <c r="A78" s="143"/>
      <c r="B78" s="143"/>
      <c r="C78" s="143"/>
      <c r="D78" s="143"/>
      <c r="E78" s="143"/>
      <c r="F78" s="143"/>
      <c r="G78" s="143"/>
      <c r="H78" s="143"/>
      <c r="I78" s="143"/>
      <c r="J78" s="143"/>
      <c r="K78" s="143"/>
      <c r="L78" s="144">
        <f t="shared" si="89"/>
        <v>0</v>
      </c>
      <c r="M78" s="144">
        <f t="shared" si="92"/>
        <v>0</v>
      </c>
      <c r="N78" s="144">
        <f t="shared" si="92"/>
        <v>0</v>
      </c>
      <c r="O78" s="144">
        <f t="shared" si="91"/>
        <v>0</v>
      </c>
      <c r="AW78" s="183"/>
      <c r="DU78" s="4"/>
      <c r="DZ78" s="183"/>
      <c r="EA78" s="183"/>
      <c r="EB78" s="183"/>
      <c r="EC78" s="183"/>
      <c r="ED78" s="183"/>
      <c r="EE78" s="183"/>
    </row>
    <row r="79" spans="1:135" ht="13" x14ac:dyDescent="0.15">
      <c r="A79" s="143"/>
      <c r="B79" s="143"/>
      <c r="C79" s="143"/>
      <c r="D79" s="143"/>
      <c r="E79" s="143"/>
      <c r="F79" s="143"/>
      <c r="G79" s="143"/>
      <c r="H79" s="143"/>
      <c r="I79" s="143"/>
      <c r="J79" s="143"/>
      <c r="K79" s="143"/>
      <c r="L79" s="144">
        <f t="shared" si="89"/>
        <v>0</v>
      </c>
      <c r="M79" s="144">
        <f t="shared" si="92"/>
        <v>0</v>
      </c>
      <c r="N79" s="144">
        <f t="shared" si="92"/>
        <v>0</v>
      </c>
      <c r="O79" s="144">
        <f t="shared" si="91"/>
        <v>0</v>
      </c>
      <c r="AW79" s="183"/>
      <c r="DU79" s="4"/>
      <c r="DZ79" s="183"/>
      <c r="EA79" s="183"/>
      <c r="EB79" s="183"/>
      <c r="EC79" s="183"/>
      <c r="ED79" s="183"/>
      <c r="EE79" s="183"/>
    </row>
    <row r="80" spans="1:135" ht="13" x14ac:dyDescent="0.15">
      <c r="A80" s="143"/>
      <c r="B80" s="143"/>
      <c r="C80" s="143"/>
      <c r="D80" s="143"/>
      <c r="E80" s="143"/>
      <c r="F80" s="143"/>
      <c r="G80" s="143"/>
      <c r="H80" s="143"/>
      <c r="I80" s="143"/>
      <c r="J80" s="143"/>
      <c r="K80" s="143"/>
      <c r="L80" s="144">
        <f t="shared" si="89"/>
        <v>0</v>
      </c>
      <c r="M80" s="144">
        <f t="shared" si="92"/>
        <v>0</v>
      </c>
      <c r="N80" s="144">
        <f t="shared" si="92"/>
        <v>0</v>
      </c>
      <c r="O80" s="144">
        <f t="shared" si="91"/>
        <v>0</v>
      </c>
      <c r="AW80" s="183"/>
      <c r="DU80" s="4"/>
      <c r="DZ80" s="183"/>
      <c r="EA80" s="183"/>
      <c r="EB80" s="183"/>
      <c r="EC80" s="183"/>
      <c r="ED80" s="183"/>
      <c r="EE80" s="183"/>
    </row>
    <row r="81" spans="1:135" ht="13" x14ac:dyDescent="0.15">
      <c r="AW81" s="183"/>
      <c r="DU81" s="4"/>
      <c r="DZ81" s="183"/>
      <c r="EA81" s="183"/>
      <c r="EB81" s="183"/>
      <c r="EC81" s="183"/>
      <c r="ED81" s="183"/>
      <c r="EE81" s="183"/>
    </row>
    <row r="82" spans="1:135" ht="13" x14ac:dyDescent="0.15">
      <c r="AW82" s="183"/>
      <c r="DU82" s="4"/>
      <c r="DZ82" s="183"/>
      <c r="EA82" s="183"/>
      <c r="EB82" s="183"/>
      <c r="EC82" s="183"/>
      <c r="ED82" s="183"/>
      <c r="EE82" s="183"/>
    </row>
    <row r="83" spans="1:135" ht="13" x14ac:dyDescent="0.15">
      <c r="S83" s="182">
        <f>_xlfn.XLOOKUP(B95, AZ:AZ, BC:BC)</f>
        <v>1786</v>
      </c>
      <c r="T83" s="180" t="s">
        <v>647</v>
      </c>
      <c r="AW83" s="183"/>
      <c r="DU83" s="4"/>
      <c r="DZ83" s="183"/>
      <c r="EA83" s="183"/>
      <c r="EB83" s="183"/>
      <c r="EC83" s="183"/>
      <c r="ED83" s="183"/>
      <c r="EE83" s="183"/>
    </row>
    <row r="84" spans="1:135" ht="13" x14ac:dyDescent="0.15">
      <c r="S84" s="182">
        <f>_xlfn.XLOOKUP(B95,AG:AG, AJ:AJ)</f>
        <v>1929</v>
      </c>
      <c r="T84" s="180" t="s">
        <v>648</v>
      </c>
      <c r="AF84" s="180" t="s">
        <v>646</v>
      </c>
      <c r="AW84" s="183"/>
      <c r="DU84" s="4"/>
      <c r="DZ84" s="183"/>
      <c r="EA84" s="183"/>
      <c r="EB84" s="183"/>
      <c r="EC84" s="183"/>
      <c r="ED84" s="183"/>
      <c r="EE84" s="183"/>
    </row>
    <row r="85" spans="1:135" ht="13" x14ac:dyDescent="0.15">
      <c r="I85" s="57" t="s">
        <v>180</v>
      </c>
      <c r="S85" s="182">
        <f>_xlfn.XLOOKUP(B95, AG:AG, AK:AK)</f>
        <v>1746</v>
      </c>
      <c r="T85" s="180" t="s">
        <v>649</v>
      </c>
      <c r="AW85" s="183"/>
      <c r="DU85" s="4"/>
      <c r="DZ85" s="183"/>
      <c r="EA85" s="183"/>
      <c r="EB85" s="183"/>
      <c r="EC85" s="183"/>
      <c r="ED85" s="183"/>
      <c r="EE85" s="183"/>
    </row>
    <row r="86" spans="1:135" ht="13" x14ac:dyDescent="0.15">
      <c r="A86" s="146" t="s">
        <v>181</v>
      </c>
      <c r="I86" s="144">
        <f>AVERAGE(AE88:AE430)</f>
        <v>78.867829202468712</v>
      </c>
      <c r="J86" s="144">
        <f>AVERAGE(AX88:AX430)</f>
        <v>78.688849641925913</v>
      </c>
      <c r="S86" s="182">
        <f>_xlfn.XLOOKUP(B95, AZ:AZ, BD:BD)</f>
        <v>1318</v>
      </c>
      <c r="T86" s="180" t="s">
        <v>650</v>
      </c>
      <c r="AW86" s="183"/>
      <c r="DU86" s="4"/>
      <c r="DZ86" s="183"/>
      <c r="EA86" s="183"/>
      <c r="EB86" s="183"/>
      <c r="EC86" s="183"/>
      <c r="ED86" s="183"/>
      <c r="EE86" s="183"/>
    </row>
    <row r="87" spans="1:135" ht="13" x14ac:dyDescent="0.15">
      <c r="H87" s="144" t="s">
        <v>182</v>
      </c>
      <c r="L87" s="144" t="s">
        <v>183</v>
      </c>
      <c r="AF87" s="147" t="s">
        <v>184</v>
      </c>
      <c r="AG87" s="148" t="s">
        <v>185</v>
      </c>
      <c r="AH87" s="147" t="s">
        <v>186</v>
      </c>
      <c r="AI87" s="147" t="s">
        <v>187</v>
      </c>
      <c r="AJ87" s="147" t="s">
        <v>188</v>
      </c>
      <c r="AK87" s="147" t="s">
        <v>189</v>
      </c>
      <c r="AL87" s="147" t="s">
        <v>190</v>
      </c>
      <c r="AM87" s="147" t="s">
        <v>191</v>
      </c>
      <c r="AN87" s="147" t="s">
        <v>192</v>
      </c>
      <c r="AO87" s="147" t="s">
        <v>13</v>
      </c>
      <c r="AP87" s="147" t="s">
        <v>80</v>
      </c>
      <c r="AQ87" s="147" t="s">
        <v>193</v>
      </c>
      <c r="AR87" s="147" t="s">
        <v>194</v>
      </c>
      <c r="AS87" s="147" t="s">
        <v>195</v>
      </c>
      <c r="AT87" s="147" t="s">
        <v>196</v>
      </c>
      <c r="AU87" s="147" t="s">
        <v>197</v>
      </c>
      <c r="AW87" s="183"/>
      <c r="AY87" s="147" t="s">
        <v>184</v>
      </c>
      <c r="AZ87" s="148" t="s">
        <v>185</v>
      </c>
      <c r="BA87" s="147" t="s">
        <v>186</v>
      </c>
      <c r="BB87" s="147" t="s">
        <v>187</v>
      </c>
      <c r="BC87" s="147" t="s">
        <v>188</v>
      </c>
      <c r="BD87" s="147" t="s">
        <v>189</v>
      </c>
      <c r="BE87" s="147" t="s">
        <v>190</v>
      </c>
      <c r="BF87" s="147" t="s">
        <v>191</v>
      </c>
      <c r="BG87" s="147" t="s">
        <v>192</v>
      </c>
      <c r="BH87" s="147" t="s">
        <v>13</v>
      </c>
      <c r="BI87" s="147" t="s">
        <v>80</v>
      </c>
      <c r="BJ87" s="147" t="s">
        <v>193</v>
      </c>
      <c r="BK87" s="147" t="s">
        <v>194</v>
      </c>
      <c r="BL87" s="147" t="s">
        <v>195</v>
      </c>
      <c r="BM87" s="147" t="s">
        <v>196</v>
      </c>
      <c r="BN87" s="147" t="s">
        <v>197</v>
      </c>
      <c r="DU87" s="4"/>
      <c r="DZ87" s="183"/>
      <c r="EA87" s="183"/>
      <c r="EB87" s="183"/>
      <c r="EC87" s="183"/>
      <c r="ED87" s="183"/>
      <c r="EE87" s="183"/>
    </row>
    <row r="88" spans="1:135" ht="13" x14ac:dyDescent="0.15">
      <c r="A88" s="144" t="s">
        <v>74</v>
      </c>
      <c r="B88" s="144" t="s">
        <v>185</v>
      </c>
      <c r="C88" s="144" t="s">
        <v>198</v>
      </c>
      <c r="D88" s="144" t="s">
        <v>199</v>
      </c>
      <c r="E88" s="144" t="s">
        <v>200</v>
      </c>
      <c r="F88" s="144" t="s">
        <v>201</v>
      </c>
      <c r="G88" s="144" t="s">
        <v>202</v>
      </c>
      <c r="H88" s="144" t="s">
        <v>203</v>
      </c>
      <c r="I88" s="144" t="s">
        <v>204</v>
      </c>
      <c r="J88" s="144" t="s">
        <v>205</v>
      </c>
      <c r="K88" s="144" t="s">
        <v>206</v>
      </c>
      <c r="L88" s="144" t="s">
        <v>207</v>
      </c>
      <c r="M88" s="144" t="s">
        <v>208</v>
      </c>
      <c r="N88" s="144" t="s">
        <v>209</v>
      </c>
      <c r="O88" s="144" t="s">
        <v>210</v>
      </c>
      <c r="P88" s="57" t="s">
        <v>211</v>
      </c>
      <c r="Q88" s="57" t="s">
        <v>212</v>
      </c>
      <c r="AD88" s="144">
        <f t="shared" ref="AD88:AD342" si="93">40*(AJ88/(AH88*40))</f>
        <v>82.91304347826086</v>
      </c>
      <c r="AE88" s="144">
        <f t="shared" ref="AE88:AE342" si="94">100*(AK88/AJ88)</f>
        <v>104.19507079181962</v>
      </c>
      <c r="AF88" s="149">
        <v>1</v>
      </c>
      <c r="AG88" s="150" t="s">
        <v>213</v>
      </c>
      <c r="AH88" s="149">
        <v>23</v>
      </c>
      <c r="AI88" s="151">
        <v>1</v>
      </c>
      <c r="AJ88" s="152">
        <v>1907</v>
      </c>
      <c r="AK88" s="152">
        <v>1987</v>
      </c>
      <c r="AL88" s="149">
        <v>1.042</v>
      </c>
      <c r="AM88" s="152">
        <v>682</v>
      </c>
      <c r="AN88" s="152">
        <v>728</v>
      </c>
      <c r="AO88" s="152">
        <v>1410</v>
      </c>
      <c r="AP88" s="153">
        <v>0.51600000000000001</v>
      </c>
      <c r="AQ88" s="153">
        <v>0.59599999999999997</v>
      </c>
      <c r="AR88" s="154">
        <v>0.17299999999999999</v>
      </c>
      <c r="AS88" s="154">
        <v>0.114</v>
      </c>
      <c r="AT88" s="155">
        <v>0.09</v>
      </c>
      <c r="AU88" s="154">
        <v>0.46700000000000003</v>
      </c>
      <c r="AW88" s="183"/>
      <c r="AX88" s="144">
        <f t="shared" ref="AX88:AX342" si="95">100*(BD88/BC88)</f>
        <v>59.616919393455703</v>
      </c>
      <c r="AY88" s="149">
        <v>1</v>
      </c>
      <c r="AZ88" s="150" t="s">
        <v>214</v>
      </c>
      <c r="BA88" s="149">
        <v>15</v>
      </c>
      <c r="BB88" s="151">
        <v>1</v>
      </c>
      <c r="BC88" s="152">
        <v>1253</v>
      </c>
      <c r="BD88" s="152">
        <v>747</v>
      </c>
      <c r="BE88" s="149">
        <v>0.59599999999999997</v>
      </c>
      <c r="BF88" s="152">
        <v>550</v>
      </c>
      <c r="BG88" s="152">
        <v>268</v>
      </c>
      <c r="BH88" s="152">
        <v>818</v>
      </c>
      <c r="BI88" s="153">
        <v>0.32800000000000001</v>
      </c>
      <c r="BJ88" s="153">
        <v>0.36599999999999999</v>
      </c>
      <c r="BK88" s="154">
        <v>0.27100000000000002</v>
      </c>
      <c r="BL88" s="154">
        <v>9.1999999999999998E-2</v>
      </c>
      <c r="BM88" s="154">
        <v>8.1000000000000003E-2</v>
      </c>
      <c r="BN88" s="155">
        <v>0.28000000000000003</v>
      </c>
      <c r="DU88" s="4"/>
      <c r="DZ88" s="183"/>
      <c r="EA88" s="183"/>
      <c r="EB88" s="183"/>
      <c r="EC88" s="183"/>
      <c r="ED88" s="183"/>
      <c r="EE88" s="183"/>
    </row>
    <row r="89" spans="1:135" ht="13" x14ac:dyDescent="0.15">
      <c r="A89" s="156">
        <v>1</v>
      </c>
      <c r="B89" s="156" t="s">
        <v>215</v>
      </c>
      <c r="C89" s="156" t="s">
        <v>200</v>
      </c>
      <c r="D89" s="156" t="s">
        <v>216</v>
      </c>
      <c r="E89" s="156">
        <v>67</v>
      </c>
      <c r="F89" s="156">
        <v>15</v>
      </c>
      <c r="G89" s="156">
        <v>0.81699999999999995</v>
      </c>
      <c r="H89" s="156">
        <v>11.63</v>
      </c>
      <c r="I89" s="156">
        <v>116.26</v>
      </c>
      <c r="J89" s="156">
        <v>104.57</v>
      </c>
      <c r="K89" s="156">
        <v>11.69</v>
      </c>
      <c r="L89" s="156">
        <v>11.35</v>
      </c>
      <c r="M89" s="156">
        <v>116.02</v>
      </c>
      <c r="N89" s="156">
        <v>104.61</v>
      </c>
      <c r="O89" s="178">
        <v>11.41</v>
      </c>
      <c r="P89" s="178">
        <f t="shared" ref="P89:P118" si="96">M89-$I$86</f>
        <v>37.152170797531284</v>
      </c>
      <c r="Q89" s="178">
        <f t="shared" ref="Q89:Q118" si="97">$I$86-N89</f>
        <v>-25.742170797531287</v>
      </c>
      <c r="AD89" s="144">
        <f t="shared" si="93"/>
        <v>89.34782608695653</v>
      </c>
      <c r="AE89" s="144">
        <f t="shared" si="94"/>
        <v>101.60583941605839</v>
      </c>
      <c r="AF89" s="149">
        <v>2</v>
      </c>
      <c r="AG89" s="150" t="s">
        <v>217</v>
      </c>
      <c r="AH89" s="149">
        <v>23</v>
      </c>
      <c r="AI89" s="151">
        <v>1</v>
      </c>
      <c r="AJ89" s="152">
        <v>2055</v>
      </c>
      <c r="AK89" s="152">
        <v>2088</v>
      </c>
      <c r="AL89" s="149">
        <v>1.016</v>
      </c>
      <c r="AM89" s="152">
        <v>803</v>
      </c>
      <c r="AN89" s="152">
        <v>765</v>
      </c>
      <c r="AO89" s="152">
        <v>1568</v>
      </c>
      <c r="AP89" s="153">
        <v>0.48799999999999999</v>
      </c>
      <c r="AQ89" s="151">
        <v>0.55000000000000004</v>
      </c>
      <c r="AR89" s="154">
        <v>0.13700000000000001</v>
      </c>
      <c r="AS89" s="154">
        <v>0.123</v>
      </c>
      <c r="AT89" s="154">
        <v>0.106</v>
      </c>
      <c r="AU89" s="154">
        <v>0.46600000000000003</v>
      </c>
      <c r="AW89" s="183"/>
      <c r="AX89" s="144">
        <f t="shared" si="95"/>
        <v>59.681433549029371</v>
      </c>
      <c r="AY89" s="149">
        <v>2</v>
      </c>
      <c r="AZ89" s="150" t="s">
        <v>218</v>
      </c>
      <c r="BA89" s="149">
        <v>24</v>
      </c>
      <c r="BB89" s="151">
        <v>1</v>
      </c>
      <c r="BC89" s="152">
        <v>2009</v>
      </c>
      <c r="BD89" s="152">
        <v>1199</v>
      </c>
      <c r="BE89" s="149">
        <v>0.59699999999999998</v>
      </c>
      <c r="BF89" s="152">
        <v>837</v>
      </c>
      <c r="BG89" s="152">
        <v>409</v>
      </c>
      <c r="BH89" s="152">
        <v>1246</v>
      </c>
      <c r="BI89" s="153">
        <v>0.32800000000000001</v>
      </c>
      <c r="BJ89" s="153">
        <v>0.36699999999999999</v>
      </c>
      <c r="BK89" s="154">
        <v>0.27800000000000002</v>
      </c>
      <c r="BL89" s="155">
        <v>0.12</v>
      </c>
      <c r="BM89" s="154">
        <v>9.0999999999999998E-2</v>
      </c>
      <c r="BN89" s="154">
        <v>0.29099999999999998</v>
      </c>
      <c r="DU89" s="4"/>
      <c r="DZ89" s="183"/>
      <c r="EA89" s="183"/>
      <c r="EB89" s="183"/>
      <c r="EC89" s="183"/>
      <c r="ED89" s="183"/>
      <c r="EE89" s="183"/>
    </row>
    <row r="90" spans="1:135" ht="13" x14ac:dyDescent="0.15">
      <c r="A90" s="156">
        <v>2</v>
      </c>
      <c r="B90" s="156" t="s">
        <v>219</v>
      </c>
      <c r="C90" s="156" t="s">
        <v>200</v>
      </c>
      <c r="D90" s="156" t="s">
        <v>220</v>
      </c>
      <c r="E90" s="156">
        <v>61</v>
      </c>
      <c r="F90" s="156">
        <v>21</v>
      </c>
      <c r="G90" s="156">
        <v>0.74399999999999999</v>
      </c>
      <c r="H90" s="156">
        <v>7.2</v>
      </c>
      <c r="I90" s="156">
        <v>111.81</v>
      </c>
      <c r="J90" s="156">
        <v>104.25</v>
      </c>
      <c r="K90" s="156">
        <v>7.56</v>
      </c>
      <c r="L90" s="156">
        <v>7.13</v>
      </c>
      <c r="M90" s="156">
        <v>111.62</v>
      </c>
      <c r="N90" s="156">
        <v>104.12</v>
      </c>
      <c r="O90" s="178">
        <v>7.49</v>
      </c>
      <c r="P90" s="178">
        <f t="shared" si="96"/>
        <v>32.752170797531292</v>
      </c>
      <c r="Q90" s="178">
        <f t="shared" si="97"/>
        <v>-25.252170797531292</v>
      </c>
      <c r="AD90" s="144">
        <f t="shared" si="93"/>
        <v>83.846153846153854</v>
      </c>
      <c r="AE90" s="144">
        <f t="shared" si="94"/>
        <v>99.357798165137609</v>
      </c>
      <c r="AF90" s="149">
        <v>3</v>
      </c>
      <c r="AG90" s="150" t="s">
        <v>221</v>
      </c>
      <c r="AH90" s="149">
        <v>26</v>
      </c>
      <c r="AI90" s="151">
        <v>1</v>
      </c>
      <c r="AJ90" s="152">
        <v>2180</v>
      </c>
      <c r="AK90" s="152">
        <v>2166</v>
      </c>
      <c r="AL90" s="149">
        <v>0.99399999999999999</v>
      </c>
      <c r="AM90" s="152">
        <v>912</v>
      </c>
      <c r="AN90" s="152">
        <v>742</v>
      </c>
      <c r="AO90" s="152">
        <v>1654</v>
      </c>
      <c r="AP90" s="153">
        <v>0.44900000000000001</v>
      </c>
      <c r="AQ90" s="153">
        <v>0.52400000000000002</v>
      </c>
      <c r="AR90" s="154">
        <v>0.123</v>
      </c>
      <c r="AS90" s="154">
        <v>0.14899999999999999</v>
      </c>
      <c r="AT90" s="154">
        <v>0.11700000000000001</v>
      </c>
      <c r="AU90" s="155">
        <v>0.45</v>
      </c>
      <c r="AW90" s="183"/>
      <c r="AX90" s="144">
        <f t="shared" si="95"/>
        <v>64.036418816388462</v>
      </c>
      <c r="AY90" s="149">
        <v>3</v>
      </c>
      <c r="AZ90" s="150" t="s">
        <v>222</v>
      </c>
      <c r="BA90" s="149">
        <v>17</v>
      </c>
      <c r="BB90" s="151">
        <v>1</v>
      </c>
      <c r="BC90" s="152">
        <v>1318</v>
      </c>
      <c r="BD90" s="152">
        <v>844</v>
      </c>
      <c r="BE90" s="149">
        <v>0.64</v>
      </c>
      <c r="BF90" s="152">
        <v>605</v>
      </c>
      <c r="BG90" s="152">
        <v>298</v>
      </c>
      <c r="BH90" s="152">
        <v>903</v>
      </c>
      <c r="BI90" s="151">
        <v>0.33</v>
      </c>
      <c r="BJ90" s="153">
        <v>0.38300000000000001</v>
      </c>
      <c r="BK90" s="154">
        <v>0.23400000000000001</v>
      </c>
      <c r="BL90" s="154">
        <v>9.4E-2</v>
      </c>
      <c r="BM90" s="154">
        <v>7.2999999999999995E-2</v>
      </c>
      <c r="BN90" s="154">
        <v>0.29799999999999999</v>
      </c>
      <c r="DU90" s="4"/>
      <c r="DZ90" s="183"/>
      <c r="EA90" s="183"/>
      <c r="EB90" s="183"/>
      <c r="EC90" s="183"/>
      <c r="ED90" s="183"/>
      <c r="EE90" s="183"/>
    </row>
    <row r="91" spans="1:135" ht="13" x14ac:dyDescent="0.15">
      <c r="A91" s="156">
        <v>3</v>
      </c>
      <c r="B91" s="156" t="s">
        <v>223</v>
      </c>
      <c r="C91" s="156" t="s">
        <v>200</v>
      </c>
      <c r="D91" s="156" t="s">
        <v>220</v>
      </c>
      <c r="E91" s="156">
        <v>55</v>
      </c>
      <c r="F91" s="156">
        <v>27</v>
      </c>
      <c r="G91" s="156">
        <v>0.67100000000000004</v>
      </c>
      <c r="H91" s="156">
        <v>5.77</v>
      </c>
      <c r="I91" s="156">
        <v>115.59</v>
      </c>
      <c r="J91" s="156">
        <v>109.96</v>
      </c>
      <c r="K91" s="156">
        <v>5.63</v>
      </c>
      <c r="L91" s="156">
        <v>5.84</v>
      </c>
      <c r="M91" s="156">
        <v>115.7</v>
      </c>
      <c r="N91" s="156">
        <v>109.98</v>
      </c>
      <c r="O91" s="178">
        <v>5.72</v>
      </c>
      <c r="P91" s="178">
        <f t="shared" si="96"/>
        <v>36.83217079753129</v>
      </c>
      <c r="Q91" s="178">
        <f t="shared" si="97"/>
        <v>-31.112170797531292</v>
      </c>
      <c r="AD91" s="144">
        <f t="shared" si="93"/>
        <v>83</v>
      </c>
      <c r="AE91" s="144">
        <f t="shared" si="94"/>
        <v>99.421686746987945</v>
      </c>
      <c r="AF91" s="149">
        <v>4</v>
      </c>
      <c r="AG91" s="150" t="s">
        <v>224</v>
      </c>
      <c r="AH91" s="149">
        <v>25</v>
      </c>
      <c r="AI91" s="151">
        <v>1</v>
      </c>
      <c r="AJ91" s="152">
        <v>2075</v>
      </c>
      <c r="AK91" s="152">
        <v>2063</v>
      </c>
      <c r="AL91" s="149">
        <v>0.99399999999999999</v>
      </c>
      <c r="AM91" s="152">
        <v>895</v>
      </c>
      <c r="AN91" s="152">
        <v>751</v>
      </c>
      <c r="AO91" s="152">
        <v>1646</v>
      </c>
      <c r="AP91" s="153">
        <v>0.45600000000000002</v>
      </c>
      <c r="AQ91" s="153">
        <v>0.54500000000000004</v>
      </c>
      <c r="AR91" s="154">
        <v>0.13100000000000001</v>
      </c>
      <c r="AS91" s="154">
        <v>0.10199999999999999</v>
      </c>
      <c r="AT91" s="154">
        <v>8.6999999999999994E-2</v>
      </c>
      <c r="AU91" s="154">
        <v>0.43099999999999999</v>
      </c>
      <c r="AW91" s="183"/>
      <c r="AX91" s="144">
        <f t="shared" si="95"/>
        <v>64.519774011299432</v>
      </c>
      <c r="AY91" s="149">
        <v>4</v>
      </c>
      <c r="AZ91" s="150" t="s">
        <v>225</v>
      </c>
      <c r="BA91" s="149">
        <v>22</v>
      </c>
      <c r="BB91" s="151">
        <v>1</v>
      </c>
      <c r="BC91" s="152">
        <v>1770</v>
      </c>
      <c r="BD91" s="152">
        <v>1142</v>
      </c>
      <c r="BE91" s="149">
        <v>0.64500000000000002</v>
      </c>
      <c r="BF91" s="152">
        <v>861</v>
      </c>
      <c r="BG91" s="152">
        <v>441</v>
      </c>
      <c r="BH91" s="152">
        <v>1302</v>
      </c>
      <c r="BI91" s="153">
        <v>0.33900000000000002</v>
      </c>
      <c r="BJ91" s="153">
        <v>0.38900000000000001</v>
      </c>
      <c r="BK91" s="154">
        <v>0.21199999999999999</v>
      </c>
      <c r="BL91" s="154">
        <v>6.5000000000000002E-2</v>
      </c>
      <c r="BM91" s="154">
        <v>5.5E-2</v>
      </c>
      <c r="BN91" s="154">
        <v>0.29399999999999998</v>
      </c>
      <c r="DU91" s="4"/>
      <c r="DZ91" s="183"/>
      <c r="EA91" s="183"/>
      <c r="EB91" s="183"/>
      <c r="EC91" s="183"/>
      <c r="ED91" s="183"/>
      <c r="EE91" s="183"/>
    </row>
    <row r="92" spans="1:135" ht="13" x14ac:dyDescent="0.15">
      <c r="A92" s="156">
        <v>4</v>
      </c>
      <c r="B92" s="156" t="s">
        <v>226</v>
      </c>
      <c r="C92" s="156" t="s">
        <v>200</v>
      </c>
      <c r="D92" s="156" t="s">
        <v>216</v>
      </c>
      <c r="E92" s="156">
        <v>51</v>
      </c>
      <c r="F92" s="156">
        <v>31</v>
      </c>
      <c r="G92" s="156">
        <v>0.622</v>
      </c>
      <c r="H92" s="156">
        <v>4.29</v>
      </c>
      <c r="I92" s="156">
        <v>113.38</v>
      </c>
      <c r="J92" s="156">
        <v>108.88</v>
      </c>
      <c r="K92" s="156">
        <v>4.5</v>
      </c>
      <c r="L92" s="156">
        <v>4.42</v>
      </c>
      <c r="M92" s="156">
        <v>113.46</v>
      </c>
      <c r="N92" s="156">
        <v>108.82</v>
      </c>
      <c r="O92" s="178">
        <v>4.6399999999999997</v>
      </c>
      <c r="P92" s="178">
        <f t="shared" si="96"/>
        <v>34.592170797531281</v>
      </c>
      <c r="Q92" s="178">
        <f t="shared" si="97"/>
        <v>-29.952170797531281</v>
      </c>
      <c r="AD92" s="144">
        <f t="shared" si="93"/>
        <v>83.318181818181813</v>
      </c>
      <c r="AE92" s="144">
        <f t="shared" si="94"/>
        <v>98.690671031096571</v>
      </c>
      <c r="AF92" s="149">
        <v>5</v>
      </c>
      <c r="AG92" s="150" t="s">
        <v>225</v>
      </c>
      <c r="AH92" s="149">
        <v>22</v>
      </c>
      <c r="AI92" s="151">
        <v>1</v>
      </c>
      <c r="AJ92" s="152">
        <v>1833</v>
      </c>
      <c r="AK92" s="152">
        <v>1809</v>
      </c>
      <c r="AL92" s="149">
        <v>0.98699999999999999</v>
      </c>
      <c r="AM92" s="152">
        <v>680</v>
      </c>
      <c r="AN92" s="152">
        <v>718</v>
      </c>
      <c r="AO92" s="152">
        <v>1398</v>
      </c>
      <c r="AP92" s="153">
        <v>0.51400000000000001</v>
      </c>
      <c r="AQ92" s="153">
        <v>0.56899999999999995</v>
      </c>
      <c r="AR92" s="154">
        <v>0.16700000000000001</v>
      </c>
      <c r="AS92" s="154">
        <v>0.10100000000000001</v>
      </c>
      <c r="AT92" s="154">
        <v>9.0999999999999998E-2</v>
      </c>
      <c r="AU92" s="154">
        <v>0.45400000000000001</v>
      </c>
      <c r="AW92" s="183"/>
      <c r="AX92" s="144">
        <f t="shared" si="95"/>
        <v>65.188916876574311</v>
      </c>
      <c r="AY92" s="149">
        <v>5</v>
      </c>
      <c r="AZ92" s="150" t="s">
        <v>227</v>
      </c>
      <c r="BA92" s="149">
        <v>22</v>
      </c>
      <c r="BB92" s="151">
        <v>1</v>
      </c>
      <c r="BC92" s="152">
        <v>1985</v>
      </c>
      <c r="BD92" s="152">
        <v>1294</v>
      </c>
      <c r="BE92" s="149">
        <v>0.65200000000000002</v>
      </c>
      <c r="BF92" s="152">
        <v>975</v>
      </c>
      <c r="BG92" s="152">
        <v>452</v>
      </c>
      <c r="BH92" s="152">
        <v>1427</v>
      </c>
      <c r="BI92" s="153">
        <v>0.317</v>
      </c>
      <c r="BJ92" s="153">
        <v>0.35499999999999998</v>
      </c>
      <c r="BK92" s="154">
        <v>0.17799999999999999</v>
      </c>
      <c r="BL92" s="154">
        <v>0.11899999999999999</v>
      </c>
      <c r="BM92" s="154">
        <v>0.104</v>
      </c>
      <c r="BN92" s="154">
        <v>0.317</v>
      </c>
      <c r="DU92" s="4"/>
      <c r="DZ92" s="183"/>
      <c r="EA92" s="183"/>
      <c r="EB92" s="183"/>
      <c r="EC92" s="183"/>
      <c r="ED92" s="183"/>
      <c r="EE92" s="183"/>
    </row>
    <row r="93" spans="1:135" ht="13" x14ac:dyDescent="0.15">
      <c r="A93" s="156">
        <v>5</v>
      </c>
      <c r="B93" s="156" t="s">
        <v>228</v>
      </c>
      <c r="C93" s="156" t="s">
        <v>200</v>
      </c>
      <c r="D93" s="156" t="s">
        <v>229</v>
      </c>
      <c r="E93" s="156">
        <v>51</v>
      </c>
      <c r="F93" s="156">
        <v>31</v>
      </c>
      <c r="G93" s="156">
        <v>0.622</v>
      </c>
      <c r="H93" s="156">
        <v>3.94</v>
      </c>
      <c r="I93" s="156">
        <v>110.46</v>
      </c>
      <c r="J93" s="156">
        <v>106.19</v>
      </c>
      <c r="K93" s="156">
        <v>4.2699999999999996</v>
      </c>
      <c r="L93" s="156">
        <v>4</v>
      </c>
      <c r="M93" s="156">
        <v>110.31</v>
      </c>
      <c r="N93" s="156">
        <v>105.98</v>
      </c>
      <c r="O93" s="178">
        <v>4.33</v>
      </c>
      <c r="P93" s="178">
        <f t="shared" si="96"/>
        <v>31.44217079753129</v>
      </c>
      <c r="Q93" s="178">
        <f t="shared" si="97"/>
        <v>-27.112170797531292</v>
      </c>
      <c r="AD93" s="144">
        <f t="shared" si="93"/>
        <v>82.956521739130423</v>
      </c>
      <c r="AE93" s="144">
        <f t="shared" si="94"/>
        <v>96.645702306079656</v>
      </c>
      <c r="AF93" s="149">
        <v>6</v>
      </c>
      <c r="AG93" s="150" t="s">
        <v>230</v>
      </c>
      <c r="AH93" s="149">
        <v>23</v>
      </c>
      <c r="AI93" s="151">
        <v>1</v>
      </c>
      <c r="AJ93" s="152">
        <v>1908</v>
      </c>
      <c r="AK93" s="152">
        <v>1844</v>
      </c>
      <c r="AL93" s="149">
        <v>0.96599999999999997</v>
      </c>
      <c r="AM93" s="152">
        <v>784</v>
      </c>
      <c r="AN93" s="152">
        <v>702</v>
      </c>
      <c r="AO93" s="152">
        <v>1486</v>
      </c>
      <c r="AP93" s="153">
        <v>0.47199999999999998</v>
      </c>
      <c r="AQ93" s="153">
        <v>0.53100000000000003</v>
      </c>
      <c r="AR93" s="154">
        <v>0.14399999999999999</v>
      </c>
      <c r="AS93" s="154">
        <v>9.9000000000000005E-2</v>
      </c>
      <c r="AT93" s="154">
        <v>8.1000000000000003E-2</v>
      </c>
      <c r="AU93" s="154">
        <v>0.442</v>
      </c>
      <c r="AW93" s="183"/>
      <c r="AX93" s="144">
        <f t="shared" si="95"/>
        <v>65.776209677419345</v>
      </c>
      <c r="AY93" s="149">
        <v>6</v>
      </c>
      <c r="AZ93" s="150" t="s">
        <v>231</v>
      </c>
      <c r="BA93" s="149">
        <v>24</v>
      </c>
      <c r="BB93" s="151">
        <v>1</v>
      </c>
      <c r="BC93" s="152">
        <v>1984</v>
      </c>
      <c r="BD93" s="152">
        <v>1305</v>
      </c>
      <c r="BE93" s="149">
        <v>0.65800000000000003</v>
      </c>
      <c r="BF93" s="152">
        <v>946</v>
      </c>
      <c r="BG93" s="152">
        <v>443</v>
      </c>
      <c r="BH93" s="152">
        <v>1389</v>
      </c>
      <c r="BI93" s="153">
        <v>0.31900000000000001</v>
      </c>
      <c r="BJ93" s="153">
        <v>0.36399999999999999</v>
      </c>
      <c r="BK93" s="154">
        <v>0.20899999999999999</v>
      </c>
      <c r="BL93" s="154">
        <v>0.108</v>
      </c>
      <c r="BM93" s="155">
        <v>0.09</v>
      </c>
      <c r="BN93" s="154">
        <v>0.30499999999999999</v>
      </c>
      <c r="DU93" s="4"/>
      <c r="DZ93" s="183"/>
      <c r="EA93" s="183"/>
      <c r="EB93" s="183"/>
      <c r="EC93" s="183"/>
      <c r="ED93" s="183"/>
      <c r="EE93" s="183"/>
    </row>
    <row r="94" spans="1:135" ht="13" x14ac:dyDescent="0.15">
      <c r="A94" s="156">
        <v>6</v>
      </c>
      <c r="B94" s="156" t="s">
        <v>232</v>
      </c>
      <c r="C94" s="156" t="s">
        <v>233</v>
      </c>
      <c r="D94" s="156" t="s">
        <v>234</v>
      </c>
      <c r="E94" s="156">
        <v>51</v>
      </c>
      <c r="F94" s="156">
        <v>31</v>
      </c>
      <c r="G94" s="156">
        <v>0.622</v>
      </c>
      <c r="H94" s="156">
        <v>4.21</v>
      </c>
      <c r="I94" s="156">
        <v>113.2</v>
      </c>
      <c r="J94" s="156">
        <v>108.68</v>
      </c>
      <c r="K94" s="156">
        <v>4.51</v>
      </c>
      <c r="L94" s="156">
        <v>3.65</v>
      </c>
      <c r="M94" s="156">
        <v>113.07</v>
      </c>
      <c r="N94" s="156">
        <v>109.14</v>
      </c>
      <c r="O94" s="178">
        <v>3.93</v>
      </c>
      <c r="P94" s="178">
        <f t="shared" si="96"/>
        <v>34.202170797531281</v>
      </c>
      <c r="Q94" s="178">
        <f t="shared" si="97"/>
        <v>-30.272170797531288</v>
      </c>
      <c r="AD94" s="144">
        <f t="shared" si="93"/>
        <v>76.25</v>
      </c>
      <c r="AE94" s="144">
        <f t="shared" si="94"/>
        <v>95.901639344262293</v>
      </c>
      <c r="AF94" s="149">
        <v>7</v>
      </c>
      <c r="AG94" s="150" t="s">
        <v>235</v>
      </c>
      <c r="AH94" s="149">
        <v>8</v>
      </c>
      <c r="AI94" s="151">
        <v>1</v>
      </c>
      <c r="AJ94" s="152">
        <v>610</v>
      </c>
      <c r="AK94" s="152">
        <v>585</v>
      </c>
      <c r="AL94" s="149">
        <v>0.95899999999999996</v>
      </c>
      <c r="AM94" s="152">
        <v>269</v>
      </c>
      <c r="AN94" s="152">
        <v>217</v>
      </c>
      <c r="AO94" s="152">
        <v>486</v>
      </c>
      <c r="AP94" s="153">
        <v>0.44700000000000001</v>
      </c>
      <c r="AQ94" s="153">
        <v>0.49299999999999999</v>
      </c>
      <c r="AR94" s="154">
        <v>0.113</v>
      </c>
      <c r="AS94" s="154">
        <v>0.125</v>
      </c>
      <c r="AT94" s="154">
        <v>0.107</v>
      </c>
      <c r="AU94" s="154">
        <v>0.438</v>
      </c>
      <c r="AW94" s="183"/>
      <c r="AX94" s="144">
        <f t="shared" si="95"/>
        <v>66.28602501359434</v>
      </c>
      <c r="AY94" s="149">
        <v>7</v>
      </c>
      <c r="AZ94" s="150" t="s">
        <v>236</v>
      </c>
      <c r="BA94" s="149">
        <v>23</v>
      </c>
      <c r="BB94" s="151">
        <v>1</v>
      </c>
      <c r="BC94" s="152">
        <v>1839</v>
      </c>
      <c r="BD94" s="152">
        <v>1219</v>
      </c>
      <c r="BE94" s="149">
        <v>0.66300000000000003</v>
      </c>
      <c r="BF94" s="152">
        <v>892</v>
      </c>
      <c r="BG94" s="152">
        <v>434</v>
      </c>
      <c r="BH94" s="152">
        <v>1326</v>
      </c>
      <c r="BI94" s="153">
        <v>0.32700000000000001</v>
      </c>
      <c r="BJ94" s="153">
        <v>0.374</v>
      </c>
      <c r="BK94" s="154">
        <v>0.191</v>
      </c>
      <c r="BL94" s="154">
        <v>9.9000000000000005E-2</v>
      </c>
      <c r="BM94" s="154">
        <v>8.5999999999999993E-2</v>
      </c>
      <c r="BN94" s="154">
        <v>0.312</v>
      </c>
      <c r="DU94" s="4"/>
      <c r="DZ94" s="183"/>
      <c r="EA94" s="183"/>
      <c r="EB94" s="183"/>
      <c r="EC94" s="183"/>
      <c r="ED94" s="183"/>
      <c r="EE94" s="183"/>
    </row>
    <row r="95" spans="1:135" ht="65" customHeight="1" x14ac:dyDescent="0.2">
      <c r="A95" s="144">
        <v>7</v>
      </c>
      <c r="B95" s="146" t="str">
        <f>A11</f>
        <v>Gonzaga Bulldogs</v>
      </c>
      <c r="C95" s="144"/>
      <c r="D95" s="144"/>
      <c r="E95" s="144"/>
      <c r="F95" s="144"/>
      <c r="G95" s="144"/>
      <c r="H95" s="144"/>
      <c r="I95" s="144"/>
      <c r="J95" s="144"/>
      <c r="K95" s="144"/>
      <c r="L95" s="144"/>
      <c r="M95" s="144">
        <f>100*(S85/S84)</f>
        <v>90.513219284603423</v>
      </c>
      <c r="N95" s="144">
        <f>100*(S86/S83)</f>
        <v>73.796192609182526</v>
      </c>
      <c r="O95" s="179">
        <f>100*((S85-S86)/S84)</f>
        <v>22.187662001036806</v>
      </c>
      <c r="P95" s="179">
        <f>M95-$I$86</f>
        <v>11.64539008213471</v>
      </c>
      <c r="Q95" s="179">
        <f>$J$86-N95</f>
        <v>4.8926570327433865</v>
      </c>
      <c r="AD95" s="144">
        <f t="shared" si="93"/>
        <v>80.17647058823529</v>
      </c>
      <c r="AE95" s="144">
        <f t="shared" si="94"/>
        <v>95.084372707263384</v>
      </c>
      <c r="AF95" s="149">
        <v>8</v>
      </c>
      <c r="AG95" s="150" t="s">
        <v>237</v>
      </c>
      <c r="AH95" s="149">
        <v>17</v>
      </c>
      <c r="AI95" s="151">
        <v>1</v>
      </c>
      <c r="AJ95" s="152">
        <v>1363</v>
      </c>
      <c r="AK95" s="152">
        <v>1296</v>
      </c>
      <c r="AL95" s="149">
        <v>0.95099999999999996</v>
      </c>
      <c r="AM95" s="152">
        <v>547</v>
      </c>
      <c r="AN95" s="152">
        <v>486</v>
      </c>
      <c r="AO95" s="152">
        <v>1033</v>
      </c>
      <c r="AP95" s="151">
        <v>0.47</v>
      </c>
      <c r="AQ95" s="151">
        <v>0.53</v>
      </c>
      <c r="AR95" s="154">
        <v>0.158</v>
      </c>
      <c r="AS95" s="154">
        <v>0.106</v>
      </c>
      <c r="AT95" s="154">
        <v>8.6999999999999994E-2</v>
      </c>
      <c r="AU95" s="154">
        <v>0.432</v>
      </c>
      <c r="AW95" s="183"/>
      <c r="AX95" s="144">
        <f t="shared" si="95"/>
        <v>66.691449814126386</v>
      </c>
      <c r="AY95" s="149">
        <v>8</v>
      </c>
      <c r="AZ95" s="150" t="s">
        <v>238</v>
      </c>
      <c r="BA95" s="149">
        <v>18</v>
      </c>
      <c r="BB95" s="151">
        <v>1</v>
      </c>
      <c r="BC95" s="152">
        <v>1345</v>
      </c>
      <c r="BD95" s="152">
        <v>897</v>
      </c>
      <c r="BE95" s="149">
        <v>0.66700000000000004</v>
      </c>
      <c r="BF95" s="152">
        <v>602</v>
      </c>
      <c r="BG95" s="152">
        <v>318</v>
      </c>
      <c r="BH95" s="152">
        <v>920</v>
      </c>
      <c r="BI95" s="153">
        <v>0.34599999999999997</v>
      </c>
      <c r="BJ95" s="153">
        <v>0.39300000000000002</v>
      </c>
      <c r="BK95" s="154">
        <v>0.23300000000000001</v>
      </c>
      <c r="BL95" s="155">
        <v>0.1</v>
      </c>
      <c r="BM95" s="154">
        <v>7.6999999999999999E-2</v>
      </c>
      <c r="BN95" s="154">
        <v>0.308</v>
      </c>
      <c r="DU95" s="4"/>
      <c r="DZ95" s="183"/>
      <c r="EA95" s="183"/>
      <c r="EB95" s="183"/>
      <c r="EC95" s="183"/>
      <c r="ED95" s="183"/>
      <c r="EE95" s="183"/>
    </row>
    <row r="96" spans="1:135" ht="13" x14ac:dyDescent="0.15">
      <c r="A96" s="156">
        <v>8</v>
      </c>
      <c r="B96" s="156" t="s">
        <v>239</v>
      </c>
      <c r="C96" s="156" t="s">
        <v>233</v>
      </c>
      <c r="D96" s="156" t="s">
        <v>234</v>
      </c>
      <c r="E96" s="156">
        <v>53</v>
      </c>
      <c r="F96" s="156">
        <v>29</v>
      </c>
      <c r="G96" s="156">
        <v>0.64600000000000002</v>
      </c>
      <c r="H96" s="156">
        <v>2.63</v>
      </c>
      <c r="I96" s="156">
        <v>111.88</v>
      </c>
      <c r="J96" s="156">
        <v>109.16</v>
      </c>
      <c r="K96" s="156">
        <v>2.72</v>
      </c>
      <c r="L96" s="156">
        <v>2.25</v>
      </c>
      <c r="M96" s="156">
        <v>111.81</v>
      </c>
      <c r="N96" s="156">
        <v>109.49</v>
      </c>
      <c r="O96" s="157">
        <v>2.33</v>
      </c>
      <c r="P96" s="157">
        <f t="shared" si="96"/>
        <v>32.94217079753129</v>
      </c>
      <c r="Q96" s="157">
        <f t="shared" si="97"/>
        <v>-30.622170797531282</v>
      </c>
      <c r="AD96" s="144">
        <f t="shared" si="93"/>
        <v>84.166666666666657</v>
      </c>
      <c r="AE96" s="144">
        <f t="shared" si="94"/>
        <v>94.983498349834989</v>
      </c>
      <c r="AF96" s="149">
        <v>9</v>
      </c>
      <c r="AG96" s="150" t="s">
        <v>240</v>
      </c>
      <c r="AH96" s="149">
        <v>18</v>
      </c>
      <c r="AI96" s="151">
        <v>1</v>
      </c>
      <c r="AJ96" s="152">
        <v>1515</v>
      </c>
      <c r="AK96" s="152">
        <v>1439</v>
      </c>
      <c r="AL96" s="149">
        <v>0.95</v>
      </c>
      <c r="AM96" s="152">
        <v>647</v>
      </c>
      <c r="AN96" s="152">
        <v>528</v>
      </c>
      <c r="AO96" s="152">
        <v>1175</v>
      </c>
      <c r="AP96" s="153">
        <v>0.44900000000000001</v>
      </c>
      <c r="AQ96" s="153">
        <v>0.52700000000000002</v>
      </c>
      <c r="AR96" s="154">
        <v>0.14499999999999999</v>
      </c>
      <c r="AS96" s="154">
        <v>9.4E-2</v>
      </c>
      <c r="AT96" s="154">
        <v>7.4999999999999997E-2</v>
      </c>
      <c r="AU96" s="154">
        <v>0.42099999999999999</v>
      </c>
      <c r="AW96" s="183"/>
      <c r="AX96" s="144">
        <f t="shared" si="95"/>
        <v>66.788588149231899</v>
      </c>
      <c r="AY96" s="149">
        <v>9</v>
      </c>
      <c r="AZ96" s="150" t="s">
        <v>241</v>
      </c>
      <c r="BA96" s="149">
        <v>18</v>
      </c>
      <c r="BB96" s="151">
        <v>1</v>
      </c>
      <c r="BC96" s="152">
        <v>1367</v>
      </c>
      <c r="BD96" s="152">
        <v>913</v>
      </c>
      <c r="BE96" s="149">
        <v>0.66800000000000004</v>
      </c>
      <c r="BF96" s="152">
        <v>637</v>
      </c>
      <c r="BG96" s="152">
        <v>335</v>
      </c>
      <c r="BH96" s="152">
        <v>972</v>
      </c>
      <c r="BI96" s="153">
        <v>0.34499999999999997</v>
      </c>
      <c r="BJ96" s="153">
        <v>0.38900000000000001</v>
      </c>
      <c r="BK96" s="154">
        <v>0.21199999999999999</v>
      </c>
      <c r="BL96" s="154">
        <v>8.6999999999999994E-2</v>
      </c>
      <c r="BM96" s="154">
        <v>7.6999999999999999E-2</v>
      </c>
      <c r="BN96" s="154">
        <v>0.315</v>
      </c>
      <c r="DU96" s="4"/>
      <c r="DZ96" s="183"/>
      <c r="EA96" s="183"/>
      <c r="EB96" s="183"/>
      <c r="EC96" s="183"/>
      <c r="ED96" s="183"/>
      <c r="EE96" s="183"/>
    </row>
    <row r="97" spans="1:135" ht="13" x14ac:dyDescent="0.15">
      <c r="A97" s="156">
        <v>9</v>
      </c>
      <c r="B97" s="156" t="s">
        <v>242</v>
      </c>
      <c r="C97" s="156" t="s">
        <v>233</v>
      </c>
      <c r="D97" s="156" t="s">
        <v>243</v>
      </c>
      <c r="E97" s="156">
        <v>49</v>
      </c>
      <c r="F97" s="156">
        <v>33</v>
      </c>
      <c r="G97" s="156">
        <v>0.59799999999999998</v>
      </c>
      <c r="H97" s="156">
        <v>1.8</v>
      </c>
      <c r="I97" s="156">
        <v>111.98</v>
      </c>
      <c r="J97" s="156">
        <v>110.06</v>
      </c>
      <c r="K97" s="156">
        <v>1.92</v>
      </c>
      <c r="L97" s="156">
        <v>1.36</v>
      </c>
      <c r="M97" s="156">
        <v>111.96</v>
      </c>
      <c r="N97" s="156">
        <v>110.49</v>
      </c>
      <c r="O97" s="157">
        <v>1.46</v>
      </c>
      <c r="P97" s="157">
        <f t="shared" si="96"/>
        <v>33.092170797531281</v>
      </c>
      <c r="Q97" s="157">
        <f t="shared" si="97"/>
        <v>-31.622170797531282</v>
      </c>
      <c r="AD97" s="144">
        <f t="shared" si="93"/>
        <v>84</v>
      </c>
      <c r="AE97" s="144">
        <f t="shared" si="94"/>
        <v>94.799498746867172</v>
      </c>
      <c r="AF97" s="149">
        <v>10</v>
      </c>
      <c r="AG97" s="150" t="s">
        <v>244</v>
      </c>
      <c r="AH97" s="149">
        <v>19</v>
      </c>
      <c r="AI97" s="151">
        <v>1</v>
      </c>
      <c r="AJ97" s="152">
        <v>1596</v>
      </c>
      <c r="AK97" s="152">
        <v>1513</v>
      </c>
      <c r="AL97" s="149">
        <v>0.94799999999999995</v>
      </c>
      <c r="AM97" s="152">
        <v>647</v>
      </c>
      <c r="AN97" s="152">
        <v>570</v>
      </c>
      <c r="AO97" s="152">
        <v>1217</v>
      </c>
      <c r="AP97" s="153">
        <v>0.46800000000000003</v>
      </c>
      <c r="AQ97" s="153">
        <v>0.52600000000000002</v>
      </c>
      <c r="AR97" s="154">
        <v>0.155</v>
      </c>
      <c r="AS97" s="154">
        <v>0.115</v>
      </c>
      <c r="AT97" s="154">
        <v>9.2999999999999999E-2</v>
      </c>
      <c r="AU97" s="154">
        <v>0.43099999999999999</v>
      </c>
      <c r="AW97" s="183"/>
      <c r="AX97" s="144">
        <f t="shared" si="95"/>
        <v>66.960907944514503</v>
      </c>
      <c r="AY97" s="149">
        <v>10</v>
      </c>
      <c r="AZ97" s="150" t="s">
        <v>245</v>
      </c>
      <c r="BA97" s="149">
        <v>17</v>
      </c>
      <c r="BB97" s="151">
        <v>1</v>
      </c>
      <c r="BC97" s="152">
        <v>1586</v>
      </c>
      <c r="BD97" s="152">
        <v>1062</v>
      </c>
      <c r="BE97" s="149">
        <v>0.67</v>
      </c>
      <c r="BF97" s="152">
        <v>734</v>
      </c>
      <c r="BG97" s="152">
        <v>375</v>
      </c>
      <c r="BH97" s="152">
        <v>1109</v>
      </c>
      <c r="BI97" s="153">
        <v>0.33800000000000002</v>
      </c>
      <c r="BJ97" s="153">
        <v>0.38100000000000001</v>
      </c>
      <c r="BK97" s="154">
        <v>0.20899999999999999</v>
      </c>
      <c r="BL97" s="154">
        <v>0.10299999999999999</v>
      </c>
      <c r="BM97" s="154">
        <v>7.4999999999999997E-2</v>
      </c>
      <c r="BN97" s="154">
        <v>0.317</v>
      </c>
      <c r="DU97" s="4"/>
      <c r="DZ97" s="183"/>
      <c r="EA97" s="183"/>
      <c r="EB97" s="183"/>
      <c r="EC97" s="183"/>
      <c r="ED97" s="183"/>
      <c r="EE97" s="183"/>
    </row>
    <row r="98" spans="1:135" ht="13" x14ac:dyDescent="0.15">
      <c r="A98" s="156">
        <v>10</v>
      </c>
      <c r="B98" s="156" t="s">
        <v>246</v>
      </c>
      <c r="C98" s="156" t="s">
        <v>200</v>
      </c>
      <c r="D98" s="156" t="s">
        <v>229</v>
      </c>
      <c r="E98" s="156">
        <v>47</v>
      </c>
      <c r="F98" s="156">
        <v>35</v>
      </c>
      <c r="G98" s="156">
        <v>0.57299999999999995</v>
      </c>
      <c r="H98" s="156">
        <v>0.76</v>
      </c>
      <c r="I98" s="156">
        <v>108.95</v>
      </c>
      <c r="J98" s="156">
        <v>108.17</v>
      </c>
      <c r="K98" s="156">
        <v>0.78</v>
      </c>
      <c r="L98" s="156">
        <v>1.1499999999999999</v>
      </c>
      <c r="M98" s="156">
        <v>108.94</v>
      </c>
      <c r="N98" s="156">
        <v>107.75</v>
      </c>
      <c r="O98" s="157">
        <v>1.18</v>
      </c>
      <c r="P98" s="157">
        <f t="shared" si="96"/>
        <v>30.072170797531285</v>
      </c>
      <c r="Q98" s="157">
        <f t="shared" si="97"/>
        <v>-28.882170797531288</v>
      </c>
      <c r="AD98" s="144">
        <f t="shared" si="93"/>
        <v>85.5</v>
      </c>
      <c r="AE98" s="144">
        <f t="shared" si="94"/>
        <v>94.785575048732937</v>
      </c>
      <c r="AF98" s="149">
        <v>11</v>
      </c>
      <c r="AG98" s="150" t="s">
        <v>218</v>
      </c>
      <c r="AH98" s="149">
        <v>24</v>
      </c>
      <c r="AI98" s="151">
        <v>1</v>
      </c>
      <c r="AJ98" s="152">
        <v>2052</v>
      </c>
      <c r="AK98" s="152">
        <v>1945</v>
      </c>
      <c r="AL98" s="149">
        <v>0.94799999999999995</v>
      </c>
      <c r="AM98" s="152">
        <v>758</v>
      </c>
      <c r="AN98" s="152">
        <v>725</v>
      </c>
      <c r="AO98" s="152">
        <v>1483</v>
      </c>
      <c r="AP98" s="153">
        <v>0.48899999999999999</v>
      </c>
      <c r="AQ98" s="153">
        <v>0.55700000000000005</v>
      </c>
      <c r="AR98" s="155">
        <v>0.18</v>
      </c>
      <c r="AS98" s="154">
        <v>0.122</v>
      </c>
      <c r="AT98" s="154">
        <v>9.9000000000000005E-2</v>
      </c>
      <c r="AU98" s="154">
        <v>0.435</v>
      </c>
      <c r="AW98" s="183"/>
      <c r="AX98" s="144">
        <f t="shared" si="95"/>
        <v>67.311827956989248</v>
      </c>
      <c r="AY98" s="149">
        <v>11</v>
      </c>
      <c r="AZ98" s="150" t="s">
        <v>247</v>
      </c>
      <c r="BA98" s="149">
        <v>18</v>
      </c>
      <c r="BB98" s="151">
        <v>1</v>
      </c>
      <c r="BC98" s="152">
        <v>1395</v>
      </c>
      <c r="BD98" s="152">
        <v>939</v>
      </c>
      <c r="BE98" s="149">
        <v>0.67300000000000004</v>
      </c>
      <c r="BF98" s="152">
        <v>608</v>
      </c>
      <c r="BG98" s="152">
        <v>340</v>
      </c>
      <c r="BH98" s="152">
        <v>948</v>
      </c>
      <c r="BI98" s="153">
        <v>0.35899999999999999</v>
      </c>
      <c r="BJ98" s="153">
        <v>0.40200000000000002</v>
      </c>
      <c r="BK98" s="155">
        <v>0.23</v>
      </c>
      <c r="BL98" s="154">
        <v>0.10299999999999999</v>
      </c>
      <c r="BM98" s="154">
        <v>7.6999999999999999E-2</v>
      </c>
      <c r="BN98" s="154">
        <v>0.32300000000000001</v>
      </c>
      <c r="DU98" s="4"/>
      <c r="DZ98" s="183"/>
      <c r="EA98" s="183"/>
      <c r="EB98" s="183"/>
      <c r="EC98" s="183"/>
      <c r="ED98" s="183"/>
      <c r="EE98" s="183"/>
    </row>
    <row r="99" spans="1:135" ht="13" x14ac:dyDescent="0.15">
      <c r="A99" s="156">
        <v>11</v>
      </c>
      <c r="B99" s="156" t="s">
        <v>248</v>
      </c>
      <c r="C99" s="156" t="s">
        <v>200</v>
      </c>
      <c r="D99" s="156" t="s">
        <v>220</v>
      </c>
      <c r="E99" s="156">
        <v>43</v>
      </c>
      <c r="F99" s="156">
        <v>39</v>
      </c>
      <c r="G99" s="156">
        <v>0.52400000000000002</v>
      </c>
      <c r="H99" s="156">
        <v>0.49</v>
      </c>
      <c r="I99" s="156">
        <v>108.59</v>
      </c>
      <c r="J99" s="156">
        <v>107.89</v>
      </c>
      <c r="K99" s="156">
        <v>0.7</v>
      </c>
      <c r="L99" s="156">
        <v>0.96</v>
      </c>
      <c r="M99" s="156">
        <v>108.71</v>
      </c>
      <c r="N99" s="156">
        <v>107.55</v>
      </c>
      <c r="O99" s="157">
        <v>1.17</v>
      </c>
      <c r="P99" s="157">
        <f t="shared" si="96"/>
        <v>29.842170797531281</v>
      </c>
      <c r="Q99" s="157">
        <f t="shared" si="97"/>
        <v>-28.682170797531285</v>
      </c>
      <c r="AD99" s="144">
        <f t="shared" si="93"/>
        <v>78.571428571428569</v>
      </c>
      <c r="AE99" s="144">
        <f t="shared" si="94"/>
        <v>94.545454545454547</v>
      </c>
      <c r="AF99" s="149">
        <v>12</v>
      </c>
      <c r="AG99" s="150" t="s">
        <v>249</v>
      </c>
      <c r="AH99" s="149">
        <v>14</v>
      </c>
      <c r="AI99" s="151">
        <v>1</v>
      </c>
      <c r="AJ99" s="152">
        <v>1100</v>
      </c>
      <c r="AK99" s="152">
        <v>1040</v>
      </c>
      <c r="AL99" s="149">
        <v>0.94499999999999995</v>
      </c>
      <c r="AM99" s="152">
        <v>424</v>
      </c>
      <c r="AN99" s="152">
        <v>361</v>
      </c>
      <c r="AO99" s="152">
        <v>785</v>
      </c>
      <c r="AP99" s="151">
        <v>0.46</v>
      </c>
      <c r="AQ99" s="153">
        <v>0.53600000000000003</v>
      </c>
      <c r="AR99" s="154">
        <v>0.17499999999999999</v>
      </c>
      <c r="AS99" s="154">
        <v>0.13400000000000001</v>
      </c>
      <c r="AT99" s="154">
        <v>9.9000000000000005E-2</v>
      </c>
      <c r="AU99" s="154">
        <v>0.433</v>
      </c>
      <c r="AW99" s="183"/>
      <c r="AX99" s="144">
        <f t="shared" si="95"/>
        <v>67.684140676841409</v>
      </c>
      <c r="AY99" s="149">
        <v>12</v>
      </c>
      <c r="AZ99" s="150" t="s">
        <v>250</v>
      </c>
      <c r="BA99" s="149">
        <v>19</v>
      </c>
      <c r="BB99" s="151">
        <v>1</v>
      </c>
      <c r="BC99" s="152">
        <v>1507</v>
      </c>
      <c r="BD99" s="152">
        <v>1020</v>
      </c>
      <c r="BE99" s="149">
        <v>0.67700000000000005</v>
      </c>
      <c r="BF99" s="152">
        <v>678</v>
      </c>
      <c r="BG99" s="152">
        <v>360</v>
      </c>
      <c r="BH99" s="152">
        <v>1038</v>
      </c>
      <c r="BI99" s="153">
        <v>0.34699999999999998</v>
      </c>
      <c r="BJ99" s="153">
        <v>0.38800000000000001</v>
      </c>
      <c r="BK99" s="154">
        <v>0.216</v>
      </c>
      <c r="BL99" s="154">
        <v>0.109</v>
      </c>
      <c r="BM99" s="154">
        <v>9.1999999999999998E-2</v>
      </c>
      <c r="BN99" s="154">
        <v>0.32200000000000001</v>
      </c>
      <c r="DU99" s="4"/>
      <c r="DZ99" s="183"/>
      <c r="EA99" s="183"/>
      <c r="EB99" s="183"/>
      <c r="EC99" s="183"/>
      <c r="ED99" s="183"/>
      <c r="EE99" s="183"/>
    </row>
    <row r="100" spans="1:135" ht="13" x14ac:dyDescent="0.15">
      <c r="A100" s="156">
        <v>12</v>
      </c>
      <c r="B100" s="156" t="s">
        <v>251</v>
      </c>
      <c r="C100" s="156" t="s">
        <v>233</v>
      </c>
      <c r="D100" s="156" t="s">
        <v>243</v>
      </c>
      <c r="E100" s="156">
        <v>41</v>
      </c>
      <c r="F100" s="156">
        <v>41</v>
      </c>
      <c r="G100" s="156">
        <v>0.5</v>
      </c>
      <c r="H100" s="156">
        <v>1.06</v>
      </c>
      <c r="I100" s="156">
        <v>108.73</v>
      </c>
      <c r="J100" s="156">
        <v>107.65</v>
      </c>
      <c r="K100" s="156">
        <v>1.0900000000000001</v>
      </c>
      <c r="L100" s="156">
        <v>0.78</v>
      </c>
      <c r="M100" s="156">
        <v>108.62</v>
      </c>
      <c r="N100" s="156">
        <v>107.84</v>
      </c>
      <c r="O100" s="157">
        <v>0.79</v>
      </c>
      <c r="P100" s="157">
        <f t="shared" si="96"/>
        <v>29.752170797531292</v>
      </c>
      <c r="Q100" s="157">
        <f t="shared" si="97"/>
        <v>-28.972170797531291</v>
      </c>
      <c r="AD100" s="144">
        <f t="shared" si="93"/>
        <v>82.222222222222214</v>
      </c>
      <c r="AE100" s="144">
        <f t="shared" si="94"/>
        <v>93.851351351351354</v>
      </c>
      <c r="AF100" s="149">
        <v>13</v>
      </c>
      <c r="AG100" s="150" t="s">
        <v>252</v>
      </c>
      <c r="AH100" s="149">
        <v>18</v>
      </c>
      <c r="AI100" s="151">
        <v>1</v>
      </c>
      <c r="AJ100" s="152">
        <v>1480</v>
      </c>
      <c r="AK100" s="152">
        <v>1389</v>
      </c>
      <c r="AL100" s="149">
        <v>0.93899999999999995</v>
      </c>
      <c r="AM100" s="152">
        <v>652</v>
      </c>
      <c r="AN100" s="152">
        <v>527</v>
      </c>
      <c r="AO100" s="152">
        <v>1179</v>
      </c>
      <c r="AP100" s="153">
        <v>0.44700000000000001</v>
      </c>
      <c r="AQ100" s="153">
        <v>0.50900000000000001</v>
      </c>
      <c r="AR100" s="154">
        <v>0.128</v>
      </c>
      <c r="AS100" s="154">
        <v>9.2999999999999999E-2</v>
      </c>
      <c r="AT100" s="154">
        <v>7.4999999999999997E-2</v>
      </c>
      <c r="AU100" s="154">
        <v>0.42499999999999999</v>
      </c>
      <c r="AW100" s="183"/>
      <c r="AX100" s="144">
        <f t="shared" si="95"/>
        <v>67.715019255455715</v>
      </c>
      <c r="AY100" s="149">
        <v>13</v>
      </c>
      <c r="AZ100" s="150" t="s">
        <v>253</v>
      </c>
      <c r="BA100" s="149">
        <v>20</v>
      </c>
      <c r="BB100" s="151">
        <v>1</v>
      </c>
      <c r="BC100" s="152">
        <v>1558</v>
      </c>
      <c r="BD100" s="152">
        <v>1055</v>
      </c>
      <c r="BE100" s="149">
        <v>0.67700000000000005</v>
      </c>
      <c r="BF100" s="152">
        <v>711</v>
      </c>
      <c r="BG100" s="152">
        <v>384</v>
      </c>
      <c r="BH100" s="152">
        <v>1095</v>
      </c>
      <c r="BI100" s="153">
        <v>0.35099999999999998</v>
      </c>
      <c r="BJ100" s="153">
        <v>0.38900000000000001</v>
      </c>
      <c r="BK100" s="154">
        <v>0.20899999999999999</v>
      </c>
      <c r="BL100" s="154">
        <v>0.108</v>
      </c>
      <c r="BM100" s="155">
        <v>0.09</v>
      </c>
      <c r="BN100" s="154">
        <v>0.32700000000000001</v>
      </c>
      <c r="DU100" s="4"/>
      <c r="DZ100" s="183"/>
      <c r="EA100" s="183"/>
      <c r="EB100" s="183"/>
      <c r="EC100" s="183"/>
      <c r="ED100" s="183"/>
      <c r="EE100" s="183"/>
    </row>
    <row r="101" spans="1:135" ht="13" x14ac:dyDescent="0.15">
      <c r="A101" s="156">
        <v>13</v>
      </c>
      <c r="B101" s="156" t="s">
        <v>254</v>
      </c>
      <c r="C101" s="156" t="s">
        <v>200</v>
      </c>
      <c r="D101" s="156" t="s">
        <v>229</v>
      </c>
      <c r="E101" s="156">
        <v>40</v>
      </c>
      <c r="F101" s="156">
        <v>42</v>
      </c>
      <c r="G101" s="156">
        <v>0.48799999999999999</v>
      </c>
      <c r="H101" s="156">
        <v>0.51</v>
      </c>
      <c r="I101" s="156">
        <v>113.9</v>
      </c>
      <c r="J101" s="156">
        <v>113.43</v>
      </c>
      <c r="K101" s="156">
        <v>0.47</v>
      </c>
      <c r="L101" s="156">
        <v>0.7</v>
      </c>
      <c r="M101" s="156">
        <v>114.06</v>
      </c>
      <c r="N101" s="156">
        <v>113.39</v>
      </c>
      <c r="O101" s="157">
        <v>0.67</v>
      </c>
      <c r="P101" s="157">
        <f t="shared" si="96"/>
        <v>35.19217079753129</v>
      </c>
      <c r="Q101" s="157">
        <f t="shared" si="97"/>
        <v>-34.522170797531288</v>
      </c>
      <c r="AD101" s="144">
        <f t="shared" si="93"/>
        <v>82.608695652173907</v>
      </c>
      <c r="AE101" s="144">
        <f t="shared" si="94"/>
        <v>93.736842105263165</v>
      </c>
      <c r="AF101" s="149">
        <v>14</v>
      </c>
      <c r="AG101" s="150" t="s">
        <v>236</v>
      </c>
      <c r="AH101" s="149">
        <v>23</v>
      </c>
      <c r="AI101" s="151">
        <v>1</v>
      </c>
      <c r="AJ101" s="152">
        <v>1900</v>
      </c>
      <c r="AK101" s="152">
        <v>1781</v>
      </c>
      <c r="AL101" s="149">
        <v>0.93700000000000006</v>
      </c>
      <c r="AM101" s="152">
        <v>791</v>
      </c>
      <c r="AN101" s="152">
        <v>687</v>
      </c>
      <c r="AO101" s="152">
        <v>1478</v>
      </c>
      <c r="AP101" s="153">
        <v>0.46500000000000002</v>
      </c>
      <c r="AQ101" s="153">
        <v>0.52800000000000002</v>
      </c>
      <c r="AR101" s="154">
        <v>0.152</v>
      </c>
      <c r="AS101" s="154">
        <v>8.8999999999999996E-2</v>
      </c>
      <c r="AT101" s="154">
        <v>7.0999999999999994E-2</v>
      </c>
      <c r="AU101" s="154">
        <v>0.42599999999999999</v>
      </c>
      <c r="AW101" s="183"/>
      <c r="AX101" s="144">
        <f t="shared" si="95"/>
        <v>69.42675159235668</v>
      </c>
      <c r="AY101" s="149">
        <v>14</v>
      </c>
      <c r="AZ101" s="150" t="s">
        <v>255</v>
      </c>
      <c r="BA101" s="149">
        <v>13</v>
      </c>
      <c r="BB101" s="151">
        <v>1</v>
      </c>
      <c r="BC101" s="152">
        <v>1099</v>
      </c>
      <c r="BD101" s="152">
        <v>763</v>
      </c>
      <c r="BE101" s="149">
        <v>0.69399999999999995</v>
      </c>
      <c r="BF101" s="152">
        <v>457</v>
      </c>
      <c r="BG101" s="152">
        <v>277</v>
      </c>
      <c r="BH101" s="152">
        <v>734</v>
      </c>
      <c r="BI101" s="153">
        <v>0.377</v>
      </c>
      <c r="BJ101" s="151">
        <v>0.42</v>
      </c>
      <c r="BK101" s="154">
        <v>0.23599999999999999</v>
      </c>
      <c r="BL101" s="154">
        <v>0.11700000000000001</v>
      </c>
      <c r="BM101" s="154">
        <v>8.5999999999999993E-2</v>
      </c>
      <c r="BN101" s="154">
        <v>0.33200000000000002</v>
      </c>
      <c r="DU101" s="4"/>
      <c r="DZ101" s="183"/>
      <c r="EA101" s="183"/>
      <c r="EB101" s="183"/>
      <c r="EC101" s="183"/>
      <c r="ED101" s="183"/>
      <c r="EE101" s="183"/>
    </row>
    <row r="102" spans="1:135" ht="13" x14ac:dyDescent="0.15">
      <c r="A102" s="156">
        <v>14</v>
      </c>
      <c r="B102" s="156" t="s">
        <v>256</v>
      </c>
      <c r="C102" s="156" t="s">
        <v>233</v>
      </c>
      <c r="D102" s="156" t="s">
        <v>243</v>
      </c>
      <c r="E102" s="156">
        <v>36</v>
      </c>
      <c r="F102" s="156">
        <v>46</v>
      </c>
      <c r="G102" s="156">
        <v>0.439</v>
      </c>
      <c r="H102" s="156">
        <v>0.2</v>
      </c>
      <c r="I102" s="156">
        <v>109.57</v>
      </c>
      <c r="J102" s="156">
        <v>109.31</v>
      </c>
      <c r="K102" s="156">
        <v>0.25</v>
      </c>
      <c r="L102" s="156">
        <v>-0.06</v>
      </c>
      <c r="M102" s="156">
        <v>109.53</v>
      </c>
      <c r="N102" s="156">
        <v>109.55</v>
      </c>
      <c r="O102" s="157">
        <v>-0.02</v>
      </c>
      <c r="P102" s="157">
        <f t="shared" si="96"/>
        <v>30.662170797531289</v>
      </c>
      <c r="Q102" s="157">
        <f t="shared" si="97"/>
        <v>-30.682170797531285</v>
      </c>
      <c r="AD102" s="144">
        <f t="shared" si="93"/>
        <v>80.10526315789474</v>
      </c>
      <c r="AE102" s="144">
        <f t="shared" si="94"/>
        <v>92.904073587385014</v>
      </c>
      <c r="AF102" s="149">
        <v>15</v>
      </c>
      <c r="AG102" s="150" t="s">
        <v>257</v>
      </c>
      <c r="AH102" s="149">
        <v>19</v>
      </c>
      <c r="AI102" s="151">
        <v>1</v>
      </c>
      <c r="AJ102" s="152">
        <v>1522</v>
      </c>
      <c r="AK102" s="152">
        <v>1414</v>
      </c>
      <c r="AL102" s="149">
        <v>0.92900000000000005</v>
      </c>
      <c r="AM102" s="152">
        <v>579</v>
      </c>
      <c r="AN102" s="152">
        <v>534</v>
      </c>
      <c r="AO102" s="152">
        <v>1113</v>
      </c>
      <c r="AP102" s="151">
        <v>0.48</v>
      </c>
      <c r="AQ102" s="153">
        <v>0.54400000000000004</v>
      </c>
      <c r="AR102" s="154">
        <v>0.182</v>
      </c>
      <c r="AS102" s="154">
        <v>0.107</v>
      </c>
      <c r="AT102" s="154">
        <v>8.8999999999999996E-2</v>
      </c>
      <c r="AU102" s="154">
        <v>0.42799999999999999</v>
      </c>
      <c r="AW102" s="183"/>
      <c r="AX102" s="144">
        <f t="shared" si="95"/>
        <v>69.407894736842096</v>
      </c>
      <c r="AY102" s="149">
        <v>15</v>
      </c>
      <c r="AZ102" s="150" t="s">
        <v>258</v>
      </c>
      <c r="BA102" s="149">
        <v>14</v>
      </c>
      <c r="BB102" s="151">
        <v>1</v>
      </c>
      <c r="BC102" s="152">
        <v>1216</v>
      </c>
      <c r="BD102" s="152">
        <v>844</v>
      </c>
      <c r="BE102" s="149">
        <v>0.69399999999999995</v>
      </c>
      <c r="BF102" s="152">
        <v>497</v>
      </c>
      <c r="BG102" s="152">
        <v>295</v>
      </c>
      <c r="BH102" s="152">
        <v>792</v>
      </c>
      <c r="BI102" s="153">
        <v>0.372</v>
      </c>
      <c r="BJ102" s="153">
        <v>0.41599999999999998</v>
      </c>
      <c r="BK102" s="154">
        <v>0.24299999999999999</v>
      </c>
      <c r="BL102" s="154">
        <v>0.122</v>
      </c>
      <c r="BM102" s="155">
        <v>0.09</v>
      </c>
      <c r="BN102" s="154">
        <v>0.33600000000000002</v>
      </c>
      <c r="DU102" s="4"/>
      <c r="DZ102" s="183"/>
      <c r="EA102" s="183"/>
      <c r="EB102" s="183"/>
      <c r="EC102" s="183"/>
      <c r="ED102" s="183"/>
      <c r="EE102" s="183"/>
    </row>
    <row r="103" spans="1:135" ht="13" x14ac:dyDescent="0.15">
      <c r="A103" s="156">
        <v>15</v>
      </c>
      <c r="B103" s="156" t="s">
        <v>259</v>
      </c>
      <c r="C103" s="156" t="s">
        <v>233</v>
      </c>
      <c r="D103" s="156" t="s">
        <v>175</v>
      </c>
      <c r="E103" s="156">
        <v>41</v>
      </c>
      <c r="F103" s="156">
        <v>41</v>
      </c>
      <c r="G103" s="156">
        <v>0.5</v>
      </c>
      <c r="H103" s="156">
        <v>0.43</v>
      </c>
      <c r="I103" s="156">
        <v>108.04</v>
      </c>
      <c r="J103" s="156">
        <v>107.72</v>
      </c>
      <c r="K103" s="156">
        <v>0.32</v>
      </c>
      <c r="L103" s="156">
        <v>0.03</v>
      </c>
      <c r="M103" s="156">
        <v>107.91</v>
      </c>
      <c r="N103" s="156">
        <v>107.98</v>
      </c>
      <c r="O103" s="157">
        <v>-0.08</v>
      </c>
      <c r="P103" s="157">
        <f t="shared" si="96"/>
        <v>29.042170797531284</v>
      </c>
      <c r="Q103" s="157">
        <f t="shared" si="97"/>
        <v>-29.112170797531292</v>
      </c>
      <c r="AD103" s="144">
        <f t="shared" si="93"/>
        <v>77.960000000000008</v>
      </c>
      <c r="AE103" s="144">
        <f t="shared" si="94"/>
        <v>92.714212416623909</v>
      </c>
      <c r="AF103" s="149">
        <v>16</v>
      </c>
      <c r="AG103" s="150" t="s">
        <v>260</v>
      </c>
      <c r="AH103" s="149">
        <v>25</v>
      </c>
      <c r="AI103" s="151">
        <v>1</v>
      </c>
      <c r="AJ103" s="152">
        <v>1949</v>
      </c>
      <c r="AK103" s="152">
        <v>1807</v>
      </c>
      <c r="AL103" s="149">
        <v>0.92700000000000005</v>
      </c>
      <c r="AM103" s="152">
        <v>825</v>
      </c>
      <c r="AN103" s="152">
        <v>607</v>
      </c>
      <c r="AO103" s="152">
        <v>1432</v>
      </c>
      <c r="AP103" s="153">
        <v>0.42399999999999999</v>
      </c>
      <c r="AQ103" s="153">
        <v>0.51500000000000001</v>
      </c>
      <c r="AR103" s="154">
        <v>0.16200000000000001</v>
      </c>
      <c r="AS103" s="154">
        <v>0.122</v>
      </c>
      <c r="AT103" s="154">
        <v>9.2999999999999999E-2</v>
      </c>
      <c r="AU103" s="154">
        <v>0.40699999999999997</v>
      </c>
      <c r="AW103" s="183"/>
      <c r="AX103" s="144">
        <f t="shared" si="95"/>
        <v>69.401330376940123</v>
      </c>
      <c r="AY103" s="149">
        <v>16</v>
      </c>
      <c r="AZ103" s="150" t="s">
        <v>261</v>
      </c>
      <c r="BA103" s="149">
        <v>12</v>
      </c>
      <c r="BB103" s="151">
        <v>1</v>
      </c>
      <c r="BC103" s="152">
        <v>902</v>
      </c>
      <c r="BD103" s="152">
        <v>626</v>
      </c>
      <c r="BE103" s="149">
        <v>0.69399999999999995</v>
      </c>
      <c r="BF103" s="152">
        <v>410</v>
      </c>
      <c r="BG103" s="152">
        <v>228</v>
      </c>
      <c r="BH103" s="152">
        <v>638</v>
      </c>
      <c r="BI103" s="153">
        <v>0.35699999999999998</v>
      </c>
      <c r="BJ103" s="153">
        <v>0.41099999999999998</v>
      </c>
      <c r="BK103" s="154">
        <v>0.22500000000000001</v>
      </c>
      <c r="BL103" s="154">
        <v>8.2000000000000003E-2</v>
      </c>
      <c r="BM103" s="154">
        <v>5.8999999999999997E-2</v>
      </c>
      <c r="BN103" s="154">
        <v>0.316</v>
      </c>
      <c r="DU103" s="4"/>
      <c r="DZ103" s="183"/>
      <c r="EA103" s="183"/>
      <c r="EB103" s="183"/>
      <c r="EC103" s="183"/>
      <c r="ED103" s="183"/>
      <c r="EE103" s="183"/>
    </row>
    <row r="104" spans="1:135" ht="13" x14ac:dyDescent="0.15">
      <c r="A104" s="156">
        <v>16</v>
      </c>
      <c r="B104" s="156" t="s">
        <v>262</v>
      </c>
      <c r="C104" s="156" t="s">
        <v>200</v>
      </c>
      <c r="D104" s="156" t="s">
        <v>229</v>
      </c>
      <c r="E104" s="156">
        <v>41</v>
      </c>
      <c r="F104" s="156">
        <v>41</v>
      </c>
      <c r="G104" s="156">
        <v>0.5</v>
      </c>
      <c r="H104" s="156">
        <v>-0.52</v>
      </c>
      <c r="I104" s="156">
        <v>110.93</v>
      </c>
      <c r="J104" s="156">
        <v>111.46</v>
      </c>
      <c r="K104" s="156">
        <v>-0.53</v>
      </c>
      <c r="L104" s="156">
        <v>-0.23</v>
      </c>
      <c r="M104" s="156">
        <v>111.09</v>
      </c>
      <c r="N104" s="156">
        <v>111.31</v>
      </c>
      <c r="O104" s="157">
        <v>-0.22</v>
      </c>
      <c r="P104" s="157">
        <f t="shared" si="96"/>
        <v>32.222170797531291</v>
      </c>
      <c r="Q104" s="157">
        <f t="shared" si="97"/>
        <v>-32.44217079753129</v>
      </c>
      <c r="AD104" s="144">
        <f t="shared" si="93"/>
        <v>82.608695652173907</v>
      </c>
      <c r="AE104" s="144">
        <f t="shared" si="94"/>
        <v>92.578947368421055</v>
      </c>
      <c r="AF104" s="149">
        <v>17</v>
      </c>
      <c r="AG104" s="150" t="s">
        <v>263</v>
      </c>
      <c r="AH104" s="149">
        <v>23</v>
      </c>
      <c r="AI104" s="151">
        <v>1</v>
      </c>
      <c r="AJ104" s="152">
        <v>1900</v>
      </c>
      <c r="AK104" s="152">
        <v>1759</v>
      </c>
      <c r="AL104" s="149">
        <v>0.92600000000000005</v>
      </c>
      <c r="AM104" s="152">
        <v>791</v>
      </c>
      <c r="AN104" s="152">
        <v>645</v>
      </c>
      <c r="AO104" s="152">
        <v>1436</v>
      </c>
      <c r="AP104" s="153">
        <v>0.44900000000000001</v>
      </c>
      <c r="AQ104" s="153">
        <v>0.52800000000000002</v>
      </c>
      <c r="AR104" s="154">
        <v>0.17100000000000001</v>
      </c>
      <c r="AS104" s="154">
        <v>9.5000000000000001E-2</v>
      </c>
      <c r="AT104" s="154">
        <v>7.2999999999999995E-2</v>
      </c>
      <c r="AU104" s="154">
        <v>0.40699999999999997</v>
      </c>
      <c r="AW104" s="183"/>
      <c r="AX104" s="144">
        <f t="shared" si="95"/>
        <v>69.584954604409859</v>
      </c>
      <c r="AY104" s="149">
        <v>17</v>
      </c>
      <c r="AZ104" s="150" t="s">
        <v>264</v>
      </c>
      <c r="BA104" s="149">
        <v>19</v>
      </c>
      <c r="BB104" s="151">
        <v>1</v>
      </c>
      <c r="BC104" s="152">
        <v>1542</v>
      </c>
      <c r="BD104" s="152">
        <v>1073</v>
      </c>
      <c r="BE104" s="149">
        <v>0.69599999999999995</v>
      </c>
      <c r="BF104" s="152">
        <v>682</v>
      </c>
      <c r="BG104" s="152">
        <v>414</v>
      </c>
      <c r="BH104" s="152">
        <v>1096</v>
      </c>
      <c r="BI104" s="153">
        <v>0.378</v>
      </c>
      <c r="BJ104" s="153">
        <v>0.41599999999999998</v>
      </c>
      <c r="BK104" s="154">
        <v>0.223</v>
      </c>
      <c r="BL104" s="154">
        <v>7.9000000000000001E-2</v>
      </c>
      <c r="BM104" s="154">
        <v>5.8999999999999997E-2</v>
      </c>
      <c r="BN104" s="154">
        <v>0.32900000000000001</v>
      </c>
      <c r="DU104" s="4"/>
      <c r="DZ104" s="183"/>
      <c r="EA104" s="183"/>
      <c r="EB104" s="183"/>
      <c r="EC104" s="183"/>
      <c r="ED104" s="183"/>
      <c r="EE104" s="183"/>
    </row>
    <row r="105" spans="1:135" ht="13" x14ac:dyDescent="0.15">
      <c r="A105" s="156">
        <v>17</v>
      </c>
      <c r="B105" s="156" t="s">
        <v>265</v>
      </c>
      <c r="C105" s="156" t="s">
        <v>233</v>
      </c>
      <c r="D105" s="156" t="s">
        <v>175</v>
      </c>
      <c r="E105" s="156">
        <v>42</v>
      </c>
      <c r="F105" s="156">
        <v>40</v>
      </c>
      <c r="G105" s="156">
        <v>0.51200000000000001</v>
      </c>
      <c r="H105" s="156">
        <v>-0.18</v>
      </c>
      <c r="I105" s="156">
        <v>109.92</v>
      </c>
      <c r="J105" s="156">
        <v>110.16</v>
      </c>
      <c r="K105" s="156">
        <v>-0.23</v>
      </c>
      <c r="L105" s="156">
        <v>-0.44</v>
      </c>
      <c r="M105" s="156">
        <v>109.96</v>
      </c>
      <c r="N105" s="156">
        <v>110.46</v>
      </c>
      <c r="O105" s="157">
        <v>-0.5</v>
      </c>
      <c r="P105" s="157">
        <f t="shared" si="96"/>
        <v>31.092170797531281</v>
      </c>
      <c r="Q105" s="157">
        <f t="shared" si="97"/>
        <v>-31.592170797531281</v>
      </c>
      <c r="AD105" s="144">
        <f t="shared" si="93"/>
        <v>83.045454545454547</v>
      </c>
      <c r="AE105" s="144">
        <f t="shared" si="94"/>
        <v>92.172961138478385</v>
      </c>
      <c r="AF105" s="149">
        <v>18</v>
      </c>
      <c r="AG105" s="150" t="s">
        <v>266</v>
      </c>
      <c r="AH105" s="149">
        <v>22</v>
      </c>
      <c r="AI105" s="151">
        <v>1</v>
      </c>
      <c r="AJ105" s="152">
        <v>1827</v>
      </c>
      <c r="AK105" s="152">
        <v>1684</v>
      </c>
      <c r="AL105" s="149">
        <v>0.92200000000000004</v>
      </c>
      <c r="AM105" s="152">
        <v>760</v>
      </c>
      <c r="AN105" s="152">
        <v>635</v>
      </c>
      <c r="AO105" s="152">
        <v>1395</v>
      </c>
      <c r="AP105" s="153">
        <v>0.45500000000000002</v>
      </c>
      <c r="AQ105" s="153">
        <v>0.49199999999999999</v>
      </c>
      <c r="AR105" s="154">
        <v>0.13400000000000001</v>
      </c>
      <c r="AS105" s="154">
        <v>0.13100000000000001</v>
      </c>
      <c r="AT105" s="154">
        <v>0.107</v>
      </c>
      <c r="AU105" s="154">
        <v>0.442</v>
      </c>
      <c r="AW105" s="183"/>
      <c r="AX105" s="144">
        <f t="shared" si="95"/>
        <v>69.820359281437135</v>
      </c>
      <c r="AY105" s="149">
        <v>18</v>
      </c>
      <c r="AZ105" s="150" t="s">
        <v>267</v>
      </c>
      <c r="BA105" s="149">
        <v>20</v>
      </c>
      <c r="BB105" s="151">
        <v>1</v>
      </c>
      <c r="BC105" s="152">
        <v>1670</v>
      </c>
      <c r="BD105" s="152">
        <v>1166</v>
      </c>
      <c r="BE105" s="149">
        <v>0.69799999999999995</v>
      </c>
      <c r="BF105" s="152">
        <v>787</v>
      </c>
      <c r="BG105" s="152">
        <v>409</v>
      </c>
      <c r="BH105" s="152">
        <v>1196</v>
      </c>
      <c r="BI105" s="153">
        <v>0.34200000000000003</v>
      </c>
      <c r="BJ105" s="153">
        <v>0.38700000000000001</v>
      </c>
      <c r="BK105" s="154">
        <v>0.18099999999999999</v>
      </c>
      <c r="BL105" s="154">
        <v>0.11700000000000001</v>
      </c>
      <c r="BM105" s="154">
        <v>9.5000000000000001E-2</v>
      </c>
      <c r="BN105" s="154">
        <v>0.33500000000000002</v>
      </c>
      <c r="DU105" s="4"/>
      <c r="DZ105" s="183"/>
      <c r="EA105" s="183"/>
      <c r="EB105" s="183"/>
      <c r="EC105" s="183"/>
      <c r="ED105" s="183"/>
      <c r="EE105" s="183"/>
    </row>
    <row r="106" spans="1:135" ht="13" x14ac:dyDescent="0.15">
      <c r="A106" s="156">
        <v>18</v>
      </c>
      <c r="B106" s="156" t="s">
        <v>268</v>
      </c>
      <c r="C106" s="156" t="s">
        <v>233</v>
      </c>
      <c r="D106" s="156" t="s">
        <v>175</v>
      </c>
      <c r="E106" s="156">
        <v>42</v>
      </c>
      <c r="F106" s="156">
        <v>40</v>
      </c>
      <c r="G106" s="156">
        <v>0.51200000000000001</v>
      </c>
      <c r="H106" s="156">
        <v>-0.22</v>
      </c>
      <c r="I106" s="156">
        <v>109.33</v>
      </c>
      <c r="J106" s="156">
        <v>109.49</v>
      </c>
      <c r="K106" s="156">
        <v>-0.16</v>
      </c>
      <c r="L106" s="156">
        <v>-0.64</v>
      </c>
      <c r="M106" s="156">
        <v>109.21</v>
      </c>
      <c r="N106" s="156">
        <v>109.81</v>
      </c>
      <c r="O106" s="157">
        <v>-0.6</v>
      </c>
      <c r="P106" s="157">
        <f t="shared" si="96"/>
        <v>30.342170797531281</v>
      </c>
      <c r="Q106" s="157">
        <f t="shared" si="97"/>
        <v>-30.94217079753129</v>
      </c>
      <c r="AD106" s="144">
        <f t="shared" si="93"/>
        <v>82.759999999999991</v>
      </c>
      <c r="AE106" s="144">
        <f t="shared" si="94"/>
        <v>91.88013533107781</v>
      </c>
      <c r="AF106" s="149">
        <v>19</v>
      </c>
      <c r="AG106" s="150" t="s">
        <v>269</v>
      </c>
      <c r="AH106" s="149">
        <v>25</v>
      </c>
      <c r="AI106" s="151">
        <v>1</v>
      </c>
      <c r="AJ106" s="152">
        <v>2069</v>
      </c>
      <c r="AK106" s="152">
        <v>1901</v>
      </c>
      <c r="AL106" s="149">
        <v>0.91900000000000004</v>
      </c>
      <c r="AM106" s="152">
        <v>907</v>
      </c>
      <c r="AN106" s="152">
        <v>656</v>
      </c>
      <c r="AO106" s="152">
        <v>1563</v>
      </c>
      <c r="AP106" s="151">
        <v>0.42</v>
      </c>
      <c r="AQ106" s="151">
        <v>0.5</v>
      </c>
      <c r="AR106" s="154">
        <v>0.158</v>
      </c>
      <c r="AS106" s="155">
        <v>0.11</v>
      </c>
      <c r="AT106" s="154">
        <v>8.6999999999999994E-2</v>
      </c>
      <c r="AU106" s="154">
        <v>0.39900000000000002</v>
      </c>
      <c r="AW106" s="183"/>
      <c r="AX106" s="144">
        <f t="shared" si="95"/>
        <v>69.873595505617985</v>
      </c>
      <c r="AY106" s="149">
        <v>19</v>
      </c>
      <c r="AZ106" s="150" t="s">
        <v>270</v>
      </c>
      <c r="BA106" s="149">
        <v>18</v>
      </c>
      <c r="BB106" s="151">
        <v>1</v>
      </c>
      <c r="BC106" s="152">
        <v>1424</v>
      </c>
      <c r="BD106" s="152">
        <v>995</v>
      </c>
      <c r="BE106" s="149">
        <v>0.69899999999999995</v>
      </c>
      <c r="BF106" s="152">
        <v>667</v>
      </c>
      <c r="BG106" s="152">
        <v>358</v>
      </c>
      <c r="BH106" s="152">
        <v>1025</v>
      </c>
      <c r="BI106" s="153">
        <v>0.34899999999999998</v>
      </c>
      <c r="BJ106" s="153">
        <v>0.379</v>
      </c>
      <c r="BK106" s="155">
        <v>0.18</v>
      </c>
      <c r="BL106" s="154">
        <v>0.124</v>
      </c>
      <c r="BM106" s="154">
        <v>0.105</v>
      </c>
      <c r="BN106" s="154">
        <v>0.33800000000000002</v>
      </c>
      <c r="DU106" s="4"/>
      <c r="DZ106" s="183"/>
      <c r="EA106" s="183"/>
      <c r="EB106" s="183"/>
      <c r="EC106" s="183"/>
      <c r="ED106" s="183"/>
      <c r="EE106" s="183"/>
    </row>
    <row r="107" spans="1:135" ht="13" x14ac:dyDescent="0.15">
      <c r="A107" s="156">
        <v>19</v>
      </c>
      <c r="B107" s="156" t="s">
        <v>271</v>
      </c>
      <c r="C107" s="156" t="s">
        <v>200</v>
      </c>
      <c r="D107" s="156" t="s">
        <v>229</v>
      </c>
      <c r="E107" s="156">
        <v>31</v>
      </c>
      <c r="F107" s="156">
        <v>51</v>
      </c>
      <c r="G107" s="156">
        <v>0.378</v>
      </c>
      <c r="H107" s="156">
        <v>-1.1100000000000001</v>
      </c>
      <c r="I107" s="156">
        <v>111.54</v>
      </c>
      <c r="J107" s="156">
        <v>112.74</v>
      </c>
      <c r="K107" s="156">
        <v>-1.2</v>
      </c>
      <c r="L107" s="156">
        <v>-0.63</v>
      </c>
      <c r="M107" s="156">
        <v>111.75</v>
      </c>
      <c r="N107" s="156">
        <v>112.46</v>
      </c>
      <c r="O107" s="157">
        <v>-0.71</v>
      </c>
      <c r="P107" s="157">
        <f t="shared" si="96"/>
        <v>32.882170797531288</v>
      </c>
      <c r="Q107" s="157">
        <f t="shared" si="97"/>
        <v>-33.592170797531281</v>
      </c>
      <c r="AD107" s="144">
        <f t="shared" si="93"/>
        <v>83.952380952380963</v>
      </c>
      <c r="AE107" s="144">
        <f t="shared" si="94"/>
        <v>91.832104367555303</v>
      </c>
      <c r="AF107" s="149">
        <v>20</v>
      </c>
      <c r="AG107" s="150" t="s">
        <v>272</v>
      </c>
      <c r="AH107" s="149">
        <v>21</v>
      </c>
      <c r="AI107" s="151">
        <v>1</v>
      </c>
      <c r="AJ107" s="152">
        <v>1763</v>
      </c>
      <c r="AK107" s="152">
        <v>1619</v>
      </c>
      <c r="AL107" s="149">
        <v>0.91800000000000004</v>
      </c>
      <c r="AM107" s="152">
        <v>762</v>
      </c>
      <c r="AN107" s="152">
        <v>613</v>
      </c>
      <c r="AO107" s="152">
        <v>1375</v>
      </c>
      <c r="AP107" s="153">
        <v>0.44600000000000001</v>
      </c>
      <c r="AQ107" s="153">
        <v>0.50700000000000001</v>
      </c>
      <c r="AR107" s="154">
        <v>0.14199999999999999</v>
      </c>
      <c r="AS107" s="154">
        <v>9.8000000000000004E-2</v>
      </c>
      <c r="AT107" s="154">
        <v>8.4000000000000005E-2</v>
      </c>
      <c r="AU107" s="154">
        <v>0.41899999999999998</v>
      </c>
      <c r="AW107" s="183"/>
      <c r="AX107" s="144">
        <f t="shared" si="95"/>
        <v>69.976019184652287</v>
      </c>
      <c r="AY107" s="149">
        <v>20</v>
      </c>
      <c r="AZ107" s="150" t="s">
        <v>224</v>
      </c>
      <c r="BA107" s="149">
        <v>25</v>
      </c>
      <c r="BB107" s="151">
        <v>1</v>
      </c>
      <c r="BC107" s="152">
        <v>2085</v>
      </c>
      <c r="BD107" s="152">
        <v>1459</v>
      </c>
      <c r="BE107" s="149">
        <v>0.7</v>
      </c>
      <c r="BF107" s="152">
        <v>889</v>
      </c>
      <c r="BG107" s="152">
        <v>533</v>
      </c>
      <c r="BH107" s="152">
        <v>1422</v>
      </c>
      <c r="BI107" s="153">
        <v>0.375</v>
      </c>
      <c r="BJ107" s="153">
        <v>0.40799999999999997</v>
      </c>
      <c r="BK107" s="154">
        <v>0.214</v>
      </c>
      <c r="BL107" s="154">
        <v>0.11799999999999999</v>
      </c>
      <c r="BM107" s="154">
        <v>9.9000000000000005E-2</v>
      </c>
      <c r="BN107" s="154">
        <v>0.34699999999999998</v>
      </c>
      <c r="DU107" s="4"/>
      <c r="DZ107" s="183"/>
      <c r="EA107" s="183"/>
      <c r="EB107" s="183"/>
      <c r="EC107" s="183"/>
      <c r="ED107" s="183"/>
      <c r="EE107" s="183"/>
    </row>
    <row r="108" spans="1:135" ht="13" x14ac:dyDescent="0.15">
      <c r="A108" s="156">
        <v>20</v>
      </c>
      <c r="B108" s="156" t="s">
        <v>273</v>
      </c>
      <c r="C108" s="156" t="s">
        <v>233</v>
      </c>
      <c r="D108" s="156" t="s">
        <v>243</v>
      </c>
      <c r="E108" s="156">
        <v>43</v>
      </c>
      <c r="F108" s="156">
        <v>39</v>
      </c>
      <c r="G108" s="156">
        <v>0.52400000000000002</v>
      </c>
      <c r="H108" s="156">
        <v>-0.85</v>
      </c>
      <c r="I108" s="156">
        <v>105.55</v>
      </c>
      <c r="J108" s="156">
        <v>106.54</v>
      </c>
      <c r="K108" s="156">
        <v>-0.99</v>
      </c>
      <c r="L108" s="156">
        <v>-1.23</v>
      </c>
      <c r="M108" s="156">
        <v>105.32</v>
      </c>
      <c r="N108" s="156">
        <v>106.69</v>
      </c>
      <c r="O108" s="157">
        <v>-1.37</v>
      </c>
      <c r="P108" s="157">
        <f t="shared" si="96"/>
        <v>26.452170797531281</v>
      </c>
      <c r="Q108" s="157">
        <f t="shared" si="97"/>
        <v>-27.822170797531285</v>
      </c>
      <c r="AD108" s="144">
        <f t="shared" si="93"/>
        <v>79.652173913043484</v>
      </c>
      <c r="AE108" s="144">
        <f t="shared" si="94"/>
        <v>91.539301310043669</v>
      </c>
      <c r="AF108" s="149">
        <v>21</v>
      </c>
      <c r="AG108" s="150" t="s">
        <v>274</v>
      </c>
      <c r="AH108" s="149">
        <v>23</v>
      </c>
      <c r="AI108" s="151">
        <v>1</v>
      </c>
      <c r="AJ108" s="152">
        <v>1832</v>
      </c>
      <c r="AK108" s="152">
        <v>1677</v>
      </c>
      <c r="AL108" s="149">
        <v>0.91500000000000004</v>
      </c>
      <c r="AM108" s="152">
        <v>721</v>
      </c>
      <c r="AN108" s="152">
        <v>598</v>
      </c>
      <c r="AO108" s="152">
        <v>1319</v>
      </c>
      <c r="AP108" s="153">
        <v>0.45300000000000001</v>
      </c>
      <c r="AQ108" s="153">
        <v>0.52400000000000002</v>
      </c>
      <c r="AR108" s="154">
        <v>0.186</v>
      </c>
      <c r="AS108" s="154">
        <v>0.112</v>
      </c>
      <c r="AT108" s="154">
        <v>8.5000000000000006E-2</v>
      </c>
      <c r="AU108" s="154">
        <v>0.41299999999999998</v>
      </c>
      <c r="AW108" s="183"/>
      <c r="AX108" s="144">
        <f t="shared" si="95"/>
        <v>70.065956367326237</v>
      </c>
      <c r="AY108" s="149">
        <v>21</v>
      </c>
      <c r="AZ108" s="150" t="s">
        <v>275</v>
      </c>
      <c r="BA108" s="149">
        <v>23</v>
      </c>
      <c r="BB108" s="151">
        <v>1</v>
      </c>
      <c r="BC108" s="152">
        <v>1971</v>
      </c>
      <c r="BD108" s="152">
        <v>1381</v>
      </c>
      <c r="BE108" s="149">
        <v>0.70099999999999996</v>
      </c>
      <c r="BF108" s="152">
        <v>875</v>
      </c>
      <c r="BG108" s="152">
        <v>503</v>
      </c>
      <c r="BH108" s="152">
        <v>1378</v>
      </c>
      <c r="BI108" s="153">
        <v>0.36499999999999999</v>
      </c>
      <c r="BJ108" s="153">
        <v>0.39600000000000002</v>
      </c>
      <c r="BK108" s="154">
        <v>0.20799999999999999</v>
      </c>
      <c r="BL108" s="154">
        <v>0.11700000000000001</v>
      </c>
      <c r="BM108" s="154">
        <v>9.8000000000000004E-2</v>
      </c>
      <c r="BN108" s="155">
        <v>0.34</v>
      </c>
      <c r="DU108" s="4"/>
      <c r="DZ108" s="183"/>
      <c r="EA108" s="183"/>
      <c r="EB108" s="183"/>
      <c r="EC108" s="183"/>
      <c r="ED108" s="183"/>
      <c r="EE108" s="183"/>
    </row>
    <row r="109" spans="1:135" ht="13" x14ac:dyDescent="0.15">
      <c r="A109" s="156">
        <v>21</v>
      </c>
      <c r="B109" s="156" t="s">
        <v>276</v>
      </c>
      <c r="C109" s="156" t="s">
        <v>233</v>
      </c>
      <c r="D109" s="156" t="s">
        <v>175</v>
      </c>
      <c r="E109" s="156">
        <v>37</v>
      </c>
      <c r="F109" s="156">
        <v>45</v>
      </c>
      <c r="G109" s="156">
        <v>0.45100000000000001</v>
      </c>
      <c r="H109" s="156">
        <v>-1.1200000000000001</v>
      </c>
      <c r="I109" s="156">
        <v>106.53</v>
      </c>
      <c r="J109" s="156">
        <v>107.9</v>
      </c>
      <c r="K109" s="156">
        <v>-1.37</v>
      </c>
      <c r="L109" s="156">
        <v>-1.29</v>
      </c>
      <c r="M109" s="156">
        <v>106.39</v>
      </c>
      <c r="N109" s="156">
        <v>107.93</v>
      </c>
      <c r="O109" s="157">
        <v>-1.54</v>
      </c>
      <c r="P109" s="157">
        <f t="shared" si="96"/>
        <v>27.522170797531288</v>
      </c>
      <c r="Q109" s="157">
        <f t="shared" si="97"/>
        <v>-29.062170797531294</v>
      </c>
      <c r="AD109" s="144">
        <f t="shared" si="93"/>
        <v>76.909090909090907</v>
      </c>
      <c r="AE109" s="144">
        <f t="shared" si="94"/>
        <v>91.430260047281322</v>
      </c>
      <c r="AF109" s="149">
        <v>22</v>
      </c>
      <c r="AG109" s="150" t="s">
        <v>277</v>
      </c>
      <c r="AH109" s="149">
        <v>22</v>
      </c>
      <c r="AI109" s="151">
        <v>1</v>
      </c>
      <c r="AJ109" s="152">
        <v>1692</v>
      </c>
      <c r="AK109" s="152">
        <v>1547</v>
      </c>
      <c r="AL109" s="149">
        <v>0.91400000000000003</v>
      </c>
      <c r="AM109" s="152">
        <v>656</v>
      </c>
      <c r="AN109" s="152">
        <v>563</v>
      </c>
      <c r="AO109" s="152">
        <v>1219</v>
      </c>
      <c r="AP109" s="153">
        <v>0.46200000000000002</v>
      </c>
      <c r="AQ109" s="153">
        <v>0.52100000000000002</v>
      </c>
      <c r="AR109" s="154">
        <v>0.18099999999999999</v>
      </c>
      <c r="AS109" s="154">
        <v>0.125</v>
      </c>
      <c r="AT109" s="154">
        <v>9.9000000000000005E-2</v>
      </c>
      <c r="AU109" s="154">
        <v>0.42399999999999999</v>
      </c>
      <c r="AW109" s="183"/>
      <c r="AX109" s="144">
        <f t="shared" si="95"/>
        <v>70.275229357798167</v>
      </c>
      <c r="AY109" s="149">
        <v>22</v>
      </c>
      <c r="AZ109" s="150" t="s">
        <v>278</v>
      </c>
      <c r="BA109" s="149">
        <v>20</v>
      </c>
      <c r="BB109" s="151">
        <v>1</v>
      </c>
      <c r="BC109" s="152">
        <v>1635</v>
      </c>
      <c r="BD109" s="152">
        <v>1149</v>
      </c>
      <c r="BE109" s="149">
        <v>0.70299999999999996</v>
      </c>
      <c r="BF109" s="152">
        <v>751</v>
      </c>
      <c r="BG109" s="152">
        <v>432</v>
      </c>
      <c r="BH109" s="152">
        <v>1183</v>
      </c>
      <c r="BI109" s="153">
        <v>0.36499999999999999</v>
      </c>
      <c r="BJ109" s="153">
        <v>0.41299999999999998</v>
      </c>
      <c r="BK109" s="154">
        <v>0.20300000000000001</v>
      </c>
      <c r="BL109" s="154">
        <v>8.5999999999999993E-2</v>
      </c>
      <c r="BM109" s="155">
        <v>7.0000000000000007E-2</v>
      </c>
      <c r="BN109" s="154">
        <v>0.32700000000000001</v>
      </c>
      <c r="DU109" s="4"/>
      <c r="DZ109" s="183"/>
      <c r="EA109" s="183"/>
      <c r="EB109" s="183"/>
      <c r="EC109" s="183"/>
      <c r="ED109" s="183"/>
      <c r="EE109" s="183"/>
    </row>
    <row r="110" spans="1:135" ht="13" x14ac:dyDescent="0.15">
      <c r="A110" s="156">
        <v>22</v>
      </c>
      <c r="B110" s="156" t="s">
        <v>279</v>
      </c>
      <c r="C110" s="156" t="s">
        <v>200</v>
      </c>
      <c r="D110" s="156" t="s">
        <v>220</v>
      </c>
      <c r="E110" s="156">
        <v>34</v>
      </c>
      <c r="F110" s="156">
        <v>48</v>
      </c>
      <c r="G110" s="156">
        <v>0.41499999999999998</v>
      </c>
      <c r="H110" s="156">
        <v>-2.1</v>
      </c>
      <c r="I110" s="156">
        <v>105.81</v>
      </c>
      <c r="J110" s="156">
        <v>108.01</v>
      </c>
      <c r="K110" s="156">
        <v>-2.2000000000000002</v>
      </c>
      <c r="L110" s="156">
        <v>-1.69</v>
      </c>
      <c r="M110" s="156">
        <v>105.79</v>
      </c>
      <c r="N110" s="156">
        <v>107.57</v>
      </c>
      <c r="O110" s="157">
        <v>-1.78</v>
      </c>
      <c r="P110" s="157">
        <f t="shared" si="96"/>
        <v>26.922170797531294</v>
      </c>
      <c r="Q110" s="157">
        <f t="shared" si="97"/>
        <v>-28.702170797531281</v>
      </c>
      <c r="AD110" s="144">
        <f t="shared" si="93"/>
        <v>82.434782608695656</v>
      </c>
      <c r="AE110" s="144">
        <f t="shared" si="94"/>
        <v>91.402953586497887</v>
      </c>
      <c r="AF110" s="149">
        <v>23</v>
      </c>
      <c r="AG110" s="150" t="s">
        <v>280</v>
      </c>
      <c r="AH110" s="149">
        <v>23</v>
      </c>
      <c r="AI110" s="151">
        <v>1</v>
      </c>
      <c r="AJ110" s="152">
        <v>1896</v>
      </c>
      <c r="AK110" s="152">
        <v>1733</v>
      </c>
      <c r="AL110" s="149">
        <v>0.91400000000000003</v>
      </c>
      <c r="AM110" s="152">
        <v>711</v>
      </c>
      <c r="AN110" s="152">
        <v>639</v>
      </c>
      <c r="AO110" s="152">
        <v>1350</v>
      </c>
      <c r="AP110" s="153">
        <v>0.47299999999999998</v>
      </c>
      <c r="AQ110" s="153">
        <v>0.51400000000000001</v>
      </c>
      <c r="AR110" s="154">
        <v>0.17799999999999999</v>
      </c>
      <c r="AS110" s="154">
        <v>0.13600000000000001</v>
      </c>
      <c r="AT110" s="154">
        <v>0.108</v>
      </c>
      <c r="AU110" s="155">
        <v>0.44</v>
      </c>
      <c r="AW110" s="183"/>
      <c r="AX110" s="144">
        <f t="shared" si="95"/>
        <v>70.396523628462788</v>
      </c>
      <c r="AY110" s="149">
        <v>23</v>
      </c>
      <c r="AZ110" s="150" t="s">
        <v>281</v>
      </c>
      <c r="BA110" s="149">
        <v>21</v>
      </c>
      <c r="BB110" s="151">
        <v>1</v>
      </c>
      <c r="BC110" s="152">
        <v>1841</v>
      </c>
      <c r="BD110" s="152">
        <v>1296</v>
      </c>
      <c r="BE110" s="149">
        <v>0.70399999999999996</v>
      </c>
      <c r="BF110" s="152">
        <v>768</v>
      </c>
      <c r="BG110" s="152">
        <v>463</v>
      </c>
      <c r="BH110" s="152">
        <v>1231</v>
      </c>
      <c r="BI110" s="153">
        <v>0.376</v>
      </c>
      <c r="BJ110" s="153">
        <v>0.40899999999999997</v>
      </c>
      <c r="BK110" s="154">
        <v>0.23100000000000001</v>
      </c>
      <c r="BL110" s="154">
        <v>0.11799999999999999</v>
      </c>
      <c r="BM110" s="154">
        <v>9.1999999999999998E-2</v>
      </c>
      <c r="BN110" s="154">
        <v>0.34200000000000003</v>
      </c>
      <c r="DU110" s="4"/>
      <c r="DZ110" s="183"/>
      <c r="EA110" s="183"/>
      <c r="EB110" s="183"/>
      <c r="EC110" s="183"/>
      <c r="ED110" s="183"/>
      <c r="EE110" s="183"/>
    </row>
    <row r="111" spans="1:135" ht="13" x14ac:dyDescent="0.15">
      <c r="A111" s="156">
        <v>23</v>
      </c>
      <c r="B111" s="156" t="s">
        <v>282</v>
      </c>
      <c r="C111" s="156" t="s">
        <v>200</v>
      </c>
      <c r="D111" s="156" t="s">
        <v>220</v>
      </c>
      <c r="E111" s="156">
        <v>33</v>
      </c>
      <c r="F111" s="156">
        <v>49</v>
      </c>
      <c r="G111" s="156">
        <v>0.40200000000000002</v>
      </c>
      <c r="H111" s="156">
        <v>-2.93</v>
      </c>
      <c r="I111" s="156">
        <v>106.28</v>
      </c>
      <c r="J111" s="156">
        <v>109.36</v>
      </c>
      <c r="K111" s="156">
        <v>-3.08</v>
      </c>
      <c r="L111" s="156">
        <v>-2.52</v>
      </c>
      <c r="M111" s="156">
        <v>106.31</v>
      </c>
      <c r="N111" s="156">
        <v>108.96</v>
      </c>
      <c r="O111" s="157">
        <v>-2.65</v>
      </c>
      <c r="P111" s="157">
        <f t="shared" si="96"/>
        <v>27.44217079753129</v>
      </c>
      <c r="Q111" s="157">
        <f t="shared" si="97"/>
        <v>-30.092170797531281</v>
      </c>
      <c r="AD111" s="144">
        <f t="shared" si="93"/>
        <v>82.08695652173914</v>
      </c>
      <c r="AE111" s="144">
        <f t="shared" si="94"/>
        <v>91.260593220338976</v>
      </c>
      <c r="AF111" s="149">
        <v>24</v>
      </c>
      <c r="AG111" s="150" t="s">
        <v>283</v>
      </c>
      <c r="AH111" s="149">
        <v>23</v>
      </c>
      <c r="AI111" s="151">
        <v>1</v>
      </c>
      <c r="AJ111" s="152">
        <v>1888</v>
      </c>
      <c r="AK111" s="152">
        <v>1723</v>
      </c>
      <c r="AL111" s="149">
        <v>0.91300000000000003</v>
      </c>
      <c r="AM111" s="152">
        <v>793</v>
      </c>
      <c r="AN111" s="152">
        <v>602</v>
      </c>
      <c r="AO111" s="152">
        <v>1395</v>
      </c>
      <c r="AP111" s="153">
        <v>0.432</v>
      </c>
      <c r="AQ111" s="151">
        <v>0.5</v>
      </c>
      <c r="AR111" s="154">
        <v>0.159</v>
      </c>
      <c r="AS111" s="154">
        <v>0.13100000000000001</v>
      </c>
      <c r="AT111" s="154">
        <v>0.10299999999999999</v>
      </c>
      <c r="AU111" s="154">
        <v>0.41499999999999998</v>
      </c>
      <c r="AW111" s="183"/>
      <c r="AX111" s="144">
        <f t="shared" si="95"/>
        <v>70.487483530961796</v>
      </c>
      <c r="AY111" s="149">
        <v>24</v>
      </c>
      <c r="AZ111" s="150" t="s">
        <v>284</v>
      </c>
      <c r="BA111" s="149">
        <v>19</v>
      </c>
      <c r="BB111" s="151">
        <v>1</v>
      </c>
      <c r="BC111" s="152">
        <v>1518</v>
      </c>
      <c r="BD111" s="152">
        <v>1070</v>
      </c>
      <c r="BE111" s="149">
        <v>0.70499999999999996</v>
      </c>
      <c r="BF111" s="152">
        <v>674</v>
      </c>
      <c r="BG111" s="152">
        <v>393</v>
      </c>
      <c r="BH111" s="152">
        <v>1067</v>
      </c>
      <c r="BI111" s="153">
        <v>0.36799999999999999</v>
      </c>
      <c r="BJ111" s="153">
        <v>0.41699999999999998</v>
      </c>
      <c r="BK111" s="154">
        <v>0.216</v>
      </c>
      <c r="BL111" s="155">
        <v>0.1</v>
      </c>
      <c r="BM111" s="154">
        <v>8.1000000000000003E-2</v>
      </c>
      <c r="BN111" s="154">
        <v>0.33100000000000002</v>
      </c>
      <c r="DU111" s="4"/>
      <c r="DZ111" s="183"/>
      <c r="EA111" s="183"/>
      <c r="EB111" s="183"/>
      <c r="EC111" s="183"/>
      <c r="ED111" s="183"/>
      <c r="EE111" s="183"/>
    </row>
    <row r="112" spans="1:135" ht="13" x14ac:dyDescent="0.15">
      <c r="A112" s="156">
        <v>24</v>
      </c>
      <c r="B112" s="156" t="s">
        <v>285</v>
      </c>
      <c r="C112" s="156" t="s">
        <v>200</v>
      </c>
      <c r="D112" s="156" t="s">
        <v>216</v>
      </c>
      <c r="E112" s="156">
        <v>32</v>
      </c>
      <c r="F112" s="156">
        <v>50</v>
      </c>
      <c r="G112" s="156">
        <v>0.39</v>
      </c>
      <c r="H112" s="156">
        <v>-3.88</v>
      </c>
      <c r="I112" s="156">
        <v>107.98</v>
      </c>
      <c r="J112" s="156">
        <v>112.18</v>
      </c>
      <c r="K112" s="156">
        <v>-4.21</v>
      </c>
      <c r="L112" s="156">
        <v>-3.29</v>
      </c>
      <c r="M112" s="156">
        <v>108.12</v>
      </c>
      <c r="N112" s="156">
        <v>111.72</v>
      </c>
      <c r="O112" s="157">
        <v>-3.59</v>
      </c>
      <c r="P112" s="157">
        <f t="shared" si="96"/>
        <v>29.252170797531292</v>
      </c>
      <c r="Q112" s="157">
        <f t="shared" si="97"/>
        <v>-32.852170797531286</v>
      </c>
      <c r="AD112" s="144">
        <f t="shared" si="93"/>
        <v>81.476190476190467</v>
      </c>
      <c r="AE112" s="144">
        <f t="shared" si="94"/>
        <v>91.174751607247231</v>
      </c>
      <c r="AF112" s="149">
        <v>25</v>
      </c>
      <c r="AG112" s="150" t="s">
        <v>286</v>
      </c>
      <c r="AH112" s="149">
        <v>21</v>
      </c>
      <c r="AI112" s="151">
        <v>1</v>
      </c>
      <c r="AJ112" s="152">
        <v>1711</v>
      </c>
      <c r="AK112" s="152">
        <v>1560</v>
      </c>
      <c r="AL112" s="149">
        <v>0.91200000000000003</v>
      </c>
      <c r="AM112" s="152">
        <v>719</v>
      </c>
      <c r="AN112" s="152">
        <v>567</v>
      </c>
      <c r="AO112" s="152">
        <v>1286</v>
      </c>
      <c r="AP112" s="153">
        <v>0.441</v>
      </c>
      <c r="AQ112" s="153">
        <v>0.496</v>
      </c>
      <c r="AR112" s="154">
        <v>0.14299999999999999</v>
      </c>
      <c r="AS112" s="154">
        <v>0.126</v>
      </c>
      <c r="AT112" s="154">
        <v>9.7000000000000003E-2</v>
      </c>
      <c r="AU112" s="154">
        <v>0.432</v>
      </c>
      <c r="AW112" s="183"/>
      <c r="AX112" s="144">
        <f t="shared" si="95"/>
        <v>70.594315245478029</v>
      </c>
      <c r="AY112" s="149">
        <v>25</v>
      </c>
      <c r="AZ112" s="150" t="s">
        <v>287</v>
      </c>
      <c r="BA112" s="149">
        <v>23</v>
      </c>
      <c r="BB112" s="151">
        <v>1</v>
      </c>
      <c r="BC112" s="152">
        <v>1935</v>
      </c>
      <c r="BD112" s="152">
        <v>1366</v>
      </c>
      <c r="BE112" s="149">
        <v>0.70599999999999996</v>
      </c>
      <c r="BF112" s="152">
        <v>942</v>
      </c>
      <c r="BG112" s="152">
        <v>532</v>
      </c>
      <c r="BH112" s="152">
        <v>1474</v>
      </c>
      <c r="BI112" s="153">
        <v>0.36099999999999999</v>
      </c>
      <c r="BJ112" s="153">
        <v>0.39300000000000002</v>
      </c>
      <c r="BK112" s="154">
        <v>0.16300000000000001</v>
      </c>
      <c r="BL112" s="155">
        <v>0.09</v>
      </c>
      <c r="BM112" s="154">
        <v>7.6999999999999999E-2</v>
      </c>
      <c r="BN112" s="154">
        <v>0.33900000000000002</v>
      </c>
      <c r="DU112" s="4"/>
      <c r="DZ112" s="183"/>
      <c r="EA112" s="183"/>
      <c r="EB112" s="183"/>
      <c r="EC112" s="183"/>
      <c r="ED112" s="183"/>
      <c r="EE112" s="183"/>
    </row>
    <row r="113" spans="1:135" ht="13" x14ac:dyDescent="0.15">
      <c r="A113" s="156">
        <v>25</v>
      </c>
      <c r="B113" s="156" t="s">
        <v>288</v>
      </c>
      <c r="C113" s="156" t="s">
        <v>233</v>
      </c>
      <c r="D113" s="156" t="s">
        <v>234</v>
      </c>
      <c r="E113" s="156">
        <v>31</v>
      </c>
      <c r="F113" s="156">
        <v>51</v>
      </c>
      <c r="G113" s="156">
        <v>0.378</v>
      </c>
      <c r="H113" s="156">
        <v>-3.67</v>
      </c>
      <c r="I113" s="156">
        <v>108.57</v>
      </c>
      <c r="J113" s="156">
        <v>112.35</v>
      </c>
      <c r="K113" s="156">
        <v>-3.77</v>
      </c>
      <c r="L113" s="156">
        <v>-3.87</v>
      </c>
      <c r="M113" s="156">
        <v>108.62</v>
      </c>
      <c r="N113" s="156">
        <v>112.6</v>
      </c>
      <c r="O113" s="157">
        <v>-3.98</v>
      </c>
      <c r="P113" s="157">
        <f t="shared" si="96"/>
        <v>29.752170797531292</v>
      </c>
      <c r="Q113" s="157">
        <f t="shared" si="97"/>
        <v>-33.732170797531282</v>
      </c>
      <c r="AD113" s="144">
        <f t="shared" si="93"/>
        <v>80.375</v>
      </c>
      <c r="AE113" s="144">
        <f t="shared" si="94"/>
        <v>90.513219284603423</v>
      </c>
      <c r="AF113" s="149">
        <v>26</v>
      </c>
      <c r="AG113" s="150" t="s">
        <v>289</v>
      </c>
      <c r="AH113" s="149">
        <v>24</v>
      </c>
      <c r="AI113" s="151">
        <v>1</v>
      </c>
      <c r="AJ113" s="152">
        <v>1929</v>
      </c>
      <c r="AK113" s="152">
        <v>1746</v>
      </c>
      <c r="AL113" s="149">
        <v>0.90500000000000003</v>
      </c>
      <c r="AM113" s="152">
        <v>762</v>
      </c>
      <c r="AN113" s="152">
        <v>669</v>
      </c>
      <c r="AO113" s="152">
        <v>1431</v>
      </c>
      <c r="AP113" s="153">
        <v>0.46800000000000003</v>
      </c>
      <c r="AQ113" s="151">
        <v>0.52</v>
      </c>
      <c r="AR113" s="154">
        <v>0.17799999999999999</v>
      </c>
      <c r="AS113" s="154">
        <v>9.6000000000000002E-2</v>
      </c>
      <c r="AT113" s="154">
        <v>7.0999999999999994E-2</v>
      </c>
      <c r="AU113" s="154">
        <v>0.42199999999999999</v>
      </c>
      <c r="AW113" s="183"/>
      <c r="AX113" s="144">
        <f t="shared" si="95"/>
        <v>70.795660036166367</v>
      </c>
      <c r="AY113" s="149">
        <v>26</v>
      </c>
      <c r="AZ113" s="150" t="s">
        <v>290</v>
      </c>
      <c r="BA113" s="149">
        <v>14</v>
      </c>
      <c r="BB113" s="151">
        <v>1</v>
      </c>
      <c r="BC113" s="152">
        <v>1106</v>
      </c>
      <c r="BD113" s="152">
        <v>783</v>
      </c>
      <c r="BE113" s="149">
        <v>0.70799999999999996</v>
      </c>
      <c r="BF113" s="152">
        <v>445</v>
      </c>
      <c r="BG113" s="152">
        <v>276</v>
      </c>
      <c r="BH113" s="152">
        <v>721</v>
      </c>
      <c r="BI113" s="153">
        <v>0.38300000000000001</v>
      </c>
      <c r="BJ113" s="153">
        <v>0.42499999999999999</v>
      </c>
      <c r="BK113" s="155">
        <v>0.25</v>
      </c>
      <c r="BL113" s="154">
        <v>0.114</v>
      </c>
      <c r="BM113" s="154">
        <v>7.1999999999999995E-2</v>
      </c>
      <c r="BN113" s="154">
        <v>0.33700000000000002</v>
      </c>
      <c r="DU113" s="4"/>
      <c r="DZ113" s="183"/>
      <c r="EA113" s="183"/>
      <c r="EB113" s="183"/>
      <c r="EC113" s="183"/>
      <c r="ED113" s="183"/>
      <c r="EE113" s="183"/>
    </row>
    <row r="114" spans="1:135" ht="13" x14ac:dyDescent="0.15">
      <c r="A114" s="156">
        <v>26</v>
      </c>
      <c r="B114" s="156" t="s">
        <v>291</v>
      </c>
      <c r="C114" s="156" t="s">
        <v>200</v>
      </c>
      <c r="D114" s="156" t="s">
        <v>216</v>
      </c>
      <c r="E114" s="156">
        <v>24</v>
      </c>
      <c r="F114" s="156">
        <v>58</v>
      </c>
      <c r="G114" s="156">
        <v>0.29299999999999998</v>
      </c>
      <c r="H114" s="156">
        <v>-5.63</v>
      </c>
      <c r="I114" s="156">
        <v>107.32</v>
      </c>
      <c r="J114" s="156">
        <v>112.79</v>
      </c>
      <c r="K114" s="156">
        <v>-5.47</v>
      </c>
      <c r="L114" s="156">
        <v>-5.14</v>
      </c>
      <c r="M114" s="156">
        <v>107.43</v>
      </c>
      <c r="N114" s="156">
        <v>112.41</v>
      </c>
      <c r="O114" s="157">
        <v>-4.9800000000000004</v>
      </c>
      <c r="P114" s="157">
        <f t="shared" si="96"/>
        <v>28.562170797531294</v>
      </c>
      <c r="Q114" s="157">
        <f t="shared" si="97"/>
        <v>-33.542170797531284</v>
      </c>
      <c r="AD114" s="144">
        <f t="shared" si="93"/>
        <v>81.400000000000006</v>
      </c>
      <c r="AE114" s="144">
        <f t="shared" si="94"/>
        <v>90.294840294840299</v>
      </c>
      <c r="AF114" s="149">
        <v>27</v>
      </c>
      <c r="AG114" s="150" t="s">
        <v>292</v>
      </c>
      <c r="AH114" s="149">
        <v>20</v>
      </c>
      <c r="AI114" s="151">
        <v>1</v>
      </c>
      <c r="AJ114" s="152">
        <v>1628</v>
      </c>
      <c r="AK114" s="152">
        <v>1470</v>
      </c>
      <c r="AL114" s="149">
        <v>0.90300000000000002</v>
      </c>
      <c r="AM114" s="152">
        <v>709</v>
      </c>
      <c r="AN114" s="152">
        <v>570</v>
      </c>
      <c r="AO114" s="152">
        <v>1279</v>
      </c>
      <c r="AP114" s="153">
        <v>0.44600000000000001</v>
      </c>
      <c r="AQ114" s="153">
        <v>0.50600000000000001</v>
      </c>
      <c r="AR114" s="154">
        <v>0.14699999999999999</v>
      </c>
      <c r="AS114" s="155">
        <v>0.09</v>
      </c>
      <c r="AT114" s="154">
        <v>7.6999999999999999E-2</v>
      </c>
      <c r="AU114" s="155">
        <v>0.41</v>
      </c>
      <c r="AW114" s="183"/>
      <c r="AX114" s="144">
        <f t="shared" si="95"/>
        <v>71.137339055793987</v>
      </c>
      <c r="AY114" s="149">
        <v>27</v>
      </c>
      <c r="AZ114" s="150" t="s">
        <v>293</v>
      </c>
      <c r="BA114" s="149">
        <v>24</v>
      </c>
      <c r="BB114" s="151">
        <v>1</v>
      </c>
      <c r="BC114" s="152">
        <v>1864</v>
      </c>
      <c r="BD114" s="152">
        <v>1326</v>
      </c>
      <c r="BE114" s="149">
        <v>0.71099999999999997</v>
      </c>
      <c r="BF114" s="152">
        <v>865</v>
      </c>
      <c r="BG114" s="152">
        <v>466</v>
      </c>
      <c r="BH114" s="152">
        <v>1331</v>
      </c>
      <c r="BI114" s="151">
        <v>0.35</v>
      </c>
      <c r="BJ114" s="153">
        <v>0.39400000000000002</v>
      </c>
      <c r="BK114" s="154">
        <v>0.187</v>
      </c>
      <c r="BL114" s="154">
        <v>0.11899999999999999</v>
      </c>
      <c r="BM114" s="154">
        <v>8.5000000000000006E-2</v>
      </c>
      <c r="BN114" s="155">
        <v>0.34</v>
      </c>
      <c r="DU114" s="4"/>
      <c r="DZ114" s="183"/>
      <c r="EA114" s="183"/>
      <c r="EB114" s="183"/>
      <c r="EC114" s="183"/>
      <c r="ED114" s="183"/>
      <c r="EE114" s="183"/>
    </row>
    <row r="115" spans="1:135" ht="13" x14ac:dyDescent="0.15">
      <c r="A115" s="156">
        <v>27</v>
      </c>
      <c r="B115" s="156" t="s">
        <v>294</v>
      </c>
      <c r="C115" s="156" t="s">
        <v>233</v>
      </c>
      <c r="D115" s="156" t="s">
        <v>234</v>
      </c>
      <c r="E115" s="156">
        <v>28</v>
      </c>
      <c r="F115" s="156">
        <v>54</v>
      </c>
      <c r="G115" s="156">
        <v>0.34100000000000003</v>
      </c>
      <c r="H115" s="156">
        <v>-5.7</v>
      </c>
      <c r="I115" s="156">
        <v>103.96</v>
      </c>
      <c r="J115" s="156">
        <v>109.81</v>
      </c>
      <c r="K115" s="156">
        <v>-5.85</v>
      </c>
      <c r="L115" s="156">
        <v>-5.83</v>
      </c>
      <c r="M115" s="156">
        <v>103.92</v>
      </c>
      <c r="N115" s="156">
        <v>109.91</v>
      </c>
      <c r="O115" s="157">
        <v>-5.99</v>
      </c>
      <c r="P115" s="157">
        <f t="shared" si="96"/>
        <v>25.052170797531289</v>
      </c>
      <c r="Q115" s="157">
        <f t="shared" si="97"/>
        <v>-31.042170797531284</v>
      </c>
      <c r="AD115" s="144">
        <f t="shared" si="93"/>
        <v>84.88</v>
      </c>
      <c r="AE115" s="144">
        <f t="shared" si="94"/>
        <v>90.197926484448629</v>
      </c>
      <c r="AF115" s="149">
        <v>28</v>
      </c>
      <c r="AG115" s="150" t="s">
        <v>295</v>
      </c>
      <c r="AH115" s="149">
        <v>25</v>
      </c>
      <c r="AI115" s="151">
        <v>1</v>
      </c>
      <c r="AJ115" s="152">
        <v>2122</v>
      </c>
      <c r="AK115" s="152">
        <v>1914</v>
      </c>
      <c r="AL115" s="149">
        <v>0.90200000000000002</v>
      </c>
      <c r="AM115" s="152">
        <v>767</v>
      </c>
      <c r="AN115" s="152">
        <v>714</v>
      </c>
      <c r="AO115" s="152">
        <v>1481</v>
      </c>
      <c r="AP115" s="153">
        <v>0.48199999999999998</v>
      </c>
      <c r="AQ115" s="153">
        <v>0.55100000000000005</v>
      </c>
      <c r="AR115" s="154">
        <v>0.221</v>
      </c>
      <c r="AS115" s="154">
        <v>9.9000000000000005E-2</v>
      </c>
      <c r="AT115" s="154">
        <v>8.3000000000000004E-2</v>
      </c>
      <c r="AU115" s="154">
        <v>0.41299999999999998</v>
      </c>
      <c r="AW115" s="183"/>
      <c r="AX115" s="144">
        <f t="shared" si="95"/>
        <v>71.085651936715763</v>
      </c>
      <c r="AY115" s="149">
        <v>28</v>
      </c>
      <c r="AZ115" s="150" t="s">
        <v>296</v>
      </c>
      <c r="BA115" s="149">
        <v>22</v>
      </c>
      <c r="BB115" s="151">
        <v>1</v>
      </c>
      <c r="BC115" s="152">
        <v>1833</v>
      </c>
      <c r="BD115" s="152">
        <v>1303</v>
      </c>
      <c r="BE115" s="149">
        <v>0.71099999999999997</v>
      </c>
      <c r="BF115" s="152">
        <v>776</v>
      </c>
      <c r="BG115" s="152">
        <v>463</v>
      </c>
      <c r="BH115" s="152">
        <v>1239</v>
      </c>
      <c r="BI115" s="153">
        <v>0.374</v>
      </c>
      <c r="BJ115" s="151">
        <v>0.41</v>
      </c>
      <c r="BK115" s="154">
        <v>0.218</v>
      </c>
      <c r="BL115" s="154">
        <v>0.125</v>
      </c>
      <c r="BM115" s="154">
        <v>0.10199999999999999</v>
      </c>
      <c r="BN115" s="154">
        <v>0.34899999999999998</v>
      </c>
      <c r="DU115" s="4"/>
      <c r="DZ115" s="183"/>
      <c r="EA115" s="183"/>
      <c r="EB115" s="183"/>
      <c r="EC115" s="183"/>
      <c r="ED115" s="183"/>
      <c r="EE115" s="183"/>
    </row>
    <row r="116" spans="1:135" ht="13" x14ac:dyDescent="0.15">
      <c r="A116" s="156">
        <v>28</v>
      </c>
      <c r="B116" s="156" t="s">
        <v>297</v>
      </c>
      <c r="C116" s="156" t="s">
        <v>200</v>
      </c>
      <c r="D116" s="156" t="s">
        <v>216</v>
      </c>
      <c r="E116" s="156">
        <v>26</v>
      </c>
      <c r="F116" s="156">
        <v>56</v>
      </c>
      <c r="G116" s="156">
        <v>0.317</v>
      </c>
      <c r="H116" s="156">
        <v>-6.88</v>
      </c>
      <c r="I116" s="156">
        <v>106.69</v>
      </c>
      <c r="J116" s="156">
        <v>113.72</v>
      </c>
      <c r="K116" s="156">
        <v>-7.02</v>
      </c>
      <c r="L116" s="156">
        <v>-6.29</v>
      </c>
      <c r="M116" s="156">
        <v>106.96</v>
      </c>
      <c r="N116" s="156">
        <v>113.38</v>
      </c>
      <c r="O116" s="157">
        <v>-6.42</v>
      </c>
      <c r="P116" s="157">
        <f t="shared" si="96"/>
        <v>28.092170797531281</v>
      </c>
      <c r="Q116" s="157">
        <f t="shared" si="97"/>
        <v>-34.512170797531283</v>
      </c>
      <c r="AD116" s="144">
        <f t="shared" si="93"/>
        <v>88.4</v>
      </c>
      <c r="AE116" s="144">
        <f t="shared" si="94"/>
        <v>89.875565610859738</v>
      </c>
      <c r="AF116" s="149">
        <v>29</v>
      </c>
      <c r="AG116" s="150" t="s">
        <v>298</v>
      </c>
      <c r="AH116" s="149">
        <v>20</v>
      </c>
      <c r="AI116" s="151">
        <v>1</v>
      </c>
      <c r="AJ116" s="152">
        <v>1768</v>
      </c>
      <c r="AK116" s="152">
        <v>1589</v>
      </c>
      <c r="AL116" s="149">
        <v>0.89900000000000002</v>
      </c>
      <c r="AM116" s="152">
        <v>755</v>
      </c>
      <c r="AN116" s="152">
        <v>578</v>
      </c>
      <c r="AO116" s="152">
        <v>1333</v>
      </c>
      <c r="AP116" s="153">
        <v>0.434</v>
      </c>
      <c r="AQ116" s="153">
        <v>0.48499999999999999</v>
      </c>
      <c r="AR116" s="154">
        <v>0.14099999999999999</v>
      </c>
      <c r="AS116" s="154">
        <v>0.13300000000000001</v>
      </c>
      <c r="AT116" s="155">
        <v>0.11</v>
      </c>
      <c r="AU116" s="154">
        <v>0.42199999999999999</v>
      </c>
      <c r="AW116" s="183"/>
      <c r="AX116" s="144">
        <f t="shared" si="95"/>
        <v>71.086956521739125</v>
      </c>
      <c r="AY116" s="149">
        <v>29</v>
      </c>
      <c r="AZ116" s="150" t="s">
        <v>299</v>
      </c>
      <c r="BA116" s="149">
        <v>16</v>
      </c>
      <c r="BB116" s="151">
        <v>1</v>
      </c>
      <c r="BC116" s="152">
        <v>1380</v>
      </c>
      <c r="BD116" s="152">
        <v>981</v>
      </c>
      <c r="BE116" s="149">
        <v>0.71099999999999997</v>
      </c>
      <c r="BF116" s="152">
        <v>626</v>
      </c>
      <c r="BG116" s="152">
        <v>343</v>
      </c>
      <c r="BH116" s="152">
        <v>969</v>
      </c>
      <c r="BI116" s="153">
        <v>0.35399999999999998</v>
      </c>
      <c r="BJ116" s="153">
        <v>0.38900000000000001</v>
      </c>
      <c r="BK116" s="154">
        <v>0.189</v>
      </c>
      <c r="BL116" s="154">
        <v>0.13300000000000001</v>
      </c>
      <c r="BM116" s="154">
        <v>0.114</v>
      </c>
      <c r="BN116" s="154">
        <v>0.34599999999999997</v>
      </c>
      <c r="DU116" s="4"/>
      <c r="DZ116" s="183"/>
      <c r="EA116" s="183"/>
      <c r="EB116" s="183"/>
      <c r="EC116" s="183"/>
      <c r="ED116" s="183"/>
      <c r="EE116" s="183"/>
    </row>
    <row r="117" spans="1:135" ht="13" x14ac:dyDescent="0.15">
      <c r="A117" s="156">
        <v>29</v>
      </c>
      <c r="B117" s="156" t="s">
        <v>300</v>
      </c>
      <c r="C117" s="156" t="s">
        <v>233</v>
      </c>
      <c r="D117" s="156" t="s">
        <v>234</v>
      </c>
      <c r="E117" s="156">
        <v>20</v>
      </c>
      <c r="F117" s="156">
        <v>62</v>
      </c>
      <c r="G117" s="156">
        <v>0.24399999999999999</v>
      </c>
      <c r="H117" s="156">
        <v>-6.73</v>
      </c>
      <c r="I117" s="156">
        <v>104.61</v>
      </c>
      <c r="J117" s="156">
        <v>111.34</v>
      </c>
      <c r="K117" s="156">
        <v>-6.73</v>
      </c>
      <c r="L117" s="156">
        <v>-6.74</v>
      </c>
      <c r="M117" s="156">
        <v>104.63</v>
      </c>
      <c r="N117" s="156">
        <v>111.37</v>
      </c>
      <c r="O117" s="157">
        <v>-6.74</v>
      </c>
      <c r="P117" s="157">
        <f t="shared" si="96"/>
        <v>25.762170797531283</v>
      </c>
      <c r="Q117" s="157">
        <f t="shared" si="97"/>
        <v>-32.502170797531292</v>
      </c>
      <c r="AD117" s="144">
        <f t="shared" si="93"/>
        <v>79.521739130434781</v>
      </c>
      <c r="AE117" s="144">
        <f t="shared" si="94"/>
        <v>89.885183160196817</v>
      </c>
      <c r="AF117" s="149">
        <v>30</v>
      </c>
      <c r="AG117" s="150" t="s">
        <v>301</v>
      </c>
      <c r="AH117" s="149">
        <v>23</v>
      </c>
      <c r="AI117" s="151">
        <v>1</v>
      </c>
      <c r="AJ117" s="152">
        <v>1829</v>
      </c>
      <c r="AK117" s="152">
        <v>1644</v>
      </c>
      <c r="AL117" s="149">
        <v>0.89900000000000002</v>
      </c>
      <c r="AM117" s="152">
        <v>741</v>
      </c>
      <c r="AN117" s="152">
        <v>564</v>
      </c>
      <c r="AO117" s="152">
        <v>1305</v>
      </c>
      <c r="AP117" s="153">
        <v>0.432</v>
      </c>
      <c r="AQ117" s="153">
        <v>0.49099999999999999</v>
      </c>
      <c r="AR117" s="154">
        <v>0.16500000000000001</v>
      </c>
      <c r="AS117" s="155">
        <v>0.15</v>
      </c>
      <c r="AT117" s="154">
        <v>0.109</v>
      </c>
      <c r="AU117" s="154">
        <v>0.41899999999999998</v>
      </c>
      <c r="AW117" s="183"/>
      <c r="AX117" s="144">
        <f t="shared" si="95"/>
        <v>71.198453608247419</v>
      </c>
      <c r="AY117" s="149">
        <v>30</v>
      </c>
      <c r="AZ117" s="150" t="s">
        <v>302</v>
      </c>
      <c r="BA117" s="149">
        <v>19</v>
      </c>
      <c r="BB117" s="151">
        <v>1</v>
      </c>
      <c r="BC117" s="152">
        <v>1552</v>
      </c>
      <c r="BD117" s="152">
        <v>1105</v>
      </c>
      <c r="BE117" s="149">
        <v>0.71199999999999997</v>
      </c>
      <c r="BF117" s="152">
        <v>804</v>
      </c>
      <c r="BG117" s="152">
        <v>414</v>
      </c>
      <c r="BH117" s="152">
        <v>1218</v>
      </c>
      <c r="BI117" s="151">
        <v>0.34</v>
      </c>
      <c r="BJ117" s="153">
        <v>0.38400000000000001</v>
      </c>
      <c r="BK117" s="154">
        <v>0.14299999999999999</v>
      </c>
      <c r="BL117" s="154">
        <v>8.6999999999999994E-2</v>
      </c>
      <c r="BM117" s="154">
        <v>7.5999999999999998E-2</v>
      </c>
      <c r="BN117" s="154">
        <v>0.32800000000000001</v>
      </c>
      <c r="DU117" s="4"/>
      <c r="DZ117" s="183"/>
      <c r="EA117" s="183"/>
      <c r="EB117" s="183"/>
      <c r="EC117" s="183"/>
      <c r="ED117" s="183"/>
      <c r="EE117" s="183"/>
    </row>
    <row r="118" spans="1:135" ht="13" x14ac:dyDescent="0.15">
      <c r="A118" s="156">
        <v>30</v>
      </c>
      <c r="B118" s="156" t="s">
        <v>303</v>
      </c>
      <c r="C118" s="156" t="s">
        <v>233</v>
      </c>
      <c r="D118" s="156" t="s">
        <v>243</v>
      </c>
      <c r="E118" s="156">
        <v>29</v>
      </c>
      <c r="F118" s="156">
        <v>53</v>
      </c>
      <c r="G118" s="156">
        <v>0.35399999999999998</v>
      </c>
      <c r="H118" s="156">
        <v>-6.57</v>
      </c>
      <c r="I118" s="156">
        <v>104.23</v>
      </c>
      <c r="J118" s="156">
        <v>111.11</v>
      </c>
      <c r="K118" s="156">
        <v>-6.88</v>
      </c>
      <c r="L118" s="156">
        <v>-6.61</v>
      </c>
      <c r="M118" s="156">
        <v>104.3</v>
      </c>
      <c r="N118" s="156">
        <v>111.21</v>
      </c>
      <c r="O118" s="157">
        <v>-6.92</v>
      </c>
      <c r="P118" s="157">
        <f t="shared" si="96"/>
        <v>25.432170797531285</v>
      </c>
      <c r="Q118" s="157">
        <f t="shared" si="97"/>
        <v>-32.342170797531281</v>
      </c>
      <c r="AD118" s="144">
        <f t="shared" si="93"/>
        <v>91.041666666666657</v>
      </c>
      <c r="AE118" s="144">
        <f t="shared" si="94"/>
        <v>89.839816933638446</v>
      </c>
      <c r="AF118" s="149">
        <v>31</v>
      </c>
      <c r="AG118" s="150" t="s">
        <v>231</v>
      </c>
      <c r="AH118" s="149">
        <v>24</v>
      </c>
      <c r="AI118" s="151">
        <v>1</v>
      </c>
      <c r="AJ118" s="152">
        <v>2185</v>
      </c>
      <c r="AK118" s="152">
        <v>1963</v>
      </c>
      <c r="AL118" s="149">
        <v>0.89800000000000002</v>
      </c>
      <c r="AM118" s="152">
        <v>826</v>
      </c>
      <c r="AN118" s="152">
        <v>770</v>
      </c>
      <c r="AO118" s="152">
        <v>1596</v>
      </c>
      <c r="AP118" s="153">
        <v>0.48199999999999998</v>
      </c>
      <c r="AQ118" s="153">
        <v>0.50900000000000001</v>
      </c>
      <c r="AR118" s="154">
        <v>0.17599999999999999</v>
      </c>
      <c r="AS118" s="154">
        <v>0.125</v>
      </c>
      <c r="AT118" s="154">
        <v>0.106</v>
      </c>
      <c r="AU118" s="154">
        <v>0.436</v>
      </c>
      <c r="AW118" s="183"/>
      <c r="AX118" s="144">
        <f t="shared" si="95"/>
        <v>71.457905544147849</v>
      </c>
      <c r="AY118" s="149">
        <v>31</v>
      </c>
      <c r="AZ118" s="150" t="s">
        <v>304</v>
      </c>
      <c r="BA118" s="149">
        <v>6</v>
      </c>
      <c r="BB118" s="151">
        <v>1</v>
      </c>
      <c r="BC118" s="152">
        <v>487</v>
      </c>
      <c r="BD118" s="152">
        <v>348</v>
      </c>
      <c r="BE118" s="149">
        <v>0.71499999999999997</v>
      </c>
      <c r="BF118" s="152">
        <v>237</v>
      </c>
      <c r="BG118" s="152">
        <v>127</v>
      </c>
      <c r="BH118" s="152">
        <v>364</v>
      </c>
      <c r="BI118" s="153">
        <v>0.34899999999999998</v>
      </c>
      <c r="BJ118" s="153">
        <v>0.39100000000000001</v>
      </c>
      <c r="BK118" s="155">
        <v>0.17</v>
      </c>
      <c r="BL118" s="154">
        <v>9.9000000000000005E-2</v>
      </c>
      <c r="BM118" s="154">
        <v>8.4000000000000005E-2</v>
      </c>
      <c r="BN118" s="154">
        <v>0.33500000000000002</v>
      </c>
      <c r="DU118" s="4"/>
      <c r="DZ118" s="183"/>
      <c r="EA118" s="183"/>
      <c r="EB118" s="183"/>
      <c r="EC118" s="183"/>
      <c r="ED118" s="183"/>
      <c r="EE118" s="183"/>
    </row>
    <row r="119" spans="1:135" ht="13" x14ac:dyDescent="0.15">
      <c r="AD119" s="144">
        <f t="shared" si="93"/>
        <v>82.333333333333329</v>
      </c>
      <c r="AE119" s="144">
        <f t="shared" si="94"/>
        <v>89.820705610179303</v>
      </c>
      <c r="AF119" s="149">
        <v>32</v>
      </c>
      <c r="AG119" s="150" t="s">
        <v>305</v>
      </c>
      <c r="AH119" s="149">
        <v>21</v>
      </c>
      <c r="AI119" s="151">
        <v>1</v>
      </c>
      <c r="AJ119" s="152">
        <v>1729</v>
      </c>
      <c r="AK119" s="152">
        <v>1553</v>
      </c>
      <c r="AL119" s="149">
        <v>0.89800000000000002</v>
      </c>
      <c r="AM119" s="152">
        <v>734</v>
      </c>
      <c r="AN119" s="152">
        <v>555</v>
      </c>
      <c r="AO119" s="152">
        <v>1289</v>
      </c>
      <c r="AP119" s="153">
        <v>0.43099999999999999</v>
      </c>
      <c r="AQ119" s="153">
        <v>0.51300000000000001</v>
      </c>
      <c r="AR119" s="154">
        <v>0.17199999999999999</v>
      </c>
      <c r="AS119" s="154">
        <v>9.4E-2</v>
      </c>
      <c r="AT119" s="154">
        <v>6.9000000000000006E-2</v>
      </c>
      <c r="AU119" s="154">
        <v>0.39800000000000002</v>
      </c>
      <c r="AW119" s="183"/>
      <c r="AX119" s="144">
        <f t="shared" si="95"/>
        <v>71.471471471471475</v>
      </c>
      <c r="AY119" s="149">
        <v>32</v>
      </c>
      <c r="AZ119" s="150" t="s">
        <v>237</v>
      </c>
      <c r="BA119" s="149">
        <v>17</v>
      </c>
      <c r="BB119" s="151">
        <v>1</v>
      </c>
      <c r="BC119" s="152">
        <v>1332</v>
      </c>
      <c r="BD119" s="152">
        <v>952</v>
      </c>
      <c r="BE119" s="149">
        <v>0.71499999999999997</v>
      </c>
      <c r="BF119" s="152">
        <v>559</v>
      </c>
      <c r="BG119" s="152">
        <v>318</v>
      </c>
      <c r="BH119" s="152">
        <v>877</v>
      </c>
      <c r="BI119" s="153">
        <v>0.36299999999999999</v>
      </c>
      <c r="BJ119" s="153">
        <v>0.42099999999999999</v>
      </c>
      <c r="BK119" s="154">
        <v>0.23699999999999999</v>
      </c>
      <c r="BL119" s="154">
        <v>0.123</v>
      </c>
      <c r="BM119" s="154">
        <v>9.6000000000000002E-2</v>
      </c>
      <c r="BN119" s="154">
        <v>0.33200000000000002</v>
      </c>
      <c r="DU119" s="4"/>
      <c r="DZ119" s="183"/>
      <c r="EA119" s="183"/>
      <c r="EB119" s="183"/>
      <c r="EC119" s="183"/>
      <c r="ED119" s="183"/>
      <c r="EE119" s="183"/>
    </row>
    <row r="120" spans="1:135" ht="13" x14ac:dyDescent="0.15">
      <c r="AD120" s="144">
        <f t="shared" si="93"/>
        <v>79.705882352941174</v>
      </c>
      <c r="AE120" s="144">
        <f t="shared" si="94"/>
        <v>89.594095940959406</v>
      </c>
      <c r="AF120" s="149">
        <v>33</v>
      </c>
      <c r="AG120" s="150" t="s">
        <v>306</v>
      </c>
      <c r="AH120" s="149">
        <v>17</v>
      </c>
      <c r="AI120" s="151">
        <v>1</v>
      </c>
      <c r="AJ120" s="152">
        <v>1355</v>
      </c>
      <c r="AK120" s="152">
        <v>1214</v>
      </c>
      <c r="AL120" s="149">
        <v>0.89600000000000002</v>
      </c>
      <c r="AM120" s="152">
        <v>519</v>
      </c>
      <c r="AN120" s="152">
        <v>443</v>
      </c>
      <c r="AO120" s="152">
        <v>962</v>
      </c>
      <c r="AP120" s="151">
        <v>0.46</v>
      </c>
      <c r="AQ120" s="153">
        <v>0.52400000000000002</v>
      </c>
      <c r="AR120" s="154">
        <v>0.19600000000000001</v>
      </c>
      <c r="AS120" s="154">
        <v>0.124</v>
      </c>
      <c r="AT120" s="154">
        <v>9.7000000000000003E-2</v>
      </c>
      <c r="AU120" s="154">
        <v>0.41299999999999998</v>
      </c>
      <c r="AW120" s="183"/>
      <c r="AX120" s="144">
        <f t="shared" si="95"/>
        <v>71.809661139149242</v>
      </c>
      <c r="AY120" s="149">
        <v>33</v>
      </c>
      <c r="AZ120" s="150" t="s">
        <v>307</v>
      </c>
      <c r="BA120" s="149">
        <v>17</v>
      </c>
      <c r="BB120" s="151">
        <v>1</v>
      </c>
      <c r="BC120" s="152">
        <v>1387</v>
      </c>
      <c r="BD120" s="152">
        <v>996</v>
      </c>
      <c r="BE120" s="149">
        <v>0.71799999999999997</v>
      </c>
      <c r="BF120" s="152">
        <v>587</v>
      </c>
      <c r="BG120" s="152">
        <v>353</v>
      </c>
      <c r="BH120" s="152">
        <v>940</v>
      </c>
      <c r="BI120" s="153">
        <v>0.376</v>
      </c>
      <c r="BJ120" s="153">
        <v>0.42199999999999999</v>
      </c>
      <c r="BK120" s="155">
        <v>0.23</v>
      </c>
      <c r="BL120" s="154">
        <v>0.115</v>
      </c>
      <c r="BM120" s="154">
        <v>8.6999999999999994E-2</v>
      </c>
      <c r="BN120" s="154">
        <v>0.33900000000000002</v>
      </c>
      <c r="DU120" s="4"/>
      <c r="DZ120" s="183"/>
      <c r="EA120" s="183"/>
      <c r="EB120" s="183"/>
      <c r="EC120" s="183"/>
      <c r="ED120" s="183"/>
      <c r="EE120" s="183"/>
    </row>
    <row r="121" spans="1:135" ht="13" x14ac:dyDescent="0.15">
      <c r="AD121" s="144">
        <f t="shared" si="93"/>
        <v>82.333333333333329</v>
      </c>
      <c r="AE121" s="144">
        <f t="shared" si="94"/>
        <v>89.271255060728748</v>
      </c>
      <c r="AF121" s="149">
        <v>34</v>
      </c>
      <c r="AG121" s="150" t="s">
        <v>308</v>
      </c>
      <c r="AH121" s="149">
        <v>12</v>
      </c>
      <c r="AI121" s="151">
        <v>1</v>
      </c>
      <c r="AJ121" s="152">
        <v>988</v>
      </c>
      <c r="AK121" s="152">
        <v>882</v>
      </c>
      <c r="AL121" s="149">
        <v>0.89300000000000002</v>
      </c>
      <c r="AM121" s="152">
        <v>464</v>
      </c>
      <c r="AN121" s="152">
        <v>308</v>
      </c>
      <c r="AO121" s="152">
        <v>772</v>
      </c>
      <c r="AP121" s="153">
        <v>0.39900000000000002</v>
      </c>
      <c r="AQ121" s="153">
        <v>0.47699999999999998</v>
      </c>
      <c r="AR121" s="154">
        <v>0.14199999999999999</v>
      </c>
      <c r="AS121" s="154">
        <v>9.8000000000000004E-2</v>
      </c>
      <c r="AT121" s="155">
        <v>0.08</v>
      </c>
      <c r="AU121" s="154">
        <v>0.38600000000000001</v>
      </c>
      <c r="AW121" s="183"/>
      <c r="AX121" s="144">
        <f t="shared" si="95"/>
        <v>71.763754045307451</v>
      </c>
      <c r="AY121" s="149">
        <v>34</v>
      </c>
      <c r="AZ121" s="150" t="s">
        <v>309</v>
      </c>
      <c r="BA121" s="149">
        <v>16</v>
      </c>
      <c r="BB121" s="151">
        <v>1</v>
      </c>
      <c r="BC121" s="152">
        <v>1236</v>
      </c>
      <c r="BD121" s="152">
        <v>887</v>
      </c>
      <c r="BE121" s="149">
        <v>0.71799999999999997</v>
      </c>
      <c r="BF121" s="152">
        <v>550</v>
      </c>
      <c r="BG121" s="152">
        <v>321</v>
      </c>
      <c r="BH121" s="152">
        <v>871</v>
      </c>
      <c r="BI121" s="153">
        <v>0.36899999999999999</v>
      </c>
      <c r="BJ121" s="153">
        <v>0.41799999999999998</v>
      </c>
      <c r="BK121" s="154">
        <v>0.20899999999999999</v>
      </c>
      <c r="BL121" s="154">
        <v>0.10299999999999999</v>
      </c>
      <c r="BM121" s="154">
        <v>8.1000000000000003E-2</v>
      </c>
      <c r="BN121" s="154">
        <v>0.33300000000000002</v>
      </c>
      <c r="DU121" s="4"/>
      <c r="DZ121" s="183"/>
      <c r="EA121" s="183"/>
      <c r="EB121" s="183"/>
      <c r="EC121" s="183"/>
      <c r="ED121" s="183"/>
      <c r="EE121" s="183"/>
    </row>
    <row r="122" spans="1:135" ht="13" x14ac:dyDescent="0.15">
      <c r="AD122" s="144">
        <f t="shared" si="93"/>
        <v>73.666666666666657</v>
      </c>
      <c r="AE122" s="144">
        <f t="shared" si="94"/>
        <v>89.25339366515837</v>
      </c>
      <c r="AF122" s="149">
        <v>35</v>
      </c>
      <c r="AG122" s="150" t="s">
        <v>310</v>
      </c>
      <c r="AH122" s="149">
        <v>12</v>
      </c>
      <c r="AI122" s="151">
        <v>1</v>
      </c>
      <c r="AJ122" s="152">
        <v>884</v>
      </c>
      <c r="AK122" s="152">
        <v>789</v>
      </c>
      <c r="AL122" s="149">
        <v>0.89300000000000002</v>
      </c>
      <c r="AM122" s="152">
        <v>375</v>
      </c>
      <c r="AN122" s="152">
        <v>282</v>
      </c>
      <c r="AO122" s="152">
        <v>657</v>
      </c>
      <c r="AP122" s="153">
        <v>0.42899999999999999</v>
      </c>
      <c r="AQ122" s="153">
        <v>0.505</v>
      </c>
      <c r="AR122" s="154">
        <v>0.17199999999999999</v>
      </c>
      <c r="AS122" s="155">
        <v>0.1</v>
      </c>
      <c r="AT122" s="154">
        <v>6.9000000000000006E-2</v>
      </c>
      <c r="AU122" s="154">
        <v>0.39800000000000002</v>
      </c>
      <c r="AW122" s="183"/>
      <c r="AX122" s="144">
        <f t="shared" si="95"/>
        <v>71.797323135755249</v>
      </c>
      <c r="AY122" s="149">
        <v>35</v>
      </c>
      <c r="AZ122" s="150" t="s">
        <v>311</v>
      </c>
      <c r="BA122" s="149">
        <v>14</v>
      </c>
      <c r="BB122" s="151">
        <v>1</v>
      </c>
      <c r="BC122" s="152">
        <v>1046</v>
      </c>
      <c r="BD122" s="152">
        <v>751</v>
      </c>
      <c r="BE122" s="149">
        <v>0.71799999999999997</v>
      </c>
      <c r="BF122" s="152">
        <v>489</v>
      </c>
      <c r="BG122" s="152">
        <v>279</v>
      </c>
      <c r="BH122" s="152">
        <v>768</v>
      </c>
      <c r="BI122" s="153">
        <v>0.36299999999999999</v>
      </c>
      <c r="BJ122" s="153">
        <v>0.42399999999999999</v>
      </c>
      <c r="BK122" s="155">
        <v>0.2</v>
      </c>
      <c r="BL122" s="154">
        <v>7.4999999999999997E-2</v>
      </c>
      <c r="BM122" s="154">
        <v>6.2E-2</v>
      </c>
      <c r="BN122" s="154">
        <v>0.32500000000000001</v>
      </c>
      <c r="DU122" s="4"/>
      <c r="DZ122" s="183"/>
      <c r="EA122" s="183"/>
      <c r="EB122" s="183"/>
      <c r="EC122" s="183"/>
      <c r="ED122" s="183"/>
      <c r="EE122" s="183"/>
    </row>
    <row r="123" spans="1:135" ht="13" x14ac:dyDescent="0.15">
      <c r="AD123" s="144">
        <f t="shared" si="93"/>
        <v>84.6111111111111</v>
      </c>
      <c r="AE123" s="144">
        <f t="shared" si="94"/>
        <v>89.231779382797114</v>
      </c>
      <c r="AF123" s="149">
        <v>36</v>
      </c>
      <c r="AG123" s="150" t="s">
        <v>312</v>
      </c>
      <c r="AH123" s="149">
        <v>18</v>
      </c>
      <c r="AI123" s="151">
        <v>1</v>
      </c>
      <c r="AJ123" s="152">
        <v>1523</v>
      </c>
      <c r="AK123" s="152">
        <v>1359</v>
      </c>
      <c r="AL123" s="149">
        <v>0.89200000000000002</v>
      </c>
      <c r="AM123" s="152">
        <v>588</v>
      </c>
      <c r="AN123" s="152">
        <v>491</v>
      </c>
      <c r="AO123" s="152">
        <v>1079</v>
      </c>
      <c r="AP123" s="153">
        <v>0.45500000000000002</v>
      </c>
      <c r="AQ123" s="153">
        <v>0.499</v>
      </c>
      <c r="AR123" s="154">
        <v>0.182</v>
      </c>
      <c r="AS123" s="154">
        <v>0.13900000000000001</v>
      </c>
      <c r="AT123" s="155">
        <v>0.11</v>
      </c>
      <c r="AU123" s="154">
        <v>0.42399999999999999</v>
      </c>
      <c r="AW123" s="183"/>
      <c r="AX123" s="144">
        <f t="shared" si="95"/>
        <v>71.896955503512885</v>
      </c>
      <c r="AY123" s="149">
        <v>36</v>
      </c>
      <c r="AZ123" s="150" t="s">
        <v>313</v>
      </c>
      <c r="BA123" s="149">
        <v>20</v>
      </c>
      <c r="BB123" s="151">
        <v>1</v>
      </c>
      <c r="BC123" s="152">
        <v>1708</v>
      </c>
      <c r="BD123" s="152">
        <v>1228</v>
      </c>
      <c r="BE123" s="149">
        <v>0.71899999999999997</v>
      </c>
      <c r="BF123" s="152">
        <v>718</v>
      </c>
      <c r="BG123" s="152">
        <v>436</v>
      </c>
      <c r="BH123" s="152">
        <v>1154</v>
      </c>
      <c r="BI123" s="153">
        <v>0.378</v>
      </c>
      <c r="BJ123" s="151">
        <v>0.41</v>
      </c>
      <c r="BK123" s="154">
        <v>0.219</v>
      </c>
      <c r="BL123" s="154">
        <v>0.125</v>
      </c>
      <c r="BM123" s="154">
        <v>9.7000000000000003E-2</v>
      </c>
      <c r="BN123" s="154">
        <v>0.35199999999999998</v>
      </c>
      <c r="DU123" s="4"/>
      <c r="DZ123" s="183"/>
      <c r="EA123" s="183"/>
      <c r="EB123" s="183"/>
      <c r="EC123" s="183"/>
      <c r="ED123" s="183"/>
      <c r="EE123" s="183"/>
    </row>
    <row r="124" spans="1:135" ht="13" x14ac:dyDescent="0.15">
      <c r="AD124" s="144">
        <f t="shared" si="93"/>
        <v>85.9</v>
      </c>
      <c r="AE124" s="144">
        <f t="shared" si="94"/>
        <v>89.057043073341092</v>
      </c>
      <c r="AF124" s="149">
        <v>37</v>
      </c>
      <c r="AG124" s="150" t="s">
        <v>314</v>
      </c>
      <c r="AH124" s="149">
        <v>20</v>
      </c>
      <c r="AI124" s="151">
        <v>1</v>
      </c>
      <c r="AJ124" s="152">
        <v>1718</v>
      </c>
      <c r="AK124" s="152">
        <v>1530</v>
      </c>
      <c r="AL124" s="149">
        <v>0.89100000000000001</v>
      </c>
      <c r="AM124" s="152">
        <v>747</v>
      </c>
      <c r="AN124" s="152">
        <v>553</v>
      </c>
      <c r="AO124" s="152">
        <v>1300</v>
      </c>
      <c r="AP124" s="153">
        <v>0.42499999999999999</v>
      </c>
      <c r="AQ124" s="153">
        <v>0.48799999999999999</v>
      </c>
      <c r="AR124" s="154">
        <v>0.155</v>
      </c>
      <c r="AS124" s="154">
        <v>0.111</v>
      </c>
      <c r="AT124" s="154">
        <v>8.8999999999999996E-2</v>
      </c>
      <c r="AU124" s="154">
        <v>0.40400000000000003</v>
      </c>
      <c r="AW124" s="183"/>
      <c r="AX124" s="144">
        <f t="shared" si="95"/>
        <v>71.909090909090907</v>
      </c>
      <c r="AY124" s="149">
        <v>37</v>
      </c>
      <c r="AZ124" s="150" t="s">
        <v>315</v>
      </c>
      <c r="BA124" s="149">
        <v>15</v>
      </c>
      <c r="BB124" s="151">
        <v>1</v>
      </c>
      <c r="BC124" s="152">
        <v>1100</v>
      </c>
      <c r="BD124" s="152">
        <v>791</v>
      </c>
      <c r="BE124" s="149">
        <v>0.71899999999999997</v>
      </c>
      <c r="BF124" s="152">
        <v>547</v>
      </c>
      <c r="BG124" s="152">
        <v>305</v>
      </c>
      <c r="BH124" s="152">
        <v>852</v>
      </c>
      <c r="BI124" s="153">
        <v>0.35799999999999998</v>
      </c>
      <c r="BJ124" s="153">
        <v>0.39200000000000002</v>
      </c>
      <c r="BK124" s="154">
        <v>0.14499999999999999</v>
      </c>
      <c r="BL124" s="154">
        <v>9.4E-2</v>
      </c>
      <c r="BM124" s="154">
        <v>6.9000000000000006E-2</v>
      </c>
      <c r="BN124" s="154">
        <v>0.34499999999999997</v>
      </c>
      <c r="DU124" s="4"/>
      <c r="DZ124" s="183"/>
      <c r="EA124" s="183"/>
      <c r="EB124" s="183"/>
      <c r="EC124" s="183"/>
      <c r="ED124" s="183"/>
      <c r="EE124" s="183"/>
    </row>
    <row r="125" spans="1:135" ht="13" x14ac:dyDescent="0.15">
      <c r="AD125" s="144">
        <f t="shared" si="93"/>
        <v>79.5</v>
      </c>
      <c r="AE125" s="144">
        <f t="shared" si="94"/>
        <v>89.022298456260714</v>
      </c>
      <c r="AF125" s="149">
        <v>38</v>
      </c>
      <c r="AG125" s="150" t="s">
        <v>316</v>
      </c>
      <c r="AH125" s="149">
        <v>22</v>
      </c>
      <c r="AI125" s="151">
        <v>1</v>
      </c>
      <c r="AJ125" s="152">
        <v>1749</v>
      </c>
      <c r="AK125" s="152">
        <v>1557</v>
      </c>
      <c r="AL125" s="149">
        <v>0.89</v>
      </c>
      <c r="AM125" s="152">
        <v>746</v>
      </c>
      <c r="AN125" s="152">
        <v>581</v>
      </c>
      <c r="AO125" s="152">
        <v>1327</v>
      </c>
      <c r="AP125" s="153">
        <v>0.438</v>
      </c>
      <c r="AQ125" s="153">
        <v>0.51100000000000001</v>
      </c>
      <c r="AR125" s="154">
        <v>0.16900000000000001</v>
      </c>
      <c r="AS125" s="155">
        <v>0.09</v>
      </c>
      <c r="AT125" s="154">
        <v>7.2999999999999995E-2</v>
      </c>
      <c r="AU125" s="154">
        <v>0.39900000000000002</v>
      </c>
      <c r="AW125" s="183"/>
      <c r="AX125" s="144">
        <f t="shared" si="95"/>
        <v>72.063666300768375</v>
      </c>
      <c r="AY125" s="149">
        <v>38</v>
      </c>
      <c r="AZ125" s="150" t="s">
        <v>317</v>
      </c>
      <c r="BA125" s="149">
        <v>22</v>
      </c>
      <c r="BB125" s="151">
        <v>1</v>
      </c>
      <c r="BC125" s="152">
        <v>1822</v>
      </c>
      <c r="BD125" s="152">
        <v>1313</v>
      </c>
      <c r="BE125" s="149">
        <v>0.72099999999999997</v>
      </c>
      <c r="BF125" s="152">
        <v>834</v>
      </c>
      <c r="BG125" s="152">
        <v>454</v>
      </c>
      <c r="BH125" s="152">
        <v>1288</v>
      </c>
      <c r="BI125" s="153">
        <v>0.35199999999999998</v>
      </c>
      <c r="BJ125" s="153">
        <v>0.39900000000000002</v>
      </c>
      <c r="BK125" s="154">
        <v>0.19900000000000001</v>
      </c>
      <c r="BL125" s="154">
        <v>0.114</v>
      </c>
      <c r="BM125" s="155">
        <v>0.09</v>
      </c>
      <c r="BN125" s="154">
        <v>0.33500000000000002</v>
      </c>
      <c r="DU125" s="4"/>
      <c r="DZ125" s="183"/>
      <c r="EA125" s="183"/>
      <c r="EB125" s="183"/>
      <c r="EC125" s="183"/>
      <c r="ED125" s="183"/>
      <c r="EE125" s="183"/>
    </row>
    <row r="126" spans="1:135" ht="13" x14ac:dyDescent="0.15">
      <c r="AD126" s="144">
        <f t="shared" si="93"/>
        <v>86.181818181818187</v>
      </c>
      <c r="AE126" s="144">
        <f t="shared" si="94"/>
        <v>88.976793248945157</v>
      </c>
      <c r="AF126" s="149">
        <v>39</v>
      </c>
      <c r="AG126" s="150" t="s">
        <v>227</v>
      </c>
      <c r="AH126" s="149">
        <v>22</v>
      </c>
      <c r="AI126" s="151">
        <v>1</v>
      </c>
      <c r="AJ126" s="152">
        <v>1896</v>
      </c>
      <c r="AK126" s="152">
        <v>1687</v>
      </c>
      <c r="AL126" s="149">
        <v>0.89</v>
      </c>
      <c r="AM126" s="152">
        <v>794</v>
      </c>
      <c r="AN126" s="152">
        <v>621</v>
      </c>
      <c r="AO126" s="152">
        <v>1415</v>
      </c>
      <c r="AP126" s="153">
        <v>0.439</v>
      </c>
      <c r="AQ126" s="153">
        <v>0.50900000000000001</v>
      </c>
      <c r="AR126" s="154">
        <v>0.17199999999999999</v>
      </c>
      <c r="AS126" s="154">
        <v>0.10299999999999999</v>
      </c>
      <c r="AT126" s="154">
        <v>8.6999999999999994E-2</v>
      </c>
      <c r="AU126" s="155">
        <v>0.4</v>
      </c>
      <c r="AW126" s="183"/>
      <c r="AX126" s="144">
        <f t="shared" si="95"/>
        <v>72.070534698521044</v>
      </c>
      <c r="AY126" s="149">
        <v>39</v>
      </c>
      <c r="AZ126" s="150" t="s">
        <v>316</v>
      </c>
      <c r="BA126" s="149">
        <v>22</v>
      </c>
      <c r="BB126" s="151">
        <v>1</v>
      </c>
      <c r="BC126" s="152">
        <v>1758</v>
      </c>
      <c r="BD126" s="152">
        <v>1267</v>
      </c>
      <c r="BE126" s="149">
        <v>0.72099999999999997</v>
      </c>
      <c r="BF126" s="152">
        <v>731</v>
      </c>
      <c r="BG126" s="152">
        <v>453</v>
      </c>
      <c r="BH126" s="152">
        <v>1184</v>
      </c>
      <c r="BI126" s="153">
        <v>0.38300000000000001</v>
      </c>
      <c r="BJ126" s="153">
        <v>0.432</v>
      </c>
      <c r="BK126" s="154">
        <v>0.22700000000000001</v>
      </c>
      <c r="BL126" s="154">
        <v>0.115</v>
      </c>
      <c r="BM126" s="154">
        <v>8.6999999999999994E-2</v>
      </c>
      <c r="BN126" s="154">
        <v>0.34399999999999997</v>
      </c>
      <c r="DU126" s="4"/>
      <c r="DZ126" s="183"/>
      <c r="EA126" s="183"/>
      <c r="EB126" s="183"/>
      <c r="EC126" s="183"/>
      <c r="ED126" s="183"/>
      <c r="EE126" s="183"/>
    </row>
    <row r="127" spans="1:135" ht="13" x14ac:dyDescent="0.15">
      <c r="N127" s="158"/>
      <c r="O127" s="76"/>
      <c r="AD127" s="144">
        <f t="shared" si="93"/>
        <v>77.21052631578948</v>
      </c>
      <c r="AE127" s="144">
        <f t="shared" si="94"/>
        <v>88.957055214723923</v>
      </c>
      <c r="AF127" s="149">
        <v>40</v>
      </c>
      <c r="AG127" s="150" t="s">
        <v>302</v>
      </c>
      <c r="AH127" s="149">
        <v>19</v>
      </c>
      <c r="AI127" s="151">
        <v>1</v>
      </c>
      <c r="AJ127" s="152">
        <v>1467</v>
      </c>
      <c r="AK127" s="152">
        <v>1305</v>
      </c>
      <c r="AL127" s="149">
        <v>0.89</v>
      </c>
      <c r="AM127" s="152">
        <v>541</v>
      </c>
      <c r="AN127" s="152">
        <v>484</v>
      </c>
      <c r="AO127" s="152">
        <v>1025</v>
      </c>
      <c r="AP127" s="153">
        <v>0.47199999999999998</v>
      </c>
      <c r="AQ127" s="153">
        <v>0.53300000000000003</v>
      </c>
      <c r="AR127" s="154">
        <v>0.215</v>
      </c>
      <c r="AS127" s="154">
        <v>0.111</v>
      </c>
      <c r="AT127" s="154">
        <v>8.5000000000000006E-2</v>
      </c>
      <c r="AU127" s="154">
        <v>0.40799999999999997</v>
      </c>
      <c r="AW127" s="183"/>
      <c r="AX127" s="144">
        <f t="shared" si="95"/>
        <v>72.19402143260011</v>
      </c>
      <c r="AY127" s="149">
        <v>40</v>
      </c>
      <c r="AZ127" s="150" t="s">
        <v>318</v>
      </c>
      <c r="BA127" s="149">
        <v>23</v>
      </c>
      <c r="BB127" s="151">
        <v>1</v>
      </c>
      <c r="BC127" s="152">
        <v>1773</v>
      </c>
      <c r="BD127" s="152">
        <v>1280</v>
      </c>
      <c r="BE127" s="149">
        <v>0.72199999999999998</v>
      </c>
      <c r="BF127" s="152">
        <v>815</v>
      </c>
      <c r="BG127" s="152">
        <v>482</v>
      </c>
      <c r="BH127" s="152">
        <v>1297</v>
      </c>
      <c r="BI127" s="153">
        <v>0.372</v>
      </c>
      <c r="BJ127" s="153">
        <v>0.41199999999999998</v>
      </c>
      <c r="BK127" s="154">
        <v>0.188</v>
      </c>
      <c r="BL127" s="154">
        <v>9.0999999999999998E-2</v>
      </c>
      <c r="BM127" s="154">
        <v>6.7000000000000004E-2</v>
      </c>
      <c r="BN127" s="154">
        <v>0.34499999999999997</v>
      </c>
      <c r="DU127" s="4"/>
      <c r="DZ127" s="183"/>
      <c r="EA127" s="183"/>
      <c r="EB127" s="183"/>
      <c r="EC127" s="183"/>
      <c r="ED127" s="183"/>
      <c r="EE127" s="183"/>
    </row>
    <row r="128" spans="1:135" ht="13" x14ac:dyDescent="0.15">
      <c r="D128" s="158"/>
      <c r="N128" s="158"/>
      <c r="O128" s="158"/>
      <c r="AD128" s="144">
        <f t="shared" si="93"/>
        <v>82.782608695652172</v>
      </c>
      <c r="AE128" s="144">
        <f t="shared" si="94"/>
        <v>88.65546218487394</v>
      </c>
      <c r="AF128" s="149">
        <v>41</v>
      </c>
      <c r="AG128" s="150" t="s">
        <v>319</v>
      </c>
      <c r="AH128" s="149">
        <v>23</v>
      </c>
      <c r="AI128" s="151">
        <v>1</v>
      </c>
      <c r="AJ128" s="152">
        <v>1904</v>
      </c>
      <c r="AK128" s="152">
        <v>1688</v>
      </c>
      <c r="AL128" s="149">
        <v>0.88700000000000001</v>
      </c>
      <c r="AM128" s="152">
        <v>799</v>
      </c>
      <c r="AN128" s="152">
        <v>600</v>
      </c>
      <c r="AO128" s="152">
        <v>1399</v>
      </c>
      <c r="AP128" s="153">
        <v>0.42899999999999999</v>
      </c>
      <c r="AQ128" s="153">
        <v>0.495</v>
      </c>
      <c r="AR128" s="154">
        <v>0.16600000000000001</v>
      </c>
      <c r="AS128" s="154">
        <v>0.115</v>
      </c>
      <c r="AT128" s="154">
        <v>8.4000000000000005E-2</v>
      </c>
      <c r="AU128" s="154">
        <v>0.40699999999999997</v>
      </c>
      <c r="AW128" s="183"/>
      <c r="AX128" s="144">
        <f t="shared" si="95"/>
        <v>72.180916976456018</v>
      </c>
      <c r="AY128" s="149">
        <v>41</v>
      </c>
      <c r="AZ128" s="150" t="s">
        <v>320</v>
      </c>
      <c r="BA128" s="149">
        <v>21</v>
      </c>
      <c r="BB128" s="151">
        <v>1</v>
      </c>
      <c r="BC128" s="152">
        <v>1614</v>
      </c>
      <c r="BD128" s="152">
        <v>1165</v>
      </c>
      <c r="BE128" s="149">
        <v>0.72199999999999998</v>
      </c>
      <c r="BF128" s="152">
        <v>728</v>
      </c>
      <c r="BG128" s="152">
        <v>427</v>
      </c>
      <c r="BH128" s="152">
        <v>1155</v>
      </c>
      <c r="BI128" s="151">
        <v>0.37</v>
      </c>
      <c r="BJ128" s="153">
        <v>0.42599999999999999</v>
      </c>
      <c r="BK128" s="154">
        <v>0.20799999999999999</v>
      </c>
      <c r="BL128" s="154">
        <v>8.6999999999999994E-2</v>
      </c>
      <c r="BM128" s="154">
        <v>6.3E-2</v>
      </c>
      <c r="BN128" s="154">
        <v>0.33400000000000002</v>
      </c>
      <c r="DU128" s="4"/>
      <c r="DZ128" s="183"/>
      <c r="EA128" s="183"/>
      <c r="EB128" s="183"/>
      <c r="EC128" s="183"/>
      <c r="ED128" s="183"/>
      <c r="EE128" s="183"/>
    </row>
    <row r="129" spans="2:135" ht="13" x14ac:dyDescent="0.15">
      <c r="D129" s="159"/>
      <c r="N129" s="159"/>
      <c r="O129" s="159"/>
      <c r="AD129" s="144">
        <f t="shared" si="93"/>
        <v>82.434782608695656</v>
      </c>
      <c r="AE129" s="144">
        <f t="shared" si="94"/>
        <v>88.660337552742618</v>
      </c>
      <c r="AF129" s="149">
        <v>42</v>
      </c>
      <c r="AG129" s="150" t="s">
        <v>321</v>
      </c>
      <c r="AH129" s="149">
        <v>23</v>
      </c>
      <c r="AI129" s="151">
        <v>1</v>
      </c>
      <c r="AJ129" s="152">
        <v>1896</v>
      </c>
      <c r="AK129" s="152">
        <v>1681</v>
      </c>
      <c r="AL129" s="149">
        <v>0.88700000000000001</v>
      </c>
      <c r="AM129" s="152">
        <v>836</v>
      </c>
      <c r="AN129" s="152">
        <v>630</v>
      </c>
      <c r="AO129" s="152">
        <v>1466</v>
      </c>
      <c r="AP129" s="151">
        <v>0.43</v>
      </c>
      <c r="AQ129" s="153">
        <v>0.48699999999999999</v>
      </c>
      <c r="AR129" s="154">
        <v>0.14499999999999999</v>
      </c>
      <c r="AS129" s="154">
        <v>0.10100000000000001</v>
      </c>
      <c r="AT129" s="154">
        <v>8.3000000000000004E-2</v>
      </c>
      <c r="AU129" s="154">
        <v>0.40899999999999997</v>
      </c>
      <c r="AW129" s="183"/>
      <c r="AX129" s="144">
        <f t="shared" si="95"/>
        <v>72.176759410801964</v>
      </c>
      <c r="AY129" s="149">
        <v>42</v>
      </c>
      <c r="AZ129" s="150" t="s">
        <v>235</v>
      </c>
      <c r="BA129" s="149">
        <v>8</v>
      </c>
      <c r="BB129" s="151">
        <v>1</v>
      </c>
      <c r="BC129" s="152">
        <v>611</v>
      </c>
      <c r="BD129" s="152">
        <v>441</v>
      </c>
      <c r="BE129" s="149">
        <v>0.72199999999999998</v>
      </c>
      <c r="BF129" s="152">
        <v>305</v>
      </c>
      <c r="BG129" s="152">
        <v>157</v>
      </c>
      <c r="BH129" s="152">
        <v>462</v>
      </c>
      <c r="BI129" s="151">
        <v>0.34</v>
      </c>
      <c r="BJ129" s="153">
        <v>0.38700000000000001</v>
      </c>
      <c r="BK129" s="154">
        <v>0.16500000000000001</v>
      </c>
      <c r="BL129" s="154">
        <v>9.2999999999999999E-2</v>
      </c>
      <c r="BM129" s="154">
        <v>7.9000000000000001E-2</v>
      </c>
      <c r="BN129" s="154">
        <v>0.33400000000000002</v>
      </c>
      <c r="DU129" s="4"/>
      <c r="DZ129" s="183"/>
      <c r="EA129" s="183"/>
      <c r="EB129" s="183"/>
      <c r="EC129" s="183"/>
      <c r="ED129" s="183"/>
      <c r="EE129" s="183"/>
    </row>
    <row r="130" spans="2:135" ht="13" x14ac:dyDescent="0.15">
      <c r="AD130" s="144">
        <f t="shared" si="93"/>
        <v>85</v>
      </c>
      <c r="AE130" s="144">
        <f t="shared" si="94"/>
        <v>88.588235294117652</v>
      </c>
      <c r="AF130" s="149">
        <v>43</v>
      </c>
      <c r="AG130" s="150" t="s">
        <v>322</v>
      </c>
      <c r="AH130" s="149">
        <v>20</v>
      </c>
      <c r="AI130" s="151">
        <v>1</v>
      </c>
      <c r="AJ130" s="152">
        <v>1700</v>
      </c>
      <c r="AK130" s="152">
        <v>1506</v>
      </c>
      <c r="AL130" s="149">
        <v>0.88600000000000001</v>
      </c>
      <c r="AM130" s="152">
        <v>700</v>
      </c>
      <c r="AN130" s="152">
        <v>564</v>
      </c>
      <c r="AO130" s="152">
        <v>1264</v>
      </c>
      <c r="AP130" s="153">
        <v>0.44600000000000001</v>
      </c>
      <c r="AQ130" s="153">
        <v>0.496</v>
      </c>
      <c r="AR130" s="154">
        <v>0.16300000000000001</v>
      </c>
      <c r="AS130" s="154">
        <v>0.124</v>
      </c>
      <c r="AT130" s="154">
        <v>0.104</v>
      </c>
      <c r="AU130" s="154">
        <v>0.41599999999999998</v>
      </c>
      <c r="AW130" s="183"/>
      <c r="AX130" s="144">
        <f t="shared" si="95"/>
        <v>72.396212672978876</v>
      </c>
      <c r="AY130" s="149">
        <v>43</v>
      </c>
      <c r="AZ130" s="150" t="s">
        <v>323</v>
      </c>
      <c r="BA130" s="149">
        <v>16</v>
      </c>
      <c r="BB130" s="151">
        <v>1</v>
      </c>
      <c r="BC130" s="152">
        <v>1373</v>
      </c>
      <c r="BD130" s="152">
        <v>994</v>
      </c>
      <c r="BE130" s="149">
        <v>0.72399999999999998</v>
      </c>
      <c r="BF130" s="152">
        <v>663</v>
      </c>
      <c r="BG130" s="152">
        <v>355</v>
      </c>
      <c r="BH130" s="152">
        <v>1018</v>
      </c>
      <c r="BI130" s="153">
        <v>0.34899999999999998</v>
      </c>
      <c r="BJ130" s="153">
        <v>0.39500000000000002</v>
      </c>
      <c r="BK130" s="155">
        <v>0.16</v>
      </c>
      <c r="BL130" s="154">
        <v>0.11899999999999999</v>
      </c>
      <c r="BM130" s="154">
        <v>8.2000000000000003E-2</v>
      </c>
      <c r="BN130" s="154">
        <v>0.34799999999999998</v>
      </c>
      <c r="DU130" s="4"/>
      <c r="DZ130" s="183"/>
      <c r="EA130" s="183"/>
      <c r="EB130" s="183"/>
      <c r="EC130" s="183"/>
      <c r="ED130" s="183"/>
      <c r="EE130" s="183"/>
    </row>
    <row r="131" spans="2:135" ht="13" x14ac:dyDescent="0.15">
      <c r="AD131" s="144">
        <f t="shared" si="93"/>
        <v>81.347826086956516</v>
      </c>
      <c r="AE131" s="144">
        <f t="shared" si="94"/>
        <v>88.615713522180656</v>
      </c>
      <c r="AF131" s="149">
        <v>44</v>
      </c>
      <c r="AG131" s="150" t="s">
        <v>324</v>
      </c>
      <c r="AH131" s="149">
        <v>23</v>
      </c>
      <c r="AI131" s="151">
        <v>1</v>
      </c>
      <c r="AJ131" s="152">
        <v>1871</v>
      </c>
      <c r="AK131" s="152">
        <v>1658</v>
      </c>
      <c r="AL131" s="149">
        <v>0.88600000000000001</v>
      </c>
      <c r="AM131" s="152">
        <v>767</v>
      </c>
      <c r="AN131" s="152">
        <v>604</v>
      </c>
      <c r="AO131" s="152">
        <v>1371</v>
      </c>
      <c r="AP131" s="153">
        <v>0.441</v>
      </c>
      <c r="AQ131" s="153">
        <v>0.505</v>
      </c>
      <c r="AR131" s="154">
        <v>0.17699999999999999</v>
      </c>
      <c r="AS131" s="154">
        <v>0.109</v>
      </c>
      <c r="AT131" s="154">
        <v>7.9000000000000001E-2</v>
      </c>
      <c r="AU131" s="154">
        <v>0.40400000000000003</v>
      </c>
      <c r="AW131" s="183"/>
      <c r="AX131" s="144">
        <f t="shared" si="95"/>
        <v>72.385542168674704</v>
      </c>
      <c r="AY131" s="149">
        <v>44</v>
      </c>
      <c r="AZ131" s="150" t="s">
        <v>325</v>
      </c>
      <c r="BA131" s="149">
        <v>23</v>
      </c>
      <c r="BB131" s="151">
        <v>1</v>
      </c>
      <c r="BC131" s="152">
        <v>2075</v>
      </c>
      <c r="BD131" s="152">
        <v>1502</v>
      </c>
      <c r="BE131" s="149">
        <v>0.72399999999999998</v>
      </c>
      <c r="BF131" s="152">
        <v>915</v>
      </c>
      <c r="BG131" s="152">
        <v>534</v>
      </c>
      <c r="BH131" s="152">
        <v>1449</v>
      </c>
      <c r="BI131" s="153">
        <v>0.36899999999999999</v>
      </c>
      <c r="BJ131" s="153">
        <v>0.41099999999999998</v>
      </c>
      <c r="BK131" s="154">
        <v>0.19800000000000001</v>
      </c>
      <c r="BL131" s="154">
        <v>0.121</v>
      </c>
      <c r="BM131" s="154">
        <v>9.8000000000000004E-2</v>
      </c>
      <c r="BN131" s="154">
        <v>0.34799999999999998</v>
      </c>
      <c r="DU131" s="4"/>
      <c r="DZ131" s="183"/>
      <c r="EA131" s="183"/>
      <c r="EB131" s="183"/>
      <c r="EC131" s="183"/>
      <c r="ED131" s="183"/>
      <c r="EE131" s="183"/>
    </row>
    <row r="132" spans="2:135" ht="13" x14ac:dyDescent="0.15">
      <c r="AD132" s="144">
        <f t="shared" si="93"/>
        <v>83.791666666666657</v>
      </c>
      <c r="AE132" s="144">
        <f t="shared" si="94"/>
        <v>88.314271506713084</v>
      </c>
      <c r="AF132" s="149">
        <v>45</v>
      </c>
      <c r="AG132" s="150" t="s">
        <v>326</v>
      </c>
      <c r="AH132" s="149">
        <v>24</v>
      </c>
      <c r="AI132" s="151">
        <v>1</v>
      </c>
      <c r="AJ132" s="152">
        <v>2011</v>
      </c>
      <c r="AK132" s="152">
        <v>1776</v>
      </c>
      <c r="AL132" s="149">
        <v>0.88300000000000001</v>
      </c>
      <c r="AM132" s="152">
        <v>806</v>
      </c>
      <c r="AN132" s="152">
        <v>652</v>
      </c>
      <c r="AO132" s="152">
        <v>1458</v>
      </c>
      <c r="AP132" s="153">
        <v>0.44700000000000001</v>
      </c>
      <c r="AQ132" s="153">
        <v>0.496</v>
      </c>
      <c r="AR132" s="154">
        <v>0.17399999999999999</v>
      </c>
      <c r="AS132" s="154">
        <v>0.124</v>
      </c>
      <c r="AT132" s="154">
        <v>0.10100000000000001</v>
      </c>
      <c r="AU132" s="154">
        <v>0.41599999999999998</v>
      </c>
      <c r="AW132" s="183"/>
      <c r="AX132" s="144">
        <f t="shared" si="95"/>
        <v>72.534464475079531</v>
      </c>
      <c r="AY132" s="149">
        <v>45</v>
      </c>
      <c r="AZ132" s="150" t="s">
        <v>310</v>
      </c>
      <c r="BA132" s="149">
        <v>12</v>
      </c>
      <c r="BB132" s="151">
        <v>1</v>
      </c>
      <c r="BC132" s="152">
        <v>943</v>
      </c>
      <c r="BD132" s="152">
        <v>684</v>
      </c>
      <c r="BE132" s="149">
        <v>0.72499999999999998</v>
      </c>
      <c r="BF132" s="152">
        <v>492</v>
      </c>
      <c r="BG132" s="152">
        <v>250</v>
      </c>
      <c r="BH132" s="152">
        <v>742</v>
      </c>
      <c r="BI132" s="153">
        <v>0.33700000000000002</v>
      </c>
      <c r="BJ132" s="153">
        <v>0.379</v>
      </c>
      <c r="BK132" s="155">
        <v>0.14000000000000001</v>
      </c>
      <c r="BL132" s="155">
        <v>0.1</v>
      </c>
      <c r="BM132" s="154">
        <v>8.7999999999999995E-2</v>
      </c>
      <c r="BN132" s="154">
        <v>0.33200000000000002</v>
      </c>
      <c r="DU132" s="4"/>
      <c r="DZ132" s="183"/>
      <c r="EA132" s="183"/>
      <c r="EB132" s="183"/>
      <c r="EC132" s="183"/>
      <c r="ED132" s="183"/>
      <c r="EE132" s="183"/>
    </row>
    <row r="133" spans="2:135" ht="13" x14ac:dyDescent="0.15">
      <c r="B133" s="158"/>
      <c r="AD133" s="144">
        <f t="shared" si="93"/>
        <v>82.285714285714278</v>
      </c>
      <c r="AE133" s="144">
        <f t="shared" si="94"/>
        <v>87.847222222222214</v>
      </c>
      <c r="AF133" s="149">
        <v>46</v>
      </c>
      <c r="AG133" s="150" t="s">
        <v>327</v>
      </c>
      <c r="AH133" s="149">
        <v>21</v>
      </c>
      <c r="AI133" s="151">
        <v>1</v>
      </c>
      <c r="AJ133" s="152">
        <v>1728</v>
      </c>
      <c r="AK133" s="152">
        <v>1518</v>
      </c>
      <c r="AL133" s="149">
        <v>0.878</v>
      </c>
      <c r="AM133" s="152">
        <v>737</v>
      </c>
      <c r="AN133" s="152">
        <v>550</v>
      </c>
      <c r="AO133" s="152">
        <v>1287</v>
      </c>
      <c r="AP133" s="153">
        <v>0.42699999999999999</v>
      </c>
      <c r="AQ133" s="153">
        <v>0.497</v>
      </c>
      <c r="AR133" s="154">
        <v>0.17899999999999999</v>
      </c>
      <c r="AS133" s="154">
        <v>9.7000000000000003E-2</v>
      </c>
      <c r="AT133" s="154">
        <v>7.8E-2</v>
      </c>
      <c r="AU133" s="154">
        <v>0.39200000000000002</v>
      </c>
      <c r="AW133" s="183"/>
      <c r="AX133" s="144">
        <f t="shared" si="95"/>
        <v>72.597676874340024</v>
      </c>
      <c r="AY133" s="149">
        <v>46</v>
      </c>
      <c r="AZ133" s="150" t="s">
        <v>328</v>
      </c>
      <c r="BA133" s="149">
        <v>23</v>
      </c>
      <c r="BB133" s="151">
        <v>1</v>
      </c>
      <c r="BC133" s="152">
        <v>1894</v>
      </c>
      <c r="BD133" s="152">
        <v>1375</v>
      </c>
      <c r="BE133" s="149">
        <v>0.72599999999999998</v>
      </c>
      <c r="BF133" s="152">
        <v>891</v>
      </c>
      <c r="BG133" s="152">
        <v>508</v>
      </c>
      <c r="BH133" s="152">
        <v>1399</v>
      </c>
      <c r="BI133" s="153">
        <v>0.36299999999999999</v>
      </c>
      <c r="BJ133" s="153">
        <v>0.40899999999999997</v>
      </c>
      <c r="BK133" s="154">
        <v>0.183</v>
      </c>
      <c r="BL133" s="154">
        <v>9.6000000000000002E-2</v>
      </c>
      <c r="BM133" s="155">
        <v>0.08</v>
      </c>
      <c r="BN133" s="154">
        <v>0.33900000000000002</v>
      </c>
      <c r="DU133" s="4"/>
      <c r="DZ133" s="183"/>
      <c r="EA133" s="183"/>
      <c r="EB133" s="183"/>
      <c r="EC133" s="183"/>
      <c r="ED133" s="183"/>
      <c r="EE133" s="183"/>
    </row>
    <row r="134" spans="2:135" ht="13" x14ac:dyDescent="0.15">
      <c r="AD134" s="144">
        <f t="shared" si="93"/>
        <v>89.149999999999991</v>
      </c>
      <c r="AE134" s="144">
        <f t="shared" si="94"/>
        <v>87.829500841278744</v>
      </c>
      <c r="AF134" s="149">
        <v>47</v>
      </c>
      <c r="AG134" s="150" t="s">
        <v>329</v>
      </c>
      <c r="AH134" s="149">
        <v>20</v>
      </c>
      <c r="AI134" s="151">
        <v>1</v>
      </c>
      <c r="AJ134" s="152">
        <v>1783</v>
      </c>
      <c r="AK134" s="152">
        <v>1566</v>
      </c>
      <c r="AL134" s="149">
        <v>0.878</v>
      </c>
      <c r="AM134" s="152">
        <v>765</v>
      </c>
      <c r="AN134" s="152">
        <v>554</v>
      </c>
      <c r="AO134" s="152">
        <v>1319</v>
      </c>
      <c r="AP134" s="151">
        <v>0.42</v>
      </c>
      <c r="AQ134" s="153">
        <v>0.48499999999999999</v>
      </c>
      <c r="AR134" s="154">
        <v>0.161</v>
      </c>
      <c r="AS134" s="154">
        <v>0.123</v>
      </c>
      <c r="AT134" s="155">
        <v>0.1</v>
      </c>
      <c r="AU134" s="154">
        <v>0.40200000000000002</v>
      </c>
      <c r="AW134" s="183"/>
      <c r="AX134" s="144">
        <f t="shared" si="95"/>
        <v>72.605459057071968</v>
      </c>
      <c r="AY134" s="149">
        <v>47</v>
      </c>
      <c r="AZ134" s="150" t="s">
        <v>330</v>
      </c>
      <c r="BA134" s="149">
        <v>24</v>
      </c>
      <c r="BB134" s="151">
        <v>1</v>
      </c>
      <c r="BC134" s="152">
        <v>2015</v>
      </c>
      <c r="BD134" s="152">
        <v>1463</v>
      </c>
      <c r="BE134" s="149">
        <v>0.72599999999999998</v>
      </c>
      <c r="BF134" s="152">
        <v>947</v>
      </c>
      <c r="BG134" s="152">
        <v>538</v>
      </c>
      <c r="BH134" s="152">
        <v>1485</v>
      </c>
      <c r="BI134" s="153">
        <v>0.36199999999999999</v>
      </c>
      <c r="BJ134" s="153">
        <v>0.41399999999999998</v>
      </c>
      <c r="BK134" s="154">
        <v>0.193</v>
      </c>
      <c r="BL134" s="154">
        <v>8.4000000000000005E-2</v>
      </c>
      <c r="BM134" s="154">
        <v>7.0999999999999994E-2</v>
      </c>
      <c r="BN134" s="154">
        <v>0.33200000000000002</v>
      </c>
      <c r="DU134" s="4"/>
      <c r="DZ134" s="183"/>
      <c r="EA134" s="183"/>
      <c r="EB134" s="183"/>
      <c r="EC134" s="183"/>
      <c r="ED134" s="183"/>
      <c r="EE134" s="183"/>
    </row>
    <row r="135" spans="2:135" ht="13" x14ac:dyDescent="0.15">
      <c r="AD135" s="144">
        <f t="shared" si="93"/>
        <v>77.315789473684205</v>
      </c>
      <c r="AE135" s="144">
        <f t="shared" si="94"/>
        <v>87.6786929884275</v>
      </c>
      <c r="AF135" s="149">
        <v>48</v>
      </c>
      <c r="AG135" s="150" t="s">
        <v>331</v>
      </c>
      <c r="AH135" s="149">
        <v>19</v>
      </c>
      <c r="AI135" s="151">
        <v>1</v>
      </c>
      <c r="AJ135" s="152">
        <v>1469</v>
      </c>
      <c r="AK135" s="152">
        <v>1288</v>
      </c>
      <c r="AL135" s="149">
        <v>0.877</v>
      </c>
      <c r="AM135" s="152">
        <v>583</v>
      </c>
      <c r="AN135" s="152">
        <v>453</v>
      </c>
      <c r="AO135" s="152">
        <v>1036</v>
      </c>
      <c r="AP135" s="153">
        <v>0.437</v>
      </c>
      <c r="AQ135" s="153">
        <v>0.49399999999999999</v>
      </c>
      <c r="AR135" s="155">
        <v>0.18</v>
      </c>
      <c r="AS135" s="154">
        <v>0.13800000000000001</v>
      </c>
      <c r="AT135" s="154">
        <v>0.113</v>
      </c>
      <c r="AU135" s="154">
        <v>0.41099999999999998</v>
      </c>
      <c r="AW135" s="183"/>
      <c r="AX135" s="144">
        <f t="shared" si="95"/>
        <v>72.554204124801686</v>
      </c>
      <c r="AY135" s="149">
        <v>48</v>
      </c>
      <c r="AZ135" s="150" t="s">
        <v>332</v>
      </c>
      <c r="BA135" s="149">
        <v>22</v>
      </c>
      <c r="BB135" s="151">
        <v>1</v>
      </c>
      <c r="BC135" s="152">
        <v>1891</v>
      </c>
      <c r="BD135" s="152">
        <v>1372</v>
      </c>
      <c r="BE135" s="149">
        <v>0.72599999999999998</v>
      </c>
      <c r="BF135" s="152">
        <v>789</v>
      </c>
      <c r="BG135" s="152">
        <v>491</v>
      </c>
      <c r="BH135" s="152">
        <v>1280</v>
      </c>
      <c r="BI135" s="153">
        <v>0.38400000000000001</v>
      </c>
      <c r="BJ135" s="153">
        <v>0.42699999999999999</v>
      </c>
      <c r="BK135" s="154">
        <v>0.223</v>
      </c>
      <c r="BL135" s="154">
        <v>0.11799999999999999</v>
      </c>
      <c r="BM135" s="154">
        <v>8.7999999999999995E-2</v>
      </c>
      <c r="BN135" s="154">
        <v>0.34799999999999998</v>
      </c>
      <c r="DU135" s="4"/>
      <c r="DZ135" s="183"/>
      <c r="EA135" s="183"/>
      <c r="EB135" s="183"/>
      <c r="EC135" s="183"/>
      <c r="ED135" s="183"/>
      <c r="EE135" s="183"/>
    </row>
    <row r="136" spans="2:135" ht="13" x14ac:dyDescent="0.15">
      <c r="AD136" s="144">
        <f t="shared" si="93"/>
        <v>78.090909090909093</v>
      </c>
      <c r="AE136" s="144">
        <f t="shared" si="94"/>
        <v>87.601862630966238</v>
      </c>
      <c r="AF136" s="149">
        <v>49</v>
      </c>
      <c r="AG136" s="150" t="s">
        <v>333</v>
      </c>
      <c r="AH136" s="149">
        <v>22</v>
      </c>
      <c r="AI136" s="151">
        <v>1</v>
      </c>
      <c r="AJ136" s="152">
        <v>1718</v>
      </c>
      <c r="AK136" s="152">
        <v>1505</v>
      </c>
      <c r="AL136" s="149">
        <v>0.876</v>
      </c>
      <c r="AM136" s="152">
        <v>647</v>
      </c>
      <c r="AN136" s="152">
        <v>512</v>
      </c>
      <c r="AO136" s="152">
        <v>1159</v>
      </c>
      <c r="AP136" s="153">
        <v>0.442</v>
      </c>
      <c r="AQ136" s="153">
        <v>0.52100000000000002</v>
      </c>
      <c r="AR136" s="154">
        <v>0.223</v>
      </c>
      <c r="AS136" s="155">
        <v>0.12</v>
      </c>
      <c r="AT136" s="154">
        <v>8.5999999999999993E-2</v>
      </c>
      <c r="AU136" s="154">
        <v>0.39200000000000002</v>
      </c>
      <c r="AW136" s="183"/>
      <c r="AX136" s="144">
        <f t="shared" si="95"/>
        <v>72.578692493946733</v>
      </c>
      <c r="AY136" s="149">
        <v>49</v>
      </c>
      <c r="AZ136" s="150" t="s">
        <v>334</v>
      </c>
      <c r="BA136" s="149">
        <v>20</v>
      </c>
      <c r="BB136" s="151">
        <v>1</v>
      </c>
      <c r="BC136" s="152">
        <v>1652</v>
      </c>
      <c r="BD136" s="152">
        <v>1199</v>
      </c>
      <c r="BE136" s="149">
        <v>0.72599999999999998</v>
      </c>
      <c r="BF136" s="152">
        <v>783</v>
      </c>
      <c r="BG136" s="152">
        <v>441</v>
      </c>
      <c r="BH136" s="152">
        <v>1224</v>
      </c>
      <c r="BI136" s="151">
        <v>0.36</v>
      </c>
      <c r="BJ136" s="153">
        <v>0.40799999999999997</v>
      </c>
      <c r="BK136" s="154">
        <v>0.188</v>
      </c>
      <c r="BL136" s="154">
        <v>9.0999999999999998E-2</v>
      </c>
      <c r="BM136" s="155">
        <v>7.0000000000000007E-2</v>
      </c>
      <c r="BN136" s="154">
        <v>0.33200000000000002</v>
      </c>
      <c r="DU136" s="4"/>
      <c r="DZ136" s="183"/>
      <c r="EA136" s="183"/>
      <c r="EB136" s="183"/>
      <c r="EC136" s="183"/>
      <c r="ED136" s="183"/>
      <c r="EE136" s="183"/>
    </row>
    <row r="137" spans="2:135" ht="13" x14ac:dyDescent="0.15">
      <c r="AD137" s="144">
        <f t="shared" si="93"/>
        <v>84.5</v>
      </c>
      <c r="AE137" s="144">
        <f t="shared" si="94"/>
        <v>87.57396449704143</v>
      </c>
      <c r="AF137" s="149">
        <v>50</v>
      </c>
      <c r="AG137" s="150" t="s">
        <v>335</v>
      </c>
      <c r="AH137" s="149">
        <v>4</v>
      </c>
      <c r="AI137" s="151">
        <v>1</v>
      </c>
      <c r="AJ137" s="152">
        <v>338</v>
      </c>
      <c r="AK137" s="152">
        <v>296</v>
      </c>
      <c r="AL137" s="149">
        <v>0.876</v>
      </c>
      <c r="AM137" s="152">
        <v>132</v>
      </c>
      <c r="AN137" s="152">
        <v>115</v>
      </c>
      <c r="AO137" s="152">
        <v>247</v>
      </c>
      <c r="AP137" s="153">
        <v>0.46600000000000003</v>
      </c>
      <c r="AQ137" s="153">
        <v>0.52400000000000002</v>
      </c>
      <c r="AR137" s="154">
        <v>0.19500000000000001</v>
      </c>
      <c r="AS137" s="154">
        <v>8.8999999999999996E-2</v>
      </c>
      <c r="AT137" s="154">
        <v>7.3999999999999996E-2</v>
      </c>
      <c r="AU137" s="154">
        <v>0.39900000000000002</v>
      </c>
      <c r="AW137" s="183"/>
      <c r="AX137" s="144">
        <f t="shared" si="95"/>
        <v>72.74666666666667</v>
      </c>
      <c r="AY137" s="149">
        <v>50</v>
      </c>
      <c r="AZ137" s="150" t="s">
        <v>336</v>
      </c>
      <c r="BA137" s="149">
        <v>23</v>
      </c>
      <c r="BB137" s="151">
        <v>1</v>
      </c>
      <c r="BC137" s="152">
        <v>1875</v>
      </c>
      <c r="BD137" s="152">
        <v>1364</v>
      </c>
      <c r="BE137" s="149">
        <v>0.72699999999999998</v>
      </c>
      <c r="BF137" s="152">
        <v>860</v>
      </c>
      <c r="BG137" s="152">
        <v>497</v>
      </c>
      <c r="BH137" s="152">
        <v>1357</v>
      </c>
      <c r="BI137" s="153">
        <v>0.36599999999999999</v>
      </c>
      <c r="BJ137" s="153">
        <v>0.40600000000000003</v>
      </c>
      <c r="BK137" s="154">
        <v>0.17799999999999999</v>
      </c>
      <c r="BL137" s="154">
        <v>0.114</v>
      </c>
      <c r="BM137" s="154">
        <v>7.8E-2</v>
      </c>
      <c r="BN137" s="155">
        <v>0.35</v>
      </c>
      <c r="DU137" s="4"/>
      <c r="DZ137" s="183"/>
      <c r="EA137" s="183"/>
      <c r="EB137" s="183"/>
      <c r="EC137" s="183"/>
      <c r="ED137" s="183"/>
      <c r="EE137" s="183"/>
    </row>
    <row r="138" spans="2:135" ht="13" x14ac:dyDescent="0.15">
      <c r="AD138" s="144">
        <f t="shared" si="93"/>
        <v>81.444444444444443</v>
      </c>
      <c r="AE138" s="144">
        <f t="shared" si="94"/>
        <v>87.380627557980901</v>
      </c>
      <c r="AF138" s="149">
        <v>51</v>
      </c>
      <c r="AG138" s="150" t="s">
        <v>337</v>
      </c>
      <c r="AH138" s="149">
        <v>18</v>
      </c>
      <c r="AI138" s="151">
        <v>1</v>
      </c>
      <c r="AJ138" s="152">
        <v>1466</v>
      </c>
      <c r="AK138" s="152">
        <v>1281</v>
      </c>
      <c r="AL138" s="149">
        <v>0.874</v>
      </c>
      <c r="AM138" s="152">
        <v>631</v>
      </c>
      <c r="AN138" s="152">
        <v>479</v>
      </c>
      <c r="AO138" s="152">
        <v>1110</v>
      </c>
      <c r="AP138" s="153">
        <v>0.432</v>
      </c>
      <c r="AQ138" s="153">
        <v>0.49299999999999999</v>
      </c>
      <c r="AR138" s="155">
        <v>0.17</v>
      </c>
      <c r="AS138" s="154">
        <v>9.0999999999999998E-2</v>
      </c>
      <c r="AT138" s="154">
        <v>7.3999999999999996E-2</v>
      </c>
      <c r="AU138" s="154">
        <v>0.39600000000000002</v>
      </c>
      <c r="AW138" s="183"/>
      <c r="AX138" s="144">
        <f t="shared" si="95"/>
        <v>72.696476964769658</v>
      </c>
      <c r="AY138" s="149">
        <v>51</v>
      </c>
      <c r="AZ138" s="150" t="s">
        <v>338</v>
      </c>
      <c r="BA138" s="149">
        <v>19</v>
      </c>
      <c r="BB138" s="151">
        <v>1</v>
      </c>
      <c r="BC138" s="152">
        <v>1476</v>
      </c>
      <c r="BD138" s="152">
        <v>1073</v>
      </c>
      <c r="BE138" s="149">
        <v>0.72699999999999998</v>
      </c>
      <c r="BF138" s="152">
        <v>634</v>
      </c>
      <c r="BG138" s="152">
        <v>392</v>
      </c>
      <c r="BH138" s="152">
        <v>1026</v>
      </c>
      <c r="BI138" s="153">
        <v>0.38200000000000001</v>
      </c>
      <c r="BJ138" s="153">
        <v>0.432</v>
      </c>
      <c r="BK138" s="154">
        <v>0.221</v>
      </c>
      <c r="BL138" s="154">
        <v>9.8000000000000004E-2</v>
      </c>
      <c r="BM138" s="154">
        <v>7.4999999999999997E-2</v>
      </c>
      <c r="BN138" s="154">
        <v>0.33900000000000002</v>
      </c>
      <c r="DU138" s="4"/>
      <c r="DZ138" s="183"/>
      <c r="EA138" s="183"/>
      <c r="EB138" s="183"/>
      <c r="EC138" s="183"/>
      <c r="ED138" s="183"/>
      <c r="EE138" s="183"/>
    </row>
    <row r="139" spans="2:135" ht="13" x14ac:dyDescent="0.15">
      <c r="AD139" s="144">
        <f t="shared" si="93"/>
        <v>76.125</v>
      </c>
      <c r="AE139" s="144">
        <f t="shared" si="94"/>
        <v>87.438423645320199</v>
      </c>
      <c r="AF139" s="149">
        <v>52</v>
      </c>
      <c r="AG139" s="150" t="s">
        <v>339</v>
      </c>
      <c r="AH139" s="149">
        <v>16</v>
      </c>
      <c r="AI139" s="151">
        <v>1</v>
      </c>
      <c r="AJ139" s="152">
        <v>1218</v>
      </c>
      <c r="AK139" s="152">
        <v>1065</v>
      </c>
      <c r="AL139" s="149">
        <v>0.874</v>
      </c>
      <c r="AM139" s="152">
        <v>484</v>
      </c>
      <c r="AN139" s="152">
        <v>383</v>
      </c>
      <c r="AO139" s="152">
        <v>867</v>
      </c>
      <c r="AP139" s="153">
        <v>0.442</v>
      </c>
      <c r="AQ139" s="151">
        <v>0.51</v>
      </c>
      <c r="AR139" s="155">
        <v>0.2</v>
      </c>
      <c r="AS139" s="154">
        <v>0.115</v>
      </c>
      <c r="AT139" s="154">
        <v>7.9000000000000001E-2</v>
      </c>
      <c r="AU139" s="154">
        <v>0.39600000000000002</v>
      </c>
      <c r="AW139" s="183"/>
      <c r="AX139" s="144">
        <f t="shared" si="95"/>
        <v>72.699149265274556</v>
      </c>
      <c r="AY139" s="149">
        <v>52</v>
      </c>
      <c r="AZ139" s="150" t="s">
        <v>340</v>
      </c>
      <c r="BA139" s="149">
        <v>16</v>
      </c>
      <c r="BB139" s="151">
        <v>1</v>
      </c>
      <c r="BC139" s="152">
        <v>1293</v>
      </c>
      <c r="BD139" s="152">
        <v>940</v>
      </c>
      <c r="BE139" s="149">
        <v>0.72699999999999998</v>
      </c>
      <c r="BF139" s="152">
        <v>570</v>
      </c>
      <c r="BG139" s="152">
        <v>355</v>
      </c>
      <c r="BH139" s="152">
        <v>925</v>
      </c>
      <c r="BI139" s="153">
        <v>0.38400000000000001</v>
      </c>
      <c r="BJ139" s="153">
        <v>0.41399999999999998</v>
      </c>
      <c r="BK139" s="154">
        <v>0.19400000000000001</v>
      </c>
      <c r="BL139" s="154">
        <v>0.113</v>
      </c>
      <c r="BM139" s="154">
        <v>9.7000000000000003E-2</v>
      </c>
      <c r="BN139" s="154">
        <v>0.35599999999999998</v>
      </c>
      <c r="DU139" s="4"/>
      <c r="DZ139" s="183"/>
      <c r="EA139" s="183"/>
      <c r="EB139" s="183"/>
      <c r="EC139" s="183"/>
      <c r="ED139" s="183"/>
      <c r="EE139" s="183"/>
    </row>
    <row r="140" spans="2:135" ht="13" x14ac:dyDescent="0.15">
      <c r="AD140" s="144">
        <f t="shared" si="93"/>
        <v>80.047619047619051</v>
      </c>
      <c r="AE140" s="144">
        <f t="shared" si="94"/>
        <v>87.031528851873887</v>
      </c>
      <c r="AF140" s="160">
        <v>53</v>
      </c>
      <c r="AG140" s="161" t="s">
        <v>341</v>
      </c>
      <c r="AH140" s="160">
        <v>21</v>
      </c>
      <c r="AI140" s="162">
        <v>1</v>
      </c>
      <c r="AJ140" s="163">
        <v>1681</v>
      </c>
      <c r="AK140" s="163">
        <v>1463</v>
      </c>
      <c r="AL140" s="160">
        <v>0.87</v>
      </c>
      <c r="AM140" s="163">
        <v>715</v>
      </c>
      <c r="AN140" s="163">
        <v>567</v>
      </c>
      <c r="AO140" s="163">
        <v>1282</v>
      </c>
      <c r="AP140" s="164">
        <v>0.442</v>
      </c>
      <c r="AQ140" s="164">
        <v>0.499</v>
      </c>
      <c r="AR140" s="165">
        <v>0.17</v>
      </c>
      <c r="AS140" s="166">
        <v>8.1000000000000003E-2</v>
      </c>
      <c r="AT140" s="166">
        <v>6.6000000000000003E-2</v>
      </c>
      <c r="AU140" s="166">
        <v>0.40100000000000002</v>
      </c>
      <c r="AW140" s="183"/>
      <c r="AX140" s="144">
        <f t="shared" si="95"/>
        <v>72.927689594356266</v>
      </c>
      <c r="AY140" s="149">
        <v>53</v>
      </c>
      <c r="AZ140" s="150" t="s">
        <v>342</v>
      </c>
      <c r="BA140" s="149">
        <v>14</v>
      </c>
      <c r="BB140" s="151">
        <v>1</v>
      </c>
      <c r="BC140" s="152">
        <v>1134</v>
      </c>
      <c r="BD140" s="152">
        <v>827</v>
      </c>
      <c r="BE140" s="149">
        <v>0.72899999999999998</v>
      </c>
      <c r="BF140" s="152">
        <v>600</v>
      </c>
      <c r="BG140" s="152">
        <v>314</v>
      </c>
      <c r="BH140" s="152">
        <v>914</v>
      </c>
      <c r="BI140" s="153">
        <v>0.34399999999999997</v>
      </c>
      <c r="BJ140" s="153">
        <v>0.39500000000000002</v>
      </c>
      <c r="BK140" s="155">
        <v>0.13</v>
      </c>
      <c r="BL140" s="154">
        <v>7.3999999999999996E-2</v>
      </c>
      <c r="BM140" s="154">
        <v>5.8000000000000003E-2</v>
      </c>
      <c r="BN140" s="154">
        <v>0.33300000000000002</v>
      </c>
      <c r="DU140" s="4"/>
      <c r="DZ140" s="183"/>
      <c r="EA140" s="183"/>
      <c r="EB140" s="183"/>
      <c r="EC140" s="183"/>
      <c r="ED140" s="183"/>
      <c r="EE140" s="183"/>
    </row>
    <row r="141" spans="2:135" ht="13" x14ac:dyDescent="0.15">
      <c r="AD141" s="144">
        <f t="shared" si="93"/>
        <v>85.941176470588232</v>
      </c>
      <c r="AE141" s="144">
        <f t="shared" si="94"/>
        <v>86.995208761122527</v>
      </c>
      <c r="AF141" s="149">
        <v>54</v>
      </c>
      <c r="AG141" s="150" t="s">
        <v>343</v>
      </c>
      <c r="AH141" s="149">
        <v>17</v>
      </c>
      <c r="AI141" s="151">
        <v>1</v>
      </c>
      <c r="AJ141" s="152">
        <v>1461</v>
      </c>
      <c r="AK141" s="152">
        <v>1271</v>
      </c>
      <c r="AL141" s="149">
        <v>0.87</v>
      </c>
      <c r="AM141" s="152">
        <v>669</v>
      </c>
      <c r="AN141" s="152">
        <v>452</v>
      </c>
      <c r="AO141" s="152">
        <v>1121</v>
      </c>
      <c r="AP141" s="153">
        <v>0.40300000000000002</v>
      </c>
      <c r="AQ141" s="153">
        <v>0.46200000000000002</v>
      </c>
      <c r="AR141" s="154">
        <v>0.129</v>
      </c>
      <c r="AS141" s="155">
        <v>0.12</v>
      </c>
      <c r="AT141" s="154">
        <v>0.10100000000000001</v>
      </c>
      <c r="AU141" s="154">
        <v>0.40100000000000002</v>
      </c>
      <c r="AW141" s="183"/>
      <c r="AX141" s="144">
        <f t="shared" si="95"/>
        <v>73.030303030303031</v>
      </c>
      <c r="AY141" s="149">
        <v>54</v>
      </c>
      <c r="AZ141" s="150" t="s">
        <v>344</v>
      </c>
      <c r="BA141" s="149">
        <v>22</v>
      </c>
      <c r="BB141" s="151">
        <v>1</v>
      </c>
      <c r="BC141" s="152">
        <v>1650</v>
      </c>
      <c r="BD141" s="152">
        <v>1205</v>
      </c>
      <c r="BE141" s="149">
        <v>0.73</v>
      </c>
      <c r="BF141" s="152">
        <v>740</v>
      </c>
      <c r="BG141" s="152">
        <v>419</v>
      </c>
      <c r="BH141" s="152">
        <v>1159</v>
      </c>
      <c r="BI141" s="153">
        <v>0.36199999999999999</v>
      </c>
      <c r="BJ141" s="153">
        <v>0.41199999999999998</v>
      </c>
      <c r="BK141" s="154">
        <v>0.19800000000000001</v>
      </c>
      <c r="BL141" s="154">
        <v>0.125</v>
      </c>
      <c r="BM141" s="154">
        <v>9.9000000000000005E-2</v>
      </c>
      <c r="BN141" s="154">
        <v>0.34200000000000003</v>
      </c>
      <c r="DU141" s="4"/>
      <c r="DZ141" s="183"/>
      <c r="EA141" s="183"/>
      <c r="EB141" s="183"/>
      <c r="EC141" s="183"/>
      <c r="ED141" s="183"/>
      <c r="EE141" s="183"/>
    </row>
    <row r="142" spans="2:135" ht="13" x14ac:dyDescent="0.15">
      <c r="AD142" s="144">
        <f t="shared" si="93"/>
        <v>81.039999999999992</v>
      </c>
      <c r="AE142" s="144">
        <f t="shared" si="94"/>
        <v>86.870681145113522</v>
      </c>
      <c r="AF142" s="149">
        <v>55</v>
      </c>
      <c r="AG142" s="150" t="s">
        <v>345</v>
      </c>
      <c r="AH142" s="149">
        <v>25</v>
      </c>
      <c r="AI142" s="151">
        <v>1</v>
      </c>
      <c r="AJ142" s="152">
        <v>2026</v>
      </c>
      <c r="AK142" s="152">
        <v>1760</v>
      </c>
      <c r="AL142" s="149">
        <v>0.86899999999999999</v>
      </c>
      <c r="AM142" s="152">
        <v>894</v>
      </c>
      <c r="AN142" s="152">
        <v>642</v>
      </c>
      <c r="AO142" s="152">
        <v>1536</v>
      </c>
      <c r="AP142" s="153">
        <v>0.41799999999999998</v>
      </c>
      <c r="AQ142" s="153">
        <v>0.47799999999999998</v>
      </c>
      <c r="AR142" s="154">
        <v>0.157</v>
      </c>
      <c r="AS142" s="154">
        <v>0.113</v>
      </c>
      <c r="AT142" s="154">
        <v>8.7999999999999995E-2</v>
      </c>
      <c r="AU142" s="154">
        <v>0.39400000000000002</v>
      </c>
      <c r="AW142" s="183"/>
      <c r="AX142" s="144">
        <f t="shared" si="95"/>
        <v>73.117338003502624</v>
      </c>
      <c r="AY142" s="149">
        <v>55</v>
      </c>
      <c r="AZ142" s="150" t="s">
        <v>346</v>
      </c>
      <c r="BA142" s="149">
        <v>15</v>
      </c>
      <c r="BB142" s="151">
        <v>1</v>
      </c>
      <c r="BC142" s="152">
        <v>1142</v>
      </c>
      <c r="BD142" s="152">
        <v>835</v>
      </c>
      <c r="BE142" s="149">
        <v>0.73099999999999998</v>
      </c>
      <c r="BF142" s="152">
        <v>549</v>
      </c>
      <c r="BG142" s="152">
        <v>298</v>
      </c>
      <c r="BH142" s="152">
        <v>847</v>
      </c>
      <c r="BI142" s="153">
        <v>0.35199999999999998</v>
      </c>
      <c r="BJ142" s="153">
        <v>0.39900000000000002</v>
      </c>
      <c r="BK142" s="154">
        <v>0.16600000000000001</v>
      </c>
      <c r="BL142" s="154">
        <v>0.108</v>
      </c>
      <c r="BM142" s="154">
        <v>8.1000000000000003E-2</v>
      </c>
      <c r="BN142" s="154">
        <v>0.34200000000000003</v>
      </c>
      <c r="DU142" s="4"/>
      <c r="DZ142" s="183"/>
      <c r="EA142" s="183"/>
      <c r="EB142" s="183"/>
      <c r="EC142" s="183"/>
      <c r="ED142" s="183"/>
      <c r="EE142" s="183"/>
    </row>
    <row r="143" spans="2:135" ht="13" x14ac:dyDescent="0.15">
      <c r="AD143" s="144">
        <f t="shared" si="93"/>
        <v>83.27272727272728</v>
      </c>
      <c r="AE143" s="144">
        <f t="shared" si="94"/>
        <v>86.681222707423572</v>
      </c>
      <c r="AF143" s="149">
        <v>56</v>
      </c>
      <c r="AG143" s="150" t="s">
        <v>317</v>
      </c>
      <c r="AH143" s="149">
        <v>22</v>
      </c>
      <c r="AI143" s="151">
        <v>1</v>
      </c>
      <c r="AJ143" s="152">
        <v>1832</v>
      </c>
      <c r="AK143" s="152">
        <v>1588</v>
      </c>
      <c r="AL143" s="149">
        <v>0.86699999999999999</v>
      </c>
      <c r="AM143" s="152">
        <v>743</v>
      </c>
      <c r="AN143" s="152">
        <v>607</v>
      </c>
      <c r="AO143" s="152">
        <v>1350</v>
      </c>
      <c r="AP143" s="151">
        <v>0.45</v>
      </c>
      <c r="AQ143" s="153">
        <v>0.503</v>
      </c>
      <c r="AR143" s="154">
        <v>0.18099999999999999</v>
      </c>
      <c r="AS143" s="154">
        <v>9.6000000000000002E-2</v>
      </c>
      <c r="AT143" s="154">
        <v>6.7000000000000004E-2</v>
      </c>
      <c r="AU143" s="154">
        <v>0.40300000000000002</v>
      </c>
      <c r="AW143" s="183"/>
      <c r="AX143" s="144">
        <f t="shared" si="95"/>
        <v>73.166926677067082</v>
      </c>
      <c r="AY143" s="149">
        <v>56</v>
      </c>
      <c r="AZ143" s="150" t="s">
        <v>347</v>
      </c>
      <c r="BA143" s="149">
        <v>16</v>
      </c>
      <c r="BB143" s="151">
        <v>1</v>
      </c>
      <c r="BC143" s="152">
        <v>1282</v>
      </c>
      <c r="BD143" s="152">
        <v>938</v>
      </c>
      <c r="BE143" s="149">
        <v>0.73199999999999998</v>
      </c>
      <c r="BF143" s="152">
        <v>588</v>
      </c>
      <c r="BG143" s="152">
        <v>345</v>
      </c>
      <c r="BH143" s="152">
        <v>933</v>
      </c>
      <c r="BI143" s="151">
        <v>0.37</v>
      </c>
      <c r="BJ143" s="153">
        <v>0.40799999999999997</v>
      </c>
      <c r="BK143" s="154">
        <v>0.17599999999999999</v>
      </c>
      <c r="BL143" s="154">
        <v>0.111</v>
      </c>
      <c r="BM143" s="154">
        <v>8.7999999999999995E-2</v>
      </c>
      <c r="BN143" s="154">
        <v>0.35299999999999998</v>
      </c>
      <c r="DU143" s="4"/>
      <c r="DZ143" s="183"/>
      <c r="EA143" s="183"/>
      <c r="EB143" s="183"/>
      <c r="EC143" s="183"/>
      <c r="ED143" s="183"/>
      <c r="EE143" s="183"/>
    </row>
    <row r="144" spans="2:135" ht="13" x14ac:dyDescent="0.15">
      <c r="AD144" s="144">
        <f t="shared" si="93"/>
        <v>93.761904761904759</v>
      </c>
      <c r="AE144" s="144">
        <f t="shared" si="94"/>
        <v>86.43981716607415</v>
      </c>
      <c r="AF144" s="149">
        <v>57</v>
      </c>
      <c r="AG144" s="150" t="s">
        <v>348</v>
      </c>
      <c r="AH144" s="149">
        <v>21</v>
      </c>
      <c r="AI144" s="151">
        <v>1</v>
      </c>
      <c r="AJ144" s="152">
        <v>1969</v>
      </c>
      <c r="AK144" s="152">
        <v>1702</v>
      </c>
      <c r="AL144" s="149">
        <v>0.86399999999999999</v>
      </c>
      <c r="AM144" s="152">
        <v>884</v>
      </c>
      <c r="AN144" s="152">
        <v>633</v>
      </c>
      <c r="AO144" s="152">
        <v>1517</v>
      </c>
      <c r="AP144" s="153">
        <v>0.41699999999999998</v>
      </c>
      <c r="AQ144" s="153">
        <v>0.47799999999999998</v>
      </c>
      <c r="AR144" s="154">
        <v>0.153</v>
      </c>
      <c r="AS144" s="154">
        <v>9.1999999999999998E-2</v>
      </c>
      <c r="AT144" s="155">
        <v>7.0000000000000007E-2</v>
      </c>
      <c r="AU144" s="154">
        <v>0.39500000000000002</v>
      </c>
      <c r="AW144" s="183"/>
      <c r="AX144" s="144">
        <f t="shared" si="95"/>
        <v>73.298816568047343</v>
      </c>
      <c r="AY144" s="149">
        <v>57</v>
      </c>
      <c r="AZ144" s="150" t="s">
        <v>343</v>
      </c>
      <c r="BA144" s="149">
        <v>17</v>
      </c>
      <c r="BB144" s="151">
        <v>1</v>
      </c>
      <c r="BC144" s="152">
        <v>1352</v>
      </c>
      <c r="BD144" s="152">
        <v>991</v>
      </c>
      <c r="BE144" s="149">
        <v>0.73299999999999998</v>
      </c>
      <c r="BF144" s="152">
        <v>584</v>
      </c>
      <c r="BG144" s="152">
        <v>356</v>
      </c>
      <c r="BH144" s="152">
        <v>940</v>
      </c>
      <c r="BI144" s="153">
        <v>0.379</v>
      </c>
      <c r="BJ144" s="153">
        <v>0.42799999999999999</v>
      </c>
      <c r="BK144" s="154">
        <v>0.20899999999999999</v>
      </c>
      <c r="BL144" s="154">
        <v>0.106</v>
      </c>
      <c r="BM144" s="154">
        <v>7.4999999999999997E-2</v>
      </c>
      <c r="BN144" s="154">
        <v>0.35199999999999998</v>
      </c>
      <c r="DU144" s="4"/>
      <c r="DZ144" s="183"/>
      <c r="EA144" s="183"/>
      <c r="EB144" s="183"/>
      <c r="EC144" s="183"/>
      <c r="ED144" s="183"/>
      <c r="EE144" s="183"/>
    </row>
    <row r="145" spans="30:135" ht="13" x14ac:dyDescent="0.15">
      <c r="AD145" s="144">
        <f t="shared" si="93"/>
        <v>76.777777777777786</v>
      </c>
      <c r="AE145" s="144">
        <f t="shared" si="94"/>
        <v>86.396526772793052</v>
      </c>
      <c r="AF145" s="149">
        <v>58</v>
      </c>
      <c r="AG145" s="150" t="s">
        <v>247</v>
      </c>
      <c r="AH145" s="149">
        <v>18</v>
      </c>
      <c r="AI145" s="151">
        <v>1</v>
      </c>
      <c r="AJ145" s="152">
        <v>1382</v>
      </c>
      <c r="AK145" s="152">
        <v>1194</v>
      </c>
      <c r="AL145" s="149">
        <v>0.86399999999999999</v>
      </c>
      <c r="AM145" s="152">
        <v>614</v>
      </c>
      <c r="AN145" s="152">
        <v>450</v>
      </c>
      <c r="AO145" s="152">
        <v>1064</v>
      </c>
      <c r="AP145" s="153">
        <v>0.42299999999999999</v>
      </c>
      <c r="AQ145" s="153">
        <v>0.48599999999999999</v>
      </c>
      <c r="AR145" s="154">
        <v>0.16200000000000001</v>
      </c>
      <c r="AS145" s="155">
        <v>0.09</v>
      </c>
      <c r="AT145" s="154">
        <v>7.1999999999999995E-2</v>
      </c>
      <c r="AU145" s="154">
        <v>0.38900000000000001</v>
      </c>
      <c r="AW145" s="183"/>
      <c r="AX145" s="144">
        <f t="shared" si="95"/>
        <v>73.337902673063738</v>
      </c>
      <c r="AY145" s="149">
        <v>58</v>
      </c>
      <c r="AZ145" s="150" t="s">
        <v>349</v>
      </c>
      <c r="BA145" s="149">
        <v>18</v>
      </c>
      <c r="BB145" s="151">
        <v>1</v>
      </c>
      <c r="BC145" s="152">
        <v>1459</v>
      </c>
      <c r="BD145" s="152">
        <v>1070</v>
      </c>
      <c r="BE145" s="149">
        <v>0.73299999999999998</v>
      </c>
      <c r="BF145" s="152">
        <v>534</v>
      </c>
      <c r="BG145" s="152">
        <v>370</v>
      </c>
      <c r="BH145" s="152">
        <v>904</v>
      </c>
      <c r="BI145" s="153">
        <v>0.40899999999999997</v>
      </c>
      <c r="BJ145" s="153">
        <v>0.45800000000000002</v>
      </c>
      <c r="BK145" s="154">
        <v>0.27300000000000002</v>
      </c>
      <c r="BL145" s="154">
        <v>0.125</v>
      </c>
      <c r="BM145" s="154">
        <v>9.2999999999999999E-2</v>
      </c>
      <c r="BN145" s="154">
        <v>0.34899999999999998</v>
      </c>
      <c r="DU145" s="4"/>
      <c r="DZ145" s="183"/>
      <c r="EA145" s="183"/>
      <c r="EB145" s="183"/>
      <c r="EC145" s="183"/>
      <c r="ED145" s="183"/>
      <c r="EE145" s="183"/>
    </row>
    <row r="146" spans="30:135" ht="13" x14ac:dyDescent="0.15">
      <c r="AD146" s="144">
        <f t="shared" si="93"/>
        <v>83.695652173913047</v>
      </c>
      <c r="AE146" s="144">
        <f t="shared" si="94"/>
        <v>86.389610389610397</v>
      </c>
      <c r="AF146" s="149">
        <v>59</v>
      </c>
      <c r="AG146" s="150" t="s">
        <v>350</v>
      </c>
      <c r="AH146" s="149">
        <v>23</v>
      </c>
      <c r="AI146" s="151">
        <v>1</v>
      </c>
      <c r="AJ146" s="152">
        <v>1925</v>
      </c>
      <c r="AK146" s="152">
        <v>1663</v>
      </c>
      <c r="AL146" s="149">
        <v>0.86399999999999999</v>
      </c>
      <c r="AM146" s="152">
        <v>853</v>
      </c>
      <c r="AN146" s="152">
        <v>630</v>
      </c>
      <c r="AO146" s="152">
        <v>1483</v>
      </c>
      <c r="AP146" s="153">
        <v>0.42499999999999999</v>
      </c>
      <c r="AQ146" s="153">
        <v>0.48199999999999998</v>
      </c>
      <c r="AR146" s="154">
        <v>0.156</v>
      </c>
      <c r="AS146" s="154">
        <v>9.2999999999999999E-2</v>
      </c>
      <c r="AT146" s="154">
        <v>7.3999999999999996E-2</v>
      </c>
      <c r="AU146" s="154">
        <v>0.39600000000000002</v>
      </c>
      <c r="AW146" s="183"/>
      <c r="AX146" s="144">
        <f t="shared" si="95"/>
        <v>73.400852878464818</v>
      </c>
      <c r="AY146" s="149">
        <v>59</v>
      </c>
      <c r="AZ146" s="150" t="s">
        <v>280</v>
      </c>
      <c r="BA146" s="149">
        <v>23</v>
      </c>
      <c r="BB146" s="151">
        <v>1</v>
      </c>
      <c r="BC146" s="152">
        <v>1876</v>
      </c>
      <c r="BD146" s="152">
        <v>1377</v>
      </c>
      <c r="BE146" s="149">
        <v>0.73399999999999999</v>
      </c>
      <c r="BF146" s="152">
        <v>859</v>
      </c>
      <c r="BG146" s="152">
        <v>519</v>
      </c>
      <c r="BH146" s="152">
        <v>1378</v>
      </c>
      <c r="BI146" s="153">
        <v>0.377</v>
      </c>
      <c r="BJ146" s="153">
        <v>0.433</v>
      </c>
      <c r="BK146" s="154">
        <v>0.19900000000000001</v>
      </c>
      <c r="BL146" s="154">
        <v>7.9000000000000001E-2</v>
      </c>
      <c r="BM146" s="154">
        <v>6.7000000000000004E-2</v>
      </c>
      <c r="BN146" s="154">
        <v>0.33500000000000002</v>
      </c>
      <c r="DU146" s="4"/>
      <c r="DZ146" s="183"/>
      <c r="EA146" s="183"/>
      <c r="EB146" s="183"/>
      <c r="EC146" s="183"/>
      <c r="ED146" s="183"/>
      <c r="EE146" s="183"/>
    </row>
    <row r="147" spans="30:135" ht="13" x14ac:dyDescent="0.15">
      <c r="AD147" s="144">
        <f t="shared" si="93"/>
        <v>82</v>
      </c>
      <c r="AE147" s="144">
        <f t="shared" si="94"/>
        <v>86.30820399113081</v>
      </c>
      <c r="AF147" s="149">
        <v>60</v>
      </c>
      <c r="AG147" s="150" t="s">
        <v>351</v>
      </c>
      <c r="AH147" s="149">
        <v>22</v>
      </c>
      <c r="AI147" s="151">
        <v>1</v>
      </c>
      <c r="AJ147" s="152">
        <v>1804</v>
      </c>
      <c r="AK147" s="152">
        <v>1557</v>
      </c>
      <c r="AL147" s="149">
        <v>0.86299999999999999</v>
      </c>
      <c r="AM147" s="152">
        <v>749</v>
      </c>
      <c r="AN147" s="152">
        <v>559</v>
      </c>
      <c r="AO147" s="152">
        <v>1308</v>
      </c>
      <c r="AP147" s="153">
        <v>0.42699999999999999</v>
      </c>
      <c r="AQ147" s="153">
        <v>0.50600000000000001</v>
      </c>
      <c r="AR147" s="154">
        <v>0.189</v>
      </c>
      <c r="AS147" s="154">
        <v>0.10299999999999999</v>
      </c>
      <c r="AT147" s="154">
        <v>7.3999999999999996E-2</v>
      </c>
      <c r="AU147" s="154">
        <v>0.38600000000000001</v>
      </c>
      <c r="AW147" s="183"/>
      <c r="AX147" s="144">
        <f t="shared" si="95"/>
        <v>73.425605536332185</v>
      </c>
      <c r="AY147" s="149">
        <v>60</v>
      </c>
      <c r="AZ147" s="150" t="s">
        <v>352</v>
      </c>
      <c r="BA147" s="149">
        <v>17</v>
      </c>
      <c r="BB147" s="151">
        <v>1</v>
      </c>
      <c r="BC147" s="152">
        <v>1445</v>
      </c>
      <c r="BD147" s="152">
        <v>1061</v>
      </c>
      <c r="BE147" s="149">
        <v>0.73399999999999999</v>
      </c>
      <c r="BF147" s="152">
        <v>570</v>
      </c>
      <c r="BG147" s="152">
        <v>362</v>
      </c>
      <c r="BH147" s="152">
        <v>932</v>
      </c>
      <c r="BI147" s="153">
        <v>0.38800000000000001</v>
      </c>
      <c r="BJ147" s="153">
        <v>0.43099999999999999</v>
      </c>
      <c r="BK147" s="154">
        <v>0.222</v>
      </c>
      <c r="BL147" s="154">
        <v>0.151</v>
      </c>
      <c r="BM147" s="154">
        <v>0.11700000000000001</v>
      </c>
      <c r="BN147" s="154">
        <v>0.36199999999999999</v>
      </c>
      <c r="DU147" s="4"/>
      <c r="DZ147" s="183"/>
      <c r="EA147" s="183"/>
      <c r="EB147" s="183"/>
      <c r="EC147" s="183"/>
      <c r="ED147" s="183"/>
      <c r="EE147" s="183"/>
    </row>
    <row r="148" spans="30:135" ht="13" x14ac:dyDescent="0.15">
      <c r="AD148" s="144">
        <f t="shared" si="93"/>
        <v>77.565217391304344</v>
      </c>
      <c r="AE148" s="144">
        <f t="shared" si="94"/>
        <v>86.32286995515696</v>
      </c>
      <c r="AF148" s="149">
        <v>61</v>
      </c>
      <c r="AG148" s="150" t="s">
        <v>353</v>
      </c>
      <c r="AH148" s="149">
        <v>23</v>
      </c>
      <c r="AI148" s="151">
        <v>1</v>
      </c>
      <c r="AJ148" s="152">
        <v>1784</v>
      </c>
      <c r="AK148" s="152">
        <v>1540</v>
      </c>
      <c r="AL148" s="149">
        <v>0.86299999999999999</v>
      </c>
      <c r="AM148" s="152">
        <v>744</v>
      </c>
      <c r="AN148" s="152">
        <v>550</v>
      </c>
      <c r="AO148" s="152">
        <v>1294</v>
      </c>
      <c r="AP148" s="153">
        <v>0.42499999999999999</v>
      </c>
      <c r="AQ148" s="153">
        <v>0.49399999999999999</v>
      </c>
      <c r="AR148" s="154">
        <v>0.187</v>
      </c>
      <c r="AS148" s="154">
        <v>0.107</v>
      </c>
      <c r="AT148" s="154">
        <v>7.4999999999999997E-2</v>
      </c>
      <c r="AU148" s="155">
        <v>0.39</v>
      </c>
      <c r="AW148" s="183"/>
      <c r="AX148" s="144">
        <f t="shared" si="95"/>
        <v>73.492217898832692</v>
      </c>
      <c r="AY148" s="149">
        <v>61</v>
      </c>
      <c r="AZ148" s="150" t="s">
        <v>354</v>
      </c>
      <c r="BA148" s="149">
        <v>24</v>
      </c>
      <c r="BB148" s="151">
        <v>1</v>
      </c>
      <c r="BC148" s="152">
        <v>2056</v>
      </c>
      <c r="BD148" s="152">
        <v>1511</v>
      </c>
      <c r="BE148" s="149">
        <v>0.73499999999999999</v>
      </c>
      <c r="BF148" s="152">
        <v>927</v>
      </c>
      <c r="BG148" s="152">
        <v>549</v>
      </c>
      <c r="BH148" s="152">
        <v>1476</v>
      </c>
      <c r="BI148" s="153">
        <v>0.372</v>
      </c>
      <c r="BJ148" s="153">
        <v>0.41799999999999998</v>
      </c>
      <c r="BK148" s="154">
        <v>0.19400000000000001</v>
      </c>
      <c r="BL148" s="154">
        <v>0.106</v>
      </c>
      <c r="BM148" s="154">
        <v>8.7999999999999995E-2</v>
      </c>
      <c r="BN148" s="154">
        <v>0.34499999999999997</v>
      </c>
      <c r="DU148" s="4"/>
      <c r="DZ148" s="183"/>
      <c r="EA148" s="183"/>
      <c r="EB148" s="183"/>
      <c r="EC148" s="183"/>
      <c r="ED148" s="183"/>
      <c r="EE148" s="183"/>
    </row>
    <row r="149" spans="30:135" ht="13" x14ac:dyDescent="0.15">
      <c r="AD149" s="144">
        <f t="shared" si="93"/>
        <v>84.166666666666657</v>
      </c>
      <c r="AE149" s="144">
        <f t="shared" si="94"/>
        <v>86.089108910891085</v>
      </c>
      <c r="AF149" s="149">
        <v>62</v>
      </c>
      <c r="AG149" s="150" t="s">
        <v>355</v>
      </c>
      <c r="AH149" s="149">
        <v>24</v>
      </c>
      <c r="AI149" s="151">
        <v>1</v>
      </c>
      <c r="AJ149" s="152">
        <v>2020</v>
      </c>
      <c r="AK149" s="152">
        <v>1739</v>
      </c>
      <c r="AL149" s="149">
        <v>0.86099999999999999</v>
      </c>
      <c r="AM149" s="152">
        <v>835</v>
      </c>
      <c r="AN149" s="152">
        <v>662</v>
      </c>
      <c r="AO149" s="152">
        <v>1497</v>
      </c>
      <c r="AP149" s="153">
        <v>0.442</v>
      </c>
      <c r="AQ149" s="153">
        <v>0.499</v>
      </c>
      <c r="AR149" s="154">
        <v>0.17799999999999999</v>
      </c>
      <c r="AS149" s="154">
        <v>0.10100000000000001</v>
      </c>
      <c r="AT149" s="154">
        <v>7.5999999999999998E-2</v>
      </c>
      <c r="AU149" s="154">
        <v>0.39800000000000002</v>
      </c>
      <c r="AW149" s="183"/>
      <c r="AX149" s="144">
        <f t="shared" si="95"/>
        <v>73.452380952380963</v>
      </c>
      <c r="AY149" s="149">
        <v>62</v>
      </c>
      <c r="AZ149" s="150" t="s">
        <v>356</v>
      </c>
      <c r="BA149" s="149">
        <v>20</v>
      </c>
      <c r="BB149" s="151">
        <v>1</v>
      </c>
      <c r="BC149" s="152">
        <v>1680</v>
      </c>
      <c r="BD149" s="152">
        <v>1234</v>
      </c>
      <c r="BE149" s="149">
        <v>0.73499999999999999</v>
      </c>
      <c r="BF149" s="152">
        <v>815</v>
      </c>
      <c r="BG149" s="152">
        <v>452</v>
      </c>
      <c r="BH149" s="152">
        <v>1267</v>
      </c>
      <c r="BI149" s="153">
        <v>0.35699999999999998</v>
      </c>
      <c r="BJ149" s="153">
        <v>0.40500000000000003</v>
      </c>
      <c r="BK149" s="154">
        <v>0.16600000000000001</v>
      </c>
      <c r="BL149" s="154">
        <v>9.2999999999999999E-2</v>
      </c>
      <c r="BM149" s="154">
        <v>7.5999999999999998E-2</v>
      </c>
      <c r="BN149" s="154">
        <v>0.34300000000000003</v>
      </c>
      <c r="DU149" s="4"/>
      <c r="DZ149" s="183"/>
      <c r="EA149" s="183"/>
      <c r="EB149" s="183"/>
      <c r="EC149" s="183"/>
      <c r="ED149" s="183"/>
      <c r="EE149" s="183"/>
    </row>
    <row r="150" spans="30:135" ht="13" x14ac:dyDescent="0.15">
      <c r="AD150" s="144">
        <f t="shared" si="93"/>
        <v>85.761904761904759</v>
      </c>
      <c r="AE150" s="144">
        <f t="shared" si="94"/>
        <v>86.063298167684621</v>
      </c>
      <c r="AF150" s="149">
        <v>63</v>
      </c>
      <c r="AG150" s="150" t="s">
        <v>357</v>
      </c>
      <c r="AH150" s="149">
        <v>21</v>
      </c>
      <c r="AI150" s="151">
        <v>1</v>
      </c>
      <c r="AJ150" s="152">
        <v>1801</v>
      </c>
      <c r="AK150" s="152">
        <v>1550</v>
      </c>
      <c r="AL150" s="149">
        <v>0.86099999999999999</v>
      </c>
      <c r="AM150" s="152">
        <v>832</v>
      </c>
      <c r="AN150" s="152">
        <v>535</v>
      </c>
      <c r="AO150" s="152">
        <v>1367</v>
      </c>
      <c r="AP150" s="153">
        <v>0.39100000000000001</v>
      </c>
      <c r="AQ150" s="151">
        <v>0.46</v>
      </c>
      <c r="AR150" s="154">
        <v>0.128</v>
      </c>
      <c r="AS150" s="154">
        <v>0.13500000000000001</v>
      </c>
      <c r="AT150" s="154">
        <v>9.9000000000000005E-2</v>
      </c>
      <c r="AU150" s="154">
        <v>0.39900000000000002</v>
      </c>
      <c r="AW150" s="183"/>
      <c r="AX150" s="144">
        <f t="shared" si="95"/>
        <v>73.531269740998113</v>
      </c>
      <c r="AY150" s="149">
        <v>63</v>
      </c>
      <c r="AZ150" s="150" t="s">
        <v>358</v>
      </c>
      <c r="BA150" s="149">
        <v>20</v>
      </c>
      <c r="BB150" s="151">
        <v>1</v>
      </c>
      <c r="BC150" s="152">
        <v>1583</v>
      </c>
      <c r="BD150" s="152">
        <v>1164</v>
      </c>
      <c r="BE150" s="149">
        <v>0.73499999999999999</v>
      </c>
      <c r="BF150" s="152">
        <v>710</v>
      </c>
      <c r="BG150" s="152">
        <v>425</v>
      </c>
      <c r="BH150" s="152">
        <v>1135</v>
      </c>
      <c r="BI150" s="153">
        <v>0.374</v>
      </c>
      <c r="BJ150" s="153">
        <v>0.432</v>
      </c>
      <c r="BK150" s="154">
        <v>0.21099999999999999</v>
      </c>
      <c r="BL150" s="154">
        <v>8.7999999999999995E-2</v>
      </c>
      <c r="BM150" s="154">
        <v>7.0999999999999994E-2</v>
      </c>
      <c r="BN150" s="154">
        <v>0.33300000000000002</v>
      </c>
      <c r="DU150" s="4"/>
      <c r="DZ150" s="183"/>
      <c r="EA150" s="183"/>
      <c r="EB150" s="183"/>
      <c r="EC150" s="183"/>
      <c r="ED150" s="183"/>
      <c r="EE150" s="183"/>
    </row>
    <row r="151" spans="30:135" ht="13" x14ac:dyDescent="0.15">
      <c r="AD151" s="144">
        <f t="shared" si="93"/>
        <v>84.181818181818187</v>
      </c>
      <c r="AE151" s="144">
        <f t="shared" si="94"/>
        <v>86.069114470842337</v>
      </c>
      <c r="AF151" s="149">
        <v>64</v>
      </c>
      <c r="AG151" s="150" t="s">
        <v>359</v>
      </c>
      <c r="AH151" s="149">
        <v>22</v>
      </c>
      <c r="AI151" s="151">
        <v>1</v>
      </c>
      <c r="AJ151" s="152">
        <v>1852</v>
      </c>
      <c r="AK151" s="152">
        <v>1594</v>
      </c>
      <c r="AL151" s="149">
        <v>0.86099999999999999</v>
      </c>
      <c r="AM151" s="152">
        <v>846</v>
      </c>
      <c r="AN151" s="152">
        <v>549</v>
      </c>
      <c r="AO151" s="152">
        <v>1395</v>
      </c>
      <c r="AP151" s="153">
        <v>0.39400000000000002</v>
      </c>
      <c r="AQ151" s="153">
        <v>0.46300000000000002</v>
      </c>
      <c r="AR151" s="154">
        <v>0.14899999999999999</v>
      </c>
      <c r="AS151" s="154">
        <v>0.114</v>
      </c>
      <c r="AT151" s="154">
        <v>8.8999999999999996E-2</v>
      </c>
      <c r="AU151" s="154">
        <v>0.39100000000000001</v>
      </c>
      <c r="AW151" s="183"/>
      <c r="AX151" s="144">
        <f t="shared" si="95"/>
        <v>73.611111111111114</v>
      </c>
      <c r="AY151" s="149">
        <v>64</v>
      </c>
      <c r="AZ151" s="150" t="s">
        <v>266</v>
      </c>
      <c r="BA151" s="149">
        <v>22</v>
      </c>
      <c r="BB151" s="151">
        <v>1</v>
      </c>
      <c r="BC151" s="152">
        <v>1800</v>
      </c>
      <c r="BD151" s="152">
        <v>1325</v>
      </c>
      <c r="BE151" s="149">
        <v>0.73599999999999999</v>
      </c>
      <c r="BF151" s="152">
        <v>831</v>
      </c>
      <c r="BG151" s="152">
        <v>497</v>
      </c>
      <c r="BH151" s="152">
        <v>1328</v>
      </c>
      <c r="BI151" s="153">
        <v>0.374</v>
      </c>
      <c r="BJ151" s="153">
        <v>0.41499999999999998</v>
      </c>
      <c r="BK151" s="154">
        <v>0.185</v>
      </c>
      <c r="BL151" s="154">
        <v>9.1999999999999998E-2</v>
      </c>
      <c r="BM151" s="154">
        <v>7.5999999999999998E-2</v>
      </c>
      <c r="BN151" s="154">
        <v>0.34699999999999998</v>
      </c>
      <c r="DU151" s="4"/>
      <c r="DZ151" s="183"/>
      <c r="EA151" s="183"/>
      <c r="EB151" s="183"/>
      <c r="EC151" s="183"/>
      <c r="ED151" s="183"/>
      <c r="EE151" s="183"/>
    </row>
    <row r="152" spans="30:135" ht="13" x14ac:dyDescent="0.15">
      <c r="AD152" s="144">
        <f t="shared" si="93"/>
        <v>80.045454545454533</v>
      </c>
      <c r="AE152" s="144">
        <f t="shared" si="94"/>
        <v>86.087450312322545</v>
      </c>
      <c r="AF152" s="149">
        <v>65</v>
      </c>
      <c r="AG152" s="150" t="s">
        <v>360</v>
      </c>
      <c r="AH152" s="149">
        <v>22</v>
      </c>
      <c r="AI152" s="151">
        <v>1</v>
      </c>
      <c r="AJ152" s="152">
        <v>1761</v>
      </c>
      <c r="AK152" s="152">
        <v>1516</v>
      </c>
      <c r="AL152" s="149">
        <v>0.86099999999999999</v>
      </c>
      <c r="AM152" s="152">
        <v>714</v>
      </c>
      <c r="AN152" s="152">
        <v>515</v>
      </c>
      <c r="AO152" s="152">
        <v>1229</v>
      </c>
      <c r="AP152" s="153">
        <v>0.41899999999999998</v>
      </c>
      <c r="AQ152" s="153">
        <v>0.48599999999999999</v>
      </c>
      <c r="AR152" s="154">
        <v>0.191</v>
      </c>
      <c r="AS152" s="154">
        <v>0.125</v>
      </c>
      <c r="AT152" s="154">
        <v>8.5999999999999993E-2</v>
      </c>
      <c r="AU152" s="154">
        <v>0.39400000000000002</v>
      </c>
      <c r="AW152" s="183"/>
      <c r="AX152" s="144">
        <f t="shared" si="95"/>
        <v>73.767123287671239</v>
      </c>
      <c r="AY152" s="149">
        <v>65</v>
      </c>
      <c r="AZ152" s="150" t="s">
        <v>361</v>
      </c>
      <c r="BA152" s="149">
        <v>18</v>
      </c>
      <c r="BB152" s="151">
        <v>1</v>
      </c>
      <c r="BC152" s="152">
        <v>1460</v>
      </c>
      <c r="BD152" s="152">
        <v>1077</v>
      </c>
      <c r="BE152" s="149">
        <v>0.73799999999999999</v>
      </c>
      <c r="BF152" s="152">
        <v>602</v>
      </c>
      <c r="BG152" s="152">
        <v>387</v>
      </c>
      <c r="BH152" s="152">
        <v>989</v>
      </c>
      <c r="BI152" s="153">
        <v>0.39100000000000001</v>
      </c>
      <c r="BJ152" s="153">
        <v>0.42699999999999999</v>
      </c>
      <c r="BK152" s="154">
        <v>0.21199999999999999</v>
      </c>
      <c r="BL152" s="154">
        <v>0.128</v>
      </c>
      <c r="BM152" s="155">
        <v>0.1</v>
      </c>
      <c r="BN152" s="154">
        <v>0.36199999999999999</v>
      </c>
      <c r="DU152" s="4"/>
      <c r="DZ152" s="183"/>
      <c r="EA152" s="183"/>
      <c r="EB152" s="183"/>
      <c r="EC152" s="183"/>
      <c r="ED152" s="183"/>
      <c r="EE152" s="183"/>
    </row>
    <row r="153" spans="30:135" ht="15.75" customHeight="1" x14ac:dyDescent="0.15">
      <c r="AD153" s="144">
        <f t="shared" si="93"/>
        <v>79.571428571428569</v>
      </c>
      <c r="AE153" s="144">
        <f t="shared" si="94"/>
        <v>86.056253740275281</v>
      </c>
      <c r="AF153" s="149">
        <v>66</v>
      </c>
      <c r="AG153" s="150" t="s">
        <v>362</v>
      </c>
      <c r="AH153" s="149">
        <v>21</v>
      </c>
      <c r="AI153" s="151">
        <v>1</v>
      </c>
      <c r="AJ153" s="152">
        <v>1671</v>
      </c>
      <c r="AK153" s="152">
        <v>1438</v>
      </c>
      <c r="AL153" s="149">
        <v>0.86099999999999999</v>
      </c>
      <c r="AM153" s="152">
        <v>711</v>
      </c>
      <c r="AN153" s="152">
        <v>513</v>
      </c>
      <c r="AO153" s="152">
        <v>1224</v>
      </c>
      <c r="AP153" s="153">
        <v>0.41899999999999998</v>
      </c>
      <c r="AQ153" s="153">
        <v>0.496</v>
      </c>
      <c r="AR153" s="154">
        <v>0.185</v>
      </c>
      <c r="AS153" s="154">
        <v>0.10100000000000001</v>
      </c>
      <c r="AT153" s="154">
        <v>6.9000000000000006E-2</v>
      </c>
      <c r="AU153" s="154">
        <v>0.38500000000000001</v>
      </c>
      <c r="AW153" s="183"/>
      <c r="AX153" s="144">
        <f t="shared" si="95"/>
        <v>73.789649415692821</v>
      </c>
      <c r="AY153" s="149">
        <v>66</v>
      </c>
      <c r="AZ153" s="150" t="s">
        <v>363</v>
      </c>
      <c r="BA153" s="149">
        <v>23</v>
      </c>
      <c r="BB153" s="151">
        <v>1</v>
      </c>
      <c r="BC153" s="152">
        <v>1797</v>
      </c>
      <c r="BD153" s="152">
        <v>1326</v>
      </c>
      <c r="BE153" s="149">
        <v>0.73799999999999999</v>
      </c>
      <c r="BF153" s="152">
        <v>832</v>
      </c>
      <c r="BG153" s="152">
        <v>483</v>
      </c>
      <c r="BH153" s="152">
        <v>1315</v>
      </c>
      <c r="BI153" s="153">
        <v>0.36699999999999999</v>
      </c>
      <c r="BJ153" s="153">
        <v>0.40600000000000003</v>
      </c>
      <c r="BK153" s="154">
        <v>0.18099999999999999</v>
      </c>
      <c r="BL153" s="154">
        <v>0.109</v>
      </c>
      <c r="BM153" s="154">
        <v>9.0999999999999998E-2</v>
      </c>
      <c r="BN153" s="154">
        <v>0.34899999999999998</v>
      </c>
      <c r="DU153" s="4"/>
      <c r="DZ153" s="183"/>
      <c r="EA153" s="183"/>
      <c r="EB153" s="183"/>
      <c r="EC153" s="183"/>
      <c r="ED153" s="183"/>
      <c r="EE153" s="183"/>
    </row>
    <row r="154" spans="30:135" ht="13" x14ac:dyDescent="0.15">
      <c r="AD154" s="144">
        <f t="shared" si="93"/>
        <v>87.15789473684211</v>
      </c>
      <c r="AE154" s="144">
        <f t="shared" si="94"/>
        <v>85.869565217391312</v>
      </c>
      <c r="AF154" s="149">
        <v>67</v>
      </c>
      <c r="AG154" s="150" t="s">
        <v>364</v>
      </c>
      <c r="AH154" s="149">
        <v>19</v>
      </c>
      <c r="AI154" s="151">
        <v>1</v>
      </c>
      <c r="AJ154" s="152">
        <v>1656</v>
      </c>
      <c r="AK154" s="152">
        <v>1422</v>
      </c>
      <c r="AL154" s="149">
        <v>0.85899999999999999</v>
      </c>
      <c r="AM154" s="152">
        <v>700</v>
      </c>
      <c r="AN154" s="152">
        <v>494</v>
      </c>
      <c r="AO154" s="152">
        <v>1194</v>
      </c>
      <c r="AP154" s="153">
        <v>0.41399999999999998</v>
      </c>
      <c r="AQ154" s="153">
        <v>0.45300000000000001</v>
      </c>
      <c r="AR154" s="154">
        <v>0.155</v>
      </c>
      <c r="AS154" s="154">
        <v>0.14899999999999999</v>
      </c>
      <c r="AT154" s="154">
        <v>0.115</v>
      </c>
      <c r="AU154" s="154">
        <v>0.41599999999999998</v>
      </c>
      <c r="AW154" s="183"/>
      <c r="AX154" s="144">
        <f t="shared" si="95"/>
        <v>73.81703470031546</v>
      </c>
      <c r="AY154" s="149">
        <v>67</v>
      </c>
      <c r="AZ154" s="150" t="s">
        <v>365</v>
      </c>
      <c r="BA154" s="149">
        <v>22</v>
      </c>
      <c r="BB154" s="151">
        <v>1</v>
      </c>
      <c r="BC154" s="152">
        <v>1902</v>
      </c>
      <c r="BD154" s="152">
        <v>1404</v>
      </c>
      <c r="BE154" s="149">
        <v>0.73799999999999999</v>
      </c>
      <c r="BF154" s="152">
        <v>711</v>
      </c>
      <c r="BG154" s="152">
        <v>474</v>
      </c>
      <c r="BH154" s="152">
        <v>1185</v>
      </c>
      <c r="BI154" s="151">
        <v>0.4</v>
      </c>
      <c r="BJ154" s="153">
        <v>0.45600000000000002</v>
      </c>
      <c r="BK154" s="155">
        <v>0.26</v>
      </c>
      <c r="BL154" s="154">
        <v>0.13700000000000001</v>
      </c>
      <c r="BM154" s="154">
        <v>9.7000000000000003E-2</v>
      </c>
      <c r="BN154" s="154">
        <v>0.35099999999999998</v>
      </c>
      <c r="DU154" s="4"/>
      <c r="DZ154" s="183"/>
      <c r="EA154" s="183"/>
      <c r="EB154" s="183"/>
      <c r="EC154" s="183"/>
      <c r="ED154" s="183"/>
      <c r="EE154" s="183"/>
    </row>
    <row r="155" spans="30:135" ht="13" x14ac:dyDescent="0.15">
      <c r="AD155" s="144">
        <f t="shared" si="93"/>
        <v>83.13636363636364</v>
      </c>
      <c r="AE155" s="144">
        <f t="shared" si="94"/>
        <v>85.94860579551667</v>
      </c>
      <c r="AF155" s="149">
        <v>68</v>
      </c>
      <c r="AG155" s="150" t="s">
        <v>366</v>
      </c>
      <c r="AH155" s="149">
        <v>22</v>
      </c>
      <c r="AI155" s="151">
        <v>1</v>
      </c>
      <c r="AJ155" s="152">
        <v>1829</v>
      </c>
      <c r="AK155" s="152">
        <v>1572</v>
      </c>
      <c r="AL155" s="149">
        <v>0.85899999999999999</v>
      </c>
      <c r="AM155" s="152">
        <v>793</v>
      </c>
      <c r="AN155" s="152">
        <v>517</v>
      </c>
      <c r="AO155" s="152">
        <v>1310</v>
      </c>
      <c r="AP155" s="153">
        <v>0.39500000000000002</v>
      </c>
      <c r="AQ155" s="153">
        <v>0.47099999999999997</v>
      </c>
      <c r="AR155" s="154">
        <v>0.17699999999999999</v>
      </c>
      <c r="AS155" s="155">
        <v>0.13</v>
      </c>
      <c r="AT155" s="154">
        <v>0.106</v>
      </c>
      <c r="AU155" s="154">
        <v>0.38200000000000001</v>
      </c>
      <c r="AW155" s="183"/>
      <c r="AX155" s="144">
        <f t="shared" si="95"/>
        <v>73.796192609182526</v>
      </c>
      <c r="AY155" s="149">
        <v>68</v>
      </c>
      <c r="AZ155" s="150" t="s">
        <v>289</v>
      </c>
      <c r="BA155" s="149">
        <v>24</v>
      </c>
      <c r="BB155" s="151">
        <v>1</v>
      </c>
      <c r="BC155" s="152">
        <v>1786</v>
      </c>
      <c r="BD155" s="152">
        <v>1318</v>
      </c>
      <c r="BE155" s="149">
        <v>0.73799999999999999</v>
      </c>
      <c r="BF155" s="152">
        <v>790</v>
      </c>
      <c r="BG155" s="152">
        <v>464</v>
      </c>
      <c r="BH155" s="152">
        <v>1254</v>
      </c>
      <c r="BI155" s="151">
        <v>0.37</v>
      </c>
      <c r="BJ155" s="153">
        <v>0.41899999999999998</v>
      </c>
      <c r="BK155" s="154">
        <v>0.19900000000000001</v>
      </c>
      <c r="BL155" s="154">
        <v>0.115</v>
      </c>
      <c r="BM155" s="154">
        <v>9.2999999999999999E-2</v>
      </c>
      <c r="BN155" s="154">
        <v>0.34799999999999998</v>
      </c>
      <c r="DU155" s="4"/>
      <c r="DZ155" s="183"/>
      <c r="EA155" s="183"/>
      <c r="EB155" s="183"/>
      <c r="EC155" s="183"/>
      <c r="ED155" s="183"/>
      <c r="EE155" s="183"/>
    </row>
    <row r="156" spans="30:135" ht="13" x14ac:dyDescent="0.15">
      <c r="AD156" s="144">
        <f t="shared" si="93"/>
        <v>84.590909090909093</v>
      </c>
      <c r="AE156" s="144">
        <f t="shared" si="94"/>
        <v>85.867813003761412</v>
      </c>
      <c r="AF156" s="149">
        <v>69</v>
      </c>
      <c r="AG156" s="150" t="s">
        <v>367</v>
      </c>
      <c r="AH156" s="149">
        <v>22</v>
      </c>
      <c r="AI156" s="151">
        <v>1</v>
      </c>
      <c r="AJ156" s="152">
        <v>1861</v>
      </c>
      <c r="AK156" s="152">
        <v>1598</v>
      </c>
      <c r="AL156" s="149">
        <v>0.85899999999999999</v>
      </c>
      <c r="AM156" s="152">
        <v>748</v>
      </c>
      <c r="AN156" s="152">
        <v>637</v>
      </c>
      <c r="AO156" s="152">
        <v>1385</v>
      </c>
      <c r="AP156" s="151">
        <v>0.46</v>
      </c>
      <c r="AQ156" s="153">
        <v>0.49399999999999999</v>
      </c>
      <c r="AR156" s="154">
        <v>0.17899999999999999</v>
      </c>
      <c r="AS156" s="154">
        <v>9.7000000000000003E-2</v>
      </c>
      <c r="AT156" s="154">
        <v>8.1000000000000003E-2</v>
      </c>
      <c r="AU156" s="155">
        <v>0.41</v>
      </c>
      <c r="AW156" s="183"/>
      <c r="AX156" s="144">
        <f t="shared" si="95"/>
        <v>73.893521488133416</v>
      </c>
      <c r="AY156" s="149">
        <v>69</v>
      </c>
      <c r="AZ156" s="150" t="s">
        <v>368</v>
      </c>
      <c r="BA156" s="149">
        <v>20</v>
      </c>
      <c r="BB156" s="151">
        <v>1</v>
      </c>
      <c r="BC156" s="152">
        <v>1559</v>
      </c>
      <c r="BD156" s="152">
        <v>1152</v>
      </c>
      <c r="BE156" s="149">
        <v>0.73899999999999999</v>
      </c>
      <c r="BF156" s="152">
        <v>575</v>
      </c>
      <c r="BG156" s="152">
        <v>440</v>
      </c>
      <c r="BH156" s="152">
        <v>1015</v>
      </c>
      <c r="BI156" s="153">
        <v>0.433</v>
      </c>
      <c r="BJ156" s="153">
        <v>0.46400000000000002</v>
      </c>
      <c r="BK156" s="154">
        <v>0.25800000000000001</v>
      </c>
      <c r="BL156" s="154">
        <v>0.11899999999999999</v>
      </c>
      <c r="BM156" s="154">
        <v>9.4E-2</v>
      </c>
      <c r="BN156" s="154">
        <v>0.36099999999999999</v>
      </c>
      <c r="DU156" s="4"/>
      <c r="DZ156" s="183"/>
      <c r="EA156" s="183"/>
      <c r="EB156" s="183"/>
      <c r="EC156" s="183"/>
      <c r="ED156" s="183"/>
      <c r="EE156" s="183"/>
    </row>
    <row r="157" spans="30:135" ht="13" x14ac:dyDescent="0.15">
      <c r="AD157" s="144">
        <f t="shared" si="93"/>
        <v>81.199999999999989</v>
      </c>
      <c r="AE157" s="144">
        <f t="shared" si="94"/>
        <v>85.911330049261082</v>
      </c>
      <c r="AF157" s="149">
        <v>70</v>
      </c>
      <c r="AG157" s="150" t="s">
        <v>369</v>
      </c>
      <c r="AH157" s="149">
        <v>25</v>
      </c>
      <c r="AI157" s="151">
        <v>1</v>
      </c>
      <c r="AJ157" s="152">
        <v>2030</v>
      </c>
      <c r="AK157" s="152">
        <v>1744</v>
      </c>
      <c r="AL157" s="149">
        <v>0.85899999999999999</v>
      </c>
      <c r="AM157" s="152">
        <v>858</v>
      </c>
      <c r="AN157" s="152">
        <v>596</v>
      </c>
      <c r="AO157" s="152">
        <v>1454</v>
      </c>
      <c r="AP157" s="151">
        <v>0.41</v>
      </c>
      <c r="AQ157" s="153">
        <v>0.48399999999999999</v>
      </c>
      <c r="AR157" s="154">
        <v>0.18099999999999999</v>
      </c>
      <c r="AS157" s="154">
        <v>0.115</v>
      </c>
      <c r="AT157" s="154">
        <v>8.7999999999999995E-2</v>
      </c>
      <c r="AU157" s="154">
        <v>0.39200000000000002</v>
      </c>
      <c r="AW157" s="183"/>
      <c r="AX157" s="144">
        <f t="shared" si="95"/>
        <v>73.972602739726028</v>
      </c>
      <c r="AY157" s="149">
        <v>70</v>
      </c>
      <c r="AZ157" s="150" t="s">
        <v>370</v>
      </c>
      <c r="BA157" s="149">
        <v>4</v>
      </c>
      <c r="BB157" s="151">
        <v>1</v>
      </c>
      <c r="BC157" s="152">
        <v>365</v>
      </c>
      <c r="BD157" s="152">
        <v>270</v>
      </c>
      <c r="BE157" s="149">
        <v>0.74</v>
      </c>
      <c r="BF157" s="152">
        <v>163</v>
      </c>
      <c r="BG157" s="152">
        <v>100</v>
      </c>
      <c r="BH157" s="152">
        <v>263</v>
      </c>
      <c r="BI157" s="151">
        <v>0.38</v>
      </c>
      <c r="BJ157" s="153">
        <v>0.42199999999999999</v>
      </c>
      <c r="BK157" s="154">
        <v>0.192</v>
      </c>
      <c r="BL157" s="154">
        <v>0.10100000000000001</v>
      </c>
      <c r="BM157" s="154">
        <v>7.3999999999999996E-2</v>
      </c>
      <c r="BN157" s="154">
        <v>0.35099999999999998</v>
      </c>
      <c r="DU157" s="4"/>
      <c r="DZ157" s="183"/>
      <c r="EA157" s="183"/>
      <c r="EB157" s="183"/>
      <c r="EC157" s="183"/>
      <c r="ED157" s="183"/>
      <c r="EE157" s="183"/>
    </row>
    <row r="158" spans="30:135" ht="13" x14ac:dyDescent="0.15">
      <c r="AD158" s="144">
        <f t="shared" si="93"/>
        <v>85.708333333333329</v>
      </c>
      <c r="AE158" s="144">
        <f t="shared" si="94"/>
        <v>85.804569761789011</v>
      </c>
      <c r="AF158" s="149">
        <v>71</v>
      </c>
      <c r="AG158" s="150" t="s">
        <v>371</v>
      </c>
      <c r="AH158" s="149">
        <v>24</v>
      </c>
      <c r="AI158" s="151">
        <v>1</v>
      </c>
      <c r="AJ158" s="152">
        <v>2057</v>
      </c>
      <c r="AK158" s="152">
        <v>1765</v>
      </c>
      <c r="AL158" s="149">
        <v>0.85799999999999998</v>
      </c>
      <c r="AM158" s="152">
        <v>788</v>
      </c>
      <c r="AN158" s="152">
        <v>610</v>
      </c>
      <c r="AO158" s="152">
        <v>1398</v>
      </c>
      <c r="AP158" s="153">
        <v>0.436</v>
      </c>
      <c r="AQ158" s="153">
        <v>0.48399999999999999</v>
      </c>
      <c r="AR158" s="154">
        <v>0.193</v>
      </c>
      <c r="AS158" s="154">
        <v>0.156</v>
      </c>
      <c r="AT158" s="154">
        <v>0.11600000000000001</v>
      </c>
      <c r="AU158" s="154">
        <v>0.41099999999999998</v>
      </c>
      <c r="AW158" s="183"/>
      <c r="AX158" s="144">
        <f t="shared" si="95"/>
        <v>74.04148334380892</v>
      </c>
      <c r="AY158" s="149">
        <v>71</v>
      </c>
      <c r="AZ158" s="150" t="s">
        <v>244</v>
      </c>
      <c r="BA158" s="149">
        <v>19</v>
      </c>
      <c r="BB158" s="151">
        <v>1</v>
      </c>
      <c r="BC158" s="152">
        <v>1591</v>
      </c>
      <c r="BD158" s="152">
        <v>1178</v>
      </c>
      <c r="BE158" s="149">
        <v>0.74</v>
      </c>
      <c r="BF158" s="152">
        <v>801</v>
      </c>
      <c r="BG158" s="152">
        <v>438</v>
      </c>
      <c r="BH158" s="152">
        <v>1239</v>
      </c>
      <c r="BI158" s="153">
        <v>0.35399999999999998</v>
      </c>
      <c r="BJ158" s="153">
        <v>0.41199999999999998</v>
      </c>
      <c r="BK158" s="154">
        <v>0.157</v>
      </c>
      <c r="BL158" s="154">
        <v>8.3000000000000004E-2</v>
      </c>
      <c r="BM158" s="154">
        <v>6.9000000000000006E-2</v>
      </c>
      <c r="BN158" s="154">
        <v>0.33100000000000002</v>
      </c>
      <c r="DU158" s="4"/>
      <c r="DZ158" s="183"/>
      <c r="EA158" s="183"/>
      <c r="EB158" s="183"/>
      <c r="EC158" s="183"/>
      <c r="ED158" s="183"/>
      <c r="EE158" s="183"/>
    </row>
    <row r="159" spans="30:135" ht="13" x14ac:dyDescent="0.15">
      <c r="AD159" s="144">
        <f t="shared" si="93"/>
        <v>84.6111111111111</v>
      </c>
      <c r="AE159" s="144">
        <f t="shared" si="94"/>
        <v>85.75180564674983</v>
      </c>
      <c r="AF159" s="149">
        <v>72</v>
      </c>
      <c r="AG159" s="150" t="s">
        <v>372</v>
      </c>
      <c r="AH159" s="149">
        <v>18</v>
      </c>
      <c r="AI159" s="151">
        <v>1</v>
      </c>
      <c r="AJ159" s="152">
        <v>1523</v>
      </c>
      <c r="AK159" s="152">
        <v>1306</v>
      </c>
      <c r="AL159" s="149">
        <v>0.85799999999999998</v>
      </c>
      <c r="AM159" s="152">
        <v>648</v>
      </c>
      <c r="AN159" s="152">
        <v>505</v>
      </c>
      <c r="AO159" s="152">
        <v>1153</v>
      </c>
      <c r="AP159" s="153">
        <v>0.438</v>
      </c>
      <c r="AQ159" s="153">
        <v>0.48899999999999999</v>
      </c>
      <c r="AR159" s="154">
        <v>0.16400000000000001</v>
      </c>
      <c r="AS159" s="154">
        <v>0.109</v>
      </c>
      <c r="AT159" s="154">
        <v>9.1999999999999998E-2</v>
      </c>
      <c r="AU159" s="154">
        <v>0.39900000000000002</v>
      </c>
      <c r="AW159" s="183"/>
      <c r="AX159" s="144">
        <f t="shared" si="95"/>
        <v>73.954116059379217</v>
      </c>
      <c r="AY159" s="149">
        <v>72</v>
      </c>
      <c r="AZ159" s="150" t="s">
        <v>373</v>
      </c>
      <c r="BA159" s="149">
        <v>19</v>
      </c>
      <c r="BB159" s="151">
        <v>1</v>
      </c>
      <c r="BC159" s="152">
        <v>1482</v>
      </c>
      <c r="BD159" s="152">
        <v>1096</v>
      </c>
      <c r="BE159" s="149">
        <v>0.74</v>
      </c>
      <c r="BF159" s="152">
        <v>647</v>
      </c>
      <c r="BG159" s="152">
        <v>409</v>
      </c>
      <c r="BH159" s="152">
        <v>1056</v>
      </c>
      <c r="BI159" s="153">
        <v>0.38700000000000001</v>
      </c>
      <c r="BJ159" s="153">
        <v>0.432</v>
      </c>
      <c r="BK159" s="154">
        <v>0.20899999999999999</v>
      </c>
      <c r="BL159" s="154">
        <v>9.8000000000000004E-2</v>
      </c>
      <c r="BM159" s="155">
        <v>0.08</v>
      </c>
      <c r="BN159" s="154">
        <v>0.34799999999999998</v>
      </c>
      <c r="DU159" s="4"/>
      <c r="DZ159" s="183"/>
      <c r="EA159" s="183"/>
      <c r="EB159" s="183"/>
      <c r="EC159" s="183"/>
      <c r="ED159" s="183"/>
      <c r="EE159" s="183"/>
    </row>
    <row r="160" spans="30:135" ht="13" x14ac:dyDescent="0.15">
      <c r="AD160" s="144">
        <f t="shared" si="93"/>
        <v>84.952380952380949</v>
      </c>
      <c r="AE160" s="144">
        <f t="shared" si="94"/>
        <v>85.426008968609864</v>
      </c>
      <c r="AF160" s="149">
        <v>73</v>
      </c>
      <c r="AG160" s="150" t="s">
        <v>374</v>
      </c>
      <c r="AH160" s="149">
        <v>21</v>
      </c>
      <c r="AI160" s="151">
        <v>1</v>
      </c>
      <c r="AJ160" s="152">
        <v>1784</v>
      </c>
      <c r="AK160" s="152">
        <v>1524</v>
      </c>
      <c r="AL160" s="149">
        <v>0.85399999999999998</v>
      </c>
      <c r="AM160" s="152">
        <v>839</v>
      </c>
      <c r="AN160" s="152">
        <v>532</v>
      </c>
      <c r="AO160" s="152">
        <v>1371</v>
      </c>
      <c r="AP160" s="153">
        <v>0.38800000000000001</v>
      </c>
      <c r="AQ160" s="153">
        <v>0.45200000000000001</v>
      </c>
      <c r="AR160" s="154">
        <v>0.13600000000000001</v>
      </c>
      <c r="AS160" s="154">
        <v>0.11700000000000001</v>
      </c>
      <c r="AT160" s="154">
        <v>8.2000000000000003E-2</v>
      </c>
      <c r="AU160" s="154">
        <v>0.38900000000000001</v>
      </c>
      <c r="AW160" s="183"/>
      <c r="AX160" s="144">
        <f t="shared" si="95"/>
        <v>74.057891862370283</v>
      </c>
      <c r="AY160" s="149">
        <v>73</v>
      </c>
      <c r="AZ160" s="150" t="s">
        <v>375</v>
      </c>
      <c r="BA160" s="149">
        <v>21</v>
      </c>
      <c r="BB160" s="151">
        <v>1</v>
      </c>
      <c r="BC160" s="152">
        <v>1831</v>
      </c>
      <c r="BD160" s="152">
        <v>1356</v>
      </c>
      <c r="BE160" s="149">
        <v>0.74099999999999999</v>
      </c>
      <c r="BF160" s="152">
        <v>855</v>
      </c>
      <c r="BG160" s="152">
        <v>501</v>
      </c>
      <c r="BH160" s="152">
        <v>1356</v>
      </c>
      <c r="BI160" s="153">
        <v>0.36899999999999999</v>
      </c>
      <c r="BJ160" s="153">
        <v>0.41599999999999998</v>
      </c>
      <c r="BK160" s="155">
        <v>0.18</v>
      </c>
      <c r="BL160" s="154">
        <v>9.9000000000000005E-2</v>
      </c>
      <c r="BM160" s="154">
        <v>8.6999999999999994E-2</v>
      </c>
      <c r="BN160" s="154">
        <v>0.34799999999999998</v>
      </c>
      <c r="DU160" s="4"/>
      <c r="DZ160" s="183"/>
      <c r="EA160" s="183"/>
      <c r="EB160" s="183"/>
      <c r="EC160" s="183"/>
      <c r="ED160" s="183"/>
      <c r="EE160" s="183"/>
    </row>
    <row r="161" spans="30:135" ht="13" x14ac:dyDescent="0.15">
      <c r="AD161" s="144">
        <f t="shared" si="93"/>
        <v>80.545454545454547</v>
      </c>
      <c r="AE161" s="144">
        <f t="shared" si="94"/>
        <v>85.383747178329571</v>
      </c>
      <c r="AF161" s="149">
        <v>74</v>
      </c>
      <c r="AG161" s="150" t="s">
        <v>376</v>
      </c>
      <c r="AH161" s="149">
        <v>22</v>
      </c>
      <c r="AI161" s="151">
        <v>1</v>
      </c>
      <c r="AJ161" s="152">
        <v>1772</v>
      </c>
      <c r="AK161" s="152">
        <v>1513</v>
      </c>
      <c r="AL161" s="149">
        <v>0.85399999999999998</v>
      </c>
      <c r="AM161" s="152">
        <v>758</v>
      </c>
      <c r="AN161" s="152">
        <v>553</v>
      </c>
      <c r="AO161" s="152">
        <v>1311</v>
      </c>
      <c r="AP161" s="153">
        <v>0.42199999999999999</v>
      </c>
      <c r="AQ161" s="153">
        <v>0.47899999999999998</v>
      </c>
      <c r="AR161" s="155">
        <v>0.17</v>
      </c>
      <c r="AS161" s="154">
        <v>0.112</v>
      </c>
      <c r="AT161" s="154">
        <v>8.4000000000000005E-2</v>
      </c>
      <c r="AU161" s="154">
        <v>0.39700000000000002</v>
      </c>
      <c r="AW161" s="183"/>
      <c r="AX161" s="144">
        <f t="shared" si="95"/>
        <v>74.349635796045789</v>
      </c>
      <c r="AY161" s="149">
        <v>74</v>
      </c>
      <c r="AZ161" s="150" t="s">
        <v>230</v>
      </c>
      <c r="BA161" s="149">
        <v>23</v>
      </c>
      <c r="BB161" s="151">
        <v>1</v>
      </c>
      <c r="BC161" s="152">
        <v>1922</v>
      </c>
      <c r="BD161" s="152">
        <v>1429</v>
      </c>
      <c r="BE161" s="149">
        <v>0.74299999999999999</v>
      </c>
      <c r="BF161" s="152">
        <v>875</v>
      </c>
      <c r="BG161" s="152">
        <v>520</v>
      </c>
      <c r="BH161" s="152">
        <v>1395</v>
      </c>
      <c r="BI161" s="153">
        <v>0.373</v>
      </c>
      <c r="BJ161" s="153">
        <v>0.41299999999999998</v>
      </c>
      <c r="BK161" s="154">
        <v>0.183</v>
      </c>
      <c r="BL161" s="154">
        <v>0.11600000000000001</v>
      </c>
      <c r="BM161" s="154">
        <v>9.7000000000000003E-2</v>
      </c>
      <c r="BN161" s="154">
        <v>0.35299999999999998</v>
      </c>
      <c r="DU161" s="4"/>
      <c r="DZ161" s="183"/>
      <c r="EA161" s="183"/>
      <c r="EB161" s="183"/>
      <c r="EC161" s="183"/>
      <c r="ED161" s="183"/>
      <c r="EE161" s="183"/>
    </row>
    <row r="162" spans="30:135" ht="13" x14ac:dyDescent="0.15">
      <c r="AD162" s="144">
        <f t="shared" si="93"/>
        <v>87.5</v>
      </c>
      <c r="AE162" s="144">
        <f t="shared" si="94"/>
        <v>85.402597402597408</v>
      </c>
      <c r="AF162" s="149">
        <v>75</v>
      </c>
      <c r="AG162" s="150" t="s">
        <v>377</v>
      </c>
      <c r="AH162" s="149">
        <v>22</v>
      </c>
      <c r="AI162" s="151">
        <v>1</v>
      </c>
      <c r="AJ162" s="152">
        <v>1925</v>
      </c>
      <c r="AK162" s="152">
        <v>1644</v>
      </c>
      <c r="AL162" s="149">
        <v>0.85399999999999998</v>
      </c>
      <c r="AM162" s="152">
        <v>855</v>
      </c>
      <c r="AN162" s="152">
        <v>600</v>
      </c>
      <c r="AO162" s="152">
        <v>1455</v>
      </c>
      <c r="AP162" s="153">
        <v>0.41199999999999998</v>
      </c>
      <c r="AQ162" s="153">
        <v>0.46300000000000002</v>
      </c>
      <c r="AR162" s="154">
        <v>0.14799999999999999</v>
      </c>
      <c r="AS162" s="154">
        <v>0.11700000000000001</v>
      </c>
      <c r="AT162" s="154">
        <v>8.5999999999999993E-2</v>
      </c>
      <c r="AU162" s="154">
        <v>0.39900000000000002</v>
      </c>
      <c r="AW162" s="183"/>
      <c r="AX162" s="144">
        <f t="shared" si="95"/>
        <v>74.273072060682679</v>
      </c>
      <c r="AY162" s="149">
        <v>75</v>
      </c>
      <c r="AZ162" s="150" t="s">
        <v>378</v>
      </c>
      <c r="BA162" s="149">
        <v>19</v>
      </c>
      <c r="BB162" s="151">
        <v>1</v>
      </c>
      <c r="BC162" s="152">
        <v>1582</v>
      </c>
      <c r="BD162" s="152">
        <v>1175</v>
      </c>
      <c r="BE162" s="149">
        <v>0.74299999999999999</v>
      </c>
      <c r="BF162" s="152">
        <v>673</v>
      </c>
      <c r="BG162" s="152">
        <v>396</v>
      </c>
      <c r="BH162" s="152">
        <v>1069</v>
      </c>
      <c r="BI162" s="151">
        <v>0.37</v>
      </c>
      <c r="BJ162" s="153">
        <v>0.42299999999999999</v>
      </c>
      <c r="BK162" s="154">
        <v>0.20699999999999999</v>
      </c>
      <c r="BL162" s="154">
        <v>0.13400000000000001</v>
      </c>
      <c r="BM162" s="154">
        <v>9.7000000000000003E-2</v>
      </c>
      <c r="BN162" s="154">
        <v>0.35299999999999998</v>
      </c>
      <c r="DU162" s="4"/>
      <c r="DZ162" s="183"/>
      <c r="EA162" s="183"/>
      <c r="EB162" s="183"/>
      <c r="EC162" s="183"/>
      <c r="ED162" s="183"/>
      <c r="EE162" s="183"/>
    </row>
    <row r="163" spans="30:135" ht="13" x14ac:dyDescent="0.15">
      <c r="AD163" s="144">
        <f t="shared" si="93"/>
        <v>75.571428571428569</v>
      </c>
      <c r="AE163" s="144">
        <f t="shared" si="94"/>
        <v>85.444234404536871</v>
      </c>
      <c r="AF163" s="149">
        <v>76</v>
      </c>
      <c r="AG163" s="150" t="s">
        <v>379</v>
      </c>
      <c r="AH163" s="149">
        <v>21</v>
      </c>
      <c r="AI163" s="151">
        <v>1</v>
      </c>
      <c r="AJ163" s="152">
        <v>1587</v>
      </c>
      <c r="AK163" s="152">
        <v>1356</v>
      </c>
      <c r="AL163" s="149">
        <v>0.85399999999999998</v>
      </c>
      <c r="AM163" s="152">
        <v>667</v>
      </c>
      <c r="AN163" s="152">
        <v>501</v>
      </c>
      <c r="AO163" s="152">
        <v>1168</v>
      </c>
      <c r="AP163" s="153">
        <v>0.42899999999999999</v>
      </c>
      <c r="AQ163" s="153">
        <v>0.48299999999999998</v>
      </c>
      <c r="AR163" s="154">
        <v>0.17499999999999999</v>
      </c>
      <c r="AS163" s="154">
        <v>0.106</v>
      </c>
      <c r="AT163" s="154">
        <v>7.6999999999999999E-2</v>
      </c>
      <c r="AU163" s="154">
        <v>0.39900000000000002</v>
      </c>
      <c r="AW163" s="183"/>
      <c r="AX163" s="144">
        <f t="shared" si="95"/>
        <v>74.303405572755423</v>
      </c>
      <c r="AY163" s="149">
        <v>76</v>
      </c>
      <c r="AZ163" s="150" t="s">
        <v>335</v>
      </c>
      <c r="BA163" s="149">
        <v>4</v>
      </c>
      <c r="BB163" s="151">
        <v>1</v>
      </c>
      <c r="BC163" s="152">
        <v>323</v>
      </c>
      <c r="BD163" s="152">
        <v>240</v>
      </c>
      <c r="BE163" s="149">
        <v>0.74299999999999999</v>
      </c>
      <c r="BF163" s="152">
        <v>166</v>
      </c>
      <c r="BG163" s="152">
        <v>97</v>
      </c>
      <c r="BH163" s="152">
        <v>263</v>
      </c>
      <c r="BI163" s="153">
        <v>0.36899999999999999</v>
      </c>
      <c r="BJ163" s="153">
        <v>0.40300000000000002</v>
      </c>
      <c r="BK163" s="154">
        <v>0.127</v>
      </c>
      <c r="BL163" s="155">
        <v>0.08</v>
      </c>
      <c r="BM163" s="154">
        <v>7.3999999999999996E-2</v>
      </c>
      <c r="BN163" s="154">
        <v>0.35899999999999999</v>
      </c>
      <c r="DU163" s="4"/>
      <c r="DZ163" s="183"/>
      <c r="EA163" s="183"/>
      <c r="EB163" s="183"/>
      <c r="EC163" s="183"/>
      <c r="ED163" s="183"/>
      <c r="EE163" s="183"/>
    </row>
    <row r="164" spans="30:135" ht="13" x14ac:dyDescent="0.15">
      <c r="AD164" s="144">
        <f t="shared" si="93"/>
        <v>83.208333333333329</v>
      </c>
      <c r="AE164" s="144">
        <f t="shared" si="94"/>
        <v>85.227841762643962</v>
      </c>
      <c r="AF164" s="149">
        <v>77</v>
      </c>
      <c r="AG164" s="150" t="s">
        <v>380</v>
      </c>
      <c r="AH164" s="149">
        <v>24</v>
      </c>
      <c r="AI164" s="151">
        <v>1</v>
      </c>
      <c r="AJ164" s="152">
        <v>1997</v>
      </c>
      <c r="AK164" s="152">
        <v>1702</v>
      </c>
      <c r="AL164" s="149">
        <v>0.85199999999999998</v>
      </c>
      <c r="AM164" s="152">
        <v>855</v>
      </c>
      <c r="AN164" s="152">
        <v>614</v>
      </c>
      <c r="AO164" s="152">
        <v>1469</v>
      </c>
      <c r="AP164" s="153">
        <v>0.41799999999999998</v>
      </c>
      <c r="AQ164" s="153">
        <v>0.46500000000000002</v>
      </c>
      <c r="AR164" s="154">
        <v>0.16300000000000001</v>
      </c>
      <c r="AS164" s="154">
        <v>0.124</v>
      </c>
      <c r="AT164" s="154">
        <v>9.4E-2</v>
      </c>
      <c r="AU164" s="154">
        <v>0.39900000000000002</v>
      </c>
      <c r="AW164" s="183"/>
      <c r="AX164" s="144">
        <f t="shared" si="95"/>
        <v>74.307692307692307</v>
      </c>
      <c r="AY164" s="149">
        <v>77</v>
      </c>
      <c r="AZ164" s="150" t="s">
        <v>319</v>
      </c>
      <c r="BA164" s="149">
        <v>23</v>
      </c>
      <c r="BB164" s="151">
        <v>1</v>
      </c>
      <c r="BC164" s="152">
        <v>1950</v>
      </c>
      <c r="BD164" s="152">
        <v>1449</v>
      </c>
      <c r="BE164" s="149">
        <v>0.74299999999999999</v>
      </c>
      <c r="BF164" s="152">
        <v>816</v>
      </c>
      <c r="BG164" s="152">
        <v>523</v>
      </c>
      <c r="BH164" s="152">
        <v>1339</v>
      </c>
      <c r="BI164" s="153">
        <v>0.39100000000000001</v>
      </c>
      <c r="BJ164" s="153">
        <v>0.44500000000000001</v>
      </c>
      <c r="BK164" s="154">
        <v>0.22600000000000001</v>
      </c>
      <c r="BL164" s="154">
        <v>0.10100000000000001</v>
      </c>
      <c r="BM164" s="154">
        <v>7.8E-2</v>
      </c>
      <c r="BN164" s="154">
        <v>0.34499999999999997</v>
      </c>
      <c r="DU164" s="4"/>
      <c r="DZ164" s="183"/>
      <c r="EA164" s="183"/>
      <c r="EB164" s="183"/>
      <c r="EC164" s="183"/>
      <c r="ED164" s="183"/>
      <c r="EE164" s="183"/>
    </row>
    <row r="165" spans="30:135" ht="13" x14ac:dyDescent="0.15">
      <c r="AD165" s="144">
        <f t="shared" si="93"/>
        <v>81.045454545454561</v>
      </c>
      <c r="AE165" s="144">
        <f t="shared" si="94"/>
        <v>85.137408861469439</v>
      </c>
      <c r="AF165" s="149">
        <v>78</v>
      </c>
      <c r="AG165" s="150" t="s">
        <v>381</v>
      </c>
      <c r="AH165" s="149">
        <v>22</v>
      </c>
      <c r="AI165" s="151">
        <v>1</v>
      </c>
      <c r="AJ165" s="152">
        <v>1783</v>
      </c>
      <c r="AK165" s="152">
        <v>1518</v>
      </c>
      <c r="AL165" s="149">
        <v>0.85099999999999998</v>
      </c>
      <c r="AM165" s="152">
        <v>730</v>
      </c>
      <c r="AN165" s="152">
        <v>568</v>
      </c>
      <c r="AO165" s="152">
        <v>1298</v>
      </c>
      <c r="AP165" s="153">
        <v>0.438</v>
      </c>
      <c r="AQ165" s="153">
        <v>0.496</v>
      </c>
      <c r="AR165" s="154">
        <v>0.192</v>
      </c>
      <c r="AS165" s="154">
        <v>0.10100000000000001</v>
      </c>
      <c r="AT165" s="154">
        <v>7.5999999999999998E-2</v>
      </c>
      <c r="AU165" s="155">
        <v>0.39</v>
      </c>
      <c r="AW165" s="183"/>
      <c r="AX165" s="144">
        <f t="shared" si="95"/>
        <v>74.381625441696116</v>
      </c>
      <c r="AY165" s="149">
        <v>78</v>
      </c>
      <c r="AZ165" s="150" t="s">
        <v>327</v>
      </c>
      <c r="BA165" s="149">
        <v>21</v>
      </c>
      <c r="BB165" s="151">
        <v>1</v>
      </c>
      <c r="BC165" s="152">
        <v>1698</v>
      </c>
      <c r="BD165" s="152">
        <v>1263</v>
      </c>
      <c r="BE165" s="149">
        <v>0.74399999999999999</v>
      </c>
      <c r="BF165" s="152">
        <v>746</v>
      </c>
      <c r="BG165" s="152">
        <v>460</v>
      </c>
      <c r="BH165" s="152">
        <v>1206</v>
      </c>
      <c r="BI165" s="153">
        <v>0.38100000000000001</v>
      </c>
      <c r="BJ165" s="153">
        <v>0.42299999999999999</v>
      </c>
      <c r="BK165" s="154">
        <v>0.20399999999999999</v>
      </c>
      <c r="BL165" s="154">
        <v>0.10199999999999999</v>
      </c>
      <c r="BM165" s="154">
        <v>7.6999999999999999E-2</v>
      </c>
      <c r="BN165" s="154">
        <v>0.35199999999999998</v>
      </c>
      <c r="DU165" s="4"/>
      <c r="DZ165" s="183"/>
      <c r="EA165" s="183"/>
      <c r="EB165" s="183"/>
      <c r="EC165" s="183"/>
      <c r="ED165" s="183"/>
      <c r="EE165" s="183"/>
    </row>
    <row r="166" spans="30:135" ht="13" x14ac:dyDescent="0.15">
      <c r="AD166" s="144">
        <f t="shared" si="93"/>
        <v>82.368421052631575</v>
      </c>
      <c r="AE166" s="144">
        <f t="shared" si="94"/>
        <v>85.047923322683701</v>
      </c>
      <c r="AF166" s="149">
        <v>79</v>
      </c>
      <c r="AG166" s="150" t="s">
        <v>382</v>
      </c>
      <c r="AH166" s="149">
        <v>19</v>
      </c>
      <c r="AI166" s="151">
        <v>1</v>
      </c>
      <c r="AJ166" s="152">
        <v>1565</v>
      </c>
      <c r="AK166" s="152">
        <v>1331</v>
      </c>
      <c r="AL166" s="149">
        <v>0.85</v>
      </c>
      <c r="AM166" s="152">
        <v>625</v>
      </c>
      <c r="AN166" s="152">
        <v>506</v>
      </c>
      <c r="AO166" s="152">
        <v>1131</v>
      </c>
      <c r="AP166" s="153">
        <v>0.44700000000000001</v>
      </c>
      <c r="AQ166" s="153">
        <v>0.49299999999999999</v>
      </c>
      <c r="AR166" s="155">
        <v>0.19</v>
      </c>
      <c r="AS166" s="154">
        <v>0.104</v>
      </c>
      <c r="AT166" s="154">
        <v>7.8E-2</v>
      </c>
      <c r="AU166" s="154">
        <v>0.40300000000000002</v>
      </c>
      <c r="AW166" s="183"/>
      <c r="AX166" s="144">
        <f t="shared" si="95"/>
        <v>74.37759336099586</v>
      </c>
      <c r="AY166" s="149">
        <v>79</v>
      </c>
      <c r="AZ166" s="150" t="s">
        <v>383</v>
      </c>
      <c r="BA166" s="149">
        <v>23</v>
      </c>
      <c r="BB166" s="151">
        <v>1</v>
      </c>
      <c r="BC166" s="152">
        <v>1928</v>
      </c>
      <c r="BD166" s="152">
        <v>1434</v>
      </c>
      <c r="BE166" s="149">
        <v>0.74399999999999999</v>
      </c>
      <c r="BF166" s="152">
        <v>893</v>
      </c>
      <c r="BG166" s="152">
        <v>527</v>
      </c>
      <c r="BH166" s="152">
        <v>1420</v>
      </c>
      <c r="BI166" s="153">
        <v>0.371</v>
      </c>
      <c r="BJ166" s="153">
        <v>0.41399999999999998</v>
      </c>
      <c r="BK166" s="154">
        <v>0.18099999999999999</v>
      </c>
      <c r="BL166" s="154">
        <v>0.105</v>
      </c>
      <c r="BM166" s="154">
        <v>8.6999999999999994E-2</v>
      </c>
      <c r="BN166" s="154">
        <v>0.34799999999999998</v>
      </c>
      <c r="DU166" s="4"/>
      <c r="DZ166" s="183"/>
      <c r="EA166" s="183"/>
      <c r="EB166" s="183"/>
      <c r="EC166" s="183"/>
      <c r="ED166" s="183"/>
      <c r="EE166" s="183"/>
    </row>
    <row r="167" spans="30:135" ht="13" x14ac:dyDescent="0.15">
      <c r="AD167" s="144">
        <f t="shared" si="93"/>
        <v>91.086956521739125</v>
      </c>
      <c r="AE167" s="144">
        <f t="shared" si="94"/>
        <v>85.011933174224339</v>
      </c>
      <c r="AF167" s="149">
        <v>80</v>
      </c>
      <c r="AG167" s="150" t="s">
        <v>287</v>
      </c>
      <c r="AH167" s="149">
        <v>23</v>
      </c>
      <c r="AI167" s="151">
        <v>1</v>
      </c>
      <c r="AJ167" s="152">
        <v>2095</v>
      </c>
      <c r="AK167" s="152">
        <v>1781</v>
      </c>
      <c r="AL167" s="149">
        <v>0.85</v>
      </c>
      <c r="AM167" s="152">
        <v>875</v>
      </c>
      <c r="AN167" s="152">
        <v>674</v>
      </c>
      <c r="AO167" s="152">
        <v>1549</v>
      </c>
      <c r="AP167" s="153">
        <v>0.435</v>
      </c>
      <c r="AQ167" s="153">
        <v>0.46700000000000003</v>
      </c>
      <c r="AR167" s="155">
        <v>0.15</v>
      </c>
      <c r="AS167" s="154">
        <v>0.13100000000000001</v>
      </c>
      <c r="AT167" s="154">
        <v>0.108</v>
      </c>
      <c r="AU167" s="154">
        <v>0.41599999999999998</v>
      </c>
      <c r="AW167" s="183"/>
      <c r="AX167" s="144">
        <f t="shared" si="95"/>
        <v>74.411764705882348</v>
      </c>
      <c r="AY167" s="149">
        <v>80</v>
      </c>
      <c r="AZ167" s="150" t="s">
        <v>384</v>
      </c>
      <c r="BA167" s="149">
        <v>23</v>
      </c>
      <c r="BB167" s="151">
        <v>1</v>
      </c>
      <c r="BC167" s="152">
        <v>1700</v>
      </c>
      <c r="BD167" s="152">
        <v>1265</v>
      </c>
      <c r="BE167" s="149">
        <v>0.74399999999999999</v>
      </c>
      <c r="BF167" s="152">
        <v>704</v>
      </c>
      <c r="BG167" s="152">
        <v>459</v>
      </c>
      <c r="BH167" s="152">
        <v>1163</v>
      </c>
      <c r="BI167" s="153">
        <v>0.39500000000000002</v>
      </c>
      <c r="BJ167" s="153">
        <v>0.438</v>
      </c>
      <c r="BK167" s="154">
        <v>0.218</v>
      </c>
      <c r="BL167" s="154">
        <v>0.115</v>
      </c>
      <c r="BM167" s="154">
        <v>9.7000000000000003E-2</v>
      </c>
      <c r="BN167" s="154">
        <v>0.35799999999999998</v>
      </c>
      <c r="DU167" s="4"/>
      <c r="DZ167" s="183"/>
      <c r="EA167" s="183"/>
      <c r="EB167" s="183"/>
      <c r="EC167" s="183"/>
      <c r="ED167" s="183"/>
      <c r="EE167" s="183"/>
    </row>
    <row r="168" spans="30:135" ht="13" x14ac:dyDescent="0.15">
      <c r="AD168" s="144">
        <f t="shared" si="93"/>
        <v>85.434782608695642</v>
      </c>
      <c r="AE168" s="144">
        <f t="shared" si="94"/>
        <v>84.936386768447832</v>
      </c>
      <c r="AF168" s="149">
        <v>81</v>
      </c>
      <c r="AG168" s="150" t="s">
        <v>385</v>
      </c>
      <c r="AH168" s="149">
        <v>23</v>
      </c>
      <c r="AI168" s="151">
        <v>1</v>
      </c>
      <c r="AJ168" s="152">
        <v>1965</v>
      </c>
      <c r="AK168" s="152">
        <v>1669</v>
      </c>
      <c r="AL168" s="149">
        <v>0.84899999999999998</v>
      </c>
      <c r="AM168" s="152">
        <v>782</v>
      </c>
      <c r="AN168" s="152">
        <v>575</v>
      </c>
      <c r="AO168" s="152">
        <v>1357</v>
      </c>
      <c r="AP168" s="153">
        <v>0.42399999999999999</v>
      </c>
      <c r="AQ168" s="153">
        <v>0.501</v>
      </c>
      <c r="AR168" s="155">
        <v>0.21</v>
      </c>
      <c r="AS168" s="154">
        <v>0.11899999999999999</v>
      </c>
      <c r="AT168" s="154">
        <v>8.1000000000000003E-2</v>
      </c>
      <c r="AU168" s="154">
        <v>0.38500000000000001</v>
      </c>
      <c r="AW168" s="183"/>
      <c r="AX168" s="144">
        <f t="shared" si="95"/>
        <v>74.501573976914997</v>
      </c>
      <c r="AY168" s="149">
        <v>81</v>
      </c>
      <c r="AZ168" s="150" t="s">
        <v>386</v>
      </c>
      <c r="BA168" s="149">
        <v>12</v>
      </c>
      <c r="BB168" s="151">
        <v>1</v>
      </c>
      <c r="BC168" s="152">
        <v>953</v>
      </c>
      <c r="BD168" s="152">
        <v>710</v>
      </c>
      <c r="BE168" s="149">
        <v>0.745</v>
      </c>
      <c r="BF168" s="152">
        <v>446</v>
      </c>
      <c r="BG168" s="152">
        <v>256</v>
      </c>
      <c r="BH168" s="152">
        <v>702</v>
      </c>
      <c r="BI168" s="153">
        <v>0.36499999999999999</v>
      </c>
      <c r="BJ168" s="151">
        <v>0.42</v>
      </c>
      <c r="BK168" s="154">
        <v>0.186</v>
      </c>
      <c r="BL168" s="154">
        <v>9.9000000000000005E-2</v>
      </c>
      <c r="BM168" s="154">
        <v>7.2999999999999995E-2</v>
      </c>
      <c r="BN168" s="154">
        <v>0.33600000000000002</v>
      </c>
      <c r="DU168" s="4"/>
      <c r="DZ168" s="183"/>
      <c r="EA168" s="183"/>
      <c r="EB168" s="183"/>
      <c r="EC168" s="183"/>
      <c r="ED168" s="183"/>
      <c r="EE168" s="183"/>
    </row>
    <row r="169" spans="30:135" ht="13" x14ac:dyDescent="0.15">
      <c r="AD169" s="144">
        <f t="shared" si="93"/>
        <v>74.857142857142861</v>
      </c>
      <c r="AE169" s="144">
        <f t="shared" si="94"/>
        <v>84.860050890585242</v>
      </c>
      <c r="AF169" s="149">
        <v>82</v>
      </c>
      <c r="AG169" s="150" t="s">
        <v>387</v>
      </c>
      <c r="AH169" s="149">
        <v>21</v>
      </c>
      <c r="AI169" s="151">
        <v>1</v>
      </c>
      <c r="AJ169" s="152">
        <v>1572</v>
      </c>
      <c r="AK169" s="152">
        <v>1334</v>
      </c>
      <c r="AL169" s="149">
        <v>0.84899999999999998</v>
      </c>
      <c r="AM169" s="152">
        <v>685</v>
      </c>
      <c r="AN169" s="152">
        <v>488</v>
      </c>
      <c r="AO169" s="152">
        <v>1173</v>
      </c>
      <c r="AP169" s="153">
        <v>0.41599999999999998</v>
      </c>
      <c r="AQ169" s="153">
        <v>0.47499999999999998</v>
      </c>
      <c r="AR169" s="154">
        <v>0.16700000000000001</v>
      </c>
      <c r="AS169" s="155">
        <v>0.1</v>
      </c>
      <c r="AT169" s="154">
        <v>7.3999999999999996E-2</v>
      </c>
      <c r="AU169" s="155">
        <v>0.39</v>
      </c>
      <c r="AW169" s="183"/>
      <c r="AX169" s="144">
        <f t="shared" si="95"/>
        <v>74.473180076628353</v>
      </c>
      <c r="AY169" s="149">
        <v>82</v>
      </c>
      <c r="AZ169" s="150" t="s">
        <v>260</v>
      </c>
      <c r="BA169" s="149">
        <v>25</v>
      </c>
      <c r="BB169" s="151">
        <v>1</v>
      </c>
      <c r="BC169" s="152">
        <v>2088</v>
      </c>
      <c r="BD169" s="152">
        <v>1555</v>
      </c>
      <c r="BE169" s="149">
        <v>0.745</v>
      </c>
      <c r="BF169" s="152">
        <v>993</v>
      </c>
      <c r="BG169" s="152">
        <v>570</v>
      </c>
      <c r="BH169" s="152">
        <v>1563</v>
      </c>
      <c r="BI169" s="153">
        <v>0.36499999999999999</v>
      </c>
      <c r="BJ169" s="153">
        <v>0.39700000000000002</v>
      </c>
      <c r="BK169" s="154">
        <v>0.156</v>
      </c>
      <c r="BL169" s="154">
        <v>0.11799999999999999</v>
      </c>
      <c r="BM169" s="154">
        <v>9.2999999999999999E-2</v>
      </c>
      <c r="BN169" s="154">
        <v>0.35699999999999998</v>
      </c>
      <c r="DU169" s="4"/>
      <c r="DZ169" s="183"/>
      <c r="EA169" s="183"/>
      <c r="EB169" s="183"/>
      <c r="EC169" s="183"/>
      <c r="ED169" s="183"/>
      <c r="EE169" s="183"/>
    </row>
    <row r="170" spans="30:135" ht="13" x14ac:dyDescent="0.15">
      <c r="AD170" s="144">
        <f t="shared" si="93"/>
        <v>88.909090909090907</v>
      </c>
      <c r="AE170" s="144">
        <f t="shared" si="94"/>
        <v>84.509202453987726</v>
      </c>
      <c r="AF170" s="149">
        <v>83</v>
      </c>
      <c r="AG170" s="150" t="s">
        <v>365</v>
      </c>
      <c r="AH170" s="149">
        <v>22</v>
      </c>
      <c r="AI170" s="151">
        <v>1</v>
      </c>
      <c r="AJ170" s="152">
        <v>1956</v>
      </c>
      <c r="AK170" s="152">
        <v>1653</v>
      </c>
      <c r="AL170" s="149">
        <v>0.84499999999999997</v>
      </c>
      <c r="AM170" s="152">
        <v>827</v>
      </c>
      <c r="AN170" s="152">
        <v>634</v>
      </c>
      <c r="AO170" s="152">
        <v>1461</v>
      </c>
      <c r="AP170" s="153">
        <v>0.434</v>
      </c>
      <c r="AQ170" s="153">
        <v>0.48199999999999998</v>
      </c>
      <c r="AR170" s="154">
        <v>0.16900000000000001</v>
      </c>
      <c r="AS170" s="154">
        <v>0.104</v>
      </c>
      <c r="AT170" s="154">
        <v>8.2000000000000003E-2</v>
      </c>
      <c r="AU170" s="154">
        <v>0.39800000000000002</v>
      </c>
      <c r="AW170" s="183"/>
      <c r="AX170" s="144">
        <f t="shared" si="95"/>
        <v>74.574347332576622</v>
      </c>
      <c r="AY170" s="149">
        <v>83</v>
      </c>
      <c r="AZ170" s="150" t="s">
        <v>277</v>
      </c>
      <c r="BA170" s="149">
        <v>22</v>
      </c>
      <c r="BB170" s="151">
        <v>1</v>
      </c>
      <c r="BC170" s="152">
        <v>1762</v>
      </c>
      <c r="BD170" s="152">
        <v>1314</v>
      </c>
      <c r="BE170" s="149">
        <v>0.746</v>
      </c>
      <c r="BF170" s="152">
        <v>794</v>
      </c>
      <c r="BG170" s="152">
        <v>462</v>
      </c>
      <c r="BH170" s="152">
        <v>1256</v>
      </c>
      <c r="BI170" s="153">
        <v>0.36799999999999999</v>
      </c>
      <c r="BJ170" s="153">
        <v>0.42399999999999999</v>
      </c>
      <c r="BK170" s="154">
        <v>0.19600000000000001</v>
      </c>
      <c r="BL170" s="154">
        <v>0.108</v>
      </c>
      <c r="BM170" s="154">
        <v>9.4E-2</v>
      </c>
      <c r="BN170" s="154">
        <v>0.34399999999999997</v>
      </c>
      <c r="DU170" s="4"/>
      <c r="DZ170" s="183"/>
      <c r="EA170" s="183"/>
      <c r="EB170" s="183"/>
      <c r="EC170" s="183"/>
      <c r="ED170" s="183"/>
      <c r="EE170" s="183"/>
    </row>
    <row r="171" spans="30:135" ht="13" x14ac:dyDescent="0.15">
      <c r="AD171" s="144">
        <f t="shared" si="93"/>
        <v>83.52000000000001</v>
      </c>
      <c r="AE171" s="144">
        <f t="shared" si="94"/>
        <v>84.530651340996172</v>
      </c>
      <c r="AF171" s="149">
        <v>84</v>
      </c>
      <c r="AG171" s="150" t="s">
        <v>388</v>
      </c>
      <c r="AH171" s="149">
        <v>25</v>
      </c>
      <c r="AI171" s="151">
        <v>1</v>
      </c>
      <c r="AJ171" s="152">
        <v>2088</v>
      </c>
      <c r="AK171" s="152">
        <v>1765</v>
      </c>
      <c r="AL171" s="149">
        <v>0.84499999999999997</v>
      </c>
      <c r="AM171" s="152">
        <v>866</v>
      </c>
      <c r="AN171" s="152">
        <v>615</v>
      </c>
      <c r="AO171" s="152">
        <v>1481</v>
      </c>
      <c r="AP171" s="153">
        <v>0.41499999999999998</v>
      </c>
      <c r="AQ171" s="153">
        <v>0.46400000000000002</v>
      </c>
      <c r="AR171" s="155">
        <v>0.18</v>
      </c>
      <c r="AS171" s="154">
        <v>0.13400000000000001</v>
      </c>
      <c r="AT171" s="154">
        <v>0.109</v>
      </c>
      <c r="AU171" s="154">
        <v>0.39500000000000002</v>
      </c>
      <c r="AW171" s="183"/>
      <c r="AX171" s="144">
        <f t="shared" si="95"/>
        <v>74.647887323943664</v>
      </c>
      <c r="AY171" s="149">
        <v>84</v>
      </c>
      <c r="AZ171" s="150" t="s">
        <v>389</v>
      </c>
      <c r="BA171" s="149">
        <v>21</v>
      </c>
      <c r="BB171" s="151">
        <v>1</v>
      </c>
      <c r="BC171" s="152">
        <v>1704</v>
      </c>
      <c r="BD171" s="152">
        <v>1272</v>
      </c>
      <c r="BE171" s="149">
        <v>0.746</v>
      </c>
      <c r="BF171" s="152">
        <v>822</v>
      </c>
      <c r="BG171" s="152">
        <v>461</v>
      </c>
      <c r="BH171" s="152">
        <v>1283</v>
      </c>
      <c r="BI171" s="153">
        <v>0.35899999999999999</v>
      </c>
      <c r="BJ171" s="153">
        <v>0.41299999999999998</v>
      </c>
      <c r="BK171" s="154">
        <v>0.161</v>
      </c>
      <c r="BL171" s="154">
        <v>0.10299999999999999</v>
      </c>
      <c r="BM171" s="154">
        <v>8.7999999999999995E-2</v>
      </c>
      <c r="BN171" s="154">
        <v>0.34599999999999997</v>
      </c>
      <c r="DU171" s="4"/>
      <c r="DZ171" s="183"/>
      <c r="EA171" s="183"/>
      <c r="EB171" s="183"/>
      <c r="EC171" s="183"/>
      <c r="ED171" s="183"/>
      <c r="EE171" s="183"/>
    </row>
    <row r="172" spans="30:135" ht="13" x14ac:dyDescent="0.15">
      <c r="AD172" s="144">
        <f t="shared" si="93"/>
        <v>85.3125</v>
      </c>
      <c r="AE172" s="144">
        <f t="shared" si="94"/>
        <v>84.395604395604394</v>
      </c>
      <c r="AF172" s="149">
        <v>85</v>
      </c>
      <c r="AG172" s="150" t="s">
        <v>299</v>
      </c>
      <c r="AH172" s="149">
        <v>16</v>
      </c>
      <c r="AI172" s="151">
        <v>1</v>
      </c>
      <c r="AJ172" s="152">
        <v>1365</v>
      </c>
      <c r="AK172" s="152">
        <v>1152</v>
      </c>
      <c r="AL172" s="149">
        <v>0.84399999999999997</v>
      </c>
      <c r="AM172" s="152">
        <v>533</v>
      </c>
      <c r="AN172" s="152">
        <v>402</v>
      </c>
      <c r="AO172" s="152">
        <v>935</v>
      </c>
      <c r="AP172" s="151">
        <v>0.43</v>
      </c>
      <c r="AQ172" s="153">
        <v>0.48299999999999998</v>
      </c>
      <c r="AR172" s="154">
        <v>0.191</v>
      </c>
      <c r="AS172" s="154">
        <v>0.14799999999999999</v>
      </c>
      <c r="AT172" s="154">
        <v>0.109</v>
      </c>
      <c r="AU172" s="154">
        <v>0.40100000000000002</v>
      </c>
      <c r="AW172" s="183"/>
      <c r="AX172" s="144">
        <f t="shared" si="95"/>
        <v>74.585308056872037</v>
      </c>
      <c r="AY172" s="149">
        <v>85</v>
      </c>
      <c r="AZ172" s="150" t="s">
        <v>390</v>
      </c>
      <c r="BA172" s="149">
        <v>22</v>
      </c>
      <c r="BB172" s="151">
        <v>1</v>
      </c>
      <c r="BC172" s="152">
        <v>1688</v>
      </c>
      <c r="BD172" s="152">
        <v>1259</v>
      </c>
      <c r="BE172" s="149">
        <v>0.746</v>
      </c>
      <c r="BF172" s="152">
        <v>735</v>
      </c>
      <c r="BG172" s="152">
        <v>451</v>
      </c>
      <c r="BH172" s="152">
        <v>1186</v>
      </c>
      <c r="BI172" s="151">
        <v>0.38</v>
      </c>
      <c r="BJ172" s="153">
        <v>0.432</v>
      </c>
      <c r="BK172" s="155">
        <v>0.21</v>
      </c>
      <c r="BL172" s="154">
        <v>0.104</v>
      </c>
      <c r="BM172" s="154">
        <v>8.4000000000000005E-2</v>
      </c>
      <c r="BN172" s="154">
        <v>0.34899999999999998</v>
      </c>
      <c r="DU172" s="4"/>
      <c r="DZ172" s="183"/>
      <c r="EA172" s="183"/>
      <c r="EB172" s="183"/>
      <c r="EC172" s="183"/>
      <c r="ED172" s="183"/>
      <c r="EE172" s="183"/>
    </row>
    <row r="173" spans="30:135" ht="13" x14ac:dyDescent="0.15">
      <c r="AD173" s="144">
        <f t="shared" si="93"/>
        <v>83.863636363636374</v>
      </c>
      <c r="AE173" s="144">
        <f t="shared" si="94"/>
        <v>84.390243902439025</v>
      </c>
      <c r="AF173" s="149">
        <v>86</v>
      </c>
      <c r="AG173" s="150" t="s">
        <v>390</v>
      </c>
      <c r="AH173" s="149">
        <v>22</v>
      </c>
      <c r="AI173" s="151">
        <v>1</v>
      </c>
      <c r="AJ173" s="152">
        <v>1845</v>
      </c>
      <c r="AK173" s="152">
        <v>1557</v>
      </c>
      <c r="AL173" s="149">
        <v>0.84399999999999997</v>
      </c>
      <c r="AM173" s="152">
        <v>815</v>
      </c>
      <c r="AN173" s="152">
        <v>587</v>
      </c>
      <c r="AO173" s="152">
        <v>1402</v>
      </c>
      <c r="AP173" s="153">
        <v>0.41899999999999998</v>
      </c>
      <c r="AQ173" s="153">
        <v>0.46300000000000002</v>
      </c>
      <c r="AR173" s="155">
        <v>0.15</v>
      </c>
      <c r="AS173" s="154">
        <v>0.106</v>
      </c>
      <c r="AT173" s="154">
        <v>8.3000000000000004E-2</v>
      </c>
      <c r="AU173" s="154">
        <v>0.39900000000000002</v>
      </c>
      <c r="AW173" s="183"/>
      <c r="AX173" s="144">
        <f t="shared" si="95"/>
        <v>74.645390070921991</v>
      </c>
      <c r="AY173" s="149">
        <v>86</v>
      </c>
      <c r="AZ173" s="150" t="s">
        <v>391</v>
      </c>
      <c r="BA173" s="149">
        <v>22</v>
      </c>
      <c r="BB173" s="151">
        <v>1</v>
      </c>
      <c r="BC173" s="152">
        <v>1692</v>
      </c>
      <c r="BD173" s="152">
        <v>1263</v>
      </c>
      <c r="BE173" s="149">
        <v>0.746</v>
      </c>
      <c r="BF173" s="152">
        <v>756</v>
      </c>
      <c r="BG173" s="152">
        <v>479</v>
      </c>
      <c r="BH173" s="152">
        <v>1235</v>
      </c>
      <c r="BI173" s="153">
        <v>0.38800000000000001</v>
      </c>
      <c r="BJ173" s="153">
        <v>0.43099999999999999</v>
      </c>
      <c r="BK173" s="154">
        <v>0.191</v>
      </c>
      <c r="BL173" s="154">
        <v>9.2999999999999999E-2</v>
      </c>
      <c r="BM173" s="154">
        <v>6.7000000000000004E-2</v>
      </c>
      <c r="BN173" s="154">
        <v>0.35599999999999998</v>
      </c>
      <c r="DU173" s="4"/>
      <c r="DZ173" s="183"/>
      <c r="EA173" s="183"/>
      <c r="EB173" s="183"/>
      <c r="EC173" s="183"/>
      <c r="ED173" s="183"/>
      <c r="EE173" s="183"/>
    </row>
    <row r="174" spans="30:135" ht="13" x14ac:dyDescent="0.15">
      <c r="AD174" s="144">
        <f t="shared" si="93"/>
        <v>83.458333333333329</v>
      </c>
      <c r="AE174" s="144">
        <f t="shared" si="94"/>
        <v>84.373439840239641</v>
      </c>
      <c r="AF174" s="149">
        <v>87</v>
      </c>
      <c r="AG174" s="150" t="s">
        <v>330</v>
      </c>
      <c r="AH174" s="149">
        <v>24</v>
      </c>
      <c r="AI174" s="151">
        <v>1</v>
      </c>
      <c r="AJ174" s="152">
        <v>2003</v>
      </c>
      <c r="AK174" s="152">
        <v>1690</v>
      </c>
      <c r="AL174" s="149">
        <v>0.84399999999999997</v>
      </c>
      <c r="AM174" s="152">
        <v>885</v>
      </c>
      <c r="AN174" s="152">
        <v>657</v>
      </c>
      <c r="AO174" s="152">
        <v>1542</v>
      </c>
      <c r="AP174" s="153">
        <v>0.42599999999999999</v>
      </c>
      <c r="AQ174" s="153">
        <v>0.47099999999999997</v>
      </c>
      <c r="AR174" s="154">
        <v>0.155</v>
      </c>
      <c r="AS174" s="154">
        <v>9.8000000000000004E-2</v>
      </c>
      <c r="AT174" s="154">
        <v>8.1000000000000003E-2</v>
      </c>
      <c r="AU174" s="154">
        <v>0.39500000000000002</v>
      </c>
      <c r="AW174" s="183"/>
      <c r="AX174" s="144">
        <f t="shared" si="95"/>
        <v>74.666092201637227</v>
      </c>
      <c r="AY174" s="149">
        <v>87</v>
      </c>
      <c r="AZ174" s="150" t="s">
        <v>392</v>
      </c>
      <c r="BA174" s="149">
        <v>24</v>
      </c>
      <c r="BB174" s="151">
        <v>1</v>
      </c>
      <c r="BC174" s="152">
        <v>2321</v>
      </c>
      <c r="BD174" s="152">
        <v>1733</v>
      </c>
      <c r="BE174" s="149">
        <v>0.747</v>
      </c>
      <c r="BF174" s="152">
        <v>1016</v>
      </c>
      <c r="BG174" s="152">
        <v>628</v>
      </c>
      <c r="BH174" s="152">
        <v>1644</v>
      </c>
      <c r="BI174" s="153">
        <v>0.38200000000000001</v>
      </c>
      <c r="BJ174" s="153">
        <v>0.432</v>
      </c>
      <c r="BK174" s="154">
        <v>0.19900000000000001</v>
      </c>
      <c r="BL174" s="155">
        <v>0.11</v>
      </c>
      <c r="BM174" s="154">
        <v>7.6999999999999999E-2</v>
      </c>
      <c r="BN174" s="154">
        <v>0.34899999999999998</v>
      </c>
      <c r="DU174" s="4"/>
      <c r="DZ174" s="183"/>
      <c r="EA174" s="183"/>
      <c r="EB174" s="183"/>
      <c r="EC174" s="183"/>
      <c r="ED174" s="183"/>
      <c r="EE174" s="183"/>
    </row>
    <row r="175" spans="30:135" ht="13" x14ac:dyDescent="0.15">
      <c r="AD175" s="144">
        <f t="shared" si="93"/>
        <v>87.91304347826086</v>
      </c>
      <c r="AE175" s="144">
        <f t="shared" si="94"/>
        <v>84.272997032640944</v>
      </c>
      <c r="AF175" s="149">
        <v>88</v>
      </c>
      <c r="AG175" s="150" t="s">
        <v>393</v>
      </c>
      <c r="AH175" s="149">
        <v>23</v>
      </c>
      <c r="AI175" s="151">
        <v>1</v>
      </c>
      <c r="AJ175" s="152">
        <v>2022</v>
      </c>
      <c r="AK175" s="152">
        <v>1704</v>
      </c>
      <c r="AL175" s="149">
        <v>0.84299999999999997</v>
      </c>
      <c r="AM175" s="152">
        <v>849</v>
      </c>
      <c r="AN175" s="152">
        <v>616</v>
      </c>
      <c r="AO175" s="152">
        <v>1465</v>
      </c>
      <c r="AP175" s="151">
        <v>0.42</v>
      </c>
      <c r="AQ175" s="153">
        <v>0.48799999999999999</v>
      </c>
      <c r="AR175" s="154">
        <v>0.187</v>
      </c>
      <c r="AS175" s="154">
        <v>0.11600000000000001</v>
      </c>
      <c r="AT175" s="154">
        <v>9.7000000000000003E-2</v>
      </c>
      <c r="AU175" s="154">
        <v>0.38300000000000001</v>
      </c>
      <c r="AW175" s="183"/>
      <c r="AX175" s="144">
        <f t="shared" si="95"/>
        <v>74.677187948350081</v>
      </c>
      <c r="AY175" s="149">
        <v>88</v>
      </c>
      <c r="AZ175" s="150" t="s">
        <v>394</v>
      </c>
      <c r="BA175" s="149">
        <v>17</v>
      </c>
      <c r="BB175" s="151">
        <v>1</v>
      </c>
      <c r="BC175" s="152">
        <v>1394</v>
      </c>
      <c r="BD175" s="152">
        <v>1041</v>
      </c>
      <c r="BE175" s="149">
        <v>0.747</v>
      </c>
      <c r="BF175" s="152">
        <v>601</v>
      </c>
      <c r="BG175" s="152">
        <v>379</v>
      </c>
      <c r="BH175" s="152">
        <v>980</v>
      </c>
      <c r="BI175" s="153">
        <v>0.38700000000000001</v>
      </c>
      <c r="BJ175" s="153">
        <v>0.438</v>
      </c>
      <c r="BK175" s="154">
        <v>0.217</v>
      </c>
      <c r="BL175" s="154">
        <v>9.6000000000000002E-2</v>
      </c>
      <c r="BM175" s="154">
        <v>7.2999999999999995E-2</v>
      </c>
      <c r="BN175" s="154">
        <v>0.34799999999999998</v>
      </c>
      <c r="DU175" s="4"/>
      <c r="DZ175" s="183"/>
      <c r="EA175" s="183"/>
      <c r="EB175" s="183"/>
      <c r="EC175" s="183"/>
      <c r="ED175" s="183"/>
      <c r="EE175" s="183"/>
    </row>
    <row r="176" spans="30:135" ht="13" x14ac:dyDescent="0.15">
      <c r="AD176" s="144">
        <f t="shared" si="93"/>
        <v>93.952380952380963</v>
      </c>
      <c r="AE176" s="144">
        <f t="shared" si="94"/>
        <v>84.3385707045109</v>
      </c>
      <c r="AF176" s="149">
        <v>89</v>
      </c>
      <c r="AG176" s="150" t="s">
        <v>395</v>
      </c>
      <c r="AH176" s="149">
        <v>21</v>
      </c>
      <c r="AI176" s="151">
        <v>1</v>
      </c>
      <c r="AJ176" s="152">
        <v>1973</v>
      </c>
      <c r="AK176" s="152">
        <v>1664</v>
      </c>
      <c r="AL176" s="149">
        <v>0.84299999999999997</v>
      </c>
      <c r="AM176" s="152">
        <v>819</v>
      </c>
      <c r="AN176" s="152">
        <v>620</v>
      </c>
      <c r="AO176" s="152">
        <v>1439</v>
      </c>
      <c r="AP176" s="153">
        <v>0.43099999999999999</v>
      </c>
      <c r="AQ176" s="153">
        <v>0.47799999999999998</v>
      </c>
      <c r="AR176" s="154">
        <v>0.17299999999999999</v>
      </c>
      <c r="AS176" s="155">
        <v>0.12</v>
      </c>
      <c r="AT176" s="154">
        <v>9.0999999999999998E-2</v>
      </c>
      <c r="AU176" s="154">
        <v>0.39800000000000002</v>
      </c>
      <c r="AW176" s="183"/>
      <c r="AX176" s="144">
        <f t="shared" si="95"/>
        <v>74.838330393885954</v>
      </c>
      <c r="AY176" s="149">
        <v>89</v>
      </c>
      <c r="AZ176" s="150" t="s">
        <v>396</v>
      </c>
      <c r="BA176" s="149">
        <v>21</v>
      </c>
      <c r="BB176" s="151">
        <v>1</v>
      </c>
      <c r="BC176" s="152">
        <v>1701</v>
      </c>
      <c r="BD176" s="152">
        <v>1273</v>
      </c>
      <c r="BE176" s="149">
        <v>0.748</v>
      </c>
      <c r="BF176" s="152">
        <v>804</v>
      </c>
      <c r="BG176" s="152">
        <v>474</v>
      </c>
      <c r="BH176" s="152">
        <v>1278</v>
      </c>
      <c r="BI176" s="153">
        <v>0.371</v>
      </c>
      <c r="BJ176" s="153">
        <v>0.41599999999999998</v>
      </c>
      <c r="BK176" s="155">
        <v>0.17</v>
      </c>
      <c r="BL176" s="154">
        <v>9.8000000000000004E-2</v>
      </c>
      <c r="BM176" s="154">
        <v>7.6999999999999999E-2</v>
      </c>
      <c r="BN176" s="154">
        <v>0.34899999999999998</v>
      </c>
      <c r="DU176" s="4"/>
      <c r="DZ176" s="183"/>
      <c r="EA176" s="183"/>
      <c r="EB176" s="183"/>
      <c r="EC176" s="183"/>
      <c r="ED176" s="183"/>
      <c r="EE176" s="183"/>
    </row>
    <row r="177" spans="30:135" ht="13" x14ac:dyDescent="0.15">
      <c r="AD177" s="144">
        <f t="shared" si="93"/>
        <v>76</v>
      </c>
      <c r="AE177" s="144">
        <f t="shared" si="94"/>
        <v>83.771929824561411</v>
      </c>
      <c r="AF177" s="149">
        <v>90</v>
      </c>
      <c r="AG177" s="150" t="s">
        <v>397</v>
      </c>
      <c r="AH177" s="149">
        <v>9</v>
      </c>
      <c r="AI177" s="151">
        <v>1</v>
      </c>
      <c r="AJ177" s="152">
        <v>684</v>
      </c>
      <c r="AK177" s="152">
        <v>573</v>
      </c>
      <c r="AL177" s="149">
        <v>0.83799999999999997</v>
      </c>
      <c r="AM177" s="152">
        <v>259</v>
      </c>
      <c r="AN177" s="152">
        <v>210</v>
      </c>
      <c r="AO177" s="152">
        <v>469</v>
      </c>
      <c r="AP177" s="153">
        <v>0.44800000000000001</v>
      </c>
      <c r="AQ177" s="153">
        <v>0.48899999999999999</v>
      </c>
      <c r="AR177" s="154">
        <v>0.21099999999999999</v>
      </c>
      <c r="AS177" s="154">
        <v>0.13600000000000001</v>
      </c>
      <c r="AT177" s="154">
        <v>0.105</v>
      </c>
      <c r="AU177" s="154">
        <v>0.39200000000000002</v>
      </c>
      <c r="AW177" s="183"/>
      <c r="AX177" s="144">
        <f t="shared" si="95"/>
        <v>74.843126069594973</v>
      </c>
      <c r="AY177" s="149">
        <v>90</v>
      </c>
      <c r="AZ177" s="150" t="s">
        <v>398</v>
      </c>
      <c r="BA177" s="149">
        <v>22</v>
      </c>
      <c r="BB177" s="151">
        <v>1</v>
      </c>
      <c r="BC177" s="152">
        <v>1753</v>
      </c>
      <c r="BD177" s="152">
        <v>1312</v>
      </c>
      <c r="BE177" s="149">
        <v>0.748</v>
      </c>
      <c r="BF177" s="152">
        <v>756</v>
      </c>
      <c r="BG177" s="152">
        <v>489</v>
      </c>
      <c r="BH177" s="152">
        <v>1245</v>
      </c>
      <c r="BI177" s="153">
        <v>0.39300000000000002</v>
      </c>
      <c r="BJ177" s="153">
        <v>0.44600000000000001</v>
      </c>
      <c r="BK177" s="154">
        <v>0.214</v>
      </c>
      <c r="BL177" s="154">
        <v>8.8999999999999996E-2</v>
      </c>
      <c r="BM177" s="154">
        <v>6.8000000000000005E-2</v>
      </c>
      <c r="BN177" s="154">
        <v>0.34699999999999998</v>
      </c>
      <c r="DU177" s="4"/>
      <c r="DZ177" s="183"/>
      <c r="EA177" s="183"/>
      <c r="EB177" s="183"/>
      <c r="EC177" s="183"/>
      <c r="ED177" s="183"/>
      <c r="EE177" s="183"/>
    </row>
    <row r="178" spans="30:135" ht="13" x14ac:dyDescent="0.15">
      <c r="AD178" s="144">
        <f t="shared" si="93"/>
        <v>81.222222222222214</v>
      </c>
      <c r="AE178" s="144">
        <f t="shared" si="94"/>
        <v>83.789329685362517</v>
      </c>
      <c r="AF178" s="149">
        <v>91</v>
      </c>
      <c r="AG178" s="150" t="s">
        <v>361</v>
      </c>
      <c r="AH178" s="149">
        <v>18</v>
      </c>
      <c r="AI178" s="151">
        <v>1</v>
      </c>
      <c r="AJ178" s="152">
        <v>1462</v>
      </c>
      <c r="AK178" s="152">
        <v>1225</v>
      </c>
      <c r="AL178" s="149">
        <v>0.83799999999999997</v>
      </c>
      <c r="AM178" s="152">
        <v>569</v>
      </c>
      <c r="AN178" s="152">
        <v>450</v>
      </c>
      <c r="AO178" s="152">
        <v>1019</v>
      </c>
      <c r="AP178" s="153">
        <v>0.442</v>
      </c>
      <c r="AQ178" s="153">
        <v>0.498</v>
      </c>
      <c r="AR178" s="154">
        <v>0.19900000000000001</v>
      </c>
      <c r="AS178" s="154">
        <v>0.124</v>
      </c>
      <c r="AT178" s="154">
        <v>0.106</v>
      </c>
      <c r="AU178" s="154">
        <v>0.39700000000000002</v>
      </c>
      <c r="AW178" s="183"/>
      <c r="AX178" s="144">
        <f t="shared" si="95"/>
        <v>74.967658473479943</v>
      </c>
      <c r="AY178" s="149">
        <v>91</v>
      </c>
      <c r="AZ178" s="150" t="s">
        <v>399</v>
      </c>
      <c r="BA178" s="149">
        <v>20</v>
      </c>
      <c r="BB178" s="151">
        <v>1</v>
      </c>
      <c r="BC178" s="152">
        <v>1546</v>
      </c>
      <c r="BD178" s="152">
        <v>1159</v>
      </c>
      <c r="BE178" s="149">
        <v>0.75</v>
      </c>
      <c r="BF178" s="152">
        <v>616</v>
      </c>
      <c r="BG178" s="152">
        <v>427</v>
      </c>
      <c r="BH178" s="152">
        <v>1043</v>
      </c>
      <c r="BI178" s="153">
        <v>0.40899999999999997</v>
      </c>
      <c r="BJ178" s="153">
        <v>0.45500000000000002</v>
      </c>
      <c r="BK178" s="154">
        <v>0.23499999999999999</v>
      </c>
      <c r="BL178" s="154">
        <v>0.105</v>
      </c>
      <c r="BM178" s="154">
        <v>8.3000000000000004E-2</v>
      </c>
      <c r="BN178" s="154">
        <v>0.35599999999999998</v>
      </c>
      <c r="DU178" s="4"/>
      <c r="DZ178" s="183"/>
      <c r="EA178" s="183"/>
      <c r="EB178" s="183"/>
      <c r="EC178" s="183"/>
      <c r="ED178" s="183"/>
      <c r="EE178" s="183"/>
    </row>
    <row r="179" spans="30:135" ht="13" x14ac:dyDescent="0.15">
      <c r="AD179" s="144">
        <f t="shared" si="93"/>
        <v>82.34782608695653</v>
      </c>
      <c r="AE179" s="144">
        <f t="shared" si="94"/>
        <v>83.685322069693768</v>
      </c>
      <c r="AF179" s="149">
        <v>92</v>
      </c>
      <c r="AG179" s="150" t="s">
        <v>328</v>
      </c>
      <c r="AH179" s="149">
        <v>23</v>
      </c>
      <c r="AI179" s="151">
        <v>1</v>
      </c>
      <c r="AJ179" s="152">
        <v>1894</v>
      </c>
      <c r="AK179" s="152">
        <v>1585</v>
      </c>
      <c r="AL179" s="149">
        <v>0.83699999999999997</v>
      </c>
      <c r="AM179" s="152">
        <v>777</v>
      </c>
      <c r="AN179" s="152">
        <v>580</v>
      </c>
      <c r="AO179" s="152">
        <v>1357</v>
      </c>
      <c r="AP179" s="153">
        <v>0.42699999999999999</v>
      </c>
      <c r="AQ179" s="153">
        <v>0.47599999999999998</v>
      </c>
      <c r="AR179" s="155">
        <v>0.18</v>
      </c>
      <c r="AS179" s="154">
        <v>0.126</v>
      </c>
      <c r="AT179" s="154">
        <v>0.10199999999999999</v>
      </c>
      <c r="AU179" s="154">
        <v>0.39900000000000002</v>
      </c>
      <c r="AW179" s="183"/>
      <c r="AX179" s="144">
        <f t="shared" si="95"/>
        <v>75.04520795660035</v>
      </c>
      <c r="AY179" s="149">
        <v>92</v>
      </c>
      <c r="AZ179" s="150" t="s">
        <v>286</v>
      </c>
      <c r="BA179" s="149">
        <v>21</v>
      </c>
      <c r="BB179" s="151">
        <v>1</v>
      </c>
      <c r="BC179" s="152">
        <v>1659</v>
      </c>
      <c r="BD179" s="152">
        <v>1245</v>
      </c>
      <c r="BE179" s="149">
        <v>0.75</v>
      </c>
      <c r="BF179" s="152">
        <v>735</v>
      </c>
      <c r="BG179" s="152">
        <v>431</v>
      </c>
      <c r="BH179" s="152">
        <v>1166</v>
      </c>
      <c r="BI179" s="151">
        <v>0.37</v>
      </c>
      <c r="BJ179" s="153">
        <v>0.436</v>
      </c>
      <c r="BK179" s="154">
        <v>0.20399999999999999</v>
      </c>
      <c r="BL179" s="155">
        <v>0.11</v>
      </c>
      <c r="BM179" s="154">
        <v>7.8E-2</v>
      </c>
      <c r="BN179" s="154">
        <v>0.34100000000000003</v>
      </c>
      <c r="DU179" s="4"/>
      <c r="DZ179" s="183"/>
      <c r="EA179" s="183"/>
      <c r="EB179" s="183"/>
      <c r="EC179" s="183"/>
      <c r="ED179" s="183"/>
      <c r="EE179" s="183"/>
    </row>
    <row r="180" spans="30:135" ht="13" x14ac:dyDescent="0.15">
      <c r="AD180" s="144">
        <f t="shared" si="93"/>
        <v>79.77272727272728</v>
      </c>
      <c r="AE180" s="144">
        <f t="shared" si="94"/>
        <v>83.703703703703695</v>
      </c>
      <c r="AF180" s="149">
        <v>93</v>
      </c>
      <c r="AG180" s="150" t="s">
        <v>400</v>
      </c>
      <c r="AH180" s="149">
        <v>22</v>
      </c>
      <c r="AI180" s="151">
        <v>1</v>
      </c>
      <c r="AJ180" s="152">
        <v>1755</v>
      </c>
      <c r="AK180" s="152">
        <v>1469</v>
      </c>
      <c r="AL180" s="149">
        <v>0.83699999999999997</v>
      </c>
      <c r="AM180" s="152">
        <v>773</v>
      </c>
      <c r="AN180" s="152">
        <v>531</v>
      </c>
      <c r="AO180" s="152">
        <v>1304</v>
      </c>
      <c r="AP180" s="153">
        <v>0.40699999999999997</v>
      </c>
      <c r="AQ180" s="153">
        <v>0.45600000000000002</v>
      </c>
      <c r="AR180" s="155">
        <v>0.16</v>
      </c>
      <c r="AS180" s="154">
        <v>0.121</v>
      </c>
      <c r="AT180" s="154">
        <v>9.4E-2</v>
      </c>
      <c r="AU180" s="155">
        <v>0.39</v>
      </c>
      <c r="AW180" s="183"/>
      <c r="AX180" s="144">
        <f t="shared" si="95"/>
        <v>75.047378395451673</v>
      </c>
      <c r="AY180" s="149">
        <v>93</v>
      </c>
      <c r="AZ180" s="150" t="s">
        <v>292</v>
      </c>
      <c r="BA180" s="149">
        <v>20</v>
      </c>
      <c r="BB180" s="151">
        <v>1</v>
      </c>
      <c r="BC180" s="152">
        <v>1583</v>
      </c>
      <c r="BD180" s="152">
        <v>1188</v>
      </c>
      <c r="BE180" s="149">
        <v>0.75</v>
      </c>
      <c r="BF180" s="152">
        <v>737</v>
      </c>
      <c r="BG180" s="152">
        <v>434</v>
      </c>
      <c r="BH180" s="152">
        <v>1171</v>
      </c>
      <c r="BI180" s="153">
        <v>0.371</v>
      </c>
      <c r="BJ180" s="153">
        <v>0.42099999999999999</v>
      </c>
      <c r="BK180" s="154">
        <v>0.18099999999999999</v>
      </c>
      <c r="BL180" s="154">
        <v>9.7000000000000003E-2</v>
      </c>
      <c r="BM180" s="154">
        <v>8.4000000000000005E-2</v>
      </c>
      <c r="BN180" s="154">
        <v>0.34599999999999997</v>
      </c>
      <c r="DU180" s="4"/>
      <c r="DZ180" s="183"/>
      <c r="EA180" s="183"/>
      <c r="EB180" s="183"/>
      <c r="EC180" s="183"/>
      <c r="ED180" s="183"/>
      <c r="EE180" s="183"/>
    </row>
    <row r="181" spans="30:135" ht="13" x14ac:dyDescent="0.15">
      <c r="AD181" s="144">
        <f t="shared" si="93"/>
        <v>75.388888888888886</v>
      </c>
      <c r="AE181" s="144">
        <f t="shared" si="94"/>
        <v>83.64038319823139</v>
      </c>
      <c r="AF181" s="149">
        <v>94</v>
      </c>
      <c r="AG181" s="150" t="s">
        <v>401</v>
      </c>
      <c r="AH181" s="149">
        <v>18</v>
      </c>
      <c r="AI181" s="151">
        <v>1</v>
      </c>
      <c r="AJ181" s="152">
        <v>1357</v>
      </c>
      <c r="AK181" s="152">
        <v>1135</v>
      </c>
      <c r="AL181" s="149">
        <v>0.83599999999999997</v>
      </c>
      <c r="AM181" s="152">
        <v>572</v>
      </c>
      <c r="AN181" s="152">
        <v>444</v>
      </c>
      <c r="AO181" s="152">
        <v>1016</v>
      </c>
      <c r="AP181" s="153">
        <v>0.437</v>
      </c>
      <c r="AQ181" s="153">
        <v>0.497</v>
      </c>
      <c r="AR181" s="154">
        <v>0.187</v>
      </c>
      <c r="AS181" s="154">
        <v>8.3000000000000004E-2</v>
      </c>
      <c r="AT181" s="154">
        <v>6.4000000000000001E-2</v>
      </c>
      <c r="AU181" s="154">
        <v>0.38300000000000001</v>
      </c>
      <c r="AW181" s="183"/>
      <c r="AX181" s="144">
        <f t="shared" si="95"/>
        <v>75.115740740740748</v>
      </c>
      <c r="AY181" s="149">
        <v>94</v>
      </c>
      <c r="AZ181" s="150" t="s">
        <v>333</v>
      </c>
      <c r="BA181" s="149">
        <v>22</v>
      </c>
      <c r="BB181" s="151">
        <v>1</v>
      </c>
      <c r="BC181" s="152">
        <v>1728</v>
      </c>
      <c r="BD181" s="152">
        <v>1298</v>
      </c>
      <c r="BE181" s="149">
        <v>0.751</v>
      </c>
      <c r="BF181" s="152">
        <v>770</v>
      </c>
      <c r="BG181" s="152">
        <v>491</v>
      </c>
      <c r="BH181" s="152">
        <v>1261</v>
      </c>
      <c r="BI181" s="153">
        <v>0.38900000000000001</v>
      </c>
      <c r="BJ181" s="153">
        <v>0.433</v>
      </c>
      <c r="BK181" s="154">
        <v>0.189</v>
      </c>
      <c r="BL181" s="154">
        <v>0.10199999999999999</v>
      </c>
      <c r="BM181" s="154">
        <v>8.5999999999999993E-2</v>
      </c>
      <c r="BN181" s="154">
        <v>0.35399999999999998</v>
      </c>
      <c r="DU181" s="4"/>
      <c r="DZ181" s="183"/>
      <c r="EA181" s="183"/>
      <c r="EB181" s="183"/>
      <c r="EC181" s="183"/>
      <c r="ED181" s="183"/>
      <c r="EE181" s="183"/>
    </row>
    <row r="182" spans="30:135" ht="13" x14ac:dyDescent="0.15">
      <c r="AD182" s="144">
        <f t="shared" si="93"/>
        <v>80.94736842105263</v>
      </c>
      <c r="AE182" s="144">
        <f t="shared" si="94"/>
        <v>83.4850455136541</v>
      </c>
      <c r="AF182" s="149">
        <v>95</v>
      </c>
      <c r="AG182" s="150" t="s">
        <v>284</v>
      </c>
      <c r="AH182" s="149">
        <v>19</v>
      </c>
      <c r="AI182" s="151">
        <v>1</v>
      </c>
      <c r="AJ182" s="152">
        <v>1538</v>
      </c>
      <c r="AK182" s="152">
        <v>1284</v>
      </c>
      <c r="AL182" s="149">
        <v>0.83499999999999996</v>
      </c>
      <c r="AM182" s="152">
        <v>688</v>
      </c>
      <c r="AN182" s="152">
        <v>474</v>
      </c>
      <c r="AO182" s="152">
        <v>1162</v>
      </c>
      <c r="AP182" s="153">
        <v>0.40799999999999997</v>
      </c>
      <c r="AQ182" s="153">
        <v>0.45700000000000002</v>
      </c>
      <c r="AR182" s="154">
        <v>0.153</v>
      </c>
      <c r="AS182" s="154">
        <v>0.112</v>
      </c>
      <c r="AT182" s="154">
        <v>8.7999999999999995E-2</v>
      </c>
      <c r="AU182" s="154">
        <v>0.39400000000000002</v>
      </c>
      <c r="AW182" s="183"/>
      <c r="AX182" s="144">
        <f t="shared" si="95"/>
        <v>75.230769230769241</v>
      </c>
      <c r="AY182" s="149">
        <v>95</v>
      </c>
      <c r="AZ182" s="150" t="s">
        <v>306</v>
      </c>
      <c r="BA182" s="149">
        <v>17</v>
      </c>
      <c r="BB182" s="151">
        <v>1</v>
      </c>
      <c r="BC182" s="152">
        <v>1300</v>
      </c>
      <c r="BD182" s="152">
        <v>978</v>
      </c>
      <c r="BE182" s="149">
        <v>0.752</v>
      </c>
      <c r="BF182" s="152">
        <v>549</v>
      </c>
      <c r="BG182" s="152">
        <v>371</v>
      </c>
      <c r="BH182" s="152">
        <v>920</v>
      </c>
      <c r="BI182" s="153">
        <v>0.40300000000000002</v>
      </c>
      <c r="BJ182" s="153">
        <v>0.44900000000000001</v>
      </c>
      <c r="BK182" s="155">
        <v>0.22</v>
      </c>
      <c r="BL182" s="154">
        <v>9.0999999999999998E-2</v>
      </c>
      <c r="BM182" s="154">
        <v>7.5999999999999998E-2</v>
      </c>
      <c r="BN182" s="154">
        <v>0.35099999999999998</v>
      </c>
      <c r="DU182" s="4"/>
      <c r="DZ182" s="183"/>
      <c r="EA182" s="183"/>
      <c r="EB182" s="183"/>
      <c r="EC182" s="183"/>
      <c r="ED182" s="183"/>
      <c r="EE182" s="183"/>
    </row>
    <row r="183" spans="30:135" ht="13" x14ac:dyDescent="0.15">
      <c r="AD183" s="144">
        <f t="shared" si="93"/>
        <v>87.136363636363626</v>
      </c>
      <c r="AE183" s="144">
        <f t="shared" si="94"/>
        <v>83.515910276473662</v>
      </c>
      <c r="AF183" s="149">
        <v>96</v>
      </c>
      <c r="AG183" s="150" t="s">
        <v>402</v>
      </c>
      <c r="AH183" s="149">
        <v>22</v>
      </c>
      <c r="AI183" s="151">
        <v>1</v>
      </c>
      <c r="AJ183" s="152">
        <v>1917</v>
      </c>
      <c r="AK183" s="152">
        <v>1601</v>
      </c>
      <c r="AL183" s="149">
        <v>0.83499999999999996</v>
      </c>
      <c r="AM183" s="152">
        <v>850</v>
      </c>
      <c r="AN183" s="152">
        <v>592</v>
      </c>
      <c r="AO183" s="152">
        <v>1442</v>
      </c>
      <c r="AP183" s="153">
        <v>0.41099999999999998</v>
      </c>
      <c r="AQ183" s="153">
        <v>0.45900000000000002</v>
      </c>
      <c r="AR183" s="154">
        <v>0.155</v>
      </c>
      <c r="AS183" s="154">
        <v>0.11600000000000001</v>
      </c>
      <c r="AT183" s="154">
        <v>0.10100000000000001</v>
      </c>
      <c r="AU183" s="154">
        <v>0.39100000000000001</v>
      </c>
      <c r="AW183" s="183"/>
      <c r="AX183" s="144">
        <f t="shared" si="95"/>
        <v>75.177865612648219</v>
      </c>
      <c r="AY183" s="149">
        <v>96</v>
      </c>
      <c r="AZ183" s="150" t="s">
        <v>403</v>
      </c>
      <c r="BA183" s="149">
        <v>15</v>
      </c>
      <c r="BB183" s="151">
        <v>1</v>
      </c>
      <c r="BC183" s="152">
        <v>1265</v>
      </c>
      <c r="BD183" s="152">
        <v>951</v>
      </c>
      <c r="BE183" s="149">
        <v>0.752</v>
      </c>
      <c r="BF183" s="152">
        <v>518</v>
      </c>
      <c r="BG183" s="152">
        <v>337</v>
      </c>
      <c r="BH183" s="152">
        <v>855</v>
      </c>
      <c r="BI183" s="153">
        <v>0.39400000000000002</v>
      </c>
      <c r="BJ183" s="153">
        <v>0.443</v>
      </c>
      <c r="BK183" s="154">
        <v>0.219</v>
      </c>
      <c r="BL183" s="154">
        <v>0.13100000000000001</v>
      </c>
      <c r="BM183" s="154">
        <v>0.10100000000000001</v>
      </c>
      <c r="BN183" s="154">
        <v>0.35699999999999998</v>
      </c>
      <c r="DU183" s="4"/>
      <c r="DZ183" s="183"/>
      <c r="EA183" s="183"/>
      <c r="EB183" s="183"/>
      <c r="EC183" s="183"/>
      <c r="ED183" s="183"/>
      <c r="EE183" s="183"/>
    </row>
    <row r="184" spans="30:135" ht="13" x14ac:dyDescent="0.15">
      <c r="AD184" s="144">
        <f t="shared" si="93"/>
        <v>79.047619047619051</v>
      </c>
      <c r="AE184" s="144">
        <f t="shared" si="94"/>
        <v>83.493975903614455</v>
      </c>
      <c r="AF184" s="149">
        <v>97</v>
      </c>
      <c r="AG184" s="150" t="s">
        <v>404</v>
      </c>
      <c r="AH184" s="149">
        <v>21</v>
      </c>
      <c r="AI184" s="151">
        <v>1</v>
      </c>
      <c r="AJ184" s="152">
        <v>1660</v>
      </c>
      <c r="AK184" s="152">
        <v>1386</v>
      </c>
      <c r="AL184" s="149">
        <v>0.83499999999999996</v>
      </c>
      <c r="AM184" s="152">
        <v>737</v>
      </c>
      <c r="AN184" s="152">
        <v>524</v>
      </c>
      <c r="AO184" s="152">
        <v>1261</v>
      </c>
      <c r="AP184" s="153">
        <v>0.41599999999999998</v>
      </c>
      <c r="AQ184" s="153">
        <v>0.46500000000000002</v>
      </c>
      <c r="AR184" s="154">
        <v>0.155</v>
      </c>
      <c r="AS184" s="154">
        <v>0.104</v>
      </c>
      <c r="AT184" s="154">
        <v>8.3000000000000004E-2</v>
      </c>
      <c r="AU184" s="154">
        <v>0.39100000000000001</v>
      </c>
      <c r="AW184" s="183"/>
      <c r="AX184" s="144">
        <f t="shared" si="95"/>
        <v>75.223880597014926</v>
      </c>
      <c r="AY184" s="160">
        <v>97</v>
      </c>
      <c r="AZ184" s="161" t="s">
        <v>341</v>
      </c>
      <c r="BA184" s="160">
        <v>21</v>
      </c>
      <c r="BB184" s="162">
        <v>1</v>
      </c>
      <c r="BC184" s="163">
        <v>1675</v>
      </c>
      <c r="BD184" s="163">
        <v>1260</v>
      </c>
      <c r="BE184" s="160">
        <v>0.752</v>
      </c>
      <c r="BF184" s="163">
        <v>781</v>
      </c>
      <c r="BG184" s="163">
        <v>434</v>
      </c>
      <c r="BH184" s="163">
        <v>1215</v>
      </c>
      <c r="BI184" s="164">
        <v>0.35699999999999998</v>
      </c>
      <c r="BJ184" s="164">
        <v>0.41099999999999998</v>
      </c>
      <c r="BK184" s="166">
        <v>0.18099999999999999</v>
      </c>
      <c r="BL184" s="166">
        <v>0.108</v>
      </c>
      <c r="BM184" s="166">
        <v>8.7999999999999995E-2</v>
      </c>
      <c r="BN184" s="166">
        <v>0.34499999999999997</v>
      </c>
      <c r="DU184" s="4"/>
      <c r="DZ184" s="183"/>
      <c r="EA184" s="183"/>
      <c r="EB184" s="183"/>
      <c r="EC184" s="183"/>
      <c r="ED184" s="183"/>
      <c r="EE184" s="183"/>
    </row>
    <row r="185" spans="30:135" ht="13" x14ac:dyDescent="0.15">
      <c r="AD185" s="144">
        <f t="shared" si="93"/>
        <v>81.875</v>
      </c>
      <c r="AE185" s="144">
        <f t="shared" si="94"/>
        <v>83.460559796437664</v>
      </c>
      <c r="AF185" s="149">
        <v>98</v>
      </c>
      <c r="AG185" s="150" t="s">
        <v>405</v>
      </c>
      <c r="AH185" s="149">
        <v>24</v>
      </c>
      <c r="AI185" s="151">
        <v>1</v>
      </c>
      <c r="AJ185" s="152">
        <v>1965</v>
      </c>
      <c r="AK185" s="152">
        <v>1640</v>
      </c>
      <c r="AL185" s="149">
        <v>0.83499999999999996</v>
      </c>
      <c r="AM185" s="152">
        <v>871</v>
      </c>
      <c r="AN185" s="152">
        <v>577</v>
      </c>
      <c r="AO185" s="152">
        <v>1448</v>
      </c>
      <c r="AP185" s="153">
        <v>0.39800000000000002</v>
      </c>
      <c r="AQ185" s="151">
        <v>0.46</v>
      </c>
      <c r="AR185" s="154">
        <v>0.16300000000000001</v>
      </c>
      <c r="AS185" s="154">
        <v>0.121</v>
      </c>
      <c r="AT185" s="154">
        <v>9.7000000000000003E-2</v>
      </c>
      <c r="AU185" s="154">
        <v>0.38500000000000001</v>
      </c>
      <c r="AW185" s="183"/>
      <c r="AX185" s="144">
        <f t="shared" si="95"/>
        <v>75.323383084577117</v>
      </c>
      <c r="AY185" s="149">
        <v>98</v>
      </c>
      <c r="AZ185" s="150" t="s">
        <v>406</v>
      </c>
      <c r="BA185" s="149">
        <v>25</v>
      </c>
      <c r="BB185" s="151">
        <v>1</v>
      </c>
      <c r="BC185" s="152">
        <v>2010</v>
      </c>
      <c r="BD185" s="152">
        <v>1514</v>
      </c>
      <c r="BE185" s="149">
        <v>0.753</v>
      </c>
      <c r="BF185" s="152">
        <v>936</v>
      </c>
      <c r="BG185" s="152">
        <v>542</v>
      </c>
      <c r="BH185" s="152">
        <v>1478</v>
      </c>
      <c r="BI185" s="153">
        <v>0.36699999999999999</v>
      </c>
      <c r="BJ185" s="153">
        <v>0.41399999999999998</v>
      </c>
      <c r="BK185" s="154">
        <v>0.17699999999999999</v>
      </c>
      <c r="BL185" s="154">
        <v>0.107</v>
      </c>
      <c r="BM185" s="154">
        <v>9.1999999999999998E-2</v>
      </c>
      <c r="BN185" s="154">
        <v>0.35099999999999998</v>
      </c>
      <c r="DU185" s="4"/>
      <c r="DZ185" s="183"/>
      <c r="EA185" s="183"/>
      <c r="EB185" s="183"/>
      <c r="EC185" s="183"/>
      <c r="ED185" s="183"/>
      <c r="EE185" s="183"/>
    </row>
    <row r="186" spans="30:135" ht="13" x14ac:dyDescent="0.15">
      <c r="AD186" s="144">
        <f t="shared" si="93"/>
        <v>103.875</v>
      </c>
      <c r="AE186" s="144">
        <f t="shared" si="94"/>
        <v>83.433614119534695</v>
      </c>
      <c r="AF186" s="149">
        <v>99</v>
      </c>
      <c r="AG186" s="150" t="s">
        <v>392</v>
      </c>
      <c r="AH186" s="149">
        <v>24</v>
      </c>
      <c r="AI186" s="151">
        <v>1</v>
      </c>
      <c r="AJ186" s="152">
        <v>2493</v>
      </c>
      <c r="AK186" s="152">
        <v>2080</v>
      </c>
      <c r="AL186" s="149">
        <v>0.83399999999999996</v>
      </c>
      <c r="AM186" s="152">
        <v>1087</v>
      </c>
      <c r="AN186" s="152">
        <v>758</v>
      </c>
      <c r="AO186" s="152">
        <v>1845</v>
      </c>
      <c r="AP186" s="153">
        <v>0.41099999999999998</v>
      </c>
      <c r="AQ186" s="153">
        <v>0.44900000000000001</v>
      </c>
      <c r="AR186" s="154">
        <v>0.155</v>
      </c>
      <c r="AS186" s="154">
        <v>0.129</v>
      </c>
      <c r="AT186" s="154">
        <v>9.7000000000000003E-2</v>
      </c>
      <c r="AU186" s="155">
        <v>0.4</v>
      </c>
      <c r="AW186" s="183"/>
      <c r="AX186" s="144">
        <f t="shared" si="95"/>
        <v>75.534950071326676</v>
      </c>
      <c r="AY186" s="149">
        <v>99</v>
      </c>
      <c r="AZ186" s="150" t="s">
        <v>407</v>
      </c>
      <c r="BA186" s="149">
        <v>17</v>
      </c>
      <c r="BB186" s="151">
        <v>1</v>
      </c>
      <c r="BC186" s="152">
        <v>1402</v>
      </c>
      <c r="BD186" s="152">
        <v>1059</v>
      </c>
      <c r="BE186" s="149">
        <v>0.755</v>
      </c>
      <c r="BF186" s="152">
        <v>611</v>
      </c>
      <c r="BG186" s="152">
        <v>381</v>
      </c>
      <c r="BH186" s="152">
        <v>992</v>
      </c>
      <c r="BI186" s="153">
        <v>0.38400000000000001</v>
      </c>
      <c r="BJ186" s="153">
        <v>0.439</v>
      </c>
      <c r="BK186" s="155">
        <v>0.21</v>
      </c>
      <c r="BL186" s="154">
        <v>9.8000000000000004E-2</v>
      </c>
      <c r="BM186" s="154">
        <v>7.4999999999999997E-2</v>
      </c>
      <c r="BN186" s="155">
        <v>0.35</v>
      </c>
      <c r="DU186" s="4"/>
      <c r="DZ186" s="183"/>
      <c r="EA186" s="183"/>
      <c r="EB186" s="183"/>
      <c r="EC186" s="183"/>
      <c r="ED186" s="183"/>
      <c r="EE186" s="183"/>
    </row>
    <row r="187" spans="30:135" ht="13" x14ac:dyDescent="0.15">
      <c r="AD187" s="144">
        <f t="shared" si="93"/>
        <v>78</v>
      </c>
      <c r="AE187" s="144">
        <f t="shared" si="94"/>
        <v>83.333333333333343</v>
      </c>
      <c r="AF187" s="149">
        <v>100</v>
      </c>
      <c r="AG187" s="150" t="s">
        <v>261</v>
      </c>
      <c r="AH187" s="149">
        <v>12</v>
      </c>
      <c r="AI187" s="151">
        <v>1</v>
      </c>
      <c r="AJ187" s="152">
        <v>936</v>
      </c>
      <c r="AK187" s="152">
        <v>780</v>
      </c>
      <c r="AL187" s="149">
        <v>0.83299999999999996</v>
      </c>
      <c r="AM187" s="152">
        <v>380</v>
      </c>
      <c r="AN187" s="152">
        <v>315</v>
      </c>
      <c r="AO187" s="152">
        <v>695</v>
      </c>
      <c r="AP187" s="153">
        <v>0.45300000000000001</v>
      </c>
      <c r="AQ187" s="153">
        <v>0.502</v>
      </c>
      <c r="AR187" s="154">
        <v>0.19600000000000001</v>
      </c>
      <c r="AS187" s="154">
        <v>6.8000000000000005E-2</v>
      </c>
      <c r="AT187" s="154">
        <v>5.0999999999999997E-2</v>
      </c>
      <c r="AU187" s="154">
        <v>0.39100000000000001</v>
      </c>
      <c r="AW187" s="183"/>
      <c r="AX187" s="144">
        <f t="shared" si="95"/>
        <v>75.471698113207552</v>
      </c>
      <c r="AY187" s="149">
        <v>100</v>
      </c>
      <c r="AZ187" s="150" t="s">
        <v>408</v>
      </c>
      <c r="BA187" s="149">
        <v>14</v>
      </c>
      <c r="BB187" s="151">
        <v>1</v>
      </c>
      <c r="BC187" s="152">
        <v>1219</v>
      </c>
      <c r="BD187" s="152">
        <v>920</v>
      </c>
      <c r="BE187" s="149">
        <v>0.755</v>
      </c>
      <c r="BF187" s="152">
        <v>557</v>
      </c>
      <c r="BG187" s="152">
        <v>335</v>
      </c>
      <c r="BH187" s="152">
        <v>892</v>
      </c>
      <c r="BI187" s="153">
        <v>0.376</v>
      </c>
      <c r="BJ187" s="153">
        <v>0.41699999999999998</v>
      </c>
      <c r="BK187" s="154">
        <v>0.16700000000000001</v>
      </c>
      <c r="BL187" s="155">
        <v>0.12</v>
      </c>
      <c r="BM187" s="154">
        <v>0.10299999999999999</v>
      </c>
      <c r="BN187" s="154">
        <v>0.36199999999999999</v>
      </c>
      <c r="DU187" s="4"/>
      <c r="DZ187" s="183"/>
      <c r="EA187" s="183"/>
      <c r="EB187" s="183"/>
      <c r="EC187" s="183"/>
      <c r="ED187" s="183"/>
      <c r="EE187" s="183"/>
    </row>
    <row r="188" spans="30:135" ht="13" x14ac:dyDescent="0.15">
      <c r="AD188" s="144">
        <f t="shared" si="93"/>
        <v>82.705882352941188</v>
      </c>
      <c r="AE188" s="144">
        <f t="shared" si="94"/>
        <v>83.285917496443815</v>
      </c>
      <c r="AF188" s="149">
        <v>101</v>
      </c>
      <c r="AG188" s="150" t="s">
        <v>407</v>
      </c>
      <c r="AH188" s="149">
        <v>17</v>
      </c>
      <c r="AI188" s="151">
        <v>1</v>
      </c>
      <c r="AJ188" s="152">
        <v>1406</v>
      </c>
      <c r="AK188" s="152">
        <v>1171</v>
      </c>
      <c r="AL188" s="149">
        <v>0.83299999999999996</v>
      </c>
      <c r="AM188" s="152">
        <v>599</v>
      </c>
      <c r="AN188" s="152">
        <v>442</v>
      </c>
      <c r="AO188" s="152">
        <v>1041</v>
      </c>
      <c r="AP188" s="153">
        <v>0.42499999999999999</v>
      </c>
      <c r="AQ188" s="153">
        <v>0.47299999999999998</v>
      </c>
      <c r="AR188" s="154">
        <v>0.17100000000000001</v>
      </c>
      <c r="AS188" s="154">
        <v>0.109</v>
      </c>
      <c r="AT188" s="154">
        <v>8.1000000000000003E-2</v>
      </c>
      <c r="AU188" s="154">
        <v>0.39500000000000002</v>
      </c>
      <c r="AW188" s="183"/>
      <c r="AX188" s="144">
        <f t="shared" si="95"/>
        <v>75.645268034414286</v>
      </c>
      <c r="AY188" s="149">
        <v>101</v>
      </c>
      <c r="AZ188" s="150" t="s">
        <v>409</v>
      </c>
      <c r="BA188" s="149">
        <v>18</v>
      </c>
      <c r="BB188" s="151">
        <v>1</v>
      </c>
      <c r="BC188" s="152">
        <v>1511</v>
      </c>
      <c r="BD188" s="152">
        <v>1143</v>
      </c>
      <c r="BE188" s="149">
        <v>0.75600000000000001</v>
      </c>
      <c r="BF188" s="152">
        <v>594</v>
      </c>
      <c r="BG188" s="152">
        <v>391</v>
      </c>
      <c r="BH188" s="152">
        <v>985</v>
      </c>
      <c r="BI188" s="153">
        <v>0.39700000000000002</v>
      </c>
      <c r="BJ188" s="153">
        <v>0.44400000000000001</v>
      </c>
      <c r="BK188" s="154">
        <v>0.222</v>
      </c>
      <c r="BL188" s="154">
        <v>0.14499999999999999</v>
      </c>
      <c r="BM188" s="154">
        <v>0.105</v>
      </c>
      <c r="BN188" s="154">
        <v>0.36599999999999999</v>
      </c>
      <c r="DU188" s="4"/>
      <c r="DZ188" s="183"/>
      <c r="EA188" s="183"/>
      <c r="EB188" s="183"/>
      <c r="EC188" s="183"/>
      <c r="ED188" s="183"/>
      <c r="EE188" s="183"/>
    </row>
    <row r="189" spans="30:135" ht="13" x14ac:dyDescent="0.15">
      <c r="AD189" s="144">
        <f t="shared" si="93"/>
        <v>78.041666666666657</v>
      </c>
      <c r="AE189" s="144">
        <f t="shared" si="94"/>
        <v>83.182060864922576</v>
      </c>
      <c r="AF189" s="149">
        <v>102</v>
      </c>
      <c r="AG189" s="150" t="s">
        <v>410</v>
      </c>
      <c r="AH189" s="149">
        <v>24</v>
      </c>
      <c r="AI189" s="151">
        <v>1</v>
      </c>
      <c r="AJ189" s="152">
        <v>1873</v>
      </c>
      <c r="AK189" s="152">
        <v>1558</v>
      </c>
      <c r="AL189" s="149">
        <v>0.83199999999999996</v>
      </c>
      <c r="AM189" s="152">
        <v>780</v>
      </c>
      <c r="AN189" s="152">
        <v>564</v>
      </c>
      <c r="AO189" s="152">
        <v>1344</v>
      </c>
      <c r="AP189" s="151">
        <v>0.42</v>
      </c>
      <c r="AQ189" s="153">
        <v>0.47299999999999998</v>
      </c>
      <c r="AR189" s="154">
        <v>0.192</v>
      </c>
      <c r="AS189" s="154">
        <v>0.108</v>
      </c>
      <c r="AT189" s="154">
        <v>8.7999999999999995E-2</v>
      </c>
      <c r="AU189" s="154">
        <v>0.38500000000000001</v>
      </c>
      <c r="AW189" s="183"/>
      <c r="AX189" s="144">
        <f t="shared" si="95"/>
        <v>75.637583892617457</v>
      </c>
      <c r="AY189" s="149">
        <v>102</v>
      </c>
      <c r="AZ189" s="150" t="s">
        <v>331</v>
      </c>
      <c r="BA189" s="149">
        <v>19</v>
      </c>
      <c r="BB189" s="151">
        <v>1</v>
      </c>
      <c r="BC189" s="152">
        <v>1490</v>
      </c>
      <c r="BD189" s="152">
        <v>1127</v>
      </c>
      <c r="BE189" s="149">
        <v>0.75600000000000001</v>
      </c>
      <c r="BF189" s="152">
        <v>665</v>
      </c>
      <c r="BG189" s="152">
        <v>396</v>
      </c>
      <c r="BH189" s="152">
        <v>1061</v>
      </c>
      <c r="BI189" s="153">
        <v>0.373</v>
      </c>
      <c r="BJ189" s="153">
        <v>0.43099999999999999</v>
      </c>
      <c r="BK189" s="154">
        <v>0.19900000000000001</v>
      </c>
      <c r="BL189" s="154">
        <v>0.10299999999999999</v>
      </c>
      <c r="BM189" s="154">
        <v>8.1000000000000003E-2</v>
      </c>
      <c r="BN189" s="154">
        <v>0.34699999999999998</v>
      </c>
      <c r="DU189" s="4"/>
      <c r="DZ189" s="183"/>
      <c r="EA189" s="183"/>
      <c r="EB189" s="183"/>
      <c r="EC189" s="183"/>
      <c r="ED189" s="183"/>
      <c r="EE189" s="183"/>
    </row>
    <row r="190" spans="30:135" ht="13" x14ac:dyDescent="0.15">
      <c r="AD190" s="144">
        <f t="shared" si="93"/>
        <v>82.608695652173907</v>
      </c>
      <c r="AE190" s="144">
        <f t="shared" si="94"/>
        <v>82.89473684210526</v>
      </c>
      <c r="AF190" s="149">
        <v>103</v>
      </c>
      <c r="AG190" s="150" t="s">
        <v>411</v>
      </c>
      <c r="AH190" s="149">
        <v>23</v>
      </c>
      <c r="AI190" s="151">
        <v>1</v>
      </c>
      <c r="AJ190" s="152">
        <v>1900</v>
      </c>
      <c r="AK190" s="152">
        <v>1575</v>
      </c>
      <c r="AL190" s="149">
        <v>0.82899999999999996</v>
      </c>
      <c r="AM190" s="152">
        <v>761</v>
      </c>
      <c r="AN190" s="152">
        <v>578</v>
      </c>
      <c r="AO190" s="152">
        <v>1339</v>
      </c>
      <c r="AP190" s="153">
        <v>0.432</v>
      </c>
      <c r="AQ190" s="153">
        <v>0.48599999999999999</v>
      </c>
      <c r="AR190" s="154">
        <v>0.20399999999999999</v>
      </c>
      <c r="AS190" s="155">
        <v>0.11</v>
      </c>
      <c r="AT190" s="154">
        <v>8.1000000000000003E-2</v>
      </c>
      <c r="AU190" s="154">
        <v>0.38800000000000001</v>
      </c>
      <c r="AW190" s="183"/>
      <c r="AX190" s="144">
        <f t="shared" si="95"/>
        <v>75.707257072570727</v>
      </c>
      <c r="AY190" s="149">
        <v>103</v>
      </c>
      <c r="AZ190" s="150" t="s">
        <v>379</v>
      </c>
      <c r="BA190" s="149">
        <v>21</v>
      </c>
      <c r="BB190" s="151">
        <v>1</v>
      </c>
      <c r="BC190" s="152">
        <v>1626</v>
      </c>
      <c r="BD190" s="152">
        <v>1231</v>
      </c>
      <c r="BE190" s="149">
        <v>0.75700000000000001</v>
      </c>
      <c r="BF190" s="152">
        <v>755</v>
      </c>
      <c r="BG190" s="152">
        <v>423</v>
      </c>
      <c r="BH190" s="152">
        <v>1178</v>
      </c>
      <c r="BI190" s="153">
        <v>0.35899999999999999</v>
      </c>
      <c r="BJ190" s="153">
        <v>0.438</v>
      </c>
      <c r="BK190" s="154">
        <v>0.19900000000000001</v>
      </c>
      <c r="BL190" s="154">
        <v>9.1999999999999998E-2</v>
      </c>
      <c r="BM190" s="154">
        <v>6.9000000000000006E-2</v>
      </c>
      <c r="BN190" s="154">
        <v>0.33300000000000002</v>
      </c>
      <c r="DU190" s="4"/>
      <c r="DZ190" s="183"/>
      <c r="EA190" s="183"/>
      <c r="EB190" s="183"/>
      <c r="EC190" s="183"/>
      <c r="ED190" s="183"/>
      <c r="EE190" s="183"/>
    </row>
    <row r="191" spans="30:135" ht="13" x14ac:dyDescent="0.15">
      <c r="AD191" s="144">
        <f t="shared" si="93"/>
        <v>89.631578947368411</v>
      </c>
      <c r="AE191" s="144">
        <f t="shared" si="94"/>
        <v>82.853787433940113</v>
      </c>
      <c r="AF191" s="149">
        <v>104</v>
      </c>
      <c r="AG191" s="150" t="s">
        <v>412</v>
      </c>
      <c r="AH191" s="149">
        <v>19</v>
      </c>
      <c r="AI191" s="151">
        <v>1</v>
      </c>
      <c r="AJ191" s="152">
        <v>1703</v>
      </c>
      <c r="AK191" s="152">
        <v>1411</v>
      </c>
      <c r="AL191" s="149">
        <v>0.82899999999999996</v>
      </c>
      <c r="AM191" s="152">
        <v>718</v>
      </c>
      <c r="AN191" s="152">
        <v>516</v>
      </c>
      <c r="AO191" s="152">
        <v>1234</v>
      </c>
      <c r="AP191" s="153">
        <v>0.41799999999999998</v>
      </c>
      <c r="AQ191" s="153">
        <v>0.47699999999999998</v>
      </c>
      <c r="AR191" s="154">
        <v>0.184</v>
      </c>
      <c r="AS191" s="154">
        <v>0.11600000000000001</v>
      </c>
      <c r="AT191" s="154">
        <v>8.5000000000000006E-2</v>
      </c>
      <c r="AU191" s="154">
        <v>0.379</v>
      </c>
      <c r="AW191" s="183"/>
      <c r="AX191" s="144">
        <f t="shared" si="95"/>
        <v>75.69818716315531</v>
      </c>
      <c r="AY191" s="149">
        <v>104</v>
      </c>
      <c r="AZ191" s="150" t="s">
        <v>413</v>
      </c>
      <c r="BA191" s="149">
        <v>25</v>
      </c>
      <c r="BB191" s="151">
        <v>1</v>
      </c>
      <c r="BC191" s="152">
        <v>2041</v>
      </c>
      <c r="BD191" s="152">
        <v>1545</v>
      </c>
      <c r="BE191" s="149">
        <v>0.75700000000000001</v>
      </c>
      <c r="BF191" s="152">
        <v>902</v>
      </c>
      <c r="BG191" s="152">
        <v>576</v>
      </c>
      <c r="BH191" s="152">
        <v>1478</v>
      </c>
      <c r="BI191" s="151">
        <v>0.39</v>
      </c>
      <c r="BJ191" s="153">
        <v>0.438</v>
      </c>
      <c r="BK191" s="154">
        <v>0.19700000000000001</v>
      </c>
      <c r="BL191" s="154">
        <v>9.5000000000000001E-2</v>
      </c>
      <c r="BM191" s="154">
        <v>8.1000000000000003E-2</v>
      </c>
      <c r="BN191" s="154">
        <v>0.35199999999999998</v>
      </c>
      <c r="DU191" s="4"/>
      <c r="DZ191" s="183"/>
      <c r="EA191" s="183"/>
      <c r="EB191" s="183"/>
      <c r="EC191" s="183"/>
      <c r="ED191" s="183"/>
      <c r="EE191" s="183"/>
    </row>
    <row r="192" spans="30:135" ht="13" x14ac:dyDescent="0.15">
      <c r="AD192" s="144">
        <f t="shared" si="93"/>
        <v>87.34782608695653</v>
      </c>
      <c r="AE192" s="144">
        <f t="shared" si="94"/>
        <v>82.777501244400199</v>
      </c>
      <c r="AF192" s="149">
        <v>105</v>
      </c>
      <c r="AG192" s="150" t="s">
        <v>275</v>
      </c>
      <c r="AH192" s="149">
        <v>23</v>
      </c>
      <c r="AI192" s="151">
        <v>1</v>
      </c>
      <c r="AJ192" s="152">
        <v>2009</v>
      </c>
      <c r="AK192" s="152">
        <v>1663</v>
      </c>
      <c r="AL192" s="149">
        <v>0.82799999999999996</v>
      </c>
      <c r="AM192" s="152">
        <v>807</v>
      </c>
      <c r="AN192" s="152">
        <v>640</v>
      </c>
      <c r="AO192" s="152">
        <v>1447</v>
      </c>
      <c r="AP192" s="153">
        <v>0.442</v>
      </c>
      <c r="AQ192" s="151">
        <v>0.48</v>
      </c>
      <c r="AR192" s="154">
        <v>0.19800000000000001</v>
      </c>
      <c r="AS192" s="155">
        <v>0.1</v>
      </c>
      <c r="AT192" s="154">
        <v>8.2000000000000003E-2</v>
      </c>
      <c r="AU192" s="154">
        <v>0.39400000000000002</v>
      </c>
      <c r="AW192" s="183"/>
      <c r="AX192" s="144">
        <f t="shared" si="95"/>
        <v>75.747508305647841</v>
      </c>
      <c r="AY192" s="149">
        <v>105</v>
      </c>
      <c r="AZ192" s="150" t="s">
        <v>381</v>
      </c>
      <c r="BA192" s="149">
        <v>22</v>
      </c>
      <c r="BB192" s="151">
        <v>1</v>
      </c>
      <c r="BC192" s="152">
        <v>1806</v>
      </c>
      <c r="BD192" s="152">
        <v>1368</v>
      </c>
      <c r="BE192" s="149">
        <v>0.75700000000000001</v>
      </c>
      <c r="BF192" s="152">
        <v>845</v>
      </c>
      <c r="BG192" s="152">
        <v>516</v>
      </c>
      <c r="BH192" s="152">
        <v>1361</v>
      </c>
      <c r="BI192" s="153">
        <v>0.379</v>
      </c>
      <c r="BJ192" s="153">
        <v>0.433</v>
      </c>
      <c r="BK192" s="154">
        <v>0.17699999999999999</v>
      </c>
      <c r="BL192" s="154">
        <v>8.5999999999999993E-2</v>
      </c>
      <c r="BM192" s="154">
        <v>7.5999999999999998E-2</v>
      </c>
      <c r="BN192" s="154">
        <v>0.34799999999999998</v>
      </c>
      <c r="DU192" s="4"/>
      <c r="DZ192" s="183"/>
      <c r="EA192" s="183"/>
      <c r="EB192" s="183"/>
      <c r="EC192" s="183"/>
      <c r="ED192" s="183"/>
      <c r="EE192" s="183"/>
    </row>
    <row r="193" spans="30:135" ht="13" x14ac:dyDescent="0.15">
      <c r="AD193" s="144">
        <f t="shared" si="93"/>
        <v>84.578947368421055</v>
      </c>
      <c r="AE193" s="144">
        <f t="shared" si="94"/>
        <v>82.762912258867459</v>
      </c>
      <c r="AF193" s="149">
        <v>106</v>
      </c>
      <c r="AG193" s="150" t="s">
        <v>414</v>
      </c>
      <c r="AH193" s="149">
        <v>19</v>
      </c>
      <c r="AI193" s="151">
        <v>1</v>
      </c>
      <c r="AJ193" s="152">
        <v>1607</v>
      </c>
      <c r="AK193" s="152">
        <v>1330</v>
      </c>
      <c r="AL193" s="149">
        <v>0.82799999999999996</v>
      </c>
      <c r="AM193" s="152">
        <v>664</v>
      </c>
      <c r="AN193" s="152">
        <v>469</v>
      </c>
      <c r="AO193" s="152">
        <v>1133</v>
      </c>
      <c r="AP193" s="153">
        <v>0.41399999999999998</v>
      </c>
      <c r="AQ193" s="153">
        <v>0.45300000000000001</v>
      </c>
      <c r="AR193" s="154">
        <v>0.189</v>
      </c>
      <c r="AS193" s="155">
        <v>0.13</v>
      </c>
      <c r="AT193" s="154">
        <v>9.6000000000000002E-2</v>
      </c>
      <c r="AU193" s="154">
        <v>0.39300000000000002</v>
      </c>
      <c r="AW193" s="183"/>
      <c r="AX193" s="144">
        <f t="shared" si="95"/>
        <v>75.724937862468934</v>
      </c>
      <c r="AY193" s="149">
        <v>106</v>
      </c>
      <c r="AZ193" s="150" t="s">
        <v>415</v>
      </c>
      <c r="BA193" s="149">
        <v>14</v>
      </c>
      <c r="BB193" s="151">
        <v>1</v>
      </c>
      <c r="BC193" s="152">
        <v>1207</v>
      </c>
      <c r="BD193" s="152">
        <v>914</v>
      </c>
      <c r="BE193" s="149">
        <v>0.75700000000000001</v>
      </c>
      <c r="BF193" s="152">
        <v>504</v>
      </c>
      <c r="BG193" s="152">
        <v>331</v>
      </c>
      <c r="BH193" s="152">
        <v>835</v>
      </c>
      <c r="BI193" s="153">
        <v>0.39600000000000002</v>
      </c>
      <c r="BJ193" s="153">
        <v>0.438</v>
      </c>
      <c r="BK193" s="154">
        <v>0.19800000000000001</v>
      </c>
      <c r="BL193" s="154">
        <v>0.13300000000000001</v>
      </c>
      <c r="BM193" s="154">
        <v>0.107</v>
      </c>
      <c r="BN193" s="154">
        <v>0.36899999999999999</v>
      </c>
      <c r="DU193" s="4"/>
      <c r="DZ193" s="183"/>
      <c r="EA193" s="183"/>
      <c r="EB193" s="183"/>
      <c r="EC193" s="183"/>
      <c r="ED193" s="183"/>
      <c r="EE193" s="183"/>
    </row>
    <row r="194" spans="30:135" ht="13" x14ac:dyDescent="0.15">
      <c r="AD194" s="144">
        <f t="shared" si="93"/>
        <v>88.181818181818187</v>
      </c>
      <c r="AE194" s="144">
        <f t="shared" si="94"/>
        <v>82.680412371134011</v>
      </c>
      <c r="AF194" s="149">
        <v>107</v>
      </c>
      <c r="AG194" s="150" t="s">
        <v>416</v>
      </c>
      <c r="AH194" s="149">
        <v>22</v>
      </c>
      <c r="AI194" s="151">
        <v>1</v>
      </c>
      <c r="AJ194" s="152">
        <v>1940</v>
      </c>
      <c r="AK194" s="152">
        <v>1604</v>
      </c>
      <c r="AL194" s="149">
        <v>0.82699999999999996</v>
      </c>
      <c r="AM194" s="152">
        <v>871</v>
      </c>
      <c r="AN194" s="152">
        <v>588</v>
      </c>
      <c r="AO194" s="152">
        <v>1459</v>
      </c>
      <c r="AP194" s="153">
        <v>0.40300000000000002</v>
      </c>
      <c r="AQ194" s="153">
        <v>0.44900000000000001</v>
      </c>
      <c r="AR194" s="154">
        <v>0.152</v>
      </c>
      <c r="AS194" s="154">
        <v>0.112</v>
      </c>
      <c r="AT194" s="155">
        <v>0.08</v>
      </c>
      <c r="AU194" s="154">
        <v>0.39200000000000002</v>
      </c>
      <c r="AW194" s="183"/>
      <c r="AX194" s="144">
        <f t="shared" si="95"/>
        <v>75.897129186602868</v>
      </c>
      <c r="AY194" s="149">
        <v>107</v>
      </c>
      <c r="AZ194" s="150" t="s">
        <v>417</v>
      </c>
      <c r="BA194" s="149">
        <v>20</v>
      </c>
      <c r="BB194" s="151">
        <v>1</v>
      </c>
      <c r="BC194" s="152">
        <v>1672</v>
      </c>
      <c r="BD194" s="152">
        <v>1269</v>
      </c>
      <c r="BE194" s="149">
        <v>0.75900000000000001</v>
      </c>
      <c r="BF194" s="152">
        <v>707</v>
      </c>
      <c r="BG194" s="152">
        <v>436</v>
      </c>
      <c r="BH194" s="152">
        <v>1143</v>
      </c>
      <c r="BI194" s="153">
        <v>0.38100000000000001</v>
      </c>
      <c r="BJ194" s="151">
        <v>0.42</v>
      </c>
      <c r="BK194" s="154">
        <v>0.19700000000000001</v>
      </c>
      <c r="BL194" s="154">
        <v>0.13600000000000001</v>
      </c>
      <c r="BM194" s="154">
        <v>0.104</v>
      </c>
      <c r="BN194" s="154">
        <v>0.373</v>
      </c>
      <c r="DU194" s="4"/>
      <c r="DZ194" s="183"/>
      <c r="EA194" s="183"/>
      <c r="EB194" s="183"/>
      <c r="EC194" s="183"/>
      <c r="ED194" s="183"/>
      <c r="EE194" s="183"/>
    </row>
    <row r="195" spans="30:135" ht="13" x14ac:dyDescent="0.15">
      <c r="AD195" s="144">
        <f t="shared" si="93"/>
        <v>84.565217391304358</v>
      </c>
      <c r="AE195" s="144">
        <f t="shared" si="94"/>
        <v>82.673521850899746</v>
      </c>
      <c r="AF195" s="149">
        <v>108</v>
      </c>
      <c r="AG195" s="150" t="s">
        <v>418</v>
      </c>
      <c r="AH195" s="149">
        <v>23</v>
      </c>
      <c r="AI195" s="151">
        <v>1</v>
      </c>
      <c r="AJ195" s="152">
        <v>1945</v>
      </c>
      <c r="AK195" s="152">
        <v>1608</v>
      </c>
      <c r="AL195" s="149">
        <v>0.82699999999999996</v>
      </c>
      <c r="AM195" s="152">
        <v>817</v>
      </c>
      <c r="AN195" s="152">
        <v>607</v>
      </c>
      <c r="AO195" s="152">
        <v>1424</v>
      </c>
      <c r="AP195" s="153">
        <v>0.42599999999999999</v>
      </c>
      <c r="AQ195" s="153">
        <v>0.47599999999999998</v>
      </c>
      <c r="AR195" s="154">
        <v>0.17499999999999999</v>
      </c>
      <c r="AS195" s="155">
        <v>0.11</v>
      </c>
      <c r="AT195" s="154">
        <v>8.5000000000000006E-2</v>
      </c>
      <c r="AU195" s="154">
        <v>0.39300000000000002</v>
      </c>
      <c r="AW195" s="183"/>
      <c r="AX195" s="144">
        <f t="shared" si="95"/>
        <v>76.004464285714292</v>
      </c>
      <c r="AY195" s="149">
        <v>108</v>
      </c>
      <c r="AZ195" s="150" t="s">
        <v>419</v>
      </c>
      <c r="BA195" s="149">
        <v>20</v>
      </c>
      <c r="BB195" s="151">
        <v>1</v>
      </c>
      <c r="BC195" s="152">
        <v>1792</v>
      </c>
      <c r="BD195" s="152">
        <v>1362</v>
      </c>
      <c r="BE195" s="149">
        <v>0.76</v>
      </c>
      <c r="BF195" s="152">
        <v>750</v>
      </c>
      <c r="BG195" s="152">
        <v>478</v>
      </c>
      <c r="BH195" s="152">
        <v>1228</v>
      </c>
      <c r="BI195" s="153">
        <v>0.38900000000000001</v>
      </c>
      <c r="BJ195" s="153">
        <v>0.42399999999999999</v>
      </c>
      <c r="BK195" s="154">
        <v>0.192</v>
      </c>
      <c r="BL195" s="154">
        <v>0.14699999999999999</v>
      </c>
      <c r="BM195" s="154">
        <v>0.11700000000000001</v>
      </c>
      <c r="BN195" s="154">
        <v>0.372</v>
      </c>
      <c r="DU195" s="4"/>
      <c r="DZ195" s="183"/>
      <c r="EA195" s="183"/>
      <c r="EB195" s="183"/>
      <c r="EC195" s="183"/>
      <c r="ED195" s="183"/>
      <c r="EE195" s="183"/>
    </row>
    <row r="196" spans="30:135" ht="13" x14ac:dyDescent="0.15">
      <c r="AD196" s="144">
        <f t="shared" si="93"/>
        <v>83.2</v>
      </c>
      <c r="AE196" s="144">
        <f t="shared" si="94"/>
        <v>82.451923076923066</v>
      </c>
      <c r="AF196" s="149">
        <v>109</v>
      </c>
      <c r="AG196" s="150" t="s">
        <v>420</v>
      </c>
      <c r="AH196" s="149">
        <v>20</v>
      </c>
      <c r="AI196" s="151">
        <v>1</v>
      </c>
      <c r="AJ196" s="152">
        <v>1664</v>
      </c>
      <c r="AK196" s="152">
        <v>1372</v>
      </c>
      <c r="AL196" s="149">
        <v>0.82499999999999996</v>
      </c>
      <c r="AM196" s="152">
        <v>729</v>
      </c>
      <c r="AN196" s="152">
        <v>487</v>
      </c>
      <c r="AO196" s="152">
        <v>1216</v>
      </c>
      <c r="AP196" s="151">
        <v>0.4</v>
      </c>
      <c r="AQ196" s="153">
        <v>0.46100000000000002</v>
      </c>
      <c r="AR196" s="154">
        <v>0.17399999999999999</v>
      </c>
      <c r="AS196" s="155">
        <v>0.11</v>
      </c>
      <c r="AT196" s="154">
        <v>7.8E-2</v>
      </c>
      <c r="AU196" s="154">
        <v>0.38300000000000001</v>
      </c>
      <c r="AW196" s="183"/>
      <c r="AX196" s="144">
        <f t="shared" si="95"/>
        <v>76.016830294530152</v>
      </c>
      <c r="AY196" s="149">
        <v>109</v>
      </c>
      <c r="AZ196" s="150" t="s">
        <v>421</v>
      </c>
      <c r="BA196" s="149">
        <v>18</v>
      </c>
      <c r="BB196" s="151">
        <v>1</v>
      </c>
      <c r="BC196" s="152">
        <v>1426</v>
      </c>
      <c r="BD196" s="152">
        <v>1084</v>
      </c>
      <c r="BE196" s="149">
        <v>0.76</v>
      </c>
      <c r="BF196" s="152">
        <v>574</v>
      </c>
      <c r="BG196" s="152">
        <v>377</v>
      </c>
      <c r="BH196" s="152">
        <v>951</v>
      </c>
      <c r="BI196" s="153">
        <v>0.39600000000000002</v>
      </c>
      <c r="BJ196" s="151">
        <v>0.45</v>
      </c>
      <c r="BK196" s="154">
        <v>0.22900000000000001</v>
      </c>
      <c r="BL196" s="155">
        <v>0.12</v>
      </c>
      <c r="BM196" s="154">
        <v>7.5999999999999998E-2</v>
      </c>
      <c r="BN196" s="154">
        <v>0.35799999999999998</v>
      </c>
      <c r="DU196" s="4"/>
      <c r="DZ196" s="183"/>
      <c r="EA196" s="183"/>
      <c r="EB196" s="183"/>
      <c r="EC196" s="183"/>
      <c r="ED196" s="183"/>
      <c r="EE196" s="183"/>
    </row>
    <row r="197" spans="30:135" ht="13" x14ac:dyDescent="0.15">
      <c r="AD197" s="144">
        <f t="shared" si="93"/>
        <v>85.666666666666657</v>
      </c>
      <c r="AE197" s="144">
        <f t="shared" si="94"/>
        <v>82.545858810450241</v>
      </c>
      <c r="AF197" s="149">
        <v>110</v>
      </c>
      <c r="AG197" s="150" t="s">
        <v>389</v>
      </c>
      <c r="AH197" s="149">
        <v>21</v>
      </c>
      <c r="AI197" s="151">
        <v>1</v>
      </c>
      <c r="AJ197" s="152">
        <v>1799</v>
      </c>
      <c r="AK197" s="152">
        <v>1485</v>
      </c>
      <c r="AL197" s="149">
        <v>0.82499999999999996</v>
      </c>
      <c r="AM197" s="152">
        <v>744</v>
      </c>
      <c r="AN197" s="152">
        <v>584</v>
      </c>
      <c r="AO197" s="152">
        <v>1328</v>
      </c>
      <c r="AP197" s="151">
        <v>0.44</v>
      </c>
      <c r="AQ197" s="153">
        <v>0.47599999999999998</v>
      </c>
      <c r="AR197" s="154">
        <v>0.18099999999999999</v>
      </c>
      <c r="AS197" s="154">
        <v>9.7000000000000003E-2</v>
      </c>
      <c r="AT197" s="154">
        <v>8.2000000000000003E-2</v>
      </c>
      <c r="AU197" s="154">
        <v>0.39500000000000002</v>
      </c>
      <c r="AW197" s="183"/>
      <c r="AX197" s="144">
        <f t="shared" si="95"/>
        <v>76.024411508282469</v>
      </c>
      <c r="AY197" s="149">
        <v>110</v>
      </c>
      <c r="AZ197" s="150" t="s">
        <v>422</v>
      </c>
      <c r="BA197" s="149">
        <v>14</v>
      </c>
      <c r="BB197" s="151">
        <v>1</v>
      </c>
      <c r="BC197" s="152">
        <v>1147</v>
      </c>
      <c r="BD197" s="152">
        <v>872</v>
      </c>
      <c r="BE197" s="149">
        <v>0.76</v>
      </c>
      <c r="BF197" s="152">
        <v>476</v>
      </c>
      <c r="BG197" s="152">
        <v>314</v>
      </c>
      <c r="BH197" s="152">
        <v>790</v>
      </c>
      <c r="BI197" s="153">
        <v>0.39700000000000002</v>
      </c>
      <c r="BJ197" s="153">
        <v>0.45500000000000002</v>
      </c>
      <c r="BK197" s="154">
        <v>0.22700000000000001</v>
      </c>
      <c r="BL197" s="155">
        <v>0.1</v>
      </c>
      <c r="BM197" s="154">
        <v>8.6999999999999994E-2</v>
      </c>
      <c r="BN197" s="154">
        <v>0.34799999999999998</v>
      </c>
      <c r="DU197" s="4"/>
      <c r="DZ197" s="183"/>
      <c r="EA197" s="183"/>
      <c r="EB197" s="183"/>
      <c r="EC197" s="183"/>
      <c r="ED197" s="183"/>
      <c r="EE197" s="183"/>
    </row>
    <row r="198" spans="30:135" ht="13" x14ac:dyDescent="0.15">
      <c r="AD198" s="144">
        <f t="shared" si="93"/>
        <v>73.578947368421055</v>
      </c>
      <c r="AE198" s="144">
        <f t="shared" si="94"/>
        <v>82.546494992846917</v>
      </c>
      <c r="AF198" s="149">
        <v>111</v>
      </c>
      <c r="AG198" s="150" t="s">
        <v>423</v>
      </c>
      <c r="AH198" s="149">
        <v>19</v>
      </c>
      <c r="AI198" s="151">
        <v>1</v>
      </c>
      <c r="AJ198" s="152">
        <v>1398</v>
      </c>
      <c r="AK198" s="152">
        <v>1154</v>
      </c>
      <c r="AL198" s="149">
        <v>0.82499999999999996</v>
      </c>
      <c r="AM198" s="152">
        <v>666</v>
      </c>
      <c r="AN198" s="152">
        <v>434</v>
      </c>
      <c r="AO198" s="152">
        <v>1100</v>
      </c>
      <c r="AP198" s="153">
        <v>0.39500000000000002</v>
      </c>
      <c r="AQ198" s="153">
        <v>0.45600000000000002</v>
      </c>
      <c r="AR198" s="154">
        <v>0.14399999999999999</v>
      </c>
      <c r="AS198" s="154">
        <v>8.4000000000000005E-2</v>
      </c>
      <c r="AT198" s="154">
        <v>7.1999999999999995E-2</v>
      </c>
      <c r="AU198" s="154">
        <v>0.374</v>
      </c>
      <c r="AW198" s="183"/>
      <c r="AX198" s="144">
        <f t="shared" si="95"/>
        <v>76.081871345029242</v>
      </c>
      <c r="AY198" s="149">
        <v>111</v>
      </c>
      <c r="AZ198" s="150" t="s">
        <v>424</v>
      </c>
      <c r="BA198" s="149">
        <v>21</v>
      </c>
      <c r="BB198" s="151">
        <v>1</v>
      </c>
      <c r="BC198" s="152">
        <v>1710</v>
      </c>
      <c r="BD198" s="152">
        <v>1301</v>
      </c>
      <c r="BE198" s="149">
        <v>0.76100000000000001</v>
      </c>
      <c r="BF198" s="152">
        <v>795</v>
      </c>
      <c r="BG198" s="152">
        <v>478</v>
      </c>
      <c r="BH198" s="152">
        <v>1273</v>
      </c>
      <c r="BI198" s="153">
        <v>0.375</v>
      </c>
      <c r="BJ198" s="153">
        <v>0.43099999999999999</v>
      </c>
      <c r="BK198" s="154">
        <v>0.17499999999999999</v>
      </c>
      <c r="BL198" s="154">
        <v>9.4E-2</v>
      </c>
      <c r="BM198" s="154">
        <v>7.6999999999999999E-2</v>
      </c>
      <c r="BN198" s="154">
        <v>0.35099999999999998</v>
      </c>
      <c r="DU198" s="4"/>
      <c r="DZ198" s="183"/>
      <c r="EA198" s="183"/>
      <c r="EB198" s="183"/>
      <c r="EC198" s="183"/>
      <c r="ED198" s="183"/>
      <c r="EE198" s="183"/>
    </row>
    <row r="199" spans="30:135" ht="13" x14ac:dyDescent="0.15">
      <c r="AD199" s="144">
        <f t="shared" si="93"/>
        <v>78.600000000000009</v>
      </c>
      <c r="AE199" s="144">
        <f t="shared" si="94"/>
        <v>82.379134860050897</v>
      </c>
      <c r="AF199" s="149">
        <v>112</v>
      </c>
      <c r="AG199" s="150" t="s">
        <v>425</v>
      </c>
      <c r="AH199" s="149">
        <v>20</v>
      </c>
      <c r="AI199" s="151">
        <v>1</v>
      </c>
      <c r="AJ199" s="152">
        <v>1572</v>
      </c>
      <c r="AK199" s="152">
        <v>1295</v>
      </c>
      <c r="AL199" s="149">
        <v>0.82399999999999995</v>
      </c>
      <c r="AM199" s="152">
        <v>687</v>
      </c>
      <c r="AN199" s="152">
        <v>448</v>
      </c>
      <c r="AO199" s="152">
        <v>1135</v>
      </c>
      <c r="AP199" s="153">
        <v>0.39500000000000002</v>
      </c>
      <c r="AQ199" s="153">
        <v>0.46700000000000003</v>
      </c>
      <c r="AR199" s="154">
        <v>0.191</v>
      </c>
      <c r="AS199" s="154">
        <v>0.10299999999999999</v>
      </c>
      <c r="AT199" s="154">
        <v>8.4000000000000005E-2</v>
      </c>
      <c r="AU199" s="154">
        <v>0.36699999999999999</v>
      </c>
      <c r="AW199" s="183"/>
      <c r="AX199" s="144">
        <f t="shared" si="95"/>
        <v>76.068965517241381</v>
      </c>
      <c r="AY199" s="149">
        <v>112</v>
      </c>
      <c r="AZ199" s="150" t="s">
        <v>426</v>
      </c>
      <c r="BA199" s="149">
        <v>15</v>
      </c>
      <c r="BB199" s="151">
        <v>1</v>
      </c>
      <c r="BC199" s="152">
        <v>1450</v>
      </c>
      <c r="BD199" s="152">
        <v>1103</v>
      </c>
      <c r="BE199" s="149">
        <v>0.76100000000000001</v>
      </c>
      <c r="BF199" s="152">
        <v>600</v>
      </c>
      <c r="BG199" s="152">
        <v>390</v>
      </c>
      <c r="BH199" s="152">
        <v>990</v>
      </c>
      <c r="BI199" s="153">
        <v>0.39400000000000002</v>
      </c>
      <c r="BJ199" s="153">
        <v>0.443</v>
      </c>
      <c r="BK199" s="154">
        <v>0.20699999999999999</v>
      </c>
      <c r="BL199" s="154">
        <v>0.13100000000000001</v>
      </c>
      <c r="BM199" s="155">
        <v>0.09</v>
      </c>
      <c r="BN199" s="154">
        <v>0.36399999999999999</v>
      </c>
      <c r="DU199" s="4"/>
      <c r="DZ199" s="183"/>
      <c r="EA199" s="183"/>
      <c r="EB199" s="183"/>
      <c r="EC199" s="183"/>
      <c r="ED199" s="183"/>
      <c r="EE199" s="183"/>
    </row>
    <row r="200" spans="30:135" ht="13" x14ac:dyDescent="0.15">
      <c r="AD200" s="144">
        <f t="shared" si="93"/>
        <v>85.347826086956516</v>
      </c>
      <c r="AE200" s="144">
        <f t="shared" si="94"/>
        <v>82.32297503820682</v>
      </c>
      <c r="AF200" s="149">
        <v>113</v>
      </c>
      <c r="AG200" s="150" t="s">
        <v>427</v>
      </c>
      <c r="AH200" s="149">
        <v>23</v>
      </c>
      <c r="AI200" s="151">
        <v>1</v>
      </c>
      <c r="AJ200" s="152">
        <v>1963</v>
      </c>
      <c r="AK200" s="152">
        <v>1616</v>
      </c>
      <c r="AL200" s="149">
        <v>0.82299999999999995</v>
      </c>
      <c r="AM200" s="152">
        <v>854</v>
      </c>
      <c r="AN200" s="152">
        <v>542</v>
      </c>
      <c r="AO200" s="152">
        <v>1396</v>
      </c>
      <c r="AP200" s="153">
        <v>0.38800000000000001</v>
      </c>
      <c r="AQ200" s="153">
        <v>0.44800000000000001</v>
      </c>
      <c r="AR200" s="154">
        <v>0.16600000000000001</v>
      </c>
      <c r="AS200" s="154">
        <v>0.14299999999999999</v>
      </c>
      <c r="AT200" s="154">
        <v>0.104</v>
      </c>
      <c r="AU200" s="154">
        <v>0.38600000000000001</v>
      </c>
      <c r="AW200" s="183"/>
      <c r="AX200" s="144">
        <f t="shared" si="95"/>
        <v>76.171428571428564</v>
      </c>
      <c r="AY200" s="149">
        <v>113</v>
      </c>
      <c r="AZ200" s="150" t="s">
        <v>428</v>
      </c>
      <c r="BA200" s="149">
        <v>21</v>
      </c>
      <c r="BB200" s="151">
        <v>1</v>
      </c>
      <c r="BC200" s="152">
        <v>1750</v>
      </c>
      <c r="BD200" s="152">
        <v>1333</v>
      </c>
      <c r="BE200" s="149">
        <v>0.76200000000000001</v>
      </c>
      <c r="BF200" s="152">
        <v>634</v>
      </c>
      <c r="BG200" s="152">
        <v>471</v>
      </c>
      <c r="BH200" s="152">
        <v>1105</v>
      </c>
      <c r="BI200" s="153">
        <v>0.42599999999999999</v>
      </c>
      <c r="BJ200" s="151">
        <v>0.47</v>
      </c>
      <c r="BK200" s="154">
        <v>0.255</v>
      </c>
      <c r="BL200" s="154">
        <v>0.127</v>
      </c>
      <c r="BM200" s="154">
        <v>9.2999999999999999E-2</v>
      </c>
      <c r="BN200" s="155">
        <v>0.37</v>
      </c>
      <c r="DU200" s="4"/>
      <c r="DZ200" s="183"/>
      <c r="EA200" s="183"/>
      <c r="EB200" s="183"/>
      <c r="EC200" s="183"/>
      <c r="ED200" s="183"/>
      <c r="EE200" s="183"/>
    </row>
    <row r="201" spans="30:135" ht="13" x14ac:dyDescent="0.15">
      <c r="AD201" s="144">
        <f t="shared" si="93"/>
        <v>85.8</v>
      </c>
      <c r="AE201" s="144">
        <f t="shared" si="94"/>
        <v>82.226107226107231</v>
      </c>
      <c r="AF201" s="149">
        <v>114</v>
      </c>
      <c r="AG201" s="150" t="s">
        <v>417</v>
      </c>
      <c r="AH201" s="149">
        <v>20</v>
      </c>
      <c r="AI201" s="151">
        <v>1</v>
      </c>
      <c r="AJ201" s="152">
        <v>1716</v>
      </c>
      <c r="AK201" s="152">
        <v>1411</v>
      </c>
      <c r="AL201" s="149">
        <v>0.82199999999999995</v>
      </c>
      <c r="AM201" s="152">
        <v>699</v>
      </c>
      <c r="AN201" s="152">
        <v>523</v>
      </c>
      <c r="AO201" s="152">
        <v>1222</v>
      </c>
      <c r="AP201" s="153">
        <v>0.42799999999999999</v>
      </c>
      <c r="AQ201" s="153">
        <v>0.46400000000000002</v>
      </c>
      <c r="AR201" s="154">
        <v>0.185</v>
      </c>
      <c r="AS201" s="154">
        <v>0.129</v>
      </c>
      <c r="AT201" s="154">
        <v>0.104</v>
      </c>
      <c r="AU201" s="154">
        <v>0.39500000000000002</v>
      </c>
      <c r="AW201" s="183"/>
      <c r="AX201" s="144">
        <f t="shared" si="95"/>
        <v>76.301476301476299</v>
      </c>
      <c r="AY201" s="149">
        <v>114</v>
      </c>
      <c r="AZ201" s="150" t="s">
        <v>429</v>
      </c>
      <c r="BA201" s="149">
        <v>17</v>
      </c>
      <c r="BB201" s="151">
        <v>1</v>
      </c>
      <c r="BC201" s="152">
        <v>1287</v>
      </c>
      <c r="BD201" s="152">
        <v>982</v>
      </c>
      <c r="BE201" s="149">
        <v>0.76300000000000001</v>
      </c>
      <c r="BF201" s="152">
        <v>607</v>
      </c>
      <c r="BG201" s="152">
        <v>362</v>
      </c>
      <c r="BH201" s="152">
        <v>969</v>
      </c>
      <c r="BI201" s="153">
        <v>0.374</v>
      </c>
      <c r="BJ201" s="153">
        <v>0.42899999999999999</v>
      </c>
      <c r="BK201" s="154">
        <v>0.17100000000000001</v>
      </c>
      <c r="BL201" s="154">
        <v>8.7999999999999995E-2</v>
      </c>
      <c r="BM201" s="154">
        <v>6.9000000000000006E-2</v>
      </c>
      <c r="BN201" s="154">
        <v>0.35399999999999998</v>
      </c>
      <c r="DU201" s="4"/>
      <c r="DZ201" s="183"/>
      <c r="EA201" s="183"/>
      <c r="EB201" s="183"/>
      <c r="EC201" s="183"/>
      <c r="ED201" s="183"/>
      <c r="EE201" s="183"/>
    </row>
    <row r="202" spans="30:135" ht="13" x14ac:dyDescent="0.15">
      <c r="AD202" s="144">
        <f t="shared" si="93"/>
        <v>79.333333333333343</v>
      </c>
      <c r="AE202" s="144">
        <f t="shared" si="94"/>
        <v>82.195378151260499</v>
      </c>
      <c r="AF202" s="149">
        <v>115</v>
      </c>
      <c r="AG202" s="150" t="s">
        <v>430</v>
      </c>
      <c r="AH202" s="149">
        <v>24</v>
      </c>
      <c r="AI202" s="151">
        <v>1</v>
      </c>
      <c r="AJ202" s="152">
        <v>1904</v>
      </c>
      <c r="AK202" s="152">
        <v>1565</v>
      </c>
      <c r="AL202" s="149">
        <v>0.82199999999999995</v>
      </c>
      <c r="AM202" s="152">
        <v>785</v>
      </c>
      <c r="AN202" s="152">
        <v>556</v>
      </c>
      <c r="AO202" s="152">
        <v>1341</v>
      </c>
      <c r="AP202" s="153">
        <v>0.41499999999999998</v>
      </c>
      <c r="AQ202" s="153">
        <v>0.47499999999999998</v>
      </c>
      <c r="AR202" s="154">
        <v>0.19400000000000001</v>
      </c>
      <c r="AS202" s="154">
        <v>0.11700000000000001</v>
      </c>
      <c r="AT202" s="154">
        <v>9.2999999999999999E-2</v>
      </c>
      <c r="AU202" s="154">
        <v>0.38500000000000001</v>
      </c>
      <c r="AW202" s="183"/>
      <c r="AX202" s="144">
        <f t="shared" si="95"/>
        <v>76.321709786276713</v>
      </c>
      <c r="AY202" s="149">
        <v>115</v>
      </c>
      <c r="AZ202" s="150" t="s">
        <v>367</v>
      </c>
      <c r="BA202" s="149">
        <v>22</v>
      </c>
      <c r="BB202" s="151">
        <v>1</v>
      </c>
      <c r="BC202" s="152">
        <v>1778</v>
      </c>
      <c r="BD202" s="152">
        <v>1357</v>
      </c>
      <c r="BE202" s="149">
        <v>0.76300000000000001</v>
      </c>
      <c r="BF202" s="152">
        <v>804</v>
      </c>
      <c r="BG202" s="152">
        <v>507</v>
      </c>
      <c r="BH202" s="152">
        <v>1311</v>
      </c>
      <c r="BI202" s="153">
        <v>0.38700000000000001</v>
      </c>
      <c r="BJ202" s="153">
        <v>0.43099999999999999</v>
      </c>
      <c r="BK202" s="155">
        <v>0.19</v>
      </c>
      <c r="BL202" s="154">
        <v>9.0999999999999998E-2</v>
      </c>
      <c r="BM202" s="154">
        <v>7.4999999999999997E-2</v>
      </c>
      <c r="BN202" s="154">
        <v>0.35299999999999998</v>
      </c>
      <c r="DU202" s="4"/>
      <c r="DZ202" s="183"/>
      <c r="EA202" s="183"/>
      <c r="EB202" s="183"/>
      <c r="EC202" s="183"/>
      <c r="ED202" s="183"/>
      <c r="EE202" s="183"/>
    </row>
    <row r="203" spans="30:135" ht="13" x14ac:dyDescent="0.15">
      <c r="AD203" s="144">
        <f t="shared" si="93"/>
        <v>84.149999999999991</v>
      </c>
      <c r="AE203" s="144">
        <f t="shared" si="94"/>
        <v>82.234105763517533</v>
      </c>
      <c r="AF203" s="149">
        <v>116</v>
      </c>
      <c r="AG203" s="150" t="s">
        <v>431</v>
      </c>
      <c r="AH203" s="149">
        <v>20</v>
      </c>
      <c r="AI203" s="151">
        <v>1</v>
      </c>
      <c r="AJ203" s="152">
        <v>1683</v>
      </c>
      <c r="AK203" s="152">
        <v>1384</v>
      </c>
      <c r="AL203" s="149">
        <v>0.82199999999999995</v>
      </c>
      <c r="AM203" s="152">
        <v>757</v>
      </c>
      <c r="AN203" s="152">
        <v>510</v>
      </c>
      <c r="AO203" s="152">
        <v>1267</v>
      </c>
      <c r="AP203" s="153">
        <v>0.40300000000000002</v>
      </c>
      <c r="AQ203" s="153">
        <v>0.435</v>
      </c>
      <c r="AR203" s="154">
        <v>0.13200000000000001</v>
      </c>
      <c r="AS203" s="154">
        <v>0.13700000000000001</v>
      </c>
      <c r="AT203" s="154">
        <v>0.108</v>
      </c>
      <c r="AU203" s="154">
        <v>0.40300000000000002</v>
      </c>
      <c r="AW203" s="183"/>
      <c r="AX203" s="144">
        <f t="shared" si="95"/>
        <v>76.414189837008621</v>
      </c>
      <c r="AY203" s="149">
        <v>116</v>
      </c>
      <c r="AZ203" s="150" t="s">
        <v>432</v>
      </c>
      <c r="BA203" s="149">
        <v>13</v>
      </c>
      <c r="BB203" s="151">
        <v>1</v>
      </c>
      <c r="BC203" s="152">
        <v>1043</v>
      </c>
      <c r="BD203" s="152">
        <v>797</v>
      </c>
      <c r="BE203" s="149">
        <v>0.76400000000000001</v>
      </c>
      <c r="BF203" s="152">
        <v>456</v>
      </c>
      <c r="BG203" s="152">
        <v>292</v>
      </c>
      <c r="BH203" s="152">
        <v>748</v>
      </c>
      <c r="BI203" s="151">
        <v>0.39</v>
      </c>
      <c r="BJ203" s="153">
        <v>0.42199999999999999</v>
      </c>
      <c r="BK203" s="154">
        <v>0.17599999999999999</v>
      </c>
      <c r="BL203" s="155">
        <v>0.13</v>
      </c>
      <c r="BM203" s="154">
        <v>9.7000000000000003E-2</v>
      </c>
      <c r="BN203" s="154">
        <v>0.376</v>
      </c>
      <c r="DU203" s="4"/>
      <c r="DZ203" s="183"/>
      <c r="EA203" s="183"/>
      <c r="EB203" s="183"/>
      <c r="EC203" s="183"/>
      <c r="ED203" s="183"/>
      <c r="EE203" s="183"/>
    </row>
    <row r="204" spans="30:135" ht="13" x14ac:dyDescent="0.15">
      <c r="AD204" s="144">
        <f t="shared" si="93"/>
        <v>77.869565217391298</v>
      </c>
      <c r="AE204" s="144">
        <f t="shared" si="94"/>
        <v>82.244556113902846</v>
      </c>
      <c r="AF204" s="149">
        <v>117</v>
      </c>
      <c r="AG204" s="150" t="s">
        <v>433</v>
      </c>
      <c r="AH204" s="149">
        <v>23</v>
      </c>
      <c r="AI204" s="151">
        <v>1</v>
      </c>
      <c r="AJ204" s="152">
        <v>1791</v>
      </c>
      <c r="AK204" s="152">
        <v>1473</v>
      </c>
      <c r="AL204" s="149">
        <v>0.82199999999999995</v>
      </c>
      <c r="AM204" s="152">
        <v>789</v>
      </c>
      <c r="AN204" s="152">
        <v>495</v>
      </c>
      <c r="AO204" s="152">
        <v>1284</v>
      </c>
      <c r="AP204" s="153">
        <v>0.38600000000000001</v>
      </c>
      <c r="AQ204" s="153">
        <v>0.46700000000000003</v>
      </c>
      <c r="AR204" s="154">
        <v>0.183</v>
      </c>
      <c r="AS204" s="154">
        <v>0.11700000000000001</v>
      </c>
      <c r="AT204" s="155">
        <v>0.09</v>
      </c>
      <c r="AU204" s="154">
        <v>0.36699999999999999</v>
      </c>
      <c r="AW204" s="183"/>
      <c r="AX204" s="144">
        <f t="shared" si="95"/>
        <v>76.476476476476478</v>
      </c>
      <c r="AY204" s="149">
        <v>117</v>
      </c>
      <c r="AZ204" s="150" t="s">
        <v>434</v>
      </c>
      <c r="BA204" s="149">
        <v>25</v>
      </c>
      <c r="BB204" s="151">
        <v>1</v>
      </c>
      <c r="BC204" s="152">
        <v>1998</v>
      </c>
      <c r="BD204" s="152">
        <v>1528</v>
      </c>
      <c r="BE204" s="149">
        <v>0.76500000000000001</v>
      </c>
      <c r="BF204" s="152">
        <v>785</v>
      </c>
      <c r="BG204" s="152">
        <v>560</v>
      </c>
      <c r="BH204" s="152">
        <v>1345</v>
      </c>
      <c r="BI204" s="153">
        <v>0.41599999999999998</v>
      </c>
      <c r="BJ204" s="153">
        <v>0.45700000000000002</v>
      </c>
      <c r="BK204" s="154">
        <v>0.23200000000000001</v>
      </c>
      <c r="BL204" s="154">
        <v>0.11600000000000001</v>
      </c>
      <c r="BM204" s="154">
        <v>8.7999999999999995E-2</v>
      </c>
      <c r="BN204" s="154">
        <v>0.36699999999999999</v>
      </c>
      <c r="DU204" s="4"/>
      <c r="DZ204" s="183"/>
      <c r="EA204" s="183"/>
      <c r="EB204" s="183"/>
      <c r="EC204" s="183"/>
      <c r="ED204" s="183"/>
      <c r="EE204" s="183"/>
    </row>
    <row r="205" spans="30:135" ht="13" x14ac:dyDescent="0.15">
      <c r="AD205" s="144">
        <f t="shared" si="93"/>
        <v>74.933333333333337</v>
      </c>
      <c r="AE205" s="144">
        <f t="shared" si="94"/>
        <v>82.117437722419922</v>
      </c>
      <c r="AF205" s="149">
        <v>118</v>
      </c>
      <c r="AG205" s="150" t="s">
        <v>315</v>
      </c>
      <c r="AH205" s="149">
        <v>15</v>
      </c>
      <c r="AI205" s="151">
        <v>1</v>
      </c>
      <c r="AJ205" s="152">
        <v>1124</v>
      </c>
      <c r="AK205" s="152">
        <v>923</v>
      </c>
      <c r="AL205" s="149">
        <v>0.82099999999999995</v>
      </c>
      <c r="AM205" s="152">
        <v>497</v>
      </c>
      <c r="AN205" s="152">
        <v>329</v>
      </c>
      <c r="AO205" s="152">
        <v>826</v>
      </c>
      <c r="AP205" s="153">
        <v>0.39800000000000002</v>
      </c>
      <c r="AQ205" s="153">
        <v>0.47599999999999998</v>
      </c>
      <c r="AR205" s="154">
        <v>0.187</v>
      </c>
      <c r="AS205" s="155">
        <v>0.09</v>
      </c>
      <c r="AT205" s="155">
        <v>0.06</v>
      </c>
      <c r="AU205" s="154">
        <v>0.36399999999999999</v>
      </c>
      <c r="AW205" s="183"/>
      <c r="AX205" s="144">
        <f t="shared" si="95"/>
        <v>76.536312849162016</v>
      </c>
      <c r="AY205" s="149">
        <v>118</v>
      </c>
      <c r="AZ205" s="150" t="s">
        <v>431</v>
      </c>
      <c r="BA205" s="149">
        <v>20</v>
      </c>
      <c r="BB205" s="151">
        <v>1</v>
      </c>
      <c r="BC205" s="152">
        <v>1611</v>
      </c>
      <c r="BD205" s="152">
        <v>1233</v>
      </c>
      <c r="BE205" s="149">
        <v>0.76500000000000001</v>
      </c>
      <c r="BF205" s="152">
        <v>604</v>
      </c>
      <c r="BG205" s="152">
        <v>441</v>
      </c>
      <c r="BH205" s="152">
        <v>1045</v>
      </c>
      <c r="BI205" s="153">
        <v>0.42199999999999999</v>
      </c>
      <c r="BJ205" s="153">
        <v>0.47699999999999998</v>
      </c>
      <c r="BK205" s="154">
        <v>0.25900000000000001</v>
      </c>
      <c r="BL205" s="154">
        <v>0.115</v>
      </c>
      <c r="BM205" s="154">
        <v>9.4E-2</v>
      </c>
      <c r="BN205" s="154">
        <v>0.35799999999999998</v>
      </c>
      <c r="DU205" s="4"/>
      <c r="DZ205" s="183"/>
      <c r="EA205" s="183"/>
      <c r="EB205" s="183"/>
      <c r="EC205" s="183"/>
      <c r="ED205" s="183"/>
      <c r="EE205" s="183"/>
    </row>
    <row r="206" spans="30:135" ht="13" x14ac:dyDescent="0.15">
      <c r="AD206" s="144">
        <f t="shared" si="93"/>
        <v>87.434782608695656</v>
      </c>
      <c r="AE206" s="144">
        <f t="shared" si="94"/>
        <v>82.098458478368968</v>
      </c>
      <c r="AF206" s="149">
        <v>119</v>
      </c>
      <c r="AG206" s="150" t="s">
        <v>435</v>
      </c>
      <c r="AH206" s="149">
        <v>23</v>
      </c>
      <c r="AI206" s="151">
        <v>1</v>
      </c>
      <c r="AJ206" s="152">
        <v>2011</v>
      </c>
      <c r="AK206" s="152">
        <v>1651</v>
      </c>
      <c r="AL206" s="149">
        <v>0.82099999999999995</v>
      </c>
      <c r="AM206" s="152">
        <v>889</v>
      </c>
      <c r="AN206" s="152">
        <v>619</v>
      </c>
      <c r="AO206" s="152">
        <v>1508</v>
      </c>
      <c r="AP206" s="151">
        <v>0.41</v>
      </c>
      <c r="AQ206" s="151">
        <v>0.47</v>
      </c>
      <c r="AR206" s="154">
        <v>0.17299999999999999</v>
      </c>
      <c r="AS206" s="154">
        <v>9.1999999999999998E-2</v>
      </c>
      <c r="AT206" s="154">
        <v>7.9000000000000001E-2</v>
      </c>
      <c r="AU206" s="154">
        <v>0.372</v>
      </c>
      <c r="AW206" s="183"/>
      <c r="AX206" s="144">
        <f t="shared" si="95"/>
        <v>76.552106430155206</v>
      </c>
      <c r="AY206" s="149">
        <v>119</v>
      </c>
      <c r="AZ206" s="150" t="s">
        <v>436</v>
      </c>
      <c r="BA206" s="149">
        <v>21</v>
      </c>
      <c r="BB206" s="151">
        <v>1</v>
      </c>
      <c r="BC206" s="152">
        <v>1804</v>
      </c>
      <c r="BD206" s="152">
        <v>1381</v>
      </c>
      <c r="BE206" s="149">
        <v>0.76600000000000001</v>
      </c>
      <c r="BF206" s="152">
        <v>795</v>
      </c>
      <c r="BG206" s="152">
        <v>514</v>
      </c>
      <c r="BH206" s="152">
        <v>1309</v>
      </c>
      <c r="BI206" s="153">
        <v>0.39300000000000002</v>
      </c>
      <c r="BJ206" s="153">
        <v>0.437</v>
      </c>
      <c r="BK206" s="154">
        <v>0.183</v>
      </c>
      <c r="BL206" s="154">
        <v>0.111</v>
      </c>
      <c r="BM206" s="154">
        <v>9.0999999999999998E-2</v>
      </c>
      <c r="BN206" s="154">
        <v>0.36399999999999999</v>
      </c>
      <c r="DU206" s="4"/>
      <c r="DZ206" s="183"/>
      <c r="EA206" s="183"/>
      <c r="EB206" s="183"/>
      <c r="EC206" s="183"/>
      <c r="ED206" s="183"/>
      <c r="EE206" s="183"/>
    </row>
    <row r="207" spans="30:135" ht="13" x14ac:dyDescent="0.15">
      <c r="AD207" s="144">
        <f t="shared" si="93"/>
        <v>72.428571428571431</v>
      </c>
      <c r="AE207" s="144">
        <f t="shared" si="94"/>
        <v>81.952662721893489</v>
      </c>
      <c r="AF207" s="149">
        <v>120</v>
      </c>
      <c r="AG207" s="150" t="s">
        <v>311</v>
      </c>
      <c r="AH207" s="149">
        <v>14</v>
      </c>
      <c r="AI207" s="151">
        <v>1</v>
      </c>
      <c r="AJ207" s="152">
        <v>1014</v>
      </c>
      <c r="AK207" s="152">
        <v>831</v>
      </c>
      <c r="AL207" s="149">
        <v>0.82</v>
      </c>
      <c r="AM207" s="152">
        <v>455</v>
      </c>
      <c r="AN207" s="152">
        <v>315</v>
      </c>
      <c r="AO207" s="152">
        <v>770</v>
      </c>
      <c r="AP207" s="153">
        <v>0.40899999999999997</v>
      </c>
      <c r="AQ207" s="153">
        <v>0.47899999999999998</v>
      </c>
      <c r="AR207" s="154">
        <v>0.18099999999999999</v>
      </c>
      <c r="AS207" s="154">
        <v>7.5999999999999998E-2</v>
      </c>
      <c r="AT207" s="154">
        <v>6.2E-2</v>
      </c>
      <c r="AU207" s="154">
        <v>0.36499999999999999</v>
      </c>
      <c r="AW207" s="183"/>
      <c r="AX207" s="144">
        <f t="shared" si="95"/>
        <v>76.64637520752629</v>
      </c>
      <c r="AY207" s="149">
        <v>120</v>
      </c>
      <c r="AZ207" s="150" t="s">
        <v>359</v>
      </c>
      <c r="BA207" s="149">
        <v>22</v>
      </c>
      <c r="BB207" s="151">
        <v>1</v>
      </c>
      <c r="BC207" s="152">
        <v>1807</v>
      </c>
      <c r="BD207" s="152">
        <v>1385</v>
      </c>
      <c r="BE207" s="149">
        <v>0.76600000000000001</v>
      </c>
      <c r="BF207" s="152">
        <v>752</v>
      </c>
      <c r="BG207" s="152">
        <v>473</v>
      </c>
      <c r="BH207" s="152">
        <v>1225</v>
      </c>
      <c r="BI207" s="153">
        <v>0.38600000000000001</v>
      </c>
      <c r="BJ207" s="153">
        <v>0.442</v>
      </c>
      <c r="BK207" s="154">
        <v>0.21099999999999999</v>
      </c>
      <c r="BL207" s="154">
        <v>0.129</v>
      </c>
      <c r="BM207" s="154">
        <v>9.0999999999999998E-2</v>
      </c>
      <c r="BN207" s="154">
        <v>0.36099999999999999</v>
      </c>
      <c r="DU207" s="4"/>
      <c r="DZ207" s="183"/>
      <c r="EA207" s="183"/>
      <c r="EB207" s="183"/>
      <c r="EC207" s="183"/>
      <c r="ED207" s="183"/>
      <c r="EE207" s="183"/>
    </row>
    <row r="208" spans="30:135" ht="13" x14ac:dyDescent="0.15">
      <c r="AD208" s="144">
        <f t="shared" si="93"/>
        <v>78.150000000000006</v>
      </c>
      <c r="AE208" s="144">
        <f t="shared" si="94"/>
        <v>82.021753039027516</v>
      </c>
      <c r="AF208" s="149">
        <v>121</v>
      </c>
      <c r="AG208" s="150" t="s">
        <v>437</v>
      </c>
      <c r="AH208" s="149">
        <v>20</v>
      </c>
      <c r="AI208" s="151">
        <v>1</v>
      </c>
      <c r="AJ208" s="152">
        <v>1563</v>
      </c>
      <c r="AK208" s="152">
        <v>1282</v>
      </c>
      <c r="AL208" s="149">
        <v>0.82</v>
      </c>
      <c r="AM208" s="152">
        <v>683</v>
      </c>
      <c r="AN208" s="152">
        <v>455</v>
      </c>
      <c r="AO208" s="152">
        <v>1138</v>
      </c>
      <c r="AP208" s="151">
        <v>0.4</v>
      </c>
      <c r="AQ208" s="153">
        <v>0.46400000000000002</v>
      </c>
      <c r="AR208" s="154">
        <v>0.17899999999999999</v>
      </c>
      <c r="AS208" s="154">
        <v>0.108</v>
      </c>
      <c r="AT208" s="154">
        <v>8.1000000000000003E-2</v>
      </c>
      <c r="AU208" s="154">
        <v>0.376</v>
      </c>
      <c r="AW208" s="183"/>
      <c r="AX208" s="144">
        <f t="shared" si="95"/>
        <v>76.633785450061652</v>
      </c>
      <c r="AY208" s="149">
        <v>121</v>
      </c>
      <c r="AZ208" s="150" t="s">
        <v>438</v>
      </c>
      <c r="BA208" s="149">
        <v>20</v>
      </c>
      <c r="BB208" s="151">
        <v>1</v>
      </c>
      <c r="BC208" s="152">
        <v>1622</v>
      </c>
      <c r="BD208" s="152">
        <v>1243</v>
      </c>
      <c r="BE208" s="149">
        <v>0.76600000000000001</v>
      </c>
      <c r="BF208" s="152">
        <v>606</v>
      </c>
      <c r="BG208" s="152">
        <v>444</v>
      </c>
      <c r="BH208" s="152">
        <v>1050</v>
      </c>
      <c r="BI208" s="153">
        <v>0.42299999999999999</v>
      </c>
      <c r="BJ208" s="153">
        <v>0.46500000000000002</v>
      </c>
      <c r="BK208" s="155">
        <v>0.24</v>
      </c>
      <c r="BL208" s="154">
        <v>0.13100000000000001</v>
      </c>
      <c r="BM208" s="154">
        <v>9.4E-2</v>
      </c>
      <c r="BN208" s="154">
        <v>0.371</v>
      </c>
      <c r="DU208" s="4"/>
      <c r="DZ208" s="183"/>
      <c r="EA208" s="183"/>
      <c r="EB208" s="183"/>
      <c r="EC208" s="183"/>
      <c r="ED208" s="183"/>
      <c r="EE208" s="183"/>
    </row>
    <row r="209" spans="30:135" ht="13" x14ac:dyDescent="0.15">
      <c r="AD209" s="144">
        <f t="shared" si="93"/>
        <v>87.521739130434781</v>
      </c>
      <c r="AE209" s="144">
        <f t="shared" si="94"/>
        <v>81.867858917039243</v>
      </c>
      <c r="AF209" s="149">
        <v>122</v>
      </c>
      <c r="AG209" s="150" t="s">
        <v>439</v>
      </c>
      <c r="AH209" s="149">
        <v>23</v>
      </c>
      <c r="AI209" s="151">
        <v>1</v>
      </c>
      <c r="AJ209" s="152">
        <v>2013</v>
      </c>
      <c r="AK209" s="152">
        <v>1648</v>
      </c>
      <c r="AL209" s="149">
        <v>0.81899999999999995</v>
      </c>
      <c r="AM209" s="152">
        <v>909</v>
      </c>
      <c r="AN209" s="152">
        <v>596</v>
      </c>
      <c r="AO209" s="152">
        <v>1505</v>
      </c>
      <c r="AP209" s="153">
        <v>0.39600000000000002</v>
      </c>
      <c r="AQ209" s="153">
        <v>0.442</v>
      </c>
      <c r="AR209" s="154">
        <v>0.16200000000000001</v>
      </c>
      <c r="AS209" s="154">
        <v>0.106</v>
      </c>
      <c r="AT209" s="154">
        <v>8.5000000000000006E-2</v>
      </c>
      <c r="AU209" s="154">
        <v>0.38100000000000001</v>
      </c>
      <c r="AW209" s="183"/>
      <c r="AX209" s="144">
        <f t="shared" si="95"/>
        <v>76.687988628287144</v>
      </c>
      <c r="AY209" s="149">
        <v>122</v>
      </c>
      <c r="AZ209" s="150" t="s">
        <v>440</v>
      </c>
      <c r="BA209" s="149">
        <v>18</v>
      </c>
      <c r="BB209" s="151">
        <v>1</v>
      </c>
      <c r="BC209" s="152">
        <v>1407</v>
      </c>
      <c r="BD209" s="152">
        <v>1079</v>
      </c>
      <c r="BE209" s="149">
        <v>0.76700000000000002</v>
      </c>
      <c r="BF209" s="152">
        <v>587</v>
      </c>
      <c r="BG209" s="152">
        <v>401</v>
      </c>
      <c r="BH209" s="152">
        <v>988</v>
      </c>
      <c r="BI209" s="153">
        <v>0.40600000000000003</v>
      </c>
      <c r="BJ209" s="153">
        <v>0.44600000000000001</v>
      </c>
      <c r="BK209" s="154">
        <v>0.20799999999999999</v>
      </c>
      <c r="BL209" s="154">
        <v>0.106</v>
      </c>
      <c r="BM209" s="154">
        <v>8.6999999999999994E-2</v>
      </c>
      <c r="BN209" s="154">
        <v>0.36499999999999999</v>
      </c>
      <c r="DU209" s="4"/>
      <c r="DZ209" s="183"/>
      <c r="EA209" s="183"/>
      <c r="EB209" s="183"/>
      <c r="EC209" s="183"/>
      <c r="ED209" s="183"/>
      <c r="EE209" s="183"/>
    </row>
    <row r="210" spans="30:135" ht="13" x14ac:dyDescent="0.15">
      <c r="AD210" s="144">
        <f t="shared" si="93"/>
        <v>85.95</v>
      </c>
      <c r="AE210" s="144">
        <f t="shared" si="94"/>
        <v>81.791739383362412</v>
      </c>
      <c r="AF210" s="149">
        <v>123</v>
      </c>
      <c r="AG210" s="150" t="s">
        <v>441</v>
      </c>
      <c r="AH210" s="149">
        <v>20</v>
      </c>
      <c r="AI210" s="151">
        <v>1</v>
      </c>
      <c r="AJ210" s="152">
        <v>1719</v>
      </c>
      <c r="AK210" s="152">
        <v>1406</v>
      </c>
      <c r="AL210" s="149">
        <v>0.81799999999999995</v>
      </c>
      <c r="AM210" s="152">
        <v>778</v>
      </c>
      <c r="AN210" s="152">
        <v>535</v>
      </c>
      <c r="AO210" s="152">
        <v>1313</v>
      </c>
      <c r="AP210" s="153">
        <v>0.40699999999999997</v>
      </c>
      <c r="AQ210" s="153">
        <v>0.45200000000000001</v>
      </c>
      <c r="AR210" s="154">
        <v>0.14399999999999999</v>
      </c>
      <c r="AS210" s="154">
        <v>0.112</v>
      </c>
      <c r="AT210" s="154">
        <v>8.7999999999999995E-2</v>
      </c>
      <c r="AU210" s="154">
        <v>0.38700000000000001</v>
      </c>
      <c r="AW210" s="183"/>
      <c r="AX210" s="144">
        <f t="shared" si="95"/>
        <v>76.70753064798599</v>
      </c>
      <c r="AY210" s="149">
        <v>123</v>
      </c>
      <c r="AZ210" s="150" t="s">
        <v>314</v>
      </c>
      <c r="BA210" s="149">
        <v>20</v>
      </c>
      <c r="BB210" s="151">
        <v>1</v>
      </c>
      <c r="BC210" s="152">
        <v>1713</v>
      </c>
      <c r="BD210" s="152">
        <v>1314</v>
      </c>
      <c r="BE210" s="149">
        <v>0.76700000000000002</v>
      </c>
      <c r="BF210" s="152">
        <v>719</v>
      </c>
      <c r="BG210" s="152">
        <v>518</v>
      </c>
      <c r="BH210" s="152">
        <v>1237</v>
      </c>
      <c r="BI210" s="153">
        <v>0.41899999999999998</v>
      </c>
      <c r="BJ210" s="151">
        <v>0.46</v>
      </c>
      <c r="BK210" s="154">
        <v>0.217</v>
      </c>
      <c r="BL210" s="154">
        <v>7.8E-2</v>
      </c>
      <c r="BM210" s="154">
        <v>6.0999999999999999E-2</v>
      </c>
      <c r="BN210" s="155">
        <v>0.36</v>
      </c>
      <c r="DU210" s="4"/>
      <c r="DZ210" s="183"/>
      <c r="EA210" s="183"/>
      <c r="EB210" s="183"/>
      <c r="EC210" s="183"/>
      <c r="ED210" s="183"/>
      <c r="EE210" s="183"/>
    </row>
    <row r="211" spans="30:135" ht="13" x14ac:dyDescent="0.15">
      <c r="AD211" s="144">
        <f t="shared" si="93"/>
        <v>78.681818181818187</v>
      </c>
      <c r="AE211" s="144">
        <f t="shared" si="94"/>
        <v>81.744656268053149</v>
      </c>
      <c r="AF211" s="149">
        <v>124</v>
      </c>
      <c r="AG211" s="150" t="s">
        <v>442</v>
      </c>
      <c r="AH211" s="149">
        <v>22</v>
      </c>
      <c r="AI211" s="151">
        <v>1</v>
      </c>
      <c r="AJ211" s="152">
        <v>1731</v>
      </c>
      <c r="AK211" s="152">
        <v>1415</v>
      </c>
      <c r="AL211" s="149">
        <v>0.81699999999999995</v>
      </c>
      <c r="AM211" s="152">
        <v>740</v>
      </c>
      <c r="AN211" s="152">
        <v>506</v>
      </c>
      <c r="AO211" s="152">
        <v>1246</v>
      </c>
      <c r="AP211" s="153">
        <v>0.40600000000000003</v>
      </c>
      <c r="AQ211" s="153">
        <v>0.45600000000000002</v>
      </c>
      <c r="AR211" s="154">
        <v>0.188</v>
      </c>
      <c r="AS211" s="155">
        <v>0.11</v>
      </c>
      <c r="AT211" s="154">
        <v>6.9000000000000006E-2</v>
      </c>
      <c r="AU211" s="155">
        <v>0.38</v>
      </c>
      <c r="AW211" s="183"/>
      <c r="AX211" s="144">
        <f t="shared" si="95"/>
        <v>76.65260196905767</v>
      </c>
      <c r="AY211" s="149">
        <v>124</v>
      </c>
      <c r="AZ211" s="150" t="s">
        <v>443</v>
      </c>
      <c r="BA211" s="149">
        <v>19</v>
      </c>
      <c r="BB211" s="151">
        <v>1</v>
      </c>
      <c r="BC211" s="152">
        <v>1422</v>
      </c>
      <c r="BD211" s="152">
        <v>1090</v>
      </c>
      <c r="BE211" s="149">
        <v>0.76700000000000002</v>
      </c>
      <c r="BF211" s="152">
        <v>579</v>
      </c>
      <c r="BG211" s="152">
        <v>384</v>
      </c>
      <c r="BH211" s="152">
        <v>963</v>
      </c>
      <c r="BI211" s="153">
        <v>0.39900000000000002</v>
      </c>
      <c r="BJ211" s="151">
        <v>0.45</v>
      </c>
      <c r="BK211" s="154">
        <v>0.219</v>
      </c>
      <c r="BL211" s="155">
        <v>0.12</v>
      </c>
      <c r="BM211" s="154">
        <v>9.1999999999999998E-2</v>
      </c>
      <c r="BN211" s="154">
        <v>0.36299999999999999</v>
      </c>
      <c r="DU211" s="4"/>
      <c r="DZ211" s="183"/>
      <c r="EA211" s="183"/>
      <c r="EB211" s="183"/>
      <c r="EC211" s="183"/>
      <c r="ED211" s="183"/>
      <c r="EE211" s="183"/>
    </row>
    <row r="212" spans="30:135" ht="13" x14ac:dyDescent="0.15">
      <c r="AD212" s="144">
        <f t="shared" si="93"/>
        <v>80.357142857142861</v>
      </c>
      <c r="AE212" s="144">
        <f t="shared" si="94"/>
        <v>81.688888888888883</v>
      </c>
      <c r="AF212" s="149">
        <v>125</v>
      </c>
      <c r="AG212" s="150" t="s">
        <v>342</v>
      </c>
      <c r="AH212" s="149">
        <v>14</v>
      </c>
      <c r="AI212" s="151">
        <v>1</v>
      </c>
      <c r="AJ212" s="152">
        <v>1125</v>
      </c>
      <c r="AK212" s="152">
        <v>919</v>
      </c>
      <c r="AL212" s="149">
        <v>0.81699999999999995</v>
      </c>
      <c r="AM212" s="152">
        <v>500</v>
      </c>
      <c r="AN212" s="152">
        <v>321</v>
      </c>
      <c r="AO212" s="152">
        <v>821</v>
      </c>
      <c r="AP212" s="153">
        <v>0.39100000000000001</v>
      </c>
      <c r="AQ212" s="153">
        <v>0.437</v>
      </c>
      <c r="AR212" s="154">
        <v>0.151</v>
      </c>
      <c r="AS212" s="154">
        <v>0.13700000000000001</v>
      </c>
      <c r="AT212" s="154">
        <v>9.5000000000000001E-2</v>
      </c>
      <c r="AU212" s="154">
        <v>0.39400000000000002</v>
      </c>
      <c r="AW212" s="183"/>
      <c r="AX212" s="144">
        <f t="shared" si="95"/>
        <v>76.794258373205736</v>
      </c>
      <c r="AY212" s="149">
        <v>125</v>
      </c>
      <c r="AZ212" s="150" t="s">
        <v>444</v>
      </c>
      <c r="BA212" s="149">
        <v>5</v>
      </c>
      <c r="BB212" s="151">
        <v>1</v>
      </c>
      <c r="BC212" s="152">
        <v>418</v>
      </c>
      <c r="BD212" s="152">
        <v>321</v>
      </c>
      <c r="BE212" s="149">
        <v>0.76800000000000002</v>
      </c>
      <c r="BF212" s="152">
        <v>175</v>
      </c>
      <c r="BG212" s="152">
        <v>122</v>
      </c>
      <c r="BH212" s="152">
        <v>297</v>
      </c>
      <c r="BI212" s="153">
        <v>0.41099999999999998</v>
      </c>
      <c r="BJ212" s="153">
        <v>0.45600000000000002</v>
      </c>
      <c r="BK212" s="154">
        <v>0.21099999999999999</v>
      </c>
      <c r="BL212" s="154">
        <v>9.6000000000000002E-2</v>
      </c>
      <c r="BM212" s="154">
        <v>8.8999999999999996E-2</v>
      </c>
      <c r="BN212" s="154">
        <v>0.36399999999999999</v>
      </c>
      <c r="DU212" s="4"/>
      <c r="DZ212" s="183"/>
      <c r="EA212" s="183"/>
      <c r="EB212" s="183"/>
      <c r="EC212" s="183"/>
      <c r="ED212" s="183"/>
      <c r="EE212" s="183"/>
    </row>
    <row r="213" spans="30:135" ht="13" x14ac:dyDescent="0.15">
      <c r="AD213" s="144">
        <f t="shared" si="93"/>
        <v>80.166666666666671</v>
      </c>
      <c r="AE213" s="144">
        <f t="shared" si="94"/>
        <v>81.4968814968815</v>
      </c>
      <c r="AF213" s="149">
        <v>126</v>
      </c>
      <c r="AG213" s="150" t="s">
        <v>445</v>
      </c>
      <c r="AH213" s="149">
        <v>18</v>
      </c>
      <c r="AI213" s="151">
        <v>1</v>
      </c>
      <c r="AJ213" s="152">
        <v>1443</v>
      </c>
      <c r="AK213" s="152">
        <v>1176</v>
      </c>
      <c r="AL213" s="149">
        <v>0.81499999999999995</v>
      </c>
      <c r="AM213" s="152">
        <v>595</v>
      </c>
      <c r="AN213" s="152">
        <v>432</v>
      </c>
      <c r="AO213" s="152">
        <v>1027</v>
      </c>
      <c r="AP213" s="153">
        <v>0.42099999999999999</v>
      </c>
      <c r="AQ213" s="151">
        <v>0.47</v>
      </c>
      <c r="AR213" s="154">
        <v>0.185</v>
      </c>
      <c r="AS213" s="154">
        <v>0.126</v>
      </c>
      <c r="AT213" s="154">
        <v>0.10299999999999999</v>
      </c>
      <c r="AU213" s="154">
        <v>0.38900000000000001</v>
      </c>
      <c r="AW213" s="183"/>
      <c r="AX213" s="144">
        <f t="shared" si="95"/>
        <v>76.820307281229134</v>
      </c>
      <c r="AY213" s="149">
        <v>126</v>
      </c>
      <c r="AZ213" s="150" t="s">
        <v>252</v>
      </c>
      <c r="BA213" s="149">
        <v>18</v>
      </c>
      <c r="BB213" s="151">
        <v>1</v>
      </c>
      <c r="BC213" s="152">
        <v>1497</v>
      </c>
      <c r="BD213" s="152">
        <v>1150</v>
      </c>
      <c r="BE213" s="149">
        <v>0.76800000000000002</v>
      </c>
      <c r="BF213" s="152">
        <v>732</v>
      </c>
      <c r="BG213" s="152">
        <v>425</v>
      </c>
      <c r="BH213" s="152">
        <v>1157</v>
      </c>
      <c r="BI213" s="153">
        <v>0.36699999999999999</v>
      </c>
      <c r="BJ213" s="153">
        <v>0.41799999999999998</v>
      </c>
      <c r="BK213" s="155">
        <v>0.15</v>
      </c>
      <c r="BL213" s="154">
        <v>9.0999999999999998E-2</v>
      </c>
      <c r="BM213" s="154">
        <v>7.9000000000000001E-2</v>
      </c>
      <c r="BN213" s="154">
        <v>0.35499999999999998</v>
      </c>
      <c r="DU213" s="4"/>
      <c r="DZ213" s="183"/>
      <c r="EA213" s="183"/>
      <c r="EB213" s="183"/>
      <c r="EC213" s="183"/>
      <c r="ED213" s="183"/>
      <c r="EE213" s="183"/>
    </row>
    <row r="214" spans="30:135" ht="13" x14ac:dyDescent="0.15">
      <c r="AD214" s="144">
        <f t="shared" si="93"/>
        <v>83.458333333333329</v>
      </c>
      <c r="AE214" s="144">
        <f t="shared" si="94"/>
        <v>81.527708437343989</v>
      </c>
      <c r="AF214" s="149">
        <v>127</v>
      </c>
      <c r="AG214" s="150" t="s">
        <v>446</v>
      </c>
      <c r="AH214" s="149">
        <v>24</v>
      </c>
      <c r="AI214" s="151">
        <v>1</v>
      </c>
      <c r="AJ214" s="152">
        <v>2003</v>
      </c>
      <c r="AK214" s="152">
        <v>1633</v>
      </c>
      <c r="AL214" s="149">
        <v>0.81499999999999995</v>
      </c>
      <c r="AM214" s="152">
        <v>835</v>
      </c>
      <c r="AN214" s="152">
        <v>567</v>
      </c>
      <c r="AO214" s="152">
        <v>1402</v>
      </c>
      <c r="AP214" s="153">
        <v>0.40400000000000003</v>
      </c>
      <c r="AQ214" s="153">
        <v>0.47099999999999997</v>
      </c>
      <c r="AR214" s="154">
        <v>0.20200000000000001</v>
      </c>
      <c r="AS214" s="154">
        <v>0.11700000000000001</v>
      </c>
      <c r="AT214" s="154">
        <v>9.6000000000000002E-2</v>
      </c>
      <c r="AU214" s="154">
        <v>0.375</v>
      </c>
      <c r="AW214" s="183"/>
      <c r="AX214" s="144">
        <f t="shared" si="95"/>
        <v>76.781933662667612</v>
      </c>
      <c r="AY214" s="149">
        <v>127</v>
      </c>
      <c r="AZ214" s="150" t="s">
        <v>445</v>
      </c>
      <c r="BA214" s="149">
        <v>18</v>
      </c>
      <c r="BB214" s="151">
        <v>1</v>
      </c>
      <c r="BC214" s="152">
        <v>1417</v>
      </c>
      <c r="BD214" s="152">
        <v>1088</v>
      </c>
      <c r="BE214" s="149">
        <v>0.76800000000000002</v>
      </c>
      <c r="BF214" s="152">
        <v>621</v>
      </c>
      <c r="BG214" s="152">
        <v>396</v>
      </c>
      <c r="BH214" s="152">
        <v>1017</v>
      </c>
      <c r="BI214" s="153">
        <v>0.38900000000000001</v>
      </c>
      <c r="BJ214" s="151">
        <v>0.45</v>
      </c>
      <c r="BK214" s="154">
        <v>0.20399999999999999</v>
      </c>
      <c r="BL214" s="154">
        <v>9.5000000000000001E-2</v>
      </c>
      <c r="BM214" s="154">
        <v>7.0999999999999994E-2</v>
      </c>
      <c r="BN214" s="154">
        <v>0.34899999999999998</v>
      </c>
      <c r="DU214" s="4"/>
      <c r="DZ214" s="183"/>
      <c r="EA214" s="183"/>
      <c r="EB214" s="183"/>
      <c r="EC214" s="183"/>
      <c r="ED214" s="183"/>
      <c r="EE214" s="183"/>
    </row>
    <row r="215" spans="30:135" ht="13" x14ac:dyDescent="0.15">
      <c r="AD215" s="144">
        <f t="shared" si="93"/>
        <v>82.833333333333329</v>
      </c>
      <c r="AE215" s="144">
        <f t="shared" si="94"/>
        <v>81.354795439302478</v>
      </c>
      <c r="AF215" s="149">
        <v>128</v>
      </c>
      <c r="AG215" s="150" t="s">
        <v>270</v>
      </c>
      <c r="AH215" s="149">
        <v>18</v>
      </c>
      <c r="AI215" s="151">
        <v>1</v>
      </c>
      <c r="AJ215" s="152">
        <v>1491</v>
      </c>
      <c r="AK215" s="152">
        <v>1213</v>
      </c>
      <c r="AL215" s="149">
        <v>0.81399999999999995</v>
      </c>
      <c r="AM215" s="152">
        <v>679</v>
      </c>
      <c r="AN215" s="152">
        <v>411</v>
      </c>
      <c r="AO215" s="152">
        <v>1090</v>
      </c>
      <c r="AP215" s="153">
        <v>0.377</v>
      </c>
      <c r="AQ215" s="153">
        <v>0.439</v>
      </c>
      <c r="AR215" s="154">
        <v>0.157</v>
      </c>
      <c r="AS215" s="154">
        <v>0.125</v>
      </c>
      <c r="AT215" s="154">
        <v>9.6000000000000002E-2</v>
      </c>
      <c r="AU215" s="154">
        <v>0.377</v>
      </c>
      <c r="AW215" s="183"/>
      <c r="AX215" s="144">
        <f t="shared" si="95"/>
        <v>76.806083650190118</v>
      </c>
      <c r="AY215" s="149">
        <v>128</v>
      </c>
      <c r="AZ215" s="150" t="s">
        <v>447</v>
      </c>
      <c r="BA215" s="149">
        <v>17</v>
      </c>
      <c r="BB215" s="151">
        <v>1</v>
      </c>
      <c r="BC215" s="152">
        <v>1315</v>
      </c>
      <c r="BD215" s="152">
        <v>1010</v>
      </c>
      <c r="BE215" s="149">
        <v>0.76800000000000002</v>
      </c>
      <c r="BF215" s="152">
        <v>579</v>
      </c>
      <c r="BG215" s="152">
        <v>352</v>
      </c>
      <c r="BH215" s="152">
        <v>931</v>
      </c>
      <c r="BI215" s="153">
        <v>0.378</v>
      </c>
      <c r="BJ215" s="153">
        <v>0.439</v>
      </c>
      <c r="BK215" s="154">
        <v>0.192</v>
      </c>
      <c r="BL215" s="154">
        <v>0.11600000000000001</v>
      </c>
      <c r="BM215" s="154">
        <v>8.7999999999999995E-2</v>
      </c>
      <c r="BN215" s="154">
        <v>0.35399999999999998</v>
      </c>
      <c r="DU215" s="4"/>
      <c r="DZ215" s="183"/>
      <c r="EA215" s="183"/>
      <c r="EB215" s="183"/>
      <c r="EC215" s="183"/>
      <c r="ED215" s="183"/>
      <c r="EE215" s="183"/>
    </row>
    <row r="216" spans="30:135" ht="13" x14ac:dyDescent="0.15">
      <c r="AD216" s="144">
        <f t="shared" si="93"/>
        <v>82.523809523809533</v>
      </c>
      <c r="AE216" s="144">
        <f t="shared" si="94"/>
        <v>81.41950375072129</v>
      </c>
      <c r="AF216" s="149">
        <v>129</v>
      </c>
      <c r="AG216" s="150" t="s">
        <v>448</v>
      </c>
      <c r="AH216" s="149">
        <v>21</v>
      </c>
      <c r="AI216" s="151">
        <v>1</v>
      </c>
      <c r="AJ216" s="152">
        <v>1733</v>
      </c>
      <c r="AK216" s="152">
        <v>1411</v>
      </c>
      <c r="AL216" s="149">
        <v>0.81399999999999995</v>
      </c>
      <c r="AM216" s="152">
        <v>777</v>
      </c>
      <c r="AN216" s="152">
        <v>492</v>
      </c>
      <c r="AO216" s="152">
        <v>1269</v>
      </c>
      <c r="AP216" s="153">
        <v>0.38800000000000001</v>
      </c>
      <c r="AQ216" s="153">
        <v>0.44700000000000001</v>
      </c>
      <c r="AR216" s="154">
        <v>0.17399999999999999</v>
      </c>
      <c r="AS216" s="154">
        <v>0.114</v>
      </c>
      <c r="AT216" s="154">
        <v>8.7999999999999995E-2</v>
      </c>
      <c r="AU216" s="154">
        <v>0.371</v>
      </c>
      <c r="AW216" s="183"/>
      <c r="AX216" s="144">
        <f t="shared" si="95"/>
        <v>76.927312775330392</v>
      </c>
      <c r="AY216" s="149">
        <v>129</v>
      </c>
      <c r="AZ216" s="150" t="s">
        <v>301</v>
      </c>
      <c r="BA216" s="149">
        <v>23</v>
      </c>
      <c r="BB216" s="151">
        <v>1</v>
      </c>
      <c r="BC216" s="152">
        <v>1816</v>
      </c>
      <c r="BD216" s="152">
        <v>1397</v>
      </c>
      <c r="BE216" s="149">
        <v>0.76900000000000002</v>
      </c>
      <c r="BF216" s="152">
        <v>810</v>
      </c>
      <c r="BG216" s="152">
        <v>498</v>
      </c>
      <c r="BH216" s="152">
        <v>1308</v>
      </c>
      <c r="BI216" s="153">
        <v>0.38100000000000001</v>
      </c>
      <c r="BJ216" s="153">
        <v>0.433</v>
      </c>
      <c r="BK216" s="155">
        <v>0.19</v>
      </c>
      <c r="BL216" s="154">
        <v>0.106</v>
      </c>
      <c r="BM216" s="154">
        <v>9.2999999999999999E-2</v>
      </c>
      <c r="BN216" s="154">
        <v>0.35799999999999998</v>
      </c>
      <c r="DU216" s="4"/>
      <c r="DZ216" s="183"/>
      <c r="EA216" s="183"/>
      <c r="EB216" s="183"/>
      <c r="EC216" s="183"/>
      <c r="ED216" s="183"/>
      <c r="EE216" s="183"/>
    </row>
    <row r="217" spans="30:135" ht="13" x14ac:dyDescent="0.15">
      <c r="AD217" s="144">
        <f t="shared" si="93"/>
        <v>79.05</v>
      </c>
      <c r="AE217" s="144">
        <f t="shared" si="94"/>
        <v>81.340923466160646</v>
      </c>
      <c r="AF217" s="149">
        <v>130</v>
      </c>
      <c r="AG217" s="150" t="s">
        <v>449</v>
      </c>
      <c r="AH217" s="149">
        <v>20</v>
      </c>
      <c r="AI217" s="151">
        <v>1</v>
      </c>
      <c r="AJ217" s="152">
        <v>1581</v>
      </c>
      <c r="AK217" s="152">
        <v>1286</v>
      </c>
      <c r="AL217" s="149">
        <v>0.81299999999999994</v>
      </c>
      <c r="AM217" s="152">
        <v>707</v>
      </c>
      <c r="AN217" s="152">
        <v>467</v>
      </c>
      <c r="AO217" s="152">
        <v>1174</v>
      </c>
      <c r="AP217" s="153">
        <v>0.39800000000000002</v>
      </c>
      <c r="AQ217" s="153">
        <v>0.44500000000000001</v>
      </c>
      <c r="AR217" s="155">
        <v>0.16</v>
      </c>
      <c r="AS217" s="154">
        <v>0.122</v>
      </c>
      <c r="AT217" s="154">
        <v>0.105</v>
      </c>
      <c r="AU217" s="154">
        <v>0.38300000000000001</v>
      </c>
      <c r="AW217" s="183"/>
      <c r="AX217" s="144">
        <f t="shared" si="95"/>
        <v>76.854433909648634</v>
      </c>
      <c r="AY217" s="149">
        <v>130</v>
      </c>
      <c r="AZ217" s="150" t="s">
        <v>450</v>
      </c>
      <c r="BA217" s="149">
        <v>20</v>
      </c>
      <c r="BB217" s="151">
        <v>1</v>
      </c>
      <c r="BC217" s="152">
        <v>1793</v>
      </c>
      <c r="BD217" s="152">
        <v>1378</v>
      </c>
      <c r="BE217" s="149">
        <v>0.76900000000000002</v>
      </c>
      <c r="BF217" s="152">
        <v>640</v>
      </c>
      <c r="BG217" s="152">
        <v>480</v>
      </c>
      <c r="BH217" s="152">
        <v>1120</v>
      </c>
      <c r="BI217" s="153">
        <v>0.42899999999999999</v>
      </c>
      <c r="BJ217" s="153">
        <v>0.46100000000000002</v>
      </c>
      <c r="BK217" s="155">
        <v>0.25</v>
      </c>
      <c r="BL217" s="154">
        <v>0.14399999999999999</v>
      </c>
      <c r="BM217" s="154">
        <v>0.10299999999999999</v>
      </c>
      <c r="BN217" s="154">
        <v>0.38200000000000001</v>
      </c>
      <c r="DU217" s="4"/>
      <c r="DZ217" s="183"/>
      <c r="EA217" s="183"/>
      <c r="EB217" s="183"/>
      <c r="EC217" s="183"/>
      <c r="ED217" s="183"/>
      <c r="EE217" s="183"/>
    </row>
    <row r="218" spans="30:135" ht="13" x14ac:dyDescent="0.15">
      <c r="AD218" s="144">
        <f t="shared" si="93"/>
        <v>81.866666666666674</v>
      </c>
      <c r="AE218" s="144">
        <f t="shared" si="94"/>
        <v>81.188925081433226</v>
      </c>
      <c r="AF218" s="149">
        <v>131</v>
      </c>
      <c r="AG218" s="150" t="s">
        <v>346</v>
      </c>
      <c r="AH218" s="149">
        <v>15</v>
      </c>
      <c r="AI218" s="151">
        <v>1</v>
      </c>
      <c r="AJ218" s="152">
        <v>1228</v>
      </c>
      <c r="AK218" s="152">
        <v>997</v>
      </c>
      <c r="AL218" s="149">
        <v>0.81200000000000006</v>
      </c>
      <c r="AM218" s="152">
        <v>536</v>
      </c>
      <c r="AN218" s="152">
        <v>372</v>
      </c>
      <c r="AO218" s="152">
        <v>908</v>
      </c>
      <c r="AP218" s="151">
        <v>0.41</v>
      </c>
      <c r="AQ218" s="153">
        <v>0.45900000000000002</v>
      </c>
      <c r="AR218" s="154">
        <v>0.17299999999999999</v>
      </c>
      <c r="AS218" s="154">
        <v>0.104</v>
      </c>
      <c r="AT218" s="154">
        <v>7.9000000000000001E-2</v>
      </c>
      <c r="AU218" s="154">
        <v>0.379</v>
      </c>
      <c r="AW218" s="183"/>
      <c r="AX218" s="144">
        <f t="shared" si="95"/>
        <v>76.923076923076934</v>
      </c>
      <c r="AY218" s="149">
        <v>131</v>
      </c>
      <c r="AZ218" s="150" t="s">
        <v>451</v>
      </c>
      <c r="BA218" s="149">
        <v>24</v>
      </c>
      <c r="BB218" s="151">
        <v>1</v>
      </c>
      <c r="BC218" s="152">
        <v>2041</v>
      </c>
      <c r="BD218" s="152">
        <v>1570</v>
      </c>
      <c r="BE218" s="149">
        <v>0.76900000000000002</v>
      </c>
      <c r="BF218" s="152">
        <v>859</v>
      </c>
      <c r="BG218" s="152">
        <v>565</v>
      </c>
      <c r="BH218" s="152">
        <v>1424</v>
      </c>
      <c r="BI218" s="153">
        <v>0.39700000000000002</v>
      </c>
      <c r="BJ218" s="153">
        <v>0.44400000000000001</v>
      </c>
      <c r="BK218" s="154">
        <v>0.20499999999999999</v>
      </c>
      <c r="BL218" s="154">
        <v>0.115</v>
      </c>
      <c r="BM218" s="154">
        <v>8.2000000000000003E-2</v>
      </c>
      <c r="BN218" s="154">
        <v>0.36499999999999999</v>
      </c>
      <c r="DU218" s="4"/>
      <c r="DZ218" s="183"/>
      <c r="EA218" s="183"/>
      <c r="EB218" s="183"/>
      <c r="EC218" s="183"/>
      <c r="ED218" s="183"/>
      <c r="EE218" s="183"/>
    </row>
    <row r="219" spans="30:135" ht="13" x14ac:dyDescent="0.15">
      <c r="AD219" s="144">
        <f t="shared" si="93"/>
        <v>85.76</v>
      </c>
      <c r="AE219" s="144">
        <f t="shared" si="94"/>
        <v>81.25</v>
      </c>
      <c r="AF219" s="149">
        <v>132</v>
      </c>
      <c r="AG219" s="150" t="s">
        <v>434</v>
      </c>
      <c r="AH219" s="149">
        <v>25</v>
      </c>
      <c r="AI219" s="151">
        <v>1</v>
      </c>
      <c r="AJ219" s="152">
        <v>2144</v>
      </c>
      <c r="AK219" s="152">
        <v>1742</v>
      </c>
      <c r="AL219" s="149">
        <v>0.81200000000000006</v>
      </c>
      <c r="AM219" s="152">
        <v>940</v>
      </c>
      <c r="AN219" s="152">
        <v>647</v>
      </c>
      <c r="AO219" s="152">
        <v>1587</v>
      </c>
      <c r="AP219" s="153">
        <v>0.40799999999999997</v>
      </c>
      <c r="AQ219" s="153">
        <v>0.44700000000000001</v>
      </c>
      <c r="AR219" s="154">
        <v>0.16500000000000001</v>
      </c>
      <c r="AS219" s="154">
        <v>0.11899999999999999</v>
      </c>
      <c r="AT219" s="154">
        <v>9.9000000000000005E-2</v>
      </c>
      <c r="AU219" s="154">
        <v>0.38600000000000001</v>
      </c>
      <c r="AW219" s="183"/>
      <c r="AX219" s="144">
        <f t="shared" si="95"/>
        <v>76.945668135095445</v>
      </c>
      <c r="AY219" s="149">
        <v>132</v>
      </c>
      <c r="AZ219" s="150" t="s">
        <v>452</v>
      </c>
      <c r="BA219" s="149">
        <v>22</v>
      </c>
      <c r="BB219" s="151">
        <v>1</v>
      </c>
      <c r="BC219" s="152">
        <v>2043</v>
      </c>
      <c r="BD219" s="152">
        <v>1572</v>
      </c>
      <c r="BE219" s="149">
        <v>0.76900000000000002</v>
      </c>
      <c r="BF219" s="152">
        <v>869</v>
      </c>
      <c r="BG219" s="152">
        <v>547</v>
      </c>
      <c r="BH219" s="152">
        <v>1416</v>
      </c>
      <c r="BI219" s="153">
        <v>0.38600000000000001</v>
      </c>
      <c r="BJ219" s="153">
        <v>0.44700000000000001</v>
      </c>
      <c r="BK219" s="154">
        <v>0.20599999999999999</v>
      </c>
      <c r="BL219" s="154">
        <v>0.124</v>
      </c>
      <c r="BM219" s="155">
        <v>0.09</v>
      </c>
      <c r="BN219" s="154">
        <v>0.35599999999999998</v>
      </c>
      <c r="DU219" s="4"/>
      <c r="DZ219" s="183"/>
      <c r="EA219" s="183"/>
      <c r="EB219" s="183"/>
      <c r="EC219" s="183"/>
      <c r="ED219" s="183"/>
      <c r="EE219" s="183"/>
    </row>
    <row r="220" spans="30:135" ht="13" x14ac:dyDescent="0.15">
      <c r="AD220" s="144">
        <f t="shared" si="93"/>
        <v>83</v>
      </c>
      <c r="AE220" s="144">
        <f t="shared" si="94"/>
        <v>81.067125645438892</v>
      </c>
      <c r="AF220" s="149">
        <v>133</v>
      </c>
      <c r="AG220" s="150" t="s">
        <v>453</v>
      </c>
      <c r="AH220" s="149">
        <v>21</v>
      </c>
      <c r="AI220" s="151">
        <v>1</v>
      </c>
      <c r="AJ220" s="152">
        <v>1743</v>
      </c>
      <c r="AK220" s="152">
        <v>1413</v>
      </c>
      <c r="AL220" s="149">
        <v>0.81100000000000005</v>
      </c>
      <c r="AM220" s="152">
        <v>762</v>
      </c>
      <c r="AN220" s="152">
        <v>528</v>
      </c>
      <c r="AO220" s="152">
        <v>1290</v>
      </c>
      <c r="AP220" s="153">
        <v>0.40899999999999997</v>
      </c>
      <c r="AQ220" s="153">
        <v>0.46700000000000003</v>
      </c>
      <c r="AR220" s="154">
        <v>0.188</v>
      </c>
      <c r="AS220" s="154">
        <v>8.6999999999999994E-2</v>
      </c>
      <c r="AT220" s="154">
        <v>6.7000000000000004E-2</v>
      </c>
      <c r="AU220" s="154">
        <v>0.371</v>
      </c>
      <c r="AW220" s="183"/>
      <c r="AX220" s="144">
        <f t="shared" si="95"/>
        <v>76.940814757878556</v>
      </c>
      <c r="AY220" s="149">
        <v>133</v>
      </c>
      <c r="AZ220" s="150" t="s">
        <v>454</v>
      </c>
      <c r="BA220" s="149">
        <v>14</v>
      </c>
      <c r="BB220" s="151">
        <v>1</v>
      </c>
      <c r="BC220" s="152">
        <v>1301</v>
      </c>
      <c r="BD220" s="152">
        <v>1001</v>
      </c>
      <c r="BE220" s="149">
        <v>0.76900000000000002</v>
      </c>
      <c r="BF220" s="152">
        <v>521</v>
      </c>
      <c r="BG220" s="152">
        <v>356</v>
      </c>
      <c r="BH220" s="152">
        <v>877</v>
      </c>
      <c r="BI220" s="153">
        <v>0.40600000000000003</v>
      </c>
      <c r="BJ220" s="153">
        <v>0.44900000000000001</v>
      </c>
      <c r="BK220" s="154">
        <v>0.221</v>
      </c>
      <c r="BL220" s="154">
        <v>0.125</v>
      </c>
      <c r="BM220" s="154">
        <v>9.0999999999999998E-2</v>
      </c>
      <c r="BN220" s="154">
        <v>0.36899999999999999</v>
      </c>
      <c r="DU220" s="4"/>
      <c r="DZ220" s="183"/>
      <c r="EA220" s="183"/>
      <c r="EB220" s="183"/>
      <c r="EC220" s="183"/>
      <c r="ED220" s="183"/>
      <c r="EE220" s="183"/>
    </row>
    <row r="221" spans="30:135" ht="13" x14ac:dyDescent="0.15">
      <c r="AD221" s="144">
        <f t="shared" si="93"/>
        <v>84</v>
      </c>
      <c r="AE221" s="144">
        <f t="shared" si="94"/>
        <v>81.055900621118013</v>
      </c>
      <c r="AF221" s="149">
        <v>134</v>
      </c>
      <c r="AG221" s="150" t="s">
        <v>455</v>
      </c>
      <c r="AH221" s="149">
        <v>23</v>
      </c>
      <c r="AI221" s="151">
        <v>1</v>
      </c>
      <c r="AJ221" s="152">
        <v>1932</v>
      </c>
      <c r="AK221" s="152">
        <v>1566</v>
      </c>
      <c r="AL221" s="149">
        <v>0.81100000000000005</v>
      </c>
      <c r="AM221" s="152">
        <v>853</v>
      </c>
      <c r="AN221" s="152">
        <v>572</v>
      </c>
      <c r="AO221" s="152">
        <v>1425</v>
      </c>
      <c r="AP221" s="153">
        <v>0.40100000000000002</v>
      </c>
      <c r="AQ221" s="153">
        <v>0.45400000000000001</v>
      </c>
      <c r="AR221" s="154">
        <v>0.17499999999999999</v>
      </c>
      <c r="AS221" s="154">
        <v>0.109</v>
      </c>
      <c r="AT221" s="154">
        <v>9.0999999999999998E-2</v>
      </c>
      <c r="AU221" s="154">
        <v>0.375</v>
      </c>
      <c r="AW221" s="183"/>
      <c r="AX221" s="144">
        <f t="shared" si="95"/>
        <v>76.876513317191282</v>
      </c>
      <c r="AY221" s="149">
        <v>134</v>
      </c>
      <c r="AZ221" s="150" t="s">
        <v>456</v>
      </c>
      <c r="BA221" s="149">
        <v>21</v>
      </c>
      <c r="BB221" s="151">
        <v>1</v>
      </c>
      <c r="BC221" s="152">
        <v>1652</v>
      </c>
      <c r="BD221" s="152">
        <v>1270</v>
      </c>
      <c r="BE221" s="149">
        <v>0.76900000000000002</v>
      </c>
      <c r="BF221" s="152">
        <v>665</v>
      </c>
      <c r="BG221" s="152">
        <v>436</v>
      </c>
      <c r="BH221" s="152">
        <v>1101</v>
      </c>
      <c r="BI221" s="153">
        <v>0.39600000000000002</v>
      </c>
      <c r="BJ221" s="153">
        <v>0.439</v>
      </c>
      <c r="BK221" s="154">
        <v>0.215</v>
      </c>
      <c r="BL221" s="155">
        <v>0.14000000000000001</v>
      </c>
      <c r="BM221" s="154">
        <v>0.111</v>
      </c>
      <c r="BN221" s="154">
        <v>0.36899999999999999</v>
      </c>
      <c r="DU221" s="4"/>
      <c r="DZ221" s="183"/>
      <c r="EA221" s="183"/>
      <c r="EB221" s="183"/>
      <c r="EC221" s="183"/>
      <c r="ED221" s="183"/>
      <c r="EE221" s="183"/>
    </row>
    <row r="222" spans="30:135" ht="13" x14ac:dyDescent="0.15">
      <c r="AD222" s="144">
        <f t="shared" si="93"/>
        <v>77</v>
      </c>
      <c r="AE222" s="144">
        <f t="shared" si="94"/>
        <v>80.977845683728034</v>
      </c>
      <c r="AF222" s="149">
        <v>135</v>
      </c>
      <c r="AG222" s="150" t="s">
        <v>429</v>
      </c>
      <c r="AH222" s="149">
        <v>17</v>
      </c>
      <c r="AI222" s="151">
        <v>1</v>
      </c>
      <c r="AJ222" s="152">
        <v>1309</v>
      </c>
      <c r="AK222" s="152">
        <v>1060</v>
      </c>
      <c r="AL222" s="149">
        <v>0.81</v>
      </c>
      <c r="AM222" s="152">
        <v>550</v>
      </c>
      <c r="AN222" s="152">
        <v>377</v>
      </c>
      <c r="AO222" s="152">
        <v>927</v>
      </c>
      <c r="AP222" s="153">
        <v>0.40699999999999997</v>
      </c>
      <c r="AQ222" s="153">
        <v>0.46100000000000002</v>
      </c>
      <c r="AR222" s="154">
        <v>0.19500000000000001</v>
      </c>
      <c r="AS222" s="154">
        <v>0.123</v>
      </c>
      <c r="AT222" s="154">
        <v>9.6000000000000002E-2</v>
      </c>
      <c r="AU222" s="154">
        <v>0.377</v>
      </c>
      <c r="AW222" s="183"/>
      <c r="AX222" s="144">
        <f t="shared" si="95"/>
        <v>76.950354609929079</v>
      </c>
      <c r="AY222" s="149">
        <v>135</v>
      </c>
      <c r="AZ222" s="150" t="s">
        <v>457</v>
      </c>
      <c r="BA222" s="149">
        <v>23</v>
      </c>
      <c r="BB222" s="151">
        <v>1</v>
      </c>
      <c r="BC222" s="152">
        <v>1974</v>
      </c>
      <c r="BD222" s="152">
        <v>1519</v>
      </c>
      <c r="BE222" s="149">
        <v>0.77</v>
      </c>
      <c r="BF222" s="152">
        <v>800</v>
      </c>
      <c r="BG222" s="152">
        <v>548</v>
      </c>
      <c r="BH222" s="152">
        <v>1348</v>
      </c>
      <c r="BI222" s="153">
        <v>0.40699999999999997</v>
      </c>
      <c r="BJ222" s="153">
        <v>0.45200000000000001</v>
      </c>
      <c r="BK222" s="154">
        <v>0.221</v>
      </c>
      <c r="BL222" s="154">
        <v>0.11600000000000001</v>
      </c>
      <c r="BM222" s="154">
        <v>9.4E-2</v>
      </c>
      <c r="BN222" s="154">
        <v>0.36799999999999999</v>
      </c>
      <c r="DU222" s="4"/>
      <c r="DZ222" s="183"/>
      <c r="EA222" s="183"/>
      <c r="EB222" s="183"/>
      <c r="EC222" s="183"/>
      <c r="ED222" s="183"/>
      <c r="EE222" s="183"/>
    </row>
    <row r="223" spans="30:135" ht="13" x14ac:dyDescent="0.15">
      <c r="AD223" s="144">
        <f t="shared" si="93"/>
        <v>92.25</v>
      </c>
      <c r="AE223" s="144">
        <f t="shared" si="94"/>
        <v>81.029810298102973</v>
      </c>
      <c r="AF223" s="149">
        <v>136</v>
      </c>
      <c r="AG223" s="150" t="s">
        <v>458</v>
      </c>
      <c r="AH223" s="149">
        <v>8</v>
      </c>
      <c r="AI223" s="151">
        <v>1</v>
      </c>
      <c r="AJ223" s="152">
        <v>738</v>
      </c>
      <c r="AK223" s="152">
        <v>598</v>
      </c>
      <c r="AL223" s="149">
        <v>0.81</v>
      </c>
      <c r="AM223" s="152">
        <v>324</v>
      </c>
      <c r="AN223" s="152">
        <v>224</v>
      </c>
      <c r="AO223" s="152">
        <v>548</v>
      </c>
      <c r="AP223" s="153">
        <v>0.40899999999999997</v>
      </c>
      <c r="AQ223" s="153">
        <v>0.45800000000000002</v>
      </c>
      <c r="AR223" s="154">
        <v>0.17299999999999999</v>
      </c>
      <c r="AS223" s="154">
        <v>0.107</v>
      </c>
      <c r="AT223" s="154">
        <v>9.0999999999999998E-2</v>
      </c>
      <c r="AU223" s="154">
        <v>0.377</v>
      </c>
      <c r="AW223" s="183"/>
      <c r="AX223" s="144">
        <f t="shared" si="95"/>
        <v>77.094105480868663</v>
      </c>
      <c r="AY223" s="149">
        <v>136</v>
      </c>
      <c r="AZ223" s="150" t="s">
        <v>433</v>
      </c>
      <c r="BA223" s="149">
        <v>23</v>
      </c>
      <c r="BB223" s="151">
        <v>1</v>
      </c>
      <c r="BC223" s="152">
        <v>1934</v>
      </c>
      <c r="BD223" s="152">
        <v>1491</v>
      </c>
      <c r="BE223" s="149">
        <v>0.77100000000000002</v>
      </c>
      <c r="BF223" s="152">
        <v>789</v>
      </c>
      <c r="BG223" s="152">
        <v>528</v>
      </c>
      <c r="BH223" s="152">
        <v>1317</v>
      </c>
      <c r="BI223" s="153">
        <v>0.40100000000000002</v>
      </c>
      <c r="BJ223" s="153">
        <v>0.44700000000000001</v>
      </c>
      <c r="BK223" s="154">
        <v>0.20899999999999999</v>
      </c>
      <c r="BL223" s="154">
        <v>0.129</v>
      </c>
      <c r="BM223" s="155">
        <v>0.1</v>
      </c>
      <c r="BN223" s="154">
        <v>0.371</v>
      </c>
      <c r="DU223" s="4"/>
      <c r="DZ223" s="183"/>
      <c r="EA223" s="183"/>
      <c r="EB223" s="183"/>
      <c r="EC223" s="183"/>
      <c r="ED223" s="183"/>
      <c r="EE223" s="183"/>
    </row>
    <row r="224" spans="30:135" ht="13" x14ac:dyDescent="0.15">
      <c r="AD224" s="144">
        <f t="shared" si="93"/>
        <v>78.916666666666671</v>
      </c>
      <c r="AE224" s="144">
        <f t="shared" si="94"/>
        <v>80.992608236536441</v>
      </c>
      <c r="AF224" s="149">
        <v>137</v>
      </c>
      <c r="AG224" s="150" t="s">
        <v>293</v>
      </c>
      <c r="AH224" s="149">
        <v>24</v>
      </c>
      <c r="AI224" s="151">
        <v>1</v>
      </c>
      <c r="AJ224" s="152">
        <v>1894</v>
      </c>
      <c r="AK224" s="152">
        <v>1534</v>
      </c>
      <c r="AL224" s="149">
        <v>0.81</v>
      </c>
      <c r="AM224" s="152">
        <v>760</v>
      </c>
      <c r="AN224" s="152">
        <v>522</v>
      </c>
      <c r="AO224" s="152">
        <v>1282</v>
      </c>
      <c r="AP224" s="153">
        <v>0.40699999999999997</v>
      </c>
      <c r="AQ224" s="153">
        <v>0.46100000000000002</v>
      </c>
      <c r="AR224" s="155">
        <v>0.22</v>
      </c>
      <c r="AS224" s="154">
        <v>0.11899999999999999</v>
      </c>
      <c r="AT224" s="154">
        <v>8.1000000000000003E-2</v>
      </c>
      <c r="AU224" s="154">
        <v>0.373</v>
      </c>
      <c r="AW224" s="183"/>
      <c r="AX224" s="144">
        <f t="shared" si="95"/>
        <v>77.08693149107657</v>
      </c>
      <c r="AY224" s="149">
        <v>137</v>
      </c>
      <c r="AZ224" s="150" t="s">
        <v>459</v>
      </c>
      <c r="BA224" s="149">
        <v>21</v>
      </c>
      <c r="BB224" s="151">
        <v>1</v>
      </c>
      <c r="BC224" s="152">
        <v>1737</v>
      </c>
      <c r="BD224" s="152">
        <v>1339</v>
      </c>
      <c r="BE224" s="149">
        <v>0.77100000000000002</v>
      </c>
      <c r="BF224" s="152">
        <v>732</v>
      </c>
      <c r="BG224" s="152">
        <v>473</v>
      </c>
      <c r="BH224" s="152">
        <v>1205</v>
      </c>
      <c r="BI224" s="153">
        <v>0.39300000000000002</v>
      </c>
      <c r="BJ224" s="153">
        <v>0.45100000000000001</v>
      </c>
      <c r="BK224" s="154">
        <v>0.21299999999999999</v>
      </c>
      <c r="BL224" s="154">
        <v>0.111</v>
      </c>
      <c r="BM224" s="154">
        <v>9.1999999999999998E-2</v>
      </c>
      <c r="BN224" s="154">
        <v>0.35599999999999998</v>
      </c>
      <c r="DU224" s="4"/>
      <c r="DZ224" s="183"/>
      <c r="EA224" s="183"/>
      <c r="EB224" s="183"/>
      <c r="EC224" s="183"/>
      <c r="ED224" s="183"/>
      <c r="EE224" s="183"/>
    </row>
    <row r="225" spans="30:135" ht="13" x14ac:dyDescent="0.15">
      <c r="AD225" s="144">
        <f t="shared" si="93"/>
        <v>84.590909090909093</v>
      </c>
      <c r="AE225" s="144">
        <f t="shared" si="94"/>
        <v>80.816765180010748</v>
      </c>
      <c r="AF225" s="149">
        <v>138</v>
      </c>
      <c r="AG225" s="150" t="s">
        <v>296</v>
      </c>
      <c r="AH225" s="149">
        <v>22</v>
      </c>
      <c r="AI225" s="151">
        <v>1</v>
      </c>
      <c r="AJ225" s="152">
        <v>1861</v>
      </c>
      <c r="AK225" s="152">
        <v>1504</v>
      </c>
      <c r="AL225" s="149">
        <v>0.80800000000000005</v>
      </c>
      <c r="AM225" s="152">
        <v>889</v>
      </c>
      <c r="AN225" s="152">
        <v>587</v>
      </c>
      <c r="AO225" s="152">
        <v>1476</v>
      </c>
      <c r="AP225" s="153">
        <v>0.39800000000000002</v>
      </c>
      <c r="AQ225" s="153">
        <v>0.432</v>
      </c>
      <c r="AR225" s="154">
        <v>0.129</v>
      </c>
      <c r="AS225" s="154">
        <v>9.5000000000000001E-2</v>
      </c>
      <c r="AT225" s="154">
        <v>7.9000000000000001E-2</v>
      </c>
      <c r="AU225" s="154">
        <v>0.38600000000000001</v>
      </c>
      <c r="AW225" s="183"/>
      <c r="AX225" s="144">
        <f t="shared" si="95"/>
        <v>77.107061503416858</v>
      </c>
      <c r="AY225" s="149">
        <v>138</v>
      </c>
      <c r="AZ225" s="150" t="s">
        <v>460</v>
      </c>
      <c r="BA225" s="149">
        <v>10</v>
      </c>
      <c r="BB225" s="151">
        <v>1</v>
      </c>
      <c r="BC225" s="152">
        <v>878</v>
      </c>
      <c r="BD225" s="152">
        <v>677</v>
      </c>
      <c r="BE225" s="149">
        <v>0.77100000000000002</v>
      </c>
      <c r="BF225" s="152">
        <v>362</v>
      </c>
      <c r="BG225" s="152">
        <v>255</v>
      </c>
      <c r="BH225" s="152">
        <v>617</v>
      </c>
      <c r="BI225" s="153">
        <v>0.41299999999999998</v>
      </c>
      <c r="BJ225" s="151">
        <v>0.46</v>
      </c>
      <c r="BK225" s="154">
        <v>0.216</v>
      </c>
      <c r="BL225" s="154">
        <v>9.7000000000000003E-2</v>
      </c>
      <c r="BM225" s="154">
        <v>7.0999999999999994E-2</v>
      </c>
      <c r="BN225" s="155">
        <v>0.36</v>
      </c>
      <c r="DU225" s="4"/>
      <c r="DZ225" s="183"/>
      <c r="EA225" s="183"/>
      <c r="EB225" s="183"/>
      <c r="EC225" s="183"/>
      <c r="ED225" s="183"/>
      <c r="EE225" s="183"/>
    </row>
    <row r="226" spans="30:135" ht="13" x14ac:dyDescent="0.15">
      <c r="AD226" s="144">
        <f t="shared" si="93"/>
        <v>78</v>
      </c>
      <c r="AE226" s="144">
        <f t="shared" si="94"/>
        <v>80.693815987933633</v>
      </c>
      <c r="AF226" s="149">
        <v>139</v>
      </c>
      <c r="AG226" s="150" t="s">
        <v>461</v>
      </c>
      <c r="AH226" s="149">
        <v>17</v>
      </c>
      <c r="AI226" s="151">
        <v>1</v>
      </c>
      <c r="AJ226" s="152">
        <v>1326</v>
      </c>
      <c r="AK226" s="152">
        <v>1070</v>
      </c>
      <c r="AL226" s="149">
        <v>0.80700000000000005</v>
      </c>
      <c r="AM226" s="152">
        <v>575</v>
      </c>
      <c r="AN226" s="152">
        <v>384</v>
      </c>
      <c r="AO226" s="152">
        <v>959</v>
      </c>
      <c r="AP226" s="151">
        <v>0.4</v>
      </c>
      <c r="AQ226" s="153">
        <v>0.45300000000000001</v>
      </c>
      <c r="AR226" s="154">
        <v>0.183</v>
      </c>
      <c r="AS226" s="154">
        <v>0.11600000000000001</v>
      </c>
      <c r="AT226" s="154">
        <v>8.5000000000000006E-2</v>
      </c>
      <c r="AU226" s="154">
        <v>0.376</v>
      </c>
      <c r="AW226" s="183"/>
      <c r="AX226" s="144">
        <f t="shared" si="95"/>
        <v>77.190406265296133</v>
      </c>
      <c r="AY226" s="149">
        <v>139</v>
      </c>
      <c r="AZ226" s="150" t="s">
        <v>462</v>
      </c>
      <c r="BA226" s="149">
        <v>25</v>
      </c>
      <c r="BB226" s="151">
        <v>1</v>
      </c>
      <c r="BC226" s="152">
        <v>2043</v>
      </c>
      <c r="BD226" s="152">
        <v>1577</v>
      </c>
      <c r="BE226" s="149">
        <v>0.77200000000000002</v>
      </c>
      <c r="BF226" s="152">
        <v>808</v>
      </c>
      <c r="BG226" s="152">
        <v>571</v>
      </c>
      <c r="BH226" s="152">
        <v>1379</v>
      </c>
      <c r="BI226" s="153">
        <v>0.41399999999999998</v>
      </c>
      <c r="BJ226" s="151">
        <v>0.46</v>
      </c>
      <c r="BK226" s="154">
        <v>0.22700000000000001</v>
      </c>
      <c r="BL226" s="154">
        <v>0.124</v>
      </c>
      <c r="BM226" s="154">
        <v>9.1999999999999998E-2</v>
      </c>
      <c r="BN226" s="154">
        <v>0.36399999999999999</v>
      </c>
      <c r="DU226" s="4"/>
      <c r="DZ226" s="183"/>
      <c r="EA226" s="183"/>
      <c r="EB226" s="183"/>
      <c r="EC226" s="183"/>
      <c r="ED226" s="183"/>
      <c r="EE226" s="183"/>
    </row>
    <row r="227" spans="30:135" ht="13" x14ac:dyDescent="0.15">
      <c r="AD227" s="144">
        <f t="shared" si="93"/>
        <v>78.89473684210526</v>
      </c>
      <c r="AE227" s="144">
        <f t="shared" si="94"/>
        <v>80.587058038692462</v>
      </c>
      <c r="AF227" s="149">
        <v>140</v>
      </c>
      <c r="AG227" s="150" t="s">
        <v>373</v>
      </c>
      <c r="AH227" s="149">
        <v>19</v>
      </c>
      <c r="AI227" s="151">
        <v>1</v>
      </c>
      <c r="AJ227" s="152">
        <v>1499</v>
      </c>
      <c r="AK227" s="152">
        <v>1208</v>
      </c>
      <c r="AL227" s="149">
        <v>0.80600000000000005</v>
      </c>
      <c r="AM227" s="152">
        <v>658</v>
      </c>
      <c r="AN227" s="152">
        <v>428</v>
      </c>
      <c r="AO227" s="152">
        <v>1086</v>
      </c>
      <c r="AP227" s="153">
        <v>0.39400000000000002</v>
      </c>
      <c r="AQ227" s="153">
        <v>0.436</v>
      </c>
      <c r="AR227" s="154">
        <v>0.16900000000000001</v>
      </c>
      <c r="AS227" s="154">
        <v>0.128</v>
      </c>
      <c r="AT227" s="155">
        <v>0.1</v>
      </c>
      <c r="AU227" s="155">
        <v>0.38</v>
      </c>
      <c r="AW227" s="183"/>
      <c r="AX227" s="144">
        <f t="shared" si="95"/>
        <v>77.234042553191486</v>
      </c>
      <c r="AY227" s="149">
        <v>140</v>
      </c>
      <c r="AZ227" s="150" t="s">
        <v>463</v>
      </c>
      <c r="BA227" s="149">
        <v>17</v>
      </c>
      <c r="BB227" s="151">
        <v>1</v>
      </c>
      <c r="BC227" s="152">
        <v>1410</v>
      </c>
      <c r="BD227" s="152">
        <v>1089</v>
      </c>
      <c r="BE227" s="149">
        <v>0.77200000000000002</v>
      </c>
      <c r="BF227" s="152">
        <v>620</v>
      </c>
      <c r="BG227" s="152">
        <v>407</v>
      </c>
      <c r="BH227" s="152">
        <v>1027</v>
      </c>
      <c r="BI227" s="153">
        <v>0.39600000000000002</v>
      </c>
      <c r="BJ227" s="153">
        <v>0.44500000000000001</v>
      </c>
      <c r="BK227" s="154">
        <v>0.187</v>
      </c>
      <c r="BL227" s="154">
        <v>0.10100000000000001</v>
      </c>
      <c r="BM227" s="154">
        <v>7.4999999999999997E-2</v>
      </c>
      <c r="BN227" s="154">
        <v>0.36199999999999999</v>
      </c>
      <c r="DU227" s="4"/>
      <c r="DZ227" s="183"/>
      <c r="EA227" s="183"/>
      <c r="EB227" s="183"/>
      <c r="EC227" s="183"/>
      <c r="ED227" s="183"/>
      <c r="EE227" s="183"/>
    </row>
    <row r="228" spans="30:135" ht="13" x14ac:dyDescent="0.15">
      <c r="AD228" s="144">
        <f t="shared" si="93"/>
        <v>77.833333333333329</v>
      </c>
      <c r="AE228" s="144">
        <f t="shared" si="94"/>
        <v>80.585296216987871</v>
      </c>
      <c r="AF228" s="149">
        <v>141</v>
      </c>
      <c r="AG228" s="150" t="s">
        <v>241</v>
      </c>
      <c r="AH228" s="149">
        <v>18</v>
      </c>
      <c r="AI228" s="151">
        <v>1</v>
      </c>
      <c r="AJ228" s="152">
        <v>1401</v>
      </c>
      <c r="AK228" s="152">
        <v>1129</v>
      </c>
      <c r="AL228" s="149">
        <v>0.80600000000000005</v>
      </c>
      <c r="AM228" s="152">
        <v>617</v>
      </c>
      <c r="AN228" s="152">
        <v>428</v>
      </c>
      <c r="AO228" s="152">
        <v>1045</v>
      </c>
      <c r="AP228" s="151">
        <v>0.41</v>
      </c>
      <c r="AQ228" s="153">
        <v>0.45800000000000002</v>
      </c>
      <c r="AR228" s="154">
        <v>0.17599999999999999</v>
      </c>
      <c r="AS228" s="154">
        <v>9.9000000000000005E-2</v>
      </c>
      <c r="AT228" s="154">
        <v>7.9000000000000001E-2</v>
      </c>
      <c r="AU228" s="154">
        <v>0.373</v>
      </c>
      <c r="AW228" s="183"/>
      <c r="AX228" s="144">
        <f t="shared" si="95"/>
        <v>77.348777348777347</v>
      </c>
      <c r="AY228" s="149">
        <v>141</v>
      </c>
      <c r="AZ228" s="150" t="s">
        <v>449</v>
      </c>
      <c r="BA228" s="149">
        <v>20</v>
      </c>
      <c r="BB228" s="151">
        <v>1</v>
      </c>
      <c r="BC228" s="152">
        <v>1554</v>
      </c>
      <c r="BD228" s="152">
        <v>1202</v>
      </c>
      <c r="BE228" s="149">
        <v>0.77300000000000002</v>
      </c>
      <c r="BF228" s="152">
        <v>640</v>
      </c>
      <c r="BG228" s="152">
        <v>439</v>
      </c>
      <c r="BH228" s="152">
        <v>1079</v>
      </c>
      <c r="BI228" s="153">
        <v>0.40699999999999997</v>
      </c>
      <c r="BJ228" s="153">
        <v>0.47099999999999997</v>
      </c>
      <c r="BK228" s="154">
        <v>0.221</v>
      </c>
      <c r="BL228" s="154">
        <v>0.10299999999999999</v>
      </c>
      <c r="BM228" s="154">
        <v>8.2000000000000003E-2</v>
      </c>
      <c r="BN228" s="154">
        <v>0.35799999999999998</v>
      </c>
      <c r="DU228" s="4"/>
      <c r="DZ228" s="183"/>
      <c r="EA228" s="183"/>
      <c r="EB228" s="183"/>
      <c r="EC228" s="183"/>
      <c r="ED228" s="183"/>
      <c r="EE228" s="183"/>
    </row>
    <row r="229" spans="30:135" ht="13" x14ac:dyDescent="0.15">
      <c r="AD229" s="144">
        <f t="shared" si="93"/>
        <v>86</v>
      </c>
      <c r="AE229" s="144">
        <f t="shared" si="94"/>
        <v>80.391120507399577</v>
      </c>
      <c r="AF229" s="149">
        <v>142</v>
      </c>
      <c r="AG229" s="150" t="s">
        <v>464</v>
      </c>
      <c r="AH229" s="149">
        <v>22</v>
      </c>
      <c r="AI229" s="151">
        <v>1</v>
      </c>
      <c r="AJ229" s="152">
        <v>1892</v>
      </c>
      <c r="AK229" s="152">
        <v>1521</v>
      </c>
      <c r="AL229" s="149">
        <v>0.80400000000000005</v>
      </c>
      <c r="AM229" s="152">
        <v>807</v>
      </c>
      <c r="AN229" s="152">
        <v>553</v>
      </c>
      <c r="AO229" s="152">
        <v>1360</v>
      </c>
      <c r="AP229" s="153">
        <v>0.40699999999999997</v>
      </c>
      <c r="AQ229" s="153">
        <v>0.45800000000000002</v>
      </c>
      <c r="AR229" s="154">
        <v>0.19500000000000001</v>
      </c>
      <c r="AS229" s="155">
        <v>0.1</v>
      </c>
      <c r="AT229" s="154">
        <v>8.1000000000000003E-2</v>
      </c>
      <c r="AU229" s="154">
        <v>0.374</v>
      </c>
      <c r="AW229" s="183"/>
      <c r="AX229" s="144">
        <f t="shared" si="95"/>
        <v>77.251501000667105</v>
      </c>
      <c r="AY229" s="149">
        <v>142</v>
      </c>
      <c r="AZ229" s="150" t="s">
        <v>465</v>
      </c>
      <c r="BA229" s="149">
        <v>19</v>
      </c>
      <c r="BB229" s="151">
        <v>1</v>
      </c>
      <c r="BC229" s="152">
        <v>1499</v>
      </c>
      <c r="BD229" s="152">
        <v>1158</v>
      </c>
      <c r="BE229" s="149">
        <v>0.77300000000000002</v>
      </c>
      <c r="BF229" s="152">
        <v>724</v>
      </c>
      <c r="BG229" s="152">
        <v>463</v>
      </c>
      <c r="BH229" s="152">
        <v>1187</v>
      </c>
      <c r="BI229" s="151">
        <v>0.39</v>
      </c>
      <c r="BJ229" s="153">
        <v>0.437</v>
      </c>
      <c r="BK229" s="154">
        <v>0.157</v>
      </c>
      <c r="BL229" s="154">
        <v>6.6000000000000003E-2</v>
      </c>
      <c r="BM229" s="154">
        <v>5.2999999999999999E-2</v>
      </c>
      <c r="BN229" s="154">
        <v>0.35299999999999998</v>
      </c>
      <c r="DU229" s="4"/>
      <c r="DZ229" s="183"/>
      <c r="EA229" s="183"/>
      <c r="EB229" s="183"/>
      <c r="EC229" s="183"/>
      <c r="ED229" s="183"/>
      <c r="EE229" s="183"/>
    </row>
    <row r="230" spans="30:135" ht="13" x14ac:dyDescent="0.15">
      <c r="AD230" s="144">
        <f t="shared" si="93"/>
        <v>87.043478260869577</v>
      </c>
      <c r="AE230" s="144">
        <f t="shared" si="94"/>
        <v>80.369630369630372</v>
      </c>
      <c r="AF230" s="149">
        <v>143</v>
      </c>
      <c r="AG230" s="150" t="s">
        <v>466</v>
      </c>
      <c r="AH230" s="149">
        <v>23</v>
      </c>
      <c r="AI230" s="151">
        <v>1</v>
      </c>
      <c r="AJ230" s="152">
        <v>2002</v>
      </c>
      <c r="AK230" s="152">
        <v>1609</v>
      </c>
      <c r="AL230" s="149">
        <v>0.80400000000000005</v>
      </c>
      <c r="AM230" s="152">
        <v>876</v>
      </c>
      <c r="AN230" s="152">
        <v>567</v>
      </c>
      <c r="AO230" s="152">
        <v>1443</v>
      </c>
      <c r="AP230" s="153">
        <v>0.39300000000000002</v>
      </c>
      <c r="AQ230" s="153">
        <v>0.44400000000000001</v>
      </c>
      <c r="AR230" s="154">
        <v>0.17799999999999999</v>
      </c>
      <c r="AS230" s="154">
        <v>0.11899999999999999</v>
      </c>
      <c r="AT230" s="154">
        <v>9.9000000000000005E-2</v>
      </c>
      <c r="AU230" s="154">
        <v>0.375</v>
      </c>
      <c r="AW230" s="183"/>
      <c r="AX230" s="144">
        <f t="shared" si="95"/>
        <v>77.261200338123416</v>
      </c>
      <c r="AY230" s="149">
        <v>143</v>
      </c>
      <c r="AZ230" s="150" t="s">
        <v>467</v>
      </c>
      <c r="BA230" s="149">
        <v>16</v>
      </c>
      <c r="BB230" s="151">
        <v>1</v>
      </c>
      <c r="BC230" s="152">
        <v>1183</v>
      </c>
      <c r="BD230" s="152">
        <v>914</v>
      </c>
      <c r="BE230" s="149">
        <v>0.77300000000000002</v>
      </c>
      <c r="BF230" s="152">
        <v>526</v>
      </c>
      <c r="BG230" s="152">
        <v>342</v>
      </c>
      <c r="BH230" s="152">
        <v>868</v>
      </c>
      <c r="BI230" s="153">
        <v>0.39400000000000002</v>
      </c>
      <c r="BJ230" s="153">
        <v>0.435</v>
      </c>
      <c r="BK230" s="154">
        <v>0.185</v>
      </c>
      <c r="BL230" s="154">
        <v>0.10100000000000001</v>
      </c>
      <c r="BM230" s="154">
        <v>7.9000000000000001E-2</v>
      </c>
      <c r="BN230" s="154">
        <v>0.36299999999999999</v>
      </c>
      <c r="DU230" s="4"/>
      <c r="DZ230" s="183"/>
      <c r="EA230" s="183"/>
      <c r="EB230" s="183"/>
      <c r="EC230" s="183"/>
      <c r="ED230" s="183"/>
      <c r="EE230" s="183"/>
    </row>
    <row r="231" spans="30:135" ht="13" x14ac:dyDescent="0.15">
      <c r="AD231" s="144">
        <f t="shared" si="93"/>
        <v>86</v>
      </c>
      <c r="AE231" s="144">
        <f t="shared" si="94"/>
        <v>80.434782608695656</v>
      </c>
      <c r="AF231" s="149">
        <v>144</v>
      </c>
      <c r="AG231" s="150" t="s">
        <v>468</v>
      </c>
      <c r="AH231" s="149">
        <v>23</v>
      </c>
      <c r="AI231" s="151">
        <v>1</v>
      </c>
      <c r="AJ231" s="152">
        <v>1978</v>
      </c>
      <c r="AK231" s="152">
        <v>1591</v>
      </c>
      <c r="AL231" s="149">
        <v>0.80400000000000005</v>
      </c>
      <c r="AM231" s="152">
        <v>857</v>
      </c>
      <c r="AN231" s="152">
        <v>568</v>
      </c>
      <c r="AO231" s="152">
        <v>1425</v>
      </c>
      <c r="AP231" s="153">
        <v>0.39900000000000002</v>
      </c>
      <c r="AQ231" s="153">
        <v>0.44900000000000001</v>
      </c>
      <c r="AR231" s="154">
        <v>0.17100000000000001</v>
      </c>
      <c r="AS231" s="154">
        <v>0.128</v>
      </c>
      <c r="AT231" s="154">
        <v>9.5000000000000001E-2</v>
      </c>
      <c r="AU231" s="154">
        <v>0.38300000000000001</v>
      </c>
      <c r="AW231" s="183"/>
      <c r="AX231" s="144">
        <f t="shared" si="95"/>
        <v>77.427961579509073</v>
      </c>
      <c r="AY231" s="149">
        <v>144</v>
      </c>
      <c r="AZ231" s="150" t="s">
        <v>469</v>
      </c>
      <c r="BA231" s="149">
        <v>22</v>
      </c>
      <c r="BB231" s="151">
        <v>1</v>
      </c>
      <c r="BC231" s="152">
        <v>1874</v>
      </c>
      <c r="BD231" s="152">
        <v>1451</v>
      </c>
      <c r="BE231" s="149">
        <v>0.77400000000000002</v>
      </c>
      <c r="BF231" s="152">
        <v>816</v>
      </c>
      <c r="BG231" s="152">
        <v>544</v>
      </c>
      <c r="BH231" s="152">
        <v>1360</v>
      </c>
      <c r="BI231" s="151">
        <v>0.4</v>
      </c>
      <c r="BJ231" s="153">
        <v>0.45300000000000001</v>
      </c>
      <c r="BK231" s="154">
        <v>0.193</v>
      </c>
      <c r="BL231" s="154">
        <v>9.5000000000000001E-2</v>
      </c>
      <c r="BM231" s="154">
        <v>7.1999999999999995E-2</v>
      </c>
      <c r="BN231" s="155">
        <v>0.36</v>
      </c>
      <c r="DU231" s="4"/>
      <c r="DZ231" s="183"/>
      <c r="EA231" s="183"/>
      <c r="EB231" s="183"/>
      <c r="EC231" s="183"/>
      <c r="ED231" s="183"/>
      <c r="EE231" s="183"/>
    </row>
    <row r="232" spans="30:135" ht="13" x14ac:dyDescent="0.15">
      <c r="AD232" s="144">
        <f t="shared" si="93"/>
        <v>84.523809523809518</v>
      </c>
      <c r="AE232" s="144">
        <f t="shared" si="94"/>
        <v>80.394366197183103</v>
      </c>
      <c r="AF232" s="149">
        <v>145</v>
      </c>
      <c r="AG232" s="150" t="s">
        <v>470</v>
      </c>
      <c r="AH232" s="149">
        <v>21</v>
      </c>
      <c r="AI232" s="151">
        <v>1</v>
      </c>
      <c r="AJ232" s="152">
        <v>1775</v>
      </c>
      <c r="AK232" s="152">
        <v>1427</v>
      </c>
      <c r="AL232" s="149">
        <v>0.80400000000000005</v>
      </c>
      <c r="AM232" s="152">
        <v>771</v>
      </c>
      <c r="AN232" s="152">
        <v>490</v>
      </c>
      <c r="AO232" s="152">
        <v>1261</v>
      </c>
      <c r="AP232" s="153">
        <v>0.38900000000000001</v>
      </c>
      <c r="AQ232" s="153">
        <v>0.46100000000000002</v>
      </c>
      <c r="AR232" s="154">
        <v>0.192</v>
      </c>
      <c r="AS232" s="154">
        <v>0.11700000000000001</v>
      </c>
      <c r="AT232" s="155">
        <v>0.09</v>
      </c>
      <c r="AU232" s="154">
        <v>0.36599999999999999</v>
      </c>
      <c r="AW232" s="183"/>
      <c r="AX232" s="144">
        <f t="shared" si="95"/>
        <v>77.373134328358205</v>
      </c>
      <c r="AY232" s="149">
        <v>145</v>
      </c>
      <c r="AZ232" s="150" t="s">
        <v>412</v>
      </c>
      <c r="BA232" s="149">
        <v>19</v>
      </c>
      <c r="BB232" s="151">
        <v>1</v>
      </c>
      <c r="BC232" s="152">
        <v>1675</v>
      </c>
      <c r="BD232" s="152">
        <v>1296</v>
      </c>
      <c r="BE232" s="149">
        <v>0.77400000000000002</v>
      </c>
      <c r="BF232" s="152">
        <v>763</v>
      </c>
      <c r="BG232" s="152">
        <v>465</v>
      </c>
      <c r="BH232" s="152">
        <v>1228</v>
      </c>
      <c r="BI232" s="153">
        <v>0.379</v>
      </c>
      <c r="BJ232" s="151">
        <v>0.43</v>
      </c>
      <c r="BK232" s="154">
        <v>0.17899999999999999</v>
      </c>
      <c r="BL232" s="154">
        <v>0.104</v>
      </c>
      <c r="BM232" s="154">
        <v>8.2000000000000003E-2</v>
      </c>
      <c r="BN232" s="154">
        <v>0.35799999999999998</v>
      </c>
      <c r="DU232" s="4"/>
      <c r="DZ232" s="183"/>
      <c r="EA232" s="183"/>
      <c r="EB232" s="183"/>
      <c r="EC232" s="183"/>
      <c r="ED232" s="183"/>
      <c r="EE232" s="183"/>
    </row>
    <row r="233" spans="30:135" ht="13" x14ac:dyDescent="0.15">
      <c r="AD233" s="144">
        <f t="shared" si="93"/>
        <v>80.304347826086953</v>
      </c>
      <c r="AE233" s="144">
        <f t="shared" si="94"/>
        <v>80.3465078505685</v>
      </c>
      <c r="AF233" s="149">
        <v>146</v>
      </c>
      <c r="AG233" s="150" t="s">
        <v>471</v>
      </c>
      <c r="AH233" s="149">
        <v>23</v>
      </c>
      <c r="AI233" s="151">
        <v>1</v>
      </c>
      <c r="AJ233" s="152">
        <v>1847</v>
      </c>
      <c r="AK233" s="152">
        <v>1484</v>
      </c>
      <c r="AL233" s="149">
        <v>0.80300000000000005</v>
      </c>
      <c r="AM233" s="152">
        <v>772</v>
      </c>
      <c r="AN233" s="152">
        <v>525</v>
      </c>
      <c r="AO233" s="152">
        <v>1297</v>
      </c>
      <c r="AP233" s="153">
        <v>0.40500000000000003</v>
      </c>
      <c r="AQ233" s="153">
        <v>0.46300000000000002</v>
      </c>
      <c r="AR233" s="154">
        <v>0.20499999999999999</v>
      </c>
      <c r="AS233" s="154">
        <v>0.108</v>
      </c>
      <c r="AT233" s="154">
        <v>8.2000000000000003E-2</v>
      </c>
      <c r="AU233" s="154">
        <v>0.373</v>
      </c>
      <c r="AW233" s="183"/>
      <c r="AX233" s="144">
        <f t="shared" si="95"/>
        <v>77.522559474979488</v>
      </c>
      <c r="AY233" s="149">
        <v>146</v>
      </c>
      <c r="AZ233" s="150" t="s">
        <v>472</v>
      </c>
      <c r="BA233" s="149">
        <v>15</v>
      </c>
      <c r="BB233" s="151">
        <v>1</v>
      </c>
      <c r="BC233" s="152">
        <v>1219</v>
      </c>
      <c r="BD233" s="152">
        <v>945</v>
      </c>
      <c r="BE233" s="149">
        <v>0.77500000000000002</v>
      </c>
      <c r="BF233" s="152">
        <v>460</v>
      </c>
      <c r="BG233" s="152">
        <v>329</v>
      </c>
      <c r="BH233" s="152">
        <v>789</v>
      </c>
      <c r="BI233" s="153">
        <v>0.41699999999999998</v>
      </c>
      <c r="BJ233" s="153">
        <v>0.47499999999999998</v>
      </c>
      <c r="BK233" s="154">
        <v>0.24299999999999999</v>
      </c>
      <c r="BL233" s="154">
        <v>0.13200000000000001</v>
      </c>
      <c r="BM233" s="154">
        <v>9.2999999999999999E-2</v>
      </c>
      <c r="BN233" s="154">
        <v>0.36299999999999999</v>
      </c>
      <c r="DU233" s="4"/>
      <c r="DZ233" s="183"/>
      <c r="EA233" s="183"/>
      <c r="EB233" s="183"/>
      <c r="EC233" s="183"/>
      <c r="ED233" s="183"/>
      <c r="EE233" s="183"/>
    </row>
    <row r="234" spans="30:135" ht="13" x14ac:dyDescent="0.15">
      <c r="AD234" s="144">
        <f t="shared" si="93"/>
        <v>82.047619047619037</v>
      </c>
      <c r="AE234" s="144">
        <f t="shared" si="94"/>
        <v>80.20893789901335</v>
      </c>
      <c r="AF234" s="149">
        <v>147</v>
      </c>
      <c r="AG234" s="150" t="s">
        <v>473</v>
      </c>
      <c r="AH234" s="149">
        <v>21</v>
      </c>
      <c r="AI234" s="151">
        <v>1</v>
      </c>
      <c r="AJ234" s="152">
        <v>1723</v>
      </c>
      <c r="AK234" s="152">
        <v>1382</v>
      </c>
      <c r="AL234" s="149">
        <v>0.80200000000000005</v>
      </c>
      <c r="AM234" s="152">
        <v>776</v>
      </c>
      <c r="AN234" s="152">
        <v>504</v>
      </c>
      <c r="AO234" s="152">
        <v>1280</v>
      </c>
      <c r="AP234" s="153">
        <v>0.39400000000000002</v>
      </c>
      <c r="AQ234" s="153">
        <v>0.44900000000000001</v>
      </c>
      <c r="AR234" s="154">
        <v>0.16600000000000001</v>
      </c>
      <c r="AS234" s="155">
        <v>0.11</v>
      </c>
      <c r="AT234" s="154">
        <v>8.5000000000000006E-2</v>
      </c>
      <c r="AU234" s="155">
        <v>0.37</v>
      </c>
      <c r="AW234" s="183"/>
      <c r="AX234" s="144">
        <f t="shared" si="95"/>
        <v>77.643835616438366</v>
      </c>
      <c r="AY234" s="149">
        <v>147</v>
      </c>
      <c r="AZ234" s="150" t="s">
        <v>474</v>
      </c>
      <c r="BA234" s="149">
        <v>20</v>
      </c>
      <c r="BB234" s="151">
        <v>1</v>
      </c>
      <c r="BC234" s="152">
        <v>1825</v>
      </c>
      <c r="BD234" s="152">
        <v>1417</v>
      </c>
      <c r="BE234" s="149">
        <v>0.77600000000000002</v>
      </c>
      <c r="BF234" s="152">
        <v>780</v>
      </c>
      <c r="BG234" s="152">
        <v>490</v>
      </c>
      <c r="BH234" s="152">
        <v>1270</v>
      </c>
      <c r="BI234" s="153">
        <v>0.38600000000000001</v>
      </c>
      <c r="BJ234" s="153">
        <v>0.433</v>
      </c>
      <c r="BK234" s="154">
        <v>0.185</v>
      </c>
      <c r="BL234" s="155">
        <v>0.14000000000000001</v>
      </c>
      <c r="BM234" s="154">
        <v>0.104</v>
      </c>
      <c r="BN234" s="154">
        <v>0.375</v>
      </c>
      <c r="DU234" s="4"/>
      <c r="DZ234" s="183"/>
      <c r="EA234" s="183"/>
      <c r="EB234" s="183"/>
      <c r="EC234" s="183"/>
      <c r="ED234" s="183"/>
      <c r="EE234" s="183"/>
    </row>
    <row r="235" spans="30:135" ht="13" x14ac:dyDescent="0.15">
      <c r="AD235" s="144">
        <f t="shared" si="93"/>
        <v>80.952380952380949</v>
      </c>
      <c r="AE235" s="144">
        <f t="shared" si="94"/>
        <v>80.058823529411754</v>
      </c>
      <c r="AF235" s="149">
        <v>148</v>
      </c>
      <c r="AG235" s="150" t="s">
        <v>475</v>
      </c>
      <c r="AH235" s="149">
        <v>21</v>
      </c>
      <c r="AI235" s="151">
        <v>1</v>
      </c>
      <c r="AJ235" s="152">
        <v>1700</v>
      </c>
      <c r="AK235" s="152">
        <v>1361</v>
      </c>
      <c r="AL235" s="149">
        <v>0.80100000000000005</v>
      </c>
      <c r="AM235" s="152">
        <v>779</v>
      </c>
      <c r="AN235" s="152">
        <v>504</v>
      </c>
      <c r="AO235" s="152">
        <v>1283</v>
      </c>
      <c r="AP235" s="153">
        <v>0.39300000000000002</v>
      </c>
      <c r="AQ235" s="153">
        <v>0.45200000000000001</v>
      </c>
      <c r="AR235" s="154">
        <v>0.17299999999999999</v>
      </c>
      <c r="AS235" s="155">
        <v>0.09</v>
      </c>
      <c r="AT235" s="154">
        <v>7.5999999999999998E-2</v>
      </c>
      <c r="AU235" s="154">
        <v>0.36299999999999999</v>
      </c>
      <c r="AW235" s="183"/>
      <c r="AX235" s="144">
        <f t="shared" si="95"/>
        <v>77.741083223249674</v>
      </c>
      <c r="AY235" s="149">
        <v>148</v>
      </c>
      <c r="AZ235" s="150" t="s">
        <v>476</v>
      </c>
      <c r="BA235" s="149">
        <v>18</v>
      </c>
      <c r="BB235" s="151">
        <v>1</v>
      </c>
      <c r="BC235" s="152">
        <v>1514</v>
      </c>
      <c r="BD235" s="152">
        <v>1177</v>
      </c>
      <c r="BE235" s="149">
        <v>0.77700000000000002</v>
      </c>
      <c r="BF235" s="152">
        <v>633</v>
      </c>
      <c r="BG235" s="152">
        <v>406</v>
      </c>
      <c r="BH235" s="152">
        <v>1039</v>
      </c>
      <c r="BI235" s="153">
        <v>0.39100000000000001</v>
      </c>
      <c r="BJ235" s="153">
        <v>0.46200000000000002</v>
      </c>
      <c r="BK235" s="154">
        <v>0.216</v>
      </c>
      <c r="BL235" s="155">
        <v>0.11</v>
      </c>
      <c r="BM235" s="154">
        <v>8.1000000000000003E-2</v>
      </c>
      <c r="BN235" s="154">
        <v>0.35499999999999998</v>
      </c>
      <c r="DU235" s="4"/>
      <c r="DZ235" s="183"/>
      <c r="EA235" s="183"/>
      <c r="EB235" s="183"/>
      <c r="EC235" s="183"/>
      <c r="ED235" s="183"/>
      <c r="EE235" s="183"/>
    </row>
    <row r="236" spans="30:135" ht="13" x14ac:dyDescent="0.15">
      <c r="AD236" s="144">
        <f t="shared" si="93"/>
        <v>75.10526315789474</v>
      </c>
      <c r="AE236" s="144">
        <f t="shared" si="94"/>
        <v>79.95795374912403</v>
      </c>
      <c r="AF236" s="149">
        <v>149</v>
      </c>
      <c r="AG236" s="150" t="s">
        <v>338</v>
      </c>
      <c r="AH236" s="149">
        <v>19</v>
      </c>
      <c r="AI236" s="151">
        <v>1</v>
      </c>
      <c r="AJ236" s="152">
        <v>1427</v>
      </c>
      <c r="AK236" s="152">
        <v>1141</v>
      </c>
      <c r="AL236" s="149">
        <v>0.8</v>
      </c>
      <c r="AM236" s="152">
        <v>688</v>
      </c>
      <c r="AN236" s="152">
        <v>437</v>
      </c>
      <c r="AO236" s="152">
        <v>1125</v>
      </c>
      <c r="AP236" s="153">
        <v>0.38800000000000001</v>
      </c>
      <c r="AQ236" s="151">
        <v>0.44</v>
      </c>
      <c r="AR236" s="154">
        <v>0.14599999999999999</v>
      </c>
      <c r="AS236" s="154">
        <v>7.8E-2</v>
      </c>
      <c r="AT236" s="154">
        <v>5.7000000000000002E-2</v>
      </c>
      <c r="AU236" s="154">
        <v>0.36699999999999999</v>
      </c>
      <c r="AW236" s="183"/>
      <c r="AX236" s="144">
        <f t="shared" si="95"/>
        <v>77.655476059438627</v>
      </c>
      <c r="AY236" s="149">
        <v>149</v>
      </c>
      <c r="AZ236" s="150" t="s">
        <v>477</v>
      </c>
      <c r="BA236" s="149">
        <v>23</v>
      </c>
      <c r="BB236" s="151">
        <v>1</v>
      </c>
      <c r="BC236" s="152">
        <v>1817</v>
      </c>
      <c r="BD236" s="152">
        <v>1411</v>
      </c>
      <c r="BE236" s="149">
        <v>0.77700000000000002</v>
      </c>
      <c r="BF236" s="152">
        <v>807</v>
      </c>
      <c r="BG236" s="152">
        <v>522</v>
      </c>
      <c r="BH236" s="152">
        <v>1329</v>
      </c>
      <c r="BI236" s="153">
        <v>0.39300000000000002</v>
      </c>
      <c r="BJ236" s="153">
        <v>0.442</v>
      </c>
      <c r="BK236" s="154">
        <v>0.18099999999999999</v>
      </c>
      <c r="BL236" s="154">
        <v>0.105</v>
      </c>
      <c r="BM236" s="154">
        <v>7.9000000000000001E-2</v>
      </c>
      <c r="BN236" s="154">
        <v>0.36399999999999999</v>
      </c>
      <c r="DU236" s="4"/>
      <c r="DZ236" s="183"/>
      <c r="EA236" s="183"/>
      <c r="EB236" s="183"/>
      <c r="EC236" s="183"/>
      <c r="ED236" s="183"/>
      <c r="EE236" s="183"/>
    </row>
    <row r="237" spans="30:135" ht="13" x14ac:dyDescent="0.15">
      <c r="AD237" s="144">
        <f t="shared" si="93"/>
        <v>84.210526315789465</v>
      </c>
      <c r="AE237" s="144">
        <f t="shared" si="94"/>
        <v>79.875</v>
      </c>
      <c r="AF237" s="149">
        <v>150</v>
      </c>
      <c r="AG237" s="150" t="s">
        <v>478</v>
      </c>
      <c r="AH237" s="149">
        <v>19</v>
      </c>
      <c r="AI237" s="151">
        <v>1</v>
      </c>
      <c r="AJ237" s="152">
        <v>1600</v>
      </c>
      <c r="AK237" s="152">
        <v>1278</v>
      </c>
      <c r="AL237" s="149">
        <v>0.79900000000000004</v>
      </c>
      <c r="AM237" s="152">
        <v>697</v>
      </c>
      <c r="AN237" s="152">
        <v>440</v>
      </c>
      <c r="AO237" s="152">
        <v>1137</v>
      </c>
      <c r="AP237" s="153">
        <v>0.38700000000000001</v>
      </c>
      <c r="AQ237" s="153">
        <v>0.45200000000000001</v>
      </c>
      <c r="AR237" s="154">
        <v>0.18099999999999999</v>
      </c>
      <c r="AS237" s="154">
        <v>0.129</v>
      </c>
      <c r="AT237" s="154">
        <v>9.7000000000000003E-2</v>
      </c>
      <c r="AU237" s="154">
        <v>0.36899999999999999</v>
      </c>
      <c r="AW237" s="183"/>
      <c r="AX237" s="144">
        <f t="shared" si="95"/>
        <v>77.860696517412933</v>
      </c>
      <c r="AY237" s="149">
        <v>150</v>
      </c>
      <c r="AZ237" s="150" t="s">
        <v>479</v>
      </c>
      <c r="BA237" s="149">
        <v>19</v>
      </c>
      <c r="BB237" s="151">
        <v>1</v>
      </c>
      <c r="BC237" s="152">
        <v>1608</v>
      </c>
      <c r="BD237" s="152">
        <v>1252</v>
      </c>
      <c r="BE237" s="149">
        <v>0.77900000000000003</v>
      </c>
      <c r="BF237" s="152">
        <v>686</v>
      </c>
      <c r="BG237" s="152">
        <v>457</v>
      </c>
      <c r="BH237" s="152">
        <v>1143</v>
      </c>
      <c r="BI237" s="151">
        <v>0.4</v>
      </c>
      <c r="BJ237" s="153">
        <v>0.434</v>
      </c>
      <c r="BK237" s="154">
        <v>0.193</v>
      </c>
      <c r="BL237" s="154">
        <v>0.123</v>
      </c>
      <c r="BM237" s="154">
        <v>0.10100000000000001</v>
      </c>
      <c r="BN237" s="154">
        <v>0.374</v>
      </c>
      <c r="DU237" s="4"/>
      <c r="DZ237" s="183"/>
      <c r="EA237" s="183"/>
      <c r="EB237" s="183"/>
      <c r="EC237" s="183"/>
      <c r="ED237" s="183"/>
      <c r="EE237" s="183"/>
    </row>
    <row r="238" spans="30:135" ht="13" x14ac:dyDescent="0.15">
      <c r="AD238" s="144">
        <f t="shared" si="93"/>
        <v>81.599999999999994</v>
      </c>
      <c r="AE238" s="144">
        <f t="shared" si="94"/>
        <v>79.901960784313729</v>
      </c>
      <c r="AF238" s="149">
        <v>151</v>
      </c>
      <c r="AG238" s="150" t="s">
        <v>480</v>
      </c>
      <c r="AH238" s="149">
        <v>20</v>
      </c>
      <c r="AI238" s="151">
        <v>1</v>
      </c>
      <c r="AJ238" s="152">
        <v>1632</v>
      </c>
      <c r="AK238" s="152">
        <v>1304</v>
      </c>
      <c r="AL238" s="149">
        <v>0.79900000000000004</v>
      </c>
      <c r="AM238" s="152">
        <v>746</v>
      </c>
      <c r="AN238" s="152">
        <v>477</v>
      </c>
      <c r="AO238" s="152">
        <v>1223</v>
      </c>
      <c r="AP238" s="151">
        <v>0.39</v>
      </c>
      <c r="AQ238" s="151">
        <v>0.46</v>
      </c>
      <c r="AR238" s="154">
        <v>0.17599999999999999</v>
      </c>
      <c r="AS238" s="154">
        <v>8.6999999999999994E-2</v>
      </c>
      <c r="AT238" s="154">
        <v>6.8000000000000005E-2</v>
      </c>
      <c r="AU238" s="155">
        <v>0.36</v>
      </c>
      <c r="AW238" s="183"/>
      <c r="AX238" s="144">
        <f t="shared" si="95"/>
        <v>77.862595419847324</v>
      </c>
      <c r="AY238" s="149">
        <v>151</v>
      </c>
      <c r="AZ238" s="150" t="s">
        <v>481</v>
      </c>
      <c r="BA238" s="149">
        <v>24</v>
      </c>
      <c r="BB238" s="151">
        <v>1</v>
      </c>
      <c r="BC238" s="152">
        <v>1965</v>
      </c>
      <c r="BD238" s="152">
        <v>1530</v>
      </c>
      <c r="BE238" s="149">
        <v>0.77900000000000003</v>
      </c>
      <c r="BF238" s="152">
        <v>895</v>
      </c>
      <c r="BG238" s="152">
        <v>566</v>
      </c>
      <c r="BH238" s="152">
        <v>1461</v>
      </c>
      <c r="BI238" s="153">
        <v>0.38700000000000001</v>
      </c>
      <c r="BJ238" s="153">
        <v>0.43099999999999999</v>
      </c>
      <c r="BK238" s="154">
        <v>0.16900000000000001</v>
      </c>
      <c r="BL238" s="154">
        <v>0.107</v>
      </c>
      <c r="BM238" s="155">
        <v>0.08</v>
      </c>
      <c r="BN238" s="154">
        <v>0.36699999999999999</v>
      </c>
      <c r="DU238" s="4"/>
      <c r="DZ238" s="183"/>
      <c r="EA238" s="183"/>
      <c r="EB238" s="183"/>
      <c r="EC238" s="183"/>
      <c r="ED238" s="183"/>
      <c r="EE238" s="183"/>
    </row>
    <row r="239" spans="30:135" ht="13" x14ac:dyDescent="0.15">
      <c r="AD239" s="144">
        <f t="shared" si="93"/>
        <v>81</v>
      </c>
      <c r="AE239" s="144">
        <f t="shared" si="94"/>
        <v>79.901234567901241</v>
      </c>
      <c r="AF239" s="149">
        <v>152</v>
      </c>
      <c r="AG239" s="150" t="s">
        <v>406</v>
      </c>
      <c r="AH239" s="149">
        <v>25</v>
      </c>
      <c r="AI239" s="151">
        <v>1</v>
      </c>
      <c r="AJ239" s="152">
        <v>2025</v>
      </c>
      <c r="AK239" s="152">
        <v>1618</v>
      </c>
      <c r="AL239" s="149">
        <v>0.79900000000000004</v>
      </c>
      <c r="AM239" s="152">
        <v>874</v>
      </c>
      <c r="AN239" s="152">
        <v>601</v>
      </c>
      <c r="AO239" s="152">
        <v>1475</v>
      </c>
      <c r="AP239" s="153">
        <v>0.40699999999999997</v>
      </c>
      <c r="AQ239" s="153">
        <v>0.44800000000000001</v>
      </c>
      <c r="AR239" s="154">
        <v>0.18099999999999999</v>
      </c>
      <c r="AS239" s="154">
        <v>0.111</v>
      </c>
      <c r="AT239" s="154">
        <v>9.0999999999999998E-2</v>
      </c>
      <c r="AU239" s="154">
        <v>0.38100000000000001</v>
      </c>
      <c r="AW239" s="183"/>
      <c r="AX239" s="144">
        <f t="shared" si="95"/>
        <v>77.986906710310961</v>
      </c>
      <c r="AY239" s="149">
        <v>152</v>
      </c>
      <c r="AZ239" s="150" t="s">
        <v>482</v>
      </c>
      <c r="BA239" s="149">
        <v>14</v>
      </c>
      <c r="BB239" s="151">
        <v>1</v>
      </c>
      <c r="BC239" s="152">
        <v>1222</v>
      </c>
      <c r="BD239" s="152">
        <v>953</v>
      </c>
      <c r="BE239" s="149">
        <v>0.78</v>
      </c>
      <c r="BF239" s="152">
        <v>485</v>
      </c>
      <c r="BG239" s="152">
        <v>361</v>
      </c>
      <c r="BH239" s="152">
        <v>846</v>
      </c>
      <c r="BI239" s="153">
        <v>0.42699999999999999</v>
      </c>
      <c r="BJ239" s="151">
        <v>0.46</v>
      </c>
      <c r="BK239" s="154">
        <v>0.20599999999999999</v>
      </c>
      <c r="BL239" s="154">
        <v>0.121</v>
      </c>
      <c r="BM239" s="154">
        <v>9.7000000000000003E-2</v>
      </c>
      <c r="BN239" s="154">
        <v>0.38100000000000001</v>
      </c>
      <c r="DU239" s="4"/>
      <c r="DZ239" s="183"/>
      <c r="EA239" s="183"/>
      <c r="EB239" s="183"/>
      <c r="EC239" s="183"/>
      <c r="ED239" s="183"/>
      <c r="EE239" s="183"/>
    </row>
    <row r="240" spans="30:135" ht="13" x14ac:dyDescent="0.15">
      <c r="AD240" s="144">
        <f t="shared" si="93"/>
        <v>94.318181818181813</v>
      </c>
      <c r="AE240" s="144">
        <f t="shared" si="94"/>
        <v>79.807228915662648</v>
      </c>
      <c r="AF240" s="149">
        <v>153</v>
      </c>
      <c r="AG240" s="150" t="s">
        <v>332</v>
      </c>
      <c r="AH240" s="149">
        <v>22</v>
      </c>
      <c r="AI240" s="151">
        <v>1</v>
      </c>
      <c r="AJ240" s="152">
        <v>2075</v>
      </c>
      <c r="AK240" s="152">
        <v>1656</v>
      </c>
      <c r="AL240" s="149">
        <v>0.79800000000000004</v>
      </c>
      <c r="AM240" s="152">
        <v>935</v>
      </c>
      <c r="AN240" s="152">
        <v>586</v>
      </c>
      <c r="AO240" s="152">
        <v>1521</v>
      </c>
      <c r="AP240" s="153">
        <v>0.38500000000000001</v>
      </c>
      <c r="AQ240" s="153">
        <v>0.42799999999999999</v>
      </c>
      <c r="AR240" s="154">
        <v>0.159</v>
      </c>
      <c r="AS240" s="154">
        <v>0.125</v>
      </c>
      <c r="AT240" s="154">
        <v>9.5000000000000001E-2</v>
      </c>
      <c r="AU240" s="154">
        <v>0.38300000000000001</v>
      </c>
      <c r="AW240" s="183"/>
      <c r="AX240" s="144">
        <f t="shared" si="95"/>
        <v>77.982954545454547</v>
      </c>
      <c r="AY240" s="149">
        <v>153</v>
      </c>
      <c r="AZ240" s="150" t="s">
        <v>397</v>
      </c>
      <c r="BA240" s="149">
        <v>9</v>
      </c>
      <c r="BB240" s="151">
        <v>1</v>
      </c>
      <c r="BC240" s="152">
        <v>704</v>
      </c>
      <c r="BD240" s="152">
        <v>549</v>
      </c>
      <c r="BE240" s="149">
        <v>0.78</v>
      </c>
      <c r="BF240" s="152">
        <v>314</v>
      </c>
      <c r="BG240" s="152">
        <v>197</v>
      </c>
      <c r="BH240" s="152">
        <v>511</v>
      </c>
      <c r="BI240" s="153">
        <v>0.38600000000000001</v>
      </c>
      <c r="BJ240" s="153">
        <v>0.442</v>
      </c>
      <c r="BK240" s="154">
        <v>0.186</v>
      </c>
      <c r="BL240" s="154">
        <v>0.104</v>
      </c>
      <c r="BM240" s="154">
        <v>8.5000000000000006E-2</v>
      </c>
      <c r="BN240" s="154">
        <v>0.35899999999999999</v>
      </c>
      <c r="DU240" s="4"/>
      <c r="DZ240" s="183"/>
      <c r="EA240" s="183"/>
      <c r="EB240" s="183"/>
      <c r="EC240" s="183"/>
      <c r="ED240" s="183"/>
      <c r="EE240" s="183"/>
    </row>
    <row r="241" spans="30:135" ht="13" x14ac:dyDescent="0.15">
      <c r="AD241" s="144">
        <f t="shared" si="93"/>
        <v>78.319999999999993</v>
      </c>
      <c r="AE241" s="144">
        <f t="shared" si="94"/>
        <v>79.826353421859039</v>
      </c>
      <c r="AF241" s="149">
        <v>154</v>
      </c>
      <c r="AG241" s="150" t="s">
        <v>483</v>
      </c>
      <c r="AH241" s="149">
        <v>25</v>
      </c>
      <c r="AI241" s="151">
        <v>1</v>
      </c>
      <c r="AJ241" s="152">
        <v>1958</v>
      </c>
      <c r="AK241" s="152">
        <v>1563</v>
      </c>
      <c r="AL241" s="149">
        <v>0.79800000000000004</v>
      </c>
      <c r="AM241" s="152">
        <v>810</v>
      </c>
      <c r="AN241" s="152">
        <v>550</v>
      </c>
      <c r="AO241" s="152">
        <v>1360</v>
      </c>
      <c r="AP241" s="153">
        <v>0.40400000000000003</v>
      </c>
      <c r="AQ241" s="153">
        <v>0.46300000000000002</v>
      </c>
      <c r="AR241" s="154">
        <v>0.20699999999999999</v>
      </c>
      <c r="AS241" s="154">
        <v>0.11600000000000001</v>
      </c>
      <c r="AT241" s="154">
        <v>8.8999999999999996E-2</v>
      </c>
      <c r="AU241" s="154">
        <v>0.372</v>
      </c>
      <c r="AW241" s="183"/>
      <c r="AX241" s="144">
        <f t="shared" si="95"/>
        <v>78.077455048409405</v>
      </c>
      <c r="AY241" s="149">
        <v>154</v>
      </c>
      <c r="AZ241" s="150" t="s">
        <v>484</v>
      </c>
      <c r="BA241" s="149">
        <v>18</v>
      </c>
      <c r="BB241" s="151">
        <v>1</v>
      </c>
      <c r="BC241" s="152">
        <v>1446</v>
      </c>
      <c r="BD241" s="152">
        <v>1129</v>
      </c>
      <c r="BE241" s="149">
        <v>0.78100000000000003</v>
      </c>
      <c r="BF241" s="152">
        <v>651</v>
      </c>
      <c r="BG241" s="152">
        <v>393</v>
      </c>
      <c r="BH241" s="152">
        <v>1044</v>
      </c>
      <c r="BI241" s="153">
        <v>0.376</v>
      </c>
      <c r="BJ241" s="153">
        <v>0.432</v>
      </c>
      <c r="BK241" s="154">
        <v>0.17399999999999999</v>
      </c>
      <c r="BL241" s="155">
        <v>0.13</v>
      </c>
      <c r="BM241" s="155">
        <v>0.1</v>
      </c>
      <c r="BN241" s="154">
        <v>0.36199999999999999</v>
      </c>
      <c r="DU241" s="4"/>
      <c r="DZ241" s="183"/>
      <c r="EA241" s="183"/>
      <c r="EB241" s="183"/>
      <c r="EC241" s="183"/>
      <c r="ED241" s="183"/>
      <c r="EE241" s="183"/>
    </row>
    <row r="242" spans="30:135" ht="13" x14ac:dyDescent="0.15">
      <c r="AD242" s="144">
        <f t="shared" si="93"/>
        <v>80.909090909090921</v>
      </c>
      <c r="AE242" s="144">
        <f t="shared" si="94"/>
        <v>79.831460674157313</v>
      </c>
      <c r="AF242" s="149">
        <v>155</v>
      </c>
      <c r="AG242" s="150" t="s">
        <v>398</v>
      </c>
      <c r="AH242" s="149">
        <v>22</v>
      </c>
      <c r="AI242" s="151">
        <v>1</v>
      </c>
      <c r="AJ242" s="152">
        <v>1780</v>
      </c>
      <c r="AK242" s="152">
        <v>1421</v>
      </c>
      <c r="AL242" s="149">
        <v>0.79800000000000004</v>
      </c>
      <c r="AM242" s="152">
        <v>772</v>
      </c>
      <c r="AN242" s="152">
        <v>508</v>
      </c>
      <c r="AO242" s="152">
        <v>1280</v>
      </c>
      <c r="AP242" s="153">
        <v>0.39700000000000002</v>
      </c>
      <c r="AQ242" s="153">
        <v>0.435</v>
      </c>
      <c r="AR242" s="154">
        <v>0.17799999999999999</v>
      </c>
      <c r="AS242" s="155">
        <v>0.13</v>
      </c>
      <c r="AT242" s="154">
        <v>0.10199999999999999</v>
      </c>
      <c r="AU242" s="155">
        <v>0.38</v>
      </c>
      <c r="AW242" s="183"/>
      <c r="AX242" s="144">
        <f t="shared" si="95"/>
        <v>78.154681139755766</v>
      </c>
      <c r="AY242" s="149">
        <v>155</v>
      </c>
      <c r="AZ242" s="150" t="s">
        <v>485</v>
      </c>
      <c r="BA242" s="149">
        <v>18</v>
      </c>
      <c r="BB242" s="151">
        <v>1</v>
      </c>
      <c r="BC242" s="152">
        <v>1474</v>
      </c>
      <c r="BD242" s="152">
        <v>1152</v>
      </c>
      <c r="BE242" s="149">
        <v>0.78200000000000003</v>
      </c>
      <c r="BF242" s="152">
        <v>605</v>
      </c>
      <c r="BG242" s="152">
        <v>428</v>
      </c>
      <c r="BH242" s="152">
        <v>1033</v>
      </c>
      <c r="BI242" s="153">
        <v>0.41399999999999998</v>
      </c>
      <c r="BJ242" s="153">
        <v>0.46200000000000002</v>
      </c>
      <c r="BK242" s="155">
        <v>0.21</v>
      </c>
      <c r="BL242" s="154">
        <v>0.107</v>
      </c>
      <c r="BM242" s="154">
        <v>9.2999999999999999E-2</v>
      </c>
      <c r="BN242" s="155">
        <v>0.37</v>
      </c>
      <c r="DU242" s="4"/>
      <c r="DZ242" s="183"/>
      <c r="EA242" s="183"/>
      <c r="EB242" s="183"/>
      <c r="EC242" s="183"/>
      <c r="ED242" s="183"/>
      <c r="EE242" s="183"/>
    </row>
    <row r="243" spans="30:135" ht="13" x14ac:dyDescent="0.15">
      <c r="AD243" s="144">
        <f t="shared" si="93"/>
        <v>79.800000000000011</v>
      </c>
      <c r="AE243" s="144">
        <f t="shared" si="94"/>
        <v>79.761904761904773</v>
      </c>
      <c r="AF243" s="149">
        <v>156</v>
      </c>
      <c r="AG243" s="150" t="s">
        <v>486</v>
      </c>
      <c r="AH243" s="149">
        <v>20</v>
      </c>
      <c r="AI243" s="151">
        <v>1</v>
      </c>
      <c r="AJ243" s="152">
        <v>1596</v>
      </c>
      <c r="AK243" s="152">
        <v>1273</v>
      </c>
      <c r="AL243" s="149">
        <v>0.79800000000000004</v>
      </c>
      <c r="AM243" s="152">
        <v>671</v>
      </c>
      <c r="AN243" s="152">
        <v>499</v>
      </c>
      <c r="AO243" s="152">
        <v>1170</v>
      </c>
      <c r="AP243" s="153">
        <v>0.42599999999999999</v>
      </c>
      <c r="AQ243" s="153">
        <v>0.47099999999999997</v>
      </c>
      <c r="AR243" s="154">
        <v>0.20300000000000001</v>
      </c>
      <c r="AS243" s="154">
        <v>8.4000000000000005E-2</v>
      </c>
      <c r="AT243" s="154">
        <v>7.0999999999999994E-2</v>
      </c>
      <c r="AU243" s="155">
        <v>0.37</v>
      </c>
      <c r="AW243" s="183"/>
      <c r="AX243" s="144">
        <f t="shared" si="95"/>
        <v>78.211284513805523</v>
      </c>
      <c r="AY243" s="149">
        <v>156</v>
      </c>
      <c r="AZ243" s="150" t="s">
        <v>487</v>
      </c>
      <c r="BA243" s="149">
        <v>22</v>
      </c>
      <c r="BB243" s="151">
        <v>1</v>
      </c>
      <c r="BC243" s="152">
        <v>1666</v>
      </c>
      <c r="BD243" s="152">
        <v>1303</v>
      </c>
      <c r="BE243" s="149">
        <v>0.78200000000000003</v>
      </c>
      <c r="BF243" s="152">
        <v>743</v>
      </c>
      <c r="BG243" s="152">
        <v>483</v>
      </c>
      <c r="BH243" s="152">
        <v>1226</v>
      </c>
      <c r="BI243" s="153">
        <v>0.39400000000000002</v>
      </c>
      <c r="BJ243" s="153">
        <v>0.442</v>
      </c>
      <c r="BK243" s="154">
        <v>0.17799999999999999</v>
      </c>
      <c r="BL243" s="154">
        <v>0.106</v>
      </c>
      <c r="BM243" s="154">
        <v>8.5000000000000006E-2</v>
      </c>
      <c r="BN243" s="155">
        <v>0.37</v>
      </c>
      <c r="DU243" s="4"/>
      <c r="DZ243" s="183"/>
      <c r="EA243" s="183"/>
      <c r="EB243" s="183"/>
      <c r="EC243" s="183"/>
      <c r="ED243" s="183"/>
      <c r="EE243" s="183"/>
    </row>
    <row r="244" spans="30:135" ht="13" x14ac:dyDescent="0.15">
      <c r="AD244" s="144">
        <f t="shared" si="93"/>
        <v>80.125</v>
      </c>
      <c r="AE244" s="144">
        <f t="shared" si="94"/>
        <v>79.667186687467492</v>
      </c>
      <c r="AF244" s="149">
        <v>157</v>
      </c>
      <c r="AG244" s="150" t="s">
        <v>451</v>
      </c>
      <c r="AH244" s="149">
        <v>24</v>
      </c>
      <c r="AI244" s="151">
        <v>1</v>
      </c>
      <c r="AJ244" s="152">
        <v>1923</v>
      </c>
      <c r="AK244" s="152">
        <v>1532</v>
      </c>
      <c r="AL244" s="149">
        <v>0.79700000000000004</v>
      </c>
      <c r="AM244" s="152">
        <v>895</v>
      </c>
      <c r="AN244" s="152">
        <v>529</v>
      </c>
      <c r="AO244" s="152">
        <v>1424</v>
      </c>
      <c r="AP244" s="153">
        <v>0.371</v>
      </c>
      <c r="AQ244" s="151">
        <v>0.44</v>
      </c>
      <c r="AR244" s="154">
        <v>0.17100000000000001</v>
      </c>
      <c r="AS244" s="154">
        <v>0.10299999999999999</v>
      </c>
      <c r="AT244" s="154">
        <v>7.5999999999999998E-2</v>
      </c>
      <c r="AU244" s="154">
        <v>0.35499999999999998</v>
      </c>
      <c r="AW244" s="183"/>
      <c r="AX244" s="144">
        <f t="shared" si="95"/>
        <v>78.162106350025823</v>
      </c>
      <c r="AY244" s="149">
        <v>157</v>
      </c>
      <c r="AZ244" s="150" t="s">
        <v>355</v>
      </c>
      <c r="BA244" s="149">
        <v>24</v>
      </c>
      <c r="BB244" s="151">
        <v>1</v>
      </c>
      <c r="BC244" s="152">
        <v>1937</v>
      </c>
      <c r="BD244" s="152">
        <v>1514</v>
      </c>
      <c r="BE244" s="149">
        <v>0.78200000000000003</v>
      </c>
      <c r="BF244" s="152">
        <v>870</v>
      </c>
      <c r="BG244" s="152">
        <v>499</v>
      </c>
      <c r="BH244" s="152">
        <v>1369</v>
      </c>
      <c r="BI244" s="153">
        <v>0.36499999999999999</v>
      </c>
      <c r="BJ244" s="153">
        <v>0.432</v>
      </c>
      <c r="BK244" s="154">
        <v>0.186</v>
      </c>
      <c r="BL244" s="154">
        <v>0.126</v>
      </c>
      <c r="BM244" s="154">
        <v>9.9000000000000005E-2</v>
      </c>
      <c r="BN244" s="154">
        <v>0.35699999999999998</v>
      </c>
      <c r="DU244" s="4"/>
      <c r="DZ244" s="183"/>
      <c r="EA244" s="183"/>
      <c r="EB244" s="183"/>
      <c r="EC244" s="183"/>
      <c r="ED244" s="183"/>
      <c r="EE244" s="183"/>
    </row>
    <row r="245" spans="30:135" ht="13" x14ac:dyDescent="0.15">
      <c r="AD245" s="144">
        <f t="shared" si="93"/>
        <v>86.89473684210526</v>
      </c>
      <c r="AE245" s="144">
        <f t="shared" si="94"/>
        <v>79.648697758933977</v>
      </c>
      <c r="AF245" s="149">
        <v>158</v>
      </c>
      <c r="AG245" s="150" t="s">
        <v>479</v>
      </c>
      <c r="AH245" s="149">
        <v>19</v>
      </c>
      <c r="AI245" s="151">
        <v>1</v>
      </c>
      <c r="AJ245" s="152">
        <v>1651</v>
      </c>
      <c r="AK245" s="152">
        <v>1315</v>
      </c>
      <c r="AL245" s="149">
        <v>0.79600000000000004</v>
      </c>
      <c r="AM245" s="152">
        <v>747</v>
      </c>
      <c r="AN245" s="152">
        <v>485</v>
      </c>
      <c r="AO245" s="152">
        <v>1232</v>
      </c>
      <c r="AP245" s="153">
        <v>0.39400000000000002</v>
      </c>
      <c r="AQ245" s="153">
        <v>0.442</v>
      </c>
      <c r="AR245" s="154">
        <v>0.159</v>
      </c>
      <c r="AS245" s="154">
        <v>0.111</v>
      </c>
      <c r="AT245" s="154">
        <v>9.0999999999999998E-2</v>
      </c>
      <c r="AU245" s="154">
        <v>0.376</v>
      </c>
      <c r="AW245" s="183"/>
      <c r="AX245" s="144">
        <f t="shared" si="95"/>
        <v>78.193430656934311</v>
      </c>
      <c r="AY245" s="149">
        <v>158</v>
      </c>
      <c r="AZ245" s="150" t="s">
        <v>488</v>
      </c>
      <c r="BA245" s="149">
        <v>14</v>
      </c>
      <c r="BB245" s="151">
        <v>1</v>
      </c>
      <c r="BC245" s="152">
        <v>1096</v>
      </c>
      <c r="BD245" s="152">
        <v>857</v>
      </c>
      <c r="BE245" s="149">
        <v>0.78200000000000003</v>
      </c>
      <c r="BF245" s="152">
        <v>462</v>
      </c>
      <c r="BG245" s="152">
        <v>343</v>
      </c>
      <c r="BH245" s="152">
        <v>805</v>
      </c>
      <c r="BI245" s="153">
        <v>0.42599999999999999</v>
      </c>
      <c r="BJ245" s="153">
        <v>0.47499999999999998</v>
      </c>
      <c r="BK245" s="154">
        <v>0.21099999999999999</v>
      </c>
      <c r="BL245" s="154">
        <v>7.0999999999999994E-2</v>
      </c>
      <c r="BM245" s="154">
        <v>5.8000000000000003E-2</v>
      </c>
      <c r="BN245" s="154">
        <v>0.36099999999999999</v>
      </c>
      <c r="DU245" s="4"/>
      <c r="DZ245" s="183"/>
      <c r="EA245" s="183"/>
      <c r="EB245" s="183"/>
      <c r="EC245" s="183"/>
      <c r="ED245" s="183"/>
      <c r="EE245" s="183"/>
    </row>
    <row r="246" spans="30:135" ht="13" x14ac:dyDescent="0.15">
      <c r="AD246" s="144">
        <f t="shared" si="93"/>
        <v>86</v>
      </c>
      <c r="AE246" s="144">
        <f t="shared" si="94"/>
        <v>79.568106312292358</v>
      </c>
      <c r="AF246" s="149">
        <v>159</v>
      </c>
      <c r="AG246" s="150" t="s">
        <v>489</v>
      </c>
      <c r="AH246" s="149">
        <v>21</v>
      </c>
      <c r="AI246" s="151">
        <v>1</v>
      </c>
      <c r="AJ246" s="152">
        <v>1806</v>
      </c>
      <c r="AK246" s="152">
        <v>1437</v>
      </c>
      <c r="AL246" s="149">
        <v>0.79600000000000004</v>
      </c>
      <c r="AM246" s="152">
        <v>759</v>
      </c>
      <c r="AN246" s="152">
        <v>516</v>
      </c>
      <c r="AO246" s="152">
        <v>1275</v>
      </c>
      <c r="AP246" s="153">
        <v>0.40500000000000003</v>
      </c>
      <c r="AQ246" s="153">
        <v>0.45200000000000001</v>
      </c>
      <c r="AR246" s="154">
        <v>0.20100000000000001</v>
      </c>
      <c r="AS246" s="154">
        <v>0.114</v>
      </c>
      <c r="AT246" s="154">
        <v>9.2999999999999999E-2</v>
      </c>
      <c r="AU246" s="155">
        <v>0.37</v>
      </c>
      <c r="AW246" s="183"/>
      <c r="AX246" s="144">
        <f t="shared" si="95"/>
        <v>78.157349896480326</v>
      </c>
      <c r="AY246" s="149">
        <v>159</v>
      </c>
      <c r="AZ246" s="150" t="s">
        <v>490</v>
      </c>
      <c r="BA246" s="149">
        <v>12</v>
      </c>
      <c r="BB246" s="151">
        <v>1</v>
      </c>
      <c r="BC246" s="152">
        <v>966</v>
      </c>
      <c r="BD246" s="152">
        <v>755</v>
      </c>
      <c r="BE246" s="149">
        <v>0.78200000000000003</v>
      </c>
      <c r="BF246" s="152">
        <v>433</v>
      </c>
      <c r="BG246" s="152">
        <v>278</v>
      </c>
      <c r="BH246" s="152">
        <v>711</v>
      </c>
      <c r="BI246" s="153">
        <v>0.39100000000000001</v>
      </c>
      <c r="BJ246" s="153">
        <v>0.435</v>
      </c>
      <c r="BK246" s="154">
        <v>0.17599999999999999</v>
      </c>
      <c r="BL246" s="154">
        <v>0.109</v>
      </c>
      <c r="BM246" s="154">
        <v>8.4000000000000005E-2</v>
      </c>
      <c r="BN246" s="154">
        <v>0.36899999999999999</v>
      </c>
      <c r="DU246" s="4"/>
      <c r="DZ246" s="183"/>
      <c r="EA246" s="183"/>
      <c r="EB246" s="183"/>
      <c r="EC246" s="183"/>
      <c r="ED246" s="183"/>
      <c r="EE246" s="183"/>
    </row>
    <row r="247" spans="30:135" ht="13" x14ac:dyDescent="0.15">
      <c r="AD247" s="144">
        <f t="shared" si="93"/>
        <v>77.666666666666671</v>
      </c>
      <c r="AE247" s="144">
        <f t="shared" si="94"/>
        <v>79.613733905579394</v>
      </c>
      <c r="AF247" s="149">
        <v>160</v>
      </c>
      <c r="AG247" s="150" t="s">
        <v>304</v>
      </c>
      <c r="AH247" s="149">
        <v>6</v>
      </c>
      <c r="AI247" s="151">
        <v>1</v>
      </c>
      <c r="AJ247" s="152">
        <v>466</v>
      </c>
      <c r="AK247" s="152">
        <v>371</v>
      </c>
      <c r="AL247" s="149">
        <v>0.79600000000000004</v>
      </c>
      <c r="AM247" s="152">
        <v>206</v>
      </c>
      <c r="AN247" s="152">
        <v>151</v>
      </c>
      <c r="AO247" s="152">
        <v>357</v>
      </c>
      <c r="AP247" s="153">
        <v>0.42299999999999999</v>
      </c>
      <c r="AQ247" s="153">
        <v>0.46400000000000002</v>
      </c>
      <c r="AR247" s="154">
        <v>0.17799999999999999</v>
      </c>
      <c r="AS247" s="154">
        <v>7.4999999999999997E-2</v>
      </c>
      <c r="AT247" s="154">
        <v>5.1999999999999998E-2</v>
      </c>
      <c r="AU247" s="154">
        <v>0.371</v>
      </c>
      <c r="AW247" s="183"/>
      <c r="AX247" s="144">
        <f t="shared" si="95"/>
        <v>78.331527627302279</v>
      </c>
      <c r="AY247" s="149">
        <v>160</v>
      </c>
      <c r="AZ247" s="150" t="s">
        <v>377</v>
      </c>
      <c r="BA247" s="149">
        <v>22</v>
      </c>
      <c r="BB247" s="151">
        <v>1</v>
      </c>
      <c r="BC247" s="152">
        <v>1846</v>
      </c>
      <c r="BD247" s="152">
        <v>1446</v>
      </c>
      <c r="BE247" s="149">
        <v>0.78300000000000003</v>
      </c>
      <c r="BF247" s="152">
        <v>874</v>
      </c>
      <c r="BG247" s="152">
        <v>512</v>
      </c>
      <c r="BH247" s="152">
        <v>1386</v>
      </c>
      <c r="BI247" s="153">
        <v>0.36899999999999999</v>
      </c>
      <c r="BJ247" s="153">
        <v>0.433</v>
      </c>
      <c r="BK247" s="154">
        <v>0.16400000000000001</v>
      </c>
      <c r="BL247" s="154">
        <v>0.105</v>
      </c>
      <c r="BM247" s="155">
        <v>0.08</v>
      </c>
      <c r="BN247" s="154">
        <v>0.35299999999999998</v>
      </c>
      <c r="DU247" s="4"/>
      <c r="DZ247" s="183"/>
      <c r="EA247" s="183"/>
      <c r="EB247" s="183"/>
      <c r="EC247" s="183"/>
      <c r="ED247" s="183"/>
      <c r="EE247" s="183"/>
    </row>
    <row r="248" spans="30:135" ht="13" x14ac:dyDescent="0.15">
      <c r="AD248" s="144">
        <f t="shared" si="93"/>
        <v>81.6875</v>
      </c>
      <c r="AE248" s="144">
        <f t="shared" si="94"/>
        <v>79.495026778882931</v>
      </c>
      <c r="AF248" s="149">
        <v>161</v>
      </c>
      <c r="AG248" s="150" t="s">
        <v>347</v>
      </c>
      <c r="AH248" s="149">
        <v>16</v>
      </c>
      <c r="AI248" s="151">
        <v>1</v>
      </c>
      <c r="AJ248" s="152">
        <v>1307</v>
      </c>
      <c r="AK248" s="152">
        <v>1039</v>
      </c>
      <c r="AL248" s="149">
        <v>0.79500000000000004</v>
      </c>
      <c r="AM248" s="152">
        <v>553</v>
      </c>
      <c r="AN248" s="152">
        <v>395</v>
      </c>
      <c r="AO248" s="152">
        <v>948</v>
      </c>
      <c r="AP248" s="153">
        <v>0.41699999999999998</v>
      </c>
      <c r="AQ248" s="153">
        <v>0.45500000000000002</v>
      </c>
      <c r="AR248" s="154">
        <v>0.18099999999999999</v>
      </c>
      <c r="AS248" s="154">
        <v>0.11799999999999999</v>
      </c>
      <c r="AT248" s="154">
        <v>9.6000000000000002E-2</v>
      </c>
      <c r="AU248" s="154">
        <v>0.38300000000000001</v>
      </c>
      <c r="AW248" s="183"/>
      <c r="AX248" s="144">
        <f t="shared" si="95"/>
        <v>78.415138971023069</v>
      </c>
      <c r="AY248" s="149">
        <v>161</v>
      </c>
      <c r="AZ248" s="150" t="s">
        <v>491</v>
      </c>
      <c r="BA248" s="149">
        <v>20</v>
      </c>
      <c r="BB248" s="151">
        <v>1</v>
      </c>
      <c r="BC248" s="152">
        <v>1691</v>
      </c>
      <c r="BD248" s="152">
        <v>1326</v>
      </c>
      <c r="BE248" s="149">
        <v>0.78400000000000003</v>
      </c>
      <c r="BF248" s="152">
        <v>822</v>
      </c>
      <c r="BG248" s="152">
        <v>494</v>
      </c>
      <c r="BH248" s="152">
        <v>1316</v>
      </c>
      <c r="BI248" s="153">
        <v>0.375</v>
      </c>
      <c r="BJ248" s="151">
        <v>0.42</v>
      </c>
      <c r="BK248" s="154">
        <v>0.13500000000000001</v>
      </c>
      <c r="BL248" s="154">
        <v>0.10299999999999999</v>
      </c>
      <c r="BM248" s="154">
        <v>8.1000000000000003E-2</v>
      </c>
      <c r="BN248" s="154">
        <v>0.36699999999999999</v>
      </c>
      <c r="DU248" s="4"/>
      <c r="DZ248" s="183"/>
      <c r="EA248" s="183"/>
      <c r="EB248" s="183"/>
      <c r="EC248" s="183"/>
      <c r="ED248" s="183"/>
      <c r="EE248" s="183"/>
    </row>
    <row r="249" spans="30:135" ht="13" x14ac:dyDescent="0.15">
      <c r="AD249" s="144">
        <f t="shared" si="93"/>
        <v>81.705882352941174</v>
      </c>
      <c r="AE249" s="144">
        <f t="shared" si="94"/>
        <v>79.481641468682511</v>
      </c>
      <c r="AF249" s="149">
        <v>162</v>
      </c>
      <c r="AG249" s="150" t="s">
        <v>492</v>
      </c>
      <c r="AH249" s="149">
        <v>17</v>
      </c>
      <c r="AI249" s="151">
        <v>1</v>
      </c>
      <c r="AJ249" s="152">
        <v>1389</v>
      </c>
      <c r="AK249" s="152">
        <v>1104</v>
      </c>
      <c r="AL249" s="149">
        <v>0.79500000000000004</v>
      </c>
      <c r="AM249" s="152">
        <v>603</v>
      </c>
      <c r="AN249" s="152">
        <v>397</v>
      </c>
      <c r="AO249" s="152">
        <v>1000</v>
      </c>
      <c r="AP249" s="153">
        <v>0.39700000000000002</v>
      </c>
      <c r="AQ249" s="153">
        <v>0.45200000000000001</v>
      </c>
      <c r="AR249" s="154">
        <v>0.189</v>
      </c>
      <c r="AS249" s="154">
        <v>0.11700000000000001</v>
      </c>
      <c r="AT249" s="154">
        <v>9.6000000000000002E-2</v>
      </c>
      <c r="AU249" s="154">
        <v>0.36899999999999999</v>
      </c>
      <c r="AW249" s="183"/>
      <c r="AX249" s="144">
        <f t="shared" si="95"/>
        <v>78.398791540785496</v>
      </c>
      <c r="AY249" s="149">
        <v>162</v>
      </c>
      <c r="AZ249" s="150" t="s">
        <v>493</v>
      </c>
      <c r="BA249" s="149">
        <v>17</v>
      </c>
      <c r="BB249" s="151">
        <v>1</v>
      </c>
      <c r="BC249" s="152">
        <v>1324</v>
      </c>
      <c r="BD249" s="152">
        <v>1038</v>
      </c>
      <c r="BE249" s="149">
        <v>0.78400000000000003</v>
      </c>
      <c r="BF249" s="152">
        <v>654</v>
      </c>
      <c r="BG249" s="152">
        <v>385</v>
      </c>
      <c r="BH249" s="152">
        <v>1039</v>
      </c>
      <c r="BI249" s="153">
        <v>0.371</v>
      </c>
      <c r="BJ249" s="153">
        <v>0.42299999999999999</v>
      </c>
      <c r="BK249" s="154">
        <v>0.14299999999999999</v>
      </c>
      <c r="BL249" s="154">
        <v>8.5999999999999993E-2</v>
      </c>
      <c r="BM249" s="154">
        <v>6.9000000000000006E-2</v>
      </c>
      <c r="BN249" s="154">
        <v>0.35599999999999998</v>
      </c>
      <c r="DU249" s="4"/>
      <c r="DZ249" s="183"/>
      <c r="EA249" s="183"/>
      <c r="EB249" s="183"/>
      <c r="EC249" s="183"/>
      <c r="ED249" s="183"/>
      <c r="EE249" s="183"/>
    </row>
    <row r="250" spans="30:135" ht="13" x14ac:dyDescent="0.15">
      <c r="AD250" s="144">
        <f t="shared" si="93"/>
        <v>88.333333333333343</v>
      </c>
      <c r="AE250" s="144">
        <f t="shared" si="94"/>
        <v>79.353099730458226</v>
      </c>
      <c r="AF250" s="149">
        <v>163</v>
      </c>
      <c r="AG250" s="150" t="s">
        <v>375</v>
      </c>
      <c r="AH250" s="149">
        <v>21</v>
      </c>
      <c r="AI250" s="151">
        <v>1</v>
      </c>
      <c r="AJ250" s="152">
        <v>1855</v>
      </c>
      <c r="AK250" s="152">
        <v>1472</v>
      </c>
      <c r="AL250" s="149">
        <v>0.79400000000000004</v>
      </c>
      <c r="AM250" s="152">
        <v>824</v>
      </c>
      <c r="AN250" s="152">
        <v>597</v>
      </c>
      <c r="AO250" s="152">
        <v>1421</v>
      </c>
      <c r="AP250" s="151">
        <v>0.42</v>
      </c>
      <c r="AQ250" s="153">
        <v>0.45200000000000001</v>
      </c>
      <c r="AR250" s="154">
        <v>0.16600000000000001</v>
      </c>
      <c r="AS250" s="154">
        <v>8.1000000000000003E-2</v>
      </c>
      <c r="AT250" s="154">
        <v>6.5000000000000002E-2</v>
      </c>
      <c r="AU250" s="154">
        <v>0.38100000000000001</v>
      </c>
      <c r="AW250" s="183"/>
      <c r="AX250" s="144">
        <f t="shared" si="95"/>
        <v>78.502415458937207</v>
      </c>
      <c r="AY250" s="149">
        <v>163</v>
      </c>
      <c r="AZ250" s="150" t="s">
        <v>494</v>
      </c>
      <c r="BA250" s="149">
        <v>16</v>
      </c>
      <c r="BB250" s="151">
        <v>1</v>
      </c>
      <c r="BC250" s="152">
        <v>1242</v>
      </c>
      <c r="BD250" s="152">
        <v>975</v>
      </c>
      <c r="BE250" s="149">
        <v>0.78500000000000003</v>
      </c>
      <c r="BF250" s="152">
        <v>540</v>
      </c>
      <c r="BG250" s="152">
        <v>335</v>
      </c>
      <c r="BH250" s="152">
        <v>875</v>
      </c>
      <c r="BI250" s="153">
        <v>0.38300000000000001</v>
      </c>
      <c r="BJ250" s="153">
        <v>0.433</v>
      </c>
      <c r="BK250" s="154">
        <v>0.17199999999999999</v>
      </c>
      <c r="BL250" s="154">
        <v>0.14299999999999999</v>
      </c>
      <c r="BM250" s="154">
        <v>9.8000000000000004E-2</v>
      </c>
      <c r="BN250" s="154">
        <v>0.377</v>
      </c>
      <c r="DU250" s="4"/>
      <c r="DZ250" s="183"/>
      <c r="EA250" s="183"/>
      <c r="EB250" s="183"/>
      <c r="EC250" s="183"/>
      <c r="ED250" s="183"/>
      <c r="EE250" s="183"/>
    </row>
    <row r="251" spans="30:135" ht="13" x14ac:dyDescent="0.15">
      <c r="AD251" s="144">
        <f t="shared" si="93"/>
        <v>80.913043478260875</v>
      </c>
      <c r="AE251" s="144">
        <f t="shared" si="94"/>
        <v>79.312197743148843</v>
      </c>
      <c r="AF251" s="149">
        <v>164</v>
      </c>
      <c r="AG251" s="150" t="s">
        <v>383</v>
      </c>
      <c r="AH251" s="149">
        <v>23</v>
      </c>
      <c r="AI251" s="151">
        <v>1</v>
      </c>
      <c r="AJ251" s="152">
        <v>1861</v>
      </c>
      <c r="AK251" s="152">
        <v>1476</v>
      </c>
      <c r="AL251" s="149">
        <v>0.79300000000000004</v>
      </c>
      <c r="AM251" s="152">
        <v>741</v>
      </c>
      <c r="AN251" s="152">
        <v>531</v>
      </c>
      <c r="AO251" s="152">
        <v>1272</v>
      </c>
      <c r="AP251" s="153">
        <v>0.41699999999999998</v>
      </c>
      <c r="AQ251" s="153">
        <v>0.47199999999999998</v>
      </c>
      <c r="AR251" s="154">
        <v>0.221</v>
      </c>
      <c r="AS251" s="154">
        <v>0.114</v>
      </c>
      <c r="AT251" s="154">
        <v>7.9000000000000001E-2</v>
      </c>
      <c r="AU251" s="154">
        <v>0.371</v>
      </c>
      <c r="AW251" s="183"/>
      <c r="AX251" s="144">
        <f t="shared" si="95"/>
        <v>78.459687123947049</v>
      </c>
      <c r="AY251" s="149">
        <v>164</v>
      </c>
      <c r="AZ251" s="150" t="s">
        <v>495</v>
      </c>
      <c r="BA251" s="149">
        <v>21</v>
      </c>
      <c r="BB251" s="151">
        <v>1</v>
      </c>
      <c r="BC251" s="152">
        <v>1662</v>
      </c>
      <c r="BD251" s="152">
        <v>1304</v>
      </c>
      <c r="BE251" s="149">
        <v>0.78500000000000003</v>
      </c>
      <c r="BF251" s="152">
        <v>740</v>
      </c>
      <c r="BG251" s="152">
        <v>487</v>
      </c>
      <c r="BH251" s="152">
        <v>1227</v>
      </c>
      <c r="BI251" s="153">
        <v>0.39700000000000002</v>
      </c>
      <c r="BJ251" s="153">
        <v>0.441</v>
      </c>
      <c r="BK251" s="154">
        <v>0.17599999999999999</v>
      </c>
      <c r="BL251" s="154">
        <v>9.7000000000000003E-2</v>
      </c>
      <c r="BM251" s="154">
        <v>7.2999999999999995E-2</v>
      </c>
      <c r="BN251" s="154">
        <v>0.36899999999999999</v>
      </c>
      <c r="DU251" s="4"/>
      <c r="DZ251" s="183"/>
      <c r="EA251" s="183"/>
      <c r="EB251" s="183"/>
      <c r="EC251" s="183"/>
      <c r="ED251" s="183"/>
      <c r="EE251" s="183"/>
    </row>
    <row r="252" spans="30:135" ht="13" x14ac:dyDescent="0.15">
      <c r="AD252" s="144">
        <f t="shared" si="93"/>
        <v>80.150000000000006</v>
      </c>
      <c r="AE252" s="144">
        <f t="shared" si="94"/>
        <v>79.226450405489715</v>
      </c>
      <c r="AF252" s="149">
        <v>165</v>
      </c>
      <c r="AG252" s="150" t="s">
        <v>356</v>
      </c>
      <c r="AH252" s="149">
        <v>20</v>
      </c>
      <c r="AI252" s="151">
        <v>1</v>
      </c>
      <c r="AJ252" s="152">
        <v>1603</v>
      </c>
      <c r="AK252" s="152">
        <v>1270</v>
      </c>
      <c r="AL252" s="149">
        <v>0.79200000000000004</v>
      </c>
      <c r="AM252" s="152">
        <v>677</v>
      </c>
      <c r="AN252" s="152">
        <v>457</v>
      </c>
      <c r="AO252" s="152">
        <v>1134</v>
      </c>
      <c r="AP252" s="153">
        <v>0.40300000000000002</v>
      </c>
      <c r="AQ252" s="153">
        <v>0.46899999999999997</v>
      </c>
      <c r="AR252" s="154">
        <v>0.20799999999999999</v>
      </c>
      <c r="AS252" s="154">
        <v>9.9000000000000005E-2</v>
      </c>
      <c r="AT252" s="154">
        <v>7.1999999999999995E-2</v>
      </c>
      <c r="AU252" s="154">
        <v>0.36299999999999999</v>
      </c>
      <c r="AW252" s="183"/>
      <c r="AX252" s="144">
        <f t="shared" si="95"/>
        <v>78.473581213307241</v>
      </c>
      <c r="AY252" s="149">
        <v>165</v>
      </c>
      <c r="AZ252" s="150" t="s">
        <v>372</v>
      </c>
      <c r="BA252" s="149">
        <v>18</v>
      </c>
      <c r="BB252" s="151">
        <v>1</v>
      </c>
      <c r="BC252" s="152">
        <v>1533</v>
      </c>
      <c r="BD252" s="152">
        <v>1203</v>
      </c>
      <c r="BE252" s="149">
        <v>0.78500000000000003</v>
      </c>
      <c r="BF252" s="152">
        <v>696</v>
      </c>
      <c r="BG252" s="152">
        <v>427</v>
      </c>
      <c r="BH252" s="152">
        <v>1123</v>
      </c>
      <c r="BI252" s="151">
        <v>0.38</v>
      </c>
      <c r="BJ252" s="153">
        <v>0.42399999999999999</v>
      </c>
      <c r="BK252" s="155">
        <v>0.17</v>
      </c>
      <c r="BL252" s="154">
        <v>0.114</v>
      </c>
      <c r="BM252" s="154">
        <v>9.0999999999999998E-2</v>
      </c>
      <c r="BN252" s="154">
        <v>0.372</v>
      </c>
      <c r="DU252" s="4"/>
      <c r="DZ252" s="183"/>
      <c r="EA252" s="183"/>
      <c r="EB252" s="183"/>
      <c r="EC252" s="183"/>
      <c r="ED252" s="183"/>
      <c r="EE252" s="183"/>
    </row>
    <row r="253" spans="30:135" ht="13" x14ac:dyDescent="0.15">
      <c r="AD253" s="144">
        <f t="shared" si="93"/>
        <v>95.45</v>
      </c>
      <c r="AE253" s="144">
        <f t="shared" si="94"/>
        <v>79.20377160817182</v>
      </c>
      <c r="AF253" s="149">
        <v>166</v>
      </c>
      <c r="AG253" s="150" t="s">
        <v>450</v>
      </c>
      <c r="AH253" s="149">
        <v>20</v>
      </c>
      <c r="AI253" s="151">
        <v>1</v>
      </c>
      <c r="AJ253" s="152">
        <v>1909</v>
      </c>
      <c r="AK253" s="152">
        <v>1512</v>
      </c>
      <c r="AL253" s="149">
        <v>0.79200000000000004</v>
      </c>
      <c r="AM253" s="152">
        <v>736</v>
      </c>
      <c r="AN253" s="152">
        <v>534</v>
      </c>
      <c r="AO253" s="152">
        <v>1270</v>
      </c>
      <c r="AP253" s="151">
        <v>0.42</v>
      </c>
      <c r="AQ253" s="153">
        <v>0.45400000000000001</v>
      </c>
      <c r="AR253" s="154">
        <v>0.20399999999999999</v>
      </c>
      <c r="AS253" s="154">
        <v>0.157</v>
      </c>
      <c r="AT253" s="154">
        <v>0.11600000000000001</v>
      </c>
      <c r="AU253" s="154">
        <v>0.39400000000000002</v>
      </c>
      <c r="AW253" s="183"/>
      <c r="AX253" s="144">
        <f t="shared" si="95"/>
        <v>78.633468442385634</v>
      </c>
      <c r="AY253" s="149">
        <v>166</v>
      </c>
      <c r="AZ253" s="150" t="s">
        <v>305</v>
      </c>
      <c r="BA253" s="149">
        <v>21</v>
      </c>
      <c r="BB253" s="151">
        <v>1</v>
      </c>
      <c r="BC253" s="152">
        <v>1727</v>
      </c>
      <c r="BD253" s="152">
        <v>1358</v>
      </c>
      <c r="BE253" s="149">
        <v>0.78600000000000003</v>
      </c>
      <c r="BF253" s="152">
        <v>792</v>
      </c>
      <c r="BG253" s="152">
        <v>491</v>
      </c>
      <c r="BH253" s="152">
        <v>1283</v>
      </c>
      <c r="BI253" s="153">
        <v>0.38300000000000001</v>
      </c>
      <c r="BJ253" s="153">
        <v>0.435</v>
      </c>
      <c r="BK253" s="154">
        <v>0.16700000000000001</v>
      </c>
      <c r="BL253" s="154">
        <v>0.112</v>
      </c>
      <c r="BM253" s="154">
        <v>8.5999999999999993E-2</v>
      </c>
      <c r="BN253" s="154">
        <v>0.36199999999999999</v>
      </c>
      <c r="DU253" s="4"/>
      <c r="DZ253" s="183"/>
      <c r="EA253" s="183"/>
      <c r="EB253" s="183"/>
      <c r="EC253" s="183"/>
      <c r="ED253" s="183"/>
      <c r="EE253" s="183"/>
    </row>
    <row r="254" spans="30:135" ht="13" x14ac:dyDescent="0.15">
      <c r="AD254" s="144">
        <f t="shared" si="93"/>
        <v>75.818181818181813</v>
      </c>
      <c r="AE254" s="144">
        <f t="shared" si="94"/>
        <v>79.136690647482013</v>
      </c>
      <c r="AF254" s="149">
        <v>167</v>
      </c>
      <c r="AG254" s="150" t="s">
        <v>391</v>
      </c>
      <c r="AH254" s="149">
        <v>22</v>
      </c>
      <c r="AI254" s="151">
        <v>1</v>
      </c>
      <c r="AJ254" s="152">
        <v>1668</v>
      </c>
      <c r="AK254" s="152">
        <v>1320</v>
      </c>
      <c r="AL254" s="149">
        <v>0.79100000000000004</v>
      </c>
      <c r="AM254" s="152">
        <v>700</v>
      </c>
      <c r="AN254" s="152">
        <v>503</v>
      </c>
      <c r="AO254" s="152">
        <v>1203</v>
      </c>
      <c r="AP254" s="153">
        <v>0.41799999999999998</v>
      </c>
      <c r="AQ254" s="151">
        <v>0.47</v>
      </c>
      <c r="AR254" s="154">
        <v>0.20100000000000001</v>
      </c>
      <c r="AS254" s="154">
        <v>9.1999999999999998E-2</v>
      </c>
      <c r="AT254" s="154">
        <v>6.5000000000000002E-2</v>
      </c>
      <c r="AU254" s="154">
        <v>0.371</v>
      </c>
      <c r="AW254" s="183"/>
      <c r="AX254" s="144">
        <f t="shared" si="95"/>
        <v>78.621058257616255</v>
      </c>
      <c r="AY254" s="149">
        <v>167</v>
      </c>
      <c r="AZ254" s="150" t="s">
        <v>418</v>
      </c>
      <c r="BA254" s="149">
        <v>23</v>
      </c>
      <c r="BB254" s="151">
        <v>1</v>
      </c>
      <c r="BC254" s="152">
        <v>1871</v>
      </c>
      <c r="BD254" s="152">
        <v>1471</v>
      </c>
      <c r="BE254" s="149">
        <v>0.78600000000000003</v>
      </c>
      <c r="BF254" s="152">
        <v>746</v>
      </c>
      <c r="BG254" s="152">
        <v>537</v>
      </c>
      <c r="BH254" s="152">
        <v>1283</v>
      </c>
      <c r="BI254" s="153">
        <v>0.41899999999999998</v>
      </c>
      <c r="BJ254" s="153">
        <v>0.46700000000000003</v>
      </c>
      <c r="BK254" s="154">
        <v>0.218</v>
      </c>
      <c r="BL254" s="154">
        <v>0.11700000000000001</v>
      </c>
      <c r="BM254" s="155">
        <v>0.09</v>
      </c>
      <c r="BN254" s="154">
        <v>0.374</v>
      </c>
      <c r="DU254" s="4"/>
      <c r="DZ254" s="183"/>
      <c r="EA254" s="183"/>
      <c r="EB254" s="183"/>
      <c r="EC254" s="183"/>
      <c r="ED254" s="183"/>
      <c r="EE254" s="183"/>
    </row>
    <row r="255" spans="30:135" ht="13" x14ac:dyDescent="0.15">
      <c r="AD255" s="144">
        <f t="shared" si="93"/>
        <v>81</v>
      </c>
      <c r="AE255" s="144">
        <f t="shared" si="94"/>
        <v>79.066022544283413</v>
      </c>
      <c r="AF255" s="149">
        <v>168</v>
      </c>
      <c r="AG255" s="150" t="s">
        <v>363</v>
      </c>
      <c r="AH255" s="149">
        <v>23</v>
      </c>
      <c r="AI255" s="151">
        <v>1</v>
      </c>
      <c r="AJ255" s="152">
        <v>1863</v>
      </c>
      <c r="AK255" s="152">
        <v>1473</v>
      </c>
      <c r="AL255" s="149">
        <v>0.79100000000000004</v>
      </c>
      <c r="AM255" s="152">
        <v>867</v>
      </c>
      <c r="AN255" s="152">
        <v>541</v>
      </c>
      <c r="AO255" s="152">
        <v>1408</v>
      </c>
      <c r="AP255" s="153">
        <v>0.38400000000000001</v>
      </c>
      <c r="AQ255" s="153">
        <v>0.442</v>
      </c>
      <c r="AR255" s="154">
        <v>0.159</v>
      </c>
      <c r="AS255" s="154">
        <v>0.105</v>
      </c>
      <c r="AT255" s="154">
        <v>8.6999999999999994E-2</v>
      </c>
      <c r="AU255" s="154">
        <v>0.36299999999999999</v>
      </c>
      <c r="AW255" s="183"/>
      <c r="AX255" s="144">
        <f t="shared" si="95"/>
        <v>78.566899175649979</v>
      </c>
      <c r="AY255" s="149">
        <v>168</v>
      </c>
      <c r="AZ255" s="150" t="s">
        <v>414</v>
      </c>
      <c r="BA255" s="149">
        <v>19</v>
      </c>
      <c r="BB255" s="151">
        <v>1</v>
      </c>
      <c r="BC255" s="152">
        <v>1577</v>
      </c>
      <c r="BD255" s="152">
        <v>1239</v>
      </c>
      <c r="BE255" s="149">
        <v>0.78600000000000003</v>
      </c>
      <c r="BF255" s="152">
        <v>742</v>
      </c>
      <c r="BG255" s="152">
        <v>441</v>
      </c>
      <c r="BH255" s="152">
        <v>1183</v>
      </c>
      <c r="BI255" s="153">
        <v>0.373</v>
      </c>
      <c r="BJ255" s="153">
        <v>0.42499999999999999</v>
      </c>
      <c r="BK255" s="155">
        <v>0.16</v>
      </c>
      <c r="BL255" s="154">
        <v>0.112</v>
      </c>
      <c r="BM255" s="154">
        <v>9.0999999999999998E-2</v>
      </c>
      <c r="BN255" s="154">
        <v>0.36299999999999999</v>
      </c>
      <c r="DU255" s="4"/>
      <c r="DZ255" s="183"/>
      <c r="EA255" s="183"/>
      <c r="EB255" s="183"/>
      <c r="EC255" s="183"/>
      <c r="ED255" s="183"/>
      <c r="EE255" s="183"/>
    </row>
    <row r="256" spans="30:135" ht="13" x14ac:dyDescent="0.15">
      <c r="AD256" s="144">
        <f t="shared" si="93"/>
        <v>79.19047619047619</v>
      </c>
      <c r="AE256" s="144">
        <f t="shared" si="94"/>
        <v>79.013830426939265</v>
      </c>
      <c r="AF256" s="149">
        <v>169</v>
      </c>
      <c r="AG256" s="150" t="s">
        <v>496</v>
      </c>
      <c r="AH256" s="149">
        <v>21</v>
      </c>
      <c r="AI256" s="151">
        <v>1</v>
      </c>
      <c r="AJ256" s="152">
        <v>1663</v>
      </c>
      <c r="AK256" s="152">
        <v>1314</v>
      </c>
      <c r="AL256" s="149">
        <v>0.79</v>
      </c>
      <c r="AM256" s="152">
        <v>760</v>
      </c>
      <c r="AN256" s="152">
        <v>480</v>
      </c>
      <c r="AO256" s="152">
        <v>1240</v>
      </c>
      <c r="AP256" s="153">
        <v>0.38700000000000001</v>
      </c>
      <c r="AQ256" s="153">
        <v>0.44600000000000001</v>
      </c>
      <c r="AR256" s="154">
        <v>0.17299999999999999</v>
      </c>
      <c r="AS256" s="154">
        <v>0.10199999999999999</v>
      </c>
      <c r="AT256" s="154">
        <v>7.5999999999999998E-2</v>
      </c>
      <c r="AU256" s="154">
        <v>0.36199999999999999</v>
      </c>
      <c r="AW256" s="183"/>
      <c r="AX256" s="144">
        <f t="shared" si="95"/>
        <v>78.595317725752508</v>
      </c>
      <c r="AY256" s="149">
        <v>169</v>
      </c>
      <c r="AZ256" s="150" t="s">
        <v>497</v>
      </c>
      <c r="BA256" s="149">
        <v>22</v>
      </c>
      <c r="BB256" s="151">
        <v>1</v>
      </c>
      <c r="BC256" s="152">
        <v>1794</v>
      </c>
      <c r="BD256" s="152">
        <v>1410</v>
      </c>
      <c r="BE256" s="149">
        <v>0.78600000000000003</v>
      </c>
      <c r="BF256" s="152">
        <v>687</v>
      </c>
      <c r="BG256" s="152">
        <v>493</v>
      </c>
      <c r="BH256" s="152">
        <v>1180</v>
      </c>
      <c r="BI256" s="153">
        <v>0.41799999999999998</v>
      </c>
      <c r="BJ256" s="153">
        <v>0.46400000000000002</v>
      </c>
      <c r="BK256" s="154">
        <v>0.22900000000000001</v>
      </c>
      <c r="BL256" s="154">
        <v>0.13800000000000001</v>
      </c>
      <c r="BM256" s="154">
        <v>0.104</v>
      </c>
      <c r="BN256" s="154">
        <v>0.376</v>
      </c>
      <c r="DU256" s="4"/>
      <c r="DZ256" s="183"/>
      <c r="EA256" s="183"/>
      <c r="EB256" s="183"/>
      <c r="EC256" s="183"/>
      <c r="ED256" s="183"/>
      <c r="EE256" s="183"/>
    </row>
    <row r="257" spans="30:135" ht="13" x14ac:dyDescent="0.15">
      <c r="AD257" s="144">
        <f t="shared" si="93"/>
        <v>83.22727272727272</v>
      </c>
      <c r="AE257" s="144">
        <f t="shared" si="94"/>
        <v>78.918623702894592</v>
      </c>
      <c r="AF257" s="149">
        <v>170</v>
      </c>
      <c r="AG257" s="150" t="s">
        <v>498</v>
      </c>
      <c r="AH257" s="149">
        <v>22</v>
      </c>
      <c r="AI257" s="151">
        <v>1</v>
      </c>
      <c r="AJ257" s="152">
        <v>1831</v>
      </c>
      <c r="AK257" s="152">
        <v>1445</v>
      </c>
      <c r="AL257" s="149">
        <v>0.78900000000000003</v>
      </c>
      <c r="AM257" s="152">
        <v>766</v>
      </c>
      <c r="AN257" s="152">
        <v>535</v>
      </c>
      <c r="AO257" s="152">
        <v>1301</v>
      </c>
      <c r="AP257" s="153">
        <v>0.41099999999999998</v>
      </c>
      <c r="AQ257" s="153">
        <v>0.46200000000000002</v>
      </c>
      <c r="AR257" s="154">
        <v>0.20300000000000001</v>
      </c>
      <c r="AS257" s="154">
        <v>0.106</v>
      </c>
      <c r="AT257" s="154">
        <v>8.7999999999999995E-2</v>
      </c>
      <c r="AU257" s="154">
        <v>0.36799999999999999</v>
      </c>
      <c r="AW257" s="183"/>
      <c r="AX257" s="144">
        <f t="shared" si="95"/>
        <v>78.692493946731233</v>
      </c>
      <c r="AY257" s="149">
        <v>170</v>
      </c>
      <c r="AZ257" s="150" t="s">
        <v>369</v>
      </c>
      <c r="BA257" s="149">
        <v>25</v>
      </c>
      <c r="BB257" s="151">
        <v>1</v>
      </c>
      <c r="BC257" s="152">
        <v>2065</v>
      </c>
      <c r="BD257" s="152">
        <v>1625</v>
      </c>
      <c r="BE257" s="149">
        <v>0.78700000000000003</v>
      </c>
      <c r="BF257" s="152">
        <v>904</v>
      </c>
      <c r="BG257" s="152">
        <v>605</v>
      </c>
      <c r="BH257" s="152">
        <v>1509</v>
      </c>
      <c r="BI257" s="153">
        <v>0.40100000000000002</v>
      </c>
      <c r="BJ257" s="151">
        <v>0.44</v>
      </c>
      <c r="BK257" s="154">
        <v>0.184</v>
      </c>
      <c r="BL257" s="154">
        <v>0.108</v>
      </c>
      <c r="BM257" s="155">
        <v>0.09</v>
      </c>
      <c r="BN257" s="154">
        <v>0.36899999999999999</v>
      </c>
      <c r="DU257" s="4"/>
      <c r="DZ257" s="183"/>
      <c r="EA257" s="183"/>
      <c r="EB257" s="183"/>
      <c r="EC257" s="183"/>
      <c r="ED257" s="183"/>
      <c r="EE257" s="183"/>
    </row>
    <row r="258" spans="30:135" ht="13" x14ac:dyDescent="0.15">
      <c r="AD258" s="144">
        <f t="shared" si="93"/>
        <v>90.227272727272734</v>
      </c>
      <c r="AE258" s="144">
        <f t="shared" si="94"/>
        <v>78.790931989924431</v>
      </c>
      <c r="AF258" s="149">
        <v>171</v>
      </c>
      <c r="AG258" s="150" t="s">
        <v>499</v>
      </c>
      <c r="AH258" s="149">
        <v>22</v>
      </c>
      <c r="AI258" s="151">
        <v>1</v>
      </c>
      <c r="AJ258" s="152">
        <v>1985</v>
      </c>
      <c r="AK258" s="152">
        <v>1564</v>
      </c>
      <c r="AL258" s="149">
        <v>0.78800000000000003</v>
      </c>
      <c r="AM258" s="152">
        <v>832</v>
      </c>
      <c r="AN258" s="152">
        <v>593</v>
      </c>
      <c r="AO258" s="152">
        <v>1425</v>
      </c>
      <c r="AP258" s="153">
        <v>0.41599999999999998</v>
      </c>
      <c r="AQ258" s="151">
        <v>0.46</v>
      </c>
      <c r="AR258" s="154">
        <v>0.191</v>
      </c>
      <c r="AS258" s="154">
        <v>0.108</v>
      </c>
      <c r="AT258" s="154">
        <v>8.4000000000000005E-2</v>
      </c>
      <c r="AU258" s="154">
        <v>0.379</v>
      </c>
      <c r="AW258" s="183"/>
      <c r="AX258" s="144">
        <f t="shared" si="95"/>
        <v>78.733031674208149</v>
      </c>
      <c r="AY258" s="149">
        <v>171</v>
      </c>
      <c r="AZ258" s="150" t="s">
        <v>500</v>
      </c>
      <c r="BA258" s="149">
        <v>19</v>
      </c>
      <c r="BB258" s="151">
        <v>1</v>
      </c>
      <c r="BC258" s="152">
        <v>1547</v>
      </c>
      <c r="BD258" s="152">
        <v>1218</v>
      </c>
      <c r="BE258" s="149">
        <v>0.78700000000000003</v>
      </c>
      <c r="BF258" s="152">
        <v>654</v>
      </c>
      <c r="BG258" s="152">
        <v>428</v>
      </c>
      <c r="BH258" s="152">
        <v>1082</v>
      </c>
      <c r="BI258" s="153">
        <v>0.39600000000000002</v>
      </c>
      <c r="BJ258" s="153">
        <v>0.45100000000000001</v>
      </c>
      <c r="BK258" s="154">
        <v>0.19400000000000001</v>
      </c>
      <c r="BL258" s="154">
        <v>0.121</v>
      </c>
      <c r="BM258" s="154">
        <v>8.5000000000000006E-2</v>
      </c>
      <c r="BN258" s="154">
        <v>0.371</v>
      </c>
      <c r="DU258" s="4"/>
      <c r="DZ258" s="183"/>
      <c r="EA258" s="183"/>
      <c r="EB258" s="183"/>
      <c r="EC258" s="183"/>
      <c r="ED258" s="183"/>
      <c r="EE258" s="183"/>
    </row>
    <row r="259" spans="30:135" ht="13" x14ac:dyDescent="0.15">
      <c r="AD259" s="144">
        <f t="shared" si="93"/>
        <v>82.529411764705884</v>
      </c>
      <c r="AE259" s="144">
        <f t="shared" si="94"/>
        <v>78.759800427655023</v>
      </c>
      <c r="AF259" s="149">
        <v>172</v>
      </c>
      <c r="AG259" s="150" t="s">
        <v>463</v>
      </c>
      <c r="AH259" s="149">
        <v>17</v>
      </c>
      <c r="AI259" s="151">
        <v>1</v>
      </c>
      <c r="AJ259" s="152">
        <v>1403</v>
      </c>
      <c r="AK259" s="152">
        <v>1105</v>
      </c>
      <c r="AL259" s="149">
        <v>0.78800000000000003</v>
      </c>
      <c r="AM259" s="152">
        <v>613</v>
      </c>
      <c r="AN259" s="152">
        <v>405</v>
      </c>
      <c r="AO259" s="152">
        <v>1018</v>
      </c>
      <c r="AP259" s="153">
        <v>0.39800000000000002</v>
      </c>
      <c r="AQ259" s="153">
        <v>0.441</v>
      </c>
      <c r="AR259" s="154">
        <v>0.185</v>
      </c>
      <c r="AS259" s="155">
        <v>0.11</v>
      </c>
      <c r="AT259" s="154">
        <v>7.8E-2</v>
      </c>
      <c r="AU259" s="154">
        <v>0.374</v>
      </c>
      <c r="AW259" s="183"/>
      <c r="AX259" s="144">
        <f t="shared" si="95"/>
        <v>78.689609530112506</v>
      </c>
      <c r="AY259" s="149">
        <v>172</v>
      </c>
      <c r="AZ259" s="150" t="s">
        <v>501</v>
      </c>
      <c r="BA259" s="149">
        <v>18</v>
      </c>
      <c r="BB259" s="151">
        <v>1</v>
      </c>
      <c r="BC259" s="152">
        <v>1511</v>
      </c>
      <c r="BD259" s="152">
        <v>1189</v>
      </c>
      <c r="BE259" s="149">
        <v>0.78700000000000003</v>
      </c>
      <c r="BF259" s="152">
        <v>610</v>
      </c>
      <c r="BG259" s="152">
        <v>419</v>
      </c>
      <c r="BH259" s="152">
        <v>1029</v>
      </c>
      <c r="BI259" s="153">
        <v>0.40699999999999997</v>
      </c>
      <c r="BJ259" s="153">
        <v>0.46700000000000003</v>
      </c>
      <c r="BK259" s="154">
        <v>0.222</v>
      </c>
      <c r="BL259" s="154">
        <v>0.11899999999999999</v>
      </c>
      <c r="BM259" s="154">
        <v>9.5000000000000001E-2</v>
      </c>
      <c r="BN259" s="154">
        <v>0.36499999999999999</v>
      </c>
      <c r="DU259" s="4"/>
      <c r="DZ259" s="183"/>
      <c r="EA259" s="183"/>
      <c r="EB259" s="183"/>
      <c r="EC259" s="183"/>
      <c r="ED259" s="183"/>
      <c r="EE259" s="183"/>
    </row>
    <row r="260" spans="30:135" ht="13" x14ac:dyDescent="0.15">
      <c r="AD260" s="144">
        <f t="shared" si="93"/>
        <v>81.272727272727266</v>
      </c>
      <c r="AE260" s="144">
        <f t="shared" si="94"/>
        <v>78.74720357941834</v>
      </c>
      <c r="AF260" s="149">
        <v>173</v>
      </c>
      <c r="AG260" s="150" t="s">
        <v>502</v>
      </c>
      <c r="AH260" s="149">
        <v>22</v>
      </c>
      <c r="AI260" s="151">
        <v>1</v>
      </c>
      <c r="AJ260" s="152">
        <v>1788</v>
      </c>
      <c r="AK260" s="152">
        <v>1408</v>
      </c>
      <c r="AL260" s="149">
        <v>0.78700000000000003</v>
      </c>
      <c r="AM260" s="152">
        <v>818</v>
      </c>
      <c r="AN260" s="152">
        <v>510</v>
      </c>
      <c r="AO260" s="152">
        <v>1328</v>
      </c>
      <c r="AP260" s="153">
        <v>0.38400000000000001</v>
      </c>
      <c r="AQ260" s="153">
        <v>0.432</v>
      </c>
      <c r="AR260" s="154">
        <v>0.161</v>
      </c>
      <c r="AS260" s="154">
        <v>0.107</v>
      </c>
      <c r="AT260" s="154">
        <v>8.4000000000000005E-2</v>
      </c>
      <c r="AU260" s="154">
        <v>0.36699999999999999</v>
      </c>
      <c r="AW260" s="183"/>
      <c r="AX260" s="144">
        <f t="shared" si="95"/>
        <v>78.730330982094415</v>
      </c>
      <c r="AY260" s="149">
        <v>173</v>
      </c>
      <c r="AZ260" s="150" t="s">
        <v>503</v>
      </c>
      <c r="BA260" s="149">
        <v>24</v>
      </c>
      <c r="BB260" s="151">
        <v>1</v>
      </c>
      <c r="BC260" s="152">
        <v>1843</v>
      </c>
      <c r="BD260" s="152">
        <v>1451</v>
      </c>
      <c r="BE260" s="149">
        <v>0.78700000000000003</v>
      </c>
      <c r="BF260" s="152">
        <v>710</v>
      </c>
      <c r="BG260" s="152">
        <v>501</v>
      </c>
      <c r="BH260" s="152">
        <v>1211</v>
      </c>
      <c r="BI260" s="153">
        <v>0.41399999999999998</v>
      </c>
      <c r="BJ260" s="153">
        <v>0.45700000000000002</v>
      </c>
      <c r="BK260" s="154">
        <v>0.215</v>
      </c>
      <c r="BL260" s="154">
        <v>0.155</v>
      </c>
      <c r="BM260" s="154">
        <v>0.11700000000000001</v>
      </c>
      <c r="BN260" s="155">
        <v>0.38</v>
      </c>
      <c r="DU260" s="4"/>
      <c r="DZ260" s="183"/>
      <c r="EA260" s="183"/>
      <c r="EB260" s="183"/>
      <c r="EC260" s="183"/>
      <c r="ED260" s="183"/>
      <c r="EE260" s="183"/>
    </row>
    <row r="261" spans="30:135" ht="13" x14ac:dyDescent="0.15">
      <c r="AD261" s="144">
        <f t="shared" si="93"/>
        <v>88.466666666666654</v>
      </c>
      <c r="AE261" s="144">
        <f t="shared" si="94"/>
        <v>78.598342125094206</v>
      </c>
      <c r="AF261" s="149">
        <v>174</v>
      </c>
      <c r="AG261" s="150" t="s">
        <v>214</v>
      </c>
      <c r="AH261" s="149">
        <v>15</v>
      </c>
      <c r="AI261" s="151">
        <v>1</v>
      </c>
      <c r="AJ261" s="152">
        <v>1327</v>
      </c>
      <c r="AK261" s="152">
        <v>1043</v>
      </c>
      <c r="AL261" s="149">
        <v>0.78600000000000003</v>
      </c>
      <c r="AM261" s="152">
        <v>576</v>
      </c>
      <c r="AN261" s="152">
        <v>399</v>
      </c>
      <c r="AO261" s="152">
        <v>975</v>
      </c>
      <c r="AP261" s="153">
        <v>0.40899999999999997</v>
      </c>
      <c r="AQ261" s="151">
        <v>0.45</v>
      </c>
      <c r="AR261" s="154">
        <v>0.187</v>
      </c>
      <c r="AS261" s="154">
        <v>9.7000000000000003E-2</v>
      </c>
      <c r="AT261" s="154">
        <v>7.8E-2</v>
      </c>
      <c r="AU261" s="154">
        <v>0.375</v>
      </c>
      <c r="AW261" s="183"/>
      <c r="AX261" s="144">
        <f t="shared" si="95"/>
        <v>78.789592760180994</v>
      </c>
      <c r="AY261" s="149">
        <v>174</v>
      </c>
      <c r="AZ261" s="150" t="s">
        <v>298</v>
      </c>
      <c r="BA261" s="149">
        <v>20</v>
      </c>
      <c r="BB261" s="151">
        <v>1</v>
      </c>
      <c r="BC261" s="152">
        <v>1768</v>
      </c>
      <c r="BD261" s="152">
        <v>1393</v>
      </c>
      <c r="BE261" s="149">
        <v>0.78800000000000003</v>
      </c>
      <c r="BF261" s="152">
        <v>768</v>
      </c>
      <c r="BG261" s="152">
        <v>511</v>
      </c>
      <c r="BH261" s="152">
        <v>1279</v>
      </c>
      <c r="BI261" s="151">
        <v>0.4</v>
      </c>
      <c r="BJ261" s="153">
        <v>0.437</v>
      </c>
      <c r="BK261" s="154">
        <v>0.17899999999999999</v>
      </c>
      <c r="BL261" s="154">
        <v>0.11899999999999999</v>
      </c>
      <c r="BM261" s="154">
        <v>9.2999999999999999E-2</v>
      </c>
      <c r="BN261" s="154">
        <v>0.376</v>
      </c>
      <c r="DU261" s="4"/>
      <c r="DZ261" s="183"/>
      <c r="EA261" s="183"/>
      <c r="EB261" s="183"/>
      <c r="EC261" s="183"/>
      <c r="ED261" s="183"/>
      <c r="EE261" s="183"/>
    </row>
    <row r="262" spans="30:135" ht="13" x14ac:dyDescent="0.15">
      <c r="AD262" s="144">
        <f t="shared" si="93"/>
        <v>78.368421052631575</v>
      </c>
      <c r="AE262" s="144">
        <f t="shared" si="94"/>
        <v>78.64338482202821</v>
      </c>
      <c r="AF262" s="149">
        <v>175</v>
      </c>
      <c r="AG262" s="150" t="s">
        <v>500</v>
      </c>
      <c r="AH262" s="149">
        <v>19</v>
      </c>
      <c r="AI262" s="151">
        <v>1</v>
      </c>
      <c r="AJ262" s="152">
        <v>1489</v>
      </c>
      <c r="AK262" s="152">
        <v>1171</v>
      </c>
      <c r="AL262" s="149">
        <v>0.78600000000000003</v>
      </c>
      <c r="AM262" s="152">
        <v>626</v>
      </c>
      <c r="AN262" s="152">
        <v>429</v>
      </c>
      <c r="AO262" s="152">
        <v>1055</v>
      </c>
      <c r="AP262" s="153">
        <v>0.40699999999999997</v>
      </c>
      <c r="AQ262" s="153">
        <v>0.47299999999999998</v>
      </c>
      <c r="AR262" s="154">
        <v>0.221</v>
      </c>
      <c r="AS262" s="154">
        <v>8.7999999999999995E-2</v>
      </c>
      <c r="AT262" s="154">
        <v>6.6000000000000003E-2</v>
      </c>
      <c r="AU262" s="154">
        <v>0.35299999999999998</v>
      </c>
      <c r="AW262" s="183"/>
      <c r="AX262" s="144">
        <f t="shared" si="95"/>
        <v>78.841991341991346</v>
      </c>
      <c r="AY262" s="149">
        <v>175</v>
      </c>
      <c r="AZ262" s="150" t="s">
        <v>504</v>
      </c>
      <c r="BA262" s="149">
        <v>22</v>
      </c>
      <c r="BB262" s="151">
        <v>1</v>
      </c>
      <c r="BC262" s="152">
        <v>1848</v>
      </c>
      <c r="BD262" s="152">
        <v>1457</v>
      </c>
      <c r="BE262" s="149">
        <v>0.78800000000000003</v>
      </c>
      <c r="BF262" s="152">
        <v>876</v>
      </c>
      <c r="BG262" s="152">
        <v>519</v>
      </c>
      <c r="BH262" s="152">
        <v>1395</v>
      </c>
      <c r="BI262" s="153">
        <v>0.372</v>
      </c>
      <c r="BJ262" s="153">
        <v>0.432</v>
      </c>
      <c r="BK262" s="154">
        <v>0.157</v>
      </c>
      <c r="BL262" s="154">
        <v>0.10100000000000001</v>
      </c>
      <c r="BM262" s="154">
        <v>7.3999999999999996E-2</v>
      </c>
      <c r="BN262" s="154">
        <v>0.36299999999999999</v>
      </c>
      <c r="DU262" s="4"/>
      <c r="DZ262" s="183"/>
      <c r="EA262" s="183"/>
      <c r="EB262" s="183"/>
      <c r="EC262" s="183"/>
      <c r="ED262" s="183"/>
      <c r="EE262" s="183"/>
    </row>
    <row r="263" spans="30:135" ht="13" x14ac:dyDescent="0.15">
      <c r="AD263" s="144">
        <f t="shared" si="93"/>
        <v>83.38095238095238</v>
      </c>
      <c r="AE263" s="144">
        <f t="shared" si="94"/>
        <v>78.640776699029118</v>
      </c>
      <c r="AF263" s="149">
        <v>176</v>
      </c>
      <c r="AG263" s="150" t="s">
        <v>459</v>
      </c>
      <c r="AH263" s="149">
        <v>21</v>
      </c>
      <c r="AI263" s="151">
        <v>1</v>
      </c>
      <c r="AJ263" s="152">
        <v>1751</v>
      </c>
      <c r="AK263" s="152">
        <v>1377</v>
      </c>
      <c r="AL263" s="149">
        <v>0.78600000000000003</v>
      </c>
      <c r="AM263" s="152">
        <v>735</v>
      </c>
      <c r="AN263" s="152">
        <v>474</v>
      </c>
      <c r="AO263" s="152">
        <v>1209</v>
      </c>
      <c r="AP263" s="153">
        <v>0.39200000000000002</v>
      </c>
      <c r="AQ263" s="153">
        <v>0.442</v>
      </c>
      <c r="AR263" s="154">
        <v>0.191</v>
      </c>
      <c r="AS263" s="154">
        <v>0.13600000000000001</v>
      </c>
      <c r="AT263" s="154">
        <v>9.9000000000000005E-2</v>
      </c>
      <c r="AU263" s="154">
        <v>0.376</v>
      </c>
      <c r="AW263" s="183"/>
      <c r="AX263" s="144">
        <f t="shared" si="95"/>
        <v>78.784704033525415</v>
      </c>
      <c r="AY263" s="149">
        <v>176</v>
      </c>
      <c r="AZ263" s="150" t="s">
        <v>321</v>
      </c>
      <c r="BA263" s="149">
        <v>23</v>
      </c>
      <c r="BB263" s="151">
        <v>1</v>
      </c>
      <c r="BC263" s="152">
        <v>1909</v>
      </c>
      <c r="BD263" s="152">
        <v>1504</v>
      </c>
      <c r="BE263" s="149">
        <v>0.78800000000000003</v>
      </c>
      <c r="BF263" s="152">
        <v>804</v>
      </c>
      <c r="BG263" s="152">
        <v>561</v>
      </c>
      <c r="BH263" s="152">
        <v>1365</v>
      </c>
      <c r="BI263" s="153">
        <v>0.41099999999999998</v>
      </c>
      <c r="BJ263" s="151">
        <v>0.45</v>
      </c>
      <c r="BK263" s="154">
        <v>0.191</v>
      </c>
      <c r="BL263" s="154">
        <v>0.11700000000000001</v>
      </c>
      <c r="BM263" s="155">
        <v>0.1</v>
      </c>
      <c r="BN263" s="154">
        <v>0.376</v>
      </c>
      <c r="DU263" s="4"/>
      <c r="DZ263" s="183"/>
      <c r="EA263" s="183"/>
      <c r="EB263" s="183"/>
      <c r="EC263" s="183"/>
      <c r="ED263" s="183"/>
      <c r="EE263" s="183"/>
    </row>
    <row r="264" spans="30:135" ht="13" x14ac:dyDescent="0.15">
      <c r="AD264" s="144">
        <f t="shared" si="93"/>
        <v>83.636363636363626</v>
      </c>
      <c r="AE264" s="144">
        <f t="shared" si="94"/>
        <v>78.532608695652172</v>
      </c>
      <c r="AF264" s="149">
        <v>177</v>
      </c>
      <c r="AG264" s="150" t="s">
        <v>504</v>
      </c>
      <c r="AH264" s="149">
        <v>22</v>
      </c>
      <c r="AI264" s="151">
        <v>1</v>
      </c>
      <c r="AJ264" s="152">
        <v>1840</v>
      </c>
      <c r="AK264" s="152">
        <v>1445</v>
      </c>
      <c r="AL264" s="149">
        <v>0.78500000000000003</v>
      </c>
      <c r="AM264" s="152">
        <v>804</v>
      </c>
      <c r="AN264" s="152">
        <v>509</v>
      </c>
      <c r="AO264" s="152">
        <v>1313</v>
      </c>
      <c r="AP264" s="153">
        <v>0.38800000000000001</v>
      </c>
      <c r="AQ264" s="153">
        <v>0.433</v>
      </c>
      <c r="AR264" s="154">
        <v>0.189</v>
      </c>
      <c r="AS264" s="154">
        <v>0.11700000000000001</v>
      </c>
      <c r="AT264" s="154">
        <v>9.4E-2</v>
      </c>
      <c r="AU264" s="154">
        <v>0.36799999999999999</v>
      </c>
      <c r="AW264" s="183"/>
      <c r="AX264" s="144">
        <f t="shared" si="95"/>
        <v>78.767541183648575</v>
      </c>
      <c r="AY264" s="149">
        <v>177</v>
      </c>
      <c r="AZ264" s="150" t="s">
        <v>404</v>
      </c>
      <c r="BA264" s="149">
        <v>21</v>
      </c>
      <c r="BB264" s="151">
        <v>1</v>
      </c>
      <c r="BC264" s="152">
        <v>1639</v>
      </c>
      <c r="BD264" s="152">
        <v>1291</v>
      </c>
      <c r="BE264" s="149">
        <v>0.78800000000000003</v>
      </c>
      <c r="BF264" s="152">
        <v>737</v>
      </c>
      <c r="BG264" s="152">
        <v>496</v>
      </c>
      <c r="BH264" s="152">
        <v>1233</v>
      </c>
      <c r="BI264" s="153">
        <v>0.40200000000000002</v>
      </c>
      <c r="BJ264" s="153">
        <v>0.44500000000000001</v>
      </c>
      <c r="BK264" s="154">
        <v>0.16900000000000001</v>
      </c>
      <c r="BL264" s="154">
        <v>9.6000000000000002E-2</v>
      </c>
      <c r="BM264" s="154">
        <v>7.4999999999999997E-2</v>
      </c>
      <c r="BN264" s="155">
        <v>0.37</v>
      </c>
      <c r="DU264" s="4"/>
      <c r="DZ264" s="183"/>
      <c r="EA264" s="183"/>
      <c r="EB264" s="183"/>
      <c r="EC264" s="183"/>
      <c r="ED264" s="183"/>
      <c r="EE264" s="183"/>
    </row>
    <row r="265" spans="30:135" ht="13" x14ac:dyDescent="0.15">
      <c r="AD265" s="144">
        <f t="shared" si="93"/>
        <v>84.55</v>
      </c>
      <c r="AE265" s="144">
        <f t="shared" si="94"/>
        <v>78.415138971023069</v>
      </c>
      <c r="AF265" s="149">
        <v>178</v>
      </c>
      <c r="AG265" s="150" t="s">
        <v>334</v>
      </c>
      <c r="AH265" s="149">
        <v>20</v>
      </c>
      <c r="AI265" s="151">
        <v>1</v>
      </c>
      <c r="AJ265" s="152">
        <v>1691</v>
      </c>
      <c r="AK265" s="152">
        <v>1326</v>
      </c>
      <c r="AL265" s="149">
        <v>0.78400000000000003</v>
      </c>
      <c r="AM265" s="152">
        <v>721</v>
      </c>
      <c r="AN265" s="152">
        <v>485</v>
      </c>
      <c r="AO265" s="152">
        <v>1206</v>
      </c>
      <c r="AP265" s="153">
        <v>0.40200000000000002</v>
      </c>
      <c r="AQ265" s="153">
        <v>0.45100000000000001</v>
      </c>
      <c r="AR265" s="154">
        <v>0.19600000000000001</v>
      </c>
      <c r="AS265" s="154">
        <v>0.11700000000000001</v>
      </c>
      <c r="AT265" s="154">
        <v>0.10100000000000001</v>
      </c>
      <c r="AU265" s="154">
        <v>0.36699999999999999</v>
      </c>
      <c r="AW265" s="183"/>
      <c r="AX265" s="144">
        <f t="shared" si="95"/>
        <v>78.958479943701619</v>
      </c>
      <c r="AY265" s="149">
        <v>178</v>
      </c>
      <c r="AZ265" s="150" t="s">
        <v>423</v>
      </c>
      <c r="BA265" s="149">
        <v>19</v>
      </c>
      <c r="BB265" s="151">
        <v>1</v>
      </c>
      <c r="BC265" s="152">
        <v>1421</v>
      </c>
      <c r="BD265" s="152">
        <v>1122</v>
      </c>
      <c r="BE265" s="149">
        <v>0.79</v>
      </c>
      <c r="BF265" s="152">
        <v>637</v>
      </c>
      <c r="BG265" s="152">
        <v>419</v>
      </c>
      <c r="BH265" s="152">
        <v>1056</v>
      </c>
      <c r="BI265" s="153">
        <v>0.39700000000000002</v>
      </c>
      <c r="BJ265" s="153">
        <v>0.44600000000000001</v>
      </c>
      <c r="BK265" s="154">
        <v>0.17799999999999999</v>
      </c>
      <c r="BL265" s="154">
        <v>9.4E-2</v>
      </c>
      <c r="BM265" s="154">
        <v>7.0999999999999994E-2</v>
      </c>
      <c r="BN265" s="154">
        <v>0.36699999999999999</v>
      </c>
      <c r="DU265" s="4"/>
      <c r="DZ265" s="183"/>
      <c r="EA265" s="183"/>
      <c r="EB265" s="183"/>
      <c r="EC265" s="183"/>
      <c r="ED265" s="183"/>
      <c r="EE265" s="183"/>
    </row>
    <row r="266" spans="30:135" ht="13" x14ac:dyDescent="0.15">
      <c r="AD266" s="144">
        <f t="shared" si="93"/>
        <v>80.523809523809518</v>
      </c>
      <c r="AE266" s="144">
        <f t="shared" si="94"/>
        <v>78.415138971023069</v>
      </c>
      <c r="AF266" s="149">
        <v>179</v>
      </c>
      <c r="AG266" s="150" t="s">
        <v>505</v>
      </c>
      <c r="AH266" s="149">
        <v>21</v>
      </c>
      <c r="AI266" s="151">
        <v>1</v>
      </c>
      <c r="AJ266" s="152">
        <v>1691</v>
      </c>
      <c r="AK266" s="152">
        <v>1326</v>
      </c>
      <c r="AL266" s="149">
        <v>0.78400000000000003</v>
      </c>
      <c r="AM266" s="152">
        <v>706</v>
      </c>
      <c r="AN266" s="152">
        <v>469</v>
      </c>
      <c r="AO266" s="152">
        <v>1175</v>
      </c>
      <c r="AP266" s="153">
        <v>0.39900000000000002</v>
      </c>
      <c r="AQ266" s="153">
        <v>0.46400000000000002</v>
      </c>
      <c r="AR266" s="154">
        <v>0.221</v>
      </c>
      <c r="AS266" s="154">
        <v>9.6000000000000002E-2</v>
      </c>
      <c r="AT266" s="154">
        <v>7.3999999999999996E-2</v>
      </c>
      <c r="AU266" s="154">
        <v>0.35399999999999998</v>
      </c>
      <c r="AW266" s="183"/>
      <c r="AX266" s="144">
        <f t="shared" si="95"/>
        <v>78.986332574031891</v>
      </c>
      <c r="AY266" s="149">
        <v>179</v>
      </c>
      <c r="AZ266" s="150" t="s">
        <v>502</v>
      </c>
      <c r="BA266" s="149">
        <v>22</v>
      </c>
      <c r="BB266" s="151">
        <v>1</v>
      </c>
      <c r="BC266" s="152">
        <v>1756</v>
      </c>
      <c r="BD266" s="152">
        <v>1387</v>
      </c>
      <c r="BE266" s="149">
        <v>0.79</v>
      </c>
      <c r="BF266" s="152">
        <v>761</v>
      </c>
      <c r="BG266" s="152">
        <v>521</v>
      </c>
      <c r="BH266" s="152">
        <v>1282</v>
      </c>
      <c r="BI266" s="153">
        <v>0.40600000000000003</v>
      </c>
      <c r="BJ266" s="153">
        <v>0.46100000000000002</v>
      </c>
      <c r="BK266" s="154">
        <v>0.191</v>
      </c>
      <c r="BL266" s="154">
        <v>9.2999999999999999E-2</v>
      </c>
      <c r="BM266" s="154">
        <v>6.9000000000000006E-2</v>
      </c>
      <c r="BN266" s="154">
        <v>0.36399999999999999</v>
      </c>
      <c r="DU266" s="4"/>
      <c r="DZ266" s="183"/>
      <c r="EA266" s="183"/>
      <c r="EB266" s="183"/>
      <c r="EC266" s="183"/>
      <c r="ED266" s="183"/>
      <c r="EE266" s="183"/>
    </row>
    <row r="267" spans="30:135" ht="13" x14ac:dyDescent="0.15">
      <c r="AD267" s="144">
        <f t="shared" si="93"/>
        <v>92.4</v>
      </c>
      <c r="AE267" s="144">
        <f t="shared" si="94"/>
        <v>78.409090909090907</v>
      </c>
      <c r="AF267" s="149">
        <v>180</v>
      </c>
      <c r="AG267" s="150" t="s">
        <v>474</v>
      </c>
      <c r="AH267" s="149">
        <v>20</v>
      </c>
      <c r="AI267" s="151">
        <v>1</v>
      </c>
      <c r="AJ267" s="152">
        <v>1848</v>
      </c>
      <c r="AK267" s="152">
        <v>1449</v>
      </c>
      <c r="AL267" s="149">
        <v>0.78400000000000003</v>
      </c>
      <c r="AM267" s="152">
        <v>787</v>
      </c>
      <c r="AN267" s="152">
        <v>529</v>
      </c>
      <c r="AO267" s="152">
        <v>1316</v>
      </c>
      <c r="AP267" s="153">
        <v>0.40200000000000002</v>
      </c>
      <c r="AQ267" s="153">
        <v>0.46700000000000003</v>
      </c>
      <c r="AR267" s="154">
        <v>0.19800000000000001</v>
      </c>
      <c r="AS267" s="154">
        <v>0.10299999999999999</v>
      </c>
      <c r="AT267" s="154">
        <v>7.6999999999999999E-2</v>
      </c>
      <c r="AU267" s="155">
        <v>0.36</v>
      </c>
      <c r="AW267" s="183"/>
      <c r="AX267" s="144">
        <f t="shared" si="95"/>
        <v>79.020979020979027</v>
      </c>
      <c r="AY267" s="149">
        <v>180</v>
      </c>
      <c r="AZ267" s="150" t="s">
        <v>506</v>
      </c>
      <c r="BA267" s="149">
        <v>19</v>
      </c>
      <c r="BB267" s="151">
        <v>1</v>
      </c>
      <c r="BC267" s="152">
        <v>1573</v>
      </c>
      <c r="BD267" s="152">
        <v>1243</v>
      </c>
      <c r="BE267" s="149">
        <v>0.79</v>
      </c>
      <c r="BF267" s="152">
        <v>657</v>
      </c>
      <c r="BG267" s="152">
        <v>428</v>
      </c>
      <c r="BH267" s="152">
        <v>1085</v>
      </c>
      <c r="BI267" s="153">
        <v>0.39400000000000002</v>
      </c>
      <c r="BJ267" s="153">
        <v>0.45400000000000001</v>
      </c>
      <c r="BK267" s="154">
        <v>0.20699999999999999</v>
      </c>
      <c r="BL267" s="154">
        <v>0.124</v>
      </c>
      <c r="BM267" s="154">
        <v>9.6000000000000002E-2</v>
      </c>
      <c r="BN267" s="154">
        <v>0.36599999999999999</v>
      </c>
      <c r="DU267" s="4"/>
      <c r="DZ267" s="183"/>
      <c r="EA267" s="183"/>
      <c r="EB267" s="183"/>
      <c r="EC267" s="183"/>
      <c r="ED267" s="183"/>
      <c r="EE267" s="183"/>
    </row>
    <row r="268" spans="30:135" ht="13" x14ac:dyDescent="0.15">
      <c r="AD268" s="144">
        <f t="shared" si="93"/>
        <v>82.61904761904762</v>
      </c>
      <c r="AE268" s="144">
        <f t="shared" si="94"/>
        <v>78.38616714697406</v>
      </c>
      <c r="AF268" s="149">
        <v>181</v>
      </c>
      <c r="AG268" s="150" t="s">
        <v>507</v>
      </c>
      <c r="AH268" s="149">
        <v>21</v>
      </c>
      <c r="AI268" s="151">
        <v>1</v>
      </c>
      <c r="AJ268" s="152">
        <v>1735</v>
      </c>
      <c r="AK268" s="152">
        <v>1360</v>
      </c>
      <c r="AL268" s="149">
        <v>0.78400000000000003</v>
      </c>
      <c r="AM268" s="152">
        <v>718</v>
      </c>
      <c r="AN268" s="152">
        <v>485</v>
      </c>
      <c r="AO268" s="152">
        <v>1203</v>
      </c>
      <c r="AP268" s="153">
        <v>0.40300000000000002</v>
      </c>
      <c r="AQ268" s="153">
        <v>0.46700000000000003</v>
      </c>
      <c r="AR268" s="154">
        <v>0.20599999999999999</v>
      </c>
      <c r="AS268" s="154">
        <v>0.11700000000000001</v>
      </c>
      <c r="AT268" s="154">
        <v>9.2999999999999999E-2</v>
      </c>
      <c r="AU268" s="154">
        <v>0.36499999999999999</v>
      </c>
      <c r="AW268" s="183"/>
      <c r="AX268" s="144">
        <f t="shared" si="95"/>
        <v>78.957654723127035</v>
      </c>
      <c r="AY268" s="149">
        <v>181</v>
      </c>
      <c r="AZ268" s="150" t="s">
        <v>240</v>
      </c>
      <c r="BA268" s="149">
        <v>18</v>
      </c>
      <c r="BB268" s="151">
        <v>1</v>
      </c>
      <c r="BC268" s="152">
        <v>1535</v>
      </c>
      <c r="BD268" s="152">
        <v>1212</v>
      </c>
      <c r="BE268" s="149">
        <v>0.79</v>
      </c>
      <c r="BF268" s="152">
        <v>675</v>
      </c>
      <c r="BG268" s="152">
        <v>443</v>
      </c>
      <c r="BH268" s="152">
        <v>1118</v>
      </c>
      <c r="BI268" s="153">
        <v>0.39600000000000002</v>
      </c>
      <c r="BJ268" s="153">
        <v>0.44700000000000001</v>
      </c>
      <c r="BK268" s="154">
        <v>0.185</v>
      </c>
      <c r="BL268" s="154">
        <v>0.108</v>
      </c>
      <c r="BM268" s="154">
        <v>9.2999999999999999E-2</v>
      </c>
      <c r="BN268" s="154">
        <v>0.36699999999999999</v>
      </c>
      <c r="DU268" s="4"/>
      <c r="DZ268" s="183"/>
      <c r="EA268" s="183"/>
      <c r="EB268" s="183"/>
      <c r="EC268" s="183"/>
      <c r="ED268" s="183"/>
      <c r="EE268" s="183"/>
    </row>
    <row r="269" spans="30:135" ht="13" x14ac:dyDescent="0.15">
      <c r="AD269" s="144">
        <f t="shared" si="93"/>
        <v>78.10526315789474</v>
      </c>
      <c r="AE269" s="144">
        <f t="shared" si="94"/>
        <v>78.301886792452834</v>
      </c>
      <c r="AF269" s="149">
        <v>182</v>
      </c>
      <c r="AG269" s="150" t="s">
        <v>250</v>
      </c>
      <c r="AH269" s="149">
        <v>19</v>
      </c>
      <c r="AI269" s="151">
        <v>1</v>
      </c>
      <c r="AJ269" s="152">
        <v>1484</v>
      </c>
      <c r="AK269" s="152">
        <v>1162</v>
      </c>
      <c r="AL269" s="149">
        <v>0.78300000000000003</v>
      </c>
      <c r="AM269" s="152">
        <v>641</v>
      </c>
      <c r="AN269" s="152">
        <v>421</v>
      </c>
      <c r="AO269" s="152">
        <v>1062</v>
      </c>
      <c r="AP269" s="153">
        <v>0.39600000000000002</v>
      </c>
      <c r="AQ269" s="153">
        <v>0.44900000000000001</v>
      </c>
      <c r="AR269" s="154">
        <v>0.19500000000000001</v>
      </c>
      <c r="AS269" s="154">
        <v>0.106</v>
      </c>
      <c r="AT269" s="154">
        <v>7.9000000000000001E-2</v>
      </c>
      <c r="AU269" s="154">
        <v>0.36399999999999999</v>
      </c>
      <c r="AW269" s="183"/>
      <c r="AX269" s="144">
        <f t="shared" si="95"/>
        <v>79.071803852889673</v>
      </c>
      <c r="AY269" s="149">
        <v>182</v>
      </c>
      <c r="AZ269" s="150" t="s">
        <v>508</v>
      </c>
      <c r="BA269" s="149">
        <v>14</v>
      </c>
      <c r="BB269" s="151">
        <v>1</v>
      </c>
      <c r="BC269" s="152">
        <v>1142</v>
      </c>
      <c r="BD269" s="152">
        <v>903</v>
      </c>
      <c r="BE269" s="149">
        <v>0.79100000000000004</v>
      </c>
      <c r="BF269" s="152">
        <v>474</v>
      </c>
      <c r="BG269" s="152">
        <v>335</v>
      </c>
      <c r="BH269" s="152">
        <v>809</v>
      </c>
      <c r="BI269" s="153">
        <v>0.41399999999999998</v>
      </c>
      <c r="BJ269" s="153">
        <v>0.45100000000000001</v>
      </c>
      <c r="BK269" s="154">
        <v>0.19800000000000001</v>
      </c>
      <c r="BL269" s="154">
        <v>0.114</v>
      </c>
      <c r="BM269" s="154">
        <v>9.2999999999999999E-2</v>
      </c>
      <c r="BN269" s="154">
        <v>0.377</v>
      </c>
      <c r="DU269" s="4"/>
      <c r="DZ269" s="183"/>
      <c r="EA269" s="183"/>
      <c r="EB269" s="183"/>
      <c r="EC269" s="183"/>
      <c r="ED269" s="183"/>
      <c r="EE269" s="183"/>
    </row>
    <row r="270" spans="30:135" ht="13" x14ac:dyDescent="0.15">
      <c r="AD270" s="144">
        <f t="shared" si="93"/>
        <v>82.476190476190467</v>
      </c>
      <c r="AE270" s="144">
        <f t="shared" si="94"/>
        <v>78.233256351039259</v>
      </c>
      <c r="AF270" s="149">
        <v>183</v>
      </c>
      <c r="AG270" s="150" t="s">
        <v>456</v>
      </c>
      <c r="AH270" s="149">
        <v>21</v>
      </c>
      <c r="AI270" s="151">
        <v>1</v>
      </c>
      <c r="AJ270" s="152">
        <v>1732</v>
      </c>
      <c r="AK270" s="152">
        <v>1355</v>
      </c>
      <c r="AL270" s="149">
        <v>0.78200000000000003</v>
      </c>
      <c r="AM270" s="152">
        <v>771</v>
      </c>
      <c r="AN270" s="152">
        <v>470</v>
      </c>
      <c r="AO270" s="152">
        <v>1241</v>
      </c>
      <c r="AP270" s="153">
        <v>0.379</v>
      </c>
      <c r="AQ270" s="153">
        <v>0.45100000000000001</v>
      </c>
      <c r="AR270" s="155">
        <v>0.19</v>
      </c>
      <c r="AS270" s="154">
        <v>0.105</v>
      </c>
      <c r="AT270" s="154">
        <v>8.4000000000000005E-2</v>
      </c>
      <c r="AU270" s="154">
        <v>0.35599999999999998</v>
      </c>
      <c r="AW270" s="183"/>
      <c r="AX270" s="144">
        <f t="shared" si="95"/>
        <v>79.211697393515578</v>
      </c>
      <c r="AY270" s="149">
        <v>183</v>
      </c>
      <c r="AZ270" s="150" t="s">
        <v>509</v>
      </c>
      <c r="BA270" s="149">
        <v>18</v>
      </c>
      <c r="BB270" s="151">
        <v>1</v>
      </c>
      <c r="BC270" s="152">
        <v>1573</v>
      </c>
      <c r="BD270" s="152">
        <v>1246</v>
      </c>
      <c r="BE270" s="149">
        <v>0.79200000000000004</v>
      </c>
      <c r="BF270" s="152">
        <v>692</v>
      </c>
      <c r="BG270" s="152">
        <v>480</v>
      </c>
      <c r="BH270" s="152">
        <v>1172</v>
      </c>
      <c r="BI270" s="151">
        <v>0.41</v>
      </c>
      <c r="BJ270" s="153">
        <v>0.46200000000000002</v>
      </c>
      <c r="BK270" s="154">
        <v>0.188</v>
      </c>
      <c r="BL270" s="154">
        <v>8.3000000000000004E-2</v>
      </c>
      <c r="BM270" s="154">
        <v>6.6000000000000003E-2</v>
      </c>
      <c r="BN270" s="154">
        <v>0.36299999999999999</v>
      </c>
      <c r="DU270" s="4"/>
      <c r="DZ270" s="183"/>
      <c r="EA270" s="183"/>
      <c r="EB270" s="183"/>
      <c r="EC270" s="183"/>
      <c r="ED270" s="183"/>
      <c r="EE270" s="183"/>
    </row>
    <row r="271" spans="30:135" ht="13" x14ac:dyDescent="0.15">
      <c r="AD271" s="144">
        <f t="shared" si="93"/>
        <v>87.705882352941188</v>
      </c>
      <c r="AE271" s="144">
        <f t="shared" si="94"/>
        <v>78.202548625083836</v>
      </c>
      <c r="AF271" s="149">
        <v>184</v>
      </c>
      <c r="AG271" s="150" t="s">
        <v>510</v>
      </c>
      <c r="AH271" s="149">
        <v>17</v>
      </c>
      <c r="AI271" s="151">
        <v>1</v>
      </c>
      <c r="AJ271" s="152">
        <v>1491</v>
      </c>
      <c r="AK271" s="152">
        <v>1166</v>
      </c>
      <c r="AL271" s="149">
        <v>0.78200000000000003</v>
      </c>
      <c r="AM271" s="152">
        <v>687</v>
      </c>
      <c r="AN271" s="152">
        <v>434</v>
      </c>
      <c r="AO271" s="152">
        <v>1121</v>
      </c>
      <c r="AP271" s="153">
        <v>0.38700000000000001</v>
      </c>
      <c r="AQ271" s="151">
        <v>0.44</v>
      </c>
      <c r="AR271" s="154">
        <v>0.182</v>
      </c>
      <c r="AS271" s="154">
        <v>8.8999999999999996E-2</v>
      </c>
      <c r="AT271" s="154">
        <v>7.6999999999999999E-2</v>
      </c>
      <c r="AU271" s="154">
        <v>0.35199999999999998</v>
      </c>
      <c r="AW271" s="183"/>
      <c r="AX271" s="144">
        <f t="shared" si="95"/>
        <v>79.189944134078218</v>
      </c>
      <c r="AY271" s="149">
        <v>184</v>
      </c>
      <c r="AZ271" s="150" t="s">
        <v>511</v>
      </c>
      <c r="BA271" s="149">
        <v>17</v>
      </c>
      <c r="BB271" s="151">
        <v>1</v>
      </c>
      <c r="BC271" s="152">
        <v>1432</v>
      </c>
      <c r="BD271" s="152">
        <v>1134</v>
      </c>
      <c r="BE271" s="149">
        <v>0.79200000000000004</v>
      </c>
      <c r="BF271" s="152">
        <v>510</v>
      </c>
      <c r="BG271" s="152">
        <v>414</v>
      </c>
      <c r="BH271" s="152">
        <v>924</v>
      </c>
      <c r="BI271" s="153">
        <v>0.44800000000000001</v>
      </c>
      <c r="BJ271" s="153">
        <v>0.495</v>
      </c>
      <c r="BK271" s="154">
        <v>0.246</v>
      </c>
      <c r="BL271" s="154">
        <v>0.13100000000000001</v>
      </c>
      <c r="BM271" s="154">
        <v>0.10100000000000001</v>
      </c>
      <c r="BN271" s="155">
        <v>0.38</v>
      </c>
      <c r="DU271" s="4"/>
      <c r="DZ271" s="183"/>
      <c r="EA271" s="183"/>
      <c r="EB271" s="183"/>
      <c r="EC271" s="183"/>
      <c r="ED271" s="183"/>
      <c r="EE271" s="183"/>
    </row>
    <row r="272" spans="30:135" ht="13" x14ac:dyDescent="0.15">
      <c r="AD272" s="144">
        <f t="shared" si="93"/>
        <v>85.260869565217391</v>
      </c>
      <c r="AE272" s="144">
        <f t="shared" si="94"/>
        <v>78.072412034676191</v>
      </c>
      <c r="AF272" s="149">
        <v>185</v>
      </c>
      <c r="AG272" s="150" t="s">
        <v>325</v>
      </c>
      <c r="AH272" s="149">
        <v>23</v>
      </c>
      <c r="AI272" s="151">
        <v>1</v>
      </c>
      <c r="AJ272" s="152">
        <v>1961</v>
      </c>
      <c r="AK272" s="152">
        <v>1531</v>
      </c>
      <c r="AL272" s="149">
        <v>0.78100000000000003</v>
      </c>
      <c r="AM272" s="152">
        <v>854</v>
      </c>
      <c r="AN272" s="152">
        <v>553</v>
      </c>
      <c r="AO272" s="152">
        <v>1407</v>
      </c>
      <c r="AP272" s="153">
        <v>0.39300000000000002</v>
      </c>
      <c r="AQ272" s="153">
        <v>0.44500000000000001</v>
      </c>
      <c r="AR272" s="154">
        <v>0.187</v>
      </c>
      <c r="AS272" s="154">
        <v>0.122</v>
      </c>
      <c r="AT272" s="154">
        <v>9.6000000000000002E-2</v>
      </c>
      <c r="AU272" s="154">
        <v>0.36599999999999999</v>
      </c>
      <c r="AW272" s="183"/>
      <c r="AX272" s="144">
        <f t="shared" si="95"/>
        <v>79.314221472737486</v>
      </c>
      <c r="AY272" s="149">
        <v>185</v>
      </c>
      <c r="AZ272" s="150" t="s">
        <v>448</v>
      </c>
      <c r="BA272" s="149">
        <v>21</v>
      </c>
      <c r="BB272" s="151">
        <v>1</v>
      </c>
      <c r="BC272" s="152">
        <v>1779</v>
      </c>
      <c r="BD272" s="152">
        <v>1411</v>
      </c>
      <c r="BE272" s="149">
        <v>0.79300000000000004</v>
      </c>
      <c r="BF272" s="152">
        <v>896</v>
      </c>
      <c r="BG272" s="152">
        <v>517</v>
      </c>
      <c r="BH272" s="152">
        <v>1413</v>
      </c>
      <c r="BI272" s="153">
        <v>0.36599999999999999</v>
      </c>
      <c r="BJ272" s="153">
        <v>0.40500000000000003</v>
      </c>
      <c r="BK272" s="154">
        <v>0.108</v>
      </c>
      <c r="BL272" s="154">
        <v>0.11899999999999999</v>
      </c>
      <c r="BM272" s="154">
        <v>9.9000000000000005E-2</v>
      </c>
      <c r="BN272" s="154">
        <v>0.378</v>
      </c>
      <c r="DU272" s="4"/>
      <c r="DZ272" s="183"/>
      <c r="EA272" s="183"/>
      <c r="EB272" s="183"/>
      <c r="EC272" s="183"/>
      <c r="ED272" s="183"/>
      <c r="EE272" s="183"/>
    </row>
    <row r="273" spans="30:135" ht="13" x14ac:dyDescent="0.15">
      <c r="AD273" s="144">
        <f t="shared" si="93"/>
        <v>87</v>
      </c>
      <c r="AE273" s="144">
        <f t="shared" si="94"/>
        <v>77.873563218390814</v>
      </c>
      <c r="AF273" s="149">
        <v>186</v>
      </c>
      <c r="AG273" s="150" t="s">
        <v>267</v>
      </c>
      <c r="AH273" s="149">
        <v>20</v>
      </c>
      <c r="AI273" s="151">
        <v>1</v>
      </c>
      <c r="AJ273" s="152">
        <v>1740</v>
      </c>
      <c r="AK273" s="152">
        <v>1355</v>
      </c>
      <c r="AL273" s="149">
        <v>0.77900000000000003</v>
      </c>
      <c r="AM273" s="152">
        <v>680</v>
      </c>
      <c r="AN273" s="152">
        <v>484</v>
      </c>
      <c r="AO273" s="152">
        <v>1164</v>
      </c>
      <c r="AP273" s="153">
        <v>0.41599999999999998</v>
      </c>
      <c r="AQ273" s="153">
        <v>0.45400000000000001</v>
      </c>
      <c r="AR273" s="154">
        <v>0.21099999999999999</v>
      </c>
      <c r="AS273" s="154">
        <v>0.13500000000000001</v>
      </c>
      <c r="AT273" s="154">
        <v>0.10199999999999999</v>
      </c>
      <c r="AU273" s="154">
        <v>0.38400000000000001</v>
      </c>
      <c r="AW273" s="183"/>
      <c r="AX273" s="144">
        <f t="shared" si="95"/>
        <v>79.450343535290443</v>
      </c>
      <c r="AY273" s="149">
        <v>186</v>
      </c>
      <c r="AZ273" s="150" t="s">
        <v>512</v>
      </c>
      <c r="BA273" s="149">
        <v>19</v>
      </c>
      <c r="BB273" s="151">
        <v>1</v>
      </c>
      <c r="BC273" s="152">
        <v>1601</v>
      </c>
      <c r="BD273" s="152">
        <v>1272</v>
      </c>
      <c r="BE273" s="149">
        <v>0.79500000000000004</v>
      </c>
      <c r="BF273" s="152">
        <v>718</v>
      </c>
      <c r="BG273" s="152">
        <v>482</v>
      </c>
      <c r="BH273" s="152">
        <v>1200</v>
      </c>
      <c r="BI273" s="153">
        <v>0.40200000000000002</v>
      </c>
      <c r="BJ273" s="153">
        <v>0.45500000000000002</v>
      </c>
      <c r="BK273" s="154">
        <v>0.17699999999999999</v>
      </c>
      <c r="BL273" s="155">
        <v>0.09</v>
      </c>
      <c r="BM273" s="154">
        <v>7.1999999999999995E-2</v>
      </c>
      <c r="BN273" s="154">
        <v>0.36699999999999999</v>
      </c>
      <c r="DU273" s="4"/>
      <c r="DZ273" s="183"/>
      <c r="EA273" s="183"/>
      <c r="EB273" s="183"/>
      <c r="EC273" s="183"/>
      <c r="ED273" s="183"/>
      <c r="EE273" s="183"/>
    </row>
    <row r="274" spans="30:135" ht="13" x14ac:dyDescent="0.15">
      <c r="AD274" s="144">
        <f t="shared" si="93"/>
        <v>80.066666666666663</v>
      </c>
      <c r="AE274" s="144">
        <f t="shared" si="94"/>
        <v>77.935054121565358</v>
      </c>
      <c r="AF274" s="149">
        <v>187</v>
      </c>
      <c r="AG274" s="150" t="s">
        <v>513</v>
      </c>
      <c r="AH274" s="149">
        <v>15</v>
      </c>
      <c r="AI274" s="151">
        <v>1</v>
      </c>
      <c r="AJ274" s="152">
        <v>1201</v>
      </c>
      <c r="AK274" s="152">
        <v>936</v>
      </c>
      <c r="AL274" s="149">
        <v>0.77900000000000003</v>
      </c>
      <c r="AM274" s="152">
        <v>532</v>
      </c>
      <c r="AN274" s="152">
        <v>344</v>
      </c>
      <c r="AO274" s="152">
        <v>876</v>
      </c>
      <c r="AP274" s="153">
        <v>0.39300000000000002</v>
      </c>
      <c r="AQ274" s="153">
        <v>0.45800000000000002</v>
      </c>
      <c r="AR274" s="154">
        <v>0.20100000000000001</v>
      </c>
      <c r="AS274" s="154">
        <v>8.5999999999999993E-2</v>
      </c>
      <c r="AT274" s="154">
        <v>6.9000000000000006E-2</v>
      </c>
      <c r="AU274" s="154">
        <v>0.35099999999999998</v>
      </c>
      <c r="AW274" s="183"/>
      <c r="AX274" s="144">
        <f t="shared" si="95"/>
        <v>79.476584022038566</v>
      </c>
      <c r="AY274" s="149">
        <v>187</v>
      </c>
      <c r="AZ274" s="150" t="s">
        <v>312</v>
      </c>
      <c r="BA274" s="149">
        <v>18</v>
      </c>
      <c r="BB274" s="151">
        <v>1</v>
      </c>
      <c r="BC274" s="152">
        <v>1452</v>
      </c>
      <c r="BD274" s="152">
        <v>1154</v>
      </c>
      <c r="BE274" s="149">
        <v>0.79500000000000004</v>
      </c>
      <c r="BF274" s="152">
        <v>673</v>
      </c>
      <c r="BG274" s="152">
        <v>420</v>
      </c>
      <c r="BH274" s="152">
        <v>1093</v>
      </c>
      <c r="BI274" s="153">
        <v>0.38400000000000001</v>
      </c>
      <c r="BJ274" s="153">
        <v>0.433</v>
      </c>
      <c r="BK274" s="154">
        <v>0.154</v>
      </c>
      <c r="BL274" s="154">
        <v>0.114</v>
      </c>
      <c r="BM274" s="155">
        <v>0.1</v>
      </c>
      <c r="BN274" s="154">
        <v>0.373</v>
      </c>
      <c r="DU274" s="4"/>
      <c r="DZ274" s="183"/>
      <c r="EA274" s="183"/>
      <c r="EB274" s="183"/>
      <c r="EC274" s="183"/>
      <c r="ED274" s="183"/>
      <c r="EE274" s="183"/>
    </row>
    <row r="275" spans="30:135" ht="13" x14ac:dyDescent="0.15">
      <c r="AD275" s="144">
        <f t="shared" si="93"/>
        <v>80.600000000000009</v>
      </c>
      <c r="AE275" s="144">
        <f t="shared" si="94"/>
        <v>77.750206782464844</v>
      </c>
      <c r="AF275" s="149">
        <v>188</v>
      </c>
      <c r="AG275" s="150" t="s">
        <v>514</v>
      </c>
      <c r="AH275" s="149">
        <v>15</v>
      </c>
      <c r="AI275" s="151">
        <v>1</v>
      </c>
      <c r="AJ275" s="152">
        <v>1209</v>
      </c>
      <c r="AK275" s="152">
        <v>940</v>
      </c>
      <c r="AL275" s="149">
        <v>0.77800000000000002</v>
      </c>
      <c r="AM275" s="152">
        <v>520</v>
      </c>
      <c r="AN275" s="152">
        <v>321</v>
      </c>
      <c r="AO275" s="152">
        <v>841</v>
      </c>
      <c r="AP275" s="153">
        <v>0.38200000000000001</v>
      </c>
      <c r="AQ275" s="153">
        <v>0.442</v>
      </c>
      <c r="AR275" s="154">
        <v>0.19700000000000001</v>
      </c>
      <c r="AS275" s="155">
        <v>0.13</v>
      </c>
      <c r="AT275" s="154">
        <v>0.112</v>
      </c>
      <c r="AU275" s="154">
        <v>0.36099999999999999</v>
      </c>
      <c r="AW275" s="183"/>
      <c r="AX275" s="144">
        <f t="shared" si="95"/>
        <v>79.613095238095227</v>
      </c>
      <c r="AY275" s="149">
        <v>188</v>
      </c>
      <c r="AZ275" s="150" t="s">
        <v>515</v>
      </c>
      <c r="BA275" s="149">
        <v>16</v>
      </c>
      <c r="BB275" s="151">
        <v>1</v>
      </c>
      <c r="BC275" s="152">
        <v>1344</v>
      </c>
      <c r="BD275" s="152">
        <v>1070</v>
      </c>
      <c r="BE275" s="149">
        <v>0.79600000000000004</v>
      </c>
      <c r="BF275" s="152">
        <v>594</v>
      </c>
      <c r="BG275" s="152">
        <v>369</v>
      </c>
      <c r="BH275" s="152">
        <v>963</v>
      </c>
      <c r="BI275" s="153">
        <v>0.38300000000000001</v>
      </c>
      <c r="BJ275" s="151">
        <v>0.44</v>
      </c>
      <c r="BK275" s="154">
        <v>0.17199999999999999</v>
      </c>
      <c r="BL275" s="154">
        <v>0.129</v>
      </c>
      <c r="BM275" s="155">
        <v>0.1</v>
      </c>
      <c r="BN275" s="154">
        <v>0.374</v>
      </c>
      <c r="DU275" s="4"/>
      <c r="DZ275" s="183"/>
      <c r="EA275" s="183"/>
      <c r="EB275" s="183"/>
      <c r="EC275" s="183"/>
      <c r="ED275" s="183"/>
      <c r="EE275" s="183"/>
    </row>
    <row r="276" spans="30:135" ht="13" x14ac:dyDescent="0.15">
      <c r="AD276" s="144">
        <f t="shared" si="93"/>
        <v>75.199999999999989</v>
      </c>
      <c r="AE276" s="144">
        <f t="shared" si="94"/>
        <v>77.792553191489361</v>
      </c>
      <c r="AF276" s="149">
        <v>189</v>
      </c>
      <c r="AG276" s="150" t="s">
        <v>516</v>
      </c>
      <c r="AH276" s="149">
        <v>20</v>
      </c>
      <c r="AI276" s="151">
        <v>1</v>
      </c>
      <c r="AJ276" s="152">
        <v>1504</v>
      </c>
      <c r="AK276" s="152">
        <v>1170</v>
      </c>
      <c r="AL276" s="149">
        <v>0.77800000000000002</v>
      </c>
      <c r="AM276" s="152">
        <v>673</v>
      </c>
      <c r="AN276" s="152">
        <v>445</v>
      </c>
      <c r="AO276" s="152">
        <v>1118</v>
      </c>
      <c r="AP276" s="153">
        <v>0.39800000000000002</v>
      </c>
      <c r="AQ276" s="153">
        <v>0.44600000000000001</v>
      </c>
      <c r="AR276" s="154">
        <v>0.183</v>
      </c>
      <c r="AS276" s="154">
        <v>9.0999999999999998E-2</v>
      </c>
      <c r="AT276" s="154">
        <v>7.5999999999999998E-2</v>
      </c>
      <c r="AU276" s="154">
        <v>0.36599999999999999</v>
      </c>
      <c r="AW276" s="183"/>
      <c r="AX276" s="144">
        <f t="shared" si="95"/>
        <v>79.65517241379311</v>
      </c>
      <c r="AY276" s="149">
        <v>189</v>
      </c>
      <c r="AZ276" s="150" t="s">
        <v>517</v>
      </c>
      <c r="BA276" s="149">
        <v>23</v>
      </c>
      <c r="BB276" s="151">
        <v>1</v>
      </c>
      <c r="BC276" s="152">
        <v>2030</v>
      </c>
      <c r="BD276" s="152">
        <v>1617</v>
      </c>
      <c r="BE276" s="149">
        <v>0.79700000000000004</v>
      </c>
      <c r="BF276" s="152">
        <v>853</v>
      </c>
      <c r="BG276" s="152">
        <v>563</v>
      </c>
      <c r="BH276" s="152">
        <v>1416</v>
      </c>
      <c r="BI276" s="153">
        <v>0.39800000000000002</v>
      </c>
      <c r="BJ276" s="153">
        <v>0.46100000000000002</v>
      </c>
      <c r="BK276" s="155">
        <v>0.2</v>
      </c>
      <c r="BL276" s="154">
        <v>0.11700000000000001</v>
      </c>
      <c r="BM276" s="154">
        <v>8.3000000000000004E-2</v>
      </c>
      <c r="BN276" s="154">
        <v>0.36799999999999999</v>
      </c>
      <c r="DU276" s="4"/>
      <c r="DZ276" s="183"/>
      <c r="EA276" s="183"/>
      <c r="EB276" s="183"/>
      <c r="EC276" s="183"/>
      <c r="ED276" s="183"/>
      <c r="EE276" s="183"/>
    </row>
    <row r="277" spans="30:135" ht="13" x14ac:dyDescent="0.15">
      <c r="AD277" s="144">
        <f t="shared" si="93"/>
        <v>81.590909090909079</v>
      </c>
      <c r="AE277" s="144">
        <f t="shared" si="94"/>
        <v>77.715877437325915</v>
      </c>
      <c r="AF277" s="149">
        <v>190</v>
      </c>
      <c r="AG277" s="150" t="s">
        <v>518</v>
      </c>
      <c r="AH277" s="149">
        <v>22</v>
      </c>
      <c r="AI277" s="151">
        <v>1</v>
      </c>
      <c r="AJ277" s="152">
        <v>1795</v>
      </c>
      <c r="AK277" s="152">
        <v>1395</v>
      </c>
      <c r="AL277" s="149">
        <v>0.77700000000000002</v>
      </c>
      <c r="AM277" s="152">
        <v>829</v>
      </c>
      <c r="AN277" s="152">
        <v>493</v>
      </c>
      <c r="AO277" s="152">
        <v>1322</v>
      </c>
      <c r="AP277" s="153">
        <v>0.373</v>
      </c>
      <c r="AQ277" s="153">
        <v>0.42899999999999999</v>
      </c>
      <c r="AR277" s="154">
        <v>0.17399999999999999</v>
      </c>
      <c r="AS277" s="154">
        <v>0.105</v>
      </c>
      <c r="AT277" s="155">
        <v>0.08</v>
      </c>
      <c r="AU277" s="154">
        <v>0.35799999999999998</v>
      </c>
      <c r="AW277" s="183"/>
      <c r="AX277" s="144">
        <f t="shared" si="95"/>
        <v>79.695431472081211</v>
      </c>
      <c r="AY277" s="149">
        <v>190</v>
      </c>
      <c r="AZ277" s="150" t="s">
        <v>442</v>
      </c>
      <c r="BA277" s="149">
        <v>22</v>
      </c>
      <c r="BB277" s="151">
        <v>1</v>
      </c>
      <c r="BC277" s="152">
        <v>1773</v>
      </c>
      <c r="BD277" s="152">
        <v>1413</v>
      </c>
      <c r="BE277" s="149">
        <v>0.79700000000000004</v>
      </c>
      <c r="BF277" s="152">
        <v>827</v>
      </c>
      <c r="BG277" s="152">
        <v>535</v>
      </c>
      <c r="BH277" s="152">
        <v>1362</v>
      </c>
      <c r="BI277" s="153">
        <v>0.39300000000000002</v>
      </c>
      <c r="BJ277" s="153">
        <v>0.44700000000000001</v>
      </c>
      <c r="BK277" s="154">
        <v>0.16400000000000001</v>
      </c>
      <c r="BL277" s="154">
        <v>8.7999999999999995E-2</v>
      </c>
      <c r="BM277" s="154">
        <v>7.0999999999999994E-2</v>
      </c>
      <c r="BN277" s="154">
        <v>0.36099999999999999</v>
      </c>
      <c r="DU277" s="4"/>
      <c r="DZ277" s="183"/>
      <c r="EA277" s="183"/>
      <c r="EB277" s="183"/>
      <c r="EC277" s="183"/>
      <c r="ED277" s="183"/>
      <c r="EE277" s="183"/>
    </row>
    <row r="278" spans="30:135" ht="13" x14ac:dyDescent="0.15">
      <c r="AD278" s="144">
        <f t="shared" si="93"/>
        <v>76.26315789473685</v>
      </c>
      <c r="AE278" s="144">
        <f t="shared" si="94"/>
        <v>77.570738440303657</v>
      </c>
      <c r="AF278" s="149">
        <v>191</v>
      </c>
      <c r="AG278" s="150" t="s">
        <v>465</v>
      </c>
      <c r="AH278" s="149">
        <v>19</v>
      </c>
      <c r="AI278" s="151">
        <v>1</v>
      </c>
      <c r="AJ278" s="152">
        <v>1449</v>
      </c>
      <c r="AK278" s="152">
        <v>1124</v>
      </c>
      <c r="AL278" s="149">
        <v>0.77600000000000002</v>
      </c>
      <c r="AM278" s="152">
        <v>626</v>
      </c>
      <c r="AN278" s="152">
        <v>390</v>
      </c>
      <c r="AO278" s="152">
        <v>1016</v>
      </c>
      <c r="AP278" s="153">
        <v>0.38400000000000001</v>
      </c>
      <c r="AQ278" s="153">
        <v>0.44800000000000001</v>
      </c>
      <c r="AR278" s="154">
        <v>0.20200000000000001</v>
      </c>
      <c r="AS278" s="154">
        <v>0.11700000000000001</v>
      </c>
      <c r="AT278" s="154">
        <v>8.8999999999999996E-2</v>
      </c>
      <c r="AU278" s="154">
        <v>0.35299999999999998</v>
      </c>
      <c r="AW278" s="183"/>
      <c r="AX278" s="144">
        <f t="shared" si="95"/>
        <v>79.73664959765911</v>
      </c>
      <c r="AY278" s="149">
        <v>191</v>
      </c>
      <c r="AZ278" s="150" t="s">
        <v>492</v>
      </c>
      <c r="BA278" s="149">
        <v>17</v>
      </c>
      <c r="BB278" s="151">
        <v>1</v>
      </c>
      <c r="BC278" s="152">
        <v>1367</v>
      </c>
      <c r="BD278" s="152">
        <v>1090</v>
      </c>
      <c r="BE278" s="149">
        <v>0.79700000000000004</v>
      </c>
      <c r="BF278" s="152">
        <v>631</v>
      </c>
      <c r="BG278" s="152">
        <v>397</v>
      </c>
      <c r="BH278" s="152">
        <v>1028</v>
      </c>
      <c r="BI278" s="153">
        <v>0.38600000000000001</v>
      </c>
      <c r="BJ278" s="153">
        <v>0.434</v>
      </c>
      <c r="BK278" s="154">
        <v>0.161</v>
      </c>
      <c r="BL278" s="154">
        <v>0.105</v>
      </c>
      <c r="BM278" s="155">
        <v>0.08</v>
      </c>
      <c r="BN278" s="154">
        <v>0.372</v>
      </c>
      <c r="DU278" s="4"/>
      <c r="DZ278" s="183"/>
      <c r="EA278" s="183"/>
      <c r="EB278" s="183"/>
      <c r="EC278" s="183"/>
      <c r="ED278" s="183"/>
      <c r="EE278" s="183"/>
    </row>
    <row r="279" spans="30:135" ht="13" x14ac:dyDescent="0.15">
      <c r="AD279" s="144">
        <f t="shared" si="93"/>
        <v>76.529411764705884</v>
      </c>
      <c r="AE279" s="144">
        <f t="shared" si="94"/>
        <v>77.555726364335129</v>
      </c>
      <c r="AF279" s="149">
        <v>192</v>
      </c>
      <c r="AG279" s="150" t="s">
        <v>447</v>
      </c>
      <c r="AH279" s="149">
        <v>17</v>
      </c>
      <c r="AI279" s="151">
        <v>1</v>
      </c>
      <c r="AJ279" s="152">
        <v>1301</v>
      </c>
      <c r="AK279" s="152">
        <v>1009</v>
      </c>
      <c r="AL279" s="149">
        <v>0.77600000000000002</v>
      </c>
      <c r="AM279" s="152">
        <v>569</v>
      </c>
      <c r="AN279" s="152">
        <v>377</v>
      </c>
      <c r="AO279" s="152">
        <v>946</v>
      </c>
      <c r="AP279" s="153">
        <v>0.39900000000000002</v>
      </c>
      <c r="AQ279" s="153">
        <v>0.44600000000000001</v>
      </c>
      <c r="AR279" s="154">
        <v>0.193</v>
      </c>
      <c r="AS279" s="154">
        <v>0.10100000000000001</v>
      </c>
      <c r="AT279" s="154">
        <v>7.5999999999999998E-2</v>
      </c>
      <c r="AU279" s="154">
        <v>0.36299999999999999</v>
      </c>
      <c r="AW279" s="183"/>
      <c r="AX279" s="144">
        <f t="shared" si="95"/>
        <v>79.72027972027972</v>
      </c>
      <c r="AY279" s="149">
        <v>192</v>
      </c>
      <c r="AZ279" s="150" t="s">
        <v>519</v>
      </c>
      <c r="BA279" s="149">
        <v>22</v>
      </c>
      <c r="BB279" s="151">
        <v>1</v>
      </c>
      <c r="BC279" s="152">
        <v>1859</v>
      </c>
      <c r="BD279" s="152">
        <v>1482</v>
      </c>
      <c r="BE279" s="149">
        <v>0.79700000000000004</v>
      </c>
      <c r="BF279" s="152">
        <v>658</v>
      </c>
      <c r="BG279" s="152">
        <v>528</v>
      </c>
      <c r="BH279" s="152">
        <v>1186</v>
      </c>
      <c r="BI279" s="153">
        <v>0.44500000000000001</v>
      </c>
      <c r="BJ279" s="153">
        <v>0.497</v>
      </c>
      <c r="BK279" s="154">
        <v>0.254</v>
      </c>
      <c r="BL279" s="154">
        <v>0.128</v>
      </c>
      <c r="BM279" s="154">
        <v>8.6999999999999994E-2</v>
      </c>
      <c r="BN279" s="154">
        <v>0.38100000000000001</v>
      </c>
      <c r="DU279" s="4"/>
      <c r="DZ279" s="183"/>
      <c r="EA279" s="183"/>
      <c r="EB279" s="183"/>
      <c r="EC279" s="183"/>
      <c r="ED279" s="183"/>
      <c r="EE279" s="183"/>
    </row>
    <row r="280" spans="30:135" ht="13" x14ac:dyDescent="0.15">
      <c r="AD280" s="144">
        <f t="shared" si="93"/>
        <v>82.4375</v>
      </c>
      <c r="AE280" s="144">
        <f t="shared" si="94"/>
        <v>77.25549658832449</v>
      </c>
      <c r="AF280" s="149">
        <v>193</v>
      </c>
      <c r="AG280" s="150" t="s">
        <v>515</v>
      </c>
      <c r="AH280" s="149">
        <v>16</v>
      </c>
      <c r="AI280" s="151">
        <v>1</v>
      </c>
      <c r="AJ280" s="152">
        <v>1319</v>
      </c>
      <c r="AK280" s="152">
        <v>1019</v>
      </c>
      <c r="AL280" s="149">
        <v>0.77300000000000002</v>
      </c>
      <c r="AM280" s="152">
        <v>544</v>
      </c>
      <c r="AN280" s="152">
        <v>376</v>
      </c>
      <c r="AO280" s="152">
        <v>920</v>
      </c>
      <c r="AP280" s="153">
        <v>0.40899999999999997</v>
      </c>
      <c r="AQ280" s="153">
        <v>0.44900000000000001</v>
      </c>
      <c r="AR280" s="154">
        <v>0.20100000000000001</v>
      </c>
      <c r="AS280" s="154">
        <v>0.11799999999999999</v>
      </c>
      <c r="AT280" s="154">
        <v>8.8999999999999996E-2</v>
      </c>
      <c r="AU280" s="154">
        <v>0.376</v>
      </c>
      <c r="AW280" s="183"/>
      <c r="AX280" s="144">
        <f t="shared" si="95"/>
        <v>79.705573080967412</v>
      </c>
      <c r="AY280" s="149">
        <v>193</v>
      </c>
      <c r="AZ280" s="150" t="s">
        <v>499</v>
      </c>
      <c r="BA280" s="149">
        <v>22</v>
      </c>
      <c r="BB280" s="151">
        <v>1</v>
      </c>
      <c r="BC280" s="152">
        <v>1902</v>
      </c>
      <c r="BD280" s="152">
        <v>1516</v>
      </c>
      <c r="BE280" s="149">
        <v>0.79700000000000004</v>
      </c>
      <c r="BF280" s="152">
        <v>826</v>
      </c>
      <c r="BG280" s="152">
        <v>569</v>
      </c>
      <c r="BH280" s="152">
        <v>1395</v>
      </c>
      <c r="BI280" s="153">
        <v>0.40799999999999997</v>
      </c>
      <c r="BJ280" s="153">
        <v>0.45900000000000002</v>
      </c>
      <c r="BK280" s="154">
        <v>0.184</v>
      </c>
      <c r="BL280" s="154">
        <v>0.105</v>
      </c>
      <c r="BM280" s="154">
        <v>7.8E-2</v>
      </c>
      <c r="BN280" s="154">
        <v>0.36899999999999999</v>
      </c>
      <c r="DU280" s="4"/>
      <c r="DZ280" s="183"/>
      <c r="EA280" s="183"/>
      <c r="EB280" s="183"/>
      <c r="EC280" s="183"/>
      <c r="ED280" s="183"/>
      <c r="EE280" s="183"/>
    </row>
    <row r="281" spans="30:135" ht="13" x14ac:dyDescent="0.15">
      <c r="AD281" s="144">
        <f t="shared" si="93"/>
        <v>78.533333333333331</v>
      </c>
      <c r="AE281" s="144">
        <f t="shared" si="94"/>
        <v>77.249575551782684</v>
      </c>
      <c r="AF281" s="149">
        <v>194</v>
      </c>
      <c r="AG281" s="150" t="s">
        <v>520</v>
      </c>
      <c r="AH281" s="149">
        <v>15</v>
      </c>
      <c r="AI281" s="151">
        <v>1</v>
      </c>
      <c r="AJ281" s="152">
        <v>1178</v>
      </c>
      <c r="AK281" s="152">
        <v>910</v>
      </c>
      <c r="AL281" s="149">
        <v>0.77200000000000002</v>
      </c>
      <c r="AM281" s="152">
        <v>573</v>
      </c>
      <c r="AN281" s="152">
        <v>319</v>
      </c>
      <c r="AO281" s="152">
        <v>892</v>
      </c>
      <c r="AP281" s="153">
        <v>0.35799999999999998</v>
      </c>
      <c r="AQ281" s="153">
        <v>0.432</v>
      </c>
      <c r="AR281" s="154">
        <v>0.16800000000000001</v>
      </c>
      <c r="AS281" s="154">
        <v>8.6999999999999994E-2</v>
      </c>
      <c r="AT281" s="155">
        <v>7.0000000000000007E-2</v>
      </c>
      <c r="AU281" s="154">
        <v>0.34100000000000003</v>
      </c>
      <c r="AW281" s="183"/>
      <c r="AX281" s="144">
        <f t="shared" si="95"/>
        <v>79.841374752148056</v>
      </c>
      <c r="AY281" s="149">
        <v>194</v>
      </c>
      <c r="AZ281" s="150" t="s">
        <v>521</v>
      </c>
      <c r="BA281" s="149">
        <v>19</v>
      </c>
      <c r="BB281" s="151">
        <v>1</v>
      </c>
      <c r="BC281" s="152">
        <v>1513</v>
      </c>
      <c r="BD281" s="152">
        <v>1208</v>
      </c>
      <c r="BE281" s="149">
        <v>0.79800000000000004</v>
      </c>
      <c r="BF281" s="152">
        <v>683</v>
      </c>
      <c r="BG281" s="152">
        <v>447</v>
      </c>
      <c r="BH281" s="152">
        <v>1130</v>
      </c>
      <c r="BI281" s="153">
        <v>0.39600000000000002</v>
      </c>
      <c r="BJ281" s="153">
        <v>0.45200000000000001</v>
      </c>
      <c r="BK281" s="155">
        <v>0.18</v>
      </c>
      <c r="BL281" s="154">
        <v>8.6999999999999994E-2</v>
      </c>
      <c r="BM281" s="154">
        <v>7.0999999999999994E-2</v>
      </c>
      <c r="BN281" s="154">
        <v>0.36199999999999999</v>
      </c>
      <c r="DU281" s="4"/>
      <c r="DZ281" s="183"/>
      <c r="EA281" s="183"/>
      <c r="EB281" s="183"/>
      <c r="EC281" s="183"/>
      <c r="ED281" s="183"/>
      <c r="EE281" s="183"/>
    </row>
    <row r="282" spans="30:135" ht="13" x14ac:dyDescent="0.15">
      <c r="AD282" s="144">
        <f t="shared" si="93"/>
        <v>81.882352941176464</v>
      </c>
      <c r="AE282" s="144">
        <f t="shared" si="94"/>
        <v>77.083333333333343</v>
      </c>
      <c r="AF282" s="149">
        <v>195</v>
      </c>
      <c r="AG282" s="150" t="s">
        <v>394</v>
      </c>
      <c r="AH282" s="149">
        <v>17</v>
      </c>
      <c r="AI282" s="151">
        <v>1</v>
      </c>
      <c r="AJ282" s="152">
        <v>1392</v>
      </c>
      <c r="AK282" s="152">
        <v>1073</v>
      </c>
      <c r="AL282" s="149">
        <v>0.77100000000000002</v>
      </c>
      <c r="AM282" s="152">
        <v>600</v>
      </c>
      <c r="AN282" s="152">
        <v>384</v>
      </c>
      <c r="AO282" s="152">
        <v>984</v>
      </c>
      <c r="AP282" s="151">
        <v>0.39</v>
      </c>
      <c r="AQ282" s="153">
        <v>0.441</v>
      </c>
      <c r="AR282" s="154">
        <v>0.187</v>
      </c>
      <c r="AS282" s="154">
        <v>0.129</v>
      </c>
      <c r="AT282" s="154">
        <v>0.104</v>
      </c>
      <c r="AU282" s="154">
        <v>0.36599999999999999</v>
      </c>
      <c r="AW282" s="183"/>
      <c r="AX282" s="144">
        <f t="shared" si="95"/>
        <v>79.897435897435898</v>
      </c>
      <c r="AY282" s="149">
        <v>195</v>
      </c>
      <c r="AZ282" s="150" t="s">
        <v>395</v>
      </c>
      <c r="BA282" s="149">
        <v>21</v>
      </c>
      <c r="BB282" s="151">
        <v>1</v>
      </c>
      <c r="BC282" s="152">
        <v>1950</v>
      </c>
      <c r="BD282" s="152">
        <v>1558</v>
      </c>
      <c r="BE282" s="149">
        <v>0.79900000000000004</v>
      </c>
      <c r="BF282" s="152">
        <v>873</v>
      </c>
      <c r="BG282" s="152">
        <v>551</v>
      </c>
      <c r="BH282" s="152">
        <v>1424</v>
      </c>
      <c r="BI282" s="153">
        <v>0.38700000000000001</v>
      </c>
      <c r="BJ282" s="151">
        <v>0.44</v>
      </c>
      <c r="BK282" s="154">
        <v>0.17499999999999999</v>
      </c>
      <c r="BL282" s="154">
        <v>0.115</v>
      </c>
      <c r="BM282" s="154">
        <v>9.2999999999999999E-2</v>
      </c>
      <c r="BN282" s="154">
        <v>0.36799999999999999</v>
      </c>
      <c r="DU282" s="4"/>
      <c r="DZ282" s="183"/>
      <c r="EA282" s="183"/>
      <c r="EB282" s="183"/>
      <c r="EC282" s="183"/>
      <c r="ED282" s="183"/>
      <c r="EE282" s="183"/>
    </row>
    <row r="283" spans="30:135" ht="13" x14ac:dyDescent="0.15">
      <c r="AD283" s="144">
        <f t="shared" si="93"/>
        <v>82.521739130434781</v>
      </c>
      <c r="AE283" s="144">
        <f t="shared" si="94"/>
        <v>77.133825079030558</v>
      </c>
      <c r="AF283" s="149">
        <v>196</v>
      </c>
      <c r="AG283" s="150" t="s">
        <v>522</v>
      </c>
      <c r="AH283" s="149">
        <v>23</v>
      </c>
      <c r="AI283" s="151">
        <v>1</v>
      </c>
      <c r="AJ283" s="152">
        <v>1898</v>
      </c>
      <c r="AK283" s="152">
        <v>1464</v>
      </c>
      <c r="AL283" s="149">
        <v>0.77100000000000002</v>
      </c>
      <c r="AM283" s="152">
        <v>794</v>
      </c>
      <c r="AN283" s="152">
        <v>547</v>
      </c>
      <c r="AO283" s="152">
        <v>1341</v>
      </c>
      <c r="AP283" s="153">
        <v>0.40799999999999997</v>
      </c>
      <c r="AQ283" s="153">
        <v>0.44500000000000001</v>
      </c>
      <c r="AR283" s="154">
        <v>0.20499999999999999</v>
      </c>
      <c r="AS283" s="154">
        <v>0.112</v>
      </c>
      <c r="AT283" s="154">
        <v>9.1999999999999998E-2</v>
      </c>
      <c r="AU283" s="154">
        <v>0.36899999999999999</v>
      </c>
      <c r="AW283" s="183"/>
      <c r="AX283" s="144">
        <f t="shared" si="95"/>
        <v>79.930555555555557</v>
      </c>
      <c r="AY283" s="149">
        <v>196</v>
      </c>
      <c r="AZ283" s="150" t="s">
        <v>523</v>
      </c>
      <c r="BA283" s="149">
        <v>18</v>
      </c>
      <c r="BB283" s="151">
        <v>1</v>
      </c>
      <c r="BC283" s="152">
        <v>1440</v>
      </c>
      <c r="BD283" s="152">
        <v>1151</v>
      </c>
      <c r="BE283" s="149">
        <v>0.79900000000000004</v>
      </c>
      <c r="BF283" s="152">
        <v>601</v>
      </c>
      <c r="BG283" s="152">
        <v>412</v>
      </c>
      <c r="BH283" s="152">
        <v>1013</v>
      </c>
      <c r="BI283" s="153">
        <v>0.40699999999999997</v>
      </c>
      <c r="BJ283" s="153">
        <v>0.45400000000000001</v>
      </c>
      <c r="BK283" s="154">
        <v>0.19800000000000001</v>
      </c>
      <c r="BL283" s="154">
        <v>0.11799999999999999</v>
      </c>
      <c r="BM283" s="154">
        <v>9.1999999999999998E-2</v>
      </c>
      <c r="BN283" s="154">
        <v>0.378</v>
      </c>
      <c r="DU283" s="4"/>
      <c r="DZ283" s="183"/>
      <c r="EA283" s="183"/>
      <c r="EB283" s="183"/>
      <c r="EC283" s="183"/>
      <c r="ED283" s="183"/>
      <c r="EE283" s="183"/>
    </row>
    <row r="284" spans="30:135" ht="13" x14ac:dyDescent="0.15">
      <c r="AD284" s="144">
        <f t="shared" si="93"/>
        <v>77.75</v>
      </c>
      <c r="AE284" s="144">
        <f t="shared" si="94"/>
        <v>77.0096463022508</v>
      </c>
      <c r="AF284" s="149">
        <v>197</v>
      </c>
      <c r="AG284" s="150" t="s">
        <v>494</v>
      </c>
      <c r="AH284" s="149">
        <v>16</v>
      </c>
      <c r="AI284" s="151">
        <v>1</v>
      </c>
      <c r="AJ284" s="152">
        <v>1244</v>
      </c>
      <c r="AK284" s="152">
        <v>958</v>
      </c>
      <c r="AL284" s="149">
        <v>0.77</v>
      </c>
      <c r="AM284" s="152">
        <v>570</v>
      </c>
      <c r="AN284" s="152">
        <v>366</v>
      </c>
      <c r="AO284" s="152">
        <v>936</v>
      </c>
      <c r="AP284" s="153">
        <v>0.39100000000000001</v>
      </c>
      <c r="AQ284" s="153">
        <v>0.434</v>
      </c>
      <c r="AR284" s="154">
        <v>0.17499999999999999</v>
      </c>
      <c r="AS284" s="154">
        <v>8.6999999999999994E-2</v>
      </c>
      <c r="AT284" s="155">
        <v>7.0000000000000007E-2</v>
      </c>
      <c r="AU284" s="154">
        <v>0.36099999999999999</v>
      </c>
      <c r="AW284" s="183"/>
      <c r="AX284" s="144">
        <f t="shared" si="95"/>
        <v>79.955207166853299</v>
      </c>
      <c r="AY284" s="149">
        <v>197</v>
      </c>
      <c r="AZ284" s="150" t="s">
        <v>374</v>
      </c>
      <c r="BA284" s="149">
        <v>21</v>
      </c>
      <c r="BB284" s="151">
        <v>1</v>
      </c>
      <c r="BC284" s="152">
        <v>1786</v>
      </c>
      <c r="BD284" s="152">
        <v>1428</v>
      </c>
      <c r="BE284" s="149">
        <v>0.8</v>
      </c>
      <c r="BF284" s="152">
        <v>835</v>
      </c>
      <c r="BG284" s="152">
        <v>559</v>
      </c>
      <c r="BH284" s="152">
        <v>1394</v>
      </c>
      <c r="BI284" s="153">
        <v>0.40100000000000002</v>
      </c>
      <c r="BJ284" s="151">
        <v>0.45</v>
      </c>
      <c r="BK284" s="154">
        <v>0.156</v>
      </c>
      <c r="BL284" s="154">
        <v>8.4000000000000005E-2</v>
      </c>
      <c r="BM284" s="154">
        <v>7.4999999999999997E-2</v>
      </c>
      <c r="BN284" s="155">
        <v>0.37</v>
      </c>
      <c r="DU284" s="4"/>
      <c r="DZ284" s="183"/>
      <c r="EA284" s="183"/>
      <c r="EB284" s="183"/>
      <c r="EC284" s="183"/>
      <c r="ED284" s="183"/>
      <c r="EE284" s="183"/>
    </row>
    <row r="285" spans="30:135" ht="13" x14ac:dyDescent="0.15">
      <c r="AD285" s="144">
        <f t="shared" si="93"/>
        <v>80.666666666666657</v>
      </c>
      <c r="AE285" s="144">
        <f t="shared" si="94"/>
        <v>76.859504132231407</v>
      </c>
      <c r="AF285" s="149">
        <v>198</v>
      </c>
      <c r="AG285" s="150" t="s">
        <v>524</v>
      </c>
      <c r="AH285" s="149">
        <v>24</v>
      </c>
      <c r="AI285" s="151">
        <v>1</v>
      </c>
      <c r="AJ285" s="152">
        <v>1936</v>
      </c>
      <c r="AK285" s="152">
        <v>1488</v>
      </c>
      <c r="AL285" s="149">
        <v>0.76900000000000002</v>
      </c>
      <c r="AM285" s="152">
        <v>821</v>
      </c>
      <c r="AN285" s="152">
        <v>523</v>
      </c>
      <c r="AO285" s="152">
        <v>1344</v>
      </c>
      <c r="AP285" s="153">
        <v>0.38900000000000001</v>
      </c>
      <c r="AQ285" s="153">
        <v>0.442</v>
      </c>
      <c r="AR285" s="154">
        <v>0.215</v>
      </c>
      <c r="AS285" s="155">
        <v>0.11</v>
      </c>
      <c r="AT285" s="154">
        <v>8.7999999999999995E-2</v>
      </c>
      <c r="AU285" s="154">
        <v>0.35599999999999998</v>
      </c>
      <c r="AW285" s="183"/>
      <c r="AX285" s="144">
        <f t="shared" si="95"/>
        <v>80.012187690432668</v>
      </c>
      <c r="AY285" s="149">
        <v>198</v>
      </c>
      <c r="AZ285" s="150" t="s">
        <v>525</v>
      </c>
      <c r="BA285" s="149">
        <v>20</v>
      </c>
      <c r="BB285" s="151">
        <v>1</v>
      </c>
      <c r="BC285" s="152">
        <v>1641</v>
      </c>
      <c r="BD285" s="152">
        <v>1313</v>
      </c>
      <c r="BE285" s="149">
        <v>0.8</v>
      </c>
      <c r="BF285" s="152">
        <v>729</v>
      </c>
      <c r="BG285" s="152">
        <v>486</v>
      </c>
      <c r="BH285" s="152">
        <v>1215</v>
      </c>
      <c r="BI285" s="151">
        <v>0.4</v>
      </c>
      <c r="BJ285" s="153">
        <v>0.45900000000000002</v>
      </c>
      <c r="BK285" s="154">
        <v>0.185</v>
      </c>
      <c r="BL285" s="155">
        <v>0.09</v>
      </c>
      <c r="BM285" s="154">
        <v>5.8999999999999997E-2</v>
      </c>
      <c r="BN285" s="154">
        <v>0.36599999999999999</v>
      </c>
      <c r="DU285" s="4"/>
      <c r="DZ285" s="183"/>
      <c r="EA285" s="183"/>
      <c r="EB285" s="183"/>
      <c r="EC285" s="183"/>
      <c r="ED285" s="183"/>
      <c r="EE285" s="183"/>
    </row>
    <row r="286" spans="30:135" ht="13" x14ac:dyDescent="0.15">
      <c r="AD286" s="144">
        <f t="shared" si="93"/>
        <v>81.214285714285722</v>
      </c>
      <c r="AE286" s="144">
        <f t="shared" si="94"/>
        <v>76.868953386103783</v>
      </c>
      <c r="AF286" s="149">
        <v>199</v>
      </c>
      <c r="AG286" s="150" t="s">
        <v>422</v>
      </c>
      <c r="AH286" s="149">
        <v>14</v>
      </c>
      <c r="AI286" s="151">
        <v>1</v>
      </c>
      <c r="AJ286" s="152">
        <v>1137</v>
      </c>
      <c r="AK286" s="152">
        <v>874</v>
      </c>
      <c r="AL286" s="149">
        <v>0.76900000000000002</v>
      </c>
      <c r="AM286" s="152">
        <v>491</v>
      </c>
      <c r="AN286" s="152">
        <v>316</v>
      </c>
      <c r="AO286" s="152">
        <v>807</v>
      </c>
      <c r="AP286" s="153">
        <v>0.39200000000000002</v>
      </c>
      <c r="AQ286" s="153">
        <v>0.441</v>
      </c>
      <c r="AR286" s="154">
        <v>0.19400000000000001</v>
      </c>
      <c r="AS286" s="154">
        <v>0.113</v>
      </c>
      <c r="AT286" s="154">
        <v>8.5000000000000006E-2</v>
      </c>
      <c r="AU286" s="154">
        <v>0.36499999999999999</v>
      </c>
      <c r="AW286" s="183"/>
      <c r="AX286" s="144">
        <f t="shared" si="95"/>
        <v>80.098955470038476</v>
      </c>
      <c r="AY286" s="149">
        <v>199</v>
      </c>
      <c r="AZ286" s="150" t="s">
        <v>518</v>
      </c>
      <c r="BA286" s="149">
        <v>22</v>
      </c>
      <c r="BB286" s="151">
        <v>1</v>
      </c>
      <c r="BC286" s="152">
        <v>1819</v>
      </c>
      <c r="BD286" s="152">
        <v>1457</v>
      </c>
      <c r="BE286" s="149">
        <v>0.80100000000000005</v>
      </c>
      <c r="BF286" s="152">
        <v>796</v>
      </c>
      <c r="BG286" s="152">
        <v>545</v>
      </c>
      <c r="BH286" s="152">
        <v>1341</v>
      </c>
      <c r="BI286" s="153">
        <v>0.40600000000000003</v>
      </c>
      <c r="BJ286" s="153">
        <v>0.45700000000000002</v>
      </c>
      <c r="BK286" s="154">
        <v>0.184</v>
      </c>
      <c r="BL286" s="154">
        <v>9.2999999999999999E-2</v>
      </c>
      <c r="BM286" s="154">
        <v>7.8E-2</v>
      </c>
      <c r="BN286" s="155">
        <v>0.37</v>
      </c>
      <c r="DU286" s="4"/>
      <c r="DZ286" s="183"/>
      <c r="EA286" s="183"/>
      <c r="EB286" s="183"/>
      <c r="EC286" s="183"/>
      <c r="ED286" s="183"/>
      <c r="EE286" s="183"/>
    </row>
    <row r="287" spans="30:135" ht="13" x14ac:dyDescent="0.15">
      <c r="AD287" s="144">
        <f t="shared" si="93"/>
        <v>80.5</v>
      </c>
      <c r="AE287" s="144">
        <f t="shared" si="94"/>
        <v>76.83229813664596</v>
      </c>
      <c r="AF287" s="149">
        <v>200</v>
      </c>
      <c r="AG287" s="150" t="s">
        <v>358</v>
      </c>
      <c r="AH287" s="149">
        <v>20</v>
      </c>
      <c r="AI287" s="151">
        <v>1</v>
      </c>
      <c r="AJ287" s="152">
        <v>1610</v>
      </c>
      <c r="AK287" s="152">
        <v>1237</v>
      </c>
      <c r="AL287" s="149">
        <v>0.76800000000000002</v>
      </c>
      <c r="AM287" s="152">
        <v>681</v>
      </c>
      <c r="AN287" s="152">
        <v>427</v>
      </c>
      <c r="AO287" s="152">
        <v>1108</v>
      </c>
      <c r="AP287" s="153">
        <v>0.38500000000000001</v>
      </c>
      <c r="AQ287" s="153">
        <v>0.42599999999999999</v>
      </c>
      <c r="AR287" s="154">
        <v>0.19400000000000001</v>
      </c>
      <c r="AS287" s="154">
        <v>0.13400000000000001</v>
      </c>
      <c r="AT287" s="154">
        <v>9.7000000000000003E-2</v>
      </c>
      <c r="AU287" s="154">
        <v>0.371</v>
      </c>
      <c r="AW287" s="183"/>
      <c r="AX287" s="144">
        <f t="shared" si="95"/>
        <v>80.09563658099222</v>
      </c>
      <c r="AY287" s="149">
        <v>200</v>
      </c>
      <c r="AZ287" s="150" t="s">
        <v>441</v>
      </c>
      <c r="BA287" s="149">
        <v>20</v>
      </c>
      <c r="BB287" s="151">
        <v>1</v>
      </c>
      <c r="BC287" s="152">
        <v>1673</v>
      </c>
      <c r="BD287" s="152">
        <v>1340</v>
      </c>
      <c r="BE287" s="149">
        <v>0.80100000000000005</v>
      </c>
      <c r="BF287" s="152">
        <v>733</v>
      </c>
      <c r="BG287" s="152">
        <v>502</v>
      </c>
      <c r="BH287" s="152">
        <v>1235</v>
      </c>
      <c r="BI287" s="153">
        <v>0.40600000000000003</v>
      </c>
      <c r="BJ287" s="153">
        <v>0.44800000000000001</v>
      </c>
      <c r="BK287" s="154">
        <v>0.17899999999999999</v>
      </c>
      <c r="BL287" s="154">
        <v>0.104</v>
      </c>
      <c r="BM287" s="154">
        <v>7.8E-2</v>
      </c>
      <c r="BN287" s="154">
        <v>0.375</v>
      </c>
      <c r="DU287" s="4"/>
      <c r="DZ287" s="183"/>
      <c r="EA287" s="183"/>
      <c r="EB287" s="183"/>
      <c r="EC287" s="183"/>
      <c r="ED287" s="183"/>
      <c r="EE287" s="183"/>
    </row>
    <row r="288" spans="30:135" ht="13" x14ac:dyDescent="0.15">
      <c r="AD288" s="144">
        <f t="shared" si="93"/>
        <v>79.599999999999994</v>
      </c>
      <c r="AE288" s="144">
        <f t="shared" si="94"/>
        <v>76.695979899497488</v>
      </c>
      <c r="AF288" s="149">
        <v>201</v>
      </c>
      <c r="AG288" s="150" t="s">
        <v>253</v>
      </c>
      <c r="AH288" s="149">
        <v>20</v>
      </c>
      <c r="AI288" s="151">
        <v>1</v>
      </c>
      <c r="AJ288" s="152">
        <v>1592</v>
      </c>
      <c r="AK288" s="152">
        <v>1221</v>
      </c>
      <c r="AL288" s="149">
        <v>0.76700000000000002</v>
      </c>
      <c r="AM288" s="152">
        <v>733</v>
      </c>
      <c r="AN288" s="152">
        <v>462</v>
      </c>
      <c r="AO288" s="152">
        <v>1195</v>
      </c>
      <c r="AP288" s="153">
        <v>0.38700000000000001</v>
      </c>
      <c r="AQ288" s="153">
        <v>0.44400000000000001</v>
      </c>
      <c r="AR288" s="154">
        <v>0.17499999999999999</v>
      </c>
      <c r="AS288" s="154">
        <v>9.4E-2</v>
      </c>
      <c r="AT288" s="154">
        <v>7.1999999999999995E-2</v>
      </c>
      <c r="AU288" s="154">
        <v>0.35099999999999998</v>
      </c>
      <c r="AW288" s="183"/>
      <c r="AX288" s="144">
        <f t="shared" si="95"/>
        <v>80.090270812437311</v>
      </c>
      <c r="AY288" s="149">
        <v>201</v>
      </c>
      <c r="AZ288" s="150" t="s">
        <v>439</v>
      </c>
      <c r="BA288" s="149">
        <v>23</v>
      </c>
      <c r="BB288" s="151">
        <v>1</v>
      </c>
      <c r="BC288" s="152">
        <v>1994</v>
      </c>
      <c r="BD288" s="152">
        <v>1597</v>
      </c>
      <c r="BE288" s="149">
        <v>0.80100000000000005</v>
      </c>
      <c r="BF288" s="152">
        <v>869</v>
      </c>
      <c r="BG288" s="152">
        <v>573</v>
      </c>
      <c r="BH288" s="152">
        <v>1442</v>
      </c>
      <c r="BI288" s="153">
        <v>0.39700000000000002</v>
      </c>
      <c r="BJ288" s="153">
        <v>0.44800000000000001</v>
      </c>
      <c r="BK288" s="154">
        <v>0.17599999999999999</v>
      </c>
      <c r="BL288" s="154">
        <v>0.11799999999999999</v>
      </c>
      <c r="BM288" s="154">
        <v>8.5000000000000006E-2</v>
      </c>
      <c r="BN288" s="155">
        <v>0.38</v>
      </c>
      <c r="DU288" s="4"/>
      <c r="DZ288" s="183"/>
      <c r="EA288" s="183"/>
      <c r="EB288" s="183"/>
      <c r="EC288" s="183"/>
      <c r="ED288" s="183"/>
      <c r="EE288" s="183"/>
    </row>
    <row r="289" spans="30:135" ht="13" x14ac:dyDescent="0.15">
      <c r="AD289" s="144">
        <f t="shared" si="93"/>
        <v>87.764705882352956</v>
      </c>
      <c r="AE289" s="144">
        <f t="shared" si="94"/>
        <v>76.675603217158169</v>
      </c>
      <c r="AF289" s="149">
        <v>202</v>
      </c>
      <c r="AG289" s="150" t="s">
        <v>526</v>
      </c>
      <c r="AH289" s="149">
        <v>17</v>
      </c>
      <c r="AI289" s="151">
        <v>1</v>
      </c>
      <c r="AJ289" s="152">
        <v>1492</v>
      </c>
      <c r="AK289" s="152">
        <v>1144</v>
      </c>
      <c r="AL289" s="149">
        <v>0.76700000000000002</v>
      </c>
      <c r="AM289" s="152">
        <v>615</v>
      </c>
      <c r="AN289" s="152">
        <v>444</v>
      </c>
      <c r="AO289" s="152">
        <v>1059</v>
      </c>
      <c r="AP289" s="153">
        <v>0.41899999999999998</v>
      </c>
      <c r="AQ289" s="151">
        <v>0.45</v>
      </c>
      <c r="AR289" s="154">
        <v>0.20599999999999999</v>
      </c>
      <c r="AS289" s="154">
        <v>0.107</v>
      </c>
      <c r="AT289" s="154">
        <v>8.7999999999999995E-2</v>
      </c>
      <c r="AU289" s="154">
        <v>0.373</v>
      </c>
      <c r="AW289" s="183"/>
      <c r="AX289" s="144">
        <f t="shared" si="95"/>
        <v>80.075365049458313</v>
      </c>
      <c r="AY289" s="149">
        <v>202</v>
      </c>
      <c r="AZ289" s="150" t="s">
        <v>295</v>
      </c>
      <c r="BA289" s="149">
        <v>25</v>
      </c>
      <c r="BB289" s="151">
        <v>1</v>
      </c>
      <c r="BC289" s="152">
        <v>2123</v>
      </c>
      <c r="BD289" s="152">
        <v>1700</v>
      </c>
      <c r="BE289" s="149">
        <v>0.80100000000000005</v>
      </c>
      <c r="BF289" s="152">
        <v>963</v>
      </c>
      <c r="BG289" s="152">
        <v>617</v>
      </c>
      <c r="BH289" s="152">
        <v>1580</v>
      </c>
      <c r="BI289" s="153">
        <v>0.39100000000000001</v>
      </c>
      <c r="BJ289" s="153">
        <v>0.44800000000000001</v>
      </c>
      <c r="BK289" s="155">
        <v>0.17</v>
      </c>
      <c r="BL289" s="154">
        <v>0.10100000000000001</v>
      </c>
      <c r="BM289" s="154">
        <v>7.9000000000000001E-2</v>
      </c>
      <c r="BN289" s="155">
        <v>0.37</v>
      </c>
      <c r="DU289" s="4"/>
      <c r="DZ289" s="183"/>
      <c r="EA289" s="183"/>
      <c r="EB289" s="183"/>
      <c r="EC289" s="183"/>
      <c r="ED289" s="183"/>
      <c r="EE289" s="183"/>
    </row>
    <row r="290" spans="30:135" ht="13" x14ac:dyDescent="0.15">
      <c r="AD290" s="144">
        <f t="shared" si="93"/>
        <v>83.714285714285722</v>
      </c>
      <c r="AE290" s="144">
        <f t="shared" si="94"/>
        <v>76.706484641638227</v>
      </c>
      <c r="AF290" s="149">
        <v>203</v>
      </c>
      <c r="AG290" s="150" t="s">
        <v>527</v>
      </c>
      <c r="AH290" s="149">
        <v>14</v>
      </c>
      <c r="AI290" s="151">
        <v>1</v>
      </c>
      <c r="AJ290" s="152">
        <v>1172</v>
      </c>
      <c r="AK290" s="152">
        <v>899</v>
      </c>
      <c r="AL290" s="149">
        <v>0.76700000000000002</v>
      </c>
      <c r="AM290" s="152">
        <v>515</v>
      </c>
      <c r="AN290" s="152">
        <v>328</v>
      </c>
      <c r="AO290" s="152">
        <v>843</v>
      </c>
      <c r="AP290" s="153">
        <v>0.38900000000000001</v>
      </c>
      <c r="AQ290" s="153">
        <v>0.441</v>
      </c>
      <c r="AR290" s="154">
        <v>0.193</v>
      </c>
      <c r="AS290" s="154">
        <v>0.107</v>
      </c>
      <c r="AT290" s="154">
        <v>7.3999999999999996E-2</v>
      </c>
      <c r="AU290" s="154">
        <v>0.35799999999999998</v>
      </c>
      <c r="AW290" s="183"/>
      <c r="AX290" s="144">
        <f t="shared" si="95"/>
        <v>80.120481927710841</v>
      </c>
      <c r="AY290" s="149">
        <v>203</v>
      </c>
      <c r="AZ290" s="150" t="s">
        <v>528</v>
      </c>
      <c r="BA290" s="149">
        <v>22</v>
      </c>
      <c r="BB290" s="151">
        <v>1</v>
      </c>
      <c r="BC290" s="152">
        <v>1826</v>
      </c>
      <c r="BD290" s="152">
        <v>1463</v>
      </c>
      <c r="BE290" s="149">
        <v>0.80100000000000005</v>
      </c>
      <c r="BF290" s="152">
        <v>799</v>
      </c>
      <c r="BG290" s="152">
        <v>524</v>
      </c>
      <c r="BH290" s="152">
        <v>1323</v>
      </c>
      <c r="BI290" s="153">
        <v>0.39600000000000002</v>
      </c>
      <c r="BJ290" s="153">
        <v>0.443</v>
      </c>
      <c r="BK290" s="154">
        <v>0.16700000000000001</v>
      </c>
      <c r="BL290" s="154">
        <v>0.125</v>
      </c>
      <c r="BM290" s="154">
        <v>0.10299999999999999</v>
      </c>
      <c r="BN290" s="154">
        <v>0.38600000000000001</v>
      </c>
      <c r="DU290" s="4"/>
      <c r="DZ290" s="183"/>
      <c r="EA290" s="183"/>
      <c r="EB290" s="183"/>
      <c r="EC290" s="183"/>
      <c r="ED290" s="183"/>
      <c r="EE290" s="183"/>
    </row>
    <row r="291" spans="30:135" ht="13" x14ac:dyDescent="0.15">
      <c r="AD291" s="144">
        <f t="shared" si="93"/>
        <v>75.263157894736835</v>
      </c>
      <c r="AE291" s="144">
        <f t="shared" si="94"/>
        <v>76.64335664335664</v>
      </c>
      <c r="AF291" s="149">
        <v>204</v>
      </c>
      <c r="AG291" s="150" t="s">
        <v>521</v>
      </c>
      <c r="AH291" s="149">
        <v>19</v>
      </c>
      <c r="AI291" s="151">
        <v>1</v>
      </c>
      <c r="AJ291" s="152">
        <v>1430</v>
      </c>
      <c r="AK291" s="152">
        <v>1096</v>
      </c>
      <c r="AL291" s="149">
        <v>0.76600000000000001</v>
      </c>
      <c r="AM291" s="152">
        <v>609</v>
      </c>
      <c r="AN291" s="152">
        <v>433</v>
      </c>
      <c r="AO291" s="152">
        <v>1042</v>
      </c>
      <c r="AP291" s="153">
        <v>0.41599999999999998</v>
      </c>
      <c r="AQ291" s="153">
        <v>0.45700000000000002</v>
      </c>
      <c r="AR291" s="154">
        <v>0.20499999999999999</v>
      </c>
      <c r="AS291" s="154">
        <v>7.6999999999999999E-2</v>
      </c>
      <c r="AT291" s="154">
        <v>6.2E-2</v>
      </c>
      <c r="AU291" s="154">
        <v>0.36499999999999999</v>
      </c>
      <c r="AW291" s="183"/>
      <c r="AX291" s="144">
        <f t="shared" si="95"/>
        <v>80.190930787589494</v>
      </c>
      <c r="AY291" s="149">
        <v>204</v>
      </c>
      <c r="AZ291" s="150" t="s">
        <v>339</v>
      </c>
      <c r="BA291" s="149">
        <v>16</v>
      </c>
      <c r="BB291" s="151">
        <v>1</v>
      </c>
      <c r="BC291" s="152">
        <v>1257</v>
      </c>
      <c r="BD291" s="152">
        <v>1008</v>
      </c>
      <c r="BE291" s="149">
        <v>0.80200000000000005</v>
      </c>
      <c r="BF291" s="152">
        <v>574</v>
      </c>
      <c r="BG291" s="152">
        <v>379</v>
      </c>
      <c r="BH291" s="152">
        <v>953</v>
      </c>
      <c r="BI291" s="153">
        <v>0.39800000000000002</v>
      </c>
      <c r="BJ291" s="153">
        <v>0.45100000000000001</v>
      </c>
      <c r="BK291" s="154">
        <v>0.156</v>
      </c>
      <c r="BL291" s="154">
        <v>0.106</v>
      </c>
      <c r="BM291" s="154">
        <v>8.4000000000000005E-2</v>
      </c>
      <c r="BN291" s="154">
        <v>0.374</v>
      </c>
      <c r="DU291" s="4"/>
      <c r="DZ291" s="183"/>
      <c r="EA291" s="183"/>
      <c r="EB291" s="183"/>
      <c r="EC291" s="183"/>
      <c r="ED291" s="183"/>
      <c r="EE291" s="183"/>
    </row>
    <row r="292" spans="30:135" ht="13" x14ac:dyDescent="0.15">
      <c r="AD292" s="144">
        <f t="shared" si="93"/>
        <v>83.800000000000011</v>
      </c>
      <c r="AE292" s="144">
        <f t="shared" si="94"/>
        <v>76.551312649164686</v>
      </c>
      <c r="AF292" s="149">
        <v>205</v>
      </c>
      <c r="AG292" s="150" t="s">
        <v>278</v>
      </c>
      <c r="AH292" s="149">
        <v>20</v>
      </c>
      <c r="AI292" s="151">
        <v>1</v>
      </c>
      <c r="AJ292" s="152">
        <v>1676</v>
      </c>
      <c r="AK292" s="152">
        <v>1283</v>
      </c>
      <c r="AL292" s="149">
        <v>0.76600000000000001</v>
      </c>
      <c r="AM292" s="152">
        <v>775</v>
      </c>
      <c r="AN292" s="152">
        <v>468</v>
      </c>
      <c r="AO292" s="152">
        <v>1243</v>
      </c>
      <c r="AP292" s="153">
        <v>0.377</v>
      </c>
      <c r="AQ292" s="153">
        <v>0.41699999999999998</v>
      </c>
      <c r="AR292" s="154">
        <v>0.16400000000000001</v>
      </c>
      <c r="AS292" s="154">
        <v>0.112</v>
      </c>
      <c r="AT292" s="154">
        <v>8.4000000000000005E-2</v>
      </c>
      <c r="AU292" s="154">
        <v>0.36199999999999999</v>
      </c>
      <c r="AW292" s="183"/>
      <c r="AX292" s="144">
        <f t="shared" si="95"/>
        <v>80.187207488299521</v>
      </c>
      <c r="AY292" s="149">
        <v>205</v>
      </c>
      <c r="AZ292" s="150" t="s">
        <v>529</v>
      </c>
      <c r="BA292" s="149">
        <v>8</v>
      </c>
      <c r="BB292" s="151">
        <v>1</v>
      </c>
      <c r="BC292" s="152">
        <v>641</v>
      </c>
      <c r="BD292" s="152">
        <v>514</v>
      </c>
      <c r="BE292" s="149">
        <v>0.80200000000000005</v>
      </c>
      <c r="BF292" s="152">
        <v>254</v>
      </c>
      <c r="BG292" s="152">
        <v>195</v>
      </c>
      <c r="BH292" s="152">
        <v>449</v>
      </c>
      <c r="BI292" s="153">
        <v>0.434</v>
      </c>
      <c r="BJ292" s="153">
        <v>0.47599999999999998</v>
      </c>
      <c r="BK292" s="154">
        <v>0.20300000000000001</v>
      </c>
      <c r="BL292" s="154">
        <v>0.106</v>
      </c>
      <c r="BM292" s="154">
        <v>7.4999999999999997E-2</v>
      </c>
      <c r="BN292" s="154">
        <v>0.38700000000000001</v>
      </c>
      <c r="DU292" s="4"/>
      <c r="DZ292" s="183"/>
      <c r="EA292" s="183"/>
      <c r="EB292" s="183"/>
      <c r="EC292" s="183"/>
      <c r="ED292" s="183"/>
      <c r="EE292" s="183"/>
    </row>
    <row r="293" spans="30:135" ht="13" x14ac:dyDescent="0.15">
      <c r="AD293" s="144">
        <f t="shared" si="93"/>
        <v>81.125</v>
      </c>
      <c r="AE293" s="144">
        <f t="shared" si="94"/>
        <v>76.579352850539294</v>
      </c>
      <c r="AF293" s="149">
        <v>206</v>
      </c>
      <c r="AG293" s="150" t="s">
        <v>530</v>
      </c>
      <c r="AH293" s="149">
        <v>24</v>
      </c>
      <c r="AI293" s="151">
        <v>1</v>
      </c>
      <c r="AJ293" s="152">
        <v>1947</v>
      </c>
      <c r="AK293" s="152">
        <v>1491</v>
      </c>
      <c r="AL293" s="149">
        <v>0.76600000000000001</v>
      </c>
      <c r="AM293" s="152">
        <v>815</v>
      </c>
      <c r="AN293" s="152">
        <v>566</v>
      </c>
      <c r="AO293" s="152">
        <v>1381</v>
      </c>
      <c r="AP293" s="151">
        <v>0.41</v>
      </c>
      <c r="AQ293" s="153">
        <v>0.47099999999999997</v>
      </c>
      <c r="AR293" s="154">
        <v>0.22700000000000001</v>
      </c>
      <c r="AS293" s="154">
        <v>7.8E-2</v>
      </c>
      <c r="AT293" s="155">
        <v>0.06</v>
      </c>
      <c r="AU293" s="154">
        <v>0.34499999999999997</v>
      </c>
      <c r="AW293" s="183"/>
      <c r="AX293" s="144">
        <f t="shared" si="95"/>
        <v>80.345821325648416</v>
      </c>
      <c r="AY293" s="149">
        <v>206</v>
      </c>
      <c r="AZ293" s="150" t="s">
        <v>473</v>
      </c>
      <c r="BA293" s="149">
        <v>21</v>
      </c>
      <c r="BB293" s="151">
        <v>1</v>
      </c>
      <c r="BC293" s="152">
        <v>1735</v>
      </c>
      <c r="BD293" s="152">
        <v>1394</v>
      </c>
      <c r="BE293" s="149">
        <v>0.80300000000000005</v>
      </c>
      <c r="BF293" s="152">
        <v>767</v>
      </c>
      <c r="BG293" s="152">
        <v>528</v>
      </c>
      <c r="BH293" s="152">
        <v>1295</v>
      </c>
      <c r="BI293" s="153">
        <v>0.40799999999999997</v>
      </c>
      <c r="BJ293" s="153">
        <v>0.46400000000000002</v>
      </c>
      <c r="BK293" s="154">
        <v>0.183</v>
      </c>
      <c r="BL293" s="154">
        <v>8.8999999999999996E-2</v>
      </c>
      <c r="BM293" s="154">
        <v>6.9000000000000006E-2</v>
      </c>
      <c r="BN293" s="154">
        <v>0.36899999999999999</v>
      </c>
      <c r="DU293" s="4"/>
      <c r="DZ293" s="183"/>
      <c r="EA293" s="183"/>
      <c r="EB293" s="183"/>
      <c r="EC293" s="183"/>
      <c r="ED293" s="183"/>
      <c r="EE293" s="183"/>
    </row>
    <row r="294" spans="30:135" ht="13" x14ac:dyDescent="0.15">
      <c r="AD294" s="144">
        <f t="shared" si="93"/>
        <v>76.384615384615387</v>
      </c>
      <c r="AE294" s="144">
        <f t="shared" si="94"/>
        <v>76.636455186304133</v>
      </c>
      <c r="AF294" s="149">
        <v>207</v>
      </c>
      <c r="AG294" s="150" t="s">
        <v>432</v>
      </c>
      <c r="AH294" s="149">
        <v>13</v>
      </c>
      <c r="AI294" s="151">
        <v>1</v>
      </c>
      <c r="AJ294" s="152">
        <v>993</v>
      </c>
      <c r="AK294" s="152">
        <v>761</v>
      </c>
      <c r="AL294" s="149">
        <v>0.76600000000000001</v>
      </c>
      <c r="AM294" s="152">
        <v>446</v>
      </c>
      <c r="AN294" s="152">
        <v>269</v>
      </c>
      <c r="AO294" s="152">
        <v>715</v>
      </c>
      <c r="AP294" s="153">
        <v>0.376</v>
      </c>
      <c r="AQ294" s="153">
        <v>0.437</v>
      </c>
      <c r="AR294" s="154">
        <v>0.186</v>
      </c>
      <c r="AS294" s="154">
        <v>0.106</v>
      </c>
      <c r="AT294" s="154">
        <v>8.1000000000000003E-2</v>
      </c>
      <c r="AU294" s="154">
        <v>0.35299999999999998</v>
      </c>
      <c r="AW294" s="183"/>
      <c r="AX294" s="144">
        <f t="shared" si="95"/>
        <v>80.327868852459019</v>
      </c>
      <c r="AY294" s="149">
        <v>207</v>
      </c>
      <c r="AZ294" s="150" t="s">
        <v>531</v>
      </c>
      <c r="BA294" s="149">
        <v>3</v>
      </c>
      <c r="BB294" s="151">
        <v>1</v>
      </c>
      <c r="BC294" s="152">
        <v>244</v>
      </c>
      <c r="BD294" s="152">
        <v>196</v>
      </c>
      <c r="BE294" s="149">
        <v>0.80300000000000005</v>
      </c>
      <c r="BF294" s="152">
        <v>109</v>
      </c>
      <c r="BG294" s="152">
        <v>70</v>
      </c>
      <c r="BH294" s="152">
        <v>179</v>
      </c>
      <c r="BI294" s="153">
        <v>0.39100000000000001</v>
      </c>
      <c r="BJ294" s="153">
        <v>0.441</v>
      </c>
      <c r="BK294" s="154">
        <v>0.16800000000000001</v>
      </c>
      <c r="BL294" s="154">
        <v>0.123</v>
      </c>
      <c r="BM294" s="154">
        <v>0.10199999999999999</v>
      </c>
      <c r="BN294" s="154">
        <v>0.36899999999999999</v>
      </c>
      <c r="DU294" s="4"/>
      <c r="DZ294" s="183"/>
      <c r="EA294" s="183"/>
      <c r="EB294" s="183"/>
      <c r="EC294" s="183"/>
      <c r="ED294" s="183"/>
      <c r="EE294" s="183"/>
    </row>
    <row r="295" spans="30:135" ht="13" x14ac:dyDescent="0.15">
      <c r="AD295" s="144">
        <f t="shared" si="93"/>
        <v>78.5</v>
      </c>
      <c r="AE295" s="144">
        <f t="shared" si="94"/>
        <v>76.539278131634831</v>
      </c>
      <c r="AF295" s="149">
        <v>208</v>
      </c>
      <c r="AG295" s="150" t="s">
        <v>532</v>
      </c>
      <c r="AH295" s="149">
        <v>12</v>
      </c>
      <c r="AI295" s="151">
        <v>1</v>
      </c>
      <c r="AJ295" s="152">
        <v>942</v>
      </c>
      <c r="AK295" s="152">
        <v>721</v>
      </c>
      <c r="AL295" s="149">
        <v>0.76500000000000001</v>
      </c>
      <c r="AM295" s="152">
        <v>405</v>
      </c>
      <c r="AN295" s="152">
        <v>284</v>
      </c>
      <c r="AO295" s="152">
        <v>689</v>
      </c>
      <c r="AP295" s="153">
        <v>0.41199999999999998</v>
      </c>
      <c r="AQ295" s="153">
        <v>0.45900000000000002</v>
      </c>
      <c r="AR295" s="155">
        <v>0.21</v>
      </c>
      <c r="AS295" s="154">
        <v>7.3999999999999996E-2</v>
      </c>
      <c r="AT295" s="154">
        <v>6.3E-2</v>
      </c>
      <c r="AU295" s="154">
        <v>0.35499999999999998</v>
      </c>
      <c r="AW295" s="183"/>
      <c r="AX295" s="144">
        <f t="shared" si="95"/>
        <v>80.296735905044514</v>
      </c>
      <c r="AY295" s="149">
        <v>208</v>
      </c>
      <c r="AZ295" s="150" t="s">
        <v>364</v>
      </c>
      <c r="BA295" s="149">
        <v>19</v>
      </c>
      <c r="BB295" s="151">
        <v>1</v>
      </c>
      <c r="BC295" s="152">
        <v>1685</v>
      </c>
      <c r="BD295" s="152">
        <v>1353</v>
      </c>
      <c r="BE295" s="149">
        <v>0.80300000000000005</v>
      </c>
      <c r="BF295" s="152">
        <v>773</v>
      </c>
      <c r="BG295" s="152">
        <v>483</v>
      </c>
      <c r="BH295" s="152">
        <v>1256</v>
      </c>
      <c r="BI295" s="153">
        <v>0.38500000000000001</v>
      </c>
      <c r="BJ295" s="153">
        <v>0.42899999999999999</v>
      </c>
      <c r="BK295" s="154">
        <v>0.14899999999999999</v>
      </c>
      <c r="BL295" s="154">
        <v>0.13100000000000001</v>
      </c>
      <c r="BM295" s="154">
        <v>0.10299999999999999</v>
      </c>
      <c r="BN295" s="154">
        <v>0.38300000000000001</v>
      </c>
      <c r="DU295" s="4"/>
      <c r="DZ295" s="183"/>
      <c r="EA295" s="183"/>
      <c r="EB295" s="183"/>
      <c r="EC295" s="183"/>
      <c r="ED295" s="183"/>
      <c r="EE295" s="183"/>
    </row>
    <row r="296" spans="30:135" ht="13" x14ac:dyDescent="0.15">
      <c r="AD296" s="144">
        <f t="shared" si="93"/>
        <v>80.16</v>
      </c>
      <c r="AE296" s="144">
        <f t="shared" si="94"/>
        <v>76.447105788423158</v>
      </c>
      <c r="AF296" s="149">
        <v>209</v>
      </c>
      <c r="AG296" s="150" t="s">
        <v>413</v>
      </c>
      <c r="AH296" s="149">
        <v>25</v>
      </c>
      <c r="AI296" s="151">
        <v>1</v>
      </c>
      <c r="AJ296" s="152">
        <v>2004</v>
      </c>
      <c r="AK296" s="152">
        <v>1532</v>
      </c>
      <c r="AL296" s="149">
        <v>0.76400000000000001</v>
      </c>
      <c r="AM296" s="152">
        <v>908</v>
      </c>
      <c r="AN296" s="152">
        <v>499</v>
      </c>
      <c r="AO296" s="152">
        <v>1407</v>
      </c>
      <c r="AP296" s="153">
        <v>0.35499999999999998</v>
      </c>
      <c r="AQ296" s="153">
        <v>0.40500000000000003</v>
      </c>
      <c r="AR296" s="154">
        <v>0.17599999999999999</v>
      </c>
      <c r="AS296" s="154">
        <v>0.14499999999999999</v>
      </c>
      <c r="AT296" s="154">
        <v>0.108</v>
      </c>
      <c r="AU296" s="154">
        <v>0.36299999999999999</v>
      </c>
      <c r="AW296" s="183"/>
      <c r="AX296" s="144">
        <f t="shared" si="95"/>
        <v>80.394190871369304</v>
      </c>
      <c r="AY296" s="149">
        <v>209</v>
      </c>
      <c r="AZ296" s="150" t="s">
        <v>427</v>
      </c>
      <c r="BA296" s="149">
        <v>23</v>
      </c>
      <c r="BB296" s="151">
        <v>1</v>
      </c>
      <c r="BC296" s="152">
        <v>1928</v>
      </c>
      <c r="BD296" s="152">
        <v>1550</v>
      </c>
      <c r="BE296" s="149">
        <v>0.80400000000000005</v>
      </c>
      <c r="BF296" s="152">
        <v>904</v>
      </c>
      <c r="BG296" s="152">
        <v>589</v>
      </c>
      <c r="BH296" s="152">
        <v>1493</v>
      </c>
      <c r="BI296" s="153">
        <v>0.39500000000000002</v>
      </c>
      <c r="BJ296" s="153">
        <v>0.44900000000000001</v>
      </c>
      <c r="BK296" s="154">
        <v>0.157</v>
      </c>
      <c r="BL296" s="154">
        <v>8.4000000000000005E-2</v>
      </c>
      <c r="BM296" s="154">
        <v>6.6000000000000003E-2</v>
      </c>
      <c r="BN296" s="154">
        <v>0.36599999999999999</v>
      </c>
      <c r="DU296" s="4"/>
      <c r="DZ296" s="183"/>
      <c r="EA296" s="183"/>
      <c r="EB296" s="183"/>
      <c r="EC296" s="183"/>
      <c r="ED296" s="183"/>
      <c r="EE296" s="183"/>
    </row>
    <row r="297" spans="30:135" ht="13" x14ac:dyDescent="0.15">
      <c r="AD297" s="144">
        <f t="shared" si="93"/>
        <v>96.045454545454561</v>
      </c>
      <c r="AE297" s="144">
        <f t="shared" si="94"/>
        <v>76.289635589209652</v>
      </c>
      <c r="AF297" s="149">
        <v>210</v>
      </c>
      <c r="AG297" s="150" t="s">
        <v>452</v>
      </c>
      <c r="AH297" s="149">
        <v>22</v>
      </c>
      <c r="AI297" s="151">
        <v>1</v>
      </c>
      <c r="AJ297" s="152">
        <v>2113</v>
      </c>
      <c r="AK297" s="152">
        <v>1612</v>
      </c>
      <c r="AL297" s="149">
        <v>0.76300000000000001</v>
      </c>
      <c r="AM297" s="152">
        <v>878</v>
      </c>
      <c r="AN297" s="152">
        <v>578</v>
      </c>
      <c r="AO297" s="152">
        <v>1456</v>
      </c>
      <c r="AP297" s="153">
        <v>0.39700000000000002</v>
      </c>
      <c r="AQ297" s="153">
        <v>0.443</v>
      </c>
      <c r="AR297" s="154">
        <v>0.215</v>
      </c>
      <c r="AS297" s="154">
        <v>0.115</v>
      </c>
      <c r="AT297" s="154">
        <v>9.4E-2</v>
      </c>
      <c r="AU297" s="154">
        <v>0.36299999999999999</v>
      </c>
      <c r="AW297" s="183"/>
      <c r="AX297" s="144">
        <f t="shared" si="95"/>
        <v>80.350194552529189</v>
      </c>
      <c r="AY297" s="149">
        <v>210</v>
      </c>
      <c r="AZ297" s="150" t="s">
        <v>533</v>
      </c>
      <c r="BA297" s="149">
        <v>18</v>
      </c>
      <c r="BB297" s="151">
        <v>1</v>
      </c>
      <c r="BC297" s="152">
        <v>1542</v>
      </c>
      <c r="BD297" s="152">
        <v>1239</v>
      </c>
      <c r="BE297" s="149">
        <v>0.80400000000000005</v>
      </c>
      <c r="BF297" s="152">
        <v>701</v>
      </c>
      <c r="BG297" s="152">
        <v>463</v>
      </c>
      <c r="BH297" s="152">
        <v>1164</v>
      </c>
      <c r="BI297" s="153">
        <v>0.39800000000000002</v>
      </c>
      <c r="BJ297" s="153">
        <v>0.44800000000000001</v>
      </c>
      <c r="BK297" s="154">
        <v>0.16300000000000001</v>
      </c>
      <c r="BL297" s="154">
        <v>9.7000000000000003E-2</v>
      </c>
      <c r="BM297" s="154">
        <v>6.7000000000000004E-2</v>
      </c>
      <c r="BN297" s="154">
        <v>0.375</v>
      </c>
      <c r="DU297" s="4"/>
      <c r="DZ297" s="183"/>
      <c r="EA297" s="183"/>
      <c r="EB297" s="183"/>
      <c r="EC297" s="183"/>
      <c r="ED297" s="183"/>
      <c r="EE297" s="183"/>
    </row>
    <row r="298" spans="30:135" ht="13" x14ac:dyDescent="0.15">
      <c r="AD298" s="144">
        <f t="shared" si="93"/>
        <v>76.454545454545453</v>
      </c>
      <c r="AE298" s="144">
        <f t="shared" si="94"/>
        <v>76.337693222354346</v>
      </c>
      <c r="AF298" s="149">
        <v>211</v>
      </c>
      <c r="AG298" s="150" t="s">
        <v>487</v>
      </c>
      <c r="AH298" s="149">
        <v>22</v>
      </c>
      <c r="AI298" s="151">
        <v>1</v>
      </c>
      <c r="AJ298" s="152">
        <v>1682</v>
      </c>
      <c r="AK298" s="152">
        <v>1284</v>
      </c>
      <c r="AL298" s="149">
        <v>0.76300000000000001</v>
      </c>
      <c r="AM298" s="152">
        <v>737</v>
      </c>
      <c r="AN298" s="152">
        <v>473</v>
      </c>
      <c r="AO298" s="152">
        <v>1210</v>
      </c>
      <c r="AP298" s="153">
        <v>0.39100000000000001</v>
      </c>
      <c r="AQ298" s="153">
        <v>0.437</v>
      </c>
      <c r="AR298" s="154">
        <v>0.19400000000000001</v>
      </c>
      <c r="AS298" s="155">
        <v>0.1</v>
      </c>
      <c r="AT298" s="154">
        <v>7.8E-2</v>
      </c>
      <c r="AU298" s="154">
        <v>0.36099999999999999</v>
      </c>
      <c r="AW298" s="183"/>
      <c r="AX298" s="144">
        <f t="shared" si="95"/>
        <v>80.441810344827587</v>
      </c>
      <c r="AY298" s="149">
        <v>211</v>
      </c>
      <c r="AZ298" s="150" t="s">
        <v>464</v>
      </c>
      <c r="BA298" s="149">
        <v>22</v>
      </c>
      <c r="BB298" s="151">
        <v>1</v>
      </c>
      <c r="BC298" s="152">
        <v>1856</v>
      </c>
      <c r="BD298" s="152">
        <v>1493</v>
      </c>
      <c r="BE298" s="149">
        <v>0.80400000000000005</v>
      </c>
      <c r="BF298" s="152">
        <v>869</v>
      </c>
      <c r="BG298" s="152">
        <v>538</v>
      </c>
      <c r="BH298" s="152">
        <v>1407</v>
      </c>
      <c r="BI298" s="153">
        <v>0.38200000000000001</v>
      </c>
      <c r="BJ298" s="153">
        <v>0.432</v>
      </c>
      <c r="BK298" s="155">
        <v>0.15</v>
      </c>
      <c r="BL298" s="154">
        <v>0.108</v>
      </c>
      <c r="BM298" s="154">
        <v>8.8999999999999996E-2</v>
      </c>
      <c r="BN298" s="154">
        <v>0.376</v>
      </c>
      <c r="DU298" s="4"/>
      <c r="DZ298" s="183"/>
      <c r="EA298" s="183"/>
      <c r="EB298" s="183"/>
      <c r="EC298" s="183"/>
      <c r="ED298" s="183"/>
      <c r="EE298" s="183"/>
    </row>
    <row r="299" spans="30:135" ht="13" x14ac:dyDescent="0.15">
      <c r="AD299" s="144">
        <f t="shared" si="93"/>
        <v>76.739130434782609</v>
      </c>
      <c r="AE299" s="144">
        <f t="shared" si="94"/>
        <v>76.260623229461757</v>
      </c>
      <c r="AF299" s="149">
        <v>212</v>
      </c>
      <c r="AG299" s="150" t="s">
        <v>534</v>
      </c>
      <c r="AH299" s="149">
        <v>23</v>
      </c>
      <c r="AI299" s="151">
        <v>1</v>
      </c>
      <c r="AJ299" s="152">
        <v>1765</v>
      </c>
      <c r="AK299" s="152">
        <v>1346</v>
      </c>
      <c r="AL299" s="149">
        <v>0.76300000000000001</v>
      </c>
      <c r="AM299" s="152">
        <v>808</v>
      </c>
      <c r="AN299" s="152">
        <v>508</v>
      </c>
      <c r="AO299" s="152">
        <v>1316</v>
      </c>
      <c r="AP299" s="153">
        <v>0.38600000000000001</v>
      </c>
      <c r="AQ299" s="153">
        <v>0.438</v>
      </c>
      <c r="AR299" s="154">
        <v>0.17599999999999999</v>
      </c>
      <c r="AS299" s="154">
        <v>9.6000000000000002E-2</v>
      </c>
      <c r="AT299" s="154">
        <v>8.2000000000000003E-2</v>
      </c>
      <c r="AU299" s="154">
        <v>0.35199999999999998</v>
      </c>
      <c r="AW299" s="183"/>
      <c r="AX299" s="144">
        <f t="shared" si="95"/>
        <v>80.438268305718864</v>
      </c>
      <c r="AY299" s="149">
        <v>212</v>
      </c>
      <c r="AZ299" s="150" t="s">
        <v>416</v>
      </c>
      <c r="BA299" s="149">
        <v>22</v>
      </c>
      <c r="BB299" s="151">
        <v>1</v>
      </c>
      <c r="BC299" s="152">
        <v>1871</v>
      </c>
      <c r="BD299" s="152">
        <v>1505</v>
      </c>
      <c r="BE299" s="149">
        <v>0.80400000000000005</v>
      </c>
      <c r="BF299" s="152">
        <v>821</v>
      </c>
      <c r="BG299" s="152">
        <v>525</v>
      </c>
      <c r="BH299" s="152">
        <v>1346</v>
      </c>
      <c r="BI299" s="151">
        <v>0.39</v>
      </c>
      <c r="BJ299" s="153">
        <v>0.45400000000000001</v>
      </c>
      <c r="BK299" s="154">
        <v>0.17899999999999999</v>
      </c>
      <c r="BL299" s="154">
        <v>0.113</v>
      </c>
      <c r="BM299" s="155">
        <v>0.09</v>
      </c>
      <c r="BN299" s="154">
        <v>0.36799999999999999</v>
      </c>
      <c r="DU299" s="4"/>
      <c r="DZ299" s="183"/>
      <c r="EA299" s="183"/>
      <c r="EB299" s="183"/>
      <c r="EC299" s="183"/>
      <c r="ED299" s="183"/>
      <c r="EE299" s="183"/>
    </row>
    <row r="300" spans="30:135" ht="13" x14ac:dyDescent="0.15">
      <c r="AD300" s="144">
        <f t="shared" si="93"/>
        <v>81.400000000000006</v>
      </c>
      <c r="AE300" s="144">
        <f t="shared" si="94"/>
        <v>76.167076167076161</v>
      </c>
      <c r="AF300" s="149">
        <v>213</v>
      </c>
      <c r="AG300" s="150" t="s">
        <v>535</v>
      </c>
      <c r="AH300" s="149">
        <v>15</v>
      </c>
      <c r="AI300" s="151">
        <v>1</v>
      </c>
      <c r="AJ300" s="152">
        <v>1221</v>
      </c>
      <c r="AK300" s="152">
        <v>930</v>
      </c>
      <c r="AL300" s="149">
        <v>0.76200000000000001</v>
      </c>
      <c r="AM300" s="152">
        <v>552</v>
      </c>
      <c r="AN300" s="152">
        <v>323</v>
      </c>
      <c r="AO300" s="152">
        <v>875</v>
      </c>
      <c r="AP300" s="153">
        <v>0.36899999999999999</v>
      </c>
      <c r="AQ300" s="153">
        <v>0.42399999999999999</v>
      </c>
      <c r="AR300" s="155">
        <v>0.18</v>
      </c>
      <c r="AS300" s="154">
        <v>0.123</v>
      </c>
      <c r="AT300" s="155">
        <v>0.09</v>
      </c>
      <c r="AU300" s="155">
        <v>0.36</v>
      </c>
      <c r="AW300" s="183"/>
      <c r="AX300" s="144">
        <f t="shared" si="95"/>
        <v>80.502793296089379</v>
      </c>
      <c r="AY300" s="149">
        <v>213</v>
      </c>
      <c r="AZ300" s="150" t="s">
        <v>536</v>
      </c>
      <c r="BA300" s="149">
        <v>23</v>
      </c>
      <c r="BB300" s="151">
        <v>1</v>
      </c>
      <c r="BC300" s="152">
        <v>1790</v>
      </c>
      <c r="BD300" s="152">
        <v>1441</v>
      </c>
      <c r="BE300" s="149">
        <v>0.80500000000000005</v>
      </c>
      <c r="BF300" s="152">
        <v>784</v>
      </c>
      <c r="BG300" s="152">
        <v>535</v>
      </c>
      <c r="BH300" s="152">
        <v>1319</v>
      </c>
      <c r="BI300" s="153">
        <v>0.40600000000000003</v>
      </c>
      <c r="BJ300" s="153">
        <v>0.46200000000000002</v>
      </c>
      <c r="BK300" s="154">
        <v>0.17499999999999999</v>
      </c>
      <c r="BL300" s="154">
        <v>0.106</v>
      </c>
      <c r="BM300" s="154">
        <v>8.7999999999999995E-2</v>
      </c>
      <c r="BN300" s="154">
        <v>0.372</v>
      </c>
      <c r="DU300" s="4"/>
      <c r="DZ300" s="183"/>
      <c r="EA300" s="183"/>
      <c r="EB300" s="183"/>
      <c r="EC300" s="183"/>
      <c r="ED300" s="183"/>
      <c r="EE300" s="183"/>
    </row>
    <row r="301" spans="30:135" ht="13" x14ac:dyDescent="0.15">
      <c r="AD301" s="144">
        <f t="shared" si="93"/>
        <v>84.333333333333343</v>
      </c>
      <c r="AE301" s="144">
        <f t="shared" si="94"/>
        <v>76.171654432523994</v>
      </c>
      <c r="AF301" s="149">
        <v>214</v>
      </c>
      <c r="AG301" s="150" t="s">
        <v>495</v>
      </c>
      <c r="AH301" s="149">
        <v>21</v>
      </c>
      <c r="AI301" s="151">
        <v>1</v>
      </c>
      <c r="AJ301" s="152">
        <v>1771</v>
      </c>
      <c r="AK301" s="152">
        <v>1349</v>
      </c>
      <c r="AL301" s="149">
        <v>0.76200000000000001</v>
      </c>
      <c r="AM301" s="152">
        <v>816</v>
      </c>
      <c r="AN301" s="152">
        <v>507</v>
      </c>
      <c r="AO301" s="152">
        <v>1323</v>
      </c>
      <c r="AP301" s="153">
        <v>0.38300000000000001</v>
      </c>
      <c r="AQ301" s="153">
        <v>0.41599999999999998</v>
      </c>
      <c r="AR301" s="154">
        <v>0.17199999999999999</v>
      </c>
      <c r="AS301" s="154">
        <v>9.7000000000000003E-2</v>
      </c>
      <c r="AT301" s="154">
        <v>7.6999999999999999E-2</v>
      </c>
      <c r="AU301" s="154">
        <v>0.36499999999999999</v>
      </c>
      <c r="AW301" s="183"/>
      <c r="AX301" s="144">
        <f t="shared" si="95"/>
        <v>80.490349504434008</v>
      </c>
      <c r="AY301" s="149">
        <v>214</v>
      </c>
      <c r="AZ301" s="150" t="s">
        <v>537</v>
      </c>
      <c r="BA301" s="149">
        <v>23</v>
      </c>
      <c r="BB301" s="151">
        <v>1</v>
      </c>
      <c r="BC301" s="152">
        <v>1917</v>
      </c>
      <c r="BD301" s="152">
        <v>1543</v>
      </c>
      <c r="BE301" s="149">
        <v>0.80500000000000005</v>
      </c>
      <c r="BF301" s="152">
        <v>846</v>
      </c>
      <c r="BG301" s="152">
        <v>561</v>
      </c>
      <c r="BH301" s="152">
        <v>1407</v>
      </c>
      <c r="BI301" s="153">
        <v>0.39900000000000002</v>
      </c>
      <c r="BJ301" s="153">
        <v>0.45500000000000002</v>
      </c>
      <c r="BK301" s="155">
        <v>0.18</v>
      </c>
      <c r="BL301" s="154">
        <v>0.10100000000000001</v>
      </c>
      <c r="BM301" s="154">
        <v>8.3000000000000004E-2</v>
      </c>
      <c r="BN301" s="155">
        <v>0.37</v>
      </c>
      <c r="DU301" s="4"/>
      <c r="DZ301" s="183"/>
      <c r="EA301" s="183"/>
      <c r="EB301" s="183"/>
      <c r="EC301" s="183"/>
      <c r="ED301" s="183"/>
      <c r="EE301" s="183"/>
    </row>
    <row r="302" spans="30:135" ht="13" x14ac:dyDescent="0.15">
      <c r="AD302" s="144">
        <f t="shared" si="93"/>
        <v>81.045454545454561</v>
      </c>
      <c r="AE302" s="144">
        <f t="shared" si="94"/>
        <v>76.051598429613009</v>
      </c>
      <c r="AF302" s="149">
        <v>215</v>
      </c>
      <c r="AG302" s="150" t="s">
        <v>528</v>
      </c>
      <c r="AH302" s="149">
        <v>22</v>
      </c>
      <c r="AI302" s="151">
        <v>1</v>
      </c>
      <c r="AJ302" s="152">
        <v>1783</v>
      </c>
      <c r="AK302" s="152">
        <v>1356</v>
      </c>
      <c r="AL302" s="149">
        <v>0.76100000000000001</v>
      </c>
      <c r="AM302" s="152">
        <v>736</v>
      </c>
      <c r="AN302" s="152">
        <v>502</v>
      </c>
      <c r="AO302" s="152">
        <v>1238</v>
      </c>
      <c r="AP302" s="153">
        <v>0.40500000000000003</v>
      </c>
      <c r="AQ302" s="151">
        <v>0.44</v>
      </c>
      <c r="AR302" s="154">
        <v>0.21299999999999999</v>
      </c>
      <c r="AS302" s="154">
        <v>0.114</v>
      </c>
      <c r="AT302" s="154">
        <v>9.8000000000000004E-2</v>
      </c>
      <c r="AU302" s="154">
        <v>0.36499999999999999</v>
      </c>
      <c r="AW302" s="183"/>
      <c r="AX302" s="144">
        <f t="shared" si="95"/>
        <v>80.454928390901443</v>
      </c>
      <c r="AY302" s="149">
        <v>215</v>
      </c>
      <c r="AZ302" s="150" t="s">
        <v>514</v>
      </c>
      <c r="BA302" s="149">
        <v>15</v>
      </c>
      <c r="BB302" s="151">
        <v>1</v>
      </c>
      <c r="BC302" s="152">
        <v>1187</v>
      </c>
      <c r="BD302" s="152">
        <v>955</v>
      </c>
      <c r="BE302" s="149">
        <v>0.80500000000000005</v>
      </c>
      <c r="BF302" s="152">
        <v>572</v>
      </c>
      <c r="BG302" s="152">
        <v>351</v>
      </c>
      <c r="BH302" s="152">
        <v>923</v>
      </c>
      <c r="BI302" s="151">
        <v>0.38</v>
      </c>
      <c r="BJ302" s="153">
        <v>0.434</v>
      </c>
      <c r="BK302" s="154">
        <v>0.13700000000000001</v>
      </c>
      <c r="BL302" s="155">
        <v>0.1</v>
      </c>
      <c r="BM302" s="154">
        <v>7.2999999999999995E-2</v>
      </c>
      <c r="BN302" s="154">
        <v>0.373</v>
      </c>
      <c r="DU302" s="4"/>
      <c r="DZ302" s="183"/>
      <c r="EA302" s="183"/>
      <c r="EB302" s="183"/>
      <c r="EC302" s="183"/>
      <c r="ED302" s="183"/>
      <c r="EE302" s="183"/>
    </row>
    <row r="303" spans="30:135" ht="13" x14ac:dyDescent="0.15">
      <c r="AD303" s="144">
        <f t="shared" si="93"/>
        <v>77.25</v>
      </c>
      <c r="AE303" s="144">
        <f t="shared" si="94"/>
        <v>76.132686084142392</v>
      </c>
      <c r="AF303" s="149">
        <v>216</v>
      </c>
      <c r="AG303" s="150" t="s">
        <v>538</v>
      </c>
      <c r="AH303" s="149">
        <v>16</v>
      </c>
      <c r="AI303" s="151">
        <v>1</v>
      </c>
      <c r="AJ303" s="152">
        <v>1236</v>
      </c>
      <c r="AK303" s="152">
        <v>941</v>
      </c>
      <c r="AL303" s="149">
        <v>0.76100000000000001</v>
      </c>
      <c r="AM303" s="152">
        <v>602</v>
      </c>
      <c r="AN303" s="152">
        <v>348</v>
      </c>
      <c r="AO303" s="152">
        <v>950</v>
      </c>
      <c r="AP303" s="153">
        <v>0.36599999999999999</v>
      </c>
      <c r="AQ303" s="153">
        <v>0.433</v>
      </c>
      <c r="AR303" s="154">
        <v>0.17599999999999999</v>
      </c>
      <c r="AS303" s="154">
        <v>6.6000000000000003E-2</v>
      </c>
      <c r="AT303" s="154">
        <v>4.9000000000000002E-2</v>
      </c>
      <c r="AU303" s="154">
        <v>0.33200000000000002</v>
      </c>
      <c r="AW303" s="183"/>
      <c r="AX303" s="144">
        <f t="shared" si="95"/>
        <v>80.537580886012933</v>
      </c>
      <c r="AY303" s="149">
        <v>216</v>
      </c>
      <c r="AZ303" s="150" t="s">
        <v>345</v>
      </c>
      <c r="BA303" s="149">
        <v>25</v>
      </c>
      <c r="BB303" s="151">
        <v>1</v>
      </c>
      <c r="BC303" s="152">
        <v>2009</v>
      </c>
      <c r="BD303" s="152">
        <v>1618</v>
      </c>
      <c r="BE303" s="149">
        <v>0.80500000000000005</v>
      </c>
      <c r="BF303" s="152">
        <v>919</v>
      </c>
      <c r="BG303" s="152">
        <v>557</v>
      </c>
      <c r="BH303" s="152">
        <v>1476</v>
      </c>
      <c r="BI303" s="153">
        <v>0.377</v>
      </c>
      <c r="BJ303" s="153">
        <v>0.439</v>
      </c>
      <c r="BK303" s="155">
        <v>0.16</v>
      </c>
      <c r="BL303" s="154">
        <v>0.121</v>
      </c>
      <c r="BM303" s="154">
        <v>9.6000000000000002E-2</v>
      </c>
      <c r="BN303" s="154">
        <v>0.374</v>
      </c>
      <c r="DU303" s="4"/>
      <c r="DZ303" s="183"/>
      <c r="EA303" s="183"/>
      <c r="EB303" s="183"/>
      <c r="EC303" s="183"/>
      <c r="ED303" s="183"/>
      <c r="EE303" s="183"/>
    </row>
    <row r="304" spans="30:135" ht="13" x14ac:dyDescent="0.15">
      <c r="AD304" s="144">
        <f t="shared" si="93"/>
        <v>79.555555555555557</v>
      </c>
      <c r="AE304" s="144">
        <f t="shared" si="94"/>
        <v>76.117318435754186</v>
      </c>
      <c r="AF304" s="149">
        <v>217</v>
      </c>
      <c r="AG304" s="150" t="s">
        <v>484</v>
      </c>
      <c r="AH304" s="149">
        <v>18</v>
      </c>
      <c r="AI304" s="151">
        <v>1</v>
      </c>
      <c r="AJ304" s="152">
        <v>1432</v>
      </c>
      <c r="AK304" s="152">
        <v>1090</v>
      </c>
      <c r="AL304" s="149">
        <v>0.76100000000000001</v>
      </c>
      <c r="AM304" s="152">
        <v>642</v>
      </c>
      <c r="AN304" s="152">
        <v>386</v>
      </c>
      <c r="AO304" s="152">
        <v>1028</v>
      </c>
      <c r="AP304" s="153">
        <v>0.375</v>
      </c>
      <c r="AQ304" s="153">
        <v>0.42799999999999999</v>
      </c>
      <c r="AR304" s="154">
        <v>0.184</v>
      </c>
      <c r="AS304" s="154">
        <v>0.115</v>
      </c>
      <c r="AT304" s="154">
        <v>9.5000000000000001E-2</v>
      </c>
      <c r="AU304" s="154">
        <v>0.35499999999999998</v>
      </c>
      <c r="AW304" s="183"/>
      <c r="AX304" s="144">
        <f t="shared" si="95"/>
        <v>80.569105691056905</v>
      </c>
      <c r="AY304" s="149">
        <v>217</v>
      </c>
      <c r="AZ304" s="150" t="s">
        <v>513</v>
      </c>
      <c r="BA304" s="149">
        <v>15</v>
      </c>
      <c r="BB304" s="151">
        <v>1</v>
      </c>
      <c r="BC304" s="152">
        <v>1230</v>
      </c>
      <c r="BD304" s="152">
        <v>991</v>
      </c>
      <c r="BE304" s="149">
        <v>0.80600000000000005</v>
      </c>
      <c r="BF304" s="152">
        <v>527</v>
      </c>
      <c r="BG304" s="152">
        <v>358</v>
      </c>
      <c r="BH304" s="152">
        <v>885</v>
      </c>
      <c r="BI304" s="153">
        <v>0.40500000000000003</v>
      </c>
      <c r="BJ304" s="153">
        <v>0.46300000000000002</v>
      </c>
      <c r="BK304" s="154">
        <v>0.193</v>
      </c>
      <c r="BL304" s="154">
        <v>0.105</v>
      </c>
      <c r="BM304" s="154">
        <v>6.7000000000000004E-2</v>
      </c>
      <c r="BN304" s="154">
        <v>0.373</v>
      </c>
      <c r="DU304" s="4"/>
      <c r="DZ304" s="183"/>
      <c r="EA304" s="183"/>
      <c r="EB304" s="183"/>
      <c r="EC304" s="183"/>
      <c r="ED304" s="183"/>
      <c r="EE304" s="183"/>
    </row>
    <row r="305" spans="30:135" ht="13" x14ac:dyDescent="0.15">
      <c r="AD305" s="144">
        <f t="shared" si="93"/>
        <v>81.050000000000011</v>
      </c>
      <c r="AE305" s="144">
        <f t="shared" si="94"/>
        <v>76.125848241826034</v>
      </c>
      <c r="AF305" s="149">
        <v>218</v>
      </c>
      <c r="AG305" s="150" t="s">
        <v>491</v>
      </c>
      <c r="AH305" s="149">
        <v>20</v>
      </c>
      <c r="AI305" s="151">
        <v>1</v>
      </c>
      <c r="AJ305" s="152">
        <v>1621</v>
      </c>
      <c r="AK305" s="152">
        <v>1234</v>
      </c>
      <c r="AL305" s="149">
        <v>0.76100000000000001</v>
      </c>
      <c r="AM305" s="152">
        <v>697</v>
      </c>
      <c r="AN305" s="152">
        <v>441</v>
      </c>
      <c r="AO305" s="152">
        <v>1138</v>
      </c>
      <c r="AP305" s="153">
        <v>0.38800000000000001</v>
      </c>
      <c r="AQ305" s="153">
        <v>0.442</v>
      </c>
      <c r="AR305" s="154">
        <v>0.20699999999999999</v>
      </c>
      <c r="AS305" s="154">
        <v>0.112</v>
      </c>
      <c r="AT305" s="154">
        <v>9.0999999999999998E-2</v>
      </c>
      <c r="AU305" s="154">
        <v>0.35199999999999998</v>
      </c>
      <c r="AW305" s="183"/>
      <c r="AX305" s="144">
        <f t="shared" si="95"/>
        <v>80.6640625</v>
      </c>
      <c r="AY305" s="149">
        <v>218</v>
      </c>
      <c r="AZ305" s="150" t="s">
        <v>539</v>
      </c>
      <c r="BA305" s="149">
        <v>25</v>
      </c>
      <c r="BB305" s="151">
        <v>1</v>
      </c>
      <c r="BC305" s="152">
        <v>2048</v>
      </c>
      <c r="BD305" s="152">
        <v>1652</v>
      </c>
      <c r="BE305" s="149">
        <v>0.80700000000000005</v>
      </c>
      <c r="BF305" s="152">
        <v>861</v>
      </c>
      <c r="BG305" s="152">
        <v>608</v>
      </c>
      <c r="BH305" s="152">
        <v>1469</v>
      </c>
      <c r="BI305" s="153">
        <v>0.41399999999999998</v>
      </c>
      <c r="BJ305" s="153">
        <v>0.47099999999999997</v>
      </c>
      <c r="BK305" s="154">
        <v>0.19900000000000001</v>
      </c>
      <c r="BL305" s="154">
        <v>0.107</v>
      </c>
      <c r="BM305" s="154">
        <v>8.6999999999999994E-2</v>
      </c>
      <c r="BN305" s="154">
        <v>0.372</v>
      </c>
      <c r="DU305" s="4"/>
      <c r="DZ305" s="183"/>
      <c r="EA305" s="183"/>
      <c r="EB305" s="183"/>
      <c r="EC305" s="183"/>
      <c r="ED305" s="183"/>
      <c r="EE305" s="183"/>
    </row>
    <row r="306" spans="30:135" ht="13" x14ac:dyDescent="0.15">
      <c r="AD306" s="144">
        <f t="shared" si="93"/>
        <v>86.050000000000011</v>
      </c>
      <c r="AE306" s="144">
        <f t="shared" si="94"/>
        <v>75.886112725159791</v>
      </c>
      <c r="AF306" s="149">
        <v>219</v>
      </c>
      <c r="AG306" s="150" t="s">
        <v>313</v>
      </c>
      <c r="AH306" s="149">
        <v>20</v>
      </c>
      <c r="AI306" s="151">
        <v>1</v>
      </c>
      <c r="AJ306" s="152">
        <v>1721</v>
      </c>
      <c r="AK306" s="152">
        <v>1306</v>
      </c>
      <c r="AL306" s="149">
        <v>0.75900000000000001</v>
      </c>
      <c r="AM306" s="152">
        <v>764</v>
      </c>
      <c r="AN306" s="152">
        <v>460</v>
      </c>
      <c r="AO306" s="152">
        <v>1224</v>
      </c>
      <c r="AP306" s="153">
        <v>0.376</v>
      </c>
      <c r="AQ306" s="153">
        <v>0.41599999999999998</v>
      </c>
      <c r="AR306" s="155">
        <v>0.18</v>
      </c>
      <c r="AS306" s="154">
        <v>0.125</v>
      </c>
      <c r="AT306" s="154">
        <v>0.104</v>
      </c>
      <c r="AU306" s="154">
        <v>0.36599999999999999</v>
      </c>
      <c r="AW306" s="183"/>
      <c r="AX306" s="144">
        <f t="shared" si="95"/>
        <v>80.657969370391385</v>
      </c>
      <c r="AY306" s="149">
        <v>219</v>
      </c>
      <c r="AZ306" s="150" t="s">
        <v>360</v>
      </c>
      <c r="BA306" s="149">
        <v>22</v>
      </c>
      <c r="BB306" s="151">
        <v>1</v>
      </c>
      <c r="BC306" s="152">
        <v>1763</v>
      </c>
      <c r="BD306" s="152">
        <v>1422</v>
      </c>
      <c r="BE306" s="149">
        <v>0.80700000000000005</v>
      </c>
      <c r="BF306" s="152">
        <v>741</v>
      </c>
      <c r="BG306" s="152">
        <v>492</v>
      </c>
      <c r="BH306" s="152">
        <v>1233</v>
      </c>
      <c r="BI306" s="153">
        <v>0.39900000000000002</v>
      </c>
      <c r="BJ306" s="153">
        <v>0.44500000000000001</v>
      </c>
      <c r="BK306" s="154">
        <v>0.182</v>
      </c>
      <c r="BL306" s="154">
        <v>0.14399999999999999</v>
      </c>
      <c r="BM306" s="154">
        <v>0.108</v>
      </c>
      <c r="BN306" s="154">
        <v>0.38700000000000001</v>
      </c>
      <c r="DU306" s="4"/>
      <c r="DZ306" s="183"/>
      <c r="EA306" s="183"/>
      <c r="EB306" s="183"/>
      <c r="EC306" s="183"/>
      <c r="ED306" s="183"/>
      <c r="EE306" s="183"/>
    </row>
    <row r="307" spans="30:135" ht="13" x14ac:dyDescent="0.15">
      <c r="AD307" s="144">
        <f t="shared" si="93"/>
        <v>85.210526315789465</v>
      </c>
      <c r="AE307" s="144">
        <f t="shared" si="94"/>
        <v>75.849289684990737</v>
      </c>
      <c r="AF307" s="149">
        <v>220</v>
      </c>
      <c r="AG307" s="150" t="s">
        <v>378</v>
      </c>
      <c r="AH307" s="149">
        <v>19</v>
      </c>
      <c r="AI307" s="151">
        <v>1</v>
      </c>
      <c r="AJ307" s="152">
        <v>1619</v>
      </c>
      <c r="AK307" s="152">
        <v>1228</v>
      </c>
      <c r="AL307" s="149">
        <v>0.75800000000000001</v>
      </c>
      <c r="AM307" s="152">
        <v>749</v>
      </c>
      <c r="AN307" s="152">
        <v>444</v>
      </c>
      <c r="AO307" s="152">
        <v>1193</v>
      </c>
      <c r="AP307" s="153">
        <v>0.372</v>
      </c>
      <c r="AQ307" s="153">
        <v>0.41099999999999998</v>
      </c>
      <c r="AR307" s="154">
        <v>0.16700000000000001</v>
      </c>
      <c r="AS307" s="154">
        <v>0.11799999999999999</v>
      </c>
      <c r="AT307" s="154">
        <v>9.5000000000000001E-2</v>
      </c>
      <c r="AU307" s="154">
        <v>0.36199999999999999</v>
      </c>
      <c r="AW307" s="183"/>
      <c r="AX307" s="144">
        <f t="shared" si="95"/>
        <v>80.691358024691368</v>
      </c>
      <c r="AY307" s="149">
        <v>220</v>
      </c>
      <c r="AZ307" s="150" t="s">
        <v>540</v>
      </c>
      <c r="BA307" s="149">
        <v>24</v>
      </c>
      <c r="BB307" s="151">
        <v>1</v>
      </c>
      <c r="BC307" s="152">
        <v>2025</v>
      </c>
      <c r="BD307" s="152">
        <v>1634</v>
      </c>
      <c r="BE307" s="149">
        <v>0.80700000000000005</v>
      </c>
      <c r="BF307" s="152">
        <v>802</v>
      </c>
      <c r="BG307" s="152">
        <v>591</v>
      </c>
      <c r="BH307" s="152">
        <v>1393</v>
      </c>
      <c r="BI307" s="153">
        <v>0.42399999999999999</v>
      </c>
      <c r="BJ307" s="153">
        <v>0.47099999999999997</v>
      </c>
      <c r="BK307" s="154">
        <v>0.21099999999999999</v>
      </c>
      <c r="BL307" s="154">
        <v>0.125</v>
      </c>
      <c r="BM307" s="154">
        <v>9.0999999999999998E-2</v>
      </c>
      <c r="BN307" s="154">
        <v>0.38100000000000001</v>
      </c>
      <c r="DU307" s="4"/>
      <c r="DZ307" s="183"/>
      <c r="EA307" s="183"/>
      <c r="EB307" s="183"/>
      <c r="EC307" s="183"/>
      <c r="ED307" s="183"/>
      <c r="EE307" s="183"/>
    </row>
    <row r="308" spans="30:135" ht="13" x14ac:dyDescent="0.15">
      <c r="AD308" s="144">
        <f t="shared" si="93"/>
        <v>86</v>
      </c>
      <c r="AE308" s="144">
        <f t="shared" si="94"/>
        <v>75.834175935288172</v>
      </c>
      <c r="AF308" s="149">
        <v>221</v>
      </c>
      <c r="AG308" s="150" t="s">
        <v>541</v>
      </c>
      <c r="AH308" s="149">
        <v>23</v>
      </c>
      <c r="AI308" s="151">
        <v>1</v>
      </c>
      <c r="AJ308" s="152">
        <v>1978</v>
      </c>
      <c r="AK308" s="152">
        <v>1500</v>
      </c>
      <c r="AL308" s="149">
        <v>0.75800000000000001</v>
      </c>
      <c r="AM308" s="152">
        <v>961</v>
      </c>
      <c r="AN308" s="152">
        <v>530</v>
      </c>
      <c r="AO308" s="152">
        <v>1491</v>
      </c>
      <c r="AP308" s="153">
        <v>0.35499999999999998</v>
      </c>
      <c r="AQ308" s="151">
        <v>0.42</v>
      </c>
      <c r="AR308" s="154">
        <v>0.16400000000000001</v>
      </c>
      <c r="AS308" s="154">
        <v>9.7000000000000003E-2</v>
      </c>
      <c r="AT308" s="154">
        <v>8.2000000000000003E-2</v>
      </c>
      <c r="AU308" s="154">
        <v>0.34200000000000003</v>
      </c>
      <c r="AW308" s="183"/>
      <c r="AX308" s="144">
        <f t="shared" si="95"/>
        <v>80.69358178053831</v>
      </c>
      <c r="AY308" s="149">
        <v>221</v>
      </c>
      <c r="AZ308" s="150" t="s">
        <v>542</v>
      </c>
      <c r="BA308" s="149">
        <v>24</v>
      </c>
      <c r="BB308" s="151">
        <v>1</v>
      </c>
      <c r="BC308" s="152">
        <v>1932</v>
      </c>
      <c r="BD308" s="152">
        <v>1559</v>
      </c>
      <c r="BE308" s="149">
        <v>0.80700000000000005</v>
      </c>
      <c r="BF308" s="152">
        <v>746</v>
      </c>
      <c r="BG308" s="152">
        <v>582</v>
      </c>
      <c r="BH308" s="152">
        <v>1328</v>
      </c>
      <c r="BI308" s="153">
        <v>0.438</v>
      </c>
      <c r="BJ308" s="153">
        <v>0.48299999999999998</v>
      </c>
      <c r="BK308" s="154">
        <v>0.216</v>
      </c>
      <c r="BL308" s="154">
        <v>0.115</v>
      </c>
      <c r="BM308" s="155">
        <v>0.09</v>
      </c>
      <c r="BN308" s="154">
        <v>0.38500000000000001</v>
      </c>
      <c r="DU308" s="4"/>
      <c r="DZ308" s="183"/>
      <c r="EA308" s="183"/>
      <c r="EB308" s="183"/>
      <c r="EC308" s="183"/>
      <c r="ED308" s="183"/>
      <c r="EE308" s="183"/>
    </row>
    <row r="309" spans="30:135" ht="13" x14ac:dyDescent="0.15">
      <c r="AD309" s="144">
        <f t="shared" si="93"/>
        <v>77.722222222222229</v>
      </c>
      <c r="AE309" s="144">
        <f t="shared" si="94"/>
        <v>75.768406004288778</v>
      </c>
      <c r="AF309" s="149">
        <v>222</v>
      </c>
      <c r="AG309" s="150" t="s">
        <v>238</v>
      </c>
      <c r="AH309" s="149">
        <v>18</v>
      </c>
      <c r="AI309" s="151">
        <v>1</v>
      </c>
      <c r="AJ309" s="152">
        <v>1399</v>
      </c>
      <c r="AK309" s="152">
        <v>1060</v>
      </c>
      <c r="AL309" s="149">
        <v>0.75800000000000001</v>
      </c>
      <c r="AM309" s="152">
        <v>597</v>
      </c>
      <c r="AN309" s="152">
        <v>392</v>
      </c>
      <c r="AO309" s="152">
        <v>989</v>
      </c>
      <c r="AP309" s="153">
        <v>0.39600000000000002</v>
      </c>
      <c r="AQ309" s="153">
        <v>0.433</v>
      </c>
      <c r="AR309" s="154">
        <v>0.19500000000000001</v>
      </c>
      <c r="AS309" s="154">
        <v>0.115</v>
      </c>
      <c r="AT309" s="155">
        <v>0.09</v>
      </c>
      <c r="AU309" s="154">
        <v>0.36199999999999999</v>
      </c>
      <c r="AW309" s="183"/>
      <c r="AX309" s="144">
        <f t="shared" si="95"/>
        <v>80.800405268490366</v>
      </c>
      <c r="AY309" s="149">
        <v>222</v>
      </c>
      <c r="AZ309" s="150" t="s">
        <v>326</v>
      </c>
      <c r="BA309" s="149">
        <v>24</v>
      </c>
      <c r="BB309" s="151">
        <v>1</v>
      </c>
      <c r="BC309" s="152">
        <v>1974</v>
      </c>
      <c r="BD309" s="152">
        <v>1595</v>
      </c>
      <c r="BE309" s="149">
        <v>0.80800000000000005</v>
      </c>
      <c r="BF309" s="152">
        <v>860</v>
      </c>
      <c r="BG309" s="152">
        <v>591</v>
      </c>
      <c r="BH309" s="152">
        <v>1451</v>
      </c>
      <c r="BI309" s="153">
        <v>0.40699999999999997</v>
      </c>
      <c r="BJ309" s="153">
        <v>0.45900000000000002</v>
      </c>
      <c r="BK309" s="154">
        <v>0.184</v>
      </c>
      <c r="BL309" s="154">
        <v>0.105</v>
      </c>
      <c r="BM309" s="154">
        <v>9.0999999999999998E-2</v>
      </c>
      <c r="BN309" s="154">
        <v>0.373</v>
      </c>
      <c r="DU309" s="4"/>
      <c r="DZ309" s="183"/>
      <c r="EA309" s="183"/>
      <c r="EB309" s="183"/>
      <c r="EC309" s="183"/>
      <c r="ED309" s="183"/>
      <c r="EE309" s="183"/>
    </row>
    <row r="310" spans="30:135" ht="13" x14ac:dyDescent="0.15">
      <c r="AD310" s="144">
        <f t="shared" si="93"/>
        <v>80.357142857142861</v>
      </c>
      <c r="AE310" s="144">
        <f t="shared" si="94"/>
        <v>75.733333333333334</v>
      </c>
      <c r="AF310" s="149">
        <v>223</v>
      </c>
      <c r="AG310" s="150" t="s">
        <v>488</v>
      </c>
      <c r="AH310" s="149">
        <v>14</v>
      </c>
      <c r="AI310" s="151">
        <v>1</v>
      </c>
      <c r="AJ310" s="152">
        <v>1125</v>
      </c>
      <c r="AK310" s="152">
        <v>852</v>
      </c>
      <c r="AL310" s="149">
        <v>0.75700000000000001</v>
      </c>
      <c r="AM310" s="152">
        <v>522</v>
      </c>
      <c r="AN310" s="152">
        <v>318</v>
      </c>
      <c r="AO310" s="152">
        <v>840</v>
      </c>
      <c r="AP310" s="153">
        <v>0.379</v>
      </c>
      <c r="AQ310" s="153">
        <v>0.42899999999999999</v>
      </c>
      <c r="AR310" s="154">
        <v>0.182</v>
      </c>
      <c r="AS310" s="154">
        <v>8.5999999999999993E-2</v>
      </c>
      <c r="AT310" s="154">
        <v>6.5000000000000002E-2</v>
      </c>
      <c r="AU310" s="154">
        <v>0.34599999999999997</v>
      </c>
      <c r="AW310" s="183"/>
      <c r="AX310" s="144">
        <f t="shared" si="95"/>
        <v>80.792891319207101</v>
      </c>
      <c r="AY310" s="149">
        <v>223</v>
      </c>
      <c r="AZ310" s="150" t="s">
        <v>337</v>
      </c>
      <c r="BA310" s="149">
        <v>18</v>
      </c>
      <c r="BB310" s="151">
        <v>1</v>
      </c>
      <c r="BC310" s="152">
        <v>1463</v>
      </c>
      <c r="BD310" s="152">
        <v>1182</v>
      </c>
      <c r="BE310" s="149">
        <v>0.80800000000000005</v>
      </c>
      <c r="BF310" s="152">
        <v>658</v>
      </c>
      <c r="BG310" s="152">
        <v>436</v>
      </c>
      <c r="BH310" s="152">
        <v>1094</v>
      </c>
      <c r="BI310" s="153">
        <v>0.39900000000000002</v>
      </c>
      <c r="BJ310" s="153">
        <v>0.436</v>
      </c>
      <c r="BK310" s="154">
        <v>0.16300000000000001</v>
      </c>
      <c r="BL310" s="154">
        <v>0.11600000000000001</v>
      </c>
      <c r="BM310" s="154">
        <v>9.6000000000000002E-2</v>
      </c>
      <c r="BN310" s="154">
        <v>0.38300000000000001</v>
      </c>
      <c r="DU310" s="4"/>
      <c r="DZ310" s="183"/>
      <c r="EA310" s="183"/>
      <c r="EB310" s="183"/>
      <c r="EC310" s="183"/>
      <c r="ED310" s="183"/>
      <c r="EE310" s="183"/>
    </row>
    <row r="311" spans="30:135" ht="13" x14ac:dyDescent="0.15">
      <c r="AD311" s="144">
        <f t="shared" si="93"/>
        <v>89.666666666666671</v>
      </c>
      <c r="AE311" s="144">
        <f t="shared" si="94"/>
        <v>75.73021773765268</v>
      </c>
      <c r="AF311" s="149">
        <v>224</v>
      </c>
      <c r="AG311" s="150" t="s">
        <v>281</v>
      </c>
      <c r="AH311" s="149">
        <v>21</v>
      </c>
      <c r="AI311" s="151">
        <v>1</v>
      </c>
      <c r="AJ311" s="152">
        <v>1883</v>
      </c>
      <c r="AK311" s="152">
        <v>1426</v>
      </c>
      <c r="AL311" s="149">
        <v>0.75700000000000001</v>
      </c>
      <c r="AM311" s="152">
        <v>831</v>
      </c>
      <c r="AN311" s="152">
        <v>522</v>
      </c>
      <c r="AO311" s="152">
        <v>1353</v>
      </c>
      <c r="AP311" s="153">
        <v>0.38600000000000001</v>
      </c>
      <c r="AQ311" s="153">
        <v>0.439</v>
      </c>
      <c r="AR311" s="154">
        <v>0.193</v>
      </c>
      <c r="AS311" s="154">
        <v>0.105</v>
      </c>
      <c r="AT311" s="154">
        <v>8.3000000000000004E-2</v>
      </c>
      <c r="AU311" s="154">
        <v>0.35599999999999998</v>
      </c>
      <c r="AW311" s="183"/>
      <c r="AX311" s="144">
        <f t="shared" si="95"/>
        <v>80.83067092651757</v>
      </c>
      <c r="AY311" s="149">
        <v>224</v>
      </c>
      <c r="AZ311" s="150" t="s">
        <v>543</v>
      </c>
      <c r="BA311" s="149">
        <v>16</v>
      </c>
      <c r="BB311" s="151">
        <v>1</v>
      </c>
      <c r="BC311" s="152">
        <v>1252</v>
      </c>
      <c r="BD311" s="152">
        <v>1012</v>
      </c>
      <c r="BE311" s="149">
        <v>0.80800000000000005</v>
      </c>
      <c r="BF311" s="152">
        <v>567</v>
      </c>
      <c r="BG311" s="152">
        <v>361</v>
      </c>
      <c r="BH311" s="152">
        <v>928</v>
      </c>
      <c r="BI311" s="153">
        <v>0.38900000000000001</v>
      </c>
      <c r="BJ311" s="153">
        <v>0.44900000000000001</v>
      </c>
      <c r="BK311" s="154">
        <v>0.17100000000000001</v>
      </c>
      <c r="BL311" s="154">
        <v>0.10299999999999999</v>
      </c>
      <c r="BM311" s="154">
        <v>7.9000000000000001E-2</v>
      </c>
      <c r="BN311" s="154">
        <v>0.36899999999999999</v>
      </c>
      <c r="DU311" s="4"/>
      <c r="DZ311" s="183"/>
      <c r="EA311" s="183"/>
      <c r="EB311" s="183"/>
      <c r="EC311" s="183"/>
      <c r="ED311" s="183"/>
      <c r="EE311" s="183"/>
    </row>
    <row r="312" spans="30:135" ht="13" x14ac:dyDescent="0.15">
      <c r="AD312" s="144">
        <f t="shared" si="93"/>
        <v>78.055555555555557</v>
      </c>
      <c r="AE312" s="144">
        <f t="shared" si="94"/>
        <v>75.658362989323848</v>
      </c>
      <c r="AF312" s="149">
        <v>225</v>
      </c>
      <c r="AG312" s="150" t="s">
        <v>440</v>
      </c>
      <c r="AH312" s="149">
        <v>18</v>
      </c>
      <c r="AI312" s="151">
        <v>1</v>
      </c>
      <c r="AJ312" s="152">
        <v>1405</v>
      </c>
      <c r="AK312" s="152">
        <v>1063</v>
      </c>
      <c r="AL312" s="149">
        <v>0.75700000000000001</v>
      </c>
      <c r="AM312" s="152">
        <v>640</v>
      </c>
      <c r="AN312" s="152">
        <v>397</v>
      </c>
      <c r="AO312" s="152">
        <v>1037</v>
      </c>
      <c r="AP312" s="153">
        <v>0.38300000000000001</v>
      </c>
      <c r="AQ312" s="153">
        <v>0.42599999999999999</v>
      </c>
      <c r="AR312" s="154">
        <v>0.17799999999999999</v>
      </c>
      <c r="AS312" s="154">
        <v>9.7000000000000003E-2</v>
      </c>
      <c r="AT312" s="154">
        <v>8.3000000000000004E-2</v>
      </c>
      <c r="AU312" s="155">
        <v>0.36</v>
      </c>
      <c r="AW312" s="183"/>
      <c r="AX312" s="144">
        <f t="shared" si="95"/>
        <v>80.947136563876654</v>
      </c>
      <c r="AY312" s="149">
        <v>225</v>
      </c>
      <c r="AZ312" s="150" t="s">
        <v>489</v>
      </c>
      <c r="BA312" s="149">
        <v>21</v>
      </c>
      <c r="BB312" s="151">
        <v>1</v>
      </c>
      <c r="BC312" s="152">
        <v>1816</v>
      </c>
      <c r="BD312" s="152">
        <v>1470</v>
      </c>
      <c r="BE312" s="149">
        <v>0.80900000000000005</v>
      </c>
      <c r="BF312" s="152">
        <v>780</v>
      </c>
      <c r="BG312" s="152">
        <v>533</v>
      </c>
      <c r="BH312" s="152">
        <v>1313</v>
      </c>
      <c r="BI312" s="153">
        <v>0.40600000000000003</v>
      </c>
      <c r="BJ312" s="153">
        <v>0.45800000000000002</v>
      </c>
      <c r="BK312" s="154">
        <v>0.187</v>
      </c>
      <c r="BL312" s="154">
        <v>0.109</v>
      </c>
      <c r="BM312" s="154">
        <v>8.8999999999999996E-2</v>
      </c>
      <c r="BN312" s="154">
        <v>0.376</v>
      </c>
      <c r="DU312" s="4"/>
      <c r="DZ312" s="183"/>
      <c r="EA312" s="183"/>
      <c r="EB312" s="183"/>
      <c r="EC312" s="183"/>
      <c r="ED312" s="183"/>
      <c r="EE312" s="183"/>
    </row>
    <row r="313" spans="30:135" ht="13" x14ac:dyDescent="0.15">
      <c r="AD313" s="144">
        <f t="shared" si="93"/>
        <v>82.047619047619037</v>
      </c>
      <c r="AE313" s="144">
        <f t="shared" si="94"/>
        <v>75.623911781775973</v>
      </c>
      <c r="AF313" s="149">
        <v>226</v>
      </c>
      <c r="AG313" s="150" t="s">
        <v>544</v>
      </c>
      <c r="AH313" s="149">
        <v>21</v>
      </c>
      <c r="AI313" s="151">
        <v>1</v>
      </c>
      <c r="AJ313" s="152">
        <v>1723</v>
      </c>
      <c r="AK313" s="152">
        <v>1303</v>
      </c>
      <c r="AL313" s="149">
        <v>0.75600000000000001</v>
      </c>
      <c r="AM313" s="152">
        <v>791</v>
      </c>
      <c r="AN313" s="152">
        <v>516</v>
      </c>
      <c r="AO313" s="152">
        <v>1307</v>
      </c>
      <c r="AP313" s="153">
        <v>0.39500000000000002</v>
      </c>
      <c r="AQ313" s="153">
        <v>0.435</v>
      </c>
      <c r="AR313" s="154">
        <v>0.182</v>
      </c>
      <c r="AS313" s="154">
        <v>6.9000000000000006E-2</v>
      </c>
      <c r="AT313" s="154">
        <v>5.2999999999999999E-2</v>
      </c>
      <c r="AU313" s="154">
        <v>0.35499999999999998</v>
      </c>
      <c r="AW313" s="183"/>
      <c r="AX313" s="144">
        <f t="shared" si="95"/>
        <v>80.922098569157399</v>
      </c>
      <c r="AY313" s="149">
        <v>226</v>
      </c>
      <c r="AZ313" s="150" t="s">
        <v>430</v>
      </c>
      <c r="BA313" s="149">
        <v>24</v>
      </c>
      <c r="BB313" s="151">
        <v>1</v>
      </c>
      <c r="BC313" s="152">
        <v>1887</v>
      </c>
      <c r="BD313" s="152">
        <v>1527</v>
      </c>
      <c r="BE313" s="149">
        <v>0.80900000000000005</v>
      </c>
      <c r="BF313" s="152">
        <v>873</v>
      </c>
      <c r="BG313" s="152">
        <v>542</v>
      </c>
      <c r="BH313" s="152">
        <v>1415</v>
      </c>
      <c r="BI313" s="153">
        <v>0.38300000000000001</v>
      </c>
      <c r="BJ313" s="151">
        <v>0.44</v>
      </c>
      <c r="BK313" s="154">
        <v>0.16300000000000001</v>
      </c>
      <c r="BL313" s="154">
        <v>0.10100000000000001</v>
      </c>
      <c r="BM313" s="154">
        <v>7.9000000000000001E-2</v>
      </c>
      <c r="BN313" s="155">
        <v>0.37</v>
      </c>
      <c r="DU313" s="4"/>
      <c r="DZ313" s="183"/>
      <c r="EA313" s="183"/>
      <c r="EB313" s="183"/>
      <c r="EC313" s="183"/>
      <c r="ED313" s="183"/>
      <c r="EE313" s="183"/>
    </row>
    <row r="314" spans="30:135" ht="13" x14ac:dyDescent="0.15">
      <c r="AD314" s="144">
        <f t="shared" si="93"/>
        <v>85.833333333333343</v>
      </c>
      <c r="AE314" s="144">
        <f t="shared" si="94"/>
        <v>75.582524271844662</v>
      </c>
      <c r="AF314" s="149">
        <v>227</v>
      </c>
      <c r="AG314" s="150" t="s">
        <v>545</v>
      </c>
      <c r="AH314" s="149">
        <v>24</v>
      </c>
      <c r="AI314" s="151">
        <v>1</v>
      </c>
      <c r="AJ314" s="152">
        <v>2060</v>
      </c>
      <c r="AK314" s="152">
        <v>1557</v>
      </c>
      <c r="AL314" s="149">
        <v>0.75600000000000001</v>
      </c>
      <c r="AM314" s="152">
        <v>892</v>
      </c>
      <c r="AN314" s="152">
        <v>583</v>
      </c>
      <c r="AO314" s="152">
        <v>1475</v>
      </c>
      <c r="AP314" s="153">
        <v>0.39500000000000002</v>
      </c>
      <c r="AQ314" s="153">
        <v>0.44600000000000001</v>
      </c>
      <c r="AR314" s="154">
        <v>0.217</v>
      </c>
      <c r="AS314" s="155">
        <v>0.09</v>
      </c>
      <c r="AT314" s="154">
        <v>7.1999999999999995E-2</v>
      </c>
      <c r="AU314" s="154">
        <v>0.34599999999999997</v>
      </c>
      <c r="AW314" s="183"/>
      <c r="AX314" s="144">
        <f t="shared" si="95"/>
        <v>80.915609487038054</v>
      </c>
      <c r="AY314" s="149">
        <v>227</v>
      </c>
      <c r="AZ314" s="150" t="s">
        <v>357</v>
      </c>
      <c r="BA314" s="149">
        <v>21</v>
      </c>
      <c r="BB314" s="151">
        <v>1</v>
      </c>
      <c r="BC314" s="152">
        <v>1813</v>
      </c>
      <c r="BD314" s="152">
        <v>1467</v>
      </c>
      <c r="BE314" s="149">
        <v>0.80900000000000005</v>
      </c>
      <c r="BF314" s="152">
        <v>803</v>
      </c>
      <c r="BG314" s="152">
        <v>537</v>
      </c>
      <c r="BH314" s="152">
        <v>1340</v>
      </c>
      <c r="BI314" s="153">
        <v>0.40100000000000002</v>
      </c>
      <c r="BJ314" s="153">
        <v>0.45800000000000002</v>
      </c>
      <c r="BK314" s="155">
        <v>0.17</v>
      </c>
      <c r="BL314" s="154">
        <v>0.104</v>
      </c>
      <c r="BM314" s="154">
        <v>8.4000000000000005E-2</v>
      </c>
      <c r="BN314" s="154">
        <v>0.378</v>
      </c>
      <c r="DU314" s="4"/>
      <c r="DZ314" s="183"/>
      <c r="EA314" s="183"/>
      <c r="EB314" s="183"/>
      <c r="EC314" s="183"/>
      <c r="ED314" s="183"/>
      <c r="EE314" s="183"/>
    </row>
    <row r="315" spans="30:135" ht="13" x14ac:dyDescent="0.15">
      <c r="AD315" s="144">
        <f t="shared" si="93"/>
        <v>79.954545454545453</v>
      </c>
      <c r="AE315" s="144">
        <f t="shared" si="94"/>
        <v>75.554292211483798</v>
      </c>
      <c r="AF315" s="149">
        <v>228</v>
      </c>
      <c r="AG315" s="150" t="s">
        <v>546</v>
      </c>
      <c r="AH315" s="149">
        <v>22</v>
      </c>
      <c r="AI315" s="151">
        <v>1</v>
      </c>
      <c r="AJ315" s="152">
        <v>1759</v>
      </c>
      <c r="AK315" s="152">
        <v>1329</v>
      </c>
      <c r="AL315" s="149">
        <v>0.75600000000000001</v>
      </c>
      <c r="AM315" s="152">
        <v>806</v>
      </c>
      <c r="AN315" s="152">
        <v>490</v>
      </c>
      <c r="AO315" s="152">
        <v>1296</v>
      </c>
      <c r="AP315" s="153">
        <v>0.378</v>
      </c>
      <c r="AQ315" s="153">
        <v>0.42299999999999999</v>
      </c>
      <c r="AR315" s="154">
        <v>0.17599999999999999</v>
      </c>
      <c r="AS315" s="154">
        <v>0.107</v>
      </c>
      <c r="AT315" s="154">
        <v>8.7999999999999995E-2</v>
      </c>
      <c r="AU315" s="154">
        <v>0.35499999999999998</v>
      </c>
      <c r="AW315" s="183"/>
      <c r="AX315" s="144">
        <f t="shared" si="95"/>
        <v>80.873410724156997</v>
      </c>
      <c r="AY315" s="149">
        <v>228</v>
      </c>
      <c r="AZ315" s="150" t="s">
        <v>547</v>
      </c>
      <c r="BA315" s="149">
        <v>22</v>
      </c>
      <c r="BB315" s="151">
        <v>1</v>
      </c>
      <c r="BC315" s="152">
        <v>1809</v>
      </c>
      <c r="BD315" s="152">
        <v>1463</v>
      </c>
      <c r="BE315" s="149">
        <v>0.80900000000000005</v>
      </c>
      <c r="BF315" s="152">
        <v>849</v>
      </c>
      <c r="BG315" s="152">
        <v>536</v>
      </c>
      <c r="BH315" s="152">
        <v>1385</v>
      </c>
      <c r="BI315" s="153">
        <v>0.38700000000000001</v>
      </c>
      <c r="BJ315" s="153">
        <v>0.44800000000000001</v>
      </c>
      <c r="BK315" s="154">
        <v>0.157</v>
      </c>
      <c r="BL315" s="154">
        <v>9.2999999999999999E-2</v>
      </c>
      <c r="BM315" s="154">
        <v>7.6999999999999999E-2</v>
      </c>
      <c r="BN315" s="154">
        <v>0.36399999999999999</v>
      </c>
      <c r="DU315" s="4"/>
      <c r="DZ315" s="183"/>
      <c r="EA315" s="183"/>
      <c r="EB315" s="183"/>
      <c r="EC315" s="183"/>
      <c r="ED315" s="183"/>
      <c r="EE315" s="183"/>
    </row>
    <row r="316" spans="30:135" ht="13" x14ac:dyDescent="0.15">
      <c r="AD316" s="144">
        <f t="shared" si="93"/>
        <v>79.05</v>
      </c>
      <c r="AE316" s="144">
        <f t="shared" si="94"/>
        <v>75.585072738772936</v>
      </c>
      <c r="AF316" s="149">
        <v>229</v>
      </c>
      <c r="AG316" s="150" t="s">
        <v>399</v>
      </c>
      <c r="AH316" s="149">
        <v>20</v>
      </c>
      <c r="AI316" s="151">
        <v>1</v>
      </c>
      <c r="AJ316" s="152">
        <v>1581</v>
      </c>
      <c r="AK316" s="152">
        <v>1195</v>
      </c>
      <c r="AL316" s="149">
        <v>0.75600000000000001</v>
      </c>
      <c r="AM316" s="152">
        <v>672</v>
      </c>
      <c r="AN316" s="152">
        <v>415</v>
      </c>
      <c r="AO316" s="152">
        <v>1087</v>
      </c>
      <c r="AP316" s="153">
        <v>0.38200000000000001</v>
      </c>
      <c r="AQ316" s="153">
        <v>0.42399999999999999</v>
      </c>
      <c r="AR316" s="154">
        <v>0.20499999999999999</v>
      </c>
      <c r="AS316" s="154">
        <v>0.127</v>
      </c>
      <c r="AT316" s="154">
        <v>9.7000000000000003E-2</v>
      </c>
      <c r="AU316" s="154">
        <v>0.35899999999999999</v>
      </c>
      <c r="AW316" s="183"/>
      <c r="AX316" s="144">
        <f t="shared" si="95"/>
        <v>80.978809283551968</v>
      </c>
      <c r="AY316" s="149">
        <v>229</v>
      </c>
      <c r="AZ316" s="150" t="s">
        <v>217</v>
      </c>
      <c r="BA316" s="149">
        <v>23</v>
      </c>
      <c r="BB316" s="151">
        <v>1</v>
      </c>
      <c r="BC316" s="152">
        <v>1982</v>
      </c>
      <c r="BD316" s="152">
        <v>1605</v>
      </c>
      <c r="BE316" s="149">
        <v>0.81</v>
      </c>
      <c r="BF316" s="152">
        <v>864</v>
      </c>
      <c r="BG316" s="152">
        <v>599</v>
      </c>
      <c r="BH316" s="152">
        <v>1463</v>
      </c>
      <c r="BI316" s="153">
        <v>0.40899999999999997</v>
      </c>
      <c r="BJ316" s="153">
        <v>0.46300000000000002</v>
      </c>
      <c r="BK316" s="155">
        <v>0.18</v>
      </c>
      <c r="BL316" s="154">
        <v>0.10199999999999999</v>
      </c>
      <c r="BM316" s="154">
        <v>8.3000000000000004E-2</v>
      </c>
      <c r="BN316" s="154">
        <v>0.375</v>
      </c>
      <c r="DU316" s="4"/>
      <c r="DZ316" s="183"/>
      <c r="EA316" s="183"/>
      <c r="EB316" s="183"/>
      <c r="EC316" s="183"/>
      <c r="ED316" s="183"/>
      <c r="EE316" s="183"/>
    </row>
    <row r="317" spans="30:135" ht="13" x14ac:dyDescent="0.15">
      <c r="AD317" s="144">
        <f t="shared" si="93"/>
        <v>81.72727272727272</v>
      </c>
      <c r="AE317" s="144">
        <f t="shared" si="94"/>
        <v>75.472747497219132</v>
      </c>
      <c r="AF317" s="149">
        <v>230</v>
      </c>
      <c r="AG317" s="150" t="s">
        <v>497</v>
      </c>
      <c r="AH317" s="149">
        <v>22</v>
      </c>
      <c r="AI317" s="151">
        <v>1</v>
      </c>
      <c r="AJ317" s="152">
        <v>1798</v>
      </c>
      <c r="AK317" s="152">
        <v>1357</v>
      </c>
      <c r="AL317" s="149">
        <v>0.755</v>
      </c>
      <c r="AM317" s="152">
        <v>809</v>
      </c>
      <c r="AN317" s="152">
        <v>488</v>
      </c>
      <c r="AO317" s="152">
        <v>1297</v>
      </c>
      <c r="AP317" s="153">
        <v>0.376</v>
      </c>
      <c r="AQ317" s="153">
        <v>0.41699999999999998</v>
      </c>
      <c r="AR317" s="154">
        <v>0.18099999999999999</v>
      </c>
      <c r="AS317" s="154">
        <v>0.111</v>
      </c>
      <c r="AT317" s="154">
        <v>8.5000000000000006E-2</v>
      </c>
      <c r="AU317" s="154">
        <v>0.36199999999999999</v>
      </c>
      <c r="AW317" s="183"/>
      <c r="AX317" s="144">
        <f t="shared" si="95"/>
        <v>80.98290598290599</v>
      </c>
      <c r="AY317" s="149">
        <v>230</v>
      </c>
      <c r="AZ317" s="150" t="s">
        <v>532</v>
      </c>
      <c r="BA317" s="149">
        <v>12</v>
      </c>
      <c r="BB317" s="151">
        <v>1</v>
      </c>
      <c r="BC317" s="152">
        <v>936</v>
      </c>
      <c r="BD317" s="152">
        <v>758</v>
      </c>
      <c r="BE317" s="149">
        <v>0.81</v>
      </c>
      <c r="BF317" s="152">
        <v>462</v>
      </c>
      <c r="BG317" s="152">
        <v>266</v>
      </c>
      <c r="BH317" s="152">
        <v>728</v>
      </c>
      <c r="BI317" s="153">
        <v>0.36499999999999999</v>
      </c>
      <c r="BJ317" s="153">
        <v>0.432</v>
      </c>
      <c r="BK317" s="154">
        <v>0.14499999999999999</v>
      </c>
      <c r="BL317" s="154">
        <v>9.2999999999999999E-2</v>
      </c>
      <c r="BM317" s="154">
        <v>7.4999999999999997E-2</v>
      </c>
      <c r="BN317" s="154">
        <v>0.35499999999999998</v>
      </c>
      <c r="DU317" s="4"/>
      <c r="DZ317" s="183"/>
      <c r="EA317" s="183"/>
      <c r="EB317" s="183"/>
      <c r="EC317" s="183"/>
      <c r="ED317" s="183"/>
      <c r="EE317" s="183"/>
    </row>
    <row r="318" spans="30:135" ht="13" x14ac:dyDescent="0.15">
      <c r="AD318" s="144">
        <f t="shared" si="93"/>
        <v>82.84210526315789</v>
      </c>
      <c r="AE318" s="144">
        <f t="shared" si="94"/>
        <v>75.285895806861504</v>
      </c>
      <c r="AF318" s="149">
        <v>231</v>
      </c>
      <c r="AG318" s="150" t="s">
        <v>548</v>
      </c>
      <c r="AH318" s="149">
        <v>19</v>
      </c>
      <c r="AI318" s="151">
        <v>1</v>
      </c>
      <c r="AJ318" s="152">
        <v>1574</v>
      </c>
      <c r="AK318" s="152">
        <v>1185</v>
      </c>
      <c r="AL318" s="149">
        <v>0.753</v>
      </c>
      <c r="AM318" s="152">
        <v>705</v>
      </c>
      <c r="AN318" s="152">
        <v>422</v>
      </c>
      <c r="AO318" s="152">
        <v>1127</v>
      </c>
      <c r="AP318" s="153">
        <v>0.374</v>
      </c>
      <c r="AQ318" s="153">
        <v>0.432</v>
      </c>
      <c r="AR318" s="154">
        <v>0.193</v>
      </c>
      <c r="AS318" s="154">
        <v>0.109</v>
      </c>
      <c r="AT318" s="154">
        <v>8.7999999999999995E-2</v>
      </c>
      <c r="AU318" s="154">
        <v>0.34899999999999998</v>
      </c>
      <c r="AW318" s="183"/>
      <c r="AX318" s="144">
        <f t="shared" si="95"/>
        <v>81.099873577749676</v>
      </c>
      <c r="AY318" s="149">
        <v>231</v>
      </c>
      <c r="AZ318" s="150" t="s">
        <v>516</v>
      </c>
      <c r="BA318" s="149">
        <v>20</v>
      </c>
      <c r="BB318" s="151">
        <v>1</v>
      </c>
      <c r="BC318" s="152">
        <v>1582</v>
      </c>
      <c r="BD318" s="152">
        <v>1283</v>
      </c>
      <c r="BE318" s="149">
        <v>0.81100000000000005</v>
      </c>
      <c r="BF318" s="152">
        <v>710</v>
      </c>
      <c r="BG318" s="152">
        <v>470</v>
      </c>
      <c r="BH318" s="152">
        <v>1180</v>
      </c>
      <c r="BI318" s="153">
        <v>0.39800000000000002</v>
      </c>
      <c r="BJ318" s="151">
        <v>0.46</v>
      </c>
      <c r="BK318" s="155">
        <v>0.17</v>
      </c>
      <c r="BL318" s="154">
        <v>9.8000000000000004E-2</v>
      </c>
      <c r="BM318" s="155">
        <v>0.08</v>
      </c>
      <c r="BN318" s="154">
        <v>0.372</v>
      </c>
      <c r="DU318" s="4"/>
      <c r="DZ318" s="183"/>
      <c r="EA318" s="183"/>
      <c r="EB318" s="183"/>
      <c r="EC318" s="183"/>
      <c r="ED318" s="183"/>
      <c r="EE318" s="183"/>
    </row>
    <row r="319" spans="30:135" ht="13" x14ac:dyDescent="0.15">
      <c r="AD319" s="144">
        <f t="shared" si="93"/>
        <v>80.900000000000006</v>
      </c>
      <c r="AE319" s="144">
        <f t="shared" si="94"/>
        <v>75.154511742892467</v>
      </c>
      <c r="AF319" s="149">
        <v>232</v>
      </c>
      <c r="AG319" s="150" t="s">
        <v>549</v>
      </c>
      <c r="AH319" s="149">
        <v>20</v>
      </c>
      <c r="AI319" s="151">
        <v>1</v>
      </c>
      <c r="AJ319" s="152">
        <v>1618</v>
      </c>
      <c r="AK319" s="152">
        <v>1216</v>
      </c>
      <c r="AL319" s="149">
        <v>0.752</v>
      </c>
      <c r="AM319" s="152">
        <v>692</v>
      </c>
      <c r="AN319" s="152">
        <v>417</v>
      </c>
      <c r="AO319" s="152">
        <v>1109</v>
      </c>
      <c r="AP319" s="153">
        <v>0.376</v>
      </c>
      <c r="AQ319" s="153">
        <v>0.438</v>
      </c>
      <c r="AR319" s="154">
        <v>0.217</v>
      </c>
      <c r="AS319" s="154">
        <v>0.112</v>
      </c>
      <c r="AT319" s="154">
        <v>8.5000000000000006E-2</v>
      </c>
      <c r="AU319" s="154">
        <v>0.34300000000000003</v>
      </c>
      <c r="AW319" s="183"/>
      <c r="AX319" s="144">
        <f t="shared" si="95"/>
        <v>81.228668941979521</v>
      </c>
      <c r="AY319" s="149">
        <v>232</v>
      </c>
      <c r="AZ319" s="150" t="s">
        <v>550</v>
      </c>
      <c r="BA319" s="149">
        <v>21</v>
      </c>
      <c r="BB319" s="151">
        <v>1</v>
      </c>
      <c r="BC319" s="152">
        <v>1758</v>
      </c>
      <c r="BD319" s="152">
        <v>1428</v>
      </c>
      <c r="BE319" s="149">
        <v>0.81200000000000006</v>
      </c>
      <c r="BF319" s="152">
        <v>658</v>
      </c>
      <c r="BG319" s="152">
        <v>508</v>
      </c>
      <c r="BH319" s="152">
        <v>1166</v>
      </c>
      <c r="BI319" s="153">
        <v>0.436</v>
      </c>
      <c r="BJ319" s="151">
        <v>0.49</v>
      </c>
      <c r="BK319" s="154">
        <v>0.221</v>
      </c>
      <c r="BL319" s="154">
        <v>0.13700000000000001</v>
      </c>
      <c r="BM319" s="154">
        <v>0.105</v>
      </c>
      <c r="BN319" s="154">
        <v>0.39100000000000001</v>
      </c>
      <c r="DU319" s="4"/>
      <c r="DZ319" s="183"/>
      <c r="EA319" s="183"/>
      <c r="EB319" s="183"/>
      <c r="EC319" s="183"/>
      <c r="ED319" s="183"/>
      <c r="EE319" s="183"/>
    </row>
    <row r="320" spans="30:135" ht="13" x14ac:dyDescent="0.15">
      <c r="AD320" s="144">
        <f t="shared" si="93"/>
        <v>78.529411764705884</v>
      </c>
      <c r="AE320" s="144">
        <f t="shared" si="94"/>
        <v>75.205992509363298</v>
      </c>
      <c r="AF320" s="149">
        <v>233</v>
      </c>
      <c r="AG320" s="150" t="s">
        <v>551</v>
      </c>
      <c r="AH320" s="149">
        <v>17</v>
      </c>
      <c r="AI320" s="151">
        <v>1</v>
      </c>
      <c r="AJ320" s="152">
        <v>1335</v>
      </c>
      <c r="AK320" s="152">
        <v>1004</v>
      </c>
      <c r="AL320" s="149">
        <v>0.752</v>
      </c>
      <c r="AM320" s="152">
        <v>581</v>
      </c>
      <c r="AN320" s="152">
        <v>368</v>
      </c>
      <c r="AO320" s="152">
        <v>949</v>
      </c>
      <c r="AP320" s="153">
        <v>0.38800000000000001</v>
      </c>
      <c r="AQ320" s="153">
        <v>0.44500000000000001</v>
      </c>
      <c r="AR320" s="155">
        <v>0.21</v>
      </c>
      <c r="AS320" s="154">
        <v>9.7000000000000003E-2</v>
      </c>
      <c r="AT320" s="154">
        <v>8.5000000000000006E-2</v>
      </c>
      <c r="AU320" s="154">
        <v>0.34599999999999997</v>
      </c>
      <c r="AW320" s="183"/>
      <c r="AX320" s="144">
        <f t="shared" si="95"/>
        <v>81.163767246550691</v>
      </c>
      <c r="AY320" s="149">
        <v>233</v>
      </c>
      <c r="AZ320" s="150" t="s">
        <v>552</v>
      </c>
      <c r="BA320" s="149">
        <v>21</v>
      </c>
      <c r="BB320" s="151">
        <v>1</v>
      </c>
      <c r="BC320" s="152">
        <v>1667</v>
      </c>
      <c r="BD320" s="152">
        <v>1353</v>
      </c>
      <c r="BE320" s="149">
        <v>0.81200000000000006</v>
      </c>
      <c r="BF320" s="152">
        <v>809</v>
      </c>
      <c r="BG320" s="152">
        <v>510</v>
      </c>
      <c r="BH320" s="152">
        <v>1319</v>
      </c>
      <c r="BI320" s="153">
        <v>0.38700000000000001</v>
      </c>
      <c r="BJ320" s="153">
        <v>0.44700000000000001</v>
      </c>
      <c r="BK320" s="154">
        <v>0.14699999999999999</v>
      </c>
      <c r="BL320" s="154">
        <v>8.1000000000000003E-2</v>
      </c>
      <c r="BM320" s="154">
        <v>6.0999999999999999E-2</v>
      </c>
      <c r="BN320" s="154">
        <v>0.36399999999999999</v>
      </c>
      <c r="DU320" s="4"/>
      <c r="DZ320" s="183"/>
      <c r="EA320" s="183"/>
      <c r="EB320" s="183"/>
      <c r="EC320" s="183"/>
      <c r="ED320" s="183"/>
      <c r="EE320" s="183"/>
    </row>
    <row r="321" spans="30:135" ht="13" x14ac:dyDescent="0.15">
      <c r="AD321" s="144">
        <f t="shared" si="93"/>
        <v>88.913043478260875</v>
      </c>
      <c r="AE321" s="144">
        <f t="shared" si="94"/>
        <v>75.110024449877756</v>
      </c>
      <c r="AF321" s="149">
        <v>234</v>
      </c>
      <c r="AG321" s="150" t="s">
        <v>517</v>
      </c>
      <c r="AH321" s="149">
        <v>23</v>
      </c>
      <c r="AI321" s="151">
        <v>1</v>
      </c>
      <c r="AJ321" s="152">
        <v>2045</v>
      </c>
      <c r="AK321" s="152">
        <v>1536</v>
      </c>
      <c r="AL321" s="149">
        <v>0.751</v>
      </c>
      <c r="AM321" s="152">
        <v>925</v>
      </c>
      <c r="AN321" s="152">
        <v>561</v>
      </c>
      <c r="AO321" s="152">
        <v>1486</v>
      </c>
      <c r="AP321" s="153">
        <v>0.378</v>
      </c>
      <c r="AQ321" s="153">
        <v>0.42299999999999999</v>
      </c>
      <c r="AR321" s="154">
        <v>0.17799999999999999</v>
      </c>
      <c r="AS321" s="154">
        <v>0.109</v>
      </c>
      <c r="AT321" s="154">
        <v>8.4000000000000005E-2</v>
      </c>
      <c r="AU321" s="154">
        <v>0.35899999999999999</v>
      </c>
      <c r="AW321" s="183"/>
      <c r="AX321" s="144">
        <f t="shared" si="95"/>
        <v>81.339439038351458</v>
      </c>
      <c r="AY321" s="149">
        <v>234</v>
      </c>
      <c r="AZ321" s="150" t="s">
        <v>353</v>
      </c>
      <c r="BA321" s="149">
        <v>23</v>
      </c>
      <c r="BB321" s="151">
        <v>1</v>
      </c>
      <c r="BC321" s="152">
        <v>1747</v>
      </c>
      <c r="BD321" s="152">
        <v>1421</v>
      </c>
      <c r="BE321" s="149">
        <v>0.81299999999999994</v>
      </c>
      <c r="BF321" s="152">
        <v>723</v>
      </c>
      <c r="BG321" s="152">
        <v>538</v>
      </c>
      <c r="BH321" s="152">
        <v>1261</v>
      </c>
      <c r="BI321" s="153">
        <v>0.42699999999999999</v>
      </c>
      <c r="BJ321" s="153">
        <v>0.47399999999999998</v>
      </c>
      <c r="BK321" s="154">
        <v>0.193</v>
      </c>
      <c r="BL321" s="154">
        <v>0.10199999999999999</v>
      </c>
      <c r="BM321" s="154">
        <v>7.9000000000000001E-2</v>
      </c>
      <c r="BN321" s="154">
        <v>0.38500000000000001</v>
      </c>
      <c r="DU321" s="4"/>
      <c r="DZ321" s="183"/>
      <c r="EA321" s="183"/>
      <c r="EB321" s="183"/>
      <c r="EC321" s="183"/>
      <c r="ED321" s="183"/>
      <c r="EE321" s="183"/>
    </row>
    <row r="322" spans="30:135" ht="13" x14ac:dyDescent="0.15">
      <c r="AD322" s="144">
        <f t="shared" si="93"/>
        <v>85.111111111111114</v>
      </c>
      <c r="AE322" s="144">
        <f t="shared" si="94"/>
        <v>75</v>
      </c>
      <c r="AF322" s="149">
        <v>235</v>
      </c>
      <c r="AG322" s="150" t="s">
        <v>349</v>
      </c>
      <c r="AH322" s="149">
        <v>18</v>
      </c>
      <c r="AI322" s="151">
        <v>1</v>
      </c>
      <c r="AJ322" s="152">
        <v>1532</v>
      </c>
      <c r="AK322" s="152">
        <v>1149</v>
      </c>
      <c r="AL322" s="149">
        <v>0.75</v>
      </c>
      <c r="AM322" s="152">
        <v>684</v>
      </c>
      <c r="AN322" s="152">
        <v>432</v>
      </c>
      <c r="AO322" s="152">
        <v>1116</v>
      </c>
      <c r="AP322" s="153">
        <v>0.38700000000000001</v>
      </c>
      <c r="AQ322" s="153">
        <v>0.43099999999999999</v>
      </c>
      <c r="AR322" s="154">
        <v>0.183</v>
      </c>
      <c r="AS322" s="154">
        <v>0.107</v>
      </c>
      <c r="AT322" s="154">
        <v>9.0999999999999998E-2</v>
      </c>
      <c r="AU322" s="154">
        <v>0.35799999999999998</v>
      </c>
      <c r="AW322" s="183"/>
      <c r="AX322" s="144">
        <f t="shared" si="95"/>
        <v>81.32678132678133</v>
      </c>
      <c r="AY322" s="149">
        <v>235</v>
      </c>
      <c r="AZ322" s="150" t="s">
        <v>437</v>
      </c>
      <c r="BA322" s="149">
        <v>20</v>
      </c>
      <c r="BB322" s="151">
        <v>1</v>
      </c>
      <c r="BC322" s="152">
        <v>1628</v>
      </c>
      <c r="BD322" s="152">
        <v>1324</v>
      </c>
      <c r="BE322" s="149">
        <v>0.81299999999999994</v>
      </c>
      <c r="BF322" s="152">
        <v>708</v>
      </c>
      <c r="BG322" s="152">
        <v>467</v>
      </c>
      <c r="BH322" s="152">
        <v>1175</v>
      </c>
      <c r="BI322" s="153">
        <v>0.39700000000000002</v>
      </c>
      <c r="BJ322" s="153">
        <v>0.46800000000000003</v>
      </c>
      <c r="BK322" s="154">
        <v>0.187</v>
      </c>
      <c r="BL322" s="154">
        <v>0.104</v>
      </c>
      <c r="BM322" s="154">
        <v>7.6999999999999999E-2</v>
      </c>
      <c r="BN322" s="155">
        <v>0.37</v>
      </c>
      <c r="DU322" s="4"/>
      <c r="DZ322" s="183"/>
      <c r="EA322" s="183"/>
      <c r="EB322" s="183"/>
      <c r="EC322" s="183"/>
      <c r="ED322" s="183"/>
      <c r="EE322" s="183"/>
    </row>
    <row r="323" spans="30:135" ht="13" x14ac:dyDescent="0.15">
      <c r="AD323" s="144">
        <f t="shared" si="93"/>
        <v>86.25</v>
      </c>
      <c r="AE323" s="144">
        <f t="shared" si="94"/>
        <v>74.830917874396135</v>
      </c>
      <c r="AF323" s="149">
        <v>236</v>
      </c>
      <c r="AG323" s="150" t="s">
        <v>540</v>
      </c>
      <c r="AH323" s="149">
        <v>24</v>
      </c>
      <c r="AI323" s="151">
        <v>1</v>
      </c>
      <c r="AJ323" s="152">
        <v>2070</v>
      </c>
      <c r="AK323" s="152">
        <v>1549</v>
      </c>
      <c r="AL323" s="149">
        <v>0.748</v>
      </c>
      <c r="AM323" s="152">
        <v>941</v>
      </c>
      <c r="AN323" s="152">
        <v>535</v>
      </c>
      <c r="AO323" s="152">
        <v>1476</v>
      </c>
      <c r="AP323" s="153">
        <v>0.36199999999999999</v>
      </c>
      <c r="AQ323" s="153">
        <v>0.42299999999999999</v>
      </c>
      <c r="AR323" s="154">
        <v>0.187</v>
      </c>
      <c r="AS323" s="154">
        <v>0.11899999999999999</v>
      </c>
      <c r="AT323" s="154">
        <v>8.7999999999999995E-2</v>
      </c>
      <c r="AU323" s="154">
        <v>0.34499999999999997</v>
      </c>
      <c r="AW323" s="183"/>
      <c r="AX323" s="144">
        <f t="shared" si="95"/>
        <v>81.287970838396106</v>
      </c>
      <c r="AY323" s="149">
        <v>236</v>
      </c>
      <c r="AZ323" s="150" t="s">
        <v>486</v>
      </c>
      <c r="BA323" s="149">
        <v>20</v>
      </c>
      <c r="BB323" s="151">
        <v>1</v>
      </c>
      <c r="BC323" s="152">
        <v>1646</v>
      </c>
      <c r="BD323" s="152">
        <v>1338</v>
      </c>
      <c r="BE323" s="149">
        <v>0.81299999999999994</v>
      </c>
      <c r="BF323" s="152">
        <v>720</v>
      </c>
      <c r="BG323" s="152">
        <v>525</v>
      </c>
      <c r="BH323" s="152">
        <v>1245</v>
      </c>
      <c r="BI323" s="153">
        <v>0.42199999999999999</v>
      </c>
      <c r="BJ323" s="153">
        <v>0.46600000000000003</v>
      </c>
      <c r="BK323" s="154">
        <v>0.17299999999999999</v>
      </c>
      <c r="BL323" s="154">
        <v>8.8999999999999996E-2</v>
      </c>
      <c r="BM323" s="155">
        <v>0.08</v>
      </c>
      <c r="BN323" s="155">
        <v>0.38</v>
      </c>
      <c r="DU323" s="4"/>
      <c r="DZ323" s="183"/>
      <c r="EA323" s="183"/>
      <c r="EB323" s="183"/>
      <c r="EC323" s="183"/>
      <c r="ED323" s="183"/>
      <c r="EE323" s="183"/>
    </row>
    <row r="324" spans="30:135" ht="13" x14ac:dyDescent="0.15">
      <c r="AD324" s="144">
        <f t="shared" si="93"/>
        <v>86.478260869565219</v>
      </c>
      <c r="AE324" s="144">
        <f t="shared" si="94"/>
        <v>74.811463046757169</v>
      </c>
      <c r="AF324" s="149">
        <v>237</v>
      </c>
      <c r="AG324" s="150" t="s">
        <v>553</v>
      </c>
      <c r="AH324" s="149">
        <v>23</v>
      </c>
      <c r="AI324" s="151">
        <v>1</v>
      </c>
      <c r="AJ324" s="152">
        <v>1989</v>
      </c>
      <c r="AK324" s="152">
        <v>1488</v>
      </c>
      <c r="AL324" s="149">
        <v>0.748</v>
      </c>
      <c r="AM324" s="152">
        <v>919</v>
      </c>
      <c r="AN324" s="152">
        <v>551</v>
      </c>
      <c r="AO324" s="152">
        <v>1470</v>
      </c>
      <c r="AP324" s="153">
        <v>0.375</v>
      </c>
      <c r="AQ324" s="153">
        <v>0.41199999999999998</v>
      </c>
      <c r="AR324" s="154">
        <v>0.17699999999999999</v>
      </c>
      <c r="AS324" s="155">
        <v>0.11</v>
      </c>
      <c r="AT324" s="154">
        <v>9.5000000000000001E-2</v>
      </c>
      <c r="AU324" s="154">
        <v>0.35399999999999998</v>
      </c>
      <c r="AW324" s="183"/>
      <c r="AX324" s="144">
        <f t="shared" si="95"/>
        <v>81.272822117892545</v>
      </c>
      <c r="AY324" s="149">
        <v>237</v>
      </c>
      <c r="AZ324" s="150" t="s">
        <v>324</v>
      </c>
      <c r="BA324" s="149">
        <v>23</v>
      </c>
      <c r="BB324" s="151">
        <v>1</v>
      </c>
      <c r="BC324" s="152">
        <v>1917</v>
      </c>
      <c r="BD324" s="152">
        <v>1558</v>
      </c>
      <c r="BE324" s="149">
        <v>0.81299999999999994</v>
      </c>
      <c r="BF324" s="152">
        <v>813</v>
      </c>
      <c r="BG324" s="152">
        <v>573</v>
      </c>
      <c r="BH324" s="152">
        <v>1386</v>
      </c>
      <c r="BI324" s="153">
        <v>0.41299999999999998</v>
      </c>
      <c r="BJ324" s="153">
        <v>0.45900000000000002</v>
      </c>
      <c r="BK324" s="154">
        <v>0.184</v>
      </c>
      <c r="BL324" s="154">
        <v>0.109</v>
      </c>
      <c r="BM324" s="154">
        <v>7.9000000000000001E-2</v>
      </c>
      <c r="BN324" s="154">
        <v>0.38400000000000001</v>
      </c>
      <c r="DU324" s="4"/>
      <c r="DZ324" s="183"/>
      <c r="EA324" s="183"/>
      <c r="EB324" s="183"/>
      <c r="EC324" s="183"/>
      <c r="ED324" s="183"/>
      <c r="EE324" s="183"/>
    </row>
    <row r="325" spans="30:135" ht="13" x14ac:dyDescent="0.15">
      <c r="AD325" s="144">
        <f t="shared" si="93"/>
        <v>84.45</v>
      </c>
      <c r="AE325" s="144">
        <f t="shared" si="94"/>
        <v>74.837181764357609</v>
      </c>
      <c r="AF325" s="149">
        <v>238</v>
      </c>
      <c r="AG325" s="150" t="s">
        <v>554</v>
      </c>
      <c r="AH325" s="149">
        <v>20</v>
      </c>
      <c r="AI325" s="151">
        <v>1</v>
      </c>
      <c r="AJ325" s="152">
        <v>1689</v>
      </c>
      <c r="AK325" s="152">
        <v>1264</v>
      </c>
      <c r="AL325" s="149">
        <v>0.748</v>
      </c>
      <c r="AM325" s="152">
        <v>765</v>
      </c>
      <c r="AN325" s="152">
        <v>440</v>
      </c>
      <c r="AO325" s="152">
        <v>1205</v>
      </c>
      <c r="AP325" s="153">
        <v>0.36499999999999999</v>
      </c>
      <c r="AQ325" s="151">
        <v>0.41</v>
      </c>
      <c r="AR325" s="154">
        <v>0.185</v>
      </c>
      <c r="AS325" s="154">
        <v>0.115</v>
      </c>
      <c r="AT325" s="155">
        <v>0.08</v>
      </c>
      <c r="AU325" s="154">
        <v>0.35499999999999998</v>
      </c>
      <c r="AW325" s="183"/>
      <c r="AX325" s="144">
        <f t="shared" si="95"/>
        <v>81.312889314805943</v>
      </c>
      <c r="AY325" s="149">
        <v>238</v>
      </c>
      <c r="AZ325" s="150" t="s">
        <v>388</v>
      </c>
      <c r="BA325" s="149">
        <v>25</v>
      </c>
      <c r="BB325" s="151">
        <v>1</v>
      </c>
      <c r="BC325" s="152">
        <v>2087</v>
      </c>
      <c r="BD325" s="152">
        <v>1697</v>
      </c>
      <c r="BE325" s="149">
        <v>0.81299999999999994</v>
      </c>
      <c r="BF325" s="152">
        <v>938</v>
      </c>
      <c r="BG325" s="152">
        <v>649</v>
      </c>
      <c r="BH325" s="152">
        <v>1587</v>
      </c>
      <c r="BI325" s="153">
        <v>0.40899999999999997</v>
      </c>
      <c r="BJ325" s="153">
        <v>0.45400000000000001</v>
      </c>
      <c r="BK325" s="154">
        <v>0.16300000000000001</v>
      </c>
      <c r="BL325" s="154">
        <v>9.6000000000000002E-2</v>
      </c>
      <c r="BM325" s="154">
        <v>7.3999999999999996E-2</v>
      </c>
      <c r="BN325" s="154">
        <v>0.38100000000000001</v>
      </c>
      <c r="DU325" s="4"/>
      <c r="DZ325" s="183"/>
      <c r="EA325" s="183"/>
      <c r="EB325" s="183"/>
      <c r="EC325" s="183"/>
      <c r="ED325" s="183"/>
      <c r="EE325" s="183"/>
    </row>
    <row r="326" spans="30:135" ht="13" x14ac:dyDescent="0.15">
      <c r="AD326" s="144">
        <f t="shared" si="93"/>
        <v>83.5</v>
      </c>
      <c r="AE326" s="144">
        <f t="shared" si="94"/>
        <v>74.750499001996005</v>
      </c>
      <c r="AF326" s="149">
        <v>239</v>
      </c>
      <c r="AG326" s="150" t="s">
        <v>354</v>
      </c>
      <c r="AH326" s="149">
        <v>24</v>
      </c>
      <c r="AI326" s="151">
        <v>1</v>
      </c>
      <c r="AJ326" s="152">
        <v>2004</v>
      </c>
      <c r="AK326" s="152">
        <v>1498</v>
      </c>
      <c r="AL326" s="149">
        <v>0.748</v>
      </c>
      <c r="AM326" s="152">
        <v>850</v>
      </c>
      <c r="AN326" s="152">
        <v>530</v>
      </c>
      <c r="AO326" s="152">
        <v>1380</v>
      </c>
      <c r="AP326" s="153">
        <v>0.38400000000000001</v>
      </c>
      <c r="AQ326" s="153">
        <v>0.44800000000000001</v>
      </c>
      <c r="AR326" s="154">
        <v>0.21299999999999999</v>
      </c>
      <c r="AS326" s="154">
        <v>0.113</v>
      </c>
      <c r="AT326" s="155">
        <v>0.09</v>
      </c>
      <c r="AU326" s="154">
        <v>0.34799999999999998</v>
      </c>
      <c r="AW326" s="183"/>
      <c r="AX326" s="144">
        <f t="shared" si="95"/>
        <v>81.405405405405403</v>
      </c>
      <c r="AY326" s="149">
        <v>239</v>
      </c>
      <c r="AZ326" s="150" t="s">
        <v>555</v>
      </c>
      <c r="BA326" s="149">
        <v>23</v>
      </c>
      <c r="BB326" s="151">
        <v>1</v>
      </c>
      <c r="BC326" s="152">
        <v>1850</v>
      </c>
      <c r="BD326" s="152">
        <v>1506</v>
      </c>
      <c r="BE326" s="149">
        <v>0.81399999999999995</v>
      </c>
      <c r="BF326" s="152">
        <v>772</v>
      </c>
      <c r="BG326" s="152">
        <v>543</v>
      </c>
      <c r="BH326" s="152">
        <v>1315</v>
      </c>
      <c r="BI326" s="153">
        <v>0.41299999999999998</v>
      </c>
      <c r="BJ326" s="153">
        <v>0.46500000000000002</v>
      </c>
      <c r="BK326" s="154">
        <v>0.189</v>
      </c>
      <c r="BL326" s="154">
        <v>0.121</v>
      </c>
      <c r="BM326" s="155">
        <v>0.09</v>
      </c>
      <c r="BN326" s="155">
        <v>0.38</v>
      </c>
      <c r="DU326" s="4"/>
      <c r="DZ326" s="183"/>
      <c r="EA326" s="183"/>
      <c r="EB326" s="183"/>
      <c r="EC326" s="183"/>
      <c r="ED326" s="183"/>
      <c r="EE326" s="183"/>
    </row>
    <row r="327" spans="30:135" ht="13" x14ac:dyDescent="0.15">
      <c r="AD327" s="144">
        <f t="shared" si="93"/>
        <v>77.529411764705884</v>
      </c>
      <c r="AE327" s="144">
        <f t="shared" si="94"/>
        <v>74.81031866464339</v>
      </c>
      <c r="AF327" s="149">
        <v>240</v>
      </c>
      <c r="AG327" s="150" t="s">
        <v>222</v>
      </c>
      <c r="AH327" s="149">
        <v>17</v>
      </c>
      <c r="AI327" s="151">
        <v>1</v>
      </c>
      <c r="AJ327" s="152">
        <v>1318</v>
      </c>
      <c r="AK327" s="152">
        <v>986</v>
      </c>
      <c r="AL327" s="149">
        <v>0.748</v>
      </c>
      <c r="AM327" s="152">
        <v>524</v>
      </c>
      <c r="AN327" s="152">
        <v>360</v>
      </c>
      <c r="AO327" s="152">
        <v>884</v>
      </c>
      <c r="AP327" s="153">
        <v>0.40699999999999997</v>
      </c>
      <c r="AQ327" s="153">
        <v>0.442</v>
      </c>
      <c r="AR327" s="154">
        <v>0.222</v>
      </c>
      <c r="AS327" s="154">
        <v>0.125</v>
      </c>
      <c r="AT327" s="154">
        <v>9.7000000000000003E-2</v>
      </c>
      <c r="AU327" s="154">
        <v>0.36799999999999999</v>
      </c>
      <c r="AW327" s="183"/>
      <c r="AX327" s="144">
        <f t="shared" si="95"/>
        <v>81.728665207877455</v>
      </c>
      <c r="AY327" s="149">
        <v>240</v>
      </c>
      <c r="AZ327" s="150" t="s">
        <v>471</v>
      </c>
      <c r="BA327" s="149">
        <v>23</v>
      </c>
      <c r="BB327" s="151">
        <v>1</v>
      </c>
      <c r="BC327" s="152">
        <v>1828</v>
      </c>
      <c r="BD327" s="152">
        <v>1494</v>
      </c>
      <c r="BE327" s="149">
        <v>0.81699999999999995</v>
      </c>
      <c r="BF327" s="152">
        <v>759</v>
      </c>
      <c r="BG327" s="152">
        <v>555</v>
      </c>
      <c r="BH327" s="152">
        <v>1314</v>
      </c>
      <c r="BI327" s="153">
        <v>0.42199999999999999</v>
      </c>
      <c r="BJ327" s="153">
        <v>0.48199999999999998</v>
      </c>
      <c r="BK327" s="154">
        <v>0.20200000000000001</v>
      </c>
      <c r="BL327" s="154">
        <v>9.1999999999999998E-2</v>
      </c>
      <c r="BM327" s="154">
        <v>7.1999999999999995E-2</v>
      </c>
      <c r="BN327" s="154">
        <v>0.379</v>
      </c>
      <c r="DU327" s="4"/>
      <c r="DZ327" s="183"/>
      <c r="EA327" s="183"/>
      <c r="EB327" s="183"/>
      <c r="EC327" s="183"/>
      <c r="ED327" s="183"/>
      <c r="EE327" s="183"/>
    </row>
    <row r="328" spans="30:135" ht="13" x14ac:dyDescent="0.15">
      <c r="AD328" s="144">
        <f t="shared" si="93"/>
        <v>78.826086956521735</v>
      </c>
      <c r="AE328" s="144">
        <f t="shared" si="94"/>
        <v>74.738003309431875</v>
      </c>
      <c r="AF328" s="149">
        <v>241</v>
      </c>
      <c r="AG328" s="150" t="s">
        <v>537</v>
      </c>
      <c r="AH328" s="149">
        <v>23</v>
      </c>
      <c r="AI328" s="151">
        <v>1</v>
      </c>
      <c r="AJ328" s="152">
        <v>1813</v>
      </c>
      <c r="AK328" s="152">
        <v>1355</v>
      </c>
      <c r="AL328" s="149">
        <v>0.747</v>
      </c>
      <c r="AM328" s="152">
        <v>786</v>
      </c>
      <c r="AN328" s="152">
        <v>492</v>
      </c>
      <c r="AO328" s="152">
        <v>1278</v>
      </c>
      <c r="AP328" s="153">
        <v>0.38500000000000001</v>
      </c>
      <c r="AQ328" s="153">
        <v>0.42899999999999999</v>
      </c>
      <c r="AR328" s="154">
        <v>0.20499999999999999</v>
      </c>
      <c r="AS328" s="154">
        <v>0.10299999999999999</v>
      </c>
      <c r="AT328" s="154">
        <v>7.6999999999999999E-2</v>
      </c>
      <c r="AU328" s="154">
        <v>0.35399999999999998</v>
      </c>
      <c r="AW328" s="183"/>
      <c r="AX328" s="144">
        <f t="shared" si="95"/>
        <v>81.834640917320456</v>
      </c>
      <c r="AY328" s="149">
        <v>241</v>
      </c>
      <c r="AZ328" s="150" t="s">
        <v>475</v>
      </c>
      <c r="BA328" s="149">
        <v>21</v>
      </c>
      <c r="BB328" s="151">
        <v>1</v>
      </c>
      <c r="BC328" s="152">
        <v>1657</v>
      </c>
      <c r="BD328" s="152">
        <v>1356</v>
      </c>
      <c r="BE328" s="149">
        <v>0.81799999999999995</v>
      </c>
      <c r="BF328" s="152">
        <v>715</v>
      </c>
      <c r="BG328" s="152">
        <v>488</v>
      </c>
      <c r="BH328" s="152">
        <v>1203</v>
      </c>
      <c r="BI328" s="153">
        <v>0.40600000000000003</v>
      </c>
      <c r="BJ328" s="153">
        <v>0.45900000000000002</v>
      </c>
      <c r="BK328" s="154">
        <v>0.182</v>
      </c>
      <c r="BL328" s="154">
        <v>0.113</v>
      </c>
      <c r="BM328" s="154">
        <v>8.4000000000000005E-2</v>
      </c>
      <c r="BN328" s="155">
        <v>0.38</v>
      </c>
      <c r="DU328" s="4"/>
      <c r="DZ328" s="183"/>
      <c r="EA328" s="183"/>
      <c r="EB328" s="183"/>
      <c r="EC328" s="183"/>
      <c r="ED328" s="183"/>
      <c r="EE328" s="183"/>
    </row>
    <row r="329" spans="30:135" ht="13" x14ac:dyDescent="0.15">
      <c r="AD329" s="144">
        <f t="shared" si="93"/>
        <v>77.333333333333329</v>
      </c>
      <c r="AE329" s="144">
        <f t="shared" si="94"/>
        <v>74.640804597701148</v>
      </c>
      <c r="AF329" s="149">
        <v>242</v>
      </c>
      <c r="AG329" s="150" t="s">
        <v>556</v>
      </c>
      <c r="AH329" s="149">
        <v>18</v>
      </c>
      <c r="AI329" s="151">
        <v>1</v>
      </c>
      <c r="AJ329" s="152">
        <v>1392</v>
      </c>
      <c r="AK329" s="152">
        <v>1039</v>
      </c>
      <c r="AL329" s="149">
        <v>0.746</v>
      </c>
      <c r="AM329" s="152">
        <v>632</v>
      </c>
      <c r="AN329" s="152">
        <v>363</v>
      </c>
      <c r="AO329" s="152">
        <v>995</v>
      </c>
      <c r="AP329" s="153">
        <v>0.36499999999999999</v>
      </c>
      <c r="AQ329" s="153">
        <v>0.434</v>
      </c>
      <c r="AR329" s="155">
        <v>0.21</v>
      </c>
      <c r="AS329" s="154">
        <v>9.8000000000000004E-2</v>
      </c>
      <c r="AT329" s="154">
        <v>8.7999999999999995E-2</v>
      </c>
      <c r="AU329" s="154">
        <v>0.32800000000000001</v>
      </c>
      <c r="AW329" s="183"/>
      <c r="AX329" s="144">
        <f t="shared" si="95"/>
        <v>81.923714759535656</v>
      </c>
      <c r="AY329" s="149">
        <v>242</v>
      </c>
      <c r="AZ329" s="150" t="s">
        <v>272</v>
      </c>
      <c r="BA329" s="149">
        <v>21</v>
      </c>
      <c r="BB329" s="151">
        <v>1</v>
      </c>
      <c r="BC329" s="152">
        <v>1809</v>
      </c>
      <c r="BD329" s="152">
        <v>1482</v>
      </c>
      <c r="BE329" s="149">
        <v>0.81899999999999995</v>
      </c>
      <c r="BF329" s="152">
        <v>821</v>
      </c>
      <c r="BG329" s="152">
        <v>578</v>
      </c>
      <c r="BH329" s="152">
        <v>1399</v>
      </c>
      <c r="BI329" s="153">
        <v>0.41299999999999998</v>
      </c>
      <c r="BJ329" s="153">
        <v>0.46600000000000003</v>
      </c>
      <c r="BK329" s="154">
        <v>0.16300000000000001</v>
      </c>
      <c r="BL329" s="154">
        <v>7.5999999999999998E-2</v>
      </c>
      <c r="BM329" s="154">
        <v>6.2E-2</v>
      </c>
      <c r="BN329" s="154">
        <v>0.376</v>
      </c>
      <c r="DU329" s="4"/>
      <c r="DZ329" s="183"/>
      <c r="EA329" s="183"/>
      <c r="EB329" s="183"/>
      <c r="EC329" s="183"/>
      <c r="ED329" s="183"/>
      <c r="EE329" s="183"/>
    </row>
    <row r="330" spans="30:135" ht="13" x14ac:dyDescent="0.15">
      <c r="AD330" s="144">
        <f t="shared" si="93"/>
        <v>88.611111111111114</v>
      </c>
      <c r="AE330" s="144">
        <f t="shared" si="94"/>
        <v>74.608150470219442</v>
      </c>
      <c r="AF330" s="149">
        <v>243</v>
      </c>
      <c r="AG330" s="150" t="s">
        <v>557</v>
      </c>
      <c r="AH330" s="149">
        <v>18</v>
      </c>
      <c r="AI330" s="151">
        <v>1</v>
      </c>
      <c r="AJ330" s="152">
        <v>1595</v>
      </c>
      <c r="AK330" s="152">
        <v>1190</v>
      </c>
      <c r="AL330" s="149">
        <v>0.746</v>
      </c>
      <c r="AM330" s="152">
        <v>713</v>
      </c>
      <c r="AN330" s="152">
        <v>438</v>
      </c>
      <c r="AO330" s="152">
        <v>1151</v>
      </c>
      <c r="AP330" s="153">
        <v>0.38100000000000001</v>
      </c>
      <c r="AQ330" s="153">
        <v>0.43099999999999999</v>
      </c>
      <c r="AR330" s="154">
        <v>0.19400000000000001</v>
      </c>
      <c r="AS330" s="154">
        <v>0.104</v>
      </c>
      <c r="AT330" s="154">
        <v>8.6999999999999994E-2</v>
      </c>
      <c r="AU330" s="154">
        <v>0.34699999999999998</v>
      </c>
      <c r="AW330" s="183"/>
      <c r="AX330" s="144">
        <f t="shared" si="95"/>
        <v>82.073265783320352</v>
      </c>
      <c r="AY330" s="149">
        <v>243</v>
      </c>
      <c r="AZ330" s="150" t="s">
        <v>401</v>
      </c>
      <c r="BA330" s="149">
        <v>18</v>
      </c>
      <c r="BB330" s="151">
        <v>1</v>
      </c>
      <c r="BC330" s="152">
        <v>1283</v>
      </c>
      <c r="BD330" s="152">
        <v>1053</v>
      </c>
      <c r="BE330" s="149">
        <v>0.82099999999999995</v>
      </c>
      <c r="BF330" s="152">
        <v>554</v>
      </c>
      <c r="BG330" s="152">
        <v>391</v>
      </c>
      <c r="BH330" s="152">
        <v>945</v>
      </c>
      <c r="BI330" s="153">
        <v>0.41399999999999998</v>
      </c>
      <c r="BJ330" s="153">
        <v>0.47599999999999998</v>
      </c>
      <c r="BK330" s="154">
        <v>0.193</v>
      </c>
      <c r="BL330" s="154">
        <v>8.2000000000000003E-2</v>
      </c>
      <c r="BM330" s="154">
        <v>6.8000000000000005E-2</v>
      </c>
      <c r="BN330" s="155">
        <v>0.37</v>
      </c>
      <c r="DU330" s="4"/>
      <c r="DZ330" s="183"/>
      <c r="EA330" s="183"/>
      <c r="EB330" s="183"/>
      <c r="EC330" s="183"/>
      <c r="ED330" s="183"/>
      <c r="EE330" s="183"/>
    </row>
    <row r="331" spans="30:135" ht="13" x14ac:dyDescent="0.15">
      <c r="AD331" s="144">
        <f t="shared" si="93"/>
        <v>83.545454545454561</v>
      </c>
      <c r="AE331" s="144">
        <f t="shared" si="94"/>
        <v>74.646354733405872</v>
      </c>
      <c r="AF331" s="149">
        <v>244</v>
      </c>
      <c r="AG331" s="150" t="s">
        <v>344</v>
      </c>
      <c r="AH331" s="149">
        <v>22</v>
      </c>
      <c r="AI331" s="151">
        <v>1</v>
      </c>
      <c r="AJ331" s="152">
        <v>1838</v>
      </c>
      <c r="AK331" s="152">
        <v>1372</v>
      </c>
      <c r="AL331" s="149">
        <v>0.746</v>
      </c>
      <c r="AM331" s="152">
        <v>820</v>
      </c>
      <c r="AN331" s="152">
        <v>516</v>
      </c>
      <c r="AO331" s="152">
        <v>1336</v>
      </c>
      <c r="AP331" s="153">
        <v>0.38600000000000001</v>
      </c>
      <c r="AQ331" s="153">
        <v>0.41899999999999998</v>
      </c>
      <c r="AR331" s="154">
        <v>0.17199999999999999</v>
      </c>
      <c r="AS331" s="154">
        <v>0.124</v>
      </c>
      <c r="AT331" s="155">
        <v>0.1</v>
      </c>
      <c r="AU331" s="154">
        <v>0.371</v>
      </c>
      <c r="AW331" s="183"/>
      <c r="AX331" s="144">
        <f t="shared" si="95"/>
        <v>82.223701731025301</v>
      </c>
      <c r="AY331" s="149">
        <v>244</v>
      </c>
      <c r="AZ331" s="150" t="s">
        <v>558</v>
      </c>
      <c r="BA331" s="149">
        <v>18</v>
      </c>
      <c r="BB331" s="151">
        <v>1</v>
      </c>
      <c r="BC331" s="152">
        <v>1502</v>
      </c>
      <c r="BD331" s="152">
        <v>1235</v>
      </c>
      <c r="BE331" s="149">
        <v>0.82199999999999995</v>
      </c>
      <c r="BF331" s="152">
        <v>617</v>
      </c>
      <c r="BG331" s="152">
        <v>427</v>
      </c>
      <c r="BH331" s="152">
        <v>1044</v>
      </c>
      <c r="BI331" s="153">
        <v>0.40899999999999997</v>
      </c>
      <c r="BJ331" s="153">
        <v>0.47699999999999998</v>
      </c>
      <c r="BK331" s="154">
        <v>0.20100000000000001</v>
      </c>
      <c r="BL331" s="154">
        <v>0.126</v>
      </c>
      <c r="BM331" s="154">
        <v>0.10100000000000001</v>
      </c>
      <c r="BN331" s="154">
        <v>0.376</v>
      </c>
      <c r="DU331" s="4"/>
      <c r="DZ331" s="183"/>
      <c r="EA331" s="183"/>
      <c r="EB331" s="183"/>
      <c r="EC331" s="183"/>
      <c r="ED331" s="183"/>
      <c r="EE331" s="183"/>
    </row>
    <row r="332" spans="30:135" ht="13" x14ac:dyDescent="0.15">
      <c r="AD332" s="144">
        <f t="shared" si="93"/>
        <v>77.27272727272728</v>
      </c>
      <c r="AE332" s="144">
        <f t="shared" si="94"/>
        <v>74.470588235294116</v>
      </c>
      <c r="AF332" s="149">
        <v>245</v>
      </c>
      <c r="AG332" s="150" t="s">
        <v>547</v>
      </c>
      <c r="AH332" s="149">
        <v>22</v>
      </c>
      <c r="AI332" s="151">
        <v>1</v>
      </c>
      <c r="AJ332" s="152">
        <v>1700</v>
      </c>
      <c r="AK332" s="152">
        <v>1266</v>
      </c>
      <c r="AL332" s="149">
        <v>0.745</v>
      </c>
      <c r="AM332" s="152">
        <v>727</v>
      </c>
      <c r="AN332" s="152">
        <v>456</v>
      </c>
      <c r="AO332" s="152">
        <v>1183</v>
      </c>
      <c r="AP332" s="153">
        <v>0.38500000000000001</v>
      </c>
      <c r="AQ332" s="153">
        <v>0.433</v>
      </c>
      <c r="AR332" s="154">
        <v>0.21299999999999999</v>
      </c>
      <c r="AS332" s="154">
        <v>0.108</v>
      </c>
      <c r="AT332" s="154">
        <v>8.4000000000000005E-2</v>
      </c>
      <c r="AU332" s="154">
        <v>0.34899999999999998</v>
      </c>
      <c r="AW332" s="183"/>
      <c r="AX332" s="144">
        <f t="shared" si="95"/>
        <v>82.179341657207715</v>
      </c>
      <c r="AY332" s="149">
        <v>245</v>
      </c>
      <c r="AZ332" s="150" t="s">
        <v>559</v>
      </c>
      <c r="BA332" s="149">
        <v>11</v>
      </c>
      <c r="BB332" s="151">
        <v>1</v>
      </c>
      <c r="BC332" s="152">
        <v>881</v>
      </c>
      <c r="BD332" s="152">
        <v>724</v>
      </c>
      <c r="BE332" s="149">
        <v>0.82199999999999995</v>
      </c>
      <c r="BF332" s="152">
        <v>378</v>
      </c>
      <c r="BG332" s="152">
        <v>275</v>
      </c>
      <c r="BH332" s="152">
        <v>653</v>
      </c>
      <c r="BI332" s="153">
        <v>0.42099999999999999</v>
      </c>
      <c r="BJ332" s="153">
        <v>0.47199999999999998</v>
      </c>
      <c r="BK332" s="154">
        <v>0.183</v>
      </c>
      <c r="BL332" s="154">
        <v>9.6000000000000002E-2</v>
      </c>
      <c r="BM332" s="154">
        <v>7.5999999999999998E-2</v>
      </c>
      <c r="BN332" s="154">
        <v>0.378</v>
      </c>
      <c r="DU332" s="4"/>
      <c r="DZ332" s="183"/>
      <c r="EA332" s="183"/>
      <c r="EB332" s="183"/>
      <c r="EC332" s="183"/>
      <c r="ED332" s="183"/>
      <c r="EE332" s="183"/>
    </row>
    <row r="333" spans="30:135" ht="13" x14ac:dyDescent="0.15">
      <c r="AD333" s="144">
        <f t="shared" si="93"/>
        <v>79.521739130434781</v>
      </c>
      <c r="AE333" s="144">
        <f t="shared" si="94"/>
        <v>74.466921815199555</v>
      </c>
      <c r="AF333" s="149">
        <v>246</v>
      </c>
      <c r="AG333" s="150" t="s">
        <v>477</v>
      </c>
      <c r="AH333" s="149">
        <v>23</v>
      </c>
      <c r="AI333" s="151">
        <v>1</v>
      </c>
      <c r="AJ333" s="152">
        <v>1829</v>
      </c>
      <c r="AK333" s="152">
        <v>1362</v>
      </c>
      <c r="AL333" s="149">
        <v>0.745</v>
      </c>
      <c r="AM333" s="152">
        <v>770</v>
      </c>
      <c r="AN333" s="152">
        <v>503</v>
      </c>
      <c r="AO333" s="152">
        <v>1273</v>
      </c>
      <c r="AP333" s="153">
        <v>0.39500000000000002</v>
      </c>
      <c r="AQ333" s="151">
        <v>0.45</v>
      </c>
      <c r="AR333" s="154">
        <v>0.219</v>
      </c>
      <c r="AS333" s="155">
        <v>0.1</v>
      </c>
      <c r="AT333" s="154">
        <v>7.6999999999999999E-2</v>
      </c>
      <c r="AU333" s="154">
        <v>0.34899999999999998</v>
      </c>
      <c r="AW333" s="183"/>
      <c r="AX333" s="144">
        <f t="shared" si="95"/>
        <v>82.223579718998167</v>
      </c>
      <c r="AY333" s="149">
        <v>246</v>
      </c>
      <c r="AZ333" s="150" t="s">
        <v>322</v>
      </c>
      <c r="BA333" s="149">
        <v>20</v>
      </c>
      <c r="BB333" s="151">
        <v>1</v>
      </c>
      <c r="BC333" s="152">
        <v>1637</v>
      </c>
      <c r="BD333" s="152">
        <v>1346</v>
      </c>
      <c r="BE333" s="149">
        <v>0.82199999999999995</v>
      </c>
      <c r="BF333" s="152">
        <v>656</v>
      </c>
      <c r="BG333" s="152">
        <v>472</v>
      </c>
      <c r="BH333" s="152">
        <v>1128</v>
      </c>
      <c r="BI333" s="153">
        <v>0.41799999999999998</v>
      </c>
      <c r="BJ333" s="151">
        <v>0.47</v>
      </c>
      <c r="BK333" s="154">
        <v>0.20699999999999999</v>
      </c>
      <c r="BL333" s="154">
        <v>0.123</v>
      </c>
      <c r="BM333" s="154">
        <v>9.6000000000000002E-2</v>
      </c>
      <c r="BN333" s="154">
        <v>0.38600000000000001</v>
      </c>
      <c r="DU333" s="4"/>
      <c r="DZ333" s="183"/>
      <c r="EA333" s="183"/>
      <c r="EB333" s="183"/>
      <c r="EC333" s="183"/>
      <c r="ED333" s="183"/>
      <c r="EE333" s="183"/>
    </row>
    <row r="334" spans="30:135" ht="13" x14ac:dyDescent="0.15">
      <c r="AD334" s="144">
        <f t="shared" si="93"/>
        <v>92.64705882352942</v>
      </c>
      <c r="AE334" s="144">
        <f t="shared" si="94"/>
        <v>74.476190476190467</v>
      </c>
      <c r="AF334" s="149">
        <v>247</v>
      </c>
      <c r="AG334" s="150" t="s">
        <v>245</v>
      </c>
      <c r="AH334" s="149">
        <v>17</v>
      </c>
      <c r="AI334" s="151">
        <v>1</v>
      </c>
      <c r="AJ334" s="152">
        <v>1575</v>
      </c>
      <c r="AK334" s="152">
        <v>1173</v>
      </c>
      <c r="AL334" s="149">
        <v>0.745</v>
      </c>
      <c r="AM334" s="152">
        <v>652</v>
      </c>
      <c r="AN334" s="152">
        <v>390</v>
      </c>
      <c r="AO334" s="152">
        <v>1042</v>
      </c>
      <c r="AP334" s="153">
        <v>0.374</v>
      </c>
      <c r="AQ334" s="153">
        <v>0.41499999999999998</v>
      </c>
      <c r="AR334" s="154">
        <v>0.20300000000000001</v>
      </c>
      <c r="AS334" s="154">
        <v>0.159</v>
      </c>
      <c r="AT334" s="154">
        <v>0.11700000000000001</v>
      </c>
      <c r="AU334" s="154">
        <v>0.36299999999999999</v>
      </c>
      <c r="AW334" s="183"/>
      <c r="AX334" s="144">
        <f t="shared" si="95"/>
        <v>82.307147912243451</v>
      </c>
      <c r="AY334" s="149">
        <v>247</v>
      </c>
      <c r="AZ334" s="150" t="s">
        <v>526</v>
      </c>
      <c r="BA334" s="149">
        <v>17</v>
      </c>
      <c r="BB334" s="151">
        <v>1</v>
      </c>
      <c r="BC334" s="152">
        <v>1413</v>
      </c>
      <c r="BD334" s="152">
        <v>1163</v>
      </c>
      <c r="BE334" s="149">
        <v>0.82299999999999995</v>
      </c>
      <c r="BF334" s="152">
        <v>605</v>
      </c>
      <c r="BG334" s="152">
        <v>430</v>
      </c>
      <c r="BH334" s="152">
        <v>1035</v>
      </c>
      <c r="BI334" s="153">
        <v>0.41499999999999998</v>
      </c>
      <c r="BJ334" s="153">
        <v>0.47099999999999997</v>
      </c>
      <c r="BK334" s="155">
        <v>0.18</v>
      </c>
      <c r="BL334" s="154">
        <v>0.106</v>
      </c>
      <c r="BM334" s="155">
        <v>0.08</v>
      </c>
      <c r="BN334" s="154">
        <v>0.38400000000000001</v>
      </c>
      <c r="DU334" s="4"/>
      <c r="DZ334" s="183"/>
      <c r="EA334" s="183"/>
      <c r="EB334" s="183"/>
      <c r="EC334" s="183"/>
      <c r="ED334" s="183"/>
      <c r="EE334" s="183"/>
    </row>
    <row r="335" spans="30:135" ht="13" x14ac:dyDescent="0.15">
      <c r="AD335" s="144">
        <f t="shared" si="93"/>
        <v>86</v>
      </c>
      <c r="AE335" s="144">
        <f t="shared" si="94"/>
        <v>74.547803617571063</v>
      </c>
      <c r="AF335" s="149">
        <v>248</v>
      </c>
      <c r="AG335" s="150" t="s">
        <v>558</v>
      </c>
      <c r="AH335" s="149">
        <v>18</v>
      </c>
      <c r="AI335" s="151">
        <v>1</v>
      </c>
      <c r="AJ335" s="152">
        <v>1548</v>
      </c>
      <c r="AK335" s="152">
        <v>1154</v>
      </c>
      <c r="AL335" s="149">
        <v>0.745</v>
      </c>
      <c r="AM335" s="152">
        <v>639</v>
      </c>
      <c r="AN335" s="152">
        <v>458</v>
      </c>
      <c r="AO335" s="152">
        <v>1097</v>
      </c>
      <c r="AP335" s="153">
        <v>0.41799999999999998</v>
      </c>
      <c r="AQ335" s="153">
        <v>0.44600000000000001</v>
      </c>
      <c r="AR335" s="154">
        <v>0.20899999999999999</v>
      </c>
      <c r="AS335" s="154">
        <v>9.6000000000000002E-2</v>
      </c>
      <c r="AT335" s="154">
        <v>7.5999999999999998E-2</v>
      </c>
      <c r="AU335" s="154">
        <v>0.36399999999999999</v>
      </c>
      <c r="AW335" s="183"/>
      <c r="AX335" s="144">
        <f t="shared" si="95"/>
        <v>82.341891045710696</v>
      </c>
      <c r="AY335" s="149">
        <v>248</v>
      </c>
      <c r="AZ335" s="150" t="s">
        <v>560</v>
      </c>
      <c r="BA335" s="149">
        <v>20</v>
      </c>
      <c r="BB335" s="151">
        <v>1</v>
      </c>
      <c r="BC335" s="152">
        <v>1597</v>
      </c>
      <c r="BD335" s="152">
        <v>1315</v>
      </c>
      <c r="BE335" s="149">
        <v>0.82299999999999995</v>
      </c>
      <c r="BF335" s="152">
        <v>685</v>
      </c>
      <c r="BG335" s="152">
        <v>467</v>
      </c>
      <c r="BH335" s="152">
        <v>1152</v>
      </c>
      <c r="BI335" s="153">
        <v>0.40500000000000003</v>
      </c>
      <c r="BJ335" s="153">
        <v>0.46600000000000003</v>
      </c>
      <c r="BK335" s="154">
        <v>0.183</v>
      </c>
      <c r="BL335" s="154">
        <v>0.115</v>
      </c>
      <c r="BM335" s="154">
        <v>9.2999999999999999E-2</v>
      </c>
      <c r="BN335" s="154">
        <v>0.379</v>
      </c>
      <c r="DU335" s="4"/>
      <c r="DZ335" s="183"/>
      <c r="EA335" s="183"/>
      <c r="EB335" s="183"/>
      <c r="EC335" s="183"/>
      <c r="ED335" s="183"/>
      <c r="EE335" s="183"/>
    </row>
    <row r="336" spans="30:135" ht="13" x14ac:dyDescent="0.15">
      <c r="AD336" s="144">
        <f t="shared" si="93"/>
        <v>84.235294117647058</v>
      </c>
      <c r="AE336" s="144">
        <f t="shared" si="94"/>
        <v>74.162011173184368</v>
      </c>
      <c r="AF336" s="149">
        <v>249</v>
      </c>
      <c r="AG336" s="150" t="s">
        <v>352</v>
      </c>
      <c r="AH336" s="149">
        <v>17</v>
      </c>
      <c r="AI336" s="151">
        <v>1</v>
      </c>
      <c r="AJ336" s="152">
        <v>1432</v>
      </c>
      <c r="AK336" s="152">
        <v>1062</v>
      </c>
      <c r="AL336" s="149">
        <v>0.74199999999999999</v>
      </c>
      <c r="AM336" s="152">
        <v>594</v>
      </c>
      <c r="AN336" s="152">
        <v>378</v>
      </c>
      <c r="AO336" s="152">
        <v>972</v>
      </c>
      <c r="AP336" s="153">
        <v>0.38900000000000001</v>
      </c>
      <c r="AQ336" s="153">
        <v>0.432</v>
      </c>
      <c r="AR336" s="154">
        <v>0.214</v>
      </c>
      <c r="AS336" s="154">
        <v>0.13100000000000001</v>
      </c>
      <c r="AT336" s="154">
        <v>9.8000000000000004E-2</v>
      </c>
      <c r="AU336" s="154">
        <v>0.35599999999999998</v>
      </c>
      <c r="AW336" s="183"/>
      <c r="AX336" s="144">
        <f t="shared" si="95"/>
        <v>82.342121397915392</v>
      </c>
      <c r="AY336" s="149">
        <v>249</v>
      </c>
      <c r="AZ336" s="150" t="s">
        <v>544</v>
      </c>
      <c r="BA336" s="149">
        <v>21</v>
      </c>
      <c r="BB336" s="151">
        <v>1</v>
      </c>
      <c r="BC336" s="152">
        <v>1631</v>
      </c>
      <c r="BD336" s="152">
        <v>1343</v>
      </c>
      <c r="BE336" s="149">
        <v>0.82299999999999995</v>
      </c>
      <c r="BF336" s="152">
        <v>680</v>
      </c>
      <c r="BG336" s="152">
        <v>453</v>
      </c>
      <c r="BH336" s="152">
        <v>1133</v>
      </c>
      <c r="BI336" s="151">
        <v>0.4</v>
      </c>
      <c r="BJ336" s="153">
        <v>0.47499999999999998</v>
      </c>
      <c r="BK336" s="155">
        <v>0.2</v>
      </c>
      <c r="BL336" s="154">
        <v>0.124</v>
      </c>
      <c r="BM336" s="154">
        <v>8.7999999999999995E-2</v>
      </c>
      <c r="BN336" s="155">
        <v>0.37</v>
      </c>
      <c r="DU336" s="4"/>
      <c r="DZ336" s="183"/>
      <c r="EA336" s="183"/>
      <c r="EB336" s="183"/>
      <c r="EC336" s="183"/>
      <c r="ED336" s="183"/>
      <c r="EE336" s="183"/>
    </row>
    <row r="337" spans="30:135" ht="13" x14ac:dyDescent="0.15">
      <c r="AD337" s="144">
        <f t="shared" si="93"/>
        <v>89.095238095238102</v>
      </c>
      <c r="AE337" s="144">
        <f t="shared" si="94"/>
        <v>74.238375200427569</v>
      </c>
      <c r="AF337" s="149">
        <v>250</v>
      </c>
      <c r="AG337" s="150" t="s">
        <v>561</v>
      </c>
      <c r="AH337" s="149">
        <v>21</v>
      </c>
      <c r="AI337" s="151">
        <v>1</v>
      </c>
      <c r="AJ337" s="152">
        <v>1871</v>
      </c>
      <c r="AK337" s="152">
        <v>1389</v>
      </c>
      <c r="AL337" s="149">
        <v>0.74199999999999999</v>
      </c>
      <c r="AM337" s="152">
        <v>868</v>
      </c>
      <c r="AN337" s="152">
        <v>490</v>
      </c>
      <c r="AO337" s="152">
        <v>1358</v>
      </c>
      <c r="AP337" s="153">
        <v>0.36099999999999999</v>
      </c>
      <c r="AQ337" s="153">
        <v>0.40600000000000003</v>
      </c>
      <c r="AR337" s="154">
        <v>0.17199999999999999</v>
      </c>
      <c r="AS337" s="154">
        <v>0.122</v>
      </c>
      <c r="AT337" s="154">
        <v>9.6000000000000002E-2</v>
      </c>
      <c r="AU337" s="154">
        <v>0.35299999999999998</v>
      </c>
      <c r="AW337" s="183"/>
      <c r="AX337" s="144">
        <f t="shared" si="95"/>
        <v>82.349785407725321</v>
      </c>
      <c r="AY337" s="149">
        <v>250</v>
      </c>
      <c r="AZ337" s="150" t="s">
        <v>453</v>
      </c>
      <c r="BA337" s="149">
        <v>21</v>
      </c>
      <c r="BB337" s="151">
        <v>1</v>
      </c>
      <c r="BC337" s="152">
        <v>1864</v>
      </c>
      <c r="BD337" s="152">
        <v>1535</v>
      </c>
      <c r="BE337" s="149">
        <v>0.82299999999999995</v>
      </c>
      <c r="BF337" s="152">
        <v>803</v>
      </c>
      <c r="BG337" s="152">
        <v>558</v>
      </c>
      <c r="BH337" s="152">
        <v>1361</v>
      </c>
      <c r="BI337" s="151">
        <v>0.41</v>
      </c>
      <c r="BJ337" s="153">
        <v>0.46100000000000002</v>
      </c>
      <c r="BK337" s="154">
        <v>0.17299999999999999</v>
      </c>
      <c r="BL337" s="154">
        <v>0.121</v>
      </c>
      <c r="BM337" s="154">
        <v>9.0999999999999998E-2</v>
      </c>
      <c r="BN337" s="154">
        <v>0.38600000000000001</v>
      </c>
      <c r="DU337" s="4"/>
      <c r="DZ337" s="183"/>
      <c r="EA337" s="183"/>
      <c r="EB337" s="183"/>
      <c r="EC337" s="183"/>
      <c r="ED337" s="183"/>
      <c r="EE337" s="183"/>
    </row>
    <row r="338" spans="30:135" ht="13" x14ac:dyDescent="0.15">
      <c r="AD338" s="144">
        <f t="shared" si="93"/>
        <v>81.666666666666657</v>
      </c>
      <c r="AE338" s="144">
        <f t="shared" si="94"/>
        <v>74.217687074829925</v>
      </c>
      <c r="AF338" s="149">
        <v>251</v>
      </c>
      <c r="AG338" s="150" t="s">
        <v>523</v>
      </c>
      <c r="AH338" s="149">
        <v>18</v>
      </c>
      <c r="AI338" s="151">
        <v>1</v>
      </c>
      <c r="AJ338" s="152">
        <v>1470</v>
      </c>
      <c r="AK338" s="152">
        <v>1091</v>
      </c>
      <c r="AL338" s="149">
        <v>0.74199999999999999</v>
      </c>
      <c r="AM338" s="152">
        <v>654</v>
      </c>
      <c r="AN338" s="152">
        <v>384</v>
      </c>
      <c r="AO338" s="152">
        <v>1038</v>
      </c>
      <c r="AP338" s="151">
        <v>0.37</v>
      </c>
      <c r="AQ338" s="153">
        <v>0.41499999999999998</v>
      </c>
      <c r="AR338" s="154">
        <v>0.19700000000000001</v>
      </c>
      <c r="AS338" s="154">
        <v>0.114</v>
      </c>
      <c r="AT338" s="154">
        <v>7.8E-2</v>
      </c>
      <c r="AU338" s="154">
        <v>0.35199999999999998</v>
      </c>
      <c r="AW338" s="183"/>
      <c r="AX338" s="144">
        <f t="shared" si="95"/>
        <v>82.434782608695656</v>
      </c>
      <c r="AY338" s="149">
        <v>251</v>
      </c>
      <c r="AZ338" s="150" t="s">
        <v>527</v>
      </c>
      <c r="BA338" s="149">
        <v>14</v>
      </c>
      <c r="BB338" s="151">
        <v>1</v>
      </c>
      <c r="BC338" s="152">
        <v>1150</v>
      </c>
      <c r="BD338" s="152">
        <v>948</v>
      </c>
      <c r="BE338" s="149">
        <v>0.82399999999999995</v>
      </c>
      <c r="BF338" s="152">
        <v>472</v>
      </c>
      <c r="BG338" s="152">
        <v>361</v>
      </c>
      <c r="BH338" s="152">
        <v>833</v>
      </c>
      <c r="BI338" s="153">
        <v>0.433</v>
      </c>
      <c r="BJ338" s="153">
        <v>0.495</v>
      </c>
      <c r="BK338" s="154">
        <v>0.20799999999999999</v>
      </c>
      <c r="BL338" s="154">
        <v>8.6999999999999994E-2</v>
      </c>
      <c r="BM338" s="154">
        <v>6.5000000000000002E-2</v>
      </c>
      <c r="BN338" s="154">
        <v>0.374</v>
      </c>
      <c r="DU338" s="4"/>
      <c r="DZ338" s="183"/>
      <c r="EA338" s="183"/>
      <c r="EB338" s="183"/>
      <c r="EC338" s="183"/>
      <c r="ED338" s="183"/>
      <c r="EE338" s="183"/>
    </row>
    <row r="339" spans="30:135" ht="13" x14ac:dyDescent="0.15">
      <c r="AD339" s="144">
        <f t="shared" si="93"/>
        <v>79.882352941176464</v>
      </c>
      <c r="AE339" s="144">
        <f t="shared" si="94"/>
        <v>74.153166421207658</v>
      </c>
      <c r="AF339" s="149">
        <v>252</v>
      </c>
      <c r="AG339" s="150" t="s">
        <v>307</v>
      </c>
      <c r="AH339" s="149">
        <v>17</v>
      </c>
      <c r="AI339" s="151">
        <v>1</v>
      </c>
      <c r="AJ339" s="152">
        <v>1358</v>
      </c>
      <c r="AK339" s="152">
        <v>1007</v>
      </c>
      <c r="AL339" s="149">
        <v>0.74199999999999999</v>
      </c>
      <c r="AM339" s="152">
        <v>569</v>
      </c>
      <c r="AN339" s="152">
        <v>388</v>
      </c>
      <c r="AO339" s="152">
        <v>957</v>
      </c>
      <c r="AP339" s="153">
        <v>0.40500000000000003</v>
      </c>
      <c r="AQ339" s="153">
        <v>0.441</v>
      </c>
      <c r="AR339" s="154">
        <v>0.21299999999999999</v>
      </c>
      <c r="AS339" s="154">
        <v>9.5000000000000001E-2</v>
      </c>
      <c r="AT339" s="154">
        <v>6.6000000000000003E-2</v>
      </c>
      <c r="AU339" s="154">
        <v>0.35799999999999998</v>
      </c>
      <c r="AW339" s="183"/>
      <c r="AX339" s="144">
        <f t="shared" si="95"/>
        <v>82.403651115618658</v>
      </c>
      <c r="AY339" s="149">
        <v>252</v>
      </c>
      <c r="AZ339" s="150" t="s">
        <v>351</v>
      </c>
      <c r="BA339" s="149">
        <v>22</v>
      </c>
      <c r="BB339" s="151">
        <v>1</v>
      </c>
      <c r="BC339" s="152">
        <v>1972</v>
      </c>
      <c r="BD339" s="152">
        <v>1625</v>
      </c>
      <c r="BE339" s="149">
        <v>0.82399999999999995</v>
      </c>
      <c r="BF339" s="152">
        <v>929</v>
      </c>
      <c r="BG339" s="152">
        <v>603</v>
      </c>
      <c r="BH339" s="152">
        <v>1532</v>
      </c>
      <c r="BI339" s="153">
        <v>0.39400000000000002</v>
      </c>
      <c r="BJ339" s="153">
        <v>0.45800000000000002</v>
      </c>
      <c r="BK339" s="154">
        <v>0.152</v>
      </c>
      <c r="BL339" s="155">
        <v>0.09</v>
      </c>
      <c r="BM339" s="154">
        <v>7.4999999999999997E-2</v>
      </c>
      <c r="BN339" s="154">
        <v>0.36799999999999999</v>
      </c>
      <c r="DU339" s="4"/>
      <c r="DZ339" s="183"/>
      <c r="EA339" s="183"/>
      <c r="EB339" s="183"/>
      <c r="EC339" s="183"/>
      <c r="ED339" s="183"/>
      <c r="EE339" s="183"/>
    </row>
    <row r="340" spans="30:135" ht="13" x14ac:dyDescent="0.15">
      <c r="AD340" s="144">
        <f t="shared" si="93"/>
        <v>76.782608695652172</v>
      </c>
      <c r="AE340" s="144">
        <f t="shared" si="94"/>
        <v>74.009060022650047</v>
      </c>
      <c r="AF340" s="149">
        <v>253</v>
      </c>
      <c r="AG340" s="150" t="s">
        <v>384</v>
      </c>
      <c r="AH340" s="149">
        <v>23</v>
      </c>
      <c r="AI340" s="151">
        <v>1</v>
      </c>
      <c r="AJ340" s="152">
        <v>1766</v>
      </c>
      <c r="AK340" s="152">
        <v>1307</v>
      </c>
      <c r="AL340" s="149">
        <v>0.74</v>
      </c>
      <c r="AM340" s="152">
        <v>762</v>
      </c>
      <c r="AN340" s="152">
        <v>477</v>
      </c>
      <c r="AO340" s="152">
        <v>1239</v>
      </c>
      <c r="AP340" s="153">
        <v>0.38500000000000001</v>
      </c>
      <c r="AQ340" s="153">
        <v>0.41599999999999998</v>
      </c>
      <c r="AR340" s="154">
        <v>0.19800000000000001</v>
      </c>
      <c r="AS340" s="154">
        <v>0.115</v>
      </c>
      <c r="AT340" s="154">
        <v>9.6000000000000002E-2</v>
      </c>
      <c r="AU340" s="154">
        <v>0.36199999999999999</v>
      </c>
      <c r="AW340" s="183"/>
      <c r="AX340" s="144">
        <f t="shared" si="95"/>
        <v>82.362373062533408</v>
      </c>
      <c r="AY340" s="149">
        <v>253</v>
      </c>
      <c r="AZ340" s="150" t="s">
        <v>402</v>
      </c>
      <c r="BA340" s="149">
        <v>22</v>
      </c>
      <c r="BB340" s="151">
        <v>1</v>
      </c>
      <c r="BC340" s="152">
        <v>1871</v>
      </c>
      <c r="BD340" s="152">
        <v>1541</v>
      </c>
      <c r="BE340" s="149">
        <v>0.82399999999999995</v>
      </c>
      <c r="BF340" s="152">
        <v>821</v>
      </c>
      <c r="BG340" s="152">
        <v>596</v>
      </c>
      <c r="BH340" s="152">
        <v>1417</v>
      </c>
      <c r="BI340" s="153">
        <v>0.42099999999999999</v>
      </c>
      <c r="BJ340" s="153">
        <v>0.45800000000000002</v>
      </c>
      <c r="BK340" s="155">
        <v>0.16</v>
      </c>
      <c r="BL340" s="154">
        <v>0.10100000000000001</v>
      </c>
      <c r="BM340" s="154">
        <v>8.4000000000000005E-2</v>
      </c>
      <c r="BN340" s="154">
        <v>0.39300000000000002</v>
      </c>
      <c r="DU340" s="4"/>
      <c r="DZ340" s="183"/>
      <c r="EA340" s="183"/>
      <c r="EB340" s="183"/>
      <c r="EC340" s="183"/>
      <c r="ED340" s="183"/>
      <c r="EE340" s="183"/>
    </row>
    <row r="341" spans="30:135" ht="13" x14ac:dyDescent="0.15">
      <c r="AD341" s="144">
        <f t="shared" si="93"/>
        <v>83.913043478260875</v>
      </c>
      <c r="AE341" s="144">
        <f t="shared" si="94"/>
        <v>74.041450777202073</v>
      </c>
      <c r="AF341" s="149">
        <v>254</v>
      </c>
      <c r="AG341" s="150" t="s">
        <v>457</v>
      </c>
      <c r="AH341" s="149">
        <v>23</v>
      </c>
      <c r="AI341" s="151">
        <v>1</v>
      </c>
      <c r="AJ341" s="152">
        <v>1930</v>
      </c>
      <c r="AK341" s="152">
        <v>1429</v>
      </c>
      <c r="AL341" s="149">
        <v>0.74</v>
      </c>
      <c r="AM341" s="152">
        <v>764</v>
      </c>
      <c r="AN341" s="152">
        <v>501</v>
      </c>
      <c r="AO341" s="152">
        <v>1265</v>
      </c>
      <c r="AP341" s="153">
        <v>0.39600000000000002</v>
      </c>
      <c r="AQ341" s="153">
        <v>0.43099999999999999</v>
      </c>
      <c r="AR341" s="155">
        <v>0.23</v>
      </c>
      <c r="AS341" s="154">
        <v>0.13500000000000001</v>
      </c>
      <c r="AT341" s="154">
        <v>0.106</v>
      </c>
      <c r="AU341" s="154">
        <v>0.36399999999999999</v>
      </c>
      <c r="AW341" s="183"/>
      <c r="AX341" s="144">
        <f t="shared" si="95"/>
        <v>82.452193475815534</v>
      </c>
      <c r="AY341" s="149">
        <v>254</v>
      </c>
      <c r="AZ341" s="150" t="s">
        <v>562</v>
      </c>
      <c r="BA341" s="149">
        <v>22</v>
      </c>
      <c r="BB341" s="151">
        <v>1</v>
      </c>
      <c r="BC341" s="152">
        <v>1778</v>
      </c>
      <c r="BD341" s="152">
        <v>1466</v>
      </c>
      <c r="BE341" s="149">
        <v>0.82499999999999996</v>
      </c>
      <c r="BF341" s="152">
        <v>810</v>
      </c>
      <c r="BG341" s="152">
        <v>550</v>
      </c>
      <c r="BH341" s="152">
        <v>1360</v>
      </c>
      <c r="BI341" s="153">
        <v>0.40400000000000003</v>
      </c>
      <c r="BJ341" s="153">
        <v>0.45800000000000002</v>
      </c>
      <c r="BK341" s="154">
        <v>0.155</v>
      </c>
      <c r="BL341" s="154">
        <v>9.4E-2</v>
      </c>
      <c r="BM341" s="155">
        <v>7.0000000000000007E-2</v>
      </c>
      <c r="BN341" s="155">
        <v>0.38</v>
      </c>
      <c r="DU341" s="4"/>
      <c r="DZ341" s="183"/>
      <c r="EA341" s="183"/>
      <c r="EB341" s="183"/>
      <c r="EC341" s="183"/>
      <c r="ED341" s="183"/>
      <c r="EE341" s="183"/>
    </row>
    <row r="342" spans="30:135" ht="13" x14ac:dyDescent="0.15">
      <c r="AD342" s="144">
        <f t="shared" si="93"/>
        <v>79.5</v>
      </c>
      <c r="AE342" s="144">
        <f t="shared" si="94"/>
        <v>73.944294699011678</v>
      </c>
      <c r="AF342" s="149">
        <v>255</v>
      </c>
      <c r="AG342" s="150" t="s">
        <v>508</v>
      </c>
      <c r="AH342" s="149">
        <v>14</v>
      </c>
      <c r="AI342" s="151">
        <v>1</v>
      </c>
      <c r="AJ342" s="152">
        <v>1113</v>
      </c>
      <c r="AK342" s="152">
        <v>823</v>
      </c>
      <c r="AL342" s="149">
        <v>0.73899999999999999</v>
      </c>
      <c r="AM342" s="152">
        <v>494</v>
      </c>
      <c r="AN342" s="152">
        <v>290</v>
      </c>
      <c r="AO342" s="152">
        <v>784</v>
      </c>
      <c r="AP342" s="151">
        <v>0.37</v>
      </c>
      <c r="AQ342" s="151">
        <v>0.42</v>
      </c>
      <c r="AR342" s="154">
        <v>0.192</v>
      </c>
      <c r="AS342" s="154">
        <v>0.126</v>
      </c>
      <c r="AT342" s="154">
        <v>9.4E-2</v>
      </c>
      <c r="AU342" s="154">
        <v>0.35499999999999998</v>
      </c>
      <c r="AW342" s="183"/>
      <c r="AX342" s="144">
        <f t="shared" si="95"/>
        <v>82.511467889908246</v>
      </c>
      <c r="AY342" s="149">
        <v>255</v>
      </c>
      <c r="AZ342" s="150" t="s">
        <v>329</v>
      </c>
      <c r="BA342" s="149">
        <v>20</v>
      </c>
      <c r="BB342" s="151">
        <v>1</v>
      </c>
      <c r="BC342" s="152">
        <v>1744</v>
      </c>
      <c r="BD342" s="152">
        <v>1439</v>
      </c>
      <c r="BE342" s="149">
        <v>0.82499999999999996</v>
      </c>
      <c r="BF342" s="152">
        <v>682</v>
      </c>
      <c r="BG342" s="152">
        <v>520</v>
      </c>
      <c r="BH342" s="152">
        <v>1202</v>
      </c>
      <c r="BI342" s="153">
        <v>0.433</v>
      </c>
      <c r="BJ342" s="153">
        <v>0.499</v>
      </c>
      <c r="BK342" s="154">
        <v>0.22800000000000001</v>
      </c>
      <c r="BL342" s="155">
        <v>0.1</v>
      </c>
      <c r="BM342" s="154">
        <v>7.0999999999999994E-2</v>
      </c>
      <c r="BN342" s="154">
        <v>0.377</v>
      </c>
      <c r="DU342" s="4"/>
      <c r="DZ342" s="183"/>
      <c r="EA342" s="183"/>
      <c r="EB342" s="183"/>
      <c r="EC342" s="183"/>
      <c r="ED342" s="183"/>
      <c r="EE342" s="183"/>
    </row>
    <row r="343" spans="30:135" ht="13" x14ac:dyDescent="0.15">
      <c r="AD343" s="144">
        <f t="shared" ref="AD343:AD430" si="98">40*(AJ343/(AH343*40))</f>
        <v>83.055555555555557</v>
      </c>
      <c r="AE343" s="144">
        <f t="shared" ref="AE343:AE430" si="99">100*(AK343/AJ343)</f>
        <v>73.779264214046819</v>
      </c>
      <c r="AF343" s="149">
        <v>256</v>
      </c>
      <c r="AG343" s="150" t="s">
        <v>509</v>
      </c>
      <c r="AH343" s="149">
        <v>18</v>
      </c>
      <c r="AI343" s="151">
        <v>1</v>
      </c>
      <c r="AJ343" s="152">
        <v>1495</v>
      </c>
      <c r="AK343" s="152">
        <v>1103</v>
      </c>
      <c r="AL343" s="149">
        <v>0.73799999999999999</v>
      </c>
      <c r="AM343" s="152">
        <v>697</v>
      </c>
      <c r="AN343" s="152">
        <v>390</v>
      </c>
      <c r="AO343" s="152">
        <v>1087</v>
      </c>
      <c r="AP343" s="153">
        <v>0.35899999999999999</v>
      </c>
      <c r="AQ343" s="153">
        <v>0.41399999999999998</v>
      </c>
      <c r="AR343" s="154">
        <v>0.191</v>
      </c>
      <c r="AS343" s="154">
        <v>9.7000000000000003E-2</v>
      </c>
      <c r="AT343" s="154">
        <v>7.3999999999999996E-2</v>
      </c>
      <c r="AU343" s="154">
        <v>0.33900000000000002</v>
      </c>
      <c r="AW343" s="183"/>
      <c r="AX343" s="144">
        <f t="shared" ref="AX343:AX430" si="100">100*(BD343/BC343)</f>
        <v>82.643607164916617</v>
      </c>
      <c r="AY343" s="149">
        <v>256</v>
      </c>
      <c r="AZ343" s="150" t="s">
        <v>382</v>
      </c>
      <c r="BA343" s="149">
        <v>19</v>
      </c>
      <c r="BB343" s="151">
        <v>1</v>
      </c>
      <c r="BC343" s="152">
        <v>1619</v>
      </c>
      <c r="BD343" s="152">
        <v>1338</v>
      </c>
      <c r="BE343" s="149">
        <v>0.82599999999999996</v>
      </c>
      <c r="BF343" s="152">
        <v>716</v>
      </c>
      <c r="BG343" s="152">
        <v>500</v>
      </c>
      <c r="BH343" s="152">
        <v>1216</v>
      </c>
      <c r="BI343" s="153">
        <v>0.41099999999999998</v>
      </c>
      <c r="BJ343" s="153">
        <v>0.47699999999999998</v>
      </c>
      <c r="BK343" s="154">
        <v>0.18099999999999999</v>
      </c>
      <c r="BL343" s="154">
        <v>9.2999999999999999E-2</v>
      </c>
      <c r="BM343" s="154">
        <v>7.4999999999999997E-2</v>
      </c>
      <c r="BN343" s="154">
        <v>0.36699999999999999</v>
      </c>
      <c r="DU343" s="4"/>
      <c r="DZ343" s="183"/>
      <c r="EA343" s="183"/>
      <c r="EB343" s="183"/>
      <c r="EC343" s="183"/>
      <c r="ED343" s="183"/>
      <c r="EE343" s="183"/>
    </row>
    <row r="344" spans="30:135" ht="13" x14ac:dyDescent="0.15">
      <c r="AD344" s="144">
        <f t="shared" si="98"/>
        <v>80.916666666666671</v>
      </c>
      <c r="AE344" s="144">
        <f t="shared" si="99"/>
        <v>73.635427394438722</v>
      </c>
      <c r="AF344" s="149">
        <v>257</v>
      </c>
      <c r="AG344" s="150" t="s">
        <v>481</v>
      </c>
      <c r="AH344" s="149">
        <v>24</v>
      </c>
      <c r="AI344" s="151">
        <v>1</v>
      </c>
      <c r="AJ344" s="152">
        <v>1942</v>
      </c>
      <c r="AK344" s="152">
        <v>1430</v>
      </c>
      <c r="AL344" s="149">
        <v>0.73599999999999999</v>
      </c>
      <c r="AM344" s="152">
        <v>899</v>
      </c>
      <c r="AN344" s="152">
        <v>511</v>
      </c>
      <c r="AO344" s="152">
        <v>1410</v>
      </c>
      <c r="AP344" s="153">
        <v>0.36199999999999999</v>
      </c>
      <c r="AQ344" s="153">
        <v>0.41099999999999998</v>
      </c>
      <c r="AR344" s="155">
        <v>0.18</v>
      </c>
      <c r="AS344" s="154">
        <v>0.109</v>
      </c>
      <c r="AT344" s="154">
        <v>8.3000000000000004E-2</v>
      </c>
      <c r="AU344" s="154">
        <v>0.34699999999999998</v>
      </c>
      <c r="AW344" s="183"/>
      <c r="AX344" s="144">
        <f t="shared" si="100"/>
        <v>82.604055496264678</v>
      </c>
      <c r="AY344" s="149">
        <v>257</v>
      </c>
      <c r="AZ344" s="150" t="s">
        <v>376</v>
      </c>
      <c r="BA344" s="149">
        <v>22</v>
      </c>
      <c r="BB344" s="151">
        <v>1</v>
      </c>
      <c r="BC344" s="152">
        <v>1874</v>
      </c>
      <c r="BD344" s="152">
        <v>1548</v>
      </c>
      <c r="BE344" s="149">
        <v>0.82599999999999996</v>
      </c>
      <c r="BF344" s="152">
        <v>919</v>
      </c>
      <c r="BG344" s="152">
        <v>569</v>
      </c>
      <c r="BH344" s="152">
        <v>1488</v>
      </c>
      <c r="BI344" s="153">
        <v>0.38200000000000001</v>
      </c>
      <c r="BJ344" s="153">
        <v>0.436</v>
      </c>
      <c r="BK344" s="154">
        <v>0.115</v>
      </c>
      <c r="BL344" s="154">
        <v>0.107</v>
      </c>
      <c r="BM344" s="154">
        <v>8.2000000000000003E-2</v>
      </c>
      <c r="BN344" s="154">
        <v>0.38200000000000001</v>
      </c>
      <c r="DU344" s="4"/>
      <c r="DZ344" s="183"/>
      <c r="EA344" s="183"/>
      <c r="EB344" s="183"/>
      <c r="EC344" s="183"/>
      <c r="ED344" s="183"/>
      <c r="EE344" s="183"/>
    </row>
    <row r="345" spans="30:135" ht="13" x14ac:dyDescent="0.15">
      <c r="AD345" s="144">
        <f t="shared" si="98"/>
        <v>76.5</v>
      </c>
      <c r="AE345" s="144">
        <f t="shared" si="99"/>
        <v>73.611111111111114</v>
      </c>
      <c r="AF345" s="149">
        <v>258</v>
      </c>
      <c r="AG345" s="150" t="s">
        <v>563</v>
      </c>
      <c r="AH345" s="149">
        <v>16</v>
      </c>
      <c r="AI345" s="151">
        <v>1</v>
      </c>
      <c r="AJ345" s="152">
        <v>1224</v>
      </c>
      <c r="AK345" s="152">
        <v>901</v>
      </c>
      <c r="AL345" s="149">
        <v>0.73599999999999999</v>
      </c>
      <c r="AM345" s="152">
        <v>592</v>
      </c>
      <c r="AN345" s="152">
        <v>347</v>
      </c>
      <c r="AO345" s="152">
        <v>939</v>
      </c>
      <c r="AP345" s="151">
        <v>0.37</v>
      </c>
      <c r="AQ345" s="153">
        <v>0.41899999999999998</v>
      </c>
      <c r="AR345" s="154">
        <v>0.17199999999999999</v>
      </c>
      <c r="AS345" s="154">
        <v>7.3999999999999996E-2</v>
      </c>
      <c r="AT345" s="155">
        <v>0.06</v>
      </c>
      <c r="AU345" s="154">
        <v>0.33700000000000002</v>
      </c>
      <c r="AW345" s="183"/>
      <c r="AX345" s="144">
        <f t="shared" si="100"/>
        <v>82.628205128205124</v>
      </c>
      <c r="AY345" s="149">
        <v>258</v>
      </c>
      <c r="AZ345" s="150" t="s">
        <v>257</v>
      </c>
      <c r="BA345" s="149">
        <v>19</v>
      </c>
      <c r="BB345" s="151">
        <v>1</v>
      </c>
      <c r="BC345" s="152">
        <v>1560</v>
      </c>
      <c r="BD345" s="152">
        <v>1289</v>
      </c>
      <c r="BE345" s="149">
        <v>0.82599999999999996</v>
      </c>
      <c r="BF345" s="152">
        <v>707</v>
      </c>
      <c r="BG345" s="152">
        <v>458</v>
      </c>
      <c r="BH345" s="152">
        <v>1165</v>
      </c>
      <c r="BI345" s="153">
        <v>0.39300000000000002</v>
      </c>
      <c r="BJ345" s="153">
        <v>0.44600000000000001</v>
      </c>
      <c r="BK345" s="154">
        <v>0.151</v>
      </c>
      <c r="BL345" s="154">
        <v>0.125</v>
      </c>
      <c r="BM345" s="154">
        <v>9.6000000000000002E-2</v>
      </c>
      <c r="BN345" s="154">
        <v>0.38100000000000001</v>
      </c>
      <c r="DU345" s="4"/>
      <c r="DZ345" s="183"/>
      <c r="EA345" s="183"/>
      <c r="EB345" s="183"/>
      <c r="EC345" s="183"/>
      <c r="ED345" s="183"/>
      <c r="EE345" s="183"/>
    </row>
    <row r="346" spans="30:135" ht="13" x14ac:dyDescent="0.15">
      <c r="AD346" s="144">
        <f t="shared" si="98"/>
        <v>86.357142857142861</v>
      </c>
      <c r="AE346" s="144">
        <f t="shared" si="99"/>
        <v>73.531844499586427</v>
      </c>
      <c r="AF346" s="149">
        <v>259</v>
      </c>
      <c r="AG346" s="150" t="s">
        <v>258</v>
      </c>
      <c r="AH346" s="149">
        <v>14</v>
      </c>
      <c r="AI346" s="151">
        <v>1</v>
      </c>
      <c r="AJ346" s="152">
        <v>1209</v>
      </c>
      <c r="AK346" s="152">
        <v>889</v>
      </c>
      <c r="AL346" s="149">
        <v>0.73499999999999999</v>
      </c>
      <c r="AM346" s="152">
        <v>531</v>
      </c>
      <c r="AN346" s="152">
        <v>302</v>
      </c>
      <c r="AO346" s="152">
        <v>833</v>
      </c>
      <c r="AP346" s="153">
        <v>0.36299999999999999</v>
      </c>
      <c r="AQ346" s="153">
        <v>0.39700000000000002</v>
      </c>
      <c r="AR346" s="154">
        <v>0.19500000000000001</v>
      </c>
      <c r="AS346" s="154">
        <v>0.13400000000000001</v>
      </c>
      <c r="AT346" s="154">
        <v>0.112</v>
      </c>
      <c r="AU346" s="154">
        <v>0.35599999999999998</v>
      </c>
      <c r="AW346" s="183"/>
      <c r="AX346" s="144">
        <f t="shared" si="100"/>
        <v>82.784090909090907</v>
      </c>
      <c r="AY346" s="149">
        <v>259</v>
      </c>
      <c r="AZ346" s="150" t="s">
        <v>564</v>
      </c>
      <c r="BA346" s="149">
        <v>23</v>
      </c>
      <c r="BB346" s="151">
        <v>1</v>
      </c>
      <c r="BC346" s="152">
        <v>1760</v>
      </c>
      <c r="BD346" s="152">
        <v>1457</v>
      </c>
      <c r="BE346" s="149">
        <v>0.82799999999999996</v>
      </c>
      <c r="BF346" s="152">
        <v>725</v>
      </c>
      <c r="BG346" s="152">
        <v>512</v>
      </c>
      <c r="BH346" s="152">
        <v>1237</v>
      </c>
      <c r="BI346" s="153">
        <v>0.41399999999999998</v>
      </c>
      <c r="BJ346" s="153">
        <v>0.47199999999999998</v>
      </c>
      <c r="BK346" s="155">
        <v>0.19</v>
      </c>
      <c r="BL346" s="154">
        <v>0.13100000000000001</v>
      </c>
      <c r="BM346" s="154">
        <v>0.10100000000000001</v>
      </c>
      <c r="BN346" s="154">
        <v>0.38800000000000001</v>
      </c>
      <c r="DU346" s="4"/>
      <c r="DZ346" s="183"/>
      <c r="EA346" s="183"/>
      <c r="EB346" s="183"/>
      <c r="EC346" s="183"/>
      <c r="ED346" s="183"/>
      <c r="EE346" s="183"/>
    </row>
    <row r="347" spans="30:135" ht="13" x14ac:dyDescent="0.15">
      <c r="AD347" s="144">
        <f t="shared" si="98"/>
        <v>83.857142857142861</v>
      </c>
      <c r="AE347" s="144">
        <f t="shared" si="99"/>
        <v>73.537762634866553</v>
      </c>
      <c r="AF347" s="149">
        <v>260</v>
      </c>
      <c r="AG347" s="150" t="s">
        <v>396</v>
      </c>
      <c r="AH347" s="149">
        <v>21</v>
      </c>
      <c r="AI347" s="151">
        <v>1</v>
      </c>
      <c r="AJ347" s="152">
        <v>1761</v>
      </c>
      <c r="AK347" s="152">
        <v>1295</v>
      </c>
      <c r="AL347" s="149">
        <v>0.73499999999999999</v>
      </c>
      <c r="AM347" s="152">
        <v>799</v>
      </c>
      <c r="AN347" s="152">
        <v>475</v>
      </c>
      <c r="AO347" s="152">
        <v>1274</v>
      </c>
      <c r="AP347" s="153">
        <v>0.373</v>
      </c>
      <c r="AQ347" s="153">
        <v>0.41499999999999998</v>
      </c>
      <c r="AR347" s="154">
        <v>0.186</v>
      </c>
      <c r="AS347" s="154">
        <v>0.108</v>
      </c>
      <c r="AT347" s="154">
        <v>8.1000000000000003E-2</v>
      </c>
      <c r="AU347" s="154">
        <v>0.34799999999999998</v>
      </c>
      <c r="AW347" s="183"/>
      <c r="AX347" s="144">
        <f t="shared" si="100"/>
        <v>82.829808660624366</v>
      </c>
      <c r="AY347" s="149">
        <v>260</v>
      </c>
      <c r="AZ347" s="150" t="s">
        <v>405</v>
      </c>
      <c r="BA347" s="149">
        <v>24</v>
      </c>
      <c r="BB347" s="151">
        <v>1</v>
      </c>
      <c r="BC347" s="152">
        <v>1986</v>
      </c>
      <c r="BD347" s="152">
        <v>1645</v>
      </c>
      <c r="BE347" s="149">
        <v>0.82799999999999996</v>
      </c>
      <c r="BF347" s="152">
        <v>828</v>
      </c>
      <c r="BG347" s="152">
        <v>592</v>
      </c>
      <c r="BH347" s="152">
        <v>1420</v>
      </c>
      <c r="BI347" s="153">
        <v>0.41699999999999998</v>
      </c>
      <c r="BJ347" s="153">
        <v>0.47199999999999998</v>
      </c>
      <c r="BK347" s="154">
        <v>0.186</v>
      </c>
      <c r="BL347" s="154">
        <v>0.123</v>
      </c>
      <c r="BM347" s="154">
        <v>8.5999999999999993E-2</v>
      </c>
      <c r="BN347" s="154">
        <v>0.38700000000000001</v>
      </c>
      <c r="DU347" s="4"/>
      <c r="DZ347" s="183"/>
      <c r="EA347" s="183"/>
      <c r="EB347" s="183"/>
      <c r="EC347" s="183"/>
      <c r="ED347" s="183"/>
      <c r="EE347" s="183"/>
    </row>
    <row r="348" spans="30:135" ht="13" x14ac:dyDescent="0.15">
      <c r="AD348" s="144">
        <f t="shared" si="98"/>
        <v>81.791666666666671</v>
      </c>
      <c r="AE348" s="144">
        <f t="shared" si="99"/>
        <v>73.357106469689242</v>
      </c>
      <c r="AF348" s="149">
        <v>261</v>
      </c>
      <c r="AG348" s="150" t="s">
        <v>542</v>
      </c>
      <c r="AH348" s="149">
        <v>24</v>
      </c>
      <c r="AI348" s="151">
        <v>1</v>
      </c>
      <c r="AJ348" s="152">
        <v>1963</v>
      </c>
      <c r="AK348" s="152">
        <v>1440</v>
      </c>
      <c r="AL348" s="149">
        <v>0.73399999999999999</v>
      </c>
      <c r="AM348" s="152">
        <v>934</v>
      </c>
      <c r="AN348" s="152">
        <v>543</v>
      </c>
      <c r="AO348" s="152">
        <v>1477</v>
      </c>
      <c r="AP348" s="153">
        <v>0.36799999999999999</v>
      </c>
      <c r="AQ348" s="153">
        <v>0.41399999999999998</v>
      </c>
      <c r="AR348" s="154">
        <v>0.18099999999999999</v>
      </c>
      <c r="AS348" s="154">
        <v>7.8E-2</v>
      </c>
      <c r="AT348" s="154">
        <v>6.7000000000000004E-2</v>
      </c>
      <c r="AU348" s="154">
        <v>0.33900000000000002</v>
      </c>
      <c r="AW348" s="183"/>
      <c r="AX348" s="144">
        <f t="shared" si="100"/>
        <v>82.942603071948255</v>
      </c>
      <c r="AY348" s="149">
        <v>261</v>
      </c>
      <c r="AZ348" s="150" t="s">
        <v>563</v>
      </c>
      <c r="BA348" s="149">
        <v>16</v>
      </c>
      <c r="BB348" s="151">
        <v>1</v>
      </c>
      <c r="BC348" s="152">
        <v>1237</v>
      </c>
      <c r="BD348" s="152">
        <v>1026</v>
      </c>
      <c r="BE348" s="149">
        <v>0.82899999999999996</v>
      </c>
      <c r="BF348" s="152">
        <v>482</v>
      </c>
      <c r="BG348" s="152">
        <v>348</v>
      </c>
      <c r="BH348" s="152">
        <v>830</v>
      </c>
      <c r="BI348" s="153">
        <v>0.41899999999999998</v>
      </c>
      <c r="BJ348" s="153">
        <v>0.47499999999999998</v>
      </c>
      <c r="BK348" s="154">
        <v>0.20499999999999999</v>
      </c>
      <c r="BL348" s="154">
        <v>0.14599999999999999</v>
      </c>
      <c r="BM348" s="155">
        <v>0.1</v>
      </c>
      <c r="BN348" s="154">
        <v>0.39900000000000002</v>
      </c>
      <c r="DU348" s="4"/>
      <c r="DZ348" s="183"/>
      <c r="EA348" s="183"/>
      <c r="EB348" s="183"/>
      <c r="EC348" s="183"/>
      <c r="ED348" s="183"/>
      <c r="EE348" s="183"/>
    </row>
    <row r="349" spans="30:135" ht="13" x14ac:dyDescent="0.15">
      <c r="AD349" s="144">
        <f t="shared" si="98"/>
        <v>78.909090909090907</v>
      </c>
      <c r="AE349" s="144">
        <f t="shared" si="99"/>
        <v>73.444700460829495</v>
      </c>
      <c r="AF349" s="149">
        <v>262</v>
      </c>
      <c r="AG349" s="150" t="s">
        <v>562</v>
      </c>
      <c r="AH349" s="149">
        <v>22</v>
      </c>
      <c r="AI349" s="151">
        <v>1</v>
      </c>
      <c r="AJ349" s="152">
        <v>1736</v>
      </c>
      <c r="AK349" s="152">
        <v>1275</v>
      </c>
      <c r="AL349" s="149">
        <v>0.73399999999999999</v>
      </c>
      <c r="AM349" s="152">
        <v>734</v>
      </c>
      <c r="AN349" s="152">
        <v>459</v>
      </c>
      <c r="AO349" s="152">
        <v>1193</v>
      </c>
      <c r="AP349" s="153">
        <v>0.38500000000000001</v>
      </c>
      <c r="AQ349" s="153">
        <v>0.42199999999999999</v>
      </c>
      <c r="AR349" s="155">
        <v>0.21</v>
      </c>
      <c r="AS349" s="154">
        <v>0.11799999999999999</v>
      </c>
      <c r="AT349" s="154">
        <v>9.5000000000000001E-2</v>
      </c>
      <c r="AU349" s="154">
        <v>0.35499999999999998</v>
      </c>
      <c r="AW349" s="183"/>
      <c r="AX349" s="144">
        <f t="shared" si="100"/>
        <v>82.995495495495504</v>
      </c>
      <c r="AY349" s="149">
        <v>262</v>
      </c>
      <c r="AZ349" s="150" t="s">
        <v>507</v>
      </c>
      <c r="BA349" s="149">
        <v>21</v>
      </c>
      <c r="BB349" s="151">
        <v>1</v>
      </c>
      <c r="BC349" s="152">
        <v>1776</v>
      </c>
      <c r="BD349" s="152">
        <v>1474</v>
      </c>
      <c r="BE349" s="149">
        <v>0.83</v>
      </c>
      <c r="BF349" s="152">
        <v>755</v>
      </c>
      <c r="BG349" s="152">
        <v>538</v>
      </c>
      <c r="BH349" s="152">
        <v>1293</v>
      </c>
      <c r="BI349" s="153">
        <v>0.41599999999999998</v>
      </c>
      <c r="BJ349" s="153">
        <v>0.47599999999999998</v>
      </c>
      <c r="BK349" s="154">
        <v>0.186</v>
      </c>
      <c r="BL349" s="154">
        <v>0.109</v>
      </c>
      <c r="BM349" s="154">
        <v>8.6999999999999994E-2</v>
      </c>
      <c r="BN349" s="154">
        <v>0.38200000000000001</v>
      </c>
      <c r="DU349" s="4"/>
      <c r="DZ349" s="183"/>
      <c r="EA349" s="183"/>
      <c r="EB349" s="183"/>
      <c r="EC349" s="183"/>
      <c r="ED349" s="183"/>
      <c r="EE349" s="183"/>
    </row>
    <row r="350" spans="30:135" ht="13" x14ac:dyDescent="0.15">
      <c r="AD350" s="144">
        <f t="shared" si="98"/>
        <v>84.590909090909093</v>
      </c>
      <c r="AE350" s="144">
        <f t="shared" si="99"/>
        <v>73.240193444384744</v>
      </c>
      <c r="AF350" s="149">
        <v>263</v>
      </c>
      <c r="AG350" s="150" t="s">
        <v>469</v>
      </c>
      <c r="AH350" s="149">
        <v>22</v>
      </c>
      <c r="AI350" s="151">
        <v>1</v>
      </c>
      <c r="AJ350" s="152">
        <v>1861</v>
      </c>
      <c r="AK350" s="152">
        <v>1363</v>
      </c>
      <c r="AL350" s="149">
        <v>0.73199999999999998</v>
      </c>
      <c r="AM350" s="152">
        <v>808</v>
      </c>
      <c r="AN350" s="152">
        <v>500</v>
      </c>
      <c r="AO350" s="152">
        <v>1308</v>
      </c>
      <c r="AP350" s="153">
        <v>0.38200000000000001</v>
      </c>
      <c r="AQ350" s="153">
        <v>0.42499999999999999</v>
      </c>
      <c r="AR350" s="154">
        <v>0.20200000000000001</v>
      </c>
      <c r="AS350" s="154">
        <v>0.11700000000000001</v>
      </c>
      <c r="AT350" s="154">
        <v>9.5000000000000001E-2</v>
      </c>
      <c r="AU350" s="154">
        <v>0.35199999999999998</v>
      </c>
      <c r="AW350" s="183"/>
      <c r="AX350" s="144">
        <f t="shared" si="100"/>
        <v>83.002207505518768</v>
      </c>
      <c r="AY350" s="149">
        <v>263</v>
      </c>
      <c r="AZ350" s="150" t="s">
        <v>565</v>
      </c>
      <c r="BA350" s="149">
        <v>10</v>
      </c>
      <c r="BB350" s="151">
        <v>1</v>
      </c>
      <c r="BC350" s="152">
        <v>906</v>
      </c>
      <c r="BD350" s="152">
        <v>752</v>
      </c>
      <c r="BE350" s="149">
        <v>0.83</v>
      </c>
      <c r="BF350" s="152">
        <v>399</v>
      </c>
      <c r="BG350" s="152">
        <v>285</v>
      </c>
      <c r="BH350" s="152">
        <v>684</v>
      </c>
      <c r="BI350" s="153">
        <v>0.41699999999999998</v>
      </c>
      <c r="BJ350" s="153">
        <v>0.46800000000000003</v>
      </c>
      <c r="BK350" s="154">
        <v>0.16200000000000001</v>
      </c>
      <c r="BL350" s="154">
        <v>0.104</v>
      </c>
      <c r="BM350" s="154">
        <v>9.4E-2</v>
      </c>
      <c r="BN350" s="154">
        <v>0.38400000000000001</v>
      </c>
      <c r="DU350" s="4"/>
      <c r="DZ350" s="183"/>
      <c r="EA350" s="183"/>
      <c r="EB350" s="183"/>
      <c r="EC350" s="183"/>
      <c r="ED350" s="183"/>
      <c r="EE350" s="183"/>
    </row>
    <row r="351" spans="30:135" ht="13" x14ac:dyDescent="0.15">
      <c r="AD351" s="144">
        <f t="shared" si="98"/>
        <v>83.666666666666671</v>
      </c>
      <c r="AE351" s="144">
        <f t="shared" si="99"/>
        <v>73.079112122936834</v>
      </c>
      <c r="AF351" s="149">
        <v>264</v>
      </c>
      <c r="AG351" s="150" t="s">
        <v>436</v>
      </c>
      <c r="AH351" s="149">
        <v>21</v>
      </c>
      <c r="AI351" s="151">
        <v>1</v>
      </c>
      <c r="AJ351" s="152">
        <v>1757</v>
      </c>
      <c r="AK351" s="152">
        <v>1284</v>
      </c>
      <c r="AL351" s="149">
        <v>0.73099999999999998</v>
      </c>
      <c r="AM351" s="152">
        <v>753</v>
      </c>
      <c r="AN351" s="152">
        <v>468</v>
      </c>
      <c r="AO351" s="152">
        <v>1221</v>
      </c>
      <c r="AP351" s="153">
        <v>0.38300000000000001</v>
      </c>
      <c r="AQ351" s="153">
        <v>0.41799999999999998</v>
      </c>
      <c r="AR351" s="154">
        <v>0.20200000000000001</v>
      </c>
      <c r="AS351" s="154">
        <v>0.125</v>
      </c>
      <c r="AT351" s="154">
        <v>0.104</v>
      </c>
      <c r="AU351" s="154">
        <v>0.35599999999999998</v>
      </c>
      <c r="AW351" s="183"/>
      <c r="AX351" s="144">
        <f t="shared" si="100"/>
        <v>82.952182952182952</v>
      </c>
      <c r="AY351" s="149">
        <v>264</v>
      </c>
      <c r="AZ351" s="150" t="s">
        <v>566</v>
      </c>
      <c r="BA351" s="149">
        <v>18</v>
      </c>
      <c r="BB351" s="151">
        <v>1</v>
      </c>
      <c r="BC351" s="152">
        <v>1443</v>
      </c>
      <c r="BD351" s="152">
        <v>1197</v>
      </c>
      <c r="BE351" s="149">
        <v>0.83</v>
      </c>
      <c r="BF351" s="152">
        <v>588</v>
      </c>
      <c r="BG351" s="152">
        <v>435</v>
      </c>
      <c r="BH351" s="152">
        <v>1023</v>
      </c>
      <c r="BI351" s="153">
        <v>0.42499999999999999</v>
      </c>
      <c r="BJ351" s="153">
        <v>0.48099999999999998</v>
      </c>
      <c r="BK351" s="154">
        <v>0.19500000000000001</v>
      </c>
      <c r="BL351" s="154">
        <v>0.11899999999999999</v>
      </c>
      <c r="BM351" s="154">
        <v>9.2999999999999999E-2</v>
      </c>
      <c r="BN351" s="154">
        <v>0.38500000000000001</v>
      </c>
      <c r="DU351" s="4"/>
      <c r="DZ351" s="183"/>
      <c r="EA351" s="183"/>
      <c r="EB351" s="183"/>
      <c r="EC351" s="183"/>
      <c r="ED351" s="183"/>
      <c r="EE351" s="183"/>
    </row>
    <row r="352" spans="30:135" ht="13" x14ac:dyDescent="0.15">
      <c r="AD352" s="144">
        <f t="shared" si="98"/>
        <v>87.391304347826093</v>
      </c>
      <c r="AE352" s="144">
        <f t="shared" si="99"/>
        <v>73.084577114427859</v>
      </c>
      <c r="AF352" s="149">
        <v>265</v>
      </c>
      <c r="AG352" s="150" t="s">
        <v>567</v>
      </c>
      <c r="AH352" s="149">
        <v>23</v>
      </c>
      <c r="AI352" s="151">
        <v>1</v>
      </c>
      <c r="AJ352" s="152">
        <v>2010</v>
      </c>
      <c r="AK352" s="152">
        <v>1469</v>
      </c>
      <c r="AL352" s="149">
        <v>0.73099999999999998</v>
      </c>
      <c r="AM352" s="152">
        <v>952</v>
      </c>
      <c r="AN352" s="152">
        <v>546</v>
      </c>
      <c r="AO352" s="152">
        <v>1498</v>
      </c>
      <c r="AP352" s="153">
        <v>0.36399999999999999</v>
      </c>
      <c r="AQ352" s="153">
        <v>0.41399999999999998</v>
      </c>
      <c r="AR352" s="154">
        <v>0.17899999999999999</v>
      </c>
      <c r="AS352" s="154">
        <v>9.4E-2</v>
      </c>
      <c r="AT352" s="154">
        <v>7.6999999999999999E-2</v>
      </c>
      <c r="AU352" s="154">
        <v>0.33900000000000002</v>
      </c>
      <c r="AW352" s="183"/>
      <c r="AX352" s="144">
        <f t="shared" si="100"/>
        <v>83.033932135728534</v>
      </c>
      <c r="AY352" s="149">
        <v>265</v>
      </c>
      <c r="AZ352" s="150" t="s">
        <v>308</v>
      </c>
      <c r="BA352" s="149">
        <v>12</v>
      </c>
      <c r="BB352" s="151">
        <v>1</v>
      </c>
      <c r="BC352" s="152">
        <v>1002</v>
      </c>
      <c r="BD352" s="152">
        <v>832</v>
      </c>
      <c r="BE352" s="149">
        <v>0.83</v>
      </c>
      <c r="BF352" s="152">
        <v>442</v>
      </c>
      <c r="BG352" s="152">
        <v>323</v>
      </c>
      <c r="BH352" s="152">
        <v>765</v>
      </c>
      <c r="BI352" s="153">
        <v>0.42199999999999999</v>
      </c>
      <c r="BJ352" s="151">
        <v>0.46</v>
      </c>
      <c r="BK352" s="154">
        <v>0.16500000000000001</v>
      </c>
      <c r="BL352" s="154">
        <v>9.9000000000000005E-2</v>
      </c>
      <c r="BM352" s="154">
        <v>8.2000000000000003E-2</v>
      </c>
      <c r="BN352" s="154">
        <v>0.38800000000000001</v>
      </c>
      <c r="DU352" s="4"/>
      <c r="DZ352" s="183"/>
      <c r="EA352" s="183"/>
      <c r="EB352" s="183"/>
      <c r="EC352" s="183"/>
      <c r="ED352" s="183"/>
      <c r="EE352" s="183"/>
    </row>
    <row r="353" spans="30:135" ht="13" x14ac:dyDescent="0.15">
      <c r="AD353" s="144">
        <f t="shared" si="98"/>
        <v>82.684210526315795</v>
      </c>
      <c r="AE353" s="144">
        <f t="shared" si="99"/>
        <v>72.883513685550611</v>
      </c>
      <c r="AF353" s="149">
        <v>266</v>
      </c>
      <c r="AG353" s="150" t="s">
        <v>568</v>
      </c>
      <c r="AH353" s="149">
        <v>19</v>
      </c>
      <c r="AI353" s="151">
        <v>1</v>
      </c>
      <c r="AJ353" s="152">
        <v>1571</v>
      </c>
      <c r="AK353" s="152">
        <v>1145</v>
      </c>
      <c r="AL353" s="149">
        <v>0.72899999999999998</v>
      </c>
      <c r="AM353" s="152">
        <v>735</v>
      </c>
      <c r="AN353" s="152">
        <v>419</v>
      </c>
      <c r="AO353" s="152">
        <v>1154</v>
      </c>
      <c r="AP353" s="153">
        <v>0.36299999999999999</v>
      </c>
      <c r="AQ353" s="153">
        <v>0.40500000000000003</v>
      </c>
      <c r="AR353" s="154">
        <v>0.17299999999999999</v>
      </c>
      <c r="AS353" s="154">
        <v>0.108</v>
      </c>
      <c r="AT353" s="154">
        <v>9.0999999999999998E-2</v>
      </c>
      <c r="AU353" s="154">
        <v>0.34899999999999998</v>
      </c>
      <c r="AW353" s="183"/>
      <c r="AX353" s="144">
        <f t="shared" si="100"/>
        <v>83.195798949737437</v>
      </c>
      <c r="AY353" s="149">
        <v>266</v>
      </c>
      <c r="AZ353" s="150" t="s">
        <v>551</v>
      </c>
      <c r="BA353" s="149">
        <v>17</v>
      </c>
      <c r="BB353" s="151">
        <v>1</v>
      </c>
      <c r="BC353" s="152">
        <v>1333</v>
      </c>
      <c r="BD353" s="152">
        <v>1109</v>
      </c>
      <c r="BE353" s="149">
        <v>0.83199999999999996</v>
      </c>
      <c r="BF353" s="152">
        <v>534</v>
      </c>
      <c r="BG353" s="152">
        <v>393</v>
      </c>
      <c r="BH353" s="152">
        <v>927</v>
      </c>
      <c r="BI353" s="153">
        <v>0.42399999999999999</v>
      </c>
      <c r="BJ353" s="153">
        <v>0.49199999999999999</v>
      </c>
      <c r="BK353" s="154">
        <v>0.215</v>
      </c>
      <c r="BL353" s="154">
        <v>0.109</v>
      </c>
      <c r="BM353" s="154">
        <v>7.6999999999999999E-2</v>
      </c>
      <c r="BN353" s="154">
        <v>0.377</v>
      </c>
      <c r="DU353" s="4"/>
      <c r="DZ353" s="183"/>
      <c r="EA353" s="183"/>
      <c r="EB353" s="183"/>
      <c r="EC353" s="183"/>
      <c r="ED353" s="183"/>
      <c r="EE353" s="183"/>
    </row>
    <row r="354" spans="30:135" ht="13" x14ac:dyDescent="0.15">
      <c r="AD354" s="144">
        <f t="shared" si="98"/>
        <v>80</v>
      </c>
      <c r="AE354" s="144">
        <f t="shared" si="99"/>
        <v>72.8125</v>
      </c>
      <c r="AF354" s="149">
        <v>267</v>
      </c>
      <c r="AG354" s="150" t="s">
        <v>386</v>
      </c>
      <c r="AH354" s="149">
        <v>12</v>
      </c>
      <c r="AI354" s="151">
        <v>1</v>
      </c>
      <c r="AJ354" s="152">
        <v>960</v>
      </c>
      <c r="AK354" s="152">
        <v>699</v>
      </c>
      <c r="AL354" s="149">
        <v>0.72799999999999998</v>
      </c>
      <c r="AM354" s="152">
        <v>420</v>
      </c>
      <c r="AN354" s="152">
        <v>263</v>
      </c>
      <c r="AO354" s="152">
        <v>683</v>
      </c>
      <c r="AP354" s="153">
        <v>0.38500000000000001</v>
      </c>
      <c r="AQ354" s="153">
        <v>0.42199999999999999</v>
      </c>
      <c r="AR354" s="154">
        <v>0.20799999999999999</v>
      </c>
      <c r="AS354" s="154">
        <v>9.8000000000000004E-2</v>
      </c>
      <c r="AT354" s="154">
        <v>7.8E-2</v>
      </c>
      <c r="AU354" s="154">
        <v>0.34899999999999998</v>
      </c>
      <c r="AW354" s="183"/>
      <c r="AX354" s="144">
        <f t="shared" si="100"/>
        <v>83.248081841432224</v>
      </c>
      <c r="AY354" s="149">
        <v>267</v>
      </c>
      <c r="AZ354" s="150" t="s">
        <v>557</v>
      </c>
      <c r="BA354" s="149">
        <v>18</v>
      </c>
      <c r="BB354" s="151">
        <v>1</v>
      </c>
      <c r="BC354" s="152">
        <v>1564</v>
      </c>
      <c r="BD354" s="152">
        <v>1302</v>
      </c>
      <c r="BE354" s="149">
        <v>0.83199999999999996</v>
      </c>
      <c r="BF354" s="152">
        <v>689</v>
      </c>
      <c r="BG354" s="152">
        <v>447</v>
      </c>
      <c r="BH354" s="152">
        <v>1136</v>
      </c>
      <c r="BI354" s="153">
        <v>0.39300000000000002</v>
      </c>
      <c r="BJ354" s="153">
        <v>0.45300000000000001</v>
      </c>
      <c r="BK354" s="154">
        <v>0.16200000000000001</v>
      </c>
      <c r="BL354" s="154">
        <v>0.127</v>
      </c>
      <c r="BM354" s="154">
        <v>9.9000000000000005E-2</v>
      </c>
      <c r="BN354" s="154">
        <v>0.38600000000000001</v>
      </c>
      <c r="DU354" s="4"/>
      <c r="DZ354" s="183"/>
      <c r="EA354" s="183"/>
      <c r="EB354" s="183"/>
      <c r="EC354" s="183"/>
      <c r="ED354" s="183"/>
      <c r="EE354" s="183"/>
    </row>
    <row r="355" spans="30:135" ht="13" x14ac:dyDescent="0.15">
      <c r="AD355" s="144">
        <f t="shared" si="98"/>
        <v>88.235294117647072</v>
      </c>
      <c r="AE355" s="144">
        <f t="shared" si="99"/>
        <v>72.733333333333334</v>
      </c>
      <c r="AF355" s="149">
        <v>268</v>
      </c>
      <c r="AG355" s="150" t="s">
        <v>569</v>
      </c>
      <c r="AH355" s="149">
        <v>17</v>
      </c>
      <c r="AI355" s="151">
        <v>1</v>
      </c>
      <c r="AJ355" s="152">
        <v>1500</v>
      </c>
      <c r="AK355" s="152">
        <v>1091</v>
      </c>
      <c r="AL355" s="149">
        <v>0.72699999999999998</v>
      </c>
      <c r="AM355" s="152">
        <v>613</v>
      </c>
      <c r="AN355" s="152">
        <v>406</v>
      </c>
      <c r="AO355" s="152">
        <v>1019</v>
      </c>
      <c r="AP355" s="153">
        <v>0.39800000000000002</v>
      </c>
      <c r="AQ355" s="153">
        <v>0.437</v>
      </c>
      <c r="AR355" s="154">
        <v>0.22600000000000001</v>
      </c>
      <c r="AS355" s="154">
        <v>0.107</v>
      </c>
      <c r="AT355" s="154">
        <v>8.8999999999999996E-2</v>
      </c>
      <c r="AU355" s="154">
        <v>0.35099999999999998</v>
      </c>
      <c r="AW355" s="183"/>
      <c r="AX355" s="144">
        <f t="shared" si="100"/>
        <v>83.235451147891084</v>
      </c>
      <c r="AY355" s="149">
        <v>268</v>
      </c>
      <c r="AZ355" s="150" t="s">
        <v>570</v>
      </c>
      <c r="BA355" s="149">
        <v>22</v>
      </c>
      <c r="BB355" s="151">
        <v>1</v>
      </c>
      <c r="BC355" s="152">
        <v>1873</v>
      </c>
      <c r="BD355" s="152">
        <v>1559</v>
      </c>
      <c r="BE355" s="149">
        <v>0.83199999999999996</v>
      </c>
      <c r="BF355" s="152">
        <v>876</v>
      </c>
      <c r="BG355" s="152">
        <v>560</v>
      </c>
      <c r="BH355" s="152">
        <v>1436</v>
      </c>
      <c r="BI355" s="151">
        <v>0.39</v>
      </c>
      <c r="BJ355" s="153">
        <v>0.46500000000000002</v>
      </c>
      <c r="BK355" s="154">
        <v>0.154</v>
      </c>
      <c r="BL355" s="154">
        <v>9.0999999999999998E-2</v>
      </c>
      <c r="BM355" s="154">
        <v>8.1000000000000003E-2</v>
      </c>
      <c r="BN355" s="154">
        <v>0.36899999999999999</v>
      </c>
      <c r="DU355" s="4"/>
      <c r="DZ355" s="183"/>
      <c r="EA355" s="183"/>
      <c r="EB355" s="183"/>
      <c r="EC355" s="183"/>
      <c r="ED355" s="183"/>
      <c r="EE355" s="183"/>
    </row>
    <row r="356" spans="30:135" ht="13" x14ac:dyDescent="0.15">
      <c r="AD356" s="144">
        <f t="shared" si="98"/>
        <v>88.05</v>
      </c>
      <c r="AE356" s="144">
        <f t="shared" si="99"/>
        <v>72.742759795570706</v>
      </c>
      <c r="AF356" s="149">
        <v>269</v>
      </c>
      <c r="AG356" s="150" t="s">
        <v>571</v>
      </c>
      <c r="AH356" s="149">
        <v>20</v>
      </c>
      <c r="AI356" s="151">
        <v>1</v>
      </c>
      <c r="AJ356" s="152">
        <v>1761</v>
      </c>
      <c r="AK356" s="152">
        <v>1281</v>
      </c>
      <c r="AL356" s="149">
        <v>0.72699999999999998</v>
      </c>
      <c r="AM356" s="152">
        <v>809</v>
      </c>
      <c r="AN356" s="152">
        <v>439</v>
      </c>
      <c r="AO356" s="152">
        <v>1248</v>
      </c>
      <c r="AP356" s="153">
        <v>0.35199999999999998</v>
      </c>
      <c r="AQ356" s="153">
        <v>0.40699999999999997</v>
      </c>
      <c r="AR356" s="154">
        <v>0.187</v>
      </c>
      <c r="AS356" s="155">
        <v>0.12</v>
      </c>
      <c r="AT356" s="154">
        <v>9.9000000000000005E-2</v>
      </c>
      <c r="AU356" s="154">
        <v>0.34200000000000003</v>
      </c>
      <c r="AW356" s="183"/>
      <c r="AX356" s="144">
        <f t="shared" si="100"/>
        <v>83.498023715415016</v>
      </c>
      <c r="AY356" s="149">
        <v>269</v>
      </c>
      <c r="AZ356" s="150" t="s">
        <v>466</v>
      </c>
      <c r="BA356" s="149">
        <v>23</v>
      </c>
      <c r="BB356" s="151">
        <v>1</v>
      </c>
      <c r="BC356" s="152">
        <v>2024</v>
      </c>
      <c r="BD356" s="152">
        <v>1690</v>
      </c>
      <c r="BE356" s="149">
        <v>0.83499999999999996</v>
      </c>
      <c r="BF356" s="152">
        <v>888</v>
      </c>
      <c r="BG356" s="152">
        <v>618</v>
      </c>
      <c r="BH356" s="152">
        <v>1506</v>
      </c>
      <c r="BI356" s="151">
        <v>0.41</v>
      </c>
      <c r="BJ356" s="153">
        <v>0.46100000000000002</v>
      </c>
      <c r="BK356" s="154">
        <v>0.16300000000000001</v>
      </c>
      <c r="BL356" s="154">
        <v>0.11799999999999999</v>
      </c>
      <c r="BM356" s="154">
        <v>8.7999999999999995E-2</v>
      </c>
      <c r="BN356" s="154">
        <v>0.38800000000000001</v>
      </c>
      <c r="DU356" s="4"/>
      <c r="DZ356" s="183"/>
      <c r="EA356" s="183"/>
      <c r="EB356" s="183"/>
      <c r="EC356" s="183"/>
      <c r="ED356" s="183"/>
      <c r="EE356" s="183"/>
    </row>
    <row r="357" spans="30:135" ht="13" x14ac:dyDescent="0.15">
      <c r="AD357" s="144">
        <f t="shared" si="98"/>
        <v>75.333333333333329</v>
      </c>
      <c r="AE357" s="144">
        <f t="shared" si="99"/>
        <v>72.56637168141593</v>
      </c>
      <c r="AF357" s="149">
        <v>270</v>
      </c>
      <c r="AG357" s="150" t="s">
        <v>572</v>
      </c>
      <c r="AH357" s="149">
        <v>9</v>
      </c>
      <c r="AI357" s="151">
        <v>1</v>
      </c>
      <c r="AJ357" s="152">
        <v>678</v>
      </c>
      <c r="AK357" s="152">
        <v>492</v>
      </c>
      <c r="AL357" s="149">
        <v>0.72599999999999998</v>
      </c>
      <c r="AM357" s="152">
        <v>326</v>
      </c>
      <c r="AN357" s="152">
        <v>188</v>
      </c>
      <c r="AO357" s="152">
        <v>514</v>
      </c>
      <c r="AP357" s="153">
        <v>0.36599999999999999</v>
      </c>
      <c r="AQ357" s="153">
        <v>0.41599999999999998</v>
      </c>
      <c r="AR357" s="154">
        <v>0.187</v>
      </c>
      <c r="AS357" s="154">
        <v>7.6999999999999999E-2</v>
      </c>
      <c r="AT357" s="154">
        <v>5.8000000000000003E-2</v>
      </c>
      <c r="AU357" s="154">
        <v>0.32900000000000001</v>
      </c>
      <c r="AW357" s="183"/>
      <c r="AX357" s="144">
        <f t="shared" si="100"/>
        <v>83.623693379790936</v>
      </c>
      <c r="AY357" s="149">
        <v>270</v>
      </c>
      <c r="AZ357" s="150" t="s">
        <v>573</v>
      </c>
      <c r="BA357" s="149">
        <v>22</v>
      </c>
      <c r="BB357" s="151">
        <v>1</v>
      </c>
      <c r="BC357" s="152">
        <v>1722</v>
      </c>
      <c r="BD357" s="152">
        <v>1440</v>
      </c>
      <c r="BE357" s="149">
        <v>0.83599999999999997</v>
      </c>
      <c r="BF357" s="152">
        <v>744</v>
      </c>
      <c r="BG357" s="152">
        <v>504</v>
      </c>
      <c r="BH357" s="152">
        <v>1248</v>
      </c>
      <c r="BI357" s="153">
        <v>0.40400000000000003</v>
      </c>
      <c r="BJ357" s="153">
        <v>0.45400000000000001</v>
      </c>
      <c r="BK357" s="154">
        <v>0.156</v>
      </c>
      <c r="BL357" s="154">
        <v>0.14399999999999999</v>
      </c>
      <c r="BM357" s="154">
        <v>0.113</v>
      </c>
      <c r="BN357" s="154">
        <v>0.39700000000000002</v>
      </c>
      <c r="DU357" s="4"/>
      <c r="DZ357" s="183"/>
      <c r="EA357" s="183"/>
      <c r="EB357" s="183"/>
      <c r="EC357" s="183"/>
      <c r="ED357" s="183"/>
      <c r="EE357" s="183"/>
    </row>
    <row r="358" spans="30:135" ht="13" x14ac:dyDescent="0.15">
      <c r="AD358" s="144">
        <f t="shared" si="98"/>
        <v>83.529411764705884</v>
      </c>
      <c r="AE358" s="144">
        <f t="shared" si="99"/>
        <v>72.464788732394368</v>
      </c>
      <c r="AF358" s="149">
        <v>271</v>
      </c>
      <c r="AG358" s="150" t="s">
        <v>574</v>
      </c>
      <c r="AH358" s="149">
        <v>17</v>
      </c>
      <c r="AI358" s="151">
        <v>1</v>
      </c>
      <c r="AJ358" s="152">
        <v>1420</v>
      </c>
      <c r="AK358" s="152">
        <v>1029</v>
      </c>
      <c r="AL358" s="149">
        <v>0.72499999999999998</v>
      </c>
      <c r="AM358" s="152">
        <v>580</v>
      </c>
      <c r="AN358" s="152">
        <v>370</v>
      </c>
      <c r="AO358" s="152">
        <v>950</v>
      </c>
      <c r="AP358" s="153">
        <v>0.38900000000000001</v>
      </c>
      <c r="AQ358" s="153">
        <v>0.438</v>
      </c>
      <c r="AR358" s="154">
        <v>0.22600000000000001</v>
      </c>
      <c r="AS358" s="154">
        <v>0.13300000000000001</v>
      </c>
      <c r="AT358" s="154">
        <v>0.104</v>
      </c>
      <c r="AU358" s="154">
        <v>0.34699999999999998</v>
      </c>
      <c r="AW358" s="183"/>
      <c r="AX358" s="144">
        <f t="shared" si="100"/>
        <v>83.562462641960551</v>
      </c>
      <c r="AY358" s="149">
        <v>271</v>
      </c>
      <c r="AZ358" s="150" t="s">
        <v>480</v>
      </c>
      <c r="BA358" s="149">
        <v>20</v>
      </c>
      <c r="BB358" s="151">
        <v>1</v>
      </c>
      <c r="BC358" s="152">
        <v>1673</v>
      </c>
      <c r="BD358" s="152">
        <v>1398</v>
      </c>
      <c r="BE358" s="149">
        <v>0.83599999999999997</v>
      </c>
      <c r="BF358" s="152">
        <v>745</v>
      </c>
      <c r="BG358" s="152">
        <v>480</v>
      </c>
      <c r="BH358" s="152">
        <v>1225</v>
      </c>
      <c r="BI358" s="153">
        <v>0.39200000000000002</v>
      </c>
      <c r="BJ358" s="153">
        <v>0.46800000000000003</v>
      </c>
      <c r="BK358" s="154">
        <v>0.17199999999999999</v>
      </c>
      <c r="BL358" s="155">
        <v>0.12</v>
      </c>
      <c r="BM358" s="155">
        <v>0.09</v>
      </c>
      <c r="BN358" s="154">
        <v>0.371</v>
      </c>
      <c r="DU358" s="4"/>
      <c r="DZ358" s="183"/>
      <c r="EA358" s="183"/>
      <c r="EB358" s="183"/>
      <c r="EC358" s="183"/>
      <c r="ED358" s="183"/>
      <c r="EE358" s="183"/>
    </row>
    <row r="359" spans="30:135" ht="13" x14ac:dyDescent="0.15">
      <c r="AD359" s="144">
        <f t="shared" si="98"/>
        <v>78.45</v>
      </c>
      <c r="AE359" s="144">
        <f t="shared" si="99"/>
        <v>72.27533460803059</v>
      </c>
      <c r="AF359" s="149">
        <v>272</v>
      </c>
      <c r="AG359" s="150" t="s">
        <v>560</v>
      </c>
      <c r="AH359" s="149">
        <v>20</v>
      </c>
      <c r="AI359" s="151">
        <v>1</v>
      </c>
      <c r="AJ359" s="152">
        <v>1569</v>
      </c>
      <c r="AK359" s="152">
        <v>1134</v>
      </c>
      <c r="AL359" s="149">
        <v>0.72299999999999998</v>
      </c>
      <c r="AM359" s="152">
        <v>653</v>
      </c>
      <c r="AN359" s="152">
        <v>421</v>
      </c>
      <c r="AO359" s="152">
        <v>1074</v>
      </c>
      <c r="AP359" s="153">
        <v>0.39200000000000002</v>
      </c>
      <c r="AQ359" s="153">
        <v>0.443</v>
      </c>
      <c r="AR359" s="154">
        <v>0.23300000000000001</v>
      </c>
      <c r="AS359" s="154">
        <v>9.9000000000000005E-2</v>
      </c>
      <c r="AT359" s="154">
        <v>7.1999999999999995E-2</v>
      </c>
      <c r="AU359" s="154">
        <v>0.34200000000000003</v>
      </c>
      <c r="AW359" s="183"/>
      <c r="AX359" s="144">
        <f t="shared" si="100"/>
        <v>83.718104495747269</v>
      </c>
      <c r="AY359" s="149">
        <v>272</v>
      </c>
      <c r="AZ359" s="150" t="s">
        <v>575</v>
      </c>
      <c r="BA359" s="149">
        <v>19</v>
      </c>
      <c r="BB359" s="151">
        <v>1</v>
      </c>
      <c r="BC359" s="152">
        <v>1646</v>
      </c>
      <c r="BD359" s="152">
        <v>1378</v>
      </c>
      <c r="BE359" s="149">
        <v>0.83699999999999997</v>
      </c>
      <c r="BF359" s="152">
        <v>651</v>
      </c>
      <c r="BG359" s="152">
        <v>529</v>
      </c>
      <c r="BH359" s="152">
        <v>1180</v>
      </c>
      <c r="BI359" s="153">
        <v>0.44800000000000001</v>
      </c>
      <c r="BJ359" s="153">
        <v>0.499</v>
      </c>
      <c r="BK359" s="154">
        <v>0.191</v>
      </c>
      <c r="BL359" s="155">
        <v>0.12</v>
      </c>
      <c r="BM359" s="154">
        <v>9.5000000000000001E-2</v>
      </c>
      <c r="BN359" s="154">
        <v>0.39600000000000002</v>
      </c>
      <c r="DU359" s="4"/>
      <c r="DZ359" s="183"/>
      <c r="EA359" s="183"/>
      <c r="EB359" s="183"/>
      <c r="EC359" s="183"/>
      <c r="ED359" s="183"/>
      <c r="EE359" s="183"/>
    </row>
    <row r="360" spans="30:135" ht="13" x14ac:dyDescent="0.15">
      <c r="AD360" s="144">
        <f t="shared" si="98"/>
        <v>85.888888888888886</v>
      </c>
      <c r="AE360" s="144">
        <f t="shared" si="99"/>
        <v>72.2509702457956</v>
      </c>
      <c r="AF360" s="149">
        <v>273</v>
      </c>
      <c r="AG360" s="150" t="s">
        <v>409</v>
      </c>
      <c r="AH360" s="149">
        <v>18</v>
      </c>
      <c r="AI360" s="151">
        <v>1</v>
      </c>
      <c r="AJ360" s="152">
        <v>1546</v>
      </c>
      <c r="AK360" s="152">
        <v>1117</v>
      </c>
      <c r="AL360" s="149">
        <v>0.72299999999999998</v>
      </c>
      <c r="AM360" s="152">
        <v>660</v>
      </c>
      <c r="AN360" s="152">
        <v>430</v>
      </c>
      <c r="AO360" s="152">
        <v>1090</v>
      </c>
      <c r="AP360" s="153">
        <v>0.39400000000000002</v>
      </c>
      <c r="AQ360" s="153">
        <v>0.42799999999999999</v>
      </c>
      <c r="AR360" s="154">
        <v>0.20399999999999999</v>
      </c>
      <c r="AS360" s="154">
        <v>0.106</v>
      </c>
      <c r="AT360" s="155">
        <v>0.09</v>
      </c>
      <c r="AU360" s="154">
        <v>0.35299999999999998</v>
      </c>
      <c r="AW360" s="183"/>
      <c r="AX360" s="144">
        <f t="shared" si="100"/>
        <v>83.746792130025653</v>
      </c>
      <c r="AY360" s="149">
        <v>273</v>
      </c>
      <c r="AZ360" s="150" t="s">
        <v>249</v>
      </c>
      <c r="BA360" s="149">
        <v>14</v>
      </c>
      <c r="BB360" s="151">
        <v>1</v>
      </c>
      <c r="BC360" s="152">
        <v>1169</v>
      </c>
      <c r="BD360" s="152">
        <v>979</v>
      </c>
      <c r="BE360" s="149">
        <v>0.83699999999999997</v>
      </c>
      <c r="BF360" s="152">
        <v>598</v>
      </c>
      <c r="BG360" s="152">
        <v>345</v>
      </c>
      <c r="BH360" s="152">
        <v>943</v>
      </c>
      <c r="BI360" s="153">
        <v>0.36599999999999999</v>
      </c>
      <c r="BJ360" s="153">
        <v>0.435</v>
      </c>
      <c r="BK360" s="154">
        <v>0.113</v>
      </c>
      <c r="BL360" s="154">
        <v>9.4E-2</v>
      </c>
      <c r="BM360" s="154">
        <v>8.4000000000000005E-2</v>
      </c>
      <c r="BN360" s="154">
        <v>0.36699999999999999</v>
      </c>
      <c r="DU360" s="4"/>
      <c r="DZ360" s="183"/>
      <c r="EA360" s="183"/>
      <c r="EB360" s="183"/>
      <c r="EC360" s="183"/>
      <c r="ED360" s="183"/>
      <c r="EE360" s="183"/>
    </row>
    <row r="361" spans="30:135" ht="13" x14ac:dyDescent="0.15">
      <c r="AD361" s="144">
        <f t="shared" si="98"/>
        <v>79.27272727272728</v>
      </c>
      <c r="AE361" s="144">
        <f t="shared" si="99"/>
        <v>72.018348623853214</v>
      </c>
      <c r="AF361" s="149">
        <v>274</v>
      </c>
      <c r="AG361" s="150" t="s">
        <v>559</v>
      </c>
      <c r="AH361" s="149">
        <v>11</v>
      </c>
      <c r="AI361" s="151">
        <v>1</v>
      </c>
      <c r="AJ361" s="152">
        <v>872</v>
      </c>
      <c r="AK361" s="152">
        <v>628</v>
      </c>
      <c r="AL361" s="149">
        <v>0.72</v>
      </c>
      <c r="AM361" s="152">
        <v>399</v>
      </c>
      <c r="AN361" s="152">
        <v>232</v>
      </c>
      <c r="AO361" s="152">
        <v>631</v>
      </c>
      <c r="AP361" s="153">
        <v>0.36799999999999999</v>
      </c>
      <c r="AQ361" s="153">
        <v>0.41899999999999998</v>
      </c>
      <c r="AR361" s="154">
        <v>0.19500000000000001</v>
      </c>
      <c r="AS361" s="154">
        <v>9.4E-2</v>
      </c>
      <c r="AT361" s="154">
        <v>7.8E-2</v>
      </c>
      <c r="AU361" s="155">
        <v>0.33</v>
      </c>
      <c r="AW361" s="183"/>
      <c r="AX361" s="144">
        <f t="shared" si="100"/>
        <v>83.687150837988824</v>
      </c>
      <c r="AY361" s="149">
        <v>274</v>
      </c>
      <c r="AZ361" s="150" t="s">
        <v>576</v>
      </c>
      <c r="BA361" s="149">
        <v>21</v>
      </c>
      <c r="BB361" s="151">
        <v>1</v>
      </c>
      <c r="BC361" s="152">
        <v>1790</v>
      </c>
      <c r="BD361" s="152">
        <v>1498</v>
      </c>
      <c r="BE361" s="149">
        <v>0.83699999999999997</v>
      </c>
      <c r="BF361" s="152">
        <v>768</v>
      </c>
      <c r="BG361" s="152">
        <v>535</v>
      </c>
      <c r="BH361" s="152">
        <v>1303</v>
      </c>
      <c r="BI361" s="153">
        <v>0.41099999999999998</v>
      </c>
      <c r="BJ361" s="153">
        <v>0.46700000000000003</v>
      </c>
      <c r="BK361" s="154">
        <v>0.17399999999999999</v>
      </c>
      <c r="BL361" s="154">
        <v>0.113</v>
      </c>
      <c r="BM361" s="154">
        <v>8.3000000000000004E-2</v>
      </c>
      <c r="BN361" s="155">
        <v>0.39</v>
      </c>
      <c r="DU361" s="4"/>
      <c r="DZ361" s="183"/>
      <c r="EA361" s="183"/>
      <c r="EB361" s="183"/>
      <c r="EC361" s="183"/>
      <c r="ED361" s="183"/>
      <c r="EE361" s="183"/>
    </row>
    <row r="362" spans="30:135" ht="13" x14ac:dyDescent="0.15">
      <c r="AD362" s="144">
        <f t="shared" si="98"/>
        <v>83.666666666666671</v>
      </c>
      <c r="AE362" s="144">
        <f t="shared" si="99"/>
        <v>71.713147410358573</v>
      </c>
      <c r="AF362" s="149">
        <v>275</v>
      </c>
      <c r="AG362" s="150" t="s">
        <v>531</v>
      </c>
      <c r="AH362" s="149">
        <v>3</v>
      </c>
      <c r="AI362" s="151">
        <v>1</v>
      </c>
      <c r="AJ362" s="152">
        <v>251</v>
      </c>
      <c r="AK362" s="152">
        <v>180</v>
      </c>
      <c r="AL362" s="149">
        <v>0.71699999999999997</v>
      </c>
      <c r="AM362" s="152">
        <v>120</v>
      </c>
      <c r="AN362" s="152">
        <v>69</v>
      </c>
      <c r="AO362" s="152">
        <v>189</v>
      </c>
      <c r="AP362" s="153">
        <v>0.36499999999999999</v>
      </c>
      <c r="AQ362" s="151">
        <v>0.41</v>
      </c>
      <c r="AR362" s="154">
        <v>0.17899999999999999</v>
      </c>
      <c r="AS362" s="154">
        <v>9.6000000000000002E-2</v>
      </c>
      <c r="AT362" s="155">
        <v>0.08</v>
      </c>
      <c r="AU362" s="154">
        <v>0.32300000000000001</v>
      </c>
      <c r="AW362" s="183"/>
      <c r="AX362" s="144">
        <f t="shared" si="100"/>
        <v>83.772652388797368</v>
      </c>
      <c r="AY362" s="149">
        <v>275</v>
      </c>
      <c r="AZ362" s="150" t="s">
        <v>535</v>
      </c>
      <c r="BA362" s="149">
        <v>15</v>
      </c>
      <c r="BB362" s="151">
        <v>1</v>
      </c>
      <c r="BC362" s="152">
        <v>1214</v>
      </c>
      <c r="BD362" s="152">
        <v>1017</v>
      </c>
      <c r="BE362" s="149">
        <v>0.83799999999999997</v>
      </c>
      <c r="BF362" s="152">
        <v>503</v>
      </c>
      <c r="BG362" s="152">
        <v>371</v>
      </c>
      <c r="BH362" s="152">
        <v>874</v>
      </c>
      <c r="BI362" s="153">
        <v>0.42399999999999999</v>
      </c>
      <c r="BJ362" s="153">
        <v>0.48699999999999999</v>
      </c>
      <c r="BK362" s="154">
        <v>0.185</v>
      </c>
      <c r="BL362" s="154">
        <v>0.108</v>
      </c>
      <c r="BM362" s="154">
        <v>7.5999999999999998E-2</v>
      </c>
      <c r="BN362" s="155">
        <v>0.39</v>
      </c>
      <c r="DU362" s="4"/>
      <c r="DZ362" s="183"/>
      <c r="EA362" s="183"/>
      <c r="EB362" s="183"/>
      <c r="EC362" s="183"/>
      <c r="ED362" s="183"/>
      <c r="EE362" s="183"/>
    </row>
    <row r="363" spans="30:135" ht="13" x14ac:dyDescent="0.15">
      <c r="AD363" s="144">
        <f t="shared" si="98"/>
        <v>88.142857142857153</v>
      </c>
      <c r="AE363" s="144">
        <f t="shared" si="99"/>
        <v>71.636952998379257</v>
      </c>
      <c r="AF363" s="149">
        <v>276</v>
      </c>
      <c r="AG363" s="150" t="s">
        <v>577</v>
      </c>
      <c r="AH363" s="149">
        <v>14</v>
      </c>
      <c r="AI363" s="151">
        <v>1</v>
      </c>
      <c r="AJ363" s="152">
        <v>1234</v>
      </c>
      <c r="AK363" s="152">
        <v>884</v>
      </c>
      <c r="AL363" s="149">
        <v>0.71599999999999997</v>
      </c>
      <c r="AM363" s="152">
        <v>536</v>
      </c>
      <c r="AN363" s="152">
        <v>325</v>
      </c>
      <c r="AO363" s="152">
        <v>861</v>
      </c>
      <c r="AP363" s="153">
        <v>0.377</v>
      </c>
      <c r="AQ363" s="153">
        <v>0.41099999999999998</v>
      </c>
      <c r="AR363" s="154">
        <v>0.21099999999999999</v>
      </c>
      <c r="AS363" s="154">
        <v>0.106</v>
      </c>
      <c r="AT363" s="154">
        <v>8.4000000000000005E-2</v>
      </c>
      <c r="AU363" s="154">
        <v>0.34699999999999998</v>
      </c>
      <c r="AW363" s="183"/>
      <c r="AX363" s="144">
        <f t="shared" si="100"/>
        <v>83.819051761635492</v>
      </c>
      <c r="AY363" s="149">
        <v>276</v>
      </c>
      <c r="AZ363" s="150" t="s">
        <v>221</v>
      </c>
      <c r="BA363" s="149">
        <v>26</v>
      </c>
      <c r="BB363" s="151">
        <v>1</v>
      </c>
      <c r="BC363" s="152">
        <v>2299</v>
      </c>
      <c r="BD363" s="152">
        <v>1927</v>
      </c>
      <c r="BE363" s="149">
        <v>0.83799999999999997</v>
      </c>
      <c r="BF363" s="152">
        <v>949</v>
      </c>
      <c r="BG363" s="152">
        <v>721</v>
      </c>
      <c r="BH363" s="152">
        <v>1670</v>
      </c>
      <c r="BI363" s="153">
        <v>0.432</v>
      </c>
      <c r="BJ363" s="153">
        <v>0.48099999999999998</v>
      </c>
      <c r="BK363" s="154">
        <v>0.189</v>
      </c>
      <c r="BL363" s="155">
        <v>0.11</v>
      </c>
      <c r="BM363" s="155">
        <v>0.1</v>
      </c>
      <c r="BN363" s="154">
        <v>0.39200000000000002</v>
      </c>
      <c r="DU363" s="4"/>
      <c r="DZ363" s="183"/>
      <c r="EA363" s="183"/>
      <c r="EB363" s="183"/>
      <c r="EC363" s="183"/>
      <c r="ED363" s="183"/>
      <c r="EE363" s="183"/>
    </row>
    <row r="364" spans="30:135" ht="13" x14ac:dyDescent="0.15">
      <c r="AD364" s="144">
        <f t="shared" si="98"/>
        <v>83.05</v>
      </c>
      <c r="AE364" s="144">
        <f t="shared" si="99"/>
        <v>71.523178807947019</v>
      </c>
      <c r="AF364" s="149">
        <v>277</v>
      </c>
      <c r="AG364" s="150" t="s">
        <v>438</v>
      </c>
      <c r="AH364" s="149">
        <v>20</v>
      </c>
      <c r="AI364" s="151">
        <v>1</v>
      </c>
      <c r="AJ364" s="152">
        <v>1661</v>
      </c>
      <c r="AK364" s="152">
        <v>1188</v>
      </c>
      <c r="AL364" s="149">
        <v>0.71499999999999997</v>
      </c>
      <c r="AM364" s="152">
        <v>720</v>
      </c>
      <c r="AN364" s="152">
        <v>454</v>
      </c>
      <c r="AO364" s="152">
        <v>1174</v>
      </c>
      <c r="AP364" s="153">
        <v>0.38700000000000001</v>
      </c>
      <c r="AQ364" s="153">
        <v>0.40899999999999997</v>
      </c>
      <c r="AR364" s="154">
        <v>0.19700000000000001</v>
      </c>
      <c r="AS364" s="154">
        <v>0.113</v>
      </c>
      <c r="AT364" s="154">
        <v>8.6999999999999994E-2</v>
      </c>
      <c r="AU364" s="154">
        <v>0.35599999999999998</v>
      </c>
      <c r="AW364" s="183"/>
      <c r="AX364" s="144">
        <f t="shared" si="100"/>
        <v>83.87715930902111</v>
      </c>
      <c r="AY364" s="149">
        <v>277</v>
      </c>
      <c r="AZ364" s="150" t="s">
        <v>578</v>
      </c>
      <c r="BA364" s="149">
        <v>6</v>
      </c>
      <c r="BB364" s="151">
        <v>1</v>
      </c>
      <c r="BC364" s="152">
        <v>521</v>
      </c>
      <c r="BD364" s="152">
        <v>437</v>
      </c>
      <c r="BE364" s="149">
        <v>0.83899999999999997</v>
      </c>
      <c r="BF364" s="152">
        <v>201</v>
      </c>
      <c r="BG364" s="152">
        <v>155</v>
      </c>
      <c r="BH364" s="152">
        <v>356</v>
      </c>
      <c r="BI364" s="153">
        <v>0.435</v>
      </c>
      <c r="BJ364" s="153">
        <v>0.47799999999999998</v>
      </c>
      <c r="BK364" s="154">
        <v>0.192</v>
      </c>
      <c r="BL364" s="154">
        <v>0.154</v>
      </c>
      <c r="BM364" s="154">
        <v>0.11899999999999999</v>
      </c>
      <c r="BN364" s="154">
        <v>0.40300000000000002</v>
      </c>
      <c r="DU364" s="4"/>
      <c r="DZ364" s="183"/>
      <c r="EA364" s="183"/>
      <c r="EB364" s="183"/>
      <c r="EC364" s="183"/>
      <c r="ED364" s="183"/>
      <c r="EE364" s="183"/>
    </row>
    <row r="365" spans="30:135" ht="13" x14ac:dyDescent="0.15">
      <c r="AD365" s="144">
        <f t="shared" si="98"/>
        <v>79.4375</v>
      </c>
      <c r="AE365" s="144">
        <f t="shared" si="99"/>
        <v>71.518489378442169</v>
      </c>
      <c r="AF365" s="149">
        <v>278</v>
      </c>
      <c r="AG365" s="150" t="s">
        <v>323</v>
      </c>
      <c r="AH365" s="149">
        <v>16</v>
      </c>
      <c r="AI365" s="151">
        <v>1</v>
      </c>
      <c r="AJ365" s="152">
        <v>1271</v>
      </c>
      <c r="AK365" s="152">
        <v>909</v>
      </c>
      <c r="AL365" s="149">
        <v>0.71499999999999997</v>
      </c>
      <c r="AM365" s="152">
        <v>554</v>
      </c>
      <c r="AN365" s="152">
        <v>305</v>
      </c>
      <c r="AO365" s="152">
        <v>859</v>
      </c>
      <c r="AP365" s="153">
        <v>0.35499999999999998</v>
      </c>
      <c r="AQ365" s="153">
        <v>0.41299999999999998</v>
      </c>
      <c r="AR365" s="154">
        <v>0.221</v>
      </c>
      <c r="AS365" s="154">
        <v>0.115</v>
      </c>
      <c r="AT365" s="154">
        <v>9.4E-2</v>
      </c>
      <c r="AU365" s="154">
        <v>0.33400000000000002</v>
      </c>
      <c r="AW365" s="183"/>
      <c r="AX365" s="144">
        <f t="shared" si="100"/>
        <v>83.925888833249871</v>
      </c>
      <c r="AY365" s="149">
        <v>278</v>
      </c>
      <c r="AZ365" s="150" t="s">
        <v>393</v>
      </c>
      <c r="BA365" s="149">
        <v>23</v>
      </c>
      <c r="BB365" s="151">
        <v>1</v>
      </c>
      <c r="BC365" s="152">
        <v>1997</v>
      </c>
      <c r="BD365" s="152">
        <v>1676</v>
      </c>
      <c r="BE365" s="149">
        <v>0.83899999999999997</v>
      </c>
      <c r="BF365" s="152">
        <v>805</v>
      </c>
      <c r="BG365" s="152">
        <v>624</v>
      </c>
      <c r="BH365" s="152">
        <v>1429</v>
      </c>
      <c r="BI365" s="153">
        <v>0.437</v>
      </c>
      <c r="BJ365" s="153">
        <v>0.49199999999999999</v>
      </c>
      <c r="BK365" s="154">
        <v>0.188</v>
      </c>
      <c r="BL365" s="154">
        <v>0.11600000000000001</v>
      </c>
      <c r="BM365" s="154">
        <v>8.2000000000000003E-2</v>
      </c>
      <c r="BN365" s="154">
        <v>0.39200000000000002</v>
      </c>
      <c r="DU365" s="4"/>
      <c r="DZ365" s="183"/>
      <c r="EA365" s="183"/>
      <c r="EB365" s="183"/>
      <c r="EC365" s="183"/>
      <c r="ED365" s="183"/>
      <c r="EE365" s="183"/>
    </row>
    <row r="366" spans="30:135" ht="13" x14ac:dyDescent="0.15">
      <c r="AD366" s="144">
        <f t="shared" si="98"/>
        <v>79.900000000000006</v>
      </c>
      <c r="AE366" s="144">
        <f t="shared" si="99"/>
        <v>71.52690863579474</v>
      </c>
      <c r="AF366" s="149">
        <v>279</v>
      </c>
      <c r="AG366" s="150" t="s">
        <v>368</v>
      </c>
      <c r="AH366" s="149">
        <v>20</v>
      </c>
      <c r="AI366" s="151">
        <v>1</v>
      </c>
      <c r="AJ366" s="152">
        <v>1598</v>
      </c>
      <c r="AK366" s="152">
        <v>1143</v>
      </c>
      <c r="AL366" s="149">
        <v>0.71499999999999997</v>
      </c>
      <c r="AM366" s="152">
        <v>744</v>
      </c>
      <c r="AN366" s="152">
        <v>403</v>
      </c>
      <c r="AO366" s="152">
        <v>1147</v>
      </c>
      <c r="AP366" s="153">
        <v>0.35099999999999998</v>
      </c>
      <c r="AQ366" s="153">
        <v>0.38700000000000001</v>
      </c>
      <c r="AR366" s="154">
        <v>0.16500000000000001</v>
      </c>
      <c r="AS366" s="154">
        <v>0.13100000000000001</v>
      </c>
      <c r="AT366" s="154">
        <v>0.108</v>
      </c>
      <c r="AU366" s="154">
        <v>0.35599999999999998</v>
      </c>
      <c r="AW366" s="183"/>
      <c r="AX366" s="144">
        <f t="shared" si="100"/>
        <v>83.86831275720165</v>
      </c>
      <c r="AY366" s="149">
        <v>279</v>
      </c>
      <c r="AZ366" s="150" t="s">
        <v>579</v>
      </c>
      <c r="BA366" s="149">
        <v>14</v>
      </c>
      <c r="BB366" s="151">
        <v>1</v>
      </c>
      <c r="BC366" s="152">
        <v>1215</v>
      </c>
      <c r="BD366" s="152">
        <v>1019</v>
      </c>
      <c r="BE366" s="149">
        <v>0.83899999999999997</v>
      </c>
      <c r="BF366" s="152">
        <v>463</v>
      </c>
      <c r="BG366" s="152">
        <v>367</v>
      </c>
      <c r="BH366" s="152">
        <v>830</v>
      </c>
      <c r="BI366" s="153">
        <v>0.442</v>
      </c>
      <c r="BJ366" s="153">
        <v>0.496</v>
      </c>
      <c r="BK366" s="154">
        <v>0.19900000000000001</v>
      </c>
      <c r="BL366" s="154">
        <v>0.14199999999999999</v>
      </c>
      <c r="BM366" s="154">
        <v>0.106</v>
      </c>
      <c r="BN366" s="154">
        <v>0.40200000000000002</v>
      </c>
      <c r="DU366" s="4"/>
      <c r="DZ366" s="183"/>
      <c r="EA366" s="183"/>
      <c r="EB366" s="183"/>
      <c r="EC366" s="183"/>
      <c r="ED366" s="183"/>
      <c r="EE366" s="183"/>
    </row>
    <row r="367" spans="30:135" ht="13" x14ac:dyDescent="0.15">
      <c r="AD367" s="144">
        <f t="shared" si="98"/>
        <v>93.714285714285722</v>
      </c>
      <c r="AE367" s="144">
        <f t="shared" si="99"/>
        <v>71.265243902439025</v>
      </c>
      <c r="AF367" s="149">
        <v>280</v>
      </c>
      <c r="AG367" s="150" t="s">
        <v>454</v>
      </c>
      <c r="AH367" s="149">
        <v>14</v>
      </c>
      <c r="AI367" s="151">
        <v>1</v>
      </c>
      <c r="AJ367" s="152">
        <v>1312</v>
      </c>
      <c r="AK367" s="152">
        <v>935</v>
      </c>
      <c r="AL367" s="149">
        <v>0.71299999999999997</v>
      </c>
      <c r="AM367" s="152">
        <v>632</v>
      </c>
      <c r="AN367" s="152">
        <v>329</v>
      </c>
      <c r="AO367" s="152">
        <v>961</v>
      </c>
      <c r="AP367" s="153">
        <v>0.34200000000000003</v>
      </c>
      <c r="AQ367" s="153">
        <v>0.39100000000000001</v>
      </c>
      <c r="AR367" s="154">
        <v>0.16900000000000001</v>
      </c>
      <c r="AS367" s="154">
        <v>0.114</v>
      </c>
      <c r="AT367" s="154">
        <v>9.5000000000000001E-2</v>
      </c>
      <c r="AU367" s="154">
        <v>0.33400000000000002</v>
      </c>
      <c r="AW367" s="183"/>
      <c r="AX367" s="144">
        <f t="shared" si="100"/>
        <v>83.983451536643031</v>
      </c>
      <c r="AY367" s="149">
        <v>280</v>
      </c>
      <c r="AZ367" s="150" t="s">
        <v>387</v>
      </c>
      <c r="BA367" s="149">
        <v>21</v>
      </c>
      <c r="BB367" s="151">
        <v>1</v>
      </c>
      <c r="BC367" s="152">
        <v>1692</v>
      </c>
      <c r="BD367" s="152">
        <v>1421</v>
      </c>
      <c r="BE367" s="149">
        <v>0.84</v>
      </c>
      <c r="BF367" s="152">
        <v>757</v>
      </c>
      <c r="BG367" s="152">
        <v>507</v>
      </c>
      <c r="BH367" s="152">
        <v>1264</v>
      </c>
      <c r="BI367" s="153">
        <v>0.40100000000000002</v>
      </c>
      <c r="BJ367" s="153">
        <v>0.46800000000000003</v>
      </c>
      <c r="BK367" s="154">
        <v>0.16500000000000001</v>
      </c>
      <c r="BL367" s="154">
        <v>0.111</v>
      </c>
      <c r="BM367" s="154">
        <v>9.6000000000000002E-2</v>
      </c>
      <c r="BN367" s="154">
        <v>0.38100000000000001</v>
      </c>
      <c r="DU367" s="4"/>
      <c r="DZ367" s="183"/>
      <c r="EA367" s="183"/>
      <c r="EB367" s="183"/>
      <c r="EC367" s="183"/>
      <c r="ED367" s="183"/>
      <c r="EE367" s="183"/>
    </row>
    <row r="368" spans="30:135" ht="13" x14ac:dyDescent="0.15">
      <c r="AD368" s="144">
        <f t="shared" si="98"/>
        <v>77</v>
      </c>
      <c r="AE368" s="144">
        <f t="shared" si="99"/>
        <v>71.335807050092768</v>
      </c>
      <c r="AF368" s="149">
        <v>281</v>
      </c>
      <c r="AG368" s="150" t="s">
        <v>290</v>
      </c>
      <c r="AH368" s="149">
        <v>14</v>
      </c>
      <c r="AI368" s="151">
        <v>1</v>
      </c>
      <c r="AJ368" s="152">
        <v>1078</v>
      </c>
      <c r="AK368" s="152">
        <v>769</v>
      </c>
      <c r="AL368" s="149">
        <v>0.71299999999999997</v>
      </c>
      <c r="AM368" s="152">
        <v>453</v>
      </c>
      <c r="AN368" s="152">
        <v>286</v>
      </c>
      <c r="AO368" s="152">
        <v>739</v>
      </c>
      <c r="AP368" s="153">
        <v>0.38700000000000001</v>
      </c>
      <c r="AQ368" s="153">
        <v>0.442</v>
      </c>
      <c r="AR368" s="154">
        <v>0.23899999999999999</v>
      </c>
      <c r="AS368" s="154">
        <v>8.3000000000000004E-2</v>
      </c>
      <c r="AT368" s="154">
        <v>5.2999999999999999E-2</v>
      </c>
      <c r="AU368" s="154">
        <v>0.32900000000000001</v>
      </c>
      <c r="AW368" s="183"/>
      <c r="AX368" s="144">
        <f t="shared" si="100"/>
        <v>84.029038112522699</v>
      </c>
      <c r="AY368" s="149">
        <v>281</v>
      </c>
      <c r="AZ368" s="150" t="s">
        <v>425</v>
      </c>
      <c r="BA368" s="149">
        <v>20</v>
      </c>
      <c r="BB368" s="151">
        <v>1</v>
      </c>
      <c r="BC368" s="152">
        <v>1653</v>
      </c>
      <c r="BD368" s="152">
        <v>1389</v>
      </c>
      <c r="BE368" s="149">
        <v>0.84</v>
      </c>
      <c r="BF368" s="152">
        <v>754</v>
      </c>
      <c r="BG368" s="152">
        <v>530</v>
      </c>
      <c r="BH368" s="152">
        <v>1284</v>
      </c>
      <c r="BI368" s="153">
        <v>0.41299999999999998</v>
      </c>
      <c r="BJ368" s="153">
        <v>0.45700000000000002</v>
      </c>
      <c r="BK368" s="154">
        <v>0.14499999999999999</v>
      </c>
      <c r="BL368" s="154">
        <v>9.8000000000000004E-2</v>
      </c>
      <c r="BM368" s="154">
        <v>7.9000000000000001E-2</v>
      </c>
      <c r="BN368" s="154">
        <v>0.39200000000000002</v>
      </c>
      <c r="DU368" s="4"/>
      <c r="DZ368" s="183"/>
      <c r="EA368" s="183"/>
      <c r="EB368" s="183"/>
      <c r="EC368" s="183"/>
      <c r="ED368" s="183"/>
      <c r="EE368" s="183"/>
    </row>
    <row r="369" spans="30:135" ht="13" x14ac:dyDescent="0.15">
      <c r="AD369" s="144">
        <f t="shared" si="98"/>
        <v>85.952380952380949</v>
      </c>
      <c r="AE369" s="144">
        <f t="shared" si="99"/>
        <v>71.19113573407202</v>
      </c>
      <c r="AF369" s="149">
        <v>282</v>
      </c>
      <c r="AG369" s="150" t="s">
        <v>580</v>
      </c>
      <c r="AH369" s="149">
        <v>21</v>
      </c>
      <c r="AI369" s="151">
        <v>1</v>
      </c>
      <c r="AJ369" s="152">
        <v>1805</v>
      </c>
      <c r="AK369" s="152">
        <v>1285</v>
      </c>
      <c r="AL369" s="149">
        <v>0.71199999999999997</v>
      </c>
      <c r="AM369" s="152">
        <v>784</v>
      </c>
      <c r="AN369" s="152">
        <v>443</v>
      </c>
      <c r="AO369" s="152">
        <v>1227</v>
      </c>
      <c r="AP369" s="153">
        <v>0.36099999999999999</v>
      </c>
      <c r="AQ369" s="153">
        <v>0.39500000000000002</v>
      </c>
      <c r="AR369" s="154">
        <v>0.218</v>
      </c>
      <c r="AS369" s="154">
        <v>0.126</v>
      </c>
      <c r="AT369" s="154">
        <v>0.107</v>
      </c>
      <c r="AU369" s="155">
        <v>0.34</v>
      </c>
      <c r="AW369" s="183"/>
      <c r="AX369" s="144">
        <f t="shared" si="100"/>
        <v>83.979848866498742</v>
      </c>
      <c r="AY369" s="149">
        <v>282</v>
      </c>
      <c r="AZ369" s="150" t="s">
        <v>468</v>
      </c>
      <c r="BA369" s="149">
        <v>23</v>
      </c>
      <c r="BB369" s="151">
        <v>1</v>
      </c>
      <c r="BC369" s="152">
        <v>1985</v>
      </c>
      <c r="BD369" s="152">
        <v>1667</v>
      </c>
      <c r="BE369" s="149">
        <v>0.84</v>
      </c>
      <c r="BF369" s="152">
        <v>786</v>
      </c>
      <c r="BG369" s="152">
        <v>610</v>
      </c>
      <c r="BH369" s="152">
        <v>1396</v>
      </c>
      <c r="BI369" s="153">
        <v>0.437</v>
      </c>
      <c r="BJ369" s="153">
        <v>0.48399999999999999</v>
      </c>
      <c r="BK369" s="154">
        <v>0.19400000000000001</v>
      </c>
      <c r="BL369" s="154">
        <v>0.126</v>
      </c>
      <c r="BM369" s="154">
        <v>9.8000000000000004E-2</v>
      </c>
      <c r="BN369" s="154">
        <v>0.39800000000000002</v>
      </c>
      <c r="DU369" s="4"/>
      <c r="DZ369" s="183"/>
      <c r="EA369" s="183"/>
      <c r="EB369" s="183"/>
      <c r="EC369" s="183"/>
      <c r="ED369" s="183"/>
      <c r="EE369" s="183"/>
    </row>
    <row r="370" spans="30:135" ht="13" x14ac:dyDescent="0.15">
      <c r="AD370" s="144">
        <f t="shared" si="98"/>
        <v>78.476190476190467</v>
      </c>
      <c r="AE370" s="144">
        <f t="shared" si="99"/>
        <v>71.116504854368941</v>
      </c>
      <c r="AF370" s="149">
        <v>283</v>
      </c>
      <c r="AG370" s="150" t="s">
        <v>320</v>
      </c>
      <c r="AH370" s="149">
        <v>21</v>
      </c>
      <c r="AI370" s="151">
        <v>1</v>
      </c>
      <c r="AJ370" s="152">
        <v>1648</v>
      </c>
      <c r="AK370" s="152">
        <v>1172</v>
      </c>
      <c r="AL370" s="149">
        <v>0.71099999999999997</v>
      </c>
      <c r="AM370" s="152">
        <v>775</v>
      </c>
      <c r="AN370" s="152">
        <v>459</v>
      </c>
      <c r="AO370" s="152">
        <v>1234</v>
      </c>
      <c r="AP370" s="153">
        <v>0.372</v>
      </c>
      <c r="AQ370" s="153">
        <v>0.40200000000000002</v>
      </c>
      <c r="AR370" s="154">
        <v>0.17699999999999999</v>
      </c>
      <c r="AS370" s="154">
        <v>8.8999999999999996E-2</v>
      </c>
      <c r="AT370" s="154">
        <v>6.9000000000000006E-2</v>
      </c>
      <c r="AU370" s="155">
        <v>0.34</v>
      </c>
      <c r="AW370" s="183"/>
      <c r="AX370" s="144">
        <f t="shared" si="100"/>
        <v>84.119106699751853</v>
      </c>
      <c r="AY370" s="149">
        <v>283</v>
      </c>
      <c r="AZ370" s="150" t="s">
        <v>524</v>
      </c>
      <c r="BA370" s="149">
        <v>24</v>
      </c>
      <c r="BB370" s="151">
        <v>1</v>
      </c>
      <c r="BC370" s="152">
        <v>2015</v>
      </c>
      <c r="BD370" s="152">
        <v>1695</v>
      </c>
      <c r="BE370" s="149">
        <v>0.84099999999999997</v>
      </c>
      <c r="BF370" s="152">
        <v>896</v>
      </c>
      <c r="BG370" s="152">
        <v>616</v>
      </c>
      <c r="BH370" s="152">
        <v>1512</v>
      </c>
      <c r="BI370" s="153">
        <v>0.40699999999999997</v>
      </c>
      <c r="BJ370" s="151">
        <v>0.46</v>
      </c>
      <c r="BK370" s="154">
        <v>0.158</v>
      </c>
      <c r="BL370" s="154">
        <v>0.109</v>
      </c>
      <c r="BM370" s="155">
        <v>0.09</v>
      </c>
      <c r="BN370" s="154">
        <v>0.39300000000000002</v>
      </c>
      <c r="DU370" s="4"/>
      <c r="DZ370" s="183"/>
      <c r="EA370" s="183"/>
      <c r="EB370" s="183"/>
      <c r="EC370" s="183"/>
      <c r="ED370" s="183"/>
      <c r="EE370" s="183"/>
    </row>
    <row r="371" spans="30:135" ht="13" x14ac:dyDescent="0.15">
      <c r="AD371" s="144">
        <f t="shared" si="98"/>
        <v>84.571428571428569</v>
      </c>
      <c r="AE371" s="144">
        <f t="shared" si="99"/>
        <v>71.058558558558559</v>
      </c>
      <c r="AF371" s="149">
        <v>284</v>
      </c>
      <c r="AG371" s="150" t="s">
        <v>576</v>
      </c>
      <c r="AH371" s="149">
        <v>21</v>
      </c>
      <c r="AI371" s="151">
        <v>1</v>
      </c>
      <c r="AJ371" s="152">
        <v>1776</v>
      </c>
      <c r="AK371" s="152">
        <v>1262</v>
      </c>
      <c r="AL371" s="149">
        <v>0.71099999999999997</v>
      </c>
      <c r="AM371" s="152">
        <v>801</v>
      </c>
      <c r="AN371" s="152">
        <v>466</v>
      </c>
      <c r="AO371" s="152">
        <v>1267</v>
      </c>
      <c r="AP371" s="153">
        <v>0.36799999999999999</v>
      </c>
      <c r="AQ371" s="153">
        <v>0.40899999999999997</v>
      </c>
      <c r="AR371" s="154">
        <v>0.20399999999999999</v>
      </c>
      <c r="AS371" s="155">
        <v>0.1</v>
      </c>
      <c r="AT371" s="154">
        <v>8.8999999999999996E-2</v>
      </c>
      <c r="AU371" s="154">
        <v>0.33700000000000002</v>
      </c>
      <c r="AW371" s="183"/>
      <c r="AX371" s="144">
        <f t="shared" si="100"/>
        <v>84.151156232374504</v>
      </c>
      <c r="AY371" s="149">
        <v>284</v>
      </c>
      <c r="AZ371" s="150" t="s">
        <v>400</v>
      </c>
      <c r="BA371" s="149">
        <v>22</v>
      </c>
      <c r="BB371" s="151">
        <v>1</v>
      </c>
      <c r="BC371" s="152">
        <v>1773</v>
      </c>
      <c r="BD371" s="152">
        <v>1492</v>
      </c>
      <c r="BE371" s="149">
        <v>0.84199999999999997</v>
      </c>
      <c r="BF371" s="152">
        <v>798</v>
      </c>
      <c r="BG371" s="152">
        <v>581</v>
      </c>
      <c r="BH371" s="152">
        <v>1379</v>
      </c>
      <c r="BI371" s="153">
        <v>0.42099999999999999</v>
      </c>
      <c r="BJ371" s="153">
        <v>0.46700000000000003</v>
      </c>
      <c r="BK371" s="154">
        <v>0.14799999999999999</v>
      </c>
      <c r="BL371" s="155">
        <v>0.09</v>
      </c>
      <c r="BM371" s="154">
        <v>6.7000000000000004E-2</v>
      </c>
      <c r="BN371" s="154">
        <v>0.39500000000000002</v>
      </c>
      <c r="DU371" s="4"/>
      <c r="DZ371" s="183"/>
      <c r="EA371" s="183"/>
      <c r="EB371" s="183"/>
      <c r="EC371" s="183"/>
      <c r="ED371" s="183"/>
      <c r="EE371" s="183"/>
    </row>
    <row r="372" spans="30:135" ht="13" x14ac:dyDescent="0.15">
      <c r="AD372" s="144">
        <f t="shared" si="98"/>
        <v>80.473684210526315</v>
      </c>
      <c r="AE372" s="144">
        <f t="shared" si="99"/>
        <v>70.765206017004573</v>
      </c>
      <c r="AF372" s="149">
        <v>285</v>
      </c>
      <c r="AG372" s="150" t="s">
        <v>264</v>
      </c>
      <c r="AH372" s="149">
        <v>19</v>
      </c>
      <c r="AI372" s="151">
        <v>1</v>
      </c>
      <c r="AJ372" s="152">
        <v>1529</v>
      </c>
      <c r="AK372" s="152">
        <v>1082</v>
      </c>
      <c r="AL372" s="149">
        <v>0.70799999999999996</v>
      </c>
      <c r="AM372" s="152">
        <v>656</v>
      </c>
      <c r="AN372" s="152">
        <v>389</v>
      </c>
      <c r="AO372" s="152">
        <v>1045</v>
      </c>
      <c r="AP372" s="153">
        <v>0.372</v>
      </c>
      <c r="AQ372" s="151">
        <v>0.41</v>
      </c>
      <c r="AR372" s="154">
        <v>0.216</v>
      </c>
      <c r="AS372" s="154">
        <v>0.11799999999999999</v>
      </c>
      <c r="AT372" s="155">
        <v>0.09</v>
      </c>
      <c r="AU372" s="154">
        <v>0.34599999999999997</v>
      </c>
      <c r="AW372" s="183"/>
      <c r="AX372" s="144">
        <f t="shared" si="100"/>
        <v>84.17462482946793</v>
      </c>
      <c r="AY372" s="149">
        <v>285</v>
      </c>
      <c r="AZ372" s="150" t="s">
        <v>458</v>
      </c>
      <c r="BA372" s="149">
        <v>8</v>
      </c>
      <c r="BB372" s="151">
        <v>1</v>
      </c>
      <c r="BC372" s="152">
        <v>733</v>
      </c>
      <c r="BD372" s="152">
        <v>617</v>
      </c>
      <c r="BE372" s="149">
        <v>0.84199999999999997</v>
      </c>
      <c r="BF372" s="152">
        <v>298</v>
      </c>
      <c r="BG372" s="152">
        <v>221</v>
      </c>
      <c r="BH372" s="152">
        <v>519</v>
      </c>
      <c r="BI372" s="153">
        <v>0.42599999999999999</v>
      </c>
      <c r="BJ372" s="151">
        <v>0.48</v>
      </c>
      <c r="BK372" s="155">
        <v>0.18</v>
      </c>
      <c r="BL372" s="154">
        <v>0.127</v>
      </c>
      <c r="BM372" s="154">
        <v>8.8999999999999996E-2</v>
      </c>
      <c r="BN372" s="154">
        <v>0.40200000000000002</v>
      </c>
      <c r="DU372" s="4"/>
      <c r="DZ372" s="183"/>
      <c r="EA372" s="183"/>
      <c r="EB372" s="183"/>
      <c r="EC372" s="183"/>
      <c r="ED372" s="183"/>
      <c r="EE372" s="183"/>
    </row>
    <row r="373" spans="30:135" ht="13" x14ac:dyDescent="0.15">
      <c r="AD373" s="144">
        <f t="shared" si="98"/>
        <v>82</v>
      </c>
      <c r="AE373" s="144">
        <f t="shared" si="99"/>
        <v>70.83775185577943</v>
      </c>
      <c r="AF373" s="149">
        <v>286</v>
      </c>
      <c r="AG373" s="150" t="s">
        <v>555</v>
      </c>
      <c r="AH373" s="149">
        <v>23</v>
      </c>
      <c r="AI373" s="151">
        <v>1</v>
      </c>
      <c r="AJ373" s="152">
        <v>1886</v>
      </c>
      <c r="AK373" s="152">
        <v>1336</v>
      </c>
      <c r="AL373" s="149">
        <v>0.70799999999999996</v>
      </c>
      <c r="AM373" s="152">
        <v>843</v>
      </c>
      <c r="AN373" s="152">
        <v>463</v>
      </c>
      <c r="AO373" s="152">
        <v>1306</v>
      </c>
      <c r="AP373" s="153">
        <v>0.35499999999999998</v>
      </c>
      <c r="AQ373" s="153">
        <v>0.39100000000000001</v>
      </c>
      <c r="AR373" s="154">
        <v>0.20300000000000001</v>
      </c>
      <c r="AS373" s="154">
        <v>0.11799999999999999</v>
      </c>
      <c r="AT373" s="154">
        <v>8.8999999999999996E-2</v>
      </c>
      <c r="AU373" s="154">
        <v>0.34300000000000003</v>
      </c>
      <c r="AW373" s="183"/>
      <c r="AX373" s="144">
        <f t="shared" si="100"/>
        <v>84.163402350307777</v>
      </c>
      <c r="AY373" s="149">
        <v>286</v>
      </c>
      <c r="AZ373" s="150" t="s">
        <v>546</v>
      </c>
      <c r="BA373" s="149">
        <v>22</v>
      </c>
      <c r="BB373" s="151">
        <v>1</v>
      </c>
      <c r="BC373" s="152">
        <v>1787</v>
      </c>
      <c r="BD373" s="152">
        <v>1504</v>
      </c>
      <c r="BE373" s="149">
        <v>0.84199999999999997</v>
      </c>
      <c r="BF373" s="152">
        <v>833</v>
      </c>
      <c r="BG373" s="152">
        <v>553</v>
      </c>
      <c r="BH373" s="152">
        <v>1386</v>
      </c>
      <c r="BI373" s="153">
        <v>0.39900000000000002</v>
      </c>
      <c r="BJ373" s="153">
        <v>0.45900000000000002</v>
      </c>
      <c r="BK373" s="154">
        <v>0.14699999999999999</v>
      </c>
      <c r="BL373" s="154">
        <v>9.5000000000000001E-2</v>
      </c>
      <c r="BM373" s="154">
        <v>7.4999999999999997E-2</v>
      </c>
      <c r="BN373" s="154">
        <v>0.38300000000000001</v>
      </c>
      <c r="DU373" s="4"/>
      <c r="DZ373" s="183"/>
      <c r="EA373" s="183"/>
      <c r="EB373" s="183"/>
      <c r="EC373" s="183"/>
      <c r="ED373" s="183"/>
      <c r="EE373" s="183"/>
    </row>
    <row r="374" spans="30:135" ht="13" x14ac:dyDescent="0.15">
      <c r="AD374" s="144">
        <f t="shared" si="98"/>
        <v>87.476190476190467</v>
      </c>
      <c r="AE374" s="144">
        <f t="shared" si="99"/>
        <v>70.549809471965162</v>
      </c>
      <c r="AF374" s="149">
        <v>287</v>
      </c>
      <c r="AG374" s="150" t="s">
        <v>581</v>
      </c>
      <c r="AH374" s="149">
        <v>21</v>
      </c>
      <c r="AI374" s="151">
        <v>1</v>
      </c>
      <c r="AJ374" s="152">
        <v>1837</v>
      </c>
      <c r="AK374" s="152">
        <v>1296</v>
      </c>
      <c r="AL374" s="149">
        <v>0.70499999999999996</v>
      </c>
      <c r="AM374" s="152">
        <v>784</v>
      </c>
      <c r="AN374" s="152">
        <v>453</v>
      </c>
      <c r="AO374" s="152">
        <v>1237</v>
      </c>
      <c r="AP374" s="153">
        <v>0.36599999999999999</v>
      </c>
      <c r="AQ374" s="153">
        <v>0.40899999999999997</v>
      </c>
      <c r="AR374" s="154">
        <v>0.219</v>
      </c>
      <c r="AS374" s="154">
        <v>0.126</v>
      </c>
      <c r="AT374" s="154">
        <v>0.107</v>
      </c>
      <c r="AU374" s="154">
        <v>0.34300000000000003</v>
      </c>
      <c r="AW374" s="183"/>
      <c r="AX374" s="144">
        <f t="shared" si="100"/>
        <v>84.18952618453865</v>
      </c>
      <c r="AY374" s="149">
        <v>287</v>
      </c>
      <c r="AZ374" s="150" t="s">
        <v>483</v>
      </c>
      <c r="BA374" s="149">
        <v>25</v>
      </c>
      <c r="BB374" s="151">
        <v>1</v>
      </c>
      <c r="BC374" s="152">
        <v>2005</v>
      </c>
      <c r="BD374" s="152">
        <v>1688</v>
      </c>
      <c r="BE374" s="149">
        <v>0.84199999999999997</v>
      </c>
      <c r="BF374" s="152">
        <v>926</v>
      </c>
      <c r="BG374" s="152">
        <v>608</v>
      </c>
      <c r="BH374" s="152">
        <v>1534</v>
      </c>
      <c r="BI374" s="153">
        <v>0.39600000000000002</v>
      </c>
      <c r="BJ374" s="153">
        <v>0.45500000000000002</v>
      </c>
      <c r="BK374" s="154">
        <v>0.14499999999999999</v>
      </c>
      <c r="BL374" s="154">
        <v>0.108</v>
      </c>
      <c r="BM374" s="154">
        <v>8.5999999999999993E-2</v>
      </c>
      <c r="BN374" s="154">
        <v>0.38600000000000001</v>
      </c>
      <c r="DU374" s="4"/>
      <c r="DZ374" s="183"/>
      <c r="EA374" s="183"/>
      <c r="EB374" s="183"/>
      <c r="EC374" s="183"/>
      <c r="ED374" s="183"/>
      <c r="EE374" s="183"/>
    </row>
    <row r="375" spans="30:135" ht="13" x14ac:dyDescent="0.15">
      <c r="AD375" s="144">
        <f t="shared" si="98"/>
        <v>85.111111111111114</v>
      </c>
      <c r="AE375" s="144">
        <f t="shared" si="99"/>
        <v>70.36553524804178</v>
      </c>
      <c r="AF375" s="149">
        <v>288</v>
      </c>
      <c r="AG375" s="150" t="s">
        <v>476</v>
      </c>
      <c r="AH375" s="149">
        <v>18</v>
      </c>
      <c r="AI375" s="151">
        <v>1</v>
      </c>
      <c r="AJ375" s="152">
        <v>1532</v>
      </c>
      <c r="AK375" s="152">
        <v>1078</v>
      </c>
      <c r="AL375" s="149">
        <v>0.70399999999999996</v>
      </c>
      <c r="AM375" s="152">
        <v>640</v>
      </c>
      <c r="AN375" s="152">
        <v>400</v>
      </c>
      <c r="AO375" s="152">
        <v>1040</v>
      </c>
      <c r="AP375" s="153">
        <v>0.38500000000000001</v>
      </c>
      <c r="AQ375" s="151">
        <v>0.41</v>
      </c>
      <c r="AR375" s="154">
        <v>0.214</v>
      </c>
      <c r="AS375" s="154">
        <v>0.129</v>
      </c>
      <c r="AT375" s="154">
        <v>9.2999999999999999E-2</v>
      </c>
      <c r="AU375" s="154">
        <v>0.34799999999999998</v>
      </c>
      <c r="AW375" s="183"/>
      <c r="AX375" s="144">
        <f t="shared" si="100"/>
        <v>84.322508398656211</v>
      </c>
      <c r="AY375" s="149">
        <v>288</v>
      </c>
      <c r="AZ375" s="150" t="s">
        <v>582</v>
      </c>
      <c r="BA375" s="149">
        <v>12</v>
      </c>
      <c r="BB375" s="151">
        <v>1</v>
      </c>
      <c r="BC375" s="152">
        <v>893</v>
      </c>
      <c r="BD375" s="152">
        <v>753</v>
      </c>
      <c r="BE375" s="149">
        <v>0.84299999999999997</v>
      </c>
      <c r="BF375" s="152">
        <v>351</v>
      </c>
      <c r="BG375" s="152">
        <v>282</v>
      </c>
      <c r="BH375" s="152">
        <v>633</v>
      </c>
      <c r="BI375" s="153">
        <v>0.44500000000000001</v>
      </c>
      <c r="BJ375" s="153">
        <v>0.49399999999999999</v>
      </c>
      <c r="BK375" s="154">
        <v>0.20300000000000001</v>
      </c>
      <c r="BL375" s="154">
        <v>0.113</v>
      </c>
      <c r="BM375" s="155">
        <v>0.09</v>
      </c>
      <c r="BN375" s="154">
        <v>0.39300000000000002</v>
      </c>
      <c r="DU375" s="4"/>
      <c r="DZ375" s="183"/>
      <c r="EA375" s="183"/>
      <c r="EB375" s="183"/>
      <c r="EC375" s="183"/>
      <c r="ED375" s="183"/>
      <c r="EE375" s="183"/>
    </row>
    <row r="376" spans="30:135" ht="13" x14ac:dyDescent="0.15">
      <c r="AD376" s="144">
        <f t="shared" si="98"/>
        <v>87.899999999999991</v>
      </c>
      <c r="AE376" s="144">
        <f t="shared" si="99"/>
        <v>70.420932878270762</v>
      </c>
      <c r="AF376" s="149">
        <v>289</v>
      </c>
      <c r="AG376" s="150" t="s">
        <v>460</v>
      </c>
      <c r="AH376" s="149">
        <v>10</v>
      </c>
      <c r="AI376" s="151">
        <v>1</v>
      </c>
      <c r="AJ376" s="152">
        <v>879</v>
      </c>
      <c r="AK376" s="152">
        <v>619</v>
      </c>
      <c r="AL376" s="149">
        <v>0.70399999999999996</v>
      </c>
      <c r="AM376" s="152">
        <v>368</v>
      </c>
      <c r="AN376" s="152">
        <v>228</v>
      </c>
      <c r="AO376" s="152">
        <v>596</v>
      </c>
      <c r="AP376" s="153">
        <v>0.38300000000000001</v>
      </c>
      <c r="AQ376" s="153">
        <v>0.41799999999999998</v>
      </c>
      <c r="AR376" s="154">
        <v>0.23799999999999999</v>
      </c>
      <c r="AS376" s="154">
        <v>0.10100000000000001</v>
      </c>
      <c r="AT376" s="154">
        <v>7.6999999999999999E-2</v>
      </c>
      <c r="AU376" s="154">
        <v>0.33600000000000002</v>
      </c>
      <c r="AW376" s="183"/>
      <c r="AX376" s="144">
        <f t="shared" si="100"/>
        <v>84.273182957393487</v>
      </c>
      <c r="AY376" s="149">
        <v>289</v>
      </c>
      <c r="AZ376" s="150" t="s">
        <v>583</v>
      </c>
      <c r="BA376" s="149">
        <v>19</v>
      </c>
      <c r="BB376" s="151">
        <v>1</v>
      </c>
      <c r="BC376" s="152">
        <v>1596</v>
      </c>
      <c r="BD376" s="152">
        <v>1345</v>
      </c>
      <c r="BE376" s="149">
        <v>0.84299999999999997</v>
      </c>
      <c r="BF376" s="152">
        <v>685</v>
      </c>
      <c r="BG376" s="152">
        <v>480</v>
      </c>
      <c r="BH376" s="152">
        <v>1165</v>
      </c>
      <c r="BI376" s="153">
        <v>0.41199999999999998</v>
      </c>
      <c r="BJ376" s="151">
        <v>0.47</v>
      </c>
      <c r="BK376" s="154">
        <v>0.17199999999999999</v>
      </c>
      <c r="BL376" s="154">
        <v>0.11700000000000001</v>
      </c>
      <c r="BM376" s="155">
        <v>0.08</v>
      </c>
      <c r="BN376" s="154">
        <v>0.39100000000000001</v>
      </c>
      <c r="DU376" s="4"/>
      <c r="DZ376" s="183"/>
      <c r="EA376" s="183"/>
      <c r="EB376" s="183"/>
      <c r="EC376" s="183"/>
      <c r="ED376" s="183"/>
      <c r="EE376" s="183"/>
    </row>
    <row r="377" spans="30:135" ht="13" x14ac:dyDescent="0.15">
      <c r="AD377" s="144">
        <f t="shared" si="98"/>
        <v>92.75</v>
      </c>
      <c r="AE377" s="144">
        <f t="shared" si="99"/>
        <v>70.350404312668473</v>
      </c>
      <c r="AF377" s="149">
        <v>290</v>
      </c>
      <c r="AG377" s="150" t="s">
        <v>370</v>
      </c>
      <c r="AH377" s="149">
        <v>4</v>
      </c>
      <c r="AI377" s="151">
        <v>1</v>
      </c>
      <c r="AJ377" s="152">
        <v>371</v>
      </c>
      <c r="AK377" s="152">
        <v>261</v>
      </c>
      <c r="AL377" s="149">
        <v>0.70399999999999996</v>
      </c>
      <c r="AM377" s="152">
        <v>193</v>
      </c>
      <c r="AN377" s="152">
        <v>96</v>
      </c>
      <c r="AO377" s="152">
        <v>289</v>
      </c>
      <c r="AP377" s="153">
        <v>0.33200000000000002</v>
      </c>
      <c r="AQ377" s="153">
        <v>0.375</v>
      </c>
      <c r="AR377" s="154">
        <v>0.13500000000000001</v>
      </c>
      <c r="AS377" s="154">
        <v>9.7000000000000003E-2</v>
      </c>
      <c r="AT377" s="154">
        <v>7.2999999999999995E-2</v>
      </c>
      <c r="AU377" s="154">
        <v>0.33700000000000002</v>
      </c>
      <c r="AW377" s="183"/>
      <c r="AX377" s="144">
        <f t="shared" si="100"/>
        <v>84.338624338624328</v>
      </c>
      <c r="AY377" s="149">
        <v>290</v>
      </c>
      <c r="AZ377" s="150" t="s">
        <v>581</v>
      </c>
      <c r="BA377" s="149">
        <v>21</v>
      </c>
      <c r="BB377" s="151">
        <v>1</v>
      </c>
      <c r="BC377" s="152">
        <v>1890</v>
      </c>
      <c r="BD377" s="152">
        <v>1594</v>
      </c>
      <c r="BE377" s="149">
        <v>0.84299999999999997</v>
      </c>
      <c r="BF377" s="152">
        <v>793</v>
      </c>
      <c r="BG377" s="152">
        <v>578</v>
      </c>
      <c r="BH377" s="152">
        <v>1371</v>
      </c>
      <c r="BI377" s="153">
        <v>0.42199999999999999</v>
      </c>
      <c r="BJ377" s="153">
        <v>0.47099999999999997</v>
      </c>
      <c r="BK377" s="154">
        <v>0.16700000000000001</v>
      </c>
      <c r="BL377" s="154">
        <v>0.126</v>
      </c>
      <c r="BM377" s="154">
        <v>8.8999999999999996E-2</v>
      </c>
      <c r="BN377" s="154">
        <v>0.40500000000000003</v>
      </c>
      <c r="DU377" s="4"/>
      <c r="DZ377" s="183"/>
      <c r="EA377" s="183"/>
      <c r="EB377" s="183"/>
      <c r="EC377" s="183"/>
      <c r="ED377" s="183"/>
      <c r="EE377" s="183"/>
    </row>
    <row r="378" spans="30:135" ht="13" x14ac:dyDescent="0.15">
      <c r="AD378" s="144">
        <f t="shared" si="98"/>
        <v>77.478260869565219</v>
      </c>
      <c r="AE378" s="144">
        <f t="shared" si="99"/>
        <v>70.370370370370367</v>
      </c>
      <c r="AF378" s="149">
        <v>291</v>
      </c>
      <c r="AG378" s="150" t="s">
        <v>564</v>
      </c>
      <c r="AH378" s="149">
        <v>23</v>
      </c>
      <c r="AI378" s="151">
        <v>1</v>
      </c>
      <c r="AJ378" s="152">
        <v>1782</v>
      </c>
      <c r="AK378" s="152">
        <v>1254</v>
      </c>
      <c r="AL378" s="149">
        <v>0.70399999999999996</v>
      </c>
      <c r="AM378" s="152">
        <v>797</v>
      </c>
      <c r="AN378" s="152">
        <v>481</v>
      </c>
      <c r="AO378" s="152">
        <v>1278</v>
      </c>
      <c r="AP378" s="153">
        <v>0.376</v>
      </c>
      <c r="AQ378" s="153">
        <v>0.41099999999999998</v>
      </c>
      <c r="AR378" s="154">
        <v>0.21199999999999999</v>
      </c>
      <c r="AS378" s="154">
        <v>8.7999999999999995E-2</v>
      </c>
      <c r="AT378" s="154">
        <v>7.3999999999999996E-2</v>
      </c>
      <c r="AU378" s="154">
        <v>0.33400000000000002</v>
      </c>
      <c r="AW378" s="183"/>
      <c r="AX378" s="144">
        <f t="shared" si="100"/>
        <v>84.387966804979257</v>
      </c>
      <c r="AY378" s="149">
        <v>291</v>
      </c>
      <c r="AZ378" s="150" t="s">
        <v>348</v>
      </c>
      <c r="BA378" s="149">
        <v>21</v>
      </c>
      <c r="BB378" s="151">
        <v>1</v>
      </c>
      <c r="BC378" s="152">
        <v>1928</v>
      </c>
      <c r="BD378" s="152">
        <v>1627</v>
      </c>
      <c r="BE378" s="149">
        <v>0.84399999999999997</v>
      </c>
      <c r="BF378" s="152">
        <v>694</v>
      </c>
      <c r="BG378" s="152">
        <v>637</v>
      </c>
      <c r="BH378" s="152">
        <v>1331</v>
      </c>
      <c r="BI378" s="153">
        <v>0.47899999999999998</v>
      </c>
      <c r="BJ378" s="153">
        <v>0.52300000000000002</v>
      </c>
      <c r="BK378" s="154">
        <v>0.23100000000000001</v>
      </c>
      <c r="BL378" s="154">
        <v>9.6000000000000002E-2</v>
      </c>
      <c r="BM378" s="154">
        <v>7.8E-2</v>
      </c>
      <c r="BN378" s="155">
        <v>0.4</v>
      </c>
      <c r="DU378" s="4"/>
      <c r="DZ378" s="183"/>
      <c r="EA378" s="183"/>
      <c r="EB378" s="183"/>
      <c r="EC378" s="183"/>
      <c r="ED378" s="183"/>
      <c r="EE378" s="183"/>
    </row>
    <row r="379" spans="30:135" ht="13" x14ac:dyDescent="0.15">
      <c r="AD379" s="144">
        <f t="shared" si="98"/>
        <v>89.454545454545453</v>
      </c>
      <c r="AE379" s="144">
        <f t="shared" si="99"/>
        <v>70.325203252032523</v>
      </c>
      <c r="AF379" s="149">
        <v>292</v>
      </c>
      <c r="AG379" s="150" t="s">
        <v>519</v>
      </c>
      <c r="AH379" s="149">
        <v>22</v>
      </c>
      <c r="AI379" s="151">
        <v>1</v>
      </c>
      <c r="AJ379" s="152">
        <v>1968</v>
      </c>
      <c r="AK379" s="152">
        <v>1384</v>
      </c>
      <c r="AL379" s="149">
        <v>0.70299999999999996</v>
      </c>
      <c r="AM379" s="152">
        <v>959</v>
      </c>
      <c r="AN379" s="152">
        <v>512</v>
      </c>
      <c r="AO379" s="152">
        <v>1471</v>
      </c>
      <c r="AP379" s="153">
        <v>0.34799999999999998</v>
      </c>
      <c r="AQ379" s="153">
        <v>0.39600000000000002</v>
      </c>
      <c r="AR379" s="154">
        <v>0.17899999999999999</v>
      </c>
      <c r="AS379" s="154">
        <v>8.8999999999999996E-2</v>
      </c>
      <c r="AT379" s="155">
        <v>0.08</v>
      </c>
      <c r="AU379" s="154">
        <v>0.32600000000000001</v>
      </c>
      <c r="AW379" s="183"/>
      <c r="AX379" s="144">
        <f t="shared" si="100"/>
        <v>84.399788471708092</v>
      </c>
      <c r="AY379" s="149">
        <v>292</v>
      </c>
      <c r="AZ379" s="150" t="s">
        <v>283</v>
      </c>
      <c r="BA379" s="149">
        <v>23</v>
      </c>
      <c r="BB379" s="151">
        <v>1</v>
      </c>
      <c r="BC379" s="152">
        <v>1891</v>
      </c>
      <c r="BD379" s="152">
        <v>1596</v>
      </c>
      <c r="BE379" s="149">
        <v>0.84399999999999997</v>
      </c>
      <c r="BF379" s="152">
        <v>852</v>
      </c>
      <c r="BG379" s="152">
        <v>623</v>
      </c>
      <c r="BH379" s="152">
        <v>1475</v>
      </c>
      <c r="BI379" s="153">
        <v>0.42199999999999999</v>
      </c>
      <c r="BJ379" s="151">
        <v>0.47</v>
      </c>
      <c r="BK379" s="154">
        <v>0.152</v>
      </c>
      <c r="BL379" s="154">
        <v>9.5000000000000001E-2</v>
      </c>
      <c r="BM379" s="154">
        <v>8.5000000000000006E-2</v>
      </c>
      <c r="BN379" s="154">
        <v>0.38900000000000001</v>
      </c>
      <c r="DU379" s="4"/>
      <c r="DZ379" s="183"/>
      <c r="EA379" s="183"/>
      <c r="EB379" s="183"/>
      <c r="EC379" s="183"/>
      <c r="ED379" s="183"/>
      <c r="EE379" s="183"/>
    </row>
    <row r="380" spans="30:135" ht="13" x14ac:dyDescent="0.15">
      <c r="AD380" s="144">
        <f t="shared" si="98"/>
        <v>84.263157894736835</v>
      </c>
      <c r="AE380" s="144">
        <f t="shared" si="99"/>
        <v>70.081199250468458</v>
      </c>
      <c r="AF380" s="149">
        <v>293</v>
      </c>
      <c r="AG380" s="150" t="s">
        <v>512</v>
      </c>
      <c r="AH380" s="149">
        <v>19</v>
      </c>
      <c r="AI380" s="151">
        <v>1</v>
      </c>
      <c r="AJ380" s="152">
        <v>1601</v>
      </c>
      <c r="AK380" s="152">
        <v>1122</v>
      </c>
      <c r="AL380" s="149">
        <v>0.70099999999999996</v>
      </c>
      <c r="AM380" s="152">
        <v>716</v>
      </c>
      <c r="AN380" s="152">
        <v>388</v>
      </c>
      <c r="AO380" s="152">
        <v>1104</v>
      </c>
      <c r="AP380" s="153">
        <v>0.35099999999999998</v>
      </c>
      <c r="AQ380" s="153">
        <v>0.39300000000000002</v>
      </c>
      <c r="AR380" s="154">
        <v>0.19900000000000001</v>
      </c>
      <c r="AS380" s="154">
        <v>0.13200000000000001</v>
      </c>
      <c r="AT380" s="154">
        <v>0.10100000000000001</v>
      </c>
      <c r="AU380" s="155">
        <v>0.34</v>
      </c>
      <c r="AW380" s="183"/>
      <c r="AX380" s="144">
        <f t="shared" si="100"/>
        <v>84.74834773767158</v>
      </c>
      <c r="AY380" s="149">
        <v>293</v>
      </c>
      <c r="AZ380" s="150" t="s">
        <v>385</v>
      </c>
      <c r="BA380" s="149">
        <v>23</v>
      </c>
      <c r="BB380" s="151">
        <v>1</v>
      </c>
      <c r="BC380" s="152">
        <v>1967</v>
      </c>
      <c r="BD380" s="152">
        <v>1667</v>
      </c>
      <c r="BE380" s="149">
        <v>0.84699999999999998</v>
      </c>
      <c r="BF380" s="152">
        <v>901</v>
      </c>
      <c r="BG380" s="152">
        <v>619</v>
      </c>
      <c r="BH380" s="152">
        <v>1520</v>
      </c>
      <c r="BI380" s="153">
        <v>0.40699999999999997</v>
      </c>
      <c r="BJ380" s="153">
        <v>0.47099999999999997</v>
      </c>
      <c r="BK380" s="154">
        <v>0.154</v>
      </c>
      <c r="BL380" s="154">
        <v>9.5000000000000001E-2</v>
      </c>
      <c r="BM380" s="154">
        <v>7.2999999999999995E-2</v>
      </c>
      <c r="BN380" s="154">
        <v>0.38200000000000001</v>
      </c>
      <c r="DU380" s="4"/>
      <c r="DZ380" s="183"/>
      <c r="EA380" s="183"/>
      <c r="EB380" s="183"/>
      <c r="EC380" s="183"/>
      <c r="ED380" s="183"/>
      <c r="EE380" s="183"/>
    </row>
    <row r="381" spans="30:135" ht="13" x14ac:dyDescent="0.15">
      <c r="AD381" s="144">
        <f t="shared" si="98"/>
        <v>84.357142857142847</v>
      </c>
      <c r="AE381" s="144">
        <f t="shared" si="99"/>
        <v>69.771380186282812</v>
      </c>
      <c r="AF381" s="149">
        <v>294</v>
      </c>
      <c r="AG381" s="150" t="s">
        <v>482</v>
      </c>
      <c r="AH381" s="149">
        <v>14</v>
      </c>
      <c r="AI381" s="151">
        <v>1</v>
      </c>
      <c r="AJ381" s="152">
        <v>1181</v>
      </c>
      <c r="AK381" s="152">
        <v>824</v>
      </c>
      <c r="AL381" s="149">
        <v>0.69799999999999995</v>
      </c>
      <c r="AM381" s="152">
        <v>536</v>
      </c>
      <c r="AN381" s="152">
        <v>314</v>
      </c>
      <c r="AO381" s="152">
        <v>850</v>
      </c>
      <c r="AP381" s="153">
        <v>0.36899999999999999</v>
      </c>
      <c r="AQ381" s="153">
        <v>0.40799999999999997</v>
      </c>
      <c r="AR381" s="155">
        <v>0.2</v>
      </c>
      <c r="AS381" s="155">
        <v>0.1</v>
      </c>
      <c r="AT381" s="154">
        <v>8.2000000000000003E-2</v>
      </c>
      <c r="AU381" s="154">
        <v>0.33400000000000002</v>
      </c>
      <c r="AW381" s="183"/>
      <c r="AX381" s="144">
        <f t="shared" si="100"/>
        <v>84.694494857834243</v>
      </c>
      <c r="AY381" s="149">
        <v>294</v>
      </c>
      <c r="AZ381" s="150" t="s">
        <v>496</v>
      </c>
      <c r="BA381" s="149">
        <v>21</v>
      </c>
      <c r="BB381" s="151">
        <v>1</v>
      </c>
      <c r="BC381" s="152">
        <v>1653</v>
      </c>
      <c r="BD381" s="152">
        <v>1400</v>
      </c>
      <c r="BE381" s="149">
        <v>0.84699999999999998</v>
      </c>
      <c r="BF381" s="152">
        <v>687</v>
      </c>
      <c r="BG381" s="152">
        <v>515</v>
      </c>
      <c r="BH381" s="152">
        <v>1202</v>
      </c>
      <c r="BI381" s="153">
        <v>0.42799999999999999</v>
      </c>
      <c r="BJ381" s="153">
        <v>0.47699999999999998</v>
      </c>
      <c r="BK381" s="154">
        <v>0.17699999999999999</v>
      </c>
      <c r="BL381" s="154">
        <v>0.11600000000000001</v>
      </c>
      <c r="BM381" s="154">
        <v>8.8999999999999996E-2</v>
      </c>
      <c r="BN381" s="154">
        <v>0.39900000000000002</v>
      </c>
      <c r="DU381" s="4"/>
      <c r="DZ381" s="183"/>
      <c r="EA381" s="183"/>
      <c r="EB381" s="183"/>
      <c r="EC381" s="183"/>
      <c r="ED381" s="183"/>
      <c r="EE381" s="183"/>
    </row>
    <row r="382" spans="30:135" ht="13" x14ac:dyDescent="0.15">
      <c r="AD382" s="144">
        <f t="shared" si="98"/>
        <v>81.642857142857139</v>
      </c>
      <c r="AE382" s="144">
        <f t="shared" si="99"/>
        <v>69.728783902012253</v>
      </c>
      <c r="AF382" s="149">
        <v>295</v>
      </c>
      <c r="AG382" s="150" t="s">
        <v>579</v>
      </c>
      <c r="AH382" s="149">
        <v>14</v>
      </c>
      <c r="AI382" s="151">
        <v>1</v>
      </c>
      <c r="AJ382" s="152">
        <v>1143</v>
      </c>
      <c r="AK382" s="152">
        <v>797</v>
      </c>
      <c r="AL382" s="149">
        <v>0.69699999999999995</v>
      </c>
      <c r="AM382" s="152">
        <v>503</v>
      </c>
      <c r="AN382" s="152">
        <v>271</v>
      </c>
      <c r="AO382" s="152">
        <v>774</v>
      </c>
      <c r="AP382" s="151">
        <v>0.35</v>
      </c>
      <c r="AQ382" s="153">
        <v>0.40200000000000002</v>
      </c>
      <c r="AR382" s="154">
        <v>0.224</v>
      </c>
      <c r="AS382" s="154">
        <v>0.114</v>
      </c>
      <c r="AT382" s="154">
        <v>8.5000000000000006E-2</v>
      </c>
      <c r="AU382" s="154">
        <v>0.32600000000000001</v>
      </c>
      <c r="AW382" s="183"/>
      <c r="AX382" s="144">
        <f t="shared" si="100"/>
        <v>84.722222222222214</v>
      </c>
      <c r="AY382" s="149">
        <v>295</v>
      </c>
      <c r="AZ382" s="150" t="s">
        <v>510</v>
      </c>
      <c r="BA382" s="149">
        <v>17</v>
      </c>
      <c r="BB382" s="151">
        <v>1</v>
      </c>
      <c r="BC382" s="152">
        <v>1440</v>
      </c>
      <c r="BD382" s="152">
        <v>1220</v>
      </c>
      <c r="BE382" s="149">
        <v>0.84699999999999998</v>
      </c>
      <c r="BF382" s="152">
        <v>552</v>
      </c>
      <c r="BG382" s="152">
        <v>459</v>
      </c>
      <c r="BH382" s="152">
        <v>1011</v>
      </c>
      <c r="BI382" s="153">
        <v>0.45400000000000001</v>
      </c>
      <c r="BJ382" s="153">
        <v>0.499</v>
      </c>
      <c r="BK382" s="154">
        <v>0.21299999999999999</v>
      </c>
      <c r="BL382" s="154">
        <v>0.108</v>
      </c>
      <c r="BM382" s="154">
        <v>8.4000000000000005E-2</v>
      </c>
      <c r="BN382" s="154">
        <v>0.40100000000000002</v>
      </c>
      <c r="DU382" s="4"/>
      <c r="DZ382" s="183"/>
      <c r="EA382" s="183"/>
      <c r="EB382" s="183"/>
      <c r="EC382" s="183"/>
      <c r="ED382" s="183"/>
      <c r="EE382" s="183"/>
    </row>
    <row r="383" spans="30:135" ht="13" x14ac:dyDescent="0.15">
      <c r="AD383" s="144">
        <f t="shared" si="98"/>
        <v>85.476190476190482</v>
      </c>
      <c r="AE383" s="144">
        <f t="shared" si="99"/>
        <v>69.749303621169915</v>
      </c>
      <c r="AF383" s="149">
        <v>296</v>
      </c>
      <c r="AG383" s="150" t="s">
        <v>428</v>
      </c>
      <c r="AH383" s="149">
        <v>21</v>
      </c>
      <c r="AI383" s="151">
        <v>1</v>
      </c>
      <c r="AJ383" s="152">
        <v>1795</v>
      </c>
      <c r="AK383" s="152">
        <v>1252</v>
      </c>
      <c r="AL383" s="149">
        <v>0.69699999999999995</v>
      </c>
      <c r="AM383" s="152">
        <v>861</v>
      </c>
      <c r="AN383" s="152">
        <v>467</v>
      </c>
      <c r="AO383" s="152">
        <v>1328</v>
      </c>
      <c r="AP383" s="153">
        <v>0.35199999999999998</v>
      </c>
      <c r="AQ383" s="153">
        <v>0.39200000000000002</v>
      </c>
      <c r="AR383" s="154">
        <v>0.17599999999999999</v>
      </c>
      <c r="AS383" s="154">
        <v>0.10100000000000001</v>
      </c>
      <c r="AT383" s="154">
        <v>8.4000000000000005E-2</v>
      </c>
      <c r="AU383" s="154">
        <v>0.33400000000000002</v>
      </c>
      <c r="AW383" s="183"/>
      <c r="AX383" s="144">
        <f t="shared" si="100"/>
        <v>84.78676002546149</v>
      </c>
      <c r="AY383" s="149">
        <v>296</v>
      </c>
      <c r="AZ383" s="150" t="s">
        <v>584</v>
      </c>
      <c r="BA383" s="149">
        <v>19</v>
      </c>
      <c r="BB383" s="151">
        <v>1</v>
      </c>
      <c r="BC383" s="152">
        <v>1571</v>
      </c>
      <c r="BD383" s="152">
        <v>1332</v>
      </c>
      <c r="BE383" s="149">
        <v>0.84799999999999998</v>
      </c>
      <c r="BF383" s="152">
        <v>676</v>
      </c>
      <c r="BG383" s="152">
        <v>519</v>
      </c>
      <c r="BH383" s="152">
        <v>1195</v>
      </c>
      <c r="BI383" s="153">
        <v>0.434</v>
      </c>
      <c r="BJ383" s="153">
        <v>0.49199999999999999</v>
      </c>
      <c r="BK383" s="154">
        <v>0.16400000000000001</v>
      </c>
      <c r="BL383" s="154">
        <v>9.4E-2</v>
      </c>
      <c r="BM383" s="154">
        <v>7.8E-2</v>
      </c>
      <c r="BN383" s="154">
        <v>0.39300000000000002</v>
      </c>
      <c r="DU383" s="4"/>
      <c r="DZ383" s="183"/>
      <c r="EA383" s="183"/>
      <c r="EB383" s="183"/>
      <c r="EC383" s="183"/>
      <c r="ED383" s="183"/>
      <c r="EE383" s="183"/>
    </row>
    <row r="384" spans="30:135" ht="13" x14ac:dyDescent="0.15">
      <c r="AD384" s="144">
        <f t="shared" si="98"/>
        <v>78.727272727272734</v>
      </c>
      <c r="AE384" s="144">
        <f t="shared" si="99"/>
        <v>69.688221709006925</v>
      </c>
      <c r="AF384" s="149">
        <v>297</v>
      </c>
      <c r="AG384" s="150" t="s">
        <v>570</v>
      </c>
      <c r="AH384" s="149">
        <v>22</v>
      </c>
      <c r="AI384" s="151">
        <v>1</v>
      </c>
      <c r="AJ384" s="152">
        <v>1732</v>
      </c>
      <c r="AK384" s="152">
        <v>1207</v>
      </c>
      <c r="AL384" s="149">
        <v>0.69699999999999995</v>
      </c>
      <c r="AM384" s="152">
        <v>720</v>
      </c>
      <c r="AN384" s="152">
        <v>421</v>
      </c>
      <c r="AO384" s="152">
        <v>1141</v>
      </c>
      <c r="AP384" s="153">
        <v>0.36899999999999999</v>
      </c>
      <c r="AQ384" s="153">
        <v>0.41099999999999998</v>
      </c>
      <c r="AR384" s="154">
        <v>0.23300000000000001</v>
      </c>
      <c r="AS384" s="154">
        <v>0.127</v>
      </c>
      <c r="AT384" s="154">
        <v>9.5000000000000001E-2</v>
      </c>
      <c r="AU384" s="154">
        <v>0.33900000000000002</v>
      </c>
      <c r="AW384" s="183"/>
      <c r="AX384" s="144">
        <f t="shared" si="100"/>
        <v>84.918549658434046</v>
      </c>
      <c r="AY384" s="149">
        <v>297</v>
      </c>
      <c r="AZ384" s="150" t="s">
        <v>411</v>
      </c>
      <c r="BA384" s="149">
        <v>23</v>
      </c>
      <c r="BB384" s="151">
        <v>1</v>
      </c>
      <c r="BC384" s="152">
        <v>1903</v>
      </c>
      <c r="BD384" s="152">
        <v>1616</v>
      </c>
      <c r="BE384" s="149">
        <v>0.84899999999999998</v>
      </c>
      <c r="BF384" s="152">
        <v>711</v>
      </c>
      <c r="BG384" s="152">
        <v>625</v>
      </c>
      <c r="BH384" s="152">
        <v>1336</v>
      </c>
      <c r="BI384" s="153">
        <v>0.46800000000000003</v>
      </c>
      <c r="BJ384" s="153">
        <v>0.51100000000000001</v>
      </c>
      <c r="BK384" s="154">
        <v>0.21099999999999999</v>
      </c>
      <c r="BL384" s="154">
        <v>0.105</v>
      </c>
      <c r="BM384" s="154">
        <v>7.2999999999999995E-2</v>
      </c>
      <c r="BN384" s="154">
        <v>0.40699999999999997</v>
      </c>
      <c r="DU384" s="4"/>
      <c r="DZ384" s="183"/>
      <c r="EA384" s="183"/>
      <c r="EB384" s="183"/>
      <c r="EC384" s="183"/>
      <c r="ED384" s="183"/>
      <c r="EE384" s="183"/>
    </row>
    <row r="385" spans="30:135" ht="13" x14ac:dyDescent="0.15">
      <c r="AD385" s="144">
        <f t="shared" si="98"/>
        <v>86.777777777777771</v>
      </c>
      <c r="AE385" s="144">
        <f t="shared" si="99"/>
        <v>69.462227912932136</v>
      </c>
      <c r="AF385" s="149">
        <v>298</v>
      </c>
      <c r="AG385" s="150" t="s">
        <v>533</v>
      </c>
      <c r="AH385" s="149">
        <v>18</v>
      </c>
      <c r="AI385" s="151">
        <v>1</v>
      </c>
      <c r="AJ385" s="152">
        <v>1562</v>
      </c>
      <c r="AK385" s="152">
        <v>1085</v>
      </c>
      <c r="AL385" s="149">
        <v>0.69499999999999995</v>
      </c>
      <c r="AM385" s="152">
        <v>656</v>
      </c>
      <c r="AN385" s="152">
        <v>409</v>
      </c>
      <c r="AO385" s="152">
        <v>1065</v>
      </c>
      <c r="AP385" s="153">
        <v>0.38400000000000001</v>
      </c>
      <c r="AQ385" s="153">
        <v>0.41799999999999998</v>
      </c>
      <c r="AR385" s="154">
        <v>0.23699999999999999</v>
      </c>
      <c r="AS385" s="154">
        <v>0.10100000000000001</v>
      </c>
      <c r="AT385" s="154">
        <v>8.5999999999999993E-2</v>
      </c>
      <c r="AU385" s="154">
        <v>0.33700000000000002</v>
      </c>
      <c r="AW385" s="183"/>
      <c r="AX385" s="144">
        <f t="shared" si="100"/>
        <v>84.850078905839027</v>
      </c>
      <c r="AY385" s="149">
        <v>298</v>
      </c>
      <c r="AZ385" s="150" t="s">
        <v>410</v>
      </c>
      <c r="BA385" s="149">
        <v>24</v>
      </c>
      <c r="BB385" s="151">
        <v>1</v>
      </c>
      <c r="BC385" s="152">
        <v>1901</v>
      </c>
      <c r="BD385" s="152">
        <v>1613</v>
      </c>
      <c r="BE385" s="149">
        <v>0.84899999999999998</v>
      </c>
      <c r="BF385" s="152">
        <v>754</v>
      </c>
      <c r="BG385" s="152">
        <v>571</v>
      </c>
      <c r="BH385" s="152">
        <v>1325</v>
      </c>
      <c r="BI385" s="153">
        <v>0.43099999999999999</v>
      </c>
      <c r="BJ385" s="153">
        <v>0.499</v>
      </c>
      <c r="BK385" s="154">
        <v>0.20699999999999999</v>
      </c>
      <c r="BL385" s="155">
        <v>0.12</v>
      </c>
      <c r="BM385" s="154">
        <v>8.5000000000000006E-2</v>
      </c>
      <c r="BN385" s="154">
        <v>0.38700000000000001</v>
      </c>
      <c r="DU385" s="4"/>
      <c r="DZ385" s="183"/>
      <c r="EA385" s="183"/>
      <c r="EB385" s="183"/>
      <c r="EC385" s="183"/>
      <c r="ED385" s="183"/>
      <c r="EE385" s="183"/>
    </row>
    <row r="386" spans="30:135" ht="13" x14ac:dyDescent="0.15">
      <c r="AD386" s="144">
        <f t="shared" si="98"/>
        <v>87.578947368421055</v>
      </c>
      <c r="AE386" s="144">
        <f t="shared" si="99"/>
        <v>69.47115384615384</v>
      </c>
      <c r="AF386" s="149">
        <v>299</v>
      </c>
      <c r="AG386" s="150" t="s">
        <v>575</v>
      </c>
      <c r="AH386" s="149">
        <v>19</v>
      </c>
      <c r="AI386" s="151">
        <v>1</v>
      </c>
      <c r="AJ386" s="152">
        <v>1664</v>
      </c>
      <c r="AK386" s="152">
        <v>1156</v>
      </c>
      <c r="AL386" s="149">
        <v>0.69499999999999995</v>
      </c>
      <c r="AM386" s="152">
        <v>785</v>
      </c>
      <c r="AN386" s="152">
        <v>432</v>
      </c>
      <c r="AO386" s="152">
        <v>1217</v>
      </c>
      <c r="AP386" s="153">
        <v>0.35499999999999998</v>
      </c>
      <c r="AQ386" s="153">
        <v>0.38500000000000001</v>
      </c>
      <c r="AR386" s="154">
        <v>0.17399999999999999</v>
      </c>
      <c r="AS386" s="154">
        <v>0.114</v>
      </c>
      <c r="AT386" s="154">
        <v>9.8000000000000004E-2</v>
      </c>
      <c r="AU386" s="154">
        <v>0.33900000000000002</v>
      </c>
      <c r="AW386" s="183"/>
      <c r="AX386" s="144">
        <f t="shared" si="100"/>
        <v>85.025641025641036</v>
      </c>
      <c r="AY386" s="149">
        <v>299</v>
      </c>
      <c r="AZ386" s="150" t="s">
        <v>455</v>
      </c>
      <c r="BA386" s="149">
        <v>23</v>
      </c>
      <c r="BB386" s="151">
        <v>1</v>
      </c>
      <c r="BC386" s="152">
        <v>1950</v>
      </c>
      <c r="BD386" s="152">
        <v>1658</v>
      </c>
      <c r="BE386" s="149">
        <v>0.85</v>
      </c>
      <c r="BF386" s="152">
        <v>830</v>
      </c>
      <c r="BG386" s="152">
        <v>593</v>
      </c>
      <c r="BH386" s="152">
        <v>1423</v>
      </c>
      <c r="BI386" s="153">
        <v>0.41699999999999998</v>
      </c>
      <c r="BJ386" s="151">
        <v>0.47</v>
      </c>
      <c r="BK386" s="154">
        <v>0.17499999999999999</v>
      </c>
      <c r="BL386" s="154">
        <v>0.11700000000000001</v>
      </c>
      <c r="BM386" s="154">
        <v>8.3000000000000004E-2</v>
      </c>
      <c r="BN386" s="154">
        <v>0.39200000000000002</v>
      </c>
      <c r="DU386" s="4"/>
      <c r="DZ386" s="183"/>
      <c r="EA386" s="183"/>
      <c r="EB386" s="183"/>
      <c r="EC386" s="183"/>
      <c r="ED386" s="183"/>
      <c r="EE386" s="183"/>
    </row>
    <row r="387" spans="30:135" ht="13" x14ac:dyDescent="0.15">
      <c r="AD387" s="144">
        <f t="shared" si="98"/>
        <v>80.333333333333329</v>
      </c>
      <c r="AE387" s="144">
        <f t="shared" si="99"/>
        <v>69.353882631890926</v>
      </c>
      <c r="AF387" s="149">
        <v>300</v>
      </c>
      <c r="AG387" s="150" t="s">
        <v>424</v>
      </c>
      <c r="AH387" s="149">
        <v>21</v>
      </c>
      <c r="AI387" s="151">
        <v>1</v>
      </c>
      <c r="AJ387" s="152">
        <v>1687</v>
      </c>
      <c r="AK387" s="152">
        <v>1170</v>
      </c>
      <c r="AL387" s="149">
        <v>0.69399999999999995</v>
      </c>
      <c r="AM387" s="152">
        <v>729</v>
      </c>
      <c r="AN387" s="152">
        <v>435</v>
      </c>
      <c r="AO387" s="152">
        <v>1164</v>
      </c>
      <c r="AP387" s="153">
        <v>0.374</v>
      </c>
      <c r="AQ387" s="153">
        <v>0.40799999999999997</v>
      </c>
      <c r="AR387" s="154">
        <v>0.219</v>
      </c>
      <c r="AS387" s="154">
        <v>0.111</v>
      </c>
      <c r="AT387" s="154">
        <v>8.2000000000000003E-2</v>
      </c>
      <c r="AU387" s="154">
        <v>0.33700000000000002</v>
      </c>
      <c r="AW387" s="183"/>
      <c r="AX387" s="144">
        <f t="shared" si="100"/>
        <v>85.03898635477583</v>
      </c>
      <c r="AY387" s="149">
        <v>300</v>
      </c>
      <c r="AZ387" s="150" t="s">
        <v>269</v>
      </c>
      <c r="BA387" s="149">
        <v>25</v>
      </c>
      <c r="BB387" s="151">
        <v>1</v>
      </c>
      <c r="BC387" s="152">
        <v>2052</v>
      </c>
      <c r="BD387" s="152">
        <v>1745</v>
      </c>
      <c r="BE387" s="149">
        <v>0.85</v>
      </c>
      <c r="BF387" s="152">
        <v>922</v>
      </c>
      <c r="BG387" s="152">
        <v>642</v>
      </c>
      <c r="BH387" s="152">
        <v>1564</v>
      </c>
      <c r="BI387" s="151">
        <v>0.41</v>
      </c>
      <c r="BJ387" s="153">
        <v>0.46500000000000002</v>
      </c>
      <c r="BK387" s="154">
        <v>0.14799999999999999</v>
      </c>
      <c r="BL387" s="154">
        <v>0.106</v>
      </c>
      <c r="BM387" s="155">
        <v>0.09</v>
      </c>
      <c r="BN387" s="154">
        <v>0.39600000000000002</v>
      </c>
      <c r="DU387" s="4"/>
      <c r="DZ387" s="183"/>
      <c r="EA387" s="183"/>
      <c r="EB387" s="183"/>
      <c r="EC387" s="183"/>
      <c r="ED387" s="183"/>
      <c r="EE387" s="183"/>
    </row>
    <row r="388" spans="30:135" ht="13" x14ac:dyDescent="0.15">
      <c r="AD388" s="144">
        <f t="shared" si="98"/>
        <v>83.15789473684211</v>
      </c>
      <c r="AE388" s="144">
        <f t="shared" si="99"/>
        <v>69.303797468354432</v>
      </c>
      <c r="AF388" s="149">
        <v>301</v>
      </c>
      <c r="AG388" s="150" t="s">
        <v>506</v>
      </c>
      <c r="AH388" s="149">
        <v>19</v>
      </c>
      <c r="AI388" s="151">
        <v>1</v>
      </c>
      <c r="AJ388" s="152">
        <v>1580</v>
      </c>
      <c r="AK388" s="152">
        <v>1095</v>
      </c>
      <c r="AL388" s="149">
        <v>0.69299999999999995</v>
      </c>
      <c r="AM388" s="152">
        <v>635</v>
      </c>
      <c r="AN388" s="152">
        <v>405</v>
      </c>
      <c r="AO388" s="152">
        <v>1040</v>
      </c>
      <c r="AP388" s="153">
        <v>0.38900000000000001</v>
      </c>
      <c r="AQ388" s="153">
        <v>0.41299999999999998</v>
      </c>
      <c r="AR388" s="155">
        <v>0.24</v>
      </c>
      <c r="AS388" s="154">
        <v>0.129</v>
      </c>
      <c r="AT388" s="154">
        <v>0.10299999999999999</v>
      </c>
      <c r="AU388" s="154">
        <v>0.34599999999999997</v>
      </c>
      <c r="AW388" s="183"/>
      <c r="AX388" s="144">
        <f t="shared" si="100"/>
        <v>85.236593059936908</v>
      </c>
      <c r="AY388" s="149">
        <v>301</v>
      </c>
      <c r="AZ388" s="150" t="s">
        <v>548</v>
      </c>
      <c r="BA388" s="149">
        <v>19</v>
      </c>
      <c r="BB388" s="151">
        <v>1</v>
      </c>
      <c r="BC388" s="152">
        <v>1585</v>
      </c>
      <c r="BD388" s="152">
        <v>1351</v>
      </c>
      <c r="BE388" s="149">
        <v>0.85199999999999998</v>
      </c>
      <c r="BF388" s="152">
        <v>705</v>
      </c>
      <c r="BG388" s="152">
        <v>495</v>
      </c>
      <c r="BH388" s="152">
        <v>1200</v>
      </c>
      <c r="BI388" s="153">
        <v>0.41299999999999998</v>
      </c>
      <c r="BJ388" s="153">
        <v>0.46100000000000002</v>
      </c>
      <c r="BK388" s="154">
        <v>0.14199999999999999</v>
      </c>
      <c r="BL388" s="154">
        <v>0.125</v>
      </c>
      <c r="BM388" s="154">
        <v>0.104</v>
      </c>
      <c r="BN388" s="154">
        <v>0.40200000000000002</v>
      </c>
      <c r="DU388" s="4"/>
      <c r="DZ388" s="183"/>
      <c r="EA388" s="183"/>
      <c r="EB388" s="183"/>
      <c r="EC388" s="183"/>
      <c r="ED388" s="183"/>
      <c r="EE388" s="183"/>
    </row>
    <row r="389" spans="30:135" ht="13" x14ac:dyDescent="0.15">
      <c r="AD389" s="144">
        <f t="shared" si="98"/>
        <v>84.444444444444443</v>
      </c>
      <c r="AE389" s="144">
        <f t="shared" si="99"/>
        <v>68.881578947368411</v>
      </c>
      <c r="AF389" s="149">
        <v>302</v>
      </c>
      <c r="AG389" s="150" t="s">
        <v>421</v>
      </c>
      <c r="AH389" s="149">
        <v>18</v>
      </c>
      <c r="AI389" s="151">
        <v>1</v>
      </c>
      <c r="AJ389" s="152">
        <v>1520</v>
      </c>
      <c r="AK389" s="152">
        <v>1047</v>
      </c>
      <c r="AL389" s="149">
        <v>0.68899999999999995</v>
      </c>
      <c r="AM389" s="152">
        <v>715</v>
      </c>
      <c r="AN389" s="152">
        <v>378</v>
      </c>
      <c r="AO389" s="152">
        <v>1093</v>
      </c>
      <c r="AP389" s="153">
        <v>0.34599999999999997</v>
      </c>
      <c r="AQ389" s="153">
        <v>0.39500000000000002</v>
      </c>
      <c r="AR389" s="154">
        <v>0.192</v>
      </c>
      <c r="AS389" s="154">
        <v>0.105</v>
      </c>
      <c r="AT389" s="154">
        <v>7.4999999999999997E-2</v>
      </c>
      <c r="AU389" s="154">
        <v>0.32600000000000001</v>
      </c>
      <c r="AW389" s="183"/>
      <c r="AX389" s="144">
        <f t="shared" si="100"/>
        <v>85.180995475113122</v>
      </c>
      <c r="AY389" s="149">
        <v>302</v>
      </c>
      <c r="AZ389" s="150" t="s">
        <v>505</v>
      </c>
      <c r="BA389" s="149">
        <v>21</v>
      </c>
      <c r="BB389" s="151">
        <v>1</v>
      </c>
      <c r="BC389" s="152">
        <v>1768</v>
      </c>
      <c r="BD389" s="152">
        <v>1506</v>
      </c>
      <c r="BE389" s="149">
        <v>0.85199999999999998</v>
      </c>
      <c r="BF389" s="152">
        <v>758</v>
      </c>
      <c r="BG389" s="152">
        <v>542</v>
      </c>
      <c r="BH389" s="152">
        <v>1300</v>
      </c>
      <c r="BI389" s="153">
        <v>0.41699999999999998</v>
      </c>
      <c r="BJ389" s="153">
        <v>0.47799999999999998</v>
      </c>
      <c r="BK389" s="155">
        <v>0.18</v>
      </c>
      <c r="BL389" s="154">
        <v>0.104</v>
      </c>
      <c r="BM389" s="154">
        <v>8.3000000000000004E-2</v>
      </c>
      <c r="BN389" s="154">
        <v>0.38700000000000001</v>
      </c>
      <c r="DU389" s="4"/>
      <c r="DZ389" s="183"/>
      <c r="EA389" s="183"/>
      <c r="EB389" s="183"/>
      <c r="EC389" s="183"/>
      <c r="ED389" s="183"/>
      <c r="EE389" s="183"/>
    </row>
    <row r="390" spans="30:135" ht="13" x14ac:dyDescent="0.15">
      <c r="AD390" s="144">
        <f t="shared" si="98"/>
        <v>80.277777777777786</v>
      </c>
      <c r="AE390" s="144">
        <f t="shared" si="99"/>
        <v>68.927335640138409</v>
      </c>
      <c r="AF390" s="149">
        <v>303</v>
      </c>
      <c r="AG390" s="150" t="s">
        <v>485</v>
      </c>
      <c r="AH390" s="149">
        <v>18</v>
      </c>
      <c r="AI390" s="151">
        <v>1</v>
      </c>
      <c r="AJ390" s="152">
        <v>1445</v>
      </c>
      <c r="AK390" s="152">
        <v>996</v>
      </c>
      <c r="AL390" s="149">
        <v>0.68899999999999995</v>
      </c>
      <c r="AM390" s="152">
        <v>734</v>
      </c>
      <c r="AN390" s="152">
        <v>364</v>
      </c>
      <c r="AO390" s="152">
        <v>1098</v>
      </c>
      <c r="AP390" s="153">
        <v>0.33200000000000002</v>
      </c>
      <c r="AQ390" s="153">
        <v>0.38100000000000001</v>
      </c>
      <c r="AR390" s="155">
        <v>0.16</v>
      </c>
      <c r="AS390" s="154">
        <v>9.2999999999999999E-2</v>
      </c>
      <c r="AT390" s="154">
        <v>7.4999999999999997E-2</v>
      </c>
      <c r="AU390" s="154">
        <v>0.31900000000000001</v>
      </c>
      <c r="AW390" s="183"/>
      <c r="AX390" s="144">
        <f t="shared" si="100"/>
        <v>85.174418604651152</v>
      </c>
      <c r="AY390" s="149">
        <v>303</v>
      </c>
      <c r="AZ390" s="150" t="s">
        <v>371</v>
      </c>
      <c r="BA390" s="149">
        <v>24</v>
      </c>
      <c r="BB390" s="151">
        <v>1</v>
      </c>
      <c r="BC390" s="152">
        <v>2064</v>
      </c>
      <c r="BD390" s="152">
        <v>1758</v>
      </c>
      <c r="BE390" s="149">
        <v>0.85199999999999998</v>
      </c>
      <c r="BF390" s="152">
        <v>910</v>
      </c>
      <c r="BG390" s="152">
        <v>632</v>
      </c>
      <c r="BH390" s="152">
        <v>1542</v>
      </c>
      <c r="BI390" s="151">
        <v>0.41</v>
      </c>
      <c r="BJ390" s="153">
        <v>0.47399999999999998</v>
      </c>
      <c r="BK390" s="154">
        <v>0.16900000000000001</v>
      </c>
      <c r="BL390" s="154">
        <v>0.108</v>
      </c>
      <c r="BM390" s="154">
        <v>8.5999999999999993E-2</v>
      </c>
      <c r="BN390" s="154">
        <v>0.38300000000000001</v>
      </c>
      <c r="DU390" s="4"/>
      <c r="DZ390" s="183"/>
      <c r="EA390" s="183"/>
      <c r="EB390" s="183"/>
      <c r="EC390" s="183"/>
      <c r="ED390" s="183"/>
      <c r="EE390" s="183"/>
    </row>
    <row r="391" spans="30:135" ht="13" x14ac:dyDescent="0.15">
      <c r="AD391" s="144">
        <f t="shared" si="98"/>
        <v>78.94736842105263</v>
      </c>
      <c r="AE391" s="144">
        <f t="shared" si="99"/>
        <v>68.733333333333334</v>
      </c>
      <c r="AF391" s="149">
        <v>304</v>
      </c>
      <c r="AG391" s="150" t="s">
        <v>443</v>
      </c>
      <c r="AH391" s="149">
        <v>19</v>
      </c>
      <c r="AI391" s="151">
        <v>1</v>
      </c>
      <c r="AJ391" s="152">
        <v>1500</v>
      </c>
      <c r="AK391" s="152">
        <v>1031</v>
      </c>
      <c r="AL391" s="149">
        <v>0.68700000000000006</v>
      </c>
      <c r="AM391" s="152">
        <v>728</v>
      </c>
      <c r="AN391" s="152">
        <v>353</v>
      </c>
      <c r="AO391" s="152">
        <v>1081</v>
      </c>
      <c r="AP391" s="153">
        <v>0.32700000000000001</v>
      </c>
      <c r="AQ391" s="153">
        <v>0.372</v>
      </c>
      <c r="AR391" s="155">
        <v>0.18</v>
      </c>
      <c r="AS391" s="154">
        <v>0.113</v>
      </c>
      <c r="AT391" s="155">
        <v>0.08</v>
      </c>
      <c r="AU391" s="154">
        <v>0.32400000000000001</v>
      </c>
      <c r="AW391" s="183"/>
      <c r="AX391" s="144">
        <f t="shared" si="100"/>
        <v>85.482493595217761</v>
      </c>
      <c r="AY391" s="149">
        <v>304</v>
      </c>
      <c r="AZ391" s="150" t="s">
        <v>520</v>
      </c>
      <c r="BA391" s="149">
        <v>15</v>
      </c>
      <c r="BB391" s="151">
        <v>1</v>
      </c>
      <c r="BC391" s="152">
        <v>1171</v>
      </c>
      <c r="BD391" s="152">
        <v>1001</v>
      </c>
      <c r="BE391" s="149">
        <v>0.85499999999999998</v>
      </c>
      <c r="BF391" s="152">
        <v>521</v>
      </c>
      <c r="BG391" s="152">
        <v>371</v>
      </c>
      <c r="BH391" s="152">
        <v>892</v>
      </c>
      <c r="BI391" s="153">
        <v>0.41599999999999998</v>
      </c>
      <c r="BJ391" s="153">
        <v>0.47299999999999998</v>
      </c>
      <c r="BK391" s="155">
        <v>0.16</v>
      </c>
      <c r="BL391" s="154">
        <v>9.6000000000000002E-2</v>
      </c>
      <c r="BM391" s="154">
        <v>7.8E-2</v>
      </c>
      <c r="BN391" s="154">
        <v>0.38900000000000001</v>
      </c>
      <c r="DU391" s="4"/>
      <c r="DZ391" s="183"/>
      <c r="EA391" s="183"/>
      <c r="EB391" s="183"/>
      <c r="EC391" s="183"/>
      <c r="ED391" s="183"/>
      <c r="EE391" s="183"/>
    </row>
    <row r="392" spans="30:135" ht="13" x14ac:dyDescent="0.15">
      <c r="AD392" s="144">
        <f t="shared" si="98"/>
        <v>78.1875</v>
      </c>
      <c r="AE392" s="144">
        <f t="shared" si="99"/>
        <v>68.585131894484405</v>
      </c>
      <c r="AF392" s="149">
        <v>305</v>
      </c>
      <c r="AG392" s="150" t="s">
        <v>340</v>
      </c>
      <c r="AH392" s="149">
        <v>16</v>
      </c>
      <c r="AI392" s="151">
        <v>1</v>
      </c>
      <c r="AJ392" s="152">
        <v>1251</v>
      </c>
      <c r="AK392" s="152">
        <v>858</v>
      </c>
      <c r="AL392" s="149">
        <v>0.68600000000000005</v>
      </c>
      <c r="AM392" s="152">
        <v>559</v>
      </c>
      <c r="AN392" s="152">
        <v>346</v>
      </c>
      <c r="AO392" s="152">
        <v>905</v>
      </c>
      <c r="AP392" s="153">
        <v>0.38200000000000001</v>
      </c>
      <c r="AQ392" s="153">
        <v>0.41599999999999998</v>
      </c>
      <c r="AR392" s="155">
        <v>0.21</v>
      </c>
      <c r="AS392" s="154">
        <v>7.5999999999999998E-2</v>
      </c>
      <c r="AT392" s="154">
        <v>4.9000000000000002E-2</v>
      </c>
      <c r="AU392" s="154">
        <v>0.32900000000000001</v>
      </c>
      <c r="AW392" s="183"/>
      <c r="AX392" s="144">
        <f t="shared" si="100"/>
        <v>85.547785547785551</v>
      </c>
      <c r="AY392" s="149">
        <v>305</v>
      </c>
      <c r="AZ392" s="150" t="s">
        <v>585</v>
      </c>
      <c r="BA392" s="149">
        <v>5</v>
      </c>
      <c r="BB392" s="151">
        <v>1</v>
      </c>
      <c r="BC392" s="152">
        <v>429</v>
      </c>
      <c r="BD392" s="152">
        <v>367</v>
      </c>
      <c r="BE392" s="149">
        <v>0.85499999999999998</v>
      </c>
      <c r="BF392" s="152">
        <v>180</v>
      </c>
      <c r="BG392" s="152">
        <v>142</v>
      </c>
      <c r="BH392" s="152">
        <v>322</v>
      </c>
      <c r="BI392" s="153">
        <v>0.441</v>
      </c>
      <c r="BJ392" s="153">
        <v>0.48899999999999999</v>
      </c>
      <c r="BK392" s="155">
        <v>0.17</v>
      </c>
      <c r="BL392" s="154">
        <v>9.8000000000000004E-2</v>
      </c>
      <c r="BM392" s="154">
        <v>8.2000000000000003E-2</v>
      </c>
      <c r="BN392" s="154">
        <v>0.40100000000000002</v>
      </c>
      <c r="DU392" s="4"/>
      <c r="DZ392" s="183"/>
      <c r="EA392" s="183"/>
      <c r="EB392" s="183"/>
      <c r="EC392" s="183"/>
      <c r="ED392" s="183"/>
      <c r="EE392" s="183"/>
    </row>
    <row r="393" spans="30:135" ht="13" x14ac:dyDescent="0.15">
      <c r="AD393" s="144">
        <f t="shared" si="98"/>
        <v>81.4375</v>
      </c>
      <c r="AE393" s="144">
        <f t="shared" si="99"/>
        <v>68.610897927858787</v>
      </c>
      <c r="AF393" s="149">
        <v>306</v>
      </c>
      <c r="AG393" s="150" t="s">
        <v>309</v>
      </c>
      <c r="AH393" s="149">
        <v>16</v>
      </c>
      <c r="AI393" s="151">
        <v>1</v>
      </c>
      <c r="AJ393" s="152">
        <v>1303</v>
      </c>
      <c r="AK393" s="152">
        <v>894</v>
      </c>
      <c r="AL393" s="149">
        <v>0.68600000000000005</v>
      </c>
      <c r="AM393" s="152">
        <v>623</v>
      </c>
      <c r="AN393" s="152">
        <v>322</v>
      </c>
      <c r="AO393" s="152">
        <v>945</v>
      </c>
      <c r="AP393" s="153">
        <v>0.34100000000000003</v>
      </c>
      <c r="AQ393" s="153">
        <v>0.38500000000000001</v>
      </c>
      <c r="AR393" s="154">
        <v>0.193</v>
      </c>
      <c r="AS393" s="154">
        <v>9.7000000000000003E-2</v>
      </c>
      <c r="AT393" s="155">
        <v>7.0000000000000007E-2</v>
      </c>
      <c r="AU393" s="154">
        <v>0.32300000000000001</v>
      </c>
      <c r="AW393" s="183"/>
      <c r="AX393" s="144">
        <f t="shared" si="100"/>
        <v>85.721676151060535</v>
      </c>
      <c r="AY393" s="149">
        <v>306</v>
      </c>
      <c r="AZ393" s="150" t="s">
        <v>553</v>
      </c>
      <c r="BA393" s="149">
        <v>23</v>
      </c>
      <c r="BB393" s="151">
        <v>1</v>
      </c>
      <c r="BC393" s="152">
        <v>1933</v>
      </c>
      <c r="BD393" s="152">
        <v>1657</v>
      </c>
      <c r="BE393" s="149">
        <v>0.85699999999999998</v>
      </c>
      <c r="BF393" s="152">
        <v>766</v>
      </c>
      <c r="BG393" s="152">
        <v>610</v>
      </c>
      <c r="BH393" s="152">
        <v>1376</v>
      </c>
      <c r="BI393" s="153">
        <v>0.443</v>
      </c>
      <c r="BJ393" s="151">
        <v>0.51</v>
      </c>
      <c r="BK393" s="154">
        <v>0.21099999999999999</v>
      </c>
      <c r="BL393" s="154">
        <v>0.10199999999999999</v>
      </c>
      <c r="BM393" s="154">
        <v>8.5000000000000006E-2</v>
      </c>
      <c r="BN393" s="154">
        <v>0.38700000000000001</v>
      </c>
      <c r="DU393" s="4"/>
      <c r="DZ393" s="183"/>
      <c r="EA393" s="183"/>
      <c r="EB393" s="183"/>
      <c r="EC393" s="183"/>
      <c r="ED393" s="183"/>
      <c r="EE393" s="183"/>
    </row>
    <row r="394" spans="30:135" ht="13" x14ac:dyDescent="0.15">
      <c r="AD394" s="144">
        <f t="shared" si="98"/>
        <v>82.25</v>
      </c>
      <c r="AE394" s="144">
        <f t="shared" si="99"/>
        <v>68.510638297872333</v>
      </c>
      <c r="AF394" s="149">
        <v>307</v>
      </c>
      <c r="AG394" s="150" t="s">
        <v>525</v>
      </c>
      <c r="AH394" s="149">
        <v>20</v>
      </c>
      <c r="AI394" s="151">
        <v>1</v>
      </c>
      <c r="AJ394" s="152">
        <v>1645</v>
      </c>
      <c r="AK394" s="152">
        <v>1127</v>
      </c>
      <c r="AL394" s="149">
        <v>0.68500000000000005</v>
      </c>
      <c r="AM394" s="152">
        <v>692</v>
      </c>
      <c r="AN394" s="152">
        <v>427</v>
      </c>
      <c r="AO394" s="152">
        <v>1119</v>
      </c>
      <c r="AP394" s="153">
        <v>0.38200000000000001</v>
      </c>
      <c r="AQ394" s="153">
        <v>0.42099999999999999</v>
      </c>
      <c r="AR394" s="154">
        <v>0.24399999999999999</v>
      </c>
      <c r="AS394" s="155">
        <v>0.09</v>
      </c>
      <c r="AT394" s="154">
        <v>6.8000000000000005E-2</v>
      </c>
      <c r="AU394" s="154">
        <v>0.32500000000000001</v>
      </c>
      <c r="AW394" s="183"/>
      <c r="AX394" s="144">
        <f t="shared" si="100"/>
        <v>85.829959514170042</v>
      </c>
      <c r="AY394" s="149">
        <v>307</v>
      </c>
      <c r="AZ394" s="150" t="s">
        <v>538</v>
      </c>
      <c r="BA394" s="149">
        <v>16</v>
      </c>
      <c r="BB394" s="151">
        <v>1</v>
      </c>
      <c r="BC394" s="152">
        <v>1235</v>
      </c>
      <c r="BD394" s="152">
        <v>1060</v>
      </c>
      <c r="BE394" s="149">
        <v>0.85799999999999998</v>
      </c>
      <c r="BF394" s="152">
        <v>536</v>
      </c>
      <c r="BG394" s="152">
        <v>402</v>
      </c>
      <c r="BH394" s="152">
        <v>938</v>
      </c>
      <c r="BI394" s="153">
        <v>0.42899999999999999</v>
      </c>
      <c r="BJ394" s="153">
        <v>0.47299999999999998</v>
      </c>
      <c r="BK394" s="154">
        <v>0.16300000000000001</v>
      </c>
      <c r="BL394" s="154">
        <v>0.104</v>
      </c>
      <c r="BM394" s="154">
        <v>9.5000000000000001E-2</v>
      </c>
      <c r="BN394" s="155">
        <v>0.4</v>
      </c>
      <c r="DU394" s="4"/>
      <c r="DZ394" s="183"/>
      <c r="EA394" s="183"/>
      <c r="EB394" s="183"/>
      <c r="EC394" s="183"/>
      <c r="ED394" s="183"/>
      <c r="EE394" s="183"/>
    </row>
    <row r="395" spans="30:135" ht="13" x14ac:dyDescent="0.15">
      <c r="AD395" s="144">
        <f t="shared" si="98"/>
        <v>83.5</v>
      </c>
      <c r="AE395" s="144">
        <f t="shared" si="99"/>
        <v>68.263473053892227</v>
      </c>
      <c r="AF395" s="149">
        <v>308</v>
      </c>
      <c r="AG395" s="150" t="s">
        <v>415</v>
      </c>
      <c r="AH395" s="149">
        <v>14</v>
      </c>
      <c r="AI395" s="151">
        <v>1</v>
      </c>
      <c r="AJ395" s="152">
        <v>1169</v>
      </c>
      <c r="AK395" s="152">
        <v>798</v>
      </c>
      <c r="AL395" s="149">
        <v>0.68300000000000005</v>
      </c>
      <c r="AM395" s="152">
        <v>492</v>
      </c>
      <c r="AN395" s="152">
        <v>303</v>
      </c>
      <c r="AO395" s="152">
        <v>795</v>
      </c>
      <c r="AP395" s="153">
        <v>0.38100000000000001</v>
      </c>
      <c r="AQ395" s="151">
        <v>0.42</v>
      </c>
      <c r="AR395" s="154">
        <v>0.23699999999999999</v>
      </c>
      <c r="AS395" s="154">
        <v>9.9000000000000005E-2</v>
      </c>
      <c r="AT395" s="154">
        <v>7.8E-2</v>
      </c>
      <c r="AU395" s="154">
        <v>0.32900000000000001</v>
      </c>
      <c r="AW395" s="183"/>
      <c r="AX395" s="144">
        <f t="shared" si="100"/>
        <v>85.911602209944746</v>
      </c>
      <c r="AY395" s="149">
        <v>308</v>
      </c>
      <c r="AZ395" s="150" t="s">
        <v>574</v>
      </c>
      <c r="BA395" s="149">
        <v>17</v>
      </c>
      <c r="BB395" s="151">
        <v>1</v>
      </c>
      <c r="BC395" s="152">
        <v>1448</v>
      </c>
      <c r="BD395" s="152">
        <v>1244</v>
      </c>
      <c r="BE395" s="149">
        <v>0.85899999999999999</v>
      </c>
      <c r="BF395" s="152">
        <v>544</v>
      </c>
      <c r="BG395" s="152">
        <v>449</v>
      </c>
      <c r="BH395" s="152">
        <v>993</v>
      </c>
      <c r="BI395" s="153">
        <v>0.45200000000000001</v>
      </c>
      <c r="BJ395" s="153">
        <v>0.51100000000000001</v>
      </c>
      <c r="BK395" s="154">
        <v>0.21299999999999999</v>
      </c>
      <c r="BL395" s="155">
        <v>0.12</v>
      </c>
      <c r="BM395" s="154">
        <v>8.4000000000000005E-2</v>
      </c>
      <c r="BN395" s="154">
        <v>0.39900000000000002</v>
      </c>
      <c r="DU395" s="4"/>
      <c r="DZ395" s="183"/>
      <c r="EA395" s="183"/>
      <c r="EB395" s="183"/>
      <c r="EC395" s="183"/>
      <c r="ED395" s="183"/>
      <c r="EE395" s="183"/>
    </row>
    <row r="396" spans="30:135" ht="13" x14ac:dyDescent="0.15">
      <c r="AD396" s="144">
        <f t="shared" si="98"/>
        <v>73.375</v>
      </c>
      <c r="AE396" s="144">
        <f t="shared" si="99"/>
        <v>68.057921635434411</v>
      </c>
      <c r="AF396" s="149">
        <v>309</v>
      </c>
      <c r="AG396" s="150" t="s">
        <v>467</v>
      </c>
      <c r="AH396" s="149">
        <v>16</v>
      </c>
      <c r="AI396" s="151">
        <v>1</v>
      </c>
      <c r="AJ396" s="152">
        <v>1174</v>
      </c>
      <c r="AK396" s="152">
        <v>799</v>
      </c>
      <c r="AL396" s="149">
        <v>0.68100000000000005</v>
      </c>
      <c r="AM396" s="152">
        <v>510</v>
      </c>
      <c r="AN396" s="152">
        <v>301</v>
      </c>
      <c r="AO396" s="152">
        <v>811</v>
      </c>
      <c r="AP396" s="153">
        <v>0.371</v>
      </c>
      <c r="AQ396" s="153">
        <v>0.41399999999999998</v>
      </c>
      <c r="AR396" s="154">
        <v>0.23300000000000001</v>
      </c>
      <c r="AS396" s="154">
        <v>8.5999999999999993E-2</v>
      </c>
      <c r="AT396" s="154">
        <v>6.0999999999999999E-2</v>
      </c>
      <c r="AU396" s="154">
        <v>0.32300000000000001</v>
      </c>
      <c r="AW396" s="183"/>
      <c r="AX396" s="144">
        <f t="shared" si="100"/>
        <v>85.892388451443566</v>
      </c>
      <c r="AY396" s="149">
        <v>309</v>
      </c>
      <c r="AZ396" s="150" t="s">
        <v>569</v>
      </c>
      <c r="BA396" s="149">
        <v>17</v>
      </c>
      <c r="BB396" s="151">
        <v>1</v>
      </c>
      <c r="BC396" s="152">
        <v>1524</v>
      </c>
      <c r="BD396" s="152">
        <v>1309</v>
      </c>
      <c r="BE396" s="149">
        <v>0.85899999999999999</v>
      </c>
      <c r="BF396" s="152">
        <v>653</v>
      </c>
      <c r="BG396" s="152">
        <v>479</v>
      </c>
      <c r="BH396" s="152">
        <v>1132</v>
      </c>
      <c r="BI396" s="153">
        <v>0.42299999999999999</v>
      </c>
      <c r="BJ396" s="153">
        <v>0.49299999999999999</v>
      </c>
      <c r="BK396" s="154">
        <v>0.17699999999999999</v>
      </c>
      <c r="BL396" s="154">
        <v>9.6000000000000002E-2</v>
      </c>
      <c r="BM396" s="154">
        <v>6.2E-2</v>
      </c>
      <c r="BN396" s="154">
        <v>0.38900000000000001</v>
      </c>
      <c r="DU396" s="4"/>
      <c r="DZ396" s="183"/>
      <c r="EA396" s="183"/>
      <c r="EB396" s="183"/>
      <c r="EC396" s="183"/>
      <c r="ED396" s="183"/>
      <c r="EE396" s="183"/>
    </row>
    <row r="397" spans="30:135" ht="13" x14ac:dyDescent="0.15">
      <c r="AD397" s="144">
        <f t="shared" si="98"/>
        <v>78.090909090909093</v>
      </c>
      <c r="AE397" s="144">
        <f t="shared" si="99"/>
        <v>67.986030267753208</v>
      </c>
      <c r="AF397" s="149">
        <v>310</v>
      </c>
      <c r="AG397" s="150" t="s">
        <v>586</v>
      </c>
      <c r="AH397" s="149">
        <v>22</v>
      </c>
      <c r="AI397" s="151">
        <v>1</v>
      </c>
      <c r="AJ397" s="152">
        <v>1718</v>
      </c>
      <c r="AK397" s="152">
        <v>1168</v>
      </c>
      <c r="AL397" s="149">
        <v>0.68</v>
      </c>
      <c r="AM397" s="152">
        <v>817</v>
      </c>
      <c r="AN397" s="152">
        <v>414</v>
      </c>
      <c r="AO397" s="152">
        <v>1231</v>
      </c>
      <c r="AP397" s="153">
        <v>0.33600000000000002</v>
      </c>
      <c r="AQ397" s="153">
        <v>0.39100000000000001</v>
      </c>
      <c r="AR397" s="154">
        <v>0.20499999999999999</v>
      </c>
      <c r="AS397" s="155">
        <v>0.09</v>
      </c>
      <c r="AT397" s="154">
        <v>6.8000000000000005E-2</v>
      </c>
      <c r="AU397" s="154">
        <v>0.317</v>
      </c>
      <c r="AW397" s="183"/>
      <c r="AX397" s="144">
        <f t="shared" si="100"/>
        <v>86.118386589837613</v>
      </c>
      <c r="AY397" s="149">
        <v>310</v>
      </c>
      <c r="AZ397" s="150" t="s">
        <v>350</v>
      </c>
      <c r="BA397" s="149">
        <v>23</v>
      </c>
      <c r="BB397" s="151">
        <v>1</v>
      </c>
      <c r="BC397" s="152">
        <v>1909</v>
      </c>
      <c r="BD397" s="152">
        <v>1644</v>
      </c>
      <c r="BE397" s="149">
        <v>0.86099999999999999</v>
      </c>
      <c r="BF397" s="152">
        <v>782</v>
      </c>
      <c r="BG397" s="152">
        <v>618</v>
      </c>
      <c r="BH397" s="152">
        <v>1400</v>
      </c>
      <c r="BI397" s="153">
        <v>0.441</v>
      </c>
      <c r="BJ397" s="153">
        <v>0.49299999999999999</v>
      </c>
      <c r="BK397" s="154">
        <v>0.17899999999999999</v>
      </c>
      <c r="BL397" s="154">
        <v>0.105</v>
      </c>
      <c r="BM397" s="154">
        <v>7.9000000000000001E-2</v>
      </c>
      <c r="BN397" s="154">
        <v>0.40500000000000003</v>
      </c>
      <c r="DU397" s="4"/>
      <c r="DZ397" s="183"/>
      <c r="EA397" s="183"/>
      <c r="EB397" s="183"/>
      <c r="EC397" s="183"/>
      <c r="ED397" s="183"/>
      <c r="EE397" s="183"/>
    </row>
    <row r="398" spans="30:135" ht="13" x14ac:dyDescent="0.15">
      <c r="AD398" s="144">
        <f t="shared" si="98"/>
        <v>88.04</v>
      </c>
      <c r="AE398" s="144">
        <f t="shared" si="99"/>
        <v>67.969104952294416</v>
      </c>
      <c r="AF398" s="149">
        <v>311</v>
      </c>
      <c r="AG398" s="150" t="s">
        <v>462</v>
      </c>
      <c r="AH398" s="149">
        <v>25</v>
      </c>
      <c r="AI398" s="151">
        <v>1</v>
      </c>
      <c r="AJ398" s="152">
        <v>2201</v>
      </c>
      <c r="AK398" s="152">
        <v>1496</v>
      </c>
      <c r="AL398" s="149">
        <v>0.68</v>
      </c>
      <c r="AM398" s="152">
        <v>1081</v>
      </c>
      <c r="AN398" s="152">
        <v>554</v>
      </c>
      <c r="AO398" s="152">
        <v>1635</v>
      </c>
      <c r="AP398" s="153">
        <v>0.33900000000000002</v>
      </c>
      <c r="AQ398" s="153">
        <v>0.379</v>
      </c>
      <c r="AR398" s="154">
        <v>0.17100000000000001</v>
      </c>
      <c r="AS398" s="154">
        <v>9.6000000000000002E-2</v>
      </c>
      <c r="AT398" s="154">
        <v>7.0999999999999994E-2</v>
      </c>
      <c r="AU398" s="154">
        <v>0.32600000000000001</v>
      </c>
      <c r="AW398" s="183"/>
      <c r="AX398" s="144">
        <f t="shared" si="100"/>
        <v>86.282151208106001</v>
      </c>
      <c r="AY398" s="149">
        <v>311</v>
      </c>
      <c r="AZ398" s="150" t="s">
        <v>587</v>
      </c>
      <c r="BA398" s="149">
        <v>16</v>
      </c>
      <c r="BB398" s="151">
        <v>1</v>
      </c>
      <c r="BC398" s="152">
        <v>1283</v>
      </c>
      <c r="BD398" s="152">
        <v>1107</v>
      </c>
      <c r="BE398" s="149">
        <v>0.86299999999999999</v>
      </c>
      <c r="BF398" s="152">
        <v>599</v>
      </c>
      <c r="BG398" s="152">
        <v>436</v>
      </c>
      <c r="BH398" s="152">
        <v>1035</v>
      </c>
      <c r="BI398" s="153">
        <v>0.42099999999999999</v>
      </c>
      <c r="BJ398" s="153">
        <v>0.47899999999999998</v>
      </c>
      <c r="BK398" s="154">
        <v>0.13400000000000001</v>
      </c>
      <c r="BL398" s="154">
        <v>7.2999999999999995E-2</v>
      </c>
      <c r="BM398" s="154">
        <v>6.3E-2</v>
      </c>
      <c r="BN398" s="154">
        <v>0.39200000000000002</v>
      </c>
      <c r="DU398" s="4"/>
      <c r="DZ398" s="183"/>
      <c r="EA398" s="183"/>
      <c r="EB398" s="183"/>
      <c r="EC398" s="183"/>
      <c r="ED398" s="183"/>
      <c r="EE398" s="183"/>
    </row>
    <row r="399" spans="30:135" ht="13" x14ac:dyDescent="0.15">
      <c r="AD399" s="144">
        <f t="shared" si="98"/>
        <v>77.826086956521735</v>
      </c>
      <c r="AE399" s="144">
        <f t="shared" si="99"/>
        <v>67.932960893854741</v>
      </c>
      <c r="AF399" s="149">
        <v>312</v>
      </c>
      <c r="AG399" s="150" t="s">
        <v>336</v>
      </c>
      <c r="AH399" s="149">
        <v>23</v>
      </c>
      <c r="AI399" s="151">
        <v>1</v>
      </c>
      <c r="AJ399" s="152">
        <v>1790</v>
      </c>
      <c r="AK399" s="152">
        <v>1216</v>
      </c>
      <c r="AL399" s="149">
        <v>0.67900000000000005</v>
      </c>
      <c r="AM399" s="152">
        <v>797</v>
      </c>
      <c r="AN399" s="152">
        <v>436</v>
      </c>
      <c r="AO399" s="152">
        <v>1233</v>
      </c>
      <c r="AP399" s="153">
        <v>0.35399999999999998</v>
      </c>
      <c r="AQ399" s="153">
        <v>0.40300000000000002</v>
      </c>
      <c r="AR399" s="154">
        <v>0.23200000000000001</v>
      </c>
      <c r="AS399" s="154">
        <v>9.2999999999999999E-2</v>
      </c>
      <c r="AT399" s="154">
        <v>7.3999999999999996E-2</v>
      </c>
      <c r="AU399" s="154">
        <v>0.317</v>
      </c>
      <c r="AW399" s="183"/>
      <c r="AX399" s="144">
        <f t="shared" si="100"/>
        <v>86.551724137931032</v>
      </c>
      <c r="AY399" s="149">
        <v>312</v>
      </c>
      <c r="AZ399" s="150" t="s">
        <v>380</v>
      </c>
      <c r="BA399" s="149">
        <v>24</v>
      </c>
      <c r="BB399" s="151">
        <v>1</v>
      </c>
      <c r="BC399" s="152">
        <v>2030</v>
      </c>
      <c r="BD399" s="152">
        <v>1757</v>
      </c>
      <c r="BE399" s="149">
        <v>0.86599999999999999</v>
      </c>
      <c r="BF399" s="152">
        <v>918</v>
      </c>
      <c r="BG399" s="152">
        <v>640</v>
      </c>
      <c r="BH399" s="152">
        <v>1558</v>
      </c>
      <c r="BI399" s="153">
        <v>0.41099999999999998</v>
      </c>
      <c r="BJ399" s="153">
        <v>0.46800000000000003</v>
      </c>
      <c r="BK399" s="154">
        <v>0.14499999999999999</v>
      </c>
      <c r="BL399" s="154">
        <v>0.105</v>
      </c>
      <c r="BM399" s="155">
        <v>0.09</v>
      </c>
      <c r="BN399" s="154">
        <v>0.39500000000000002</v>
      </c>
      <c r="DU399" s="4"/>
      <c r="DZ399" s="183"/>
      <c r="EA399" s="183"/>
      <c r="EB399" s="183"/>
      <c r="EC399" s="183"/>
      <c r="ED399" s="183"/>
      <c r="EE399" s="183"/>
    </row>
    <row r="400" spans="30:135" ht="13" x14ac:dyDescent="0.15">
      <c r="AD400" s="144">
        <f t="shared" si="98"/>
        <v>83.235294117647072</v>
      </c>
      <c r="AE400" s="144">
        <f t="shared" si="99"/>
        <v>67.773851590106005</v>
      </c>
      <c r="AF400" s="149">
        <v>313</v>
      </c>
      <c r="AG400" s="150" t="s">
        <v>511</v>
      </c>
      <c r="AH400" s="149">
        <v>17</v>
      </c>
      <c r="AI400" s="151">
        <v>1</v>
      </c>
      <c r="AJ400" s="152">
        <v>1415</v>
      </c>
      <c r="AK400" s="152">
        <v>959</v>
      </c>
      <c r="AL400" s="149">
        <v>0.67800000000000005</v>
      </c>
      <c r="AM400" s="152">
        <v>646</v>
      </c>
      <c r="AN400" s="152">
        <v>372</v>
      </c>
      <c r="AO400" s="152">
        <v>1018</v>
      </c>
      <c r="AP400" s="153">
        <v>0.36499999999999999</v>
      </c>
      <c r="AQ400" s="153">
        <v>0.39900000000000002</v>
      </c>
      <c r="AR400" s="154">
        <v>0.20200000000000001</v>
      </c>
      <c r="AS400" s="154">
        <v>9.1999999999999998E-2</v>
      </c>
      <c r="AT400" s="154">
        <v>7.2999999999999995E-2</v>
      </c>
      <c r="AU400" s="154">
        <v>0.33100000000000002</v>
      </c>
      <c r="AW400" s="183"/>
      <c r="AX400" s="144">
        <f t="shared" si="100"/>
        <v>86.60022148394242</v>
      </c>
      <c r="AY400" s="149">
        <v>313</v>
      </c>
      <c r="AZ400" s="150" t="s">
        <v>588</v>
      </c>
      <c r="BA400" s="149">
        <v>22</v>
      </c>
      <c r="BB400" s="151">
        <v>1</v>
      </c>
      <c r="BC400" s="152">
        <v>1806</v>
      </c>
      <c r="BD400" s="152">
        <v>1564</v>
      </c>
      <c r="BE400" s="149">
        <v>0.86599999999999999</v>
      </c>
      <c r="BF400" s="152">
        <v>727</v>
      </c>
      <c r="BG400" s="152">
        <v>556</v>
      </c>
      <c r="BH400" s="152">
        <v>1283</v>
      </c>
      <c r="BI400" s="153">
        <v>0.433</v>
      </c>
      <c r="BJ400" s="153">
        <v>0.50800000000000001</v>
      </c>
      <c r="BK400" s="154">
        <v>0.20100000000000001</v>
      </c>
      <c r="BL400" s="154">
        <v>0.104</v>
      </c>
      <c r="BM400" s="154">
        <v>8.8999999999999996E-2</v>
      </c>
      <c r="BN400" s="154">
        <v>0.39100000000000001</v>
      </c>
      <c r="DU400" s="4"/>
      <c r="DZ400" s="183"/>
      <c r="EA400" s="183"/>
      <c r="EB400" s="183"/>
      <c r="EC400" s="183"/>
      <c r="ED400" s="183"/>
      <c r="EE400" s="183"/>
    </row>
    <row r="401" spans="30:135" ht="13" x14ac:dyDescent="0.15">
      <c r="AD401" s="144">
        <f t="shared" si="98"/>
        <v>84.5</v>
      </c>
      <c r="AE401" s="144">
        <f t="shared" si="99"/>
        <v>67.751479289940832</v>
      </c>
      <c r="AF401" s="149">
        <v>314</v>
      </c>
      <c r="AG401" s="150" t="s">
        <v>529</v>
      </c>
      <c r="AH401" s="149">
        <v>8</v>
      </c>
      <c r="AI401" s="151">
        <v>1</v>
      </c>
      <c r="AJ401" s="152">
        <v>676</v>
      </c>
      <c r="AK401" s="152">
        <v>458</v>
      </c>
      <c r="AL401" s="149">
        <v>0.67800000000000005</v>
      </c>
      <c r="AM401" s="152">
        <v>309</v>
      </c>
      <c r="AN401" s="152">
        <v>164</v>
      </c>
      <c r="AO401" s="152">
        <v>473</v>
      </c>
      <c r="AP401" s="153">
        <v>0.34699999999999998</v>
      </c>
      <c r="AQ401" s="151">
        <v>0.37</v>
      </c>
      <c r="AR401" s="154">
        <v>0.191</v>
      </c>
      <c r="AS401" s="154">
        <v>0.127</v>
      </c>
      <c r="AT401" s="154">
        <v>0.104</v>
      </c>
      <c r="AU401" s="155">
        <v>0.34</v>
      </c>
      <c r="AW401" s="183"/>
      <c r="AX401" s="144">
        <f t="shared" si="100"/>
        <v>86.596218020022235</v>
      </c>
      <c r="AY401" s="149">
        <v>314</v>
      </c>
      <c r="AZ401" s="150" t="s">
        <v>571</v>
      </c>
      <c r="BA401" s="149">
        <v>20</v>
      </c>
      <c r="BB401" s="151">
        <v>1</v>
      </c>
      <c r="BC401" s="152">
        <v>1798</v>
      </c>
      <c r="BD401" s="152">
        <v>1557</v>
      </c>
      <c r="BE401" s="149">
        <v>0.86599999999999999</v>
      </c>
      <c r="BF401" s="152">
        <v>738</v>
      </c>
      <c r="BG401" s="152">
        <v>554</v>
      </c>
      <c r="BH401" s="152">
        <v>1292</v>
      </c>
      <c r="BI401" s="153">
        <v>0.42899999999999999</v>
      </c>
      <c r="BJ401" s="153">
        <v>0.49099999999999999</v>
      </c>
      <c r="BK401" s="154">
        <v>0.17399999999999999</v>
      </c>
      <c r="BL401" s="155">
        <v>0.13</v>
      </c>
      <c r="BM401" s="154">
        <v>9.9000000000000005E-2</v>
      </c>
      <c r="BN401" s="154">
        <v>0.40400000000000003</v>
      </c>
      <c r="DU401" s="4"/>
      <c r="DZ401" s="183"/>
      <c r="EA401" s="183"/>
      <c r="EB401" s="183"/>
      <c r="EC401" s="183"/>
      <c r="ED401" s="183"/>
      <c r="EE401" s="183"/>
    </row>
    <row r="402" spans="30:135" ht="13" x14ac:dyDescent="0.15">
      <c r="AD402" s="144">
        <f t="shared" si="98"/>
        <v>81.31578947368422</v>
      </c>
      <c r="AE402" s="144">
        <f t="shared" si="99"/>
        <v>67.702265372168284</v>
      </c>
      <c r="AF402" s="149">
        <v>315</v>
      </c>
      <c r="AG402" s="150" t="s">
        <v>584</v>
      </c>
      <c r="AH402" s="149">
        <v>19</v>
      </c>
      <c r="AI402" s="151">
        <v>1</v>
      </c>
      <c r="AJ402" s="152">
        <v>1545</v>
      </c>
      <c r="AK402" s="152">
        <v>1046</v>
      </c>
      <c r="AL402" s="149">
        <v>0.67700000000000005</v>
      </c>
      <c r="AM402" s="152">
        <v>677</v>
      </c>
      <c r="AN402" s="152">
        <v>377</v>
      </c>
      <c r="AO402" s="152">
        <v>1054</v>
      </c>
      <c r="AP402" s="153">
        <v>0.35799999999999998</v>
      </c>
      <c r="AQ402" s="153">
        <v>0.38500000000000001</v>
      </c>
      <c r="AR402" s="154">
        <v>0.20499999999999999</v>
      </c>
      <c r="AS402" s="154">
        <v>0.13300000000000001</v>
      </c>
      <c r="AT402" s="154">
        <v>9.8000000000000004E-2</v>
      </c>
      <c r="AU402" s="154">
        <v>0.33900000000000002</v>
      </c>
      <c r="AW402" s="183"/>
      <c r="AX402" s="144">
        <f t="shared" si="100"/>
        <v>86.612161471640263</v>
      </c>
      <c r="AY402" s="149">
        <v>315</v>
      </c>
      <c r="AZ402" s="150" t="s">
        <v>274</v>
      </c>
      <c r="BA402" s="149">
        <v>23</v>
      </c>
      <c r="BB402" s="151">
        <v>1</v>
      </c>
      <c r="BC402" s="152">
        <v>1957</v>
      </c>
      <c r="BD402" s="152">
        <v>1695</v>
      </c>
      <c r="BE402" s="149">
        <v>0.86599999999999999</v>
      </c>
      <c r="BF402" s="152">
        <v>804</v>
      </c>
      <c r="BG402" s="152">
        <v>646</v>
      </c>
      <c r="BH402" s="152">
        <v>1450</v>
      </c>
      <c r="BI402" s="153">
        <v>0.44600000000000001</v>
      </c>
      <c r="BJ402" s="153">
        <v>0.495</v>
      </c>
      <c r="BK402" s="154">
        <v>0.17399999999999999</v>
      </c>
      <c r="BL402" s="154">
        <v>0.109</v>
      </c>
      <c r="BM402" s="154">
        <v>8.6999999999999994E-2</v>
      </c>
      <c r="BN402" s="154">
        <v>0.40500000000000003</v>
      </c>
      <c r="DU402" s="4"/>
      <c r="DZ402" s="183"/>
      <c r="EA402" s="183"/>
      <c r="EB402" s="183"/>
      <c r="EC402" s="183"/>
      <c r="ED402" s="183"/>
      <c r="EE402" s="183"/>
    </row>
    <row r="403" spans="30:135" ht="13" x14ac:dyDescent="0.15">
      <c r="AD403" s="144">
        <f t="shared" si="98"/>
        <v>85.733333333333348</v>
      </c>
      <c r="AE403" s="144">
        <f t="shared" si="99"/>
        <v>66.951788491446337</v>
      </c>
      <c r="AF403" s="149">
        <v>316</v>
      </c>
      <c r="AG403" s="150" t="s">
        <v>403</v>
      </c>
      <c r="AH403" s="149">
        <v>15</v>
      </c>
      <c r="AI403" s="151">
        <v>1</v>
      </c>
      <c r="AJ403" s="152">
        <v>1286</v>
      </c>
      <c r="AK403" s="152">
        <v>861</v>
      </c>
      <c r="AL403" s="149">
        <v>0.67</v>
      </c>
      <c r="AM403" s="152">
        <v>611</v>
      </c>
      <c r="AN403" s="152">
        <v>326</v>
      </c>
      <c r="AO403" s="152">
        <v>937</v>
      </c>
      <c r="AP403" s="153">
        <v>0.34799999999999998</v>
      </c>
      <c r="AQ403" s="153">
        <v>0.38600000000000001</v>
      </c>
      <c r="AR403" s="154">
        <v>0.20100000000000001</v>
      </c>
      <c r="AS403" s="154">
        <v>8.5999999999999993E-2</v>
      </c>
      <c r="AT403" s="154">
        <v>7.4999999999999997E-2</v>
      </c>
      <c r="AU403" s="154">
        <v>0.316</v>
      </c>
      <c r="AW403" s="183"/>
      <c r="AX403" s="144">
        <f t="shared" si="100"/>
        <v>86.727879799666113</v>
      </c>
      <c r="AY403" s="149">
        <v>316</v>
      </c>
      <c r="AZ403" s="150" t="s">
        <v>577</v>
      </c>
      <c r="BA403" s="149">
        <v>14</v>
      </c>
      <c r="BB403" s="151">
        <v>1</v>
      </c>
      <c r="BC403" s="152">
        <v>1198</v>
      </c>
      <c r="BD403" s="152">
        <v>1039</v>
      </c>
      <c r="BE403" s="149">
        <v>0.86699999999999999</v>
      </c>
      <c r="BF403" s="152">
        <v>448</v>
      </c>
      <c r="BG403" s="152">
        <v>372</v>
      </c>
      <c r="BH403" s="152">
        <v>820</v>
      </c>
      <c r="BI403" s="153">
        <v>0.45400000000000001</v>
      </c>
      <c r="BJ403" s="151">
        <v>0.51</v>
      </c>
      <c r="BK403" s="154">
        <v>0.20899999999999999</v>
      </c>
      <c r="BL403" s="154">
        <v>0.128</v>
      </c>
      <c r="BM403" s="154">
        <v>9.8000000000000004E-2</v>
      </c>
      <c r="BN403" s="154">
        <v>0.41199999999999998</v>
      </c>
      <c r="DU403" s="4"/>
      <c r="DZ403" s="183"/>
      <c r="EA403" s="183"/>
      <c r="EB403" s="183"/>
      <c r="EC403" s="183"/>
      <c r="ED403" s="183"/>
      <c r="EE403" s="183"/>
    </row>
    <row r="404" spans="30:135" ht="13" x14ac:dyDescent="0.15">
      <c r="AD404" s="144">
        <f t="shared" si="98"/>
        <v>81.904761904761898</v>
      </c>
      <c r="AE404" s="144">
        <f t="shared" si="99"/>
        <v>66.976744186046517</v>
      </c>
      <c r="AF404" s="149">
        <v>317</v>
      </c>
      <c r="AG404" s="150" t="s">
        <v>550</v>
      </c>
      <c r="AH404" s="149">
        <v>21</v>
      </c>
      <c r="AI404" s="151">
        <v>1</v>
      </c>
      <c r="AJ404" s="152">
        <v>1720</v>
      </c>
      <c r="AK404" s="152">
        <v>1152</v>
      </c>
      <c r="AL404" s="149">
        <v>0.67</v>
      </c>
      <c r="AM404" s="152">
        <v>751</v>
      </c>
      <c r="AN404" s="152">
        <v>400</v>
      </c>
      <c r="AO404" s="152">
        <v>1151</v>
      </c>
      <c r="AP404" s="153">
        <v>0.34799999999999998</v>
      </c>
      <c r="AQ404" s="153">
        <v>0.39400000000000002</v>
      </c>
      <c r="AR404" s="154">
        <v>0.23699999999999999</v>
      </c>
      <c r="AS404" s="155">
        <v>0.11</v>
      </c>
      <c r="AT404" s="154">
        <v>8.1000000000000003E-2</v>
      </c>
      <c r="AU404" s="154">
        <v>0.317</v>
      </c>
      <c r="AW404" s="183"/>
      <c r="AX404" s="144">
        <f t="shared" si="100"/>
        <v>86.666666666666671</v>
      </c>
      <c r="AY404" s="149">
        <v>317</v>
      </c>
      <c r="AZ404" s="150" t="s">
        <v>534</v>
      </c>
      <c r="BA404" s="149">
        <v>23</v>
      </c>
      <c r="BB404" s="151">
        <v>1</v>
      </c>
      <c r="BC404" s="152">
        <v>1665</v>
      </c>
      <c r="BD404" s="152">
        <v>1443</v>
      </c>
      <c r="BE404" s="149">
        <v>0.86699999999999999</v>
      </c>
      <c r="BF404" s="152">
        <v>653</v>
      </c>
      <c r="BG404" s="152">
        <v>530</v>
      </c>
      <c r="BH404" s="152">
        <v>1183</v>
      </c>
      <c r="BI404" s="153">
        <v>0.44800000000000001</v>
      </c>
      <c r="BJ404" s="153">
        <v>0.502</v>
      </c>
      <c r="BK404" s="154">
        <v>0.19400000000000001</v>
      </c>
      <c r="BL404" s="154">
        <v>0.11799999999999999</v>
      </c>
      <c r="BM404" s="154">
        <v>9.4E-2</v>
      </c>
      <c r="BN404" s="154">
        <v>0.40500000000000003</v>
      </c>
      <c r="DU404" s="4"/>
      <c r="DZ404" s="183"/>
      <c r="EA404" s="183"/>
      <c r="EB404" s="183"/>
      <c r="EC404" s="183"/>
      <c r="ED404" s="183"/>
      <c r="EE404" s="183"/>
    </row>
    <row r="405" spans="30:135" ht="13" x14ac:dyDescent="0.15">
      <c r="AD405" s="144">
        <f t="shared" si="98"/>
        <v>83.266666666666666</v>
      </c>
      <c r="AE405" s="144">
        <f t="shared" si="99"/>
        <v>66.85348278622898</v>
      </c>
      <c r="AF405" s="149">
        <v>318</v>
      </c>
      <c r="AG405" s="150" t="s">
        <v>472</v>
      </c>
      <c r="AH405" s="149">
        <v>15</v>
      </c>
      <c r="AI405" s="151">
        <v>1</v>
      </c>
      <c r="AJ405" s="152">
        <v>1249</v>
      </c>
      <c r="AK405" s="152">
        <v>835</v>
      </c>
      <c r="AL405" s="149">
        <v>0.66900000000000004</v>
      </c>
      <c r="AM405" s="152">
        <v>619</v>
      </c>
      <c r="AN405" s="152">
        <v>299</v>
      </c>
      <c r="AO405" s="152">
        <v>918</v>
      </c>
      <c r="AP405" s="153">
        <v>0.32600000000000001</v>
      </c>
      <c r="AQ405" s="153">
        <v>0.36399999999999999</v>
      </c>
      <c r="AR405" s="154">
        <v>0.16700000000000001</v>
      </c>
      <c r="AS405" s="154">
        <v>0.11799999999999999</v>
      </c>
      <c r="AT405" s="155">
        <v>0.09</v>
      </c>
      <c r="AU405" s="154">
        <v>0.32300000000000001</v>
      </c>
      <c r="AW405" s="183"/>
      <c r="AX405" s="144">
        <f t="shared" si="100"/>
        <v>87.033639143730895</v>
      </c>
      <c r="AY405" s="149">
        <v>318</v>
      </c>
      <c r="AZ405" s="150" t="s">
        <v>549</v>
      </c>
      <c r="BA405" s="149">
        <v>20</v>
      </c>
      <c r="BB405" s="151">
        <v>1</v>
      </c>
      <c r="BC405" s="152">
        <v>1635</v>
      </c>
      <c r="BD405" s="152">
        <v>1423</v>
      </c>
      <c r="BE405" s="149">
        <v>0.87</v>
      </c>
      <c r="BF405" s="152">
        <v>699</v>
      </c>
      <c r="BG405" s="152">
        <v>514</v>
      </c>
      <c r="BH405" s="152">
        <v>1213</v>
      </c>
      <c r="BI405" s="153">
        <v>0.42399999999999999</v>
      </c>
      <c r="BJ405" s="153">
        <v>0.48499999999999999</v>
      </c>
      <c r="BK405" s="154">
        <v>0.16500000000000001</v>
      </c>
      <c r="BL405" s="154">
        <v>0.111</v>
      </c>
      <c r="BM405" s="154">
        <v>8.3000000000000004E-2</v>
      </c>
      <c r="BN405" s="154">
        <v>0.39800000000000002</v>
      </c>
      <c r="DU405" s="4"/>
      <c r="DZ405" s="183"/>
      <c r="EA405" s="183"/>
      <c r="EB405" s="183"/>
      <c r="EC405" s="183"/>
      <c r="ED405" s="183"/>
      <c r="EE405" s="183"/>
    </row>
    <row r="406" spans="30:135" ht="13" x14ac:dyDescent="0.15">
      <c r="AD406" s="144">
        <f t="shared" si="98"/>
        <v>85.277777777777786</v>
      </c>
      <c r="AE406" s="144">
        <f t="shared" si="99"/>
        <v>66.840390879478832</v>
      </c>
      <c r="AF406" s="149">
        <v>319</v>
      </c>
      <c r="AG406" s="150" t="s">
        <v>501</v>
      </c>
      <c r="AH406" s="149">
        <v>18</v>
      </c>
      <c r="AI406" s="151">
        <v>1</v>
      </c>
      <c r="AJ406" s="152">
        <v>1535</v>
      </c>
      <c r="AK406" s="152">
        <v>1026</v>
      </c>
      <c r="AL406" s="149">
        <v>0.66800000000000004</v>
      </c>
      <c r="AM406" s="152">
        <v>705</v>
      </c>
      <c r="AN406" s="152">
        <v>368</v>
      </c>
      <c r="AO406" s="152">
        <v>1073</v>
      </c>
      <c r="AP406" s="153">
        <v>0.34300000000000003</v>
      </c>
      <c r="AQ406" s="153">
        <v>0.38700000000000001</v>
      </c>
      <c r="AR406" s="154">
        <v>0.214</v>
      </c>
      <c r="AS406" s="154">
        <v>0.108</v>
      </c>
      <c r="AT406" s="154">
        <v>7.9000000000000001E-2</v>
      </c>
      <c r="AU406" s="154">
        <v>0.317</v>
      </c>
      <c r="AW406" s="183"/>
      <c r="AX406" s="144">
        <f t="shared" si="100"/>
        <v>87.022900763358777</v>
      </c>
      <c r="AY406" s="149">
        <v>319</v>
      </c>
      <c r="AZ406" s="150" t="s">
        <v>362</v>
      </c>
      <c r="BA406" s="149">
        <v>21</v>
      </c>
      <c r="BB406" s="151">
        <v>1</v>
      </c>
      <c r="BC406" s="152">
        <v>1703</v>
      </c>
      <c r="BD406" s="152">
        <v>1482</v>
      </c>
      <c r="BE406" s="149">
        <v>0.87</v>
      </c>
      <c r="BF406" s="152">
        <v>695</v>
      </c>
      <c r="BG406" s="152">
        <v>507</v>
      </c>
      <c r="BH406" s="152">
        <v>1202</v>
      </c>
      <c r="BI406" s="153">
        <v>0.42199999999999999</v>
      </c>
      <c r="BJ406" s="153">
        <v>0.47699999999999998</v>
      </c>
      <c r="BK406" s="154">
        <v>0.16700000000000001</v>
      </c>
      <c r="BL406" s="155">
        <v>0.15</v>
      </c>
      <c r="BM406" s="154">
        <v>0.111</v>
      </c>
      <c r="BN406" s="154">
        <v>0.41199999999999998</v>
      </c>
      <c r="DU406" s="4"/>
      <c r="DZ406" s="183"/>
      <c r="EA406" s="183"/>
      <c r="EB406" s="183"/>
      <c r="EC406" s="183"/>
      <c r="ED406" s="183"/>
      <c r="EE406" s="183"/>
    </row>
    <row r="407" spans="30:135" ht="13" x14ac:dyDescent="0.15">
      <c r="AD407" s="144">
        <f t="shared" si="98"/>
        <v>81.111111111111114</v>
      </c>
      <c r="AE407" s="144">
        <f t="shared" si="99"/>
        <v>66.575342465753423</v>
      </c>
      <c r="AF407" s="149">
        <v>320</v>
      </c>
      <c r="AG407" s="150" t="s">
        <v>566</v>
      </c>
      <c r="AH407" s="149">
        <v>18</v>
      </c>
      <c r="AI407" s="151">
        <v>1</v>
      </c>
      <c r="AJ407" s="152">
        <v>1460</v>
      </c>
      <c r="AK407" s="152">
        <v>972</v>
      </c>
      <c r="AL407" s="149">
        <v>0.66600000000000004</v>
      </c>
      <c r="AM407" s="152">
        <v>683</v>
      </c>
      <c r="AN407" s="152">
        <v>341</v>
      </c>
      <c r="AO407" s="152">
        <v>1024</v>
      </c>
      <c r="AP407" s="153">
        <v>0.33300000000000002</v>
      </c>
      <c r="AQ407" s="153">
        <v>0.371</v>
      </c>
      <c r="AR407" s="154">
        <v>0.20799999999999999</v>
      </c>
      <c r="AS407" s="154">
        <v>0.109</v>
      </c>
      <c r="AT407" s="154">
        <v>8.7999999999999995E-2</v>
      </c>
      <c r="AU407" s="154">
        <v>0.317</v>
      </c>
      <c r="AW407" s="183"/>
      <c r="AX407" s="144">
        <f t="shared" si="100"/>
        <v>86.956521739130437</v>
      </c>
      <c r="AY407" s="149">
        <v>320</v>
      </c>
      <c r="AZ407" s="150" t="s">
        <v>589</v>
      </c>
      <c r="BA407" s="149">
        <v>13</v>
      </c>
      <c r="BB407" s="151">
        <v>1</v>
      </c>
      <c r="BC407" s="152">
        <v>1081</v>
      </c>
      <c r="BD407" s="152">
        <v>940</v>
      </c>
      <c r="BE407" s="149">
        <v>0.87</v>
      </c>
      <c r="BF407" s="152">
        <v>434</v>
      </c>
      <c r="BG407" s="152">
        <v>341</v>
      </c>
      <c r="BH407" s="152">
        <v>775</v>
      </c>
      <c r="BI407" s="151">
        <v>0.44</v>
      </c>
      <c r="BJ407" s="153">
        <v>0.49099999999999999</v>
      </c>
      <c r="BK407" s="154">
        <v>0.17599999999999999</v>
      </c>
      <c r="BL407" s="155">
        <v>0.13</v>
      </c>
      <c r="BM407" s="154">
        <v>0.104</v>
      </c>
      <c r="BN407" s="154">
        <v>0.41099999999999998</v>
      </c>
      <c r="DU407" s="4"/>
      <c r="DZ407" s="183"/>
      <c r="EA407" s="183"/>
      <c r="EB407" s="183"/>
      <c r="EC407" s="183"/>
      <c r="ED407" s="183"/>
      <c r="EE407" s="183"/>
    </row>
    <row r="408" spans="30:135" ht="13" x14ac:dyDescent="0.15">
      <c r="AD408" s="144">
        <f t="shared" si="98"/>
        <v>82.076923076923066</v>
      </c>
      <c r="AE408" s="144">
        <f t="shared" si="99"/>
        <v>66.541705716963449</v>
      </c>
      <c r="AF408" s="149">
        <v>321</v>
      </c>
      <c r="AG408" s="150" t="s">
        <v>255</v>
      </c>
      <c r="AH408" s="149">
        <v>13</v>
      </c>
      <c r="AI408" s="151">
        <v>1</v>
      </c>
      <c r="AJ408" s="152">
        <v>1067</v>
      </c>
      <c r="AK408" s="152">
        <v>710</v>
      </c>
      <c r="AL408" s="149">
        <v>0.66500000000000004</v>
      </c>
      <c r="AM408" s="152">
        <v>478</v>
      </c>
      <c r="AN408" s="152">
        <v>248</v>
      </c>
      <c r="AO408" s="152">
        <v>726</v>
      </c>
      <c r="AP408" s="153">
        <v>0.34200000000000003</v>
      </c>
      <c r="AQ408" s="153">
        <v>0.38800000000000001</v>
      </c>
      <c r="AR408" s="154">
        <v>0.222</v>
      </c>
      <c r="AS408" s="154">
        <v>0.121</v>
      </c>
      <c r="AT408" s="154">
        <v>0.10100000000000001</v>
      </c>
      <c r="AU408" s="154">
        <v>0.311</v>
      </c>
      <c r="AW408" s="183"/>
      <c r="AX408" s="144">
        <f t="shared" si="100"/>
        <v>87.112561174551388</v>
      </c>
      <c r="AY408" s="149">
        <v>321</v>
      </c>
      <c r="AZ408" s="150" t="s">
        <v>580</v>
      </c>
      <c r="BA408" s="149">
        <v>21</v>
      </c>
      <c r="BB408" s="151">
        <v>1</v>
      </c>
      <c r="BC408" s="152">
        <v>1839</v>
      </c>
      <c r="BD408" s="152">
        <v>1602</v>
      </c>
      <c r="BE408" s="149">
        <v>0.871</v>
      </c>
      <c r="BF408" s="152">
        <v>801</v>
      </c>
      <c r="BG408" s="152">
        <v>568</v>
      </c>
      <c r="BH408" s="152">
        <v>1369</v>
      </c>
      <c r="BI408" s="153">
        <v>0.41499999999999998</v>
      </c>
      <c r="BJ408" s="153">
        <v>0.47899999999999998</v>
      </c>
      <c r="BK408" s="154">
        <v>0.16200000000000001</v>
      </c>
      <c r="BL408" s="155">
        <v>0.11</v>
      </c>
      <c r="BM408" s="154">
        <v>7.6999999999999999E-2</v>
      </c>
      <c r="BN408" s="154">
        <v>0.39900000000000002</v>
      </c>
      <c r="DU408" s="4"/>
      <c r="DZ408" s="183"/>
      <c r="EA408" s="183"/>
      <c r="EB408" s="183"/>
      <c r="EC408" s="183"/>
      <c r="ED408" s="183"/>
      <c r="EE408" s="183"/>
    </row>
    <row r="409" spans="30:135" ht="13" x14ac:dyDescent="0.15">
      <c r="AD409" s="144">
        <f t="shared" si="98"/>
        <v>84.76</v>
      </c>
      <c r="AE409" s="144">
        <f t="shared" si="99"/>
        <v>66.39924492685229</v>
      </c>
      <c r="AF409" s="149">
        <v>322</v>
      </c>
      <c r="AG409" s="150" t="s">
        <v>539</v>
      </c>
      <c r="AH409" s="149">
        <v>25</v>
      </c>
      <c r="AI409" s="151">
        <v>1</v>
      </c>
      <c r="AJ409" s="152">
        <v>2119</v>
      </c>
      <c r="AK409" s="152">
        <v>1407</v>
      </c>
      <c r="AL409" s="149">
        <v>0.66400000000000003</v>
      </c>
      <c r="AM409" s="152">
        <v>927</v>
      </c>
      <c r="AN409" s="152">
        <v>530</v>
      </c>
      <c r="AO409" s="152">
        <v>1457</v>
      </c>
      <c r="AP409" s="153">
        <v>0.36399999999999999</v>
      </c>
      <c r="AQ409" s="153">
        <v>0.39800000000000002</v>
      </c>
      <c r="AR409" s="154">
        <v>0.222</v>
      </c>
      <c r="AS409" s="154">
        <v>0.112</v>
      </c>
      <c r="AT409" s="154">
        <v>9.7000000000000003E-2</v>
      </c>
      <c r="AU409" s="154">
        <v>0.32200000000000001</v>
      </c>
      <c r="AW409" s="183"/>
      <c r="AX409" s="144">
        <f t="shared" si="100"/>
        <v>87.223823246878013</v>
      </c>
      <c r="AY409" s="149">
        <v>322</v>
      </c>
      <c r="AZ409" s="150" t="s">
        <v>446</v>
      </c>
      <c r="BA409" s="149">
        <v>24</v>
      </c>
      <c r="BB409" s="151">
        <v>1</v>
      </c>
      <c r="BC409" s="152">
        <v>2082</v>
      </c>
      <c r="BD409" s="152">
        <v>1816</v>
      </c>
      <c r="BE409" s="149">
        <v>0.872</v>
      </c>
      <c r="BF409" s="152">
        <v>849</v>
      </c>
      <c r="BG409" s="152">
        <v>675</v>
      </c>
      <c r="BH409" s="152">
        <v>1524</v>
      </c>
      <c r="BI409" s="153">
        <v>0.443</v>
      </c>
      <c r="BJ409" s="153">
        <v>0.49199999999999999</v>
      </c>
      <c r="BK409" s="154">
        <v>0.17100000000000001</v>
      </c>
      <c r="BL409" s="154">
        <v>0.121</v>
      </c>
      <c r="BM409" s="155">
        <v>0.1</v>
      </c>
      <c r="BN409" s="154">
        <v>0.41199999999999998</v>
      </c>
      <c r="DU409" s="4"/>
      <c r="DZ409" s="183"/>
      <c r="EA409" s="183"/>
      <c r="EB409" s="183"/>
      <c r="EC409" s="183"/>
      <c r="ED409" s="183"/>
      <c r="EE409" s="183"/>
    </row>
    <row r="410" spans="30:135" ht="13" x14ac:dyDescent="0.15">
      <c r="AD410" s="144">
        <f t="shared" si="98"/>
        <v>81.625</v>
      </c>
      <c r="AE410" s="144">
        <f t="shared" si="99"/>
        <v>66.054109239407865</v>
      </c>
      <c r="AF410" s="149">
        <v>323</v>
      </c>
      <c r="AG410" s="150" t="s">
        <v>503</v>
      </c>
      <c r="AH410" s="149">
        <v>24</v>
      </c>
      <c r="AI410" s="151">
        <v>1</v>
      </c>
      <c r="AJ410" s="152">
        <v>1959</v>
      </c>
      <c r="AK410" s="152">
        <v>1294</v>
      </c>
      <c r="AL410" s="149">
        <v>0.66100000000000003</v>
      </c>
      <c r="AM410" s="152">
        <v>831</v>
      </c>
      <c r="AN410" s="152">
        <v>461</v>
      </c>
      <c r="AO410" s="152">
        <v>1292</v>
      </c>
      <c r="AP410" s="153">
        <v>0.35699999999999998</v>
      </c>
      <c r="AQ410" s="153">
        <v>0.38200000000000001</v>
      </c>
      <c r="AR410" s="155">
        <v>0.23</v>
      </c>
      <c r="AS410" s="154">
        <v>0.13500000000000001</v>
      </c>
      <c r="AT410" s="154">
        <v>0.105</v>
      </c>
      <c r="AU410" s="155">
        <v>0.33</v>
      </c>
      <c r="AW410" s="183"/>
      <c r="AX410" s="144">
        <f t="shared" si="100"/>
        <v>87.315472936030616</v>
      </c>
      <c r="AY410" s="149">
        <v>323</v>
      </c>
      <c r="AZ410" s="150" t="s">
        <v>498</v>
      </c>
      <c r="BA410" s="149">
        <v>22</v>
      </c>
      <c r="BB410" s="151">
        <v>1</v>
      </c>
      <c r="BC410" s="152">
        <v>1829</v>
      </c>
      <c r="BD410" s="152">
        <v>1597</v>
      </c>
      <c r="BE410" s="149">
        <v>0.873</v>
      </c>
      <c r="BF410" s="152">
        <v>765</v>
      </c>
      <c r="BG410" s="152">
        <v>601</v>
      </c>
      <c r="BH410" s="152">
        <v>1366</v>
      </c>
      <c r="BI410" s="151">
        <v>0.44</v>
      </c>
      <c r="BJ410" s="153">
        <v>0.48599999999999999</v>
      </c>
      <c r="BK410" s="154">
        <v>0.16300000000000001</v>
      </c>
      <c r="BL410" s="154">
        <v>0.111</v>
      </c>
      <c r="BM410" s="154">
        <v>9.6000000000000002E-2</v>
      </c>
      <c r="BN410" s="154">
        <v>0.41299999999999998</v>
      </c>
      <c r="DU410" s="4"/>
      <c r="DZ410" s="183"/>
      <c r="EA410" s="183"/>
      <c r="EB410" s="183"/>
      <c r="EC410" s="183"/>
      <c r="ED410" s="183"/>
      <c r="EE410" s="183"/>
    </row>
    <row r="411" spans="30:135" ht="13" x14ac:dyDescent="0.15">
      <c r="AD411" s="144">
        <f t="shared" si="98"/>
        <v>86.578947368421041</v>
      </c>
      <c r="AE411" s="144">
        <f t="shared" si="99"/>
        <v>66.139817629179333</v>
      </c>
      <c r="AF411" s="149">
        <v>324</v>
      </c>
      <c r="AG411" s="150" t="s">
        <v>583</v>
      </c>
      <c r="AH411" s="149">
        <v>19</v>
      </c>
      <c r="AI411" s="151">
        <v>1</v>
      </c>
      <c r="AJ411" s="152">
        <v>1645</v>
      </c>
      <c r="AK411" s="152">
        <v>1088</v>
      </c>
      <c r="AL411" s="149">
        <v>0.66100000000000003</v>
      </c>
      <c r="AM411" s="152">
        <v>815</v>
      </c>
      <c r="AN411" s="152">
        <v>401</v>
      </c>
      <c r="AO411" s="152">
        <v>1216</v>
      </c>
      <c r="AP411" s="151">
        <v>0.33</v>
      </c>
      <c r="AQ411" s="153">
        <v>0.373</v>
      </c>
      <c r="AR411" s="154">
        <v>0.17199999999999999</v>
      </c>
      <c r="AS411" s="154">
        <v>0.109</v>
      </c>
      <c r="AT411" s="154">
        <v>8.8999999999999996E-2</v>
      </c>
      <c r="AU411" s="154">
        <v>0.313</v>
      </c>
      <c r="AW411" s="183"/>
      <c r="AX411" s="144">
        <f t="shared" si="100"/>
        <v>87.584541062801932</v>
      </c>
      <c r="AY411" s="149">
        <v>324</v>
      </c>
      <c r="AZ411" s="150" t="s">
        <v>567</v>
      </c>
      <c r="BA411" s="149">
        <v>23</v>
      </c>
      <c r="BB411" s="151">
        <v>1</v>
      </c>
      <c r="BC411" s="152">
        <v>2070</v>
      </c>
      <c r="BD411" s="152">
        <v>1813</v>
      </c>
      <c r="BE411" s="149">
        <v>0.876</v>
      </c>
      <c r="BF411" s="152">
        <v>943</v>
      </c>
      <c r="BG411" s="152">
        <v>657</v>
      </c>
      <c r="BH411" s="152">
        <v>1600</v>
      </c>
      <c r="BI411" s="153">
        <v>0.41099999999999998</v>
      </c>
      <c r="BJ411" s="153">
        <v>0.47099999999999997</v>
      </c>
      <c r="BK411" s="154">
        <v>0.13400000000000001</v>
      </c>
      <c r="BL411" s="154">
        <v>0.113</v>
      </c>
      <c r="BM411" s="155">
        <v>0.09</v>
      </c>
      <c r="BN411" s="154">
        <v>0.40400000000000003</v>
      </c>
      <c r="DU411" s="4"/>
      <c r="DZ411" s="183"/>
      <c r="EA411" s="183"/>
      <c r="EB411" s="183"/>
      <c r="EC411" s="183"/>
      <c r="ED411" s="183"/>
      <c r="EE411" s="183"/>
    </row>
    <row r="412" spans="30:135" ht="13" x14ac:dyDescent="0.15">
      <c r="AD412" s="144">
        <f t="shared" si="98"/>
        <v>74.75</v>
      </c>
      <c r="AE412" s="144">
        <f t="shared" si="99"/>
        <v>65.997770345596436</v>
      </c>
      <c r="AF412" s="149">
        <v>325</v>
      </c>
      <c r="AG412" s="150" t="s">
        <v>582</v>
      </c>
      <c r="AH412" s="149">
        <v>12</v>
      </c>
      <c r="AI412" s="151">
        <v>1</v>
      </c>
      <c r="AJ412" s="152">
        <v>897</v>
      </c>
      <c r="AK412" s="152">
        <v>592</v>
      </c>
      <c r="AL412" s="149">
        <v>0.66</v>
      </c>
      <c r="AM412" s="152">
        <v>448</v>
      </c>
      <c r="AN412" s="152">
        <v>214</v>
      </c>
      <c r="AO412" s="152">
        <v>662</v>
      </c>
      <c r="AP412" s="153">
        <v>0.32300000000000001</v>
      </c>
      <c r="AQ412" s="153">
        <v>0.36899999999999999</v>
      </c>
      <c r="AR412" s="154">
        <v>0.186</v>
      </c>
      <c r="AS412" s="154">
        <v>8.4000000000000005E-2</v>
      </c>
      <c r="AT412" s="155">
        <v>7.0000000000000007E-2</v>
      </c>
      <c r="AU412" s="155">
        <v>0.31</v>
      </c>
      <c r="AW412" s="183"/>
      <c r="AX412" s="144">
        <f t="shared" si="100"/>
        <v>87.61904761904762</v>
      </c>
      <c r="AY412" s="149">
        <v>325</v>
      </c>
      <c r="AZ412" s="150" t="s">
        <v>435</v>
      </c>
      <c r="BA412" s="149">
        <v>23</v>
      </c>
      <c r="BB412" s="151">
        <v>1</v>
      </c>
      <c r="BC412" s="152">
        <v>1995</v>
      </c>
      <c r="BD412" s="152">
        <v>1748</v>
      </c>
      <c r="BE412" s="149">
        <v>0.876</v>
      </c>
      <c r="BF412" s="152">
        <v>827</v>
      </c>
      <c r="BG412" s="152">
        <v>665</v>
      </c>
      <c r="BH412" s="152">
        <v>1492</v>
      </c>
      <c r="BI412" s="153">
        <v>0.44600000000000001</v>
      </c>
      <c r="BJ412" s="153">
        <v>0.499</v>
      </c>
      <c r="BK412" s="154">
        <v>0.16700000000000001</v>
      </c>
      <c r="BL412" s="154">
        <v>0.10299999999999999</v>
      </c>
      <c r="BM412" s="154">
        <v>8.5000000000000006E-2</v>
      </c>
      <c r="BN412" s="155">
        <v>0.41</v>
      </c>
      <c r="DU412" s="4"/>
      <c r="DZ412" s="183"/>
      <c r="EA412" s="183"/>
      <c r="EB412" s="183"/>
      <c r="EC412" s="183"/>
      <c r="ED412" s="183"/>
      <c r="EE412" s="183"/>
    </row>
    <row r="413" spans="30:135" ht="13" x14ac:dyDescent="0.15">
      <c r="AD413" s="144">
        <f t="shared" si="98"/>
        <v>95.533333333333331</v>
      </c>
      <c r="AE413" s="144">
        <f t="shared" si="99"/>
        <v>66.015352407536625</v>
      </c>
      <c r="AF413" s="149">
        <v>326</v>
      </c>
      <c r="AG413" s="150" t="s">
        <v>426</v>
      </c>
      <c r="AH413" s="149">
        <v>15</v>
      </c>
      <c r="AI413" s="151">
        <v>1</v>
      </c>
      <c r="AJ413" s="152">
        <v>1433</v>
      </c>
      <c r="AK413" s="152">
        <v>946</v>
      </c>
      <c r="AL413" s="149">
        <v>0.66</v>
      </c>
      <c r="AM413" s="152">
        <v>600</v>
      </c>
      <c r="AN413" s="152">
        <v>329</v>
      </c>
      <c r="AO413" s="152">
        <v>929</v>
      </c>
      <c r="AP413" s="153">
        <v>0.35399999999999998</v>
      </c>
      <c r="AQ413" s="153">
        <v>0.39800000000000002</v>
      </c>
      <c r="AR413" s="154">
        <v>0.245</v>
      </c>
      <c r="AS413" s="155">
        <v>0.12</v>
      </c>
      <c r="AT413" s="154">
        <v>8.6999999999999994E-2</v>
      </c>
      <c r="AU413" s="154">
        <v>0.31900000000000001</v>
      </c>
      <c r="AW413" s="183"/>
      <c r="AX413" s="144">
        <f t="shared" si="100"/>
        <v>87.683923705722066</v>
      </c>
      <c r="AY413" s="149">
        <v>326</v>
      </c>
      <c r="AZ413" s="150" t="s">
        <v>470</v>
      </c>
      <c r="BA413" s="149">
        <v>21</v>
      </c>
      <c r="BB413" s="151">
        <v>1</v>
      </c>
      <c r="BC413" s="152">
        <v>1835</v>
      </c>
      <c r="BD413" s="152">
        <v>1609</v>
      </c>
      <c r="BE413" s="149">
        <v>0.877</v>
      </c>
      <c r="BF413" s="152">
        <v>756</v>
      </c>
      <c r="BG413" s="152">
        <v>572</v>
      </c>
      <c r="BH413" s="152">
        <v>1328</v>
      </c>
      <c r="BI413" s="153">
        <v>0.43099999999999999</v>
      </c>
      <c r="BJ413" s="153">
        <v>0.49299999999999999</v>
      </c>
      <c r="BK413" s="154">
        <v>0.182</v>
      </c>
      <c r="BL413" s="154">
        <v>0.114</v>
      </c>
      <c r="BM413" s="154">
        <v>9.1999999999999998E-2</v>
      </c>
      <c r="BN413" s="155">
        <v>0.4</v>
      </c>
      <c r="DU413" s="4"/>
      <c r="DZ413" s="183"/>
      <c r="EA413" s="183"/>
      <c r="EB413" s="183"/>
      <c r="EC413" s="183"/>
      <c r="ED413" s="183"/>
      <c r="EE413" s="183"/>
    </row>
    <row r="414" spans="30:135" ht="13" x14ac:dyDescent="0.15">
      <c r="AD414" s="144">
        <f t="shared" si="98"/>
        <v>73.8</v>
      </c>
      <c r="AE414" s="144">
        <f t="shared" si="99"/>
        <v>65.853658536585371</v>
      </c>
      <c r="AF414" s="149">
        <v>327</v>
      </c>
      <c r="AG414" s="150" t="s">
        <v>585</v>
      </c>
      <c r="AH414" s="149">
        <v>5</v>
      </c>
      <c r="AI414" s="151">
        <v>1</v>
      </c>
      <c r="AJ414" s="152">
        <v>369</v>
      </c>
      <c r="AK414" s="152">
        <v>243</v>
      </c>
      <c r="AL414" s="149">
        <v>0.65900000000000003</v>
      </c>
      <c r="AM414" s="152">
        <v>185</v>
      </c>
      <c r="AN414" s="152">
        <v>86</v>
      </c>
      <c r="AO414" s="152">
        <v>271</v>
      </c>
      <c r="AP414" s="153">
        <v>0.317</v>
      </c>
      <c r="AQ414" s="153">
        <v>0.378</v>
      </c>
      <c r="AR414" s="154">
        <v>0.187</v>
      </c>
      <c r="AS414" s="154">
        <v>8.8999999999999996E-2</v>
      </c>
      <c r="AT414" s="154">
        <v>7.2999999999999995E-2</v>
      </c>
      <c r="AU414" s="154">
        <v>0.29499999999999998</v>
      </c>
      <c r="AW414" s="183"/>
      <c r="AX414" s="144">
        <f t="shared" si="100"/>
        <v>87.7</v>
      </c>
      <c r="AY414" s="149">
        <v>327</v>
      </c>
      <c r="AZ414" s="150" t="s">
        <v>541</v>
      </c>
      <c r="BA414" s="149">
        <v>23</v>
      </c>
      <c r="BB414" s="151">
        <v>1</v>
      </c>
      <c r="BC414" s="152">
        <v>2000</v>
      </c>
      <c r="BD414" s="152">
        <v>1754</v>
      </c>
      <c r="BE414" s="149">
        <v>0.877</v>
      </c>
      <c r="BF414" s="152">
        <v>837</v>
      </c>
      <c r="BG414" s="152">
        <v>649</v>
      </c>
      <c r="BH414" s="152">
        <v>1486</v>
      </c>
      <c r="BI414" s="153">
        <v>0.437</v>
      </c>
      <c r="BJ414" s="153">
        <v>0.49199999999999999</v>
      </c>
      <c r="BK414" s="154">
        <v>0.17399999999999999</v>
      </c>
      <c r="BL414" s="154">
        <v>0.10100000000000001</v>
      </c>
      <c r="BM414" s="154">
        <v>8.3000000000000004E-2</v>
      </c>
      <c r="BN414" s="154">
        <v>0.40600000000000003</v>
      </c>
      <c r="DU414" s="4"/>
      <c r="DZ414" s="183"/>
      <c r="EA414" s="183"/>
      <c r="EB414" s="183"/>
      <c r="EC414" s="183"/>
      <c r="ED414" s="183"/>
      <c r="EE414" s="183"/>
    </row>
    <row r="415" spans="30:135" ht="13" x14ac:dyDescent="0.15">
      <c r="AD415" s="144">
        <f t="shared" si="98"/>
        <v>75.304347826086953</v>
      </c>
      <c r="AE415" s="144">
        <f t="shared" si="99"/>
        <v>65.819861431870677</v>
      </c>
      <c r="AF415" s="149">
        <v>328</v>
      </c>
      <c r="AG415" s="150" t="s">
        <v>318</v>
      </c>
      <c r="AH415" s="149">
        <v>23</v>
      </c>
      <c r="AI415" s="151">
        <v>1</v>
      </c>
      <c r="AJ415" s="152">
        <v>1732</v>
      </c>
      <c r="AK415" s="152">
        <v>1140</v>
      </c>
      <c r="AL415" s="149">
        <v>0.65800000000000003</v>
      </c>
      <c r="AM415" s="152">
        <v>851</v>
      </c>
      <c r="AN415" s="152">
        <v>411</v>
      </c>
      <c r="AO415" s="152">
        <v>1262</v>
      </c>
      <c r="AP415" s="153">
        <v>0.32600000000000001</v>
      </c>
      <c r="AQ415" s="153">
        <v>0.36699999999999999</v>
      </c>
      <c r="AR415" s="154">
        <v>0.186</v>
      </c>
      <c r="AS415" s="154">
        <v>0.10299999999999999</v>
      </c>
      <c r="AT415" s="154">
        <v>8.5000000000000006E-2</v>
      </c>
      <c r="AU415" s="154">
        <v>0.312</v>
      </c>
      <c r="AW415" s="183"/>
      <c r="AX415" s="144">
        <f t="shared" si="100"/>
        <v>87.837150127226465</v>
      </c>
      <c r="AY415" s="149">
        <v>328</v>
      </c>
      <c r="AZ415" s="150" t="s">
        <v>530</v>
      </c>
      <c r="BA415" s="149">
        <v>24</v>
      </c>
      <c r="BB415" s="151">
        <v>1</v>
      </c>
      <c r="BC415" s="152">
        <v>1965</v>
      </c>
      <c r="BD415" s="152">
        <v>1726</v>
      </c>
      <c r="BE415" s="149">
        <v>0.878</v>
      </c>
      <c r="BF415" s="152">
        <v>832</v>
      </c>
      <c r="BG415" s="152">
        <v>672</v>
      </c>
      <c r="BH415" s="152">
        <v>1504</v>
      </c>
      <c r="BI415" s="153">
        <v>0.44700000000000001</v>
      </c>
      <c r="BJ415" s="153">
        <v>0.495</v>
      </c>
      <c r="BK415" s="154">
        <v>0.158</v>
      </c>
      <c r="BL415" s="154">
        <v>9.5000000000000001E-2</v>
      </c>
      <c r="BM415" s="154">
        <v>8.1000000000000003E-2</v>
      </c>
      <c r="BN415" s="155">
        <v>0.41</v>
      </c>
      <c r="DU415" s="4"/>
      <c r="DZ415" s="183"/>
      <c r="EA415" s="183"/>
      <c r="EB415" s="183"/>
      <c r="EC415" s="183"/>
      <c r="ED415" s="183"/>
      <c r="EE415" s="183"/>
    </row>
    <row r="416" spans="30:135" ht="13" x14ac:dyDescent="0.15">
      <c r="AD416" s="144">
        <f t="shared" si="98"/>
        <v>77.454545454545453</v>
      </c>
      <c r="AE416" s="144">
        <f t="shared" si="99"/>
        <v>65.66901408450704</v>
      </c>
      <c r="AF416" s="149">
        <v>329</v>
      </c>
      <c r="AG416" s="150" t="s">
        <v>573</v>
      </c>
      <c r="AH416" s="149">
        <v>22</v>
      </c>
      <c r="AI416" s="151">
        <v>1</v>
      </c>
      <c r="AJ416" s="152">
        <v>1704</v>
      </c>
      <c r="AK416" s="152">
        <v>1119</v>
      </c>
      <c r="AL416" s="149">
        <v>0.65700000000000003</v>
      </c>
      <c r="AM416" s="152">
        <v>727</v>
      </c>
      <c r="AN416" s="152">
        <v>417</v>
      </c>
      <c r="AO416" s="152">
        <v>1144</v>
      </c>
      <c r="AP416" s="153">
        <v>0.36499999999999999</v>
      </c>
      <c r="AQ416" s="153">
        <v>0.40300000000000002</v>
      </c>
      <c r="AR416" s="154">
        <v>0.24399999999999999</v>
      </c>
      <c r="AS416" s="154">
        <v>0.10199999999999999</v>
      </c>
      <c r="AT416" s="154">
        <v>8.5999999999999993E-2</v>
      </c>
      <c r="AU416" s="154">
        <v>0.315</v>
      </c>
      <c r="AW416" s="183"/>
      <c r="AX416" s="144">
        <f t="shared" si="100"/>
        <v>87.928759894459105</v>
      </c>
      <c r="AY416" s="149">
        <v>329</v>
      </c>
      <c r="AZ416" s="150" t="s">
        <v>478</v>
      </c>
      <c r="BA416" s="149">
        <v>19</v>
      </c>
      <c r="BB416" s="151">
        <v>1</v>
      </c>
      <c r="BC416" s="152">
        <v>1516</v>
      </c>
      <c r="BD416" s="152">
        <v>1333</v>
      </c>
      <c r="BE416" s="149">
        <v>0.879</v>
      </c>
      <c r="BF416" s="152">
        <v>644</v>
      </c>
      <c r="BG416" s="152">
        <v>478</v>
      </c>
      <c r="BH416" s="152">
        <v>1122</v>
      </c>
      <c r="BI416" s="153">
        <v>0.42599999999999999</v>
      </c>
      <c r="BJ416" s="153">
        <v>0.47799999999999998</v>
      </c>
      <c r="BK416" s="154">
        <v>0.156</v>
      </c>
      <c r="BL416" s="154">
        <v>0.128</v>
      </c>
      <c r="BM416" s="155">
        <v>0.11</v>
      </c>
      <c r="BN416" s="154">
        <v>0.41199999999999998</v>
      </c>
      <c r="DU416" s="4"/>
      <c r="DZ416" s="183"/>
      <c r="EA416" s="183"/>
      <c r="EB416" s="183"/>
      <c r="EC416" s="183"/>
      <c r="ED416" s="183"/>
      <c r="EE416" s="183"/>
    </row>
    <row r="417" spans="30:135" ht="13" x14ac:dyDescent="0.15">
      <c r="AD417" s="144">
        <f t="shared" si="98"/>
        <v>79.043478260869563</v>
      </c>
      <c r="AE417" s="144">
        <f t="shared" si="99"/>
        <v>65.45654565456546</v>
      </c>
      <c r="AF417" s="149">
        <v>330</v>
      </c>
      <c r="AG417" s="150" t="s">
        <v>536</v>
      </c>
      <c r="AH417" s="149">
        <v>23</v>
      </c>
      <c r="AI417" s="151">
        <v>1</v>
      </c>
      <c r="AJ417" s="152">
        <v>1818</v>
      </c>
      <c r="AK417" s="152">
        <v>1190</v>
      </c>
      <c r="AL417" s="149">
        <v>0.65500000000000003</v>
      </c>
      <c r="AM417" s="152">
        <v>822</v>
      </c>
      <c r="AN417" s="152">
        <v>449</v>
      </c>
      <c r="AO417" s="152">
        <v>1271</v>
      </c>
      <c r="AP417" s="153">
        <v>0.35299999999999998</v>
      </c>
      <c r="AQ417" s="153">
        <v>0.38600000000000001</v>
      </c>
      <c r="AR417" s="154">
        <v>0.219</v>
      </c>
      <c r="AS417" s="154">
        <v>9.7000000000000003E-2</v>
      </c>
      <c r="AT417" s="154">
        <v>7.9000000000000001E-2</v>
      </c>
      <c r="AU417" s="154">
        <v>0.317</v>
      </c>
      <c r="AW417" s="183"/>
      <c r="AX417" s="144">
        <f t="shared" si="100"/>
        <v>87.869198312236279</v>
      </c>
      <c r="AY417" s="149">
        <v>330</v>
      </c>
      <c r="AZ417" s="150" t="s">
        <v>263</v>
      </c>
      <c r="BA417" s="149">
        <v>23</v>
      </c>
      <c r="BB417" s="151">
        <v>1</v>
      </c>
      <c r="BC417" s="152">
        <v>1896</v>
      </c>
      <c r="BD417" s="152">
        <v>1666</v>
      </c>
      <c r="BE417" s="149">
        <v>0.879</v>
      </c>
      <c r="BF417" s="152">
        <v>816</v>
      </c>
      <c r="BG417" s="152">
        <v>596</v>
      </c>
      <c r="BH417" s="152">
        <v>1412</v>
      </c>
      <c r="BI417" s="153">
        <v>0.42199999999999999</v>
      </c>
      <c r="BJ417" s="153">
        <v>0.48199999999999998</v>
      </c>
      <c r="BK417" s="154">
        <v>0.161</v>
      </c>
      <c r="BL417" s="154">
        <v>0.11700000000000001</v>
      </c>
      <c r="BM417" s="154">
        <v>9.1999999999999998E-2</v>
      </c>
      <c r="BN417" s="154">
        <v>0.40400000000000003</v>
      </c>
      <c r="DU417" s="4"/>
      <c r="DZ417" s="183"/>
      <c r="EA417" s="183"/>
      <c r="EB417" s="183"/>
      <c r="EC417" s="183"/>
      <c r="ED417" s="183"/>
      <c r="EE417" s="183"/>
    </row>
    <row r="418" spans="30:135" ht="13" x14ac:dyDescent="0.15">
      <c r="AD418" s="144">
        <f t="shared" si="98"/>
        <v>78.600000000000009</v>
      </c>
      <c r="AE418" s="144">
        <f t="shared" si="99"/>
        <v>65.394402035623415</v>
      </c>
      <c r="AF418" s="149">
        <v>331</v>
      </c>
      <c r="AG418" s="150" t="s">
        <v>444</v>
      </c>
      <c r="AH418" s="149">
        <v>5</v>
      </c>
      <c r="AI418" s="151">
        <v>1</v>
      </c>
      <c r="AJ418" s="152">
        <v>393</v>
      </c>
      <c r="AK418" s="152">
        <v>257</v>
      </c>
      <c r="AL418" s="149">
        <v>0.65400000000000003</v>
      </c>
      <c r="AM418" s="152">
        <v>166</v>
      </c>
      <c r="AN418" s="152">
        <v>95</v>
      </c>
      <c r="AO418" s="152">
        <v>261</v>
      </c>
      <c r="AP418" s="153">
        <v>0.36399999999999999</v>
      </c>
      <c r="AQ418" s="153">
        <v>0.40600000000000003</v>
      </c>
      <c r="AR418" s="154">
        <v>0.254</v>
      </c>
      <c r="AS418" s="154">
        <v>9.4E-2</v>
      </c>
      <c r="AT418" s="154">
        <v>7.9000000000000001E-2</v>
      </c>
      <c r="AU418" s="154">
        <v>0.313</v>
      </c>
      <c r="AW418" s="183"/>
      <c r="AX418" s="144">
        <f t="shared" si="100"/>
        <v>88.634046890927621</v>
      </c>
      <c r="AY418" s="149">
        <v>331</v>
      </c>
      <c r="AZ418" s="150" t="s">
        <v>522</v>
      </c>
      <c r="BA418" s="149">
        <v>23</v>
      </c>
      <c r="BB418" s="151">
        <v>1</v>
      </c>
      <c r="BC418" s="152">
        <v>1962</v>
      </c>
      <c r="BD418" s="152">
        <v>1739</v>
      </c>
      <c r="BE418" s="149">
        <v>0.88600000000000001</v>
      </c>
      <c r="BF418" s="152">
        <v>874</v>
      </c>
      <c r="BG418" s="152">
        <v>639</v>
      </c>
      <c r="BH418" s="152">
        <v>1513</v>
      </c>
      <c r="BI418" s="153">
        <v>0.42199999999999999</v>
      </c>
      <c r="BJ418" s="153">
        <v>0.47699999999999998</v>
      </c>
      <c r="BK418" s="154">
        <v>0.13400000000000001</v>
      </c>
      <c r="BL418" s="154">
        <v>0.11700000000000001</v>
      </c>
      <c r="BM418" s="154">
        <v>9.6000000000000002E-2</v>
      </c>
      <c r="BN418" s="155">
        <v>0.41</v>
      </c>
      <c r="DU418" s="4"/>
      <c r="DZ418" s="183"/>
      <c r="EA418" s="183"/>
      <c r="EB418" s="183"/>
      <c r="EC418" s="183"/>
      <c r="ED418" s="183"/>
      <c r="EE418" s="183"/>
    </row>
    <row r="419" spans="30:135" ht="13" x14ac:dyDescent="0.15">
      <c r="AD419" s="144">
        <f t="shared" si="98"/>
        <v>85.1</v>
      </c>
      <c r="AE419" s="144">
        <f t="shared" si="99"/>
        <v>64.394829612220917</v>
      </c>
      <c r="AF419" s="149">
        <v>332</v>
      </c>
      <c r="AG419" s="150" t="s">
        <v>419</v>
      </c>
      <c r="AH419" s="149">
        <v>20</v>
      </c>
      <c r="AI419" s="151">
        <v>1</v>
      </c>
      <c r="AJ419" s="152">
        <v>1702</v>
      </c>
      <c r="AK419" s="152">
        <v>1096</v>
      </c>
      <c r="AL419" s="149">
        <v>0.64400000000000002</v>
      </c>
      <c r="AM419" s="152">
        <v>770</v>
      </c>
      <c r="AN419" s="152">
        <v>365</v>
      </c>
      <c r="AO419" s="152">
        <v>1135</v>
      </c>
      <c r="AP419" s="153">
        <v>0.32200000000000001</v>
      </c>
      <c r="AQ419" s="153">
        <v>0.36099999999999999</v>
      </c>
      <c r="AR419" s="154">
        <v>0.224</v>
      </c>
      <c r="AS419" s="154">
        <v>0.121</v>
      </c>
      <c r="AT419" s="154">
        <v>8.2000000000000003E-2</v>
      </c>
      <c r="AU419" s="154">
        <v>0.313</v>
      </c>
      <c r="AW419" s="183"/>
      <c r="AX419" s="144">
        <f t="shared" si="100"/>
        <v>88.60830527497194</v>
      </c>
      <c r="AY419" s="149">
        <v>332</v>
      </c>
      <c r="AZ419" s="150" t="s">
        <v>561</v>
      </c>
      <c r="BA419" s="149">
        <v>21</v>
      </c>
      <c r="BB419" s="151">
        <v>1</v>
      </c>
      <c r="BC419" s="152">
        <v>1782</v>
      </c>
      <c r="BD419" s="152">
        <v>1579</v>
      </c>
      <c r="BE419" s="149">
        <v>0.88600000000000001</v>
      </c>
      <c r="BF419" s="152">
        <v>782</v>
      </c>
      <c r="BG419" s="152">
        <v>522</v>
      </c>
      <c r="BH419" s="152">
        <v>1304</v>
      </c>
      <c r="BI419" s="151">
        <v>0.4</v>
      </c>
      <c r="BJ419" s="153">
        <v>0.47099999999999997</v>
      </c>
      <c r="BK419" s="154">
        <v>0.14599999999999999</v>
      </c>
      <c r="BL419" s="154">
        <v>0.14399999999999999</v>
      </c>
      <c r="BM419" s="154">
        <v>0.10199999999999999</v>
      </c>
      <c r="BN419" s="154">
        <v>0.40699999999999997</v>
      </c>
      <c r="DU419" s="4"/>
      <c r="DZ419" s="183"/>
      <c r="EA419" s="183"/>
      <c r="EB419" s="183"/>
      <c r="EC419" s="183"/>
      <c r="ED419" s="183"/>
      <c r="EE419" s="183"/>
    </row>
    <row r="420" spans="30:135" ht="13" x14ac:dyDescent="0.15">
      <c r="AD420" s="144">
        <f t="shared" si="98"/>
        <v>78.181818181818187</v>
      </c>
      <c r="AE420" s="144">
        <f t="shared" si="99"/>
        <v>63.837209302325583</v>
      </c>
      <c r="AF420" s="149">
        <v>333</v>
      </c>
      <c r="AG420" s="150" t="s">
        <v>588</v>
      </c>
      <c r="AH420" s="149">
        <v>22</v>
      </c>
      <c r="AI420" s="151">
        <v>1</v>
      </c>
      <c r="AJ420" s="152">
        <v>1720</v>
      </c>
      <c r="AK420" s="152">
        <v>1098</v>
      </c>
      <c r="AL420" s="149">
        <v>0.63800000000000001</v>
      </c>
      <c r="AM420" s="152">
        <v>814</v>
      </c>
      <c r="AN420" s="152">
        <v>419</v>
      </c>
      <c r="AO420" s="152">
        <v>1233</v>
      </c>
      <c r="AP420" s="151">
        <v>0.34</v>
      </c>
      <c r="AQ420" s="153">
        <v>0.377</v>
      </c>
      <c r="AR420" s="154">
        <v>0.219</v>
      </c>
      <c r="AS420" s="154">
        <v>8.1000000000000003E-2</v>
      </c>
      <c r="AT420" s="154">
        <v>7.1999999999999995E-2</v>
      </c>
      <c r="AU420" s="154">
        <v>0.29899999999999999</v>
      </c>
      <c r="AW420" s="183"/>
      <c r="AX420" s="144">
        <f t="shared" si="100"/>
        <v>88.870246085011189</v>
      </c>
      <c r="AY420" s="149">
        <v>333</v>
      </c>
      <c r="AZ420" s="150" t="s">
        <v>586</v>
      </c>
      <c r="BA420" s="149">
        <v>22</v>
      </c>
      <c r="BB420" s="151">
        <v>1</v>
      </c>
      <c r="BC420" s="152">
        <v>1788</v>
      </c>
      <c r="BD420" s="152">
        <v>1589</v>
      </c>
      <c r="BE420" s="149">
        <v>0.88900000000000001</v>
      </c>
      <c r="BF420" s="152">
        <v>675</v>
      </c>
      <c r="BG420" s="152">
        <v>591</v>
      </c>
      <c r="BH420" s="152">
        <v>1266</v>
      </c>
      <c r="BI420" s="153">
        <v>0.46700000000000003</v>
      </c>
      <c r="BJ420" s="153">
        <v>0.51700000000000002</v>
      </c>
      <c r="BK420" s="154">
        <v>0.192</v>
      </c>
      <c r="BL420" s="154">
        <v>0.126</v>
      </c>
      <c r="BM420" s="154">
        <v>9.4E-2</v>
      </c>
      <c r="BN420" s="154">
        <v>0.42099999999999999</v>
      </c>
      <c r="DU420" s="4"/>
      <c r="DZ420" s="183"/>
      <c r="EA420" s="183"/>
      <c r="EB420" s="183"/>
      <c r="EC420" s="183"/>
      <c r="ED420" s="183"/>
      <c r="EE420" s="183"/>
    </row>
    <row r="421" spans="30:135" ht="13" x14ac:dyDescent="0.15">
      <c r="AD421" s="144">
        <f t="shared" si="98"/>
        <v>79.8125</v>
      </c>
      <c r="AE421" s="144">
        <f t="shared" si="99"/>
        <v>63.508222396241187</v>
      </c>
      <c r="AF421" s="149">
        <v>334</v>
      </c>
      <c r="AG421" s="150" t="s">
        <v>543</v>
      </c>
      <c r="AH421" s="149">
        <v>16</v>
      </c>
      <c r="AI421" s="151">
        <v>1</v>
      </c>
      <c r="AJ421" s="152">
        <v>1277</v>
      </c>
      <c r="AK421" s="152">
        <v>811</v>
      </c>
      <c r="AL421" s="149">
        <v>0.63500000000000001</v>
      </c>
      <c r="AM421" s="152">
        <v>587</v>
      </c>
      <c r="AN421" s="152">
        <v>321</v>
      </c>
      <c r="AO421" s="152">
        <v>908</v>
      </c>
      <c r="AP421" s="153">
        <v>0.35399999999999998</v>
      </c>
      <c r="AQ421" s="153">
        <v>0.38600000000000001</v>
      </c>
      <c r="AR421" s="154">
        <v>0.22700000000000001</v>
      </c>
      <c r="AS421" s="154">
        <v>7.9000000000000001E-2</v>
      </c>
      <c r="AT421" s="154">
        <v>6.6000000000000003E-2</v>
      </c>
      <c r="AU421" s="154">
        <v>0.30499999999999999</v>
      </c>
      <c r="AW421" s="183"/>
      <c r="AX421" s="144">
        <f t="shared" si="100"/>
        <v>89.515279241306629</v>
      </c>
      <c r="AY421" s="149">
        <v>334</v>
      </c>
      <c r="AZ421" s="150" t="s">
        <v>366</v>
      </c>
      <c r="BA421" s="149">
        <v>22</v>
      </c>
      <c r="BB421" s="151">
        <v>1</v>
      </c>
      <c r="BC421" s="152">
        <v>1898</v>
      </c>
      <c r="BD421" s="152">
        <v>1699</v>
      </c>
      <c r="BE421" s="149">
        <v>0.89500000000000002</v>
      </c>
      <c r="BF421" s="152">
        <v>842</v>
      </c>
      <c r="BG421" s="152">
        <v>637</v>
      </c>
      <c r="BH421" s="152">
        <v>1479</v>
      </c>
      <c r="BI421" s="153">
        <v>0.43099999999999999</v>
      </c>
      <c r="BJ421" s="153">
        <v>0.49299999999999999</v>
      </c>
      <c r="BK421" s="154">
        <v>0.13800000000000001</v>
      </c>
      <c r="BL421" s="154">
        <v>0.105</v>
      </c>
      <c r="BM421" s="154">
        <v>8.5000000000000006E-2</v>
      </c>
      <c r="BN421" s="154">
        <v>0.40799999999999997</v>
      </c>
      <c r="DU421" s="4"/>
      <c r="DZ421" s="183"/>
      <c r="EA421" s="183"/>
      <c r="EB421" s="183"/>
      <c r="EC421" s="183"/>
      <c r="ED421" s="183"/>
      <c r="EE421" s="183"/>
    </row>
    <row r="422" spans="30:135" ht="13" x14ac:dyDescent="0.15">
      <c r="AD422" s="144">
        <f t="shared" si="98"/>
        <v>81.666666666666657</v>
      </c>
      <c r="AE422" s="144">
        <f t="shared" si="99"/>
        <v>62.65306122448979</v>
      </c>
      <c r="AF422" s="149">
        <v>335</v>
      </c>
      <c r="AG422" s="150" t="s">
        <v>490</v>
      </c>
      <c r="AH422" s="149">
        <v>12</v>
      </c>
      <c r="AI422" s="151">
        <v>1</v>
      </c>
      <c r="AJ422" s="152">
        <v>980</v>
      </c>
      <c r="AK422" s="152">
        <v>614</v>
      </c>
      <c r="AL422" s="149">
        <v>0.627</v>
      </c>
      <c r="AM422" s="152">
        <v>449</v>
      </c>
      <c r="AN422" s="152">
        <v>227</v>
      </c>
      <c r="AO422" s="152">
        <v>676</v>
      </c>
      <c r="AP422" s="153">
        <v>0.33600000000000002</v>
      </c>
      <c r="AQ422" s="153">
        <v>0.378</v>
      </c>
      <c r="AR422" s="154">
        <v>0.23599999999999999</v>
      </c>
      <c r="AS422" s="155">
        <v>0.09</v>
      </c>
      <c r="AT422" s="154">
        <v>6.8000000000000005E-2</v>
      </c>
      <c r="AU422" s="154">
        <v>0.29599999999999999</v>
      </c>
      <c r="AW422" s="183"/>
      <c r="AX422" s="144">
        <f t="shared" si="100"/>
        <v>89.598811292719176</v>
      </c>
      <c r="AY422" s="149">
        <v>335</v>
      </c>
      <c r="AZ422" s="150" t="s">
        <v>461</v>
      </c>
      <c r="BA422" s="149">
        <v>17</v>
      </c>
      <c r="BB422" s="151">
        <v>1</v>
      </c>
      <c r="BC422" s="152">
        <v>1346</v>
      </c>
      <c r="BD422" s="152">
        <v>1206</v>
      </c>
      <c r="BE422" s="149">
        <v>0.89600000000000002</v>
      </c>
      <c r="BF422" s="152">
        <v>569</v>
      </c>
      <c r="BG422" s="152">
        <v>415</v>
      </c>
      <c r="BH422" s="152">
        <v>984</v>
      </c>
      <c r="BI422" s="153">
        <v>0.42199999999999999</v>
      </c>
      <c r="BJ422" s="153">
        <v>0.505</v>
      </c>
      <c r="BK422" s="154">
        <v>0.16900000000000001</v>
      </c>
      <c r="BL422" s="154">
        <v>0.121</v>
      </c>
      <c r="BM422" s="154">
        <v>8.6999999999999994E-2</v>
      </c>
      <c r="BN422" s="154">
        <v>0.39600000000000002</v>
      </c>
      <c r="DU422" s="4"/>
      <c r="DZ422" s="183"/>
      <c r="EA422" s="183"/>
      <c r="EB422" s="183"/>
      <c r="EC422" s="183"/>
      <c r="ED422" s="183"/>
      <c r="EE422" s="183"/>
    </row>
    <row r="423" spans="30:135" ht="13" x14ac:dyDescent="0.15">
      <c r="AD423" s="144">
        <f t="shared" si="98"/>
        <v>81.095238095238088</v>
      </c>
      <c r="AE423" s="144">
        <f t="shared" si="99"/>
        <v>61.714621256605994</v>
      </c>
      <c r="AF423" s="149">
        <v>336</v>
      </c>
      <c r="AG423" s="150" t="s">
        <v>552</v>
      </c>
      <c r="AH423" s="149">
        <v>21</v>
      </c>
      <c r="AI423" s="151">
        <v>1</v>
      </c>
      <c r="AJ423" s="152">
        <v>1703</v>
      </c>
      <c r="AK423" s="152">
        <v>1051</v>
      </c>
      <c r="AL423" s="149">
        <v>0.61699999999999999</v>
      </c>
      <c r="AM423" s="152">
        <v>852</v>
      </c>
      <c r="AN423" s="152">
        <v>360</v>
      </c>
      <c r="AO423" s="152">
        <v>1212</v>
      </c>
      <c r="AP423" s="153">
        <v>0.29699999999999999</v>
      </c>
      <c r="AQ423" s="153">
        <v>0.34699999999999998</v>
      </c>
      <c r="AR423" s="154">
        <v>0.20799999999999999</v>
      </c>
      <c r="AS423" s="154">
        <v>9.1999999999999998E-2</v>
      </c>
      <c r="AT423" s="154">
        <v>7.4999999999999997E-2</v>
      </c>
      <c r="AU423" s="154">
        <v>0.28699999999999998</v>
      </c>
      <c r="AW423" s="183"/>
      <c r="AX423" s="144">
        <f t="shared" si="100"/>
        <v>89.728096676737152</v>
      </c>
      <c r="AY423" s="149">
        <v>336</v>
      </c>
      <c r="AZ423" s="150" t="s">
        <v>545</v>
      </c>
      <c r="BA423" s="149">
        <v>24</v>
      </c>
      <c r="BB423" s="151">
        <v>1</v>
      </c>
      <c r="BC423" s="152">
        <v>1986</v>
      </c>
      <c r="BD423" s="152">
        <v>1782</v>
      </c>
      <c r="BE423" s="149">
        <v>0.89700000000000002</v>
      </c>
      <c r="BF423" s="152">
        <v>733</v>
      </c>
      <c r="BG423" s="152">
        <v>641</v>
      </c>
      <c r="BH423" s="152">
        <v>1374</v>
      </c>
      <c r="BI423" s="153">
        <v>0.46700000000000003</v>
      </c>
      <c r="BJ423" s="153">
        <v>0.51700000000000002</v>
      </c>
      <c r="BK423" s="154">
        <v>0.185</v>
      </c>
      <c r="BL423" s="154">
        <v>0.14699999999999999</v>
      </c>
      <c r="BM423" s="154">
        <v>0.10299999999999999</v>
      </c>
      <c r="BN423" s="154">
        <v>0.43099999999999999</v>
      </c>
      <c r="DU423" s="4"/>
      <c r="DZ423" s="183"/>
      <c r="EA423" s="183"/>
      <c r="EB423" s="183"/>
      <c r="EC423" s="183"/>
      <c r="ED423" s="183"/>
      <c r="EE423" s="183"/>
    </row>
    <row r="424" spans="30:135" ht="13" x14ac:dyDescent="0.15">
      <c r="AD424" s="144">
        <f t="shared" si="98"/>
        <v>89.5</v>
      </c>
      <c r="AE424" s="144">
        <f t="shared" si="99"/>
        <v>61.638733705772808</v>
      </c>
      <c r="AF424" s="149">
        <v>337</v>
      </c>
      <c r="AG424" s="150" t="s">
        <v>578</v>
      </c>
      <c r="AH424" s="149">
        <v>6</v>
      </c>
      <c r="AI424" s="151">
        <v>1</v>
      </c>
      <c r="AJ424" s="152">
        <v>537</v>
      </c>
      <c r="AK424" s="152">
        <v>331</v>
      </c>
      <c r="AL424" s="149">
        <v>0.61599999999999999</v>
      </c>
      <c r="AM424" s="152">
        <v>254</v>
      </c>
      <c r="AN424" s="152">
        <v>126</v>
      </c>
      <c r="AO424" s="152">
        <v>380</v>
      </c>
      <c r="AP424" s="153">
        <v>0.33200000000000002</v>
      </c>
      <c r="AQ424" s="153">
        <v>0.374</v>
      </c>
      <c r="AR424" s="154">
        <v>0.22500000000000001</v>
      </c>
      <c r="AS424" s="154">
        <v>7.5999999999999998E-2</v>
      </c>
      <c r="AT424" s="154">
        <v>7.0999999999999994E-2</v>
      </c>
      <c r="AU424" s="154">
        <v>0.29199999999999998</v>
      </c>
      <c r="AW424" s="183"/>
      <c r="AX424" s="144">
        <f t="shared" si="100"/>
        <v>89.912536443148682</v>
      </c>
      <c r="AY424" s="149">
        <v>337</v>
      </c>
      <c r="AZ424" s="150" t="s">
        <v>590</v>
      </c>
      <c r="BA424" s="149">
        <v>20</v>
      </c>
      <c r="BB424" s="151">
        <v>1</v>
      </c>
      <c r="BC424" s="152">
        <v>1715</v>
      </c>
      <c r="BD424" s="152">
        <v>1542</v>
      </c>
      <c r="BE424" s="149">
        <v>0.89900000000000002</v>
      </c>
      <c r="BF424" s="152">
        <v>663</v>
      </c>
      <c r="BG424" s="152">
        <v>570</v>
      </c>
      <c r="BH424" s="152">
        <v>1233</v>
      </c>
      <c r="BI424" s="153">
        <v>0.46200000000000002</v>
      </c>
      <c r="BJ424" s="153">
        <v>0.51600000000000001</v>
      </c>
      <c r="BK424" s="154">
        <v>0.17699999999999999</v>
      </c>
      <c r="BL424" s="154">
        <v>0.129</v>
      </c>
      <c r="BM424" s="154">
        <v>0.104</v>
      </c>
      <c r="BN424" s="154">
        <v>0.42399999999999999</v>
      </c>
      <c r="DU424" s="4"/>
      <c r="DZ424" s="183"/>
      <c r="EA424" s="183"/>
      <c r="EB424" s="183"/>
      <c r="EC424" s="183"/>
      <c r="ED424" s="183"/>
      <c r="EE424" s="183"/>
    </row>
    <row r="425" spans="30:135" ht="13" x14ac:dyDescent="0.15">
      <c r="AD425" s="144">
        <f t="shared" si="98"/>
        <v>79.3125</v>
      </c>
      <c r="AE425" s="144">
        <f t="shared" si="99"/>
        <v>61.386918833727343</v>
      </c>
      <c r="AF425" s="149">
        <v>338</v>
      </c>
      <c r="AG425" s="150" t="s">
        <v>587</v>
      </c>
      <c r="AH425" s="149">
        <v>16</v>
      </c>
      <c r="AI425" s="151">
        <v>1</v>
      </c>
      <c r="AJ425" s="152">
        <v>1269</v>
      </c>
      <c r="AK425" s="152">
        <v>779</v>
      </c>
      <c r="AL425" s="149">
        <v>0.61399999999999999</v>
      </c>
      <c r="AM425" s="152">
        <v>552</v>
      </c>
      <c r="AN425" s="152">
        <v>280</v>
      </c>
      <c r="AO425" s="152">
        <v>832</v>
      </c>
      <c r="AP425" s="153">
        <v>0.33700000000000002</v>
      </c>
      <c r="AQ425" s="153">
        <v>0.36499999999999999</v>
      </c>
      <c r="AR425" s="154">
        <v>0.255</v>
      </c>
      <c r="AS425" s="154">
        <v>0.113</v>
      </c>
      <c r="AT425" s="155">
        <v>0.09</v>
      </c>
      <c r="AU425" s="154">
        <v>0.30099999999999999</v>
      </c>
      <c r="AW425" s="183"/>
      <c r="AX425" s="144">
        <f t="shared" si="100"/>
        <v>90.476190476190482</v>
      </c>
      <c r="AY425" s="149">
        <v>338</v>
      </c>
      <c r="AZ425" s="150" t="s">
        <v>568</v>
      </c>
      <c r="BA425" s="149">
        <v>19</v>
      </c>
      <c r="BB425" s="151">
        <v>1</v>
      </c>
      <c r="BC425" s="152">
        <v>1554</v>
      </c>
      <c r="BD425" s="152">
        <v>1406</v>
      </c>
      <c r="BE425" s="149">
        <v>0.90500000000000003</v>
      </c>
      <c r="BF425" s="152">
        <v>614</v>
      </c>
      <c r="BG425" s="152">
        <v>506</v>
      </c>
      <c r="BH425" s="152">
        <v>1120</v>
      </c>
      <c r="BI425" s="153">
        <v>0.45200000000000001</v>
      </c>
      <c r="BJ425" s="153">
        <v>0.51400000000000001</v>
      </c>
      <c r="BK425" s="154">
        <v>0.17499999999999999</v>
      </c>
      <c r="BL425" s="154">
        <v>0.13100000000000001</v>
      </c>
      <c r="BM425" s="154">
        <v>0.107</v>
      </c>
      <c r="BN425" s="154">
        <v>0.41799999999999998</v>
      </c>
      <c r="DU425" s="4"/>
      <c r="DZ425" s="183"/>
      <c r="EA425" s="183"/>
      <c r="EB425" s="183"/>
      <c r="EC425" s="183"/>
      <c r="ED425" s="183"/>
      <c r="EE425" s="183"/>
    </row>
    <row r="426" spans="30:135" ht="13" x14ac:dyDescent="0.15">
      <c r="AD426" s="144">
        <f t="shared" si="98"/>
        <v>83.214285714285708</v>
      </c>
      <c r="AE426" s="144">
        <f t="shared" si="99"/>
        <v>61.201716738197419</v>
      </c>
      <c r="AF426" s="149">
        <v>339</v>
      </c>
      <c r="AG426" s="150" t="s">
        <v>408</v>
      </c>
      <c r="AH426" s="149">
        <v>14</v>
      </c>
      <c r="AI426" s="151">
        <v>1</v>
      </c>
      <c r="AJ426" s="152">
        <v>1165</v>
      </c>
      <c r="AK426" s="152">
        <v>713</v>
      </c>
      <c r="AL426" s="149">
        <v>0.61199999999999999</v>
      </c>
      <c r="AM426" s="152">
        <v>513</v>
      </c>
      <c r="AN426" s="152">
        <v>250</v>
      </c>
      <c r="AO426" s="152">
        <v>763</v>
      </c>
      <c r="AP426" s="153">
        <v>0.32800000000000001</v>
      </c>
      <c r="AQ426" s="153">
        <v>0.38700000000000001</v>
      </c>
      <c r="AR426" s="154">
        <v>0.25900000000000001</v>
      </c>
      <c r="AS426" s="154">
        <v>0.10100000000000001</v>
      </c>
      <c r="AT426" s="154">
        <v>7.9000000000000001E-2</v>
      </c>
      <c r="AU426" s="154">
        <v>0.28199999999999997</v>
      </c>
      <c r="AW426" s="183"/>
      <c r="AX426" s="144">
        <f t="shared" si="100"/>
        <v>91.457286432160799</v>
      </c>
      <c r="AY426" s="149">
        <v>339</v>
      </c>
      <c r="AZ426" s="150" t="s">
        <v>213</v>
      </c>
      <c r="BA426" s="149">
        <v>23</v>
      </c>
      <c r="BB426" s="151">
        <v>1</v>
      </c>
      <c r="BC426" s="152">
        <v>1990</v>
      </c>
      <c r="BD426" s="152">
        <v>1820</v>
      </c>
      <c r="BE426" s="149">
        <v>0.91500000000000004</v>
      </c>
      <c r="BF426" s="152">
        <v>838</v>
      </c>
      <c r="BG426" s="152">
        <v>675</v>
      </c>
      <c r="BH426" s="152">
        <v>1513</v>
      </c>
      <c r="BI426" s="153">
        <v>0.44600000000000001</v>
      </c>
      <c r="BJ426" s="153">
        <v>0.50700000000000001</v>
      </c>
      <c r="BK426" s="155">
        <v>0.15</v>
      </c>
      <c r="BL426" s="154">
        <v>0.11700000000000001</v>
      </c>
      <c r="BM426" s="154">
        <v>9.0999999999999998E-2</v>
      </c>
      <c r="BN426" s="154">
        <v>0.42099999999999999</v>
      </c>
      <c r="DU426" s="4"/>
      <c r="DZ426" s="183"/>
      <c r="EA426" s="183"/>
      <c r="EB426" s="183"/>
      <c r="EC426" s="183"/>
      <c r="ED426" s="183"/>
      <c r="EE426" s="183"/>
    </row>
    <row r="427" spans="30:135" ht="13" x14ac:dyDescent="0.15">
      <c r="AD427" s="144">
        <f t="shared" si="98"/>
        <v>75.705882352941174</v>
      </c>
      <c r="AE427" s="144">
        <f t="shared" si="99"/>
        <v>61.072261072261071</v>
      </c>
      <c r="AF427" s="149">
        <v>340</v>
      </c>
      <c r="AG427" s="150" t="s">
        <v>493</v>
      </c>
      <c r="AH427" s="149">
        <v>17</v>
      </c>
      <c r="AI427" s="151">
        <v>1</v>
      </c>
      <c r="AJ427" s="152">
        <v>1287</v>
      </c>
      <c r="AK427" s="152">
        <v>786</v>
      </c>
      <c r="AL427" s="149">
        <v>0.61099999999999999</v>
      </c>
      <c r="AM427" s="152">
        <v>570</v>
      </c>
      <c r="AN427" s="152">
        <v>286</v>
      </c>
      <c r="AO427" s="152">
        <v>856</v>
      </c>
      <c r="AP427" s="153">
        <v>0.33400000000000002</v>
      </c>
      <c r="AQ427" s="153">
        <v>0.373</v>
      </c>
      <c r="AR427" s="154">
        <v>0.247</v>
      </c>
      <c r="AS427" s="154">
        <v>0.10299999999999999</v>
      </c>
      <c r="AT427" s="154">
        <v>7.5999999999999998E-2</v>
      </c>
      <c r="AU427" s="154">
        <v>0.29099999999999998</v>
      </c>
      <c r="AW427" s="183"/>
      <c r="AX427" s="144">
        <f t="shared" si="100"/>
        <v>91.595441595441599</v>
      </c>
      <c r="AY427" s="149">
        <v>340</v>
      </c>
      <c r="AZ427" s="150" t="s">
        <v>572</v>
      </c>
      <c r="BA427" s="149">
        <v>9</v>
      </c>
      <c r="BB427" s="151">
        <v>1</v>
      </c>
      <c r="BC427" s="152">
        <v>702</v>
      </c>
      <c r="BD427" s="152">
        <v>643</v>
      </c>
      <c r="BE427" s="149">
        <v>0.91600000000000004</v>
      </c>
      <c r="BF427" s="152">
        <v>278</v>
      </c>
      <c r="BG427" s="152">
        <v>225</v>
      </c>
      <c r="BH427" s="152">
        <v>503</v>
      </c>
      <c r="BI427" s="153">
        <v>0.44700000000000001</v>
      </c>
      <c r="BJ427" s="153">
        <v>0.52400000000000002</v>
      </c>
      <c r="BK427" s="155">
        <v>0.17</v>
      </c>
      <c r="BL427" s="154">
        <v>0.13200000000000001</v>
      </c>
      <c r="BM427" s="154">
        <v>0.10100000000000001</v>
      </c>
      <c r="BN427" s="154">
        <v>0.41899999999999998</v>
      </c>
      <c r="DU427" s="4"/>
      <c r="DZ427" s="183"/>
      <c r="EA427" s="183"/>
      <c r="EB427" s="183"/>
      <c r="EC427" s="183"/>
      <c r="ED427" s="183"/>
      <c r="EE427" s="183"/>
    </row>
    <row r="428" spans="30:135" ht="13" x14ac:dyDescent="0.15">
      <c r="AD428" s="144">
        <f t="shared" si="98"/>
        <v>82</v>
      </c>
      <c r="AE428" s="144">
        <f t="shared" si="99"/>
        <v>60.31894934333959</v>
      </c>
      <c r="AF428" s="149">
        <v>341</v>
      </c>
      <c r="AG428" s="150" t="s">
        <v>589</v>
      </c>
      <c r="AH428" s="149">
        <v>13</v>
      </c>
      <c r="AI428" s="151">
        <v>1</v>
      </c>
      <c r="AJ428" s="152">
        <v>1066</v>
      </c>
      <c r="AK428" s="152">
        <v>643</v>
      </c>
      <c r="AL428" s="149">
        <v>0.60299999999999998</v>
      </c>
      <c r="AM428" s="152">
        <v>455</v>
      </c>
      <c r="AN428" s="152">
        <v>235</v>
      </c>
      <c r="AO428" s="152">
        <v>690</v>
      </c>
      <c r="AP428" s="153">
        <v>0.34100000000000003</v>
      </c>
      <c r="AQ428" s="153">
        <v>0.36699999999999999</v>
      </c>
      <c r="AR428" s="154">
        <v>0.255</v>
      </c>
      <c r="AS428" s="155">
        <v>0.12</v>
      </c>
      <c r="AT428" s="154">
        <v>9.8000000000000004E-2</v>
      </c>
      <c r="AU428" s="154">
        <v>0.30199999999999999</v>
      </c>
      <c r="AW428" s="183"/>
      <c r="AX428" s="144">
        <f t="shared" si="100"/>
        <v>91.786570743405278</v>
      </c>
      <c r="AY428" s="149">
        <v>341</v>
      </c>
      <c r="AZ428" s="150" t="s">
        <v>554</v>
      </c>
      <c r="BA428" s="149">
        <v>20</v>
      </c>
      <c r="BB428" s="151">
        <v>1</v>
      </c>
      <c r="BC428" s="152">
        <v>1668</v>
      </c>
      <c r="BD428" s="152">
        <v>1531</v>
      </c>
      <c r="BE428" s="149">
        <v>0.91800000000000004</v>
      </c>
      <c r="BF428" s="152">
        <v>638</v>
      </c>
      <c r="BG428" s="152">
        <v>568</v>
      </c>
      <c r="BH428" s="152">
        <v>1206</v>
      </c>
      <c r="BI428" s="153">
        <v>0.47099999999999997</v>
      </c>
      <c r="BJ428" s="153">
        <v>0.53500000000000003</v>
      </c>
      <c r="BK428" s="154">
        <v>0.186</v>
      </c>
      <c r="BL428" s="154">
        <v>0.11600000000000001</v>
      </c>
      <c r="BM428" s="155">
        <v>0.09</v>
      </c>
      <c r="BN428" s="154">
        <v>0.42399999999999999</v>
      </c>
      <c r="DU428" s="4"/>
      <c r="DZ428" s="183"/>
      <c r="EA428" s="183"/>
      <c r="EB428" s="183"/>
      <c r="EC428" s="183"/>
      <c r="ED428" s="183"/>
      <c r="EE428" s="183"/>
    </row>
    <row r="429" spans="30:135" ht="13" x14ac:dyDescent="0.15">
      <c r="AD429" s="144">
        <f t="shared" si="98"/>
        <v>80.75</v>
      </c>
      <c r="AE429" s="144">
        <f t="shared" si="99"/>
        <v>57.275541795665632</v>
      </c>
      <c r="AF429" s="149">
        <v>342</v>
      </c>
      <c r="AG429" s="150" t="s">
        <v>590</v>
      </c>
      <c r="AH429" s="149">
        <v>20</v>
      </c>
      <c r="AI429" s="151">
        <v>1</v>
      </c>
      <c r="AJ429" s="152">
        <v>1615</v>
      </c>
      <c r="AK429" s="152">
        <v>925</v>
      </c>
      <c r="AL429" s="149">
        <v>0.57299999999999995</v>
      </c>
      <c r="AM429" s="152">
        <v>751</v>
      </c>
      <c r="AN429" s="152">
        <v>328</v>
      </c>
      <c r="AO429" s="152">
        <v>1079</v>
      </c>
      <c r="AP429" s="153">
        <v>0.30399999999999999</v>
      </c>
      <c r="AQ429" s="153">
        <v>0.34899999999999998</v>
      </c>
      <c r="AR429" s="155">
        <v>0.25</v>
      </c>
      <c r="AS429" s="154">
        <v>9.7000000000000003E-2</v>
      </c>
      <c r="AT429" s="154">
        <v>8.1000000000000003E-2</v>
      </c>
      <c r="AU429" s="154">
        <v>0.27100000000000002</v>
      </c>
      <c r="AW429" s="183"/>
      <c r="AX429" s="144">
        <f t="shared" si="100"/>
        <v>92.722371967654979</v>
      </c>
      <c r="AY429" s="149">
        <v>342</v>
      </c>
      <c r="AZ429" s="150" t="s">
        <v>556</v>
      </c>
      <c r="BA429" s="149">
        <v>18</v>
      </c>
      <c r="BB429" s="151">
        <v>1</v>
      </c>
      <c r="BC429" s="152">
        <v>1484</v>
      </c>
      <c r="BD429" s="152">
        <v>1376</v>
      </c>
      <c r="BE429" s="149">
        <v>0.92700000000000005</v>
      </c>
      <c r="BF429" s="152">
        <v>632</v>
      </c>
      <c r="BG429" s="152">
        <v>521</v>
      </c>
      <c r="BH429" s="152">
        <v>1153</v>
      </c>
      <c r="BI429" s="153">
        <v>0.45200000000000001</v>
      </c>
      <c r="BJ429" s="153">
        <v>0.52300000000000002</v>
      </c>
      <c r="BK429" s="154">
        <v>0.159</v>
      </c>
      <c r="BL429" s="154">
        <v>8.7999999999999995E-2</v>
      </c>
      <c r="BM429" s="154">
        <v>7.3999999999999996E-2</v>
      </c>
      <c r="BN429" s="155">
        <v>0.41</v>
      </c>
      <c r="DU429" s="4"/>
      <c r="DZ429" s="183"/>
      <c r="EA429" s="183"/>
      <c r="EB429" s="183"/>
      <c r="EC429" s="183"/>
      <c r="ED429" s="183"/>
      <c r="EE429" s="183"/>
    </row>
    <row r="430" spans="30:135" ht="13" x14ac:dyDescent="0.15">
      <c r="AD430" s="144">
        <f t="shared" si="98"/>
        <v>82.4</v>
      </c>
      <c r="AE430" s="144">
        <f t="shared" si="99"/>
        <v>55.582524271844655</v>
      </c>
      <c r="AF430" s="167">
        <v>343</v>
      </c>
      <c r="AG430" s="168" t="s">
        <v>565</v>
      </c>
      <c r="AH430" s="167">
        <v>10</v>
      </c>
      <c r="AI430" s="169">
        <v>1</v>
      </c>
      <c r="AJ430" s="170">
        <v>824</v>
      </c>
      <c r="AK430" s="170">
        <v>458</v>
      </c>
      <c r="AL430" s="167">
        <v>0.55600000000000005</v>
      </c>
      <c r="AM430" s="170">
        <v>374</v>
      </c>
      <c r="AN430" s="170">
        <v>164</v>
      </c>
      <c r="AO430" s="170">
        <v>538</v>
      </c>
      <c r="AP430" s="171">
        <v>0.30499999999999999</v>
      </c>
      <c r="AQ430" s="171">
        <v>0.34899999999999998</v>
      </c>
      <c r="AR430" s="172">
        <v>0.27200000000000002</v>
      </c>
      <c r="AS430" s="172">
        <v>8.4000000000000005E-2</v>
      </c>
      <c r="AT430" s="172">
        <v>6.8000000000000005E-2</v>
      </c>
      <c r="AU430" s="172">
        <v>0.26100000000000001</v>
      </c>
      <c r="AW430" s="183"/>
      <c r="AX430" s="144">
        <f t="shared" si="100"/>
        <v>94.638554216867462</v>
      </c>
      <c r="AY430" s="167">
        <v>343</v>
      </c>
      <c r="AZ430" s="168" t="s">
        <v>420</v>
      </c>
      <c r="BA430" s="167">
        <v>20</v>
      </c>
      <c r="BB430" s="169">
        <v>1</v>
      </c>
      <c r="BC430" s="170">
        <v>1660</v>
      </c>
      <c r="BD430" s="170">
        <v>1571</v>
      </c>
      <c r="BE430" s="167">
        <v>0.94599999999999995</v>
      </c>
      <c r="BF430" s="170">
        <v>682</v>
      </c>
      <c r="BG430" s="170">
        <v>584</v>
      </c>
      <c r="BH430" s="170">
        <v>1266</v>
      </c>
      <c r="BI430" s="171">
        <v>0.46100000000000002</v>
      </c>
      <c r="BJ430" s="171">
        <v>0.52100000000000002</v>
      </c>
      <c r="BK430" s="172">
        <v>0.154</v>
      </c>
      <c r="BL430" s="172">
        <v>0.108</v>
      </c>
      <c r="BM430" s="172">
        <v>9.5000000000000001E-2</v>
      </c>
      <c r="BN430" s="172">
        <v>0.432</v>
      </c>
      <c r="DU430" s="4"/>
      <c r="DZ430" s="183"/>
      <c r="EA430" s="183"/>
      <c r="EB430" s="183"/>
      <c r="EC430" s="183"/>
      <c r="ED430" s="183"/>
      <c r="EE430" s="183"/>
    </row>
    <row r="431" spans="30:135" ht="13" x14ac:dyDescent="0.15">
      <c r="AW431" s="183"/>
      <c r="DU431" s="4"/>
      <c r="DZ431" s="183"/>
      <c r="EA431" s="183"/>
      <c r="EB431" s="183"/>
      <c r="EC431" s="183"/>
      <c r="ED431" s="183"/>
      <c r="EE431" s="183"/>
    </row>
    <row r="432" spans="30:135" ht="13" x14ac:dyDescent="0.15">
      <c r="AW432" s="183"/>
      <c r="DU432" s="4"/>
      <c r="DZ432" s="183"/>
      <c r="EA432" s="183"/>
      <c r="EB432" s="183"/>
      <c r="EC432" s="183"/>
      <c r="ED432" s="183"/>
      <c r="EE432" s="183"/>
    </row>
    <row r="433" spans="49:135" ht="13" x14ac:dyDescent="0.15">
      <c r="AW433" s="183"/>
      <c r="DU433" s="4"/>
      <c r="DZ433" s="183"/>
      <c r="EA433" s="183"/>
      <c r="EB433" s="183"/>
      <c r="EC433" s="183"/>
      <c r="ED433" s="183"/>
      <c r="EE433" s="183"/>
    </row>
    <row r="434" spans="49:135" ht="13" x14ac:dyDescent="0.15">
      <c r="AW434" s="183"/>
      <c r="DU434" s="4"/>
      <c r="DZ434" s="183"/>
      <c r="EA434" s="183"/>
      <c r="EB434" s="183"/>
      <c r="EC434" s="183"/>
      <c r="ED434" s="183"/>
      <c r="EE434" s="183"/>
    </row>
    <row r="435" spans="49:135" ht="13" x14ac:dyDescent="0.15">
      <c r="AW435" s="183"/>
      <c r="DU435" s="4"/>
      <c r="DZ435" s="183"/>
      <c r="EA435" s="183"/>
      <c r="EB435" s="183"/>
      <c r="EC435" s="183"/>
      <c r="ED435" s="183"/>
      <c r="EE435" s="183"/>
    </row>
    <row r="436" spans="49:135" ht="13" x14ac:dyDescent="0.15">
      <c r="AW436" s="183"/>
      <c r="DU436" s="4"/>
      <c r="DZ436" s="183"/>
      <c r="EA436" s="183"/>
      <c r="EB436" s="183"/>
      <c r="EC436" s="183"/>
      <c r="ED436" s="183"/>
      <c r="EE436" s="183"/>
    </row>
    <row r="437" spans="49:135" ht="13" x14ac:dyDescent="0.15">
      <c r="AW437" s="183"/>
      <c r="DU437" s="4"/>
      <c r="DZ437" s="183"/>
      <c r="EA437" s="183"/>
      <c r="EB437" s="183"/>
      <c r="EC437" s="183"/>
      <c r="ED437" s="183"/>
      <c r="EE437" s="183"/>
    </row>
    <row r="438" spans="49:135" ht="13" x14ac:dyDescent="0.15">
      <c r="AW438" s="183"/>
      <c r="DU438" s="4"/>
      <c r="DZ438" s="183"/>
      <c r="EA438" s="183"/>
      <c r="EB438" s="183"/>
      <c r="EC438" s="183"/>
      <c r="ED438" s="183"/>
      <c r="EE438" s="183"/>
    </row>
    <row r="439" spans="49:135" ht="13" x14ac:dyDescent="0.15">
      <c r="AW439" s="183"/>
      <c r="DU439" s="4"/>
      <c r="DZ439" s="183"/>
      <c r="EA439" s="183"/>
      <c r="EB439" s="183"/>
      <c r="EC439" s="183"/>
      <c r="ED439" s="183"/>
      <c r="EE439" s="183"/>
    </row>
    <row r="440" spans="49:135" ht="13" x14ac:dyDescent="0.15">
      <c r="AW440" s="183"/>
      <c r="DU440" s="4"/>
      <c r="DZ440" s="183"/>
      <c r="EA440" s="183"/>
      <c r="EB440" s="183"/>
      <c r="EC440" s="183"/>
      <c r="ED440" s="183"/>
      <c r="EE440" s="183"/>
    </row>
    <row r="441" spans="49:135" ht="13" x14ac:dyDescent="0.15">
      <c r="AW441" s="183"/>
      <c r="DU441" s="4"/>
      <c r="DZ441" s="183"/>
      <c r="EA441" s="183"/>
      <c r="EB441" s="183"/>
      <c r="EC441" s="183"/>
      <c r="ED441" s="183"/>
      <c r="EE441" s="183"/>
    </row>
    <row r="442" spans="49:135" ht="13" x14ac:dyDescent="0.15">
      <c r="AW442" s="183"/>
      <c r="DU442" s="4"/>
      <c r="DZ442" s="183"/>
      <c r="EA442" s="183"/>
      <c r="EB442" s="183"/>
      <c r="EC442" s="183"/>
      <c r="ED442" s="183"/>
      <c r="EE442" s="183"/>
    </row>
    <row r="443" spans="49:135" ht="13" x14ac:dyDescent="0.15">
      <c r="AW443" s="183"/>
      <c r="DU443" s="4"/>
      <c r="DZ443" s="183"/>
      <c r="EA443" s="183"/>
      <c r="EB443" s="183"/>
      <c r="EC443" s="183"/>
      <c r="ED443" s="183"/>
      <c r="EE443" s="183"/>
    </row>
    <row r="444" spans="49:135" ht="13" x14ac:dyDescent="0.15">
      <c r="AW444" s="183"/>
      <c r="DU444" s="4"/>
      <c r="DZ444" s="183"/>
      <c r="EA444" s="183"/>
      <c r="EB444" s="183"/>
      <c r="EC444" s="183"/>
      <c r="ED444" s="183"/>
      <c r="EE444" s="183"/>
    </row>
    <row r="445" spans="49:135" ht="13" x14ac:dyDescent="0.15">
      <c r="AW445" s="183"/>
      <c r="DU445" s="4"/>
      <c r="DZ445" s="183"/>
      <c r="EA445" s="183"/>
      <c r="EB445" s="183"/>
      <c r="EC445" s="183"/>
      <c r="ED445" s="183"/>
      <c r="EE445" s="183"/>
    </row>
    <row r="446" spans="49:135" ht="13" x14ac:dyDescent="0.15">
      <c r="AW446" s="183"/>
      <c r="DU446" s="4"/>
      <c r="DZ446" s="183"/>
      <c r="EA446" s="183"/>
      <c r="EB446" s="183"/>
      <c r="EC446" s="183"/>
      <c r="ED446" s="183"/>
      <c r="EE446" s="183"/>
    </row>
    <row r="447" spans="49:135" ht="13" x14ac:dyDescent="0.15">
      <c r="AW447" s="183"/>
      <c r="DU447" s="4"/>
      <c r="DZ447" s="183"/>
      <c r="EA447" s="183"/>
      <c r="EB447" s="183"/>
      <c r="EC447" s="183"/>
      <c r="ED447" s="183"/>
      <c r="EE447" s="183"/>
    </row>
    <row r="448" spans="49:135" ht="13" x14ac:dyDescent="0.15">
      <c r="AW448" s="183"/>
      <c r="DU448" s="4"/>
      <c r="DZ448" s="183"/>
      <c r="EA448" s="183"/>
      <c r="EB448" s="183"/>
      <c r="EC448" s="183"/>
      <c r="ED448" s="183"/>
      <c r="EE448" s="183"/>
    </row>
    <row r="449" spans="49:135" ht="13" x14ac:dyDescent="0.15">
      <c r="AW449" s="183"/>
      <c r="DU449" s="4"/>
      <c r="DZ449" s="183"/>
      <c r="EA449" s="183"/>
      <c r="EB449" s="183"/>
      <c r="EC449" s="183"/>
      <c r="ED449" s="183"/>
      <c r="EE449" s="183"/>
    </row>
    <row r="450" spans="49:135" ht="13" x14ac:dyDescent="0.15">
      <c r="AW450" s="183"/>
      <c r="DU450" s="4"/>
      <c r="DZ450" s="183"/>
      <c r="EA450" s="183"/>
      <c r="EB450" s="183"/>
      <c r="EC450" s="183"/>
      <c r="ED450" s="183"/>
      <c r="EE450" s="183"/>
    </row>
    <row r="451" spans="49:135" ht="13" x14ac:dyDescent="0.15">
      <c r="AW451" s="183"/>
      <c r="DU451" s="4"/>
      <c r="DZ451" s="183"/>
      <c r="EA451" s="183"/>
      <c r="EB451" s="183"/>
      <c r="EC451" s="183"/>
      <c r="ED451" s="183"/>
      <c r="EE451" s="183"/>
    </row>
    <row r="452" spans="49:135" ht="13" x14ac:dyDescent="0.15">
      <c r="AW452" s="183"/>
      <c r="DU452" s="4"/>
      <c r="DZ452" s="183"/>
      <c r="EA452" s="183"/>
      <c r="EB452" s="183"/>
      <c r="EC452" s="183"/>
      <c r="ED452" s="183"/>
      <c r="EE452" s="183"/>
    </row>
    <row r="453" spans="49:135" ht="13" x14ac:dyDescent="0.15">
      <c r="AW453" s="183"/>
      <c r="DU453" s="4"/>
      <c r="DZ453" s="183"/>
      <c r="EA453" s="183"/>
      <c r="EB453" s="183"/>
      <c r="EC453" s="183"/>
      <c r="ED453" s="183"/>
      <c r="EE453" s="183"/>
    </row>
    <row r="454" spans="49:135" ht="13" x14ac:dyDescent="0.15">
      <c r="AW454" s="183"/>
      <c r="DU454" s="4"/>
      <c r="DZ454" s="183"/>
      <c r="EA454" s="183"/>
      <c r="EB454" s="183"/>
      <c r="EC454" s="183"/>
      <c r="ED454" s="183"/>
      <c r="EE454" s="183"/>
    </row>
    <row r="455" spans="49:135" ht="13" x14ac:dyDescent="0.15">
      <c r="AW455" s="183"/>
      <c r="DU455" s="4"/>
      <c r="DZ455" s="183"/>
      <c r="EA455" s="183"/>
      <c r="EB455" s="183"/>
      <c r="EC455" s="183"/>
      <c r="ED455" s="183"/>
      <c r="EE455" s="183"/>
    </row>
    <row r="456" spans="49:135" ht="13" x14ac:dyDescent="0.15">
      <c r="AW456" s="183"/>
      <c r="DU456" s="4"/>
      <c r="DZ456" s="183"/>
      <c r="EA456" s="183"/>
      <c r="EB456" s="183"/>
      <c r="EC456" s="183"/>
      <c r="ED456" s="183"/>
      <c r="EE456" s="183"/>
    </row>
    <row r="457" spans="49:135" ht="13" x14ac:dyDescent="0.15">
      <c r="AW457" s="183"/>
      <c r="DU457" s="4"/>
      <c r="DZ457" s="183"/>
      <c r="EA457" s="183"/>
      <c r="EB457" s="183"/>
      <c r="EC457" s="183"/>
      <c r="ED457" s="183"/>
      <c r="EE457" s="183"/>
    </row>
    <row r="458" spans="49:135" ht="13" x14ac:dyDescent="0.15">
      <c r="AW458" s="183"/>
      <c r="DU458" s="4"/>
      <c r="DZ458" s="183"/>
      <c r="EA458" s="183"/>
      <c r="EB458" s="183"/>
      <c r="EC458" s="183"/>
      <c r="ED458" s="183"/>
      <c r="EE458" s="183"/>
    </row>
    <row r="459" spans="49:135" ht="13" x14ac:dyDescent="0.15">
      <c r="AW459" s="183"/>
      <c r="DU459" s="4"/>
      <c r="DZ459" s="183"/>
      <c r="EA459" s="183"/>
      <c r="EB459" s="183"/>
      <c r="EC459" s="183"/>
      <c r="ED459" s="183"/>
      <c r="EE459" s="183"/>
    </row>
    <row r="460" spans="49:135" ht="13" x14ac:dyDescent="0.15">
      <c r="AW460" s="183"/>
      <c r="DU460" s="4"/>
      <c r="DZ460" s="183"/>
      <c r="EA460" s="183"/>
      <c r="EB460" s="183"/>
      <c r="EC460" s="183"/>
      <c r="ED460" s="183"/>
      <c r="EE460" s="183"/>
    </row>
    <row r="461" spans="49:135" ht="13" x14ac:dyDescent="0.15">
      <c r="AW461" s="183"/>
      <c r="DU461" s="4"/>
      <c r="DZ461" s="183"/>
      <c r="EA461" s="183"/>
      <c r="EB461" s="183"/>
      <c r="EC461" s="183"/>
      <c r="ED461" s="183"/>
      <c r="EE461" s="183"/>
    </row>
    <row r="462" spans="49:135" ht="13" x14ac:dyDescent="0.15">
      <c r="AW462" s="183"/>
      <c r="DU462" s="4"/>
      <c r="DZ462" s="183"/>
      <c r="EA462" s="183"/>
      <c r="EB462" s="183"/>
      <c r="EC462" s="183"/>
      <c r="ED462" s="183"/>
      <c r="EE462" s="183"/>
    </row>
    <row r="463" spans="49:135" ht="13" x14ac:dyDescent="0.15">
      <c r="AW463" s="183"/>
      <c r="DU463" s="4"/>
      <c r="DZ463" s="183"/>
      <c r="EA463" s="183"/>
      <c r="EB463" s="183"/>
      <c r="EC463" s="183"/>
      <c r="ED463" s="183"/>
      <c r="EE463" s="183"/>
    </row>
    <row r="464" spans="49:135" ht="13" x14ac:dyDescent="0.15">
      <c r="AW464" s="183"/>
      <c r="DU464" s="4"/>
      <c r="DZ464" s="183"/>
      <c r="EA464" s="183"/>
      <c r="EB464" s="183"/>
      <c r="EC464" s="183"/>
      <c r="ED464" s="183"/>
      <c r="EE464" s="183"/>
    </row>
    <row r="465" spans="49:135" ht="13" x14ac:dyDescent="0.15">
      <c r="AW465" s="183"/>
      <c r="DU465" s="4"/>
      <c r="DZ465" s="183"/>
      <c r="EA465" s="183"/>
      <c r="EB465" s="183"/>
      <c r="EC465" s="183"/>
      <c r="ED465" s="183"/>
      <c r="EE465" s="183"/>
    </row>
    <row r="466" spans="49:135" ht="13" x14ac:dyDescent="0.15">
      <c r="AW466" s="183"/>
      <c r="DU466" s="4"/>
      <c r="DZ466" s="183"/>
      <c r="EA466" s="183"/>
      <c r="EB466" s="183"/>
      <c r="EC466" s="183"/>
      <c r="ED466" s="183"/>
      <c r="EE466" s="183"/>
    </row>
    <row r="467" spans="49:135" ht="13" x14ac:dyDescent="0.15">
      <c r="AW467" s="183"/>
      <c r="DU467" s="4"/>
      <c r="DZ467" s="183"/>
      <c r="EA467" s="183"/>
      <c r="EB467" s="183"/>
      <c r="EC467" s="183"/>
      <c r="ED467" s="183"/>
      <c r="EE467" s="183"/>
    </row>
    <row r="468" spans="49:135" ht="13" x14ac:dyDescent="0.15">
      <c r="AW468" s="183"/>
      <c r="DU468" s="4"/>
      <c r="DZ468" s="183"/>
      <c r="EA468" s="183"/>
      <c r="EB468" s="183"/>
      <c r="EC468" s="183"/>
      <c r="ED468" s="183"/>
      <c r="EE468" s="183"/>
    </row>
    <row r="469" spans="49:135" ht="13" x14ac:dyDescent="0.15">
      <c r="AW469" s="183"/>
      <c r="DU469" s="4"/>
      <c r="DZ469" s="183"/>
      <c r="EA469" s="183"/>
      <c r="EB469" s="183"/>
      <c r="EC469" s="183"/>
      <c r="ED469" s="183"/>
      <c r="EE469" s="183"/>
    </row>
    <row r="470" spans="49:135" ht="13" x14ac:dyDescent="0.15">
      <c r="AW470" s="183"/>
      <c r="DU470" s="4"/>
      <c r="DZ470" s="183"/>
      <c r="EA470" s="183"/>
      <c r="EB470" s="183"/>
      <c r="EC470" s="183"/>
      <c r="ED470" s="183"/>
      <c r="EE470" s="183"/>
    </row>
    <row r="471" spans="49:135" ht="13" x14ac:dyDescent="0.15">
      <c r="AW471" s="183"/>
      <c r="DU471" s="4"/>
      <c r="DZ471" s="183"/>
      <c r="EA471" s="183"/>
      <c r="EB471" s="183"/>
      <c r="EC471" s="183"/>
      <c r="ED471" s="183"/>
      <c r="EE471" s="183"/>
    </row>
    <row r="472" spans="49:135" ht="13" x14ac:dyDescent="0.15">
      <c r="AW472" s="183"/>
      <c r="DU472" s="4"/>
      <c r="DZ472" s="183"/>
      <c r="EA472" s="183"/>
      <c r="EB472" s="183"/>
      <c r="EC472" s="183"/>
      <c r="ED472" s="183"/>
      <c r="EE472" s="183"/>
    </row>
    <row r="473" spans="49:135" ht="13" x14ac:dyDescent="0.15">
      <c r="AW473" s="183"/>
      <c r="DU473" s="4"/>
      <c r="DZ473" s="183"/>
      <c r="EA473" s="183"/>
      <c r="EB473" s="183"/>
      <c r="EC473" s="183"/>
      <c r="ED473" s="183"/>
      <c r="EE473" s="183"/>
    </row>
    <row r="474" spans="49:135" ht="13" x14ac:dyDescent="0.15">
      <c r="AW474" s="183"/>
      <c r="DU474" s="4"/>
      <c r="DZ474" s="183"/>
      <c r="EA474" s="183"/>
      <c r="EB474" s="183"/>
      <c r="EC474" s="183"/>
      <c r="ED474" s="183"/>
      <c r="EE474" s="183"/>
    </row>
    <row r="475" spans="49:135" ht="13" x14ac:dyDescent="0.15">
      <c r="AW475" s="183"/>
      <c r="DU475" s="4"/>
      <c r="DZ475" s="183"/>
      <c r="EA475" s="183"/>
      <c r="EB475" s="183"/>
      <c r="EC475" s="183"/>
      <c r="ED475" s="183"/>
      <c r="EE475" s="183"/>
    </row>
    <row r="476" spans="49:135" ht="13" x14ac:dyDescent="0.15">
      <c r="AW476" s="183"/>
      <c r="DU476" s="4"/>
      <c r="DZ476" s="183"/>
      <c r="EA476" s="183"/>
      <c r="EB476" s="183"/>
      <c r="EC476" s="183"/>
      <c r="ED476" s="183"/>
      <c r="EE476" s="183"/>
    </row>
    <row r="477" spans="49:135" ht="13" x14ac:dyDescent="0.15">
      <c r="AW477" s="183"/>
      <c r="DU477" s="4"/>
      <c r="DZ477" s="183"/>
      <c r="EA477" s="183"/>
      <c r="EB477" s="183"/>
      <c r="EC477" s="183"/>
      <c r="ED477" s="183"/>
      <c r="EE477" s="183"/>
    </row>
    <row r="478" spans="49:135" ht="13" x14ac:dyDescent="0.15">
      <c r="AW478" s="183"/>
      <c r="DU478" s="4"/>
      <c r="DZ478" s="183"/>
      <c r="EA478" s="183"/>
      <c r="EB478" s="183"/>
      <c r="EC478" s="183"/>
      <c r="ED478" s="183"/>
      <c r="EE478" s="183"/>
    </row>
    <row r="479" spans="49:135" ht="13" x14ac:dyDescent="0.15">
      <c r="AW479" s="183"/>
      <c r="DU479" s="4"/>
      <c r="DZ479" s="183"/>
      <c r="EA479" s="183"/>
      <c r="EB479" s="183"/>
      <c r="EC479" s="183"/>
      <c r="ED479" s="183"/>
      <c r="EE479" s="183"/>
    </row>
    <row r="480" spans="49:135" ht="13" x14ac:dyDescent="0.15">
      <c r="AW480" s="183"/>
      <c r="DU480" s="4"/>
      <c r="DZ480" s="183"/>
      <c r="EA480" s="183"/>
      <c r="EB480" s="183"/>
      <c r="EC480" s="183"/>
      <c r="ED480" s="183"/>
      <c r="EE480" s="183"/>
    </row>
    <row r="481" spans="49:135" ht="13" x14ac:dyDescent="0.15">
      <c r="AW481" s="183"/>
      <c r="DU481" s="4"/>
      <c r="DZ481" s="183"/>
      <c r="EA481" s="183"/>
      <c r="EB481" s="183"/>
      <c r="EC481" s="183"/>
      <c r="ED481" s="183"/>
      <c r="EE481" s="183"/>
    </row>
    <row r="482" spans="49:135" ht="13" x14ac:dyDescent="0.15">
      <c r="AW482" s="183"/>
      <c r="DU482" s="4"/>
      <c r="DZ482" s="183"/>
      <c r="EA482" s="183"/>
      <c r="EB482" s="183"/>
      <c r="EC482" s="183"/>
      <c r="ED482" s="183"/>
      <c r="EE482" s="183"/>
    </row>
    <row r="483" spans="49:135" ht="13" x14ac:dyDescent="0.15">
      <c r="AW483" s="183"/>
      <c r="DU483" s="4"/>
      <c r="DZ483" s="183"/>
      <c r="EA483" s="183"/>
      <c r="EB483" s="183"/>
      <c r="EC483" s="183"/>
      <c r="ED483" s="183"/>
      <c r="EE483" s="183"/>
    </row>
    <row r="484" spans="49:135" ht="13" x14ac:dyDescent="0.15">
      <c r="AW484" s="183"/>
      <c r="DU484" s="4"/>
      <c r="DZ484" s="183"/>
      <c r="EA484" s="183"/>
      <c r="EB484" s="183"/>
      <c r="EC484" s="183"/>
      <c r="ED484" s="183"/>
      <c r="EE484" s="183"/>
    </row>
    <row r="485" spans="49:135" ht="13" x14ac:dyDescent="0.15">
      <c r="AW485" s="183"/>
      <c r="DU485" s="4"/>
      <c r="DZ485" s="183"/>
      <c r="EA485" s="183"/>
      <c r="EB485" s="183"/>
      <c r="EC485" s="183"/>
      <c r="ED485" s="183"/>
      <c r="EE485" s="183"/>
    </row>
    <row r="486" spans="49:135" ht="13" x14ac:dyDescent="0.15">
      <c r="AW486" s="183"/>
      <c r="DU486" s="4"/>
      <c r="DZ486" s="183"/>
      <c r="EA486" s="183"/>
      <c r="EB486" s="183"/>
      <c r="EC486" s="183"/>
      <c r="ED486" s="183"/>
      <c r="EE486" s="183"/>
    </row>
    <row r="487" spans="49:135" ht="13" x14ac:dyDescent="0.15">
      <c r="AW487" s="183"/>
      <c r="DU487" s="4"/>
      <c r="DZ487" s="183"/>
      <c r="EA487" s="183"/>
      <c r="EB487" s="183"/>
      <c r="EC487" s="183"/>
      <c r="ED487" s="183"/>
      <c r="EE487" s="183"/>
    </row>
    <row r="488" spans="49:135" ht="13" x14ac:dyDescent="0.15">
      <c r="AW488" s="183"/>
      <c r="DU488" s="4"/>
      <c r="DZ488" s="183"/>
      <c r="EA488" s="183"/>
      <c r="EB488" s="183"/>
      <c r="EC488" s="183"/>
      <c r="ED488" s="183"/>
      <c r="EE488" s="183"/>
    </row>
    <row r="489" spans="49:135" ht="13" x14ac:dyDescent="0.15">
      <c r="AW489" s="183"/>
      <c r="DU489" s="4"/>
      <c r="DZ489" s="183"/>
      <c r="EA489" s="183"/>
      <c r="EB489" s="183"/>
      <c r="EC489" s="183"/>
      <c r="ED489" s="183"/>
      <c r="EE489" s="183"/>
    </row>
    <row r="490" spans="49:135" ht="13" x14ac:dyDescent="0.15">
      <c r="AW490" s="183"/>
      <c r="DU490" s="4"/>
      <c r="DZ490" s="183"/>
      <c r="EA490" s="183"/>
      <c r="EB490" s="183"/>
      <c r="EC490" s="183"/>
      <c r="ED490" s="183"/>
      <c r="EE490" s="183"/>
    </row>
    <row r="491" spans="49:135" ht="13" x14ac:dyDescent="0.15">
      <c r="AW491" s="183"/>
      <c r="DU491" s="4"/>
      <c r="DZ491" s="183"/>
      <c r="EA491" s="183"/>
      <c r="EB491" s="183"/>
      <c r="EC491" s="183"/>
      <c r="ED491" s="183"/>
      <c r="EE491" s="183"/>
    </row>
    <row r="492" spans="49:135" ht="13" x14ac:dyDescent="0.15">
      <c r="AW492" s="183"/>
      <c r="DU492" s="4"/>
      <c r="DZ492" s="183"/>
      <c r="EA492" s="183"/>
      <c r="EB492" s="183"/>
      <c r="EC492" s="183"/>
      <c r="ED492" s="183"/>
      <c r="EE492" s="183"/>
    </row>
    <row r="493" spans="49:135" ht="13" x14ac:dyDescent="0.15">
      <c r="AW493" s="183"/>
      <c r="DU493" s="4"/>
      <c r="DZ493" s="183"/>
      <c r="EA493" s="183"/>
      <c r="EB493" s="183"/>
      <c r="EC493" s="183"/>
      <c r="ED493" s="183"/>
      <c r="EE493" s="183"/>
    </row>
    <row r="494" spans="49:135" ht="13" x14ac:dyDescent="0.15">
      <c r="AW494" s="183"/>
      <c r="DU494" s="4"/>
      <c r="DZ494" s="183"/>
      <c r="EA494" s="183"/>
      <c r="EB494" s="183"/>
      <c r="EC494" s="183"/>
      <c r="ED494" s="183"/>
      <c r="EE494" s="183"/>
    </row>
    <row r="495" spans="49:135" ht="13" x14ac:dyDescent="0.15">
      <c r="AW495" s="183"/>
      <c r="DU495" s="4"/>
      <c r="DZ495" s="183"/>
      <c r="EA495" s="183"/>
      <c r="EB495" s="183"/>
      <c r="EC495" s="183"/>
      <c r="ED495" s="183"/>
      <c r="EE495" s="183"/>
    </row>
    <row r="496" spans="49:135" ht="13" x14ac:dyDescent="0.15">
      <c r="AW496" s="183"/>
      <c r="DU496" s="4"/>
      <c r="DZ496" s="183"/>
      <c r="EA496" s="183"/>
      <c r="EB496" s="183"/>
      <c r="EC496" s="183"/>
      <c r="ED496" s="183"/>
      <c r="EE496" s="183"/>
    </row>
    <row r="497" spans="49:135" ht="13" x14ac:dyDescent="0.15">
      <c r="AW497" s="183"/>
      <c r="DU497" s="4"/>
      <c r="DZ497" s="183"/>
      <c r="EA497" s="183"/>
      <c r="EB497" s="183"/>
      <c r="EC497" s="183"/>
      <c r="ED497" s="183"/>
      <c r="EE497" s="183"/>
    </row>
    <row r="498" spans="49:135" ht="13" x14ac:dyDescent="0.15">
      <c r="AW498" s="183"/>
      <c r="DU498" s="4"/>
      <c r="DZ498" s="183"/>
      <c r="EA498" s="183"/>
      <c r="EB498" s="183"/>
      <c r="EC498" s="183"/>
      <c r="ED498" s="183"/>
      <c r="EE498" s="183"/>
    </row>
    <row r="499" spans="49:135" ht="13" x14ac:dyDescent="0.15">
      <c r="AW499" s="183"/>
      <c r="DU499" s="4"/>
      <c r="DZ499" s="183"/>
      <c r="EA499" s="183"/>
      <c r="EB499" s="183"/>
      <c r="EC499" s="183"/>
      <c r="ED499" s="183"/>
      <c r="EE499" s="183"/>
    </row>
    <row r="500" spans="49:135" ht="13" x14ac:dyDescent="0.15">
      <c r="AW500" s="183"/>
      <c r="DU500" s="4"/>
      <c r="DZ500" s="183"/>
      <c r="EA500" s="183"/>
      <c r="EB500" s="183"/>
      <c r="EC500" s="183"/>
      <c r="ED500" s="183"/>
      <c r="EE500" s="183"/>
    </row>
    <row r="501" spans="49:135" ht="13" x14ac:dyDescent="0.15">
      <c r="AW501" s="183"/>
      <c r="DU501" s="4"/>
      <c r="DZ501" s="183"/>
      <c r="EA501" s="183"/>
      <c r="EB501" s="183"/>
      <c r="EC501" s="183"/>
      <c r="ED501" s="183"/>
      <c r="EE501" s="183"/>
    </row>
    <row r="502" spans="49:135" ht="13" x14ac:dyDescent="0.15">
      <c r="AW502" s="183"/>
      <c r="DU502" s="4"/>
      <c r="DZ502" s="183"/>
      <c r="EA502" s="183"/>
      <c r="EB502" s="183"/>
      <c r="EC502" s="183"/>
      <c r="ED502" s="183"/>
      <c r="EE502" s="183"/>
    </row>
    <row r="503" spans="49:135" ht="13" x14ac:dyDescent="0.15">
      <c r="AW503" s="183"/>
      <c r="DU503" s="4"/>
      <c r="DZ503" s="183"/>
      <c r="EA503" s="183"/>
      <c r="EB503" s="183"/>
      <c r="EC503" s="183"/>
      <c r="ED503" s="183"/>
      <c r="EE503" s="183"/>
    </row>
    <row r="504" spans="49:135" ht="13" x14ac:dyDescent="0.15">
      <c r="AW504" s="183"/>
      <c r="DU504" s="4"/>
      <c r="DZ504" s="183"/>
      <c r="EA504" s="183"/>
      <c r="EB504" s="183"/>
      <c r="EC504" s="183"/>
      <c r="ED504" s="183"/>
      <c r="EE504" s="183"/>
    </row>
    <row r="505" spans="49:135" ht="13" x14ac:dyDescent="0.15">
      <c r="AW505" s="183"/>
      <c r="DU505" s="4"/>
      <c r="DZ505" s="183"/>
      <c r="EA505" s="183"/>
      <c r="EB505" s="183"/>
      <c r="EC505" s="183"/>
      <c r="ED505" s="183"/>
      <c r="EE505" s="183"/>
    </row>
    <row r="506" spans="49:135" ht="13" x14ac:dyDescent="0.15">
      <c r="AW506" s="183"/>
      <c r="DU506" s="4"/>
      <c r="DZ506" s="183"/>
      <c r="EA506" s="183"/>
      <c r="EB506" s="183"/>
      <c r="EC506" s="183"/>
      <c r="ED506" s="183"/>
      <c r="EE506" s="183"/>
    </row>
    <row r="507" spans="49:135" ht="13" x14ac:dyDescent="0.15">
      <c r="AW507" s="183"/>
      <c r="DU507" s="4"/>
      <c r="DZ507" s="183"/>
      <c r="EA507" s="183"/>
      <c r="EB507" s="183"/>
      <c r="EC507" s="183"/>
      <c r="ED507" s="183"/>
      <c r="EE507" s="183"/>
    </row>
    <row r="508" spans="49:135" ht="13" x14ac:dyDescent="0.15">
      <c r="AW508" s="183"/>
      <c r="DU508" s="4"/>
      <c r="DZ508" s="183"/>
      <c r="EA508" s="183"/>
      <c r="EB508" s="183"/>
      <c r="EC508" s="183"/>
      <c r="ED508" s="183"/>
      <c r="EE508" s="183"/>
    </row>
    <row r="509" spans="49:135" ht="13" x14ac:dyDescent="0.15">
      <c r="AW509" s="183"/>
      <c r="DU509" s="4"/>
      <c r="DZ509" s="183"/>
      <c r="EA509" s="183"/>
      <c r="EB509" s="183"/>
      <c r="EC509" s="183"/>
      <c r="ED509" s="183"/>
      <c r="EE509" s="183"/>
    </row>
    <row r="510" spans="49:135" ht="13" x14ac:dyDescent="0.15">
      <c r="AW510" s="183"/>
      <c r="DU510" s="4"/>
      <c r="DZ510" s="183"/>
      <c r="EA510" s="183"/>
      <c r="EB510" s="183"/>
      <c r="EC510" s="183"/>
      <c r="ED510" s="183"/>
      <c r="EE510" s="183"/>
    </row>
    <row r="511" spans="49:135" ht="13" x14ac:dyDescent="0.15">
      <c r="AW511" s="183"/>
      <c r="DU511" s="4"/>
      <c r="DZ511" s="183"/>
      <c r="EA511" s="183"/>
      <c r="EB511" s="183"/>
      <c r="EC511" s="183"/>
      <c r="ED511" s="183"/>
      <c r="EE511" s="183"/>
    </row>
    <row r="512" spans="49:135" ht="13" x14ac:dyDescent="0.15">
      <c r="AW512" s="183"/>
      <c r="DU512" s="4"/>
      <c r="DZ512" s="183"/>
      <c r="EA512" s="183"/>
      <c r="EB512" s="183"/>
      <c r="EC512" s="183"/>
      <c r="ED512" s="183"/>
      <c r="EE512" s="183"/>
    </row>
    <row r="513" spans="49:135" ht="13" x14ac:dyDescent="0.15">
      <c r="AW513" s="183"/>
      <c r="DU513" s="4"/>
      <c r="DZ513" s="183"/>
      <c r="EA513" s="183"/>
      <c r="EB513" s="183"/>
      <c r="EC513" s="183"/>
      <c r="ED513" s="183"/>
      <c r="EE513" s="183"/>
    </row>
    <row r="514" spans="49:135" ht="13" x14ac:dyDescent="0.15">
      <c r="AW514" s="183"/>
      <c r="DU514" s="4"/>
      <c r="DZ514" s="183"/>
      <c r="EA514" s="183"/>
      <c r="EB514" s="183"/>
      <c r="EC514" s="183"/>
      <c r="ED514" s="183"/>
      <c r="EE514" s="183"/>
    </row>
    <row r="515" spans="49:135" ht="13" x14ac:dyDescent="0.15">
      <c r="AW515" s="183"/>
      <c r="DU515" s="4"/>
      <c r="DZ515" s="183"/>
      <c r="EA515" s="183"/>
      <c r="EB515" s="183"/>
      <c r="EC515" s="183"/>
      <c r="ED515" s="183"/>
      <c r="EE515" s="183"/>
    </row>
    <row r="516" spans="49:135" ht="13" x14ac:dyDescent="0.15">
      <c r="AW516" s="183"/>
      <c r="DU516" s="4"/>
      <c r="DZ516" s="183"/>
      <c r="EA516" s="183"/>
      <c r="EB516" s="183"/>
      <c r="EC516" s="183"/>
      <c r="ED516" s="183"/>
      <c r="EE516" s="183"/>
    </row>
    <row r="517" spans="49:135" ht="13" x14ac:dyDescent="0.15">
      <c r="AW517" s="183"/>
      <c r="DU517" s="4"/>
      <c r="DZ517" s="183"/>
      <c r="EA517" s="183"/>
      <c r="EB517" s="183"/>
      <c r="EC517" s="183"/>
      <c r="ED517" s="183"/>
      <c r="EE517" s="183"/>
    </row>
    <row r="518" spans="49:135" ht="13" x14ac:dyDescent="0.15">
      <c r="AW518" s="183"/>
      <c r="DU518" s="4"/>
      <c r="DZ518" s="183"/>
      <c r="EA518" s="183"/>
      <c r="EB518" s="183"/>
      <c r="EC518" s="183"/>
      <c r="ED518" s="183"/>
      <c r="EE518" s="183"/>
    </row>
    <row r="519" spans="49:135" ht="13" x14ac:dyDescent="0.15">
      <c r="AW519" s="183"/>
      <c r="DU519" s="4"/>
      <c r="DZ519" s="183"/>
      <c r="EA519" s="183"/>
      <c r="EB519" s="183"/>
      <c r="EC519" s="183"/>
      <c r="ED519" s="183"/>
      <c r="EE519" s="183"/>
    </row>
    <row r="520" spans="49:135" ht="13" x14ac:dyDescent="0.15">
      <c r="AW520" s="183"/>
      <c r="DU520" s="4"/>
      <c r="DZ520" s="183"/>
      <c r="EA520" s="183"/>
      <c r="EB520" s="183"/>
      <c r="EC520" s="183"/>
      <c r="ED520" s="183"/>
      <c r="EE520" s="183"/>
    </row>
    <row r="521" spans="49:135" ht="13" x14ac:dyDescent="0.15">
      <c r="AW521" s="183"/>
      <c r="DU521" s="4"/>
      <c r="DZ521" s="183"/>
      <c r="EA521" s="183"/>
      <c r="EB521" s="183"/>
      <c r="EC521" s="183"/>
      <c r="ED521" s="183"/>
      <c r="EE521" s="183"/>
    </row>
    <row r="522" spans="49:135" ht="13" x14ac:dyDescent="0.15">
      <c r="AW522" s="183"/>
      <c r="DU522" s="4"/>
      <c r="DZ522" s="183"/>
      <c r="EA522" s="183"/>
      <c r="EB522" s="183"/>
      <c r="EC522" s="183"/>
      <c r="ED522" s="183"/>
      <c r="EE522" s="183"/>
    </row>
    <row r="523" spans="49:135" ht="13" x14ac:dyDescent="0.15">
      <c r="AW523" s="183"/>
      <c r="DU523" s="4"/>
      <c r="DZ523" s="183"/>
      <c r="EA523" s="183"/>
      <c r="EB523" s="183"/>
      <c r="EC523" s="183"/>
      <c r="ED523" s="183"/>
      <c r="EE523" s="183"/>
    </row>
    <row r="524" spans="49:135" ht="13" x14ac:dyDescent="0.15">
      <c r="AW524" s="183"/>
      <c r="DU524" s="4"/>
      <c r="DZ524" s="183"/>
      <c r="EA524" s="183"/>
      <c r="EB524" s="183"/>
      <c r="EC524" s="183"/>
      <c r="ED524" s="183"/>
      <c r="EE524" s="183"/>
    </row>
    <row r="525" spans="49:135" ht="13" x14ac:dyDescent="0.15">
      <c r="AW525" s="183"/>
      <c r="DU525" s="4"/>
      <c r="DZ525" s="183"/>
      <c r="EA525" s="183"/>
      <c r="EB525" s="183"/>
      <c r="EC525" s="183"/>
      <c r="ED525" s="183"/>
      <c r="EE525" s="183"/>
    </row>
    <row r="526" spans="49:135" ht="13" x14ac:dyDescent="0.15">
      <c r="AW526" s="183"/>
      <c r="DU526" s="4"/>
      <c r="DZ526" s="183"/>
      <c r="EA526" s="183"/>
      <c r="EB526" s="183"/>
      <c r="EC526" s="183"/>
      <c r="ED526" s="183"/>
      <c r="EE526" s="183"/>
    </row>
    <row r="527" spans="49:135" ht="13" x14ac:dyDescent="0.15">
      <c r="AW527" s="183"/>
      <c r="DU527" s="4"/>
      <c r="DZ527" s="183"/>
      <c r="EA527" s="183"/>
      <c r="EB527" s="183"/>
      <c r="EC527" s="183"/>
      <c r="ED527" s="183"/>
      <c r="EE527" s="183"/>
    </row>
    <row r="528" spans="49:135" ht="13" x14ac:dyDescent="0.15">
      <c r="AW528" s="183"/>
      <c r="DU528" s="4"/>
      <c r="DZ528" s="183"/>
      <c r="EA528" s="183"/>
      <c r="EB528" s="183"/>
      <c r="EC528" s="183"/>
      <c r="ED528" s="183"/>
      <c r="EE528" s="183"/>
    </row>
    <row r="529" spans="49:135" ht="13" x14ac:dyDescent="0.15">
      <c r="AW529" s="183"/>
      <c r="DU529" s="4"/>
      <c r="DZ529" s="183"/>
      <c r="EA529" s="183"/>
      <c r="EB529" s="183"/>
      <c r="EC529" s="183"/>
      <c r="ED529" s="183"/>
      <c r="EE529" s="183"/>
    </row>
    <row r="530" spans="49:135" ht="13" x14ac:dyDescent="0.15">
      <c r="AW530" s="183"/>
      <c r="DU530" s="4"/>
      <c r="DZ530" s="183"/>
      <c r="EA530" s="183"/>
      <c r="EB530" s="183"/>
      <c r="EC530" s="183"/>
      <c r="ED530" s="183"/>
      <c r="EE530" s="183"/>
    </row>
    <row r="531" spans="49:135" ht="13" x14ac:dyDescent="0.15">
      <c r="AW531" s="183"/>
      <c r="DU531" s="4"/>
      <c r="DZ531" s="183"/>
      <c r="EA531" s="183"/>
      <c r="EB531" s="183"/>
      <c r="EC531" s="183"/>
      <c r="ED531" s="183"/>
      <c r="EE531" s="183"/>
    </row>
    <row r="532" spans="49:135" ht="13" x14ac:dyDescent="0.15">
      <c r="AW532" s="183"/>
      <c r="DU532" s="4"/>
      <c r="DZ532" s="183"/>
      <c r="EA532" s="183"/>
      <c r="EB532" s="183"/>
      <c r="EC532" s="183"/>
      <c r="ED532" s="183"/>
      <c r="EE532" s="183"/>
    </row>
    <row r="533" spans="49:135" ht="13" x14ac:dyDescent="0.15">
      <c r="AW533" s="183"/>
      <c r="DU533" s="4"/>
      <c r="DZ533" s="183"/>
      <c r="EA533" s="183"/>
      <c r="EB533" s="183"/>
      <c r="EC533" s="183"/>
      <c r="ED533" s="183"/>
      <c r="EE533" s="183"/>
    </row>
    <row r="534" spans="49:135" ht="13" x14ac:dyDescent="0.15">
      <c r="AW534" s="183"/>
      <c r="DU534" s="4"/>
      <c r="DZ534" s="183"/>
      <c r="EA534" s="183"/>
      <c r="EB534" s="183"/>
      <c r="EC534" s="183"/>
      <c r="ED534" s="183"/>
      <c r="EE534" s="183"/>
    </row>
    <row r="535" spans="49:135" ht="13" x14ac:dyDescent="0.15">
      <c r="AW535" s="183"/>
      <c r="DU535" s="4"/>
      <c r="DZ535" s="183"/>
      <c r="EA535" s="183"/>
      <c r="EB535" s="183"/>
      <c r="EC535" s="183"/>
      <c r="ED535" s="183"/>
      <c r="EE535" s="183"/>
    </row>
    <row r="536" spans="49:135" ht="13" x14ac:dyDescent="0.15">
      <c r="AW536" s="183"/>
      <c r="DU536" s="4"/>
      <c r="DZ536" s="183"/>
      <c r="EA536" s="183"/>
      <c r="EB536" s="183"/>
      <c r="EC536" s="183"/>
      <c r="ED536" s="183"/>
      <c r="EE536" s="183"/>
    </row>
    <row r="537" spans="49:135" ht="13" x14ac:dyDescent="0.15">
      <c r="AW537" s="183"/>
      <c r="DU537" s="4"/>
      <c r="DZ537" s="183"/>
      <c r="EA537" s="183"/>
      <c r="EB537" s="183"/>
      <c r="EC537" s="183"/>
      <c r="ED537" s="183"/>
      <c r="EE537" s="183"/>
    </row>
    <row r="538" spans="49:135" ht="13" x14ac:dyDescent="0.15">
      <c r="AW538" s="183"/>
      <c r="DU538" s="4"/>
      <c r="DZ538" s="183"/>
      <c r="EA538" s="183"/>
      <c r="EB538" s="183"/>
      <c r="EC538" s="183"/>
      <c r="ED538" s="183"/>
      <c r="EE538" s="183"/>
    </row>
    <row r="539" spans="49:135" ht="13" x14ac:dyDescent="0.15">
      <c r="AW539" s="183"/>
      <c r="DU539" s="4"/>
      <c r="DZ539" s="183"/>
      <c r="EA539" s="183"/>
      <c r="EB539" s="183"/>
      <c r="EC539" s="183"/>
      <c r="ED539" s="183"/>
      <c r="EE539" s="183"/>
    </row>
    <row r="540" spans="49:135" ht="13" x14ac:dyDescent="0.15">
      <c r="AW540" s="183"/>
      <c r="DU540" s="4"/>
      <c r="DZ540" s="183"/>
      <c r="EA540" s="183"/>
      <c r="EB540" s="183"/>
      <c r="EC540" s="183"/>
      <c r="ED540" s="183"/>
      <c r="EE540" s="183"/>
    </row>
    <row r="541" spans="49:135" ht="13" x14ac:dyDescent="0.15">
      <c r="AW541" s="183"/>
      <c r="DU541" s="4"/>
      <c r="DZ541" s="183"/>
      <c r="EA541" s="183"/>
      <c r="EB541" s="183"/>
      <c r="EC541" s="183"/>
      <c r="ED541" s="183"/>
      <c r="EE541" s="183"/>
    </row>
    <row r="542" spans="49:135" ht="13" x14ac:dyDescent="0.15">
      <c r="AW542" s="183"/>
      <c r="DU542" s="4"/>
      <c r="DZ542" s="183"/>
      <c r="EA542" s="183"/>
      <c r="EB542" s="183"/>
      <c r="EC542" s="183"/>
      <c r="ED542" s="183"/>
      <c r="EE542" s="183"/>
    </row>
    <row r="543" spans="49:135" ht="13" x14ac:dyDescent="0.15">
      <c r="AW543" s="183"/>
      <c r="DU543" s="4"/>
      <c r="DZ543" s="183"/>
      <c r="EA543" s="183"/>
      <c r="EB543" s="183"/>
      <c r="EC543" s="183"/>
      <c r="ED543" s="183"/>
      <c r="EE543" s="183"/>
    </row>
    <row r="544" spans="49:135" ht="13" x14ac:dyDescent="0.15">
      <c r="AW544" s="183"/>
      <c r="DU544" s="4"/>
      <c r="DZ544" s="183"/>
      <c r="EA544" s="183"/>
      <c r="EB544" s="183"/>
      <c r="EC544" s="183"/>
      <c r="ED544" s="183"/>
      <c r="EE544" s="183"/>
    </row>
    <row r="545" spans="49:135" ht="13" x14ac:dyDescent="0.15">
      <c r="AW545" s="183"/>
      <c r="DU545" s="4"/>
      <c r="DZ545" s="183"/>
      <c r="EA545" s="183"/>
      <c r="EB545" s="183"/>
      <c r="EC545" s="183"/>
      <c r="ED545" s="183"/>
      <c r="EE545" s="183"/>
    </row>
    <row r="546" spans="49:135" ht="13" x14ac:dyDescent="0.15">
      <c r="AW546" s="183"/>
      <c r="DU546" s="4"/>
      <c r="DZ546" s="183"/>
      <c r="EA546" s="183"/>
      <c r="EB546" s="183"/>
      <c r="EC546" s="183"/>
      <c r="ED546" s="183"/>
      <c r="EE546" s="183"/>
    </row>
    <row r="547" spans="49:135" ht="13" x14ac:dyDescent="0.15">
      <c r="AW547" s="183"/>
      <c r="DU547" s="4"/>
      <c r="DZ547" s="183"/>
      <c r="EA547" s="183"/>
      <c r="EB547" s="183"/>
      <c r="EC547" s="183"/>
      <c r="ED547" s="183"/>
      <c r="EE547" s="183"/>
    </row>
    <row r="548" spans="49:135" ht="13" x14ac:dyDescent="0.15">
      <c r="AW548" s="183"/>
      <c r="DU548" s="4"/>
      <c r="DZ548" s="183"/>
      <c r="EA548" s="183"/>
      <c r="EB548" s="183"/>
      <c r="EC548" s="183"/>
      <c r="ED548" s="183"/>
      <c r="EE548" s="183"/>
    </row>
    <row r="549" spans="49:135" ht="13" x14ac:dyDescent="0.15">
      <c r="AW549" s="183"/>
      <c r="DU549" s="4"/>
      <c r="DZ549" s="183"/>
      <c r="EA549" s="183"/>
      <c r="EB549" s="183"/>
      <c r="EC549" s="183"/>
      <c r="ED549" s="183"/>
      <c r="EE549" s="183"/>
    </row>
    <row r="550" spans="49:135" ht="13" x14ac:dyDescent="0.15">
      <c r="AW550" s="183"/>
      <c r="DU550" s="4"/>
      <c r="DZ550" s="183"/>
      <c r="EA550" s="183"/>
      <c r="EB550" s="183"/>
      <c r="EC550" s="183"/>
      <c r="ED550" s="183"/>
      <c r="EE550" s="183"/>
    </row>
    <row r="551" spans="49:135" ht="13" x14ac:dyDescent="0.15">
      <c r="AW551" s="183"/>
      <c r="DU551" s="4"/>
      <c r="DZ551" s="183"/>
      <c r="EA551" s="183"/>
      <c r="EB551" s="183"/>
      <c r="EC551" s="183"/>
      <c r="ED551" s="183"/>
      <c r="EE551" s="183"/>
    </row>
    <row r="552" spans="49:135" ht="13" x14ac:dyDescent="0.15">
      <c r="AW552" s="183"/>
      <c r="DU552" s="4"/>
      <c r="DZ552" s="183"/>
      <c r="EA552" s="183"/>
      <c r="EB552" s="183"/>
      <c r="EC552" s="183"/>
      <c r="ED552" s="183"/>
      <c r="EE552" s="183"/>
    </row>
    <row r="553" spans="49:135" ht="13" x14ac:dyDescent="0.15">
      <c r="AW553" s="183"/>
      <c r="DU553" s="4"/>
      <c r="DZ553" s="183"/>
      <c r="EA553" s="183"/>
      <c r="EB553" s="183"/>
      <c r="EC553" s="183"/>
      <c r="ED553" s="183"/>
      <c r="EE553" s="183"/>
    </row>
    <row r="554" spans="49:135" ht="13" x14ac:dyDescent="0.15">
      <c r="AW554" s="183"/>
      <c r="DU554" s="4"/>
      <c r="DZ554" s="183"/>
      <c r="EA554" s="183"/>
      <c r="EB554" s="183"/>
      <c r="EC554" s="183"/>
      <c r="ED554" s="183"/>
      <c r="EE554" s="183"/>
    </row>
    <row r="555" spans="49:135" ht="13" x14ac:dyDescent="0.15">
      <c r="AW555" s="183"/>
      <c r="DU555" s="4"/>
      <c r="DZ555" s="183"/>
      <c r="EA555" s="183"/>
      <c r="EB555" s="183"/>
      <c r="EC555" s="183"/>
      <c r="ED555" s="183"/>
      <c r="EE555" s="183"/>
    </row>
    <row r="556" spans="49:135" ht="13" x14ac:dyDescent="0.15">
      <c r="AW556" s="183"/>
      <c r="DU556" s="4"/>
      <c r="DZ556" s="183"/>
      <c r="EA556" s="183"/>
      <c r="EB556" s="183"/>
      <c r="EC556" s="183"/>
      <c r="ED556" s="183"/>
      <c r="EE556" s="183"/>
    </row>
    <row r="557" spans="49:135" ht="13" x14ac:dyDescent="0.15">
      <c r="AW557" s="183"/>
      <c r="DU557" s="4"/>
      <c r="DZ557" s="183"/>
      <c r="EA557" s="183"/>
      <c r="EB557" s="183"/>
      <c r="EC557" s="183"/>
      <c r="ED557" s="183"/>
      <c r="EE557" s="183"/>
    </row>
    <row r="558" spans="49:135" ht="13" x14ac:dyDescent="0.15">
      <c r="AW558" s="183"/>
      <c r="DU558" s="4"/>
      <c r="DZ558" s="183"/>
      <c r="EA558" s="183"/>
      <c r="EB558" s="183"/>
      <c r="EC558" s="183"/>
      <c r="ED558" s="183"/>
      <c r="EE558" s="183"/>
    </row>
    <row r="559" spans="49:135" ht="13" x14ac:dyDescent="0.15">
      <c r="AW559" s="183"/>
      <c r="DU559" s="4"/>
      <c r="DZ559" s="183"/>
      <c r="EA559" s="183"/>
      <c r="EB559" s="183"/>
      <c r="EC559" s="183"/>
      <c r="ED559" s="183"/>
      <c r="EE559" s="183"/>
    </row>
    <row r="560" spans="49:135" ht="13" x14ac:dyDescent="0.15">
      <c r="AW560" s="183"/>
      <c r="DU560" s="4"/>
      <c r="DZ560" s="183"/>
      <c r="EA560" s="183"/>
      <c r="EB560" s="183"/>
      <c r="EC560" s="183"/>
      <c r="ED560" s="183"/>
      <c r="EE560" s="183"/>
    </row>
    <row r="561" spans="49:135" ht="13" x14ac:dyDescent="0.15">
      <c r="AW561" s="183"/>
      <c r="DU561" s="4"/>
      <c r="DZ561" s="183"/>
      <c r="EA561" s="183"/>
      <c r="EB561" s="183"/>
      <c r="EC561" s="183"/>
      <c r="ED561" s="183"/>
      <c r="EE561" s="183"/>
    </row>
    <row r="562" spans="49:135" ht="13" x14ac:dyDescent="0.15">
      <c r="AW562" s="183"/>
      <c r="DU562" s="4"/>
      <c r="DZ562" s="183"/>
      <c r="EA562" s="183"/>
      <c r="EB562" s="183"/>
      <c r="EC562" s="183"/>
      <c r="ED562" s="183"/>
      <c r="EE562" s="183"/>
    </row>
    <row r="563" spans="49:135" ht="13" x14ac:dyDescent="0.15">
      <c r="AW563" s="183"/>
      <c r="DU563" s="4"/>
      <c r="DZ563" s="183"/>
      <c r="EA563" s="183"/>
      <c r="EB563" s="183"/>
      <c r="EC563" s="183"/>
      <c r="ED563" s="183"/>
      <c r="EE563" s="183"/>
    </row>
    <row r="564" spans="49:135" ht="13" x14ac:dyDescent="0.15">
      <c r="AW564" s="183"/>
      <c r="DU564" s="4"/>
      <c r="DZ564" s="183"/>
      <c r="EA564" s="183"/>
      <c r="EB564" s="183"/>
      <c r="EC564" s="183"/>
      <c r="ED564" s="183"/>
      <c r="EE564" s="183"/>
    </row>
    <row r="565" spans="49:135" ht="13" x14ac:dyDescent="0.15">
      <c r="AW565" s="183"/>
      <c r="DU565" s="4"/>
      <c r="DZ565" s="183"/>
      <c r="EA565" s="183"/>
      <c r="EB565" s="183"/>
      <c r="EC565" s="183"/>
      <c r="ED565" s="183"/>
      <c r="EE565" s="183"/>
    </row>
    <row r="566" spans="49:135" ht="13" x14ac:dyDescent="0.15">
      <c r="AW566" s="183"/>
      <c r="DU566" s="4"/>
      <c r="DZ566" s="183"/>
      <c r="EA566" s="183"/>
      <c r="EB566" s="183"/>
      <c r="EC566" s="183"/>
      <c r="ED566" s="183"/>
      <c r="EE566" s="183"/>
    </row>
    <row r="567" spans="49:135" ht="13" x14ac:dyDescent="0.15">
      <c r="AW567" s="183"/>
      <c r="DU567" s="4"/>
      <c r="DZ567" s="183"/>
      <c r="EA567" s="183"/>
      <c r="EB567" s="183"/>
      <c r="EC567" s="183"/>
      <c r="ED567" s="183"/>
      <c r="EE567" s="183"/>
    </row>
    <row r="568" spans="49:135" ht="13" x14ac:dyDescent="0.15">
      <c r="AW568" s="183"/>
      <c r="DU568" s="4"/>
      <c r="DZ568" s="183"/>
      <c r="EA568" s="183"/>
      <c r="EB568" s="183"/>
      <c r="EC568" s="183"/>
      <c r="ED568" s="183"/>
      <c r="EE568" s="183"/>
    </row>
    <row r="569" spans="49:135" ht="13" x14ac:dyDescent="0.15">
      <c r="AW569" s="183"/>
      <c r="DU569" s="4"/>
      <c r="DZ569" s="183"/>
      <c r="EA569" s="183"/>
      <c r="EB569" s="183"/>
      <c r="EC569" s="183"/>
      <c r="ED569" s="183"/>
      <c r="EE569" s="183"/>
    </row>
    <row r="570" spans="49:135" ht="13" x14ac:dyDescent="0.15">
      <c r="AW570" s="183"/>
      <c r="DU570" s="4"/>
      <c r="DZ570" s="183"/>
      <c r="EA570" s="183"/>
      <c r="EB570" s="183"/>
      <c r="EC570" s="183"/>
      <c r="ED570" s="183"/>
      <c r="EE570" s="183"/>
    </row>
    <row r="571" spans="49:135" ht="13" x14ac:dyDescent="0.15">
      <c r="AW571" s="183"/>
      <c r="DU571" s="4"/>
      <c r="DZ571" s="183"/>
      <c r="EA571" s="183"/>
      <c r="EB571" s="183"/>
      <c r="EC571" s="183"/>
      <c r="ED571" s="183"/>
      <c r="EE571" s="183"/>
    </row>
    <row r="572" spans="49:135" ht="13" x14ac:dyDescent="0.15">
      <c r="AW572" s="183"/>
      <c r="DU572" s="4"/>
      <c r="DZ572" s="183"/>
      <c r="EA572" s="183"/>
      <c r="EB572" s="183"/>
      <c r="EC572" s="183"/>
      <c r="ED572" s="183"/>
      <c r="EE572" s="183"/>
    </row>
    <row r="573" spans="49:135" ht="13" x14ac:dyDescent="0.15">
      <c r="AW573" s="183"/>
      <c r="DU573" s="4"/>
      <c r="DZ573" s="183"/>
      <c r="EA573" s="183"/>
      <c r="EB573" s="183"/>
      <c r="EC573" s="183"/>
      <c r="ED573" s="183"/>
      <c r="EE573" s="183"/>
    </row>
    <row r="574" spans="49:135" ht="13" x14ac:dyDescent="0.15">
      <c r="AW574" s="183"/>
      <c r="DU574" s="4"/>
      <c r="DZ574" s="183"/>
      <c r="EA574" s="183"/>
      <c r="EB574" s="183"/>
      <c r="EC574" s="183"/>
      <c r="ED574" s="183"/>
      <c r="EE574" s="183"/>
    </row>
    <row r="575" spans="49:135" ht="13" x14ac:dyDescent="0.15">
      <c r="AW575" s="183"/>
      <c r="DU575" s="4"/>
      <c r="DZ575" s="183"/>
      <c r="EA575" s="183"/>
      <c r="EB575" s="183"/>
      <c r="EC575" s="183"/>
      <c r="ED575" s="183"/>
      <c r="EE575" s="183"/>
    </row>
    <row r="576" spans="49:135" ht="13" x14ac:dyDescent="0.15">
      <c r="AW576" s="183"/>
      <c r="DU576" s="4"/>
      <c r="DZ576" s="183"/>
      <c r="EA576" s="183"/>
      <c r="EB576" s="183"/>
      <c r="EC576" s="183"/>
      <c r="ED576" s="183"/>
      <c r="EE576" s="183"/>
    </row>
    <row r="577" spans="49:135" ht="13" x14ac:dyDescent="0.15">
      <c r="AW577" s="183"/>
      <c r="DU577" s="4"/>
      <c r="DZ577" s="183"/>
      <c r="EA577" s="183"/>
      <c r="EB577" s="183"/>
      <c r="EC577" s="183"/>
      <c r="ED577" s="183"/>
      <c r="EE577" s="183"/>
    </row>
    <row r="578" spans="49:135" ht="13" x14ac:dyDescent="0.15">
      <c r="AW578" s="183"/>
      <c r="DU578" s="4"/>
      <c r="DZ578" s="183"/>
      <c r="EA578" s="183"/>
      <c r="EB578" s="183"/>
      <c r="EC578" s="183"/>
      <c r="ED578" s="183"/>
      <c r="EE578" s="183"/>
    </row>
    <row r="579" spans="49:135" ht="13" x14ac:dyDescent="0.15">
      <c r="AW579" s="183"/>
      <c r="DU579" s="4"/>
      <c r="DZ579" s="183"/>
      <c r="EA579" s="183"/>
      <c r="EB579" s="183"/>
      <c r="EC579" s="183"/>
      <c r="ED579" s="183"/>
      <c r="EE579" s="183"/>
    </row>
    <row r="580" spans="49:135" ht="13" x14ac:dyDescent="0.15">
      <c r="AW580" s="183"/>
      <c r="DU580" s="4"/>
      <c r="DZ580" s="183"/>
      <c r="EA580" s="183"/>
      <c r="EB580" s="183"/>
      <c r="EC580" s="183"/>
      <c r="ED580" s="183"/>
      <c r="EE580" s="183"/>
    </row>
    <row r="581" spans="49:135" ht="13" x14ac:dyDescent="0.15">
      <c r="AW581" s="183"/>
      <c r="DU581" s="4"/>
      <c r="DZ581" s="183"/>
      <c r="EA581" s="183"/>
      <c r="EB581" s="183"/>
      <c r="EC581" s="183"/>
      <c r="ED581" s="183"/>
      <c r="EE581" s="183"/>
    </row>
    <row r="582" spans="49:135" ht="13" x14ac:dyDescent="0.15">
      <c r="AW582" s="183"/>
      <c r="DU582" s="4"/>
      <c r="DZ582" s="183"/>
      <c r="EA582" s="183"/>
      <c r="EB582" s="183"/>
      <c r="EC582" s="183"/>
      <c r="ED582" s="183"/>
      <c r="EE582" s="183"/>
    </row>
    <row r="583" spans="49:135" ht="13" x14ac:dyDescent="0.15">
      <c r="AW583" s="183"/>
      <c r="DU583" s="4"/>
      <c r="DZ583" s="183"/>
      <c r="EA583" s="183"/>
      <c r="EB583" s="183"/>
      <c r="EC583" s="183"/>
      <c r="ED583" s="183"/>
      <c r="EE583" s="183"/>
    </row>
    <row r="584" spans="49:135" ht="13" x14ac:dyDescent="0.15">
      <c r="AW584" s="183"/>
      <c r="DU584" s="4"/>
      <c r="DZ584" s="183"/>
      <c r="EA584" s="183"/>
      <c r="EB584" s="183"/>
      <c r="EC584" s="183"/>
      <c r="ED584" s="183"/>
      <c r="EE584" s="183"/>
    </row>
    <row r="585" spans="49:135" ht="13" x14ac:dyDescent="0.15">
      <c r="AW585" s="183"/>
      <c r="DU585" s="4"/>
      <c r="DZ585" s="183"/>
      <c r="EA585" s="183"/>
      <c r="EB585" s="183"/>
      <c r="EC585" s="183"/>
      <c r="ED585" s="183"/>
      <c r="EE585" s="183"/>
    </row>
    <row r="586" spans="49:135" ht="13" x14ac:dyDescent="0.15">
      <c r="AW586" s="183"/>
      <c r="DU586" s="4"/>
      <c r="DZ586" s="183"/>
      <c r="EA586" s="183"/>
      <c r="EB586" s="183"/>
      <c r="EC586" s="183"/>
      <c r="ED586" s="183"/>
      <c r="EE586" s="183"/>
    </row>
    <row r="587" spans="49:135" ht="13" x14ac:dyDescent="0.15">
      <c r="AW587" s="183"/>
      <c r="DU587" s="4"/>
      <c r="DZ587" s="183"/>
      <c r="EA587" s="183"/>
      <c r="EB587" s="183"/>
      <c r="EC587" s="183"/>
      <c r="ED587" s="183"/>
      <c r="EE587" s="183"/>
    </row>
    <row r="588" spans="49:135" ht="13" x14ac:dyDescent="0.15">
      <c r="AW588" s="183"/>
      <c r="DU588" s="4"/>
      <c r="DZ588" s="183"/>
      <c r="EA588" s="183"/>
      <c r="EB588" s="183"/>
      <c r="EC588" s="183"/>
      <c r="ED588" s="183"/>
      <c r="EE588" s="183"/>
    </row>
    <row r="589" spans="49:135" ht="13" x14ac:dyDescent="0.15">
      <c r="AW589" s="183"/>
      <c r="DU589" s="4"/>
      <c r="DZ589" s="183"/>
      <c r="EA589" s="183"/>
      <c r="EB589" s="183"/>
      <c r="EC589" s="183"/>
      <c r="ED589" s="183"/>
      <c r="EE589" s="183"/>
    </row>
    <row r="590" spans="49:135" ht="13" x14ac:dyDescent="0.15">
      <c r="AW590" s="183"/>
      <c r="DU590" s="4"/>
      <c r="DZ590" s="183"/>
      <c r="EA590" s="183"/>
      <c r="EB590" s="183"/>
      <c r="EC590" s="183"/>
      <c r="ED590" s="183"/>
      <c r="EE590" s="183"/>
    </row>
    <row r="591" spans="49:135" ht="13" x14ac:dyDescent="0.15">
      <c r="AW591" s="183"/>
      <c r="DU591" s="4"/>
      <c r="DZ591" s="183"/>
      <c r="EA591" s="183"/>
      <c r="EB591" s="183"/>
      <c r="EC591" s="183"/>
      <c r="ED591" s="183"/>
      <c r="EE591" s="183"/>
    </row>
    <row r="592" spans="49:135" ht="13" x14ac:dyDescent="0.15">
      <c r="AW592" s="183"/>
      <c r="DU592" s="4"/>
      <c r="DZ592" s="183"/>
      <c r="EA592" s="183"/>
      <c r="EB592" s="183"/>
      <c r="EC592" s="183"/>
      <c r="ED592" s="183"/>
      <c r="EE592" s="183"/>
    </row>
    <row r="593" spans="49:135" ht="13" x14ac:dyDescent="0.15">
      <c r="AW593" s="183"/>
      <c r="DU593" s="4"/>
      <c r="DZ593" s="183"/>
      <c r="EA593" s="183"/>
      <c r="EB593" s="183"/>
      <c r="EC593" s="183"/>
      <c r="ED593" s="183"/>
      <c r="EE593" s="183"/>
    </row>
    <row r="594" spans="49:135" ht="13" x14ac:dyDescent="0.15">
      <c r="AW594" s="183"/>
      <c r="DU594" s="4"/>
      <c r="DZ594" s="183"/>
      <c r="EA594" s="183"/>
      <c r="EB594" s="183"/>
      <c r="EC594" s="183"/>
      <c r="ED594" s="183"/>
      <c r="EE594" s="183"/>
    </row>
    <row r="595" spans="49:135" ht="13" x14ac:dyDescent="0.15">
      <c r="AW595" s="183"/>
      <c r="DU595" s="4"/>
      <c r="DZ595" s="183"/>
      <c r="EA595" s="183"/>
      <c r="EB595" s="183"/>
      <c r="EC595" s="183"/>
      <c r="ED595" s="183"/>
      <c r="EE595" s="183"/>
    </row>
    <row r="596" spans="49:135" ht="13" x14ac:dyDescent="0.15">
      <c r="AW596" s="183"/>
      <c r="DU596" s="4"/>
      <c r="DZ596" s="183"/>
      <c r="EA596" s="183"/>
      <c r="EB596" s="183"/>
      <c r="EC596" s="183"/>
      <c r="ED596" s="183"/>
      <c r="EE596" s="183"/>
    </row>
    <row r="597" spans="49:135" ht="13" x14ac:dyDescent="0.15">
      <c r="AW597" s="183"/>
      <c r="DU597" s="4"/>
      <c r="DZ597" s="183"/>
      <c r="EA597" s="183"/>
      <c r="EB597" s="183"/>
      <c r="EC597" s="183"/>
      <c r="ED597" s="183"/>
      <c r="EE597" s="183"/>
    </row>
    <row r="598" spans="49:135" ht="13" x14ac:dyDescent="0.15">
      <c r="AW598" s="183"/>
      <c r="DU598" s="4"/>
      <c r="DZ598" s="183"/>
      <c r="EA598" s="183"/>
      <c r="EB598" s="183"/>
      <c r="EC598" s="183"/>
      <c r="ED598" s="183"/>
      <c r="EE598" s="183"/>
    </row>
    <row r="599" spans="49:135" ht="13" x14ac:dyDescent="0.15">
      <c r="AW599" s="183"/>
      <c r="DU599" s="4"/>
      <c r="DZ599" s="183"/>
      <c r="EA599" s="183"/>
      <c r="EB599" s="183"/>
      <c r="EC599" s="183"/>
      <c r="ED599" s="183"/>
      <c r="EE599" s="183"/>
    </row>
    <row r="600" spans="49:135" ht="13" x14ac:dyDescent="0.15">
      <c r="AW600" s="183"/>
      <c r="DU600" s="4"/>
      <c r="DZ600" s="183"/>
      <c r="EA600" s="183"/>
      <c r="EB600" s="183"/>
      <c r="EC600" s="183"/>
      <c r="ED600" s="183"/>
      <c r="EE600" s="183"/>
    </row>
    <row r="601" spans="49:135" ht="13" x14ac:dyDescent="0.15">
      <c r="AW601" s="183"/>
      <c r="DU601" s="4"/>
      <c r="DZ601" s="183"/>
      <c r="EA601" s="183"/>
      <c r="EB601" s="183"/>
      <c r="EC601" s="183"/>
      <c r="ED601" s="183"/>
      <c r="EE601" s="183"/>
    </row>
    <row r="602" spans="49:135" ht="13" x14ac:dyDescent="0.15">
      <c r="AW602" s="183"/>
      <c r="DU602" s="4"/>
      <c r="DZ602" s="183"/>
      <c r="EA602" s="183"/>
      <c r="EB602" s="183"/>
      <c r="EC602" s="183"/>
      <c r="ED602" s="183"/>
      <c r="EE602" s="183"/>
    </row>
    <row r="603" spans="49:135" ht="13" x14ac:dyDescent="0.15">
      <c r="AW603" s="183"/>
      <c r="DU603" s="4"/>
      <c r="DZ603" s="183"/>
      <c r="EA603" s="183"/>
      <c r="EB603" s="183"/>
      <c r="EC603" s="183"/>
      <c r="ED603" s="183"/>
      <c r="EE603" s="183"/>
    </row>
    <row r="604" spans="49:135" ht="13" x14ac:dyDescent="0.15">
      <c r="AW604" s="183"/>
      <c r="DU604" s="4"/>
      <c r="DZ604" s="183"/>
      <c r="EA604" s="183"/>
      <c r="EB604" s="183"/>
      <c r="EC604" s="183"/>
      <c r="ED604" s="183"/>
      <c r="EE604" s="183"/>
    </row>
    <row r="605" spans="49:135" ht="13" x14ac:dyDescent="0.15">
      <c r="AW605" s="183"/>
      <c r="DU605" s="4"/>
      <c r="DZ605" s="183"/>
      <c r="EA605" s="183"/>
      <c r="EB605" s="183"/>
      <c r="EC605" s="183"/>
      <c r="ED605" s="183"/>
      <c r="EE605" s="183"/>
    </row>
    <row r="606" spans="49:135" ht="13" x14ac:dyDescent="0.15">
      <c r="AW606" s="183"/>
      <c r="DU606" s="4"/>
      <c r="DZ606" s="183"/>
      <c r="EA606" s="183"/>
      <c r="EB606" s="183"/>
      <c r="EC606" s="183"/>
      <c r="ED606" s="183"/>
      <c r="EE606" s="183"/>
    </row>
    <row r="607" spans="49:135" ht="13" x14ac:dyDescent="0.15">
      <c r="AW607" s="183"/>
      <c r="DU607" s="4"/>
      <c r="DZ607" s="183"/>
      <c r="EA607" s="183"/>
      <c r="EB607" s="183"/>
      <c r="EC607" s="183"/>
      <c r="ED607" s="183"/>
      <c r="EE607" s="183"/>
    </row>
    <row r="608" spans="49:135" ht="13" x14ac:dyDescent="0.15">
      <c r="AW608" s="183"/>
      <c r="DU608" s="4"/>
      <c r="DZ608" s="183"/>
      <c r="EA608" s="183"/>
      <c r="EB608" s="183"/>
      <c r="EC608" s="183"/>
      <c r="ED608" s="183"/>
      <c r="EE608" s="183"/>
    </row>
    <row r="609" spans="49:135" ht="13" x14ac:dyDescent="0.15">
      <c r="AW609" s="183"/>
      <c r="DU609" s="4"/>
      <c r="DZ609" s="183"/>
      <c r="EA609" s="183"/>
      <c r="EB609" s="183"/>
      <c r="EC609" s="183"/>
      <c r="ED609" s="183"/>
      <c r="EE609" s="183"/>
    </row>
    <row r="610" spans="49:135" ht="13" x14ac:dyDescent="0.15">
      <c r="AW610" s="183"/>
      <c r="DU610" s="4"/>
      <c r="DZ610" s="183"/>
      <c r="EA610" s="183"/>
      <c r="EB610" s="183"/>
      <c r="EC610" s="183"/>
      <c r="ED610" s="183"/>
      <c r="EE610" s="183"/>
    </row>
    <row r="611" spans="49:135" ht="13" x14ac:dyDescent="0.15">
      <c r="AW611" s="183"/>
      <c r="DU611" s="4"/>
      <c r="DZ611" s="183"/>
      <c r="EA611" s="183"/>
      <c r="EB611" s="183"/>
      <c r="EC611" s="183"/>
      <c r="ED611" s="183"/>
      <c r="EE611" s="183"/>
    </row>
    <row r="612" spans="49:135" ht="13" x14ac:dyDescent="0.15">
      <c r="AW612" s="183"/>
      <c r="DU612" s="4"/>
      <c r="DZ612" s="183"/>
      <c r="EA612" s="183"/>
      <c r="EB612" s="183"/>
      <c r="EC612" s="183"/>
      <c r="ED612" s="183"/>
      <c r="EE612" s="183"/>
    </row>
    <row r="613" spans="49:135" ht="13" x14ac:dyDescent="0.15">
      <c r="AW613" s="183"/>
      <c r="DU613" s="4"/>
      <c r="DZ613" s="183"/>
      <c r="EA613" s="183"/>
      <c r="EB613" s="183"/>
      <c r="EC613" s="183"/>
      <c r="ED613" s="183"/>
      <c r="EE613" s="183"/>
    </row>
    <row r="614" spans="49:135" ht="13" x14ac:dyDescent="0.15">
      <c r="AW614" s="183"/>
      <c r="DU614" s="4"/>
      <c r="DZ614" s="183"/>
      <c r="EA614" s="183"/>
      <c r="EB614" s="183"/>
      <c r="EC614" s="183"/>
      <c r="ED614" s="183"/>
      <c r="EE614" s="183"/>
    </row>
    <row r="615" spans="49:135" ht="13" x14ac:dyDescent="0.15">
      <c r="AW615" s="183"/>
      <c r="DU615" s="4"/>
      <c r="DZ615" s="183"/>
      <c r="EA615" s="183"/>
      <c r="EB615" s="183"/>
      <c r="EC615" s="183"/>
      <c r="ED615" s="183"/>
      <c r="EE615" s="183"/>
    </row>
    <row r="616" spans="49:135" ht="13" x14ac:dyDescent="0.15">
      <c r="AW616" s="183"/>
      <c r="DU616" s="4"/>
      <c r="DZ616" s="183"/>
      <c r="EA616" s="183"/>
      <c r="EB616" s="183"/>
      <c r="EC616" s="183"/>
      <c r="ED616" s="183"/>
      <c r="EE616" s="183"/>
    </row>
    <row r="617" spans="49:135" ht="13" x14ac:dyDescent="0.15">
      <c r="AW617" s="183"/>
      <c r="DU617" s="4"/>
      <c r="DZ617" s="183"/>
      <c r="EA617" s="183"/>
      <c r="EB617" s="183"/>
      <c r="EC617" s="183"/>
      <c r="ED617" s="183"/>
      <c r="EE617" s="183"/>
    </row>
    <row r="618" spans="49:135" ht="13" x14ac:dyDescent="0.15">
      <c r="AW618" s="183"/>
      <c r="DU618" s="4"/>
      <c r="DZ618" s="183"/>
      <c r="EA618" s="183"/>
      <c r="EB618" s="183"/>
      <c r="EC618" s="183"/>
      <c r="ED618" s="183"/>
      <c r="EE618" s="183"/>
    </row>
    <row r="619" spans="49:135" ht="13" x14ac:dyDescent="0.15">
      <c r="AW619" s="183"/>
      <c r="DU619" s="4"/>
      <c r="DZ619" s="183"/>
      <c r="EA619" s="183"/>
      <c r="EB619" s="183"/>
      <c r="EC619" s="183"/>
      <c r="ED619" s="183"/>
      <c r="EE619" s="183"/>
    </row>
    <row r="620" spans="49:135" ht="13" x14ac:dyDescent="0.15">
      <c r="AW620" s="183"/>
      <c r="DU620" s="4"/>
      <c r="DZ620" s="183"/>
      <c r="EA620" s="183"/>
      <c r="EB620" s="183"/>
      <c r="EC620" s="183"/>
      <c r="ED620" s="183"/>
      <c r="EE620" s="183"/>
    </row>
    <row r="621" spans="49:135" ht="13" x14ac:dyDescent="0.15">
      <c r="AW621" s="183"/>
      <c r="DU621" s="4"/>
      <c r="DZ621" s="183"/>
      <c r="EA621" s="183"/>
      <c r="EB621" s="183"/>
      <c r="EC621" s="183"/>
      <c r="ED621" s="183"/>
      <c r="EE621" s="183"/>
    </row>
    <row r="622" spans="49:135" ht="13" x14ac:dyDescent="0.15">
      <c r="AW622" s="183"/>
      <c r="DU622" s="4"/>
      <c r="DZ622" s="183"/>
      <c r="EA622" s="183"/>
      <c r="EB622" s="183"/>
      <c r="EC622" s="183"/>
      <c r="ED622" s="183"/>
      <c r="EE622" s="183"/>
    </row>
    <row r="623" spans="49:135" ht="13" x14ac:dyDescent="0.15">
      <c r="AW623" s="183"/>
      <c r="DU623" s="4"/>
      <c r="DZ623" s="183"/>
      <c r="EA623" s="183"/>
      <c r="EB623" s="183"/>
      <c r="EC623" s="183"/>
      <c r="ED623" s="183"/>
      <c r="EE623" s="183"/>
    </row>
    <row r="624" spans="49:135" ht="13" x14ac:dyDescent="0.15">
      <c r="AW624" s="183"/>
      <c r="DU624" s="4"/>
      <c r="DZ624" s="183"/>
      <c r="EA624" s="183"/>
      <c r="EB624" s="183"/>
      <c r="EC624" s="183"/>
      <c r="ED624" s="183"/>
      <c r="EE624" s="183"/>
    </row>
    <row r="625" spans="49:135" ht="13" x14ac:dyDescent="0.15">
      <c r="AW625" s="183"/>
      <c r="DU625" s="4"/>
      <c r="DZ625" s="183"/>
      <c r="EA625" s="183"/>
      <c r="EB625" s="183"/>
      <c r="EC625" s="183"/>
      <c r="ED625" s="183"/>
      <c r="EE625" s="183"/>
    </row>
    <row r="626" spans="49:135" ht="13" x14ac:dyDescent="0.15">
      <c r="AW626" s="183"/>
      <c r="DU626" s="4"/>
      <c r="DZ626" s="183"/>
      <c r="EA626" s="183"/>
      <c r="EB626" s="183"/>
      <c r="EC626" s="183"/>
      <c r="ED626" s="183"/>
      <c r="EE626" s="183"/>
    </row>
    <row r="627" spans="49:135" ht="13" x14ac:dyDescent="0.15">
      <c r="AW627" s="183"/>
      <c r="DU627" s="4"/>
      <c r="DZ627" s="183"/>
      <c r="EA627" s="183"/>
      <c r="EB627" s="183"/>
      <c r="EC627" s="183"/>
      <c r="ED627" s="183"/>
      <c r="EE627" s="183"/>
    </row>
    <row r="628" spans="49:135" ht="13" x14ac:dyDescent="0.15">
      <c r="AW628" s="183"/>
      <c r="DU628" s="4"/>
      <c r="DZ628" s="183"/>
      <c r="EA628" s="183"/>
      <c r="EB628" s="183"/>
      <c r="EC628" s="183"/>
      <c r="ED628" s="183"/>
      <c r="EE628" s="183"/>
    </row>
    <row r="629" spans="49:135" ht="13" x14ac:dyDescent="0.15">
      <c r="AW629" s="183"/>
      <c r="DU629" s="4"/>
      <c r="DZ629" s="183"/>
      <c r="EA629" s="183"/>
      <c r="EB629" s="183"/>
      <c r="EC629" s="183"/>
      <c r="ED629" s="183"/>
      <c r="EE629" s="183"/>
    </row>
    <row r="630" spans="49:135" ht="13" x14ac:dyDescent="0.15">
      <c r="AW630" s="183"/>
      <c r="DU630" s="4"/>
      <c r="DZ630" s="183"/>
      <c r="EA630" s="183"/>
      <c r="EB630" s="183"/>
      <c r="EC630" s="183"/>
      <c r="ED630" s="183"/>
      <c r="EE630" s="183"/>
    </row>
    <row r="631" spans="49:135" ht="13" x14ac:dyDescent="0.15">
      <c r="AW631" s="183"/>
      <c r="DU631" s="4"/>
      <c r="DZ631" s="183"/>
      <c r="EA631" s="183"/>
      <c r="EB631" s="183"/>
      <c r="EC631" s="183"/>
      <c r="ED631" s="183"/>
      <c r="EE631" s="183"/>
    </row>
    <row r="632" spans="49:135" ht="13" x14ac:dyDescent="0.15">
      <c r="AW632" s="183"/>
      <c r="DU632" s="4"/>
      <c r="DZ632" s="183"/>
      <c r="EA632" s="183"/>
      <c r="EB632" s="183"/>
      <c r="EC632" s="183"/>
      <c r="ED632" s="183"/>
      <c r="EE632" s="183"/>
    </row>
    <row r="633" spans="49:135" ht="13" x14ac:dyDescent="0.15">
      <c r="AW633" s="183"/>
      <c r="DU633" s="4"/>
      <c r="DZ633" s="183"/>
      <c r="EA633" s="183"/>
      <c r="EB633" s="183"/>
      <c r="EC633" s="183"/>
      <c r="ED633" s="183"/>
      <c r="EE633" s="183"/>
    </row>
    <row r="634" spans="49:135" ht="13" x14ac:dyDescent="0.15">
      <c r="AW634" s="183"/>
      <c r="DU634" s="4"/>
      <c r="DZ634" s="183"/>
      <c r="EA634" s="183"/>
      <c r="EB634" s="183"/>
      <c r="EC634" s="183"/>
      <c r="ED634" s="183"/>
      <c r="EE634" s="183"/>
    </row>
    <row r="635" spans="49:135" ht="13" x14ac:dyDescent="0.15">
      <c r="AW635" s="183"/>
      <c r="DU635" s="4"/>
      <c r="DZ635" s="183"/>
      <c r="EA635" s="183"/>
      <c r="EB635" s="183"/>
      <c r="EC635" s="183"/>
      <c r="ED635" s="183"/>
      <c r="EE635" s="183"/>
    </row>
    <row r="636" spans="49:135" ht="13" x14ac:dyDescent="0.15">
      <c r="AW636" s="183"/>
      <c r="DU636" s="4"/>
      <c r="DZ636" s="183"/>
      <c r="EA636" s="183"/>
      <c r="EB636" s="183"/>
      <c r="EC636" s="183"/>
      <c r="ED636" s="183"/>
      <c r="EE636" s="183"/>
    </row>
    <row r="637" spans="49:135" ht="13" x14ac:dyDescent="0.15">
      <c r="AW637" s="183"/>
      <c r="DU637" s="4"/>
      <c r="DZ637" s="183"/>
      <c r="EA637" s="183"/>
      <c r="EB637" s="183"/>
      <c r="EC637" s="183"/>
      <c r="ED637" s="183"/>
      <c r="EE637" s="183"/>
    </row>
    <row r="638" spans="49:135" ht="13" x14ac:dyDescent="0.15">
      <c r="AW638" s="183"/>
      <c r="DU638" s="4"/>
      <c r="DZ638" s="183"/>
      <c r="EA638" s="183"/>
      <c r="EB638" s="183"/>
      <c r="EC638" s="183"/>
      <c r="ED638" s="183"/>
      <c r="EE638" s="183"/>
    </row>
    <row r="639" spans="49:135" ht="13" x14ac:dyDescent="0.15">
      <c r="AW639" s="183"/>
      <c r="DU639" s="4"/>
      <c r="DZ639" s="183"/>
      <c r="EA639" s="183"/>
      <c r="EB639" s="183"/>
      <c r="EC639" s="183"/>
      <c r="ED639" s="183"/>
      <c r="EE639" s="183"/>
    </row>
    <row r="640" spans="49:135" ht="13" x14ac:dyDescent="0.15">
      <c r="AW640" s="183"/>
      <c r="DU640" s="4"/>
      <c r="DZ640" s="183"/>
      <c r="EA640" s="183"/>
      <c r="EB640" s="183"/>
      <c r="EC640" s="183"/>
      <c r="ED640" s="183"/>
      <c r="EE640" s="183"/>
    </row>
    <row r="641" spans="49:135" ht="13" x14ac:dyDescent="0.15">
      <c r="AW641" s="183"/>
      <c r="DU641" s="4"/>
      <c r="DZ641" s="183"/>
      <c r="EA641" s="183"/>
      <c r="EB641" s="183"/>
      <c r="EC641" s="183"/>
      <c r="ED641" s="183"/>
      <c r="EE641" s="183"/>
    </row>
    <row r="642" spans="49:135" ht="13" x14ac:dyDescent="0.15">
      <c r="AW642" s="183"/>
      <c r="DU642" s="4"/>
      <c r="DZ642" s="183"/>
      <c r="EA642" s="183"/>
      <c r="EB642" s="183"/>
      <c r="EC642" s="183"/>
      <c r="ED642" s="183"/>
      <c r="EE642" s="183"/>
    </row>
    <row r="643" spans="49:135" ht="13" x14ac:dyDescent="0.15">
      <c r="AW643" s="183"/>
      <c r="DU643" s="4"/>
      <c r="DZ643" s="183"/>
      <c r="EA643" s="183"/>
      <c r="EB643" s="183"/>
      <c r="EC643" s="183"/>
      <c r="ED643" s="183"/>
      <c r="EE643" s="183"/>
    </row>
    <row r="644" spans="49:135" ht="13" x14ac:dyDescent="0.15">
      <c r="AW644" s="183"/>
      <c r="DU644" s="4"/>
      <c r="DZ644" s="183"/>
      <c r="EA644" s="183"/>
      <c r="EB644" s="183"/>
      <c r="EC644" s="183"/>
      <c r="ED644" s="183"/>
      <c r="EE644" s="183"/>
    </row>
    <row r="645" spans="49:135" ht="13" x14ac:dyDescent="0.15">
      <c r="AW645" s="183"/>
      <c r="DU645" s="4"/>
      <c r="DZ645" s="183"/>
      <c r="EA645" s="183"/>
      <c r="EB645" s="183"/>
      <c r="EC645" s="183"/>
      <c r="ED645" s="183"/>
      <c r="EE645" s="183"/>
    </row>
    <row r="646" spans="49:135" ht="13" x14ac:dyDescent="0.15">
      <c r="AW646" s="183"/>
      <c r="DU646" s="4"/>
      <c r="DZ646" s="183"/>
      <c r="EA646" s="183"/>
      <c r="EB646" s="183"/>
      <c r="EC646" s="183"/>
      <c r="ED646" s="183"/>
      <c r="EE646" s="183"/>
    </row>
    <row r="647" spans="49:135" ht="13" x14ac:dyDescent="0.15">
      <c r="AW647" s="183"/>
      <c r="DU647" s="4"/>
      <c r="DZ647" s="183"/>
      <c r="EA647" s="183"/>
      <c r="EB647" s="183"/>
      <c r="EC647" s="183"/>
      <c r="ED647" s="183"/>
      <c r="EE647" s="183"/>
    </row>
    <row r="648" spans="49:135" ht="13" x14ac:dyDescent="0.15">
      <c r="AW648" s="183"/>
      <c r="DU648" s="4"/>
      <c r="DZ648" s="183"/>
      <c r="EA648" s="183"/>
      <c r="EB648" s="183"/>
      <c r="EC648" s="183"/>
      <c r="ED648" s="183"/>
      <c r="EE648" s="183"/>
    </row>
    <row r="649" spans="49:135" ht="13" x14ac:dyDescent="0.15">
      <c r="AW649" s="183"/>
      <c r="DU649" s="4"/>
      <c r="DZ649" s="183"/>
      <c r="EA649" s="183"/>
      <c r="EB649" s="183"/>
      <c r="EC649" s="183"/>
      <c r="ED649" s="183"/>
      <c r="EE649" s="183"/>
    </row>
    <row r="650" spans="49:135" ht="13" x14ac:dyDescent="0.15">
      <c r="AW650" s="183"/>
      <c r="DU650" s="4"/>
      <c r="DZ650" s="183"/>
      <c r="EA650" s="183"/>
      <c r="EB650" s="183"/>
      <c r="EC650" s="183"/>
      <c r="ED650" s="183"/>
      <c r="EE650" s="183"/>
    </row>
    <row r="651" spans="49:135" ht="13" x14ac:dyDescent="0.15">
      <c r="AW651" s="183"/>
      <c r="DU651" s="4"/>
      <c r="DZ651" s="183"/>
      <c r="EA651" s="183"/>
      <c r="EB651" s="183"/>
      <c r="EC651" s="183"/>
      <c r="ED651" s="183"/>
      <c r="EE651" s="183"/>
    </row>
    <row r="652" spans="49:135" ht="13" x14ac:dyDescent="0.15">
      <c r="AW652" s="183"/>
      <c r="DU652" s="4"/>
      <c r="DZ652" s="183"/>
      <c r="EA652" s="183"/>
      <c r="EB652" s="183"/>
      <c r="EC652" s="183"/>
      <c r="ED652" s="183"/>
      <c r="EE652" s="183"/>
    </row>
    <row r="653" spans="49:135" ht="13" x14ac:dyDescent="0.15">
      <c r="AW653" s="183"/>
      <c r="DU653" s="4"/>
      <c r="DZ653" s="183"/>
      <c r="EA653" s="183"/>
      <c r="EB653" s="183"/>
      <c r="EC653" s="183"/>
      <c r="ED653" s="183"/>
      <c r="EE653" s="183"/>
    </row>
    <row r="654" spans="49:135" ht="13" x14ac:dyDescent="0.15">
      <c r="AW654" s="183"/>
      <c r="DU654" s="4"/>
      <c r="DZ654" s="183"/>
      <c r="EA654" s="183"/>
      <c r="EB654" s="183"/>
      <c r="EC654" s="183"/>
      <c r="ED654" s="183"/>
      <c r="EE654" s="183"/>
    </row>
    <row r="655" spans="49:135" ht="13" x14ac:dyDescent="0.15">
      <c r="AW655" s="183"/>
      <c r="DU655" s="4"/>
      <c r="DZ655" s="183"/>
      <c r="EA655" s="183"/>
      <c r="EB655" s="183"/>
      <c r="EC655" s="183"/>
      <c r="ED655" s="183"/>
      <c r="EE655" s="183"/>
    </row>
    <row r="656" spans="49:135" ht="13" x14ac:dyDescent="0.15">
      <c r="AW656" s="183"/>
      <c r="DU656" s="4"/>
      <c r="DZ656" s="183"/>
      <c r="EA656" s="183"/>
      <c r="EB656" s="183"/>
      <c r="EC656" s="183"/>
      <c r="ED656" s="183"/>
      <c r="EE656" s="183"/>
    </row>
    <row r="657" spans="49:135" ht="13" x14ac:dyDescent="0.15">
      <c r="AW657" s="183"/>
      <c r="DU657" s="4"/>
      <c r="DZ657" s="183"/>
      <c r="EA657" s="183"/>
      <c r="EB657" s="183"/>
      <c r="EC657" s="183"/>
      <c r="ED657" s="183"/>
      <c r="EE657" s="183"/>
    </row>
    <row r="658" spans="49:135" ht="13" x14ac:dyDescent="0.15">
      <c r="AW658" s="183"/>
      <c r="DU658" s="4"/>
      <c r="DZ658" s="183"/>
      <c r="EA658" s="183"/>
      <c r="EB658" s="183"/>
      <c r="EC658" s="183"/>
      <c r="ED658" s="183"/>
      <c r="EE658" s="183"/>
    </row>
    <row r="659" spans="49:135" ht="13" x14ac:dyDescent="0.15">
      <c r="AW659" s="183"/>
      <c r="DU659" s="4"/>
      <c r="DZ659" s="183"/>
      <c r="EA659" s="183"/>
      <c r="EB659" s="183"/>
      <c r="EC659" s="183"/>
      <c r="ED659" s="183"/>
      <c r="EE659" s="183"/>
    </row>
    <row r="660" spans="49:135" ht="13" x14ac:dyDescent="0.15">
      <c r="AW660" s="183"/>
      <c r="DU660" s="4"/>
      <c r="DZ660" s="183"/>
      <c r="EA660" s="183"/>
      <c r="EB660" s="183"/>
      <c r="EC660" s="183"/>
      <c r="ED660" s="183"/>
      <c r="EE660" s="183"/>
    </row>
    <row r="661" spans="49:135" ht="13" x14ac:dyDescent="0.15">
      <c r="AW661" s="183"/>
      <c r="DU661" s="4"/>
      <c r="DZ661" s="183"/>
      <c r="EA661" s="183"/>
      <c r="EB661" s="183"/>
      <c r="EC661" s="183"/>
      <c r="ED661" s="183"/>
      <c r="EE661" s="183"/>
    </row>
    <row r="662" spans="49:135" ht="13" x14ac:dyDescent="0.15">
      <c r="AW662" s="183"/>
      <c r="DU662" s="4"/>
      <c r="DZ662" s="183"/>
      <c r="EA662" s="183"/>
      <c r="EB662" s="183"/>
      <c r="EC662" s="183"/>
      <c r="ED662" s="183"/>
      <c r="EE662" s="183"/>
    </row>
    <row r="663" spans="49:135" ht="13" x14ac:dyDescent="0.15">
      <c r="AW663" s="183"/>
      <c r="DU663" s="4"/>
      <c r="DZ663" s="183"/>
      <c r="EA663" s="183"/>
      <c r="EB663" s="183"/>
      <c r="EC663" s="183"/>
      <c r="ED663" s="183"/>
      <c r="EE663" s="183"/>
    </row>
    <row r="664" spans="49:135" ht="13" x14ac:dyDescent="0.15">
      <c r="AW664" s="183"/>
      <c r="DU664" s="4"/>
      <c r="DZ664" s="183"/>
      <c r="EA664" s="183"/>
      <c r="EB664" s="183"/>
      <c r="EC664" s="183"/>
      <c r="ED664" s="183"/>
      <c r="EE664" s="183"/>
    </row>
    <row r="665" spans="49:135" ht="13" x14ac:dyDescent="0.15">
      <c r="AW665" s="183"/>
      <c r="DU665" s="4"/>
      <c r="DZ665" s="183"/>
      <c r="EA665" s="183"/>
      <c r="EB665" s="183"/>
      <c r="EC665" s="183"/>
      <c r="ED665" s="183"/>
      <c r="EE665" s="183"/>
    </row>
    <row r="666" spans="49:135" ht="13" x14ac:dyDescent="0.15">
      <c r="AW666" s="183"/>
      <c r="DU666" s="4"/>
      <c r="DZ666" s="183"/>
      <c r="EA666" s="183"/>
      <c r="EB666" s="183"/>
      <c r="EC666" s="183"/>
      <c r="ED666" s="183"/>
      <c r="EE666" s="183"/>
    </row>
    <row r="667" spans="49:135" ht="13" x14ac:dyDescent="0.15">
      <c r="AW667" s="183"/>
      <c r="DU667" s="4"/>
      <c r="DZ667" s="183"/>
      <c r="EA667" s="183"/>
      <c r="EB667" s="183"/>
      <c r="EC667" s="183"/>
      <c r="ED667" s="183"/>
      <c r="EE667" s="183"/>
    </row>
    <row r="668" spans="49:135" ht="13" x14ac:dyDescent="0.15">
      <c r="AW668" s="183"/>
      <c r="DU668" s="4"/>
      <c r="DZ668" s="183"/>
      <c r="EA668" s="183"/>
      <c r="EB668" s="183"/>
      <c r="EC668" s="183"/>
      <c r="ED668" s="183"/>
      <c r="EE668" s="183"/>
    </row>
    <row r="669" spans="49:135" ht="13" x14ac:dyDescent="0.15">
      <c r="AW669" s="183"/>
      <c r="DU669" s="4"/>
      <c r="DZ669" s="183"/>
      <c r="EA669" s="183"/>
      <c r="EB669" s="183"/>
      <c r="EC669" s="183"/>
      <c r="ED669" s="183"/>
      <c r="EE669" s="183"/>
    </row>
    <row r="670" spans="49:135" ht="13" x14ac:dyDescent="0.15">
      <c r="AW670" s="183"/>
      <c r="DU670" s="4"/>
      <c r="DZ670" s="183"/>
      <c r="EA670" s="183"/>
      <c r="EB670" s="183"/>
      <c r="EC670" s="183"/>
      <c r="ED670" s="183"/>
      <c r="EE670" s="183"/>
    </row>
    <row r="671" spans="49:135" ht="13" x14ac:dyDescent="0.15">
      <c r="AW671" s="183"/>
      <c r="DU671" s="4"/>
      <c r="DZ671" s="183"/>
      <c r="EA671" s="183"/>
      <c r="EB671" s="183"/>
      <c r="EC671" s="183"/>
      <c r="ED671" s="183"/>
      <c r="EE671" s="183"/>
    </row>
    <row r="672" spans="49:135" ht="13" x14ac:dyDescent="0.15">
      <c r="AW672" s="183"/>
      <c r="DU672" s="4"/>
      <c r="DZ672" s="183"/>
      <c r="EA672" s="183"/>
      <c r="EB672" s="183"/>
      <c r="EC672" s="183"/>
      <c r="ED672" s="183"/>
      <c r="EE672" s="183"/>
    </row>
    <row r="673" spans="49:135" ht="13" x14ac:dyDescent="0.15">
      <c r="AW673" s="183"/>
      <c r="DU673" s="4"/>
      <c r="DZ673" s="183"/>
      <c r="EA673" s="183"/>
      <c r="EB673" s="183"/>
      <c r="EC673" s="183"/>
      <c r="ED673" s="183"/>
      <c r="EE673" s="183"/>
    </row>
    <row r="674" spans="49:135" ht="13" x14ac:dyDescent="0.15">
      <c r="AW674" s="183"/>
      <c r="DU674" s="4"/>
      <c r="DZ674" s="183"/>
      <c r="EA674" s="183"/>
      <c r="EB674" s="183"/>
      <c r="EC674" s="183"/>
      <c r="ED674" s="183"/>
      <c r="EE674" s="183"/>
    </row>
    <row r="675" spans="49:135" ht="13" x14ac:dyDescent="0.15">
      <c r="AW675" s="183"/>
      <c r="DU675" s="4"/>
      <c r="DZ675" s="183"/>
      <c r="EA675" s="183"/>
      <c r="EB675" s="183"/>
      <c r="EC675" s="183"/>
      <c r="ED675" s="183"/>
      <c r="EE675" s="183"/>
    </row>
    <row r="676" spans="49:135" ht="13" x14ac:dyDescent="0.15">
      <c r="AW676" s="183"/>
      <c r="DU676" s="4"/>
      <c r="DZ676" s="183"/>
      <c r="EA676" s="183"/>
      <c r="EB676" s="183"/>
      <c r="EC676" s="183"/>
      <c r="ED676" s="183"/>
      <c r="EE676" s="183"/>
    </row>
    <row r="677" spans="49:135" ht="13" x14ac:dyDescent="0.15">
      <c r="AW677" s="183"/>
      <c r="DU677" s="4"/>
      <c r="DZ677" s="183"/>
      <c r="EA677" s="183"/>
      <c r="EB677" s="183"/>
      <c r="EC677" s="183"/>
      <c r="ED677" s="183"/>
      <c r="EE677" s="183"/>
    </row>
    <row r="678" spans="49:135" ht="13" x14ac:dyDescent="0.15">
      <c r="AW678" s="183"/>
      <c r="DU678" s="4"/>
      <c r="DZ678" s="183"/>
      <c r="EA678" s="183"/>
      <c r="EB678" s="183"/>
      <c r="EC678" s="183"/>
      <c r="ED678" s="183"/>
      <c r="EE678" s="183"/>
    </row>
    <row r="679" spans="49:135" ht="13" x14ac:dyDescent="0.15">
      <c r="AW679" s="183"/>
      <c r="DU679" s="4"/>
      <c r="DZ679" s="183"/>
      <c r="EA679" s="183"/>
      <c r="EB679" s="183"/>
      <c r="EC679" s="183"/>
      <c r="ED679" s="183"/>
      <c r="EE679" s="183"/>
    </row>
    <row r="680" spans="49:135" ht="13" x14ac:dyDescent="0.15">
      <c r="AW680" s="183"/>
      <c r="DU680" s="4"/>
      <c r="DZ680" s="183"/>
      <c r="EA680" s="183"/>
      <c r="EB680" s="183"/>
      <c r="EC680" s="183"/>
      <c r="ED680" s="183"/>
      <c r="EE680" s="183"/>
    </row>
    <row r="681" spans="49:135" ht="13" x14ac:dyDescent="0.15">
      <c r="AW681" s="183"/>
      <c r="DU681" s="4"/>
      <c r="DZ681" s="183"/>
      <c r="EA681" s="183"/>
      <c r="EB681" s="183"/>
      <c r="EC681" s="183"/>
      <c r="ED681" s="183"/>
      <c r="EE681" s="183"/>
    </row>
    <row r="682" spans="49:135" ht="13" x14ac:dyDescent="0.15">
      <c r="AW682" s="183"/>
      <c r="DU682" s="4"/>
      <c r="DZ682" s="183"/>
      <c r="EA682" s="183"/>
      <c r="EB682" s="183"/>
      <c r="EC682" s="183"/>
      <c r="ED682" s="183"/>
      <c r="EE682" s="183"/>
    </row>
    <row r="683" spans="49:135" ht="13" x14ac:dyDescent="0.15">
      <c r="AW683" s="183"/>
      <c r="DU683" s="4"/>
      <c r="DZ683" s="183"/>
      <c r="EA683" s="183"/>
      <c r="EB683" s="183"/>
      <c r="EC683" s="183"/>
      <c r="ED683" s="183"/>
      <c r="EE683" s="183"/>
    </row>
    <row r="684" spans="49:135" ht="13" x14ac:dyDescent="0.15">
      <c r="AW684" s="183"/>
      <c r="DU684" s="4"/>
      <c r="DZ684" s="183"/>
      <c r="EA684" s="183"/>
      <c r="EB684" s="183"/>
      <c r="EC684" s="183"/>
      <c r="ED684" s="183"/>
      <c r="EE684" s="183"/>
    </row>
    <row r="685" spans="49:135" ht="13" x14ac:dyDescent="0.15">
      <c r="AW685" s="183"/>
      <c r="DU685" s="4"/>
      <c r="DZ685" s="183"/>
      <c r="EA685" s="183"/>
      <c r="EB685" s="183"/>
      <c r="EC685" s="183"/>
      <c r="ED685" s="183"/>
      <c r="EE685" s="183"/>
    </row>
    <row r="686" spans="49:135" ht="13" x14ac:dyDescent="0.15">
      <c r="AW686" s="183"/>
      <c r="DU686" s="4"/>
      <c r="DZ686" s="183"/>
      <c r="EA686" s="183"/>
      <c r="EB686" s="183"/>
      <c r="EC686" s="183"/>
      <c r="ED686" s="183"/>
      <c r="EE686" s="183"/>
    </row>
    <row r="687" spans="49:135" ht="13" x14ac:dyDescent="0.15">
      <c r="AW687" s="183"/>
      <c r="DU687" s="4"/>
      <c r="DZ687" s="183"/>
      <c r="EA687" s="183"/>
      <c r="EB687" s="183"/>
      <c r="EC687" s="183"/>
      <c r="ED687" s="183"/>
      <c r="EE687" s="183"/>
    </row>
    <row r="688" spans="49:135" ht="13" x14ac:dyDescent="0.15">
      <c r="AW688" s="183"/>
      <c r="DU688" s="4"/>
      <c r="DZ688" s="183"/>
      <c r="EA688" s="183"/>
      <c r="EB688" s="183"/>
      <c r="EC688" s="183"/>
      <c r="ED688" s="183"/>
      <c r="EE688" s="183"/>
    </row>
    <row r="689" spans="49:135" ht="13" x14ac:dyDescent="0.15">
      <c r="AW689" s="183"/>
      <c r="DU689" s="4"/>
      <c r="DZ689" s="183"/>
      <c r="EA689" s="183"/>
      <c r="EB689" s="183"/>
      <c r="EC689" s="183"/>
      <c r="ED689" s="183"/>
      <c r="EE689" s="183"/>
    </row>
    <row r="690" spans="49:135" ht="13" x14ac:dyDescent="0.15">
      <c r="AW690" s="183"/>
      <c r="DU690" s="4"/>
      <c r="DZ690" s="183"/>
      <c r="EA690" s="183"/>
      <c r="EB690" s="183"/>
      <c r="EC690" s="183"/>
      <c r="ED690" s="183"/>
      <c r="EE690" s="183"/>
    </row>
    <row r="691" spans="49:135" ht="13" x14ac:dyDescent="0.15">
      <c r="AW691" s="183"/>
      <c r="DU691" s="4"/>
      <c r="DZ691" s="183"/>
      <c r="EA691" s="183"/>
      <c r="EB691" s="183"/>
      <c r="EC691" s="183"/>
      <c r="ED691" s="183"/>
      <c r="EE691" s="183"/>
    </row>
    <row r="692" spans="49:135" ht="13" x14ac:dyDescent="0.15">
      <c r="AW692" s="183"/>
      <c r="DU692" s="4"/>
      <c r="DZ692" s="183"/>
      <c r="EA692" s="183"/>
      <c r="EB692" s="183"/>
      <c r="EC692" s="183"/>
      <c r="ED692" s="183"/>
      <c r="EE692" s="183"/>
    </row>
    <row r="693" spans="49:135" ht="13" x14ac:dyDescent="0.15">
      <c r="AW693" s="183"/>
      <c r="DU693" s="4"/>
      <c r="DZ693" s="183"/>
      <c r="EA693" s="183"/>
      <c r="EB693" s="183"/>
      <c r="EC693" s="183"/>
      <c r="ED693" s="183"/>
      <c r="EE693" s="183"/>
    </row>
    <row r="694" spans="49:135" ht="13" x14ac:dyDescent="0.15">
      <c r="AW694" s="183"/>
      <c r="DU694" s="4"/>
      <c r="DZ694" s="183"/>
      <c r="EA694" s="183"/>
      <c r="EB694" s="183"/>
      <c r="EC694" s="183"/>
      <c r="ED694" s="183"/>
      <c r="EE694" s="183"/>
    </row>
    <row r="695" spans="49:135" ht="13" x14ac:dyDescent="0.15">
      <c r="AW695" s="183"/>
      <c r="DU695" s="4"/>
      <c r="DZ695" s="183"/>
      <c r="EA695" s="183"/>
      <c r="EB695" s="183"/>
      <c r="EC695" s="183"/>
      <c r="ED695" s="183"/>
      <c r="EE695" s="183"/>
    </row>
    <row r="696" spans="49:135" ht="13" x14ac:dyDescent="0.15">
      <c r="AW696" s="183"/>
      <c r="DU696" s="4"/>
      <c r="DZ696" s="183"/>
      <c r="EA696" s="183"/>
      <c r="EB696" s="183"/>
      <c r="EC696" s="183"/>
      <c r="ED696" s="183"/>
      <c r="EE696" s="183"/>
    </row>
    <row r="697" spans="49:135" ht="13" x14ac:dyDescent="0.15">
      <c r="AW697" s="183"/>
      <c r="DU697" s="4"/>
      <c r="DZ697" s="183"/>
      <c r="EA697" s="183"/>
      <c r="EB697" s="183"/>
      <c r="EC697" s="183"/>
      <c r="ED697" s="183"/>
      <c r="EE697" s="183"/>
    </row>
    <row r="698" spans="49:135" ht="13" x14ac:dyDescent="0.15">
      <c r="AW698" s="183"/>
      <c r="DU698" s="4"/>
      <c r="DZ698" s="183"/>
      <c r="EA698" s="183"/>
      <c r="EB698" s="183"/>
      <c r="EC698" s="183"/>
      <c r="ED698" s="183"/>
      <c r="EE698" s="183"/>
    </row>
    <row r="699" spans="49:135" ht="13" x14ac:dyDescent="0.15">
      <c r="AW699" s="183"/>
      <c r="DU699" s="4"/>
      <c r="DZ699" s="183"/>
      <c r="EA699" s="183"/>
      <c r="EB699" s="183"/>
      <c r="EC699" s="183"/>
      <c r="ED699" s="183"/>
      <c r="EE699" s="183"/>
    </row>
    <row r="700" spans="49:135" ht="13" x14ac:dyDescent="0.15">
      <c r="AW700" s="183"/>
      <c r="DU700" s="4"/>
      <c r="DZ700" s="183"/>
      <c r="EA700" s="183"/>
      <c r="EB700" s="183"/>
      <c r="EC700" s="183"/>
      <c r="ED700" s="183"/>
      <c r="EE700" s="183"/>
    </row>
    <row r="701" spans="49:135" ht="13" x14ac:dyDescent="0.15">
      <c r="AW701" s="183"/>
      <c r="DU701" s="4"/>
      <c r="DZ701" s="183"/>
      <c r="EA701" s="183"/>
      <c r="EB701" s="183"/>
      <c r="EC701" s="183"/>
      <c r="ED701" s="183"/>
      <c r="EE701" s="183"/>
    </row>
    <row r="702" spans="49:135" ht="13" x14ac:dyDescent="0.15">
      <c r="AW702" s="183"/>
      <c r="DU702" s="4"/>
      <c r="DZ702" s="183"/>
      <c r="EA702" s="183"/>
      <c r="EB702" s="183"/>
      <c r="EC702" s="183"/>
      <c r="ED702" s="183"/>
      <c r="EE702" s="183"/>
    </row>
    <row r="703" spans="49:135" ht="13" x14ac:dyDescent="0.15">
      <c r="AW703" s="183"/>
      <c r="DU703" s="4"/>
      <c r="DZ703" s="183"/>
      <c r="EA703" s="183"/>
      <c r="EB703" s="183"/>
      <c r="EC703" s="183"/>
      <c r="ED703" s="183"/>
      <c r="EE703" s="183"/>
    </row>
    <row r="704" spans="49:135" ht="13" x14ac:dyDescent="0.15">
      <c r="AW704" s="183"/>
      <c r="DU704" s="4"/>
      <c r="DZ704" s="183"/>
      <c r="EA704" s="183"/>
      <c r="EB704" s="183"/>
      <c r="EC704" s="183"/>
      <c r="ED704" s="183"/>
      <c r="EE704" s="183"/>
    </row>
    <row r="705" spans="49:135" ht="13" x14ac:dyDescent="0.15">
      <c r="AW705" s="183"/>
      <c r="DU705" s="4"/>
      <c r="DZ705" s="183"/>
      <c r="EA705" s="183"/>
      <c r="EB705" s="183"/>
      <c r="EC705" s="183"/>
      <c r="ED705" s="183"/>
      <c r="EE705" s="183"/>
    </row>
    <row r="706" spans="49:135" ht="13" x14ac:dyDescent="0.15">
      <c r="AW706" s="183"/>
      <c r="DU706" s="4"/>
      <c r="DZ706" s="183"/>
      <c r="EA706" s="183"/>
      <c r="EB706" s="183"/>
      <c r="EC706" s="183"/>
      <c r="ED706" s="183"/>
      <c r="EE706" s="183"/>
    </row>
    <row r="707" spans="49:135" ht="13" x14ac:dyDescent="0.15">
      <c r="AW707" s="183"/>
      <c r="DU707" s="4"/>
      <c r="DZ707" s="183"/>
      <c r="EA707" s="183"/>
      <c r="EB707" s="183"/>
      <c r="EC707" s="183"/>
      <c r="ED707" s="183"/>
      <c r="EE707" s="183"/>
    </row>
    <row r="708" spans="49:135" ht="13" x14ac:dyDescent="0.15">
      <c r="AW708" s="183"/>
      <c r="DU708" s="4"/>
      <c r="DZ708" s="183"/>
      <c r="EA708" s="183"/>
      <c r="EB708" s="183"/>
      <c r="EC708" s="183"/>
      <c r="ED708" s="183"/>
      <c r="EE708" s="183"/>
    </row>
    <row r="709" spans="49:135" ht="13" x14ac:dyDescent="0.15">
      <c r="AW709" s="183"/>
      <c r="DU709" s="4"/>
      <c r="DZ709" s="183"/>
      <c r="EA709" s="183"/>
      <c r="EB709" s="183"/>
      <c r="EC709" s="183"/>
      <c r="ED709" s="183"/>
      <c r="EE709" s="183"/>
    </row>
    <row r="710" spans="49:135" ht="13" x14ac:dyDescent="0.15">
      <c r="AW710" s="183"/>
      <c r="DU710" s="4"/>
      <c r="DZ710" s="183"/>
      <c r="EA710" s="183"/>
      <c r="EB710" s="183"/>
      <c r="EC710" s="183"/>
      <c r="ED710" s="183"/>
      <c r="EE710" s="183"/>
    </row>
    <row r="711" spans="49:135" ht="13" x14ac:dyDescent="0.15">
      <c r="AW711" s="183"/>
      <c r="DU711" s="4"/>
      <c r="DZ711" s="183"/>
      <c r="EA711" s="183"/>
      <c r="EB711" s="183"/>
      <c r="EC711" s="183"/>
      <c r="ED711" s="183"/>
      <c r="EE711" s="183"/>
    </row>
    <row r="712" spans="49:135" ht="13" x14ac:dyDescent="0.15">
      <c r="AW712" s="183"/>
      <c r="DU712" s="4"/>
      <c r="DZ712" s="183"/>
      <c r="EA712" s="183"/>
      <c r="EB712" s="183"/>
      <c r="EC712" s="183"/>
      <c r="ED712" s="183"/>
      <c r="EE712" s="183"/>
    </row>
    <row r="713" spans="49:135" ht="13" x14ac:dyDescent="0.15">
      <c r="AW713" s="183"/>
      <c r="DU713" s="4"/>
      <c r="DZ713" s="183"/>
      <c r="EA713" s="183"/>
      <c r="EB713" s="183"/>
      <c r="EC713" s="183"/>
      <c r="ED713" s="183"/>
      <c r="EE713" s="183"/>
    </row>
    <row r="714" spans="49:135" ht="13" x14ac:dyDescent="0.15">
      <c r="AW714" s="183"/>
      <c r="DU714" s="4"/>
      <c r="DZ714" s="183"/>
      <c r="EA714" s="183"/>
      <c r="EB714" s="183"/>
      <c r="EC714" s="183"/>
      <c r="ED714" s="183"/>
      <c r="EE714" s="183"/>
    </row>
    <row r="715" spans="49:135" ht="13" x14ac:dyDescent="0.15">
      <c r="AW715" s="183"/>
      <c r="DU715" s="4"/>
      <c r="DZ715" s="183"/>
      <c r="EA715" s="183"/>
      <c r="EB715" s="183"/>
      <c r="EC715" s="183"/>
      <c r="ED715" s="183"/>
      <c r="EE715" s="183"/>
    </row>
    <row r="716" spans="49:135" ht="13" x14ac:dyDescent="0.15">
      <c r="AW716" s="183"/>
      <c r="DU716" s="4"/>
      <c r="DZ716" s="183"/>
      <c r="EA716" s="183"/>
      <c r="EB716" s="183"/>
      <c r="EC716" s="183"/>
      <c r="ED716" s="183"/>
      <c r="EE716" s="183"/>
    </row>
    <row r="717" spans="49:135" ht="13" x14ac:dyDescent="0.15">
      <c r="AW717" s="183"/>
      <c r="DU717" s="4"/>
      <c r="DZ717" s="183"/>
      <c r="EA717" s="183"/>
      <c r="EB717" s="183"/>
      <c r="EC717" s="183"/>
      <c r="ED717" s="183"/>
      <c r="EE717" s="183"/>
    </row>
    <row r="718" spans="49:135" ht="13" x14ac:dyDescent="0.15">
      <c r="AW718" s="183"/>
      <c r="DU718" s="4"/>
      <c r="DZ718" s="183"/>
      <c r="EA718" s="183"/>
      <c r="EB718" s="183"/>
      <c r="EC718" s="183"/>
      <c r="ED718" s="183"/>
      <c r="EE718" s="183"/>
    </row>
    <row r="719" spans="49:135" ht="13" x14ac:dyDescent="0.15">
      <c r="AW719" s="183"/>
      <c r="DU719" s="4"/>
      <c r="DZ719" s="183"/>
      <c r="EA719" s="183"/>
      <c r="EB719" s="183"/>
      <c r="EC719" s="183"/>
      <c r="ED719" s="183"/>
      <c r="EE719" s="183"/>
    </row>
    <row r="720" spans="49:135" ht="13" x14ac:dyDescent="0.15">
      <c r="AW720" s="183"/>
      <c r="DU720" s="4"/>
      <c r="DZ720" s="183"/>
      <c r="EA720" s="183"/>
      <c r="EB720" s="183"/>
      <c r="EC720" s="183"/>
      <c r="ED720" s="183"/>
      <c r="EE720" s="183"/>
    </row>
    <row r="721" spans="49:135" ht="13" x14ac:dyDescent="0.15">
      <c r="AW721" s="183"/>
      <c r="DU721" s="4"/>
      <c r="DZ721" s="183"/>
      <c r="EA721" s="183"/>
      <c r="EB721" s="183"/>
      <c r="EC721" s="183"/>
      <c r="ED721" s="183"/>
      <c r="EE721" s="183"/>
    </row>
    <row r="722" spans="49:135" ht="13" x14ac:dyDescent="0.15">
      <c r="AW722" s="183"/>
      <c r="DU722" s="4"/>
      <c r="DZ722" s="183"/>
      <c r="EA722" s="183"/>
      <c r="EB722" s="183"/>
      <c r="EC722" s="183"/>
      <c r="ED722" s="183"/>
      <c r="EE722" s="183"/>
    </row>
    <row r="723" spans="49:135" ht="13" x14ac:dyDescent="0.15">
      <c r="AW723" s="183"/>
      <c r="DU723" s="4"/>
      <c r="DZ723" s="183"/>
      <c r="EA723" s="183"/>
      <c r="EB723" s="183"/>
      <c r="EC723" s="183"/>
      <c r="ED723" s="183"/>
      <c r="EE723" s="183"/>
    </row>
    <row r="724" spans="49:135" ht="13" x14ac:dyDescent="0.15">
      <c r="AW724" s="183"/>
      <c r="DU724" s="4"/>
      <c r="DZ724" s="183"/>
      <c r="EA724" s="183"/>
      <c r="EB724" s="183"/>
      <c r="EC724" s="183"/>
      <c r="ED724" s="183"/>
      <c r="EE724" s="183"/>
    </row>
    <row r="725" spans="49:135" ht="13" x14ac:dyDescent="0.15">
      <c r="AW725" s="183"/>
      <c r="DU725" s="4"/>
      <c r="DZ725" s="183"/>
      <c r="EA725" s="183"/>
      <c r="EB725" s="183"/>
      <c r="EC725" s="183"/>
      <c r="ED725" s="183"/>
      <c r="EE725" s="183"/>
    </row>
    <row r="726" spans="49:135" ht="13" x14ac:dyDescent="0.15">
      <c r="AW726" s="183"/>
      <c r="DU726" s="4"/>
      <c r="DZ726" s="183"/>
      <c r="EA726" s="183"/>
      <c r="EB726" s="183"/>
      <c r="EC726" s="183"/>
      <c r="ED726" s="183"/>
      <c r="EE726" s="183"/>
    </row>
    <row r="727" spans="49:135" ht="13" x14ac:dyDescent="0.15">
      <c r="AW727" s="183"/>
      <c r="DU727" s="4"/>
      <c r="DZ727" s="183"/>
      <c r="EA727" s="183"/>
      <c r="EB727" s="183"/>
      <c r="EC727" s="183"/>
      <c r="ED727" s="183"/>
      <c r="EE727" s="183"/>
    </row>
    <row r="728" spans="49:135" ht="13" x14ac:dyDescent="0.15">
      <c r="AW728" s="183"/>
      <c r="DU728" s="4"/>
      <c r="DZ728" s="183"/>
      <c r="EA728" s="183"/>
      <c r="EB728" s="183"/>
      <c r="EC728" s="183"/>
      <c r="ED728" s="183"/>
      <c r="EE728" s="183"/>
    </row>
    <row r="729" spans="49:135" ht="13" x14ac:dyDescent="0.15">
      <c r="AW729" s="183"/>
      <c r="DU729" s="4"/>
      <c r="DZ729" s="183"/>
      <c r="EA729" s="183"/>
      <c r="EB729" s="183"/>
      <c r="EC729" s="183"/>
      <c r="ED729" s="183"/>
      <c r="EE729" s="183"/>
    </row>
    <row r="730" spans="49:135" ht="13" x14ac:dyDescent="0.15">
      <c r="AW730" s="183"/>
      <c r="DU730" s="4"/>
      <c r="DZ730" s="183"/>
      <c r="EA730" s="183"/>
      <c r="EB730" s="183"/>
      <c r="EC730" s="183"/>
      <c r="ED730" s="183"/>
      <c r="EE730" s="183"/>
    </row>
    <row r="731" spans="49:135" ht="13" x14ac:dyDescent="0.15">
      <c r="AW731" s="183"/>
      <c r="DU731" s="4"/>
      <c r="DZ731" s="183"/>
      <c r="EA731" s="183"/>
      <c r="EB731" s="183"/>
      <c r="EC731" s="183"/>
      <c r="ED731" s="183"/>
      <c r="EE731" s="183"/>
    </row>
    <row r="732" spans="49:135" ht="13" x14ac:dyDescent="0.15">
      <c r="AW732" s="183"/>
      <c r="DU732" s="4"/>
      <c r="DZ732" s="183"/>
      <c r="EA732" s="183"/>
      <c r="EB732" s="183"/>
      <c r="EC732" s="183"/>
      <c r="ED732" s="183"/>
      <c r="EE732" s="183"/>
    </row>
    <row r="733" spans="49:135" ht="13" x14ac:dyDescent="0.15">
      <c r="AW733" s="183"/>
      <c r="DU733" s="4"/>
      <c r="DZ733" s="183"/>
      <c r="EA733" s="183"/>
      <c r="EB733" s="183"/>
      <c r="EC733" s="183"/>
      <c r="ED733" s="183"/>
      <c r="EE733" s="183"/>
    </row>
    <row r="734" spans="49:135" ht="13" x14ac:dyDescent="0.15">
      <c r="AW734" s="183"/>
      <c r="DU734" s="4"/>
      <c r="DZ734" s="183"/>
      <c r="EA734" s="183"/>
      <c r="EB734" s="183"/>
      <c r="EC734" s="183"/>
      <c r="ED734" s="183"/>
      <c r="EE734" s="183"/>
    </row>
    <row r="735" spans="49:135" ht="13" x14ac:dyDescent="0.15">
      <c r="AW735" s="183"/>
      <c r="DU735" s="4"/>
      <c r="DZ735" s="183"/>
      <c r="EA735" s="183"/>
      <c r="EB735" s="183"/>
      <c r="EC735" s="183"/>
      <c r="ED735" s="183"/>
      <c r="EE735" s="183"/>
    </row>
    <row r="736" spans="49:135" ht="13" x14ac:dyDescent="0.15">
      <c r="AW736" s="183"/>
      <c r="DU736" s="4"/>
      <c r="DZ736" s="183"/>
      <c r="EA736" s="183"/>
      <c r="EB736" s="183"/>
      <c r="EC736" s="183"/>
      <c r="ED736" s="183"/>
      <c r="EE736" s="183"/>
    </row>
    <row r="737" spans="49:135" ht="13" x14ac:dyDescent="0.15">
      <c r="AW737" s="183"/>
      <c r="DU737" s="4"/>
      <c r="DZ737" s="183"/>
      <c r="EA737" s="183"/>
      <c r="EB737" s="183"/>
      <c r="EC737" s="183"/>
      <c r="ED737" s="183"/>
      <c r="EE737" s="183"/>
    </row>
    <row r="738" spans="49:135" ht="13" x14ac:dyDescent="0.15">
      <c r="AW738" s="183"/>
      <c r="DU738" s="4"/>
      <c r="DZ738" s="183"/>
      <c r="EA738" s="183"/>
      <c r="EB738" s="183"/>
      <c r="EC738" s="183"/>
      <c r="ED738" s="183"/>
      <c r="EE738" s="183"/>
    </row>
    <row r="739" spans="49:135" ht="13" x14ac:dyDescent="0.15">
      <c r="AW739" s="183"/>
      <c r="DU739" s="4"/>
      <c r="DZ739" s="183"/>
      <c r="EA739" s="183"/>
      <c r="EB739" s="183"/>
      <c r="EC739" s="183"/>
      <c r="ED739" s="183"/>
      <c r="EE739" s="183"/>
    </row>
    <row r="740" spans="49:135" ht="13" x14ac:dyDescent="0.15">
      <c r="AW740" s="183"/>
      <c r="DU740" s="4"/>
      <c r="DZ740" s="183"/>
      <c r="EA740" s="183"/>
      <c r="EB740" s="183"/>
      <c r="EC740" s="183"/>
      <c r="ED740" s="183"/>
      <c r="EE740" s="183"/>
    </row>
    <row r="741" spans="49:135" ht="13" x14ac:dyDescent="0.15">
      <c r="AW741" s="183"/>
      <c r="DU741" s="4"/>
      <c r="DZ741" s="183"/>
      <c r="EA741" s="183"/>
      <c r="EB741" s="183"/>
      <c r="EC741" s="183"/>
      <c r="ED741" s="183"/>
      <c r="EE741" s="183"/>
    </row>
    <row r="742" spans="49:135" ht="13" x14ac:dyDescent="0.15">
      <c r="AW742" s="183"/>
      <c r="DU742" s="4"/>
      <c r="DZ742" s="183"/>
      <c r="EA742" s="183"/>
      <c r="EB742" s="183"/>
      <c r="EC742" s="183"/>
      <c r="ED742" s="183"/>
      <c r="EE742" s="183"/>
    </row>
    <row r="743" spans="49:135" ht="13" x14ac:dyDescent="0.15">
      <c r="AW743" s="183"/>
      <c r="DU743" s="4"/>
      <c r="DZ743" s="183"/>
      <c r="EA743" s="183"/>
      <c r="EB743" s="183"/>
      <c r="EC743" s="183"/>
      <c r="ED743" s="183"/>
      <c r="EE743" s="183"/>
    </row>
    <row r="744" spans="49:135" ht="13" x14ac:dyDescent="0.15">
      <c r="AW744" s="183"/>
      <c r="DU744" s="4"/>
      <c r="DZ744" s="183"/>
      <c r="EA744" s="183"/>
      <c r="EB744" s="183"/>
      <c r="EC744" s="183"/>
      <c r="ED744" s="183"/>
      <c r="EE744" s="183"/>
    </row>
    <row r="745" spans="49:135" ht="13" x14ac:dyDescent="0.15">
      <c r="AW745" s="183"/>
      <c r="DU745" s="4"/>
      <c r="DZ745" s="183"/>
      <c r="EA745" s="183"/>
      <c r="EB745" s="183"/>
      <c r="EC745" s="183"/>
      <c r="ED745" s="183"/>
      <c r="EE745" s="183"/>
    </row>
    <row r="746" spans="49:135" ht="13" x14ac:dyDescent="0.15">
      <c r="AW746" s="183"/>
      <c r="DU746" s="4"/>
      <c r="DZ746" s="183"/>
      <c r="EA746" s="183"/>
      <c r="EB746" s="183"/>
      <c r="EC746" s="183"/>
      <c r="ED746" s="183"/>
      <c r="EE746" s="183"/>
    </row>
    <row r="747" spans="49:135" ht="13" x14ac:dyDescent="0.15">
      <c r="AW747" s="183"/>
      <c r="DU747" s="4"/>
      <c r="DZ747" s="183"/>
      <c r="EA747" s="183"/>
      <c r="EB747" s="183"/>
      <c r="EC747" s="183"/>
      <c r="ED747" s="183"/>
      <c r="EE747" s="183"/>
    </row>
    <row r="748" spans="49:135" ht="13" x14ac:dyDescent="0.15">
      <c r="AW748" s="183"/>
      <c r="DU748" s="4"/>
      <c r="DZ748" s="183"/>
      <c r="EA748" s="183"/>
      <c r="EB748" s="183"/>
      <c r="EC748" s="183"/>
      <c r="ED748" s="183"/>
      <c r="EE748" s="183"/>
    </row>
    <row r="749" spans="49:135" ht="13" x14ac:dyDescent="0.15">
      <c r="AW749" s="183"/>
      <c r="DU749" s="4"/>
      <c r="DZ749" s="183"/>
      <c r="EA749" s="183"/>
      <c r="EB749" s="183"/>
      <c r="EC749" s="183"/>
      <c r="ED749" s="183"/>
      <c r="EE749" s="183"/>
    </row>
    <row r="750" spans="49:135" ht="13" x14ac:dyDescent="0.15">
      <c r="AW750" s="183"/>
      <c r="DU750" s="4"/>
      <c r="DZ750" s="183"/>
      <c r="EA750" s="183"/>
      <c r="EB750" s="183"/>
      <c r="EC750" s="183"/>
      <c r="ED750" s="183"/>
      <c r="EE750" s="183"/>
    </row>
    <row r="751" spans="49:135" ht="13" x14ac:dyDescent="0.15">
      <c r="AW751" s="183"/>
      <c r="DU751" s="4"/>
      <c r="DZ751" s="183"/>
      <c r="EA751" s="183"/>
      <c r="EB751" s="183"/>
      <c r="EC751" s="183"/>
      <c r="ED751" s="183"/>
      <c r="EE751" s="183"/>
    </row>
    <row r="752" spans="49:135" ht="13" x14ac:dyDescent="0.15">
      <c r="AW752" s="183"/>
      <c r="DU752" s="4"/>
      <c r="DZ752" s="183"/>
      <c r="EA752" s="183"/>
      <c r="EB752" s="183"/>
      <c r="EC752" s="183"/>
      <c r="ED752" s="183"/>
      <c r="EE752" s="183"/>
    </row>
    <row r="753" spans="49:135" ht="13" x14ac:dyDescent="0.15">
      <c r="AW753" s="183"/>
      <c r="DU753" s="4"/>
      <c r="DZ753" s="183"/>
      <c r="EA753" s="183"/>
      <c r="EB753" s="183"/>
      <c r="EC753" s="183"/>
      <c r="ED753" s="183"/>
      <c r="EE753" s="183"/>
    </row>
    <row r="754" spans="49:135" ht="13" x14ac:dyDescent="0.15">
      <c r="AW754" s="183"/>
      <c r="DU754" s="4"/>
      <c r="DZ754" s="183"/>
      <c r="EA754" s="183"/>
      <c r="EB754" s="183"/>
      <c r="EC754" s="183"/>
      <c r="ED754" s="183"/>
      <c r="EE754" s="183"/>
    </row>
    <row r="755" spans="49:135" ht="13" x14ac:dyDescent="0.15">
      <c r="AW755" s="183"/>
      <c r="DU755" s="4"/>
      <c r="DZ755" s="183"/>
      <c r="EA755" s="183"/>
      <c r="EB755" s="183"/>
      <c r="EC755" s="183"/>
      <c r="ED755" s="183"/>
      <c r="EE755" s="183"/>
    </row>
    <row r="756" spans="49:135" ht="13" x14ac:dyDescent="0.15">
      <c r="AW756" s="183"/>
      <c r="DU756" s="4"/>
      <c r="DZ756" s="183"/>
      <c r="EA756" s="183"/>
      <c r="EB756" s="183"/>
      <c r="EC756" s="183"/>
      <c r="ED756" s="183"/>
      <c r="EE756" s="183"/>
    </row>
    <row r="757" spans="49:135" ht="13" x14ac:dyDescent="0.15">
      <c r="AW757" s="183"/>
      <c r="DU757" s="4"/>
      <c r="DZ757" s="183"/>
      <c r="EA757" s="183"/>
      <c r="EB757" s="183"/>
      <c r="EC757" s="183"/>
      <c r="ED757" s="183"/>
      <c r="EE757" s="183"/>
    </row>
    <row r="758" spans="49:135" ht="13" x14ac:dyDescent="0.15">
      <c r="AW758" s="183"/>
      <c r="DU758" s="4"/>
      <c r="DZ758" s="183"/>
      <c r="EA758" s="183"/>
      <c r="EB758" s="183"/>
      <c r="EC758" s="183"/>
      <c r="ED758" s="183"/>
      <c r="EE758" s="183"/>
    </row>
    <row r="759" spans="49:135" ht="13" x14ac:dyDescent="0.15">
      <c r="AW759" s="183"/>
      <c r="DU759" s="4"/>
      <c r="DZ759" s="183"/>
      <c r="EA759" s="183"/>
      <c r="EB759" s="183"/>
      <c r="EC759" s="183"/>
      <c r="ED759" s="183"/>
      <c r="EE759" s="183"/>
    </row>
    <row r="760" spans="49:135" ht="13" x14ac:dyDescent="0.15">
      <c r="AW760" s="183"/>
      <c r="DU760" s="4"/>
      <c r="DZ760" s="183"/>
      <c r="EA760" s="183"/>
      <c r="EB760" s="183"/>
      <c r="EC760" s="183"/>
      <c r="ED760" s="183"/>
      <c r="EE760" s="183"/>
    </row>
    <row r="761" spans="49:135" ht="13" x14ac:dyDescent="0.15">
      <c r="AW761" s="183"/>
      <c r="DU761" s="4"/>
      <c r="DZ761" s="183"/>
      <c r="EA761" s="183"/>
      <c r="EB761" s="183"/>
      <c r="EC761" s="183"/>
      <c r="ED761" s="183"/>
      <c r="EE761" s="183"/>
    </row>
    <row r="762" spans="49:135" ht="13" x14ac:dyDescent="0.15">
      <c r="AW762" s="183"/>
      <c r="DU762" s="4"/>
      <c r="DZ762" s="183"/>
      <c r="EA762" s="183"/>
      <c r="EB762" s="183"/>
      <c r="EC762" s="183"/>
      <c r="ED762" s="183"/>
      <c r="EE762" s="183"/>
    </row>
    <row r="763" spans="49:135" ht="13" x14ac:dyDescent="0.15">
      <c r="AW763" s="183"/>
      <c r="DU763" s="4"/>
      <c r="DZ763" s="183"/>
      <c r="EA763" s="183"/>
      <c r="EB763" s="183"/>
      <c r="EC763" s="183"/>
      <c r="ED763" s="183"/>
      <c r="EE763" s="183"/>
    </row>
    <row r="764" spans="49:135" ht="13" x14ac:dyDescent="0.15">
      <c r="AW764" s="183"/>
      <c r="DU764" s="4"/>
      <c r="DZ764" s="183"/>
      <c r="EA764" s="183"/>
      <c r="EB764" s="183"/>
      <c r="EC764" s="183"/>
      <c r="ED764" s="183"/>
      <c r="EE764" s="183"/>
    </row>
    <row r="765" spans="49:135" ht="13" x14ac:dyDescent="0.15">
      <c r="AW765" s="183"/>
      <c r="DU765" s="4"/>
      <c r="DZ765" s="183"/>
      <c r="EA765" s="183"/>
      <c r="EB765" s="183"/>
      <c r="EC765" s="183"/>
      <c r="ED765" s="183"/>
      <c r="EE765" s="183"/>
    </row>
    <row r="766" spans="49:135" ht="13" x14ac:dyDescent="0.15">
      <c r="AW766" s="183"/>
      <c r="DU766" s="4"/>
      <c r="DZ766" s="183"/>
      <c r="EA766" s="183"/>
      <c r="EB766" s="183"/>
      <c r="EC766" s="183"/>
      <c r="ED766" s="183"/>
      <c r="EE766" s="183"/>
    </row>
    <row r="767" spans="49:135" ht="13" x14ac:dyDescent="0.15">
      <c r="AW767" s="183"/>
      <c r="DU767" s="4"/>
      <c r="DZ767" s="183"/>
      <c r="EA767" s="183"/>
      <c r="EB767" s="183"/>
      <c r="EC767" s="183"/>
      <c r="ED767" s="183"/>
      <c r="EE767" s="183"/>
    </row>
    <row r="768" spans="49:135" ht="13" x14ac:dyDescent="0.15">
      <c r="AW768" s="183"/>
      <c r="DU768" s="4"/>
      <c r="DZ768" s="183"/>
      <c r="EA768" s="183"/>
      <c r="EB768" s="183"/>
      <c r="EC768" s="183"/>
      <c r="ED768" s="183"/>
      <c r="EE768" s="183"/>
    </row>
    <row r="769" spans="49:135" ht="13" x14ac:dyDescent="0.15">
      <c r="AW769" s="183"/>
      <c r="DU769" s="4"/>
      <c r="DZ769" s="183"/>
      <c r="EA769" s="183"/>
      <c r="EB769" s="183"/>
      <c r="EC769" s="183"/>
      <c r="ED769" s="183"/>
      <c r="EE769" s="183"/>
    </row>
    <row r="770" spans="49:135" ht="13" x14ac:dyDescent="0.15">
      <c r="AW770" s="183"/>
      <c r="DU770" s="4"/>
      <c r="DZ770" s="183"/>
      <c r="EA770" s="183"/>
      <c r="EB770" s="183"/>
      <c r="EC770" s="183"/>
      <c r="ED770" s="183"/>
      <c r="EE770" s="183"/>
    </row>
    <row r="771" spans="49:135" ht="13" x14ac:dyDescent="0.15">
      <c r="AW771" s="183"/>
      <c r="DU771" s="4"/>
      <c r="DZ771" s="183"/>
      <c r="EA771" s="183"/>
      <c r="EB771" s="183"/>
      <c r="EC771" s="183"/>
      <c r="ED771" s="183"/>
      <c r="EE771" s="183"/>
    </row>
    <row r="772" spans="49:135" ht="13" x14ac:dyDescent="0.15">
      <c r="AW772" s="183"/>
      <c r="DU772" s="4"/>
      <c r="DZ772" s="183"/>
      <c r="EA772" s="183"/>
      <c r="EB772" s="183"/>
      <c r="EC772" s="183"/>
      <c r="ED772" s="183"/>
      <c r="EE772" s="183"/>
    </row>
    <row r="773" spans="49:135" ht="13" x14ac:dyDescent="0.15">
      <c r="AW773" s="183"/>
      <c r="DU773" s="4"/>
      <c r="DZ773" s="183"/>
      <c r="EA773" s="183"/>
      <c r="EB773" s="183"/>
      <c r="EC773" s="183"/>
      <c r="ED773" s="183"/>
      <c r="EE773" s="183"/>
    </row>
    <row r="774" spans="49:135" ht="13" x14ac:dyDescent="0.15">
      <c r="AW774" s="183"/>
      <c r="DU774" s="4"/>
      <c r="DZ774" s="183"/>
      <c r="EA774" s="183"/>
      <c r="EB774" s="183"/>
      <c r="EC774" s="183"/>
      <c r="ED774" s="183"/>
      <c r="EE774" s="183"/>
    </row>
    <row r="775" spans="49:135" ht="13" x14ac:dyDescent="0.15">
      <c r="AW775" s="183"/>
      <c r="DU775" s="4"/>
      <c r="DZ775" s="183"/>
      <c r="EA775" s="183"/>
      <c r="EB775" s="183"/>
      <c r="EC775" s="183"/>
      <c r="ED775" s="183"/>
      <c r="EE775" s="183"/>
    </row>
    <row r="776" spans="49:135" ht="13" x14ac:dyDescent="0.15">
      <c r="AW776" s="183"/>
      <c r="DU776" s="4"/>
      <c r="DZ776" s="183"/>
      <c r="EA776" s="183"/>
      <c r="EB776" s="183"/>
      <c r="EC776" s="183"/>
      <c r="ED776" s="183"/>
      <c r="EE776" s="183"/>
    </row>
    <row r="777" spans="49:135" ht="13" x14ac:dyDescent="0.15">
      <c r="AW777" s="183"/>
      <c r="DU777" s="4"/>
      <c r="DZ777" s="183"/>
      <c r="EA777" s="183"/>
      <c r="EB777" s="183"/>
      <c r="EC777" s="183"/>
      <c r="ED777" s="183"/>
      <c r="EE777" s="183"/>
    </row>
    <row r="778" spans="49:135" ht="13" x14ac:dyDescent="0.15">
      <c r="AW778" s="183"/>
      <c r="DU778" s="4"/>
      <c r="DZ778" s="183"/>
      <c r="EA778" s="183"/>
      <c r="EB778" s="183"/>
      <c r="EC778" s="183"/>
      <c r="ED778" s="183"/>
      <c r="EE778" s="183"/>
    </row>
    <row r="779" spans="49:135" ht="13" x14ac:dyDescent="0.15">
      <c r="AW779" s="183"/>
      <c r="DU779" s="4"/>
      <c r="DZ779" s="183"/>
      <c r="EA779" s="183"/>
      <c r="EB779" s="183"/>
      <c r="EC779" s="183"/>
      <c r="ED779" s="183"/>
      <c r="EE779" s="183"/>
    </row>
    <row r="780" spans="49:135" ht="13" x14ac:dyDescent="0.15">
      <c r="AW780" s="183"/>
      <c r="DU780" s="4"/>
      <c r="DZ780" s="183"/>
      <c r="EA780" s="183"/>
      <c r="EB780" s="183"/>
      <c r="EC780" s="183"/>
      <c r="ED780" s="183"/>
      <c r="EE780" s="183"/>
    </row>
    <row r="781" spans="49:135" ht="13" x14ac:dyDescent="0.15">
      <c r="AW781" s="183"/>
      <c r="DU781" s="4"/>
      <c r="DZ781" s="183"/>
      <c r="EA781" s="183"/>
      <c r="EB781" s="183"/>
      <c r="EC781" s="183"/>
      <c r="ED781" s="183"/>
      <c r="EE781" s="183"/>
    </row>
    <row r="782" spans="49:135" ht="13" x14ac:dyDescent="0.15">
      <c r="AW782" s="183"/>
      <c r="DU782" s="4"/>
      <c r="DZ782" s="183"/>
      <c r="EA782" s="183"/>
      <c r="EB782" s="183"/>
      <c r="EC782" s="183"/>
      <c r="ED782" s="183"/>
      <c r="EE782" s="183"/>
    </row>
    <row r="783" spans="49:135" ht="13" x14ac:dyDescent="0.15">
      <c r="AW783" s="183"/>
      <c r="DU783" s="4"/>
      <c r="DZ783" s="183"/>
      <c r="EA783" s="183"/>
      <c r="EB783" s="183"/>
      <c r="EC783" s="183"/>
      <c r="ED783" s="183"/>
      <c r="EE783" s="183"/>
    </row>
    <row r="784" spans="49:135" ht="13" x14ac:dyDescent="0.15">
      <c r="AW784" s="183"/>
      <c r="DU784" s="4"/>
      <c r="DZ784" s="183"/>
      <c r="EA784" s="183"/>
      <c r="EB784" s="183"/>
      <c r="EC784" s="183"/>
      <c r="ED784" s="183"/>
      <c r="EE784" s="183"/>
    </row>
    <row r="785" spans="49:135" ht="13" x14ac:dyDescent="0.15">
      <c r="AW785" s="183"/>
      <c r="DU785" s="4"/>
      <c r="DZ785" s="183"/>
      <c r="EA785" s="183"/>
      <c r="EB785" s="183"/>
      <c r="EC785" s="183"/>
      <c r="ED785" s="183"/>
      <c r="EE785" s="183"/>
    </row>
    <row r="786" spans="49:135" ht="13" x14ac:dyDescent="0.15">
      <c r="AW786" s="183"/>
      <c r="DU786" s="4"/>
      <c r="DZ786" s="183"/>
      <c r="EA786" s="183"/>
      <c r="EB786" s="183"/>
      <c r="EC786" s="183"/>
      <c r="ED786" s="183"/>
      <c r="EE786" s="183"/>
    </row>
    <row r="787" spans="49:135" ht="13" x14ac:dyDescent="0.15">
      <c r="AW787" s="183"/>
      <c r="DU787" s="4"/>
      <c r="DZ787" s="183"/>
      <c r="EA787" s="183"/>
      <c r="EB787" s="183"/>
      <c r="EC787" s="183"/>
      <c r="ED787" s="183"/>
      <c r="EE787" s="183"/>
    </row>
    <row r="788" spans="49:135" ht="13" x14ac:dyDescent="0.15">
      <c r="AW788" s="183"/>
      <c r="DU788" s="4"/>
      <c r="DZ788" s="183"/>
      <c r="EA788" s="183"/>
      <c r="EB788" s="183"/>
      <c r="EC788" s="183"/>
      <c r="ED788" s="183"/>
      <c r="EE788" s="183"/>
    </row>
    <row r="789" spans="49:135" ht="13" x14ac:dyDescent="0.15">
      <c r="AW789" s="183"/>
      <c r="DU789" s="4"/>
      <c r="DZ789" s="183"/>
      <c r="EA789" s="183"/>
      <c r="EB789" s="183"/>
      <c r="EC789" s="183"/>
      <c r="ED789" s="183"/>
      <c r="EE789" s="183"/>
    </row>
    <row r="790" spans="49:135" ht="13" x14ac:dyDescent="0.15">
      <c r="AW790" s="183"/>
      <c r="DU790" s="4"/>
      <c r="DZ790" s="183"/>
      <c r="EA790" s="183"/>
      <c r="EB790" s="183"/>
      <c r="EC790" s="183"/>
      <c r="ED790" s="183"/>
      <c r="EE790" s="183"/>
    </row>
    <row r="791" spans="49:135" ht="13" x14ac:dyDescent="0.15">
      <c r="AW791" s="183"/>
      <c r="DU791" s="4"/>
      <c r="DZ791" s="183"/>
      <c r="EA791" s="183"/>
      <c r="EB791" s="183"/>
      <c r="EC791" s="183"/>
      <c r="ED791" s="183"/>
      <c r="EE791" s="183"/>
    </row>
    <row r="792" spans="49:135" ht="13" x14ac:dyDescent="0.15">
      <c r="AW792" s="183"/>
      <c r="DU792" s="4"/>
      <c r="DZ792" s="183"/>
      <c r="EA792" s="183"/>
      <c r="EB792" s="183"/>
      <c r="EC792" s="183"/>
      <c r="ED792" s="183"/>
      <c r="EE792" s="183"/>
    </row>
    <row r="793" spans="49:135" ht="13" x14ac:dyDescent="0.15">
      <c r="AW793" s="183"/>
      <c r="DU793" s="4"/>
      <c r="DZ793" s="183"/>
      <c r="EA793" s="183"/>
      <c r="EB793" s="183"/>
      <c r="EC793" s="183"/>
      <c r="ED793" s="183"/>
      <c r="EE793" s="183"/>
    </row>
    <row r="794" spans="49:135" ht="13" x14ac:dyDescent="0.15">
      <c r="AW794" s="183"/>
      <c r="DU794" s="4"/>
      <c r="DZ794" s="183"/>
      <c r="EA794" s="183"/>
      <c r="EB794" s="183"/>
      <c r="EC794" s="183"/>
      <c r="ED794" s="183"/>
      <c r="EE794" s="183"/>
    </row>
    <row r="795" spans="49:135" ht="13" x14ac:dyDescent="0.15">
      <c r="AW795" s="183"/>
      <c r="DU795" s="4"/>
      <c r="DZ795" s="183"/>
      <c r="EA795" s="183"/>
      <c r="EB795" s="183"/>
      <c r="EC795" s="183"/>
      <c r="ED795" s="183"/>
      <c r="EE795" s="183"/>
    </row>
    <row r="796" spans="49:135" ht="13" x14ac:dyDescent="0.15">
      <c r="AW796" s="183"/>
      <c r="DU796" s="4"/>
      <c r="DZ796" s="183"/>
      <c r="EA796" s="183"/>
      <c r="EB796" s="183"/>
      <c r="EC796" s="183"/>
      <c r="ED796" s="183"/>
      <c r="EE796" s="183"/>
    </row>
    <row r="797" spans="49:135" ht="13" x14ac:dyDescent="0.15">
      <c r="AW797" s="183"/>
      <c r="DU797" s="4"/>
      <c r="DZ797" s="183"/>
      <c r="EA797" s="183"/>
      <c r="EB797" s="183"/>
      <c r="EC797" s="183"/>
      <c r="ED797" s="183"/>
      <c r="EE797" s="183"/>
    </row>
    <row r="798" spans="49:135" ht="13" x14ac:dyDescent="0.15">
      <c r="AW798" s="183"/>
      <c r="DU798" s="4"/>
      <c r="DZ798" s="183"/>
      <c r="EA798" s="183"/>
      <c r="EB798" s="183"/>
      <c r="EC798" s="183"/>
      <c r="ED798" s="183"/>
      <c r="EE798" s="183"/>
    </row>
    <row r="799" spans="49:135" ht="13" x14ac:dyDescent="0.15">
      <c r="AW799" s="183"/>
      <c r="DU799" s="4"/>
      <c r="DZ799" s="183"/>
      <c r="EA799" s="183"/>
      <c r="EB799" s="183"/>
      <c r="EC799" s="183"/>
      <c r="ED799" s="183"/>
      <c r="EE799" s="183"/>
    </row>
    <row r="800" spans="49:135" ht="13" x14ac:dyDescent="0.15">
      <c r="AW800" s="183"/>
      <c r="DU800" s="4"/>
      <c r="DZ800" s="183"/>
      <c r="EA800" s="183"/>
      <c r="EB800" s="183"/>
      <c r="EC800" s="183"/>
      <c r="ED800" s="183"/>
      <c r="EE800" s="183"/>
    </row>
    <row r="801" spans="49:135" ht="13" x14ac:dyDescent="0.15">
      <c r="AW801" s="183"/>
      <c r="DU801" s="4"/>
      <c r="DZ801" s="183"/>
      <c r="EA801" s="183"/>
      <c r="EB801" s="183"/>
      <c r="EC801" s="183"/>
      <c r="ED801" s="183"/>
      <c r="EE801" s="183"/>
    </row>
    <row r="802" spans="49:135" ht="13" x14ac:dyDescent="0.15">
      <c r="AW802" s="183"/>
      <c r="DU802" s="4"/>
      <c r="DZ802" s="183"/>
      <c r="EA802" s="183"/>
      <c r="EB802" s="183"/>
      <c r="EC802" s="183"/>
      <c r="ED802" s="183"/>
      <c r="EE802" s="183"/>
    </row>
    <row r="803" spans="49:135" ht="13" x14ac:dyDescent="0.15">
      <c r="AW803" s="183"/>
      <c r="DU803" s="4"/>
      <c r="DZ803" s="183"/>
      <c r="EA803" s="183"/>
      <c r="EB803" s="183"/>
      <c r="EC803" s="183"/>
      <c r="ED803" s="183"/>
      <c r="EE803" s="183"/>
    </row>
    <row r="804" spans="49:135" ht="13" x14ac:dyDescent="0.15">
      <c r="AW804" s="183"/>
      <c r="DU804" s="4"/>
      <c r="DZ804" s="183"/>
      <c r="EA804" s="183"/>
      <c r="EB804" s="183"/>
      <c r="EC804" s="183"/>
      <c r="ED804" s="183"/>
      <c r="EE804" s="183"/>
    </row>
    <row r="805" spans="49:135" ht="13" x14ac:dyDescent="0.15">
      <c r="AW805" s="183"/>
      <c r="DU805" s="4"/>
      <c r="DZ805" s="183"/>
      <c r="EA805" s="183"/>
      <c r="EB805" s="183"/>
      <c r="EC805" s="183"/>
      <c r="ED805" s="183"/>
      <c r="EE805" s="183"/>
    </row>
    <row r="806" spans="49:135" ht="13" x14ac:dyDescent="0.15">
      <c r="AW806" s="183"/>
      <c r="DU806" s="4"/>
      <c r="DZ806" s="183"/>
      <c r="EA806" s="183"/>
      <c r="EB806" s="183"/>
      <c r="EC806" s="183"/>
      <c r="ED806" s="183"/>
      <c r="EE806" s="183"/>
    </row>
    <row r="807" spans="49:135" ht="13" x14ac:dyDescent="0.15">
      <c r="AW807" s="183"/>
      <c r="DU807" s="4"/>
      <c r="DZ807" s="183"/>
      <c r="EA807" s="183"/>
      <c r="EB807" s="183"/>
      <c r="EC807" s="183"/>
      <c r="ED807" s="183"/>
      <c r="EE807" s="183"/>
    </row>
    <row r="808" spans="49:135" ht="13" x14ac:dyDescent="0.15">
      <c r="AW808" s="183"/>
      <c r="DU808" s="4"/>
      <c r="DZ808" s="183"/>
      <c r="EA808" s="183"/>
      <c r="EB808" s="183"/>
      <c r="EC808" s="183"/>
      <c r="ED808" s="183"/>
      <c r="EE808" s="183"/>
    </row>
    <row r="809" spans="49:135" ht="13" x14ac:dyDescent="0.15">
      <c r="AW809" s="183"/>
      <c r="DU809" s="4"/>
      <c r="DZ809" s="183"/>
      <c r="EA809" s="183"/>
      <c r="EB809" s="183"/>
      <c r="EC809" s="183"/>
      <c r="ED809" s="183"/>
      <c r="EE809" s="183"/>
    </row>
    <row r="810" spans="49:135" ht="13" x14ac:dyDescent="0.15">
      <c r="AW810" s="183"/>
      <c r="DU810" s="4"/>
      <c r="DZ810" s="183"/>
      <c r="EA810" s="183"/>
      <c r="EB810" s="183"/>
      <c r="EC810" s="183"/>
      <c r="ED810" s="183"/>
      <c r="EE810" s="183"/>
    </row>
    <row r="811" spans="49:135" ht="13" x14ac:dyDescent="0.15">
      <c r="AW811" s="183"/>
      <c r="DU811" s="4"/>
      <c r="DZ811" s="183"/>
      <c r="EA811" s="183"/>
      <c r="EB811" s="183"/>
      <c r="EC811" s="183"/>
      <c r="ED811" s="183"/>
      <c r="EE811" s="183"/>
    </row>
    <row r="812" spans="49:135" ht="13" x14ac:dyDescent="0.15">
      <c r="AW812" s="183"/>
      <c r="DU812" s="4"/>
      <c r="DZ812" s="183"/>
      <c r="EA812" s="183"/>
      <c r="EB812" s="183"/>
      <c r="EC812" s="183"/>
      <c r="ED812" s="183"/>
      <c r="EE812" s="183"/>
    </row>
    <row r="813" spans="49:135" ht="13" x14ac:dyDescent="0.15">
      <c r="AW813" s="183"/>
      <c r="DU813" s="4"/>
      <c r="DZ813" s="183"/>
      <c r="EA813" s="183"/>
      <c r="EB813" s="183"/>
      <c r="EC813" s="183"/>
      <c r="ED813" s="183"/>
      <c r="EE813" s="183"/>
    </row>
    <row r="814" spans="49:135" ht="13" x14ac:dyDescent="0.15">
      <c r="AW814" s="183"/>
      <c r="DU814" s="4"/>
      <c r="DZ814" s="183"/>
      <c r="EA814" s="183"/>
      <c r="EB814" s="183"/>
      <c r="EC814" s="183"/>
      <c r="ED814" s="183"/>
      <c r="EE814" s="183"/>
    </row>
    <row r="815" spans="49:135" ht="13" x14ac:dyDescent="0.15">
      <c r="AW815" s="183"/>
      <c r="DU815" s="4"/>
      <c r="DZ815" s="183"/>
      <c r="EA815" s="183"/>
      <c r="EB815" s="183"/>
      <c r="EC815" s="183"/>
      <c r="ED815" s="183"/>
      <c r="EE815" s="183"/>
    </row>
    <row r="816" spans="49:135" ht="13" x14ac:dyDescent="0.15">
      <c r="AW816" s="183"/>
      <c r="DU816" s="4"/>
      <c r="DZ816" s="183"/>
      <c r="EA816" s="183"/>
      <c r="EB816" s="183"/>
      <c r="EC816" s="183"/>
      <c r="ED816" s="183"/>
      <c r="EE816" s="183"/>
    </row>
    <row r="817" spans="49:135" ht="13" x14ac:dyDescent="0.15">
      <c r="AW817" s="183"/>
      <c r="DU817" s="4"/>
      <c r="DZ817" s="183"/>
      <c r="EA817" s="183"/>
      <c r="EB817" s="183"/>
      <c r="EC817" s="183"/>
      <c r="ED817" s="183"/>
      <c r="EE817" s="183"/>
    </row>
    <row r="818" spans="49:135" ht="13" x14ac:dyDescent="0.15">
      <c r="AW818" s="183"/>
      <c r="DU818" s="4"/>
      <c r="DZ818" s="183"/>
      <c r="EA818" s="183"/>
      <c r="EB818" s="183"/>
      <c r="EC818" s="183"/>
      <c r="ED818" s="183"/>
      <c r="EE818" s="183"/>
    </row>
    <row r="819" spans="49:135" ht="13" x14ac:dyDescent="0.15">
      <c r="AW819" s="183"/>
      <c r="DU819" s="4"/>
      <c r="DZ819" s="183"/>
      <c r="EA819" s="183"/>
      <c r="EB819" s="183"/>
      <c r="EC819" s="183"/>
      <c r="ED819" s="183"/>
      <c r="EE819" s="183"/>
    </row>
    <row r="820" spans="49:135" ht="13" x14ac:dyDescent="0.15">
      <c r="AW820" s="183"/>
      <c r="DU820" s="4"/>
      <c r="DZ820" s="183"/>
      <c r="EA820" s="183"/>
      <c r="EB820" s="183"/>
      <c r="EC820" s="183"/>
      <c r="ED820" s="183"/>
      <c r="EE820" s="183"/>
    </row>
    <row r="821" spans="49:135" ht="13" x14ac:dyDescent="0.15">
      <c r="AW821" s="183"/>
      <c r="DU821" s="4"/>
      <c r="DZ821" s="183"/>
      <c r="EA821" s="183"/>
      <c r="EB821" s="183"/>
      <c r="EC821" s="183"/>
      <c r="ED821" s="183"/>
      <c r="EE821" s="183"/>
    </row>
    <row r="822" spans="49:135" ht="13" x14ac:dyDescent="0.15">
      <c r="AW822" s="183"/>
      <c r="DU822" s="4"/>
      <c r="DZ822" s="183"/>
      <c r="EA822" s="183"/>
      <c r="EB822" s="183"/>
      <c r="EC822" s="183"/>
      <c r="ED822" s="183"/>
      <c r="EE822" s="183"/>
    </row>
    <row r="823" spans="49:135" ht="13" x14ac:dyDescent="0.15">
      <c r="AW823" s="183"/>
      <c r="DU823" s="4"/>
      <c r="DZ823" s="183"/>
      <c r="EA823" s="183"/>
      <c r="EB823" s="183"/>
      <c r="EC823" s="183"/>
      <c r="ED823" s="183"/>
      <c r="EE823" s="183"/>
    </row>
    <row r="824" spans="49:135" ht="13" x14ac:dyDescent="0.15">
      <c r="AW824" s="183"/>
      <c r="DU824" s="4"/>
      <c r="DZ824" s="183"/>
      <c r="EA824" s="183"/>
      <c r="EB824" s="183"/>
      <c r="EC824" s="183"/>
      <c r="ED824" s="183"/>
      <c r="EE824" s="183"/>
    </row>
    <row r="825" spans="49:135" ht="13" x14ac:dyDescent="0.15">
      <c r="AW825" s="183"/>
      <c r="DU825" s="4"/>
      <c r="DZ825" s="183"/>
      <c r="EA825" s="183"/>
      <c r="EB825" s="183"/>
      <c r="EC825" s="183"/>
      <c r="ED825" s="183"/>
      <c r="EE825" s="183"/>
    </row>
    <row r="826" spans="49:135" ht="13" x14ac:dyDescent="0.15">
      <c r="AW826" s="183"/>
      <c r="DU826" s="4"/>
      <c r="DZ826" s="183"/>
      <c r="EA826" s="183"/>
      <c r="EB826" s="183"/>
      <c r="EC826" s="183"/>
      <c r="ED826" s="183"/>
      <c r="EE826" s="183"/>
    </row>
    <row r="827" spans="49:135" ht="13" x14ac:dyDescent="0.15">
      <c r="AW827" s="183"/>
      <c r="DU827" s="4"/>
      <c r="DZ827" s="183"/>
      <c r="EA827" s="183"/>
      <c r="EB827" s="183"/>
      <c r="EC827" s="183"/>
      <c r="ED827" s="183"/>
      <c r="EE827" s="183"/>
    </row>
    <row r="828" spans="49:135" ht="13" x14ac:dyDescent="0.15">
      <c r="AW828" s="183"/>
      <c r="DU828" s="4"/>
      <c r="DZ828" s="183"/>
      <c r="EA828" s="183"/>
      <c r="EB828" s="183"/>
      <c r="EC828" s="183"/>
      <c r="ED828" s="183"/>
      <c r="EE828" s="183"/>
    </row>
    <row r="829" spans="49:135" ht="13" x14ac:dyDescent="0.15">
      <c r="AW829" s="183"/>
      <c r="DU829" s="4"/>
      <c r="DZ829" s="183"/>
      <c r="EA829" s="183"/>
      <c r="EB829" s="183"/>
      <c r="EC829" s="183"/>
      <c r="ED829" s="183"/>
      <c r="EE829" s="183"/>
    </row>
    <row r="830" spans="49:135" ht="13" x14ac:dyDescent="0.15">
      <c r="AW830" s="183"/>
      <c r="DU830" s="4"/>
      <c r="DZ830" s="183"/>
      <c r="EA830" s="183"/>
      <c r="EB830" s="183"/>
      <c r="EC830" s="183"/>
      <c r="ED830" s="183"/>
      <c r="EE830" s="183"/>
    </row>
    <row r="831" spans="49:135" ht="13" x14ac:dyDescent="0.15">
      <c r="AW831" s="183"/>
      <c r="DU831" s="4"/>
      <c r="DZ831" s="183"/>
      <c r="EA831" s="183"/>
      <c r="EB831" s="183"/>
      <c r="EC831" s="183"/>
      <c r="ED831" s="183"/>
      <c r="EE831" s="183"/>
    </row>
    <row r="832" spans="49:135" ht="13" x14ac:dyDescent="0.15">
      <c r="AW832" s="183"/>
      <c r="DU832" s="4"/>
      <c r="DZ832" s="183"/>
      <c r="EA832" s="183"/>
      <c r="EB832" s="183"/>
      <c r="EC832" s="183"/>
      <c r="ED832" s="183"/>
      <c r="EE832" s="183"/>
    </row>
    <row r="833" spans="49:135" ht="13" x14ac:dyDescent="0.15">
      <c r="AW833" s="183"/>
      <c r="DU833" s="4"/>
      <c r="DZ833" s="183"/>
      <c r="EA833" s="183"/>
      <c r="EB833" s="183"/>
      <c r="EC833" s="183"/>
      <c r="ED833" s="183"/>
      <c r="EE833" s="183"/>
    </row>
    <row r="834" spans="49:135" ht="13" x14ac:dyDescent="0.15">
      <c r="AW834" s="183"/>
      <c r="DU834" s="4"/>
      <c r="DZ834" s="183"/>
      <c r="EA834" s="183"/>
      <c r="EB834" s="183"/>
      <c r="EC834" s="183"/>
      <c r="ED834" s="183"/>
      <c r="EE834" s="183"/>
    </row>
    <row r="835" spans="49:135" ht="13" x14ac:dyDescent="0.15">
      <c r="AW835" s="183"/>
      <c r="DU835" s="4"/>
      <c r="DZ835" s="183"/>
      <c r="EA835" s="183"/>
      <c r="EB835" s="183"/>
      <c r="EC835" s="183"/>
      <c r="ED835" s="183"/>
      <c r="EE835" s="183"/>
    </row>
    <row r="836" spans="49:135" ht="13" x14ac:dyDescent="0.15">
      <c r="AW836" s="183"/>
      <c r="DU836" s="4"/>
      <c r="DZ836" s="183"/>
      <c r="EA836" s="183"/>
      <c r="EB836" s="183"/>
      <c r="EC836" s="183"/>
      <c r="ED836" s="183"/>
      <c r="EE836" s="183"/>
    </row>
    <row r="837" spans="49:135" ht="13" x14ac:dyDescent="0.15">
      <c r="AW837" s="183"/>
      <c r="DU837" s="4"/>
      <c r="DZ837" s="183"/>
      <c r="EA837" s="183"/>
      <c r="EB837" s="183"/>
      <c r="EC837" s="183"/>
      <c r="ED837" s="183"/>
      <c r="EE837" s="183"/>
    </row>
    <row r="838" spans="49:135" ht="13" x14ac:dyDescent="0.15">
      <c r="AW838" s="183"/>
      <c r="DU838" s="4"/>
      <c r="DZ838" s="183"/>
      <c r="EA838" s="183"/>
      <c r="EB838" s="183"/>
      <c r="EC838" s="183"/>
      <c r="ED838" s="183"/>
      <c r="EE838" s="183"/>
    </row>
    <row r="839" spans="49:135" ht="13" x14ac:dyDescent="0.15">
      <c r="AW839" s="183"/>
      <c r="DU839" s="4"/>
      <c r="DZ839" s="183"/>
      <c r="EA839" s="183"/>
      <c r="EB839" s="183"/>
      <c r="EC839" s="183"/>
      <c r="ED839" s="183"/>
      <c r="EE839" s="183"/>
    </row>
    <row r="840" spans="49:135" ht="13" x14ac:dyDescent="0.15">
      <c r="AW840" s="183"/>
      <c r="DU840" s="4"/>
      <c r="DZ840" s="183"/>
      <c r="EA840" s="183"/>
      <c r="EB840" s="183"/>
      <c r="EC840" s="183"/>
      <c r="ED840" s="183"/>
      <c r="EE840" s="183"/>
    </row>
    <row r="841" spans="49:135" ht="13" x14ac:dyDescent="0.15">
      <c r="AW841" s="183"/>
      <c r="DU841" s="4"/>
      <c r="DZ841" s="183"/>
      <c r="EA841" s="183"/>
      <c r="EB841" s="183"/>
      <c r="EC841" s="183"/>
      <c r="ED841" s="183"/>
      <c r="EE841" s="183"/>
    </row>
    <row r="842" spans="49:135" ht="13" x14ac:dyDescent="0.15">
      <c r="AW842" s="183"/>
      <c r="DU842" s="4"/>
      <c r="DZ842" s="183"/>
      <c r="EA842" s="183"/>
      <c r="EB842" s="183"/>
      <c r="EC842" s="183"/>
      <c r="ED842" s="183"/>
      <c r="EE842" s="183"/>
    </row>
    <row r="843" spans="49:135" ht="13" x14ac:dyDescent="0.15">
      <c r="AW843" s="183"/>
      <c r="DU843" s="4"/>
      <c r="DZ843" s="183"/>
      <c r="EA843" s="183"/>
      <c r="EB843" s="183"/>
      <c r="EC843" s="183"/>
      <c r="ED843" s="183"/>
      <c r="EE843" s="183"/>
    </row>
    <row r="844" spans="49:135" ht="13" x14ac:dyDescent="0.15">
      <c r="AW844" s="183"/>
      <c r="DU844" s="4"/>
      <c r="DZ844" s="183"/>
      <c r="EA844" s="183"/>
      <c r="EB844" s="183"/>
      <c r="EC844" s="183"/>
      <c r="ED844" s="183"/>
      <c r="EE844" s="183"/>
    </row>
    <row r="845" spans="49:135" ht="13" x14ac:dyDescent="0.15">
      <c r="AW845" s="183"/>
      <c r="DU845" s="4"/>
      <c r="DZ845" s="183"/>
      <c r="EA845" s="183"/>
      <c r="EB845" s="183"/>
      <c r="EC845" s="183"/>
      <c r="ED845" s="183"/>
      <c r="EE845" s="183"/>
    </row>
    <row r="846" spans="49:135" ht="13" x14ac:dyDescent="0.15">
      <c r="AW846" s="183"/>
      <c r="DU846" s="4"/>
      <c r="DZ846" s="183"/>
      <c r="EA846" s="183"/>
      <c r="EB846" s="183"/>
      <c r="EC846" s="183"/>
      <c r="ED846" s="183"/>
      <c r="EE846" s="183"/>
    </row>
    <row r="847" spans="49:135" ht="13" x14ac:dyDescent="0.15">
      <c r="AW847" s="183"/>
      <c r="DU847" s="4"/>
      <c r="DZ847" s="183"/>
      <c r="EA847" s="183"/>
      <c r="EB847" s="183"/>
      <c r="EC847" s="183"/>
      <c r="ED847" s="183"/>
      <c r="EE847" s="183"/>
    </row>
    <row r="848" spans="49:135" ht="13" x14ac:dyDescent="0.15">
      <c r="AW848" s="183"/>
      <c r="DU848" s="4"/>
      <c r="DZ848" s="183"/>
      <c r="EA848" s="183"/>
      <c r="EB848" s="183"/>
      <c r="EC848" s="183"/>
      <c r="ED848" s="183"/>
      <c r="EE848" s="183"/>
    </row>
    <row r="849" spans="49:135" ht="13" x14ac:dyDescent="0.15">
      <c r="AW849" s="183"/>
      <c r="DU849" s="4"/>
      <c r="DZ849" s="183"/>
      <c r="EA849" s="183"/>
      <c r="EB849" s="183"/>
      <c r="EC849" s="183"/>
      <c r="ED849" s="183"/>
      <c r="EE849" s="183"/>
    </row>
    <row r="850" spans="49:135" ht="13" x14ac:dyDescent="0.15">
      <c r="AW850" s="183"/>
      <c r="DU850" s="4"/>
      <c r="DZ850" s="183"/>
      <c r="EA850" s="183"/>
      <c r="EB850" s="183"/>
      <c r="EC850" s="183"/>
      <c r="ED850" s="183"/>
      <c r="EE850" s="183"/>
    </row>
    <row r="851" spans="49:135" ht="13" x14ac:dyDescent="0.15">
      <c r="AW851" s="183"/>
      <c r="DU851" s="4"/>
      <c r="DZ851" s="183"/>
      <c r="EA851" s="183"/>
      <c r="EB851" s="183"/>
      <c r="EC851" s="183"/>
      <c r="ED851" s="183"/>
      <c r="EE851" s="183"/>
    </row>
    <row r="852" spans="49:135" ht="13" x14ac:dyDescent="0.15">
      <c r="AW852" s="183"/>
      <c r="DU852" s="4"/>
      <c r="DZ852" s="183"/>
      <c r="EA852" s="183"/>
      <c r="EB852" s="183"/>
      <c r="EC852" s="183"/>
      <c r="ED852" s="183"/>
      <c r="EE852" s="183"/>
    </row>
    <row r="853" spans="49:135" ht="13" x14ac:dyDescent="0.15">
      <c r="AW853" s="183"/>
      <c r="DU853" s="4"/>
      <c r="DZ853" s="183"/>
      <c r="EA853" s="183"/>
      <c r="EB853" s="183"/>
      <c r="EC853" s="183"/>
      <c r="ED853" s="183"/>
      <c r="EE853" s="183"/>
    </row>
    <row r="854" spans="49:135" ht="13" x14ac:dyDescent="0.15">
      <c r="AW854" s="183"/>
      <c r="DU854" s="4"/>
      <c r="DZ854" s="183"/>
      <c r="EA854" s="183"/>
      <c r="EB854" s="183"/>
      <c r="EC854" s="183"/>
      <c r="ED854" s="183"/>
      <c r="EE854" s="183"/>
    </row>
    <row r="855" spans="49:135" ht="13" x14ac:dyDescent="0.15">
      <c r="AW855" s="183"/>
      <c r="DU855" s="4"/>
      <c r="DZ855" s="183"/>
      <c r="EA855" s="183"/>
      <c r="EB855" s="183"/>
      <c r="EC855" s="183"/>
      <c r="ED855" s="183"/>
      <c r="EE855" s="183"/>
    </row>
    <row r="856" spans="49:135" ht="13" x14ac:dyDescent="0.15">
      <c r="AW856" s="183"/>
      <c r="DU856" s="4"/>
      <c r="DZ856" s="183"/>
      <c r="EA856" s="183"/>
      <c r="EB856" s="183"/>
      <c r="EC856" s="183"/>
      <c r="ED856" s="183"/>
      <c r="EE856" s="183"/>
    </row>
    <row r="857" spans="49:135" ht="13" x14ac:dyDescent="0.15">
      <c r="AW857" s="183"/>
      <c r="DU857" s="4"/>
      <c r="DZ857" s="183"/>
      <c r="EA857" s="183"/>
      <c r="EB857" s="183"/>
      <c r="EC857" s="183"/>
      <c r="ED857" s="183"/>
      <c r="EE857" s="183"/>
    </row>
    <row r="858" spans="49:135" ht="13" x14ac:dyDescent="0.15">
      <c r="AW858" s="183"/>
      <c r="DU858" s="4"/>
      <c r="DZ858" s="183"/>
      <c r="EA858" s="183"/>
      <c r="EB858" s="183"/>
      <c r="EC858" s="183"/>
      <c r="ED858" s="183"/>
      <c r="EE858" s="183"/>
    </row>
    <row r="859" spans="49:135" ht="13" x14ac:dyDescent="0.15">
      <c r="AW859" s="183"/>
      <c r="DU859" s="4"/>
      <c r="DZ859" s="183"/>
      <c r="EA859" s="183"/>
      <c r="EB859" s="183"/>
      <c r="EC859" s="183"/>
      <c r="ED859" s="183"/>
      <c r="EE859" s="183"/>
    </row>
    <row r="860" spans="49:135" ht="13" x14ac:dyDescent="0.15">
      <c r="AW860" s="183"/>
      <c r="DU860" s="4"/>
      <c r="DZ860" s="183"/>
      <c r="EA860" s="183"/>
      <c r="EB860" s="183"/>
      <c r="EC860" s="183"/>
      <c r="ED860" s="183"/>
      <c r="EE860" s="183"/>
    </row>
    <row r="861" spans="49:135" ht="13" x14ac:dyDescent="0.15">
      <c r="AW861" s="183"/>
      <c r="DU861" s="4"/>
      <c r="DZ861" s="183"/>
      <c r="EA861" s="183"/>
      <c r="EB861" s="183"/>
      <c r="EC861" s="183"/>
      <c r="ED861" s="183"/>
      <c r="EE861" s="183"/>
    </row>
    <row r="862" spans="49:135" ht="13" x14ac:dyDescent="0.15">
      <c r="AW862" s="183"/>
      <c r="DU862" s="4"/>
      <c r="DZ862" s="183"/>
      <c r="EA862" s="183"/>
      <c r="EB862" s="183"/>
      <c r="EC862" s="183"/>
      <c r="ED862" s="183"/>
      <c r="EE862" s="183"/>
    </row>
    <row r="863" spans="49:135" ht="13" x14ac:dyDescent="0.15">
      <c r="AW863" s="183"/>
      <c r="DU863" s="4"/>
      <c r="DZ863" s="183"/>
      <c r="EA863" s="183"/>
      <c r="EB863" s="183"/>
      <c r="EC863" s="183"/>
      <c r="ED863" s="183"/>
      <c r="EE863" s="183"/>
    </row>
    <row r="864" spans="49:135" ht="13" x14ac:dyDescent="0.15">
      <c r="AW864" s="183"/>
      <c r="DU864" s="4"/>
      <c r="DZ864" s="183"/>
      <c r="EA864" s="183"/>
      <c r="EB864" s="183"/>
      <c r="EC864" s="183"/>
      <c r="ED864" s="183"/>
      <c r="EE864" s="183"/>
    </row>
    <row r="865" spans="49:135" ht="13" x14ac:dyDescent="0.15">
      <c r="AW865" s="183"/>
      <c r="DU865" s="4"/>
      <c r="DZ865" s="183"/>
      <c r="EA865" s="183"/>
      <c r="EB865" s="183"/>
      <c r="EC865" s="183"/>
      <c r="ED865" s="183"/>
      <c r="EE865" s="183"/>
    </row>
    <row r="866" spans="49:135" ht="13" x14ac:dyDescent="0.15">
      <c r="AW866" s="183"/>
      <c r="DU866" s="4"/>
      <c r="DZ866" s="183"/>
      <c r="EA866" s="183"/>
      <c r="EB866" s="183"/>
      <c r="EC866" s="183"/>
      <c r="ED866" s="183"/>
      <c r="EE866" s="183"/>
    </row>
    <row r="867" spans="49:135" ht="13" x14ac:dyDescent="0.15">
      <c r="AW867" s="183"/>
      <c r="DU867" s="4"/>
      <c r="DZ867" s="183"/>
      <c r="EA867" s="183"/>
      <c r="EB867" s="183"/>
      <c r="EC867" s="183"/>
      <c r="ED867" s="183"/>
      <c r="EE867" s="183"/>
    </row>
    <row r="868" spans="49:135" ht="13" x14ac:dyDescent="0.15">
      <c r="AW868" s="183"/>
      <c r="DU868" s="4"/>
      <c r="DZ868" s="183"/>
      <c r="EA868" s="183"/>
      <c r="EB868" s="183"/>
      <c r="EC868" s="183"/>
      <c r="ED868" s="183"/>
      <c r="EE868" s="183"/>
    </row>
    <row r="869" spans="49:135" ht="13" x14ac:dyDescent="0.15">
      <c r="AW869" s="183"/>
      <c r="DU869" s="4"/>
      <c r="DZ869" s="183"/>
      <c r="EA869" s="183"/>
      <c r="EB869" s="183"/>
      <c r="EC869" s="183"/>
      <c r="ED869" s="183"/>
      <c r="EE869" s="183"/>
    </row>
    <row r="870" spans="49:135" ht="13" x14ac:dyDescent="0.15">
      <c r="AW870" s="183"/>
      <c r="DU870" s="4"/>
      <c r="DZ870" s="183"/>
      <c r="EA870" s="183"/>
      <c r="EB870" s="183"/>
      <c r="EC870" s="183"/>
      <c r="ED870" s="183"/>
      <c r="EE870" s="183"/>
    </row>
    <row r="871" spans="49:135" ht="13" x14ac:dyDescent="0.15">
      <c r="AW871" s="183"/>
      <c r="DU871" s="4"/>
      <c r="DZ871" s="183"/>
      <c r="EA871" s="183"/>
      <c r="EB871" s="183"/>
      <c r="EC871" s="183"/>
      <c r="ED871" s="183"/>
      <c r="EE871" s="183"/>
    </row>
    <row r="872" spans="49:135" ht="13" x14ac:dyDescent="0.15">
      <c r="AW872" s="183"/>
      <c r="DU872" s="4"/>
      <c r="DZ872" s="183"/>
      <c r="EA872" s="183"/>
      <c r="EB872" s="183"/>
      <c r="EC872" s="183"/>
      <c r="ED872" s="183"/>
      <c r="EE872" s="183"/>
    </row>
    <row r="873" spans="49:135" ht="13" x14ac:dyDescent="0.15">
      <c r="AW873" s="183"/>
      <c r="DU873" s="4"/>
      <c r="DZ873" s="183"/>
      <c r="EA873" s="183"/>
      <c r="EB873" s="183"/>
      <c r="EC873" s="183"/>
      <c r="ED873" s="183"/>
      <c r="EE873" s="183"/>
    </row>
    <row r="874" spans="49:135" ht="13" x14ac:dyDescent="0.15">
      <c r="AW874" s="183"/>
      <c r="DU874" s="4"/>
      <c r="DZ874" s="183"/>
      <c r="EA874" s="183"/>
      <c r="EB874" s="183"/>
      <c r="EC874" s="183"/>
      <c r="ED874" s="183"/>
      <c r="EE874" s="183"/>
    </row>
    <row r="875" spans="49:135" ht="13" x14ac:dyDescent="0.15">
      <c r="AW875" s="183"/>
      <c r="DU875" s="4"/>
      <c r="DZ875" s="183"/>
      <c r="EA875" s="183"/>
      <c r="EB875" s="183"/>
      <c r="EC875" s="183"/>
      <c r="ED875" s="183"/>
      <c r="EE875" s="183"/>
    </row>
    <row r="876" spans="49:135" ht="13" x14ac:dyDescent="0.15">
      <c r="AW876" s="183"/>
      <c r="DU876" s="4"/>
      <c r="DZ876" s="183"/>
      <c r="EA876" s="183"/>
      <c r="EB876" s="183"/>
      <c r="EC876" s="183"/>
      <c r="ED876" s="183"/>
      <c r="EE876" s="183"/>
    </row>
    <row r="877" spans="49:135" ht="13" x14ac:dyDescent="0.15">
      <c r="AW877" s="183"/>
      <c r="DU877" s="4"/>
      <c r="DZ877" s="183"/>
      <c r="EA877" s="183"/>
      <c r="EB877" s="183"/>
      <c r="EC877" s="183"/>
      <c r="ED877" s="183"/>
      <c r="EE877" s="183"/>
    </row>
    <row r="878" spans="49:135" ht="13" x14ac:dyDescent="0.15">
      <c r="AW878" s="183"/>
      <c r="DU878" s="4"/>
      <c r="DZ878" s="183"/>
      <c r="EA878" s="183"/>
      <c r="EB878" s="183"/>
      <c r="EC878" s="183"/>
      <c r="ED878" s="183"/>
      <c r="EE878" s="183"/>
    </row>
    <row r="879" spans="49:135" ht="13" x14ac:dyDescent="0.15">
      <c r="AW879" s="183"/>
      <c r="DU879" s="4"/>
      <c r="DZ879" s="183"/>
      <c r="EA879" s="183"/>
      <c r="EB879" s="183"/>
      <c r="EC879" s="183"/>
      <c r="ED879" s="183"/>
      <c r="EE879" s="183"/>
    </row>
    <row r="880" spans="49:135" ht="13" x14ac:dyDescent="0.15">
      <c r="AW880" s="183"/>
      <c r="DU880" s="4"/>
      <c r="DZ880" s="183"/>
      <c r="EA880" s="183"/>
      <c r="EB880" s="183"/>
      <c r="EC880" s="183"/>
      <c r="ED880" s="183"/>
      <c r="EE880" s="183"/>
    </row>
    <row r="881" spans="49:135" ht="13" x14ac:dyDescent="0.15">
      <c r="AW881" s="183"/>
      <c r="DU881" s="4"/>
      <c r="DZ881" s="183"/>
      <c r="EA881" s="183"/>
      <c r="EB881" s="183"/>
      <c r="EC881" s="183"/>
      <c r="ED881" s="183"/>
      <c r="EE881" s="183"/>
    </row>
    <row r="882" spans="49:135" ht="13" x14ac:dyDescent="0.15">
      <c r="AW882" s="183"/>
      <c r="DU882" s="4"/>
      <c r="DZ882" s="183"/>
      <c r="EA882" s="183"/>
      <c r="EB882" s="183"/>
      <c r="EC882" s="183"/>
      <c r="ED882" s="183"/>
      <c r="EE882" s="183"/>
    </row>
    <row r="883" spans="49:135" ht="13" x14ac:dyDescent="0.15">
      <c r="AW883" s="183"/>
      <c r="DU883" s="4"/>
      <c r="DZ883" s="183"/>
      <c r="EA883" s="183"/>
      <c r="EB883" s="183"/>
      <c r="EC883" s="183"/>
      <c r="ED883" s="183"/>
      <c r="EE883" s="183"/>
    </row>
    <row r="884" spans="49:135" ht="13" x14ac:dyDescent="0.15">
      <c r="AW884" s="183"/>
      <c r="DU884" s="4"/>
      <c r="DZ884" s="183"/>
      <c r="EA884" s="183"/>
      <c r="EB884" s="183"/>
      <c r="EC884" s="183"/>
      <c r="ED884" s="183"/>
      <c r="EE884" s="183"/>
    </row>
    <row r="885" spans="49:135" ht="13" x14ac:dyDescent="0.15">
      <c r="AW885" s="183"/>
      <c r="DU885" s="4"/>
      <c r="DZ885" s="183"/>
      <c r="EA885" s="183"/>
      <c r="EB885" s="183"/>
      <c r="EC885" s="183"/>
      <c r="ED885" s="183"/>
      <c r="EE885" s="183"/>
    </row>
    <row r="886" spans="49:135" ht="13" x14ac:dyDescent="0.15">
      <c r="AW886" s="183"/>
      <c r="DU886" s="4"/>
      <c r="DZ886" s="183"/>
      <c r="EA886" s="183"/>
      <c r="EB886" s="183"/>
      <c r="EC886" s="183"/>
      <c r="ED886" s="183"/>
      <c r="EE886" s="183"/>
    </row>
    <row r="887" spans="49:135" ht="13" x14ac:dyDescent="0.15">
      <c r="AW887" s="183"/>
      <c r="DU887" s="4"/>
      <c r="DZ887" s="183"/>
      <c r="EA887" s="183"/>
      <c r="EB887" s="183"/>
      <c r="EC887" s="183"/>
      <c r="ED887" s="183"/>
      <c r="EE887" s="183"/>
    </row>
    <row r="888" spans="49:135" ht="13" x14ac:dyDescent="0.15">
      <c r="AW888" s="183"/>
      <c r="DU888" s="4"/>
      <c r="DZ888" s="183"/>
      <c r="EA888" s="183"/>
      <c r="EB888" s="183"/>
      <c r="EC888" s="183"/>
      <c r="ED888" s="183"/>
      <c r="EE888" s="183"/>
    </row>
    <row r="889" spans="49:135" ht="13" x14ac:dyDescent="0.15">
      <c r="AW889" s="183"/>
      <c r="DU889" s="4"/>
      <c r="DZ889" s="183"/>
      <c r="EA889" s="183"/>
      <c r="EB889" s="183"/>
      <c r="EC889" s="183"/>
      <c r="ED889" s="183"/>
      <c r="EE889" s="183"/>
    </row>
    <row r="890" spans="49:135" ht="13" x14ac:dyDescent="0.15">
      <c r="AW890" s="183"/>
      <c r="DU890" s="4"/>
      <c r="DZ890" s="183"/>
      <c r="EA890" s="183"/>
      <c r="EB890" s="183"/>
      <c r="EC890" s="183"/>
      <c r="ED890" s="183"/>
      <c r="EE890" s="183"/>
    </row>
    <row r="891" spans="49:135" ht="13" x14ac:dyDescent="0.15">
      <c r="AW891" s="183"/>
      <c r="DU891" s="4"/>
      <c r="DZ891" s="183"/>
      <c r="EA891" s="183"/>
      <c r="EB891" s="183"/>
      <c r="EC891" s="183"/>
      <c r="ED891" s="183"/>
      <c r="EE891" s="183"/>
    </row>
    <row r="892" spans="49:135" ht="13" x14ac:dyDescent="0.15">
      <c r="AW892" s="183"/>
      <c r="DU892" s="4"/>
      <c r="DZ892" s="183"/>
      <c r="EA892" s="183"/>
      <c r="EB892" s="183"/>
      <c r="EC892" s="183"/>
      <c r="ED892" s="183"/>
      <c r="EE892" s="183"/>
    </row>
    <row r="893" spans="49:135" ht="13" x14ac:dyDescent="0.15">
      <c r="AW893" s="183"/>
      <c r="DU893" s="4"/>
      <c r="DZ893" s="183"/>
      <c r="EA893" s="183"/>
      <c r="EB893" s="183"/>
      <c r="EC893" s="183"/>
      <c r="ED893" s="183"/>
      <c r="EE893" s="183"/>
    </row>
    <row r="894" spans="49:135" ht="13" x14ac:dyDescent="0.15">
      <c r="AW894" s="183"/>
      <c r="DU894" s="4"/>
      <c r="DZ894" s="183"/>
      <c r="EA894" s="183"/>
      <c r="EB894" s="183"/>
      <c r="EC894" s="183"/>
      <c r="ED894" s="183"/>
      <c r="EE894" s="183"/>
    </row>
    <row r="895" spans="49:135" ht="13" x14ac:dyDescent="0.15">
      <c r="AW895" s="183"/>
      <c r="DU895" s="4"/>
      <c r="DZ895" s="183"/>
      <c r="EA895" s="183"/>
      <c r="EB895" s="183"/>
      <c r="EC895" s="183"/>
      <c r="ED895" s="183"/>
      <c r="EE895" s="183"/>
    </row>
    <row r="896" spans="49:135" ht="13" x14ac:dyDescent="0.15">
      <c r="AW896" s="183"/>
      <c r="DU896" s="4"/>
      <c r="DZ896" s="183"/>
      <c r="EA896" s="183"/>
      <c r="EB896" s="183"/>
      <c r="EC896" s="183"/>
      <c r="ED896" s="183"/>
      <c r="EE896" s="183"/>
    </row>
    <row r="897" spans="49:135" ht="13" x14ac:dyDescent="0.15">
      <c r="AW897" s="183"/>
      <c r="DU897" s="4"/>
      <c r="DZ897" s="183"/>
      <c r="EA897" s="183"/>
      <c r="EB897" s="183"/>
      <c r="EC897" s="183"/>
      <c r="ED897" s="183"/>
      <c r="EE897" s="183"/>
    </row>
    <row r="898" spans="49:135" ht="13" x14ac:dyDescent="0.15">
      <c r="AW898" s="183"/>
      <c r="DU898" s="4"/>
      <c r="DZ898" s="183"/>
      <c r="EA898" s="183"/>
      <c r="EB898" s="183"/>
      <c r="EC898" s="183"/>
      <c r="ED898" s="183"/>
      <c r="EE898" s="183"/>
    </row>
    <row r="899" spans="49:135" ht="13" x14ac:dyDescent="0.15">
      <c r="AW899" s="183"/>
      <c r="DU899" s="4"/>
      <c r="DZ899" s="183"/>
      <c r="EA899" s="183"/>
      <c r="EB899" s="183"/>
      <c r="EC899" s="183"/>
      <c r="ED899" s="183"/>
      <c r="EE899" s="183"/>
    </row>
    <row r="900" spans="49:135" ht="13" x14ac:dyDescent="0.15">
      <c r="AW900" s="183"/>
      <c r="DU900" s="4"/>
      <c r="DZ900" s="183"/>
      <c r="EA900" s="183"/>
      <c r="EB900" s="183"/>
      <c r="EC900" s="183"/>
      <c r="ED900" s="183"/>
      <c r="EE900" s="183"/>
    </row>
    <row r="901" spans="49:135" ht="13" x14ac:dyDescent="0.15">
      <c r="AW901" s="183"/>
      <c r="DU901" s="4"/>
      <c r="DZ901" s="183"/>
      <c r="EA901" s="183"/>
      <c r="EB901" s="183"/>
      <c r="EC901" s="183"/>
      <c r="ED901" s="183"/>
      <c r="EE901" s="183"/>
    </row>
    <row r="902" spans="49:135" ht="13" x14ac:dyDescent="0.15">
      <c r="AW902" s="183"/>
      <c r="DU902" s="4"/>
      <c r="DZ902" s="183"/>
      <c r="EA902" s="183"/>
      <c r="EB902" s="183"/>
      <c r="EC902" s="183"/>
      <c r="ED902" s="183"/>
      <c r="EE902" s="183"/>
    </row>
    <row r="903" spans="49:135" ht="13" x14ac:dyDescent="0.15">
      <c r="AW903" s="183"/>
      <c r="DU903" s="4"/>
      <c r="DZ903" s="183"/>
      <c r="EA903" s="183"/>
      <c r="EB903" s="183"/>
      <c r="EC903" s="183"/>
      <c r="ED903" s="183"/>
      <c r="EE903" s="183"/>
    </row>
    <row r="904" spans="49:135" ht="13" x14ac:dyDescent="0.15">
      <c r="AW904" s="183"/>
      <c r="DU904" s="4"/>
      <c r="DZ904" s="183"/>
      <c r="EA904" s="183"/>
      <c r="EB904" s="183"/>
      <c r="EC904" s="183"/>
      <c r="ED904" s="183"/>
      <c r="EE904" s="183"/>
    </row>
    <row r="905" spans="49:135" ht="13" x14ac:dyDescent="0.15">
      <c r="AW905" s="183"/>
      <c r="DU905" s="4"/>
      <c r="DZ905" s="183"/>
      <c r="EA905" s="183"/>
      <c r="EB905" s="183"/>
      <c r="EC905" s="183"/>
      <c r="ED905" s="183"/>
      <c r="EE905" s="183"/>
    </row>
    <row r="906" spans="49:135" ht="13" x14ac:dyDescent="0.15">
      <c r="AW906" s="183"/>
      <c r="DU906" s="4"/>
      <c r="DZ906" s="183"/>
      <c r="EA906" s="183"/>
      <c r="EB906" s="183"/>
      <c r="EC906" s="183"/>
      <c r="ED906" s="183"/>
      <c r="EE906" s="183"/>
    </row>
    <row r="907" spans="49:135" ht="13" x14ac:dyDescent="0.15">
      <c r="AW907" s="183"/>
      <c r="DU907" s="4"/>
      <c r="DZ907" s="183"/>
      <c r="EA907" s="183"/>
      <c r="EB907" s="183"/>
      <c r="EC907" s="183"/>
      <c r="ED907" s="183"/>
      <c r="EE907" s="183"/>
    </row>
    <row r="908" spans="49:135" ht="13" x14ac:dyDescent="0.15">
      <c r="AW908" s="183"/>
      <c r="DU908" s="4"/>
      <c r="DZ908" s="183"/>
      <c r="EA908" s="183"/>
      <c r="EB908" s="183"/>
      <c r="EC908" s="183"/>
      <c r="ED908" s="183"/>
      <c r="EE908" s="183"/>
    </row>
    <row r="909" spans="49:135" ht="13" x14ac:dyDescent="0.15">
      <c r="AW909" s="183"/>
      <c r="DU909" s="4"/>
      <c r="DZ909" s="183"/>
      <c r="EA909" s="183"/>
      <c r="EB909" s="183"/>
      <c r="EC909" s="183"/>
      <c r="ED909" s="183"/>
      <c r="EE909" s="183"/>
    </row>
    <row r="910" spans="49:135" ht="13" x14ac:dyDescent="0.15">
      <c r="AW910" s="183"/>
      <c r="DU910" s="4"/>
      <c r="DZ910" s="183"/>
      <c r="EA910" s="183"/>
      <c r="EB910" s="183"/>
      <c r="EC910" s="183"/>
      <c r="ED910" s="183"/>
      <c r="EE910" s="183"/>
    </row>
    <row r="911" spans="49:135" ht="13" x14ac:dyDescent="0.15">
      <c r="AW911" s="183"/>
      <c r="DU911" s="4"/>
      <c r="DZ911" s="183"/>
      <c r="EA911" s="183"/>
      <c r="EB911" s="183"/>
      <c r="EC911" s="183"/>
      <c r="ED911" s="183"/>
      <c r="EE911" s="183"/>
    </row>
    <row r="912" spans="49:135" ht="13" x14ac:dyDescent="0.15">
      <c r="AW912" s="183"/>
      <c r="DU912" s="4"/>
      <c r="DZ912" s="183"/>
      <c r="EA912" s="183"/>
      <c r="EB912" s="183"/>
      <c r="EC912" s="183"/>
      <c r="ED912" s="183"/>
      <c r="EE912" s="183"/>
    </row>
    <row r="913" spans="49:135" ht="13" x14ac:dyDescent="0.15">
      <c r="AW913" s="183"/>
      <c r="DU913" s="4"/>
      <c r="DZ913" s="183"/>
      <c r="EA913" s="183"/>
      <c r="EB913" s="183"/>
      <c r="EC913" s="183"/>
      <c r="ED913" s="183"/>
      <c r="EE913" s="183"/>
    </row>
    <row r="914" spans="49:135" ht="13" x14ac:dyDescent="0.15">
      <c r="AW914" s="183"/>
      <c r="DU914" s="4"/>
      <c r="DZ914" s="183"/>
      <c r="EA914" s="183"/>
      <c r="EB914" s="183"/>
      <c r="EC914" s="183"/>
      <c r="ED914" s="183"/>
      <c r="EE914" s="183"/>
    </row>
    <row r="915" spans="49:135" ht="13" x14ac:dyDescent="0.15">
      <c r="AW915" s="183"/>
      <c r="DU915" s="4"/>
      <c r="DZ915" s="183"/>
      <c r="EA915" s="183"/>
      <c r="EB915" s="183"/>
      <c r="EC915" s="183"/>
      <c r="ED915" s="183"/>
      <c r="EE915" s="183"/>
    </row>
    <row r="916" spans="49:135" ht="13" x14ac:dyDescent="0.15">
      <c r="AW916" s="183"/>
      <c r="DU916" s="4"/>
      <c r="DZ916" s="183"/>
      <c r="EA916" s="183"/>
      <c r="EB916" s="183"/>
      <c r="EC916" s="183"/>
      <c r="ED916" s="183"/>
      <c r="EE916" s="183"/>
    </row>
    <row r="917" spans="49:135" ht="13" x14ac:dyDescent="0.15">
      <c r="AW917" s="183"/>
      <c r="DU917" s="4"/>
      <c r="DZ917" s="183"/>
      <c r="EA917" s="183"/>
      <c r="EB917" s="183"/>
      <c r="EC917" s="183"/>
      <c r="ED917" s="183"/>
      <c r="EE917" s="183"/>
    </row>
    <row r="918" spans="49:135" ht="13" x14ac:dyDescent="0.15">
      <c r="AW918" s="183"/>
      <c r="DU918" s="4"/>
      <c r="DZ918" s="183"/>
      <c r="EA918" s="183"/>
      <c r="EB918" s="183"/>
      <c r="EC918" s="183"/>
      <c r="ED918" s="183"/>
      <c r="EE918" s="183"/>
    </row>
    <row r="919" spans="49:135" ht="13" x14ac:dyDescent="0.15">
      <c r="AW919" s="183"/>
      <c r="DU919" s="4"/>
      <c r="DZ919" s="183"/>
      <c r="EA919" s="183"/>
      <c r="EB919" s="183"/>
      <c r="EC919" s="183"/>
      <c r="ED919" s="183"/>
      <c r="EE919" s="183"/>
    </row>
    <row r="920" spans="49:135" ht="13" x14ac:dyDescent="0.15">
      <c r="AW920" s="183"/>
      <c r="DU920" s="4"/>
      <c r="DZ920" s="183"/>
      <c r="EA920" s="183"/>
      <c r="EB920" s="183"/>
      <c r="EC920" s="183"/>
      <c r="ED920" s="183"/>
      <c r="EE920" s="183"/>
    </row>
    <row r="921" spans="49:135" ht="13" x14ac:dyDescent="0.15">
      <c r="AW921" s="183"/>
      <c r="DU921" s="4"/>
      <c r="DZ921" s="183"/>
      <c r="EA921" s="183"/>
      <c r="EB921" s="183"/>
      <c r="EC921" s="183"/>
      <c r="ED921" s="183"/>
      <c r="EE921" s="183"/>
    </row>
    <row r="922" spans="49:135" ht="13" x14ac:dyDescent="0.15">
      <c r="AW922" s="183"/>
      <c r="DU922" s="4"/>
      <c r="DZ922" s="183"/>
      <c r="EA922" s="183"/>
      <c r="EB922" s="183"/>
      <c r="EC922" s="183"/>
      <c r="ED922" s="183"/>
      <c r="EE922" s="183"/>
    </row>
    <row r="923" spans="49:135" ht="13" x14ac:dyDescent="0.15">
      <c r="AW923" s="183"/>
      <c r="DU923" s="4"/>
      <c r="DZ923" s="183"/>
      <c r="EA923" s="183"/>
      <c r="EB923" s="183"/>
      <c r="EC923" s="183"/>
      <c r="ED923" s="183"/>
      <c r="EE923" s="183"/>
    </row>
    <row r="924" spans="49:135" ht="13" x14ac:dyDescent="0.15">
      <c r="AW924" s="183"/>
      <c r="DU924" s="4"/>
      <c r="DZ924" s="183"/>
      <c r="EA924" s="183"/>
      <c r="EB924" s="183"/>
      <c r="EC924" s="183"/>
      <c r="ED924" s="183"/>
      <c r="EE924" s="183"/>
    </row>
    <row r="925" spans="49:135" ht="13" x14ac:dyDescent="0.15">
      <c r="AW925" s="183"/>
      <c r="DU925" s="4"/>
      <c r="DZ925" s="183"/>
      <c r="EA925" s="183"/>
      <c r="EB925" s="183"/>
      <c r="EC925" s="183"/>
      <c r="ED925" s="183"/>
      <c r="EE925" s="183"/>
    </row>
    <row r="926" spans="49:135" ht="13" x14ac:dyDescent="0.15">
      <c r="AW926" s="183"/>
      <c r="DU926" s="4"/>
      <c r="DZ926" s="183"/>
      <c r="EA926" s="183"/>
      <c r="EB926" s="183"/>
      <c r="EC926" s="183"/>
      <c r="ED926" s="183"/>
      <c r="EE926" s="183"/>
    </row>
    <row r="927" spans="49:135" ht="13" x14ac:dyDescent="0.15">
      <c r="AW927" s="183"/>
      <c r="DU927" s="4"/>
      <c r="DZ927" s="183"/>
      <c r="EA927" s="183"/>
      <c r="EB927" s="183"/>
      <c r="EC927" s="183"/>
      <c r="ED927" s="183"/>
      <c r="EE927" s="183"/>
    </row>
    <row r="928" spans="49:135" ht="13" x14ac:dyDescent="0.15">
      <c r="AW928" s="183"/>
      <c r="DU928" s="4"/>
      <c r="DZ928" s="183"/>
      <c r="EA928" s="183"/>
      <c r="EB928" s="183"/>
      <c r="EC928" s="183"/>
      <c r="ED928" s="183"/>
      <c r="EE928" s="183"/>
    </row>
    <row r="929" spans="49:135" ht="13" x14ac:dyDescent="0.15">
      <c r="AW929" s="183"/>
      <c r="DU929" s="4"/>
      <c r="DZ929" s="183"/>
      <c r="EA929" s="183"/>
      <c r="EB929" s="183"/>
      <c r="EC929" s="183"/>
      <c r="ED929" s="183"/>
      <c r="EE929" s="183"/>
    </row>
    <row r="930" spans="49:135" ht="13" x14ac:dyDescent="0.15">
      <c r="AW930" s="183"/>
      <c r="DU930" s="4"/>
      <c r="DZ930" s="183"/>
      <c r="EA930" s="183"/>
      <c r="EB930" s="183"/>
      <c r="EC930" s="183"/>
      <c r="ED930" s="183"/>
      <c r="EE930" s="183"/>
    </row>
    <row r="931" spans="49:135" ht="13" x14ac:dyDescent="0.15">
      <c r="AW931" s="183"/>
      <c r="DU931" s="4"/>
      <c r="DZ931" s="183"/>
      <c r="EA931" s="183"/>
      <c r="EB931" s="183"/>
      <c r="EC931" s="183"/>
      <c r="ED931" s="183"/>
      <c r="EE931" s="183"/>
    </row>
    <row r="932" spans="49:135" ht="13" x14ac:dyDescent="0.15">
      <c r="AW932" s="183"/>
      <c r="DU932" s="4"/>
      <c r="DZ932" s="183"/>
      <c r="EA932" s="183"/>
      <c r="EB932" s="183"/>
      <c r="EC932" s="183"/>
      <c r="ED932" s="183"/>
      <c r="EE932" s="183"/>
    </row>
    <row r="933" spans="49:135" ht="13" x14ac:dyDescent="0.15">
      <c r="AW933" s="183"/>
      <c r="DU933" s="4"/>
      <c r="DZ933" s="183"/>
      <c r="EA933" s="183"/>
      <c r="EB933" s="183"/>
      <c r="EC933" s="183"/>
      <c r="ED933" s="183"/>
      <c r="EE933" s="183"/>
    </row>
    <row r="934" spans="49:135" ht="13" x14ac:dyDescent="0.15">
      <c r="AW934" s="183"/>
      <c r="DU934" s="4"/>
      <c r="DZ934" s="183"/>
      <c r="EA934" s="183"/>
      <c r="EB934" s="183"/>
      <c r="EC934" s="183"/>
      <c r="ED934" s="183"/>
      <c r="EE934" s="183"/>
    </row>
    <row r="935" spans="49:135" ht="13" x14ac:dyDescent="0.15">
      <c r="AW935" s="183"/>
      <c r="DU935" s="4"/>
      <c r="DZ935" s="183"/>
      <c r="EA935" s="183"/>
      <c r="EB935" s="183"/>
      <c r="EC935" s="183"/>
      <c r="ED935" s="183"/>
      <c r="EE935" s="183"/>
    </row>
    <row r="936" spans="49:135" ht="13" x14ac:dyDescent="0.15">
      <c r="AW936" s="183"/>
      <c r="DU936" s="4"/>
      <c r="DZ936" s="183"/>
      <c r="EA936" s="183"/>
      <c r="EB936" s="183"/>
      <c r="EC936" s="183"/>
      <c r="ED936" s="183"/>
      <c r="EE936" s="183"/>
    </row>
    <row r="937" spans="49:135" ht="13" x14ac:dyDescent="0.15">
      <c r="AW937" s="183"/>
      <c r="DU937" s="4"/>
      <c r="DZ937" s="183"/>
      <c r="EA937" s="183"/>
      <c r="EB937" s="183"/>
      <c r="EC937" s="183"/>
      <c r="ED937" s="183"/>
      <c r="EE937" s="183"/>
    </row>
    <row r="938" spans="49:135" ht="13" x14ac:dyDescent="0.15">
      <c r="AW938" s="183"/>
      <c r="DU938" s="4"/>
      <c r="DZ938" s="183"/>
      <c r="EA938" s="183"/>
      <c r="EB938" s="183"/>
      <c r="EC938" s="183"/>
      <c r="ED938" s="183"/>
      <c r="EE938" s="183"/>
    </row>
    <row r="939" spans="49:135" ht="13" x14ac:dyDescent="0.15">
      <c r="AW939" s="183"/>
      <c r="DU939" s="4"/>
      <c r="DZ939" s="183"/>
      <c r="EA939" s="183"/>
      <c r="EB939" s="183"/>
      <c r="EC939" s="183"/>
      <c r="ED939" s="183"/>
      <c r="EE939" s="183"/>
    </row>
    <row r="940" spans="49:135" ht="13" x14ac:dyDescent="0.15">
      <c r="AW940" s="183"/>
      <c r="DU940" s="4"/>
      <c r="DZ940" s="183"/>
      <c r="EA940" s="183"/>
      <c r="EB940" s="183"/>
      <c r="EC940" s="183"/>
      <c r="ED940" s="183"/>
      <c r="EE940" s="183"/>
    </row>
    <row r="941" spans="49:135" ht="13" x14ac:dyDescent="0.15">
      <c r="AW941" s="183"/>
      <c r="DU941" s="4"/>
      <c r="DZ941" s="183"/>
      <c r="EA941" s="183"/>
      <c r="EB941" s="183"/>
      <c r="EC941" s="183"/>
      <c r="ED941" s="183"/>
      <c r="EE941" s="183"/>
    </row>
    <row r="942" spans="49:135" ht="13" x14ac:dyDescent="0.15">
      <c r="AW942" s="183"/>
      <c r="DU942" s="4"/>
      <c r="DZ942" s="183"/>
      <c r="EA942" s="183"/>
      <c r="EB942" s="183"/>
      <c r="EC942" s="183"/>
      <c r="ED942" s="183"/>
      <c r="EE942" s="183"/>
    </row>
    <row r="943" spans="49:135" ht="13" x14ac:dyDescent="0.15">
      <c r="AW943" s="183"/>
      <c r="DU943" s="4"/>
      <c r="DZ943" s="183"/>
      <c r="EA943" s="183"/>
      <c r="EB943" s="183"/>
      <c r="EC943" s="183"/>
      <c r="ED943" s="183"/>
      <c r="EE943" s="183"/>
    </row>
    <row r="944" spans="49:135" ht="13" x14ac:dyDescent="0.15">
      <c r="AW944" s="183"/>
      <c r="DU944" s="4"/>
      <c r="DZ944" s="183"/>
      <c r="EA944" s="183"/>
      <c r="EB944" s="183"/>
      <c r="EC944" s="183"/>
      <c r="ED944" s="183"/>
      <c r="EE944" s="183"/>
    </row>
    <row r="945" spans="49:135" ht="13" x14ac:dyDescent="0.15">
      <c r="AW945" s="183"/>
      <c r="DU945" s="4"/>
      <c r="DZ945" s="183"/>
      <c r="EA945" s="183"/>
      <c r="EB945" s="183"/>
      <c r="EC945" s="183"/>
      <c r="ED945" s="183"/>
      <c r="EE945" s="183"/>
    </row>
    <row r="946" spans="49:135" ht="13" x14ac:dyDescent="0.15">
      <c r="AW946" s="183"/>
      <c r="DU946" s="4"/>
      <c r="DZ946" s="183"/>
      <c r="EA946" s="183"/>
      <c r="EB946" s="183"/>
      <c r="EC946" s="183"/>
      <c r="ED946" s="183"/>
      <c r="EE946" s="183"/>
    </row>
    <row r="947" spans="49:135" ht="13" x14ac:dyDescent="0.15">
      <c r="AW947" s="183"/>
      <c r="DU947" s="4"/>
      <c r="DZ947" s="183"/>
      <c r="EA947" s="183"/>
      <c r="EB947" s="183"/>
      <c r="EC947" s="183"/>
      <c r="ED947" s="183"/>
      <c r="EE947" s="183"/>
    </row>
    <row r="948" spans="49:135" ht="13" x14ac:dyDescent="0.15">
      <c r="AW948" s="183"/>
      <c r="DU948" s="4"/>
      <c r="DZ948" s="183"/>
      <c r="EA948" s="183"/>
      <c r="EB948" s="183"/>
      <c r="EC948" s="183"/>
      <c r="ED948" s="183"/>
      <c r="EE948" s="183"/>
    </row>
    <row r="949" spans="49:135" ht="13" x14ac:dyDescent="0.15">
      <c r="AW949" s="183"/>
      <c r="DU949" s="4"/>
      <c r="DZ949" s="183"/>
      <c r="EA949" s="183"/>
      <c r="EB949" s="183"/>
      <c r="EC949" s="183"/>
      <c r="ED949" s="183"/>
      <c r="EE949" s="183"/>
    </row>
    <row r="950" spans="49:135" ht="13" x14ac:dyDescent="0.15">
      <c r="AW950" s="183"/>
      <c r="DU950" s="4"/>
      <c r="DZ950" s="183"/>
      <c r="EA950" s="183"/>
      <c r="EB950" s="183"/>
      <c r="EC950" s="183"/>
      <c r="ED950" s="183"/>
      <c r="EE950" s="183"/>
    </row>
    <row r="951" spans="49:135" ht="13" x14ac:dyDescent="0.15">
      <c r="AW951" s="183"/>
      <c r="DU951" s="4"/>
      <c r="DZ951" s="183"/>
      <c r="EA951" s="183"/>
      <c r="EB951" s="183"/>
      <c r="EC951" s="183"/>
      <c r="ED951" s="183"/>
      <c r="EE951" s="183"/>
    </row>
    <row r="952" spans="49:135" ht="13" x14ac:dyDescent="0.15">
      <c r="AW952" s="183"/>
      <c r="DU952" s="4"/>
      <c r="DZ952" s="183"/>
      <c r="EA952" s="183"/>
      <c r="EB952" s="183"/>
      <c r="EC952" s="183"/>
      <c r="ED952" s="183"/>
      <c r="EE952" s="183"/>
    </row>
    <row r="953" spans="49:135" ht="13" x14ac:dyDescent="0.15">
      <c r="AW953" s="183"/>
      <c r="DU953" s="4"/>
      <c r="DZ953" s="183"/>
      <c r="EA953" s="183"/>
      <c r="EB953" s="183"/>
      <c r="EC953" s="183"/>
      <c r="ED953" s="183"/>
      <c r="EE953" s="183"/>
    </row>
    <row r="954" spans="49:135" ht="13" x14ac:dyDescent="0.15">
      <c r="AW954" s="183"/>
      <c r="DU954" s="4"/>
      <c r="DZ954" s="183"/>
      <c r="EA954" s="183"/>
      <c r="EB954" s="183"/>
      <c r="EC954" s="183"/>
      <c r="ED954" s="183"/>
      <c r="EE954" s="183"/>
    </row>
    <row r="955" spans="49:135" ht="13" x14ac:dyDescent="0.15">
      <c r="AW955" s="183"/>
      <c r="DU955" s="4"/>
      <c r="DZ955" s="183"/>
      <c r="EA955" s="183"/>
      <c r="EB955" s="183"/>
      <c r="EC955" s="183"/>
      <c r="ED955" s="183"/>
      <c r="EE955" s="183"/>
    </row>
    <row r="956" spans="49:135" ht="13" x14ac:dyDescent="0.15">
      <c r="AW956" s="183"/>
      <c r="DU956" s="4"/>
      <c r="DZ956" s="183"/>
      <c r="EA956" s="183"/>
      <c r="EB956" s="183"/>
      <c r="EC956" s="183"/>
      <c r="ED956" s="183"/>
      <c r="EE956" s="183"/>
    </row>
    <row r="957" spans="49:135" ht="13" x14ac:dyDescent="0.15">
      <c r="AW957" s="183"/>
      <c r="DU957" s="4"/>
      <c r="DZ957" s="183"/>
      <c r="EA957" s="183"/>
      <c r="EB957" s="183"/>
      <c r="EC957" s="183"/>
      <c r="ED957" s="183"/>
      <c r="EE957" s="183"/>
    </row>
    <row r="958" spans="49:135" ht="13" x14ac:dyDescent="0.15">
      <c r="AW958" s="183"/>
      <c r="DU958" s="4"/>
      <c r="DZ958" s="183"/>
      <c r="EA958" s="183"/>
      <c r="EB958" s="183"/>
      <c r="EC958" s="183"/>
      <c r="ED958" s="183"/>
      <c r="EE958" s="183"/>
    </row>
    <row r="959" spans="49:135" ht="13" x14ac:dyDescent="0.15">
      <c r="AW959" s="183"/>
      <c r="DU959" s="4"/>
      <c r="DZ959" s="183"/>
      <c r="EA959" s="183"/>
      <c r="EB959" s="183"/>
      <c r="EC959" s="183"/>
      <c r="ED959" s="183"/>
      <c r="EE959" s="183"/>
    </row>
    <row r="960" spans="49:135" ht="13" x14ac:dyDescent="0.15">
      <c r="AW960" s="183"/>
      <c r="DU960" s="4"/>
      <c r="DZ960" s="183"/>
      <c r="EA960" s="183"/>
      <c r="EB960" s="183"/>
      <c r="EC960" s="183"/>
      <c r="ED960" s="183"/>
      <c r="EE960" s="183"/>
    </row>
    <row r="961" spans="49:135" ht="13" x14ac:dyDescent="0.15">
      <c r="AW961" s="183"/>
      <c r="DU961" s="4"/>
      <c r="DZ961" s="183"/>
      <c r="EA961" s="183"/>
      <c r="EB961" s="183"/>
      <c r="EC961" s="183"/>
      <c r="ED961" s="183"/>
      <c r="EE961" s="183"/>
    </row>
    <row r="962" spans="49:135" ht="13" x14ac:dyDescent="0.15">
      <c r="AW962" s="183"/>
      <c r="DU962" s="4"/>
      <c r="DZ962" s="183"/>
      <c r="EA962" s="183"/>
      <c r="EB962" s="183"/>
      <c r="EC962" s="183"/>
      <c r="ED962" s="183"/>
      <c r="EE962" s="183"/>
    </row>
    <row r="963" spans="49:135" ht="13" x14ac:dyDescent="0.15">
      <c r="AW963" s="183"/>
      <c r="DU963" s="4"/>
      <c r="DZ963" s="183"/>
      <c r="EA963" s="183"/>
      <c r="EB963" s="183"/>
      <c r="EC963" s="183"/>
      <c r="ED963" s="183"/>
      <c r="EE963" s="183"/>
    </row>
    <row r="964" spans="49:135" ht="13" x14ac:dyDescent="0.15">
      <c r="AW964" s="183"/>
      <c r="DU964" s="4"/>
      <c r="DZ964" s="183"/>
      <c r="EA964" s="183"/>
      <c r="EB964" s="183"/>
      <c r="EC964" s="183"/>
      <c r="ED964" s="183"/>
      <c r="EE964" s="183"/>
    </row>
    <row r="965" spans="49:135" ht="13" x14ac:dyDescent="0.15">
      <c r="AW965" s="183"/>
      <c r="DU965" s="4"/>
      <c r="DZ965" s="183"/>
      <c r="EA965" s="183"/>
      <c r="EB965" s="183"/>
      <c r="EC965" s="183"/>
      <c r="ED965" s="183"/>
      <c r="EE965" s="183"/>
    </row>
    <row r="966" spans="49:135" ht="13" x14ac:dyDescent="0.15">
      <c r="AW966" s="183"/>
      <c r="DU966" s="4"/>
      <c r="DZ966" s="183"/>
      <c r="EA966" s="183"/>
      <c r="EB966" s="183"/>
      <c r="EC966" s="183"/>
      <c r="ED966" s="183"/>
      <c r="EE966" s="183"/>
    </row>
    <row r="967" spans="49:135" ht="13" x14ac:dyDescent="0.15">
      <c r="AW967" s="183"/>
      <c r="DU967" s="4"/>
      <c r="DZ967" s="183"/>
      <c r="EA967" s="183"/>
      <c r="EB967" s="183"/>
      <c r="EC967" s="183"/>
      <c r="ED967" s="183"/>
      <c r="EE967" s="183"/>
    </row>
    <row r="968" spans="49:135" ht="13" x14ac:dyDescent="0.15">
      <c r="AW968" s="183"/>
      <c r="DU968" s="4"/>
      <c r="DZ968" s="183"/>
      <c r="EA968" s="183"/>
      <c r="EB968" s="183"/>
      <c r="EC968" s="183"/>
      <c r="ED968" s="183"/>
      <c r="EE968" s="183"/>
    </row>
    <row r="969" spans="49:135" ht="13" x14ac:dyDescent="0.15">
      <c r="AW969" s="183"/>
      <c r="DU969" s="4"/>
      <c r="DZ969" s="183"/>
      <c r="EA969" s="183"/>
      <c r="EB969" s="183"/>
      <c r="EC969" s="183"/>
      <c r="ED969" s="183"/>
      <c r="EE969" s="183"/>
    </row>
    <row r="970" spans="49:135" ht="13" x14ac:dyDescent="0.15">
      <c r="AW970" s="183"/>
      <c r="DU970" s="4"/>
      <c r="DZ970" s="183"/>
      <c r="EA970" s="183"/>
      <c r="EB970" s="183"/>
      <c r="EC970" s="183"/>
      <c r="ED970" s="183"/>
      <c r="EE970" s="183"/>
    </row>
    <row r="971" spans="49:135" ht="13" x14ac:dyDescent="0.15">
      <c r="AW971" s="183"/>
      <c r="DU971" s="4"/>
      <c r="DZ971" s="183"/>
      <c r="EA971" s="183"/>
      <c r="EB971" s="183"/>
      <c r="EC971" s="183"/>
      <c r="ED971" s="183"/>
      <c r="EE971" s="183"/>
    </row>
    <row r="972" spans="49:135" ht="13" x14ac:dyDescent="0.15">
      <c r="AW972" s="183"/>
      <c r="DU972" s="4"/>
      <c r="DZ972" s="183"/>
      <c r="EA972" s="183"/>
      <c r="EB972" s="183"/>
      <c r="EC972" s="183"/>
      <c r="ED972" s="183"/>
      <c r="EE972" s="183"/>
    </row>
    <row r="973" spans="49:135" ht="13" x14ac:dyDescent="0.15">
      <c r="AW973" s="183"/>
      <c r="DU973" s="4"/>
      <c r="DZ973" s="183"/>
      <c r="EA973" s="183"/>
      <c r="EB973" s="183"/>
      <c r="EC973" s="183"/>
      <c r="ED973" s="183"/>
      <c r="EE973" s="183"/>
    </row>
    <row r="974" spans="49:135" ht="13" x14ac:dyDescent="0.15">
      <c r="AW974" s="183"/>
      <c r="DU974" s="4"/>
      <c r="DZ974" s="183"/>
      <c r="EA974" s="183"/>
      <c r="EB974" s="183"/>
      <c r="EC974" s="183"/>
      <c r="ED974" s="183"/>
      <c r="EE974" s="183"/>
    </row>
    <row r="975" spans="49:135" ht="13" x14ac:dyDescent="0.15">
      <c r="AW975" s="183"/>
      <c r="DU975" s="4"/>
      <c r="DZ975" s="183"/>
      <c r="EA975" s="183"/>
      <c r="EB975" s="183"/>
      <c r="EC975" s="183"/>
      <c r="ED975" s="183"/>
      <c r="EE975" s="183"/>
    </row>
    <row r="976" spans="49:135" ht="13" x14ac:dyDescent="0.15">
      <c r="AW976" s="183"/>
      <c r="DU976" s="4"/>
      <c r="DZ976" s="183"/>
      <c r="EA976" s="183"/>
      <c r="EB976" s="183"/>
      <c r="EC976" s="183"/>
      <c r="ED976" s="183"/>
      <c r="EE976" s="183"/>
    </row>
    <row r="977" spans="49:135" ht="13" x14ac:dyDescent="0.15">
      <c r="AW977" s="183"/>
      <c r="DU977" s="4"/>
      <c r="DZ977" s="183"/>
      <c r="EA977" s="183"/>
      <c r="EB977" s="183"/>
      <c r="EC977" s="183"/>
      <c r="ED977" s="183"/>
      <c r="EE977" s="183"/>
    </row>
    <row r="978" spans="49:135" ht="13" x14ac:dyDescent="0.15">
      <c r="AW978" s="183"/>
      <c r="DU978" s="4"/>
      <c r="DZ978" s="183"/>
      <c r="EA978" s="183"/>
      <c r="EB978" s="183"/>
      <c r="EC978" s="183"/>
      <c r="ED978" s="183"/>
      <c r="EE978" s="183"/>
    </row>
    <row r="979" spans="49:135" ht="13" x14ac:dyDescent="0.15">
      <c r="AW979" s="183"/>
      <c r="DU979" s="4"/>
      <c r="DZ979" s="183"/>
      <c r="EA979" s="183"/>
      <c r="EB979" s="183"/>
      <c r="EC979" s="183"/>
      <c r="ED979" s="183"/>
      <c r="EE979" s="183"/>
    </row>
    <row r="980" spans="49:135" ht="13" x14ac:dyDescent="0.15">
      <c r="AW980" s="183"/>
      <c r="DU980" s="4"/>
      <c r="DZ980" s="183"/>
      <c r="EA980" s="183"/>
      <c r="EB980" s="183"/>
      <c r="EC980" s="183"/>
      <c r="ED980" s="183"/>
      <c r="EE980" s="183"/>
    </row>
    <row r="981" spans="49:135" ht="13" x14ac:dyDescent="0.15">
      <c r="AW981" s="183"/>
      <c r="DU981" s="4"/>
      <c r="DZ981" s="183"/>
      <c r="EA981" s="183"/>
      <c r="EB981" s="183"/>
      <c r="EC981" s="183"/>
      <c r="ED981" s="183"/>
      <c r="EE981" s="183"/>
    </row>
    <row r="982" spans="49:135" ht="13" x14ac:dyDescent="0.15">
      <c r="AW982" s="183"/>
      <c r="DU982" s="4"/>
      <c r="DZ982" s="183"/>
      <c r="EA982" s="183"/>
      <c r="EB982" s="183"/>
      <c r="EC982" s="183"/>
      <c r="ED982" s="183"/>
      <c r="EE982" s="183"/>
    </row>
    <row r="983" spans="49:135" ht="13" x14ac:dyDescent="0.15">
      <c r="AW983" s="183"/>
      <c r="DU983" s="4"/>
      <c r="DZ983" s="183"/>
      <c r="EA983" s="183"/>
      <c r="EB983" s="183"/>
      <c r="EC983" s="183"/>
      <c r="ED983" s="183"/>
      <c r="EE983" s="183"/>
    </row>
    <row r="984" spans="49:135" ht="13" x14ac:dyDescent="0.15">
      <c r="AW984" s="183"/>
      <c r="DU984" s="4"/>
      <c r="DZ984" s="183"/>
      <c r="EA984" s="183"/>
      <c r="EB984" s="183"/>
      <c r="EC984" s="183"/>
      <c r="ED984" s="183"/>
      <c r="EE984" s="183"/>
    </row>
    <row r="985" spans="49:135" ht="13" x14ac:dyDescent="0.15">
      <c r="AW985" s="183"/>
      <c r="DU985" s="4"/>
      <c r="DZ985" s="183"/>
      <c r="EA985" s="183"/>
      <c r="EB985" s="183"/>
      <c r="EC985" s="183"/>
      <c r="ED985" s="183"/>
      <c r="EE985" s="183"/>
    </row>
    <row r="986" spans="49:135" ht="13" x14ac:dyDescent="0.15">
      <c r="AW986" s="183"/>
      <c r="DU986" s="4"/>
      <c r="DZ986" s="183"/>
      <c r="EA986" s="183"/>
      <c r="EB986" s="183"/>
      <c r="EC986" s="183"/>
      <c r="ED986" s="183"/>
      <c r="EE986" s="183"/>
    </row>
    <row r="987" spans="49:135" ht="13" x14ac:dyDescent="0.15">
      <c r="AW987" s="183"/>
      <c r="DU987" s="4"/>
      <c r="DZ987" s="183"/>
      <c r="EA987" s="183"/>
      <c r="EB987" s="183"/>
      <c r="EC987" s="183"/>
      <c r="ED987" s="183"/>
      <c r="EE987" s="183"/>
    </row>
    <row r="988" spans="49:135" ht="13" x14ac:dyDescent="0.15">
      <c r="AW988" s="183"/>
      <c r="DU988" s="4"/>
      <c r="DZ988" s="183"/>
      <c r="EA988" s="183"/>
      <c r="EB988" s="183"/>
      <c r="EC988" s="183"/>
      <c r="ED988" s="183"/>
      <c r="EE988" s="183"/>
    </row>
    <row r="989" spans="49:135" ht="13" x14ac:dyDescent="0.15">
      <c r="AW989" s="183"/>
      <c r="DU989" s="4"/>
      <c r="DZ989" s="183"/>
      <c r="EA989" s="183"/>
      <c r="EB989" s="183"/>
      <c r="EC989" s="183"/>
      <c r="ED989" s="183"/>
      <c r="EE989" s="183"/>
    </row>
    <row r="990" spans="49:135" ht="13" x14ac:dyDescent="0.15">
      <c r="AW990" s="183"/>
      <c r="DU990" s="4"/>
      <c r="DZ990" s="183"/>
      <c r="EA990" s="183"/>
      <c r="EB990" s="183"/>
      <c r="EC990" s="183"/>
      <c r="ED990" s="183"/>
      <c r="EE990" s="183"/>
    </row>
    <row r="991" spans="49:135" ht="13" x14ac:dyDescent="0.15">
      <c r="AW991" s="183"/>
      <c r="DU991" s="4"/>
      <c r="DZ991" s="183"/>
      <c r="EA991" s="183"/>
      <c r="EB991" s="183"/>
      <c r="EC991" s="183"/>
      <c r="ED991" s="183"/>
      <c r="EE991" s="183"/>
    </row>
    <row r="992" spans="49:135" ht="13" x14ac:dyDescent="0.15">
      <c r="AW992" s="183"/>
      <c r="DU992" s="4"/>
      <c r="DZ992" s="183"/>
      <c r="EA992" s="183"/>
      <c r="EB992" s="183"/>
      <c r="EC992" s="183"/>
      <c r="ED992" s="183"/>
      <c r="EE992" s="183"/>
    </row>
    <row r="993" spans="49:135" ht="13" x14ac:dyDescent="0.15">
      <c r="AW993" s="183"/>
      <c r="DU993" s="4"/>
      <c r="DZ993" s="183"/>
      <c r="EA993" s="183"/>
      <c r="EB993" s="183"/>
      <c r="EC993" s="183"/>
      <c r="ED993" s="183"/>
      <c r="EE993" s="183"/>
    </row>
    <row r="994" spans="49:135" ht="13" x14ac:dyDescent="0.15">
      <c r="AW994" s="183"/>
      <c r="DU994" s="4"/>
      <c r="DZ994" s="183"/>
      <c r="EA994" s="183"/>
      <c r="EB994" s="183"/>
      <c r="EC994" s="183"/>
      <c r="ED994" s="183"/>
      <c r="EE994" s="183"/>
    </row>
    <row r="995" spans="49:135" ht="13" x14ac:dyDescent="0.15">
      <c r="AW995" s="183"/>
      <c r="DU995" s="4"/>
      <c r="DZ995" s="183"/>
      <c r="EA995" s="183"/>
      <c r="EB995" s="183"/>
      <c r="EC995" s="183"/>
      <c r="ED995" s="183"/>
      <c r="EE995" s="183"/>
    </row>
    <row r="996" spans="49:135" ht="13" x14ac:dyDescent="0.15">
      <c r="AW996" s="183"/>
      <c r="DU996" s="4"/>
      <c r="DZ996" s="183"/>
      <c r="EA996" s="183"/>
      <c r="EB996" s="183"/>
      <c r="EC996" s="183"/>
      <c r="ED996" s="183"/>
      <c r="EE996" s="183"/>
    </row>
    <row r="997" spans="49:135" ht="13" x14ac:dyDescent="0.15">
      <c r="AW997" s="183"/>
      <c r="DU997" s="4"/>
      <c r="DZ997" s="183"/>
      <c r="EA997" s="183"/>
      <c r="EB997" s="183"/>
      <c r="EC997" s="183"/>
      <c r="ED997" s="183"/>
      <c r="EE997" s="183"/>
    </row>
    <row r="998" spans="49:135" ht="13" x14ac:dyDescent="0.15">
      <c r="AW998" s="183"/>
      <c r="DU998" s="4"/>
      <c r="DZ998" s="183"/>
      <c r="EA998" s="183"/>
      <c r="EB998" s="183"/>
      <c r="EC998" s="183"/>
      <c r="ED998" s="183"/>
      <c r="EE998" s="183"/>
    </row>
    <row r="999" spans="49:135" ht="13" x14ac:dyDescent="0.15">
      <c r="AW999" s="183"/>
      <c r="DU999" s="4"/>
      <c r="DZ999" s="183"/>
      <c r="EA999" s="183"/>
      <c r="EB999" s="183"/>
      <c r="EC999" s="183"/>
      <c r="ED999" s="183"/>
      <c r="EE999" s="183"/>
    </row>
    <row r="1000" spans="49:135" ht="13" x14ac:dyDescent="0.15">
      <c r="AW1000" s="183"/>
      <c r="DU1000" s="4"/>
      <c r="DZ1000" s="183"/>
      <c r="EA1000" s="183"/>
      <c r="EB1000" s="183"/>
      <c r="EC1000" s="183"/>
      <c r="ED1000" s="183"/>
      <c r="EE1000" s="183"/>
    </row>
    <row r="1001" spans="49:135" ht="13" x14ac:dyDescent="0.15">
      <c r="AW1001" s="183"/>
      <c r="DU1001" s="4"/>
      <c r="DZ1001" s="183"/>
      <c r="EA1001" s="183"/>
      <c r="EB1001" s="183"/>
      <c r="EC1001" s="183"/>
      <c r="ED1001" s="183"/>
      <c r="EE1001" s="183"/>
    </row>
    <row r="1002" spans="49:135" ht="13" x14ac:dyDescent="0.15">
      <c r="AW1002" s="183"/>
      <c r="DU1002" s="4"/>
      <c r="DZ1002" s="183"/>
      <c r="EA1002" s="183"/>
      <c r="EB1002" s="183"/>
      <c r="EC1002" s="183"/>
      <c r="ED1002" s="183"/>
      <c r="EE1002" s="183"/>
    </row>
    <row r="1003" spans="49:135" ht="13" x14ac:dyDescent="0.15">
      <c r="AW1003" s="183"/>
      <c r="DU1003" s="4"/>
      <c r="DZ1003" s="183"/>
      <c r="EA1003" s="183"/>
      <c r="EB1003" s="183"/>
      <c r="EC1003" s="183"/>
      <c r="ED1003" s="183"/>
      <c r="EE1003" s="183"/>
    </row>
    <row r="1004" spans="49:135" ht="13" x14ac:dyDescent="0.15">
      <c r="AW1004" s="183"/>
      <c r="DU1004" s="4"/>
      <c r="DZ1004" s="183"/>
      <c r="EA1004" s="183"/>
      <c r="EB1004" s="183"/>
      <c r="EC1004" s="183"/>
      <c r="ED1004" s="183"/>
      <c r="EE1004" s="183"/>
    </row>
    <row r="1005" spans="49:135" ht="13" x14ac:dyDescent="0.15">
      <c r="AW1005" s="183"/>
      <c r="DU1005" s="4"/>
      <c r="DZ1005" s="183"/>
      <c r="EA1005" s="183"/>
      <c r="EB1005" s="183"/>
      <c r="EC1005" s="183"/>
      <c r="ED1005" s="183"/>
      <c r="EE1005" s="183"/>
    </row>
    <row r="1006" spans="49:135" ht="13" x14ac:dyDescent="0.15">
      <c r="AW1006" s="183"/>
      <c r="DU1006" s="4"/>
      <c r="DZ1006" s="183"/>
      <c r="EA1006" s="183"/>
      <c r="EB1006" s="183"/>
      <c r="EC1006" s="183"/>
      <c r="ED1006" s="183"/>
      <c r="EE1006" s="183"/>
    </row>
  </sheetData>
  <mergeCells count="26">
    <mergeCell ref="AS75:AS76"/>
    <mergeCell ref="AV75:AV76"/>
    <mergeCell ref="AZ75:AZ76"/>
    <mergeCell ref="BC75:BC76"/>
    <mergeCell ref="AX68:AX69"/>
    <mergeCell ref="AT67:AT68"/>
    <mergeCell ref="AW67:AW68"/>
    <mergeCell ref="CO2:CQ2"/>
    <mergeCell ref="CO6:CQ6"/>
    <mergeCell ref="AN70:AN71"/>
    <mergeCell ref="AQ70:AQ71"/>
    <mergeCell ref="AT70:AT71"/>
    <mergeCell ref="AW70:AW71"/>
    <mergeCell ref="BA70:BA71"/>
    <mergeCell ref="AJ66:AJ67"/>
    <mergeCell ref="AM66:AM67"/>
    <mergeCell ref="AP66:AP67"/>
    <mergeCell ref="AS66:AS67"/>
    <mergeCell ref="AV66:AV67"/>
    <mergeCell ref="AK67:AK68"/>
    <mergeCell ref="AN67:AN68"/>
    <mergeCell ref="AQ67:AQ68"/>
    <mergeCell ref="AL68:AL69"/>
    <mergeCell ref="AO68:AO69"/>
    <mergeCell ref="AR68:AR69"/>
    <mergeCell ref="AU68:AU69"/>
  </mergeCells>
  <conditionalFormatting sqref="DU14:DU39">
    <cfRule type="expression" dxfId="26" priority="2">
      <formula>DS14&lt;50</formula>
    </cfRule>
  </conditionalFormatting>
  <conditionalFormatting sqref="DV14:DV39">
    <cfRule type="expression" dxfId="25" priority="3">
      <formula>DS14&lt;50</formula>
    </cfRule>
  </conditionalFormatting>
  <conditionalFormatting sqref="DW14:DW39">
    <cfRule type="expression" dxfId="24" priority="4">
      <formula>DS14&lt;50</formula>
    </cfRule>
  </conditionalFormatting>
  <conditionalFormatting sqref="DU14:DW39">
    <cfRule type="colorScale" priority="5">
      <colorScale>
        <cfvo type="formula" val="-5"/>
        <cfvo type="formula" val="0"/>
        <cfvo type="formula" val="10"/>
        <color rgb="FFF8962E"/>
        <color rgb="FFEFEFEF"/>
        <color rgb="FF4E9DFF"/>
      </colorScale>
    </cfRule>
  </conditionalFormatting>
  <conditionalFormatting sqref="O89:Q118">
    <cfRule type="colorScale" priority="7">
      <colorScale>
        <cfvo type="min"/>
        <cfvo type="percentile" val="50"/>
        <cfvo type="max"/>
        <color rgb="FFE67C73"/>
        <color rgb="FFFFFFFF"/>
        <color rgb="FF57BB8A"/>
      </colorScale>
    </cfRule>
  </conditionalFormatting>
  <conditionalFormatting sqref="DX14:DX39">
    <cfRule type="colorScale" priority="8">
      <colorScale>
        <cfvo type="formula" val="-4"/>
        <cfvo type="formula" val="0"/>
        <cfvo type="formula" val="8"/>
        <color rgb="FFCC0000"/>
        <color rgb="FFFFFFFF"/>
        <color rgb="FF57BB8A"/>
      </colorScale>
    </cfRule>
  </conditionalFormatting>
  <conditionalFormatting sqref="DQ14:DQ39 DR14:DR29">
    <cfRule type="colorScale" priority="9">
      <colorScale>
        <cfvo type="formula" val="1"/>
        <cfvo type="formula" val="5"/>
        <color rgb="FFFFFFFF"/>
        <color rgb="FF57BB8A"/>
      </colorScale>
    </cfRule>
  </conditionalFormatting>
  <conditionalFormatting sqref="BM14:BM39 BY14:BY33">
    <cfRule type="colorScale" priority="12">
      <colorScale>
        <cfvo type="min"/>
        <cfvo type="percentile" val="50"/>
        <cfvo type="max"/>
        <color rgb="FF57BB8A"/>
        <color rgb="FFFFD666"/>
        <color rgb="FFE67C73"/>
      </colorScale>
    </cfRule>
  </conditionalFormatting>
  <conditionalFormatting sqref="DY14:DY39">
    <cfRule type="colorScale" priority="24">
      <colorScale>
        <cfvo type="formula" val="-0.5"/>
        <cfvo type="formula" val="0"/>
        <cfvo type="max"/>
        <color rgb="FF999999"/>
        <color rgb="FFFFFFFF"/>
        <color rgb="FF57BB8A"/>
      </colorScale>
    </cfRule>
  </conditionalFormatting>
  <conditionalFormatting sqref="EC14:EE33">
    <cfRule type="colorScale" priority="32">
      <colorScale>
        <cfvo type="min"/>
        <cfvo type="formula" val="0"/>
        <cfvo type="max"/>
        <color rgb="FFF8962E"/>
        <color rgb="FFEFEFEF"/>
        <color rgb="FF4E9DFF"/>
      </colorScale>
    </cfRule>
  </conditionalFormatting>
  <hyperlinks>
    <hyperlink ref="AG88" r:id="rId1" location="1" xr:uid="{27044D9E-5679-7B41-814C-E517FA56F15A}"/>
    <hyperlink ref="AZ88" r:id="rId2" location="1" xr:uid="{2C0F8183-DE78-5B4B-955E-9CCCF12920DC}"/>
    <hyperlink ref="AG89" r:id="rId3" location="1" xr:uid="{4E63F527-F00E-EA46-B8A5-F9B75E2E5500}"/>
    <hyperlink ref="AZ89" r:id="rId4" location="1" xr:uid="{7AB43D17-F1E7-5945-BC30-D5BF5005545D}"/>
    <hyperlink ref="AG90" r:id="rId5" location="1" xr:uid="{19077674-828A-764C-B176-97C5A713A2F6}"/>
    <hyperlink ref="AZ90" r:id="rId6" location="1" xr:uid="{337800FE-3869-0C41-8119-9BACE716A2A1}"/>
    <hyperlink ref="AG91" r:id="rId7" location="1" xr:uid="{C7483C83-0D84-3141-BF13-2E9C388612F2}"/>
    <hyperlink ref="AZ91" r:id="rId8" location="1" xr:uid="{971D5A11-7859-DB4B-A63A-C8079302A286}"/>
    <hyperlink ref="AG92" r:id="rId9" location="1" xr:uid="{3C22F1C9-D268-B94B-8FDE-0ADE5124AA6E}"/>
    <hyperlink ref="AZ92" r:id="rId10" location="1" xr:uid="{7813C580-219D-7C44-8544-56CB1D411668}"/>
    <hyperlink ref="AG93" r:id="rId11" location="1" xr:uid="{20CC8E51-25A9-5D4C-99C2-79B3E1B2F9B0}"/>
    <hyperlink ref="AZ93" r:id="rId12" location="1" xr:uid="{7EFF8212-857A-8E4F-95F6-80B157E1335C}"/>
    <hyperlink ref="AG94" r:id="rId13" location="1" xr:uid="{959E7E52-9CF7-9A49-A9F4-3585ADEDA2E9}"/>
    <hyperlink ref="AZ94" r:id="rId14" location="1" xr:uid="{A45CE629-58EB-7C42-9A36-8B2C2940D0E0}"/>
    <hyperlink ref="AG95" r:id="rId15" location="1" xr:uid="{0AB90A0D-AEB2-004A-8B4E-530188603C50}"/>
    <hyperlink ref="AZ95" r:id="rId16" location="1" xr:uid="{C1D11FDC-4A3D-6D4C-8E83-07BC7D7E1003}"/>
    <hyperlink ref="AG96" r:id="rId17" location="1" xr:uid="{176B4266-7078-1347-9755-9154D4EDB41B}"/>
    <hyperlink ref="AZ96" r:id="rId18" location="1" xr:uid="{AE4CC75C-0AD4-C64C-B5F3-2C0DAFAD79C7}"/>
    <hyperlink ref="AG97" r:id="rId19" location="1" xr:uid="{6C06B74A-00A5-C446-8F2F-C9F597BCCAC3}"/>
    <hyperlink ref="AZ97" r:id="rId20" location="1" xr:uid="{05668648-0A73-D343-9AD4-01D70467ED42}"/>
    <hyperlink ref="AG98" r:id="rId21" location="1" xr:uid="{3F0C448C-337D-6E47-A5A4-98E0FBC6A4D5}"/>
    <hyperlink ref="AZ98" r:id="rId22" location="1" xr:uid="{C780B098-7378-634F-9135-CBF59B736047}"/>
    <hyperlink ref="AG99" r:id="rId23" location="1" xr:uid="{759B0917-B4FF-4F44-9667-FFABB237D77C}"/>
    <hyperlink ref="AZ99" r:id="rId24" location="1" xr:uid="{CD853968-12AB-3243-B878-89DF58DA9554}"/>
    <hyperlink ref="AG100" r:id="rId25" location="1" xr:uid="{D68EBAEE-7381-494B-B081-13A57755B107}"/>
    <hyperlink ref="AZ100" r:id="rId26" location="1" xr:uid="{684BED13-0E39-FF4D-987B-BB5AE017B84C}"/>
    <hyperlink ref="AG101" r:id="rId27" location="1" xr:uid="{7ECB44CF-E101-FA4E-8C80-58481F8C2B42}"/>
    <hyperlink ref="AZ101" r:id="rId28" location="1" xr:uid="{27E92077-9887-7C48-9C10-F8A797DF1A18}"/>
    <hyperlink ref="AG102" r:id="rId29" location="1" xr:uid="{8D200A92-4C44-3545-82A2-A8114F3A8EAA}"/>
    <hyperlink ref="AZ102" r:id="rId30" location="1" xr:uid="{56D66B51-28AF-834F-B9BA-C926D9A01556}"/>
    <hyperlink ref="AG103" r:id="rId31" location="1" xr:uid="{DBB6CD19-81F1-C341-B11A-D19D8B741F2C}"/>
    <hyperlink ref="AZ103" r:id="rId32" location="1" xr:uid="{4BB833D1-0D7A-644D-A9D9-FA1700B5C274}"/>
    <hyperlink ref="AG104" r:id="rId33" location="1" xr:uid="{41C49E2A-997D-544C-9943-F43D0DE815CC}"/>
    <hyperlink ref="AZ104" r:id="rId34" location="1" xr:uid="{9F51955E-ED9B-AB4E-B51F-C842072797F8}"/>
    <hyperlink ref="AG105" r:id="rId35" location="1" xr:uid="{B48AFF2F-1D5A-5F4E-9322-6B225E928B87}"/>
    <hyperlink ref="AZ105" r:id="rId36" location="1" xr:uid="{072F53E0-FA8F-CF46-B924-B04006CADB95}"/>
    <hyperlink ref="AG106" r:id="rId37" location="1" xr:uid="{23EA4943-E5F4-1C4E-954A-C56CADD1EC52}"/>
    <hyperlink ref="AZ106" r:id="rId38" location="1" xr:uid="{A82FCD68-BE1E-4E40-88A2-B792C35BF2C2}"/>
    <hyperlink ref="AG107" r:id="rId39" location="1" xr:uid="{D21DF99D-375A-8445-97C7-AC5A2D036CFC}"/>
    <hyperlink ref="AZ107" r:id="rId40" location="1" xr:uid="{6AB9815C-1086-1541-BB8A-CE3A397E41B6}"/>
    <hyperlink ref="AG108" r:id="rId41" location="1" xr:uid="{3CED47AA-AFB9-C54A-A9C7-E2A9CF6421BF}"/>
    <hyperlink ref="AZ108" r:id="rId42" location="1" xr:uid="{A1FDA73E-DCA7-D34C-9502-89DD9129622B}"/>
    <hyperlink ref="AG109" r:id="rId43" location="1" xr:uid="{453C7A12-A6A7-DF47-8894-7A2DC90715B4}"/>
    <hyperlink ref="AZ109" r:id="rId44" location="1" xr:uid="{FB787B0B-B2E1-C445-830B-9BADB56EE572}"/>
    <hyperlink ref="AG110" r:id="rId45" location="1" xr:uid="{27FA923F-7209-554B-875D-174EAFEB07BF}"/>
    <hyperlink ref="AZ110" r:id="rId46" location="1" xr:uid="{2BB16473-5D7D-BA4C-8DC8-477BDEA5934A}"/>
    <hyperlink ref="AG111" r:id="rId47" location="1" xr:uid="{E7595269-2CC0-804E-B1B9-B49744B24E15}"/>
    <hyperlink ref="AZ111" r:id="rId48" location="1" xr:uid="{AAAE0B2F-7C92-1741-A334-E318E9B10F4A}"/>
    <hyperlink ref="AG112" r:id="rId49" location="1" xr:uid="{476D2B6A-65F0-CC41-9E3D-4B2DFF82EF4B}"/>
    <hyperlink ref="AZ112" r:id="rId50" location="1" xr:uid="{6FB68ABC-A9EE-364F-A4D0-76BEABC03462}"/>
    <hyperlink ref="AG113" r:id="rId51" location="1" xr:uid="{416B56E0-9DC9-4549-9178-087EF47F7B29}"/>
    <hyperlink ref="AZ113" r:id="rId52" location="1" xr:uid="{A8C15180-AF41-C24A-A9B5-26ED6669C0F0}"/>
    <hyperlink ref="AG114" r:id="rId53" location="1" xr:uid="{E5C7647F-FCAB-3D4C-891A-90891174ED65}"/>
    <hyperlink ref="AZ114" r:id="rId54" location="1" xr:uid="{82B34169-3232-314D-A4BA-61466230BA91}"/>
    <hyperlink ref="AG115" r:id="rId55" location="1" xr:uid="{DB73327E-A7AE-5F4E-9931-D91CB0443BEF}"/>
    <hyperlink ref="AZ115" r:id="rId56" location="1" xr:uid="{52A6B9AB-7986-4A44-BB55-582DBD26A550}"/>
    <hyperlink ref="AG116" r:id="rId57" location="1" xr:uid="{F5209FA5-2C03-254C-9388-622F4433D318}"/>
    <hyperlink ref="AZ116" r:id="rId58" location="1" xr:uid="{8375DC2A-C404-D44A-AA2F-8877CBC35487}"/>
    <hyperlink ref="AG117" r:id="rId59" location="1" xr:uid="{820916FE-B209-CB45-91D9-A798C12B1FAE}"/>
    <hyperlink ref="AZ117" r:id="rId60" location="1" xr:uid="{0EC5B06D-3600-3E47-8A90-CF163C8485B9}"/>
    <hyperlink ref="AG118" r:id="rId61" location="1" xr:uid="{65FBC2A1-54F7-304E-BE63-0E61D3C5828C}"/>
    <hyperlink ref="AZ118" r:id="rId62" location="1" xr:uid="{446EB9D3-EC95-3241-8021-B69244D32A24}"/>
    <hyperlink ref="AG119" r:id="rId63" location="1" xr:uid="{91E1ADF8-31A4-954E-960D-3FD5E053A4F4}"/>
    <hyperlink ref="AZ119" r:id="rId64" location="1" xr:uid="{37BE5153-727D-3C40-9CBD-FC8FB3A70C54}"/>
    <hyperlink ref="AG120" r:id="rId65" location="1" xr:uid="{80CA33C8-2C30-E149-B692-EB0CE4B259C6}"/>
    <hyperlink ref="AZ120" r:id="rId66" location="1" xr:uid="{F7CEE81C-1CB0-B64A-9831-635A8BF3BCCD}"/>
    <hyperlink ref="AG121" r:id="rId67" location="1" xr:uid="{5414069A-3FC3-1B46-8437-AAB37C7C4DC3}"/>
    <hyperlink ref="AZ121" r:id="rId68" location="1" xr:uid="{4E0418EB-80F7-B24A-B184-7F9328B56D2C}"/>
    <hyperlink ref="AG122" r:id="rId69" location="1" xr:uid="{A0A3C4D8-E65E-664F-894D-62621D81CF57}"/>
    <hyperlink ref="AZ122" r:id="rId70" location="1" xr:uid="{E2EC741D-3797-A844-8C21-C0728C962D49}"/>
    <hyperlink ref="AG123" r:id="rId71" location="1" xr:uid="{BE6D45F8-600B-F445-A0C7-1AB8BC18C070}"/>
    <hyperlink ref="AZ123" r:id="rId72" location="1" xr:uid="{3E920A19-F35E-FD4E-AEA7-C3FE5A6BBC7F}"/>
    <hyperlink ref="AG124" r:id="rId73" location="1" xr:uid="{A593C680-2A5F-7B4D-990F-6F0121228DF2}"/>
    <hyperlink ref="AZ124" r:id="rId74" location="1" xr:uid="{0F029104-D654-D141-9B2B-1AFFABFB21C2}"/>
    <hyperlink ref="AG125" r:id="rId75" location="1" xr:uid="{B067F44A-C89A-2A43-86D7-0B39C60C6C57}"/>
    <hyperlink ref="AZ125" r:id="rId76" location="1" xr:uid="{B881D34A-A786-1548-A7E4-2393955C68F6}"/>
    <hyperlink ref="AG126" r:id="rId77" location="1" xr:uid="{C671F97B-DB63-0E45-B656-FC9F7BFC6BB7}"/>
    <hyperlink ref="AZ126" r:id="rId78" location="1" xr:uid="{68146B6D-EEFC-8A40-8012-CE8B1D8E1E4E}"/>
    <hyperlink ref="AG127" r:id="rId79" location="1" xr:uid="{8819FC32-04CC-C846-ADEB-2E3DDEA0D3DC}"/>
    <hyperlink ref="AZ127" r:id="rId80" location="1" xr:uid="{E99137BF-F308-6E4F-BC98-BEC9CF03FA6F}"/>
    <hyperlink ref="AG128" r:id="rId81" location="1" xr:uid="{73AFA4F6-1A56-5840-A0D1-D13CD627394D}"/>
    <hyperlink ref="AZ128" r:id="rId82" location="1" xr:uid="{D4D76C0F-2143-AA4F-A7A2-5DB9E4CCBA90}"/>
    <hyperlink ref="AG129" r:id="rId83" location="1" xr:uid="{DB05CF2A-8FC2-DE46-8499-A0755141E57B}"/>
    <hyperlink ref="AZ129" r:id="rId84" location="1" xr:uid="{7D5DC5E5-C78B-3148-BD6B-08422D765FCE}"/>
    <hyperlink ref="AG130" r:id="rId85" location="1" xr:uid="{77ACBAE2-B14A-B84A-851F-DBAF36654B47}"/>
    <hyperlink ref="AZ130" r:id="rId86" location="1" xr:uid="{7F58DB97-B461-4543-895F-8671BDA2625F}"/>
    <hyperlink ref="AG131" r:id="rId87" location="1" xr:uid="{7D1467E8-0638-F945-B9BB-C25D19A2251C}"/>
    <hyperlink ref="AZ131" r:id="rId88" location="1" xr:uid="{CE9B5BFB-0D21-EA4C-92D5-05961DF02688}"/>
    <hyperlink ref="AG132" r:id="rId89" location="1" xr:uid="{748C5C0E-9D32-3641-8C39-E99151C3573A}"/>
    <hyperlink ref="AZ132" r:id="rId90" location="1" xr:uid="{F84AACF7-37C3-2248-9CB5-4F664D1FA9CB}"/>
    <hyperlink ref="AG133" r:id="rId91" location="1" xr:uid="{BFD48415-6744-7049-9CBC-C2873408C0B3}"/>
    <hyperlink ref="AZ133" r:id="rId92" location="1" xr:uid="{266CC5D3-4CBD-A341-8944-433B460B115F}"/>
    <hyperlink ref="AG134" r:id="rId93" location="1" xr:uid="{D4EE7305-6FB3-2044-ACE9-2518F74713CA}"/>
    <hyperlink ref="AZ134" r:id="rId94" location="1" xr:uid="{7DDE5332-10CC-0048-828D-94518ABB92BC}"/>
    <hyperlink ref="AG135" r:id="rId95" location="1" xr:uid="{827EE9EC-A75F-DC4C-A457-B70396093684}"/>
    <hyperlink ref="AZ135" r:id="rId96" location="1" xr:uid="{C988D8F0-0CE3-7A4D-A3DF-F5B59ECF61F7}"/>
    <hyperlink ref="AG136" r:id="rId97" location="1" xr:uid="{7999CC9E-1EC8-884A-8804-5A4FA79720D8}"/>
    <hyperlink ref="AZ136" r:id="rId98" location="1" xr:uid="{08D7EEAA-F2CE-0F4E-A547-9F0AB0DF962F}"/>
    <hyperlink ref="AG137" r:id="rId99" location="1" xr:uid="{E7072B6D-B415-4A45-8F19-6269AB80A46E}"/>
    <hyperlink ref="AZ137" r:id="rId100" location="1" xr:uid="{8505CEDC-66B5-8349-81AD-E4F62234F034}"/>
    <hyperlink ref="AG138" r:id="rId101" location="1" xr:uid="{2601A4B4-127C-A245-8340-6479B1ECD877}"/>
    <hyperlink ref="AZ138" r:id="rId102" location="1" xr:uid="{42646148-CFD3-F24F-9402-032EBF08B8D9}"/>
    <hyperlink ref="AG139" r:id="rId103" location="1" xr:uid="{86958BEC-0763-524B-9838-53B46B308543}"/>
    <hyperlink ref="AZ139" r:id="rId104" location="1" xr:uid="{D06E3D4B-0B27-CD40-A799-ED9B1E47BEBA}"/>
    <hyperlink ref="AG140" r:id="rId105" location="1" xr:uid="{4C92CAE0-1901-6146-8FDA-105AB37041F7}"/>
    <hyperlink ref="AZ140" r:id="rId106" location="1" xr:uid="{B840E396-1D73-F248-9B4D-3878270BF36A}"/>
    <hyperlink ref="AG141" r:id="rId107" location="1" xr:uid="{C5F86C26-2DC0-0D46-9597-BC46C44D4DFB}"/>
    <hyperlink ref="AZ141" r:id="rId108" location="1" xr:uid="{D50ADADF-2530-6A48-BFFC-B5FA5E945193}"/>
    <hyperlink ref="AG142" r:id="rId109" location="1" xr:uid="{15DD3B7C-CDD3-4949-9E9B-E55698154CBB}"/>
    <hyperlink ref="AZ142" r:id="rId110" location="1" xr:uid="{1E714AB3-9ED4-AF4E-A3AC-18F346C421AB}"/>
    <hyperlink ref="AG143" r:id="rId111" location="1" xr:uid="{4C22AB7F-423F-5F49-97C6-14F80DC47276}"/>
    <hyperlink ref="AZ143" r:id="rId112" location="1" xr:uid="{44DEA76C-5688-414E-A359-E6883E01A40E}"/>
    <hyperlink ref="AG144" r:id="rId113" location="1" xr:uid="{EFAE7349-7970-5746-BAD1-871CA6FF0A2F}"/>
    <hyperlink ref="AZ144" r:id="rId114" location="1" xr:uid="{FC703E9C-28D2-8B46-B797-F3F52133B46D}"/>
    <hyperlink ref="AG145" r:id="rId115" location="1" xr:uid="{473B0AA3-A2C8-0B45-8877-CC4428D83439}"/>
    <hyperlink ref="AZ145" r:id="rId116" location="1" xr:uid="{7EF5417F-B6FD-8040-83BD-5CF6EE095003}"/>
    <hyperlink ref="AG146" r:id="rId117" location="1" xr:uid="{6C5011EE-E64E-5745-A73A-8D7127890624}"/>
    <hyperlink ref="AZ146" r:id="rId118" location="1" xr:uid="{4714BB51-A035-A64C-9DA9-16D9CCD06AC1}"/>
    <hyperlink ref="AG147" r:id="rId119" location="1" xr:uid="{1EA94113-EF7E-2741-A517-06075B17E2F6}"/>
    <hyperlink ref="AZ147" r:id="rId120" location="1" xr:uid="{8D6D13CB-72DF-5A41-9128-F9765BF46CCC}"/>
    <hyperlink ref="AG148" r:id="rId121" location="1" xr:uid="{236F5329-3543-4E43-98A6-7F65CD6D73DA}"/>
    <hyperlink ref="AZ148" r:id="rId122" location="1" xr:uid="{5138D772-D3C7-9E44-B166-6409E1360540}"/>
    <hyperlink ref="AG149" r:id="rId123" location="1" xr:uid="{2C95D9DB-19F7-774B-999E-E4D885D73A66}"/>
    <hyperlink ref="AZ149" r:id="rId124" location="1" xr:uid="{EFF2C850-E0F2-254C-B900-C376E83A854E}"/>
    <hyperlink ref="AG150" r:id="rId125" location="1" xr:uid="{438F390E-4E84-0F41-9EC5-D6C482317BAC}"/>
    <hyperlink ref="AZ150" r:id="rId126" location="1" xr:uid="{4676532E-85F1-EF4B-BEEF-0C4E49588352}"/>
    <hyperlink ref="AG151" r:id="rId127" location="1" xr:uid="{24F28479-54EC-1642-A247-CECAE86A1DD3}"/>
    <hyperlink ref="AZ151" r:id="rId128" location="1" xr:uid="{B2EEA921-823B-204B-BD88-3C2E7962A215}"/>
    <hyperlink ref="AG152" r:id="rId129" location="1" xr:uid="{1F7847F5-0D3B-B340-BAAC-60D6F0602943}"/>
    <hyperlink ref="AZ152" r:id="rId130" location="1" xr:uid="{7250CA23-8A7F-3643-8B60-9EBC151326E1}"/>
    <hyperlink ref="AG153" r:id="rId131" location="1" xr:uid="{2D52DC85-3561-064F-B536-85E92FA1194A}"/>
    <hyperlink ref="AZ153" r:id="rId132" location="1" xr:uid="{82FB83DE-74B8-B146-B198-F436787F3893}"/>
    <hyperlink ref="AG154" r:id="rId133" location="1" xr:uid="{5B39806B-15E4-7E4C-B13A-E6F9323B996E}"/>
    <hyperlink ref="AZ154" r:id="rId134" location="1" xr:uid="{2DBAF277-A7DA-3C4F-B38A-31881F407B44}"/>
    <hyperlink ref="AG155" r:id="rId135" location="1" xr:uid="{41EE864F-782C-A244-A488-9D35CE66A4B9}"/>
    <hyperlink ref="AZ155" r:id="rId136" location="1" xr:uid="{B699678A-681D-284C-B488-BDE46A705A2A}"/>
    <hyperlink ref="AG156" r:id="rId137" location="1" xr:uid="{9B0647B3-A9DB-024E-9E65-C2158D613106}"/>
    <hyperlink ref="AZ156" r:id="rId138" location="1" xr:uid="{CCE0F43F-0CEF-5141-8F4C-C77373C86E45}"/>
    <hyperlink ref="AG157" r:id="rId139" location="1" xr:uid="{DAF7BBF0-F204-0D4C-92D1-447FB99BCC4E}"/>
    <hyperlink ref="AZ157" r:id="rId140" location="1" xr:uid="{6E86D809-9F42-484C-A5DD-C46A58E2328F}"/>
    <hyperlink ref="AG158" r:id="rId141" location="1" xr:uid="{C9C9A949-2B04-FD4B-9C8A-5BC728914CFF}"/>
    <hyperlink ref="AZ158" r:id="rId142" location="1" xr:uid="{0B35AD52-64BF-2745-A965-6E64F2B71AE7}"/>
    <hyperlink ref="AG159" r:id="rId143" location="1" xr:uid="{8DF5E82E-F4B6-534C-8DD5-A3E8C48B1003}"/>
    <hyperlink ref="AZ159" r:id="rId144" location="1" xr:uid="{04CEDA76-3286-1F47-9B6D-9670A7B8FD89}"/>
    <hyperlink ref="AG160" r:id="rId145" location="1" xr:uid="{3BAB48DC-41AB-894C-8D0B-DB56865990FD}"/>
    <hyperlink ref="AZ160" r:id="rId146" location="1" xr:uid="{AC8239BA-DDF7-744B-A018-26511251E86B}"/>
    <hyperlink ref="AG161" r:id="rId147" location="1" xr:uid="{1FBC3202-DBEB-3242-9D9A-7CDDBA11E612}"/>
    <hyperlink ref="AZ161" r:id="rId148" location="1" xr:uid="{E71F5CF2-2EE1-3946-90DD-F76A5246DB2D}"/>
    <hyperlink ref="AG162" r:id="rId149" location="1" xr:uid="{43DC22E4-0B09-F742-AEF6-6C62490EA975}"/>
    <hyperlink ref="AZ162" r:id="rId150" location="1" xr:uid="{C4E897E8-2CCF-A14F-A11F-CD17124CCA8C}"/>
    <hyperlink ref="AG163" r:id="rId151" location="1" xr:uid="{A039FB70-CC2F-324C-8F84-CC7EDFACED52}"/>
    <hyperlink ref="AZ163" r:id="rId152" location="1" xr:uid="{1B0815A5-6257-A946-8CBD-BFF4EFFE2556}"/>
    <hyperlink ref="AG164" r:id="rId153" location="1" xr:uid="{1E7670C2-F104-B445-A81C-2BCEED07DF58}"/>
    <hyperlink ref="AZ164" r:id="rId154" location="1" xr:uid="{8097AC60-18D0-BB48-8A94-6A8423B2B6A0}"/>
    <hyperlink ref="AG165" r:id="rId155" location="1" xr:uid="{95A55A0F-C3D4-C142-9409-CE4CF5A94A20}"/>
    <hyperlink ref="AZ165" r:id="rId156" location="1" xr:uid="{50B9F990-9445-1247-89F2-E216E2CDB7C4}"/>
    <hyperlink ref="AG166" r:id="rId157" location="1" xr:uid="{4A55A7B4-7B12-E940-B15A-4A2156DD9B3E}"/>
    <hyperlink ref="AZ166" r:id="rId158" location="1" xr:uid="{1C0CF11A-F4F8-FF4F-990A-9513B8F41282}"/>
    <hyperlink ref="AG167" r:id="rId159" location="1" xr:uid="{9D9D99EE-B8F4-664F-9E87-9177EC680396}"/>
    <hyperlink ref="AZ167" r:id="rId160" location="1" xr:uid="{1E31E942-1BB7-F14F-A988-AD3691199671}"/>
    <hyperlink ref="AG168" r:id="rId161" location="1" xr:uid="{4F776497-402A-A040-A096-DBF6DC2B75A6}"/>
    <hyperlink ref="AZ168" r:id="rId162" location="1" xr:uid="{3C76C2A8-5EE5-2347-B426-80E3FB57FC71}"/>
    <hyperlink ref="AG169" r:id="rId163" location="1" xr:uid="{C3584E0B-2C44-6748-80BA-FC8983895795}"/>
    <hyperlink ref="AZ169" r:id="rId164" location="1" xr:uid="{3FBEBCCF-C2D8-8242-B5B0-DB50D1DBAC0F}"/>
    <hyperlink ref="AG170" r:id="rId165" location="1" xr:uid="{A929027B-2A2B-0B4A-9958-E6AE0B71883A}"/>
    <hyperlink ref="AZ170" r:id="rId166" location="1" xr:uid="{EE84E032-C4D7-AC47-B8F1-0C93B065D61A}"/>
    <hyperlink ref="AG171" r:id="rId167" location="1" xr:uid="{FA13689C-8277-1D42-89B5-905185F3F99E}"/>
    <hyperlink ref="AZ171" r:id="rId168" location="1" xr:uid="{C8BF5240-C1AB-A646-A7E7-351FA4D4E796}"/>
    <hyperlink ref="AG172" r:id="rId169" location="1" xr:uid="{F1FE33F4-16F3-2042-90E2-B0296EB726A7}"/>
    <hyperlink ref="AZ172" r:id="rId170" location="1" xr:uid="{8B18D1F1-68AA-FC44-8DB2-466B34B7799E}"/>
    <hyperlink ref="AG173" r:id="rId171" location="1" xr:uid="{CAA5396A-1331-D14C-8295-5D8D25506152}"/>
    <hyperlink ref="AZ173" r:id="rId172" location="1" xr:uid="{E85F98FA-98B9-924C-A0AC-DE3F51C77E16}"/>
    <hyperlink ref="AG174" r:id="rId173" location="1" xr:uid="{EBC953F9-02C4-F444-BA1B-2DAFCA899FC6}"/>
    <hyperlink ref="AZ174" r:id="rId174" location="1" xr:uid="{D681E2CA-6EB6-9043-811D-610342638610}"/>
    <hyperlink ref="AG175" r:id="rId175" location="1" xr:uid="{B4EE0EC6-6DD5-1149-B959-F4AB61D6B225}"/>
    <hyperlink ref="AZ175" r:id="rId176" location="1" xr:uid="{60FC3C03-9710-6C41-8B88-BAA16203B12A}"/>
    <hyperlink ref="AG176" r:id="rId177" location="1" xr:uid="{8F9B6D1A-F2D0-E349-9199-6EEF77664A62}"/>
    <hyperlink ref="AZ176" r:id="rId178" location="1" xr:uid="{05D9631E-A027-7043-B0EC-F3678D2CF864}"/>
    <hyperlink ref="AG177" r:id="rId179" location="1" xr:uid="{3739077F-241F-084C-9AE4-CDBCFAC7D86A}"/>
    <hyperlink ref="AZ177" r:id="rId180" location="1" xr:uid="{D0200F7D-6381-EB4A-AE38-36389241F792}"/>
    <hyperlink ref="AG178" r:id="rId181" location="1" xr:uid="{2395EEAE-B508-F44A-BD44-8C0BB50C9125}"/>
    <hyperlink ref="AZ178" r:id="rId182" location="1" xr:uid="{D28C42DC-15A8-D94A-979A-028C289465C1}"/>
    <hyperlink ref="AG179" r:id="rId183" location="1" xr:uid="{EC36DDC8-D177-494F-9093-886010547DB6}"/>
    <hyperlink ref="AZ179" r:id="rId184" location="1" xr:uid="{2B4AFA5C-0622-F246-82C4-3ADDEB8ABC76}"/>
    <hyperlink ref="AG180" r:id="rId185" location="1" xr:uid="{E8BA488E-50E5-E44E-BFB4-B8750C2B67B9}"/>
    <hyperlink ref="AZ180" r:id="rId186" location="1" xr:uid="{2A69ACCC-38D5-2843-80CA-E74AE0D4CD44}"/>
    <hyperlink ref="AG181" r:id="rId187" location="1" xr:uid="{D5D95E17-8BAA-984B-BDA5-184654635C9C}"/>
    <hyperlink ref="AZ181" r:id="rId188" location="1" xr:uid="{2EE37E99-062E-DB4B-841F-05773D50BCDB}"/>
    <hyperlink ref="AG182" r:id="rId189" location="1" xr:uid="{7E32FFE7-E0BA-0841-A2E4-8F2C5B4476AC}"/>
    <hyperlink ref="AZ182" r:id="rId190" location="1" xr:uid="{57B9EF65-EF1A-904D-8CBC-7837EDBA5788}"/>
    <hyperlink ref="AG183" r:id="rId191" location="1" xr:uid="{AC9281C8-EE1F-5246-8FB7-48A0F7BE2C4E}"/>
    <hyperlink ref="AZ183" r:id="rId192" location="1" xr:uid="{2DA0DBC7-6671-2447-8429-99E9C3839EA8}"/>
    <hyperlink ref="AG184" r:id="rId193" location="1" xr:uid="{F31521DD-0B2A-1844-8042-6E88D38A75F5}"/>
    <hyperlink ref="AZ184" r:id="rId194" location="1" xr:uid="{A02491E2-DECC-4F48-9241-FC2426A921B7}"/>
    <hyperlink ref="AG185" r:id="rId195" location="1" xr:uid="{27496833-9758-844E-95B8-B2136B83127A}"/>
    <hyperlink ref="AZ185" r:id="rId196" location="1" xr:uid="{9BA3CBA3-5C5B-4B49-9682-BE6A601CBDBA}"/>
    <hyperlink ref="AG186" r:id="rId197" location="1" xr:uid="{E1B99E7F-C402-8A4C-A9EB-59BCE66BE9F7}"/>
    <hyperlink ref="AZ186" r:id="rId198" location="1" xr:uid="{F8539504-6643-234C-A600-FAFD9D5ADE04}"/>
    <hyperlink ref="AG187" r:id="rId199" location="1" xr:uid="{C9B388C7-8C1C-894A-9E55-B4F6933F6FA2}"/>
    <hyperlink ref="AZ187" r:id="rId200" location="1" xr:uid="{CB1860C5-697E-5C48-89D2-5042F6355E0B}"/>
    <hyperlink ref="AG188" r:id="rId201" location="1" xr:uid="{C0211B44-093E-304C-ACCF-37EBECC52CD0}"/>
    <hyperlink ref="AZ188" r:id="rId202" location="1" xr:uid="{C26EDC29-2A2A-7F40-AFC4-B226323F0523}"/>
    <hyperlink ref="AG189" r:id="rId203" location="1" xr:uid="{077E9485-927E-8D4A-B364-30EA45A79662}"/>
    <hyperlink ref="AZ189" r:id="rId204" location="1" xr:uid="{69FD5359-03AD-B042-9586-455DFC3FE697}"/>
    <hyperlink ref="AG190" r:id="rId205" location="1" xr:uid="{39721D3F-A1AE-D04B-A31B-34347CD5CC67}"/>
    <hyperlink ref="AZ190" r:id="rId206" location="1" xr:uid="{63F63933-427C-EC47-A5B5-F10EF03A9307}"/>
    <hyperlink ref="AG191" r:id="rId207" location="1" xr:uid="{D61215C2-F426-DF4E-BB8B-5517CA9CAC66}"/>
    <hyperlink ref="AZ191" r:id="rId208" location="1" xr:uid="{1912C0B9-2A85-1942-AC8F-30176A346602}"/>
    <hyperlink ref="AG192" r:id="rId209" location="1" xr:uid="{ECA7C3A9-8533-0A4F-BF0C-27B1B017582E}"/>
    <hyperlink ref="AZ192" r:id="rId210" location="1" xr:uid="{F3072BD5-5F7D-B547-A6E7-28CBE27D822F}"/>
    <hyperlink ref="AG193" r:id="rId211" location="1" xr:uid="{585CF123-BEAD-C140-B117-DFC04BAAA3F6}"/>
    <hyperlink ref="AZ193" r:id="rId212" location="1" xr:uid="{77C92694-B86C-4247-A846-A4DB393974CA}"/>
    <hyperlink ref="AG194" r:id="rId213" location="1" xr:uid="{20504346-E436-4749-BEE4-5B64032DF199}"/>
    <hyperlink ref="AZ194" r:id="rId214" location="1" xr:uid="{1A7DFF17-1FAD-E544-92E4-6D452B9A435A}"/>
    <hyperlink ref="AG195" r:id="rId215" location="1" xr:uid="{7A1EEE69-33E3-5344-AD87-499A4E334B75}"/>
    <hyperlink ref="AZ195" r:id="rId216" location="1" xr:uid="{B225B1A4-E135-FD45-AAA2-C41D52C600D3}"/>
    <hyperlink ref="AG196" r:id="rId217" location="1" xr:uid="{B0130271-B7C7-E14A-A8EC-EFC4DE864683}"/>
    <hyperlink ref="AZ196" r:id="rId218" location="1" xr:uid="{91861D26-1DDA-B541-9BF1-E74176042BDE}"/>
    <hyperlink ref="AG197" r:id="rId219" location="1" xr:uid="{78FD0187-3351-A94A-A754-3BDA829C8F07}"/>
    <hyperlink ref="AZ197" r:id="rId220" location="1" xr:uid="{E72D5880-1218-0B4C-9D00-C25C97EE1F4C}"/>
    <hyperlink ref="AG198" r:id="rId221" location="1" xr:uid="{531D1D08-8DD5-7E46-B7CD-3E21CC5D56FB}"/>
    <hyperlink ref="AZ198" r:id="rId222" location="1" xr:uid="{5257E8D9-F916-2F46-B5E8-CFAFF29C138B}"/>
    <hyperlink ref="AG199" r:id="rId223" location="1" xr:uid="{E70AD0AD-9099-524D-9DAA-4F350B80088A}"/>
    <hyperlink ref="AZ199" r:id="rId224" location="1" xr:uid="{DF7A8389-B3DD-4046-A541-ED7CE3669A40}"/>
    <hyperlink ref="AG200" r:id="rId225" location="1" xr:uid="{2F34002F-2157-C74E-8E83-75833A6C4283}"/>
    <hyperlink ref="AZ200" r:id="rId226" location="1" xr:uid="{5052793A-113A-9A41-ACB6-93E06FD70ECB}"/>
    <hyperlink ref="AG201" r:id="rId227" location="1" xr:uid="{393F528B-4178-764F-8755-B7E5E62BE69C}"/>
    <hyperlink ref="AZ201" r:id="rId228" location="1" xr:uid="{C5D112B8-A949-7447-99CC-CEF2437E23DF}"/>
    <hyperlink ref="AG202" r:id="rId229" location="1" xr:uid="{17058159-4349-1A4D-A633-A6C7860F4E98}"/>
    <hyperlink ref="AZ202" r:id="rId230" location="1" xr:uid="{4270B12A-F131-A244-B677-0EBFC8E8BF94}"/>
    <hyperlink ref="AG203" r:id="rId231" location="1" xr:uid="{18968F87-5E96-3C4B-BCF8-8467494B858A}"/>
    <hyperlink ref="AZ203" r:id="rId232" location="1" xr:uid="{7EADDCBB-B316-D445-8562-37A66DF6C290}"/>
    <hyperlink ref="AG204" r:id="rId233" location="1" xr:uid="{CBF7985F-389D-2140-A238-68806B69DD48}"/>
    <hyperlink ref="AZ204" r:id="rId234" location="1" xr:uid="{12EE7B48-EE34-A646-85F8-609F0DC830E4}"/>
    <hyperlink ref="AG205" r:id="rId235" location="1" xr:uid="{5A8466E2-3768-B548-B931-B95D93137178}"/>
    <hyperlink ref="AZ205" r:id="rId236" location="1" xr:uid="{A90F96B2-5B63-B94F-9118-355A74F94E41}"/>
    <hyperlink ref="AG206" r:id="rId237" location="1" xr:uid="{F12CB730-DD22-4C4E-AFEC-6001A59EB4D3}"/>
    <hyperlink ref="AZ206" r:id="rId238" location="1" xr:uid="{549352D5-1A5D-764C-9405-CF461B313843}"/>
    <hyperlink ref="AG207" r:id="rId239" location="1" xr:uid="{7BF6E4AC-4E83-F846-A790-B304D9EEB8DB}"/>
    <hyperlink ref="AZ207" r:id="rId240" location="1" xr:uid="{7893CCA3-7EA1-3244-A421-955CC0F6FF2E}"/>
    <hyperlink ref="AG208" r:id="rId241" location="1" xr:uid="{72741D05-2AE3-A447-B459-E9C6D9FA0E95}"/>
    <hyperlink ref="AZ208" r:id="rId242" location="1" xr:uid="{973AE845-69C1-CD4B-A802-AB8E5C32CF16}"/>
    <hyperlink ref="AG209" r:id="rId243" location="1" xr:uid="{7CA98DDC-46DF-7643-A951-EAB70B73EEF8}"/>
    <hyperlink ref="AZ209" r:id="rId244" location="1" xr:uid="{6090B686-B3E8-8F4E-B3FF-1748719167B9}"/>
    <hyperlink ref="AG210" r:id="rId245" location="1" xr:uid="{1693704A-685A-4F4A-A513-8827E6EE2626}"/>
    <hyperlink ref="AZ210" r:id="rId246" location="1" xr:uid="{07A2EAEA-46D6-E947-9FC9-59ED5597FFF3}"/>
    <hyperlink ref="AG211" r:id="rId247" location="1" xr:uid="{9508D704-0D8E-7245-B7D7-748E3314F8E5}"/>
    <hyperlink ref="AZ211" r:id="rId248" location="1" xr:uid="{745F5AE9-5166-224C-A090-670919CEB31E}"/>
    <hyperlink ref="AG212" r:id="rId249" location="1" xr:uid="{20AD6DBA-37AB-C54A-991C-138F0F4E83E6}"/>
    <hyperlink ref="AZ212" r:id="rId250" location="1" xr:uid="{27D69EF4-9051-434B-B350-4E998A9ADECA}"/>
    <hyperlink ref="AG213" r:id="rId251" location="1" xr:uid="{06E2B07C-B118-C84D-9B38-AAE2EE7399C6}"/>
    <hyperlink ref="AZ213" r:id="rId252" location="1" xr:uid="{DAF347AE-3347-8F4B-994E-D9A3339992D5}"/>
    <hyperlink ref="AG214" r:id="rId253" location="1" xr:uid="{A94AD864-053C-A245-8357-C333849A572A}"/>
    <hyperlink ref="AZ214" r:id="rId254" location="1" xr:uid="{F48EAEF8-D6BD-8C44-852D-2AC8182B6EE9}"/>
    <hyperlink ref="AG215" r:id="rId255" location="1" xr:uid="{D5BAE3CD-D014-844A-9C51-14B881D233ED}"/>
    <hyperlink ref="AZ215" r:id="rId256" location="1" xr:uid="{3459137C-7B83-7A4E-B854-AFC1AE8B858E}"/>
    <hyperlink ref="AG216" r:id="rId257" location="1" xr:uid="{0859D65F-D78C-6A4B-8B2D-7A67E9EF0EFB}"/>
    <hyperlink ref="AZ216" r:id="rId258" location="1" xr:uid="{66336A3E-8CD1-AF48-9139-7A141C228534}"/>
    <hyperlink ref="AG217" r:id="rId259" location="1" xr:uid="{E8CFC49A-DF62-AC4D-8BF4-56963E95E148}"/>
    <hyperlink ref="AZ217" r:id="rId260" location="1" xr:uid="{95E042AA-2714-1147-81B5-4B6141A858F5}"/>
    <hyperlink ref="AG218" r:id="rId261" location="1" xr:uid="{A816C3A0-6E51-004F-B9A1-E31C02120976}"/>
    <hyperlink ref="AZ218" r:id="rId262" location="1" xr:uid="{FCFD96CC-709C-954F-8759-EDE01793B844}"/>
    <hyperlink ref="AG219" r:id="rId263" location="1" xr:uid="{BB707AAF-DCD7-3B4D-B6E2-22AE5A516CDD}"/>
    <hyperlink ref="AZ219" r:id="rId264" location="1" xr:uid="{0818D63C-6614-2943-9BA8-47757C0F5B13}"/>
    <hyperlink ref="AG220" r:id="rId265" location="1" xr:uid="{F5FBF5E0-4C34-0B46-8234-8171A6273B9B}"/>
    <hyperlink ref="AZ220" r:id="rId266" location="1" xr:uid="{BB30023E-0674-8043-B367-B9523DA3E817}"/>
    <hyperlink ref="AG221" r:id="rId267" location="1" xr:uid="{0D37A85D-049E-994E-A3E2-364DF892A8D5}"/>
    <hyperlink ref="AZ221" r:id="rId268" location="1" xr:uid="{13E91E45-441E-D740-BF1D-30C02AECD9FA}"/>
    <hyperlink ref="AG222" r:id="rId269" location="1" xr:uid="{356999C7-EC95-3045-9DB2-CDAAAFA4F0C5}"/>
    <hyperlink ref="AZ222" r:id="rId270" location="1" xr:uid="{DD9D9C6E-22BB-E14B-A92F-F6D13FD783B7}"/>
    <hyperlink ref="AG223" r:id="rId271" location="1" xr:uid="{50DDC341-55D1-904A-AD91-7848B2C861A1}"/>
    <hyperlink ref="AZ223" r:id="rId272" location="1" xr:uid="{E61D0AD9-4DD9-E343-B624-8496EF1C0D0F}"/>
    <hyperlink ref="AG224" r:id="rId273" location="1" xr:uid="{303F7E70-30CE-F44F-9B7C-82E45506B191}"/>
    <hyperlink ref="AZ224" r:id="rId274" location="1" xr:uid="{4E4C26D6-A87D-3C4F-9D9A-E97F1FACEAA6}"/>
    <hyperlink ref="AG225" r:id="rId275" location="1" xr:uid="{4355C9EF-380E-164D-855F-1ACB87169A88}"/>
    <hyperlink ref="AZ225" r:id="rId276" location="1" xr:uid="{5BF68E96-6B36-364F-A698-0485AF4C4EED}"/>
    <hyperlink ref="AG226" r:id="rId277" location="1" xr:uid="{EA8A5DB4-0FFC-2F49-8A47-3A9F1F42BA60}"/>
    <hyperlink ref="AZ226" r:id="rId278" location="1" xr:uid="{CFA05F27-F9EB-0B42-A579-158AA1EECE6D}"/>
    <hyperlink ref="AG227" r:id="rId279" location="1" xr:uid="{5E1270CB-4EB2-1244-A010-A2EEDD5CCC86}"/>
    <hyperlink ref="AZ227" r:id="rId280" location="1" xr:uid="{4B0A4AC3-99E7-9145-B6E0-96D813F6D0D5}"/>
    <hyperlink ref="AG228" r:id="rId281" location="1" xr:uid="{A0A0814D-9811-5142-83AA-933DB1BFFD01}"/>
    <hyperlink ref="AZ228" r:id="rId282" location="1" xr:uid="{5D53DCA2-4F13-2F49-8AAD-A55ECD25D34C}"/>
    <hyperlink ref="AG229" r:id="rId283" location="1" xr:uid="{61CA5E1F-786D-CF44-B040-D2A08B161903}"/>
    <hyperlink ref="AZ229" r:id="rId284" location="1" xr:uid="{DFC042A5-6622-534F-A9AE-07F645D7EC82}"/>
    <hyperlink ref="AG230" r:id="rId285" location="1" xr:uid="{6260B437-73A5-3343-AA4B-C8B44184E1CC}"/>
    <hyperlink ref="AZ230" r:id="rId286" location="1" xr:uid="{A4E8222A-754E-AB47-BBCE-E8A8009C57C9}"/>
    <hyperlink ref="AG231" r:id="rId287" location="1" xr:uid="{F9764121-B907-4942-84DD-BC3F1C97E91F}"/>
    <hyperlink ref="AZ231" r:id="rId288" location="1" xr:uid="{096B70A5-630F-314F-B5A9-15FBBB136C69}"/>
    <hyperlink ref="AG232" r:id="rId289" location="1" xr:uid="{5EB522BE-D0B5-8E44-B187-CF0337B972EF}"/>
    <hyperlink ref="AZ232" r:id="rId290" location="1" xr:uid="{883C0866-8A36-704C-A8D8-DBB2B62CA318}"/>
    <hyperlink ref="AG233" r:id="rId291" location="1" xr:uid="{2AE63532-435D-384A-A7E0-2C41E341C220}"/>
    <hyperlink ref="AZ233" r:id="rId292" location="1" xr:uid="{05FE8658-3294-CD4B-8067-181DE079AF25}"/>
    <hyperlink ref="AG234" r:id="rId293" location="1" xr:uid="{EC097158-7654-D844-A768-F7EBBB8C5CB6}"/>
    <hyperlink ref="AZ234" r:id="rId294" location="1" xr:uid="{D7D4EDB1-82AD-A748-A003-E63FC62F7EA8}"/>
    <hyperlink ref="AG235" r:id="rId295" location="1" xr:uid="{7D590CAD-40CC-0741-A702-54B89E86B72C}"/>
    <hyperlink ref="AZ235" r:id="rId296" location="1" xr:uid="{5E692665-7B06-2E4C-8A7B-6480C7441674}"/>
    <hyperlink ref="AG236" r:id="rId297" location="1" xr:uid="{FF4C5554-21D3-774E-BCE9-1EAE649794E3}"/>
    <hyperlink ref="AZ236" r:id="rId298" location="1" xr:uid="{22241D6F-15BA-684E-A304-52E2949CCD8D}"/>
    <hyperlink ref="AG237" r:id="rId299" location="1" xr:uid="{FA2BD19A-EC9C-7A4B-B160-416D1F35B854}"/>
    <hyperlink ref="AZ237" r:id="rId300" location="1" xr:uid="{071F1978-219B-8948-BC0F-2D866D9E3055}"/>
    <hyperlink ref="AG238" r:id="rId301" location="1" xr:uid="{12B06525-31A0-4345-948E-2B2368DA0F81}"/>
    <hyperlink ref="AZ238" r:id="rId302" location="1" xr:uid="{96C21920-D859-8843-8430-E0C87C4417E5}"/>
    <hyperlink ref="AG239" r:id="rId303" location="1" xr:uid="{937D27BF-30F5-5547-B2D5-C8B5D4D885FF}"/>
    <hyperlink ref="AZ239" r:id="rId304" location="1" xr:uid="{C330AB9D-0B20-F640-A34A-E45106DEDF97}"/>
    <hyperlink ref="AG240" r:id="rId305" location="1" xr:uid="{CC85C11E-1AD2-1640-96AE-21CA4A3414E7}"/>
    <hyperlink ref="AZ240" r:id="rId306" location="1" xr:uid="{4325EBAA-3E1E-4C43-91C6-86A3BC8F9BB5}"/>
    <hyperlink ref="AG241" r:id="rId307" location="1" xr:uid="{0997FA3A-B752-D04D-9C96-524515BCB7EF}"/>
    <hyperlink ref="AZ241" r:id="rId308" location="1" xr:uid="{DCC0E5CA-B43D-4E4E-9817-AED00E8F10A2}"/>
    <hyperlink ref="AG242" r:id="rId309" location="1" xr:uid="{3BD5B11A-AB98-1642-B5C1-2E929F805E19}"/>
    <hyperlink ref="AZ242" r:id="rId310" location="1" xr:uid="{42185F7B-EED2-D344-881E-A7E703FBF98F}"/>
    <hyperlink ref="AG243" r:id="rId311" location="1" xr:uid="{8F7CA971-B3F6-884F-977B-2F56089562EF}"/>
    <hyperlink ref="AZ243" r:id="rId312" location="1" xr:uid="{FB8EF4C1-4431-734C-8F85-F0A841B27F70}"/>
    <hyperlink ref="AG244" r:id="rId313" location="1" xr:uid="{5708A36A-1633-B643-B6EF-A09394B77BA2}"/>
    <hyperlink ref="AZ244" r:id="rId314" location="1" xr:uid="{69C37B90-9276-8E4A-8C82-91C219F7A199}"/>
    <hyperlink ref="AG245" r:id="rId315" location="1" xr:uid="{DCC8A6CC-FADA-A046-85EA-0DBB1C026DF9}"/>
    <hyperlink ref="AZ245" r:id="rId316" location="1" xr:uid="{CEBCEA56-8849-534E-AB8B-E1D9A9B4DA9C}"/>
    <hyperlink ref="AG246" r:id="rId317" location="1" xr:uid="{9BD360C8-08FA-5D4A-9E11-34112833C11E}"/>
    <hyperlink ref="AZ246" r:id="rId318" location="1" xr:uid="{5D5DF266-0DC2-F74E-8951-79F9088F31FC}"/>
    <hyperlink ref="AG247" r:id="rId319" location="1" xr:uid="{F23512A5-BAED-0243-9664-56C3E5555D3D}"/>
    <hyperlink ref="AZ247" r:id="rId320" location="1" xr:uid="{4D8E304B-11C5-274E-B97C-C39CFFF8CE8D}"/>
    <hyperlink ref="AG248" r:id="rId321" location="1" xr:uid="{A52D3D10-F356-B142-B79B-88F404221974}"/>
    <hyperlink ref="AZ248" r:id="rId322" location="1" xr:uid="{8273A663-529C-474C-B173-9D8F8C5616FA}"/>
    <hyperlink ref="AG249" r:id="rId323" location="1" xr:uid="{1192F3F3-70FC-5744-80BE-06968A12994F}"/>
    <hyperlink ref="AZ249" r:id="rId324" location="1" xr:uid="{0C7189A6-52D6-2543-82A4-62E9A307C6E3}"/>
    <hyperlink ref="AG250" r:id="rId325" location="1" xr:uid="{8C29D29B-C69F-3047-AE6E-A97099BD6692}"/>
    <hyperlink ref="AZ250" r:id="rId326" location="1" xr:uid="{DE279C06-EDAA-2E48-945D-8A93C199BD80}"/>
    <hyperlink ref="AG251" r:id="rId327" location="1" xr:uid="{6A197C51-C206-0543-94C1-9546DFE4A4D0}"/>
    <hyperlink ref="AZ251" r:id="rId328" location="1" xr:uid="{8FBD57DD-4254-3146-A9A3-7B416C7BB8E5}"/>
    <hyperlink ref="AG252" r:id="rId329" location="1" xr:uid="{29B590D3-C8AC-D04E-A421-60F213ADDB1D}"/>
    <hyperlink ref="AZ252" r:id="rId330" location="1" xr:uid="{55FC9F89-9311-0D4E-8E59-57D7BF4CF993}"/>
    <hyperlink ref="AG253" r:id="rId331" location="1" xr:uid="{6E5D460C-ED96-304F-B052-DC1C694BC083}"/>
    <hyperlink ref="AZ253" r:id="rId332" location="1" xr:uid="{621A478C-3EEC-8C43-8247-55E08B1B243D}"/>
    <hyperlink ref="AG254" r:id="rId333" location="1" xr:uid="{22857AAB-24FA-5241-A3EC-B6EB9CEBE9E2}"/>
    <hyperlink ref="AZ254" r:id="rId334" location="1" xr:uid="{4A58D76E-448A-A446-9FAE-34E9E264D6B7}"/>
    <hyperlink ref="AG255" r:id="rId335" location="1" xr:uid="{25BB9F75-F928-6948-9D06-406D513B4139}"/>
    <hyperlink ref="AZ255" r:id="rId336" location="1" xr:uid="{1FFBA89F-7ED4-A54E-B787-8BCA58483540}"/>
    <hyperlink ref="AG256" r:id="rId337" location="1" xr:uid="{D9E235DE-B911-C149-AC98-C8E42C538436}"/>
    <hyperlink ref="AZ256" r:id="rId338" location="1" xr:uid="{61F0F4F0-C2DB-8D40-A843-86485C3572B2}"/>
    <hyperlink ref="AG257" r:id="rId339" location="1" xr:uid="{066AEE67-F05F-4049-83C6-19EDEAE4C663}"/>
    <hyperlink ref="AZ257" r:id="rId340" location="1" xr:uid="{DE002345-EE25-F64F-AA42-CA5F8F60455F}"/>
    <hyperlink ref="AG258" r:id="rId341" location="1" xr:uid="{BBB0DAC9-89BF-E345-ADEE-63E9457DDBBE}"/>
    <hyperlink ref="AZ258" r:id="rId342" location="1" xr:uid="{0CF0C1DA-0002-3346-99B4-47A7A9F1E3C2}"/>
    <hyperlink ref="AG259" r:id="rId343" location="1" xr:uid="{19C4FBED-3F1E-E949-966F-B3598CEAFC8A}"/>
    <hyperlink ref="AZ259" r:id="rId344" location="1" xr:uid="{12C374C1-1C30-B946-AA4C-7E35938073C6}"/>
    <hyperlink ref="AG260" r:id="rId345" location="1" xr:uid="{6D42888C-5D42-2144-BE01-7CF38A39B001}"/>
    <hyperlink ref="AZ260" r:id="rId346" location="1" xr:uid="{851F1085-1192-6D4E-934D-3D3F7099E476}"/>
    <hyperlink ref="AG261" r:id="rId347" location="1" xr:uid="{041F6753-8178-8040-9D0F-7CBF457FBABD}"/>
    <hyperlink ref="AZ261" r:id="rId348" location="1" xr:uid="{82EDD50D-0DBD-7D45-8350-5B0C8FF879A4}"/>
    <hyperlink ref="AG262" r:id="rId349" location="1" xr:uid="{9E046A7D-C6B8-3844-888F-3BEC3DD01EF6}"/>
    <hyperlink ref="AZ262" r:id="rId350" location="1" xr:uid="{FB62C044-4DCE-1F40-A1D0-ECA79AB821D5}"/>
    <hyperlink ref="AG263" r:id="rId351" location="1" xr:uid="{31CA79A3-B22E-DA4F-BEA5-7330B1629B26}"/>
    <hyperlink ref="AZ263" r:id="rId352" location="1" xr:uid="{3A542816-C1FE-5246-8442-8C9D18E5C609}"/>
    <hyperlink ref="AG264" r:id="rId353" location="1" xr:uid="{F26EE7FB-B92B-A349-8374-BC0B8587FF16}"/>
    <hyperlink ref="AZ264" r:id="rId354" location="1" xr:uid="{12FA1A89-041C-E44B-8224-575129609196}"/>
    <hyperlink ref="AG265" r:id="rId355" location="1" xr:uid="{D9325D8D-D766-C54A-8716-AC1028EAEAC0}"/>
    <hyperlink ref="AZ265" r:id="rId356" location="1" xr:uid="{84EABEC9-141D-9B47-A6C4-3937D77277AB}"/>
    <hyperlink ref="AG266" r:id="rId357" location="1" xr:uid="{C3405AE7-3559-C142-AC23-EF3830A5B088}"/>
    <hyperlink ref="AZ266" r:id="rId358" location="1" xr:uid="{D68BC66D-6937-4C4D-8DFA-98D9BF5E9DEF}"/>
    <hyperlink ref="AG267" r:id="rId359" location="1" xr:uid="{6C66610F-1FD2-D247-AE5E-49E31CEF8B7A}"/>
    <hyperlink ref="AZ267" r:id="rId360" location="1" xr:uid="{88D3AE85-1469-D44B-B752-B821D14E79A0}"/>
    <hyperlink ref="AG268" r:id="rId361" location="1" xr:uid="{D2ADABBE-75E2-624E-8FB6-87356068CCED}"/>
    <hyperlink ref="AZ268" r:id="rId362" location="1" xr:uid="{A87F366F-DB5A-6F48-A814-28423CE0A9ED}"/>
    <hyperlink ref="AG269" r:id="rId363" location="1" xr:uid="{7E00FA16-6785-8D4E-9C86-A0B81C147410}"/>
    <hyperlink ref="AZ269" r:id="rId364" location="1" xr:uid="{AD54BE67-ADB8-CE44-94F0-2F9C5B719E75}"/>
    <hyperlink ref="AG270" r:id="rId365" location="1" xr:uid="{97AC18EB-D619-AE4C-86E6-228CCD41D50E}"/>
    <hyperlink ref="AZ270" r:id="rId366" location="1" xr:uid="{7ACE88B5-2855-284D-B833-C63CC6E5C561}"/>
    <hyperlink ref="AG271" r:id="rId367" location="1" xr:uid="{C8750D4B-7C93-AF4A-B057-45CC86AC09E6}"/>
    <hyperlink ref="AZ271" r:id="rId368" location="1" xr:uid="{10D2AE71-E307-DA49-9D35-36759E38BFE5}"/>
    <hyperlink ref="AG272" r:id="rId369" location="1" xr:uid="{5851E15F-A242-B340-990C-6B61F8CF084D}"/>
    <hyperlink ref="AZ272" r:id="rId370" location="1" xr:uid="{61D61923-47B8-A547-8DD6-31ECB84B6AC2}"/>
    <hyperlink ref="AG273" r:id="rId371" location="1" xr:uid="{D03F7A4B-DCE5-784A-BD88-CA97EA77A3E1}"/>
    <hyperlink ref="AZ273" r:id="rId372" location="1" xr:uid="{26B34794-56A9-694E-A000-128FB4BADBC2}"/>
    <hyperlink ref="AG274" r:id="rId373" location="1" xr:uid="{CE80FAB8-EDFD-AC49-9DFE-A1F40D067657}"/>
    <hyperlink ref="AZ274" r:id="rId374" location="1" xr:uid="{DFA5B8D9-63C7-1B4E-88C5-9FC875749B24}"/>
    <hyperlink ref="AG275" r:id="rId375" location="1" xr:uid="{DADFD7D0-A149-BB4C-9025-38B2B4792936}"/>
    <hyperlink ref="AZ275" r:id="rId376" location="1" xr:uid="{384A1538-6B6D-B94D-875B-708B47BDFE4D}"/>
    <hyperlink ref="AG276" r:id="rId377" location="1" xr:uid="{144D5835-E4FA-6048-81DD-2102A55F69B5}"/>
    <hyperlink ref="AZ276" r:id="rId378" location="1" xr:uid="{6729573F-64E4-9B45-A19A-C6671B8B9B4D}"/>
    <hyperlink ref="AG277" r:id="rId379" location="1" xr:uid="{53A788CF-5111-944D-B494-C06D736A724D}"/>
    <hyperlink ref="AZ277" r:id="rId380" location="1" xr:uid="{B7EAB27B-EA60-5D4B-8C7B-AA24E5C9EEC7}"/>
    <hyperlink ref="AG278" r:id="rId381" location="1" xr:uid="{0E64DB7A-0747-6240-BF88-57B3F8D500A5}"/>
    <hyperlink ref="AZ278" r:id="rId382" location="1" xr:uid="{5BAC0EED-28F7-5A4F-B926-61E49136A4DE}"/>
    <hyperlink ref="AG279" r:id="rId383" location="1" xr:uid="{0D64531F-8019-CE4B-9571-CFDE83BCC371}"/>
    <hyperlink ref="AZ279" r:id="rId384" location="1" xr:uid="{CDB703DF-3766-9848-8242-C585B9865958}"/>
    <hyperlink ref="AG280" r:id="rId385" location="1" xr:uid="{4B103464-C5E1-2048-8A98-2DF22FC763BB}"/>
    <hyperlink ref="AZ280" r:id="rId386" location="1" xr:uid="{717D6661-2C7D-EB4A-AB32-7A2EF27B7534}"/>
    <hyperlink ref="AG281" r:id="rId387" location="1" xr:uid="{C70AC64B-0A6C-414B-B3D7-943320D5D4FA}"/>
    <hyperlink ref="AZ281" r:id="rId388" location="1" xr:uid="{0A76444B-BFCA-A045-810F-F009BBE05526}"/>
    <hyperlink ref="AG282" r:id="rId389" location="1" xr:uid="{D77269F3-6A2D-FF44-8F32-3100744DB044}"/>
    <hyperlink ref="AZ282" r:id="rId390" location="1" xr:uid="{CAEB5A40-DF68-3947-AAD3-A410EE36CAB2}"/>
    <hyperlink ref="AG283" r:id="rId391" location="1" xr:uid="{C46B6FE3-0BC9-FD4D-975D-E74F3C3397F3}"/>
    <hyperlink ref="AZ283" r:id="rId392" location="1" xr:uid="{3B68D711-4F62-9245-BAD1-32DC344494DA}"/>
    <hyperlink ref="AG284" r:id="rId393" location="1" xr:uid="{83A37BA6-F942-DC43-A2AE-050A6605AEFF}"/>
    <hyperlink ref="AZ284" r:id="rId394" location="1" xr:uid="{B4AB30A3-04E6-D041-8693-142560A93FBA}"/>
    <hyperlink ref="AG285" r:id="rId395" location="1" xr:uid="{A92C7A5D-39D9-8348-AB1E-EFA36A425DB6}"/>
    <hyperlink ref="AZ285" r:id="rId396" location="1" xr:uid="{F74D71B6-8C44-7740-B2FD-248B2E7A41F3}"/>
    <hyperlink ref="AG286" r:id="rId397" location="1" xr:uid="{B8467BE3-FBDF-FC48-A52C-B5B82F25E760}"/>
    <hyperlink ref="AZ286" r:id="rId398" location="1" xr:uid="{B7A9995B-EC3F-A046-8A72-336A18248B74}"/>
    <hyperlink ref="AG287" r:id="rId399" location="1" xr:uid="{AF205253-FA38-1B4D-86E9-E972E703CCD4}"/>
    <hyperlink ref="AZ287" r:id="rId400" location="1" xr:uid="{431E207F-1A98-1D46-A0B2-5D4DE110F835}"/>
    <hyperlink ref="AG288" r:id="rId401" location="1" xr:uid="{EB9C6AAC-861B-464E-BB93-C35DD2C3FA4F}"/>
    <hyperlink ref="AZ288" r:id="rId402" location="1" xr:uid="{B451B990-95B3-664D-BDC0-F6D0129F57ED}"/>
    <hyperlink ref="AG289" r:id="rId403" location="1" xr:uid="{F2F3F8BD-0591-774A-963D-D49CDC479889}"/>
    <hyperlink ref="AZ289" r:id="rId404" location="1" xr:uid="{6D4309EB-ED5A-A74D-9AAC-8D3D7C84EDA6}"/>
    <hyperlink ref="AG290" r:id="rId405" location="1" xr:uid="{BA9D2D50-EEED-B04D-9439-45AC322E4059}"/>
    <hyperlink ref="AZ290" r:id="rId406" location="1" xr:uid="{F31B8925-3680-8A4E-819D-4B7AD2AA9A3A}"/>
    <hyperlink ref="AG291" r:id="rId407" location="1" xr:uid="{D1D188CB-649D-B447-8CF0-31635B1B5C58}"/>
    <hyperlink ref="AZ291" r:id="rId408" location="1" xr:uid="{69EB3C81-A270-1641-B54B-6F0BDE3899F5}"/>
    <hyperlink ref="AG292" r:id="rId409" location="1" xr:uid="{83A5B389-D7D7-D74B-9C80-C9B99ECF3594}"/>
    <hyperlink ref="AZ292" r:id="rId410" location="1" xr:uid="{0F48E73C-0D2F-294D-9106-0F65C53DF77A}"/>
    <hyperlink ref="AG293" r:id="rId411" location="1" xr:uid="{1B41AF7A-008F-F245-9587-B02AA7540829}"/>
    <hyperlink ref="AZ293" r:id="rId412" location="1" xr:uid="{A3F54825-973E-F94B-967E-97E63BDFBC79}"/>
    <hyperlink ref="AG294" r:id="rId413" location="1" xr:uid="{6B813FE5-90F8-C947-BB24-79A54D956DF4}"/>
    <hyperlink ref="AZ294" r:id="rId414" location="1" xr:uid="{213B1B97-1E4D-0D42-987C-B4B22A991077}"/>
    <hyperlink ref="AG295" r:id="rId415" location="1" xr:uid="{85523F23-3553-784F-AE25-B3BAE32CF036}"/>
    <hyperlink ref="AZ295" r:id="rId416" location="1" xr:uid="{98CF0FF6-1C4F-454C-8050-34AD89A6BD6D}"/>
    <hyperlink ref="AG296" r:id="rId417" location="1" xr:uid="{70C57B7A-1A9E-DB4E-A0F3-E2FDF9506C66}"/>
    <hyperlink ref="AZ296" r:id="rId418" location="1" xr:uid="{E8E4C59B-5E13-2D49-8553-2472A58E5E40}"/>
    <hyperlink ref="AG297" r:id="rId419" location="1" xr:uid="{1E844B57-2624-9847-92FC-E773C57BDD6E}"/>
    <hyperlink ref="AZ297" r:id="rId420" location="1" xr:uid="{691A3E19-C1A2-EB4D-A81E-C37C2DC40EF7}"/>
    <hyperlink ref="AG298" r:id="rId421" location="1" xr:uid="{F2AC9F74-1342-4944-84D6-9E8BAF92C18F}"/>
    <hyperlink ref="AZ298" r:id="rId422" location="1" xr:uid="{FD598D6A-E4D2-9141-A28A-84891E429C91}"/>
    <hyperlink ref="AG299" r:id="rId423" location="1" xr:uid="{B2D224FB-1031-414B-A022-71067961C311}"/>
    <hyperlink ref="AZ299" r:id="rId424" location="1" xr:uid="{EFCCAE1C-A82B-7846-9FBF-4F81BAECE1FF}"/>
    <hyperlink ref="AG300" r:id="rId425" location="1" xr:uid="{A5EF65F2-1CE2-D740-8141-D0CFB4E40C6B}"/>
    <hyperlink ref="AZ300" r:id="rId426" location="1" xr:uid="{4A2DB283-DF68-074E-97A6-FBAE3625B9BA}"/>
    <hyperlink ref="AG301" r:id="rId427" location="1" xr:uid="{CEBB004B-8269-8746-A325-C805E44045AA}"/>
    <hyperlink ref="AZ301" r:id="rId428" location="1" xr:uid="{122A5992-4480-AE43-8E5F-99887806C596}"/>
    <hyperlink ref="AG302" r:id="rId429" location="1" xr:uid="{D551A8E9-0A70-7F4C-ADF2-8F66828FB5CA}"/>
    <hyperlink ref="AZ302" r:id="rId430" location="1" xr:uid="{993149B7-53EF-E643-93B0-851D4562A71B}"/>
    <hyperlink ref="AG303" r:id="rId431" location="1" xr:uid="{B8B19A29-9689-7B43-B863-65622948D40F}"/>
    <hyperlink ref="AZ303" r:id="rId432" location="1" xr:uid="{532B823D-2EB3-754F-8584-A23FE1EFC163}"/>
    <hyperlink ref="AG304" r:id="rId433" location="1" xr:uid="{29A245B6-FE8F-CA4A-8B73-3AACEEAD33EC}"/>
    <hyperlink ref="AZ304" r:id="rId434" location="1" xr:uid="{72B8D01D-624D-DC47-9EE5-F963F78BB5F3}"/>
    <hyperlink ref="AG305" r:id="rId435" location="1" xr:uid="{884335A1-C12A-DE46-9C1A-3274A00A6B84}"/>
    <hyperlink ref="AZ305" r:id="rId436" location="1" xr:uid="{8D7EBC38-FD84-E847-9E77-F6F9B5683879}"/>
    <hyperlink ref="AG306" r:id="rId437" location="1" xr:uid="{780FF977-A32F-B04F-AFFA-FA75DF2C3770}"/>
    <hyperlink ref="AZ306" r:id="rId438" location="1" xr:uid="{3141A684-C259-124D-9806-A95018602A99}"/>
    <hyperlink ref="AG307" r:id="rId439" location="1" xr:uid="{D9957D30-83C6-9F4A-9B66-59491E70D00D}"/>
    <hyperlink ref="AZ307" r:id="rId440" location="1" xr:uid="{C6083B46-6370-D342-B81D-1653323B5615}"/>
    <hyperlink ref="AG308" r:id="rId441" location="1" xr:uid="{0284EAA6-5877-D64A-A76C-6716719B45A9}"/>
    <hyperlink ref="AZ308" r:id="rId442" location="1" xr:uid="{EF333C86-804C-284E-9763-8E781B5B1BE9}"/>
    <hyperlink ref="AG309" r:id="rId443" location="1" xr:uid="{094B8F43-1857-9B41-A298-7C0CCAE0EF30}"/>
    <hyperlink ref="AZ309" r:id="rId444" location="1" xr:uid="{510655A1-A1C9-D34A-BF96-66FAA9955EA0}"/>
    <hyperlink ref="AG310" r:id="rId445" location="1" xr:uid="{2F080728-7703-A047-9C0A-61D3B237D69D}"/>
    <hyperlink ref="AZ310" r:id="rId446" location="1" xr:uid="{1B5A9249-4A78-954D-9604-56637A8EF881}"/>
    <hyperlink ref="AG311" r:id="rId447" location="1" xr:uid="{94BA4AE2-954D-9241-BA76-941B0395F8EF}"/>
    <hyperlink ref="AZ311" r:id="rId448" location="1" xr:uid="{540EB947-0EC6-3647-A635-C0052AED49B5}"/>
    <hyperlink ref="AG312" r:id="rId449" location="1" xr:uid="{2F7EEE56-E195-3C48-B0BE-161EECFDF4B6}"/>
    <hyperlink ref="AZ312" r:id="rId450" location="1" xr:uid="{FBB83CBA-F77B-A340-B786-167A33D3BB22}"/>
    <hyperlink ref="AG313" r:id="rId451" location="1" xr:uid="{47E97ADE-F8DD-CE45-9B5C-0511FBDB6A70}"/>
    <hyperlink ref="AZ313" r:id="rId452" location="1" xr:uid="{CECEFCB4-8FCB-2349-822C-751DCFC069A9}"/>
    <hyperlink ref="AG314" r:id="rId453" location="1" xr:uid="{D26D15F0-8ECE-C249-A01E-35D4438B6792}"/>
    <hyperlink ref="AZ314" r:id="rId454" location="1" xr:uid="{8E90782D-9FC8-6248-B911-7B59EE72046B}"/>
    <hyperlink ref="AG315" r:id="rId455" location="1" xr:uid="{74BCA8F9-0A40-484F-81AC-E2C64D185497}"/>
    <hyperlink ref="AZ315" r:id="rId456" location="1" xr:uid="{B512B8D0-91EE-1B4B-A268-1F6FED0B7EDE}"/>
    <hyperlink ref="AG316" r:id="rId457" location="1" xr:uid="{DE507D55-7714-7948-A0A6-084691B37CD1}"/>
    <hyperlink ref="AZ316" r:id="rId458" location="1" xr:uid="{7E718715-39BE-1741-9BF7-4AF8D1CC4F92}"/>
    <hyperlink ref="AG317" r:id="rId459" location="1" xr:uid="{7C90CE56-6066-9A46-8CF0-D0FF041049B1}"/>
    <hyperlink ref="AZ317" r:id="rId460" location="1" xr:uid="{70B84EBE-A025-6044-ABB7-2CFC60D9AE6E}"/>
    <hyperlink ref="AG318" r:id="rId461" location="1" xr:uid="{33A4197C-381B-534B-8D79-474D39E1C2A5}"/>
    <hyperlink ref="AZ318" r:id="rId462" location="1" xr:uid="{79272FD4-7E72-8345-8E4E-C5B54B6BA5F7}"/>
    <hyperlink ref="AG319" r:id="rId463" location="1" xr:uid="{C8782C0C-B053-3F4E-B00A-1E5A7238115D}"/>
    <hyperlink ref="AZ319" r:id="rId464" location="1" xr:uid="{750CFF81-AE42-EE43-A5E5-27CF3B8F649D}"/>
    <hyperlink ref="AG320" r:id="rId465" location="1" xr:uid="{671FBF25-CCAA-574A-A969-91DAB7F3D398}"/>
    <hyperlink ref="AZ320" r:id="rId466" location="1" xr:uid="{A2C2217A-2CFA-2F4B-8041-8A117C3E89B5}"/>
    <hyperlink ref="AG321" r:id="rId467" location="1" xr:uid="{A59555CE-4D7B-C143-A913-49CC3A8FC6AF}"/>
    <hyperlink ref="AZ321" r:id="rId468" location="1" xr:uid="{AA421B32-0F33-5543-954D-F819FD5F8872}"/>
    <hyperlink ref="AG322" r:id="rId469" location="1" xr:uid="{AAE59EF6-7394-C44B-8C10-79AF1F4137E1}"/>
    <hyperlink ref="AZ322" r:id="rId470" location="1" xr:uid="{B192F1D2-FEE9-0E43-AF17-68415C9CA9C0}"/>
    <hyperlink ref="AG323" r:id="rId471" location="1" xr:uid="{89D270E4-440E-9A49-96F8-BC7CBEFEDFEA}"/>
    <hyperlink ref="AZ323" r:id="rId472" location="1" xr:uid="{E8D37327-7361-144D-907E-E9E9C1E282E5}"/>
    <hyperlink ref="AG324" r:id="rId473" location="1" xr:uid="{9A988A6D-4A09-FC40-999F-42220BDB9502}"/>
    <hyperlink ref="AZ324" r:id="rId474" location="1" xr:uid="{74028F11-1F42-7A4B-B27F-E1DC35B507C3}"/>
    <hyperlink ref="AG325" r:id="rId475" location="1" xr:uid="{30C5915B-1E31-9842-BC7F-1A552203A5F0}"/>
    <hyperlink ref="AZ325" r:id="rId476" location="1" xr:uid="{16AFA8D0-AE9A-DF44-B086-0A748B9E66BC}"/>
    <hyperlink ref="AG326" r:id="rId477" location="1" xr:uid="{0E651AF7-01B8-3648-B81B-1AEA9A870CEC}"/>
    <hyperlink ref="AZ326" r:id="rId478" location="1" xr:uid="{1F4E1B85-B5CA-324C-A5E8-972E9AA49A23}"/>
    <hyperlink ref="AG327" r:id="rId479" location="1" xr:uid="{D4434343-C364-0844-94FD-77EF4E638ED4}"/>
    <hyperlink ref="AZ327" r:id="rId480" location="1" xr:uid="{8E4F1C7B-BFDF-5948-AE75-D0102DC443A7}"/>
    <hyperlink ref="AG328" r:id="rId481" location="1" xr:uid="{76C7A10B-367B-8540-9A92-FA990E8D822B}"/>
    <hyperlink ref="AZ328" r:id="rId482" location="1" xr:uid="{D106FB99-A7BF-874A-80C1-8B6F4B580283}"/>
    <hyperlink ref="AG329" r:id="rId483" location="1" xr:uid="{80D05D35-F3D6-504A-8E46-FA9D9B34BB5A}"/>
    <hyperlink ref="AZ329" r:id="rId484" location="1" xr:uid="{287A92D2-6948-784C-B39E-83E91F127CAC}"/>
    <hyperlink ref="AG330" r:id="rId485" location="1" xr:uid="{84E95A95-C688-EC4E-84E2-0C8D490B6556}"/>
    <hyperlink ref="AZ330" r:id="rId486" location="1" xr:uid="{926F7297-CF34-B647-A5E9-B5666C7DE048}"/>
    <hyperlink ref="AG331" r:id="rId487" location="1" xr:uid="{7D79C14D-F3A9-BF49-ADF5-9842576FCD26}"/>
    <hyperlink ref="AZ331" r:id="rId488" location="1" xr:uid="{E06FE276-40F9-2E44-8753-83606EE137CE}"/>
    <hyperlink ref="AG332" r:id="rId489" location="1" xr:uid="{EF113C62-1F9F-954D-833E-5A7F160E4DF3}"/>
    <hyperlink ref="AZ332" r:id="rId490" location="1" xr:uid="{1FBB7904-4336-114F-BEBE-4ACA54CB03AB}"/>
    <hyperlink ref="AG333" r:id="rId491" location="1" xr:uid="{F7B30793-6F5D-E94D-B782-39767D502019}"/>
    <hyperlink ref="AZ333" r:id="rId492" location="1" xr:uid="{9FF52E2A-0D41-2C4B-AFA8-7D6CE1FFE0DF}"/>
    <hyperlink ref="AG334" r:id="rId493" location="1" xr:uid="{3A4A21C5-C5DE-DC44-AF90-E077D3399877}"/>
    <hyperlink ref="AZ334" r:id="rId494" location="1" xr:uid="{03F5F20A-BE9A-504E-99A8-D5F6EA9B756C}"/>
    <hyperlink ref="AG335" r:id="rId495" location="1" xr:uid="{F9F18BDF-764F-F047-A248-7EFAD543D18A}"/>
    <hyperlink ref="AZ335" r:id="rId496" location="1" xr:uid="{B8479AC4-9850-5949-A45B-B8AD9334E806}"/>
    <hyperlink ref="AG336" r:id="rId497" location="1" xr:uid="{F505655F-F1EB-9942-B236-9CB8CEF57305}"/>
    <hyperlink ref="AZ336" r:id="rId498" location="1" xr:uid="{F473B9BA-BB63-C24A-BFC6-CCDB5AE7A969}"/>
    <hyperlink ref="AG337" r:id="rId499" location="1" xr:uid="{9800A72E-596B-BF45-927A-D89D3C6AFAA5}"/>
    <hyperlink ref="AZ337" r:id="rId500" location="1" xr:uid="{2E3ABA3B-0078-D740-9C2D-9537DC2C364A}"/>
    <hyperlink ref="AG338" r:id="rId501" location="1" xr:uid="{90E26741-06D4-824C-90F9-46A769755530}"/>
    <hyperlink ref="AZ338" r:id="rId502" location="1" xr:uid="{65DB7BAF-6461-1543-A99F-374E887B2806}"/>
    <hyperlink ref="AG339" r:id="rId503" location="1" xr:uid="{B31C5FCD-54B3-0E46-BB38-A2424C86608F}"/>
    <hyperlink ref="AZ339" r:id="rId504" location="1" xr:uid="{32064A55-E87E-0945-866F-42A14B583A88}"/>
    <hyperlink ref="AG340" r:id="rId505" location="1" xr:uid="{441774D1-C722-B348-9591-311C88984EF6}"/>
    <hyperlink ref="AZ340" r:id="rId506" location="1" xr:uid="{0D069A2A-123D-9246-8D30-37CBEAE5ED8D}"/>
    <hyperlink ref="AG341" r:id="rId507" location="1" xr:uid="{B36404B0-A7AA-E14B-AD83-74985548EDF8}"/>
    <hyperlink ref="AZ341" r:id="rId508" location="1" xr:uid="{C8C2F898-8FB6-7B4A-8257-E10F7790FFA3}"/>
    <hyperlink ref="AG342" r:id="rId509" location="1" xr:uid="{F35F1F99-6947-6741-A694-C51AAFEF4A83}"/>
    <hyperlink ref="AZ342" r:id="rId510" location="1" xr:uid="{D2C37FB3-AF6B-8E42-8C38-DE2CEC52B70C}"/>
    <hyperlink ref="AG343" r:id="rId511" location="1" xr:uid="{00229195-190A-2549-B50E-DDEABE798F73}"/>
    <hyperlink ref="AZ343" r:id="rId512" location="1" xr:uid="{6A30EE94-21FE-0F4A-85A4-8AFAFE812AAB}"/>
    <hyperlink ref="AG344" r:id="rId513" location="1" xr:uid="{1C3FABEA-196B-424A-B4FA-266EDA6B1FB9}"/>
    <hyperlink ref="AZ344" r:id="rId514" location="1" xr:uid="{7CB985F5-F2BC-7345-BDD5-DB20C463FA54}"/>
    <hyperlink ref="AG345" r:id="rId515" location="1" xr:uid="{2F5CB45A-A2D9-924F-A2BE-D68400598022}"/>
    <hyperlink ref="AZ345" r:id="rId516" location="1" xr:uid="{C33642D4-3755-5640-AAE6-2057F4353952}"/>
    <hyperlink ref="AG346" r:id="rId517" location="1" xr:uid="{3EE0F18D-8ABD-774E-901A-399132E2B41E}"/>
    <hyperlink ref="AZ346" r:id="rId518" location="1" xr:uid="{0228A1D2-770C-1444-B141-00FA7CA13980}"/>
    <hyperlink ref="AG347" r:id="rId519" location="1" xr:uid="{9675C64F-EB9A-0548-90EF-29337F362894}"/>
    <hyperlink ref="AZ347" r:id="rId520" location="1" xr:uid="{BE0F9A68-7C2A-CA4F-B28D-3AB4082EE781}"/>
    <hyperlink ref="AG348" r:id="rId521" location="1" xr:uid="{FEAC2139-45DF-1F4D-8566-E0F729239F1F}"/>
    <hyperlink ref="AZ348" r:id="rId522" location="1" xr:uid="{09F6FC30-2083-784C-929B-86579C9C3FCD}"/>
    <hyperlink ref="AG349" r:id="rId523" location="1" xr:uid="{6550C188-4F12-A24C-B4D9-D93A0FD91F61}"/>
    <hyperlink ref="AZ349" r:id="rId524" location="1" xr:uid="{4B9EF804-583A-3647-AA01-634F0630FEEC}"/>
    <hyperlink ref="AG350" r:id="rId525" location="1" xr:uid="{C48420C0-8AA3-664D-9EA0-D6AC29F151A9}"/>
    <hyperlink ref="AZ350" r:id="rId526" location="1" xr:uid="{3F96A3E7-410F-3B40-A1B2-F8E86FEF0690}"/>
    <hyperlink ref="AG351" r:id="rId527" location="1" xr:uid="{30B62478-60D4-9646-8CB4-CF208D01C8EC}"/>
    <hyperlink ref="AZ351" r:id="rId528" location="1" xr:uid="{5C687FF1-5FC5-2A4A-801B-66D8385D3997}"/>
    <hyperlink ref="AG352" r:id="rId529" location="1" xr:uid="{60F42BC5-AC60-5C48-9C45-934D70F70333}"/>
    <hyperlink ref="AZ352" r:id="rId530" location="1" xr:uid="{E04B21FF-BA4D-8F49-9D95-CA15F6001D9B}"/>
    <hyperlink ref="AG353" r:id="rId531" location="1" xr:uid="{5894640E-882D-1949-9657-532F31249C77}"/>
    <hyperlink ref="AZ353" r:id="rId532" location="1" xr:uid="{F62C7EDE-3622-7F4F-A526-D9226DB32504}"/>
    <hyperlink ref="AG354" r:id="rId533" location="1" xr:uid="{2F87CEFA-B647-B94F-A12E-53704ECBA332}"/>
    <hyperlink ref="AZ354" r:id="rId534" location="1" xr:uid="{F32E28D8-C958-3347-8A05-D188E6FFB75D}"/>
    <hyperlink ref="AG355" r:id="rId535" location="1" xr:uid="{406F56A0-8F08-1F43-B429-163EC872EBD4}"/>
    <hyperlink ref="AZ355" r:id="rId536" location="1" xr:uid="{B397BC73-1242-F143-BCFA-31F1E9653EB0}"/>
    <hyperlink ref="AG356" r:id="rId537" location="1" xr:uid="{42446AD0-F7A2-974F-AEF7-02B975F1C9BF}"/>
    <hyperlink ref="AZ356" r:id="rId538" location="1" xr:uid="{3856CFF6-74A6-9B48-A654-39A2AE7C1FBE}"/>
    <hyperlink ref="AG357" r:id="rId539" location="1" xr:uid="{EEC87784-C075-5548-88BF-E49C852A0AFF}"/>
    <hyperlink ref="AZ357" r:id="rId540" location="1" xr:uid="{E5950AFB-F88C-5449-856D-6D537EF1B712}"/>
    <hyperlink ref="AG358" r:id="rId541" location="1" xr:uid="{8E759577-E606-7D42-8A58-E70BD42F8D75}"/>
    <hyperlink ref="AZ358" r:id="rId542" location="1" xr:uid="{02CFADBB-5B4E-CB42-83BE-071B1A248C02}"/>
    <hyperlink ref="AG359" r:id="rId543" location="1" xr:uid="{AA3B284F-6FFA-8D4B-B9FC-8BBF45116C0E}"/>
    <hyperlink ref="AZ359" r:id="rId544" location="1" xr:uid="{DDC61781-BD36-FF42-8C5E-A5CD737111CC}"/>
    <hyperlink ref="AG360" r:id="rId545" location="1" xr:uid="{F8692A8F-ED1A-224D-89B2-6F1F847DFF77}"/>
    <hyperlink ref="AZ360" r:id="rId546" location="1" xr:uid="{21D13AF4-3F2A-E941-AFBE-12FF46F8F351}"/>
    <hyperlink ref="AG361" r:id="rId547" location="1" xr:uid="{D1B7164E-0052-4B41-97C7-44804C894B91}"/>
    <hyperlink ref="AZ361" r:id="rId548" location="1" xr:uid="{BB35C5DA-D90E-6546-B6AB-960D338790E3}"/>
    <hyperlink ref="AG362" r:id="rId549" location="1" xr:uid="{E9568907-2105-2C4B-8974-BD4053A326CD}"/>
    <hyperlink ref="AZ362" r:id="rId550" location="1" xr:uid="{172DCA16-CEC0-D24C-8666-C617DC636D22}"/>
    <hyperlink ref="AG363" r:id="rId551" location="1" xr:uid="{70F44748-D936-AA48-A671-CC8022A19568}"/>
    <hyperlink ref="AZ363" r:id="rId552" location="1" xr:uid="{D4496FEB-19CA-454C-B41D-919E96631398}"/>
    <hyperlink ref="AG364" r:id="rId553" location="1" xr:uid="{7C7DE0BC-85CC-114E-B1F2-A90466CF7849}"/>
    <hyperlink ref="AZ364" r:id="rId554" location="1" xr:uid="{220B50ED-4650-C74F-AB8B-47EC8E3A66FD}"/>
    <hyperlink ref="AG365" r:id="rId555" location="1" xr:uid="{773D6C8A-C183-1446-A5AF-65BD1AEA2129}"/>
    <hyperlink ref="AZ365" r:id="rId556" location="1" xr:uid="{0222D585-984B-9740-9337-DC90D09AC3D6}"/>
    <hyperlink ref="AG366" r:id="rId557" location="1" xr:uid="{57541AAB-AAA7-FE4F-9FEE-27F831ECDA16}"/>
    <hyperlink ref="AZ366" r:id="rId558" location="1" xr:uid="{1A0D2A1D-8605-2444-B913-BAB36394E518}"/>
    <hyperlink ref="AG367" r:id="rId559" location="1" xr:uid="{2CE2BB46-AF00-664C-85C7-9EB746451528}"/>
    <hyperlink ref="AZ367" r:id="rId560" location="1" xr:uid="{E999E929-4FC7-1340-8FF7-219CBBC4E49C}"/>
    <hyperlink ref="AG368" r:id="rId561" location="1" xr:uid="{ED371B6B-7351-4D4B-815F-4E959F9B0B7A}"/>
    <hyperlink ref="AZ368" r:id="rId562" location="1" xr:uid="{39874560-CD6F-424B-9370-0F5B2765C3DE}"/>
    <hyperlink ref="AG369" r:id="rId563" location="1" xr:uid="{D33C4F7C-F772-F047-8D6D-964D736455C4}"/>
    <hyperlink ref="AZ369" r:id="rId564" location="1" xr:uid="{7EE30FFF-4C08-2B46-9372-BD61D7D3B325}"/>
    <hyperlink ref="AG370" r:id="rId565" location="1" xr:uid="{9F35D3E7-8159-154A-A092-4C1FE629806E}"/>
    <hyperlink ref="AZ370" r:id="rId566" location="1" xr:uid="{3751F28B-9474-BA47-9FD9-50EFC3F62C05}"/>
    <hyperlink ref="AG371" r:id="rId567" location="1" xr:uid="{115F6EE4-CF62-304C-A95A-4693CD98FEAF}"/>
    <hyperlink ref="AZ371" r:id="rId568" location="1" xr:uid="{D55F442E-A28B-104F-9B54-F2EFEA50571F}"/>
    <hyperlink ref="AG372" r:id="rId569" location="1" xr:uid="{4530D7B3-840A-974D-BE5D-01F8F39B2B84}"/>
    <hyperlink ref="AZ372" r:id="rId570" location="1" xr:uid="{067FEDC4-9E77-8D40-ABFC-F687FB90826A}"/>
    <hyperlink ref="AG373" r:id="rId571" location="1" xr:uid="{31F1A835-6FE8-664C-8685-2FEF6B8E6345}"/>
    <hyperlink ref="AZ373" r:id="rId572" location="1" xr:uid="{C768F7C3-FCD4-F847-9EB1-D9F2B4A25FC7}"/>
    <hyperlink ref="AG374" r:id="rId573" location="1" xr:uid="{F7D96478-7003-604B-BFBF-83D2A14B062C}"/>
    <hyperlink ref="AZ374" r:id="rId574" location="1" xr:uid="{A820E2E8-7556-FC40-BEDF-A14883C6E2BD}"/>
    <hyperlink ref="AG375" r:id="rId575" location="1" xr:uid="{FD0D73E7-B8A0-754C-B228-F5A2429D2E24}"/>
    <hyperlink ref="AZ375" r:id="rId576" location="1" xr:uid="{6D1A9783-FBDD-AA40-8B46-EE8CC4B13656}"/>
    <hyperlink ref="AG376" r:id="rId577" location="1" xr:uid="{080FD67D-7187-624D-AF23-17A3DCB8C0D0}"/>
    <hyperlink ref="AZ376" r:id="rId578" location="1" xr:uid="{DCE775A2-2488-BC41-A69A-878B0EC7A8A1}"/>
    <hyperlink ref="AG377" r:id="rId579" location="1" xr:uid="{93A821CD-4E04-204A-BF45-A34DC867BC80}"/>
    <hyperlink ref="AZ377" r:id="rId580" location="1" xr:uid="{981BD351-3D13-4D4C-A1CE-997184AA9843}"/>
    <hyperlink ref="AG378" r:id="rId581" location="1" xr:uid="{20EC4C72-8DEC-1B48-8D18-6C22BF770F63}"/>
    <hyperlink ref="AZ378" r:id="rId582" location="1" xr:uid="{08A9C26D-E022-6044-8926-1D118F5167B0}"/>
    <hyperlink ref="AG379" r:id="rId583" location="1" xr:uid="{9F92B75C-8DE0-2347-A5BC-62FB579CF07F}"/>
    <hyperlink ref="AZ379" r:id="rId584" location="1" xr:uid="{87E1B627-7C64-134A-BBD9-F3142DF1D946}"/>
    <hyperlink ref="AG380" r:id="rId585" location="1" xr:uid="{F2325EB2-0E7C-B64A-8A27-F4D25718E3A4}"/>
    <hyperlink ref="AZ380" r:id="rId586" location="1" xr:uid="{95135E89-296C-C847-9504-D66AA6C67B24}"/>
    <hyperlink ref="AG381" r:id="rId587" location="1" xr:uid="{BB54678D-37D4-874C-B7FD-E61ADABD5F5E}"/>
    <hyperlink ref="AZ381" r:id="rId588" location="1" xr:uid="{CAC5B083-72BE-EE44-B4EF-7725BA0F9EBF}"/>
    <hyperlink ref="AG382" r:id="rId589" location="1" xr:uid="{4A96884D-AAA9-DF41-B9A2-337BC6AEA123}"/>
    <hyperlink ref="AZ382" r:id="rId590" location="1" xr:uid="{A99C4DF7-0462-3C45-AEFF-E81DAF952044}"/>
    <hyperlink ref="AG383" r:id="rId591" location="1" xr:uid="{5FFD3DA5-6B4E-D54E-BA55-7428418655C3}"/>
    <hyperlink ref="AZ383" r:id="rId592" location="1" xr:uid="{4F66C082-49CF-6C4D-828F-D0125747CAD8}"/>
    <hyperlink ref="AG384" r:id="rId593" location="1" xr:uid="{52A547B2-192A-6B4B-9CF9-AAA9FD4EF3DE}"/>
    <hyperlink ref="AZ384" r:id="rId594" location="1" xr:uid="{A3344A24-4E34-A842-B320-5F9B3693ED4E}"/>
    <hyperlink ref="AG385" r:id="rId595" location="1" xr:uid="{0F591E60-B006-144B-A972-A9B7F1D930DD}"/>
    <hyperlink ref="AZ385" r:id="rId596" location="1" xr:uid="{8E7EC0E5-5E38-7B42-91DE-14509A82A209}"/>
    <hyperlink ref="AG386" r:id="rId597" location="1" xr:uid="{302BA14E-9C81-8C41-AEBD-55AA4834BC0A}"/>
    <hyperlink ref="AZ386" r:id="rId598" location="1" xr:uid="{ECDF63A3-6C67-7B4C-A9FF-3356ABFC587C}"/>
    <hyperlink ref="AG387" r:id="rId599" location="1" xr:uid="{F93C3B00-CF68-7F4E-9838-D1894E322B20}"/>
    <hyperlink ref="AZ387" r:id="rId600" location="1" xr:uid="{9E99C652-0F0D-A549-82B6-22C33207EFA3}"/>
    <hyperlink ref="AG388" r:id="rId601" location="1" xr:uid="{82FAA2CC-003B-3A43-88AC-6724F631E711}"/>
    <hyperlink ref="AZ388" r:id="rId602" location="1" xr:uid="{A54C4B34-D0C1-8848-8F10-59121039D18F}"/>
    <hyperlink ref="AG389" r:id="rId603" location="1" xr:uid="{552DE677-8598-D040-A167-200EE259BB65}"/>
    <hyperlink ref="AZ389" r:id="rId604" location="1" xr:uid="{40BF347B-CFF1-7147-B5E6-8036A1CF3E59}"/>
    <hyperlink ref="AG390" r:id="rId605" location="1" xr:uid="{77728C68-1EC2-9145-A709-C22EBFCEA955}"/>
    <hyperlink ref="AZ390" r:id="rId606" location="1" xr:uid="{24C12600-3382-3340-A440-2D78E83C9204}"/>
    <hyperlink ref="AG391" r:id="rId607" location="1" xr:uid="{A5922513-01C5-F64F-AB19-50E1B4A98324}"/>
    <hyperlink ref="AZ391" r:id="rId608" location="1" xr:uid="{EF667268-F800-404F-AFF5-B97D366E12E1}"/>
    <hyperlink ref="AG392" r:id="rId609" location="1" xr:uid="{F9A0A14C-E26A-8942-8B75-7365D4CA2FCB}"/>
    <hyperlink ref="AZ392" r:id="rId610" location="1" xr:uid="{65955993-6541-074A-904F-51A0A1ED1284}"/>
    <hyperlink ref="AG393" r:id="rId611" location="1" xr:uid="{57AB025F-790E-4241-8F6D-A086A136D0BE}"/>
    <hyperlink ref="AZ393" r:id="rId612" location="1" xr:uid="{F8CFD4BF-0C0D-9645-841D-D26A3B88613D}"/>
    <hyperlink ref="AG394" r:id="rId613" location="1" xr:uid="{9816BFE3-4C33-3940-B004-929240D0ECBF}"/>
    <hyperlink ref="AZ394" r:id="rId614" location="1" xr:uid="{F49F0FD6-DD04-9A43-B0FF-0B3405F06D5B}"/>
    <hyperlink ref="AG395" r:id="rId615" location="1" xr:uid="{D6605E06-7A20-6C4B-89E6-BF6732E021DC}"/>
    <hyperlink ref="AZ395" r:id="rId616" location="1" xr:uid="{A04C035B-D32F-BB45-ACB9-B781159A6DF7}"/>
    <hyperlink ref="AG396" r:id="rId617" location="1" xr:uid="{EF34DF56-41E2-C048-B56E-AFFF7298C5E1}"/>
    <hyperlink ref="AZ396" r:id="rId618" location="1" xr:uid="{AEEEFBE1-3B05-094A-933E-BBF694BDFF07}"/>
    <hyperlink ref="AG397" r:id="rId619" location="1" xr:uid="{6B943554-F1F8-F847-A1DA-01B7D18080FC}"/>
    <hyperlink ref="AZ397" r:id="rId620" location="1" xr:uid="{C3FF6520-C401-FF4D-BC83-C3F002AD8844}"/>
    <hyperlink ref="AG398" r:id="rId621" location="1" xr:uid="{180AB9E0-D5C6-FF4F-ABB0-8278E1D557B8}"/>
    <hyperlink ref="AZ398" r:id="rId622" location="1" xr:uid="{52074280-C9D1-D04B-B6E8-94F463710C71}"/>
    <hyperlink ref="AG399" r:id="rId623" location="1" xr:uid="{0DE39AF0-DB05-9941-B534-34405B1B51B0}"/>
    <hyperlink ref="AZ399" r:id="rId624" location="1" xr:uid="{265F200C-4AA0-9945-B9B5-1B7CC240D8D1}"/>
    <hyperlink ref="AG400" r:id="rId625" location="1" xr:uid="{8397ED89-FDD0-0C4A-9733-C29A9901B5F0}"/>
    <hyperlink ref="AZ400" r:id="rId626" location="1" xr:uid="{D319D056-7AE3-F84E-94F2-8AC605F773BA}"/>
    <hyperlink ref="AG401" r:id="rId627" location="1" xr:uid="{0FE056BD-5C7D-0F43-83E6-9F269E22B853}"/>
    <hyperlink ref="AZ401" r:id="rId628" location="1" xr:uid="{E315F1FC-C61C-0E42-A3E3-1C08E9E642C6}"/>
    <hyperlink ref="AG402" r:id="rId629" location="1" xr:uid="{07AB56B0-7F7E-FE4D-B67F-EEE377A00218}"/>
    <hyperlink ref="AZ402" r:id="rId630" location="1" xr:uid="{0B050E46-06C7-F248-B3A4-CFB49B66672F}"/>
    <hyperlink ref="AG403" r:id="rId631" location="1" xr:uid="{2C4B5469-AD66-0045-A568-0D1ACBBE714F}"/>
    <hyperlink ref="AZ403" r:id="rId632" location="1" xr:uid="{9A3849C3-4802-A349-846A-4F9FD2CFD1DB}"/>
    <hyperlink ref="AG404" r:id="rId633" location="1" xr:uid="{14FF1907-0AA6-564C-A260-256D23278C86}"/>
    <hyperlink ref="AZ404" r:id="rId634" location="1" xr:uid="{822ED1F8-6E0B-A145-9D65-B89CA454CB69}"/>
    <hyperlink ref="AG405" r:id="rId635" location="1" xr:uid="{4F314C17-D073-E340-AEBB-68BB3C03C06B}"/>
    <hyperlink ref="AZ405" r:id="rId636" location="1" xr:uid="{5509A86D-1672-014C-A382-199ECDE9FA36}"/>
    <hyperlink ref="AG406" r:id="rId637" location="1" xr:uid="{4F0A36C9-78B4-2C40-B2C7-3EC85873898F}"/>
    <hyperlink ref="AZ406" r:id="rId638" location="1" xr:uid="{0628F458-6169-9745-975B-D416B9748B1B}"/>
    <hyperlink ref="AG407" r:id="rId639" location="1" xr:uid="{19C17AAB-D732-CC48-B9F1-CCE425C2F6D8}"/>
    <hyperlink ref="AZ407" r:id="rId640" location="1" xr:uid="{4DCAC443-A3ED-6A42-AB74-4B4D80086821}"/>
    <hyperlink ref="AG408" r:id="rId641" location="1" xr:uid="{4291DB8A-4034-954C-BDB0-E6A9024E5A73}"/>
    <hyperlink ref="AZ408" r:id="rId642" location="1" xr:uid="{FFFB6E6E-ADBD-7E41-9062-C9E46DD4D977}"/>
    <hyperlink ref="AG409" r:id="rId643" location="1" xr:uid="{C2023D9A-C004-164F-AD6E-06C16CB9BD48}"/>
    <hyperlink ref="AZ409" r:id="rId644" location="1" xr:uid="{4FD9BE49-7294-BA46-9684-C9DF25B0FD6A}"/>
    <hyperlink ref="AG410" r:id="rId645" location="1" xr:uid="{56CEFB3A-D4DC-A64A-A976-68FEE5E95218}"/>
    <hyperlink ref="AZ410" r:id="rId646" location="1" xr:uid="{149741F4-1F41-A240-8319-F1F0D473D204}"/>
    <hyperlink ref="AG411" r:id="rId647" location="1" xr:uid="{7A9D9C55-6067-BE42-BC9A-6794CC5F4739}"/>
    <hyperlink ref="AZ411" r:id="rId648" location="1" xr:uid="{485CC6F5-2196-2A4C-853B-801F32A69AC2}"/>
    <hyperlink ref="AG412" r:id="rId649" location="1" xr:uid="{E7FD6629-35E6-E844-B8CB-716E5011A6DF}"/>
    <hyperlink ref="AZ412" r:id="rId650" location="1" xr:uid="{58CA270F-8D67-A648-B1DB-9FB8D8E1023B}"/>
    <hyperlink ref="AG413" r:id="rId651" location="1" xr:uid="{84A03223-507B-334F-A814-A51297BC2E70}"/>
    <hyperlink ref="AZ413" r:id="rId652" location="1" xr:uid="{14B4E32A-4BD6-024D-83CA-EF81554E5E64}"/>
    <hyperlink ref="AG414" r:id="rId653" location="1" xr:uid="{72E9D425-4A2A-8C42-B5BC-4F07A71F0FD9}"/>
    <hyperlink ref="AZ414" r:id="rId654" location="1" xr:uid="{AC5E788E-2249-044B-97F2-72F705558002}"/>
    <hyperlink ref="AG415" r:id="rId655" location="1" xr:uid="{AAF83526-5187-A84A-AAA6-535C11E6407B}"/>
    <hyperlink ref="AZ415" r:id="rId656" location="1" xr:uid="{7033E62B-3ADA-694E-A424-D4B6F56B9BFB}"/>
    <hyperlink ref="AG416" r:id="rId657" location="1" xr:uid="{7363E689-25E7-9E4E-A3F7-B6EE729C654F}"/>
    <hyperlink ref="AZ416" r:id="rId658" location="1" xr:uid="{AFD0AEB3-F6B5-6249-B36D-C28C97A4F8C3}"/>
    <hyperlink ref="AG417" r:id="rId659" location="1" xr:uid="{09179231-8F3D-3542-8B63-B3A38D740F49}"/>
    <hyperlink ref="AZ417" r:id="rId660" location="1" xr:uid="{59DA0F13-881C-2442-BD2C-71761797C00F}"/>
    <hyperlink ref="AG418" r:id="rId661" location="1" xr:uid="{0F613F15-BCA0-6F44-A7C1-290A177CE068}"/>
    <hyperlink ref="AZ418" r:id="rId662" location="1" xr:uid="{3E413E8A-1ED6-7D46-A216-F27E1DB20305}"/>
    <hyperlink ref="AG419" r:id="rId663" location="1" xr:uid="{CB291130-96EB-0144-B68E-3B27E115FE18}"/>
    <hyperlink ref="AZ419" r:id="rId664" location="1" xr:uid="{175EBBFB-D8F1-3E44-B100-1C1ACE00F30A}"/>
    <hyperlink ref="AG420" r:id="rId665" location="1" xr:uid="{04E06822-7747-EB46-A3CB-AA6E8D9B456B}"/>
    <hyperlink ref="AZ420" r:id="rId666" location="1" xr:uid="{438BDD1A-B544-2D48-8B74-F2FA9A19BAA1}"/>
    <hyperlink ref="AG421" r:id="rId667" location="1" xr:uid="{E68A4F75-9843-2C42-97ED-BA0D8812A675}"/>
    <hyperlink ref="AZ421" r:id="rId668" location="1" xr:uid="{62A1C6EB-3EB9-5046-8D30-E020507B0D13}"/>
    <hyperlink ref="AG422" r:id="rId669" location="1" xr:uid="{C991AED4-0927-8B40-AB14-F6FE786C709C}"/>
    <hyperlink ref="AZ422" r:id="rId670" location="1" xr:uid="{D1E5624C-EE18-5349-9D5E-B86ADE8CBE2A}"/>
    <hyperlink ref="AG423" r:id="rId671" location="1" xr:uid="{887841DE-37BE-3649-82E9-27DB01743ED1}"/>
    <hyperlink ref="AZ423" r:id="rId672" location="1" xr:uid="{42B6D4FB-C518-2D4A-84B3-FF0D522F42D0}"/>
    <hyperlink ref="AG424" r:id="rId673" location="1" xr:uid="{8BE9A050-5673-554E-8C2F-E2A5B4D03C0C}"/>
    <hyperlink ref="AZ424" r:id="rId674" location="1" xr:uid="{FBFD804A-2996-9C42-A555-BB9464C50D3B}"/>
    <hyperlink ref="AG425" r:id="rId675" location="1" xr:uid="{531493B5-DB73-B54D-A599-E2580141E596}"/>
    <hyperlink ref="AZ425" r:id="rId676" location="1" xr:uid="{DC5D1CF8-446A-C945-A1C4-D684276A132E}"/>
    <hyperlink ref="AG426" r:id="rId677" location="1" xr:uid="{441FE479-F0E5-5842-97C8-4448D7B836A0}"/>
    <hyperlink ref="AZ426" r:id="rId678" location="1" xr:uid="{22F1D31B-2803-E949-A95B-5DE868C279F2}"/>
    <hyperlink ref="AG427" r:id="rId679" location="1" xr:uid="{A6D9565F-140E-AD40-AA20-A2DF6B0A0756}"/>
    <hyperlink ref="AZ427" r:id="rId680" location="1" xr:uid="{ADCB71FB-F1D9-6F41-88BE-B9293B751476}"/>
    <hyperlink ref="AG428" r:id="rId681" location="1" xr:uid="{A34677C0-82B1-3D4E-ACC4-718CFB8547F6}"/>
    <hyperlink ref="AZ428" r:id="rId682" location="1" xr:uid="{3F292088-4D6E-784B-83DE-52694BC2C4AA}"/>
    <hyperlink ref="AG429" r:id="rId683" location="1" xr:uid="{24F4AF09-8B00-2245-9B59-1A1C92936A49}"/>
    <hyperlink ref="AZ429" r:id="rId684" location="1" xr:uid="{B1D92A44-0173-D847-A0EC-6064947DE77E}"/>
    <hyperlink ref="AG430" r:id="rId685" location="1" xr:uid="{037EC321-0187-274D-B5EA-8A7D94A4F41E}"/>
    <hyperlink ref="AZ430" r:id="rId686" location="1" xr:uid="{2C18C72D-A834-7A48-97C1-B8B9BD7C1902}"/>
  </hyperlinks>
  <pageMargins left="0.7" right="0.7" top="0.75" bottom="0.75" header="0.3" footer="0.3"/>
  <drawing r:id="rId68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68BAA-289F-7944-B3AA-858F382AEED1}">
  <dimension ref="A1:EE1000"/>
  <sheetViews>
    <sheetView workbookViewId="0">
      <selection activeCell="O18" sqref="O18"/>
    </sheetView>
  </sheetViews>
  <sheetFormatPr baseColWidth="10" defaultColWidth="14.5" defaultRowHeight="15.75" customHeight="1" x14ac:dyDescent="0.15"/>
  <cols>
    <col min="1" max="1" width="3.5" style="182" customWidth="1"/>
    <col min="2" max="2" width="20.83203125" style="182" customWidth="1"/>
    <col min="3" max="3" width="6" style="182" customWidth="1"/>
    <col min="4" max="4" width="9.83203125" style="182" customWidth="1"/>
    <col min="5" max="15" width="6.5" style="182" customWidth="1"/>
    <col min="16" max="16" width="6.33203125" style="182" customWidth="1"/>
    <col min="17" max="17" width="7" style="182" customWidth="1"/>
    <col min="18" max="18" width="5.6640625" style="182" customWidth="1"/>
    <col min="19" max="19" width="5.1640625" style="182" customWidth="1"/>
    <col min="20" max="20" width="5" style="182" customWidth="1"/>
    <col min="21" max="22" width="4.83203125" style="182" customWidth="1"/>
    <col min="23" max="23" width="4.6640625" style="182" customWidth="1"/>
    <col min="24" max="24" width="4.83203125" style="182" customWidth="1"/>
    <col min="25" max="25" width="5" style="182" customWidth="1"/>
    <col min="26" max="26" width="4.6640625" style="182" customWidth="1"/>
    <col min="27" max="27" width="4.83203125" style="182" customWidth="1"/>
    <col min="28" max="28" width="5.33203125" style="182" customWidth="1"/>
    <col min="29" max="29" width="5.5" style="182" customWidth="1"/>
    <col min="30" max="30" width="7.33203125" style="182" customWidth="1"/>
    <col min="31" max="31" width="8" style="182" customWidth="1"/>
    <col min="32" max="33" width="12.33203125" style="182" customWidth="1"/>
    <col min="34" max="45" width="6.5" style="182" customWidth="1"/>
    <col min="46" max="46" width="9.5" style="182" customWidth="1"/>
    <col min="47" max="47" width="8.1640625" style="182" customWidth="1"/>
    <col min="48" max="48" width="7.5" style="182" customWidth="1"/>
    <col min="49" max="50" width="8.5" style="182" customWidth="1"/>
    <col min="51" max="51" width="14.33203125" style="182" customWidth="1"/>
    <col min="52" max="52" width="8.1640625" style="182" customWidth="1"/>
    <col min="53" max="53" width="9.1640625" style="182" customWidth="1"/>
    <col min="54" max="64" width="8.83203125" style="182" customWidth="1"/>
    <col min="65" max="65" width="10.6640625" style="182" customWidth="1"/>
    <col min="66" max="76" width="10.33203125" style="182" customWidth="1"/>
    <col min="77" max="77" width="12.6640625" style="182" customWidth="1"/>
    <col min="78" max="78" width="18.1640625" style="182" customWidth="1"/>
    <col min="79" max="90" width="7.6640625" style="182" customWidth="1"/>
    <col min="91" max="91" width="8.6640625" style="182" customWidth="1"/>
    <col min="92" max="92" width="12.6640625" style="182" customWidth="1"/>
    <col min="93" max="93" width="12.1640625" style="182" customWidth="1"/>
    <col min="94" max="94" width="8.5" style="182" customWidth="1"/>
    <col min="95" max="95" width="10.5" style="182" customWidth="1"/>
    <col min="96" max="96" width="9.83203125" style="182" customWidth="1"/>
    <col min="97" max="97" width="6.5" style="182" customWidth="1"/>
    <col min="98" max="98" width="7.6640625" style="182" customWidth="1"/>
    <col min="99" max="99" width="12.1640625" style="182" customWidth="1"/>
    <col min="100" max="111" width="8.1640625" style="182" customWidth="1"/>
    <col min="112" max="112" width="10.6640625" style="182" customWidth="1"/>
    <col min="113" max="113" width="12.6640625" style="182" customWidth="1"/>
    <col min="114" max="114" width="12.1640625" style="182" customWidth="1"/>
    <col min="115" max="115" width="8.5" style="182" customWidth="1"/>
    <col min="116" max="116" width="10.5" style="182" customWidth="1"/>
    <col min="117" max="117" width="11.33203125" style="182" customWidth="1"/>
    <col min="118" max="118" width="6.5" style="182" customWidth="1"/>
    <col min="119" max="119" width="7.6640625" style="182" customWidth="1"/>
    <col min="120" max="120" width="21.6640625" style="182" customWidth="1"/>
    <col min="121" max="121" width="6.5" style="182" customWidth="1"/>
    <col min="122" max="129" width="7.83203125" style="182" customWidth="1"/>
    <col min="130" max="130" width="7.6640625" style="182" customWidth="1"/>
    <col min="131" max="132" width="8.5" style="182" customWidth="1"/>
    <col min="133" max="133" width="7.5" style="182" customWidth="1"/>
    <col min="134" max="134" width="9" style="182" customWidth="1"/>
    <col min="135" max="135" width="8.83203125" style="182" customWidth="1"/>
    <col min="136" max="16384" width="14.5" style="182"/>
  </cols>
  <sheetData>
    <row r="1" spans="1:135" ht="13" x14ac:dyDescent="0.15">
      <c r="BH1" s="1"/>
      <c r="BI1" s="1"/>
      <c r="BJ1" s="1"/>
      <c r="BK1" s="1"/>
      <c r="BL1" s="1"/>
      <c r="BM1" s="59"/>
      <c r="BN1" s="3"/>
      <c r="BO1" s="3"/>
      <c r="BP1" s="3"/>
      <c r="BQ1" s="3"/>
      <c r="BR1" s="3"/>
      <c r="BS1" s="3"/>
      <c r="BT1" s="3"/>
      <c r="BU1" s="3"/>
      <c r="BV1" s="3"/>
      <c r="BW1" s="3"/>
      <c r="BX1" s="3"/>
      <c r="BY1" s="3"/>
      <c r="BZ1" s="3" t="s">
        <v>0</v>
      </c>
      <c r="CA1" s="1"/>
      <c r="CB1" s="1"/>
      <c r="CC1" s="1"/>
      <c r="CD1" s="1"/>
      <c r="CE1" s="1"/>
      <c r="CF1" s="1"/>
      <c r="CG1" s="1"/>
      <c r="CH1" s="1"/>
      <c r="CI1" s="1"/>
      <c r="CJ1" s="1"/>
      <c r="CK1" s="1"/>
      <c r="CL1" s="1"/>
      <c r="DU1" s="4"/>
      <c r="DZ1" s="183"/>
      <c r="EA1" s="183"/>
      <c r="EB1" s="183"/>
      <c r="EC1" s="183"/>
      <c r="ED1" s="183"/>
      <c r="EE1" s="183"/>
    </row>
    <row r="2" spans="1:135" ht="16" x14ac:dyDescent="0.2">
      <c r="A2" s="57"/>
      <c r="B2" s="7" t="s">
        <v>1</v>
      </c>
      <c r="C2" s="57"/>
      <c r="D2" s="57"/>
      <c r="E2" s="57"/>
      <c r="F2" s="57"/>
      <c r="G2" s="8" t="s">
        <v>2</v>
      </c>
      <c r="H2" s="57"/>
      <c r="I2" s="57"/>
      <c r="J2" s="57"/>
      <c r="K2" s="57"/>
      <c r="L2" s="57"/>
      <c r="M2" s="57"/>
      <c r="N2" s="57"/>
      <c r="O2" s="57"/>
      <c r="P2" s="57"/>
      <c r="Q2" s="57"/>
      <c r="R2" s="57"/>
      <c r="S2" s="57"/>
      <c r="T2" s="57"/>
      <c r="U2" s="57"/>
      <c r="V2" s="57"/>
      <c r="W2" s="57"/>
      <c r="X2" s="57"/>
      <c r="Y2" s="57"/>
      <c r="Z2" s="57"/>
      <c r="AA2" s="57"/>
      <c r="AB2" s="57"/>
      <c r="AC2" s="57"/>
      <c r="AD2" s="57"/>
      <c r="AE2" s="57"/>
      <c r="AF2" s="57"/>
      <c r="AG2" s="57"/>
      <c r="BJ2" s="9" t="s">
        <v>3</v>
      </c>
      <c r="BK2" s="10" t="s">
        <v>4</v>
      </c>
      <c r="BL2" s="10" t="s">
        <v>5</v>
      </c>
      <c r="BM2" s="10" t="s">
        <v>6</v>
      </c>
      <c r="BN2" s="10" t="s">
        <v>7</v>
      </c>
      <c r="BO2" s="10" t="s">
        <v>8</v>
      </c>
      <c r="BP2" s="10" t="s">
        <v>9</v>
      </c>
      <c r="BQ2" s="10" t="s">
        <v>10</v>
      </c>
      <c r="BV2" s="11"/>
      <c r="BW2" s="11"/>
      <c r="BX2" s="11"/>
      <c r="BY2" s="11"/>
      <c r="BZ2" s="12" t="s">
        <v>11</v>
      </c>
      <c r="CA2" s="12" t="s">
        <v>12</v>
      </c>
      <c r="CB2" s="13" t="s">
        <v>13</v>
      </c>
      <c r="CC2" s="13" t="s">
        <v>14</v>
      </c>
      <c r="CD2" s="12" t="s">
        <v>15</v>
      </c>
      <c r="CE2" s="12" t="s">
        <v>16</v>
      </c>
      <c r="CF2" s="12" t="s">
        <v>17</v>
      </c>
      <c r="CG2" s="12" t="s">
        <v>18</v>
      </c>
      <c r="CH2" s="12" t="s">
        <v>19</v>
      </c>
      <c r="CI2" s="12" t="s">
        <v>20</v>
      </c>
      <c r="CJ2" s="12" t="s">
        <v>21</v>
      </c>
      <c r="CK2" s="12" t="s">
        <v>22</v>
      </c>
      <c r="CL2" s="12" t="s">
        <v>23</v>
      </c>
      <c r="CM2" s="57"/>
      <c r="CN2" s="27"/>
      <c r="CO2" s="198" t="s">
        <v>24</v>
      </c>
      <c r="CP2" s="199"/>
      <c r="CQ2" s="200"/>
      <c r="CR2" s="15"/>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7"/>
      <c r="DV2" s="16"/>
      <c r="DW2" s="16"/>
      <c r="DX2" s="16"/>
      <c r="DY2" s="16"/>
      <c r="DZ2" s="18"/>
      <c r="EA2" s="18"/>
      <c r="EB2" s="18"/>
      <c r="EC2" s="18"/>
      <c r="ED2" s="18"/>
      <c r="EE2" s="18"/>
    </row>
    <row r="3" spans="1:135" ht="15" x14ac:dyDescent="0.2">
      <c r="A3" s="57"/>
      <c r="B3" s="19" t="str">
        <f>A11</f>
        <v>Loyola Marymount Lions</v>
      </c>
      <c r="C3" s="19">
        <v>2020</v>
      </c>
      <c r="D3" s="57"/>
      <c r="F3" s="57"/>
      <c r="G3" s="57"/>
      <c r="H3" s="57"/>
      <c r="I3" s="57"/>
      <c r="J3" s="57"/>
      <c r="K3" s="57"/>
      <c r="L3" s="57"/>
      <c r="M3" s="57"/>
      <c r="N3" s="57"/>
      <c r="O3" s="57"/>
      <c r="P3" s="57"/>
      <c r="Q3" s="57"/>
      <c r="R3" s="57"/>
      <c r="S3" s="57"/>
      <c r="T3" s="57"/>
      <c r="U3" s="57"/>
      <c r="V3" s="57"/>
      <c r="W3" s="32"/>
      <c r="X3" s="57"/>
      <c r="Y3" s="57"/>
      <c r="Z3" s="57"/>
      <c r="AA3" s="57"/>
      <c r="AB3" s="57"/>
      <c r="AC3" s="57"/>
      <c r="AD3" s="57"/>
      <c r="AE3" s="57"/>
      <c r="AF3" s="57"/>
      <c r="AG3" s="57"/>
      <c r="BJ3" s="9" t="s">
        <v>25</v>
      </c>
      <c r="BK3" s="21">
        <v>2.1295999999999999</v>
      </c>
      <c r="BL3" s="21">
        <v>8.6676000000000002</v>
      </c>
      <c r="BM3" s="21">
        <v>-2.4861</v>
      </c>
      <c r="BN3" s="21">
        <v>0.99199999999999999</v>
      </c>
      <c r="BO3" s="21">
        <v>-3.5360999999999998</v>
      </c>
      <c r="BP3" s="21">
        <v>1.6669</v>
      </c>
      <c r="BQ3" s="22">
        <v>50</v>
      </c>
      <c r="BV3" s="23"/>
      <c r="BW3" s="23"/>
      <c r="BX3" s="23"/>
      <c r="BY3" s="23"/>
      <c r="BZ3" s="24" t="s">
        <v>26</v>
      </c>
      <c r="CA3" s="25">
        <v>0.86</v>
      </c>
      <c r="CB3" s="25">
        <v>-0.56000000000000005</v>
      </c>
      <c r="CC3" s="26">
        <f t="shared" ref="CC3:CC4" si="0">0.44*CB3</f>
        <v>-0.24640000000000004</v>
      </c>
      <c r="CD3" s="25">
        <v>0.38900000000000001</v>
      </c>
      <c r="CE3" s="25">
        <v>0.57999999999999996</v>
      </c>
      <c r="CF3" s="25">
        <v>-0.96399999999999997</v>
      </c>
      <c r="CG3" s="25">
        <v>0.61299999999999999</v>
      </c>
      <c r="CH3" s="25">
        <v>0.11600000000000001</v>
      </c>
      <c r="CI3" s="25">
        <v>0</v>
      </c>
      <c r="CJ3" s="25">
        <v>1.369</v>
      </c>
      <c r="CK3" s="25">
        <v>1.327</v>
      </c>
      <c r="CL3" s="25">
        <v>-0.36699999999999999</v>
      </c>
      <c r="CM3" s="57"/>
      <c r="CN3" s="27"/>
      <c r="CO3" s="24" t="s">
        <v>26</v>
      </c>
      <c r="CP3" s="24" t="s">
        <v>27</v>
      </c>
      <c r="CQ3" s="24" t="s">
        <v>28</v>
      </c>
      <c r="CR3" s="13" t="s">
        <v>29</v>
      </c>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9"/>
      <c r="DV3" s="28"/>
      <c r="DW3" s="28"/>
      <c r="DX3" s="28"/>
      <c r="DY3" s="28"/>
      <c r="DZ3" s="28"/>
      <c r="EA3" s="28"/>
      <c r="EB3" s="28"/>
      <c r="EC3" s="28"/>
      <c r="ED3" s="28"/>
      <c r="EE3" s="28"/>
    </row>
    <row r="4" spans="1:135" ht="15" x14ac:dyDescent="0.2">
      <c r="A4" s="57"/>
      <c r="B4" s="66" t="s">
        <v>30</v>
      </c>
      <c r="C4" s="50">
        <f>IF(M83="",D123, VLOOKUP($A$11,$B$83:$S$114,14,FALSE))</f>
        <v>-10.369553226696084</v>
      </c>
      <c r="D4" s="57"/>
      <c r="E4" s="32" t="s">
        <v>31</v>
      </c>
      <c r="F4" s="33">
        <f>C4*C7/100/2</f>
        <v>-4.0869565217391299</v>
      </c>
      <c r="G4" s="57"/>
      <c r="H4" s="57"/>
      <c r="I4" s="57"/>
      <c r="J4" s="57"/>
      <c r="K4" s="57"/>
      <c r="L4" s="57"/>
      <c r="M4" s="57"/>
      <c r="N4" s="57"/>
      <c r="O4" s="57"/>
      <c r="P4" s="57"/>
      <c r="Q4" s="32" t="s">
        <v>32</v>
      </c>
      <c r="R4" s="57">
        <f>SUM(AB14:AB38)</f>
        <v>1361</v>
      </c>
      <c r="S4" s="57"/>
      <c r="T4" s="57"/>
      <c r="U4" s="57"/>
      <c r="V4" s="57"/>
      <c r="W4" s="32" t="s">
        <v>33</v>
      </c>
      <c r="X4" s="57">
        <f>SUM(V14:V40)</f>
        <v>674</v>
      </c>
      <c r="Y4" s="57"/>
      <c r="Z4" s="57"/>
      <c r="AA4" s="32" t="s">
        <v>34</v>
      </c>
      <c r="AB4" s="34">
        <f>SUM(AG14:AG36)</f>
        <v>472.21680000000003</v>
      </c>
      <c r="AC4" s="57"/>
      <c r="AD4" s="57"/>
      <c r="AE4" s="57"/>
      <c r="AF4" s="57"/>
      <c r="AG4" s="57"/>
      <c r="AH4" s="57"/>
      <c r="AI4" s="57"/>
      <c r="AJ4" s="57"/>
      <c r="AK4" s="28"/>
      <c r="AL4" s="28"/>
      <c r="AM4" s="57"/>
      <c r="AN4" s="57"/>
      <c r="BJ4" s="9" t="s">
        <v>35</v>
      </c>
      <c r="BK4" s="21">
        <v>1.5895999999999999</v>
      </c>
      <c r="BL4" s="21">
        <v>10.8919</v>
      </c>
      <c r="BM4" s="35"/>
      <c r="BN4" s="21">
        <v>1.4677</v>
      </c>
      <c r="BO4" s="21">
        <v>-4.3994999999999997</v>
      </c>
      <c r="BP4" s="35"/>
      <c r="BQ4" s="36"/>
      <c r="BV4" s="23"/>
      <c r="BW4" s="23"/>
      <c r="BX4" s="23"/>
      <c r="BY4" s="23"/>
      <c r="BZ4" s="24" t="s">
        <v>28</v>
      </c>
      <c r="CA4" s="26">
        <f>CA3</f>
        <v>0.86</v>
      </c>
      <c r="CB4" s="25">
        <v>-0.78</v>
      </c>
      <c r="CC4" s="26">
        <f t="shared" si="0"/>
        <v>-0.34320000000000001</v>
      </c>
      <c r="CD4" s="26">
        <f>CD3</f>
        <v>0.38900000000000001</v>
      </c>
      <c r="CE4" s="25">
        <v>1.034</v>
      </c>
      <c r="CF4" s="26">
        <f>CF3</f>
        <v>-0.96399999999999997</v>
      </c>
      <c r="CG4" s="37">
        <v>0.18099999999999999</v>
      </c>
      <c r="CH4" s="26">
        <f>CG4</f>
        <v>0.18099999999999999</v>
      </c>
      <c r="CI4" s="25">
        <v>0</v>
      </c>
      <c r="CJ4" s="25">
        <v>1.008</v>
      </c>
      <c r="CK4" s="25">
        <v>0.70299999999999996</v>
      </c>
      <c r="CL4" s="26">
        <f>CL3</f>
        <v>-0.36699999999999999</v>
      </c>
      <c r="CM4" s="57"/>
      <c r="CN4" s="38" t="s">
        <v>24</v>
      </c>
      <c r="CO4" s="39">
        <f>-0.409*2</f>
        <v>-0.81799999999999995</v>
      </c>
      <c r="CP4" s="40">
        <v>0</v>
      </c>
      <c r="CQ4" s="40">
        <v>0</v>
      </c>
      <c r="CR4" s="41">
        <v>1.387</v>
      </c>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9"/>
      <c r="DV4" s="28"/>
      <c r="DW4" s="28"/>
      <c r="DX4" s="28"/>
      <c r="DY4" s="28"/>
      <c r="DZ4" s="28"/>
      <c r="EA4" s="28"/>
      <c r="EB4" s="28"/>
      <c r="EC4" s="28"/>
      <c r="ED4" s="28"/>
      <c r="EE4" s="28"/>
    </row>
    <row r="5" spans="1:135" ht="13" x14ac:dyDescent="0.15">
      <c r="A5" s="57"/>
      <c r="B5" s="66" t="s">
        <v>36</v>
      </c>
      <c r="C5" s="50">
        <f>IF(M83="",N123, VLOOKUP($A$11,$B$83:$S$114,15,FALSE))</f>
        <v>-4.1298258930368377</v>
      </c>
      <c r="D5" s="57"/>
      <c r="E5" s="32" t="s">
        <v>37</v>
      </c>
      <c r="F5" s="33">
        <f>0.35/2*F4</f>
        <v>-0.71521739130434769</v>
      </c>
      <c r="G5" s="57"/>
      <c r="H5" s="57"/>
      <c r="I5" s="57"/>
      <c r="J5" s="57"/>
      <c r="K5" s="57"/>
      <c r="L5" s="57"/>
      <c r="M5" s="57"/>
      <c r="N5" s="57"/>
      <c r="O5" s="57"/>
      <c r="P5" s="57"/>
      <c r="Q5" s="32" t="s">
        <v>38</v>
      </c>
      <c r="R5" s="57">
        <f>SUM(H14:H38)</f>
        <v>1273</v>
      </c>
      <c r="S5" s="57"/>
      <c r="T5" s="57"/>
      <c r="U5" s="57"/>
      <c r="V5" s="57"/>
      <c r="W5" s="32" t="s">
        <v>39</v>
      </c>
      <c r="X5" s="57">
        <f>SUM(X14:X39)</f>
        <v>188</v>
      </c>
      <c r="Y5" s="57"/>
      <c r="Z5" s="57"/>
      <c r="AA5" s="57"/>
      <c r="AB5" s="57"/>
      <c r="AC5" s="57"/>
      <c r="AD5" s="57"/>
      <c r="AE5" s="57"/>
      <c r="AF5" s="57"/>
      <c r="AG5" s="57"/>
      <c r="AH5" s="57"/>
      <c r="AI5" s="57"/>
      <c r="AJ5" s="57"/>
      <c r="AK5" s="122"/>
      <c r="AL5" s="122"/>
      <c r="AM5" s="122"/>
      <c r="AN5" s="122"/>
      <c r="BJ5" s="122"/>
      <c r="BK5" s="122"/>
      <c r="BL5" s="122"/>
      <c r="BM5" s="44"/>
      <c r="BN5" s="44"/>
      <c r="BO5" s="44"/>
      <c r="BP5" s="44"/>
      <c r="BQ5" s="44"/>
      <c r="BV5" s="45"/>
      <c r="BW5" s="45"/>
      <c r="BX5" s="45"/>
      <c r="BY5" s="45"/>
      <c r="BZ5" s="45" t="s">
        <v>40</v>
      </c>
      <c r="CA5" s="46"/>
      <c r="CB5" s="46"/>
      <c r="CC5" s="46"/>
      <c r="CD5" s="46"/>
      <c r="CE5" s="46"/>
      <c r="CF5" s="46"/>
      <c r="CG5" s="46"/>
      <c r="CH5" s="46"/>
      <c r="CI5" s="46"/>
      <c r="CJ5" s="46"/>
      <c r="CK5" s="46"/>
      <c r="CL5" s="46"/>
      <c r="CM5" s="122"/>
      <c r="CN5" s="122"/>
      <c r="CO5" s="122"/>
      <c r="CP5" s="122"/>
      <c r="CQ5" s="122"/>
      <c r="CR5" s="47"/>
      <c r="CT5" s="122"/>
      <c r="CU5" s="122"/>
      <c r="CV5" s="122"/>
      <c r="CW5" s="122"/>
      <c r="CX5" s="122"/>
      <c r="CY5" s="122"/>
      <c r="CZ5" s="122"/>
      <c r="DA5" s="122"/>
      <c r="DB5" s="122"/>
      <c r="DC5" s="122"/>
      <c r="DD5" s="122"/>
      <c r="DE5" s="122"/>
      <c r="DF5" s="122"/>
      <c r="DG5" s="122"/>
      <c r="DH5" s="122"/>
      <c r="DI5" s="122"/>
      <c r="DJ5" s="122"/>
      <c r="DK5" s="122"/>
      <c r="DL5" s="122"/>
      <c r="DM5" s="122"/>
      <c r="DN5" s="122"/>
      <c r="DO5" s="122"/>
      <c r="DP5" s="122"/>
      <c r="DQ5" s="122"/>
      <c r="DR5" s="122"/>
      <c r="DS5" s="122"/>
      <c r="DT5" s="122"/>
      <c r="DU5" s="48"/>
      <c r="DV5" s="122"/>
      <c r="DW5" s="122"/>
      <c r="DX5" s="122"/>
      <c r="DY5" s="122"/>
      <c r="DZ5" s="183"/>
      <c r="EA5" s="183"/>
      <c r="EB5" s="183"/>
      <c r="EC5" s="183"/>
      <c r="ED5" s="183"/>
      <c r="EE5" s="183"/>
    </row>
    <row r="6" spans="1:135" ht="15" x14ac:dyDescent="0.2">
      <c r="A6" s="57"/>
      <c r="B6" s="66" t="s">
        <v>41</v>
      </c>
      <c r="C6" s="50">
        <f>IF(M83="",N123, VLOOKUP($A$11,$B$83:$S$114,16,FALSE))</f>
        <v>-1.8014998625080949</v>
      </c>
      <c r="D6" s="57"/>
      <c r="E6" s="51" t="s">
        <v>42</v>
      </c>
      <c r="F6" s="52">
        <f>C4+F5</f>
        <v>-11.084770618000432</v>
      </c>
      <c r="G6" s="57"/>
      <c r="H6" s="57"/>
      <c r="I6" s="57"/>
      <c r="J6" s="57"/>
      <c r="K6" s="57"/>
      <c r="L6" s="57"/>
      <c r="M6" s="57"/>
      <c r="N6" s="57"/>
      <c r="O6" s="57"/>
      <c r="P6" s="57"/>
      <c r="Q6" s="32" t="s">
        <v>43</v>
      </c>
      <c r="R6" s="57">
        <f>SUM(R14:R38)</f>
        <v>359</v>
      </c>
      <c r="S6" s="57">
        <f>CC3/CB3</f>
        <v>0.44</v>
      </c>
      <c r="T6" s="57"/>
      <c r="U6" s="57"/>
      <c r="V6" s="57"/>
      <c r="W6" s="32" t="s">
        <v>44</v>
      </c>
      <c r="X6" s="57">
        <f>SUM(AA14:AA41)</f>
        <v>354</v>
      </c>
      <c r="Y6" s="57"/>
      <c r="Z6" s="57"/>
      <c r="AA6" s="57"/>
      <c r="AB6" s="57"/>
      <c r="AC6" s="57"/>
      <c r="AD6" s="57"/>
      <c r="AE6" s="57"/>
      <c r="AF6" s="57"/>
      <c r="AG6" s="57"/>
      <c r="AH6" s="57"/>
      <c r="AI6" s="57"/>
      <c r="AJ6" s="57"/>
      <c r="AK6" s="28"/>
      <c r="AL6" s="28"/>
      <c r="AM6" s="28"/>
      <c r="AN6" s="28"/>
      <c r="BJ6" s="9" t="s">
        <v>45</v>
      </c>
      <c r="BK6" s="10" t="s">
        <v>4</v>
      </c>
      <c r="BL6" s="10" t="s">
        <v>46</v>
      </c>
      <c r="BM6" s="10" t="s">
        <v>47</v>
      </c>
      <c r="BN6" s="10" t="s">
        <v>48</v>
      </c>
      <c r="BP6" s="10" t="s">
        <v>49</v>
      </c>
      <c r="BQ6" s="10" t="s">
        <v>10</v>
      </c>
      <c r="BV6" s="11"/>
      <c r="BW6" s="11"/>
      <c r="BX6" s="11"/>
      <c r="BY6" s="11"/>
      <c r="BZ6" s="12" t="s">
        <v>11</v>
      </c>
      <c r="CA6" s="53" t="s">
        <v>12</v>
      </c>
      <c r="CB6" s="54" t="s">
        <v>13</v>
      </c>
      <c r="CC6" s="54" t="s">
        <v>14</v>
      </c>
      <c r="CD6" s="53" t="s">
        <v>15</v>
      </c>
      <c r="CE6" s="53" t="s">
        <v>16</v>
      </c>
      <c r="CF6" s="53" t="s">
        <v>17</v>
      </c>
      <c r="CG6" s="53" t="s">
        <v>18</v>
      </c>
      <c r="CH6" s="53" t="s">
        <v>19</v>
      </c>
      <c r="CI6" s="53" t="s">
        <v>20</v>
      </c>
      <c r="CJ6" s="53" t="s">
        <v>21</v>
      </c>
      <c r="CK6" s="53" t="s">
        <v>22</v>
      </c>
      <c r="CL6" s="53" t="s">
        <v>23</v>
      </c>
      <c r="CM6" s="28"/>
      <c r="CN6" s="27"/>
      <c r="CO6" s="198" t="s">
        <v>24</v>
      </c>
      <c r="CP6" s="199"/>
      <c r="CQ6" s="200"/>
      <c r="CR6" s="55"/>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9"/>
      <c r="DV6" s="28"/>
      <c r="DW6" s="28"/>
      <c r="DX6" s="28"/>
      <c r="DY6" s="28"/>
      <c r="DZ6" s="28"/>
      <c r="EA6" s="28"/>
      <c r="EB6" s="28"/>
      <c r="EC6" s="28"/>
      <c r="ED6" s="28"/>
      <c r="EE6" s="28"/>
    </row>
    <row r="7" spans="1:135" ht="15" x14ac:dyDescent="0.2">
      <c r="A7" s="57"/>
      <c r="B7" s="66" t="s">
        <v>50</v>
      </c>
      <c r="C7" s="181">
        <f>_xlfn.XLOOKUP(A11, AG:AG, AD:AD)</f>
        <v>78.826086956521735</v>
      </c>
      <c r="D7" s="57"/>
      <c r="E7" s="51" t="s">
        <v>51</v>
      </c>
      <c r="F7" s="52">
        <f>C5+F5/2</f>
        <v>-4.4874345886890117</v>
      </c>
      <c r="G7" s="57"/>
      <c r="H7" s="57"/>
      <c r="I7" s="57"/>
      <c r="J7" s="57"/>
      <c r="K7" s="57"/>
      <c r="L7" s="57"/>
      <c r="M7" s="57"/>
      <c r="N7" s="57"/>
      <c r="O7" s="57"/>
      <c r="P7" s="57"/>
      <c r="Q7" s="32" t="s">
        <v>52</v>
      </c>
      <c r="R7" s="33">
        <f>R4/(R5+R6*S6)</f>
        <v>0.951109744507184</v>
      </c>
      <c r="S7" s="57"/>
      <c r="T7" s="57"/>
      <c r="U7" s="57"/>
      <c r="V7" s="57"/>
      <c r="W7" s="32" t="s">
        <v>53</v>
      </c>
      <c r="X7" s="57">
        <f>SUM(W14:W40)</f>
        <v>282</v>
      </c>
      <c r="Y7" s="57"/>
      <c r="Z7" s="57"/>
      <c r="AA7" s="57"/>
      <c r="AB7" s="57"/>
      <c r="AC7" s="57"/>
      <c r="AD7" s="57"/>
      <c r="AE7" s="57"/>
      <c r="AF7" s="57"/>
      <c r="AG7" s="57"/>
      <c r="AH7" s="57"/>
      <c r="AI7" s="57"/>
      <c r="AJ7" s="57"/>
      <c r="AK7" s="28"/>
      <c r="AL7" s="28"/>
      <c r="AM7" s="28"/>
      <c r="AN7" s="28"/>
      <c r="BJ7" s="28"/>
      <c r="BK7" s="21">
        <v>6</v>
      </c>
      <c r="BL7" s="21">
        <v>-6.6416000000000004</v>
      </c>
      <c r="BM7" s="21">
        <v>-8.5441000000000003</v>
      </c>
      <c r="BN7" s="21">
        <v>-0.33</v>
      </c>
      <c r="BO7" s="56"/>
      <c r="BP7" s="21">
        <v>4</v>
      </c>
      <c r="BQ7" s="22">
        <v>50</v>
      </c>
      <c r="BV7" s="23"/>
      <c r="BW7" s="23"/>
      <c r="BX7" s="23"/>
      <c r="BY7" s="23"/>
      <c r="BZ7" s="24" t="s">
        <v>26</v>
      </c>
      <c r="CA7" s="25">
        <v>0.60499999999999998</v>
      </c>
      <c r="CB7" s="25">
        <v>-0.33</v>
      </c>
      <c r="CC7" s="26">
        <f t="shared" ref="CC7:CC8" si="1">0.44*CB7</f>
        <v>-0.1452</v>
      </c>
      <c r="CD7" s="25">
        <v>0.47699999999999998</v>
      </c>
      <c r="CE7" s="25">
        <v>0.47599999999999998</v>
      </c>
      <c r="CF7" s="25">
        <v>-0.57899999999999996</v>
      </c>
      <c r="CG7" s="25">
        <v>0.60599999999999998</v>
      </c>
      <c r="CH7" s="25">
        <v>-0.112</v>
      </c>
      <c r="CI7" s="25">
        <v>0</v>
      </c>
      <c r="CJ7" s="25">
        <v>0.17699999999999999</v>
      </c>
      <c r="CK7" s="25">
        <v>0.72499999999999998</v>
      </c>
      <c r="CL7" s="25">
        <v>-0.439</v>
      </c>
      <c r="CM7" s="28"/>
      <c r="CN7" s="27"/>
      <c r="CO7" s="24" t="s">
        <v>26</v>
      </c>
      <c r="CP7" s="24" t="s">
        <v>27</v>
      </c>
      <c r="CQ7" s="24" t="s">
        <v>28</v>
      </c>
      <c r="CR7" s="13" t="s">
        <v>29</v>
      </c>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9"/>
      <c r="DV7" s="28"/>
      <c r="DW7" s="28"/>
      <c r="DX7" s="28"/>
      <c r="DY7" s="28"/>
      <c r="DZ7" s="183"/>
      <c r="EA7" s="183"/>
      <c r="EB7" s="183"/>
      <c r="EC7" s="183"/>
      <c r="ED7" s="183"/>
      <c r="EE7" s="183"/>
    </row>
    <row r="8" spans="1:135" ht="14" x14ac:dyDescent="0.15">
      <c r="A8" s="57"/>
      <c r="B8" s="57" t="s">
        <v>54</v>
      </c>
      <c r="D8" s="57"/>
      <c r="E8" s="57"/>
      <c r="F8" s="57"/>
      <c r="G8" s="57"/>
      <c r="H8" s="57"/>
      <c r="I8" s="57"/>
      <c r="J8" s="57"/>
      <c r="K8" s="57"/>
      <c r="L8" s="57"/>
      <c r="M8" s="57"/>
      <c r="N8" s="57"/>
      <c r="O8" s="57"/>
      <c r="P8" s="57"/>
      <c r="Q8" s="32" t="s">
        <v>55</v>
      </c>
      <c r="R8" s="58">
        <v>1</v>
      </c>
      <c r="S8" s="57"/>
      <c r="T8" s="57"/>
      <c r="U8" s="57"/>
      <c r="V8" s="57"/>
      <c r="W8" s="32" t="s">
        <v>56</v>
      </c>
      <c r="X8" s="57">
        <f>SUM(Y14:Y43)</f>
        <v>106</v>
      </c>
      <c r="Y8" s="57"/>
      <c r="Z8" s="57"/>
      <c r="AA8" s="57"/>
      <c r="AB8" s="57"/>
      <c r="AC8" s="57"/>
      <c r="AD8" s="57"/>
      <c r="AE8" s="57"/>
      <c r="AF8" s="57"/>
      <c r="AG8" s="57"/>
      <c r="AH8" s="57"/>
      <c r="AI8" s="57"/>
      <c r="AJ8" s="57"/>
      <c r="AK8" s="122"/>
      <c r="AL8" s="122"/>
      <c r="AM8" s="122"/>
      <c r="AN8" s="122"/>
      <c r="BE8" s="122"/>
      <c r="BF8" s="122"/>
      <c r="BG8" s="122"/>
      <c r="BH8" s="44"/>
      <c r="BI8" s="44"/>
      <c r="BJ8" s="44"/>
      <c r="BK8" s="44"/>
      <c r="BL8" s="44"/>
      <c r="BM8" s="59"/>
      <c r="BN8" s="23"/>
      <c r="BO8" s="23"/>
      <c r="BP8" s="23"/>
      <c r="BQ8" s="23"/>
      <c r="BR8" s="23"/>
      <c r="BS8" s="23"/>
      <c r="BT8" s="23"/>
      <c r="BU8" s="23"/>
      <c r="BV8" s="23"/>
      <c r="BW8" s="23"/>
      <c r="BX8" s="23"/>
      <c r="BY8" s="23"/>
      <c r="BZ8" s="24" t="s">
        <v>28</v>
      </c>
      <c r="CA8" s="26">
        <f>CA7</f>
        <v>0.60499999999999998</v>
      </c>
      <c r="CB8" s="25">
        <v>-0.47199999999999998</v>
      </c>
      <c r="CC8" s="26">
        <f t="shared" si="1"/>
        <v>-0.20768</v>
      </c>
      <c r="CD8" s="26">
        <f t="shared" ref="CD8:CE8" si="2">CD7</f>
        <v>0.47699999999999998</v>
      </c>
      <c r="CE8" s="26">
        <f t="shared" si="2"/>
        <v>0.47599999999999998</v>
      </c>
      <c r="CF8" s="25">
        <v>-0.88200000000000001</v>
      </c>
      <c r="CG8" s="37">
        <v>0.42199999999999999</v>
      </c>
      <c r="CH8" s="37">
        <v>0.10299999999999999</v>
      </c>
      <c r="CI8" s="25">
        <v>0</v>
      </c>
      <c r="CJ8" s="25">
        <v>0.29399999999999998</v>
      </c>
      <c r="CK8" s="25">
        <v>9.7000000000000003E-2</v>
      </c>
      <c r="CL8" s="60">
        <f>CL7</f>
        <v>-0.439</v>
      </c>
      <c r="CM8" s="122"/>
      <c r="CN8" s="38" t="s">
        <v>24</v>
      </c>
      <c r="CO8" s="40">
        <f>-0.849*2</f>
        <v>-1.698</v>
      </c>
      <c r="CP8" s="40">
        <v>0</v>
      </c>
      <c r="CQ8" s="40">
        <f>0</f>
        <v>0</v>
      </c>
      <c r="CR8" s="41">
        <v>0.43</v>
      </c>
      <c r="CT8" s="61" t="s">
        <v>57</v>
      </c>
      <c r="CU8" s="122"/>
      <c r="CV8" s="122"/>
      <c r="CW8" s="122"/>
      <c r="CX8" s="122"/>
      <c r="CY8" s="122"/>
      <c r="DA8" s="122"/>
      <c r="DC8" s="122"/>
      <c r="DD8" s="122"/>
      <c r="DE8" s="122"/>
      <c r="DF8" s="122"/>
      <c r="DG8" s="122"/>
      <c r="DH8" s="122"/>
      <c r="DI8" s="122"/>
      <c r="DJ8" s="122"/>
      <c r="DK8" s="122"/>
      <c r="DL8" s="122"/>
      <c r="DM8" s="122"/>
      <c r="DN8" s="122"/>
      <c r="DO8" s="61" t="s">
        <v>57</v>
      </c>
      <c r="DP8" s="122"/>
      <c r="DQ8" s="122"/>
      <c r="DR8" s="122"/>
      <c r="DS8" s="122"/>
      <c r="DT8" s="122"/>
      <c r="DU8" s="48"/>
      <c r="DV8" s="122"/>
      <c r="DW8" s="122"/>
      <c r="DX8" s="122"/>
      <c r="DY8" s="122"/>
      <c r="DZ8" s="28"/>
      <c r="EA8" s="28"/>
      <c r="EB8" s="28"/>
      <c r="EC8" s="28"/>
      <c r="ED8" s="28"/>
      <c r="EE8" s="28"/>
    </row>
    <row r="9" spans="1:135" ht="14" x14ac:dyDescent="0.15">
      <c r="A9" s="57"/>
      <c r="B9" s="62" t="str">
        <f>CONCATENATE("https://www.basketball-reference.com/teams/",B3,"/",C3,".html")</f>
        <v>https://www.basketball-reference.com/teams/Loyola Marymount Lions/2020.html</v>
      </c>
      <c r="C9" s="57"/>
      <c r="D9" s="57"/>
      <c r="E9" s="57"/>
      <c r="F9" s="57"/>
      <c r="G9" s="57"/>
      <c r="H9" s="57"/>
      <c r="I9" s="57"/>
      <c r="J9" s="57"/>
      <c r="K9" s="57"/>
      <c r="L9" s="57"/>
      <c r="M9" s="57"/>
      <c r="N9" s="57"/>
      <c r="O9" s="57"/>
      <c r="P9" s="57"/>
      <c r="Q9" s="32" t="s">
        <v>58</v>
      </c>
      <c r="R9" s="57">
        <f>SUM(F13:F38)</f>
        <v>4598</v>
      </c>
      <c r="S9" s="57"/>
      <c r="T9" s="57"/>
      <c r="U9" s="57"/>
      <c r="V9" s="57"/>
      <c r="W9" s="32" t="s">
        <v>59</v>
      </c>
      <c r="X9" s="57">
        <v>21</v>
      </c>
      <c r="Y9" s="57"/>
      <c r="Z9" s="57"/>
      <c r="AA9" s="57"/>
      <c r="AB9" s="57"/>
      <c r="AC9" s="57"/>
      <c r="AD9" s="57"/>
      <c r="AE9" s="57"/>
      <c r="AF9" s="57"/>
      <c r="AG9" s="57"/>
      <c r="AH9" s="57"/>
      <c r="AI9" s="57"/>
      <c r="AJ9" s="57"/>
      <c r="AK9" s="28"/>
      <c r="AL9" s="28"/>
      <c r="AM9" s="28"/>
      <c r="AN9" s="28"/>
      <c r="AO9" s="28"/>
      <c r="AP9" s="28"/>
      <c r="AQ9" s="28"/>
      <c r="AR9" s="56"/>
      <c r="AS9" s="56"/>
      <c r="AT9" s="56"/>
      <c r="AU9" s="56"/>
      <c r="AV9" s="56"/>
      <c r="AW9" s="56"/>
      <c r="AX9" s="63"/>
      <c r="AY9" s="1"/>
      <c r="AZ9" s="1"/>
      <c r="BA9" s="1"/>
      <c r="BB9" s="1"/>
      <c r="BC9" s="56"/>
      <c r="BD9" s="56"/>
      <c r="BE9" s="56"/>
      <c r="BF9" s="56"/>
      <c r="BG9" s="56"/>
      <c r="BH9" s="56"/>
      <c r="BI9" s="56"/>
      <c r="BJ9" s="56"/>
      <c r="BK9" s="56"/>
      <c r="BL9" s="56"/>
      <c r="BM9" s="56"/>
      <c r="BN9" s="64"/>
      <c r="BO9" s="64"/>
      <c r="BP9" s="64"/>
      <c r="BQ9" s="64"/>
      <c r="BR9" s="64"/>
      <c r="BS9" s="64"/>
      <c r="BT9" s="64"/>
      <c r="BU9" s="64"/>
      <c r="BV9" s="64"/>
      <c r="BW9" s="64"/>
      <c r="BX9" s="64"/>
      <c r="BY9" s="64"/>
      <c r="BZ9" s="64"/>
      <c r="CA9" s="28"/>
      <c r="CB9" s="28"/>
      <c r="CC9" s="28"/>
      <c r="CD9" s="28"/>
      <c r="CE9" s="28"/>
      <c r="CF9" s="28"/>
      <c r="CH9" s="28"/>
      <c r="CI9" s="28"/>
      <c r="CJ9" s="28"/>
      <c r="CK9" s="28"/>
      <c r="CL9" s="28"/>
      <c r="CM9" s="28"/>
      <c r="CN9" s="28"/>
      <c r="CO9" s="28"/>
      <c r="CP9" s="28"/>
      <c r="CQ9" s="28"/>
      <c r="CR9" s="28"/>
      <c r="CS9" s="28"/>
      <c r="CT9" s="65">
        <f>SUM($CT$14:$CT$37)</f>
        <v>27.185894768749886</v>
      </c>
      <c r="CU9" s="28"/>
      <c r="CV9" s="28"/>
      <c r="CW9" s="28"/>
      <c r="CX9" s="28"/>
      <c r="CY9" s="28"/>
      <c r="CZ9" s="28"/>
      <c r="DA9" s="28"/>
      <c r="DC9" s="28"/>
      <c r="DD9" s="28"/>
      <c r="DE9" s="28"/>
      <c r="DF9" s="28"/>
      <c r="DG9" s="28"/>
      <c r="DH9" s="28"/>
      <c r="DI9" s="28"/>
      <c r="DJ9" s="28"/>
      <c r="DK9" s="28"/>
      <c r="DL9" s="28"/>
      <c r="DM9" s="28"/>
      <c r="DN9" s="28"/>
      <c r="DO9" s="65">
        <f>SUM($DO$14:$DO$40)</f>
        <v>10.338784124286784</v>
      </c>
      <c r="DP9" s="28"/>
      <c r="DQ9" s="28"/>
      <c r="DR9" s="28"/>
      <c r="DS9" s="28"/>
      <c r="DT9" s="28"/>
      <c r="DU9" s="29"/>
      <c r="DV9" s="28"/>
      <c r="DW9" s="28"/>
      <c r="DX9" s="28"/>
      <c r="DY9" s="28"/>
      <c r="DZ9" s="183"/>
      <c r="EA9" s="183"/>
      <c r="EB9" s="183"/>
      <c r="EC9" s="183"/>
      <c r="ED9" s="183"/>
      <c r="EE9" s="183"/>
    </row>
    <row r="10" spans="1:135" ht="14" x14ac:dyDescent="0.15">
      <c r="AW10" s="183"/>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T10" s="66" t="s">
        <v>60</v>
      </c>
      <c r="DO10" s="66" t="s">
        <v>60</v>
      </c>
      <c r="DU10" s="4"/>
      <c r="DZ10" s="28"/>
      <c r="EA10" s="28"/>
      <c r="EB10" s="28"/>
      <c r="EC10" s="28"/>
      <c r="ED10" s="28"/>
      <c r="EE10" s="28"/>
    </row>
    <row r="11" spans="1:135" ht="16" x14ac:dyDescent="0.2">
      <c r="A11" s="67" t="s">
        <v>537</v>
      </c>
      <c r="B11" s="68"/>
      <c r="D11" s="69"/>
      <c r="AW11" s="183"/>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T11" s="65">
        <f>($F$6-CT9)/5</f>
        <v>-7.6541330773500631</v>
      </c>
      <c r="DO11" s="65">
        <f>($F$7-DO9)/5</f>
        <v>-2.9652437425951588</v>
      </c>
      <c r="DP11" s="70" t="str">
        <f>CONCATENATE(C3," ",A11)</f>
        <v>2020 Loyola Marymount Lions</v>
      </c>
      <c r="DQ11" s="71"/>
      <c r="DR11" s="71"/>
      <c r="DS11" s="72"/>
      <c r="DT11" s="73"/>
      <c r="DU11" s="74"/>
      <c r="DV11" s="73"/>
      <c r="DW11" s="73"/>
      <c r="DX11" s="73"/>
      <c r="DY11" s="75"/>
      <c r="DZ11" s="183"/>
      <c r="EA11" s="183"/>
      <c r="EB11" s="183"/>
      <c r="EC11" s="183"/>
      <c r="ED11" s="183"/>
      <c r="EE11" s="183"/>
    </row>
    <row r="12" spans="1:135" ht="14" x14ac:dyDescent="0.15">
      <c r="A12" s="66" t="s">
        <v>61</v>
      </c>
      <c r="B12" s="6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66" t="s">
        <v>62</v>
      </c>
      <c r="AD12" s="76"/>
      <c r="AE12" s="76"/>
      <c r="AF12" s="76"/>
      <c r="AG12" s="76"/>
      <c r="AH12" s="66" t="s">
        <v>63</v>
      </c>
      <c r="AI12" s="76"/>
      <c r="AJ12" s="76"/>
      <c r="AK12" s="76"/>
      <c r="AL12" s="76"/>
      <c r="AM12" s="76"/>
      <c r="AN12" s="76"/>
      <c r="AO12" s="76"/>
      <c r="AP12" s="76"/>
      <c r="AQ12" s="76"/>
      <c r="AR12" s="76"/>
      <c r="AS12" s="76"/>
      <c r="AT12" s="66" t="s">
        <v>64</v>
      </c>
      <c r="AU12" s="66"/>
      <c r="AV12" s="66"/>
      <c r="AW12" s="66"/>
      <c r="AX12" s="66"/>
      <c r="AY12" s="66"/>
      <c r="AZ12" s="77" t="s">
        <v>65</v>
      </c>
      <c r="BA12" s="78"/>
      <c r="BB12" s="78"/>
      <c r="BC12" s="78"/>
      <c r="BD12" s="78"/>
      <c r="BE12" s="78"/>
      <c r="BF12" s="78"/>
      <c r="BG12" s="78"/>
      <c r="BH12" s="78"/>
      <c r="BI12" s="78"/>
      <c r="BJ12" s="78"/>
      <c r="BK12" s="78"/>
      <c r="BL12" s="78"/>
      <c r="BM12" s="79"/>
      <c r="BN12" s="80" t="s">
        <v>66</v>
      </c>
      <c r="BO12" s="80"/>
      <c r="BP12" s="80"/>
      <c r="BQ12" s="80"/>
      <c r="BR12" s="80"/>
      <c r="BS12" s="80"/>
      <c r="BT12" s="80"/>
      <c r="BU12" s="80"/>
      <c r="BV12" s="80"/>
      <c r="BW12" s="80"/>
      <c r="BX12" s="80"/>
      <c r="BY12" s="80"/>
      <c r="BZ12" s="3" t="s">
        <v>67</v>
      </c>
      <c r="CA12" s="81"/>
      <c r="CB12" s="81"/>
      <c r="CC12" s="81"/>
      <c r="CD12" s="81"/>
      <c r="CE12" s="81"/>
      <c r="CF12" s="81"/>
      <c r="CG12" s="81"/>
      <c r="CH12" s="81"/>
      <c r="CI12" s="81"/>
      <c r="CJ12" s="81"/>
      <c r="CK12" s="81"/>
      <c r="CL12" s="81"/>
      <c r="CM12" s="11" t="s">
        <v>68</v>
      </c>
      <c r="CN12" s="76"/>
      <c r="CO12" s="76"/>
      <c r="CP12" s="76"/>
      <c r="CQ12" s="76"/>
      <c r="CR12" s="76"/>
      <c r="CS12" s="76"/>
      <c r="CT12" s="76"/>
      <c r="CU12" s="3" t="s">
        <v>69</v>
      </c>
      <c r="CV12" s="81"/>
      <c r="CW12" s="81"/>
      <c r="CX12" s="81"/>
      <c r="CY12" s="81"/>
      <c r="CZ12" s="81"/>
      <c r="DA12" s="81"/>
      <c r="DB12" s="81"/>
      <c r="DC12" s="81"/>
      <c r="DD12" s="81"/>
      <c r="DE12" s="81"/>
      <c r="DF12" s="81"/>
      <c r="DG12" s="81"/>
      <c r="DH12" s="11" t="s">
        <v>70</v>
      </c>
      <c r="DI12" s="76"/>
      <c r="DJ12" s="76"/>
      <c r="DK12" s="76"/>
      <c r="DL12" s="76"/>
      <c r="DM12" s="76"/>
      <c r="DN12" s="76"/>
      <c r="DO12" s="76"/>
      <c r="DP12" s="82"/>
      <c r="DQ12" s="83"/>
      <c r="DR12" s="83"/>
      <c r="DS12" s="84"/>
      <c r="DT12" s="85" t="s">
        <v>71</v>
      </c>
      <c r="DU12" s="86">
        <f>C7</f>
        <v>78.826086956521735</v>
      </c>
      <c r="DV12" s="85" t="s">
        <v>72</v>
      </c>
      <c r="DW12" s="86">
        <f>C4</f>
        <v>-10.369553226696084</v>
      </c>
      <c r="DX12" s="85" t="s">
        <v>73</v>
      </c>
      <c r="DY12" s="87">
        <f>C5</f>
        <v>-4.1298258930368377</v>
      </c>
      <c r="DZ12" s="28"/>
      <c r="EA12" s="28"/>
      <c r="EB12" s="28"/>
      <c r="EC12" s="28"/>
      <c r="ED12" s="28"/>
      <c r="EE12" s="28"/>
    </row>
    <row r="13" spans="1:135" ht="15" x14ac:dyDescent="0.2">
      <c r="A13" s="89" t="s">
        <v>74</v>
      </c>
      <c r="B13" s="89"/>
      <c r="C13" s="89" t="s">
        <v>75</v>
      </c>
      <c r="D13" s="89" t="s">
        <v>76</v>
      </c>
      <c r="E13" s="89" t="s">
        <v>77</v>
      </c>
      <c r="F13" s="89" t="s">
        <v>78</v>
      </c>
      <c r="G13" s="89" t="s">
        <v>79</v>
      </c>
      <c r="H13" s="89" t="s">
        <v>13</v>
      </c>
      <c r="I13" s="89" t="s">
        <v>80</v>
      </c>
      <c r="J13" s="89" t="s">
        <v>81</v>
      </c>
      <c r="K13" s="89" t="s">
        <v>82</v>
      </c>
      <c r="L13" s="89" t="s">
        <v>83</v>
      </c>
      <c r="M13" s="89" t="s">
        <v>84</v>
      </c>
      <c r="N13" s="89" t="s">
        <v>85</v>
      </c>
      <c r="O13" s="89" t="s">
        <v>86</v>
      </c>
      <c r="P13" s="89" t="s">
        <v>87</v>
      </c>
      <c r="Q13" s="89" t="s">
        <v>88</v>
      </c>
      <c r="R13" s="89" t="s">
        <v>14</v>
      </c>
      <c r="S13" s="89" t="s">
        <v>89</v>
      </c>
      <c r="T13" s="89" t="s">
        <v>18</v>
      </c>
      <c r="U13" s="89" t="s">
        <v>19</v>
      </c>
      <c r="V13" s="89" t="s">
        <v>20</v>
      </c>
      <c r="W13" s="89" t="s">
        <v>16</v>
      </c>
      <c r="X13" s="89" t="s">
        <v>21</v>
      </c>
      <c r="Y13" s="89" t="s">
        <v>22</v>
      </c>
      <c r="Z13" s="89" t="s">
        <v>90</v>
      </c>
      <c r="AA13" s="89" t="s">
        <v>23</v>
      </c>
      <c r="AB13" s="89" t="s">
        <v>91</v>
      </c>
      <c r="AC13" s="90" t="s">
        <v>92</v>
      </c>
      <c r="AD13" s="90" t="s">
        <v>93</v>
      </c>
      <c r="AE13" s="90" t="s">
        <v>94</v>
      </c>
      <c r="AF13" s="90" t="s">
        <v>95</v>
      </c>
      <c r="AG13" s="91" t="s">
        <v>96</v>
      </c>
      <c r="AH13" s="92" t="s">
        <v>97</v>
      </c>
      <c r="AI13" s="92" t="s">
        <v>13</v>
      </c>
      <c r="AJ13" s="92" t="s">
        <v>14</v>
      </c>
      <c r="AK13" s="92" t="s">
        <v>98</v>
      </c>
      <c r="AL13" s="93" t="s">
        <v>16</v>
      </c>
      <c r="AM13" s="93" t="s">
        <v>17</v>
      </c>
      <c r="AN13" s="92" t="s">
        <v>18</v>
      </c>
      <c r="AO13" s="92" t="s">
        <v>19</v>
      </c>
      <c r="AP13" s="92" t="s">
        <v>20</v>
      </c>
      <c r="AQ13" s="92" t="s">
        <v>21</v>
      </c>
      <c r="AR13" s="92" t="s">
        <v>22</v>
      </c>
      <c r="AS13" s="92" t="s">
        <v>23</v>
      </c>
      <c r="AT13" s="10" t="s">
        <v>5</v>
      </c>
      <c r="AU13" s="10" t="s">
        <v>6</v>
      </c>
      <c r="AV13" s="10" t="s">
        <v>7</v>
      </c>
      <c r="AW13" s="10" t="s">
        <v>8</v>
      </c>
      <c r="AX13" s="10" t="s">
        <v>9</v>
      </c>
      <c r="AY13" s="94" t="s">
        <v>99</v>
      </c>
      <c r="AZ13" s="94" t="s">
        <v>100</v>
      </c>
      <c r="BA13" s="94" t="s">
        <v>101</v>
      </c>
      <c r="BB13" s="94" t="s">
        <v>102</v>
      </c>
      <c r="BC13" s="94" t="s">
        <v>103</v>
      </c>
      <c r="BD13" s="94" t="s">
        <v>104</v>
      </c>
      <c r="BE13" s="94" t="s">
        <v>105</v>
      </c>
      <c r="BF13" s="94" t="s">
        <v>106</v>
      </c>
      <c r="BG13" s="94" t="s">
        <v>107</v>
      </c>
      <c r="BH13" s="94" t="s">
        <v>108</v>
      </c>
      <c r="BI13" s="94" t="s">
        <v>109</v>
      </c>
      <c r="BJ13" s="94" t="s">
        <v>110</v>
      </c>
      <c r="BK13" s="94" t="s">
        <v>111</v>
      </c>
      <c r="BL13" s="94" t="s">
        <v>112</v>
      </c>
      <c r="BM13" s="94" t="s">
        <v>100</v>
      </c>
      <c r="BN13" s="94" t="s">
        <v>113</v>
      </c>
      <c r="BO13" s="94" t="s">
        <v>103</v>
      </c>
      <c r="BP13" s="94" t="s">
        <v>104</v>
      </c>
      <c r="BQ13" s="94" t="s">
        <v>105</v>
      </c>
      <c r="BR13" s="94" t="s">
        <v>114</v>
      </c>
      <c r="BS13" s="94" t="s">
        <v>107</v>
      </c>
      <c r="BT13" s="94" t="s">
        <v>108</v>
      </c>
      <c r="BU13" s="94" t="s">
        <v>115</v>
      </c>
      <c r="BV13" s="94" t="s">
        <v>110</v>
      </c>
      <c r="BW13" s="94" t="s">
        <v>111</v>
      </c>
      <c r="BX13" s="94" t="s">
        <v>116</v>
      </c>
      <c r="BY13" s="94" t="s">
        <v>66</v>
      </c>
      <c r="BZ13" s="95" t="s">
        <v>117</v>
      </c>
      <c r="CA13" s="96" t="s">
        <v>12</v>
      </c>
      <c r="CB13" s="97" t="s">
        <v>13</v>
      </c>
      <c r="CC13" s="97" t="s">
        <v>14</v>
      </c>
      <c r="CD13" s="96" t="s">
        <v>98</v>
      </c>
      <c r="CE13" s="96" t="s">
        <v>16</v>
      </c>
      <c r="CF13" s="96" t="s">
        <v>17</v>
      </c>
      <c r="CG13" s="96" t="s">
        <v>18</v>
      </c>
      <c r="CH13" s="96" t="s">
        <v>19</v>
      </c>
      <c r="CI13" s="98" t="s">
        <v>20</v>
      </c>
      <c r="CJ13" s="96" t="s">
        <v>21</v>
      </c>
      <c r="CK13" s="96" t="s">
        <v>22</v>
      </c>
      <c r="CL13" s="99" t="s">
        <v>23</v>
      </c>
      <c r="CM13" s="100" t="s">
        <v>118</v>
      </c>
      <c r="CN13" s="100" t="s">
        <v>119</v>
      </c>
      <c r="CO13" s="100" t="s">
        <v>120</v>
      </c>
      <c r="CP13" s="100" t="s">
        <v>121</v>
      </c>
      <c r="CQ13" s="94" t="s">
        <v>122</v>
      </c>
      <c r="CR13" s="100" t="s">
        <v>123</v>
      </c>
      <c r="CS13" s="100" t="s">
        <v>124</v>
      </c>
      <c r="CT13" s="100" t="s">
        <v>125</v>
      </c>
      <c r="CU13" s="95" t="s">
        <v>117</v>
      </c>
      <c r="CV13" s="96" t="s">
        <v>12</v>
      </c>
      <c r="CW13" s="97" t="s">
        <v>13</v>
      </c>
      <c r="CX13" s="97" t="s">
        <v>14</v>
      </c>
      <c r="CY13" s="96" t="s">
        <v>98</v>
      </c>
      <c r="CZ13" s="96" t="s">
        <v>16</v>
      </c>
      <c r="DA13" s="96" t="s">
        <v>17</v>
      </c>
      <c r="DB13" s="96" t="s">
        <v>18</v>
      </c>
      <c r="DC13" s="96" t="s">
        <v>19</v>
      </c>
      <c r="DD13" s="98" t="s">
        <v>20</v>
      </c>
      <c r="DE13" s="96" t="s">
        <v>21</v>
      </c>
      <c r="DF13" s="96" t="s">
        <v>22</v>
      </c>
      <c r="DG13" s="99" t="s">
        <v>23</v>
      </c>
      <c r="DH13" s="100" t="s">
        <v>118</v>
      </c>
      <c r="DI13" s="100" t="s">
        <v>119</v>
      </c>
      <c r="DJ13" s="100" t="s">
        <v>120</v>
      </c>
      <c r="DK13" s="100" t="s">
        <v>121</v>
      </c>
      <c r="DL13" s="94" t="s">
        <v>122</v>
      </c>
      <c r="DM13" s="100" t="s">
        <v>126</v>
      </c>
      <c r="DN13" s="100" t="s">
        <v>124</v>
      </c>
      <c r="DO13" s="100" t="s">
        <v>125</v>
      </c>
      <c r="DP13" s="101" t="s">
        <v>117</v>
      </c>
      <c r="DQ13" s="101" t="s">
        <v>127</v>
      </c>
      <c r="DR13" s="101" t="s">
        <v>128</v>
      </c>
      <c r="DS13" s="101" t="s">
        <v>129</v>
      </c>
      <c r="DT13" s="101" t="s">
        <v>130</v>
      </c>
      <c r="DU13" s="102" t="s">
        <v>131</v>
      </c>
      <c r="DV13" s="101" t="s">
        <v>132</v>
      </c>
      <c r="DW13" s="101" t="s">
        <v>133</v>
      </c>
      <c r="DX13" s="101" t="s">
        <v>125</v>
      </c>
      <c r="DY13" s="103" t="s">
        <v>134</v>
      </c>
      <c r="DZ13" s="104" t="s">
        <v>135</v>
      </c>
      <c r="EA13" s="104" t="s">
        <v>136</v>
      </c>
      <c r="EB13" s="104" t="s">
        <v>137</v>
      </c>
      <c r="EC13" s="104" t="s">
        <v>138</v>
      </c>
      <c r="ED13" s="104" t="s">
        <v>139</v>
      </c>
      <c r="EE13" s="104" t="s">
        <v>140</v>
      </c>
    </row>
    <row r="14" spans="1:135" ht="14" x14ac:dyDescent="0.15">
      <c r="A14" s="105">
        <v>1</v>
      </c>
      <c r="B14" s="190" t="s">
        <v>699</v>
      </c>
      <c r="C14" s="135">
        <v>21</v>
      </c>
      <c r="D14" s="190">
        <v>16</v>
      </c>
      <c r="E14" s="135"/>
      <c r="F14" s="190">
        <v>368</v>
      </c>
      <c r="G14" s="135">
        <v>24</v>
      </c>
      <c r="H14" s="135">
        <v>75</v>
      </c>
      <c r="I14" s="135">
        <v>0.32</v>
      </c>
      <c r="J14" s="135">
        <v>6</v>
      </c>
      <c r="K14" s="135">
        <v>28</v>
      </c>
      <c r="L14" s="135">
        <v>0.214</v>
      </c>
      <c r="M14" s="135">
        <v>18</v>
      </c>
      <c r="N14" s="135">
        <v>47</v>
      </c>
      <c r="O14" s="135">
        <v>0.38300000000000001</v>
      </c>
      <c r="P14" s="135"/>
      <c r="Q14" s="135">
        <v>5</v>
      </c>
      <c r="R14" s="135">
        <v>6</v>
      </c>
      <c r="S14" s="135">
        <v>0.83299999999999996</v>
      </c>
      <c r="T14" s="135">
        <v>5</v>
      </c>
      <c r="U14" s="135">
        <v>37</v>
      </c>
      <c r="V14" s="135">
        <v>42</v>
      </c>
      <c r="W14" s="135">
        <v>17</v>
      </c>
      <c r="X14" s="135">
        <v>8</v>
      </c>
      <c r="Y14" s="135">
        <v>2</v>
      </c>
      <c r="Z14" s="135">
        <v>17</v>
      </c>
      <c r="AA14" s="135">
        <v>12</v>
      </c>
      <c r="AB14" s="135">
        <v>59</v>
      </c>
      <c r="AC14" s="107">
        <f t="shared" ref="AC14:AC25" si="3">H14+$S$6*R14</f>
        <v>77.64</v>
      </c>
      <c r="AD14" s="108">
        <f t="shared" ref="AD14:AD25" si="4">IF(AC14=0,0,AB14/AC14)</f>
        <v>0.75991756826378154</v>
      </c>
      <c r="AE14" s="4">
        <f t="shared" ref="AE14:AE25" si="5">((AD14-$R$7)+$R$8)*AC14</f>
        <v>62.795839436462231</v>
      </c>
      <c r="AF14" s="107">
        <f t="shared" ref="AF14:AF25" si="6">F14*$C$7/40</f>
        <v>725.2</v>
      </c>
      <c r="AG14" s="109">
        <f t="shared" ref="AG14:AG25" si="7">AC14*(AD14-($R$7+BN$7))</f>
        <v>10.77703943646223</v>
      </c>
      <c r="AH14" s="110">
        <f t="shared" ref="AH14:AH25" si="8">AE14/$AF14*100</f>
        <v>8.6591063756842566</v>
      </c>
      <c r="AI14" s="110">
        <f t="shared" ref="AI14:AI25" si="9">H14/$AF14*100</f>
        <v>10.341974627688913</v>
      </c>
      <c r="AJ14" s="110">
        <f t="shared" ref="AJ14:AJ25" si="10">R14/$AF14*100</f>
        <v>0.82735797021511304</v>
      </c>
      <c r="AK14" s="110">
        <f t="shared" ref="AK14:AK25" si="11">J14/$AF14*100</f>
        <v>0.82735797021511304</v>
      </c>
      <c r="AL14" s="110">
        <f t="shared" ref="AL14:AL25" si="12">W14/$AF14*100</f>
        <v>2.344180915609487</v>
      </c>
      <c r="AM14" s="110">
        <f t="shared" ref="AM14:AM25" si="13">Z14/$AF14*100</f>
        <v>2.344180915609487</v>
      </c>
      <c r="AN14" s="110">
        <f t="shared" ref="AN14:AP25" si="14">T14/$AF14*100</f>
        <v>0.68946497517926086</v>
      </c>
      <c r="AO14" s="110">
        <f t="shared" si="14"/>
        <v>5.1020408163265296</v>
      </c>
      <c r="AP14" s="110">
        <f t="shared" si="14"/>
        <v>5.7915057915057915</v>
      </c>
      <c r="AQ14" s="110">
        <f t="shared" ref="AQ14:AR25" si="15">X14/$AF14*100</f>
        <v>1.1031439602868174</v>
      </c>
      <c r="AR14" s="110">
        <f t="shared" si="15"/>
        <v>0.27578599007170435</v>
      </c>
      <c r="AS14" s="110">
        <f t="shared" ref="AS14:AS25" si="16">AA14/$AF14*100</f>
        <v>1.6547159404302261</v>
      </c>
      <c r="AT14" s="111">
        <f t="shared" ref="AT14:AT25" si="17">V14/$X$4/$CS14</f>
        <v>0.15571861695265127</v>
      </c>
      <c r="AU14" s="111">
        <f t="shared" ref="AU14:AU25" si="18">X14/$X$5/$CS14</f>
        <v>0.10633672525439407</v>
      </c>
      <c r="AV14" s="111">
        <f t="shared" ref="AV14:AV25" si="19">AA14/$X$6/$CS14</f>
        <v>8.4708916728076636E-2</v>
      </c>
      <c r="AW14" s="111">
        <f t="shared" ref="AW14:AW25" si="20">W14/$X$7/$CS14</f>
        <v>0.15064369411039161</v>
      </c>
      <c r="AX14" s="111">
        <f t="shared" ref="AX14:AX25" si="21">Y14/$X$8/$CS14</f>
        <v>4.7149302707136992E-2</v>
      </c>
      <c r="AY14" s="112">
        <f t="shared" ref="AY14:AY25" si="22">AG14/$AB$4/$CS14</f>
        <v>5.7030763026336778E-2</v>
      </c>
      <c r="AZ14" s="113" t="str">
        <f t="shared" ref="AZ14:AZ25" si="23">IF(ISERROR(INDEX($C$47:$C$74,MATCH(B14,$N$47:$N$74,FALSE))),"?",INDEX($C$47:$C$74,MATCH(B14,$N$47:$N$74,FALSE)))</f>
        <v>SG</v>
      </c>
      <c r="BA14" s="114">
        <f t="shared" ref="BA14:BA25" si="24">VLOOKUP(AZ14,$S$47:$T$58,2,FALSE)</f>
        <v>2</v>
      </c>
      <c r="BB14" s="115">
        <f t="shared" ref="BB14:BB25" si="25">$BK$3+SUMPRODUCT($BL$3:$BP$3,AT14:AX14)</f>
        <v>2.8448762029768737</v>
      </c>
      <c r="BC14" s="115">
        <f t="shared" ref="BC14:BC25" si="26">(BB14*$F14+ BA14*$BQ$3)/($F14+$BQ$3)</f>
        <v>2.743814456209305</v>
      </c>
      <c r="BD14" s="115">
        <f t="shared" ref="BD14:BD25" si="27">MAX(MIN(BC14,5),1)</f>
        <v>2.743814456209305</v>
      </c>
      <c r="BE14" s="116">
        <f>SUMPRODUCT(BD14:BD35,$F14:$F35)/$R$9</f>
        <v>3.0102977925037964</v>
      </c>
      <c r="BF14" s="115">
        <f t="shared" ref="BF14:BF25" si="28">BC14-(BE14-3)</f>
        <v>2.7335166637055086</v>
      </c>
      <c r="BG14" s="115">
        <f t="shared" ref="BG14:BG25" si="29">MAX(MIN(BF14,5),1)</f>
        <v>2.7335166637055086</v>
      </c>
      <c r="BH14" s="116">
        <f>SUMPRODUCT(BG14:BG35,$F14:$F35)/$R$9</f>
        <v>3.0012922632176364</v>
      </c>
      <c r="BI14" s="115">
        <f t="shared" ref="BI14:BI25" si="30">BC14-(BE14-3)-(BH14-3)</f>
        <v>2.7322244004878722</v>
      </c>
      <c r="BJ14" s="115">
        <f t="shared" ref="BJ14:BJ25" si="31">MAX(MIN(BI14,5),1)</f>
        <v>2.7322244004878722</v>
      </c>
      <c r="BK14" s="116">
        <f>SUMPRODUCT(BJ14:BJ35,$F14:$F35)/$R$9</f>
        <v>3.0001621652624131</v>
      </c>
      <c r="BL14" s="115">
        <f t="shared" ref="BL14:BL25" si="32">BC14-(BE14-3)-(BH14-3)-(BK14-3)</f>
        <v>2.7320622352254591</v>
      </c>
      <c r="BM14" s="115">
        <f t="shared" ref="BM14:BM25" si="33">MAX(MIN(BL14,5),1)</f>
        <v>2.7320622352254591</v>
      </c>
      <c r="BN14" s="117">
        <f t="shared" ref="BN14:BN25" si="34">$BK$7+$BL$7*AW14+$BM$7*AY14</f>
        <v>4.5122082988230989</v>
      </c>
      <c r="BO14" s="115">
        <f t="shared" ref="BO14:BO25" si="35">(BN14*$F14+$BP$7*$BQ$7)/($F14+$BQ$7)</f>
        <v>4.4509393635571781</v>
      </c>
      <c r="BP14" s="115">
        <f t="shared" ref="BP14:BP25" si="36">MAX(MIN(BO14,5),1)</f>
        <v>4.4509393635571781</v>
      </c>
      <c r="BQ14" s="116">
        <f>SUMPRODUCT(BP14:BP35,$F14:$F35)/$R$9</f>
        <v>3.0407091236216051</v>
      </c>
      <c r="BR14" s="115">
        <f t="shared" ref="BR14:BR25" si="37">BO14-(BQ14-3)</f>
        <v>4.4102302399355731</v>
      </c>
      <c r="BS14" s="115">
        <f t="shared" ref="BS14:BS25" si="38">MAX(MIN(BR14,5),1)</f>
        <v>4.4102302399355731</v>
      </c>
      <c r="BT14" s="116">
        <f>SUMPRODUCT(BS14:BS35,$F14:$F35)/$R$9</f>
        <v>3.0005843414873916</v>
      </c>
      <c r="BU14" s="115">
        <f t="shared" ref="BU14:BU25" si="39">BO14-(BQ14-3)-(BT14-3)</f>
        <v>4.409645898448181</v>
      </c>
      <c r="BV14" s="115">
        <f t="shared" ref="BV14:BV25" si="40">MAX(MIN(BU14,5),1)</f>
        <v>4.409645898448181</v>
      </c>
      <c r="BW14" s="116">
        <f>SUMPRODUCT(BV14:BV35,$F14:$F35)/$R$9</f>
        <v>3.0000083876768526</v>
      </c>
      <c r="BX14" s="115">
        <f t="shared" ref="BX14:BX25" si="41">BO14-(BQ14-3)-(BT14-3)-(BW14-3)</f>
        <v>4.4096375107713284</v>
      </c>
      <c r="BY14" s="115">
        <f t="shared" ref="BY14:BY25" si="42">MAX(MIN(BX14,5),1)</f>
        <v>4.4096375107713284</v>
      </c>
      <c r="BZ14" s="57" t="str">
        <f t="shared" ref="BZ14:BZ25" si="43">B14</f>
        <v>Cassandra Gordon</v>
      </c>
      <c r="CA14" s="118">
        <f t="shared" ref="CA14:CA25" si="44">(5-$BM14)/4*CA$3+($BM14-1)/4*CA$4</f>
        <v>0.86</v>
      </c>
      <c r="CB14" s="119">
        <f t="shared" ref="CB14:CC25" si="45">(5-$BY14)/4*CB$3+($BY14-1)/4*CB$4</f>
        <v>-0.74753006309242309</v>
      </c>
      <c r="CC14" s="119">
        <f t="shared" si="45"/>
        <v>-0.32891322776066612</v>
      </c>
      <c r="CD14" s="118">
        <f t="shared" ref="CD14:CL25" si="46">(5-$BM14)/4*CD$3+($BM14-1)/4*CD$4</f>
        <v>0.38900000000000001</v>
      </c>
      <c r="CE14" s="118">
        <f t="shared" si="46"/>
        <v>0.77658906369808955</v>
      </c>
      <c r="CF14" s="118">
        <f t="shared" si="46"/>
        <v>-0.96399999999999997</v>
      </c>
      <c r="CG14" s="118">
        <f t="shared" si="46"/>
        <v>0.42593727859565039</v>
      </c>
      <c r="CH14" s="118">
        <f t="shared" si="46"/>
        <v>0.14414601132241373</v>
      </c>
      <c r="CI14" s="118">
        <f t="shared" si="46"/>
        <v>0</v>
      </c>
      <c r="CJ14" s="118">
        <f t="shared" si="46"/>
        <v>1.2126813832709022</v>
      </c>
      <c r="CK14" s="118">
        <f t="shared" si="46"/>
        <v>1.0567982913048284</v>
      </c>
      <c r="CL14" s="118">
        <f t="shared" si="46"/>
        <v>-0.36699999999999999</v>
      </c>
      <c r="CM14" s="115">
        <f t="shared" ref="CM14:CM25" si="47">SUMPRODUCT(CA14:CD14,AH14:AK14)</f>
        <v>-0.23439219293135816</v>
      </c>
      <c r="CN14" s="115">
        <f t="shared" ref="CN14:CN25" si="48">SUMPRODUCT(CE14:CF14,AL14:AM14)</f>
        <v>-0.43932514025544345</v>
      </c>
      <c r="CO14" s="115">
        <f t="shared" ref="CO14:CO25" si="49">SUMPRODUCT(CG14:CI14,AN14:AP14)</f>
        <v>1.0291076684924929</v>
      </c>
      <c r="CP14" s="115">
        <f t="shared" ref="CP14:CP25" si="50">SUMPRODUCT(CJ14:CL14,AQ14:AS14)</f>
        <v>1.0219315566432534</v>
      </c>
      <c r="CQ14" s="120">
        <f t="shared" ref="CQ14:CQ25" si="51">IF(BM14&lt;3,(BM14-1)/2*$CP$4+(3-BM14)/2*$CO$4,(BM14-3)/2*$CQ$4+(5-BM14)/2*$CP$4)+$CR$4*(BY14-3)</f>
        <v>1.8455806816470453</v>
      </c>
      <c r="CR14" s="121">
        <f t="shared" ref="CR14:CR25" si="52">SUM(CM14:CQ14)</f>
        <v>3.2229025735959898</v>
      </c>
      <c r="CS14" s="111">
        <f t="shared" ref="CS14:CS25" si="53">F14/($R$9/5)</f>
        <v>0.40017398869073512</v>
      </c>
      <c r="CT14" s="115">
        <f t="shared" ref="CT14:CT25" si="54">CS14*CR14</f>
        <v>1.2897217780375427</v>
      </c>
      <c r="CU14" s="122" t="str">
        <f t="shared" ref="CU14:CU25" si="55">BZ14</f>
        <v>Cassandra Gordon</v>
      </c>
      <c r="CV14" s="118">
        <f t="shared" ref="CV14:CV25" si="56">(5-$BM14)/4*CA$7+($BM14-1)/4*CA$8</f>
        <v>0.60499999999999998</v>
      </c>
      <c r="CW14" s="119">
        <f t="shared" ref="CW14:CX25" si="57">(5-$BY14)/4*CB$7+($BY14-1)/4*CB$8</f>
        <v>-0.4510421316323821</v>
      </c>
      <c r="CX14" s="119">
        <f t="shared" si="57"/>
        <v>-0.19845853791824816</v>
      </c>
      <c r="CY14" s="118">
        <f t="shared" ref="CY14:DG25" si="58">(5-$BM14)/4*CD$7+($BM14-1)/4*CD$8</f>
        <v>0.47699999999999998</v>
      </c>
      <c r="CZ14" s="118">
        <f t="shared" si="58"/>
        <v>0.47599999999999998</v>
      </c>
      <c r="DA14" s="118">
        <f t="shared" si="58"/>
        <v>-0.71020371431832852</v>
      </c>
      <c r="DB14" s="118">
        <f t="shared" si="58"/>
        <v>0.52632513717962892</v>
      </c>
      <c r="DC14" s="118">
        <f t="shared" si="58"/>
        <v>-1.8901654856631575E-2</v>
      </c>
      <c r="DD14" s="118">
        <f t="shared" si="58"/>
        <v>0</v>
      </c>
      <c r="DE14" s="118">
        <f t="shared" si="58"/>
        <v>0.22766282038034469</v>
      </c>
      <c r="DF14" s="118">
        <f t="shared" si="58"/>
        <v>0.45306622906960292</v>
      </c>
      <c r="DG14" s="118">
        <f t="shared" si="58"/>
        <v>-0.439</v>
      </c>
      <c r="DH14" s="115">
        <f t="shared" ref="DH14:DH25" si="59">SUMPRODUCT(CV14:CY14,AH14:AK14)</f>
        <v>0.80454657461686474</v>
      </c>
      <c r="DI14" s="115">
        <f t="shared" ref="DI14:DI25" si="60">SUMPRODUCT(CZ14:DA14,AL14:AM14)</f>
        <v>-0.54901587746988212</v>
      </c>
      <c r="DJ14" s="115">
        <f t="shared" ref="DJ14:DJ25" si="61">SUMPRODUCT(DB14:DD14,AN14:AP14)</f>
        <v>0.26644573306712305</v>
      </c>
      <c r="DK14" s="115">
        <f t="shared" ref="DK14:DK25" si="62">SUMPRODUCT(DE14:DG14,AQ14:AS14)</f>
        <v>-0.35032611401241548</v>
      </c>
      <c r="DL14" s="120">
        <f t="shared" ref="DL14:DL25" si="63">IF(BM14&lt;3,(BM14-1)/2*$CP$8+(3-BM14)/2*$CO$8,(BM14-3)/2*$CQ$8+(5-BM14)/2*$CP$8)+$CR$8*(BY14-3)</f>
        <v>0.37866496733808597</v>
      </c>
      <c r="DM14" s="121">
        <f t="shared" ref="DM14:DM25" si="64">SUM(DH14:DL14)</f>
        <v>0.55031528353977621</v>
      </c>
      <c r="DN14" s="111">
        <f t="shared" ref="DN14:DN25" si="65">CS14</f>
        <v>0.40017398869073512</v>
      </c>
      <c r="DO14" s="115">
        <f t="shared" ref="DO14:DO25" si="66">DN14*DM14</f>
        <v>0.22022186205158509</v>
      </c>
      <c r="DP14" s="123" t="str">
        <f t="shared" ref="DP14:DP25" si="67">CONCATENATE(B14,IF(ISERROR(VLOOKUP(B14,$N$47:$O$74,2,FALSE)),"",CONCATENATE(" (",VLOOKUP(B14,$N$47:$O$74,2,FALSE),")")))</f>
        <v>Cassandra Gordon (1st)</v>
      </c>
      <c r="DQ14" s="124">
        <f t="shared" ref="DQ14:DQ25" si="68">BM14</f>
        <v>2.7320622352254591</v>
      </c>
      <c r="DR14" s="124">
        <f t="shared" ref="DR14:DR25" si="69">BY14</f>
        <v>4.4096375107713284</v>
      </c>
      <c r="DS14" s="125">
        <f t="shared" ref="DS14:DS25" si="70">F14</f>
        <v>368</v>
      </c>
      <c r="DT14" s="124">
        <f t="shared" ref="DT14:DT25" si="71">F14/D14</f>
        <v>23</v>
      </c>
      <c r="DU14" s="124">
        <f t="shared" ref="DU14:DU25" si="72">CR14+$CT$11</f>
        <v>-4.4312305037540733</v>
      </c>
      <c r="DV14" s="124">
        <f t="shared" ref="DV14:DV25" si="73">DM14+$DO$11</f>
        <v>-2.4149284590553828</v>
      </c>
      <c r="DW14" s="124">
        <f t="shared" ref="DW14:DW25" si="74">DU14-DV14</f>
        <v>-2.0163020446986906</v>
      </c>
      <c r="DX14" s="124">
        <f t="shared" ref="DX14:DX25" si="75">DU14*CS14</f>
        <v>-1.7732631854953229</v>
      </c>
      <c r="DY14" s="126">
        <f>(DU14+2)*DN14*$X$9/21</f>
        <v>-0.97291520811385279</v>
      </c>
      <c r="DZ14" s="127">
        <f t="shared" ref="DZ14:DZ25" si="76">F14/(D14+4)</f>
        <v>18.399999999999999</v>
      </c>
      <c r="EA14" s="127">
        <f t="shared" ref="EA14:EA25" si="77">MAX((450-DS14)/3,0)</f>
        <v>27.333333333333332</v>
      </c>
      <c r="EB14" s="127">
        <f t="shared" ref="EB14:EB25" si="78">-4.75+0.175*DZ14</f>
        <v>-1.5300000000000002</v>
      </c>
      <c r="EC14" s="127">
        <f t="shared" ref="EC14:EC25" si="79">(DU14*DS14+EB14* EA14)/(DS14+ EA14)</f>
        <v>-4.2306395245737747</v>
      </c>
      <c r="ED14" s="29">
        <f t="shared" ref="ED14:ED25" si="80">(DV14*DS14+EB14* EA14)/(DS14+ EA14)</f>
        <v>-2.3537445352421105</v>
      </c>
      <c r="EE14" s="29">
        <f t="shared" ref="EE14:EE25" si="81">EC14-ED14</f>
        <v>-1.8768949893316642</v>
      </c>
    </row>
    <row r="15" spans="1:135" ht="14" x14ac:dyDescent="0.15">
      <c r="A15" s="105">
        <v>2</v>
      </c>
      <c r="B15" s="190" t="s">
        <v>700</v>
      </c>
      <c r="C15" s="135">
        <v>21</v>
      </c>
      <c r="D15" s="190">
        <v>23</v>
      </c>
      <c r="E15" s="135"/>
      <c r="F15" s="190">
        <v>686</v>
      </c>
      <c r="G15" s="135">
        <v>85</v>
      </c>
      <c r="H15" s="135">
        <v>249</v>
      </c>
      <c r="I15" s="135">
        <v>0.34100000000000003</v>
      </c>
      <c r="J15" s="135">
        <v>11</v>
      </c>
      <c r="K15" s="135">
        <v>48</v>
      </c>
      <c r="L15" s="135">
        <v>0.22900000000000001</v>
      </c>
      <c r="M15" s="135">
        <v>74</v>
      </c>
      <c r="N15" s="135">
        <v>201</v>
      </c>
      <c r="O15" s="135">
        <v>0.36799999999999999</v>
      </c>
      <c r="P15" s="135"/>
      <c r="Q15" s="135">
        <v>40</v>
      </c>
      <c r="R15" s="135">
        <v>61</v>
      </c>
      <c r="S15" s="135">
        <v>0.65600000000000003</v>
      </c>
      <c r="T15" s="135">
        <v>23</v>
      </c>
      <c r="U15" s="135">
        <v>83</v>
      </c>
      <c r="V15" s="128">
        <v>106</v>
      </c>
      <c r="W15" s="135">
        <v>43</v>
      </c>
      <c r="X15" s="135">
        <v>28</v>
      </c>
      <c r="Y15" s="135">
        <v>11</v>
      </c>
      <c r="Z15" s="135">
        <v>56</v>
      </c>
      <c r="AA15" s="135">
        <v>62</v>
      </c>
      <c r="AB15" s="135">
        <v>221</v>
      </c>
      <c r="AC15" s="107">
        <f t="shared" si="3"/>
        <v>275.83999999999997</v>
      </c>
      <c r="AD15" s="108">
        <f t="shared" si="4"/>
        <v>0.80118909512761027</v>
      </c>
      <c r="AE15" s="4">
        <f t="shared" si="5"/>
        <v>234.48588807513838</v>
      </c>
      <c r="AF15" s="107">
        <f t="shared" si="6"/>
        <v>1351.8673913043478</v>
      </c>
      <c r="AG15" s="109">
        <f t="shared" si="7"/>
        <v>49.673088075138367</v>
      </c>
      <c r="AH15" s="110">
        <f t="shared" si="8"/>
        <v>17.345332063146735</v>
      </c>
      <c r="AI15" s="110">
        <f t="shared" si="9"/>
        <v>18.418966357325374</v>
      </c>
      <c r="AJ15" s="110">
        <f t="shared" si="10"/>
        <v>4.5122768987825213</v>
      </c>
      <c r="AK15" s="110">
        <f t="shared" si="11"/>
        <v>0.81368927682963499</v>
      </c>
      <c r="AL15" s="110">
        <f t="shared" si="12"/>
        <v>3.1807853548794824</v>
      </c>
      <c r="AM15" s="110">
        <f t="shared" si="13"/>
        <v>4.1424181365872332</v>
      </c>
      <c r="AN15" s="110">
        <f t="shared" si="14"/>
        <v>1.7013503060983277</v>
      </c>
      <c r="AO15" s="110">
        <f t="shared" si="14"/>
        <v>6.139655452441791</v>
      </c>
      <c r="AP15" s="110">
        <f t="shared" si="14"/>
        <v>7.8410057585401187</v>
      </c>
      <c r="AQ15" s="110">
        <f t="shared" si="15"/>
        <v>2.0712090682936166</v>
      </c>
      <c r="AR15" s="110">
        <f t="shared" si="15"/>
        <v>0.81368927682963499</v>
      </c>
      <c r="AS15" s="110">
        <f t="shared" si="16"/>
        <v>4.5862486512215792</v>
      </c>
      <c r="AT15" s="111">
        <f t="shared" si="17"/>
        <v>0.21082437213969946</v>
      </c>
      <c r="AU15" s="111">
        <f t="shared" si="18"/>
        <v>0.19965262700825012</v>
      </c>
      <c r="AV15" s="111">
        <f t="shared" si="19"/>
        <v>0.23478117639307541</v>
      </c>
      <c r="AW15" s="111">
        <f t="shared" si="20"/>
        <v>0.20440626098463702</v>
      </c>
      <c r="AX15" s="111">
        <f t="shared" si="21"/>
        <v>0.13911106221464328</v>
      </c>
      <c r="AY15" s="112">
        <f t="shared" si="22"/>
        <v>0.14101151320847213</v>
      </c>
      <c r="AZ15" s="113" t="str">
        <f t="shared" si="23"/>
        <v>SG</v>
      </c>
      <c r="BA15" s="114">
        <f t="shared" si="24"/>
        <v>2</v>
      </c>
      <c r="BB15" s="115">
        <f t="shared" si="25"/>
        <v>3.202571109072593</v>
      </c>
      <c r="BC15" s="115">
        <f t="shared" si="26"/>
        <v>3.1208747022062484</v>
      </c>
      <c r="BD15" s="115">
        <f t="shared" si="27"/>
        <v>3.1208747022062484</v>
      </c>
      <c r="BE15" s="129">
        <f t="shared" ref="BE15:BE25" si="82">BE14</f>
        <v>3.0102977925037964</v>
      </c>
      <c r="BF15" s="115">
        <f t="shared" si="28"/>
        <v>3.110576909702452</v>
      </c>
      <c r="BG15" s="115">
        <f t="shared" si="29"/>
        <v>3.110576909702452</v>
      </c>
      <c r="BH15" s="129">
        <f t="shared" ref="BH15:BH25" si="83">BH14</f>
        <v>3.0012922632176364</v>
      </c>
      <c r="BI15" s="115">
        <f t="shared" si="30"/>
        <v>3.1092846464848156</v>
      </c>
      <c r="BJ15" s="115">
        <f t="shared" si="31"/>
        <v>3.1092846464848156</v>
      </c>
      <c r="BK15" s="129">
        <f t="shared" ref="BK15:BK25" si="84">BK14</f>
        <v>3.0001621652624131</v>
      </c>
      <c r="BL15" s="115">
        <f t="shared" si="32"/>
        <v>3.1091224812224025</v>
      </c>
      <c r="BM15" s="115">
        <f t="shared" si="33"/>
        <v>3.1091224812224025</v>
      </c>
      <c r="BN15" s="117">
        <f t="shared" si="34"/>
        <v>3.437598907039928</v>
      </c>
      <c r="BO15" s="115">
        <f t="shared" si="35"/>
        <v>3.4758055030290631</v>
      </c>
      <c r="BP15" s="115">
        <f t="shared" si="36"/>
        <v>3.4758055030290631</v>
      </c>
      <c r="BQ15" s="129">
        <f t="shared" ref="BQ15:BQ25" si="85">BQ14</f>
        <v>3.0407091236216051</v>
      </c>
      <c r="BR15" s="115">
        <f t="shared" si="37"/>
        <v>3.435096379407458</v>
      </c>
      <c r="BS15" s="115">
        <f t="shared" si="38"/>
        <v>3.435096379407458</v>
      </c>
      <c r="BT15" s="129">
        <f t="shared" ref="BT15:BT25" si="86">BT14</f>
        <v>3.0005843414873916</v>
      </c>
      <c r="BU15" s="115">
        <f t="shared" si="39"/>
        <v>3.4345120379200664</v>
      </c>
      <c r="BV15" s="115">
        <f t="shared" si="40"/>
        <v>3.4345120379200664</v>
      </c>
      <c r="BW15" s="129">
        <f t="shared" ref="BW15:BW25" si="87">BW14</f>
        <v>3.0000083876768526</v>
      </c>
      <c r="BX15" s="115">
        <f t="shared" si="41"/>
        <v>3.4345036502432138</v>
      </c>
      <c r="BY15" s="115">
        <f t="shared" si="42"/>
        <v>3.4345036502432138</v>
      </c>
      <c r="BZ15" s="57" t="str">
        <f t="shared" si="43"/>
        <v>Ciera Ellington</v>
      </c>
      <c r="CA15" s="118">
        <f t="shared" si="44"/>
        <v>0.86</v>
      </c>
      <c r="CB15" s="119">
        <f t="shared" si="45"/>
        <v>-0.69389770076337676</v>
      </c>
      <c r="CC15" s="119">
        <f t="shared" si="45"/>
        <v>-0.30531498833588577</v>
      </c>
      <c r="CD15" s="118">
        <f t="shared" si="46"/>
        <v>0.38900000000000001</v>
      </c>
      <c r="CE15" s="118">
        <f t="shared" si="46"/>
        <v>0.81938540161874274</v>
      </c>
      <c r="CF15" s="118">
        <f t="shared" si="46"/>
        <v>-0.96399999999999997</v>
      </c>
      <c r="CG15" s="118">
        <f t="shared" si="46"/>
        <v>0.38521477202798049</v>
      </c>
      <c r="CH15" s="118">
        <f t="shared" si="46"/>
        <v>0.15027324031986405</v>
      </c>
      <c r="CI15" s="118">
        <f t="shared" si="46"/>
        <v>0</v>
      </c>
      <c r="CJ15" s="118">
        <f t="shared" si="46"/>
        <v>1.1786516960696782</v>
      </c>
      <c r="CK15" s="118">
        <f t="shared" si="46"/>
        <v>0.99797689292930514</v>
      </c>
      <c r="CL15" s="118">
        <f t="shared" si="46"/>
        <v>-0.36699999999999999</v>
      </c>
      <c r="CM15" s="115">
        <f t="shared" si="47"/>
        <v>1.0749665284867822</v>
      </c>
      <c r="CN15" s="115">
        <f t="shared" si="48"/>
        <v>-1.3870019981991528</v>
      </c>
      <c r="CO15" s="115">
        <f t="shared" si="49"/>
        <v>1.5780111895893509</v>
      </c>
      <c r="CP15" s="115">
        <f t="shared" si="50"/>
        <v>1.5701239225611821</v>
      </c>
      <c r="CQ15" s="120">
        <f t="shared" si="51"/>
        <v>0.6026565628873376</v>
      </c>
      <c r="CR15" s="121">
        <f t="shared" si="52"/>
        <v>3.4387562053254999</v>
      </c>
      <c r="CS15" s="111">
        <f t="shared" si="53"/>
        <v>0.74597651152675071</v>
      </c>
      <c r="CT15" s="115">
        <f t="shared" si="54"/>
        <v>2.5652313580396831</v>
      </c>
      <c r="CU15" s="122" t="str">
        <f t="shared" si="55"/>
        <v>Ciera Ellington</v>
      </c>
      <c r="CV15" s="118">
        <f t="shared" si="56"/>
        <v>0.60499999999999998</v>
      </c>
      <c r="CW15" s="119">
        <f t="shared" si="57"/>
        <v>-0.41642487958363406</v>
      </c>
      <c r="CX15" s="119">
        <f t="shared" si="57"/>
        <v>-0.18322694701679898</v>
      </c>
      <c r="CY15" s="118">
        <f t="shared" si="58"/>
        <v>0.47699999999999998</v>
      </c>
      <c r="CZ15" s="118">
        <f t="shared" si="58"/>
        <v>0.47599999999999998</v>
      </c>
      <c r="DA15" s="118">
        <f t="shared" si="58"/>
        <v>-0.73876602795259694</v>
      </c>
      <c r="DB15" s="118">
        <f t="shared" si="58"/>
        <v>0.50898036586376949</v>
      </c>
      <c r="DC15" s="118">
        <f t="shared" si="58"/>
        <v>1.3653333657041369E-3</v>
      </c>
      <c r="DD15" s="118">
        <f t="shared" si="58"/>
        <v>0</v>
      </c>
      <c r="DE15" s="118">
        <f t="shared" si="58"/>
        <v>0.23869183257575527</v>
      </c>
      <c r="DF15" s="118">
        <f t="shared" si="58"/>
        <v>0.3938677704480828</v>
      </c>
      <c r="DG15" s="118">
        <f t="shared" si="58"/>
        <v>-0.439</v>
      </c>
      <c r="DH15" s="115">
        <f t="shared" si="59"/>
        <v>2.3851691155889325</v>
      </c>
      <c r="DI15" s="115">
        <f t="shared" si="60"/>
        <v>-1.5462239639627151</v>
      </c>
      <c r="DJ15" s="115">
        <f t="shared" si="61"/>
        <v>0.87433657770350914</v>
      </c>
      <c r="DK15" s="115">
        <f t="shared" si="62"/>
        <v>-1.1984964884253462</v>
      </c>
      <c r="DL15" s="120">
        <f t="shared" si="63"/>
        <v>0.18683656960458192</v>
      </c>
      <c r="DM15" s="121">
        <f t="shared" si="64"/>
        <v>0.70162181050896244</v>
      </c>
      <c r="DN15" s="111">
        <f t="shared" si="65"/>
        <v>0.74597651152675071</v>
      </c>
      <c r="DO15" s="115">
        <f t="shared" si="66"/>
        <v>0.5233933906145587</v>
      </c>
      <c r="DP15" s="123" t="str">
        <f t="shared" si="67"/>
        <v>Ciera Ellington (4th)</v>
      </c>
      <c r="DQ15" s="124">
        <f t="shared" si="68"/>
        <v>3.1091224812224025</v>
      </c>
      <c r="DR15" s="124">
        <f t="shared" si="69"/>
        <v>3.4345036502432138</v>
      </c>
      <c r="DS15" s="125">
        <f t="shared" si="70"/>
        <v>686</v>
      </c>
      <c r="DT15" s="124">
        <f t="shared" si="71"/>
        <v>29.826086956521738</v>
      </c>
      <c r="DU15" s="124">
        <f t="shared" si="72"/>
        <v>-4.2153768720245637</v>
      </c>
      <c r="DV15" s="124">
        <f t="shared" si="73"/>
        <v>-2.2636219320861963</v>
      </c>
      <c r="DW15" s="124">
        <f t="shared" si="74"/>
        <v>-1.9517549399383674</v>
      </c>
      <c r="DX15" s="124">
        <f t="shared" si="75"/>
        <v>-3.1445721337634303</v>
      </c>
      <c r="DY15" s="126">
        <f t="shared" ref="DY15:DY25" si="88">(DU15+2)*DN15*$X$9/21</f>
        <v>-1.6526191107099291</v>
      </c>
      <c r="DZ15" s="127">
        <f t="shared" si="76"/>
        <v>25.407407407407408</v>
      </c>
      <c r="EA15" s="127">
        <f t="shared" si="77"/>
        <v>0</v>
      </c>
      <c r="EB15" s="127">
        <f t="shared" si="78"/>
        <v>-0.30370370370370381</v>
      </c>
      <c r="EC15" s="127">
        <f t="shared" si="79"/>
        <v>-4.2153768720245637</v>
      </c>
      <c r="ED15" s="29">
        <f t="shared" si="80"/>
        <v>-2.2636219320861963</v>
      </c>
      <c r="EE15" s="29">
        <f t="shared" si="81"/>
        <v>-1.9517549399383674</v>
      </c>
    </row>
    <row r="16" spans="1:135" ht="14" x14ac:dyDescent="0.15">
      <c r="A16" s="105">
        <v>3</v>
      </c>
      <c r="B16" s="190" t="s">
        <v>701</v>
      </c>
      <c r="C16" s="135">
        <v>21</v>
      </c>
      <c r="D16" s="190">
        <v>17</v>
      </c>
      <c r="E16" s="135"/>
      <c r="F16" s="190">
        <v>484</v>
      </c>
      <c r="G16" s="135">
        <v>50</v>
      </c>
      <c r="H16" s="135">
        <v>136</v>
      </c>
      <c r="I16" s="135">
        <v>0.36799999999999999</v>
      </c>
      <c r="J16" s="135">
        <v>30</v>
      </c>
      <c r="K16" s="135">
        <v>78</v>
      </c>
      <c r="L16" s="135">
        <v>0.38500000000000001</v>
      </c>
      <c r="M16" s="135">
        <v>20</v>
      </c>
      <c r="N16" s="135">
        <v>58</v>
      </c>
      <c r="O16" s="135">
        <v>0.34499999999999997</v>
      </c>
      <c r="P16" s="135"/>
      <c r="Q16" s="135">
        <v>45</v>
      </c>
      <c r="R16" s="135">
        <v>57</v>
      </c>
      <c r="S16" s="135">
        <v>0.79</v>
      </c>
      <c r="T16" s="135">
        <v>5</v>
      </c>
      <c r="U16" s="135">
        <v>31</v>
      </c>
      <c r="V16" s="128">
        <v>36</v>
      </c>
      <c r="W16" s="135">
        <v>41</v>
      </c>
      <c r="X16" s="135">
        <v>31</v>
      </c>
      <c r="Y16" s="135">
        <v>2</v>
      </c>
      <c r="Z16" s="135">
        <v>21</v>
      </c>
      <c r="AA16" s="135">
        <v>22</v>
      </c>
      <c r="AB16" s="135">
        <v>175</v>
      </c>
      <c r="AC16" s="107">
        <f t="shared" si="3"/>
        <v>161.08000000000001</v>
      </c>
      <c r="AD16" s="108">
        <f t="shared" si="4"/>
        <v>1.0864166873603178</v>
      </c>
      <c r="AE16" s="4">
        <f t="shared" si="5"/>
        <v>182.87524235478278</v>
      </c>
      <c r="AF16" s="107">
        <f t="shared" si="6"/>
        <v>953.79565217391303</v>
      </c>
      <c r="AG16" s="109">
        <f t="shared" si="7"/>
        <v>74.951642354782791</v>
      </c>
      <c r="AH16" s="110">
        <f t="shared" si="8"/>
        <v>19.173419582902198</v>
      </c>
      <c r="AI16" s="110">
        <f t="shared" si="9"/>
        <v>14.25881945362465</v>
      </c>
      <c r="AJ16" s="110">
        <f t="shared" si="10"/>
        <v>5.9761228592397426</v>
      </c>
      <c r="AK16" s="110">
        <f t="shared" si="11"/>
        <v>3.1453278206524957</v>
      </c>
      <c r="AL16" s="110">
        <f t="shared" si="12"/>
        <v>4.2986146882250784</v>
      </c>
      <c r="AM16" s="110">
        <f t="shared" si="13"/>
        <v>2.2017294744567475</v>
      </c>
      <c r="AN16" s="110">
        <f t="shared" si="14"/>
        <v>0.52422130344208262</v>
      </c>
      <c r="AO16" s="110">
        <f t="shared" si="14"/>
        <v>3.2501720813409123</v>
      </c>
      <c r="AP16" s="110">
        <f t="shared" si="14"/>
        <v>3.7743933847829951</v>
      </c>
      <c r="AQ16" s="110">
        <f t="shared" si="15"/>
        <v>3.2501720813409123</v>
      </c>
      <c r="AR16" s="110">
        <f t="shared" si="15"/>
        <v>0.20968852137683308</v>
      </c>
      <c r="AS16" s="110">
        <f t="shared" si="16"/>
        <v>2.3065737351451636</v>
      </c>
      <c r="AT16" s="111">
        <f t="shared" si="17"/>
        <v>0.10148367952522255</v>
      </c>
      <c r="AU16" s="111">
        <f t="shared" si="18"/>
        <v>0.31329787234042555</v>
      </c>
      <c r="AV16" s="111">
        <f t="shared" si="19"/>
        <v>0.11807909604519776</v>
      </c>
      <c r="AW16" s="111">
        <f t="shared" si="20"/>
        <v>0.27624113475177303</v>
      </c>
      <c r="AX16" s="111">
        <f t="shared" si="21"/>
        <v>3.5849056603773584E-2</v>
      </c>
      <c r="AY16" s="112">
        <f t="shared" si="22"/>
        <v>0.30157360024905361</v>
      </c>
      <c r="AZ16" s="113" t="str">
        <f t="shared" si="23"/>
        <v>PG</v>
      </c>
      <c r="BA16" s="114">
        <f t="shared" si="24"/>
        <v>1</v>
      </c>
      <c r="BB16" s="115">
        <f t="shared" si="25"/>
        <v>1.4304050793612086</v>
      </c>
      <c r="BC16" s="115">
        <f t="shared" si="26"/>
        <v>1.3901049782974251</v>
      </c>
      <c r="BD16" s="115">
        <f t="shared" si="27"/>
        <v>1.3901049782974251</v>
      </c>
      <c r="BE16" s="129">
        <f t="shared" si="82"/>
        <v>3.0102977925037964</v>
      </c>
      <c r="BF16" s="115">
        <f t="shared" si="28"/>
        <v>1.3798071857936287</v>
      </c>
      <c r="BG16" s="115">
        <f t="shared" si="29"/>
        <v>1.3798071857936287</v>
      </c>
      <c r="BH16" s="129">
        <f t="shared" si="83"/>
        <v>3.0012922632176364</v>
      </c>
      <c r="BI16" s="115">
        <f t="shared" si="30"/>
        <v>1.3785149225759923</v>
      </c>
      <c r="BJ16" s="115">
        <f t="shared" si="31"/>
        <v>1.3785149225759923</v>
      </c>
      <c r="BK16" s="129">
        <f t="shared" si="84"/>
        <v>3.0001621652624131</v>
      </c>
      <c r="BL16" s="115">
        <f t="shared" si="32"/>
        <v>1.3783527573135792</v>
      </c>
      <c r="BM16" s="115">
        <f t="shared" si="33"/>
        <v>1.3783527573135792</v>
      </c>
      <c r="BN16" s="117">
        <f t="shared" si="34"/>
        <v>1.5886418815446852</v>
      </c>
      <c r="BO16" s="115">
        <f t="shared" si="35"/>
        <v>1.8144244769056697</v>
      </c>
      <c r="BP16" s="115">
        <f t="shared" si="36"/>
        <v>1.8144244769056697</v>
      </c>
      <c r="BQ16" s="129">
        <f t="shared" si="85"/>
        <v>3.0407091236216051</v>
      </c>
      <c r="BR16" s="115">
        <f t="shared" si="37"/>
        <v>1.7737153532840646</v>
      </c>
      <c r="BS16" s="115">
        <f t="shared" si="38"/>
        <v>1.7737153532840646</v>
      </c>
      <c r="BT16" s="129">
        <f t="shared" si="86"/>
        <v>3.0005843414873916</v>
      </c>
      <c r="BU16" s="115">
        <f t="shared" si="39"/>
        <v>1.773131011796673</v>
      </c>
      <c r="BV16" s="115">
        <f t="shared" si="40"/>
        <v>1.773131011796673</v>
      </c>
      <c r="BW16" s="129">
        <f t="shared" si="87"/>
        <v>3.0000083876768526</v>
      </c>
      <c r="BX16" s="115">
        <f t="shared" si="41"/>
        <v>1.7731226241198204</v>
      </c>
      <c r="BY16" s="115">
        <f t="shared" si="42"/>
        <v>1.7731226241198204</v>
      </c>
      <c r="BZ16" s="57" t="str">
        <f t="shared" si="43"/>
        <v>Chelsey Gipson</v>
      </c>
      <c r="CA16" s="118">
        <f t="shared" si="44"/>
        <v>0.86</v>
      </c>
      <c r="CB16" s="119">
        <f t="shared" si="45"/>
        <v>-0.60252174432659011</v>
      </c>
      <c r="CC16" s="119">
        <f t="shared" si="45"/>
        <v>-0.26510956750369963</v>
      </c>
      <c r="CD16" s="118">
        <f t="shared" si="46"/>
        <v>0.38900000000000001</v>
      </c>
      <c r="CE16" s="118">
        <f t="shared" si="46"/>
        <v>0.62294303795509121</v>
      </c>
      <c r="CF16" s="118">
        <f t="shared" si="46"/>
        <v>-0.96399999999999997</v>
      </c>
      <c r="CG16" s="118">
        <f t="shared" si="46"/>
        <v>0.57213790221013339</v>
      </c>
      <c r="CH16" s="118">
        <f t="shared" si="46"/>
        <v>0.12214823230634565</v>
      </c>
      <c r="CI16" s="118">
        <f t="shared" si="46"/>
        <v>0</v>
      </c>
      <c r="CJ16" s="118">
        <f t="shared" si="46"/>
        <v>1.3348536636524495</v>
      </c>
      <c r="CK16" s="118">
        <f t="shared" si="46"/>
        <v>1.2679769698590815</v>
      </c>
      <c r="CL16" s="118">
        <f t="shared" si="46"/>
        <v>-0.36699999999999999</v>
      </c>
      <c r="CM16" s="115">
        <f t="shared" si="47"/>
        <v>7.5370972477318494</v>
      </c>
      <c r="CN16" s="115">
        <f t="shared" si="48"/>
        <v>0.5553248795050032</v>
      </c>
      <c r="CO16" s="115">
        <f t="shared" si="49"/>
        <v>0.69692965127244366</v>
      </c>
      <c r="CP16" s="115">
        <f t="shared" si="50"/>
        <v>3.7578717654301768</v>
      </c>
      <c r="CQ16" s="120">
        <f t="shared" si="51"/>
        <v>-2.3649326426045549</v>
      </c>
      <c r="CR16" s="121">
        <f t="shared" si="52"/>
        <v>10.18229090133492</v>
      </c>
      <c r="CS16" s="111">
        <f t="shared" si="53"/>
        <v>0.52631578947368418</v>
      </c>
      <c r="CT16" s="115">
        <f t="shared" si="54"/>
        <v>5.3591004743867998</v>
      </c>
      <c r="CU16" s="122" t="str">
        <f t="shared" si="55"/>
        <v>Chelsey Gipson</v>
      </c>
      <c r="CV16" s="118">
        <f t="shared" si="56"/>
        <v>0.60499999999999998</v>
      </c>
      <c r="CW16" s="119">
        <f t="shared" si="57"/>
        <v>-0.3574458531562536</v>
      </c>
      <c r="CX16" s="119">
        <f t="shared" si="57"/>
        <v>-0.15727617538875158</v>
      </c>
      <c r="CY16" s="118">
        <f t="shared" si="58"/>
        <v>0.47699999999999998</v>
      </c>
      <c r="CZ16" s="118">
        <f t="shared" si="58"/>
        <v>0.47599999999999998</v>
      </c>
      <c r="DA16" s="118">
        <f t="shared" si="58"/>
        <v>-0.60766022136650366</v>
      </c>
      <c r="DB16" s="118">
        <f t="shared" si="58"/>
        <v>0.58859577316357525</v>
      </c>
      <c r="DC16" s="118">
        <f t="shared" si="58"/>
        <v>-9.1663539294395122E-2</v>
      </c>
      <c r="DD16" s="118">
        <f t="shared" si="58"/>
        <v>0</v>
      </c>
      <c r="DE16" s="118">
        <f t="shared" si="58"/>
        <v>0.18806681815142218</v>
      </c>
      <c r="DF16" s="118">
        <f t="shared" si="58"/>
        <v>0.66559861710176804</v>
      </c>
      <c r="DG16" s="118">
        <f t="shared" si="58"/>
        <v>-0.43899999999999995</v>
      </c>
      <c r="DH16" s="115">
        <f t="shared" si="59"/>
        <v>7.0635825865507051</v>
      </c>
      <c r="DI16" s="115">
        <f t="shared" si="60"/>
        <v>0.70823717175759415</v>
      </c>
      <c r="DJ16" s="115">
        <f t="shared" si="61"/>
        <v>1.0632167116771118E-2</v>
      </c>
      <c r="DK16" s="115">
        <f t="shared" si="62"/>
        <v>-0.26176795809582132</v>
      </c>
      <c r="DL16" s="120">
        <f t="shared" si="63"/>
        <v>-1.9043357806692485</v>
      </c>
      <c r="DM16" s="121">
        <f t="shared" si="64"/>
        <v>5.6163481866600016</v>
      </c>
      <c r="DN16" s="111">
        <f t="shared" si="65"/>
        <v>0.52631578947368418</v>
      </c>
      <c r="DO16" s="115">
        <f t="shared" si="66"/>
        <v>2.9559727298210534</v>
      </c>
      <c r="DP16" s="123" t="str">
        <f t="shared" si="67"/>
        <v>Chelsey Gipson (5th)</v>
      </c>
      <c r="DQ16" s="124">
        <f t="shared" si="68"/>
        <v>1.3783527573135792</v>
      </c>
      <c r="DR16" s="124">
        <f t="shared" si="69"/>
        <v>1.7731226241198204</v>
      </c>
      <c r="DS16" s="125">
        <f t="shared" si="70"/>
        <v>484</v>
      </c>
      <c r="DT16" s="124">
        <f t="shared" si="71"/>
        <v>28.470588235294116</v>
      </c>
      <c r="DU16" s="124">
        <f t="shared" si="72"/>
        <v>2.5281578239848566</v>
      </c>
      <c r="DV16" s="124">
        <f t="shared" si="73"/>
        <v>2.6511044440648428</v>
      </c>
      <c r="DW16" s="124">
        <f t="shared" si="74"/>
        <v>-0.12294662007998625</v>
      </c>
      <c r="DX16" s="124">
        <f t="shared" si="75"/>
        <v>1.3306093810446613</v>
      </c>
      <c r="DY16" s="126">
        <f t="shared" si="88"/>
        <v>2.3832409599920297</v>
      </c>
      <c r="DZ16" s="127">
        <f t="shared" si="76"/>
        <v>23.047619047619047</v>
      </c>
      <c r="EA16" s="127">
        <f t="shared" si="77"/>
        <v>0</v>
      </c>
      <c r="EB16" s="127">
        <f t="shared" si="78"/>
        <v>-0.71666666666666679</v>
      </c>
      <c r="EC16" s="127">
        <f t="shared" si="79"/>
        <v>2.5281578239848566</v>
      </c>
      <c r="ED16" s="29">
        <f t="shared" si="80"/>
        <v>2.6511044440648428</v>
      </c>
      <c r="EE16" s="29">
        <f t="shared" si="81"/>
        <v>-0.12294662007998625</v>
      </c>
    </row>
    <row r="17" spans="1:135" ht="14" x14ac:dyDescent="0.15">
      <c r="A17" s="105">
        <v>4</v>
      </c>
      <c r="B17" s="190" t="s">
        <v>702</v>
      </c>
      <c r="C17" s="135">
        <v>21</v>
      </c>
      <c r="D17" s="190">
        <v>2</v>
      </c>
      <c r="E17" s="135"/>
      <c r="F17" s="190">
        <v>1</v>
      </c>
      <c r="G17" s="135">
        <v>0</v>
      </c>
      <c r="H17" s="135">
        <v>0</v>
      </c>
      <c r="I17" s="135"/>
      <c r="J17" s="135">
        <v>0</v>
      </c>
      <c r="K17" s="135">
        <v>0</v>
      </c>
      <c r="L17" s="135"/>
      <c r="M17" s="135">
        <v>0</v>
      </c>
      <c r="N17" s="135">
        <v>0</v>
      </c>
      <c r="O17" s="135"/>
      <c r="P17" s="135"/>
      <c r="Q17" s="135">
        <v>0</v>
      </c>
      <c r="R17" s="135">
        <v>0</v>
      </c>
      <c r="S17" s="135"/>
      <c r="T17" s="135">
        <v>0</v>
      </c>
      <c r="U17" s="135">
        <v>0</v>
      </c>
      <c r="V17" s="128">
        <v>0</v>
      </c>
      <c r="W17" s="135">
        <v>0</v>
      </c>
      <c r="X17" s="135">
        <v>0</v>
      </c>
      <c r="Y17" s="135">
        <v>0</v>
      </c>
      <c r="Z17" s="135">
        <v>0</v>
      </c>
      <c r="AA17" s="135">
        <v>0</v>
      </c>
      <c r="AB17" s="135">
        <v>0</v>
      </c>
      <c r="AC17" s="107">
        <f t="shared" si="3"/>
        <v>0</v>
      </c>
      <c r="AD17" s="108">
        <f t="shared" si="4"/>
        <v>0</v>
      </c>
      <c r="AE17" s="4">
        <f t="shared" si="5"/>
        <v>0</v>
      </c>
      <c r="AF17" s="107">
        <f t="shared" si="6"/>
        <v>1.9706521739130434</v>
      </c>
      <c r="AG17" s="109">
        <f t="shared" si="7"/>
        <v>0</v>
      </c>
      <c r="AH17" s="110">
        <f t="shared" si="8"/>
        <v>0</v>
      </c>
      <c r="AI17" s="110">
        <f t="shared" si="9"/>
        <v>0</v>
      </c>
      <c r="AJ17" s="110">
        <f t="shared" si="10"/>
        <v>0</v>
      </c>
      <c r="AK17" s="110">
        <f t="shared" si="11"/>
        <v>0</v>
      </c>
      <c r="AL17" s="110">
        <f t="shared" si="12"/>
        <v>0</v>
      </c>
      <c r="AM17" s="110">
        <f t="shared" si="13"/>
        <v>0</v>
      </c>
      <c r="AN17" s="110">
        <f t="shared" si="14"/>
        <v>0</v>
      </c>
      <c r="AO17" s="110">
        <f t="shared" si="14"/>
        <v>0</v>
      </c>
      <c r="AP17" s="110">
        <f t="shared" si="14"/>
        <v>0</v>
      </c>
      <c r="AQ17" s="110">
        <f t="shared" si="15"/>
        <v>0</v>
      </c>
      <c r="AR17" s="110">
        <f t="shared" si="15"/>
        <v>0</v>
      </c>
      <c r="AS17" s="110">
        <f t="shared" si="16"/>
        <v>0</v>
      </c>
      <c r="AT17" s="111">
        <f t="shared" si="17"/>
        <v>0</v>
      </c>
      <c r="AU17" s="111">
        <f t="shared" si="18"/>
        <v>0</v>
      </c>
      <c r="AV17" s="111">
        <f t="shared" si="19"/>
        <v>0</v>
      </c>
      <c r="AW17" s="111">
        <f t="shared" si="20"/>
        <v>0</v>
      </c>
      <c r="AX17" s="111">
        <f t="shared" si="21"/>
        <v>0</v>
      </c>
      <c r="AY17" s="112">
        <f t="shared" si="22"/>
        <v>0</v>
      </c>
      <c r="AZ17" s="113" t="str">
        <f t="shared" si="23"/>
        <v>SF</v>
      </c>
      <c r="BA17" s="114">
        <f t="shared" si="24"/>
        <v>3</v>
      </c>
      <c r="BB17" s="115">
        <f t="shared" si="25"/>
        <v>2.1295999999999999</v>
      </c>
      <c r="BC17" s="115">
        <f t="shared" si="26"/>
        <v>2.9829333333333334</v>
      </c>
      <c r="BD17" s="115">
        <f t="shared" si="27"/>
        <v>2.9829333333333334</v>
      </c>
      <c r="BE17" s="129">
        <f t="shared" si="82"/>
        <v>3.0102977925037964</v>
      </c>
      <c r="BF17" s="115">
        <f t="shared" si="28"/>
        <v>2.9726355408295371</v>
      </c>
      <c r="BG17" s="115">
        <f t="shared" si="29"/>
        <v>2.9726355408295371</v>
      </c>
      <c r="BH17" s="129">
        <f t="shared" si="83"/>
        <v>3.0012922632176364</v>
      </c>
      <c r="BI17" s="115">
        <f t="shared" si="30"/>
        <v>2.9713432776119006</v>
      </c>
      <c r="BJ17" s="115">
        <f t="shared" si="31"/>
        <v>2.9713432776119006</v>
      </c>
      <c r="BK17" s="129">
        <f t="shared" si="84"/>
        <v>3.0001621652624131</v>
      </c>
      <c r="BL17" s="115">
        <f t="shared" si="32"/>
        <v>2.9711811123494876</v>
      </c>
      <c r="BM17" s="115">
        <f t="shared" si="33"/>
        <v>2.9711811123494876</v>
      </c>
      <c r="BN17" s="117">
        <f t="shared" si="34"/>
        <v>6</v>
      </c>
      <c r="BO17" s="115">
        <f t="shared" si="35"/>
        <v>4.0392156862745097</v>
      </c>
      <c r="BP17" s="115">
        <f t="shared" si="36"/>
        <v>4.0392156862745097</v>
      </c>
      <c r="BQ17" s="129">
        <f t="shared" si="85"/>
        <v>3.0407091236216051</v>
      </c>
      <c r="BR17" s="115">
        <f t="shared" si="37"/>
        <v>3.9985065626529046</v>
      </c>
      <c r="BS17" s="115">
        <f t="shared" si="38"/>
        <v>3.9985065626529046</v>
      </c>
      <c r="BT17" s="129">
        <f t="shared" si="86"/>
        <v>3.0005843414873916</v>
      </c>
      <c r="BU17" s="115">
        <f t="shared" si="39"/>
        <v>3.997922221165513</v>
      </c>
      <c r="BV17" s="115">
        <f t="shared" si="40"/>
        <v>3.997922221165513</v>
      </c>
      <c r="BW17" s="129">
        <f t="shared" si="87"/>
        <v>3.0000083876768526</v>
      </c>
      <c r="BX17" s="115">
        <f t="shared" si="41"/>
        <v>3.9979138334886604</v>
      </c>
      <c r="BY17" s="115">
        <f t="shared" si="42"/>
        <v>3.9979138334886604</v>
      </c>
      <c r="BZ17" s="57" t="str">
        <f t="shared" si="43"/>
        <v>Morgan Debord</v>
      </c>
      <c r="CA17" s="118">
        <f t="shared" si="44"/>
        <v>0.86</v>
      </c>
      <c r="CB17" s="119">
        <f t="shared" si="45"/>
        <v>-0.72488526084187632</v>
      </c>
      <c r="CC17" s="119">
        <f t="shared" si="45"/>
        <v>-0.3189495147704256</v>
      </c>
      <c r="CD17" s="118">
        <f t="shared" si="46"/>
        <v>0.38900000000000001</v>
      </c>
      <c r="CE17" s="118">
        <f t="shared" si="46"/>
        <v>0.8037290562516668</v>
      </c>
      <c r="CF17" s="118">
        <f t="shared" si="46"/>
        <v>-0.96399999999999997</v>
      </c>
      <c r="CG17" s="118">
        <f t="shared" si="46"/>
        <v>0.40011243986625533</v>
      </c>
      <c r="CH17" s="118">
        <f t="shared" si="46"/>
        <v>0.14803169307567918</v>
      </c>
      <c r="CI17" s="118">
        <f t="shared" si="46"/>
        <v>0</v>
      </c>
      <c r="CJ17" s="118">
        <f t="shared" si="46"/>
        <v>1.1911009046104588</v>
      </c>
      <c r="CK17" s="118">
        <f t="shared" si="46"/>
        <v>1.01949574647348</v>
      </c>
      <c r="CL17" s="118">
        <f t="shared" si="46"/>
        <v>-0.36699999999999999</v>
      </c>
      <c r="CM17" s="115">
        <f t="shared" si="47"/>
        <v>0</v>
      </c>
      <c r="CN17" s="115">
        <f t="shared" si="48"/>
        <v>0</v>
      </c>
      <c r="CO17" s="115">
        <f t="shared" si="49"/>
        <v>0</v>
      </c>
      <c r="CP17" s="115">
        <f t="shared" si="50"/>
        <v>0</v>
      </c>
      <c r="CQ17" s="120">
        <f t="shared" si="51"/>
        <v>1.3723195619997124</v>
      </c>
      <c r="CR17" s="121">
        <f t="shared" si="52"/>
        <v>1.3723195619997124</v>
      </c>
      <c r="CS17" s="111">
        <f t="shared" si="53"/>
        <v>1.0874293170943889E-3</v>
      </c>
      <c r="CT17" s="115">
        <f t="shared" si="54"/>
        <v>1.4923005241406183E-3</v>
      </c>
      <c r="CU17" s="122" t="str">
        <f t="shared" si="55"/>
        <v>Morgan Debord</v>
      </c>
      <c r="CV17" s="118">
        <f t="shared" si="56"/>
        <v>0.60499999999999998</v>
      </c>
      <c r="CW17" s="119">
        <f t="shared" si="57"/>
        <v>-0.43642594108884747</v>
      </c>
      <c r="CX17" s="119">
        <f t="shared" si="57"/>
        <v>-0.19202741407909288</v>
      </c>
      <c r="CY17" s="118">
        <f t="shared" si="58"/>
        <v>0.47699999999999998</v>
      </c>
      <c r="CZ17" s="118">
        <f t="shared" si="58"/>
        <v>0.47599999999999998</v>
      </c>
      <c r="DA17" s="118">
        <f t="shared" si="58"/>
        <v>-0.72831696926047362</v>
      </c>
      <c r="DB17" s="118">
        <f t="shared" si="58"/>
        <v>0.51532566883192354</v>
      </c>
      <c r="DC17" s="118">
        <f t="shared" si="58"/>
        <v>-6.0490152112150503E-3</v>
      </c>
      <c r="DD17" s="118">
        <f t="shared" si="58"/>
        <v>0</v>
      </c>
      <c r="DE17" s="118">
        <f t="shared" si="58"/>
        <v>0.23465704753622252</v>
      </c>
      <c r="DF17" s="118">
        <f t="shared" si="58"/>
        <v>0.41552456536113047</v>
      </c>
      <c r="DG17" s="118">
        <f t="shared" si="58"/>
        <v>-0.439</v>
      </c>
      <c r="DH17" s="115">
        <f t="shared" si="59"/>
        <v>0</v>
      </c>
      <c r="DI17" s="115">
        <f t="shared" si="60"/>
        <v>0</v>
      </c>
      <c r="DJ17" s="115">
        <f t="shared" si="61"/>
        <v>0</v>
      </c>
      <c r="DK17" s="115">
        <f t="shared" si="62"/>
        <v>0</v>
      </c>
      <c r="DL17" s="120">
        <f t="shared" si="63"/>
        <v>0.4046357127848389</v>
      </c>
      <c r="DM17" s="121">
        <f t="shared" si="64"/>
        <v>0.4046357127848389</v>
      </c>
      <c r="DN17" s="111">
        <f t="shared" si="65"/>
        <v>1.0874293170943889E-3</v>
      </c>
      <c r="DO17" s="115">
        <f t="shared" si="66"/>
        <v>4.4001273682561868E-4</v>
      </c>
      <c r="DP17" s="123" t="str">
        <f t="shared" si="67"/>
        <v>Morgan Debord (2nd)</v>
      </c>
      <c r="DQ17" s="124">
        <f t="shared" si="68"/>
        <v>2.9711811123494876</v>
      </c>
      <c r="DR17" s="124">
        <f t="shared" si="69"/>
        <v>3.9979138334886604</v>
      </c>
      <c r="DS17" s="125">
        <f t="shared" si="70"/>
        <v>1</v>
      </c>
      <c r="DT17" s="124">
        <f t="shared" si="71"/>
        <v>0.5</v>
      </c>
      <c r="DU17" s="124">
        <f t="shared" si="72"/>
        <v>-6.2818135153503505</v>
      </c>
      <c r="DV17" s="124">
        <f t="shared" si="73"/>
        <v>-2.5606080298103198</v>
      </c>
      <c r="DW17" s="124">
        <f t="shared" si="74"/>
        <v>-3.7212054855400307</v>
      </c>
      <c r="DX17" s="124">
        <f t="shared" si="75"/>
        <v>-6.8310281811117344E-3</v>
      </c>
      <c r="DY17" s="126">
        <f t="shared" si="88"/>
        <v>-4.6561695469229565E-3</v>
      </c>
      <c r="DZ17" s="127">
        <f t="shared" si="76"/>
        <v>0.16666666666666666</v>
      </c>
      <c r="EA17" s="127">
        <f t="shared" si="77"/>
        <v>149.66666666666666</v>
      </c>
      <c r="EB17" s="127">
        <f t="shared" si="78"/>
        <v>-4.7208333333333332</v>
      </c>
      <c r="EC17" s="127">
        <f t="shared" si="79"/>
        <v>-4.7311938212670741</v>
      </c>
      <c r="ED17" s="29">
        <f t="shared" si="80"/>
        <v>-4.706495554770127</v>
      </c>
      <c r="EE17" s="29">
        <f t="shared" si="81"/>
        <v>-2.4698266496947063E-2</v>
      </c>
    </row>
    <row r="18" spans="1:135" ht="14" x14ac:dyDescent="0.15">
      <c r="A18" s="105">
        <v>5</v>
      </c>
      <c r="B18" s="190" t="s">
        <v>703</v>
      </c>
      <c r="C18" s="135">
        <v>21</v>
      </c>
      <c r="D18" s="190">
        <v>11</v>
      </c>
      <c r="E18" s="135"/>
      <c r="F18" s="190">
        <v>66</v>
      </c>
      <c r="G18" s="135">
        <v>2</v>
      </c>
      <c r="H18" s="135">
        <v>14</v>
      </c>
      <c r="I18" s="135">
        <v>0.14299999999999999</v>
      </c>
      <c r="J18" s="135">
        <v>2</v>
      </c>
      <c r="K18" s="135">
        <v>14</v>
      </c>
      <c r="L18" s="135">
        <v>0.14299999999999999</v>
      </c>
      <c r="M18" s="135">
        <v>0</v>
      </c>
      <c r="N18" s="135">
        <v>0</v>
      </c>
      <c r="O18" s="135"/>
      <c r="P18" s="135"/>
      <c r="Q18" s="135">
        <v>1</v>
      </c>
      <c r="R18" s="135">
        <v>2</v>
      </c>
      <c r="S18" s="135">
        <v>0.5</v>
      </c>
      <c r="T18" s="135">
        <v>0</v>
      </c>
      <c r="U18" s="135">
        <v>3</v>
      </c>
      <c r="V18" s="128">
        <v>3</v>
      </c>
      <c r="W18" s="135">
        <v>1</v>
      </c>
      <c r="X18" s="135">
        <v>0</v>
      </c>
      <c r="Y18" s="135">
        <v>0</v>
      </c>
      <c r="Z18" s="135">
        <v>4</v>
      </c>
      <c r="AA18" s="135">
        <v>4</v>
      </c>
      <c r="AB18" s="135">
        <v>7</v>
      </c>
      <c r="AC18" s="107">
        <f t="shared" si="3"/>
        <v>14.88</v>
      </c>
      <c r="AD18" s="108">
        <f t="shared" si="4"/>
        <v>0.47043010752688169</v>
      </c>
      <c r="AE18" s="4">
        <f t="shared" si="5"/>
        <v>7.7274870017331017</v>
      </c>
      <c r="AF18" s="107">
        <f t="shared" si="6"/>
        <v>130.06304347826085</v>
      </c>
      <c r="AG18" s="109">
        <f t="shared" si="7"/>
        <v>-2.242112998266899</v>
      </c>
      <c r="AH18" s="110">
        <f t="shared" si="8"/>
        <v>5.9413395189577418</v>
      </c>
      <c r="AI18" s="110">
        <f t="shared" si="9"/>
        <v>10.764010764010767</v>
      </c>
      <c r="AJ18" s="110">
        <f t="shared" si="10"/>
        <v>1.5377158234301094</v>
      </c>
      <c r="AK18" s="110">
        <f t="shared" si="11"/>
        <v>1.5377158234301094</v>
      </c>
      <c r="AL18" s="110">
        <f t="shared" si="12"/>
        <v>0.76885791171505469</v>
      </c>
      <c r="AM18" s="110">
        <f t="shared" si="13"/>
        <v>3.0754316468602187</v>
      </c>
      <c r="AN18" s="110">
        <f t="shared" si="14"/>
        <v>0</v>
      </c>
      <c r="AO18" s="110">
        <f t="shared" si="14"/>
        <v>2.3065737351451641</v>
      </c>
      <c r="AP18" s="110">
        <f t="shared" si="14"/>
        <v>2.3065737351451641</v>
      </c>
      <c r="AQ18" s="110">
        <f t="shared" si="15"/>
        <v>0</v>
      </c>
      <c r="AR18" s="110">
        <f t="shared" si="15"/>
        <v>0</v>
      </c>
      <c r="AS18" s="110">
        <f t="shared" si="16"/>
        <v>3.0754316468602187</v>
      </c>
      <c r="AT18" s="111">
        <f t="shared" si="17"/>
        <v>6.2017804154302671E-2</v>
      </c>
      <c r="AU18" s="111">
        <f t="shared" si="18"/>
        <v>0</v>
      </c>
      <c r="AV18" s="111">
        <f t="shared" si="19"/>
        <v>0.15743879472693031</v>
      </c>
      <c r="AW18" s="111">
        <f t="shared" si="20"/>
        <v>4.9408983451536645E-2</v>
      </c>
      <c r="AX18" s="111">
        <f t="shared" si="21"/>
        <v>0</v>
      </c>
      <c r="AY18" s="112">
        <f t="shared" si="22"/>
        <v>-6.6156281978642276E-2</v>
      </c>
      <c r="AZ18" s="113" t="str">
        <f t="shared" si="23"/>
        <v>PG</v>
      </c>
      <c r="BA18" s="114">
        <f t="shared" si="24"/>
        <v>1</v>
      </c>
      <c r="BB18" s="115">
        <f t="shared" si="25"/>
        <v>2.6486096972739701</v>
      </c>
      <c r="BC18" s="115">
        <f t="shared" si="26"/>
        <v>1.9380020691386382</v>
      </c>
      <c r="BD18" s="115">
        <f t="shared" si="27"/>
        <v>1.9380020691386382</v>
      </c>
      <c r="BE18" s="129">
        <f t="shared" si="82"/>
        <v>3.0102977925037964</v>
      </c>
      <c r="BF18" s="115">
        <f t="shared" si="28"/>
        <v>1.9277042766348418</v>
      </c>
      <c r="BG18" s="115">
        <f t="shared" si="29"/>
        <v>1.9277042766348418</v>
      </c>
      <c r="BH18" s="129">
        <f t="shared" si="83"/>
        <v>3.0012922632176364</v>
      </c>
      <c r="BI18" s="115">
        <f t="shared" si="30"/>
        <v>1.9264120134172054</v>
      </c>
      <c r="BJ18" s="115">
        <f t="shared" si="31"/>
        <v>1.9264120134172054</v>
      </c>
      <c r="BK18" s="129">
        <f t="shared" si="84"/>
        <v>3.0001621652624131</v>
      </c>
      <c r="BL18" s="115">
        <f t="shared" si="32"/>
        <v>1.9262498481547923</v>
      </c>
      <c r="BM18" s="115">
        <f t="shared" si="33"/>
        <v>1.9262498481547923</v>
      </c>
      <c r="BN18" s="117">
        <f t="shared" si="34"/>
        <v>6.2370911843619918</v>
      </c>
      <c r="BO18" s="115">
        <f t="shared" si="35"/>
        <v>5.2728277428266503</v>
      </c>
      <c r="BP18" s="115">
        <f t="shared" si="36"/>
        <v>5</v>
      </c>
      <c r="BQ18" s="129">
        <f t="shared" si="85"/>
        <v>3.0407091236216051</v>
      </c>
      <c r="BR18" s="115">
        <f t="shared" si="37"/>
        <v>5.2321186192050453</v>
      </c>
      <c r="BS18" s="115">
        <f t="shared" si="38"/>
        <v>5</v>
      </c>
      <c r="BT18" s="129">
        <f t="shared" si="86"/>
        <v>3.0005843414873916</v>
      </c>
      <c r="BU18" s="115">
        <f t="shared" si="39"/>
        <v>5.2315342777176532</v>
      </c>
      <c r="BV18" s="115">
        <f t="shared" si="40"/>
        <v>5</v>
      </c>
      <c r="BW18" s="129">
        <f t="shared" si="87"/>
        <v>3.0000083876768526</v>
      </c>
      <c r="BX18" s="115">
        <f t="shared" si="41"/>
        <v>5.2315258900408006</v>
      </c>
      <c r="BY18" s="115">
        <f t="shared" si="42"/>
        <v>5</v>
      </c>
      <c r="BZ18" s="57" t="str">
        <f t="shared" si="43"/>
        <v>Haley Herdman</v>
      </c>
      <c r="CA18" s="118">
        <f t="shared" si="44"/>
        <v>0.8600000000000001</v>
      </c>
      <c r="CB18" s="119">
        <f t="shared" si="45"/>
        <v>-0.78</v>
      </c>
      <c r="CC18" s="119">
        <f t="shared" si="45"/>
        <v>-0.34320000000000001</v>
      </c>
      <c r="CD18" s="118">
        <f t="shared" si="46"/>
        <v>0.38900000000000001</v>
      </c>
      <c r="CE18" s="118">
        <f t="shared" si="46"/>
        <v>0.68512935776556894</v>
      </c>
      <c r="CF18" s="118">
        <f t="shared" si="46"/>
        <v>-0.96399999999999997</v>
      </c>
      <c r="CG18" s="118">
        <f t="shared" si="46"/>
        <v>0.51296501639928249</v>
      </c>
      <c r="CH18" s="118">
        <f t="shared" si="46"/>
        <v>0.13105156003251539</v>
      </c>
      <c r="CI18" s="118">
        <f t="shared" si="46"/>
        <v>0</v>
      </c>
      <c r="CJ18" s="118">
        <f t="shared" si="46"/>
        <v>1.2854059512040301</v>
      </c>
      <c r="CK18" s="118">
        <f t="shared" si="46"/>
        <v>1.1825050236878525</v>
      </c>
      <c r="CL18" s="118">
        <f t="shared" si="46"/>
        <v>-0.36700000000000005</v>
      </c>
      <c r="CM18" s="115">
        <f t="shared" si="47"/>
        <v>-3.2159490249116409</v>
      </c>
      <c r="CN18" s="115">
        <f t="shared" si="48"/>
        <v>-2.4379489803069392</v>
      </c>
      <c r="CO18" s="115">
        <f t="shared" si="49"/>
        <v>0.30228008632079972</v>
      </c>
      <c r="CP18" s="115">
        <f t="shared" si="50"/>
        <v>-1.1286834143977005</v>
      </c>
      <c r="CQ18" s="120">
        <f t="shared" si="51"/>
        <v>2.3348361878953101</v>
      </c>
      <c r="CR18" s="121">
        <f t="shared" si="52"/>
        <v>-4.1454651454001707</v>
      </c>
      <c r="CS18" s="111">
        <f t="shared" si="53"/>
        <v>7.1770334928229665E-2</v>
      </c>
      <c r="CT18" s="115">
        <f t="shared" si="54"/>
        <v>-0.29752142191867254</v>
      </c>
      <c r="CU18" s="122" t="str">
        <f t="shared" si="55"/>
        <v>Haley Herdman</v>
      </c>
      <c r="CV18" s="118">
        <f t="shared" si="56"/>
        <v>0.60499999999999998</v>
      </c>
      <c r="CW18" s="119">
        <f t="shared" si="57"/>
        <v>-0.47199999999999998</v>
      </c>
      <c r="CX18" s="119">
        <f t="shared" si="57"/>
        <v>-0.20768</v>
      </c>
      <c r="CY18" s="118">
        <f t="shared" si="58"/>
        <v>0.47700000000000004</v>
      </c>
      <c r="CZ18" s="118">
        <f t="shared" si="58"/>
        <v>0.47600000000000003</v>
      </c>
      <c r="DA18" s="118">
        <f t="shared" si="58"/>
        <v>-0.64916342599772547</v>
      </c>
      <c r="DB18" s="118">
        <f t="shared" si="58"/>
        <v>0.56339250698487964</v>
      </c>
      <c r="DC18" s="118">
        <f t="shared" si="58"/>
        <v>-6.2214070661679929E-2</v>
      </c>
      <c r="DD18" s="118">
        <f t="shared" si="58"/>
        <v>0</v>
      </c>
      <c r="DE18" s="118">
        <f t="shared" si="58"/>
        <v>0.20409280805852764</v>
      </c>
      <c r="DF18" s="118">
        <f t="shared" si="58"/>
        <v>0.57957877383969758</v>
      </c>
      <c r="DG18" s="118">
        <f t="shared" si="58"/>
        <v>-0.43900000000000006</v>
      </c>
      <c r="DH18" s="115">
        <f t="shared" si="59"/>
        <v>-1.0719650460774504</v>
      </c>
      <c r="DI18" s="115">
        <f t="shared" si="60"/>
        <v>-1.6304813783212406</v>
      </c>
      <c r="DJ18" s="115">
        <f t="shared" si="61"/>
        <v>-0.14350134134469625</v>
      </c>
      <c r="DK18" s="115">
        <f t="shared" si="62"/>
        <v>-1.3501144929716362</v>
      </c>
      <c r="DL18" s="120">
        <f t="shared" si="63"/>
        <v>-5.1613878916581313E-2</v>
      </c>
      <c r="DM18" s="121">
        <f t="shared" si="64"/>
        <v>-4.2476761376316041</v>
      </c>
      <c r="DN18" s="111">
        <f t="shared" si="65"/>
        <v>7.1770334928229665E-2</v>
      </c>
      <c r="DO18" s="115">
        <f t="shared" si="66"/>
        <v>-0.30485713906446921</v>
      </c>
      <c r="DP18" s="123" t="str">
        <f t="shared" si="67"/>
        <v>Haley Herdman (2nd)</v>
      </c>
      <c r="DQ18" s="124">
        <f t="shared" si="68"/>
        <v>1.9262498481547923</v>
      </c>
      <c r="DR18" s="124">
        <f t="shared" si="69"/>
        <v>5</v>
      </c>
      <c r="DS18" s="125">
        <f t="shared" si="70"/>
        <v>66</v>
      </c>
      <c r="DT18" s="124">
        <f t="shared" si="71"/>
        <v>6</v>
      </c>
      <c r="DU18" s="124">
        <f t="shared" si="72"/>
        <v>-11.799598222750234</v>
      </c>
      <c r="DV18" s="124">
        <f t="shared" si="73"/>
        <v>-7.2129198802267629</v>
      </c>
      <c r="DW18" s="124">
        <f t="shared" si="74"/>
        <v>-4.586678342523471</v>
      </c>
      <c r="DX18" s="124">
        <f t="shared" si="75"/>
        <v>-0.8468611164653278</v>
      </c>
      <c r="DY18" s="126">
        <f t="shared" si="88"/>
        <v>-0.7033204466088685</v>
      </c>
      <c r="DZ18" s="127">
        <f t="shared" si="76"/>
        <v>4.4000000000000004</v>
      </c>
      <c r="EA18" s="127">
        <f t="shared" si="77"/>
        <v>128</v>
      </c>
      <c r="EB18" s="127">
        <f t="shared" si="78"/>
        <v>-3.98</v>
      </c>
      <c r="EC18" s="127">
        <f t="shared" si="79"/>
        <v>-6.6402756840284303</v>
      </c>
      <c r="ED18" s="29">
        <f t="shared" si="80"/>
        <v>-5.0798593406957027</v>
      </c>
      <c r="EE18" s="29">
        <f t="shared" si="81"/>
        <v>-1.5604163433327276</v>
      </c>
    </row>
    <row r="19" spans="1:135" ht="14" x14ac:dyDescent="0.15">
      <c r="A19" s="105">
        <v>6</v>
      </c>
      <c r="B19" s="190" t="s">
        <v>704</v>
      </c>
      <c r="C19" s="135">
        <v>21</v>
      </c>
      <c r="D19" s="190">
        <v>3</v>
      </c>
      <c r="E19" s="135"/>
      <c r="F19" s="190">
        <v>34</v>
      </c>
      <c r="G19" s="135">
        <v>5</v>
      </c>
      <c r="H19" s="135">
        <v>9</v>
      </c>
      <c r="I19" s="135">
        <v>0.55600000000000005</v>
      </c>
      <c r="J19" s="135">
        <v>0</v>
      </c>
      <c r="K19" s="135">
        <v>0</v>
      </c>
      <c r="L19" s="135"/>
      <c r="M19" s="135">
        <v>5</v>
      </c>
      <c r="N19" s="135">
        <v>9</v>
      </c>
      <c r="O19" s="135">
        <v>0.55600000000000005</v>
      </c>
      <c r="P19" s="135"/>
      <c r="Q19" s="135">
        <v>0</v>
      </c>
      <c r="R19" s="135">
        <v>0</v>
      </c>
      <c r="S19" s="135"/>
      <c r="T19" s="135">
        <v>3</v>
      </c>
      <c r="U19" s="135">
        <v>1</v>
      </c>
      <c r="V19" s="128">
        <v>4</v>
      </c>
      <c r="W19" s="135">
        <v>1</v>
      </c>
      <c r="X19" s="135">
        <v>0</v>
      </c>
      <c r="Y19" s="135">
        <v>1</v>
      </c>
      <c r="Z19" s="135">
        <v>3</v>
      </c>
      <c r="AA19" s="135">
        <v>5</v>
      </c>
      <c r="AB19" s="135">
        <v>10</v>
      </c>
      <c r="AC19" s="107">
        <f t="shared" si="3"/>
        <v>9</v>
      </c>
      <c r="AD19" s="108">
        <f t="shared" si="4"/>
        <v>1.1111111111111112</v>
      </c>
      <c r="AE19" s="4">
        <f t="shared" si="5"/>
        <v>10.440012299435343</v>
      </c>
      <c r="AF19" s="107">
        <f t="shared" si="6"/>
        <v>67.002173913043478</v>
      </c>
      <c r="AG19" s="109">
        <f t="shared" si="7"/>
        <v>4.4100122994353441</v>
      </c>
      <c r="AH19" s="110">
        <f t="shared" si="8"/>
        <v>15.581602341715902</v>
      </c>
      <c r="AI19" s="110">
        <f t="shared" si="9"/>
        <v>13.432399987021837</v>
      </c>
      <c r="AJ19" s="110">
        <f t="shared" si="10"/>
        <v>0</v>
      </c>
      <c r="AK19" s="110">
        <f t="shared" si="11"/>
        <v>0</v>
      </c>
      <c r="AL19" s="110">
        <f t="shared" si="12"/>
        <v>1.4924888874468707</v>
      </c>
      <c r="AM19" s="110">
        <f t="shared" si="13"/>
        <v>4.4774666623406114</v>
      </c>
      <c r="AN19" s="110">
        <f t="shared" si="14"/>
        <v>4.4774666623406114</v>
      </c>
      <c r="AO19" s="110">
        <f t="shared" si="14"/>
        <v>1.4924888874468707</v>
      </c>
      <c r="AP19" s="110">
        <f t="shared" si="14"/>
        <v>5.9699555497874828</v>
      </c>
      <c r="AQ19" s="110">
        <f t="shared" si="15"/>
        <v>0</v>
      </c>
      <c r="AR19" s="110">
        <f t="shared" si="15"/>
        <v>1.4924888874468707</v>
      </c>
      <c r="AS19" s="110">
        <f t="shared" si="16"/>
        <v>7.4624444372343532</v>
      </c>
      <c r="AT19" s="111">
        <f t="shared" si="17"/>
        <v>0.16051666957584224</v>
      </c>
      <c r="AU19" s="111">
        <f t="shared" si="18"/>
        <v>0</v>
      </c>
      <c r="AV19" s="111">
        <f t="shared" si="19"/>
        <v>0.38202060485211037</v>
      </c>
      <c r="AW19" s="111">
        <f t="shared" si="20"/>
        <v>9.5911556111806434E-2</v>
      </c>
      <c r="AX19" s="111">
        <f t="shared" si="21"/>
        <v>0.2551609322974473</v>
      </c>
      <c r="AY19" s="112">
        <f t="shared" si="22"/>
        <v>0.25259131414917041</v>
      </c>
      <c r="AZ19" s="113" t="str">
        <f t="shared" si="23"/>
        <v>PF</v>
      </c>
      <c r="BA19" s="114">
        <f t="shared" si="24"/>
        <v>4</v>
      </c>
      <c r="BB19" s="115">
        <f t="shared" si="25"/>
        <v>3.9860336297085199</v>
      </c>
      <c r="BC19" s="115">
        <f t="shared" si="26"/>
        <v>3.9943469453582101</v>
      </c>
      <c r="BD19" s="115">
        <f t="shared" si="27"/>
        <v>3.9943469453582101</v>
      </c>
      <c r="BE19" s="129">
        <f t="shared" si="82"/>
        <v>3.0102977925037964</v>
      </c>
      <c r="BF19" s="115">
        <f t="shared" si="28"/>
        <v>3.9840491528544137</v>
      </c>
      <c r="BG19" s="115">
        <f t="shared" si="29"/>
        <v>3.9840491528544137</v>
      </c>
      <c r="BH19" s="129">
        <f t="shared" si="83"/>
        <v>3.0012922632176364</v>
      </c>
      <c r="BI19" s="115">
        <f t="shared" si="30"/>
        <v>3.9827568896367773</v>
      </c>
      <c r="BJ19" s="115">
        <f t="shared" si="31"/>
        <v>3.9827568896367773</v>
      </c>
      <c r="BK19" s="129">
        <f t="shared" si="84"/>
        <v>3.0001621652624131</v>
      </c>
      <c r="BL19" s="115">
        <f t="shared" si="32"/>
        <v>3.9825947243743642</v>
      </c>
      <c r="BM19" s="115">
        <f t="shared" si="33"/>
        <v>3.9825947243743642</v>
      </c>
      <c r="BN19" s="117">
        <f t="shared" si="34"/>
        <v>3.2048283617058995</v>
      </c>
      <c r="BO19" s="115">
        <f t="shared" si="35"/>
        <v>3.6781448130714356</v>
      </c>
      <c r="BP19" s="115">
        <f t="shared" si="36"/>
        <v>3.6781448130714356</v>
      </c>
      <c r="BQ19" s="129">
        <f t="shared" si="85"/>
        <v>3.0407091236216051</v>
      </c>
      <c r="BR19" s="115">
        <f t="shared" si="37"/>
        <v>3.6374356894498305</v>
      </c>
      <c r="BS19" s="115">
        <f t="shared" si="38"/>
        <v>3.6374356894498305</v>
      </c>
      <c r="BT19" s="129">
        <f t="shared" si="86"/>
        <v>3.0005843414873916</v>
      </c>
      <c r="BU19" s="115">
        <f t="shared" si="39"/>
        <v>3.6368513479624389</v>
      </c>
      <c r="BV19" s="115">
        <f t="shared" si="40"/>
        <v>3.6368513479624389</v>
      </c>
      <c r="BW19" s="129">
        <f t="shared" si="87"/>
        <v>3.0000083876768526</v>
      </c>
      <c r="BX19" s="115">
        <f t="shared" si="41"/>
        <v>3.6368429602855863</v>
      </c>
      <c r="BY19" s="115">
        <f t="shared" si="42"/>
        <v>3.6368429602855863</v>
      </c>
      <c r="BZ19" s="57" t="str">
        <f t="shared" si="43"/>
        <v>Laura Vaida</v>
      </c>
      <c r="CA19" s="118">
        <f t="shared" si="44"/>
        <v>0.86</v>
      </c>
      <c r="CB19" s="119">
        <f t="shared" si="45"/>
        <v>-0.7050263628157073</v>
      </c>
      <c r="CC19" s="119">
        <f t="shared" si="45"/>
        <v>-0.31021159963891121</v>
      </c>
      <c r="CD19" s="118">
        <f t="shared" si="46"/>
        <v>0.38900000000000001</v>
      </c>
      <c r="CE19" s="118">
        <f t="shared" si="46"/>
        <v>0.91852450121649032</v>
      </c>
      <c r="CF19" s="118">
        <f t="shared" si="46"/>
        <v>-0.96399999999999997</v>
      </c>
      <c r="CG19" s="118">
        <f t="shared" si="46"/>
        <v>0.29087976976756869</v>
      </c>
      <c r="CH19" s="118">
        <f t="shared" si="46"/>
        <v>0.16446716427108343</v>
      </c>
      <c r="CI19" s="118">
        <f t="shared" si="46"/>
        <v>0</v>
      </c>
      <c r="CJ19" s="118">
        <f t="shared" si="46"/>
        <v>1.0998208261252136</v>
      </c>
      <c r="CK19" s="118">
        <f t="shared" si="46"/>
        <v>0.86171522299759906</v>
      </c>
      <c r="CL19" s="118">
        <f t="shared" si="46"/>
        <v>-0.36699999999999999</v>
      </c>
      <c r="CM19" s="115">
        <f t="shared" si="47"/>
        <v>3.9299819071399167</v>
      </c>
      <c r="CN19" s="115">
        <f t="shared" si="48"/>
        <v>-2.9453902515830581</v>
      </c>
      <c r="CO19" s="115">
        <f t="shared" si="49"/>
        <v>1.5478698869080922</v>
      </c>
      <c r="CP19" s="115">
        <f t="shared" si="50"/>
        <v>-1.4526167139972888</v>
      </c>
      <c r="CQ19" s="120">
        <f t="shared" si="51"/>
        <v>0.88330118591610818</v>
      </c>
      <c r="CR19" s="121">
        <f t="shared" si="52"/>
        <v>1.9631460143837702</v>
      </c>
      <c r="CS19" s="111">
        <f t="shared" si="53"/>
        <v>3.6972596781209219E-2</v>
      </c>
      <c r="CT19" s="115">
        <f t="shared" si="54"/>
        <v>7.2582606012449091E-2</v>
      </c>
      <c r="CU19" s="122" t="str">
        <f t="shared" si="55"/>
        <v>Laura Vaida</v>
      </c>
      <c r="CV19" s="118">
        <f t="shared" si="56"/>
        <v>0.60499999999999998</v>
      </c>
      <c r="CW19" s="119">
        <f t="shared" si="57"/>
        <v>-0.42360792509013834</v>
      </c>
      <c r="CX19" s="119">
        <f t="shared" si="57"/>
        <v>-0.18638748703966088</v>
      </c>
      <c r="CY19" s="118">
        <f t="shared" si="58"/>
        <v>0.47699999999999998</v>
      </c>
      <c r="CZ19" s="118">
        <f t="shared" si="58"/>
        <v>0.47599999999999998</v>
      </c>
      <c r="DA19" s="118">
        <f t="shared" si="58"/>
        <v>-0.80493155037135811</v>
      </c>
      <c r="DB19" s="118">
        <f t="shared" si="58"/>
        <v>0.46880064267877919</v>
      </c>
      <c r="DC19" s="118">
        <f t="shared" si="58"/>
        <v>4.8314466435122064E-2</v>
      </c>
      <c r="DD19" s="118">
        <f t="shared" si="58"/>
        <v>0</v>
      </c>
      <c r="DE19" s="118">
        <f t="shared" si="58"/>
        <v>0.26424089568795017</v>
      </c>
      <c r="DF19" s="118">
        <f t="shared" si="58"/>
        <v>0.25673262827322479</v>
      </c>
      <c r="DG19" s="118">
        <f t="shared" si="58"/>
        <v>-0.439</v>
      </c>
      <c r="DH19" s="115">
        <f t="shared" si="59"/>
        <v>3.7367983292549996</v>
      </c>
      <c r="DI19" s="115">
        <f t="shared" si="60"/>
        <v>-2.8936294718291884</v>
      </c>
      <c r="DJ19" s="115">
        <f t="shared" si="61"/>
        <v>2.1711480531354312</v>
      </c>
      <c r="DK19" s="115">
        <f t="shared" si="62"/>
        <v>-2.8928425132030648</v>
      </c>
      <c r="DL19" s="120">
        <f t="shared" si="63"/>
        <v>0.27384247292280212</v>
      </c>
      <c r="DM19" s="121">
        <f t="shared" si="64"/>
        <v>0.39531687028097967</v>
      </c>
      <c r="DN19" s="111">
        <f t="shared" si="65"/>
        <v>3.6972596781209219E-2</v>
      </c>
      <c r="DO19" s="115">
        <f t="shared" si="66"/>
        <v>1.4615891245708251E-2</v>
      </c>
      <c r="DP19" s="123" t="str">
        <f t="shared" si="67"/>
        <v>Laura Vaida (4th)</v>
      </c>
      <c r="DQ19" s="124">
        <f t="shared" si="68"/>
        <v>3.9825947243743642</v>
      </c>
      <c r="DR19" s="124">
        <f t="shared" si="69"/>
        <v>3.6368429602855863</v>
      </c>
      <c r="DS19" s="125">
        <f t="shared" si="70"/>
        <v>34</v>
      </c>
      <c r="DT19" s="124">
        <f t="shared" si="71"/>
        <v>11.333333333333334</v>
      </c>
      <c r="DU19" s="124">
        <f t="shared" si="72"/>
        <v>-5.6909870629662933</v>
      </c>
      <c r="DV19" s="124">
        <f t="shared" si="73"/>
        <v>-2.5699268723141793</v>
      </c>
      <c r="DW19" s="124">
        <f t="shared" si="74"/>
        <v>-3.121060190652114</v>
      </c>
      <c r="DX19" s="124">
        <f t="shared" si="75"/>
        <v>-0.21041056996613089</v>
      </c>
      <c r="DY19" s="126">
        <f t="shared" si="88"/>
        <v>-0.13646537640371245</v>
      </c>
      <c r="DZ19" s="127">
        <f t="shared" si="76"/>
        <v>4.8571428571428568</v>
      </c>
      <c r="EA19" s="127">
        <f t="shared" si="77"/>
        <v>138.66666666666666</v>
      </c>
      <c r="EB19" s="127">
        <f t="shared" si="78"/>
        <v>-3.9000000000000004</v>
      </c>
      <c r="EC19" s="127">
        <f t="shared" si="79"/>
        <v>-4.252665406221162</v>
      </c>
      <c r="ED19" s="29">
        <f t="shared" si="80"/>
        <v>-3.6380937084479665</v>
      </c>
      <c r="EE19" s="29">
        <f t="shared" si="81"/>
        <v>-0.61457169777319542</v>
      </c>
    </row>
    <row r="20" spans="1:135" ht="14" x14ac:dyDescent="0.15">
      <c r="A20" s="105">
        <v>7</v>
      </c>
      <c r="B20" s="190" t="s">
        <v>705</v>
      </c>
      <c r="C20" s="135">
        <v>21</v>
      </c>
      <c r="D20" s="190">
        <v>6</v>
      </c>
      <c r="E20" s="135"/>
      <c r="F20" s="190">
        <v>109</v>
      </c>
      <c r="G20" s="135">
        <v>10</v>
      </c>
      <c r="H20" s="135">
        <v>31</v>
      </c>
      <c r="I20" s="135">
        <v>0.32300000000000001</v>
      </c>
      <c r="J20" s="135">
        <v>3</v>
      </c>
      <c r="K20" s="135">
        <v>8</v>
      </c>
      <c r="L20" s="135">
        <v>0.375</v>
      </c>
      <c r="M20" s="135">
        <v>7</v>
      </c>
      <c r="N20" s="135">
        <v>23</v>
      </c>
      <c r="O20" s="135">
        <v>0.30399999999999999</v>
      </c>
      <c r="P20" s="135"/>
      <c r="Q20" s="135">
        <v>4</v>
      </c>
      <c r="R20" s="135">
        <v>8</v>
      </c>
      <c r="S20" s="135">
        <v>0.5</v>
      </c>
      <c r="T20" s="135">
        <v>9</v>
      </c>
      <c r="U20" s="135">
        <v>9</v>
      </c>
      <c r="V20" s="128">
        <v>18</v>
      </c>
      <c r="W20" s="135">
        <v>10</v>
      </c>
      <c r="X20" s="135">
        <v>8</v>
      </c>
      <c r="Y20" s="135">
        <v>1</v>
      </c>
      <c r="Z20" s="135">
        <v>7</v>
      </c>
      <c r="AA20" s="135">
        <v>13</v>
      </c>
      <c r="AB20" s="135">
        <v>27</v>
      </c>
      <c r="AC20" s="107">
        <f t="shared" si="3"/>
        <v>34.520000000000003</v>
      </c>
      <c r="AD20" s="108">
        <f t="shared" si="4"/>
        <v>0.78215527230590953</v>
      </c>
      <c r="AE20" s="4">
        <f t="shared" si="5"/>
        <v>28.687691619612007</v>
      </c>
      <c r="AF20" s="107">
        <f t="shared" si="6"/>
        <v>214.80108695652174</v>
      </c>
      <c r="AG20" s="109">
        <f t="shared" si="7"/>
        <v>5.5592916196120044</v>
      </c>
      <c r="AH20" s="110">
        <f t="shared" si="8"/>
        <v>13.355468552828476</v>
      </c>
      <c r="AI20" s="110">
        <f t="shared" si="9"/>
        <v>14.431956764853226</v>
      </c>
      <c r="AJ20" s="110">
        <f t="shared" si="10"/>
        <v>3.7243759393169618</v>
      </c>
      <c r="AK20" s="110">
        <f t="shared" si="11"/>
        <v>1.3966409772438606</v>
      </c>
      <c r="AL20" s="110">
        <f t="shared" si="12"/>
        <v>4.6554699241462023</v>
      </c>
      <c r="AM20" s="110">
        <f t="shared" si="13"/>
        <v>3.2588289469023417</v>
      </c>
      <c r="AN20" s="110">
        <f t="shared" si="14"/>
        <v>4.1899229317315818</v>
      </c>
      <c r="AO20" s="110">
        <f t="shared" si="14"/>
        <v>4.1899229317315818</v>
      </c>
      <c r="AP20" s="110">
        <f t="shared" si="14"/>
        <v>8.3798458634631636</v>
      </c>
      <c r="AQ20" s="110">
        <f t="shared" si="15"/>
        <v>3.7243759393169618</v>
      </c>
      <c r="AR20" s="110">
        <f t="shared" si="15"/>
        <v>0.46554699241462022</v>
      </c>
      <c r="AS20" s="110">
        <f t="shared" si="16"/>
        <v>6.0521109013900629</v>
      </c>
      <c r="AT20" s="111">
        <f t="shared" si="17"/>
        <v>0.22531238940462256</v>
      </c>
      <c r="AU20" s="111">
        <f t="shared" si="18"/>
        <v>0.35900839351942221</v>
      </c>
      <c r="AV20" s="111">
        <f t="shared" si="19"/>
        <v>0.30982221531125281</v>
      </c>
      <c r="AW20" s="111">
        <f t="shared" si="20"/>
        <v>0.29917366126618522</v>
      </c>
      <c r="AX20" s="111">
        <f t="shared" si="21"/>
        <v>7.9591483468928512E-2</v>
      </c>
      <c r="AY20" s="112">
        <f t="shared" si="22"/>
        <v>9.9323150524034662E-2</v>
      </c>
      <c r="AZ20" s="113" t="str">
        <f t="shared" si="23"/>
        <v>SF</v>
      </c>
      <c r="BA20" s="114">
        <f t="shared" si="24"/>
        <v>3</v>
      </c>
      <c r="BB20" s="115">
        <f t="shared" si="25"/>
        <v>2.572093597054633</v>
      </c>
      <c r="BC20" s="115">
        <f t="shared" si="26"/>
        <v>2.7066553589871383</v>
      </c>
      <c r="BD20" s="115">
        <f t="shared" si="27"/>
        <v>2.7066553589871383</v>
      </c>
      <c r="BE20" s="129">
        <f t="shared" si="82"/>
        <v>3.0102977925037964</v>
      </c>
      <c r="BF20" s="115">
        <f t="shared" si="28"/>
        <v>2.6963575664833419</v>
      </c>
      <c r="BG20" s="115">
        <f t="shared" si="29"/>
        <v>2.6963575664833419</v>
      </c>
      <c r="BH20" s="129">
        <f t="shared" si="83"/>
        <v>3.0012922632176364</v>
      </c>
      <c r="BI20" s="115">
        <f t="shared" si="30"/>
        <v>2.6950653032657055</v>
      </c>
      <c r="BJ20" s="115">
        <f t="shared" si="31"/>
        <v>2.6950653032657055</v>
      </c>
      <c r="BK20" s="129">
        <f t="shared" si="84"/>
        <v>3.0001621652624131</v>
      </c>
      <c r="BL20" s="115">
        <f t="shared" si="32"/>
        <v>2.6949031380032924</v>
      </c>
      <c r="BM20" s="115">
        <f t="shared" si="33"/>
        <v>2.6949031380032924</v>
      </c>
      <c r="BN20" s="117">
        <f t="shared" si="34"/>
        <v>3.1643812809420995</v>
      </c>
      <c r="BO20" s="115">
        <f t="shared" si="35"/>
        <v>3.4271544630357789</v>
      </c>
      <c r="BP20" s="115">
        <f t="shared" si="36"/>
        <v>3.4271544630357789</v>
      </c>
      <c r="BQ20" s="129">
        <f t="shared" si="85"/>
        <v>3.0407091236216051</v>
      </c>
      <c r="BR20" s="115">
        <f t="shared" si="37"/>
        <v>3.3864453394141738</v>
      </c>
      <c r="BS20" s="115">
        <f t="shared" si="38"/>
        <v>3.3864453394141738</v>
      </c>
      <c r="BT20" s="129">
        <f t="shared" si="86"/>
        <v>3.0005843414873916</v>
      </c>
      <c r="BU20" s="115">
        <f t="shared" si="39"/>
        <v>3.3858609979267822</v>
      </c>
      <c r="BV20" s="115">
        <f t="shared" si="40"/>
        <v>3.3858609979267822</v>
      </c>
      <c r="BW20" s="129">
        <f t="shared" si="87"/>
        <v>3.0000083876768526</v>
      </c>
      <c r="BX20" s="115">
        <f t="shared" si="41"/>
        <v>3.3858526102499296</v>
      </c>
      <c r="BY20" s="115">
        <f t="shared" si="42"/>
        <v>3.3858526102499296</v>
      </c>
      <c r="BZ20" s="57" t="str">
        <f t="shared" si="43"/>
        <v>Jasmine Jones</v>
      </c>
      <c r="CA20" s="118">
        <f t="shared" si="44"/>
        <v>0.86</v>
      </c>
      <c r="CB20" s="119">
        <f t="shared" si="45"/>
        <v>-0.69122189356374619</v>
      </c>
      <c r="CC20" s="119">
        <f t="shared" si="45"/>
        <v>-0.30413763316804832</v>
      </c>
      <c r="CD20" s="118">
        <f t="shared" si="46"/>
        <v>0.38900000000000001</v>
      </c>
      <c r="CE20" s="118">
        <f t="shared" si="46"/>
        <v>0.77237150616337358</v>
      </c>
      <c r="CF20" s="118">
        <f t="shared" si="46"/>
        <v>-0.96399999999999997</v>
      </c>
      <c r="CG20" s="118">
        <f t="shared" si="46"/>
        <v>0.42995046109564444</v>
      </c>
      <c r="CH20" s="118">
        <f t="shared" si="46"/>
        <v>0.14354217599255348</v>
      </c>
      <c r="CI20" s="118">
        <f t="shared" si="46"/>
        <v>0</v>
      </c>
      <c r="CJ20" s="118">
        <f t="shared" si="46"/>
        <v>1.2160349917952029</v>
      </c>
      <c r="CK20" s="118">
        <f t="shared" si="46"/>
        <v>1.0625951104714864</v>
      </c>
      <c r="CL20" s="118">
        <f t="shared" si="46"/>
        <v>-0.36699999999999999</v>
      </c>
      <c r="CM20" s="115">
        <f t="shared" si="47"/>
        <v>0.92058892953650073</v>
      </c>
      <c r="CN20" s="115">
        <f t="shared" si="48"/>
        <v>0.45424121239723192</v>
      </c>
      <c r="CO20" s="115">
        <f t="shared" si="49"/>
        <v>2.4028899513150583</v>
      </c>
      <c r="CP20" s="115">
        <f t="shared" si="50"/>
        <v>2.8025347218338816</v>
      </c>
      <c r="CQ20" s="120">
        <f t="shared" si="51"/>
        <v>0.41039295385999885</v>
      </c>
      <c r="CR20" s="121">
        <f t="shared" si="52"/>
        <v>6.9906477689426714</v>
      </c>
      <c r="CS20" s="111">
        <f t="shared" si="53"/>
        <v>0.11852979556328838</v>
      </c>
      <c r="CT20" s="115">
        <f t="shared" si="54"/>
        <v>0.82860005090773292</v>
      </c>
      <c r="CU20" s="122" t="str">
        <f t="shared" si="55"/>
        <v>Jasmine Jones</v>
      </c>
      <c r="CV20" s="118">
        <f t="shared" si="56"/>
        <v>0.60499999999999998</v>
      </c>
      <c r="CW20" s="119">
        <f t="shared" si="57"/>
        <v>-0.41469776766387251</v>
      </c>
      <c r="CX20" s="119">
        <f t="shared" si="57"/>
        <v>-0.18246701777210389</v>
      </c>
      <c r="CY20" s="118">
        <f t="shared" si="58"/>
        <v>0.47699999999999998</v>
      </c>
      <c r="CZ20" s="118">
        <f t="shared" si="58"/>
        <v>0.47599999999999998</v>
      </c>
      <c r="DA20" s="118">
        <f t="shared" si="58"/>
        <v>-0.70738891270374937</v>
      </c>
      <c r="DB20" s="118">
        <f t="shared" si="58"/>
        <v>0.52803445565184859</v>
      </c>
      <c r="DC20" s="118">
        <f t="shared" si="58"/>
        <v>-2.089895633232304E-2</v>
      </c>
      <c r="DD20" s="118">
        <f t="shared" si="58"/>
        <v>0</v>
      </c>
      <c r="DE20" s="118">
        <f t="shared" si="58"/>
        <v>0.22657591678659628</v>
      </c>
      <c r="DF20" s="118">
        <f t="shared" si="58"/>
        <v>0.45890020733348308</v>
      </c>
      <c r="DG20" s="118">
        <f t="shared" si="58"/>
        <v>-0.43899999999999995</v>
      </c>
      <c r="DH20" s="115">
        <f t="shared" si="59"/>
        <v>2.0817801964910498</v>
      </c>
      <c r="DI20" s="115">
        <f t="shared" si="60"/>
        <v>-8.9255781543160051E-2</v>
      </c>
      <c r="DJ20" s="115">
        <f t="shared" si="61"/>
        <v>2.1248586580940261</v>
      </c>
      <c r="DK20" s="115">
        <f t="shared" si="62"/>
        <v>-1.5993831814590076</v>
      </c>
      <c r="DL20" s="120">
        <f t="shared" si="63"/>
        <v>-9.3110613427735051E-2</v>
      </c>
      <c r="DM20" s="121">
        <f t="shared" si="64"/>
        <v>2.4248892781551734</v>
      </c>
      <c r="DN20" s="111">
        <f t="shared" si="65"/>
        <v>0.11852979556328838</v>
      </c>
      <c r="DO20" s="115">
        <f t="shared" si="66"/>
        <v>0.28742163040334262</v>
      </c>
      <c r="DP20" s="123" t="str">
        <f t="shared" si="67"/>
        <v>Jasmine Jones (3rd)</v>
      </c>
      <c r="DQ20" s="124">
        <f t="shared" si="68"/>
        <v>2.6949031380032924</v>
      </c>
      <c r="DR20" s="124">
        <f t="shared" si="69"/>
        <v>3.3858526102499296</v>
      </c>
      <c r="DS20" s="125">
        <f t="shared" si="70"/>
        <v>109</v>
      </c>
      <c r="DT20" s="124">
        <f t="shared" si="71"/>
        <v>18.166666666666668</v>
      </c>
      <c r="DU20" s="124">
        <f t="shared" si="72"/>
        <v>-0.66348530840739173</v>
      </c>
      <c r="DV20" s="124">
        <f t="shared" si="73"/>
        <v>-0.54035446443998536</v>
      </c>
      <c r="DW20" s="124">
        <f t="shared" si="74"/>
        <v>-0.12313084396740637</v>
      </c>
      <c r="DX20" s="124">
        <f t="shared" si="75"/>
        <v>-7.864277796477348E-2</v>
      </c>
      <c r="DY20" s="126">
        <f t="shared" si="88"/>
        <v>0.15841681316180328</v>
      </c>
      <c r="DZ20" s="127">
        <f t="shared" si="76"/>
        <v>10.9</v>
      </c>
      <c r="EA20" s="127">
        <f t="shared" si="77"/>
        <v>113.66666666666667</v>
      </c>
      <c r="EB20" s="127">
        <f t="shared" si="78"/>
        <v>-2.8425000000000002</v>
      </c>
      <c r="EC20" s="127">
        <f t="shared" si="79"/>
        <v>-1.7758266404928398</v>
      </c>
      <c r="ED20" s="29">
        <f t="shared" si="80"/>
        <v>-1.7155515117842444</v>
      </c>
      <c r="EE20" s="29">
        <f t="shared" si="81"/>
        <v>-6.0275128708595416E-2</v>
      </c>
    </row>
    <row r="21" spans="1:135" ht="14" x14ac:dyDescent="0.15">
      <c r="A21" s="105">
        <v>8</v>
      </c>
      <c r="B21" s="190" t="s">
        <v>706</v>
      </c>
      <c r="C21" s="135">
        <v>21</v>
      </c>
      <c r="D21" s="190">
        <v>23</v>
      </c>
      <c r="E21" s="135"/>
      <c r="F21" s="190">
        <v>657</v>
      </c>
      <c r="G21" s="135">
        <v>43</v>
      </c>
      <c r="H21" s="135">
        <v>141</v>
      </c>
      <c r="I21" s="135">
        <v>0.30499999999999999</v>
      </c>
      <c r="J21" s="135">
        <v>18</v>
      </c>
      <c r="K21" s="135">
        <v>69</v>
      </c>
      <c r="L21" s="135">
        <v>0.26100000000000001</v>
      </c>
      <c r="M21" s="135">
        <v>25</v>
      </c>
      <c r="N21" s="135">
        <v>72</v>
      </c>
      <c r="O21" s="135">
        <v>0.34699999999999998</v>
      </c>
      <c r="P21" s="135"/>
      <c r="Q21" s="135">
        <v>13</v>
      </c>
      <c r="R21" s="135">
        <v>14</v>
      </c>
      <c r="S21" s="135">
        <v>0.92900000000000005</v>
      </c>
      <c r="T21" s="135">
        <v>13</v>
      </c>
      <c r="U21" s="135">
        <v>49</v>
      </c>
      <c r="V21" s="128">
        <v>62</v>
      </c>
      <c r="W21" s="135">
        <v>53</v>
      </c>
      <c r="X21" s="135">
        <v>23</v>
      </c>
      <c r="Y21" s="135">
        <v>5</v>
      </c>
      <c r="Z21" s="135">
        <v>62</v>
      </c>
      <c r="AA21" s="135">
        <v>37</v>
      </c>
      <c r="AB21" s="135">
        <v>117</v>
      </c>
      <c r="AC21" s="107">
        <f t="shared" si="3"/>
        <v>147.16</v>
      </c>
      <c r="AD21" s="108">
        <f t="shared" si="4"/>
        <v>0.79505300353356889</v>
      </c>
      <c r="AE21" s="4">
        <f t="shared" si="5"/>
        <v>124.1946899983228</v>
      </c>
      <c r="AF21" s="107">
        <f t="shared" si="6"/>
        <v>1294.7184782608695</v>
      </c>
      <c r="AG21" s="109">
        <f t="shared" si="7"/>
        <v>25.597489998322796</v>
      </c>
      <c r="AH21" s="110">
        <f t="shared" si="8"/>
        <v>9.5924088582675751</v>
      </c>
      <c r="AI21" s="110">
        <f t="shared" si="9"/>
        <v>10.890398365936527</v>
      </c>
      <c r="AJ21" s="110">
        <f t="shared" si="10"/>
        <v>1.0813161498093007</v>
      </c>
      <c r="AK21" s="110">
        <f t="shared" si="11"/>
        <v>1.3902636211833863</v>
      </c>
      <c r="AL21" s="110">
        <f t="shared" si="12"/>
        <v>4.093553995706638</v>
      </c>
      <c r="AM21" s="110">
        <f t="shared" si="13"/>
        <v>4.7886858062983313</v>
      </c>
      <c r="AN21" s="110">
        <f t="shared" si="14"/>
        <v>1.0040792819657791</v>
      </c>
      <c r="AO21" s="110">
        <f t="shared" si="14"/>
        <v>3.7846065243325517</v>
      </c>
      <c r="AP21" s="110">
        <f t="shared" si="14"/>
        <v>4.7886858062983313</v>
      </c>
      <c r="AQ21" s="110">
        <f t="shared" si="15"/>
        <v>1.776447960400994</v>
      </c>
      <c r="AR21" s="110">
        <f t="shared" si="15"/>
        <v>0.38618433921760736</v>
      </c>
      <c r="AS21" s="110">
        <f t="shared" si="16"/>
        <v>2.8577641102102946</v>
      </c>
      <c r="AT21" s="111">
        <f t="shared" si="17"/>
        <v>0.12875538031426004</v>
      </c>
      <c r="AU21" s="111">
        <f t="shared" si="18"/>
        <v>0.17123935360601056</v>
      </c>
      <c r="AV21" s="111">
        <f t="shared" si="19"/>
        <v>0.14629586633301514</v>
      </c>
      <c r="AW21" s="111">
        <f t="shared" si="20"/>
        <v>0.26306335481503068</v>
      </c>
      <c r="AX21" s="111">
        <f t="shared" si="21"/>
        <v>6.6023376697969621E-2</v>
      </c>
      <c r="AY21" s="112">
        <f t="shared" si="22"/>
        <v>7.5873399174391162E-2</v>
      </c>
      <c r="AZ21" s="113" t="str">
        <f t="shared" si="23"/>
        <v>PG</v>
      </c>
      <c r="BA21" s="114">
        <f t="shared" si="24"/>
        <v>1</v>
      </c>
      <c r="BB21" s="115">
        <f t="shared" si="25"/>
        <v>2.1448435144707441</v>
      </c>
      <c r="BC21" s="115">
        <f t="shared" si="26"/>
        <v>2.0638786266015261</v>
      </c>
      <c r="BD21" s="115">
        <f t="shared" si="27"/>
        <v>2.0638786266015261</v>
      </c>
      <c r="BE21" s="129">
        <f t="shared" si="82"/>
        <v>3.0102977925037964</v>
      </c>
      <c r="BF21" s="115">
        <f t="shared" si="28"/>
        <v>2.0535808340977297</v>
      </c>
      <c r="BG21" s="115">
        <f t="shared" si="29"/>
        <v>2.0535808340977297</v>
      </c>
      <c r="BH21" s="129">
        <f t="shared" si="83"/>
        <v>3.0012922632176364</v>
      </c>
      <c r="BI21" s="115">
        <f t="shared" si="30"/>
        <v>2.0522885708800933</v>
      </c>
      <c r="BJ21" s="115">
        <f t="shared" si="31"/>
        <v>2.0522885708800933</v>
      </c>
      <c r="BK21" s="129">
        <f t="shared" si="84"/>
        <v>3.0001621652624131</v>
      </c>
      <c r="BL21" s="115">
        <f t="shared" si="32"/>
        <v>2.0521264056176802</v>
      </c>
      <c r="BM21" s="115">
        <f t="shared" si="33"/>
        <v>2.0521264056176802</v>
      </c>
      <c r="BN21" s="117">
        <f t="shared" si="34"/>
        <v>3.6045685127745766</v>
      </c>
      <c r="BO21" s="115">
        <f t="shared" si="35"/>
        <v>3.6325339644878318</v>
      </c>
      <c r="BP21" s="115">
        <f t="shared" si="36"/>
        <v>3.6325339644878318</v>
      </c>
      <c r="BQ21" s="129">
        <f t="shared" si="85"/>
        <v>3.0407091236216051</v>
      </c>
      <c r="BR21" s="115">
        <f t="shared" si="37"/>
        <v>3.5918248408662268</v>
      </c>
      <c r="BS21" s="115">
        <f t="shared" si="38"/>
        <v>3.5918248408662268</v>
      </c>
      <c r="BT21" s="129">
        <f t="shared" si="86"/>
        <v>3.0005843414873916</v>
      </c>
      <c r="BU21" s="115">
        <f t="shared" si="39"/>
        <v>3.5912404993788352</v>
      </c>
      <c r="BV21" s="115">
        <f t="shared" si="40"/>
        <v>3.5912404993788352</v>
      </c>
      <c r="BW21" s="129">
        <f t="shared" si="87"/>
        <v>3.0000083876768526</v>
      </c>
      <c r="BX21" s="115">
        <f t="shared" si="41"/>
        <v>3.5912321117019825</v>
      </c>
      <c r="BY21" s="115">
        <f t="shared" si="42"/>
        <v>3.5912321117019825</v>
      </c>
      <c r="BZ21" s="57" t="str">
        <f t="shared" si="43"/>
        <v>Nicole Rodriguez</v>
      </c>
      <c r="CA21" s="118">
        <f t="shared" si="44"/>
        <v>0.86</v>
      </c>
      <c r="CB21" s="119">
        <f t="shared" si="45"/>
        <v>-0.70251776614360906</v>
      </c>
      <c r="CC21" s="119">
        <f t="shared" si="45"/>
        <v>-0.30910781710318802</v>
      </c>
      <c r="CD21" s="118">
        <f t="shared" si="46"/>
        <v>0.38900000000000001</v>
      </c>
      <c r="CE21" s="118">
        <f t="shared" si="46"/>
        <v>0.69941634703760669</v>
      </c>
      <c r="CF21" s="118">
        <f t="shared" si="46"/>
        <v>-0.96399999999999997</v>
      </c>
      <c r="CG21" s="118">
        <f t="shared" si="46"/>
        <v>0.49937034819329051</v>
      </c>
      <c r="CH21" s="118">
        <f t="shared" si="46"/>
        <v>0.1330970540912873</v>
      </c>
      <c r="CI21" s="118">
        <f t="shared" si="46"/>
        <v>0</v>
      </c>
      <c r="CJ21" s="118">
        <f t="shared" si="46"/>
        <v>1.2740455918930045</v>
      </c>
      <c r="CK21" s="118">
        <f t="shared" si="46"/>
        <v>1.1628682807236419</v>
      </c>
      <c r="CL21" s="118">
        <f t="shared" si="46"/>
        <v>-0.36699999999999999</v>
      </c>
      <c r="CM21" s="115">
        <f t="shared" si="47"/>
        <v>0.80534255963273527</v>
      </c>
      <c r="CN21" s="115">
        <f t="shared" si="48"/>
        <v>-1.7531945351932556</v>
      </c>
      <c r="CO21" s="115">
        <f t="shared" si="49"/>
        <v>1.0051273999322485</v>
      </c>
      <c r="CP21" s="115">
        <f t="shared" si="50"/>
        <v>1.6635577833174018</v>
      </c>
      <c r="CQ21" s="120">
        <f t="shared" si="51"/>
        <v>0.43235863882828107</v>
      </c>
      <c r="CR21" s="121">
        <f t="shared" si="52"/>
        <v>2.1531918465174109</v>
      </c>
      <c r="CS21" s="111">
        <f t="shared" si="53"/>
        <v>0.71444106133101348</v>
      </c>
      <c r="CT21" s="115">
        <f t="shared" si="54"/>
        <v>1.5383286680751838</v>
      </c>
      <c r="CU21" s="122" t="str">
        <f t="shared" si="55"/>
        <v>Nicole Rodriguez</v>
      </c>
      <c r="CV21" s="118">
        <f t="shared" si="56"/>
        <v>0.60499999999999998</v>
      </c>
      <c r="CW21" s="119">
        <f t="shared" si="57"/>
        <v>-0.42198873996542036</v>
      </c>
      <c r="CX21" s="119">
        <f t="shared" si="57"/>
        <v>-0.18567504558478498</v>
      </c>
      <c r="CY21" s="118">
        <f t="shared" si="58"/>
        <v>0.47699999999999998</v>
      </c>
      <c r="CZ21" s="118">
        <f t="shared" si="58"/>
        <v>0.47599999999999998</v>
      </c>
      <c r="DA21" s="118">
        <f t="shared" si="58"/>
        <v>-0.65869857522553921</v>
      </c>
      <c r="DB21" s="118">
        <f t="shared" si="58"/>
        <v>0.55760218534158668</v>
      </c>
      <c r="DC21" s="118">
        <f t="shared" si="58"/>
        <v>-5.5448205698049688E-2</v>
      </c>
      <c r="DD21" s="118">
        <f t="shared" si="58"/>
        <v>0</v>
      </c>
      <c r="DE21" s="118">
        <f t="shared" si="58"/>
        <v>0.20777469736431714</v>
      </c>
      <c r="DF21" s="118">
        <f t="shared" si="58"/>
        <v>0.55981615431802423</v>
      </c>
      <c r="DG21" s="118">
        <f t="shared" si="58"/>
        <v>-0.439</v>
      </c>
      <c r="DH21" s="115">
        <f t="shared" si="59"/>
        <v>1.6701641969859238</v>
      </c>
      <c r="DI21" s="115">
        <f t="shared" si="60"/>
        <v>-1.2057688158551136</v>
      </c>
      <c r="DJ21" s="115">
        <f t="shared" si="61"/>
        <v>0.35002716083295737</v>
      </c>
      <c r="DK21" s="115">
        <f t="shared" si="62"/>
        <v>-0.66926527538789615</v>
      </c>
      <c r="DL21" s="120">
        <f t="shared" si="63"/>
        <v>-0.55051487359873696</v>
      </c>
      <c r="DM21" s="121">
        <f t="shared" si="64"/>
        <v>-0.40535760702286561</v>
      </c>
      <c r="DN21" s="111">
        <f t="shared" si="65"/>
        <v>0.71444106133101348</v>
      </c>
      <c r="DO21" s="115">
        <f t="shared" si="66"/>
        <v>-0.28960411898001598</v>
      </c>
      <c r="DP21" s="123" t="str">
        <f t="shared" si="67"/>
        <v>Nicole Rodriguez (2nd)</v>
      </c>
      <c r="DQ21" s="124">
        <f t="shared" si="68"/>
        <v>2.0521264056176802</v>
      </c>
      <c r="DR21" s="124">
        <f t="shared" si="69"/>
        <v>3.5912321117019825</v>
      </c>
      <c r="DS21" s="125">
        <f t="shared" si="70"/>
        <v>657</v>
      </c>
      <c r="DT21" s="124">
        <f t="shared" si="71"/>
        <v>28.565217391304348</v>
      </c>
      <c r="DU21" s="124">
        <f t="shared" si="72"/>
        <v>-5.5009412308326517</v>
      </c>
      <c r="DV21" s="124">
        <f t="shared" si="73"/>
        <v>-3.3706013496180245</v>
      </c>
      <c r="DW21" s="124">
        <f t="shared" si="74"/>
        <v>-2.1303398812146273</v>
      </c>
      <c r="DX21" s="124">
        <f t="shared" si="75"/>
        <v>-3.9300982912756113</v>
      </c>
      <c r="DY21" s="126">
        <f t="shared" si="88"/>
        <v>-2.5012161686135843</v>
      </c>
      <c r="DZ21" s="127">
        <f t="shared" si="76"/>
        <v>24.333333333333332</v>
      </c>
      <c r="EA21" s="127">
        <f t="shared" si="77"/>
        <v>0</v>
      </c>
      <c r="EB21" s="127">
        <f t="shared" si="78"/>
        <v>-0.49166666666666714</v>
      </c>
      <c r="EC21" s="127">
        <f t="shared" si="79"/>
        <v>-5.5009412308326517</v>
      </c>
      <c r="ED21" s="29">
        <f t="shared" si="80"/>
        <v>-3.3706013496180249</v>
      </c>
      <c r="EE21" s="29">
        <f t="shared" si="81"/>
        <v>-2.1303398812146268</v>
      </c>
    </row>
    <row r="22" spans="1:135" ht="14" x14ac:dyDescent="0.15">
      <c r="A22" s="105">
        <v>9</v>
      </c>
      <c r="B22" s="190" t="s">
        <v>707</v>
      </c>
      <c r="C22" s="135">
        <v>21</v>
      </c>
      <c r="D22" s="190">
        <v>15</v>
      </c>
      <c r="E22" s="135"/>
      <c r="F22" s="190">
        <v>348</v>
      </c>
      <c r="G22" s="135">
        <v>34</v>
      </c>
      <c r="H22" s="135">
        <v>92</v>
      </c>
      <c r="I22" s="135">
        <v>0.37</v>
      </c>
      <c r="J22" s="135">
        <v>20</v>
      </c>
      <c r="K22" s="135">
        <v>65</v>
      </c>
      <c r="L22" s="135">
        <v>0.308</v>
      </c>
      <c r="M22" s="135">
        <v>14</v>
      </c>
      <c r="N22" s="135">
        <v>27</v>
      </c>
      <c r="O22" s="135">
        <v>0.51800000000000002</v>
      </c>
      <c r="P22" s="135"/>
      <c r="Q22" s="135">
        <v>23</v>
      </c>
      <c r="R22" s="135">
        <v>33</v>
      </c>
      <c r="S22" s="135">
        <v>0.69699999999999995</v>
      </c>
      <c r="T22" s="135">
        <v>3</v>
      </c>
      <c r="U22" s="135">
        <v>35</v>
      </c>
      <c r="V22" s="128">
        <v>38</v>
      </c>
      <c r="W22" s="135">
        <v>23</v>
      </c>
      <c r="X22" s="135">
        <v>14</v>
      </c>
      <c r="Y22" s="135">
        <v>1</v>
      </c>
      <c r="Z22" s="135">
        <v>32</v>
      </c>
      <c r="AA22" s="135">
        <v>30</v>
      </c>
      <c r="AB22" s="135">
        <v>111</v>
      </c>
      <c r="AC22" s="107">
        <f t="shared" si="3"/>
        <v>106.52</v>
      </c>
      <c r="AD22" s="108">
        <f t="shared" si="4"/>
        <v>1.042057829515584</v>
      </c>
      <c r="AE22" s="4">
        <f t="shared" si="5"/>
        <v>116.20779001509476</v>
      </c>
      <c r="AF22" s="107">
        <f t="shared" si="6"/>
        <v>685.78695652173906</v>
      </c>
      <c r="AG22" s="109">
        <f t="shared" si="7"/>
        <v>44.839390015094764</v>
      </c>
      <c r="AH22" s="110">
        <f t="shared" si="8"/>
        <v>16.945173557177597</v>
      </c>
      <c r="AI22" s="110">
        <f t="shared" si="9"/>
        <v>13.415244942338539</v>
      </c>
      <c r="AJ22" s="110">
        <f t="shared" si="10"/>
        <v>4.8119900336649115</v>
      </c>
      <c r="AK22" s="110">
        <f t="shared" si="11"/>
        <v>2.9163575961605521</v>
      </c>
      <c r="AL22" s="110">
        <f t="shared" si="12"/>
        <v>3.3538112355846348</v>
      </c>
      <c r="AM22" s="110">
        <f t="shared" si="13"/>
        <v>4.6661721538568832</v>
      </c>
      <c r="AN22" s="110">
        <f t="shared" si="14"/>
        <v>0.43745363942408283</v>
      </c>
      <c r="AO22" s="110">
        <f t="shared" si="14"/>
        <v>5.1036257932809663</v>
      </c>
      <c r="AP22" s="110">
        <f t="shared" si="14"/>
        <v>5.5410794327050494</v>
      </c>
      <c r="AQ22" s="110">
        <f t="shared" si="15"/>
        <v>2.0414503173123868</v>
      </c>
      <c r="AR22" s="110">
        <f t="shared" si="15"/>
        <v>0.1458178798080276</v>
      </c>
      <c r="AS22" s="110">
        <f t="shared" si="16"/>
        <v>4.3745363942408275</v>
      </c>
      <c r="AT22" s="111">
        <f t="shared" si="17"/>
        <v>0.14898529963504895</v>
      </c>
      <c r="AU22" s="111">
        <f t="shared" si="18"/>
        <v>0.19678405478112007</v>
      </c>
      <c r="AV22" s="111">
        <f t="shared" si="19"/>
        <v>0.22394311318916812</v>
      </c>
      <c r="AW22" s="111">
        <f t="shared" si="20"/>
        <v>0.21552539333170298</v>
      </c>
      <c r="AX22" s="111">
        <f t="shared" si="21"/>
        <v>2.4929516373888527E-2</v>
      </c>
      <c r="AY22" s="112">
        <f t="shared" si="22"/>
        <v>0.25092156103532687</v>
      </c>
      <c r="AZ22" s="113" t="str">
        <f t="shared" si="23"/>
        <v>PG</v>
      </c>
      <c r="BA22" s="114">
        <f t="shared" si="24"/>
        <v>1</v>
      </c>
      <c r="BB22" s="115">
        <f t="shared" si="25"/>
        <v>2.4333073802924625</v>
      </c>
      <c r="BC22" s="115">
        <f t="shared" si="26"/>
        <v>2.2532436390496908</v>
      </c>
      <c r="BD22" s="115">
        <f t="shared" si="27"/>
        <v>2.2532436390496908</v>
      </c>
      <c r="BE22" s="129">
        <f t="shared" si="82"/>
        <v>3.0102977925037964</v>
      </c>
      <c r="BF22" s="115">
        <f t="shared" si="28"/>
        <v>2.2429458465458945</v>
      </c>
      <c r="BG22" s="115">
        <f t="shared" si="29"/>
        <v>2.2429458465458945</v>
      </c>
      <c r="BH22" s="129">
        <f t="shared" si="83"/>
        <v>3.0012922632176364</v>
      </c>
      <c r="BI22" s="115">
        <f t="shared" si="30"/>
        <v>2.241653583328258</v>
      </c>
      <c r="BJ22" s="115">
        <f t="shared" si="31"/>
        <v>2.241653583328258</v>
      </c>
      <c r="BK22" s="129">
        <f t="shared" si="84"/>
        <v>3.0001621652624131</v>
      </c>
      <c r="BL22" s="115">
        <f t="shared" si="32"/>
        <v>2.241491418065845</v>
      </c>
      <c r="BM22" s="115">
        <f t="shared" si="33"/>
        <v>2.241491418065845</v>
      </c>
      <c r="BN22" s="117">
        <f t="shared" si="34"/>
        <v>2.4246676380062246</v>
      </c>
      <c r="BO22" s="115">
        <f t="shared" si="35"/>
        <v>2.6225737136335829</v>
      </c>
      <c r="BP22" s="115">
        <f t="shared" si="36"/>
        <v>2.6225737136335829</v>
      </c>
      <c r="BQ22" s="129">
        <f t="shared" si="85"/>
        <v>3.0407091236216051</v>
      </c>
      <c r="BR22" s="115">
        <f t="shared" si="37"/>
        <v>2.5818645900119779</v>
      </c>
      <c r="BS22" s="115">
        <f t="shared" si="38"/>
        <v>2.5818645900119779</v>
      </c>
      <c r="BT22" s="129">
        <f t="shared" si="86"/>
        <v>3.0005843414873916</v>
      </c>
      <c r="BU22" s="115">
        <f t="shared" si="39"/>
        <v>2.5812802485245863</v>
      </c>
      <c r="BV22" s="115">
        <f t="shared" si="40"/>
        <v>2.5812802485245863</v>
      </c>
      <c r="BW22" s="129">
        <f t="shared" si="87"/>
        <v>3.0000083876768526</v>
      </c>
      <c r="BX22" s="115">
        <f t="shared" si="41"/>
        <v>2.5812718608477336</v>
      </c>
      <c r="BY22" s="115">
        <f t="shared" si="42"/>
        <v>2.5812718608477336</v>
      </c>
      <c r="BZ22" s="57" t="str">
        <f t="shared" si="43"/>
        <v>Natalia Klimek</v>
      </c>
      <c r="CA22" s="118">
        <f t="shared" si="44"/>
        <v>0.8600000000000001</v>
      </c>
      <c r="CB22" s="119">
        <f t="shared" si="45"/>
        <v>-0.64696995234662535</v>
      </c>
      <c r="CC22" s="119">
        <f t="shared" si="45"/>
        <v>-0.28466677903251519</v>
      </c>
      <c r="CD22" s="118">
        <f t="shared" si="46"/>
        <v>0.38900000000000001</v>
      </c>
      <c r="CE22" s="118">
        <f t="shared" si="46"/>
        <v>0.72090927595047338</v>
      </c>
      <c r="CF22" s="118">
        <f t="shared" si="46"/>
        <v>-0.96399999999999997</v>
      </c>
      <c r="CG22" s="118">
        <f t="shared" si="46"/>
        <v>0.4789189268488887</v>
      </c>
      <c r="CH22" s="118">
        <f t="shared" si="46"/>
        <v>0.13617423554356997</v>
      </c>
      <c r="CI22" s="118">
        <f t="shared" si="46"/>
        <v>0</v>
      </c>
      <c r="CJ22" s="118">
        <f t="shared" si="46"/>
        <v>1.2569553995195575</v>
      </c>
      <c r="CK22" s="118">
        <f t="shared" si="46"/>
        <v>1.1333273387817282</v>
      </c>
      <c r="CL22" s="118">
        <f t="shared" si="46"/>
        <v>-0.36699999999999999</v>
      </c>
      <c r="CM22" s="115">
        <f t="shared" si="47"/>
        <v>5.6582382793961621</v>
      </c>
      <c r="CN22" s="115">
        <f t="shared" si="48"/>
        <v>-2.0803963267981538</v>
      </c>
      <c r="CO22" s="115">
        <f t="shared" si="49"/>
        <v>0.90448716843960397</v>
      </c>
      <c r="CP22" s="115">
        <f t="shared" si="50"/>
        <v>1.1258165321799607</v>
      </c>
      <c r="CQ22" s="120">
        <f t="shared" si="51"/>
        <v>-0.89100593901526293</v>
      </c>
      <c r="CR22" s="121">
        <f t="shared" si="52"/>
        <v>4.7171397142023102</v>
      </c>
      <c r="CS22" s="111">
        <f t="shared" si="53"/>
        <v>0.37842540234884731</v>
      </c>
      <c r="CT22" s="115">
        <f t="shared" si="54"/>
        <v>1.7850854942827359</v>
      </c>
      <c r="CU22" s="122" t="str">
        <f t="shared" si="55"/>
        <v>Natalia Klimek</v>
      </c>
      <c r="CV22" s="118">
        <f t="shared" si="56"/>
        <v>0.60499999999999998</v>
      </c>
      <c r="CW22" s="119">
        <f t="shared" si="57"/>
        <v>-0.38613515106009455</v>
      </c>
      <c r="CX22" s="119">
        <f t="shared" si="57"/>
        <v>-0.16989946646644161</v>
      </c>
      <c r="CY22" s="118">
        <f t="shared" si="58"/>
        <v>0.47699999999999998</v>
      </c>
      <c r="CZ22" s="118">
        <f t="shared" si="58"/>
        <v>0.47599999999999998</v>
      </c>
      <c r="DA22" s="118">
        <f t="shared" si="58"/>
        <v>-0.67304297491848775</v>
      </c>
      <c r="DB22" s="118">
        <f t="shared" si="58"/>
        <v>0.54889139476897109</v>
      </c>
      <c r="DC22" s="118">
        <f t="shared" si="58"/>
        <v>-4.5269836278960834E-2</v>
      </c>
      <c r="DD22" s="118">
        <f t="shared" si="58"/>
        <v>0</v>
      </c>
      <c r="DE22" s="118">
        <f t="shared" si="58"/>
        <v>0.21331362397842596</v>
      </c>
      <c r="DF22" s="118">
        <f t="shared" si="58"/>
        <v>0.53008584736366227</v>
      </c>
      <c r="DG22" s="118">
        <f t="shared" si="58"/>
        <v>-0.43899999999999995</v>
      </c>
      <c r="DH22" s="115">
        <f t="shared" si="59"/>
        <v>5.6452804037814648</v>
      </c>
      <c r="DI22" s="115">
        <f t="shared" si="60"/>
        <v>-1.544120239775358</v>
      </c>
      <c r="DJ22" s="115">
        <f t="shared" si="61"/>
        <v>9.0742341993364228E-3</v>
      </c>
      <c r="DK22" s="115">
        <f t="shared" si="62"/>
        <v>-1.4076563173350991</v>
      </c>
      <c r="DL22" s="120">
        <f t="shared" si="63"/>
        <v>-0.82402688589757223</v>
      </c>
      <c r="DM22" s="121">
        <f t="shared" si="64"/>
        <v>1.878551194972772</v>
      </c>
      <c r="DN22" s="111">
        <f t="shared" si="65"/>
        <v>0.37842540234884731</v>
      </c>
      <c r="DO22" s="115">
        <f t="shared" si="66"/>
        <v>0.71089149179047917</v>
      </c>
      <c r="DP22" s="123" t="str">
        <f t="shared" si="67"/>
        <v>Natalia Klimek (1st)</v>
      </c>
      <c r="DQ22" s="124">
        <f t="shared" si="68"/>
        <v>2.241491418065845</v>
      </c>
      <c r="DR22" s="124">
        <f t="shared" si="69"/>
        <v>2.5812718608477336</v>
      </c>
      <c r="DS22" s="125">
        <f t="shared" si="70"/>
        <v>348</v>
      </c>
      <c r="DT22" s="124">
        <f t="shared" si="71"/>
        <v>23.2</v>
      </c>
      <c r="DU22" s="124">
        <f t="shared" si="72"/>
        <v>-2.9369933631477529</v>
      </c>
      <c r="DV22" s="124">
        <f t="shared" si="73"/>
        <v>-1.0866925476223868</v>
      </c>
      <c r="DW22" s="124">
        <f t="shared" si="74"/>
        <v>-1.8503008155253662</v>
      </c>
      <c r="DX22" s="124">
        <f t="shared" si="75"/>
        <v>-1.1114328951450827</v>
      </c>
      <c r="DY22" s="126">
        <f t="shared" si="88"/>
        <v>-0.35458209044738798</v>
      </c>
      <c r="DZ22" s="127">
        <f t="shared" si="76"/>
        <v>18.315789473684209</v>
      </c>
      <c r="EA22" s="127">
        <f t="shared" si="77"/>
        <v>34</v>
      </c>
      <c r="EB22" s="127">
        <f t="shared" si="78"/>
        <v>-1.5447368421052636</v>
      </c>
      <c r="EC22" s="127">
        <f t="shared" si="79"/>
        <v>-2.8130752434738135</v>
      </c>
      <c r="ED22" s="29">
        <f t="shared" si="80"/>
        <v>-1.1274608879690304</v>
      </c>
      <c r="EE22" s="29">
        <f t="shared" si="81"/>
        <v>-1.6856143555047831</v>
      </c>
    </row>
    <row r="23" spans="1:135" ht="14" x14ac:dyDescent="0.15">
      <c r="A23" s="105">
        <v>10</v>
      </c>
      <c r="B23" s="190" t="s">
        <v>708</v>
      </c>
      <c r="C23" s="135">
        <v>21</v>
      </c>
      <c r="D23" s="190">
        <v>20</v>
      </c>
      <c r="E23" s="135"/>
      <c r="F23" s="190">
        <v>628</v>
      </c>
      <c r="G23" s="135">
        <v>91</v>
      </c>
      <c r="H23" s="135">
        <v>211</v>
      </c>
      <c r="I23" s="135">
        <v>0.43099999999999999</v>
      </c>
      <c r="J23" s="135">
        <v>25</v>
      </c>
      <c r="K23" s="135">
        <v>59</v>
      </c>
      <c r="L23" s="135">
        <v>0.42399999999999999</v>
      </c>
      <c r="M23" s="135">
        <v>66</v>
      </c>
      <c r="N23" s="135">
        <v>152</v>
      </c>
      <c r="O23" s="135">
        <v>0.434</v>
      </c>
      <c r="P23" s="135"/>
      <c r="Q23" s="135">
        <v>58</v>
      </c>
      <c r="R23" s="135">
        <v>69</v>
      </c>
      <c r="S23" s="135">
        <v>0.84099999999999997</v>
      </c>
      <c r="T23" s="135">
        <v>29</v>
      </c>
      <c r="U23" s="135">
        <v>77</v>
      </c>
      <c r="V23" s="128">
        <v>106</v>
      </c>
      <c r="W23" s="135">
        <v>53</v>
      </c>
      <c r="X23" s="135">
        <v>39</v>
      </c>
      <c r="Y23" s="135">
        <v>7</v>
      </c>
      <c r="Z23" s="135">
        <v>66</v>
      </c>
      <c r="AA23" s="135">
        <v>52</v>
      </c>
      <c r="AB23" s="135">
        <v>265</v>
      </c>
      <c r="AC23" s="107">
        <f t="shared" si="3"/>
        <v>241.36</v>
      </c>
      <c r="AD23" s="108">
        <f t="shared" si="4"/>
        <v>1.0979449784554192</v>
      </c>
      <c r="AE23" s="4">
        <f t="shared" si="5"/>
        <v>276.80015206574609</v>
      </c>
      <c r="AF23" s="107">
        <f t="shared" si="6"/>
        <v>1237.5695652173913</v>
      </c>
      <c r="AG23" s="109">
        <f t="shared" si="7"/>
        <v>115.08895206574604</v>
      </c>
      <c r="AH23" s="110">
        <f t="shared" si="8"/>
        <v>22.36643174213188</v>
      </c>
      <c r="AI23" s="110">
        <f t="shared" si="9"/>
        <v>17.04954662188511</v>
      </c>
      <c r="AJ23" s="110">
        <f t="shared" si="10"/>
        <v>5.5754441559719083</v>
      </c>
      <c r="AK23" s="110">
        <f t="shared" si="11"/>
        <v>2.0200884623086628</v>
      </c>
      <c r="AL23" s="110">
        <f t="shared" si="12"/>
        <v>4.2825875400943643</v>
      </c>
      <c r="AM23" s="110">
        <f t="shared" si="13"/>
        <v>5.3330335404948688</v>
      </c>
      <c r="AN23" s="110">
        <f t="shared" si="14"/>
        <v>2.3433026162780486</v>
      </c>
      <c r="AO23" s="110">
        <f t="shared" si="14"/>
        <v>6.2218724639106808</v>
      </c>
      <c r="AP23" s="110">
        <f t="shared" si="14"/>
        <v>8.5651750801887285</v>
      </c>
      <c r="AQ23" s="110">
        <f t="shared" si="15"/>
        <v>3.1513380012015131</v>
      </c>
      <c r="AR23" s="110">
        <f t="shared" si="15"/>
        <v>0.56562476944642548</v>
      </c>
      <c r="AS23" s="110">
        <f t="shared" si="16"/>
        <v>4.201784001602018</v>
      </c>
      <c r="AT23" s="111">
        <f t="shared" si="17"/>
        <v>0.2302954128787163</v>
      </c>
      <c r="AU23" s="111">
        <f t="shared" si="18"/>
        <v>0.30377083615666084</v>
      </c>
      <c r="AV23" s="111">
        <f t="shared" si="19"/>
        <v>0.21509949980207999</v>
      </c>
      <c r="AW23" s="111">
        <f t="shared" si="20"/>
        <v>0.27521118489406876</v>
      </c>
      <c r="AX23" s="111">
        <f t="shared" si="21"/>
        <v>9.6701117654128116E-2</v>
      </c>
      <c r="AY23" s="112">
        <f t="shared" si="22"/>
        <v>0.35688765087997171</v>
      </c>
      <c r="AZ23" s="113" t="str">
        <f t="shared" si="23"/>
        <v>PG</v>
      </c>
      <c r="BA23" s="114">
        <f t="shared" si="24"/>
        <v>1</v>
      </c>
      <c r="BB23" s="115">
        <f t="shared" si="25"/>
        <v>2.7718993708159001</v>
      </c>
      <c r="BC23" s="115">
        <f t="shared" si="26"/>
        <v>2.6412283257704798</v>
      </c>
      <c r="BD23" s="115">
        <f t="shared" si="27"/>
        <v>2.6412283257704798</v>
      </c>
      <c r="BE23" s="129">
        <f t="shared" si="82"/>
        <v>3.0102977925037964</v>
      </c>
      <c r="BF23" s="115">
        <f t="shared" si="28"/>
        <v>2.6309305332666835</v>
      </c>
      <c r="BG23" s="115">
        <f t="shared" si="29"/>
        <v>2.6309305332666835</v>
      </c>
      <c r="BH23" s="129">
        <f t="shared" si="83"/>
        <v>3.0012922632176364</v>
      </c>
      <c r="BI23" s="115">
        <f t="shared" si="30"/>
        <v>2.629638270049047</v>
      </c>
      <c r="BJ23" s="115">
        <f t="shared" si="31"/>
        <v>2.629638270049047</v>
      </c>
      <c r="BK23" s="129">
        <f t="shared" si="84"/>
        <v>3.0001621652624131</v>
      </c>
      <c r="BL23" s="115">
        <f t="shared" si="32"/>
        <v>2.629476104786634</v>
      </c>
      <c r="BM23" s="115">
        <f t="shared" si="33"/>
        <v>2.629476104786634</v>
      </c>
      <c r="BN23" s="117">
        <f t="shared" si="34"/>
        <v>1.1228736165239859</v>
      </c>
      <c r="BO23" s="115">
        <f t="shared" si="35"/>
        <v>1.3350510784322465</v>
      </c>
      <c r="BP23" s="115">
        <f t="shared" si="36"/>
        <v>1.3350510784322465</v>
      </c>
      <c r="BQ23" s="129">
        <f t="shared" si="85"/>
        <v>3.0407091236216051</v>
      </c>
      <c r="BR23" s="115">
        <f t="shared" si="37"/>
        <v>1.2943419548106414</v>
      </c>
      <c r="BS23" s="115">
        <f t="shared" si="38"/>
        <v>1.2943419548106414</v>
      </c>
      <c r="BT23" s="129">
        <f t="shared" si="86"/>
        <v>3.0005843414873916</v>
      </c>
      <c r="BU23" s="115">
        <f t="shared" si="39"/>
        <v>1.2937576133232498</v>
      </c>
      <c r="BV23" s="115">
        <f t="shared" si="40"/>
        <v>1.2937576133232498</v>
      </c>
      <c r="BW23" s="129">
        <f t="shared" si="87"/>
        <v>3.0000083876768526</v>
      </c>
      <c r="BX23" s="115">
        <f t="shared" si="41"/>
        <v>1.2937492256463972</v>
      </c>
      <c r="BY23" s="115">
        <f t="shared" si="42"/>
        <v>1.2937492256463972</v>
      </c>
      <c r="BZ23" s="57" t="str">
        <f t="shared" si="43"/>
        <v>Ariel Johnson</v>
      </c>
      <c r="CA23" s="118">
        <f t="shared" si="44"/>
        <v>0.86</v>
      </c>
      <c r="CB23" s="119">
        <f t="shared" si="45"/>
        <v>-0.57615620741055196</v>
      </c>
      <c r="CC23" s="119">
        <f t="shared" si="45"/>
        <v>-0.25350873126064288</v>
      </c>
      <c r="CD23" s="118">
        <f t="shared" si="46"/>
        <v>0.38900000000000001</v>
      </c>
      <c r="CE23" s="118">
        <f t="shared" si="46"/>
        <v>0.7649455378932829</v>
      </c>
      <c r="CF23" s="118">
        <f t="shared" si="46"/>
        <v>-0.96399999999999997</v>
      </c>
      <c r="CG23" s="118">
        <f t="shared" si="46"/>
        <v>0.4370165806830435</v>
      </c>
      <c r="CH23" s="118">
        <f t="shared" si="46"/>
        <v>0.14247898670278281</v>
      </c>
      <c r="CI23" s="118">
        <f t="shared" si="46"/>
        <v>0</v>
      </c>
      <c r="CJ23" s="118">
        <f t="shared" si="46"/>
        <v>1.2219397815430062</v>
      </c>
      <c r="CK23" s="118">
        <f t="shared" si="46"/>
        <v>1.0728017276532851</v>
      </c>
      <c r="CL23" s="118">
        <f t="shared" si="46"/>
        <v>-0.36699999999999999</v>
      </c>
      <c r="CM23" s="115">
        <f t="shared" si="47"/>
        <v>8.7843198161417675</v>
      </c>
      <c r="CN23" s="115">
        <f t="shared" si="48"/>
        <v>-1.8650981036044985</v>
      </c>
      <c r="CO23" s="115">
        <f t="shared" si="49"/>
        <v>1.9105481809234031</v>
      </c>
      <c r="CP23" s="115">
        <f t="shared" si="50"/>
        <v>2.9154937700340264</v>
      </c>
      <c r="CQ23" s="120">
        <f t="shared" si="51"/>
        <v>-2.5181140971707139</v>
      </c>
      <c r="CR23" s="121">
        <f t="shared" si="52"/>
        <v>9.227149566323984</v>
      </c>
      <c r="CS23" s="111">
        <f t="shared" si="53"/>
        <v>0.68290561113527615</v>
      </c>
      <c r="CT23" s="115">
        <f t="shared" si="54"/>
        <v>6.3012722136270787</v>
      </c>
      <c r="CU23" s="122" t="str">
        <f t="shared" si="55"/>
        <v>Ariel Johnson</v>
      </c>
      <c r="CV23" s="118">
        <f t="shared" si="56"/>
        <v>0.60499999999999998</v>
      </c>
      <c r="CW23" s="119">
        <f t="shared" si="57"/>
        <v>-0.34042809751044711</v>
      </c>
      <c r="CX23" s="119">
        <f t="shared" si="57"/>
        <v>-0.14978836290459671</v>
      </c>
      <c r="CY23" s="118">
        <f t="shared" si="58"/>
        <v>0.47699999999999998</v>
      </c>
      <c r="CZ23" s="118">
        <f t="shared" si="58"/>
        <v>0.47599999999999998</v>
      </c>
      <c r="DA23" s="118">
        <f t="shared" si="58"/>
        <v>-0.70243281493758758</v>
      </c>
      <c r="DB23" s="118">
        <f t="shared" si="58"/>
        <v>0.53104409917981488</v>
      </c>
      <c r="DC23" s="118">
        <f t="shared" si="58"/>
        <v>-2.4415659367718431E-2</v>
      </c>
      <c r="DD23" s="118">
        <f t="shared" si="58"/>
        <v>0</v>
      </c>
      <c r="DE23" s="118">
        <f t="shared" si="58"/>
        <v>0.22466217606500904</v>
      </c>
      <c r="DF23" s="118">
        <f t="shared" si="58"/>
        <v>0.46917225154849845</v>
      </c>
      <c r="DG23" s="118">
        <f t="shared" si="58"/>
        <v>-0.439</v>
      </c>
      <c r="DH23" s="115">
        <f t="shared" si="59"/>
        <v>7.855992028017968</v>
      </c>
      <c r="DI23" s="115">
        <f t="shared" si="60"/>
        <v>-1.7075860929214621</v>
      </c>
      <c r="DJ23" s="115">
        <f t="shared" si="61"/>
        <v>1.0924859082588494</v>
      </c>
      <c r="DK23" s="115">
        <f t="shared" si="62"/>
        <v>-0.87122127722421805</v>
      </c>
      <c r="DL23" s="120">
        <f t="shared" si="63"/>
        <v>-1.048262620008197</v>
      </c>
      <c r="DM23" s="121">
        <f t="shared" si="64"/>
        <v>5.3214079461229398</v>
      </c>
      <c r="DN23" s="111">
        <f t="shared" si="65"/>
        <v>0.68290561113527615</v>
      </c>
      <c r="DO23" s="115">
        <f t="shared" si="66"/>
        <v>3.634019345547201</v>
      </c>
      <c r="DP23" s="123" t="str">
        <f t="shared" si="67"/>
        <v>Ariel Johnson (4th)</v>
      </c>
      <c r="DQ23" s="124">
        <f t="shared" si="68"/>
        <v>2.629476104786634</v>
      </c>
      <c r="DR23" s="124">
        <f t="shared" si="69"/>
        <v>1.2937492256463972</v>
      </c>
      <c r="DS23" s="125">
        <f t="shared" si="70"/>
        <v>628</v>
      </c>
      <c r="DT23" s="124">
        <f t="shared" si="71"/>
        <v>31.4</v>
      </c>
      <c r="DU23" s="124">
        <f t="shared" si="72"/>
        <v>1.5730164889739209</v>
      </c>
      <c r="DV23" s="124">
        <f t="shared" si="73"/>
        <v>2.356164203527781</v>
      </c>
      <c r="DW23" s="124">
        <f t="shared" si="74"/>
        <v>-0.78314771455386012</v>
      </c>
      <c r="DX23" s="124">
        <f t="shared" si="75"/>
        <v>1.0742217867286019</v>
      </c>
      <c r="DY23" s="126">
        <f t="shared" si="88"/>
        <v>2.440033008999154</v>
      </c>
      <c r="DZ23" s="127">
        <f t="shared" si="76"/>
        <v>26.166666666666668</v>
      </c>
      <c r="EA23" s="127">
        <f t="shared" si="77"/>
        <v>0</v>
      </c>
      <c r="EB23" s="127">
        <f t="shared" si="78"/>
        <v>-0.17083333333333339</v>
      </c>
      <c r="EC23" s="127">
        <f t="shared" si="79"/>
        <v>1.5730164889739209</v>
      </c>
      <c r="ED23" s="29">
        <f t="shared" si="80"/>
        <v>2.356164203527781</v>
      </c>
      <c r="EE23" s="29">
        <f t="shared" si="81"/>
        <v>-0.78314771455386012</v>
      </c>
    </row>
    <row r="24" spans="1:135" ht="14" x14ac:dyDescent="0.15">
      <c r="A24" s="105">
        <v>11</v>
      </c>
      <c r="B24" s="190" t="s">
        <v>709</v>
      </c>
      <c r="C24" s="135">
        <v>21</v>
      </c>
      <c r="D24" s="190">
        <v>23</v>
      </c>
      <c r="E24" s="135"/>
      <c r="F24" s="190">
        <v>640</v>
      </c>
      <c r="G24" s="135">
        <v>90</v>
      </c>
      <c r="H24" s="135">
        <v>200</v>
      </c>
      <c r="I24" s="135">
        <v>0.45</v>
      </c>
      <c r="J24" s="135">
        <v>0</v>
      </c>
      <c r="K24" s="135">
        <v>2</v>
      </c>
      <c r="L24" s="135">
        <v>0</v>
      </c>
      <c r="M24" s="135">
        <v>90</v>
      </c>
      <c r="N24" s="135">
        <v>198</v>
      </c>
      <c r="O24" s="135">
        <v>0.45400000000000001</v>
      </c>
      <c r="P24" s="135"/>
      <c r="Q24" s="135">
        <v>19</v>
      </c>
      <c r="R24" s="135">
        <v>34</v>
      </c>
      <c r="S24" s="135">
        <v>0.55900000000000005</v>
      </c>
      <c r="T24" s="135">
        <v>42</v>
      </c>
      <c r="U24" s="135">
        <v>92</v>
      </c>
      <c r="V24" s="128">
        <v>134</v>
      </c>
      <c r="W24" s="135">
        <v>22</v>
      </c>
      <c r="X24" s="135">
        <v>22</v>
      </c>
      <c r="Y24" s="135">
        <v>26</v>
      </c>
      <c r="Z24" s="135">
        <v>58</v>
      </c>
      <c r="AA24" s="128">
        <v>53</v>
      </c>
      <c r="AB24" s="128">
        <v>199</v>
      </c>
      <c r="AC24" s="107">
        <f t="shared" si="3"/>
        <v>214.96</v>
      </c>
      <c r="AD24" s="108">
        <f t="shared" si="4"/>
        <v>0.92575362858206178</v>
      </c>
      <c r="AE24" s="4">
        <f t="shared" si="5"/>
        <v>209.50944932073574</v>
      </c>
      <c r="AF24" s="107">
        <f t="shared" si="6"/>
        <v>1261.2173913043478</v>
      </c>
      <c r="AG24" s="109">
        <f t="shared" si="7"/>
        <v>65.486249320735723</v>
      </c>
      <c r="AH24" s="110">
        <f t="shared" si="8"/>
        <v>16.611684136710295</v>
      </c>
      <c r="AI24" s="110">
        <f t="shared" si="9"/>
        <v>15.857694429123001</v>
      </c>
      <c r="AJ24" s="110">
        <f t="shared" si="10"/>
        <v>2.6958080529509103</v>
      </c>
      <c r="AK24" s="110">
        <f t="shared" si="11"/>
        <v>0</v>
      </c>
      <c r="AL24" s="110">
        <f t="shared" si="12"/>
        <v>1.7443463872035301</v>
      </c>
      <c r="AM24" s="110">
        <f t="shared" si="13"/>
        <v>4.5987313844456699</v>
      </c>
      <c r="AN24" s="110">
        <f t="shared" si="14"/>
        <v>3.3301158301158305</v>
      </c>
      <c r="AO24" s="110">
        <f t="shared" si="14"/>
        <v>7.2945394373965815</v>
      </c>
      <c r="AP24" s="110">
        <f t="shared" si="14"/>
        <v>10.624655267512411</v>
      </c>
      <c r="AQ24" s="110">
        <f t="shared" si="15"/>
        <v>1.7443463872035301</v>
      </c>
      <c r="AR24" s="110">
        <f t="shared" si="15"/>
        <v>2.0615002757859902</v>
      </c>
      <c r="AS24" s="110">
        <f t="shared" si="16"/>
        <v>4.2022890237175954</v>
      </c>
      <c r="AT24" s="111">
        <f t="shared" si="17"/>
        <v>0.28566951038575672</v>
      </c>
      <c r="AU24" s="111">
        <f t="shared" si="18"/>
        <v>0.16814494680851066</v>
      </c>
      <c r="AV24" s="111">
        <f t="shared" si="19"/>
        <v>0.21512535310734465</v>
      </c>
      <c r="AW24" s="111">
        <f t="shared" si="20"/>
        <v>0.11209663120567377</v>
      </c>
      <c r="AX24" s="111">
        <f t="shared" si="21"/>
        <v>0.35244103773584912</v>
      </c>
      <c r="AY24" s="112">
        <f t="shared" si="22"/>
        <v>0.19926346223330502</v>
      </c>
      <c r="AZ24" s="113" t="str">
        <f t="shared" si="23"/>
        <v>PG</v>
      </c>
      <c r="BA24" s="114">
        <f t="shared" si="24"/>
        <v>1</v>
      </c>
      <c r="BB24" s="115">
        <f t="shared" si="25"/>
        <v>4.5921473144369358</v>
      </c>
      <c r="BC24" s="115">
        <f t="shared" si="26"/>
        <v>4.3318467844052737</v>
      </c>
      <c r="BD24" s="115">
        <f t="shared" si="27"/>
        <v>4.3318467844052737</v>
      </c>
      <c r="BE24" s="129">
        <f t="shared" si="82"/>
        <v>3.0102977925037964</v>
      </c>
      <c r="BF24" s="115">
        <f t="shared" si="28"/>
        <v>4.3215489919014773</v>
      </c>
      <c r="BG24" s="115">
        <f t="shared" si="29"/>
        <v>4.3215489919014773</v>
      </c>
      <c r="BH24" s="129">
        <f t="shared" si="83"/>
        <v>3.0012922632176364</v>
      </c>
      <c r="BI24" s="115">
        <f t="shared" si="30"/>
        <v>4.3202567286838409</v>
      </c>
      <c r="BJ24" s="115">
        <f t="shared" si="31"/>
        <v>4.3202567286838409</v>
      </c>
      <c r="BK24" s="129">
        <f t="shared" si="84"/>
        <v>3.0001621652624131</v>
      </c>
      <c r="BL24" s="115">
        <f t="shared" si="32"/>
        <v>4.3200945634214278</v>
      </c>
      <c r="BM24" s="115">
        <f t="shared" si="33"/>
        <v>4.3200945634214278</v>
      </c>
      <c r="BN24" s="117">
        <f t="shared" si="34"/>
        <v>3.5529720665168156</v>
      </c>
      <c r="BO24" s="115">
        <f t="shared" si="35"/>
        <v>3.5853653950300899</v>
      </c>
      <c r="BP24" s="115">
        <f t="shared" si="36"/>
        <v>3.5853653950300899</v>
      </c>
      <c r="BQ24" s="129">
        <f t="shared" si="85"/>
        <v>3.0407091236216051</v>
      </c>
      <c r="BR24" s="115">
        <f t="shared" si="37"/>
        <v>3.5446562714084848</v>
      </c>
      <c r="BS24" s="115">
        <f t="shared" si="38"/>
        <v>3.5446562714084848</v>
      </c>
      <c r="BT24" s="129">
        <f t="shared" si="86"/>
        <v>3.0005843414873916</v>
      </c>
      <c r="BU24" s="115">
        <f t="shared" si="39"/>
        <v>3.5440719299210932</v>
      </c>
      <c r="BV24" s="115">
        <f t="shared" si="40"/>
        <v>3.5440719299210932</v>
      </c>
      <c r="BW24" s="129">
        <f t="shared" si="87"/>
        <v>3.0000083876768526</v>
      </c>
      <c r="BX24" s="115">
        <f t="shared" si="41"/>
        <v>3.5440635422442406</v>
      </c>
      <c r="BY24" s="115">
        <f t="shared" si="42"/>
        <v>3.5440635422442406</v>
      </c>
      <c r="BZ24" s="57" t="str">
        <f t="shared" si="43"/>
        <v>Khari Clark</v>
      </c>
      <c r="CA24" s="118">
        <f t="shared" si="44"/>
        <v>0.86</v>
      </c>
      <c r="CB24" s="119">
        <f t="shared" si="45"/>
        <v>-0.6999234948234333</v>
      </c>
      <c r="CC24" s="119">
        <f t="shared" si="45"/>
        <v>-0.30796633772231063</v>
      </c>
      <c r="CD24" s="118">
        <f t="shared" si="46"/>
        <v>0.38900000000000001</v>
      </c>
      <c r="CE24" s="118">
        <f t="shared" si="46"/>
        <v>0.9568307329483321</v>
      </c>
      <c r="CF24" s="118">
        <f t="shared" si="46"/>
        <v>-0.96399999999999997</v>
      </c>
      <c r="CG24" s="118">
        <f t="shared" si="46"/>
        <v>0.25442978715048581</v>
      </c>
      <c r="CH24" s="118">
        <f t="shared" si="46"/>
        <v>0.1699515366555982</v>
      </c>
      <c r="CI24" s="118">
        <f t="shared" si="46"/>
        <v>0</v>
      </c>
      <c r="CJ24" s="118">
        <f t="shared" si="46"/>
        <v>1.069361465651216</v>
      </c>
      <c r="CK24" s="118">
        <f t="shared" si="46"/>
        <v>0.80906524810625724</v>
      </c>
      <c r="CL24" s="118">
        <f t="shared" si="46"/>
        <v>-0.36699999999999999</v>
      </c>
      <c r="CM24" s="115">
        <f t="shared" si="47"/>
        <v>2.3566573196273906</v>
      </c>
      <c r="CN24" s="115">
        <f t="shared" si="48"/>
        <v>-2.7641328224218968</v>
      </c>
      <c r="CO24" s="115">
        <f t="shared" si="49"/>
        <v>2.0869988484232458</v>
      </c>
      <c r="CP24" s="115">
        <f t="shared" si="50"/>
        <v>1.9909849696189228</v>
      </c>
      <c r="CQ24" s="120">
        <f t="shared" si="51"/>
        <v>0.75461613309276165</v>
      </c>
      <c r="CR24" s="121">
        <f t="shared" si="52"/>
        <v>4.4251244483404246</v>
      </c>
      <c r="CS24" s="111">
        <f t="shared" si="53"/>
        <v>0.69595476294040881</v>
      </c>
      <c r="CT24" s="115">
        <f t="shared" si="54"/>
        <v>3.0796864364265675</v>
      </c>
      <c r="CU24" s="122" t="str">
        <f t="shared" si="55"/>
        <v>Khari Clark</v>
      </c>
      <c r="CV24" s="118">
        <f t="shared" si="56"/>
        <v>0.60499999999999998</v>
      </c>
      <c r="CW24" s="119">
        <f t="shared" si="57"/>
        <v>-0.42031425574967052</v>
      </c>
      <c r="CX24" s="119">
        <f t="shared" si="57"/>
        <v>-0.18493827252985504</v>
      </c>
      <c r="CY24" s="118">
        <f t="shared" si="58"/>
        <v>0.47699999999999998</v>
      </c>
      <c r="CZ24" s="118">
        <f t="shared" si="58"/>
        <v>0.47599999999999998</v>
      </c>
      <c r="DA24" s="118">
        <f t="shared" si="58"/>
        <v>-0.8304971631791731</v>
      </c>
      <c r="DB24" s="118">
        <f t="shared" si="58"/>
        <v>0.45327565008261433</v>
      </c>
      <c r="DC24" s="118">
        <f t="shared" si="58"/>
        <v>6.6455082783901748E-2</v>
      </c>
      <c r="DD24" s="118">
        <f t="shared" si="58"/>
        <v>0</v>
      </c>
      <c r="DE24" s="118">
        <f t="shared" si="58"/>
        <v>0.27411276598007672</v>
      </c>
      <c r="DF24" s="118">
        <f t="shared" si="58"/>
        <v>0.20374515354283584</v>
      </c>
      <c r="DG24" s="118">
        <f t="shared" si="58"/>
        <v>-0.439</v>
      </c>
      <c r="DH24" s="115">
        <f t="shared" si="59"/>
        <v>2.886295786442385</v>
      </c>
      <c r="DI24" s="115">
        <f t="shared" si="60"/>
        <v>-2.9889244886962798</v>
      </c>
      <c r="DJ24" s="115">
        <f t="shared" si="61"/>
        <v>1.9942196399287839</v>
      </c>
      <c r="DK24" s="115">
        <f t="shared" si="62"/>
        <v>-0.94663657816969582</v>
      </c>
      <c r="DL24" s="120">
        <f t="shared" si="63"/>
        <v>0.23394732316502345</v>
      </c>
      <c r="DM24" s="121">
        <f t="shared" si="64"/>
        <v>1.1789016826702168</v>
      </c>
      <c r="DN24" s="111">
        <f t="shared" si="65"/>
        <v>0.69595476294040881</v>
      </c>
      <c r="DO24" s="115">
        <f t="shared" si="66"/>
        <v>0.82046224109279975</v>
      </c>
      <c r="DP24" s="123" t="str">
        <f t="shared" si="67"/>
        <v>Khari Clark (1st)</v>
      </c>
      <c r="DQ24" s="124">
        <f t="shared" si="68"/>
        <v>4.3200945634214278</v>
      </c>
      <c r="DR24" s="124">
        <f t="shared" si="69"/>
        <v>3.5440635422442406</v>
      </c>
      <c r="DS24" s="125">
        <f t="shared" si="70"/>
        <v>640</v>
      </c>
      <c r="DT24" s="124">
        <f t="shared" si="71"/>
        <v>27.826086956521738</v>
      </c>
      <c r="DU24" s="124">
        <f t="shared" si="72"/>
        <v>-3.2290086290096385</v>
      </c>
      <c r="DV24" s="124">
        <f t="shared" si="73"/>
        <v>-1.786342059924942</v>
      </c>
      <c r="DW24" s="124">
        <f t="shared" si="74"/>
        <v>-1.4426665690846965</v>
      </c>
      <c r="DX24" s="124">
        <f t="shared" si="75"/>
        <v>-2.2472439349349376</v>
      </c>
      <c r="DY24" s="126">
        <f t="shared" si="88"/>
        <v>-0.85533440905411984</v>
      </c>
      <c r="DZ24" s="127">
        <f t="shared" si="76"/>
        <v>23.703703703703702</v>
      </c>
      <c r="EA24" s="127">
        <f t="shared" si="77"/>
        <v>0</v>
      </c>
      <c r="EB24" s="127">
        <f t="shared" si="78"/>
        <v>-0.60185185185185208</v>
      </c>
      <c r="EC24" s="127">
        <f t="shared" si="79"/>
        <v>-3.2290086290096385</v>
      </c>
      <c r="ED24" s="29">
        <f t="shared" si="80"/>
        <v>-1.786342059924942</v>
      </c>
      <c r="EE24" s="29">
        <f t="shared" si="81"/>
        <v>-1.4426665690846965</v>
      </c>
    </row>
    <row r="25" spans="1:135" ht="14" x14ac:dyDescent="0.15">
      <c r="A25" s="105">
        <v>12</v>
      </c>
      <c r="B25" s="190" t="s">
        <v>710</v>
      </c>
      <c r="C25" s="135">
        <v>21</v>
      </c>
      <c r="D25" s="190">
        <v>23</v>
      </c>
      <c r="E25" s="135"/>
      <c r="F25" s="190">
        <v>577</v>
      </c>
      <c r="G25" s="135">
        <v>59</v>
      </c>
      <c r="H25" s="135">
        <v>115</v>
      </c>
      <c r="I25" s="135">
        <v>0.51300000000000001</v>
      </c>
      <c r="J25" s="135">
        <v>0</v>
      </c>
      <c r="K25" s="135">
        <v>2</v>
      </c>
      <c r="L25" s="135">
        <v>0</v>
      </c>
      <c r="M25" s="135">
        <v>59</v>
      </c>
      <c r="N25" s="135">
        <v>113</v>
      </c>
      <c r="O25" s="135">
        <v>0.52200000000000002</v>
      </c>
      <c r="P25" s="135"/>
      <c r="Q25" s="135">
        <v>52</v>
      </c>
      <c r="R25" s="135">
        <v>75</v>
      </c>
      <c r="S25" s="135">
        <v>0.69299999999999995</v>
      </c>
      <c r="T25" s="135">
        <v>50</v>
      </c>
      <c r="U25" s="135">
        <v>75</v>
      </c>
      <c r="V25" s="128">
        <v>125</v>
      </c>
      <c r="W25" s="135">
        <v>18</v>
      </c>
      <c r="X25" s="135">
        <v>15</v>
      </c>
      <c r="Y25" s="135">
        <v>50</v>
      </c>
      <c r="Z25" s="135">
        <v>39</v>
      </c>
      <c r="AA25" s="128">
        <v>64</v>
      </c>
      <c r="AB25" s="128">
        <v>170</v>
      </c>
      <c r="AC25" s="107">
        <f t="shared" si="3"/>
        <v>148</v>
      </c>
      <c r="AD25" s="108">
        <f t="shared" si="4"/>
        <v>1.1486486486486487</v>
      </c>
      <c r="AE25" s="4">
        <f t="shared" si="5"/>
        <v>177.23575781293675</v>
      </c>
      <c r="AF25" s="107">
        <f t="shared" si="6"/>
        <v>1137.066304347826</v>
      </c>
      <c r="AG25" s="109">
        <f t="shared" si="7"/>
        <v>78.075757812936772</v>
      </c>
      <c r="AH25" s="110">
        <f t="shared" si="8"/>
        <v>15.587108432923955</v>
      </c>
      <c r="AI25" s="110">
        <f t="shared" si="9"/>
        <v>10.113746187031655</v>
      </c>
      <c r="AJ25" s="110">
        <f t="shared" si="10"/>
        <v>6.5959214263249928</v>
      </c>
      <c r="AK25" s="110">
        <f t="shared" si="11"/>
        <v>0</v>
      </c>
      <c r="AL25" s="110">
        <f t="shared" si="12"/>
        <v>1.5830211423179981</v>
      </c>
      <c r="AM25" s="110">
        <f t="shared" si="13"/>
        <v>3.4298791416889962</v>
      </c>
      <c r="AN25" s="110">
        <f t="shared" si="14"/>
        <v>4.3972809508833279</v>
      </c>
      <c r="AO25" s="110">
        <f t="shared" si="14"/>
        <v>6.5959214263249928</v>
      </c>
      <c r="AP25" s="110">
        <f t="shared" si="14"/>
        <v>10.99320237720832</v>
      </c>
      <c r="AQ25" s="110">
        <f t="shared" si="15"/>
        <v>1.3191842852649984</v>
      </c>
      <c r="AR25" s="110">
        <f t="shared" si="15"/>
        <v>4.3972809508833279</v>
      </c>
      <c r="AS25" s="110">
        <f t="shared" si="16"/>
        <v>5.6285196171306602</v>
      </c>
      <c r="AT25" s="111">
        <f t="shared" si="17"/>
        <v>0.29557878929693648</v>
      </c>
      <c r="AU25" s="111">
        <f t="shared" si="18"/>
        <v>0.12716176850178842</v>
      </c>
      <c r="AV25" s="111">
        <f t="shared" si="19"/>
        <v>0.28813755152796955</v>
      </c>
      <c r="AW25" s="111">
        <f t="shared" si="20"/>
        <v>0.10172941480143073</v>
      </c>
      <c r="AX25" s="111">
        <f t="shared" si="21"/>
        <v>0.75177397730617057</v>
      </c>
      <c r="AY25" s="112">
        <f t="shared" si="22"/>
        <v>0.26351049925016762</v>
      </c>
      <c r="AZ25" s="113" t="str">
        <f t="shared" si="23"/>
        <v>PF</v>
      </c>
      <c r="BA25" s="114">
        <f t="shared" si="24"/>
        <v>4</v>
      </c>
      <c r="BB25" s="115">
        <f t="shared" si="25"/>
        <v>5.5546609516458929</v>
      </c>
      <c r="BC25" s="115">
        <f t="shared" si="26"/>
        <v>5.4306847992020417</v>
      </c>
      <c r="BD25" s="115">
        <f t="shared" si="27"/>
        <v>5</v>
      </c>
      <c r="BE25" s="129">
        <f t="shared" si="82"/>
        <v>3.0102977925037964</v>
      </c>
      <c r="BF25" s="115">
        <f t="shared" si="28"/>
        <v>5.4203870066982454</v>
      </c>
      <c r="BG25" s="115">
        <f t="shared" si="29"/>
        <v>5</v>
      </c>
      <c r="BH25" s="129">
        <f t="shared" si="83"/>
        <v>3.0012922632176364</v>
      </c>
      <c r="BI25" s="115">
        <f t="shared" si="30"/>
        <v>5.4190947434806089</v>
      </c>
      <c r="BJ25" s="115">
        <f t="shared" si="31"/>
        <v>5</v>
      </c>
      <c r="BK25" s="129">
        <f t="shared" si="84"/>
        <v>3.0001621652624131</v>
      </c>
      <c r="BL25" s="115">
        <f t="shared" si="32"/>
        <v>5.4189325782181959</v>
      </c>
      <c r="BM25" s="115">
        <f t="shared" si="33"/>
        <v>5</v>
      </c>
      <c r="BN25" s="117">
        <f t="shared" si="34"/>
        <v>3.0728938620114601</v>
      </c>
      <c r="BO25" s="115">
        <f t="shared" si="35"/>
        <v>3.1468257709419656</v>
      </c>
      <c r="BP25" s="115">
        <f t="shared" si="36"/>
        <v>3.1468257709419656</v>
      </c>
      <c r="BQ25" s="129">
        <f t="shared" si="85"/>
        <v>3.0407091236216051</v>
      </c>
      <c r="BR25" s="115">
        <f t="shared" si="37"/>
        <v>3.1061166473203605</v>
      </c>
      <c r="BS25" s="115">
        <f t="shared" si="38"/>
        <v>3.1061166473203605</v>
      </c>
      <c r="BT25" s="129">
        <f t="shared" si="86"/>
        <v>3.0005843414873916</v>
      </c>
      <c r="BU25" s="115">
        <f t="shared" si="39"/>
        <v>3.1055323058329689</v>
      </c>
      <c r="BV25" s="115">
        <f t="shared" si="40"/>
        <v>3.1055323058329689</v>
      </c>
      <c r="BW25" s="129">
        <f t="shared" si="87"/>
        <v>3.0000083876768526</v>
      </c>
      <c r="BX25" s="115">
        <f t="shared" si="41"/>
        <v>3.1055239181561163</v>
      </c>
      <c r="BY25" s="115">
        <f t="shared" si="42"/>
        <v>3.1055239181561163</v>
      </c>
      <c r="BZ25" s="57" t="str">
        <f t="shared" si="43"/>
        <v>Meghan Mandel</v>
      </c>
      <c r="CA25" s="118">
        <f t="shared" si="44"/>
        <v>0.86</v>
      </c>
      <c r="CB25" s="119">
        <f t="shared" si="45"/>
        <v>-0.67580381549858637</v>
      </c>
      <c r="CC25" s="119">
        <f t="shared" si="45"/>
        <v>-0.29735367881937802</v>
      </c>
      <c r="CD25" s="118">
        <f t="shared" si="46"/>
        <v>0.38900000000000001</v>
      </c>
      <c r="CE25" s="118">
        <f t="shared" si="46"/>
        <v>1.034</v>
      </c>
      <c r="CF25" s="118">
        <f t="shared" si="46"/>
        <v>-0.96399999999999997</v>
      </c>
      <c r="CG25" s="118">
        <f t="shared" si="46"/>
        <v>0.18099999999999999</v>
      </c>
      <c r="CH25" s="118">
        <f t="shared" si="46"/>
        <v>0.18099999999999999</v>
      </c>
      <c r="CI25" s="118">
        <f t="shared" si="46"/>
        <v>0</v>
      </c>
      <c r="CJ25" s="118">
        <f t="shared" si="46"/>
        <v>1.008</v>
      </c>
      <c r="CK25" s="118">
        <f t="shared" si="46"/>
        <v>0.70299999999999996</v>
      </c>
      <c r="CL25" s="118">
        <f t="shared" si="46"/>
        <v>-0.36699999999999999</v>
      </c>
      <c r="CM25" s="115">
        <f t="shared" si="47"/>
        <v>4.6086834888130346</v>
      </c>
      <c r="CN25" s="115">
        <f t="shared" si="48"/>
        <v>-1.6695596314313823</v>
      </c>
      <c r="CO25" s="115">
        <f t="shared" si="49"/>
        <v>1.9897696302747061</v>
      </c>
      <c r="CP25" s="115">
        <f t="shared" si="50"/>
        <v>2.3553595685311457</v>
      </c>
      <c r="CQ25" s="120">
        <f t="shared" si="51"/>
        <v>0.14636167448253329</v>
      </c>
      <c r="CR25" s="121">
        <f t="shared" si="52"/>
        <v>7.4306147306700376</v>
      </c>
      <c r="CS25" s="111">
        <f t="shared" si="53"/>
        <v>0.62744671596346235</v>
      </c>
      <c r="CT25" s="115">
        <f t="shared" si="54"/>
        <v>4.6623148103486427</v>
      </c>
      <c r="CU25" s="122" t="str">
        <f t="shared" si="55"/>
        <v>Meghan Mandel</v>
      </c>
      <c r="CV25" s="118">
        <f t="shared" si="56"/>
        <v>0.60499999999999998</v>
      </c>
      <c r="CW25" s="119">
        <f t="shared" si="57"/>
        <v>-0.40474609909454212</v>
      </c>
      <c r="CX25" s="119">
        <f t="shared" si="57"/>
        <v>-0.17808828360159853</v>
      </c>
      <c r="CY25" s="118">
        <f t="shared" si="58"/>
        <v>0.47699999999999998</v>
      </c>
      <c r="CZ25" s="118">
        <f t="shared" si="58"/>
        <v>0.47599999999999998</v>
      </c>
      <c r="DA25" s="118">
        <f t="shared" si="58"/>
        <v>-0.88200000000000001</v>
      </c>
      <c r="DB25" s="118">
        <f t="shared" si="58"/>
        <v>0.42199999999999999</v>
      </c>
      <c r="DC25" s="118">
        <f t="shared" si="58"/>
        <v>0.10299999999999999</v>
      </c>
      <c r="DD25" s="118">
        <f t="shared" si="58"/>
        <v>0</v>
      </c>
      <c r="DE25" s="118">
        <f t="shared" si="58"/>
        <v>0.29399999999999998</v>
      </c>
      <c r="DF25" s="118">
        <f t="shared" si="58"/>
        <v>9.7000000000000003E-2</v>
      </c>
      <c r="DG25" s="118">
        <f t="shared" si="58"/>
        <v>-0.439</v>
      </c>
      <c r="DH25" s="115">
        <f t="shared" si="59"/>
        <v>4.1620449599004044</v>
      </c>
      <c r="DI25" s="115">
        <f t="shared" si="60"/>
        <v>-2.2716353392263273</v>
      </c>
      <c r="DJ25" s="115">
        <f t="shared" si="61"/>
        <v>2.5350324681842387</v>
      </c>
      <c r="DK25" s="115">
        <f t="shared" si="62"/>
        <v>-1.6565436798167674</v>
      </c>
      <c r="DL25" s="120">
        <f t="shared" si="63"/>
        <v>4.5375284807129997E-2</v>
      </c>
      <c r="DM25" s="121">
        <f t="shared" si="64"/>
        <v>2.8142736938486781</v>
      </c>
      <c r="DN25" s="111">
        <f t="shared" si="65"/>
        <v>0.62744671596346235</v>
      </c>
      <c r="DO25" s="115">
        <f t="shared" si="66"/>
        <v>1.7658067870277154</v>
      </c>
      <c r="DP25" s="123" t="str">
        <f t="shared" si="67"/>
        <v>Meghan Mandel (3rd)</v>
      </c>
      <c r="DQ25" s="124">
        <f t="shared" si="68"/>
        <v>5</v>
      </c>
      <c r="DR25" s="124">
        <f t="shared" si="69"/>
        <v>3.1055239181561163</v>
      </c>
      <c r="DS25" s="125">
        <f t="shared" si="70"/>
        <v>577</v>
      </c>
      <c r="DT25" s="124">
        <f t="shared" si="71"/>
        <v>25.086956521739129</v>
      </c>
      <c r="DU25" s="124">
        <f t="shared" si="72"/>
        <v>-0.22351834668002546</v>
      </c>
      <c r="DV25" s="124">
        <f t="shared" si="73"/>
        <v>-0.15097004874648068</v>
      </c>
      <c r="DW25" s="124">
        <f t="shared" si="74"/>
        <v>-7.2548297933544781E-2</v>
      </c>
      <c r="DX25" s="124">
        <f t="shared" si="75"/>
        <v>-0.14024585258196465</v>
      </c>
      <c r="DY25" s="126">
        <f t="shared" si="88"/>
        <v>1.1146475793449602</v>
      </c>
      <c r="DZ25" s="127">
        <f t="shared" si="76"/>
        <v>21.37037037037037</v>
      </c>
      <c r="EA25" s="127">
        <f t="shared" si="77"/>
        <v>0</v>
      </c>
      <c r="EB25" s="127">
        <f t="shared" si="78"/>
        <v>-1.0101851851851853</v>
      </c>
      <c r="EC25" s="127">
        <f t="shared" si="79"/>
        <v>-0.22351834668002549</v>
      </c>
      <c r="ED25" s="29">
        <f t="shared" si="80"/>
        <v>-0.15097004874648068</v>
      </c>
      <c r="EE25" s="29">
        <f t="shared" si="81"/>
        <v>-7.2548297933544809E-2</v>
      </c>
    </row>
    <row r="26" spans="1:135" ht="14" x14ac:dyDescent="0.15">
      <c r="A26" s="105"/>
      <c r="B26" s="135"/>
      <c r="C26" s="135"/>
      <c r="D26" s="135"/>
      <c r="E26" s="135"/>
      <c r="F26" s="135"/>
      <c r="G26" s="135"/>
      <c r="H26" s="135"/>
      <c r="I26" s="135"/>
      <c r="J26" s="135"/>
      <c r="K26" s="135"/>
      <c r="L26" s="135"/>
      <c r="M26" s="135"/>
      <c r="N26" s="135"/>
      <c r="O26" s="135"/>
      <c r="P26" s="135"/>
      <c r="Q26" s="135"/>
      <c r="R26" s="135"/>
      <c r="S26" s="135"/>
      <c r="T26" s="135"/>
      <c r="U26" s="135"/>
      <c r="V26" s="128"/>
      <c r="W26" s="135"/>
      <c r="X26" s="135"/>
      <c r="Y26" s="135"/>
      <c r="Z26" s="135"/>
      <c r="AA26" s="135"/>
      <c r="AB26" s="135"/>
      <c r="AC26" s="107"/>
      <c r="AD26" s="108"/>
      <c r="AE26" s="4"/>
      <c r="AF26" s="107"/>
      <c r="AG26" s="109"/>
      <c r="AH26" s="110"/>
      <c r="AI26" s="110"/>
      <c r="AJ26" s="110"/>
      <c r="AK26" s="110"/>
      <c r="AL26" s="110"/>
      <c r="AM26" s="110"/>
      <c r="AN26" s="110"/>
      <c r="AO26" s="110"/>
      <c r="AP26" s="110"/>
      <c r="AQ26" s="110"/>
      <c r="AR26" s="110"/>
      <c r="AS26" s="110"/>
      <c r="AT26" s="111"/>
      <c r="AU26" s="111"/>
      <c r="AV26" s="111"/>
      <c r="AW26" s="111"/>
      <c r="AX26" s="111"/>
      <c r="AY26" s="112"/>
      <c r="AZ26" s="113"/>
      <c r="BA26" s="114"/>
      <c r="BB26" s="115"/>
      <c r="BC26" s="115"/>
      <c r="BD26" s="115"/>
      <c r="BE26" s="129"/>
      <c r="BF26" s="115"/>
      <c r="BG26" s="115"/>
      <c r="BH26" s="129"/>
      <c r="BI26" s="115"/>
      <c r="BJ26" s="115"/>
      <c r="BK26" s="129"/>
      <c r="BL26" s="115"/>
      <c r="BM26" s="115"/>
      <c r="BN26" s="117"/>
      <c r="BO26" s="115"/>
      <c r="BP26" s="115"/>
      <c r="BQ26" s="129"/>
      <c r="BR26" s="115"/>
      <c r="BS26" s="115"/>
      <c r="BT26" s="129"/>
      <c r="BU26" s="115"/>
      <c r="BV26" s="115"/>
      <c r="BW26" s="129"/>
      <c r="BX26" s="115"/>
      <c r="BY26" s="115"/>
      <c r="CA26" s="118"/>
      <c r="CB26" s="119"/>
      <c r="CC26" s="119"/>
      <c r="CD26" s="118"/>
      <c r="CE26" s="118"/>
      <c r="CF26" s="118"/>
      <c r="CG26" s="118"/>
      <c r="CH26" s="118"/>
      <c r="CI26" s="118"/>
      <c r="CJ26" s="118"/>
      <c r="CK26" s="118"/>
      <c r="CL26" s="118"/>
      <c r="CM26" s="115"/>
      <c r="CN26" s="115"/>
      <c r="CO26" s="115"/>
      <c r="CP26" s="115"/>
      <c r="CQ26" s="120"/>
      <c r="CR26" s="100"/>
      <c r="CS26" s="111"/>
      <c r="CT26" s="115"/>
      <c r="CU26" s="122"/>
      <c r="CV26" s="118"/>
      <c r="CW26" s="119"/>
      <c r="CX26" s="119"/>
      <c r="CY26" s="118"/>
      <c r="CZ26" s="118"/>
      <c r="DA26" s="118"/>
      <c r="DB26" s="118"/>
      <c r="DC26" s="118"/>
      <c r="DD26" s="118"/>
      <c r="DE26" s="118"/>
      <c r="DF26" s="118"/>
      <c r="DG26" s="118"/>
      <c r="DH26" s="115"/>
      <c r="DI26" s="115"/>
      <c r="DJ26" s="115"/>
      <c r="DK26" s="115"/>
      <c r="DL26" s="120"/>
      <c r="DM26" s="100"/>
      <c r="DN26" s="111"/>
      <c r="DO26" s="115"/>
      <c r="DP26" s="130"/>
      <c r="DQ26" s="131"/>
      <c r="DR26" s="124"/>
      <c r="DS26" s="125"/>
      <c r="DT26" s="124"/>
      <c r="DU26" s="124"/>
      <c r="DV26" s="124"/>
      <c r="DW26" s="124"/>
      <c r="DX26" s="124"/>
      <c r="DY26" s="126"/>
      <c r="DZ26" s="127"/>
      <c r="EA26" s="127"/>
      <c r="EB26" s="127"/>
      <c r="EC26" s="127"/>
      <c r="ED26" s="29"/>
      <c r="EE26" s="29"/>
    </row>
    <row r="27" spans="1:135" ht="14" x14ac:dyDescent="0.15">
      <c r="A27" s="105"/>
      <c r="B27" s="135"/>
      <c r="C27" s="135"/>
      <c r="D27" s="135"/>
      <c r="E27" s="135"/>
      <c r="F27" s="135"/>
      <c r="G27" s="135"/>
      <c r="H27" s="135"/>
      <c r="I27" s="135"/>
      <c r="J27" s="135"/>
      <c r="K27" s="135"/>
      <c r="L27" s="135"/>
      <c r="M27" s="135"/>
      <c r="N27" s="135"/>
      <c r="O27" s="135"/>
      <c r="P27" s="135"/>
      <c r="Q27" s="135"/>
      <c r="R27" s="135"/>
      <c r="S27" s="135"/>
      <c r="T27" s="135"/>
      <c r="U27" s="135"/>
      <c r="V27" s="135"/>
      <c r="W27" s="135"/>
      <c r="X27" s="135"/>
      <c r="Y27" s="135"/>
      <c r="Z27" s="135"/>
      <c r="AA27" s="135"/>
      <c r="AB27" s="135"/>
      <c r="AC27" s="107"/>
      <c r="AD27" s="108"/>
      <c r="AE27" s="4"/>
      <c r="AF27" s="107"/>
      <c r="AG27" s="109"/>
      <c r="AH27" s="110"/>
      <c r="AI27" s="110"/>
      <c r="AJ27" s="110"/>
      <c r="AK27" s="110"/>
      <c r="AL27" s="110"/>
      <c r="AM27" s="110"/>
      <c r="AN27" s="110"/>
      <c r="AO27" s="110"/>
      <c r="AP27" s="110"/>
      <c r="AQ27" s="110"/>
      <c r="AR27" s="110"/>
      <c r="AS27" s="110"/>
      <c r="AT27" s="111"/>
      <c r="AU27" s="111"/>
      <c r="AV27" s="111"/>
      <c r="AW27" s="111"/>
      <c r="AX27" s="111"/>
      <c r="AY27" s="112"/>
      <c r="AZ27" s="113"/>
      <c r="BA27" s="114"/>
      <c r="BB27" s="115"/>
      <c r="BC27" s="115"/>
      <c r="BD27" s="115"/>
      <c r="BE27" s="129"/>
      <c r="BF27" s="115"/>
      <c r="BG27" s="115"/>
      <c r="BH27" s="129"/>
      <c r="BI27" s="115"/>
      <c r="BJ27" s="115"/>
      <c r="BK27" s="129"/>
      <c r="BL27" s="115"/>
      <c r="BM27" s="115"/>
      <c r="BN27" s="117"/>
      <c r="BO27" s="115"/>
      <c r="BP27" s="115"/>
      <c r="BQ27" s="129"/>
      <c r="BR27" s="115"/>
      <c r="BS27" s="115"/>
      <c r="BT27" s="129"/>
      <c r="BU27" s="115"/>
      <c r="BV27" s="115"/>
      <c r="BW27" s="129"/>
      <c r="BX27" s="115"/>
      <c r="BY27" s="115"/>
      <c r="CA27" s="118"/>
      <c r="CB27" s="119"/>
      <c r="CC27" s="119"/>
      <c r="CD27" s="118"/>
      <c r="CE27" s="118"/>
      <c r="CF27" s="118"/>
      <c r="CG27" s="118"/>
      <c r="CH27" s="118"/>
      <c r="CI27" s="118"/>
      <c r="CJ27" s="118"/>
      <c r="CK27" s="118"/>
      <c r="CL27" s="118"/>
      <c r="CM27" s="115"/>
      <c r="CN27" s="115"/>
      <c r="CO27" s="115"/>
      <c r="CP27" s="115"/>
      <c r="CQ27" s="120"/>
      <c r="CR27" s="100"/>
      <c r="CS27" s="111"/>
      <c r="CT27" s="115"/>
      <c r="CU27" s="122"/>
      <c r="CV27" s="118"/>
      <c r="CW27" s="119"/>
      <c r="CX27" s="119"/>
      <c r="CY27" s="118"/>
      <c r="CZ27" s="118"/>
      <c r="DA27" s="118"/>
      <c r="DB27" s="118"/>
      <c r="DC27" s="118"/>
      <c r="DD27" s="118"/>
      <c r="DE27" s="118"/>
      <c r="DF27" s="118"/>
      <c r="DG27" s="118"/>
      <c r="DH27" s="115"/>
      <c r="DI27" s="115"/>
      <c r="DJ27" s="115"/>
      <c r="DK27" s="115"/>
      <c r="DL27" s="120"/>
      <c r="DM27" s="100"/>
      <c r="DN27" s="111"/>
      <c r="DO27" s="115"/>
      <c r="DP27" s="130"/>
      <c r="DQ27" s="124"/>
      <c r="DR27" s="132"/>
      <c r="DS27" s="125"/>
      <c r="DT27" s="124"/>
      <c r="DU27" s="124"/>
      <c r="DV27" s="124"/>
      <c r="DW27" s="124"/>
      <c r="DX27" s="124"/>
      <c r="DY27" s="126"/>
      <c r="DZ27" s="127"/>
      <c r="EA27" s="127"/>
      <c r="EB27" s="127"/>
      <c r="EC27" s="127"/>
      <c r="ED27" s="29"/>
      <c r="EE27" s="29"/>
    </row>
    <row r="28" spans="1:135" ht="14" x14ac:dyDescent="0.15">
      <c r="A28" s="105"/>
      <c r="B28" s="135"/>
      <c r="C28" s="135"/>
      <c r="D28" s="135"/>
      <c r="E28" s="135"/>
      <c r="F28" s="135"/>
      <c r="G28" s="135"/>
      <c r="H28" s="135"/>
      <c r="I28" s="135"/>
      <c r="J28" s="135"/>
      <c r="K28" s="135"/>
      <c r="L28" s="135"/>
      <c r="M28" s="135"/>
      <c r="N28" s="135"/>
      <c r="O28" s="135"/>
      <c r="P28" s="135"/>
      <c r="Q28" s="135"/>
      <c r="R28" s="135"/>
      <c r="S28" s="135"/>
      <c r="T28" s="135"/>
      <c r="U28" s="135"/>
      <c r="V28" s="135"/>
      <c r="W28" s="135"/>
      <c r="X28" s="135"/>
      <c r="Y28" s="135"/>
      <c r="Z28" s="135"/>
      <c r="AA28" s="135"/>
      <c r="AB28" s="135"/>
      <c r="AC28" s="107"/>
      <c r="AD28" s="108"/>
      <c r="AE28" s="4"/>
      <c r="AF28" s="107"/>
      <c r="AG28" s="109"/>
      <c r="AH28" s="110"/>
      <c r="AI28" s="110"/>
      <c r="AJ28" s="110"/>
      <c r="AK28" s="110"/>
      <c r="AL28" s="110"/>
      <c r="AM28" s="110"/>
      <c r="AN28" s="110"/>
      <c r="AO28" s="110"/>
      <c r="AP28" s="110"/>
      <c r="AQ28" s="110"/>
      <c r="AR28" s="110"/>
      <c r="AS28" s="110"/>
      <c r="AT28" s="111"/>
      <c r="AU28" s="111"/>
      <c r="AV28" s="111"/>
      <c r="AW28" s="111"/>
      <c r="AX28" s="111"/>
      <c r="AY28" s="112"/>
      <c r="AZ28" s="113"/>
      <c r="BA28" s="114"/>
      <c r="BB28" s="115"/>
      <c r="BC28" s="115"/>
      <c r="BD28" s="115"/>
      <c r="BE28" s="129"/>
      <c r="BF28" s="115"/>
      <c r="BG28" s="115"/>
      <c r="BH28" s="129"/>
      <c r="BI28" s="115"/>
      <c r="BJ28" s="115"/>
      <c r="BK28" s="129"/>
      <c r="BL28" s="115"/>
      <c r="BM28" s="115"/>
      <c r="BN28" s="117"/>
      <c r="BO28" s="115"/>
      <c r="BP28" s="115"/>
      <c r="BQ28" s="129"/>
      <c r="BR28" s="115"/>
      <c r="BS28" s="115"/>
      <c r="BT28" s="129"/>
      <c r="BU28" s="115"/>
      <c r="BV28" s="115"/>
      <c r="BW28" s="129"/>
      <c r="BX28" s="115"/>
      <c r="BY28" s="115"/>
      <c r="CA28" s="118"/>
      <c r="CB28" s="119"/>
      <c r="CC28" s="119"/>
      <c r="CD28" s="118"/>
      <c r="CE28" s="118"/>
      <c r="CF28" s="118"/>
      <c r="CG28" s="118"/>
      <c r="CH28" s="118"/>
      <c r="CI28" s="118"/>
      <c r="CJ28" s="118"/>
      <c r="CK28" s="118"/>
      <c r="CL28" s="118"/>
      <c r="CM28" s="115"/>
      <c r="CN28" s="115"/>
      <c r="CO28" s="115"/>
      <c r="CP28" s="115"/>
      <c r="CQ28" s="120"/>
      <c r="CR28" s="100"/>
      <c r="CS28" s="111"/>
      <c r="CT28" s="115"/>
      <c r="CU28" s="122"/>
      <c r="CV28" s="118"/>
      <c r="CW28" s="119"/>
      <c r="CX28" s="119"/>
      <c r="CY28" s="118"/>
      <c r="CZ28" s="118"/>
      <c r="DA28" s="118"/>
      <c r="DB28" s="118"/>
      <c r="DC28" s="118"/>
      <c r="DD28" s="118"/>
      <c r="DE28" s="118"/>
      <c r="DF28" s="118"/>
      <c r="DG28" s="118"/>
      <c r="DH28" s="115"/>
      <c r="DI28" s="115"/>
      <c r="DJ28" s="115"/>
      <c r="DK28" s="115"/>
      <c r="DL28" s="120"/>
      <c r="DM28" s="100"/>
      <c r="DN28" s="111"/>
      <c r="DO28" s="115"/>
      <c r="DP28" s="130"/>
      <c r="DQ28" s="124"/>
      <c r="DR28" s="132"/>
      <c r="DS28" s="125"/>
      <c r="DT28" s="124"/>
      <c r="DU28" s="124"/>
      <c r="DV28" s="124"/>
      <c r="DW28" s="124"/>
      <c r="DX28" s="124"/>
      <c r="DY28" s="126"/>
      <c r="DZ28" s="127"/>
      <c r="EA28" s="127"/>
      <c r="EB28" s="127"/>
      <c r="EC28" s="127"/>
      <c r="ED28" s="29"/>
      <c r="EE28" s="29"/>
    </row>
    <row r="29" spans="1:135" ht="14" x14ac:dyDescent="0.15">
      <c r="A29" s="105"/>
      <c r="B29" s="135"/>
      <c r="C29" s="135"/>
      <c r="D29" s="135"/>
      <c r="E29" s="135"/>
      <c r="F29" s="135"/>
      <c r="G29" s="135"/>
      <c r="H29" s="135"/>
      <c r="I29" s="135"/>
      <c r="J29" s="135"/>
      <c r="K29" s="135"/>
      <c r="L29" s="135"/>
      <c r="M29" s="135"/>
      <c r="N29" s="135"/>
      <c r="O29" s="135"/>
      <c r="P29" s="135"/>
      <c r="Q29" s="135"/>
      <c r="R29" s="135"/>
      <c r="S29" s="135"/>
      <c r="T29" s="135"/>
      <c r="U29" s="135"/>
      <c r="V29" s="135"/>
      <c r="W29" s="135"/>
      <c r="X29" s="135"/>
      <c r="Y29" s="135"/>
      <c r="Z29" s="135"/>
      <c r="AA29" s="135"/>
      <c r="AB29" s="135"/>
      <c r="AC29" s="107"/>
      <c r="AD29" s="108"/>
      <c r="AE29" s="4"/>
      <c r="AF29" s="107"/>
      <c r="AG29" s="109"/>
      <c r="AH29" s="110"/>
      <c r="AI29" s="110"/>
      <c r="AJ29" s="110"/>
      <c r="AK29" s="110"/>
      <c r="AL29" s="110"/>
      <c r="AM29" s="110"/>
      <c r="AN29" s="110"/>
      <c r="AO29" s="110"/>
      <c r="AP29" s="110"/>
      <c r="AQ29" s="110"/>
      <c r="AR29" s="110"/>
      <c r="AS29" s="110"/>
      <c r="AT29" s="111"/>
      <c r="AU29" s="111"/>
      <c r="AV29" s="111"/>
      <c r="AW29" s="111"/>
      <c r="AX29" s="111"/>
      <c r="AY29" s="112"/>
      <c r="AZ29" s="113"/>
      <c r="BA29" s="114"/>
      <c r="BB29" s="115"/>
      <c r="BC29" s="115"/>
      <c r="BD29" s="115"/>
      <c r="BE29" s="129"/>
      <c r="BF29" s="115"/>
      <c r="BG29" s="115"/>
      <c r="BH29" s="129"/>
      <c r="BI29" s="115"/>
      <c r="BJ29" s="115"/>
      <c r="BK29" s="129"/>
      <c r="BL29" s="115"/>
      <c r="BM29" s="115"/>
      <c r="BN29" s="117"/>
      <c r="BO29" s="115"/>
      <c r="BP29" s="115"/>
      <c r="BQ29" s="129"/>
      <c r="BR29" s="115"/>
      <c r="BS29" s="115"/>
      <c r="BT29" s="129"/>
      <c r="BU29" s="115"/>
      <c r="BV29" s="115"/>
      <c r="BW29" s="129"/>
      <c r="BX29" s="115"/>
      <c r="BY29" s="115"/>
      <c r="CA29" s="118"/>
      <c r="CB29" s="119"/>
      <c r="CC29" s="119"/>
      <c r="CD29" s="118"/>
      <c r="CE29" s="118"/>
      <c r="CF29" s="118"/>
      <c r="CG29" s="118"/>
      <c r="CH29" s="118"/>
      <c r="CI29" s="118"/>
      <c r="CJ29" s="118"/>
      <c r="CK29" s="118"/>
      <c r="CL29" s="118"/>
      <c r="CM29" s="115"/>
      <c r="CN29" s="115"/>
      <c r="CO29" s="115"/>
      <c r="CP29" s="115"/>
      <c r="CQ29" s="120"/>
      <c r="CR29" s="100"/>
      <c r="CS29" s="111"/>
      <c r="CT29" s="115"/>
      <c r="CU29" s="122"/>
      <c r="CV29" s="118"/>
      <c r="CW29" s="119"/>
      <c r="CX29" s="119"/>
      <c r="CY29" s="118"/>
      <c r="CZ29" s="118"/>
      <c r="DA29" s="118"/>
      <c r="DB29" s="118"/>
      <c r="DC29" s="118"/>
      <c r="DD29" s="118"/>
      <c r="DE29" s="118"/>
      <c r="DF29" s="118"/>
      <c r="DG29" s="118"/>
      <c r="DH29" s="115"/>
      <c r="DI29" s="115"/>
      <c r="DJ29" s="115"/>
      <c r="DK29" s="115"/>
      <c r="DL29" s="120"/>
      <c r="DM29" s="100"/>
      <c r="DN29" s="111"/>
      <c r="DO29" s="115"/>
      <c r="DP29" s="130"/>
      <c r="DQ29" s="124"/>
      <c r="DR29" s="132"/>
      <c r="DS29" s="125"/>
      <c r="DT29" s="124"/>
      <c r="DU29" s="124"/>
      <c r="DV29" s="124"/>
      <c r="DW29" s="124"/>
      <c r="DX29" s="124"/>
      <c r="DY29" s="126"/>
      <c r="DZ29" s="127"/>
      <c r="EA29" s="127"/>
      <c r="EB29" s="127"/>
      <c r="EC29" s="127"/>
      <c r="ED29" s="29"/>
      <c r="EE29" s="29"/>
    </row>
    <row r="30" spans="1:135" ht="14" x14ac:dyDescent="0.15">
      <c r="A30" s="105"/>
      <c r="B30" s="135"/>
      <c r="C30" s="135"/>
      <c r="D30" s="135"/>
      <c r="E30" s="135"/>
      <c r="F30" s="135"/>
      <c r="G30" s="135"/>
      <c r="H30" s="135"/>
      <c r="I30" s="135"/>
      <c r="J30" s="135"/>
      <c r="K30" s="135"/>
      <c r="L30" s="135"/>
      <c r="M30" s="135"/>
      <c r="N30" s="135"/>
      <c r="O30" s="135"/>
      <c r="P30" s="135"/>
      <c r="Q30" s="135"/>
      <c r="R30" s="135"/>
      <c r="S30" s="135"/>
      <c r="T30" s="135"/>
      <c r="U30" s="135"/>
      <c r="V30" s="135"/>
      <c r="W30" s="135"/>
      <c r="X30" s="135"/>
      <c r="Y30" s="135"/>
      <c r="Z30" s="135"/>
      <c r="AA30" s="135"/>
      <c r="AB30" s="135"/>
      <c r="AC30" s="107"/>
      <c r="AD30" s="108"/>
      <c r="AE30" s="4"/>
      <c r="AF30" s="107"/>
      <c r="AG30" s="109"/>
      <c r="AH30" s="110"/>
      <c r="AI30" s="110"/>
      <c r="AJ30" s="110"/>
      <c r="AK30" s="110"/>
      <c r="AL30" s="110"/>
      <c r="AM30" s="110"/>
      <c r="AN30" s="110"/>
      <c r="AO30" s="110"/>
      <c r="AP30" s="110"/>
      <c r="AQ30" s="110"/>
      <c r="AR30" s="110"/>
      <c r="AS30" s="110"/>
      <c r="AT30" s="111"/>
      <c r="AU30" s="111"/>
      <c r="AV30" s="111"/>
      <c r="AW30" s="111"/>
      <c r="AX30" s="111"/>
      <c r="AY30" s="112"/>
      <c r="AZ30" s="113"/>
      <c r="BA30" s="114"/>
      <c r="BB30" s="115"/>
      <c r="BC30" s="115"/>
      <c r="BD30" s="115"/>
      <c r="BE30" s="129"/>
      <c r="BF30" s="115"/>
      <c r="BG30" s="115"/>
      <c r="BH30" s="129"/>
      <c r="BI30" s="115"/>
      <c r="BJ30" s="115"/>
      <c r="BK30" s="129"/>
      <c r="BL30" s="115"/>
      <c r="BM30" s="115"/>
      <c r="BN30" s="117"/>
      <c r="BO30" s="115"/>
      <c r="BP30" s="115"/>
      <c r="BQ30" s="129"/>
      <c r="BR30" s="115"/>
      <c r="BS30" s="115"/>
      <c r="BT30" s="129"/>
      <c r="BU30" s="115"/>
      <c r="BV30" s="115"/>
      <c r="BW30" s="129"/>
      <c r="BX30" s="115"/>
      <c r="BY30" s="115"/>
      <c r="CA30" s="118"/>
      <c r="CB30" s="119"/>
      <c r="CC30" s="119"/>
      <c r="CD30" s="118"/>
      <c r="CE30" s="118"/>
      <c r="CF30" s="118"/>
      <c r="CG30" s="118"/>
      <c r="CH30" s="118"/>
      <c r="CI30" s="118"/>
      <c r="CJ30" s="118"/>
      <c r="CK30" s="118"/>
      <c r="CL30" s="118"/>
      <c r="CM30" s="115"/>
      <c r="CN30" s="115"/>
      <c r="CO30" s="115"/>
      <c r="CP30" s="115"/>
      <c r="CQ30" s="120"/>
      <c r="CR30" s="100"/>
      <c r="CS30" s="111"/>
      <c r="CT30" s="115"/>
      <c r="CU30" s="122"/>
      <c r="CV30" s="118"/>
      <c r="CW30" s="119"/>
      <c r="CX30" s="119"/>
      <c r="CY30" s="118"/>
      <c r="CZ30" s="118"/>
      <c r="DA30" s="118"/>
      <c r="DB30" s="118"/>
      <c r="DC30" s="118"/>
      <c r="DD30" s="118"/>
      <c r="DE30" s="118"/>
      <c r="DF30" s="118"/>
      <c r="DG30" s="118"/>
      <c r="DH30" s="115"/>
      <c r="DI30" s="115"/>
      <c r="DJ30" s="115"/>
      <c r="DK30" s="115"/>
      <c r="DL30" s="120"/>
      <c r="DM30" s="100"/>
      <c r="DN30" s="111"/>
      <c r="DO30" s="115"/>
      <c r="DP30" s="130"/>
      <c r="DQ30" s="124"/>
      <c r="DR30" s="132"/>
      <c r="DS30" s="125"/>
      <c r="DT30" s="124"/>
      <c r="DU30" s="124"/>
      <c r="DV30" s="124"/>
      <c r="DW30" s="124"/>
      <c r="DX30" s="124"/>
      <c r="DY30" s="126"/>
      <c r="DZ30" s="127"/>
      <c r="EA30" s="127"/>
      <c r="EB30" s="127"/>
      <c r="EC30" s="127"/>
      <c r="ED30" s="29"/>
      <c r="EE30" s="29"/>
    </row>
    <row r="31" spans="1:135" ht="14" x14ac:dyDescent="0.15">
      <c r="A31" s="105"/>
      <c r="B31" s="135"/>
      <c r="C31" s="135"/>
      <c r="D31" s="135"/>
      <c r="E31" s="135"/>
      <c r="F31" s="135"/>
      <c r="G31" s="135"/>
      <c r="H31" s="135"/>
      <c r="I31" s="135"/>
      <c r="J31" s="135"/>
      <c r="K31" s="135"/>
      <c r="L31" s="135"/>
      <c r="M31" s="135"/>
      <c r="N31" s="135"/>
      <c r="O31" s="135"/>
      <c r="P31" s="135"/>
      <c r="Q31" s="135"/>
      <c r="R31" s="135"/>
      <c r="S31" s="135"/>
      <c r="T31" s="135"/>
      <c r="U31" s="135"/>
      <c r="V31" s="135"/>
      <c r="W31" s="135"/>
      <c r="X31" s="135"/>
      <c r="Y31" s="135"/>
      <c r="Z31" s="135"/>
      <c r="AA31" s="135"/>
      <c r="AB31" s="135"/>
      <c r="AC31" s="107"/>
      <c r="AD31" s="108"/>
      <c r="AE31" s="4"/>
      <c r="AF31" s="107"/>
      <c r="AG31" s="109"/>
      <c r="AH31" s="110"/>
      <c r="AI31" s="110"/>
      <c r="AJ31" s="110"/>
      <c r="AK31" s="110"/>
      <c r="AL31" s="110"/>
      <c r="AM31" s="110"/>
      <c r="AN31" s="110"/>
      <c r="AO31" s="110"/>
      <c r="AP31" s="110"/>
      <c r="AQ31" s="110"/>
      <c r="AR31" s="110"/>
      <c r="AS31" s="110"/>
      <c r="AT31" s="111"/>
      <c r="AU31" s="111"/>
      <c r="AV31" s="111"/>
      <c r="AW31" s="111"/>
      <c r="AX31" s="111"/>
      <c r="AY31" s="133"/>
      <c r="AZ31" s="113"/>
      <c r="BA31" s="114"/>
      <c r="BB31" s="115"/>
      <c r="BC31" s="115"/>
      <c r="BD31" s="115"/>
      <c r="BE31" s="129"/>
      <c r="BF31" s="115"/>
      <c r="BG31" s="115"/>
      <c r="BH31" s="129"/>
      <c r="BI31" s="115"/>
      <c r="BJ31" s="115"/>
      <c r="BK31" s="129"/>
      <c r="BL31" s="115"/>
      <c r="BM31" s="115"/>
      <c r="CA31" s="118"/>
      <c r="CB31" s="119"/>
      <c r="CC31" s="119"/>
      <c r="CD31" s="118"/>
      <c r="CE31" s="118"/>
      <c r="CF31" s="118"/>
      <c r="CG31" s="118"/>
      <c r="CH31" s="118"/>
      <c r="CI31" s="118"/>
      <c r="CJ31" s="118"/>
      <c r="CK31" s="118"/>
      <c r="CL31" s="118"/>
      <c r="CM31" s="115"/>
      <c r="CN31" s="115"/>
      <c r="CO31" s="115"/>
      <c r="CP31" s="115"/>
      <c r="CQ31" s="120"/>
      <c r="CR31" s="100"/>
      <c r="CS31" s="111"/>
      <c r="CT31" s="115"/>
      <c r="CU31" s="122"/>
      <c r="CV31" s="118"/>
      <c r="CW31" s="119"/>
      <c r="CX31" s="119"/>
      <c r="CY31" s="118"/>
      <c r="CZ31" s="118"/>
      <c r="DA31" s="118"/>
      <c r="DB31" s="118"/>
      <c r="DC31" s="118"/>
      <c r="DD31" s="118"/>
      <c r="DE31" s="118"/>
      <c r="DF31" s="118"/>
      <c r="DG31" s="118"/>
      <c r="DH31" s="115"/>
      <c r="DI31" s="115"/>
      <c r="DJ31" s="115"/>
      <c r="DK31" s="115"/>
      <c r="DL31" s="120"/>
      <c r="DM31" s="100"/>
      <c r="DN31" s="111"/>
      <c r="DO31" s="115"/>
      <c r="DP31" s="130"/>
      <c r="DQ31" s="124"/>
      <c r="DR31" s="132"/>
      <c r="DS31" s="125"/>
      <c r="DT31" s="124"/>
      <c r="DU31" s="124"/>
      <c r="DV31" s="124"/>
      <c r="DW31" s="124"/>
      <c r="DX31" s="124"/>
      <c r="DY31" s="126"/>
      <c r="DZ31" s="56"/>
      <c r="EA31" s="56"/>
      <c r="EB31" s="56"/>
      <c r="EC31" s="56"/>
      <c r="ED31" s="28"/>
      <c r="EE31" s="28"/>
    </row>
    <row r="32" spans="1:135" ht="14" x14ac:dyDescent="0.15">
      <c r="A32" s="105"/>
      <c r="B32" s="135"/>
      <c r="C32" s="135"/>
      <c r="D32" s="135"/>
      <c r="E32" s="135"/>
      <c r="F32" s="135"/>
      <c r="G32" s="135"/>
      <c r="H32" s="135"/>
      <c r="I32" s="135"/>
      <c r="J32" s="135"/>
      <c r="K32" s="135"/>
      <c r="L32" s="135"/>
      <c r="M32" s="135"/>
      <c r="N32" s="135"/>
      <c r="O32" s="135"/>
      <c r="P32" s="135"/>
      <c r="Q32" s="135"/>
      <c r="R32" s="135"/>
      <c r="S32" s="135"/>
      <c r="T32" s="135"/>
      <c r="U32" s="135"/>
      <c r="V32" s="135"/>
      <c r="W32" s="135"/>
      <c r="X32" s="135"/>
      <c r="Y32" s="135"/>
      <c r="Z32" s="135"/>
      <c r="AA32" s="135"/>
      <c r="AB32" s="135"/>
      <c r="AC32" s="107"/>
      <c r="AD32" s="108"/>
      <c r="AE32" s="4"/>
      <c r="AF32" s="107"/>
      <c r="AG32" s="134"/>
      <c r="AH32" s="110"/>
      <c r="AI32" s="110"/>
      <c r="AJ32" s="110"/>
      <c r="AK32" s="110"/>
      <c r="AL32" s="110"/>
      <c r="AM32" s="110"/>
      <c r="AN32" s="110"/>
      <c r="AO32" s="110"/>
      <c r="AP32" s="110"/>
      <c r="AQ32" s="110"/>
      <c r="AR32" s="110"/>
      <c r="AS32" s="110"/>
      <c r="AT32" s="111"/>
      <c r="AU32" s="111"/>
      <c r="AV32" s="111"/>
      <c r="AW32" s="111"/>
      <c r="AX32" s="111"/>
      <c r="AY32" s="133"/>
      <c r="AZ32" s="113"/>
      <c r="BA32" s="114"/>
      <c r="BB32" s="115"/>
      <c r="BC32" s="115"/>
      <c r="BD32" s="115"/>
      <c r="BE32" s="129"/>
      <c r="BF32" s="115"/>
      <c r="BG32" s="115"/>
      <c r="BH32" s="129"/>
      <c r="BI32" s="115"/>
      <c r="BJ32" s="115"/>
      <c r="BK32" s="129"/>
      <c r="BL32" s="115"/>
      <c r="BM32" s="115"/>
      <c r="CA32" s="118"/>
      <c r="CB32" s="119"/>
      <c r="CC32" s="119"/>
      <c r="CD32" s="118"/>
      <c r="CE32" s="118"/>
      <c r="CF32" s="118"/>
      <c r="CG32" s="118"/>
      <c r="CH32" s="118"/>
      <c r="CI32" s="118"/>
      <c r="CJ32" s="118"/>
      <c r="CK32" s="118"/>
      <c r="CL32" s="118"/>
      <c r="CM32" s="115"/>
      <c r="CN32" s="115"/>
      <c r="CO32" s="115"/>
      <c r="CP32" s="115"/>
      <c r="CQ32" s="120"/>
      <c r="CR32" s="100"/>
      <c r="CS32" s="111"/>
      <c r="CT32" s="115"/>
      <c r="CU32" s="122"/>
      <c r="CV32" s="118"/>
      <c r="CW32" s="119"/>
      <c r="CX32" s="119"/>
      <c r="CY32" s="118"/>
      <c r="CZ32" s="118"/>
      <c r="DA32" s="118"/>
      <c r="DB32" s="118"/>
      <c r="DC32" s="118"/>
      <c r="DD32" s="118"/>
      <c r="DE32" s="118"/>
      <c r="DF32" s="118"/>
      <c r="DG32" s="118"/>
      <c r="DH32" s="115"/>
      <c r="DI32" s="115"/>
      <c r="DJ32" s="115"/>
      <c r="DK32" s="115"/>
      <c r="DL32" s="120"/>
      <c r="DM32" s="100"/>
      <c r="DN32" s="111"/>
      <c r="DO32" s="115"/>
      <c r="DP32" s="130"/>
      <c r="DQ32" s="124"/>
      <c r="DR32" s="132"/>
      <c r="DS32" s="125"/>
      <c r="DT32" s="124"/>
      <c r="DU32" s="124"/>
      <c r="DV32" s="124"/>
      <c r="DW32" s="124"/>
      <c r="DX32" s="124"/>
      <c r="DY32" s="126"/>
      <c r="DZ32" s="56"/>
      <c r="EA32" s="56"/>
      <c r="EB32" s="56"/>
      <c r="EC32" s="56"/>
      <c r="ED32" s="28"/>
      <c r="EE32" s="28"/>
    </row>
    <row r="33" spans="1:135" ht="14" x14ac:dyDescent="0.15">
      <c r="A33" s="105"/>
      <c r="B33" s="135"/>
      <c r="C33" s="135"/>
      <c r="D33" s="135"/>
      <c r="E33" s="135"/>
      <c r="F33" s="135"/>
      <c r="G33" s="135"/>
      <c r="H33" s="135"/>
      <c r="I33" s="135"/>
      <c r="J33" s="135"/>
      <c r="K33" s="135"/>
      <c r="L33" s="135"/>
      <c r="M33" s="135"/>
      <c r="N33" s="135"/>
      <c r="O33" s="135"/>
      <c r="P33" s="135"/>
      <c r="Q33" s="135"/>
      <c r="R33" s="135"/>
      <c r="S33" s="135"/>
      <c r="T33" s="135"/>
      <c r="U33" s="135"/>
      <c r="V33" s="135"/>
      <c r="W33" s="135"/>
      <c r="X33" s="135"/>
      <c r="Y33" s="135"/>
      <c r="Z33" s="135"/>
      <c r="AA33" s="135"/>
      <c r="AB33" s="135"/>
      <c r="AC33" s="107"/>
      <c r="AD33" s="108"/>
      <c r="AE33" s="4"/>
      <c r="AF33" s="107"/>
      <c r="AG33" s="134"/>
      <c r="AH33" s="110"/>
      <c r="AI33" s="110"/>
      <c r="AJ33" s="110"/>
      <c r="AK33" s="110"/>
      <c r="AL33" s="110"/>
      <c r="AM33" s="110"/>
      <c r="AN33" s="110"/>
      <c r="AO33" s="110"/>
      <c r="AP33" s="110"/>
      <c r="AQ33" s="110"/>
      <c r="AR33" s="110"/>
      <c r="AS33" s="110"/>
      <c r="AT33" s="111"/>
      <c r="AU33" s="111"/>
      <c r="AV33" s="111"/>
      <c r="AW33" s="111"/>
      <c r="AX33" s="111"/>
      <c r="AY33" s="133"/>
      <c r="AZ33" s="113"/>
      <c r="BA33" s="114"/>
      <c r="BB33" s="115"/>
      <c r="BC33" s="115"/>
      <c r="BD33" s="115"/>
      <c r="BE33" s="129"/>
      <c r="BF33" s="115"/>
      <c r="BG33" s="115"/>
      <c r="BH33" s="129"/>
      <c r="BI33" s="115"/>
      <c r="BJ33" s="115"/>
      <c r="BK33" s="129"/>
      <c r="BL33" s="115"/>
      <c r="BM33" s="115"/>
      <c r="CA33" s="118"/>
      <c r="CB33" s="119"/>
      <c r="CC33" s="119"/>
      <c r="CD33" s="118"/>
      <c r="CE33" s="118"/>
      <c r="CF33" s="118"/>
      <c r="CG33" s="118"/>
      <c r="CH33" s="118"/>
      <c r="CI33" s="118"/>
      <c r="CJ33" s="118"/>
      <c r="CK33" s="118"/>
      <c r="CL33" s="118"/>
      <c r="CM33" s="115"/>
      <c r="CN33" s="115"/>
      <c r="CO33" s="115"/>
      <c r="CP33" s="115"/>
      <c r="CQ33" s="120"/>
      <c r="CR33" s="100"/>
      <c r="CS33" s="111"/>
      <c r="CT33" s="115"/>
      <c r="CU33" s="122"/>
      <c r="CV33" s="118"/>
      <c r="CW33" s="119"/>
      <c r="CX33" s="119"/>
      <c r="CY33" s="118"/>
      <c r="CZ33" s="118"/>
      <c r="DA33" s="118"/>
      <c r="DB33" s="118"/>
      <c r="DC33" s="118"/>
      <c r="DD33" s="118"/>
      <c r="DE33" s="118"/>
      <c r="DF33" s="118"/>
      <c r="DG33" s="118"/>
      <c r="DH33" s="115"/>
      <c r="DI33" s="115"/>
      <c r="DJ33" s="115"/>
      <c r="DK33" s="115"/>
      <c r="DL33" s="120"/>
      <c r="DM33" s="100"/>
      <c r="DN33" s="111"/>
      <c r="DO33" s="115"/>
      <c r="DP33" s="130"/>
      <c r="DQ33" s="124"/>
      <c r="DR33" s="132"/>
      <c r="DS33" s="125"/>
      <c r="DT33" s="124"/>
      <c r="DU33" s="124"/>
      <c r="DV33" s="124"/>
      <c r="DW33" s="124"/>
      <c r="DX33" s="124"/>
      <c r="DY33" s="126"/>
      <c r="DZ33" s="56"/>
      <c r="EA33" s="56"/>
      <c r="EB33" s="56"/>
      <c r="EC33" s="56"/>
      <c r="ED33" s="28"/>
      <c r="EE33" s="28"/>
    </row>
    <row r="34" spans="1:135" ht="14" x14ac:dyDescent="0.15">
      <c r="AC34" s="107"/>
      <c r="AD34" s="108"/>
      <c r="AE34" s="4"/>
      <c r="AF34" s="107"/>
      <c r="AG34" s="136"/>
      <c r="AH34" s="110"/>
      <c r="AI34" s="110"/>
      <c r="AJ34" s="110"/>
      <c r="AK34" s="110"/>
      <c r="AL34" s="110"/>
      <c r="AM34" s="110"/>
      <c r="AN34" s="110"/>
      <c r="AO34" s="110"/>
      <c r="AP34" s="110"/>
      <c r="AQ34" s="110"/>
      <c r="AR34" s="110"/>
      <c r="AS34" s="110"/>
      <c r="AT34" s="111"/>
      <c r="AU34" s="111"/>
      <c r="AV34" s="111"/>
      <c r="AW34" s="111"/>
      <c r="AX34" s="111"/>
      <c r="AY34" s="133"/>
      <c r="AZ34" s="113"/>
      <c r="BA34" s="114"/>
      <c r="BB34" s="115"/>
      <c r="BC34" s="115"/>
      <c r="BD34" s="115"/>
      <c r="BE34" s="129"/>
      <c r="BF34" s="115"/>
      <c r="BG34" s="115"/>
      <c r="BH34" s="129"/>
      <c r="BI34" s="115"/>
      <c r="BJ34" s="115"/>
      <c r="BK34" s="129"/>
      <c r="BL34" s="115"/>
      <c r="BM34" s="115"/>
      <c r="CA34" s="118"/>
      <c r="CB34" s="119"/>
      <c r="CC34" s="119"/>
      <c r="CD34" s="118"/>
      <c r="CE34" s="118"/>
      <c r="CF34" s="118"/>
      <c r="CG34" s="118"/>
      <c r="CH34" s="118"/>
      <c r="CI34" s="118"/>
      <c r="CJ34" s="118"/>
      <c r="CK34" s="118"/>
      <c r="CL34" s="118"/>
      <c r="CM34" s="115"/>
      <c r="CN34" s="115"/>
      <c r="CO34" s="115"/>
      <c r="CP34" s="115"/>
      <c r="CQ34" s="120"/>
      <c r="CR34" s="100"/>
      <c r="CS34" s="111"/>
      <c r="CT34" s="115"/>
      <c r="CU34" s="122"/>
      <c r="CV34" s="118"/>
      <c r="CW34" s="119"/>
      <c r="CX34" s="119"/>
      <c r="CY34" s="118"/>
      <c r="CZ34" s="118"/>
      <c r="DA34" s="118"/>
      <c r="DB34" s="118"/>
      <c r="DC34" s="118"/>
      <c r="DD34" s="118"/>
      <c r="DE34" s="118"/>
      <c r="DF34" s="118"/>
      <c r="DG34" s="118"/>
      <c r="DH34" s="115"/>
      <c r="DI34" s="115"/>
      <c r="DJ34" s="115"/>
      <c r="DK34" s="115"/>
      <c r="DL34" s="120"/>
      <c r="DM34" s="100"/>
      <c r="DN34" s="111"/>
      <c r="DO34" s="115"/>
      <c r="DP34" s="130"/>
      <c r="DQ34" s="124"/>
      <c r="DR34" s="132"/>
      <c r="DS34" s="124"/>
      <c r="DT34" s="124"/>
      <c r="DU34" s="124"/>
      <c r="DV34" s="124"/>
      <c r="DW34" s="124"/>
      <c r="DX34" s="124"/>
      <c r="DY34" s="126"/>
      <c r="DZ34" s="56"/>
      <c r="EA34" s="56"/>
      <c r="EB34" s="56"/>
      <c r="EC34" s="56"/>
      <c r="ED34" s="28"/>
      <c r="EE34" s="28"/>
    </row>
    <row r="35" spans="1:135" ht="13" x14ac:dyDescent="0.15">
      <c r="AC35" s="107"/>
      <c r="AD35" s="108"/>
      <c r="AE35" s="4"/>
      <c r="AF35" s="107"/>
      <c r="AG35" s="136"/>
      <c r="AH35" s="110"/>
      <c r="AI35" s="110"/>
      <c r="AJ35" s="110"/>
      <c r="AK35" s="110"/>
      <c r="AL35" s="110"/>
      <c r="AM35" s="110"/>
      <c r="AN35" s="110"/>
      <c r="AO35" s="110"/>
      <c r="AP35" s="110"/>
      <c r="AQ35" s="110"/>
      <c r="AR35" s="110"/>
      <c r="AS35" s="110"/>
      <c r="AT35" s="111"/>
      <c r="AU35" s="111"/>
      <c r="AV35" s="111"/>
      <c r="AW35" s="111"/>
      <c r="AX35" s="111"/>
      <c r="AY35" s="133"/>
      <c r="AZ35" s="113"/>
      <c r="BA35" s="114"/>
      <c r="BB35" s="115"/>
      <c r="BC35" s="115"/>
      <c r="BD35" s="115"/>
      <c r="BE35" s="129"/>
      <c r="BF35" s="115"/>
      <c r="BG35" s="115"/>
      <c r="BH35" s="129"/>
      <c r="BI35" s="115"/>
      <c r="BJ35" s="115"/>
      <c r="BK35" s="129"/>
      <c r="BL35" s="115"/>
      <c r="BM35" s="115"/>
      <c r="CA35" s="118"/>
      <c r="CB35" s="119"/>
      <c r="CC35" s="119"/>
      <c r="CD35" s="118"/>
      <c r="CE35" s="118"/>
      <c r="CF35" s="118"/>
      <c r="CG35" s="118"/>
      <c r="CH35" s="118"/>
      <c r="CI35" s="118"/>
      <c r="CJ35" s="118"/>
      <c r="CK35" s="118"/>
      <c r="CL35" s="118"/>
      <c r="CM35" s="115"/>
      <c r="CN35" s="115"/>
      <c r="CO35" s="115"/>
      <c r="CP35" s="115"/>
      <c r="CQ35" s="120"/>
      <c r="CR35" s="100"/>
      <c r="CS35" s="111"/>
      <c r="CT35" s="115"/>
      <c r="CU35" s="122"/>
      <c r="CV35" s="118"/>
      <c r="CW35" s="119"/>
      <c r="CX35" s="119"/>
      <c r="CY35" s="118"/>
      <c r="CZ35" s="118"/>
      <c r="DA35" s="118"/>
      <c r="DB35" s="118"/>
      <c r="DC35" s="118"/>
      <c r="DD35" s="118"/>
      <c r="DE35" s="118"/>
      <c r="DF35" s="118"/>
      <c r="DG35" s="118"/>
      <c r="DH35" s="115"/>
      <c r="DI35" s="115"/>
      <c r="DJ35" s="115"/>
      <c r="DK35" s="115"/>
      <c r="DL35" s="120"/>
      <c r="DM35" s="100"/>
      <c r="DN35" s="111"/>
      <c r="DO35" s="115"/>
      <c r="DP35" s="130"/>
      <c r="DQ35" s="124"/>
      <c r="DR35" s="132"/>
      <c r="DS35" s="124"/>
      <c r="DT35" s="124"/>
      <c r="DU35" s="124"/>
      <c r="DV35" s="124"/>
      <c r="DW35" s="124"/>
      <c r="DX35" s="124"/>
      <c r="DY35" s="126"/>
      <c r="DZ35" s="59"/>
      <c r="EA35" s="59"/>
      <c r="EB35" s="59"/>
      <c r="EC35" s="59"/>
      <c r="ED35" s="183"/>
      <c r="EE35" s="183"/>
    </row>
    <row r="36" spans="1:135" ht="13" x14ac:dyDescent="0.15">
      <c r="AC36" s="107"/>
      <c r="AD36" s="108"/>
      <c r="AE36" s="4"/>
      <c r="AF36" s="107"/>
      <c r="AG36" s="136"/>
      <c r="AH36" s="110"/>
      <c r="AI36" s="110"/>
      <c r="AJ36" s="110"/>
      <c r="AK36" s="110"/>
      <c r="AL36" s="110"/>
      <c r="AM36" s="110"/>
      <c r="AN36" s="110"/>
      <c r="AO36" s="110"/>
      <c r="AP36" s="110"/>
      <c r="AQ36" s="110"/>
      <c r="AR36" s="110"/>
      <c r="AS36" s="110"/>
      <c r="AT36" s="111"/>
      <c r="AU36" s="111"/>
      <c r="AV36" s="111"/>
      <c r="AW36" s="111"/>
      <c r="AX36" s="111"/>
      <c r="AY36" s="133"/>
      <c r="AZ36" s="113"/>
      <c r="BA36" s="114"/>
      <c r="BB36" s="115"/>
      <c r="BC36" s="115"/>
      <c r="BD36" s="115"/>
      <c r="BE36" s="129"/>
      <c r="BF36" s="115"/>
      <c r="BG36" s="115"/>
      <c r="BH36" s="129"/>
      <c r="BI36" s="115"/>
      <c r="BJ36" s="115"/>
      <c r="BK36" s="129"/>
      <c r="BL36" s="115"/>
      <c r="BM36" s="115"/>
      <c r="CA36" s="118"/>
      <c r="CB36" s="119"/>
      <c r="CC36" s="119"/>
      <c r="CD36" s="118"/>
      <c r="CE36" s="118"/>
      <c r="CF36" s="118"/>
      <c r="CG36" s="118"/>
      <c r="CH36" s="118"/>
      <c r="CI36" s="118"/>
      <c r="CJ36" s="118"/>
      <c r="CK36" s="118"/>
      <c r="CL36" s="118"/>
      <c r="CM36" s="115"/>
      <c r="CN36" s="115"/>
      <c r="CO36" s="115"/>
      <c r="CP36" s="115"/>
      <c r="CQ36" s="120"/>
      <c r="CR36" s="100"/>
      <c r="CS36" s="111"/>
      <c r="CT36" s="115"/>
      <c r="CU36" s="122"/>
      <c r="CV36" s="118"/>
      <c r="CW36" s="119"/>
      <c r="CX36" s="119"/>
      <c r="CY36" s="118"/>
      <c r="CZ36" s="118"/>
      <c r="DA36" s="118"/>
      <c r="DB36" s="118"/>
      <c r="DC36" s="118"/>
      <c r="DD36" s="118"/>
      <c r="DE36" s="118"/>
      <c r="DF36" s="118"/>
      <c r="DG36" s="118"/>
      <c r="DH36" s="115"/>
      <c r="DI36" s="115"/>
      <c r="DJ36" s="115"/>
      <c r="DK36" s="115"/>
      <c r="DL36" s="120"/>
      <c r="DM36" s="100"/>
      <c r="DN36" s="111"/>
      <c r="DO36" s="115"/>
      <c r="DP36" s="130"/>
      <c r="DQ36" s="124"/>
      <c r="DR36" s="132"/>
      <c r="DS36" s="124"/>
      <c r="DT36" s="124"/>
      <c r="DU36" s="124"/>
      <c r="DV36" s="124"/>
      <c r="DW36" s="124"/>
      <c r="DX36" s="124"/>
      <c r="DY36" s="126"/>
      <c r="DZ36" s="59"/>
      <c r="EA36" s="59"/>
      <c r="EB36" s="59"/>
      <c r="EC36" s="59"/>
      <c r="ED36" s="183"/>
      <c r="EE36" s="183"/>
    </row>
    <row r="37" spans="1:135" ht="13" x14ac:dyDescent="0.15">
      <c r="AW37" s="183"/>
      <c r="DP37" s="137"/>
      <c r="DR37" s="137"/>
      <c r="DU37" s="4"/>
      <c r="DZ37" s="183"/>
      <c r="EA37" s="183"/>
      <c r="EB37" s="183"/>
      <c r="EC37" s="183"/>
      <c r="ED37" s="183"/>
      <c r="EE37" s="183"/>
    </row>
    <row r="38" spans="1:135" ht="13" x14ac:dyDescent="0.15">
      <c r="AW38" s="183"/>
      <c r="DP38" s="137"/>
      <c r="DR38" s="137"/>
      <c r="DU38" s="4"/>
      <c r="DZ38" s="183"/>
      <c r="EA38" s="183"/>
      <c r="EB38" s="183"/>
      <c r="EC38" s="183"/>
      <c r="ED38" s="183"/>
      <c r="EE38" s="183"/>
    </row>
    <row r="39" spans="1:135" ht="13" x14ac:dyDescent="0.15">
      <c r="AW39" s="183"/>
      <c r="DP39" s="137"/>
      <c r="DR39" s="137"/>
      <c r="DU39" s="4"/>
      <c r="DZ39" s="183"/>
      <c r="EA39" s="183"/>
      <c r="EB39" s="183"/>
      <c r="EC39" s="183"/>
      <c r="ED39" s="183"/>
      <c r="EE39" s="183"/>
    </row>
    <row r="40" spans="1:135" ht="13" x14ac:dyDescent="0.15">
      <c r="AW40" s="183"/>
      <c r="DP40" s="137"/>
      <c r="DR40" s="137"/>
      <c r="DU40" s="4"/>
      <c r="DZ40" s="183"/>
      <c r="EA40" s="183"/>
      <c r="EB40" s="183"/>
      <c r="EC40" s="183"/>
      <c r="ED40" s="183"/>
      <c r="EE40" s="183"/>
    </row>
    <row r="41" spans="1:135" ht="13" x14ac:dyDescent="0.15">
      <c r="AW41" s="183"/>
      <c r="DP41" s="137"/>
      <c r="DR41" s="137"/>
      <c r="DU41" s="4"/>
      <c r="DZ41" s="183"/>
      <c r="EA41" s="183"/>
      <c r="EB41" s="183"/>
      <c r="EC41" s="183"/>
      <c r="ED41" s="183"/>
      <c r="EE41" s="183"/>
    </row>
    <row r="42" spans="1:135" ht="13" x14ac:dyDescent="0.15">
      <c r="AW42" s="183"/>
      <c r="DR42" s="137"/>
      <c r="DU42" s="4"/>
      <c r="DZ42" s="183"/>
      <c r="EA42" s="183"/>
      <c r="EB42" s="183"/>
      <c r="EC42" s="183"/>
      <c r="ED42" s="183"/>
      <c r="EE42" s="183"/>
    </row>
    <row r="43" spans="1:135" ht="13" x14ac:dyDescent="0.15">
      <c r="AW43" s="183"/>
      <c r="DR43" s="137"/>
      <c r="DU43" s="4"/>
      <c r="DZ43" s="183"/>
      <c r="EA43" s="183"/>
      <c r="EB43" s="183"/>
      <c r="EC43" s="183"/>
      <c r="ED43" s="183"/>
      <c r="EE43" s="183"/>
    </row>
    <row r="44" spans="1:135" ht="13" x14ac:dyDescent="0.15">
      <c r="L44" s="57" t="s">
        <v>157</v>
      </c>
      <c r="M44" s="57" t="s">
        <v>158</v>
      </c>
      <c r="N44" s="57" t="s">
        <v>159</v>
      </c>
      <c r="AW44" s="183"/>
      <c r="DU44" s="4"/>
      <c r="DZ44" s="183"/>
      <c r="EA44" s="183"/>
      <c r="EB44" s="183"/>
      <c r="EC44" s="183"/>
      <c r="ED44" s="183"/>
      <c r="EE44" s="183"/>
    </row>
    <row r="45" spans="1:135" ht="13" x14ac:dyDescent="0.15">
      <c r="A45" s="57" t="s">
        <v>160</v>
      </c>
      <c r="AW45" s="183"/>
      <c r="DU45" s="4"/>
      <c r="DZ45" s="183"/>
      <c r="EA45" s="183"/>
      <c r="EB45" s="183"/>
      <c r="EC45" s="183"/>
      <c r="ED45" s="183"/>
      <c r="EE45" s="183"/>
    </row>
    <row r="46" spans="1:135" ht="13" x14ac:dyDescent="0.15">
      <c r="A46" s="139" t="s">
        <v>161</v>
      </c>
      <c r="B46" s="139" t="s">
        <v>117</v>
      </c>
      <c r="C46" s="139" t="s">
        <v>127</v>
      </c>
      <c r="D46" s="139" t="s">
        <v>162</v>
      </c>
      <c r="E46" s="139" t="s">
        <v>163</v>
      </c>
      <c r="F46" s="139" t="s">
        <v>164</v>
      </c>
      <c r="G46" s="139"/>
      <c r="H46" s="139" t="s">
        <v>165</v>
      </c>
      <c r="I46" s="139" t="s">
        <v>166</v>
      </c>
      <c r="J46" s="143"/>
      <c r="K46" s="143"/>
      <c r="L46" s="57" t="s">
        <v>117</v>
      </c>
      <c r="M46" s="57" t="s">
        <v>117</v>
      </c>
      <c r="N46" s="57" t="s">
        <v>117</v>
      </c>
      <c r="O46" s="57" t="s">
        <v>167</v>
      </c>
      <c r="AW46" s="183"/>
      <c r="DU46" s="4"/>
      <c r="DZ46" s="183"/>
      <c r="EA46" s="183"/>
      <c r="EB46" s="183"/>
      <c r="EC46" s="183"/>
      <c r="ED46" s="183"/>
      <c r="EE46" s="183"/>
    </row>
    <row r="47" spans="1:135" ht="13" x14ac:dyDescent="0.15">
      <c r="A47" s="139">
        <v>0</v>
      </c>
      <c r="B47" s="186" t="s">
        <v>699</v>
      </c>
      <c r="C47" s="192" t="s">
        <v>172</v>
      </c>
      <c r="D47" s="191" t="s">
        <v>711</v>
      </c>
      <c r="E47" s="141"/>
      <c r="F47" s="142"/>
      <c r="G47" s="141"/>
      <c r="H47" s="141">
        <v>0</v>
      </c>
      <c r="I47" s="143"/>
      <c r="J47" s="143"/>
      <c r="K47" s="143"/>
      <c r="L47" s="144" t="str">
        <f t="shared" ref="L47:L74" si="89">IF(ISERROR(SEARCH(L$44,B47)),B47,TRIM(LEFT(B47,SEARCH(L$44,B47)-1)))</f>
        <v>Cassandra Gordon</v>
      </c>
      <c r="M47" s="144" t="str">
        <f t="shared" ref="M47:N59" si="90">IF(ISERROR(SEARCH(M$44,L47)),L47,TRIM(LEFT(L47,SEARCH(M$44,L47)-1)))</f>
        <v>Cassandra Gordon</v>
      </c>
      <c r="N47" s="144" t="str">
        <f t="shared" si="90"/>
        <v>Cassandra Gordon</v>
      </c>
      <c r="O47" s="144" t="str">
        <f t="shared" ref="O47:O74" si="91">IF(NOT(ISNUMBER(H47)),H47,IF(H47&lt;3,VLOOKUP(H47,$Y$47:$Z$49,2,FALSE),CONCATENATE(H47+1,"th")))</f>
        <v>1st</v>
      </c>
      <c r="S47" s="57" t="s">
        <v>170</v>
      </c>
      <c r="T47" s="57">
        <v>1</v>
      </c>
      <c r="Y47" s="57">
        <v>0</v>
      </c>
      <c r="Z47" s="57" t="s">
        <v>171</v>
      </c>
      <c r="AW47" s="183"/>
      <c r="DU47" s="4"/>
      <c r="DZ47" s="183"/>
      <c r="EA47" s="183"/>
      <c r="EB47" s="183"/>
      <c r="EC47" s="183"/>
      <c r="ED47" s="183"/>
      <c r="EE47" s="183"/>
    </row>
    <row r="48" spans="1:135" ht="13" x14ac:dyDescent="0.15">
      <c r="A48" s="139">
        <v>2</v>
      </c>
      <c r="B48" s="186" t="s">
        <v>700</v>
      </c>
      <c r="C48" s="192" t="s">
        <v>172</v>
      </c>
      <c r="D48" s="191" t="s">
        <v>711</v>
      </c>
      <c r="E48" s="141"/>
      <c r="F48" s="142"/>
      <c r="G48" s="141"/>
      <c r="H48" s="141">
        <v>3</v>
      </c>
      <c r="I48" s="141"/>
      <c r="J48" s="143"/>
      <c r="K48" s="143"/>
      <c r="L48" s="144" t="str">
        <f t="shared" si="89"/>
        <v>Ciera Ellington</v>
      </c>
      <c r="M48" s="144" t="str">
        <f t="shared" si="90"/>
        <v>Ciera Ellington</v>
      </c>
      <c r="N48" s="144" t="str">
        <f t="shared" si="90"/>
        <v>Ciera Ellington</v>
      </c>
      <c r="O48" s="144" t="str">
        <f t="shared" si="91"/>
        <v>4th</v>
      </c>
      <c r="S48" s="57" t="s">
        <v>172</v>
      </c>
      <c r="T48" s="57">
        <v>2</v>
      </c>
      <c r="Y48" s="57">
        <v>1</v>
      </c>
      <c r="Z48" s="57" t="s">
        <v>173</v>
      </c>
      <c r="AW48" s="183"/>
      <c r="DU48" s="4"/>
      <c r="DZ48" s="183"/>
      <c r="EA48" s="183"/>
      <c r="EB48" s="183"/>
      <c r="EC48" s="183"/>
      <c r="ED48" s="183"/>
      <c r="EE48" s="183"/>
    </row>
    <row r="49" spans="1:135" ht="13" x14ac:dyDescent="0.15">
      <c r="A49" s="139">
        <v>3</v>
      </c>
      <c r="B49" s="186" t="s">
        <v>701</v>
      </c>
      <c r="C49" s="192" t="s">
        <v>170</v>
      </c>
      <c r="D49" s="191" t="s">
        <v>712</v>
      </c>
      <c r="E49" s="141"/>
      <c r="F49" s="142"/>
      <c r="G49" s="141"/>
      <c r="H49" s="141">
        <v>4</v>
      </c>
      <c r="I49" s="141"/>
      <c r="J49" s="143"/>
      <c r="K49" s="143"/>
      <c r="L49" s="144" t="str">
        <f t="shared" si="89"/>
        <v>Chelsey Gipson</v>
      </c>
      <c r="M49" s="144" t="str">
        <f t="shared" si="90"/>
        <v>Chelsey Gipson</v>
      </c>
      <c r="N49" s="144" t="str">
        <f t="shared" si="90"/>
        <v>Chelsey Gipson</v>
      </c>
      <c r="O49" s="144" t="str">
        <f t="shared" si="91"/>
        <v>5th</v>
      </c>
      <c r="S49" s="57" t="s">
        <v>168</v>
      </c>
      <c r="T49" s="57">
        <v>3</v>
      </c>
      <c r="Y49" s="57">
        <v>2</v>
      </c>
      <c r="Z49" s="57" t="s">
        <v>174</v>
      </c>
      <c r="AW49" s="183"/>
      <c r="DU49" s="4"/>
      <c r="DZ49" s="183"/>
      <c r="EA49" s="183"/>
      <c r="EB49" s="183"/>
      <c r="EC49" s="183"/>
      <c r="ED49" s="183"/>
      <c r="EE49" s="183"/>
    </row>
    <row r="50" spans="1:135" ht="13" x14ac:dyDescent="0.15">
      <c r="A50" s="139">
        <v>5</v>
      </c>
      <c r="B50" s="186" t="s">
        <v>702</v>
      </c>
      <c r="C50" s="192" t="s">
        <v>168</v>
      </c>
      <c r="D50" s="191"/>
      <c r="E50" s="141"/>
      <c r="F50" s="142"/>
      <c r="G50" s="141"/>
      <c r="H50" s="141">
        <v>1</v>
      </c>
      <c r="I50" s="141"/>
      <c r="J50" s="143"/>
      <c r="K50" s="143"/>
      <c r="L50" s="144" t="str">
        <f t="shared" si="89"/>
        <v>Morgan Debord</v>
      </c>
      <c r="M50" s="144" t="str">
        <f t="shared" si="90"/>
        <v>Morgan Debord</v>
      </c>
      <c r="N50" s="144" t="str">
        <f t="shared" si="90"/>
        <v>Morgan Debord</v>
      </c>
      <c r="O50" s="144" t="str">
        <f t="shared" si="91"/>
        <v>2nd</v>
      </c>
      <c r="S50" s="57" t="s">
        <v>23</v>
      </c>
      <c r="T50" s="57">
        <v>4</v>
      </c>
      <c r="Y50" s="57">
        <v>3</v>
      </c>
      <c r="AW50" s="183"/>
      <c r="DU50" s="4"/>
      <c r="DZ50" s="183"/>
      <c r="EA50" s="183"/>
      <c r="EB50" s="183"/>
      <c r="EC50" s="183"/>
      <c r="ED50" s="183"/>
      <c r="EE50" s="183"/>
    </row>
    <row r="51" spans="1:135" ht="13" x14ac:dyDescent="0.15">
      <c r="A51" s="139">
        <v>11</v>
      </c>
      <c r="B51" s="186" t="s">
        <v>703</v>
      </c>
      <c r="C51" s="192" t="s">
        <v>170</v>
      </c>
      <c r="D51" s="191" t="s">
        <v>691</v>
      </c>
      <c r="E51" s="141"/>
      <c r="F51" s="142"/>
      <c r="G51" s="141"/>
      <c r="H51" s="141">
        <v>1</v>
      </c>
      <c r="I51" s="141"/>
      <c r="J51" s="143"/>
      <c r="K51" s="143"/>
      <c r="L51" s="144" t="str">
        <f t="shared" si="89"/>
        <v>Haley Herdman</v>
      </c>
      <c r="M51" s="144" t="str">
        <f t="shared" si="90"/>
        <v>Haley Herdman</v>
      </c>
      <c r="N51" s="144" t="str">
        <f t="shared" si="90"/>
        <v>Haley Herdman</v>
      </c>
      <c r="O51" s="144" t="str">
        <f t="shared" si="91"/>
        <v>2nd</v>
      </c>
      <c r="S51" s="57" t="s">
        <v>175</v>
      </c>
      <c r="T51" s="57">
        <v>5</v>
      </c>
      <c r="Y51" s="57">
        <v>4</v>
      </c>
      <c r="AW51" s="183"/>
      <c r="DU51" s="4"/>
      <c r="DZ51" s="183"/>
      <c r="EA51" s="183"/>
      <c r="EB51" s="183"/>
      <c r="EC51" s="183"/>
      <c r="ED51" s="183"/>
      <c r="EE51" s="183"/>
    </row>
    <row r="52" spans="1:135" ht="13" x14ac:dyDescent="0.15">
      <c r="A52" s="139">
        <v>13</v>
      </c>
      <c r="B52" s="186" t="s">
        <v>704</v>
      </c>
      <c r="C52" s="192" t="s">
        <v>23</v>
      </c>
      <c r="D52" s="191" t="s">
        <v>688</v>
      </c>
      <c r="E52" s="141"/>
      <c r="F52" s="142"/>
      <c r="G52" s="141"/>
      <c r="H52" s="141">
        <v>3</v>
      </c>
      <c r="I52" s="141"/>
      <c r="J52" s="143"/>
      <c r="K52" s="143"/>
      <c r="L52" s="144" t="str">
        <f t="shared" si="89"/>
        <v>Laura Vaida</v>
      </c>
      <c r="M52" s="144" t="str">
        <f t="shared" si="90"/>
        <v>Laura Vaida</v>
      </c>
      <c r="N52" s="144" t="str">
        <f t="shared" si="90"/>
        <v>Laura Vaida</v>
      </c>
      <c r="O52" s="144" t="str">
        <f t="shared" si="91"/>
        <v>4th</v>
      </c>
      <c r="S52" s="57" t="s">
        <v>176</v>
      </c>
      <c r="T52" s="57">
        <v>2.5</v>
      </c>
      <c r="AW52" s="183"/>
      <c r="DU52" s="4"/>
      <c r="DZ52" s="183"/>
      <c r="EA52" s="183"/>
      <c r="EB52" s="183"/>
      <c r="EC52" s="183"/>
      <c r="ED52" s="183"/>
      <c r="EE52" s="183"/>
    </row>
    <row r="53" spans="1:135" ht="13" x14ac:dyDescent="0.15">
      <c r="A53" s="139">
        <v>20</v>
      </c>
      <c r="B53" s="186" t="s">
        <v>705</v>
      </c>
      <c r="C53" s="192" t="s">
        <v>168</v>
      </c>
      <c r="D53" s="191" t="s">
        <v>711</v>
      </c>
      <c r="E53" s="141"/>
      <c r="F53" s="142"/>
      <c r="G53" s="141"/>
      <c r="H53" s="141">
        <v>2</v>
      </c>
      <c r="I53" s="141"/>
      <c r="J53" s="143"/>
      <c r="K53" s="143"/>
      <c r="L53" s="144" t="str">
        <f t="shared" si="89"/>
        <v>Jasmine Jones</v>
      </c>
      <c r="M53" s="144" t="str">
        <f t="shared" si="90"/>
        <v>Jasmine Jones</v>
      </c>
      <c r="N53" s="144" t="str">
        <f t="shared" si="90"/>
        <v>Jasmine Jones</v>
      </c>
      <c r="O53" s="144" t="str">
        <f t="shared" si="91"/>
        <v>3rd</v>
      </c>
      <c r="S53" s="57" t="s">
        <v>177</v>
      </c>
      <c r="T53" s="57">
        <v>2.5</v>
      </c>
      <c r="AW53" s="183"/>
      <c r="DU53" s="4"/>
      <c r="DZ53" s="183"/>
      <c r="EA53" s="183"/>
      <c r="EB53" s="183"/>
      <c r="EC53" s="183"/>
      <c r="ED53" s="183"/>
      <c r="EE53" s="183"/>
    </row>
    <row r="54" spans="1:135" ht="13" x14ac:dyDescent="0.15">
      <c r="A54" s="139">
        <v>24</v>
      </c>
      <c r="B54" s="186" t="s">
        <v>706</v>
      </c>
      <c r="C54" s="192" t="s">
        <v>170</v>
      </c>
      <c r="D54" s="191" t="s">
        <v>687</v>
      </c>
      <c r="E54" s="141"/>
      <c r="F54" s="142"/>
      <c r="G54" s="141"/>
      <c r="H54" s="141">
        <v>1</v>
      </c>
      <c r="I54" s="141"/>
      <c r="J54" s="143"/>
      <c r="K54" s="143"/>
      <c r="L54" s="144" t="str">
        <f t="shared" si="89"/>
        <v>Nicole Rodriguez</v>
      </c>
      <c r="M54" s="144" t="str">
        <f t="shared" si="90"/>
        <v>Nicole Rodriguez</v>
      </c>
      <c r="N54" s="144" t="str">
        <f t="shared" si="90"/>
        <v>Nicole Rodriguez</v>
      </c>
      <c r="O54" s="144" t="str">
        <f t="shared" si="91"/>
        <v>2nd</v>
      </c>
      <c r="S54" s="57" t="s">
        <v>76</v>
      </c>
      <c r="T54" s="57">
        <v>1.5</v>
      </c>
      <c r="AW54" s="183"/>
      <c r="DU54" s="4"/>
      <c r="DZ54" s="183"/>
      <c r="EA54" s="183"/>
      <c r="EB54" s="183"/>
      <c r="EC54" s="183"/>
      <c r="ED54" s="183"/>
      <c r="EE54" s="183"/>
    </row>
    <row r="55" spans="1:135" ht="13" x14ac:dyDescent="0.15">
      <c r="A55" s="139">
        <v>30</v>
      </c>
      <c r="B55" s="186" t="s">
        <v>707</v>
      </c>
      <c r="C55" s="192" t="s">
        <v>170</v>
      </c>
      <c r="D55" s="191" t="s">
        <v>687</v>
      </c>
      <c r="E55" s="141"/>
      <c r="F55" s="142"/>
      <c r="G55" s="141"/>
      <c r="H55" s="141">
        <v>0</v>
      </c>
      <c r="I55" s="143"/>
      <c r="J55" s="143"/>
      <c r="K55" s="143"/>
      <c r="L55" s="144" t="str">
        <f t="shared" si="89"/>
        <v>Natalia Klimek</v>
      </c>
      <c r="M55" s="144" t="str">
        <f t="shared" si="90"/>
        <v>Natalia Klimek</v>
      </c>
      <c r="N55" s="144" t="str">
        <f t="shared" si="90"/>
        <v>Natalia Klimek</v>
      </c>
      <c r="O55" s="144" t="str">
        <f t="shared" si="91"/>
        <v>1st</v>
      </c>
      <c r="S55" s="57" t="s">
        <v>178</v>
      </c>
      <c r="T55" s="57">
        <v>3.5</v>
      </c>
      <c r="AW55" s="183"/>
      <c r="DU55" s="4"/>
      <c r="DZ55" s="183"/>
      <c r="EA55" s="183"/>
      <c r="EB55" s="183"/>
      <c r="EC55" s="183"/>
      <c r="ED55" s="183"/>
      <c r="EE55" s="183"/>
    </row>
    <row r="56" spans="1:135" ht="13" x14ac:dyDescent="0.15">
      <c r="A56" s="139">
        <v>32</v>
      </c>
      <c r="B56" s="186" t="s">
        <v>708</v>
      </c>
      <c r="C56" s="192" t="s">
        <v>170</v>
      </c>
      <c r="D56" s="191" t="s">
        <v>687</v>
      </c>
      <c r="E56" s="141"/>
      <c r="F56" s="142"/>
      <c r="G56" s="141"/>
      <c r="H56" s="141">
        <v>3</v>
      </c>
      <c r="I56" s="143"/>
      <c r="J56" s="143"/>
      <c r="K56" s="143"/>
      <c r="L56" s="144" t="str">
        <f t="shared" si="89"/>
        <v>Ariel Johnson</v>
      </c>
      <c r="M56" s="144" t="str">
        <f t="shared" si="90"/>
        <v>Ariel Johnson</v>
      </c>
      <c r="N56" s="144" t="str">
        <f t="shared" si="90"/>
        <v>Ariel Johnson</v>
      </c>
      <c r="O56" s="144" t="str">
        <f t="shared" si="91"/>
        <v>4th</v>
      </c>
      <c r="S56" s="57" t="s">
        <v>179</v>
      </c>
      <c r="T56" s="57">
        <v>3</v>
      </c>
      <c r="AW56" s="183"/>
      <c r="DU56" s="4"/>
      <c r="DZ56" s="183"/>
      <c r="EA56" s="183"/>
      <c r="EB56" s="183"/>
      <c r="EC56" s="183"/>
      <c r="ED56" s="183"/>
      <c r="EE56" s="183"/>
    </row>
    <row r="57" spans="1:135" ht="13" x14ac:dyDescent="0.15">
      <c r="A57" s="139">
        <v>34</v>
      </c>
      <c r="B57" s="186" t="s">
        <v>709</v>
      </c>
      <c r="C57" s="192" t="s">
        <v>170</v>
      </c>
      <c r="D57" s="191" t="s">
        <v>690</v>
      </c>
      <c r="E57" s="141"/>
      <c r="F57" s="142"/>
      <c r="G57" s="141"/>
      <c r="H57" s="141">
        <v>0</v>
      </c>
      <c r="I57" s="143"/>
      <c r="J57" s="143"/>
      <c r="K57" s="143"/>
      <c r="L57" s="144" t="str">
        <f t="shared" si="89"/>
        <v>Khari Clark</v>
      </c>
      <c r="M57" s="144" t="str">
        <f t="shared" si="90"/>
        <v>Khari Clark</v>
      </c>
      <c r="N57" s="144" t="str">
        <f t="shared" si="90"/>
        <v>Khari Clark</v>
      </c>
      <c r="O57" s="144" t="str">
        <f t="shared" si="91"/>
        <v>1st</v>
      </c>
      <c r="AW57" s="183"/>
      <c r="DU57" s="4"/>
      <c r="DZ57" s="183"/>
      <c r="EA57" s="183"/>
      <c r="EB57" s="183"/>
      <c r="EC57" s="183"/>
      <c r="ED57" s="183"/>
      <c r="EE57" s="183"/>
    </row>
    <row r="58" spans="1:135" ht="13" x14ac:dyDescent="0.15">
      <c r="A58" s="139">
        <v>42</v>
      </c>
      <c r="B58" s="186" t="s">
        <v>710</v>
      </c>
      <c r="C58" s="192" t="s">
        <v>23</v>
      </c>
      <c r="D58" s="191" t="s">
        <v>713</v>
      </c>
      <c r="E58" s="141"/>
      <c r="F58" s="142"/>
      <c r="G58" s="141"/>
      <c r="H58" s="141">
        <v>2</v>
      </c>
      <c r="I58" s="141"/>
      <c r="J58" s="143"/>
      <c r="K58" s="143"/>
      <c r="L58" s="144" t="str">
        <f t="shared" si="89"/>
        <v>Meghan Mandel</v>
      </c>
      <c r="M58" s="144" t="str">
        <f t="shared" si="90"/>
        <v>Meghan Mandel</v>
      </c>
      <c r="N58" s="144" t="str">
        <f t="shared" si="90"/>
        <v>Meghan Mandel</v>
      </c>
      <c r="O58" s="144" t="str">
        <f t="shared" si="91"/>
        <v>3rd</v>
      </c>
      <c r="AW58" s="183"/>
      <c r="DU58" s="4"/>
      <c r="DZ58" s="183"/>
      <c r="EA58" s="183"/>
      <c r="EB58" s="183"/>
      <c r="EC58" s="183"/>
      <c r="ED58" s="183"/>
      <c r="EE58" s="183"/>
    </row>
    <row r="59" spans="1:135" ht="13" x14ac:dyDescent="0.15">
      <c r="A59" s="139"/>
      <c r="B59" s="141"/>
      <c r="C59" s="141"/>
      <c r="D59" s="141"/>
      <c r="E59" s="141"/>
      <c r="F59" s="142"/>
      <c r="G59" s="141"/>
      <c r="H59" s="141"/>
      <c r="I59" s="141"/>
      <c r="J59" s="143"/>
      <c r="K59" s="143"/>
      <c r="L59" s="144">
        <f t="shared" si="89"/>
        <v>0</v>
      </c>
      <c r="M59" s="144">
        <f t="shared" si="90"/>
        <v>0</v>
      </c>
      <c r="N59" s="144">
        <f t="shared" si="90"/>
        <v>0</v>
      </c>
      <c r="O59" s="144">
        <f t="shared" si="91"/>
        <v>0</v>
      </c>
      <c r="AW59" s="183"/>
      <c r="DU59" s="4"/>
      <c r="DZ59" s="183"/>
      <c r="EA59" s="183"/>
      <c r="EB59" s="183"/>
      <c r="EC59" s="183"/>
      <c r="ED59" s="183"/>
      <c r="EE59" s="183"/>
    </row>
    <row r="60" spans="1:135" ht="13" x14ac:dyDescent="0.15">
      <c r="A60" s="139"/>
      <c r="B60" s="141"/>
      <c r="C60" s="141"/>
      <c r="D60" s="145"/>
      <c r="E60" s="141"/>
      <c r="F60" s="142"/>
      <c r="G60" s="141"/>
      <c r="H60" s="141"/>
      <c r="I60" s="141"/>
      <c r="J60" s="143"/>
      <c r="K60" s="143"/>
      <c r="L60" s="144">
        <f t="shared" si="89"/>
        <v>0</v>
      </c>
      <c r="M60" s="144">
        <f t="shared" ref="M60:N74" si="92">IF(ISERROR(SEARCH(M$44,L60)),L60,TRIM(LEFT(L60,SEARCH(M$44,L60)-1)))</f>
        <v>0</v>
      </c>
      <c r="N60" s="144">
        <f t="shared" si="92"/>
        <v>0</v>
      </c>
      <c r="O60" s="144">
        <f t="shared" si="91"/>
        <v>0</v>
      </c>
      <c r="AJ60" s="197"/>
      <c r="AM60" s="197"/>
      <c r="AP60" s="197"/>
      <c r="AS60" s="197"/>
      <c r="AV60" s="197"/>
      <c r="AW60" s="183"/>
      <c r="DU60" s="4"/>
      <c r="DZ60" s="183"/>
      <c r="EA60" s="183"/>
      <c r="EB60" s="183"/>
      <c r="EC60" s="183"/>
      <c r="ED60" s="183"/>
      <c r="EE60" s="183"/>
    </row>
    <row r="61" spans="1:135" ht="13" x14ac:dyDescent="0.15">
      <c r="A61" s="139"/>
      <c r="B61" s="141"/>
      <c r="C61" s="141"/>
      <c r="D61" s="145"/>
      <c r="E61" s="141"/>
      <c r="F61" s="142"/>
      <c r="G61" s="141"/>
      <c r="H61" s="141"/>
      <c r="I61" s="141"/>
      <c r="J61" s="143"/>
      <c r="K61" s="143"/>
      <c r="L61" s="144">
        <f t="shared" si="89"/>
        <v>0</v>
      </c>
      <c r="M61" s="144">
        <f t="shared" si="92"/>
        <v>0</v>
      </c>
      <c r="N61" s="144">
        <f t="shared" si="92"/>
        <v>0</v>
      </c>
      <c r="O61" s="144">
        <f t="shared" si="91"/>
        <v>0</v>
      </c>
      <c r="AJ61" s="197"/>
      <c r="AK61" s="197"/>
      <c r="AM61" s="197"/>
      <c r="AN61" s="197"/>
      <c r="AP61" s="197"/>
      <c r="AQ61" s="197"/>
      <c r="AS61" s="197"/>
      <c r="AT61" s="197"/>
      <c r="AV61" s="197"/>
      <c r="AW61" s="201"/>
      <c r="DU61" s="4"/>
      <c r="DZ61" s="183"/>
      <c r="EA61" s="183"/>
      <c r="EB61" s="183"/>
      <c r="EC61" s="183"/>
      <c r="ED61" s="183"/>
      <c r="EE61" s="183"/>
    </row>
    <row r="62" spans="1:135" ht="13" x14ac:dyDescent="0.15">
      <c r="A62" s="139"/>
      <c r="B62" s="141"/>
      <c r="C62" s="141"/>
      <c r="D62" s="145"/>
      <c r="E62" s="141"/>
      <c r="F62" s="142"/>
      <c r="G62" s="141"/>
      <c r="H62" s="141"/>
      <c r="I62" s="141"/>
      <c r="J62" s="143"/>
      <c r="K62" s="143"/>
      <c r="L62" s="144">
        <f t="shared" si="89"/>
        <v>0</v>
      </c>
      <c r="M62" s="144">
        <f t="shared" si="92"/>
        <v>0</v>
      </c>
      <c r="N62" s="144">
        <f t="shared" si="92"/>
        <v>0</v>
      </c>
      <c r="O62" s="144">
        <f t="shared" si="91"/>
        <v>0</v>
      </c>
      <c r="AK62" s="197"/>
      <c r="AL62" s="197"/>
      <c r="AN62" s="197"/>
      <c r="AO62" s="197"/>
      <c r="AQ62" s="197"/>
      <c r="AR62" s="197"/>
      <c r="AT62" s="197"/>
      <c r="AU62" s="197"/>
      <c r="AW62" s="197"/>
      <c r="AX62" s="197"/>
      <c r="DU62" s="4"/>
      <c r="DZ62" s="183"/>
      <c r="EA62" s="183"/>
      <c r="EB62" s="183"/>
      <c r="EC62" s="183"/>
      <c r="ED62" s="183"/>
      <c r="EE62" s="183"/>
    </row>
    <row r="63" spans="1:135" ht="13" x14ac:dyDescent="0.15">
      <c r="A63" s="139"/>
      <c r="B63" s="141"/>
      <c r="C63" s="141"/>
      <c r="D63" s="145"/>
      <c r="E63" s="141"/>
      <c r="F63" s="142"/>
      <c r="G63" s="141"/>
      <c r="H63" s="141"/>
      <c r="I63" s="141"/>
      <c r="J63" s="143"/>
      <c r="K63" s="143"/>
      <c r="L63" s="144">
        <f t="shared" si="89"/>
        <v>0</v>
      </c>
      <c r="M63" s="144">
        <f t="shared" si="92"/>
        <v>0</v>
      </c>
      <c r="N63" s="144">
        <f t="shared" si="92"/>
        <v>0</v>
      </c>
      <c r="O63" s="144">
        <f t="shared" si="91"/>
        <v>0</v>
      </c>
      <c r="AL63" s="197"/>
      <c r="AO63" s="197"/>
      <c r="AR63" s="197"/>
      <c r="AU63" s="197"/>
      <c r="AW63" s="183"/>
      <c r="AX63" s="197"/>
      <c r="DU63" s="4"/>
      <c r="DZ63" s="183"/>
      <c r="EA63" s="183"/>
      <c r="EB63" s="183"/>
      <c r="EC63" s="183"/>
      <c r="ED63" s="183"/>
      <c r="EE63" s="183"/>
    </row>
    <row r="64" spans="1:135" ht="13" x14ac:dyDescent="0.15">
      <c r="A64" s="139"/>
      <c r="B64" s="141"/>
      <c r="C64" s="141"/>
      <c r="D64" s="141"/>
      <c r="E64" s="141"/>
      <c r="F64" s="142"/>
      <c r="G64" s="141"/>
      <c r="H64" s="141"/>
      <c r="I64" s="141"/>
      <c r="J64" s="143"/>
      <c r="K64" s="143"/>
      <c r="L64" s="144">
        <f t="shared" si="89"/>
        <v>0</v>
      </c>
      <c r="M64" s="144">
        <f t="shared" si="92"/>
        <v>0</v>
      </c>
      <c r="N64" s="144">
        <f t="shared" si="92"/>
        <v>0</v>
      </c>
      <c r="O64" s="144">
        <f t="shared" si="91"/>
        <v>0</v>
      </c>
      <c r="AN64" s="197"/>
      <c r="AQ64" s="197"/>
      <c r="AT64" s="197"/>
      <c r="AW64" s="201"/>
      <c r="BA64" s="197"/>
      <c r="DU64" s="4"/>
      <c r="DZ64" s="183"/>
      <c r="EA64" s="183"/>
      <c r="EB64" s="183"/>
      <c r="EC64" s="183"/>
      <c r="ED64" s="183"/>
      <c r="EE64" s="183"/>
    </row>
    <row r="65" spans="1:135" ht="13" x14ac:dyDescent="0.15">
      <c r="A65" s="139"/>
      <c r="B65" s="141"/>
      <c r="C65" s="141"/>
      <c r="D65" s="145"/>
      <c r="E65" s="141"/>
      <c r="F65" s="142"/>
      <c r="G65" s="141"/>
      <c r="H65" s="141"/>
      <c r="I65" s="141"/>
      <c r="J65" s="143"/>
      <c r="K65" s="143"/>
      <c r="L65" s="144">
        <f t="shared" si="89"/>
        <v>0</v>
      </c>
      <c r="M65" s="144">
        <f t="shared" si="92"/>
        <v>0</v>
      </c>
      <c r="N65" s="144">
        <f t="shared" si="92"/>
        <v>0</v>
      </c>
      <c r="O65" s="144">
        <f t="shared" si="91"/>
        <v>0</v>
      </c>
      <c r="AN65" s="197"/>
      <c r="AQ65" s="197"/>
      <c r="AT65" s="197"/>
      <c r="AW65" s="197"/>
      <c r="BA65" s="197"/>
      <c r="DU65" s="4"/>
      <c r="DZ65" s="183"/>
      <c r="EA65" s="183"/>
      <c r="EB65" s="183"/>
      <c r="EC65" s="183"/>
      <c r="ED65" s="183"/>
      <c r="EE65" s="183"/>
    </row>
    <row r="66" spans="1:135" ht="13" x14ac:dyDescent="0.15">
      <c r="A66" s="139"/>
      <c r="B66" s="141"/>
      <c r="C66" s="141"/>
      <c r="D66" s="145"/>
      <c r="E66" s="141"/>
      <c r="F66" s="142"/>
      <c r="G66" s="141"/>
      <c r="H66" s="141"/>
      <c r="I66" s="141"/>
      <c r="J66" s="143"/>
      <c r="K66" s="143"/>
      <c r="L66" s="144">
        <f t="shared" si="89"/>
        <v>0</v>
      </c>
      <c r="M66" s="144">
        <f t="shared" si="92"/>
        <v>0</v>
      </c>
      <c r="N66" s="144">
        <f t="shared" si="92"/>
        <v>0</v>
      </c>
      <c r="O66" s="144">
        <f t="shared" si="91"/>
        <v>0</v>
      </c>
      <c r="AW66" s="183"/>
      <c r="DU66" s="4"/>
      <c r="DZ66" s="183"/>
      <c r="EA66" s="183"/>
      <c r="EB66" s="183"/>
      <c r="EC66" s="183"/>
      <c r="ED66" s="183"/>
      <c r="EE66" s="183"/>
    </row>
    <row r="67" spans="1:135" ht="13" x14ac:dyDescent="0.15">
      <c r="A67" s="139"/>
      <c r="B67" s="141"/>
      <c r="C67" s="141"/>
      <c r="D67" s="145"/>
      <c r="E67" s="141"/>
      <c r="F67" s="142"/>
      <c r="G67" s="141"/>
      <c r="H67" s="141"/>
      <c r="I67" s="141"/>
      <c r="J67" s="143"/>
      <c r="K67" s="143"/>
      <c r="L67" s="144">
        <f t="shared" si="89"/>
        <v>0</v>
      </c>
      <c r="M67" s="144">
        <f t="shared" si="92"/>
        <v>0</v>
      </c>
      <c r="N67" s="144">
        <f t="shared" si="92"/>
        <v>0</v>
      </c>
      <c r="O67" s="144">
        <f t="shared" si="91"/>
        <v>0</v>
      </c>
      <c r="AW67" s="183"/>
      <c r="DU67" s="4"/>
      <c r="DZ67" s="183"/>
      <c r="EA67" s="183"/>
      <c r="EB67" s="183"/>
      <c r="EC67" s="183"/>
      <c r="ED67" s="183"/>
      <c r="EE67" s="183"/>
    </row>
    <row r="68" spans="1:135" ht="13" x14ac:dyDescent="0.15">
      <c r="A68" s="143"/>
      <c r="B68" s="143"/>
      <c r="C68" s="143"/>
      <c r="D68" s="143"/>
      <c r="E68" s="143"/>
      <c r="F68" s="143"/>
      <c r="G68" s="143"/>
      <c r="H68" s="143"/>
      <c r="I68" s="143"/>
      <c r="J68" s="143"/>
      <c r="K68" s="143"/>
      <c r="L68" s="144">
        <f t="shared" si="89"/>
        <v>0</v>
      </c>
      <c r="M68" s="144">
        <f t="shared" si="92"/>
        <v>0</v>
      </c>
      <c r="N68" s="144">
        <f t="shared" si="92"/>
        <v>0</v>
      </c>
      <c r="O68" s="144">
        <f t="shared" si="91"/>
        <v>0</v>
      </c>
      <c r="AW68" s="183"/>
      <c r="DU68" s="4"/>
      <c r="DZ68" s="183"/>
      <c r="EA68" s="183"/>
      <c r="EB68" s="183"/>
      <c r="EC68" s="183"/>
      <c r="ED68" s="183"/>
      <c r="EE68" s="183"/>
    </row>
    <row r="69" spans="1:135" ht="13" x14ac:dyDescent="0.15">
      <c r="A69" s="143"/>
      <c r="B69" s="143"/>
      <c r="C69" s="143"/>
      <c r="D69" s="143"/>
      <c r="E69" s="143"/>
      <c r="F69" s="143"/>
      <c r="G69" s="143"/>
      <c r="H69" s="143"/>
      <c r="I69" s="143"/>
      <c r="J69" s="143"/>
      <c r="K69" s="143"/>
      <c r="L69" s="144">
        <f t="shared" si="89"/>
        <v>0</v>
      </c>
      <c r="M69" s="144">
        <f t="shared" si="92"/>
        <v>0</v>
      </c>
      <c r="N69" s="144">
        <f t="shared" si="92"/>
        <v>0</v>
      </c>
      <c r="O69" s="144">
        <f t="shared" si="91"/>
        <v>0</v>
      </c>
      <c r="AS69" s="197"/>
      <c r="AV69" s="197"/>
      <c r="AW69" s="183"/>
      <c r="AZ69" s="197"/>
      <c r="BC69" s="197"/>
      <c r="DU69" s="4"/>
      <c r="DZ69" s="183"/>
      <c r="EA69" s="183"/>
      <c r="EB69" s="183"/>
      <c r="EC69" s="183"/>
      <c r="ED69" s="183"/>
      <c r="EE69" s="183"/>
    </row>
    <row r="70" spans="1:135" ht="13" x14ac:dyDescent="0.15">
      <c r="A70" s="143"/>
      <c r="B70" s="143"/>
      <c r="C70" s="143"/>
      <c r="D70" s="143"/>
      <c r="E70" s="143"/>
      <c r="F70" s="143"/>
      <c r="G70" s="143"/>
      <c r="H70" s="143"/>
      <c r="I70" s="143"/>
      <c r="J70" s="143"/>
      <c r="K70" s="143"/>
      <c r="L70" s="144">
        <f t="shared" si="89"/>
        <v>0</v>
      </c>
      <c r="M70" s="144">
        <f t="shared" si="92"/>
        <v>0</v>
      </c>
      <c r="N70" s="144">
        <f t="shared" si="92"/>
        <v>0</v>
      </c>
      <c r="O70" s="144">
        <f t="shared" si="91"/>
        <v>0</v>
      </c>
      <c r="AS70" s="197"/>
      <c r="AV70" s="197"/>
      <c r="AW70" s="183"/>
      <c r="AZ70" s="197"/>
      <c r="BC70" s="197"/>
      <c r="DU70" s="4"/>
      <c r="DZ70" s="183"/>
      <c r="EA70" s="183"/>
      <c r="EB70" s="183"/>
      <c r="EC70" s="183"/>
      <c r="ED70" s="183"/>
      <c r="EE70" s="183"/>
    </row>
    <row r="71" spans="1:135" ht="13" x14ac:dyDescent="0.15">
      <c r="A71" s="143"/>
      <c r="B71" s="143"/>
      <c r="C71" s="143"/>
      <c r="D71" s="143"/>
      <c r="E71" s="143"/>
      <c r="F71" s="143"/>
      <c r="G71" s="143"/>
      <c r="H71" s="143"/>
      <c r="I71" s="143"/>
      <c r="J71" s="143"/>
      <c r="K71" s="143"/>
      <c r="L71" s="144">
        <f t="shared" si="89"/>
        <v>0</v>
      </c>
      <c r="M71" s="144">
        <f t="shared" si="92"/>
        <v>0</v>
      </c>
      <c r="N71" s="144">
        <f t="shared" si="92"/>
        <v>0</v>
      </c>
      <c r="O71" s="144">
        <f t="shared" si="91"/>
        <v>0</v>
      </c>
      <c r="AW71" s="183"/>
      <c r="DU71" s="4"/>
      <c r="DZ71" s="183"/>
      <c r="EA71" s="183"/>
      <c r="EB71" s="183"/>
      <c r="EC71" s="183"/>
      <c r="ED71" s="183"/>
      <c r="EE71" s="183"/>
    </row>
    <row r="72" spans="1:135" ht="13" x14ac:dyDescent="0.15">
      <c r="A72" s="143"/>
      <c r="B72" s="143"/>
      <c r="C72" s="143"/>
      <c r="D72" s="143"/>
      <c r="E72" s="143"/>
      <c r="F72" s="143"/>
      <c r="G72" s="143"/>
      <c r="H72" s="143"/>
      <c r="I72" s="143"/>
      <c r="J72" s="143"/>
      <c r="K72" s="143"/>
      <c r="L72" s="144">
        <f t="shared" si="89"/>
        <v>0</v>
      </c>
      <c r="M72" s="144">
        <f t="shared" si="92"/>
        <v>0</v>
      </c>
      <c r="N72" s="144">
        <f t="shared" si="92"/>
        <v>0</v>
      </c>
      <c r="O72" s="144">
        <f t="shared" si="91"/>
        <v>0</v>
      </c>
      <c r="AW72" s="183"/>
      <c r="DU72" s="4"/>
      <c r="DZ72" s="183"/>
      <c r="EA72" s="183"/>
      <c r="EB72" s="183"/>
      <c r="EC72" s="183"/>
      <c r="ED72" s="183"/>
      <c r="EE72" s="183"/>
    </row>
    <row r="73" spans="1:135" ht="13" x14ac:dyDescent="0.15">
      <c r="A73" s="143"/>
      <c r="B73" s="143"/>
      <c r="C73" s="143"/>
      <c r="D73" s="143"/>
      <c r="E73" s="143"/>
      <c r="F73" s="143"/>
      <c r="G73" s="143"/>
      <c r="H73" s="143"/>
      <c r="I73" s="143"/>
      <c r="J73" s="143"/>
      <c r="K73" s="143"/>
      <c r="L73" s="144">
        <f t="shared" si="89"/>
        <v>0</v>
      </c>
      <c r="M73" s="144">
        <f t="shared" si="92"/>
        <v>0</v>
      </c>
      <c r="N73" s="144">
        <f t="shared" si="92"/>
        <v>0</v>
      </c>
      <c r="O73" s="144">
        <f t="shared" si="91"/>
        <v>0</v>
      </c>
      <c r="AW73" s="183"/>
      <c r="DU73" s="4"/>
      <c r="DZ73" s="183"/>
      <c r="EA73" s="183"/>
      <c r="EB73" s="183"/>
      <c r="EC73" s="183"/>
      <c r="ED73" s="183"/>
      <c r="EE73" s="183"/>
    </row>
    <row r="74" spans="1:135" ht="13" x14ac:dyDescent="0.15">
      <c r="A74" s="143"/>
      <c r="B74" s="143"/>
      <c r="C74" s="143"/>
      <c r="D74" s="143"/>
      <c r="E74" s="143"/>
      <c r="F74" s="143"/>
      <c r="G74" s="143"/>
      <c r="H74" s="143"/>
      <c r="I74" s="143"/>
      <c r="J74" s="143"/>
      <c r="K74" s="143"/>
      <c r="L74" s="144">
        <f t="shared" si="89"/>
        <v>0</v>
      </c>
      <c r="M74" s="144">
        <f t="shared" si="92"/>
        <v>0</v>
      </c>
      <c r="N74" s="144">
        <f t="shared" si="92"/>
        <v>0</v>
      </c>
      <c r="O74" s="144">
        <f t="shared" si="91"/>
        <v>0</v>
      </c>
      <c r="AW74" s="183"/>
      <c r="DU74" s="4"/>
      <c r="DZ74" s="183"/>
      <c r="EA74" s="183"/>
      <c r="EB74" s="183"/>
      <c r="EC74" s="183"/>
      <c r="ED74" s="183"/>
      <c r="EE74" s="183"/>
    </row>
    <row r="75" spans="1:135" ht="13" x14ac:dyDescent="0.15">
      <c r="AW75" s="183"/>
      <c r="DU75" s="4"/>
      <c r="DZ75" s="183"/>
      <c r="EA75" s="183"/>
      <c r="EB75" s="183"/>
      <c r="EC75" s="183"/>
      <c r="ED75" s="183"/>
      <c r="EE75" s="183"/>
    </row>
    <row r="76" spans="1:135" ht="13" x14ac:dyDescent="0.15">
      <c r="AW76" s="183"/>
      <c r="DU76" s="4"/>
      <c r="DZ76" s="183"/>
      <c r="EA76" s="183"/>
      <c r="EB76" s="183"/>
      <c r="EC76" s="183"/>
      <c r="ED76" s="183"/>
      <c r="EE76" s="183"/>
    </row>
    <row r="77" spans="1:135" ht="13" x14ac:dyDescent="0.15">
      <c r="S77" s="182">
        <f>_xlfn.XLOOKUP(B89, AZ:AZ, BC:BC)</f>
        <v>1917</v>
      </c>
      <c r="T77" s="180" t="s">
        <v>647</v>
      </c>
      <c r="AW77" s="183"/>
      <c r="DU77" s="4"/>
      <c r="DZ77" s="183"/>
      <c r="EA77" s="183"/>
      <c r="EB77" s="183"/>
      <c r="EC77" s="183"/>
      <c r="ED77" s="183"/>
      <c r="EE77" s="183"/>
    </row>
    <row r="78" spans="1:135" ht="13" x14ac:dyDescent="0.15">
      <c r="S78" s="182">
        <f>_xlfn.XLOOKUP(B89,AG:AG, AJ:AJ)</f>
        <v>1813</v>
      </c>
      <c r="T78" s="180" t="s">
        <v>648</v>
      </c>
      <c r="AF78" s="180" t="s">
        <v>646</v>
      </c>
      <c r="AW78" s="183"/>
      <c r="DU78" s="4"/>
      <c r="DZ78" s="183"/>
      <c r="EA78" s="183"/>
      <c r="EB78" s="183"/>
      <c r="EC78" s="183"/>
      <c r="ED78" s="183"/>
      <c r="EE78" s="183"/>
    </row>
    <row r="79" spans="1:135" ht="13" x14ac:dyDescent="0.15">
      <c r="I79" s="57" t="s">
        <v>180</v>
      </c>
      <c r="S79" s="182">
        <f>_xlfn.XLOOKUP(B89, AG:AG, AK:AK)</f>
        <v>1355</v>
      </c>
      <c r="T79" s="180" t="s">
        <v>649</v>
      </c>
      <c r="AW79" s="183"/>
      <c r="DU79" s="4"/>
      <c r="DZ79" s="183"/>
      <c r="EA79" s="183"/>
      <c r="EB79" s="183"/>
      <c r="EC79" s="183"/>
      <c r="ED79" s="183"/>
      <c r="EE79" s="183"/>
    </row>
    <row r="80" spans="1:135" ht="13" x14ac:dyDescent="0.15">
      <c r="A80" s="146" t="s">
        <v>181</v>
      </c>
      <c r="I80" s="144">
        <f>AVERAGE(AE82:AE424)</f>
        <v>78.867829202468712</v>
      </c>
      <c r="J80" s="144">
        <f>AVERAGE(AX82:AX424)</f>
        <v>78.688849641925913</v>
      </c>
      <c r="S80" s="182">
        <f>_xlfn.XLOOKUP(B89, AZ:AZ, BD:BD)</f>
        <v>1543</v>
      </c>
      <c r="T80" s="180" t="s">
        <v>650</v>
      </c>
      <c r="AW80" s="183"/>
      <c r="DU80" s="4"/>
      <c r="DZ80" s="183"/>
      <c r="EA80" s="183"/>
      <c r="EB80" s="183"/>
      <c r="EC80" s="183"/>
      <c r="ED80" s="183"/>
      <c r="EE80" s="183"/>
    </row>
    <row r="81" spans="1:135" ht="13" x14ac:dyDescent="0.15">
      <c r="H81" s="144" t="s">
        <v>182</v>
      </c>
      <c r="L81" s="144" t="s">
        <v>183</v>
      </c>
      <c r="AF81" s="147" t="s">
        <v>184</v>
      </c>
      <c r="AG81" s="148" t="s">
        <v>185</v>
      </c>
      <c r="AH81" s="147" t="s">
        <v>186</v>
      </c>
      <c r="AI81" s="147" t="s">
        <v>187</v>
      </c>
      <c r="AJ81" s="147" t="s">
        <v>188</v>
      </c>
      <c r="AK81" s="147" t="s">
        <v>189</v>
      </c>
      <c r="AL81" s="147" t="s">
        <v>190</v>
      </c>
      <c r="AM81" s="147" t="s">
        <v>191</v>
      </c>
      <c r="AN81" s="147" t="s">
        <v>192</v>
      </c>
      <c r="AO81" s="147" t="s">
        <v>13</v>
      </c>
      <c r="AP81" s="147" t="s">
        <v>80</v>
      </c>
      <c r="AQ81" s="147" t="s">
        <v>193</v>
      </c>
      <c r="AR81" s="147" t="s">
        <v>194</v>
      </c>
      <c r="AS81" s="147" t="s">
        <v>195</v>
      </c>
      <c r="AT81" s="147" t="s">
        <v>196</v>
      </c>
      <c r="AU81" s="147" t="s">
        <v>197</v>
      </c>
      <c r="AW81" s="183"/>
      <c r="AY81" s="147" t="s">
        <v>184</v>
      </c>
      <c r="AZ81" s="148" t="s">
        <v>185</v>
      </c>
      <c r="BA81" s="147" t="s">
        <v>186</v>
      </c>
      <c r="BB81" s="147" t="s">
        <v>187</v>
      </c>
      <c r="BC81" s="147" t="s">
        <v>188</v>
      </c>
      <c r="BD81" s="147" t="s">
        <v>189</v>
      </c>
      <c r="BE81" s="147" t="s">
        <v>190</v>
      </c>
      <c r="BF81" s="147" t="s">
        <v>191</v>
      </c>
      <c r="BG81" s="147" t="s">
        <v>192</v>
      </c>
      <c r="BH81" s="147" t="s">
        <v>13</v>
      </c>
      <c r="BI81" s="147" t="s">
        <v>80</v>
      </c>
      <c r="BJ81" s="147" t="s">
        <v>193</v>
      </c>
      <c r="BK81" s="147" t="s">
        <v>194</v>
      </c>
      <c r="BL81" s="147" t="s">
        <v>195</v>
      </c>
      <c r="BM81" s="147" t="s">
        <v>196</v>
      </c>
      <c r="BN81" s="147" t="s">
        <v>197</v>
      </c>
      <c r="DU81" s="4"/>
      <c r="DZ81" s="183"/>
      <c r="EA81" s="183"/>
      <c r="EB81" s="183"/>
      <c r="EC81" s="183"/>
      <c r="ED81" s="183"/>
      <c r="EE81" s="183"/>
    </row>
    <row r="82" spans="1:135" ht="13" x14ac:dyDescent="0.15">
      <c r="A82" s="144" t="s">
        <v>74</v>
      </c>
      <c r="B82" s="144" t="s">
        <v>185</v>
      </c>
      <c r="C82" s="144" t="s">
        <v>198</v>
      </c>
      <c r="D82" s="144" t="s">
        <v>199</v>
      </c>
      <c r="E82" s="144" t="s">
        <v>200</v>
      </c>
      <c r="F82" s="144" t="s">
        <v>201</v>
      </c>
      <c r="G82" s="144" t="s">
        <v>202</v>
      </c>
      <c r="H82" s="144" t="s">
        <v>203</v>
      </c>
      <c r="I82" s="144" t="s">
        <v>204</v>
      </c>
      <c r="J82" s="144" t="s">
        <v>205</v>
      </c>
      <c r="K82" s="144" t="s">
        <v>206</v>
      </c>
      <c r="L82" s="144" t="s">
        <v>207</v>
      </c>
      <c r="M82" s="144" t="s">
        <v>208</v>
      </c>
      <c r="N82" s="144" t="s">
        <v>209</v>
      </c>
      <c r="O82" s="144" t="s">
        <v>210</v>
      </c>
      <c r="P82" s="57" t="s">
        <v>211</v>
      </c>
      <c r="Q82" s="57" t="s">
        <v>212</v>
      </c>
      <c r="AD82" s="144">
        <f t="shared" ref="AD82:AD336" si="93">40*(AJ82/(AH82*40))</f>
        <v>82.91304347826086</v>
      </c>
      <c r="AE82" s="144">
        <f t="shared" ref="AE82:AE336" si="94">100*(AK82/AJ82)</f>
        <v>104.19507079181962</v>
      </c>
      <c r="AF82" s="149">
        <v>1</v>
      </c>
      <c r="AG82" s="150" t="s">
        <v>213</v>
      </c>
      <c r="AH82" s="149">
        <v>23</v>
      </c>
      <c r="AI82" s="151">
        <v>1</v>
      </c>
      <c r="AJ82" s="152">
        <v>1907</v>
      </c>
      <c r="AK82" s="152">
        <v>1987</v>
      </c>
      <c r="AL82" s="149">
        <v>1.042</v>
      </c>
      <c r="AM82" s="152">
        <v>682</v>
      </c>
      <c r="AN82" s="152">
        <v>728</v>
      </c>
      <c r="AO82" s="152">
        <v>1410</v>
      </c>
      <c r="AP82" s="153">
        <v>0.51600000000000001</v>
      </c>
      <c r="AQ82" s="153">
        <v>0.59599999999999997</v>
      </c>
      <c r="AR82" s="154">
        <v>0.17299999999999999</v>
      </c>
      <c r="AS82" s="154">
        <v>0.114</v>
      </c>
      <c r="AT82" s="155">
        <v>0.09</v>
      </c>
      <c r="AU82" s="154">
        <v>0.46700000000000003</v>
      </c>
      <c r="AW82" s="183"/>
      <c r="AX82" s="144">
        <f t="shared" ref="AX82:AX336" si="95">100*(BD82/BC82)</f>
        <v>59.616919393455703</v>
      </c>
      <c r="AY82" s="149">
        <v>1</v>
      </c>
      <c r="AZ82" s="150" t="s">
        <v>214</v>
      </c>
      <c r="BA82" s="149">
        <v>15</v>
      </c>
      <c r="BB82" s="151">
        <v>1</v>
      </c>
      <c r="BC82" s="152">
        <v>1253</v>
      </c>
      <c r="BD82" s="152">
        <v>747</v>
      </c>
      <c r="BE82" s="149">
        <v>0.59599999999999997</v>
      </c>
      <c r="BF82" s="152">
        <v>550</v>
      </c>
      <c r="BG82" s="152">
        <v>268</v>
      </c>
      <c r="BH82" s="152">
        <v>818</v>
      </c>
      <c r="BI82" s="153">
        <v>0.32800000000000001</v>
      </c>
      <c r="BJ82" s="153">
        <v>0.36599999999999999</v>
      </c>
      <c r="BK82" s="154">
        <v>0.27100000000000002</v>
      </c>
      <c r="BL82" s="154">
        <v>9.1999999999999998E-2</v>
      </c>
      <c r="BM82" s="154">
        <v>8.1000000000000003E-2</v>
      </c>
      <c r="BN82" s="155">
        <v>0.28000000000000003</v>
      </c>
      <c r="DU82" s="4"/>
      <c r="DZ82" s="183"/>
      <c r="EA82" s="183"/>
      <c r="EB82" s="183"/>
      <c r="EC82" s="183"/>
      <c r="ED82" s="183"/>
      <c r="EE82" s="183"/>
    </row>
    <row r="83" spans="1:135" ht="13" x14ac:dyDescent="0.15">
      <c r="A83" s="156">
        <v>1</v>
      </c>
      <c r="B83" s="156" t="s">
        <v>215</v>
      </c>
      <c r="C83" s="156" t="s">
        <v>200</v>
      </c>
      <c r="D83" s="156" t="s">
        <v>216</v>
      </c>
      <c r="E83" s="156">
        <v>67</v>
      </c>
      <c r="F83" s="156">
        <v>15</v>
      </c>
      <c r="G83" s="156">
        <v>0.81699999999999995</v>
      </c>
      <c r="H83" s="156">
        <v>11.63</v>
      </c>
      <c r="I83" s="156">
        <v>116.26</v>
      </c>
      <c r="J83" s="156">
        <v>104.57</v>
      </c>
      <c r="K83" s="156">
        <v>11.69</v>
      </c>
      <c r="L83" s="156">
        <v>11.35</v>
      </c>
      <c r="M83" s="156">
        <v>116.02</v>
      </c>
      <c r="N83" s="156">
        <v>104.61</v>
      </c>
      <c r="O83" s="178">
        <v>11.41</v>
      </c>
      <c r="P83" s="178">
        <f t="shared" ref="P83:P112" si="96">M83-$I$80</f>
        <v>37.152170797531284</v>
      </c>
      <c r="Q83" s="178">
        <f t="shared" ref="Q83:Q112" si="97">$I$80-N83</f>
        <v>-25.742170797531287</v>
      </c>
      <c r="AD83" s="144">
        <f t="shared" si="93"/>
        <v>89.34782608695653</v>
      </c>
      <c r="AE83" s="144">
        <f t="shared" si="94"/>
        <v>101.60583941605839</v>
      </c>
      <c r="AF83" s="149">
        <v>2</v>
      </c>
      <c r="AG83" s="150" t="s">
        <v>217</v>
      </c>
      <c r="AH83" s="149">
        <v>23</v>
      </c>
      <c r="AI83" s="151">
        <v>1</v>
      </c>
      <c r="AJ83" s="152">
        <v>2055</v>
      </c>
      <c r="AK83" s="152">
        <v>2088</v>
      </c>
      <c r="AL83" s="149">
        <v>1.016</v>
      </c>
      <c r="AM83" s="152">
        <v>803</v>
      </c>
      <c r="AN83" s="152">
        <v>765</v>
      </c>
      <c r="AO83" s="152">
        <v>1568</v>
      </c>
      <c r="AP83" s="153">
        <v>0.48799999999999999</v>
      </c>
      <c r="AQ83" s="151">
        <v>0.55000000000000004</v>
      </c>
      <c r="AR83" s="154">
        <v>0.13700000000000001</v>
      </c>
      <c r="AS83" s="154">
        <v>0.123</v>
      </c>
      <c r="AT83" s="154">
        <v>0.106</v>
      </c>
      <c r="AU83" s="154">
        <v>0.46600000000000003</v>
      </c>
      <c r="AW83" s="183"/>
      <c r="AX83" s="144">
        <f t="shared" si="95"/>
        <v>59.681433549029371</v>
      </c>
      <c r="AY83" s="149">
        <v>2</v>
      </c>
      <c r="AZ83" s="150" t="s">
        <v>218</v>
      </c>
      <c r="BA83" s="149">
        <v>24</v>
      </c>
      <c r="BB83" s="151">
        <v>1</v>
      </c>
      <c r="BC83" s="152">
        <v>2009</v>
      </c>
      <c r="BD83" s="152">
        <v>1199</v>
      </c>
      <c r="BE83" s="149">
        <v>0.59699999999999998</v>
      </c>
      <c r="BF83" s="152">
        <v>837</v>
      </c>
      <c r="BG83" s="152">
        <v>409</v>
      </c>
      <c r="BH83" s="152">
        <v>1246</v>
      </c>
      <c r="BI83" s="153">
        <v>0.32800000000000001</v>
      </c>
      <c r="BJ83" s="153">
        <v>0.36699999999999999</v>
      </c>
      <c r="BK83" s="154">
        <v>0.27800000000000002</v>
      </c>
      <c r="BL83" s="155">
        <v>0.12</v>
      </c>
      <c r="BM83" s="154">
        <v>9.0999999999999998E-2</v>
      </c>
      <c r="BN83" s="154">
        <v>0.29099999999999998</v>
      </c>
      <c r="DU83" s="4"/>
      <c r="DZ83" s="183"/>
      <c r="EA83" s="183"/>
      <c r="EB83" s="183"/>
      <c r="EC83" s="183"/>
      <c r="ED83" s="183"/>
      <c r="EE83" s="183"/>
    </row>
    <row r="84" spans="1:135" ht="13" x14ac:dyDescent="0.15">
      <c r="A84" s="156">
        <v>2</v>
      </c>
      <c r="B84" s="156" t="s">
        <v>219</v>
      </c>
      <c r="C84" s="156" t="s">
        <v>200</v>
      </c>
      <c r="D84" s="156" t="s">
        <v>220</v>
      </c>
      <c r="E84" s="156">
        <v>61</v>
      </c>
      <c r="F84" s="156">
        <v>21</v>
      </c>
      <c r="G84" s="156">
        <v>0.74399999999999999</v>
      </c>
      <c r="H84" s="156">
        <v>7.2</v>
      </c>
      <c r="I84" s="156">
        <v>111.81</v>
      </c>
      <c r="J84" s="156">
        <v>104.25</v>
      </c>
      <c r="K84" s="156">
        <v>7.56</v>
      </c>
      <c r="L84" s="156">
        <v>7.13</v>
      </c>
      <c r="M84" s="156">
        <v>111.62</v>
      </c>
      <c r="N84" s="156">
        <v>104.12</v>
      </c>
      <c r="O84" s="178">
        <v>7.49</v>
      </c>
      <c r="P84" s="178">
        <f t="shared" si="96"/>
        <v>32.752170797531292</v>
      </c>
      <c r="Q84" s="178">
        <f t="shared" si="97"/>
        <v>-25.252170797531292</v>
      </c>
      <c r="AD84" s="144">
        <f t="shared" si="93"/>
        <v>83.846153846153854</v>
      </c>
      <c r="AE84" s="144">
        <f t="shared" si="94"/>
        <v>99.357798165137609</v>
      </c>
      <c r="AF84" s="149">
        <v>3</v>
      </c>
      <c r="AG84" s="150" t="s">
        <v>221</v>
      </c>
      <c r="AH84" s="149">
        <v>26</v>
      </c>
      <c r="AI84" s="151">
        <v>1</v>
      </c>
      <c r="AJ84" s="152">
        <v>2180</v>
      </c>
      <c r="AK84" s="152">
        <v>2166</v>
      </c>
      <c r="AL84" s="149">
        <v>0.99399999999999999</v>
      </c>
      <c r="AM84" s="152">
        <v>912</v>
      </c>
      <c r="AN84" s="152">
        <v>742</v>
      </c>
      <c r="AO84" s="152">
        <v>1654</v>
      </c>
      <c r="AP84" s="153">
        <v>0.44900000000000001</v>
      </c>
      <c r="AQ84" s="153">
        <v>0.52400000000000002</v>
      </c>
      <c r="AR84" s="154">
        <v>0.123</v>
      </c>
      <c r="AS84" s="154">
        <v>0.14899999999999999</v>
      </c>
      <c r="AT84" s="154">
        <v>0.11700000000000001</v>
      </c>
      <c r="AU84" s="155">
        <v>0.45</v>
      </c>
      <c r="AW84" s="183"/>
      <c r="AX84" s="144">
        <f t="shared" si="95"/>
        <v>64.036418816388462</v>
      </c>
      <c r="AY84" s="149">
        <v>3</v>
      </c>
      <c r="AZ84" s="150" t="s">
        <v>222</v>
      </c>
      <c r="BA84" s="149">
        <v>17</v>
      </c>
      <c r="BB84" s="151">
        <v>1</v>
      </c>
      <c r="BC84" s="152">
        <v>1318</v>
      </c>
      <c r="BD84" s="152">
        <v>844</v>
      </c>
      <c r="BE84" s="149">
        <v>0.64</v>
      </c>
      <c r="BF84" s="152">
        <v>605</v>
      </c>
      <c r="BG84" s="152">
        <v>298</v>
      </c>
      <c r="BH84" s="152">
        <v>903</v>
      </c>
      <c r="BI84" s="151">
        <v>0.33</v>
      </c>
      <c r="BJ84" s="153">
        <v>0.38300000000000001</v>
      </c>
      <c r="BK84" s="154">
        <v>0.23400000000000001</v>
      </c>
      <c r="BL84" s="154">
        <v>9.4E-2</v>
      </c>
      <c r="BM84" s="154">
        <v>7.2999999999999995E-2</v>
      </c>
      <c r="BN84" s="154">
        <v>0.29799999999999999</v>
      </c>
      <c r="DU84" s="4"/>
      <c r="DZ84" s="183"/>
      <c r="EA84" s="183"/>
      <c r="EB84" s="183"/>
      <c r="EC84" s="183"/>
      <c r="ED84" s="183"/>
      <c r="EE84" s="183"/>
    </row>
    <row r="85" spans="1:135" ht="13" x14ac:dyDescent="0.15">
      <c r="A85" s="156">
        <v>3</v>
      </c>
      <c r="B85" s="156" t="s">
        <v>223</v>
      </c>
      <c r="C85" s="156" t="s">
        <v>200</v>
      </c>
      <c r="D85" s="156" t="s">
        <v>220</v>
      </c>
      <c r="E85" s="156">
        <v>55</v>
      </c>
      <c r="F85" s="156">
        <v>27</v>
      </c>
      <c r="G85" s="156">
        <v>0.67100000000000004</v>
      </c>
      <c r="H85" s="156">
        <v>5.77</v>
      </c>
      <c r="I85" s="156">
        <v>115.59</v>
      </c>
      <c r="J85" s="156">
        <v>109.96</v>
      </c>
      <c r="K85" s="156">
        <v>5.63</v>
      </c>
      <c r="L85" s="156">
        <v>5.84</v>
      </c>
      <c r="M85" s="156">
        <v>115.7</v>
      </c>
      <c r="N85" s="156">
        <v>109.98</v>
      </c>
      <c r="O85" s="178">
        <v>5.72</v>
      </c>
      <c r="P85" s="178">
        <f t="shared" si="96"/>
        <v>36.83217079753129</v>
      </c>
      <c r="Q85" s="178">
        <f t="shared" si="97"/>
        <v>-31.112170797531292</v>
      </c>
      <c r="AD85" s="144">
        <f t="shared" si="93"/>
        <v>83</v>
      </c>
      <c r="AE85" s="144">
        <f t="shared" si="94"/>
        <v>99.421686746987945</v>
      </c>
      <c r="AF85" s="149">
        <v>4</v>
      </c>
      <c r="AG85" s="150" t="s">
        <v>224</v>
      </c>
      <c r="AH85" s="149">
        <v>25</v>
      </c>
      <c r="AI85" s="151">
        <v>1</v>
      </c>
      <c r="AJ85" s="152">
        <v>2075</v>
      </c>
      <c r="AK85" s="152">
        <v>2063</v>
      </c>
      <c r="AL85" s="149">
        <v>0.99399999999999999</v>
      </c>
      <c r="AM85" s="152">
        <v>895</v>
      </c>
      <c r="AN85" s="152">
        <v>751</v>
      </c>
      <c r="AO85" s="152">
        <v>1646</v>
      </c>
      <c r="AP85" s="153">
        <v>0.45600000000000002</v>
      </c>
      <c r="AQ85" s="153">
        <v>0.54500000000000004</v>
      </c>
      <c r="AR85" s="154">
        <v>0.13100000000000001</v>
      </c>
      <c r="AS85" s="154">
        <v>0.10199999999999999</v>
      </c>
      <c r="AT85" s="154">
        <v>8.6999999999999994E-2</v>
      </c>
      <c r="AU85" s="154">
        <v>0.43099999999999999</v>
      </c>
      <c r="AW85" s="183"/>
      <c r="AX85" s="144">
        <f t="shared" si="95"/>
        <v>64.519774011299432</v>
      </c>
      <c r="AY85" s="149">
        <v>4</v>
      </c>
      <c r="AZ85" s="150" t="s">
        <v>225</v>
      </c>
      <c r="BA85" s="149">
        <v>22</v>
      </c>
      <c r="BB85" s="151">
        <v>1</v>
      </c>
      <c r="BC85" s="152">
        <v>1770</v>
      </c>
      <c r="BD85" s="152">
        <v>1142</v>
      </c>
      <c r="BE85" s="149">
        <v>0.64500000000000002</v>
      </c>
      <c r="BF85" s="152">
        <v>861</v>
      </c>
      <c r="BG85" s="152">
        <v>441</v>
      </c>
      <c r="BH85" s="152">
        <v>1302</v>
      </c>
      <c r="BI85" s="153">
        <v>0.33900000000000002</v>
      </c>
      <c r="BJ85" s="153">
        <v>0.38900000000000001</v>
      </c>
      <c r="BK85" s="154">
        <v>0.21199999999999999</v>
      </c>
      <c r="BL85" s="154">
        <v>6.5000000000000002E-2</v>
      </c>
      <c r="BM85" s="154">
        <v>5.5E-2</v>
      </c>
      <c r="BN85" s="154">
        <v>0.29399999999999998</v>
      </c>
      <c r="DU85" s="4"/>
      <c r="DZ85" s="183"/>
      <c r="EA85" s="183"/>
      <c r="EB85" s="183"/>
      <c r="EC85" s="183"/>
      <c r="ED85" s="183"/>
      <c r="EE85" s="183"/>
    </row>
    <row r="86" spans="1:135" ht="13" x14ac:dyDescent="0.15">
      <c r="A86" s="156">
        <v>4</v>
      </c>
      <c r="B86" s="156" t="s">
        <v>226</v>
      </c>
      <c r="C86" s="156" t="s">
        <v>200</v>
      </c>
      <c r="D86" s="156" t="s">
        <v>216</v>
      </c>
      <c r="E86" s="156">
        <v>51</v>
      </c>
      <c r="F86" s="156">
        <v>31</v>
      </c>
      <c r="G86" s="156">
        <v>0.622</v>
      </c>
      <c r="H86" s="156">
        <v>4.29</v>
      </c>
      <c r="I86" s="156">
        <v>113.38</v>
      </c>
      <c r="J86" s="156">
        <v>108.88</v>
      </c>
      <c r="K86" s="156">
        <v>4.5</v>
      </c>
      <c r="L86" s="156">
        <v>4.42</v>
      </c>
      <c r="M86" s="156">
        <v>113.46</v>
      </c>
      <c r="N86" s="156">
        <v>108.82</v>
      </c>
      <c r="O86" s="178">
        <v>4.6399999999999997</v>
      </c>
      <c r="P86" s="178">
        <f t="shared" si="96"/>
        <v>34.592170797531281</v>
      </c>
      <c r="Q86" s="178">
        <f t="shared" si="97"/>
        <v>-29.952170797531281</v>
      </c>
      <c r="AD86" s="144">
        <f t="shared" si="93"/>
        <v>83.318181818181813</v>
      </c>
      <c r="AE86" s="144">
        <f t="shared" si="94"/>
        <v>98.690671031096571</v>
      </c>
      <c r="AF86" s="149">
        <v>5</v>
      </c>
      <c r="AG86" s="150" t="s">
        <v>225</v>
      </c>
      <c r="AH86" s="149">
        <v>22</v>
      </c>
      <c r="AI86" s="151">
        <v>1</v>
      </c>
      <c r="AJ86" s="152">
        <v>1833</v>
      </c>
      <c r="AK86" s="152">
        <v>1809</v>
      </c>
      <c r="AL86" s="149">
        <v>0.98699999999999999</v>
      </c>
      <c r="AM86" s="152">
        <v>680</v>
      </c>
      <c r="AN86" s="152">
        <v>718</v>
      </c>
      <c r="AO86" s="152">
        <v>1398</v>
      </c>
      <c r="AP86" s="153">
        <v>0.51400000000000001</v>
      </c>
      <c r="AQ86" s="153">
        <v>0.56899999999999995</v>
      </c>
      <c r="AR86" s="154">
        <v>0.16700000000000001</v>
      </c>
      <c r="AS86" s="154">
        <v>0.10100000000000001</v>
      </c>
      <c r="AT86" s="154">
        <v>9.0999999999999998E-2</v>
      </c>
      <c r="AU86" s="154">
        <v>0.45400000000000001</v>
      </c>
      <c r="AW86" s="183"/>
      <c r="AX86" s="144">
        <f t="shared" si="95"/>
        <v>65.188916876574311</v>
      </c>
      <c r="AY86" s="149">
        <v>5</v>
      </c>
      <c r="AZ86" s="150" t="s">
        <v>227</v>
      </c>
      <c r="BA86" s="149">
        <v>22</v>
      </c>
      <c r="BB86" s="151">
        <v>1</v>
      </c>
      <c r="BC86" s="152">
        <v>1985</v>
      </c>
      <c r="BD86" s="152">
        <v>1294</v>
      </c>
      <c r="BE86" s="149">
        <v>0.65200000000000002</v>
      </c>
      <c r="BF86" s="152">
        <v>975</v>
      </c>
      <c r="BG86" s="152">
        <v>452</v>
      </c>
      <c r="BH86" s="152">
        <v>1427</v>
      </c>
      <c r="BI86" s="153">
        <v>0.317</v>
      </c>
      <c r="BJ86" s="153">
        <v>0.35499999999999998</v>
      </c>
      <c r="BK86" s="154">
        <v>0.17799999999999999</v>
      </c>
      <c r="BL86" s="154">
        <v>0.11899999999999999</v>
      </c>
      <c r="BM86" s="154">
        <v>0.104</v>
      </c>
      <c r="BN86" s="154">
        <v>0.317</v>
      </c>
      <c r="DU86" s="4"/>
      <c r="DZ86" s="183"/>
      <c r="EA86" s="183"/>
      <c r="EB86" s="183"/>
      <c r="EC86" s="183"/>
      <c r="ED86" s="183"/>
      <c r="EE86" s="183"/>
    </row>
    <row r="87" spans="1:135" ht="13" x14ac:dyDescent="0.15">
      <c r="A87" s="156">
        <v>5</v>
      </c>
      <c r="B87" s="156" t="s">
        <v>228</v>
      </c>
      <c r="C87" s="156" t="s">
        <v>200</v>
      </c>
      <c r="D87" s="156" t="s">
        <v>229</v>
      </c>
      <c r="E87" s="156">
        <v>51</v>
      </c>
      <c r="F87" s="156">
        <v>31</v>
      </c>
      <c r="G87" s="156">
        <v>0.622</v>
      </c>
      <c r="H87" s="156">
        <v>3.94</v>
      </c>
      <c r="I87" s="156">
        <v>110.46</v>
      </c>
      <c r="J87" s="156">
        <v>106.19</v>
      </c>
      <c r="K87" s="156">
        <v>4.2699999999999996</v>
      </c>
      <c r="L87" s="156">
        <v>4</v>
      </c>
      <c r="M87" s="156">
        <v>110.31</v>
      </c>
      <c r="N87" s="156">
        <v>105.98</v>
      </c>
      <c r="O87" s="178">
        <v>4.33</v>
      </c>
      <c r="P87" s="178">
        <f t="shared" si="96"/>
        <v>31.44217079753129</v>
      </c>
      <c r="Q87" s="178">
        <f t="shared" si="97"/>
        <v>-27.112170797531292</v>
      </c>
      <c r="AD87" s="144">
        <f t="shared" si="93"/>
        <v>82.956521739130423</v>
      </c>
      <c r="AE87" s="144">
        <f t="shared" si="94"/>
        <v>96.645702306079656</v>
      </c>
      <c r="AF87" s="149">
        <v>6</v>
      </c>
      <c r="AG87" s="150" t="s">
        <v>230</v>
      </c>
      <c r="AH87" s="149">
        <v>23</v>
      </c>
      <c r="AI87" s="151">
        <v>1</v>
      </c>
      <c r="AJ87" s="152">
        <v>1908</v>
      </c>
      <c r="AK87" s="152">
        <v>1844</v>
      </c>
      <c r="AL87" s="149">
        <v>0.96599999999999997</v>
      </c>
      <c r="AM87" s="152">
        <v>784</v>
      </c>
      <c r="AN87" s="152">
        <v>702</v>
      </c>
      <c r="AO87" s="152">
        <v>1486</v>
      </c>
      <c r="AP87" s="153">
        <v>0.47199999999999998</v>
      </c>
      <c r="AQ87" s="153">
        <v>0.53100000000000003</v>
      </c>
      <c r="AR87" s="154">
        <v>0.14399999999999999</v>
      </c>
      <c r="AS87" s="154">
        <v>9.9000000000000005E-2</v>
      </c>
      <c r="AT87" s="154">
        <v>8.1000000000000003E-2</v>
      </c>
      <c r="AU87" s="154">
        <v>0.442</v>
      </c>
      <c r="AW87" s="183"/>
      <c r="AX87" s="144">
        <f t="shared" si="95"/>
        <v>65.776209677419345</v>
      </c>
      <c r="AY87" s="149">
        <v>6</v>
      </c>
      <c r="AZ87" s="150" t="s">
        <v>231</v>
      </c>
      <c r="BA87" s="149">
        <v>24</v>
      </c>
      <c r="BB87" s="151">
        <v>1</v>
      </c>
      <c r="BC87" s="152">
        <v>1984</v>
      </c>
      <c r="BD87" s="152">
        <v>1305</v>
      </c>
      <c r="BE87" s="149">
        <v>0.65800000000000003</v>
      </c>
      <c r="BF87" s="152">
        <v>946</v>
      </c>
      <c r="BG87" s="152">
        <v>443</v>
      </c>
      <c r="BH87" s="152">
        <v>1389</v>
      </c>
      <c r="BI87" s="153">
        <v>0.31900000000000001</v>
      </c>
      <c r="BJ87" s="153">
        <v>0.36399999999999999</v>
      </c>
      <c r="BK87" s="154">
        <v>0.20899999999999999</v>
      </c>
      <c r="BL87" s="154">
        <v>0.108</v>
      </c>
      <c r="BM87" s="155">
        <v>0.09</v>
      </c>
      <c r="BN87" s="154">
        <v>0.30499999999999999</v>
      </c>
      <c r="DU87" s="4"/>
      <c r="DZ87" s="183"/>
      <c r="EA87" s="183"/>
      <c r="EB87" s="183"/>
      <c r="EC87" s="183"/>
      <c r="ED87" s="183"/>
      <c r="EE87" s="183"/>
    </row>
    <row r="88" spans="1:135" ht="13" x14ac:dyDescent="0.15">
      <c r="A88" s="156">
        <v>6</v>
      </c>
      <c r="B88" s="156" t="s">
        <v>232</v>
      </c>
      <c r="C88" s="156" t="s">
        <v>233</v>
      </c>
      <c r="D88" s="156" t="s">
        <v>234</v>
      </c>
      <c r="E88" s="156">
        <v>51</v>
      </c>
      <c r="F88" s="156">
        <v>31</v>
      </c>
      <c r="G88" s="156">
        <v>0.622</v>
      </c>
      <c r="H88" s="156">
        <v>4.21</v>
      </c>
      <c r="I88" s="156">
        <v>113.2</v>
      </c>
      <c r="J88" s="156">
        <v>108.68</v>
      </c>
      <c r="K88" s="156">
        <v>4.51</v>
      </c>
      <c r="L88" s="156">
        <v>3.65</v>
      </c>
      <c r="M88" s="156">
        <v>113.07</v>
      </c>
      <c r="N88" s="156">
        <v>109.14</v>
      </c>
      <c r="O88" s="178">
        <v>3.93</v>
      </c>
      <c r="P88" s="178">
        <f t="shared" si="96"/>
        <v>34.202170797531281</v>
      </c>
      <c r="Q88" s="178">
        <f t="shared" si="97"/>
        <v>-30.272170797531288</v>
      </c>
      <c r="AD88" s="144">
        <f t="shared" si="93"/>
        <v>76.25</v>
      </c>
      <c r="AE88" s="144">
        <f t="shared" si="94"/>
        <v>95.901639344262293</v>
      </c>
      <c r="AF88" s="149">
        <v>7</v>
      </c>
      <c r="AG88" s="150" t="s">
        <v>235</v>
      </c>
      <c r="AH88" s="149">
        <v>8</v>
      </c>
      <c r="AI88" s="151">
        <v>1</v>
      </c>
      <c r="AJ88" s="152">
        <v>610</v>
      </c>
      <c r="AK88" s="152">
        <v>585</v>
      </c>
      <c r="AL88" s="149">
        <v>0.95899999999999996</v>
      </c>
      <c r="AM88" s="152">
        <v>269</v>
      </c>
      <c r="AN88" s="152">
        <v>217</v>
      </c>
      <c r="AO88" s="152">
        <v>486</v>
      </c>
      <c r="AP88" s="153">
        <v>0.44700000000000001</v>
      </c>
      <c r="AQ88" s="153">
        <v>0.49299999999999999</v>
      </c>
      <c r="AR88" s="154">
        <v>0.113</v>
      </c>
      <c r="AS88" s="154">
        <v>0.125</v>
      </c>
      <c r="AT88" s="154">
        <v>0.107</v>
      </c>
      <c r="AU88" s="154">
        <v>0.438</v>
      </c>
      <c r="AW88" s="183"/>
      <c r="AX88" s="144">
        <f t="shared" si="95"/>
        <v>66.28602501359434</v>
      </c>
      <c r="AY88" s="149">
        <v>7</v>
      </c>
      <c r="AZ88" s="150" t="s">
        <v>236</v>
      </c>
      <c r="BA88" s="149">
        <v>23</v>
      </c>
      <c r="BB88" s="151">
        <v>1</v>
      </c>
      <c r="BC88" s="152">
        <v>1839</v>
      </c>
      <c r="BD88" s="152">
        <v>1219</v>
      </c>
      <c r="BE88" s="149">
        <v>0.66300000000000003</v>
      </c>
      <c r="BF88" s="152">
        <v>892</v>
      </c>
      <c r="BG88" s="152">
        <v>434</v>
      </c>
      <c r="BH88" s="152">
        <v>1326</v>
      </c>
      <c r="BI88" s="153">
        <v>0.32700000000000001</v>
      </c>
      <c r="BJ88" s="153">
        <v>0.374</v>
      </c>
      <c r="BK88" s="154">
        <v>0.191</v>
      </c>
      <c r="BL88" s="154">
        <v>9.9000000000000005E-2</v>
      </c>
      <c r="BM88" s="154">
        <v>8.5999999999999993E-2</v>
      </c>
      <c r="BN88" s="154">
        <v>0.312</v>
      </c>
      <c r="DU88" s="4"/>
      <c r="DZ88" s="183"/>
      <c r="EA88" s="183"/>
      <c r="EB88" s="183"/>
      <c r="EC88" s="183"/>
      <c r="ED88" s="183"/>
      <c r="EE88" s="183"/>
    </row>
    <row r="89" spans="1:135" ht="65" customHeight="1" x14ac:dyDescent="0.2">
      <c r="A89" s="144">
        <v>7</v>
      </c>
      <c r="B89" s="146" t="str">
        <f>A11</f>
        <v>Loyola Marymount Lions</v>
      </c>
      <c r="C89" s="144"/>
      <c r="D89" s="144"/>
      <c r="E89" s="144"/>
      <c r="F89" s="144"/>
      <c r="G89" s="144"/>
      <c r="H89" s="144"/>
      <c r="I89" s="144"/>
      <c r="J89" s="144"/>
      <c r="K89" s="144"/>
      <c r="L89" s="144"/>
      <c r="M89" s="144">
        <f>100*(S79/S78)</f>
        <v>74.738003309431875</v>
      </c>
      <c r="N89" s="144">
        <f>100*(S80/S77)</f>
        <v>80.490349504434008</v>
      </c>
      <c r="O89" s="179">
        <f>100*((S79-S80)/S78)</f>
        <v>-10.369553226696084</v>
      </c>
      <c r="P89" s="179">
        <f>M89-$I$80</f>
        <v>-4.1298258930368377</v>
      </c>
      <c r="Q89" s="179">
        <f>$J$80-N89</f>
        <v>-1.8014998625080949</v>
      </c>
      <c r="AD89" s="144">
        <f t="shared" si="93"/>
        <v>80.17647058823529</v>
      </c>
      <c r="AE89" s="144">
        <f t="shared" si="94"/>
        <v>95.084372707263384</v>
      </c>
      <c r="AF89" s="149">
        <v>8</v>
      </c>
      <c r="AG89" s="150" t="s">
        <v>237</v>
      </c>
      <c r="AH89" s="149">
        <v>17</v>
      </c>
      <c r="AI89" s="151">
        <v>1</v>
      </c>
      <c r="AJ89" s="152">
        <v>1363</v>
      </c>
      <c r="AK89" s="152">
        <v>1296</v>
      </c>
      <c r="AL89" s="149">
        <v>0.95099999999999996</v>
      </c>
      <c r="AM89" s="152">
        <v>547</v>
      </c>
      <c r="AN89" s="152">
        <v>486</v>
      </c>
      <c r="AO89" s="152">
        <v>1033</v>
      </c>
      <c r="AP89" s="151">
        <v>0.47</v>
      </c>
      <c r="AQ89" s="151">
        <v>0.53</v>
      </c>
      <c r="AR89" s="154">
        <v>0.158</v>
      </c>
      <c r="AS89" s="154">
        <v>0.106</v>
      </c>
      <c r="AT89" s="154">
        <v>8.6999999999999994E-2</v>
      </c>
      <c r="AU89" s="154">
        <v>0.432</v>
      </c>
      <c r="AW89" s="183"/>
      <c r="AX89" s="144">
        <f t="shared" si="95"/>
        <v>66.691449814126386</v>
      </c>
      <c r="AY89" s="149">
        <v>8</v>
      </c>
      <c r="AZ89" s="150" t="s">
        <v>238</v>
      </c>
      <c r="BA89" s="149">
        <v>18</v>
      </c>
      <c r="BB89" s="151">
        <v>1</v>
      </c>
      <c r="BC89" s="152">
        <v>1345</v>
      </c>
      <c r="BD89" s="152">
        <v>897</v>
      </c>
      <c r="BE89" s="149">
        <v>0.66700000000000004</v>
      </c>
      <c r="BF89" s="152">
        <v>602</v>
      </c>
      <c r="BG89" s="152">
        <v>318</v>
      </c>
      <c r="BH89" s="152">
        <v>920</v>
      </c>
      <c r="BI89" s="153">
        <v>0.34599999999999997</v>
      </c>
      <c r="BJ89" s="153">
        <v>0.39300000000000002</v>
      </c>
      <c r="BK89" s="154">
        <v>0.23300000000000001</v>
      </c>
      <c r="BL89" s="155">
        <v>0.1</v>
      </c>
      <c r="BM89" s="154">
        <v>7.6999999999999999E-2</v>
      </c>
      <c r="BN89" s="154">
        <v>0.308</v>
      </c>
      <c r="DU89" s="4"/>
      <c r="DZ89" s="183"/>
      <c r="EA89" s="183"/>
      <c r="EB89" s="183"/>
      <c r="EC89" s="183"/>
      <c r="ED89" s="183"/>
      <c r="EE89" s="183"/>
    </row>
    <row r="90" spans="1:135" ht="13" x14ac:dyDescent="0.15">
      <c r="A90" s="156">
        <v>8</v>
      </c>
      <c r="B90" s="156" t="s">
        <v>239</v>
      </c>
      <c r="C90" s="156" t="s">
        <v>233</v>
      </c>
      <c r="D90" s="156" t="s">
        <v>234</v>
      </c>
      <c r="E90" s="156">
        <v>53</v>
      </c>
      <c r="F90" s="156">
        <v>29</v>
      </c>
      <c r="G90" s="156">
        <v>0.64600000000000002</v>
      </c>
      <c r="H90" s="156">
        <v>2.63</v>
      </c>
      <c r="I90" s="156">
        <v>111.88</v>
      </c>
      <c r="J90" s="156">
        <v>109.16</v>
      </c>
      <c r="K90" s="156">
        <v>2.72</v>
      </c>
      <c r="L90" s="156">
        <v>2.25</v>
      </c>
      <c r="M90" s="156">
        <v>111.81</v>
      </c>
      <c r="N90" s="156">
        <v>109.49</v>
      </c>
      <c r="O90" s="157">
        <v>2.33</v>
      </c>
      <c r="P90" s="157">
        <f t="shared" si="96"/>
        <v>32.94217079753129</v>
      </c>
      <c r="Q90" s="157">
        <f t="shared" si="97"/>
        <v>-30.622170797531282</v>
      </c>
      <c r="AD90" s="144">
        <f t="shared" si="93"/>
        <v>84.166666666666657</v>
      </c>
      <c r="AE90" s="144">
        <f t="shared" si="94"/>
        <v>94.983498349834989</v>
      </c>
      <c r="AF90" s="149">
        <v>9</v>
      </c>
      <c r="AG90" s="150" t="s">
        <v>240</v>
      </c>
      <c r="AH90" s="149">
        <v>18</v>
      </c>
      <c r="AI90" s="151">
        <v>1</v>
      </c>
      <c r="AJ90" s="152">
        <v>1515</v>
      </c>
      <c r="AK90" s="152">
        <v>1439</v>
      </c>
      <c r="AL90" s="149">
        <v>0.95</v>
      </c>
      <c r="AM90" s="152">
        <v>647</v>
      </c>
      <c r="AN90" s="152">
        <v>528</v>
      </c>
      <c r="AO90" s="152">
        <v>1175</v>
      </c>
      <c r="AP90" s="153">
        <v>0.44900000000000001</v>
      </c>
      <c r="AQ90" s="153">
        <v>0.52700000000000002</v>
      </c>
      <c r="AR90" s="154">
        <v>0.14499999999999999</v>
      </c>
      <c r="AS90" s="154">
        <v>9.4E-2</v>
      </c>
      <c r="AT90" s="154">
        <v>7.4999999999999997E-2</v>
      </c>
      <c r="AU90" s="154">
        <v>0.42099999999999999</v>
      </c>
      <c r="AW90" s="183"/>
      <c r="AX90" s="144">
        <f t="shared" si="95"/>
        <v>66.788588149231899</v>
      </c>
      <c r="AY90" s="149">
        <v>9</v>
      </c>
      <c r="AZ90" s="150" t="s">
        <v>241</v>
      </c>
      <c r="BA90" s="149">
        <v>18</v>
      </c>
      <c r="BB90" s="151">
        <v>1</v>
      </c>
      <c r="BC90" s="152">
        <v>1367</v>
      </c>
      <c r="BD90" s="152">
        <v>913</v>
      </c>
      <c r="BE90" s="149">
        <v>0.66800000000000004</v>
      </c>
      <c r="BF90" s="152">
        <v>637</v>
      </c>
      <c r="BG90" s="152">
        <v>335</v>
      </c>
      <c r="BH90" s="152">
        <v>972</v>
      </c>
      <c r="BI90" s="153">
        <v>0.34499999999999997</v>
      </c>
      <c r="BJ90" s="153">
        <v>0.38900000000000001</v>
      </c>
      <c r="BK90" s="154">
        <v>0.21199999999999999</v>
      </c>
      <c r="BL90" s="154">
        <v>8.6999999999999994E-2</v>
      </c>
      <c r="BM90" s="154">
        <v>7.6999999999999999E-2</v>
      </c>
      <c r="BN90" s="154">
        <v>0.315</v>
      </c>
      <c r="DU90" s="4"/>
      <c r="DZ90" s="183"/>
      <c r="EA90" s="183"/>
      <c r="EB90" s="183"/>
      <c r="EC90" s="183"/>
      <c r="ED90" s="183"/>
      <c r="EE90" s="183"/>
    </row>
    <row r="91" spans="1:135" ht="13" x14ac:dyDescent="0.15">
      <c r="A91" s="156">
        <v>9</v>
      </c>
      <c r="B91" s="156" t="s">
        <v>242</v>
      </c>
      <c r="C91" s="156" t="s">
        <v>233</v>
      </c>
      <c r="D91" s="156" t="s">
        <v>243</v>
      </c>
      <c r="E91" s="156">
        <v>49</v>
      </c>
      <c r="F91" s="156">
        <v>33</v>
      </c>
      <c r="G91" s="156">
        <v>0.59799999999999998</v>
      </c>
      <c r="H91" s="156">
        <v>1.8</v>
      </c>
      <c r="I91" s="156">
        <v>111.98</v>
      </c>
      <c r="J91" s="156">
        <v>110.06</v>
      </c>
      <c r="K91" s="156">
        <v>1.92</v>
      </c>
      <c r="L91" s="156">
        <v>1.36</v>
      </c>
      <c r="M91" s="156">
        <v>111.96</v>
      </c>
      <c r="N91" s="156">
        <v>110.49</v>
      </c>
      <c r="O91" s="157">
        <v>1.46</v>
      </c>
      <c r="P91" s="157">
        <f t="shared" si="96"/>
        <v>33.092170797531281</v>
      </c>
      <c r="Q91" s="157">
        <f t="shared" si="97"/>
        <v>-31.622170797531282</v>
      </c>
      <c r="AD91" s="144">
        <f t="shared" si="93"/>
        <v>84</v>
      </c>
      <c r="AE91" s="144">
        <f t="shared" si="94"/>
        <v>94.799498746867172</v>
      </c>
      <c r="AF91" s="149">
        <v>10</v>
      </c>
      <c r="AG91" s="150" t="s">
        <v>244</v>
      </c>
      <c r="AH91" s="149">
        <v>19</v>
      </c>
      <c r="AI91" s="151">
        <v>1</v>
      </c>
      <c r="AJ91" s="152">
        <v>1596</v>
      </c>
      <c r="AK91" s="152">
        <v>1513</v>
      </c>
      <c r="AL91" s="149">
        <v>0.94799999999999995</v>
      </c>
      <c r="AM91" s="152">
        <v>647</v>
      </c>
      <c r="AN91" s="152">
        <v>570</v>
      </c>
      <c r="AO91" s="152">
        <v>1217</v>
      </c>
      <c r="AP91" s="153">
        <v>0.46800000000000003</v>
      </c>
      <c r="AQ91" s="153">
        <v>0.52600000000000002</v>
      </c>
      <c r="AR91" s="154">
        <v>0.155</v>
      </c>
      <c r="AS91" s="154">
        <v>0.115</v>
      </c>
      <c r="AT91" s="154">
        <v>9.2999999999999999E-2</v>
      </c>
      <c r="AU91" s="154">
        <v>0.43099999999999999</v>
      </c>
      <c r="AW91" s="183"/>
      <c r="AX91" s="144">
        <f t="shared" si="95"/>
        <v>66.960907944514503</v>
      </c>
      <c r="AY91" s="149">
        <v>10</v>
      </c>
      <c r="AZ91" s="150" t="s">
        <v>245</v>
      </c>
      <c r="BA91" s="149">
        <v>17</v>
      </c>
      <c r="BB91" s="151">
        <v>1</v>
      </c>
      <c r="BC91" s="152">
        <v>1586</v>
      </c>
      <c r="BD91" s="152">
        <v>1062</v>
      </c>
      <c r="BE91" s="149">
        <v>0.67</v>
      </c>
      <c r="BF91" s="152">
        <v>734</v>
      </c>
      <c r="BG91" s="152">
        <v>375</v>
      </c>
      <c r="BH91" s="152">
        <v>1109</v>
      </c>
      <c r="BI91" s="153">
        <v>0.33800000000000002</v>
      </c>
      <c r="BJ91" s="153">
        <v>0.38100000000000001</v>
      </c>
      <c r="BK91" s="154">
        <v>0.20899999999999999</v>
      </c>
      <c r="BL91" s="154">
        <v>0.10299999999999999</v>
      </c>
      <c r="BM91" s="154">
        <v>7.4999999999999997E-2</v>
      </c>
      <c r="BN91" s="154">
        <v>0.317</v>
      </c>
      <c r="DU91" s="4"/>
      <c r="DZ91" s="183"/>
      <c r="EA91" s="183"/>
      <c r="EB91" s="183"/>
      <c r="EC91" s="183"/>
      <c r="ED91" s="183"/>
      <c r="EE91" s="183"/>
    </row>
    <row r="92" spans="1:135" ht="13" x14ac:dyDescent="0.15">
      <c r="A92" s="156">
        <v>10</v>
      </c>
      <c r="B92" s="156" t="s">
        <v>246</v>
      </c>
      <c r="C92" s="156" t="s">
        <v>200</v>
      </c>
      <c r="D92" s="156" t="s">
        <v>229</v>
      </c>
      <c r="E92" s="156">
        <v>47</v>
      </c>
      <c r="F92" s="156">
        <v>35</v>
      </c>
      <c r="G92" s="156">
        <v>0.57299999999999995</v>
      </c>
      <c r="H92" s="156">
        <v>0.76</v>
      </c>
      <c r="I92" s="156">
        <v>108.95</v>
      </c>
      <c r="J92" s="156">
        <v>108.17</v>
      </c>
      <c r="K92" s="156">
        <v>0.78</v>
      </c>
      <c r="L92" s="156">
        <v>1.1499999999999999</v>
      </c>
      <c r="M92" s="156">
        <v>108.94</v>
      </c>
      <c r="N92" s="156">
        <v>107.75</v>
      </c>
      <c r="O92" s="157">
        <v>1.18</v>
      </c>
      <c r="P92" s="157">
        <f t="shared" si="96"/>
        <v>30.072170797531285</v>
      </c>
      <c r="Q92" s="157">
        <f t="shared" si="97"/>
        <v>-28.882170797531288</v>
      </c>
      <c r="AD92" s="144">
        <f t="shared" si="93"/>
        <v>85.5</v>
      </c>
      <c r="AE92" s="144">
        <f t="shared" si="94"/>
        <v>94.785575048732937</v>
      </c>
      <c r="AF92" s="149">
        <v>11</v>
      </c>
      <c r="AG92" s="150" t="s">
        <v>218</v>
      </c>
      <c r="AH92" s="149">
        <v>24</v>
      </c>
      <c r="AI92" s="151">
        <v>1</v>
      </c>
      <c r="AJ92" s="152">
        <v>2052</v>
      </c>
      <c r="AK92" s="152">
        <v>1945</v>
      </c>
      <c r="AL92" s="149">
        <v>0.94799999999999995</v>
      </c>
      <c r="AM92" s="152">
        <v>758</v>
      </c>
      <c r="AN92" s="152">
        <v>725</v>
      </c>
      <c r="AO92" s="152">
        <v>1483</v>
      </c>
      <c r="AP92" s="153">
        <v>0.48899999999999999</v>
      </c>
      <c r="AQ92" s="153">
        <v>0.55700000000000005</v>
      </c>
      <c r="AR92" s="155">
        <v>0.18</v>
      </c>
      <c r="AS92" s="154">
        <v>0.122</v>
      </c>
      <c r="AT92" s="154">
        <v>9.9000000000000005E-2</v>
      </c>
      <c r="AU92" s="154">
        <v>0.435</v>
      </c>
      <c r="AW92" s="183"/>
      <c r="AX92" s="144">
        <f t="shared" si="95"/>
        <v>67.311827956989248</v>
      </c>
      <c r="AY92" s="149">
        <v>11</v>
      </c>
      <c r="AZ92" s="150" t="s">
        <v>247</v>
      </c>
      <c r="BA92" s="149">
        <v>18</v>
      </c>
      <c r="BB92" s="151">
        <v>1</v>
      </c>
      <c r="BC92" s="152">
        <v>1395</v>
      </c>
      <c r="BD92" s="152">
        <v>939</v>
      </c>
      <c r="BE92" s="149">
        <v>0.67300000000000004</v>
      </c>
      <c r="BF92" s="152">
        <v>608</v>
      </c>
      <c r="BG92" s="152">
        <v>340</v>
      </c>
      <c r="BH92" s="152">
        <v>948</v>
      </c>
      <c r="BI92" s="153">
        <v>0.35899999999999999</v>
      </c>
      <c r="BJ92" s="153">
        <v>0.40200000000000002</v>
      </c>
      <c r="BK92" s="155">
        <v>0.23</v>
      </c>
      <c r="BL92" s="154">
        <v>0.10299999999999999</v>
      </c>
      <c r="BM92" s="154">
        <v>7.6999999999999999E-2</v>
      </c>
      <c r="BN92" s="154">
        <v>0.32300000000000001</v>
      </c>
      <c r="DU92" s="4"/>
      <c r="DZ92" s="183"/>
      <c r="EA92" s="183"/>
      <c r="EB92" s="183"/>
      <c r="EC92" s="183"/>
      <c r="ED92" s="183"/>
      <c r="EE92" s="183"/>
    </row>
    <row r="93" spans="1:135" ht="13" x14ac:dyDescent="0.15">
      <c r="A93" s="156">
        <v>11</v>
      </c>
      <c r="B93" s="156" t="s">
        <v>248</v>
      </c>
      <c r="C93" s="156" t="s">
        <v>200</v>
      </c>
      <c r="D93" s="156" t="s">
        <v>220</v>
      </c>
      <c r="E93" s="156">
        <v>43</v>
      </c>
      <c r="F93" s="156">
        <v>39</v>
      </c>
      <c r="G93" s="156">
        <v>0.52400000000000002</v>
      </c>
      <c r="H93" s="156">
        <v>0.49</v>
      </c>
      <c r="I93" s="156">
        <v>108.59</v>
      </c>
      <c r="J93" s="156">
        <v>107.89</v>
      </c>
      <c r="K93" s="156">
        <v>0.7</v>
      </c>
      <c r="L93" s="156">
        <v>0.96</v>
      </c>
      <c r="M93" s="156">
        <v>108.71</v>
      </c>
      <c r="N93" s="156">
        <v>107.55</v>
      </c>
      <c r="O93" s="157">
        <v>1.17</v>
      </c>
      <c r="P93" s="157">
        <f t="shared" si="96"/>
        <v>29.842170797531281</v>
      </c>
      <c r="Q93" s="157">
        <f t="shared" si="97"/>
        <v>-28.682170797531285</v>
      </c>
      <c r="AD93" s="144">
        <f t="shared" si="93"/>
        <v>78.571428571428569</v>
      </c>
      <c r="AE93" s="144">
        <f t="shared" si="94"/>
        <v>94.545454545454547</v>
      </c>
      <c r="AF93" s="149">
        <v>12</v>
      </c>
      <c r="AG93" s="150" t="s">
        <v>249</v>
      </c>
      <c r="AH93" s="149">
        <v>14</v>
      </c>
      <c r="AI93" s="151">
        <v>1</v>
      </c>
      <c r="AJ93" s="152">
        <v>1100</v>
      </c>
      <c r="AK93" s="152">
        <v>1040</v>
      </c>
      <c r="AL93" s="149">
        <v>0.94499999999999995</v>
      </c>
      <c r="AM93" s="152">
        <v>424</v>
      </c>
      <c r="AN93" s="152">
        <v>361</v>
      </c>
      <c r="AO93" s="152">
        <v>785</v>
      </c>
      <c r="AP93" s="151">
        <v>0.46</v>
      </c>
      <c r="AQ93" s="153">
        <v>0.53600000000000003</v>
      </c>
      <c r="AR93" s="154">
        <v>0.17499999999999999</v>
      </c>
      <c r="AS93" s="154">
        <v>0.13400000000000001</v>
      </c>
      <c r="AT93" s="154">
        <v>9.9000000000000005E-2</v>
      </c>
      <c r="AU93" s="154">
        <v>0.433</v>
      </c>
      <c r="AW93" s="183"/>
      <c r="AX93" s="144">
        <f t="shared" si="95"/>
        <v>67.684140676841409</v>
      </c>
      <c r="AY93" s="149">
        <v>12</v>
      </c>
      <c r="AZ93" s="150" t="s">
        <v>250</v>
      </c>
      <c r="BA93" s="149">
        <v>19</v>
      </c>
      <c r="BB93" s="151">
        <v>1</v>
      </c>
      <c r="BC93" s="152">
        <v>1507</v>
      </c>
      <c r="BD93" s="152">
        <v>1020</v>
      </c>
      <c r="BE93" s="149">
        <v>0.67700000000000005</v>
      </c>
      <c r="BF93" s="152">
        <v>678</v>
      </c>
      <c r="BG93" s="152">
        <v>360</v>
      </c>
      <c r="BH93" s="152">
        <v>1038</v>
      </c>
      <c r="BI93" s="153">
        <v>0.34699999999999998</v>
      </c>
      <c r="BJ93" s="153">
        <v>0.38800000000000001</v>
      </c>
      <c r="BK93" s="154">
        <v>0.216</v>
      </c>
      <c r="BL93" s="154">
        <v>0.109</v>
      </c>
      <c r="BM93" s="154">
        <v>9.1999999999999998E-2</v>
      </c>
      <c r="BN93" s="154">
        <v>0.32200000000000001</v>
      </c>
      <c r="DU93" s="4"/>
      <c r="DZ93" s="183"/>
      <c r="EA93" s="183"/>
      <c r="EB93" s="183"/>
      <c r="EC93" s="183"/>
      <c r="ED93" s="183"/>
      <c r="EE93" s="183"/>
    </row>
    <row r="94" spans="1:135" ht="13" x14ac:dyDescent="0.15">
      <c r="A94" s="156">
        <v>12</v>
      </c>
      <c r="B94" s="156" t="s">
        <v>251</v>
      </c>
      <c r="C94" s="156" t="s">
        <v>233</v>
      </c>
      <c r="D94" s="156" t="s">
        <v>243</v>
      </c>
      <c r="E94" s="156">
        <v>41</v>
      </c>
      <c r="F94" s="156">
        <v>41</v>
      </c>
      <c r="G94" s="156">
        <v>0.5</v>
      </c>
      <c r="H94" s="156">
        <v>1.06</v>
      </c>
      <c r="I94" s="156">
        <v>108.73</v>
      </c>
      <c r="J94" s="156">
        <v>107.65</v>
      </c>
      <c r="K94" s="156">
        <v>1.0900000000000001</v>
      </c>
      <c r="L94" s="156">
        <v>0.78</v>
      </c>
      <c r="M94" s="156">
        <v>108.62</v>
      </c>
      <c r="N94" s="156">
        <v>107.84</v>
      </c>
      <c r="O94" s="157">
        <v>0.79</v>
      </c>
      <c r="P94" s="157">
        <f t="shared" si="96"/>
        <v>29.752170797531292</v>
      </c>
      <c r="Q94" s="157">
        <f t="shared" si="97"/>
        <v>-28.972170797531291</v>
      </c>
      <c r="AD94" s="144">
        <f t="shared" si="93"/>
        <v>82.222222222222214</v>
      </c>
      <c r="AE94" s="144">
        <f t="shared" si="94"/>
        <v>93.851351351351354</v>
      </c>
      <c r="AF94" s="149">
        <v>13</v>
      </c>
      <c r="AG94" s="150" t="s">
        <v>252</v>
      </c>
      <c r="AH94" s="149">
        <v>18</v>
      </c>
      <c r="AI94" s="151">
        <v>1</v>
      </c>
      <c r="AJ94" s="152">
        <v>1480</v>
      </c>
      <c r="AK94" s="152">
        <v>1389</v>
      </c>
      <c r="AL94" s="149">
        <v>0.93899999999999995</v>
      </c>
      <c r="AM94" s="152">
        <v>652</v>
      </c>
      <c r="AN94" s="152">
        <v>527</v>
      </c>
      <c r="AO94" s="152">
        <v>1179</v>
      </c>
      <c r="AP94" s="153">
        <v>0.44700000000000001</v>
      </c>
      <c r="AQ94" s="153">
        <v>0.50900000000000001</v>
      </c>
      <c r="AR94" s="154">
        <v>0.128</v>
      </c>
      <c r="AS94" s="154">
        <v>9.2999999999999999E-2</v>
      </c>
      <c r="AT94" s="154">
        <v>7.4999999999999997E-2</v>
      </c>
      <c r="AU94" s="154">
        <v>0.42499999999999999</v>
      </c>
      <c r="AW94" s="183"/>
      <c r="AX94" s="144">
        <f t="shared" si="95"/>
        <v>67.715019255455715</v>
      </c>
      <c r="AY94" s="149">
        <v>13</v>
      </c>
      <c r="AZ94" s="150" t="s">
        <v>253</v>
      </c>
      <c r="BA94" s="149">
        <v>20</v>
      </c>
      <c r="BB94" s="151">
        <v>1</v>
      </c>
      <c r="BC94" s="152">
        <v>1558</v>
      </c>
      <c r="BD94" s="152">
        <v>1055</v>
      </c>
      <c r="BE94" s="149">
        <v>0.67700000000000005</v>
      </c>
      <c r="BF94" s="152">
        <v>711</v>
      </c>
      <c r="BG94" s="152">
        <v>384</v>
      </c>
      <c r="BH94" s="152">
        <v>1095</v>
      </c>
      <c r="BI94" s="153">
        <v>0.35099999999999998</v>
      </c>
      <c r="BJ94" s="153">
        <v>0.38900000000000001</v>
      </c>
      <c r="BK94" s="154">
        <v>0.20899999999999999</v>
      </c>
      <c r="BL94" s="154">
        <v>0.108</v>
      </c>
      <c r="BM94" s="155">
        <v>0.09</v>
      </c>
      <c r="BN94" s="154">
        <v>0.32700000000000001</v>
      </c>
      <c r="DU94" s="4"/>
      <c r="DZ94" s="183"/>
      <c r="EA94" s="183"/>
      <c r="EB94" s="183"/>
      <c r="EC94" s="183"/>
      <c r="ED94" s="183"/>
      <c r="EE94" s="183"/>
    </row>
    <row r="95" spans="1:135" ht="13" x14ac:dyDescent="0.15">
      <c r="A95" s="156">
        <v>13</v>
      </c>
      <c r="B95" s="156" t="s">
        <v>254</v>
      </c>
      <c r="C95" s="156" t="s">
        <v>200</v>
      </c>
      <c r="D95" s="156" t="s">
        <v>229</v>
      </c>
      <c r="E95" s="156">
        <v>40</v>
      </c>
      <c r="F95" s="156">
        <v>42</v>
      </c>
      <c r="G95" s="156">
        <v>0.48799999999999999</v>
      </c>
      <c r="H95" s="156">
        <v>0.51</v>
      </c>
      <c r="I95" s="156">
        <v>113.9</v>
      </c>
      <c r="J95" s="156">
        <v>113.43</v>
      </c>
      <c r="K95" s="156">
        <v>0.47</v>
      </c>
      <c r="L95" s="156">
        <v>0.7</v>
      </c>
      <c r="M95" s="156">
        <v>114.06</v>
      </c>
      <c r="N95" s="156">
        <v>113.39</v>
      </c>
      <c r="O95" s="157">
        <v>0.67</v>
      </c>
      <c r="P95" s="157">
        <f t="shared" si="96"/>
        <v>35.19217079753129</v>
      </c>
      <c r="Q95" s="157">
        <f t="shared" si="97"/>
        <v>-34.522170797531288</v>
      </c>
      <c r="AD95" s="144">
        <f t="shared" si="93"/>
        <v>82.608695652173907</v>
      </c>
      <c r="AE95" s="144">
        <f t="shared" si="94"/>
        <v>93.736842105263165</v>
      </c>
      <c r="AF95" s="149">
        <v>14</v>
      </c>
      <c r="AG95" s="150" t="s">
        <v>236</v>
      </c>
      <c r="AH95" s="149">
        <v>23</v>
      </c>
      <c r="AI95" s="151">
        <v>1</v>
      </c>
      <c r="AJ95" s="152">
        <v>1900</v>
      </c>
      <c r="AK95" s="152">
        <v>1781</v>
      </c>
      <c r="AL95" s="149">
        <v>0.93700000000000006</v>
      </c>
      <c r="AM95" s="152">
        <v>791</v>
      </c>
      <c r="AN95" s="152">
        <v>687</v>
      </c>
      <c r="AO95" s="152">
        <v>1478</v>
      </c>
      <c r="AP95" s="153">
        <v>0.46500000000000002</v>
      </c>
      <c r="AQ95" s="153">
        <v>0.52800000000000002</v>
      </c>
      <c r="AR95" s="154">
        <v>0.152</v>
      </c>
      <c r="AS95" s="154">
        <v>8.8999999999999996E-2</v>
      </c>
      <c r="AT95" s="154">
        <v>7.0999999999999994E-2</v>
      </c>
      <c r="AU95" s="154">
        <v>0.42599999999999999</v>
      </c>
      <c r="AW95" s="183"/>
      <c r="AX95" s="144">
        <f t="shared" si="95"/>
        <v>69.42675159235668</v>
      </c>
      <c r="AY95" s="149">
        <v>14</v>
      </c>
      <c r="AZ95" s="150" t="s">
        <v>255</v>
      </c>
      <c r="BA95" s="149">
        <v>13</v>
      </c>
      <c r="BB95" s="151">
        <v>1</v>
      </c>
      <c r="BC95" s="152">
        <v>1099</v>
      </c>
      <c r="BD95" s="152">
        <v>763</v>
      </c>
      <c r="BE95" s="149">
        <v>0.69399999999999995</v>
      </c>
      <c r="BF95" s="152">
        <v>457</v>
      </c>
      <c r="BG95" s="152">
        <v>277</v>
      </c>
      <c r="BH95" s="152">
        <v>734</v>
      </c>
      <c r="BI95" s="153">
        <v>0.377</v>
      </c>
      <c r="BJ95" s="151">
        <v>0.42</v>
      </c>
      <c r="BK95" s="154">
        <v>0.23599999999999999</v>
      </c>
      <c r="BL95" s="154">
        <v>0.11700000000000001</v>
      </c>
      <c r="BM95" s="154">
        <v>8.5999999999999993E-2</v>
      </c>
      <c r="BN95" s="154">
        <v>0.33200000000000002</v>
      </c>
      <c r="DU95" s="4"/>
      <c r="DZ95" s="183"/>
      <c r="EA95" s="183"/>
      <c r="EB95" s="183"/>
      <c r="EC95" s="183"/>
      <c r="ED95" s="183"/>
      <c r="EE95" s="183"/>
    </row>
    <row r="96" spans="1:135" ht="13" x14ac:dyDescent="0.15">
      <c r="A96" s="156">
        <v>14</v>
      </c>
      <c r="B96" s="156" t="s">
        <v>256</v>
      </c>
      <c r="C96" s="156" t="s">
        <v>233</v>
      </c>
      <c r="D96" s="156" t="s">
        <v>243</v>
      </c>
      <c r="E96" s="156">
        <v>36</v>
      </c>
      <c r="F96" s="156">
        <v>46</v>
      </c>
      <c r="G96" s="156">
        <v>0.439</v>
      </c>
      <c r="H96" s="156">
        <v>0.2</v>
      </c>
      <c r="I96" s="156">
        <v>109.57</v>
      </c>
      <c r="J96" s="156">
        <v>109.31</v>
      </c>
      <c r="K96" s="156">
        <v>0.25</v>
      </c>
      <c r="L96" s="156">
        <v>-0.06</v>
      </c>
      <c r="M96" s="156">
        <v>109.53</v>
      </c>
      <c r="N96" s="156">
        <v>109.55</v>
      </c>
      <c r="O96" s="157">
        <v>-0.02</v>
      </c>
      <c r="P96" s="157">
        <f t="shared" si="96"/>
        <v>30.662170797531289</v>
      </c>
      <c r="Q96" s="157">
        <f t="shared" si="97"/>
        <v>-30.682170797531285</v>
      </c>
      <c r="AD96" s="144">
        <f t="shared" si="93"/>
        <v>80.10526315789474</v>
      </c>
      <c r="AE96" s="144">
        <f t="shared" si="94"/>
        <v>92.904073587385014</v>
      </c>
      <c r="AF96" s="149">
        <v>15</v>
      </c>
      <c r="AG96" s="150" t="s">
        <v>257</v>
      </c>
      <c r="AH96" s="149">
        <v>19</v>
      </c>
      <c r="AI96" s="151">
        <v>1</v>
      </c>
      <c r="AJ96" s="152">
        <v>1522</v>
      </c>
      <c r="AK96" s="152">
        <v>1414</v>
      </c>
      <c r="AL96" s="149">
        <v>0.92900000000000005</v>
      </c>
      <c r="AM96" s="152">
        <v>579</v>
      </c>
      <c r="AN96" s="152">
        <v>534</v>
      </c>
      <c r="AO96" s="152">
        <v>1113</v>
      </c>
      <c r="AP96" s="151">
        <v>0.48</v>
      </c>
      <c r="AQ96" s="153">
        <v>0.54400000000000004</v>
      </c>
      <c r="AR96" s="154">
        <v>0.182</v>
      </c>
      <c r="AS96" s="154">
        <v>0.107</v>
      </c>
      <c r="AT96" s="154">
        <v>8.8999999999999996E-2</v>
      </c>
      <c r="AU96" s="154">
        <v>0.42799999999999999</v>
      </c>
      <c r="AW96" s="183"/>
      <c r="AX96" s="144">
        <f t="shared" si="95"/>
        <v>69.407894736842096</v>
      </c>
      <c r="AY96" s="149">
        <v>15</v>
      </c>
      <c r="AZ96" s="150" t="s">
        <v>258</v>
      </c>
      <c r="BA96" s="149">
        <v>14</v>
      </c>
      <c r="BB96" s="151">
        <v>1</v>
      </c>
      <c r="BC96" s="152">
        <v>1216</v>
      </c>
      <c r="BD96" s="152">
        <v>844</v>
      </c>
      <c r="BE96" s="149">
        <v>0.69399999999999995</v>
      </c>
      <c r="BF96" s="152">
        <v>497</v>
      </c>
      <c r="BG96" s="152">
        <v>295</v>
      </c>
      <c r="BH96" s="152">
        <v>792</v>
      </c>
      <c r="BI96" s="153">
        <v>0.372</v>
      </c>
      <c r="BJ96" s="153">
        <v>0.41599999999999998</v>
      </c>
      <c r="BK96" s="154">
        <v>0.24299999999999999</v>
      </c>
      <c r="BL96" s="154">
        <v>0.122</v>
      </c>
      <c r="BM96" s="155">
        <v>0.09</v>
      </c>
      <c r="BN96" s="154">
        <v>0.33600000000000002</v>
      </c>
      <c r="DU96" s="4"/>
      <c r="DZ96" s="183"/>
      <c r="EA96" s="183"/>
      <c r="EB96" s="183"/>
      <c r="EC96" s="183"/>
      <c r="ED96" s="183"/>
      <c r="EE96" s="183"/>
    </row>
    <row r="97" spans="1:135" ht="13" x14ac:dyDescent="0.15">
      <c r="A97" s="156">
        <v>15</v>
      </c>
      <c r="B97" s="156" t="s">
        <v>259</v>
      </c>
      <c r="C97" s="156" t="s">
        <v>233</v>
      </c>
      <c r="D97" s="156" t="s">
        <v>175</v>
      </c>
      <c r="E97" s="156">
        <v>41</v>
      </c>
      <c r="F97" s="156">
        <v>41</v>
      </c>
      <c r="G97" s="156">
        <v>0.5</v>
      </c>
      <c r="H97" s="156">
        <v>0.43</v>
      </c>
      <c r="I97" s="156">
        <v>108.04</v>
      </c>
      <c r="J97" s="156">
        <v>107.72</v>
      </c>
      <c r="K97" s="156">
        <v>0.32</v>
      </c>
      <c r="L97" s="156">
        <v>0.03</v>
      </c>
      <c r="M97" s="156">
        <v>107.91</v>
      </c>
      <c r="N97" s="156">
        <v>107.98</v>
      </c>
      <c r="O97" s="157">
        <v>-0.08</v>
      </c>
      <c r="P97" s="157">
        <f t="shared" si="96"/>
        <v>29.042170797531284</v>
      </c>
      <c r="Q97" s="157">
        <f t="shared" si="97"/>
        <v>-29.112170797531292</v>
      </c>
      <c r="AD97" s="144">
        <f t="shared" si="93"/>
        <v>77.960000000000008</v>
      </c>
      <c r="AE97" s="144">
        <f t="shared" si="94"/>
        <v>92.714212416623909</v>
      </c>
      <c r="AF97" s="149">
        <v>16</v>
      </c>
      <c r="AG97" s="150" t="s">
        <v>260</v>
      </c>
      <c r="AH97" s="149">
        <v>25</v>
      </c>
      <c r="AI97" s="151">
        <v>1</v>
      </c>
      <c r="AJ97" s="152">
        <v>1949</v>
      </c>
      <c r="AK97" s="152">
        <v>1807</v>
      </c>
      <c r="AL97" s="149">
        <v>0.92700000000000005</v>
      </c>
      <c r="AM97" s="152">
        <v>825</v>
      </c>
      <c r="AN97" s="152">
        <v>607</v>
      </c>
      <c r="AO97" s="152">
        <v>1432</v>
      </c>
      <c r="AP97" s="153">
        <v>0.42399999999999999</v>
      </c>
      <c r="AQ97" s="153">
        <v>0.51500000000000001</v>
      </c>
      <c r="AR97" s="154">
        <v>0.16200000000000001</v>
      </c>
      <c r="AS97" s="154">
        <v>0.122</v>
      </c>
      <c r="AT97" s="154">
        <v>9.2999999999999999E-2</v>
      </c>
      <c r="AU97" s="154">
        <v>0.40699999999999997</v>
      </c>
      <c r="AW97" s="183"/>
      <c r="AX97" s="144">
        <f t="shared" si="95"/>
        <v>69.401330376940123</v>
      </c>
      <c r="AY97" s="149">
        <v>16</v>
      </c>
      <c r="AZ97" s="150" t="s">
        <v>261</v>
      </c>
      <c r="BA97" s="149">
        <v>12</v>
      </c>
      <c r="BB97" s="151">
        <v>1</v>
      </c>
      <c r="BC97" s="152">
        <v>902</v>
      </c>
      <c r="BD97" s="152">
        <v>626</v>
      </c>
      <c r="BE97" s="149">
        <v>0.69399999999999995</v>
      </c>
      <c r="BF97" s="152">
        <v>410</v>
      </c>
      <c r="BG97" s="152">
        <v>228</v>
      </c>
      <c r="BH97" s="152">
        <v>638</v>
      </c>
      <c r="BI97" s="153">
        <v>0.35699999999999998</v>
      </c>
      <c r="BJ97" s="153">
        <v>0.41099999999999998</v>
      </c>
      <c r="BK97" s="154">
        <v>0.22500000000000001</v>
      </c>
      <c r="BL97" s="154">
        <v>8.2000000000000003E-2</v>
      </c>
      <c r="BM97" s="154">
        <v>5.8999999999999997E-2</v>
      </c>
      <c r="BN97" s="154">
        <v>0.316</v>
      </c>
      <c r="DU97" s="4"/>
      <c r="DZ97" s="183"/>
      <c r="EA97" s="183"/>
      <c r="EB97" s="183"/>
      <c r="EC97" s="183"/>
      <c r="ED97" s="183"/>
      <c r="EE97" s="183"/>
    </row>
    <row r="98" spans="1:135" ht="13" x14ac:dyDescent="0.15">
      <c r="A98" s="156">
        <v>16</v>
      </c>
      <c r="B98" s="156" t="s">
        <v>262</v>
      </c>
      <c r="C98" s="156" t="s">
        <v>200</v>
      </c>
      <c r="D98" s="156" t="s">
        <v>229</v>
      </c>
      <c r="E98" s="156">
        <v>41</v>
      </c>
      <c r="F98" s="156">
        <v>41</v>
      </c>
      <c r="G98" s="156">
        <v>0.5</v>
      </c>
      <c r="H98" s="156">
        <v>-0.52</v>
      </c>
      <c r="I98" s="156">
        <v>110.93</v>
      </c>
      <c r="J98" s="156">
        <v>111.46</v>
      </c>
      <c r="K98" s="156">
        <v>-0.53</v>
      </c>
      <c r="L98" s="156">
        <v>-0.23</v>
      </c>
      <c r="M98" s="156">
        <v>111.09</v>
      </c>
      <c r="N98" s="156">
        <v>111.31</v>
      </c>
      <c r="O98" s="157">
        <v>-0.22</v>
      </c>
      <c r="P98" s="157">
        <f t="shared" si="96"/>
        <v>32.222170797531291</v>
      </c>
      <c r="Q98" s="157">
        <f t="shared" si="97"/>
        <v>-32.44217079753129</v>
      </c>
      <c r="AD98" s="144">
        <f t="shared" si="93"/>
        <v>82.608695652173907</v>
      </c>
      <c r="AE98" s="144">
        <f t="shared" si="94"/>
        <v>92.578947368421055</v>
      </c>
      <c r="AF98" s="149">
        <v>17</v>
      </c>
      <c r="AG98" s="150" t="s">
        <v>263</v>
      </c>
      <c r="AH98" s="149">
        <v>23</v>
      </c>
      <c r="AI98" s="151">
        <v>1</v>
      </c>
      <c r="AJ98" s="152">
        <v>1900</v>
      </c>
      <c r="AK98" s="152">
        <v>1759</v>
      </c>
      <c r="AL98" s="149">
        <v>0.92600000000000005</v>
      </c>
      <c r="AM98" s="152">
        <v>791</v>
      </c>
      <c r="AN98" s="152">
        <v>645</v>
      </c>
      <c r="AO98" s="152">
        <v>1436</v>
      </c>
      <c r="AP98" s="153">
        <v>0.44900000000000001</v>
      </c>
      <c r="AQ98" s="153">
        <v>0.52800000000000002</v>
      </c>
      <c r="AR98" s="154">
        <v>0.17100000000000001</v>
      </c>
      <c r="AS98" s="154">
        <v>9.5000000000000001E-2</v>
      </c>
      <c r="AT98" s="154">
        <v>7.2999999999999995E-2</v>
      </c>
      <c r="AU98" s="154">
        <v>0.40699999999999997</v>
      </c>
      <c r="AW98" s="183"/>
      <c r="AX98" s="144">
        <f t="shared" si="95"/>
        <v>69.584954604409859</v>
      </c>
      <c r="AY98" s="149">
        <v>17</v>
      </c>
      <c r="AZ98" s="150" t="s">
        <v>264</v>
      </c>
      <c r="BA98" s="149">
        <v>19</v>
      </c>
      <c r="BB98" s="151">
        <v>1</v>
      </c>
      <c r="BC98" s="152">
        <v>1542</v>
      </c>
      <c r="BD98" s="152">
        <v>1073</v>
      </c>
      <c r="BE98" s="149">
        <v>0.69599999999999995</v>
      </c>
      <c r="BF98" s="152">
        <v>682</v>
      </c>
      <c r="BG98" s="152">
        <v>414</v>
      </c>
      <c r="BH98" s="152">
        <v>1096</v>
      </c>
      <c r="BI98" s="153">
        <v>0.378</v>
      </c>
      <c r="BJ98" s="153">
        <v>0.41599999999999998</v>
      </c>
      <c r="BK98" s="154">
        <v>0.223</v>
      </c>
      <c r="BL98" s="154">
        <v>7.9000000000000001E-2</v>
      </c>
      <c r="BM98" s="154">
        <v>5.8999999999999997E-2</v>
      </c>
      <c r="BN98" s="154">
        <v>0.32900000000000001</v>
      </c>
      <c r="DU98" s="4"/>
      <c r="DZ98" s="183"/>
      <c r="EA98" s="183"/>
      <c r="EB98" s="183"/>
      <c r="EC98" s="183"/>
      <c r="ED98" s="183"/>
      <c r="EE98" s="183"/>
    </row>
    <row r="99" spans="1:135" ht="13" x14ac:dyDescent="0.15">
      <c r="A99" s="156">
        <v>17</v>
      </c>
      <c r="B99" s="156" t="s">
        <v>265</v>
      </c>
      <c r="C99" s="156" t="s">
        <v>233</v>
      </c>
      <c r="D99" s="156" t="s">
        <v>175</v>
      </c>
      <c r="E99" s="156">
        <v>42</v>
      </c>
      <c r="F99" s="156">
        <v>40</v>
      </c>
      <c r="G99" s="156">
        <v>0.51200000000000001</v>
      </c>
      <c r="H99" s="156">
        <v>-0.18</v>
      </c>
      <c r="I99" s="156">
        <v>109.92</v>
      </c>
      <c r="J99" s="156">
        <v>110.16</v>
      </c>
      <c r="K99" s="156">
        <v>-0.23</v>
      </c>
      <c r="L99" s="156">
        <v>-0.44</v>
      </c>
      <c r="M99" s="156">
        <v>109.96</v>
      </c>
      <c r="N99" s="156">
        <v>110.46</v>
      </c>
      <c r="O99" s="157">
        <v>-0.5</v>
      </c>
      <c r="P99" s="157">
        <f t="shared" si="96"/>
        <v>31.092170797531281</v>
      </c>
      <c r="Q99" s="157">
        <f t="shared" si="97"/>
        <v>-31.592170797531281</v>
      </c>
      <c r="AD99" s="144">
        <f t="shared" si="93"/>
        <v>83.045454545454547</v>
      </c>
      <c r="AE99" s="144">
        <f t="shared" si="94"/>
        <v>92.172961138478385</v>
      </c>
      <c r="AF99" s="149">
        <v>18</v>
      </c>
      <c r="AG99" s="150" t="s">
        <v>266</v>
      </c>
      <c r="AH99" s="149">
        <v>22</v>
      </c>
      <c r="AI99" s="151">
        <v>1</v>
      </c>
      <c r="AJ99" s="152">
        <v>1827</v>
      </c>
      <c r="AK99" s="152">
        <v>1684</v>
      </c>
      <c r="AL99" s="149">
        <v>0.92200000000000004</v>
      </c>
      <c r="AM99" s="152">
        <v>760</v>
      </c>
      <c r="AN99" s="152">
        <v>635</v>
      </c>
      <c r="AO99" s="152">
        <v>1395</v>
      </c>
      <c r="AP99" s="153">
        <v>0.45500000000000002</v>
      </c>
      <c r="AQ99" s="153">
        <v>0.49199999999999999</v>
      </c>
      <c r="AR99" s="154">
        <v>0.13400000000000001</v>
      </c>
      <c r="AS99" s="154">
        <v>0.13100000000000001</v>
      </c>
      <c r="AT99" s="154">
        <v>0.107</v>
      </c>
      <c r="AU99" s="154">
        <v>0.442</v>
      </c>
      <c r="AW99" s="183"/>
      <c r="AX99" s="144">
        <f t="shared" si="95"/>
        <v>69.820359281437135</v>
      </c>
      <c r="AY99" s="149">
        <v>18</v>
      </c>
      <c r="AZ99" s="150" t="s">
        <v>267</v>
      </c>
      <c r="BA99" s="149">
        <v>20</v>
      </c>
      <c r="BB99" s="151">
        <v>1</v>
      </c>
      <c r="BC99" s="152">
        <v>1670</v>
      </c>
      <c r="BD99" s="152">
        <v>1166</v>
      </c>
      <c r="BE99" s="149">
        <v>0.69799999999999995</v>
      </c>
      <c r="BF99" s="152">
        <v>787</v>
      </c>
      <c r="BG99" s="152">
        <v>409</v>
      </c>
      <c r="BH99" s="152">
        <v>1196</v>
      </c>
      <c r="BI99" s="153">
        <v>0.34200000000000003</v>
      </c>
      <c r="BJ99" s="153">
        <v>0.38700000000000001</v>
      </c>
      <c r="BK99" s="154">
        <v>0.18099999999999999</v>
      </c>
      <c r="BL99" s="154">
        <v>0.11700000000000001</v>
      </c>
      <c r="BM99" s="154">
        <v>9.5000000000000001E-2</v>
      </c>
      <c r="BN99" s="154">
        <v>0.33500000000000002</v>
      </c>
      <c r="DU99" s="4"/>
      <c r="DZ99" s="183"/>
      <c r="EA99" s="183"/>
      <c r="EB99" s="183"/>
      <c r="EC99" s="183"/>
      <c r="ED99" s="183"/>
      <c r="EE99" s="183"/>
    </row>
    <row r="100" spans="1:135" ht="13" x14ac:dyDescent="0.15">
      <c r="A100" s="156">
        <v>18</v>
      </c>
      <c r="B100" s="156" t="s">
        <v>268</v>
      </c>
      <c r="C100" s="156" t="s">
        <v>233</v>
      </c>
      <c r="D100" s="156" t="s">
        <v>175</v>
      </c>
      <c r="E100" s="156">
        <v>42</v>
      </c>
      <c r="F100" s="156">
        <v>40</v>
      </c>
      <c r="G100" s="156">
        <v>0.51200000000000001</v>
      </c>
      <c r="H100" s="156">
        <v>-0.22</v>
      </c>
      <c r="I100" s="156">
        <v>109.33</v>
      </c>
      <c r="J100" s="156">
        <v>109.49</v>
      </c>
      <c r="K100" s="156">
        <v>-0.16</v>
      </c>
      <c r="L100" s="156">
        <v>-0.64</v>
      </c>
      <c r="M100" s="156">
        <v>109.21</v>
      </c>
      <c r="N100" s="156">
        <v>109.81</v>
      </c>
      <c r="O100" s="157">
        <v>-0.6</v>
      </c>
      <c r="P100" s="157">
        <f t="shared" si="96"/>
        <v>30.342170797531281</v>
      </c>
      <c r="Q100" s="157">
        <f t="shared" si="97"/>
        <v>-30.94217079753129</v>
      </c>
      <c r="AD100" s="144">
        <f t="shared" si="93"/>
        <v>82.759999999999991</v>
      </c>
      <c r="AE100" s="144">
        <f t="shared" si="94"/>
        <v>91.88013533107781</v>
      </c>
      <c r="AF100" s="149">
        <v>19</v>
      </c>
      <c r="AG100" s="150" t="s">
        <v>269</v>
      </c>
      <c r="AH100" s="149">
        <v>25</v>
      </c>
      <c r="AI100" s="151">
        <v>1</v>
      </c>
      <c r="AJ100" s="152">
        <v>2069</v>
      </c>
      <c r="AK100" s="152">
        <v>1901</v>
      </c>
      <c r="AL100" s="149">
        <v>0.91900000000000004</v>
      </c>
      <c r="AM100" s="152">
        <v>907</v>
      </c>
      <c r="AN100" s="152">
        <v>656</v>
      </c>
      <c r="AO100" s="152">
        <v>1563</v>
      </c>
      <c r="AP100" s="151">
        <v>0.42</v>
      </c>
      <c r="AQ100" s="151">
        <v>0.5</v>
      </c>
      <c r="AR100" s="154">
        <v>0.158</v>
      </c>
      <c r="AS100" s="155">
        <v>0.11</v>
      </c>
      <c r="AT100" s="154">
        <v>8.6999999999999994E-2</v>
      </c>
      <c r="AU100" s="154">
        <v>0.39900000000000002</v>
      </c>
      <c r="AW100" s="183"/>
      <c r="AX100" s="144">
        <f t="shared" si="95"/>
        <v>69.873595505617985</v>
      </c>
      <c r="AY100" s="149">
        <v>19</v>
      </c>
      <c r="AZ100" s="150" t="s">
        <v>270</v>
      </c>
      <c r="BA100" s="149">
        <v>18</v>
      </c>
      <c r="BB100" s="151">
        <v>1</v>
      </c>
      <c r="BC100" s="152">
        <v>1424</v>
      </c>
      <c r="BD100" s="152">
        <v>995</v>
      </c>
      <c r="BE100" s="149">
        <v>0.69899999999999995</v>
      </c>
      <c r="BF100" s="152">
        <v>667</v>
      </c>
      <c r="BG100" s="152">
        <v>358</v>
      </c>
      <c r="BH100" s="152">
        <v>1025</v>
      </c>
      <c r="BI100" s="153">
        <v>0.34899999999999998</v>
      </c>
      <c r="BJ100" s="153">
        <v>0.379</v>
      </c>
      <c r="BK100" s="155">
        <v>0.18</v>
      </c>
      <c r="BL100" s="154">
        <v>0.124</v>
      </c>
      <c r="BM100" s="154">
        <v>0.105</v>
      </c>
      <c r="BN100" s="154">
        <v>0.33800000000000002</v>
      </c>
      <c r="DU100" s="4"/>
      <c r="DZ100" s="183"/>
      <c r="EA100" s="183"/>
      <c r="EB100" s="183"/>
      <c r="EC100" s="183"/>
      <c r="ED100" s="183"/>
      <c r="EE100" s="183"/>
    </row>
    <row r="101" spans="1:135" ht="13" x14ac:dyDescent="0.15">
      <c r="A101" s="156">
        <v>19</v>
      </c>
      <c r="B101" s="156" t="s">
        <v>271</v>
      </c>
      <c r="C101" s="156" t="s">
        <v>200</v>
      </c>
      <c r="D101" s="156" t="s">
        <v>229</v>
      </c>
      <c r="E101" s="156">
        <v>31</v>
      </c>
      <c r="F101" s="156">
        <v>51</v>
      </c>
      <c r="G101" s="156">
        <v>0.378</v>
      </c>
      <c r="H101" s="156">
        <v>-1.1100000000000001</v>
      </c>
      <c r="I101" s="156">
        <v>111.54</v>
      </c>
      <c r="J101" s="156">
        <v>112.74</v>
      </c>
      <c r="K101" s="156">
        <v>-1.2</v>
      </c>
      <c r="L101" s="156">
        <v>-0.63</v>
      </c>
      <c r="M101" s="156">
        <v>111.75</v>
      </c>
      <c r="N101" s="156">
        <v>112.46</v>
      </c>
      <c r="O101" s="157">
        <v>-0.71</v>
      </c>
      <c r="P101" s="157">
        <f t="shared" si="96"/>
        <v>32.882170797531288</v>
      </c>
      <c r="Q101" s="157">
        <f t="shared" si="97"/>
        <v>-33.592170797531281</v>
      </c>
      <c r="AD101" s="144">
        <f t="shared" si="93"/>
        <v>83.952380952380963</v>
      </c>
      <c r="AE101" s="144">
        <f t="shared" si="94"/>
        <v>91.832104367555303</v>
      </c>
      <c r="AF101" s="149">
        <v>20</v>
      </c>
      <c r="AG101" s="150" t="s">
        <v>272</v>
      </c>
      <c r="AH101" s="149">
        <v>21</v>
      </c>
      <c r="AI101" s="151">
        <v>1</v>
      </c>
      <c r="AJ101" s="152">
        <v>1763</v>
      </c>
      <c r="AK101" s="152">
        <v>1619</v>
      </c>
      <c r="AL101" s="149">
        <v>0.91800000000000004</v>
      </c>
      <c r="AM101" s="152">
        <v>762</v>
      </c>
      <c r="AN101" s="152">
        <v>613</v>
      </c>
      <c r="AO101" s="152">
        <v>1375</v>
      </c>
      <c r="AP101" s="153">
        <v>0.44600000000000001</v>
      </c>
      <c r="AQ101" s="153">
        <v>0.50700000000000001</v>
      </c>
      <c r="AR101" s="154">
        <v>0.14199999999999999</v>
      </c>
      <c r="AS101" s="154">
        <v>9.8000000000000004E-2</v>
      </c>
      <c r="AT101" s="154">
        <v>8.4000000000000005E-2</v>
      </c>
      <c r="AU101" s="154">
        <v>0.41899999999999998</v>
      </c>
      <c r="AW101" s="183"/>
      <c r="AX101" s="144">
        <f t="shared" si="95"/>
        <v>69.976019184652287</v>
      </c>
      <c r="AY101" s="149">
        <v>20</v>
      </c>
      <c r="AZ101" s="150" t="s">
        <v>224</v>
      </c>
      <c r="BA101" s="149">
        <v>25</v>
      </c>
      <c r="BB101" s="151">
        <v>1</v>
      </c>
      <c r="BC101" s="152">
        <v>2085</v>
      </c>
      <c r="BD101" s="152">
        <v>1459</v>
      </c>
      <c r="BE101" s="149">
        <v>0.7</v>
      </c>
      <c r="BF101" s="152">
        <v>889</v>
      </c>
      <c r="BG101" s="152">
        <v>533</v>
      </c>
      <c r="BH101" s="152">
        <v>1422</v>
      </c>
      <c r="BI101" s="153">
        <v>0.375</v>
      </c>
      <c r="BJ101" s="153">
        <v>0.40799999999999997</v>
      </c>
      <c r="BK101" s="154">
        <v>0.214</v>
      </c>
      <c r="BL101" s="154">
        <v>0.11799999999999999</v>
      </c>
      <c r="BM101" s="154">
        <v>9.9000000000000005E-2</v>
      </c>
      <c r="BN101" s="154">
        <v>0.34699999999999998</v>
      </c>
      <c r="DU101" s="4"/>
      <c r="DZ101" s="183"/>
      <c r="EA101" s="183"/>
      <c r="EB101" s="183"/>
      <c r="EC101" s="183"/>
      <c r="ED101" s="183"/>
      <c r="EE101" s="183"/>
    </row>
    <row r="102" spans="1:135" ht="13" x14ac:dyDescent="0.15">
      <c r="A102" s="156">
        <v>20</v>
      </c>
      <c r="B102" s="156" t="s">
        <v>273</v>
      </c>
      <c r="C102" s="156" t="s">
        <v>233</v>
      </c>
      <c r="D102" s="156" t="s">
        <v>243</v>
      </c>
      <c r="E102" s="156">
        <v>43</v>
      </c>
      <c r="F102" s="156">
        <v>39</v>
      </c>
      <c r="G102" s="156">
        <v>0.52400000000000002</v>
      </c>
      <c r="H102" s="156">
        <v>-0.85</v>
      </c>
      <c r="I102" s="156">
        <v>105.55</v>
      </c>
      <c r="J102" s="156">
        <v>106.54</v>
      </c>
      <c r="K102" s="156">
        <v>-0.99</v>
      </c>
      <c r="L102" s="156">
        <v>-1.23</v>
      </c>
      <c r="M102" s="156">
        <v>105.32</v>
      </c>
      <c r="N102" s="156">
        <v>106.69</v>
      </c>
      <c r="O102" s="157">
        <v>-1.37</v>
      </c>
      <c r="P102" s="157">
        <f t="shared" si="96"/>
        <v>26.452170797531281</v>
      </c>
      <c r="Q102" s="157">
        <f t="shared" si="97"/>
        <v>-27.822170797531285</v>
      </c>
      <c r="AD102" s="144">
        <f t="shared" si="93"/>
        <v>79.652173913043484</v>
      </c>
      <c r="AE102" s="144">
        <f t="shared" si="94"/>
        <v>91.539301310043669</v>
      </c>
      <c r="AF102" s="149">
        <v>21</v>
      </c>
      <c r="AG102" s="150" t="s">
        <v>274</v>
      </c>
      <c r="AH102" s="149">
        <v>23</v>
      </c>
      <c r="AI102" s="151">
        <v>1</v>
      </c>
      <c r="AJ102" s="152">
        <v>1832</v>
      </c>
      <c r="AK102" s="152">
        <v>1677</v>
      </c>
      <c r="AL102" s="149">
        <v>0.91500000000000004</v>
      </c>
      <c r="AM102" s="152">
        <v>721</v>
      </c>
      <c r="AN102" s="152">
        <v>598</v>
      </c>
      <c r="AO102" s="152">
        <v>1319</v>
      </c>
      <c r="AP102" s="153">
        <v>0.45300000000000001</v>
      </c>
      <c r="AQ102" s="153">
        <v>0.52400000000000002</v>
      </c>
      <c r="AR102" s="154">
        <v>0.186</v>
      </c>
      <c r="AS102" s="154">
        <v>0.112</v>
      </c>
      <c r="AT102" s="154">
        <v>8.5000000000000006E-2</v>
      </c>
      <c r="AU102" s="154">
        <v>0.41299999999999998</v>
      </c>
      <c r="AW102" s="183"/>
      <c r="AX102" s="144">
        <f t="shared" si="95"/>
        <v>70.065956367326237</v>
      </c>
      <c r="AY102" s="149">
        <v>21</v>
      </c>
      <c r="AZ102" s="150" t="s">
        <v>275</v>
      </c>
      <c r="BA102" s="149">
        <v>23</v>
      </c>
      <c r="BB102" s="151">
        <v>1</v>
      </c>
      <c r="BC102" s="152">
        <v>1971</v>
      </c>
      <c r="BD102" s="152">
        <v>1381</v>
      </c>
      <c r="BE102" s="149">
        <v>0.70099999999999996</v>
      </c>
      <c r="BF102" s="152">
        <v>875</v>
      </c>
      <c r="BG102" s="152">
        <v>503</v>
      </c>
      <c r="BH102" s="152">
        <v>1378</v>
      </c>
      <c r="BI102" s="153">
        <v>0.36499999999999999</v>
      </c>
      <c r="BJ102" s="153">
        <v>0.39600000000000002</v>
      </c>
      <c r="BK102" s="154">
        <v>0.20799999999999999</v>
      </c>
      <c r="BL102" s="154">
        <v>0.11700000000000001</v>
      </c>
      <c r="BM102" s="154">
        <v>9.8000000000000004E-2</v>
      </c>
      <c r="BN102" s="155">
        <v>0.34</v>
      </c>
      <c r="DU102" s="4"/>
      <c r="DZ102" s="183"/>
      <c r="EA102" s="183"/>
      <c r="EB102" s="183"/>
      <c r="EC102" s="183"/>
      <c r="ED102" s="183"/>
      <c r="EE102" s="183"/>
    </row>
    <row r="103" spans="1:135" ht="13" x14ac:dyDescent="0.15">
      <c r="A103" s="156">
        <v>21</v>
      </c>
      <c r="B103" s="156" t="s">
        <v>276</v>
      </c>
      <c r="C103" s="156" t="s">
        <v>233</v>
      </c>
      <c r="D103" s="156" t="s">
        <v>175</v>
      </c>
      <c r="E103" s="156">
        <v>37</v>
      </c>
      <c r="F103" s="156">
        <v>45</v>
      </c>
      <c r="G103" s="156">
        <v>0.45100000000000001</v>
      </c>
      <c r="H103" s="156">
        <v>-1.1200000000000001</v>
      </c>
      <c r="I103" s="156">
        <v>106.53</v>
      </c>
      <c r="J103" s="156">
        <v>107.9</v>
      </c>
      <c r="K103" s="156">
        <v>-1.37</v>
      </c>
      <c r="L103" s="156">
        <v>-1.29</v>
      </c>
      <c r="M103" s="156">
        <v>106.39</v>
      </c>
      <c r="N103" s="156">
        <v>107.93</v>
      </c>
      <c r="O103" s="157">
        <v>-1.54</v>
      </c>
      <c r="P103" s="157">
        <f t="shared" si="96"/>
        <v>27.522170797531288</v>
      </c>
      <c r="Q103" s="157">
        <f t="shared" si="97"/>
        <v>-29.062170797531294</v>
      </c>
      <c r="AD103" s="144">
        <f t="shared" si="93"/>
        <v>76.909090909090907</v>
      </c>
      <c r="AE103" s="144">
        <f t="shared" si="94"/>
        <v>91.430260047281322</v>
      </c>
      <c r="AF103" s="149">
        <v>22</v>
      </c>
      <c r="AG103" s="150" t="s">
        <v>277</v>
      </c>
      <c r="AH103" s="149">
        <v>22</v>
      </c>
      <c r="AI103" s="151">
        <v>1</v>
      </c>
      <c r="AJ103" s="152">
        <v>1692</v>
      </c>
      <c r="AK103" s="152">
        <v>1547</v>
      </c>
      <c r="AL103" s="149">
        <v>0.91400000000000003</v>
      </c>
      <c r="AM103" s="152">
        <v>656</v>
      </c>
      <c r="AN103" s="152">
        <v>563</v>
      </c>
      <c r="AO103" s="152">
        <v>1219</v>
      </c>
      <c r="AP103" s="153">
        <v>0.46200000000000002</v>
      </c>
      <c r="AQ103" s="153">
        <v>0.52100000000000002</v>
      </c>
      <c r="AR103" s="154">
        <v>0.18099999999999999</v>
      </c>
      <c r="AS103" s="154">
        <v>0.125</v>
      </c>
      <c r="AT103" s="154">
        <v>9.9000000000000005E-2</v>
      </c>
      <c r="AU103" s="154">
        <v>0.42399999999999999</v>
      </c>
      <c r="AW103" s="183"/>
      <c r="AX103" s="144">
        <f t="shared" si="95"/>
        <v>70.275229357798167</v>
      </c>
      <c r="AY103" s="149">
        <v>22</v>
      </c>
      <c r="AZ103" s="150" t="s">
        <v>278</v>
      </c>
      <c r="BA103" s="149">
        <v>20</v>
      </c>
      <c r="BB103" s="151">
        <v>1</v>
      </c>
      <c r="BC103" s="152">
        <v>1635</v>
      </c>
      <c r="BD103" s="152">
        <v>1149</v>
      </c>
      <c r="BE103" s="149">
        <v>0.70299999999999996</v>
      </c>
      <c r="BF103" s="152">
        <v>751</v>
      </c>
      <c r="BG103" s="152">
        <v>432</v>
      </c>
      <c r="BH103" s="152">
        <v>1183</v>
      </c>
      <c r="BI103" s="153">
        <v>0.36499999999999999</v>
      </c>
      <c r="BJ103" s="153">
        <v>0.41299999999999998</v>
      </c>
      <c r="BK103" s="154">
        <v>0.20300000000000001</v>
      </c>
      <c r="BL103" s="154">
        <v>8.5999999999999993E-2</v>
      </c>
      <c r="BM103" s="155">
        <v>7.0000000000000007E-2</v>
      </c>
      <c r="BN103" s="154">
        <v>0.32700000000000001</v>
      </c>
      <c r="DU103" s="4"/>
      <c r="DZ103" s="183"/>
      <c r="EA103" s="183"/>
      <c r="EB103" s="183"/>
      <c r="EC103" s="183"/>
      <c r="ED103" s="183"/>
      <c r="EE103" s="183"/>
    </row>
    <row r="104" spans="1:135" ht="13" x14ac:dyDescent="0.15">
      <c r="A104" s="156">
        <v>22</v>
      </c>
      <c r="B104" s="156" t="s">
        <v>279</v>
      </c>
      <c r="C104" s="156" t="s">
        <v>200</v>
      </c>
      <c r="D104" s="156" t="s">
        <v>220</v>
      </c>
      <c r="E104" s="156">
        <v>34</v>
      </c>
      <c r="F104" s="156">
        <v>48</v>
      </c>
      <c r="G104" s="156">
        <v>0.41499999999999998</v>
      </c>
      <c r="H104" s="156">
        <v>-2.1</v>
      </c>
      <c r="I104" s="156">
        <v>105.81</v>
      </c>
      <c r="J104" s="156">
        <v>108.01</v>
      </c>
      <c r="K104" s="156">
        <v>-2.2000000000000002</v>
      </c>
      <c r="L104" s="156">
        <v>-1.69</v>
      </c>
      <c r="M104" s="156">
        <v>105.79</v>
      </c>
      <c r="N104" s="156">
        <v>107.57</v>
      </c>
      <c r="O104" s="157">
        <v>-1.78</v>
      </c>
      <c r="P104" s="157">
        <f t="shared" si="96"/>
        <v>26.922170797531294</v>
      </c>
      <c r="Q104" s="157">
        <f t="shared" si="97"/>
        <v>-28.702170797531281</v>
      </c>
      <c r="AD104" s="144">
        <f t="shared" si="93"/>
        <v>82.434782608695656</v>
      </c>
      <c r="AE104" s="144">
        <f t="shared" si="94"/>
        <v>91.402953586497887</v>
      </c>
      <c r="AF104" s="149">
        <v>23</v>
      </c>
      <c r="AG104" s="150" t="s">
        <v>280</v>
      </c>
      <c r="AH104" s="149">
        <v>23</v>
      </c>
      <c r="AI104" s="151">
        <v>1</v>
      </c>
      <c r="AJ104" s="152">
        <v>1896</v>
      </c>
      <c r="AK104" s="152">
        <v>1733</v>
      </c>
      <c r="AL104" s="149">
        <v>0.91400000000000003</v>
      </c>
      <c r="AM104" s="152">
        <v>711</v>
      </c>
      <c r="AN104" s="152">
        <v>639</v>
      </c>
      <c r="AO104" s="152">
        <v>1350</v>
      </c>
      <c r="AP104" s="153">
        <v>0.47299999999999998</v>
      </c>
      <c r="AQ104" s="153">
        <v>0.51400000000000001</v>
      </c>
      <c r="AR104" s="154">
        <v>0.17799999999999999</v>
      </c>
      <c r="AS104" s="154">
        <v>0.13600000000000001</v>
      </c>
      <c r="AT104" s="154">
        <v>0.108</v>
      </c>
      <c r="AU104" s="155">
        <v>0.44</v>
      </c>
      <c r="AW104" s="183"/>
      <c r="AX104" s="144">
        <f t="shared" si="95"/>
        <v>70.396523628462788</v>
      </c>
      <c r="AY104" s="149">
        <v>23</v>
      </c>
      <c r="AZ104" s="150" t="s">
        <v>281</v>
      </c>
      <c r="BA104" s="149">
        <v>21</v>
      </c>
      <c r="BB104" s="151">
        <v>1</v>
      </c>
      <c r="BC104" s="152">
        <v>1841</v>
      </c>
      <c r="BD104" s="152">
        <v>1296</v>
      </c>
      <c r="BE104" s="149">
        <v>0.70399999999999996</v>
      </c>
      <c r="BF104" s="152">
        <v>768</v>
      </c>
      <c r="BG104" s="152">
        <v>463</v>
      </c>
      <c r="BH104" s="152">
        <v>1231</v>
      </c>
      <c r="BI104" s="153">
        <v>0.376</v>
      </c>
      <c r="BJ104" s="153">
        <v>0.40899999999999997</v>
      </c>
      <c r="BK104" s="154">
        <v>0.23100000000000001</v>
      </c>
      <c r="BL104" s="154">
        <v>0.11799999999999999</v>
      </c>
      <c r="BM104" s="154">
        <v>9.1999999999999998E-2</v>
      </c>
      <c r="BN104" s="154">
        <v>0.34200000000000003</v>
      </c>
      <c r="DU104" s="4"/>
      <c r="DZ104" s="183"/>
      <c r="EA104" s="183"/>
      <c r="EB104" s="183"/>
      <c r="EC104" s="183"/>
      <c r="ED104" s="183"/>
      <c r="EE104" s="183"/>
    </row>
    <row r="105" spans="1:135" ht="13" x14ac:dyDescent="0.15">
      <c r="A105" s="156">
        <v>23</v>
      </c>
      <c r="B105" s="156" t="s">
        <v>282</v>
      </c>
      <c r="C105" s="156" t="s">
        <v>200</v>
      </c>
      <c r="D105" s="156" t="s">
        <v>220</v>
      </c>
      <c r="E105" s="156">
        <v>33</v>
      </c>
      <c r="F105" s="156">
        <v>49</v>
      </c>
      <c r="G105" s="156">
        <v>0.40200000000000002</v>
      </c>
      <c r="H105" s="156">
        <v>-2.93</v>
      </c>
      <c r="I105" s="156">
        <v>106.28</v>
      </c>
      <c r="J105" s="156">
        <v>109.36</v>
      </c>
      <c r="K105" s="156">
        <v>-3.08</v>
      </c>
      <c r="L105" s="156">
        <v>-2.52</v>
      </c>
      <c r="M105" s="156">
        <v>106.31</v>
      </c>
      <c r="N105" s="156">
        <v>108.96</v>
      </c>
      <c r="O105" s="157">
        <v>-2.65</v>
      </c>
      <c r="P105" s="157">
        <f t="shared" si="96"/>
        <v>27.44217079753129</v>
      </c>
      <c r="Q105" s="157">
        <f t="shared" si="97"/>
        <v>-30.092170797531281</v>
      </c>
      <c r="AD105" s="144">
        <f t="shared" si="93"/>
        <v>82.08695652173914</v>
      </c>
      <c r="AE105" s="144">
        <f t="shared" si="94"/>
        <v>91.260593220338976</v>
      </c>
      <c r="AF105" s="149">
        <v>24</v>
      </c>
      <c r="AG105" s="150" t="s">
        <v>283</v>
      </c>
      <c r="AH105" s="149">
        <v>23</v>
      </c>
      <c r="AI105" s="151">
        <v>1</v>
      </c>
      <c r="AJ105" s="152">
        <v>1888</v>
      </c>
      <c r="AK105" s="152">
        <v>1723</v>
      </c>
      <c r="AL105" s="149">
        <v>0.91300000000000003</v>
      </c>
      <c r="AM105" s="152">
        <v>793</v>
      </c>
      <c r="AN105" s="152">
        <v>602</v>
      </c>
      <c r="AO105" s="152">
        <v>1395</v>
      </c>
      <c r="AP105" s="153">
        <v>0.432</v>
      </c>
      <c r="AQ105" s="151">
        <v>0.5</v>
      </c>
      <c r="AR105" s="154">
        <v>0.159</v>
      </c>
      <c r="AS105" s="154">
        <v>0.13100000000000001</v>
      </c>
      <c r="AT105" s="154">
        <v>0.10299999999999999</v>
      </c>
      <c r="AU105" s="154">
        <v>0.41499999999999998</v>
      </c>
      <c r="AW105" s="183"/>
      <c r="AX105" s="144">
        <f t="shared" si="95"/>
        <v>70.487483530961796</v>
      </c>
      <c r="AY105" s="149">
        <v>24</v>
      </c>
      <c r="AZ105" s="150" t="s">
        <v>284</v>
      </c>
      <c r="BA105" s="149">
        <v>19</v>
      </c>
      <c r="BB105" s="151">
        <v>1</v>
      </c>
      <c r="BC105" s="152">
        <v>1518</v>
      </c>
      <c r="BD105" s="152">
        <v>1070</v>
      </c>
      <c r="BE105" s="149">
        <v>0.70499999999999996</v>
      </c>
      <c r="BF105" s="152">
        <v>674</v>
      </c>
      <c r="BG105" s="152">
        <v>393</v>
      </c>
      <c r="BH105" s="152">
        <v>1067</v>
      </c>
      <c r="BI105" s="153">
        <v>0.36799999999999999</v>
      </c>
      <c r="BJ105" s="153">
        <v>0.41699999999999998</v>
      </c>
      <c r="BK105" s="154">
        <v>0.216</v>
      </c>
      <c r="BL105" s="155">
        <v>0.1</v>
      </c>
      <c r="BM105" s="154">
        <v>8.1000000000000003E-2</v>
      </c>
      <c r="BN105" s="154">
        <v>0.33100000000000002</v>
      </c>
      <c r="DU105" s="4"/>
      <c r="DZ105" s="183"/>
      <c r="EA105" s="183"/>
      <c r="EB105" s="183"/>
      <c r="EC105" s="183"/>
      <c r="ED105" s="183"/>
      <c r="EE105" s="183"/>
    </row>
    <row r="106" spans="1:135" ht="13" x14ac:dyDescent="0.15">
      <c r="A106" s="156">
        <v>24</v>
      </c>
      <c r="B106" s="156" t="s">
        <v>285</v>
      </c>
      <c r="C106" s="156" t="s">
        <v>200</v>
      </c>
      <c r="D106" s="156" t="s">
        <v>216</v>
      </c>
      <c r="E106" s="156">
        <v>32</v>
      </c>
      <c r="F106" s="156">
        <v>50</v>
      </c>
      <c r="G106" s="156">
        <v>0.39</v>
      </c>
      <c r="H106" s="156">
        <v>-3.88</v>
      </c>
      <c r="I106" s="156">
        <v>107.98</v>
      </c>
      <c r="J106" s="156">
        <v>112.18</v>
      </c>
      <c r="K106" s="156">
        <v>-4.21</v>
      </c>
      <c r="L106" s="156">
        <v>-3.29</v>
      </c>
      <c r="M106" s="156">
        <v>108.12</v>
      </c>
      <c r="N106" s="156">
        <v>111.72</v>
      </c>
      <c r="O106" s="157">
        <v>-3.59</v>
      </c>
      <c r="P106" s="157">
        <f t="shared" si="96"/>
        <v>29.252170797531292</v>
      </c>
      <c r="Q106" s="157">
        <f t="shared" si="97"/>
        <v>-32.852170797531286</v>
      </c>
      <c r="AD106" s="144">
        <f t="shared" si="93"/>
        <v>81.476190476190467</v>
      </c>
      <c r="AE106" s="144">
        <f t="shared" si="94"/>
        <v>91.174751607247231</v>
      </c>
      <c r="AF106" s="149">
        <v>25</v>
      </c>
      <c r="AG106" s="150" t="s">
        <v>286</v>
      </c>
      <c r="AH106" s="149">
        <v>21</v>
      </c>
      <c r="AI106" s="151">
        <v>1</v>
      </c>
      <c r="AJ106" s="152">
        <v>1711</v>
      </c>
      <c r="AK106" s="152">
        <v>1560</v>
      </c>
      <c r="AL106" s="149">
        <v>0.91200000000000003</v>
      </c>
      <c r="AM106" s="152">
        <v>719</v>
      </c>
      <c r="AN106" s="152">
        <v>567</v>
      </c>
      <c r="AO106" s="152">
        <v>1286</v>
      </c>
      <c r="AP106" s="153">
        <v>0.441</v>
      </c>
      <c r="AQ106" s="153">
        <v>0.496</v>
      </c>
      <c r="AR106" s="154">
        <v>0.14299999999999999</v>
      </c>
      <c r="AS106" s="154">
        <v>0.126</v>
      </c>
      <c r="AT106" s="154">
        <v>9.7000000000000003E-2</v>
      </c>
      <c r="AU106" s="154">
        <v>0.432</v>
      </c>
      <c r="AW106" s="183"/>
      <c r="AX106" s="144">
        <f t="shared" si="95"/>
        <v>70.594315245478029</v>
      </c>
      <c r="AY106" s="149">
        <v>25</v>
      </c>
      <c r="AZ106" s="150" t="s">
        <v>287</v>
      </c>
      <c r="BA106" s="149">
        <v>23</v>
      </c>
      <c r="BB106" s="151">
        <v>1</v>
      </c>
      <c r="BC106" s="152">
        <v>1935</v>
      </c>
      <c r="BD106" s="152">
        <v>1366</v>
      </c>
      <c r="BE106" s="149">
        <v>0.70599999999999996</v>
      </c>
      <c r="BF106" s="152">
        <v>942</v>
      </c>
      <c r="BG106" s="152">
        <v>532</v>
      </c>
      <c r="BH106" s="152">
        <v>1474</v>
      </c>
      <c r="BI106" s="153">
        <v>0.36099999999999999</v>
      </c>
      <c r="BJ106" s="153">
        <v>0.39300000000000002</v>
      </c>
      <c r="BK106" s="154">
        <v>0.16300000000000001</v>
      </c>
      <c r="BL106" s="155">
        <v>0.09</v>
      </c>
      <c r="BM106" s="154">
        <v>7.6999999999999999E-2</v>
      </c>
      <c r="BN106" s="154">
        <v>0.33900000000000002</v>
      </c>
      <c r="DU106" s="4"/>
      <c r="DZ106" s="183"/>
      <c r="EA106" s="183"/>
      <c r="EB106" s="183"/>
      <c r="EC106" s="183"/>
      <c r="ED106" s="183"/>
      <c r="EE106" s="183"/>
    </row>
    <row r="107" spans="1:135" ht="13" x14ac:dyDescent="0.15">
      <c r="A107" s="156">
        <v>25</v>
      </c>
      <c r="B107" s="156" t="s">
        <v>288</v>
      </c>
      <c r="C107" s="156" t="s">
        <v>233</v>
      </c>
      <c r="D107" s="156" t="s">
        <v>234</v>
      </c>
      <c r="E107" s="156">
        <v>31</v>
      </c>
      <c r="F107" s="156">
        <v>51</v>
      </c>
      <c r="G107" s="156">
        <v>0.378</v>
      </c>
      <c r="H107" s="156">
        <v>-3.67</v>
      </c>
      <c r="I107" s="156">
        <v>108.57</v>
      </c>
      <c r="J107" s="156">
        <v>112.35</v>
      </c>
      <c r="K107" s="156">
        <v>-3.77</v>
      </c>
      <c r="L107" s="156">
        <v>-3.87</v>
      </c>
      <c r="M107" s="156">
        <v>108.62</v>
      </c>
      <c r="N107" s="156">
        <v>112.6</v>
      </c>
      <c r="O107" s="157">
        <v>-3.98</v>
      </c>
      <c r="P107" s="157">
        <f t="shared" si="96"/>
        <v>29.752170797531292</v>
      </c>
      <c r="Q107" s="157">
        <f t="shared" si="97"/>
        <v>-33.732170797531282</v>
      </c>
      <c r="AD107" s="144">
        <f t="shared" si="93"/>
        <v>80.375</v>
      </c>
      <c r="AE107" s="144">
        <f t="shared" si="94"/>
        <v>90.513219284603423</v>
      </c>
      <c r="AF107" s="149">
        <v>26</v>
      </c>
      <c r="AG107" s="150" t="s">
        <v>289</v>
      </c>
      <c r="AH107" s="149">
        <v>24</v>
      </c>
      <c r="AI107" s="151">
        <v>1</v>
      </c>
      <c r="AJ107" s="152">
        <v>1929</v>
      </c>
      <c r="AK107" s="152">
        <v>1746</v>
      </c>
      <c r="AL107" s="149">
        <v>0.90500000000000003</v>
      </c>
      <c r="AM107" s="152">
        <v>762</v>
      </c>
      <c r="AN107" s="152">
        <v>669</v>
      </c>
      <c r="AO107" s="152">
        <v>1431</v>
      </c>
      <c r="AP107" s="153">
        <v>0.46800000000000003</v>
      </c>
      <c r="AQ107" s="151">
        <v>0.52</v>
      </c>
      <c r="AR107" s="154">
        <v>0.17799999999999999</v>
      </c>
      <c r="AS107" s="154">
        <v>9.6000000000000002E-2</v>
      </c>
      <c r="AT107" s="154">
        <v>7.0999999999999994E-2</v>
      </c>
      <c r="AU107" s="154">
        <v>0.42199999999999999</v>
      </c>
      <c r="AW107" s="183"/>
      <c r="AX107" s="144">
        <f t="shared" si="95"/>
        <v>70.795660036166367</v>
      </c>
      <c r="AY107" s="149">
        <v>26</v>
      </c>
      <c r="AZ107" s="150" t="s">
        <v>290</v>
      </c>
      <c r="BA107" s="149">
        <v>14</v>
      </c>
      <c r="BB107" s="151">
        <v>1</v>
      </c>
      <c r="BC107" s="152">
        <v>1106</v>
      </c>
      <c r="BD107" s="152">
        <v>783</v>
      </c>
      <c r="BE107" s="149">
        <v>0.70799999999999996</v>
      </c>
      <c r="BF107" s="152">
        <v>445</v>
      </c>
      <c r="BG107" s="152">
        <v>276</v>
      </c>
      <c r="BH107" s="152">
        <v>721</v>
      </c>
      <c r="BI107" s="153">
        <v>0.38300000000000001</v>
      </c>
      <c r="BJ107" s="153">
        <v>0.42499999999999999</v>
      </c>
      <c r="BK107" s="155">
        <v>0.25</v>
      </c>
      <c r="BL107" s="154">
        <v>0.114</v>
      </c>
      <c r="BM107" s="154">
        <v>7.1999999999999995E-2</v>
      </c>
      <c r="BN107" s="154">
        <v>0.33700000000000002</v>
      </c>
      <c r="DU107" s="4"/>
      <c r="DZ107" s="183"/>
      <c r="EA107" s="183"/>
      <c r="EB107" s="183"/>
      <c r="EC107" s="183"/>
      <c r="ED107" s="183"/>
      <c r="EE107" s="183"/>
    </row>
    <row r="108" spans="1:135" ht="13" x14ac:dyDescent="0.15">
      <c r="A108" s="156">
        <v>26</v>
      </c>
      <c r="B108" s="156" t="s">
        <v>291</v>
      </c>
      <c r="C108" s="156" t="s">
        <v>200</v>
      </c>
      <c r="D108" s="156" t="s">
        <v>216</v>
      </c>
      <c r="E108" s="156">
        <v>24</v>
      </c>
      <c r="F108" s="156">
        <v>58</v>
      </c>
      <c r="G108" s="156">
        <v>0.29299999999999998</v>
      </c>
      <c r="H108" s="156">
        <v>-5.63</v>
      </c>
      <c r="I108" s="156">
        <v>107.32</v>
      </c>
      <c r="J108" s="156">
        <v>112.79</v>
      </c>
      <c r="K108" s="156">
        <v>-5.47</v>
      </c>
      <c r="L108" s="156">
        <v>-5.14</v>
      </c>
      <c r="M108" s="156">
        <v>107.43</v>
      </c>
      <c r="N108" s="156">
        <v>112.41</v>
      </c>
      <c r="O108" s="157">
        <v>-4.9800000000000004</v>
      </c>
      <c r="P108" s="157">
        <f t="shared" si="96"/>
        <v>28.562170797531294</v>
      </c>
      <c r="Q108" s="157">
        <f t="shared" si="97"/>
        <v>-33.542170797531284</v>
      </c>
      <c r="AD108" s="144">
        <f t="shared" si="93"/>
        <v>81.400000000000006</v>
      </c>
      <c r="AE108" s="144">
        <f t="shared" si="94"/>
        <v>90.294840294840299</v>
      </c>
      <c r="AF108" s="149">
        <v>27</v>
      </c>
      <c r="AG108" s="150" t="s">
        <v>292</v>
      </c>
      <c r="AH108" s="149">
        <v>20</v>
      </c>
      <c r="AI108" s="151">
        <v>1</v>
      </c>
      <c r="AJ108" s="152">
        <v>1628</v>
      </c>
      <c r="AK108" s="152">
        <v>1470</v>
      </c>
      <c r="AL108" s="149">
        <v>0.90300000000000002</v>
      </c>
      <c r="AM108" s="152">
        <v>709</v>
      </c>
      <c r="AN108" s="152">
        <v>570</v>
      </c>
      <c r="AO108" s="152">
        <v>1279</v>
      </c>
      <c r="AP108" s="153">
        <v>0.44600000000000001</v>
      </c>
      <c r="AQ108" s="153">
        <v>0.50600000000000001</v>
      </c>
      <c r="AR108" s="154">
        <v>0.14699999999999999</v>
      </c>
      <c r="AS108" s="155">
        <v>0.09</v>
      </c>
      <c r="AT108" s="154">
        <v>7.6999999999999999E-2</v>
      </c>
      <c r="AU108" s="155">
        <v>0.41</v>
      </c>
      <c r="AW108" s="183"/>
      <c r="AX108" s="144">
        <f t="shared" si="95"/>
        <v>71.137339055793987</v>
      </c>
      <c r="AY108" s="149">
        <v>27</v>
      </c>
      <c r="AZ108" s="150" t="s">
        <v>293</v>
      </c>
      <c r="BA108" s="149">
        <v>24</v>
      </c>
      <c r="BB108" s="151">
        <v>1</v>
      </c>
      <c r="BC108" s="152">
        <v>1864</v>
      </c>
      <c r="BD108" s="152">
        <v>1326</v>
      </c>
      <c r="BE108" s="149">
        <v>0.71099999999999997</v>
      </c>
      <c r="BF108" s="152">
        <v>865</v>
      </c>
      <c r="BG108" s="152">
        <v>466</v>
      </c>
      <c r="BH108" s="152">
        <v>1331</v>
      </c>
      <c r="BI108" s="151">
        <v>0.35</v>
      </c>
      <c r="BJ108" s="153">
        <v>0.39400000000000002</v>
      </c>
      <c r="BK108" s="154">
        <v>0.187</v>
      </c>
      <c r="BL108" s="154">
        <v>0.11899999999999999</v>
      </c>
      <c r="BM108" s="154">
        <v>8.5000000000000006E-2</v>
      </c>
      <c r="BN108" s="155">
        <v>0.34</v>
      </c>
      <c r="DU108" s="4"/>
      <c r="DZ108" s="183"/>
      <c r="EA108" s="183"/>
      <c r="EB108" s="183"/>
      <c r="EC108" s="183"/>
      <c r="ED108" s="183"/>
      <c r="EE108" s="183"/>
    </row>
    <row r="109" spans="1:135" ht="13" x14ac:dyDescent="0.15">
      <c r="A109" s="156">
        <v>27</v>
      </c>
      <c r="B109" s="156" t="s">
        <v>294</v>
      </c>
      <c r="C109" s="156" t="s">
        <v>233</v>
      </c>
      <c r="D109" s="156" t="s">
        <v>234</v>
      </c>
      <c r="E109" s="156">
        <v>28</v>
      </c>
      <c r="F109" s="156">
        <v>54</v>
      </c>
      <c r="G109" s="156">
        <v>0.34100000000000003</v>
      </c>
      <c r="H109" s="156">
        <v>-5.7</v>
      </c>
      <c r="I109" s="156">
        <v>103.96</v>
      </c>
      <c r="J109" s="156">
        <v>109.81</v>
      </c>
      <c r="K109" s="156">
        <v>-5.85</v>
      </c>
      <c r="L109" s="156">
        <v>-5.83</v>
      </c>
      <c r="M109" s="156">
        <v>103.92</v>
      </c>
      <c r="N109" s="156">
        <v>109.91</v>
      </c>
      <c r="O109" s="157">
        <v>-5.99</v>
      </c>
      <c r="P109" s="157">
        <f t="shared" si="96"/>
        <v>25.052170797531289</v>
      </c>
      <c r="Q109" s="157">
        <f t="shared" si="97"/>
        <v>-31.042170797531284</v>
      </c>
      <c r="AD109" s="144">
        <f t="shared" si="93"/>
        <v>84.88</v>
      </c>
      <c r="AE109" s="144">
        <f t="shared" si="94"/>
        <v>90.197926484448629</v>
      </c>
      <c r="AF109" s="149">
        <v>28</v>
      </c>
      <c r="AG109" s="150" t="s">
        <v>295</v>
      </c>
      <c r="AH109" s="149">
        <v>25</v>
      </c>
      <c r="AI109" s="151">
        <v>1</v>
      </c>
      <c r="AJ109" s="152">
        <v>2122</v>
      </c>
      <c r="AK109" s="152">
        <v>1914</v>
      </c>
      <c r="AL109" s="149">
        <v>0.90200000000000002</v>
      </c>
      <c r="AM109" s="152">
        <v>767</v>
      </c>
      <c r="AN109" s="152">
        <v>714</v>
      </c>
      <c r="AO109" s="152">
        <v>1481</v>
      </c>
      <c r="AP109" s="153">
        <v>0.48199999999999998</v>
      </c>
      <c r="AQ109" s="153">
        <v>0.55100000000000005</v>
      </c>
      <c r="AR109" s="154">
        <v>0.221</v>
      </c>
      <c r="AS109" s="154">
        <v>9.9000000000000005E-2</v>
      </c>
      <c r="AT109" s="154">
        <v>8.3000000000000004E-2</v>
      </c>
      <c r="AU109" s="154">
        <v>0.41299999999999998</v>
      </c>
      <c r="AW109" s="183"/>
      <c r="AX109" s="144">
        <f t="shared" si="95"/>
        <v>71.085651936715763</v>
      </c>
      <c r="AY109" s="149">
        <v>28</v>
      </c>
      <c r="AZ109" s="150" t="s">
        <v>296</v>
      </c>
      <c r="BA109" s="149">
        <v>22</v>
      </c>
      <c r="BB109" s="151">
        <v>1</v>
      </c>
      <c r="BC109" s="152">
        <v>1833</v>
      </c>
      <c r="BD109" s="152">
        <v>1303</v>
      </c>
      <c r="BE109" s="149">
        <v>0.71099999999999997</v>
      </c>
      <c r="BF109" s="152">
        <v>776</v>
      </c>
      <c r="BG109" s="152">
        <v>463</v>
      </c>
      <c r="BH109" s="152">
        <v>1239</v>
      </c>
      <c r="BI109" s="153">
        <v>0.374</v>
      </c>
      <c r="BJ109" s="151">
        <v>0.41</v>
      </c>
      <c r="BK109" s="154">
        <v>0.218</v>
      </c>
      <c r="BL109" s="154">
        <v>0.125</v>
      </c>
      <c r="BM109" s="154">
        <v>0.10199999999999999</v>
      </c>
      <c r="BN109" s="154">
        <v>0.34899999999999998</v>
      </c>
      <c r="DU109" s="4"/>
      <c r="DZ109" s="183"/>
      <c r="EA109" s="183"/>
      <c r="EB109" s="183"/>
      <c r="EC109" s="183"/>
      <c r="ED109" s="183"/>
      <c r="EE109" s="183"/>
    </row>
    <row r="110" spans="1:135" ht="13" x14ac:dyDescent="0.15">
      <c r="A110" s="156">
        <v>28</v>
      </c>
      <c r="B110" s="156" t="s">
        <v>297</v>
      </c>
      <c r="C110" s="156" t="s">
        <v>200</v>
      </c>
      <c r="D110" s="156" t="s">
        <v>216</v>
      </c>
      <c r="E110" s="156">
        <v>26</v>
      </c>
      <c r="F110" s="156">
        <v>56</v>
      </c>
      <c r="G110" s="156">
        <v>0.317</v>
      </c>
      <c r="H110" s="156">
        <v>-6.88</v>
      </c>
      <c r="I110" s="156">
        <v>106.69</v>
      </c>
      <c r="J110" s="156">
        <v>113.72</v>
      </c>
      <c r="K110" s="156">
        <v>-7.02</v>
      </c>
      <c r="L110" s="156">
        <v>-6.29</v>
      </c>
      <c r="M110" s="156">
        <v>106.96</v>
      </c>
      <c r="N110" s="156">
        <v>113.38</v>
      </c>
      <c r="O110" s="157">
        <v>-6.42</v>
      </c>
      <c r="P110" s="157">
        <f t="shared" si="96"/>
        <v>28.092170797531281</v>
      </c>
      <c r="Q110" s="157">
        <f t="shared" si="97"/>
        <v>-34.512170797531283</v>
      </c>
      <c r="AD110" s="144">
        <f t="shared" si="93"/>
        <v>88.4</v>
      </c>
      <c r="AE110" s="144">
        <f t="shared" si="94"/>
        <v>89.875565610859738</v>
      </c>
      <c r="AF110" s="149">
        <v>29</v>
      </c>
      <c r="AG110" s="150" t="s">
        <v>298</v>
      </c>
      <c r="AH110" s="149">
        <v>20</v>
      </c>
      <c r="AI110" s="151">
        <v>1</v>
      </c>
      <c r="AJ110" s="152">
        <v>1768</v>
      </c>
      <c r="AK110" s="152">
        <v>1589</v>
      </c>
      <c r="AL110" s="149">
        <v>0.89900000000000002</v>
      </c>
      <c r="AM110" s="152">
        <v>755</v>
      </c>
      <c r="AN110" s="152">
        <v>578</v>
      </c>
      <c r="AO110" s="152">
        <v>1333</v>
      </c>
      <c r="AP110" s="153">
        <v>0.434</v>
      </c>
      <c r="AQ110" s="153">
        <v>0.48499999999999999</v>
      </c>
      <c r="AR110" s="154">
        <v>0.14099999999999999</v>
      </c>
      <c r="AS110" s="154">
        <v>0.13300000000000001</v>
      </c>
      <c r="AT110" s="155">
        <v>0.11</v>
      </c>
      <c r="AU110" s="154">
        <v>0.42199999999999999</v>
      </c>
      <c r="AW110" s="183"/>
      <c r="AX110" s="144">
        <f t="shared" si="95"/>
        <v>71.086956521739125</v>
      </c>
      <c r="AY110" s="149">
        <v>29</v>
      </c>
      <c r="AZ110" s="150" t="s">
        <v>299</v>
      </c>
      <c r="BA110" s="149">
        <v>16</v>
      </c>
      <c r="BB110" s="151">
        <v>1</v>
      </c>
      <c r="BC110" s="152">
        <v>1380</v>
      </c>
      <c r="BD110" s="152">
        <v>981</v>
      </c>
      <c r="BE110" s="149">
        <v>0.71099999999999997</v>
      </c>
      <c r="BF110" s="152">
        <v>626</v>
      </c>
      <c r="BG110" s="152">
        <v>343</v>
      </c>
      <c r="BH110" s="152">
        <v>969</v>
      </c>
      <c r="BI110" s="153">
        <v>0.35399999999999998</v>
      </c>
      <c r="BJ110" s="153">
        <v>0.38900000000000001</v>
      </c>
      <c r="BK110" s="154">
        <v>0.189</v>
      </c>
      <c r="BL110" s="154">
        <v>0.13300000000000001</v>
      </c>
      <c r="BM110" s="154">
        <v>0.114</v>
      </c>
      <c r="BN110" s="154">
        <v>0.34599999999999997</v>
      </c>
      <c r="DU110" s="4"/>
      <c r="DZ110" s="183"/>
      <c r="EA110" s="183"/>
      <c r="EB110" s="183"/>
      <c r="EC110" s="183"/>
      <c r="ED110" s="183"/>
      <c r="EE110" s="183"/>
    </row>
    <row r="111" spans="1:135" ht="13" x14ac:dyDescent="0.15">
      <c r="A111" s="156">
        <v>29</v>
      </c>
      <c r="B111" s="156" t="s">
        <v>300</v>
      </c>
      <c r="C111" s="156" t="s">
        <v>233</v>
      </c>
      <c r="D111" s="156" t="s">
        <v>234</v>
      </c>
      <c r="E111" s="156">
        <v>20</v>
      </c>
      <c r="F111" s="156">
        <v>62</v>
      </c>
      <c r="G111" s="156">
        <v>0.24399999999999999</v>
      </c>
      <c r="H111" s="156">
        <v>-6.73</v>
      </c>
      <c r="I111" s="156">
        <v>104.61</v>
      </c>
      <c r="J111" s="156">
        <v>111.34</v>
      </c>
      <c r="K111" s="156">
        <v>-6.73</v>
      </c>
      <c r="L111" s="156">
        <v>-6.74</v>
      </c>
      <c r="M111" s="156">
        <v>104.63</v>
      </c>
      <c r="N111" s="156">
        <v>111.37</v>
      </c>
      <c r="O111" s="157">
        <v>-6.74</v>
      </c>
      <c r="P111" s="157">
        <f t="shared" si="96"/>
        <v>25.762170797531283</v>
      </c>
      <c r="Q111" s="157">
        <f t="shared" si="97"/>
        <v>-32.502170797531292</v>
      </c>
      <c r="AD111" s="144">
        <f t="shared" si="93"/>
        <v>79.521739130434781</v>
      </c>
      <c r="AE111" s="144">
        <f t="shared" si="94"/>
        <v>89.885183160196817</v>
      </c>
      <c r="AF111" s="149">
        <v>30</v>
      </c>
      <c r="AG111" s="150" t="s">
        <v>301</v>
      </c>
      <c r="AH111" s="149">
        <v>23</v>
      </c>
      <c r="AI111" s="151">
        <v>1</v>
      </c>
      <c r="AJ111" s="152">
        <v>1829</v>
      </c>
      <c r="AK111" s="152">
        <v>1644</v>
      </c>
      <c r="AL111" s="149">
        <v>0.89900000000000002</v>
      </c>
      <c r="AM111" s="152">
        <v>741</v>
      </c>
      <c r="AN111" s="152">
        <v>564</v>
      </c>
      <c r="AO111" s="152">
        <v>1305</v>
      </c>
      <c r="AP111" s="153">
        <v>0.432</v>
      </c>
      <c r="AQ111" s="153">
        <v>0.49099999999999999</v>
      </c>
      <c r="AR111" s="154">
        <v>0.16500000000000001</v>
      </c>
      <c r="AS111" s="155">
        <v>0.15</v>
      </c>
      <c r="AT111" s="154">
        <v>0.109</v>
      </c>
      <c r="AU111" s="154">
        <v>0.41899999999999998</v>
      </c>
      <c r="AW111" s="183"/>
      <c r="AX111" s="144">
        <f t="shared" si="95"/>
        <v>71.198453608247419</v>
      </c>
      <c r="AY111" s="149">
        <v>30</v>
      </c>
      <c r="AZ111" s="150" t="s">
        <v>302</v>
      </c>
      <c r="BA111" s="149">
        <v>19</v>
      </c>
      <c r="BB111" s="151">
        <v>1</v>
      </c>
      <c r="BC111" s="152">
        <v>1552</v>
      </c>
      <c r="BD111" s="152">
        <v>1105</v>
      </c>
      <c r="BE111" s="149">
        <v>0.71199999999999997</v>
      </c>
      <c r="BF111" s="152">
        <v>804</v>
      </c>
      <c r="BG111" s="152">
        <v>414</v>
      </c>
      <c r="BH111" s="152">
        <v>1218</v>
      </c>
      <c r="BI111" s="151">
        <v>0.34</v>
      </c>
      <c r="BJ111" s="153">
        <v>0.38400000000000001</v>
      </c>
      <c r="BK111" s="154">
        <v>0.14299999999999999</v>
      </c>
      <c r="BL111" s="154">
        <v>8.6999999999999994E-2</v>
      </c>
      <c r="BM111" s="154">
        <v>7.5999999999999998E-2</v>
      </c>
      <c r="BN111" s="154">
        <v>0.32800000000000001</v>
      </c>
      <c r="DU111" s="4"/>
      <c r="DZ111" s="183"/>
      <c r="EA111" s="183"/>
      <c r="EB111" s="183"/>
      <c r="EC111" s="183"/>
      <c r="ED111" s="183"/>
      <c r="EE111" s="183"/>
    </row>
    <row r="112" spans="1:135" ht="13" x14ac:dyDescent="0.15">
      <c r="A112" s="156">
        <v>30</v>
      </c>
      <c r="B112" s="156" t="s">
        <v>303</v>
      </c>
      <c r="C112" s="156" t="s">
        <v>233</v>
      </c>
      <c r="D112" s="156" t="s">
        <v>243</v>
      </c>
      <c r="E112" s="156">
        <v>29</v>
      </c>
      <c r="F112" s="156">
        <v>53</v>
      </c>
      <c r="G112" s="156">
        <v>0.35399999999999998</v>
      </c>
      <c r="H112" s="156">
        <v>-6.57</v>
      </c>
      <c r="I112" s="156">
        <v>104.23</v>
      </c>
      <c r="J112" s="156">
        <v>111.11</v>
      </c>
      <c r="K112" s="156">
        <v>-6.88</v>
      </c>
      <c r="L112" s="156">
        <v>-6.61</v>
      </c>
      <c r="M112" s="156">
        <v>104.3</v>
      </c>
      <c r="N112" s="156">
        <v>111.21</v>
      </c>
      <c r="O112" s="157">
        <v>-6.92</v>
      </c>
      <c r="P112" s="157">
        <f t="shared" si="96"/>
        <v>25.432170797531285</v>
      </c>
      <c r="Q112" s="157">
        <f t="shared" si="97"/>
        <v>-32.342170797531281</v>
      </c>
      <c r="AD112" s="144">
        <f t="shared" si="93"/>
        <v>91.041666666666657</v>
      </c>
      <c r="AE112" s="144">
        <f t="shared" si="94"/>
        <v>89.839816933638446</v>
      </c>
      <c r="AF112" s="149">
        <v>31</v>
      </c>
      <c r="AG112" s="150" t="s">
        <v>231</v>
      </c>
      <c r="AH112" s="149">
        <v>24</v>
      </c>
      <c r="AI112" s="151">
        <v>1</v>
      </c>
      <c r="AJ112" s="152">
        <v>2185</v>
      </c>
      <c r="AK112" s="152">
        <v>1963</v>
      </c>
      <c r="AL112" s="149">
        <v>0.89800000000000002</v>
      </c>
      <c r="AM112" s="152">
        <v>826</v>
      </c>
      <c r="AN112" s="152">
        <v>770</v>
      </c>
      <c r="AO112" s="152">
        <v>1596</v>
      </c>
      <c r="AP112" s="153">
        <v>0.48199999999999998</v>
      </c>
      <c r="AQ112" s="153">
        <v>0.50900000000000001</v>
      </c>
      <c r="AR112" s="154">
        <v>0.17599999999999999</v>
      </c>
      <c r="AS112" s="154">
        <v>0.125</v>
      </c>
      <c r="AT112" s="154">
        <v>0.106</v>
      </c>
      <c r="AU112" s="154">
        <v>0.436</v>
      </c>
      <c r="AW112" s="183"/>
      <c r="AX112" s="144">
        <f t="shared" si="95"/>
        <v>71.457905544147849</v>
      </c>
      <c r="AY112" s="149">
        <v>31</v>
      </c>
      <c r="AZ112" s="150" t="s">
        <v>304</v>
      </c>
      <c r="BA112" s="149">
        <v>6</v>
      </c>
      <c r="BB112" s="151">
        <v>1</v>
      </c>
      <c r="BC112" s="152">
        <v>487</v>
      </c>
      <c r="BD112" s="152">
        <v>348</v>
      </c>
      <c r="BE112" s="149">
        <v>0.71499999999999997</v>
      </c>
      <c r="BF112" s="152">
        <v>237</v>
      </c>
      <c r="BG112" s="152">
        <v>127</v>
      </c>
      <c r="BH112" s="152">
        <v>364</v>
      </c>
      <c r="BI112" s="153">
        <v>0.34899999999999998</v>
      </c>
      <c r="BJ112" s="153">
        <v>0.39100000000000001</v>
      </c>
      <c r="BK112" s="155">
        <v>0.17</v>
      </c>
      <c r="BL112" s="154">
        <v>9.9000000000000005E-2</v>
      </c>
      <c r="BM112" s="154">
        <v>8.4000000000000005E-2</v>
      </c>
      <c r="BN112" s="154">
        <v>0.33500000000000002</v>
      </c>
      <c r="DU112" s="4"/>
      <c r="DZ112" s="183"/>
      <c r="EA112" s="183"/>
      <c r="EB112" s="183"/>
      <c r="EC112" s="183"/>
      <c r="ED112" s="183"/>
      <c r="EE112" s="183"/>
    </row>
    <row r="113" spans="2:135" ht="13" x14ac:dyDescent="0.15">
      <c r="AD113" s="144">
        <f t="shared" si="93"/>
        <v>82.333333333333329</v>
      </c>
      <c r="AE113" s="144">
        <f t="shared" si="94"/>
        <v>89.820705610179303</v>
      </c>
      <c r="AF113" s="149">
        <v>32</v>
      </c>
      <c r="AG113" s="150" t="s">
        <v>305</v>
      </c>
      <c r="AH113" s="149">
        <v>21</v>
      </c>
      <c r="AI113" s="151">
        <v>1</v>
      </c>
      <c r="AJ113" s="152">
        <v>1729</v>
      </c>
      <c r="AK113" s="152">
        <v>1553</v>
      </c>
      <c r="AL113" s="149">
        <v>0.89800000000000002</v>
      </c>
      <c r="AM113" s="152">
        <v>734</v>
      </c>
      <c r="AN113" s="152">
        <v>555</v>
      </c>
      <c r="AO113" s="152">
        <v>1289</v>
      </c>
      <c r="AP113" s="153">
        <v>0.43099999999999999</v>
      </c>
      <c r="AQ113" s="153">
        <v>0.51300000000000001</v>
      </c>
      <c r="AR113" s="154">
        <v>0.17199999999999999</v>
      </c>
      <c r="AS113" s="154">
        <v>9.4E-2</v>
      </c>
      <c r="AT113" s="154">
        <v>6.9000000000000006E-2</v>
      </c>
      <c r="AU113" s="154">
        <v>0.39800000000000002</v>
      </c>
      <c r="AW113" s="183"/>
      <c r="AX113" s="144">
        <f t="shared" si="95"/>
        <v>71.471471471471475</v>
      </c>
      <c r="AY113" s="149">
        <v>32</v>
      </c>
      <c r="AZ113" s="150" t="s">
        <v>237</v>
      </c>
      <c r="BA113" s="149">
        <v>17</v>
      </c>
      <c r="BB113" s="151">
        <v>1</v>
      </c>
      <c r="BC113" s="152">
        <v>1332</v>
      </c>
      <c r="BD113" s="152">
        <v>952</v>
      </c>
      <c r="BE113" s="149">
        <v>0.71499999999999997</v>
      </c>
      <c r="BF113" s="152">
        <v>559</v>
      </c>
      <c r="BG113" s="152">
        <v>318</v>
      </c>
      <c r="BH113" s="152">
        <v>877</v>
      </c>
      <c r="BI113" s="153">
        <v>0.36299999999999999</v>
      </c>
      <c r="BJ113" s="153">
        <v>0.42099999999999999</v>
      </c>
      <c r="BK113" s="154">
        <v>0.23699999999999999</v>
      </c>
      <c r="BL113" s="154">
        <v>0.123</v>
      </c>
      <c r="BM113" s="154">
        <v>9.6000000000000002E-2</v>
      </c>
      <c r="BN113" s="154">
        <v>0.33200000000000002</v>
      </c>
      <c r="DU113" s="4"/>
      <c r="DZ113" s="183"/>
      <c r="EA113" s="183"/>
      <c r="EB113" s="183"/>
      <c r="EC113" s="183"/>
      <c r="ED113" s="183"/>
      <c r="EE113" s="183"/>
    </row>
    <row r="114" spans="2:135" ht="13" x14ac:dyDescent="0.15">
      <c r="AD114" s="144">
        <f t="shared" si="93"/>
        <v>79.705882352941174</v>
      </c>
      <c r="AE114" s="144">
        <f t="shared" si="94"/>
        <v>89.594095940959406</v>
      </c>
      <c r="AF114" s="149">
        <v>33</v>
      </c>
      <c r="AG114" s="150" t="s">
        <v>306</v>
      </c>
      <c r="AH114" s="149">
        <v>17</v>
      </c>
      <c r="AI114" s="151">
        <v>1</v>
      </c>
      <c r="AJ114" s="152">
        <v>1355</v>
      </c>
      <c r="AK114" s="152">
        <v>1214</v>
      </c>
      <c r="AL114" s="149">
        <v>0.89600000000000002</v>
      </c>
      <c r="AM114" s="152">
        <v>519</v>
      </c>
      <c r="AN114" s="152">
        <v>443</v>
      </c>
      <c r="AO114" s="152">
        <v>962</v>
      </c>
      <c r="AP114" s="151">
        <v>0.46</v>
      </c>
      <c r="AQ114" s="153">
        <v>0.52400000000000002</v>
      </c>
      <c r="AR114" s="154">
        <v>0.19600000000000001</v>
      </c>
      <c r="AS114" s="154">
        <v>0.124</v>
      </c>
      <c r="AT114" s="154">
        <v>9.7000000000000003E-2</v>
      </c>
      <c r="AU114" s="154">
        <v>0.41299999999999998</v>
      </c>
      <c r="AW114" s="183"/>
      <c r="AX114" s="144">
        <f t="shared" si="95"/>
        <v>71.809661139149242</v>
      </c>
      <c r="AY114" s="149">
        <v>33</v>
      </c>
      <c r="AZ114" s="150" t="s">
        <v>307</v>
      </c>
      <c r="BA114" s="149">
        <v>17</v>
      </c>
      <c r="BB114" s="151">
        <v>1</v>
      </c>
      <c r="BC114" s="152">
        <v>1387</v>
      </c>
      <c r="BD114" s="152">
        <v>996</v>
      </c>
      <c r="BE114" s="149">
        <v>0.71799999999999997</v>
      </c>
      <c r="BF114" s="152">
        <v>587</v>
      </c>
      <c r="BG114" s="152">
        <v>353</v>
      </c>
      <c r="BH114" s="152">
        <v>940</v>
      </c>
      <c r="BI114" s="153">
        <v>0.376</v>
      </c>
      <c r="BJ114" s="153">
        <v>0.42199999999999999</v>
      </c>
      <c r="BK114" s="155">
        <v>0.23</v>
      </c>
      <c r="BL114" s="154">
        <v>0.115</v>
      </c>
      <c r="BM114" s="154">
        <v>8.6999999999999994E-2</v>
      </c>
      <c r="BN114" s="154">
        <v>0.33900000000000002</v>
      </c>
      <c r="DU114" s="4"/>
      <c r="DZ114" s="183"/>
      <c r="EA114" s="183"/>
      <c r="EB114" s="183"/>
      <c r="EC114" s="183"/>
      <c r="ED114" s="183"/>
      <c r="EE114" s="183"/>
    </row>
    <row r="115" spans="2:135" ht="13" x14ac:dyDescent="0.15">
      <c r="AD115" s="144">
        <f t="shared" si="93"/>
        <v>82.333333333333329</v>
      </c>
      <c r="AE115" s="144">
        <f t="shared" si="94"/>
        <v>89.271255060728748</v>
      </c>
      <c r="AF115" s="149">
        <v>34</v>
      </c>
      <c r="AG115" s="150" t="s">
        <v>308</v>
      </c>
      <c r="AH115" s="149">
        <v>12</v>
      </c>
      <c r="AI115" s="151">
        <v>1</v>
      </c>
      <c r="AJ115" s="152">
        <v>988</v>
      </c>
      <c r="AK115" s="152">
        <v>882</v>
      </c>
      <c r="AL115" s="149">
        <v>0.89300000000000002</v>
      </c>
      <c r="AM115" s="152">
        <v>464</v>
      </c>
      <c r="AN115" s="152">
        <v>308</v>
      </c>
      <c r="AO115" s="152">
        <v>772</v>
      </c>
      <c r="AP115" s="153">
        <v>0.39900000000000002</v>
      </c>
      <c r="AQ115" s="153">
        <v>0.47699999999999998</v>
      </c>
      <c r="AR115" s="154">
        <v>0.14199999999999999</v>
      </c>
      <c r="AS115" s="154">
        <v>9.8000000000000004E-2</v>
      </c>
      <c r="AT115" s="155">
        <v>0.08</v>
      </c>
      <c r="AU115" s="154">
        <v>0.38600000000000001</v>
      </c>
      <c r="AW115" s="183"/>
      <c r="AX115" s="144">
        <f t="shared" si="95"/>
        <v>71.763754045307451</v>
      </c>
      <c r="AY115" s="149">
        <v>34</v>
      </c>
      <c r="AZ115" s="150" t="s">
        <v>309</v>
      </c>
      <c r="BA115" s="149">
        <v>16</v>
      </c>
      <c r="BB115" s="151">
        <v>1</v>
      </c>
      <c r="BC115" s="152">
        <v>1236</v>
      </c>
      <c r="BD115" s="152">
        <v>887</v>
      </c>
      <c r="BE115" s="149">
        <v>0.71799999999999997</v>
      </c>
      <c r="BF115" s="152">
        <v>550</v>
      </c>
      <c r="BG115" s="152">
        <v>321</v>
      </c>
      <c r="BH115" s="152">
        <v>871</v>
      </c>
      <c r="BI115" s="153">
        <v>0.36899999999999999</v>
      </c>
      <c r="BJ115" s="153">
        <v>0.41799999999999998</v>
      </c>
      <c r="BK115" s="154">
        <v>0.20899999999999999</v>
      </c>
      <c r="BL115" s="154">
        <v>0.10299999999999999</v>
      </c>
      <c r="BM115" s="154">
        <v>8.1000000000000003E-2</v>
      </c>
      <c r="BN115" s="154">
        <v>0.33300000000000002</v>
      </c>
      <c r="DU115" s="4"/>
      <c r="DZ115" s="183"/>
      <c r="EA115" s="183"/>
      <c r="EB115" s="183"/>
      <c r="EC115" s="183"/>
      <c r="ED115" s="183"/>
      <c r="EE115" s="183"/>
    </row>
    <row r="116" spans="2:135" ht="13" x14ac:dyDescent="0.15">
      <c r="AD116" s="144">
        <f t="shared" si="93"/>
        <v>73.666666666666657</v>
      </c>
      <c r="AE116" s="144">
        <f t="shared" si="94"/>
        <v>89.25339366515837</v>
      </c>
      <c r="AF116" s="149">
        <v>35</v>
      </c>
      <c r="AG116" s="150" t="s">
        <v>310</v>
      </c>
      <c r="AH116" s="149">
        <v>12</v>
      </c>
      <c r="AI116" s="151">
        <v>1</v>
      </c>
      <c r="AJ116" s="152">
        <v>884</v>
      </c>
      <c r="AK116" s="152">
        <v>789</v>
      </c>
      <c r="AL116" s="149">
        <v>0.89300000000000002</v>
      </c>
      <c r="AM116" s="152">
        <v>375</v>
      </c>
      <c r="AN116" s="152">
        <v>282</v>
      </c>
      <c r="AO116" s="152">
        <v>657</v>
      </c>
      <c r="AP116" s="153">
        <v>0.42899999999999999</v>
      </c>
      <c r="AQ116" s="153">
        <v>0.505</v>
      </c>
      <c r="AR116" s="154">
        <v>0.17199999999999999</v>
      </c>
      <c r="AS116" s="155">
        <v>0.1</v>
      </c>
      <c r="AT116" s="154">
        <v>6.9000000000000006E-2</v>
      </c>
      <c r="AU116" s="154">
        <v>0.39800000000000002</v>
      </c>
      <c r="AW116" s="183"/>
      <c r="AX116" s="144">
        <f t="shared" si="95"/>
        <v>71.797323135755249</v>
      </c>
      <c r="AY116" s="149">
        <v>35</v>
      </c>
      <c r="AZ116" s="150" t="s">
        <v>311</v>
      </c>
      <c r="BA116" s="149">
        <v>14</v>
      </c>
      <c r="BB116" s="151">
        <v>1</v>
      </c>
      <c r="BC116" s="152">
        <v>1046</v>
      </c>
      <c r="BD116" s="152">
        <v>751</v>
      </c>
      <c r="BE116" s="149">
        <v>0.71799999999999997</v>
      </c>
      <c r="BF116" s="152">
        <v>489</v>
      </c>
      <c r="BG116" s="152">
        <v>279</v>
      </c>
      <c r="BH116" s="152">
        <v>768</v>
      </c>
      <c r="BI116" s="153">
        <v>0.36299999999999999</v>
      </c>
      <c r="BJ116" s="153">
        <v>0.42399999999999999</v>
      </c>
      <c r="BK116" s="155">
        <v>0.2</v>
      </c>
      <c r="BL116" s="154">
        <v>7.4999999999999997E-2</v>
      </c>
      <c r="BM116" s="154">
        <v>6.2E-2</v>
      </c>
      <c r="BN116" s="154">
        <v>0.32500000000000001</v>
      </c>
      <c r="DU116" s="4"/>
      <c r="DZ116" s="183"/>
      <c r="EA116" s="183"/>
      <c r="EB116" s="183"/>
      <c r="EC116" s="183"/>
      <c r="ED116" s="183"/>
      <c r="EE116" s="183"/>
    </row>
    <row r="117" spans="2:135" ht="13" x14ac:dyDescent="0.15">
      <c r="AD117" s="144">
        <f t="shared" si="93"/>
        <v>84.6111111111111</v>
      </c>
      <c r="AE117" s="144">
        <f t="shared" si="94"/>
        <v>89.231779382797114</v>
      </c>
      <c r="AF117" s="149">
        <v>36</v>
      </c>
      <c r="AG117" s="150" t="s">
        <v>312</v>
      </c>
      <c r="AH117" s="149">
        <v>18</v>
      </c>
      <c r="AI117" s="151">
        <v>1</v>
      </c>
      <c r="AJ117" s="152">
        <v>1523</v>
      </c>
      <c r="AK117" s="152">
        <v>1359</v>
      </c>
      <c r="AL117" s="149">
        <v>0.89200000000000002</v>
      </c>
      <c r="AM117" s="152">
        <v>588</v>
      </c>
      <c r="AN117" s="152">
        <v>491</v>
      </c>
      <c r="AO117" s="152">
        <v>1079</v>
      </c>
      <c r="AP117" s="153">
        <v>0.45500000000000002</v>
      </c>
      <c r="AQ117" s="153">
        <v>0.499</v>
      </c>
      <c r="AR117" s="154">
        <v>0.182</v>
      </c>
      <c r="AS117" s="154">
        <v>0.13900000000000001</v>
      </c>
      <c r="AT117" s="155">
        <v>0.11</v>
      </c>
      <c r="AU117" s="154">
        <v>0.42399999999999999</v>
      </c>
      <c r="AW117" s="183"/>
      <c r="AX117" s="144">
        <f t="shared" si="95"/>
        <v>71.896955503512885</v>
      </c>
      <c r="AY117" s="149">
        <v>36</v>
      </c>
      <c r="AZ117" s="150" t="s">
        <v>313</v>
      </c>
      <c r="BA117" s="149">
        <v>20</v>
      </c>
      <c r="BB117" s="151">
        <v>1</v>
      </c>
      <c r="BC117" s="152">
        <v>1708</v>
      </c>
      <c r="BD117" s="152">
        <v>1228</v>
      </c>
      <c r="BE117" s="149">
        <v>0.71899999999999997</v>
      </c>
      <c r="BF117" s="152">
        <v>718</v>
      </c>
      <c r="BG117" s="152">
        <v>436</v>
      </c>
      <c r="BH117" s="152">
        <v>1154</v>
      </c>
      <c r="BI117" s="153">
        <v>0.378</v>
      </c>
      <c r="BJ117" s="151">
        <v>0.41</v>
      </c>
      <c r="BK117" s="154">
        <v>0.219</v>
      </c>
      <c r="BL117" s="154">
        <v>0.125</v>
      </c>
      <c r="BM117" s="154">
        <v>9.7000000000000003E-2</v>
      </c>
      <c r="BN117" s="154">
        <v>0.35199999999999998</v>
      </c>
      <c r="DU117" s="4"/>
      <c r="DZ117" s="183"/>
      <c r="EA117" s="183"/>
      <c r="EB117" s="183"/>
      <c r="EC117" s="183"/>
      <c r="ED117" s="183"/>
      <c r="EE117" s="183"/>
    </row>
    <row r="118" spans="2:135" ht="13" x14ac:dyDescent="0.15">
      <c r="AD118" s="144">
        <f t="shared" si="93"/>
        <v>85.9</v>
      </c>
      <c r="AE118" s="144">
        <f t="shared" si="94"/>
        <v>89.057043073341092</v>
      </c>
      <c r="AF118" s="149">
        <v>37</v>
      </c>
      <c r="AG118" s="150" t="s">
        <v>314</v>
      </c>
      <c r="AH118" s="149">
        <v>20</v>
      </c>
      <c r="AI118" s="151">
        <v>1</v>
      </c>
      <c r="AJ118" s="152">
        <v>1718</v>
      </c>
      <c r="AK118" s="152">
        <v>1530</v>
      </c>
      <c r="AL118" s="149">
        <v>0.89100000000000001</v>
      </c>
      <c r="AM118" s="152">
        <v>747</v>
      </c>
      <c r="AN118" s="152">
        <v>553</v>
      </c>
      <c r="AO118" s="152">
        <v>1300</v>
      </c>
      <c r="AP118" s="153">
        <v>0.42499999999999999</v>
      </c>
      <c r="AQ118" s="153">
        <v>0.48799999999999999</v>
      </c>
      <c r="AR118" s="154">
        <v>0.155</v>
      </c>
      <c r="AS118" s="154">
        <v>0.111</v>
      </c>
      <c r="AT118" s="154">
        <v>8.8999999999999996E-2</v>
      </c>
      <c r="AU118" s="154">
        <v>0.40400000000000003</v>
      </c>
      <c r="AW118" s="183"/>
      <c r="AX118" s="144">
        <f t="shared" si="95"/>
        <v>71.909090909090907</v>
      </c>
      <c r="AY118" s="149">
        <v>37</v>
      </c>
      <c r="AZ118" s="150" t="s">
        <v>315</v>
      </c>
      <c r="BA118" s="149">
        <v>15</v>
      </c>
      <c r="BB118" s="151">
        <v>1</v>
      </c>
      <c r="BC118" s="152">
        <v>1100</v>
      </c>
      <c r="BD118" s="152">
        <v>791</v>
      </c>
      <c r="BE118" s="149">
        <v>0.71899999999999997</v>
      </c>
      <c r="BF118" s="152">
        <v>547</v>
      </c>
      <c r="BG118" s="152">
        <v>305</v>
      </c>
      <c r="BH118" s="152">
        <v>852</v>
      </c>
      <c r="BI118" s="153">
        <v>0.35799999999999998</v>
      </c>
      <c r="BJ118" s="153">
        <v>0.39200000000000002</v>
      </c>
      <c r="BK118" s="154">
        <v>0.14499999999999999</v>
      </c>
      <c r="BL118" s="154">
        <v>9.4E-2</v>
      </c>
      <c r="BM118" s="154">
        <v>6.9000000000000006E-2</v>
      </c>
      <c r="BN118" s="154">
        <v>0.34499999999999997</v>
      </c>
      <c r="DU118" s="4"/>
      <c r="DZ118" s="183"/>
      <c r="EA118" s="183"/>
      <c r="EB118" s="183"/>
      <c r="EC118" s="183"/>
      <c r="ED118" s="183"/>
      <c r="EE118" s="183"/>
    </row>
    <row r="119" spans="2:135" ht="13" x14ac:dyDescent="0.15">
      <c r="AD119" s="144">
        <f t="shared" si="93"/>
        <v>79.5</v>
      </c>
      <c r="AE119" s="144">
        <f t="shared" si="94"/>
        <v>89.022298456260714</v>
      </c>
      <c r="AF119" s="149">
        <v>38</v>
      </c>
      <c r="AG119" s="150" t="s">
        <v>316</v>
      </c>
      <c r="AH119" s="149">
        <v>22</v>
      </c>
      <c r="AI119" s="151">
        <v>1</v>
      </c>
      <c r="AJ119" s="152">
        <v>1749</v>
      </c>
      <c r="AK119" s="152">
        <v>1557</v>
      </c>
      <c r="AL119" s="149">
        <v>0.89</v>
      </c>
      <c r="AM119" s="152">
        <v>746</v>
      </c>
      <c r="AN119" s="152">
        <v>581</v>
      </c>
      <c r="AO119" s="152">
        <v>1327</v>
      </c>
      <c r="AP119" s="153">
        <v>0.438</v>
      </c>
      <c r="AQ119" s="153">
        <v>0.51100000000000001</v>
      </c>
      <c r="AR119" s="154">
        <v>0.16900000000000001</v>
      </c>
      <c r="AS119" s="155">
        <v>0.09</v>
      </c>
      <c r="AT119" s="154">
        <v>7.2999999999999995E-2</v>
      </c>
      <c r="AU119" s="154">
        <v>0.39900000000000002</v>
      </c>
      <c r="AW119" s="183"/>
      <c r="AX119" s="144">
        <f t="shared" si="95"/>
        <v>72.063666300768375</v>
      </c>
      <c r="AY119" s="149">
        <v>38</v>
      </c>
      <c r="AZ119" s="150" t="s">
        <v>317</v>
      </c>
      <c r="BA119" s="149">
        <v>22</v>
      </c>
      <c r="BB119" s="151">
        <v>1</v>
      </c>
      <c r="BC119" s="152">
        <v>1822</v>
      </c>
      <c r="BD119" s="152">
        <v>1313</v>
      </c>
      <c r="BE119" s="149">
        <v>0.72099999999999997</v>
      </c>
      <c r="BF119" s="152">
        <v>834</v>
      </c>
      <c r="BG119" s="152">
        <v>454</v>
      </c>
      <c r="BH119" s="152">
        <v>1288</v>
      </c>
      <c r="BI119" s="153">
        <v>0.35199999999999998</v>
      </c>
      <c r="BJ119" s="153">
        <v>0.39900000000000002</v>
      </c>
      <c r="BK119" s="154">
        <v>0.19900000000000001</v>
      </c>
      <c r="BL119" s="154">
        <v>0.114</v>
      </c>
      <c r="BM119" s="155">
        <v>0.09</v>
      </c>
      <c r="BN119" s="154">
        <v>0.33500000000000002</v>
      </c>
      <c r="DU119" s="4"/>
      <c r="DZ119" s="183"/>
      <c r="EA119" s="183"/>
      <c r="EB119" s="183"/>
      <c r="EC119" s="183"/>
      <c r="ED119" s="183"/>
      <c r="EE119" s="183"/>
    </row>
    <row r="120" spans="2:135" ht="13" x14ac:dyDescent="0.15">
      <c r="AD120" s="144">
        <f t="shared" si="93"/>
        <v>86.181818181818187</v>
      </c>
      <c r="AE120" s="144">
        <f t="shared" si="94"/>
        <v>88.976793248945157</v>
      </c>
      <c r="AF120" s="149">
        <v>39</v>
      </c>
      <c r="AG120" s="150" t="s">
        <v>227</v>
      </c>
      <c r="AH120" s="149">
        <v>22</v>
      </c>
      <c r="AI120" s="151">
        <v>1</v>
      </c>
      <c r="AJ120" s="152">
        <v>1896</v>
      </c>
      <c r="AK120" s="152">
        <v>1687</v>
      </c>
      <c r="AL120" s="149">
        <v>0.89</v>
      </c>
      <c r="AM120" s="152">
        <v>794</v>
      </c>
      <c r="AN120" s="152">
        <v>621</v>
      </c>
      <c r="AO120" s="152">
        <v>1415</v>
      </c>
      <c r="AP120" s="153">
        <v>0.439</v>
      </c>
      <c r="AQ120" s="153">
        <v>0.50900000000000001</v>
      </c>
      <c r="AR120" s="154">
        <v>0.17199999999999999</v>
      </c>
      <c r="AS120" s="154">
        <v>0.10299999999999999</v>
      </c>
      <c r="AT120" s="154">
        <v>8.6999999999999994E-2</v>
      </c>
      <c r="AU120" s="155">
        <v>0.4</v>
      </c>
      <c r="AW120" s="183"/>
      <c r="AX120" s="144">
        <f t="shared" si="95"/>
        <v>72.070534698521044</v>
      </c>
      <c r="AY120" s="149">
        <v>39</v>
      </c>
      <c r="AZ120" s="150" t="s">
        <v>316</v>
      </c>
      <c r="BA120" s="149">
        <v>22</v>
      </c>
      <c r="BB120" s="151">
        <v>1</v>
      </c>
      <c r="BC120" s="152">
        <v>1758</v>
      </c>
      <c r="BD120" s="152">
        <v>1267</v>
      </c>
      <c r="BE120" s="149">
        <v>0.72099999999999997</v>
      </c>
      <c r="BF120" s="152">
        <v>731</v>
      </c>
      <c r="BG120" s="152">
        <v>453</v>
      </c>
      <c r="BH120" s="152">
        <v>1184</v>
      </c>
      <c r="BI120" s="153">
        <v>0.38300000000000001</v>
      </c>
      <c r="BJ120" s="153">
        <v>0.432</v>
      </c>
      <c r="BK120" s="154">
        <v>0.22700000000000001</v>
      </c>
      <c r="BL120" s="154">
        <v>0.115</v>
      </c>
      <c r="BM120" s="154">
        <v>8.6999999999999994E-2</v>
      </c>
      <c r="BN120" s="154">
        <v>0.34399999999999997</v>
      </c>
      <c r="DU120" s="4"/>
      <c r="DZ120" s="183"/>
      <c r="EA120" s="183"/>
      <c r="EB120" s="183"/>
      <c r="EC120" s="183"/>
      <c r="ED120" s="183"/>
      <c r="EE120" s="183"/>
    </row>
    <row r="121" spans="2:135" ht="13" x14ac:dyDescent="0.15">
      <c r="N121" s="158"/>
      <c r="O121" s="76"/>
      <c r="AD121" s="144">
        <f t="shared" si="93"/>
        <v>77.21052631578948</v>
      </c>
      <c r="AE121" s="144">
        <f t="shared" si="94"/>
        <v>88.957055214723923</v>
      </c>
      <c r="AF121" s="149">
        <v>40</v>
      </c>
      <c r="AG121" s="150" t="s">
        <v>302</v>
      </c>
      <c r="AH121" s="149">
        <v>19</v>
      </c>
      <c r="AI121" s="151">
        <v>1</v>
      </c>
      <c r="AJ121" s="152">
        <v>1467</v>
      </c>
      <c r="AK121" s="152">
        <v>1305</v>
      </c>
      <c r="AL121" s="149">
        <v>0.89</v>
      </c>
      <c r="AM121" s="152">
        <v>541</v>
      </c>
      <c r="AN121" s="152">
        <v>484</v>
      </c>
      <c r="AO121" s="152">
        <v>1025</v>
      </c>
      <c r="AP121" s="153">
        <v>0.47199999999999998</v>
      </c>
      <c r="AQ121" s="153">
        <v>0.53300000000000003</v>
      </c>
      <c r="AR121" s="154">
        <v>0.215</v>
      </c>
      <c r="AS121" s="154">
        <v>0.111</v>
      </c>
      <c r="AT121" s="154">
        <v>8.5000000000000006E-2</v>
      </c>
      <c r="AU121" s="154">
        <v>0.40799999999999997</v>
      </c>
      <c r="AW121" s="183"/>
      <c r="AX121" s="144">
        <f t="shared" si="95"/>
        <v>72.19402143260011</v>
      </c>
      <c r="AY121" s="149">
        <v>40</v>
      </c>
      <c r="AZ121" s="150" t="s">
        <v>318</v>
      </c>
      <c r="BA121" s="149">
        <v>23</v>
      </c>
      <c r="BB121" s="151">
        <v>1</v>
      </c>
      <c r="BC121" s="152">
        <v>1773</v>
      </c>
      <c r="BD121" s="152">
        <v>1280</v>
      </c>
      <c r="BE121" s="149">
        <v>0.72199999999999998</v>
      </c>
      <c r="BF121" s="152">
        <v>815</v>
      </c>
      <c r="BG121" s="152">
        <v>482</v>
      </c>
      <c r="BH121" s="152">
        <v>1297</v>
      </c>
      <c r="BI121" s="153">
        <v>0.372</v>
      </c>
      <c r="BJ121" s="153">
        <v>0.41199999999999998</v>
      </c>
      <c r="BK121" s="154">
        <v>0.188</v>
      </c>
      <c r="BL121" s="154">
        <v>9.0999999999999998E-2</v>
      </c>
      <c r="BM121" s="154">
        <v>6.7000000000000004E-2</v>
      </c>
      <c r="BN121" s="154">
        <v>0.34499999999999997</v>
      </c>
      <c r="DU121" s="4"/>
      <c r="DZ121" s="183"/>
      <c r="EA121" s="183"/>
      <c r="EB121" s="183"/>
      <c r="EC121" s="183"/>
      <c r="ED121" s="183"/>
      <c r="EE121" s="183"/>
    </row>
    <row r="122" spans="2:135" ht="13" x14ac:dyDescent="0.15">
      <c r="D122" s="158"/>
      <c r="N122" s="158"/>
      <c r="O122" s="158"/>
      <c r="AD122" s="144">
        <f t="shared" si="93"/>
        <v>82.782608695652172</v>
      </c>
      <c r="AE122" s="144">
        <f t="shared" si="94"/>
        <v>88.65546218487394</v>
      </c>
      <c r="AF122" s="149">
        <v>41</v>
      </c>
      <c r="AG122" s="150" t="s">
        <v>319</v>
      </c>
      <c r="AH122" s="149">
        <v>23</v>
      </c>
      <c r="AI122" s="151">
        <v>1</v>
      </c>
      <c r="AJ122" s="152">
        <v>1904</v>
      </c>
      <c r="AK122" s="152">
        <v>1688</v>
      </c>
      <c r="AL122" s="149">
        <v>0.88700000000000001</v>
      </c>
      <c r="AM122" s="152">
        <v>799</v>
      </c>
      <c r="AN122" s="152">
        <v>600</v>
      </c>
      <c r="AO122" s="152">
        <v>1399</v>
      </c>
      <c r="AP122" s="153">
        <v>0.42899999999999999</v>
      </c>
      <c r="AQ122" s="153">
        <v>0.495</v>
      </c>
      <c r="AR122" s="154">
        <v>0.16600000000000001</v>
      </c>
      <c r="AS122" s="154">
        <v>0.115</v>
      </c>
      <c r="AT122" s="154">
        <v>8.4000000000000005E-2</v>
      </c>
      <c r="AU122" s="154">
        <v>0.40699999999999997</v>
      </c>
      <c r="AW122" s="183"/>
      <c r="AX122" s="144">
        <f t="shared" si="95"/>
        <v>72.180916976456018</v>
      </c>
      <c r="AY122" s="149">
        <v>41</v>
      </c>
      <c r="AZ122" s="150" t="s">
        <v>320</v>
      </c>
      <c r="BA122" s="149">
        <v>21</v>
      </c>
      <c r="BB122" s="151">
        <v>1</v>
      </c>
      <c r="BC122" s="152">
        <v>1614</v>
      </c>
      <c r="BD122" s="152">
        <v>1165</v>
      </c>
      <c r="BE122" s="149">
        <v>0.72199999999999998</v>
      </c>
      <c r="BF122" s="152">
        <v>728</v>
      </c>
      <c r="BG122" s="152">
        <v>427</v>
      </c>
      <c r="BH122" s="152">
        <v>1155</v>
      </c>
      <c r="BI122" s="151">
        <v>0.37</v>
      </c>
      <c r="BJ122" s="153">
        <v>0.42599999999999999</v>
      </c>
      <c r="BK122" s="154">
        <v>0.20799999999999999</v>
      </c>
      <c r="BL122" s="154">
        <v>8.6999999999999994E-2</v>
      </c>
      <c r="BM122" s="154">
        <v>6.3E-2</v>
      </c>
      <c r="BN122" s="154">
        <v>0.33400000000000002</v>
      </c>
      <c r="DU122" s="4"/>
      <c r="DZ122" s="183"/>
      <c r="EA122" s="183"/>
      <c r="EB122" s="183"/>
      <c r="EC122" s="183"/>
      <c r="ED122" s="183"/>
      <c r="EE122" s="183"/>
    </row>
    <row r="123" spans="2:135" ht="13" x14ac:dyDescent="0.15">
      <c r="D123" s="159"/>
      <c r="N123" s="159"/>
      <c r="O123" s="159"/>
      <c r="AD123" s="144">
        <f t="shared" si="93"/>
        <v>82.434782608695656</v>
      </c>
      <c r="AE123" s="144">
        <f t="shared" si="94"/>
        <v>88.660337552742618</v>
      </c>
      <c r="AF123" s="149">
        <v>42</v>
      </c>
      <c r="AG123" s="150" t="s">
        <v>321</v>
      </c>
      <c r="AH123" s="149">
        <v>23</v>
      </c>
      <c r="AI123" s="151">
        <v>1</v>
      </c>
      <c r="AJ123" s="152">
        <v>1896</v>
      </c>
      <c r="AK123" s="152">
        <v>1681</v>
      </c>
      <c r="AL123" s="149">
        <v>0.88700000000000001</v>
      </c>
      <c r="AM123" s="152">
        <v>836</v>
      </c>
      <c r="AN123" s="152">
        <v>630</v>
      </c>
      <c r="AO123" s="152">
        <v>1466</v>
      </c>
      <c r="AP123" s="151">
        <v>0.43</v>
      </c>
      <c r="AQ123" s="153">
        <v>0.48699999999999999</v>
      </c>
      <c r="AR123" s="154">
        <v>0.14499999999999999</v>
      </c>
      <c r="AS123" s="154">
        <v>0.10100000000000001</v>
      </c>
      <c r="AT123" s="154">
        <v>8.3000000000000004E-2</v>
      </c>
      <c r="AU123" s="154">
        <v>0.40899999999999997</v>
      </c>
      <c r="AW123" s="183"/>
      <c r="AX123" s="144">
        <f t="shared" si="95"/>
        <v>72.176759410801964</v>
      </c>
      <c r="AY123" s="149">
        <v>42</v>
      </c>
      <c r="AZ123" s="150" t="s">
        <v>235</v>
      </c>
      <c r="BA123" s="149">
        <v>8</v>
      </c>
      <c r="BB123" s="151">
        <v>1</v>
      </c>
      <c r="BC123" s="152">
        <v>611</v>
      </c>
      <c r="BD123" s="152">
        <v>441</v>
      </c>
      <c r="BE123" s="149">
        <v>0.72199999999999998</v>
      </c>
      <c r="BF123" s="152">
        <v>305</v>
      </c>
      <c r="BG123" s="152">
        <v>157</v>
      </c>
      <c r="BH123" s="152">
        <v>462</v>
      </c>
      <c r="BI123" s="151">
        <v>0.34</v>
      </c>
      <c r="BJ123" s="153">
        <v>0.38700000000000001</v>
      </c>
      <c r="BK123" s="154">
        <v>0.16500000000000001</v>
      </c>
      <c r="BL123" s="154">
        <v>9.2999999999999999E-2</v>
      </c>
      <c r="BM123" s="154">
        <v>7.9000000000000001E-2</v>
      </c>
      <c r="BN123" s="154">
        <v>0.33400000000000002</v>
      </c>
      <c r="DU123" s="4"/>
      <c r="DZ123" s="183"/>
      <c r="EA123" s="183"/>
      <c r="EB123" s="183"/>
      <c r="EC123" s="183"/>
      <c r="ED123" s="183"/>
      <c r="EE123" s="183"/>
    </row>
    <row r="124" spans="2:135" ht="13" x14ac:dyDescent="0.15">
      <c r="AD124" s="144">
        <f t="shared" si="93"/>
        <v>85</v>
      </c>
      <c r="AE124" s="144">
        <f t="shared" si="94"/>
        <v>88.588235294117652</v>
      </c>
      <c r="AF124" s="149">
        <v>43</v>
      </c>
      <c r="AG124" s="150" t="s">
        <v>322</v>
      </c>
      <c r="AH124" s="149">
        <v>20</v>
      </c>
      <c r="AI124" s="151">
        <v>1</v>
      </c>
      <c r="AJ124" s="152">
        <v>1700</v>
      </c>
      <c r="AK124" s="152">
        <v>1506</v>
      </c>
      <c r="AL124" s="149">
        <v>0.88600000000000001</v>
      </c>
      <c r="AM124" s="152">
        <v>700</v>
      </c>
      <c r="AN124" s="152">
        <v>564</v>
      </c>
      <c r="AO124" s="152">
        <v>1264</v>
      </c>
      <c r="AP124" s="153">
        <v>0.44600000000000001</v>
      </c>
      <c r="AQ124" s="153">
        <v>0.496</v>
      </c>
      <c r="AR124" s="154">
        <v>0.16300000000000001</v>
      </c>
      <c r="AS124" s="154">
        <v>0.124</v>
      </c>
      <c r="AT124" s="154">
        <v>0.104</v>
      </c>
      <c r="AU124" s="154">
        <v>0.41599999999999998</v>
      </c>
      <c r="AW124" s="183"/>
      <c r="AX124" s="144">
        <f t="shared" si="95"/>
        <v>72.396212672978876</v>
      </c>
      <c r="AY124" s="149">
        <v>43</v>
      </c>
      <c r="AZ124" s="150" t="s">
        <v>323</v>
      </c>
      <c r="BA124" s="149">
        <v>16</v>
      </c>
      <c r="BB124" s="151">
        <v>1</v>
      </c>
      <c r="BC124" s="152">
        <v>1373</v>
      </c>
      <c r="BD124" s="152">
        <v>994</v>
      </c>
      <c r="BE124" s="149">
        <v>0.72399999999999998</v>
      </c>
      <c r="BF124" s="152">
        <v>663</v>
      </c>
      <c r="BG124" s="152">
        <v>355</v>
      </c>
      <c r="BH124" s="152">
        <v>1018</v>
      </c>
      <c r="BI124" s="153">
        <v>0.34899999999999998</v>
      </c>
      <c r="BJ124" s="153">
        <v>0.39500000000000002</v>
      </c>
      <c r="BK124" s="155">
        <v>0.16</v>
      </c>
      <c r="BL124" s="154">
        <v>0.11899999999999999</v>
      </c>
      <c r="BM124" s="154">
        <v>8.2000000000000003E-2</v>
      </c>
      <c r="BN124" s="154">
        <v>0.34799999999999998</v>
      </c>
      <c r="DU124" s="4"/>
      <c r="DZ124" s="183"/>
      <c r="EA124" s="183"/>
      <c r="EB124" s="183"/>
      <c r="EC124" s="183"/>
      <c r="ED124" s="183"/>
      <c r="EE124" s="183"/>
    </row>
    <row r="125" spans="2:135" ht="13" x14ac:dyDescent="0.15">
      <c r="AD125" s="144">
        <f t="shared" si="93"/>
        <v>81.347826086956516</v>
      </c>
      <c r="AE125" s="144">
        <f t="shared" si="94"/>
        <v>88.615713522180656</v>
      </c>
      <c r="AF125" s="149">
        <v>44</v>
      </c>
      <c r="AG125" s="150" t="s">
        <v>324</v>
      </c>
      <c r="AH125" s="149">
        <v>23</v>
      </c>
      <c r="AI125" s="151">
        <v>1</v>
      </c>
      <c r="AJ125" s="152">
        <v>1871</v>
      </c>
      <c r="AK125" s="152">
        <v>1658</v>
      </c>
      <c r="AL125" s="149">
        <v>0.88600000000000001</v>
      </c>
      <c r="AM125" s="152">
        <v>767</v>
      </c>
      <c r="AN125" s="152">
        <v>604</v>
      </c>
      <c r="AO125" s="152">
        <v>1371</v>
      </c>
      <c r="AP125" s="153">
        <v>0.441</v>
      </c>
      <c r="AQ125" s="153">
        <v>0.505</v>
      </c>
      <c r="AR125" s="154">
        <v>0.17699999999999999</v>
      </c>
      <c r="AS125" s="154">
        <v>0.109</v>
      </c>
      <c r="AT125" s="154">
        <v>7.9000000000000001E-2</v>
      </c>
      <c r="AU125" s="154">
        <v>0.40400000000000003</v>
      </c>
      <c r="AW125" s="183"/>
      <c r="AX125" s="144">
        <f t="shared" si="95"/>
        <v>72.385542168674704</v>
      </c>
      <c r="AY125" s="149">
        <v>44</v>
      </c>
      <c r="AZ125" s="150" t="s">
        <v>325</v>
      </c>
      <c r="BA125" s="149">
        <v>23</v>
      </c>
      <c r="BB125" s="151">
        <v>1</v>
      </c>
      <c r="BC125" s="152">
        <v>2075</v>
      </c>
      <c r="BD125" s="152">
        <v>1502</v>
      </c>
      <c r="BE125" s="149">
        <v>0.72399999999999998</v>
      </c>
      <c r="BF125" s="152">
        <v>915</v>
      </c>
      <c r="BG125" s="152">
        <v>534</v>
      </c>
      <c r="BH125" s="152">
        <v>1449</v>
      </c>
      <c r="BI125" s="153">
        <v>0.36899999999999999</v>
      </c>
      <c r="BJ125" s="153">
        <v>0.41099999999999998</v>
      </c>
      <c r="BK125" s="154">
        <v>0.19800000000000001</v>
      </c>
      <c r="BL125" s="154">
        <v>0.121</v>
      </c>
      <c r="BM125" s="154">
        <v>9.8000000000000004E-2</v>
      </c>
      <c r="BN125" s="154">
        <v>0.34799999999999998</v>
      </c>
      <c r="DU125" s="4"/>
      <c r="DZ125" s="183"/>
      <c r="EA125" s="183"/>
      <c r="EB125" s="183"/>
      <c r="EC125" s="183"/>
      <c r="ED125" s="183"/>
      <c r="EE125" s="183"/>
    </row>
    <row r="126" spans="2:135" ht="13" x14ac:dyDescent="0.15">
      <c r="AD126" s="144">
        <f t="shared" si="93"/>
        <v>83.791666666666657</v>
      </c>
      <c r="AE126" s="144">
        <f t="shared" si="94"/>
        <v>88.314271506713084</v>
      </c>
      <c r="AF126" s="149">
        <v>45</v>
      </c>
      <c r="AG126" s="150" t="s">
        <v>326</v>
      </c>
      <c r="AH126" s="149">
        <v>24</v>
      </c>
      <c r="AI126" s="151">
        <v>1</v>
      </c>
      <c r="AJ126" s="152">
        <v>2011</v>
      </c>
      <c r="AK126" s="152">
        <v>1776</v>
      </c>
      <c r="AL126" s="149">
        <v>0.88300000000000001</v>
      </c>
      <c r="AM126" s="152">
        <v>806</v>
      </c>
      <c r="AN126" s="152">
        <v>652</v>
      </c>
      <c r="AO126" s="152">
        <v>1458</v>
      </c>
      <c r="AP126" s="153">
        <v>0.44700000000000001</v>
      </c>
      <c r="AQ126" s="153">
        <v>0.496</v>
      </c>
      <c r="AR126" s="154">
        <v>0.17399999999999999</v>
      </c>
      <c r="AS126" s="154">
        <v>0.124</v>
      </c>
      <c r="AT126" s="154">
        <v>0.10100000000000001</v>
      </c>
      <c r="AU126" s="154">
        <v>0.41599999999999998</v>
      </c>
      <c r="AW126" s="183"/>
      <c r="AX126" s="144">
        <f t="shared" si="95"/>
        <v>72.534464475079531</v>
      </c>
      <c r="AY126" s="149">
        <v>45</v>
      </c>
      <c r="AZ126" s="150" t="s">
        <v>310</v>
      </c>
      <c r="BA126" s="149">
        <v>12</v>
      </c>
      <c r="BB126" s="151">
        <v>1</v>
      </c>
      <c r="BC126" s="152">
        <v>943</v>
      </c>
      <c r="BD126" s="152">
        <v>684</v>
      </c>
      <c r="BE126" s="149">
        <v>0.72499999999999998</v>
      </c>
      <c r="BF126" s="152">
        <v>492</v>
      </c>
      <c r="BG126" s="152">
        <v>250</v>
      </c>
      <c r="BH126" s="152">
        <v>742</v>
      </c>
      <c r="BI126" s="153">
        <v>0.33700000000000002</v>
      </c>
      <c r="BJ126" s="153">
        <v>0.379</v>
      </c>
      <c r="BK126" s="155">
        <v>0.14000000000000001</v>
      </c>
      <c r="BL126" s="155">
        <v>0.1</v>
      </c>
      <c r="BM126" s="154">
        <v>8.7999999999999995E-2</v>
      </c>
      <c r="BN126" s="154">
        <v>0.33200000000000002</v>
      </c>
      <c r="DU126" s="4"/>
      <c r="DZ126" s="183"/>
      <c r="EA126" s="183"/>
      <c r="EB126" s="183"/>
      <c r="EC126" s="183"/>
      <c r="ED126" s="183"/>
      <c r="EE126" s="183"/>
    </row>
    <row r="127" spans="2:135" ht="13" x14ac:dyDescent="0.15">
      <c r="B127" s="158"/>
      <c r="AD127" s="144">
        <f t="shared" si="93"/>
        <v>82.285714285714278</v>
      </c>
      <c r="AE127" s="144">
        <f t="shared" si="94"/>
        <v>87.847222222222214</v>
      </c>
      <c r="AF127" s="149">
        <v>46</v>
      </c>
      <c r="AG127" s="150" t="s">
        <v>327</v>
      </c>
      <c r="AH127" s="149">
        <v>21</v>
      </c>
      <c r="AI127" s="151">
        <v>1</v>
      </c>
      <c r="AJ127" s="152">
        <v>1728</v>
      </c>
      <c r="AK127" s="152">
        <v>1518</v>
      </c>
      <c r="AL127" s="149">
        <v>0.878</v>
      </c>
      <c r="AM127" s="152">
        <v>737</v>
      </c>
      <c r="AN127" s="152">
        <v>550</v>
      </c>
      <c r="AO127" s="152">
        <v>1287</v>
      </c>
      <c r="AP127" s="153">
        <v>0.42699999999999999</v>
      </c>
      <c r="AQ127" s="153">
        <v>0.497</v>
      </c>
      <c r="AR127" s="154">
        <v>0.17899999999999999</v>
      </c>
      <c r="AS127" s="154">
        <v>9.7000000000000003E-2</v>
      </c>
      <c r="AT127" s="154">
        <v>7.8E-2</v>
      </c>
      <c r="AU127" s="154">
        <v>0.39200000000000002</v>
      </c>
      <c r="AW127" s="183"/>
      <c r="AX127" s="144">
        <f t="shared" si="95"/>
        <v>72.597676874340024</v>
      </c>
      <c r="AY127" s="149">
        <v>46</v>
      </c>
      <c r="AZ127" s="150" t="s">
        <v>328</v>
      </c>
      <c r="BA127" s="149">
        <v>23</v>
      </c>
      <c r="BB127" s="151">
        <v>1</v>
      </c>
      <c r="BC127" s="152">
        <v>1894</v>
      </c>
      <c r="BD127" s="152">
        <v>1375</v>
      </c>
      <c r="BE127" s="149">
        <v>0.72599999999999998</v>
      </c>
      <c r="BF127" s="152">
        <v>891</v>
      </c>
      <c r="BG127" s="152">
        <v>508</v>
      </c>
      <c r="BH127" s="152">
        <v>1399</v>
      </c>
      <c r="BI127" s="153">
        <v>0.36299999999999999</v>
      </c>
      <c r="BJ127" s="153">
        <v>0.40899999999999997</v>
      </c>
      <c r="BK127" s="154">
        <v>0.183</v>
      </c>
      <c r="BL127" s="154">
        <v>9.6000000000000002E-2</v>
      </c>
      <c r="BM127" s="155">
        <v>0.08</v>
      </c>
      <c r="BN127" s="154">
        <v>0.33900000000000002</v>
      </c>
      <c r="DU127" s="4"/>
      <c r="DZ127" s="183"/>
      <c r="EA127" s="183"/>
      <c r="EB127" s="183"/>
      <c r="EC127" s="183"/>
      <c r="ED127" s="183"/>
      <c r="EE127" s="183"/>
    </row>
    <row r="128" spans="2:135" ht="13" x14ac:dyDescent="0.15">
      <c r="AD128" s="144">
        <f t="shared" si="93"/>
        <v>89.149999999999991</v>
      </c>
      <c r="AE128" s="144">
        <f t="shared" si="94"/>
        <v>87.829500841278744</v>
      </c>
      <c r="AF128" s="149">
        <v>47</v>
      </c>
      <c r="AG128" s="150" t="s">
        <v>329</v>
      </c>
      <c r="AH128" s="149">
        <v>20</v>
      </c>
      <c r="AI128" s="151">
        <v>1</v>
      </c>
      <c r="AJ128" s="152">
        <v>1783</v>
      </c>
      <c r="AK128" s="152">
        <v>1566</v>
      </c>
      <c r="AL128" s="149">
        <v>0.878</v>
      </c>
      <c r="AM128" s="152">
        <v>765</v>
      </c>
      <c r="AN128" s="152">
        <v>554</v>
      </c>
      <c r="AO128" s="152">
        <v>1319</v>
      </c>
      <c r="AP128" s="151">
        <v>0.42</v>
      </c>
      <c r="AQ128" s="153">
        <v>0.48499999999999999</v>
      </c>
      <c r="AR128" s="154">
        <v>0.161</v>
      </c>
      <c r="AS128" s="154">
        <v>0.123</v>
      </c>
      <c r="AT128" s="155">
        <v>0.1</v>
      </c>
      <c r="AU128" s="154">
        <v>0.40200000000000002</v>
      </c>
      <c r="AW128" s="183"/>
      <c r="AX128" s="144">
        <f t="shared" si="95"/>
        <v>72.605459057071968</v>
      </c>
      <c r="AY128" s="149">
        <v>47</v>
      </c>
      <c r="AZ128" s="150" t="s">
        <v>330</v>
      </c>
      <c r="BA128" s="149">
        <v>24</v>
      </c>
      <c r="BB128" s="151">
        <v>1</v>
      </c>
      <c r="BC128" s="152">
        <v>2015</v>
      </c>
      <c r="BD128" s="152">
        <v>1463</v>
      </c>
      <c r="BE128" s="149">
        <v>0.72599999999999998</v>
      </c>
      <c r="BF128" s="152">
        <v>947</v>
      </c>
      <c r="BG128" s="152">
        <v>538</v>
      </c>
      <c r="BH128" s="152">
        <v>1485</v>
      </c>
      <c r="BI128" s="153">
        <v>0.36199999999999999</v>
      </c>
      <c r="BJ128" s="153">
        <v>0.41399999999999998</v>
      </c>
      <c r="BK128" s="154">
        <v>0.193</v>
      </c>
      <c r="BL128" s="154">
        <v>8.4000000000000005E-2</v>
      </c>
      <c r="BM128" s="154">
        <v>7.0999999999999994E-2</v>
      </c>
      <c r="BN128" s="154">
        <v>0.33200000000000002</v>
      </c>
      <c r="DU128" s="4"/>
      <c r="DZ128" s="183"/>
      <c r="EA128" s="183"/>
      <c r="EB128" s="183"/>
      <c r="EC128" s="183"/>
      <c r="ED128" s="183"/>
      <c r="EE128" s="183"/>
    </row>
    <row r="129" spans="30:135" ht="13" x14ac:dyDescent="0.15">
      <c r="AD129" s="144">
        <f t="shared" si="93"/>
        <v>77.315789473684205</v>
      </c>
      <c r="AE129" s="144">
        <f t="shared" si="94"/>
        <v>87.6786929884275</v>
      </c>
      <c r="AF129" s="149">
        <v>48</v>
      </c>
      <c r="AG129" s="150" t="s">
        <v>331</v>
      </c>
      <c r="AH129" s="149">
        <v>19</v>
      </c>
      <c r="AI129" s="151">
        <v>1</v>
      </c>
      <c r="AJ129" s="152">
        <v>1469</v>
      </c>
      <c r="AK129" s="152">
        <v>1288</v>
      </c>
      <c r="AL129" s="149">
        <v>0.877</v>
      </c>
      <c r="AM129" s="152">
        <v>583</v>
      </c>
      <c r="AN129" s="152">
        <v>453</v>
      </c>
      <c r="AO129" s="152">
        <v>1036</v>
      </c>
      <c r="AP129" s="153">
        <v>0.437</v>
      </c>
      <c r="AQ129" s="153">
        <v>0.49399999999999999</v>
      </c>
      <c r="AR129" s="155">
        <v>0.18</v>
      </c>
      <c r="AS129" s="154">
        <v>0.13800000000000001</v>
      </c>
      <c r="AT129" s="154">
        <v>0.113</v>
      </c>
      <c r="AU129" s="154">
        <v>0.41099999999999998</v>
      </c>
      <c r="AW129" s="183"/>
      <c r="AX129" s="144">
        <f t="shared" si="95"/>
        <v>72.554204124801686</v>
      </c>
      <c r="AY129" s="149">
        <v>48</v>
      </c>
      <c r="AZ129" s="150" t="s">
        <v>332</v>
      </c>
      <c r="BA129" s="149">
        <v>22</v>
      </c>
      <c r="BB129" s="151">
        <v>1</v>
      </c>
      <c r="BC129" s="152">
        <v>1891</v>
      </c>
      <c r="BD129" s="152">
        <v>1372</v>
      </c>
      <c r="BE129" s="149">
        <v>0.72599999999999998</v>
      </c>
      <c r="BF129" s="152">
        <v>789</v>
      </c>
      <c r="BG129" s="152">
        <v>491</v>
      </c>
      <c r="BH129" s="152">
        <v>1280</v>
      </c>
      <c r="BI129" s="153">
        <v>0.38400000000000001</v>
      </c>
      <c r="BJ129" s="153">
        <v>0.42699999999999999</v>
      </c>
      <c r="BK129" s="154">
        <v>0.223</v>
      </c>
      <c r="BL129" s="154">
        <v>0.11799999999999999</v>
      </c>
      <c r="BM129" s="154">
        <v>8.7999999999999995E-2</v>
      </c>
      <c r="BN129" s="154">
        <v>0.34799999999999998</v>
      </c>
      <c r="DU129" s="4"/>
      <c r="DZ129" s="183"/>
      <c r="EA129" s="183"/>
      <c r="EB129" s="183"/>
      <c r="EC129" s="183"/>
      <c r="ED129" s="183"/>
      <c r="EE129" s="183"/>
    </row>
    <row r="130" spans="30:135" ht="13" x14ac:dyDescent="0.15">
      <c r="AD130" s="144">
        <f t="shared" si="93"/>
        <v>78.090909090909093</v>
      </c>
      <c r="AE130" s="144">
        <f t="shared" si="94"/>
        <v>87.601862630966238</v>
      </c>
      <c r="AF130" s="149">
        <v>49</v>
      </c>
      <c r="AG130" s="150" t="s">
        <v>333</v>
      </c>
      <c r="AH130" s="149">
        <v>22</v>
      </c>
      <c r="AI130" s="151">
        <v>1</v>
      </c>
      <c r="AJ130" s="152">
        <v>1718</v>
      </c>
      <c r="AK130" s="152">
        <v>1505</v>
      </c>
      <c r="AL130" s="149">
        <v>0.876</v>
      </c>
      <c r="AM130" s="152">
        <v>647</v>
      </c>
      <c r="AN130" s="152">
        <v>512</v>
      </c>
      <c r="AO130" s="152">
        <v>1159</v>
      </c>
      <c r="AP130" s="153">
        <v>0.442</v>
      </c>
      <c r="AQ130" s="153">
        <v>0.52100000000000002</v>
      </c>
      <c r="AR130" s="154">
        <v>0.223</v>
      </c>
      <c r="AS130" s="155">
        <v>0.12</v>
      </c>
      <c r="AT130" s="154">
        <v>8.5999999999999993E-2</v>
      </c>
      <c r="AU130" s="154">
        <v>0.39200000000000002</v>
      </c>
      <c r="AW130" s="183"/>
      <c r="AX130" s="144">
        <f t="shared" si="95"/>
        <v>72.578692493946733</v>
      </c>
      <c r="AY130" s="149">
        <v>49</v>
      </c>
      <c r="AZ130" s="150" t="s">
        <v>334</v>
      </c>
      <c r="BA130" s="149">
        <v>20</v>
      </c>
      <c r="BB130" s="151">
        <v>1</v>
      </c>
      <c r="BC130" s="152">
        <v>1652</v>
      </c>
      <c r="BD130" s="152">
        <v>1199</v>
      </c>
      <c r="BE130" s="149">
        <v>0.72599999999999998</v>
      </c>
      <c r="BF130" s="152">
        <v>783</v>
      </c>
      <c r="BG130" s="152">
        <v>441</v>
      </c>
      <c r="BH130" s="152">
        <v>1224</v>
      </c>
      <c r="BI130" s="151">
        <v>0.36</v>
      </c>
      <c r="BJ130" s="153">
        <v>0.40799999999999997</v>
      </c>
      <c r="BK130" s="154">
        <v>0.188</v>
      </c>
      <c r="BL130" s="154">
        <v>9.0999999999999998E-2</v>
      </c>
      <c r="BM130" s="155">
        <v>7.0000000000000007E-2</v>
      </c>
      <c r="BN130" s="154">
        <v>0.33200000000000002</v>
      </c>
      <c r="DU130" s="4"/>
      <c r="DZ130" s="183"/>
      <c r="EA130" s="183"/>
      <c r="EB130" s="183"/>
      <c r="EC130" s="183"/>
      <c r="ED130" s="183"/>
      <c r="EE130" s="183"/>
    </row>
    <row r="131" spans="30:135" ht="13" x14ac:dyDescent="0.15">
      <c r="AD131" s="144">
        <f t="shared" si="93"/>
        <v>84.5</v>
      </c>
      <c r="AE131" s="144">
        <f t="shared" si="94"/>
        <v>87.57396449704143</v>
      </c>
      <c r="AF131" s="149">
        <v>50</v>
      </c>
      <c r="AG131" s="150" t="s">
        <v>335</v>
      </c>
      <c r="AH131" s="149">
        <v>4</v>
      </c>
      <c r="AI131" s="151">
        <v>1</v>
      </c>
      <c r="AJ131" s="152">
        <v>338</v>
      </c>
      <c r="AK131" s="152">
        <v>296</v>
      </c>
      <c r="AL131" s="149">
        <v>0.876</v>
      </c>
      <c r="AM131" s="152">
        <v>132</v>
      </c>
      <c r="AN131" s="152">
        <v>115</v>
      </c>
      <c r="AO131" s="152">
        <v>247</v>
      </c>
      <c r="AP131" s="153">
        <v>0.46600000000000003</v>
      </c>
      <c r="AQ131" s="153">
        <v>0.52400000000000002</v>
      </c>
      <c r="AR131" s="154">
        <v>0.19500000000000001</v>
      </c>
      <c r="AS131" s="154">
        <v>8.8999999999999996E-2</v>
      </c>
      <c r="AT131" s="154">
        <v>7.3999999999999996E-2</v>
      </c>
      <c r="AU131" s="154">
        <v>0.39900000000000002</v>
      </c>
      <c r="AW131" s="183"/>
      <c r="AX131" s="144">
        <f t="shared" si="95"/>
        <v>72.74666666666667</v>
      </c>
      <c r="AY131" s="149">
        <v>50</v>
      </c>
      <c r="AZ131" s="150" t="s">
        <v>336</v>
      </c>
      <c r="BA131" s="149">
        <v>23</v>
      </c>
      <c r="BB131" s="151">
        <v>1</v>
      </c>
      <c r="BC131" s="152">
        <v>1875</v>
      </c>
      <c r="BD131" s="152">
        <v>1364</v>
      </c>
      <c r="BE131" s="149">
        <v>0.72699999999999998</v>
      </c>
      <c r="BF131" s="152">
        <v>860</v>
      </c>
      <c r="BG131" s="152">
        <v>497</v>
      </c>
      <c r="BH131" s="152">
        <v>1357</v>
      </c>
      <c r="BI131" s="153">
        <v>0.36599999999999999</v>
      </c>
      <c r="BJ131" s="153">
        <v>0.40600000000000003</v>
      </c>
      <c r="BK131" s="154">
        <v>0.17799999999999999</v>
      </c>
      <c r="BL131" s="154">
        <v>0.114</v>
      </c>
      <c r="BM131" s="154">
        <v>7.8E-2</v>
      </c>
      <c r="BN131" s="155">
        <v>0.35</v>
      </c>
      <c r="DU131" s="4"/>
      <c r="DZ131" s="183"/>
      <c r="EA131" s="183"/>
      <c r="EB131" s="183"/>
      <c r="EC131" s="183"/>
      <c r="ED131" s="183"/>
      <c r="EE131" s="183"/>
    </row>
    <row r="132" spans="30:135" ht="13" x14ac:dyDescent="0.15">
      <c r="AD132" s="144">
        <f t="shared" si="93"/>
        <v>81.444444444444443</v>
      </c>
      <c r="AE132" s="144">
        <f t="shared" si="94"/>
        <v>87.380627557980901</v>
      </c>
      <c r="AF132" s="149">
        <v>51</v>
      </c>
      <c r="AG132" s="150" t="s">
        <v>337</v>
      </c>
      <c r="AH132" s="149">
        <v>18</v>
      </c>
      <c r="AI132" s="151">
        <v>1</v>
      </c>
      <c r="AJ132" s="152">
        <v>1466</v>
      </c>
      <c r="AK132" s="152">
        <v>1281</v>
      </c>
      <c r="AL132" s="149">
        <v>0.874</v>
      </c>
      <c r="AM132" s="152">
        <v>631</v>
      </c>
      <c r="AN132" s="152">
        <v>479</v>
      </c>
      <c r="AO132" s="152">
        <v>1110</v>
      </c>
      <c r="AP132" s="153">
        <v>0.432</v>
      </c>
      <c r="AQ132" s="153">
        <v>0.49299999999999999</v>
      </c>
      <c r="AR132" s="155">
        <v>0.17</v>
      </c>
      <c r="AS132" s="154">
        <v>9.0999999999999998E-2</v>
      </c>
      <c r="AT132" s="154">
        <v>7.3999999999999996E-2</v>
      </c>
      <c r="AU132" s="154">
        <v>0.39600000000000002</v>
      </c>
      <c r="AW132" s="183"/>
      <c r="AX132" s="144">
        <f t="shared" si="95"/>
        <v>72.696476964769658</v>
      </c>
      <c r="AY132" s="149">
        <v>51</v>
      </c>
      <c r="AZ132" s="150" t="s">
        <v>338</v>
      </c>
      <c r="BA132" s="149">
        <v>19</v>
      </c>
      <c r="BB132" s="151">
        <v>1</v>
      </c>
      <c r="BC132" s="152">
        <v>1476</v>
      </c>
      <c r="BD132" s="152">
        <v>1073</v>
      </c>
      <c r="BE132" s="149">
        <v>0.72699999999999998</v>
      </c>
      <c r="BF132" s="152">
        <v>634</v>
      </c>
      <c r="BG132" s="152">
        <v>392</v>
      </c>
      <c r="BH132" s="152">
        <v>1026</v>
      </c>
      <c r="BI132" s="153">
        <v>0.38200000000000001</v>
      </c>
      <c r="BJ132" s="153">
        <v>0.432</v>
      </c>
      <c r="BK132" s="154">
        <v>0.221</v>
      </c>
      <c r="BL132" s="154">
        <v>9.8000000000000004E-2</v>
      </c>
      <c r="BM132" s="154">
        <v>7.4999999999999997E-2</v>
      </c>
      <c r="BN132" s="154">
        <v>0.33900000000000002</v>
      </c>
      <c r="DU132" s="4"/>
      <c r="DZ132" s="183"/>
      <c r="EA132" s="183"/>
      <c r="EB132" s="183"/>
      <c r="EC132" s="183"/>
      <c r="ED132" s="183"/>
      <c r="EE132" s="183"/>
    </row>
    <row r="133" spans="30:135" ht="13" x14ac:dyDescent="0.15">
      <c r="AD133" s="144">
        <f t="shared" si="93"/>
        <v>76.125</v>
      </c>
      <c r="AE133" s="144">
        <f t="shared" si="94"/>
        <v>87.438423645320199</v>
      </c>
      <c r="AF133" s="149">
        <v>52</v>
      </c>
      <c r="AG133" s="150" t="s">
        <v>339</v>
      </c>
      <c r="AH133" s="149">
        <v>16</v>
      </c>
      <c r="AI133" s="151">
        <v>1</v>
      </c>
      <c r="AJ133" s="152">
        <v>1218</v>
      </c>
      <c r="AK133" s="152">
        <v>1065</v>
      </c>
      <c r="AL133" s="149">
        <v>0.874</v>
      </c>
      <c r="AM133" s="152">
        <v>484</v>
      </c>
      <c r="AN133" s="152">
        <v>383</v>
      </c>
      <c r="AO133" s="152">
        <v>867</v>
      </c>
      <c r="AP133" s="153">
        <v>0.442</v>
      </c>
      <c r="AQ133" s="151">
        <v>0.51</v>
      </c>
      <c r="AR133" s="155">
        <v>0.2</v>
      </c>
      <c r="AS133" s="154">
        <v>0.115</v>
      </c>
      <c r="AT133" s="154">
        <v>7.9000000000000001E-2</v>
      </c>
      <c r="AU133" s="154">
        <v>0.39600000000000002</v>
      </c>
      <c r="AW133" s="183"/>
      <c r="AX133" s="144">
        <f t="shared" si="95"/>
        <v>72.699149265274556</v>
      </c>
      <c r="AY133" s="149">
        <v>52</v>
      </c>
      <c r="AZ133" s="150" t="s">
        <v>340</v>
      </c>
      <c r="BA133" s="149">
        <v>16</v>
      </c>
      <c r="BB133" s="151">
        <v>1</v>
      </c>
      <c r="BC133" s="152">
        <v>1293</v>
      </c>
      <c r="BD133" s="152">
        <v>940</v>
      </c>
      <c r="BE133" s="149">
        <v>0.72699999999999998</v>
      </c>
      <c r="BF133" s="152">
        <v>570</v>
      </c>
      <c r="BG133" s="152">
        <v>355</v>
      </c>
      <c r="BH133" s="152">
        <v>925</v>
      </c>
      <c r="BI133" s="153">
        <v>0.38400000000000001</v>
      </c>
      <c r="BJ133" s="153">
        <v>0.41399999999999998</v>
      </c>
      <c r="BK133" s="154">
        <v>0.19400000000000001</v>
      </c>
      <c r="BL133" s="154">
        <v>0.113</v>
      </c>
      <c r="BM133" s="154">
        <v>9.7000000000000003E-2</v>
      </c>
      <c r="BN133" s="154">
        <v>0.35599999999999998</v>
      </c>
      <c r="DU133" s="4"/>
      <c r="DZ133" s="183"/>
      <c r="EA133" s="183"/>
      <c r="EB133" s="183"/>
      <c r="EC133" s="183"/>
      <c r="ED133" s="183"/>
      <c r="EE133" s="183"/>
    </row>
    <row r="134" spans="30:135" ht="13" x14ac:dyDescent="0.15">
      <c r="AD134" s="144">
        <f t="shared" si="93"/>
        <v>80.047619047619051</v>
      </c>
      <c r="AE134" s="144">
        <f t="shared" si="94"/>
        <v>87.031528851873887</v>
      </c>
      <c r="AF134" s="160">
        <v>53</v>
      </c>
      <c r="AG134" s="161" t="s">
        <v>341</v>
      </c>
      <c r="AH134" s="160">
        <v>21</v>
      </c>
      <c r="AI134" s="162">
        <v>1</v>
      </c>
      <c r="AJ134" s="163">
        <v>1681</v>
      </c>
      <c r="AK134" s="163">
        <v>1463</v>
      </c>
      <c r="AL134" s="160">
        <v>0.87</v>
      </c>
      <c r="AM134" s="163">
        <v>715</v>
      </c>
      <c r="AN134" s="163">
        <v>567</v>
      </c>
      <c r="AO134" s="163">
        <v>1282</v>
      </c>
      <c r="AP134" s="164">
        <v>0.442</v>
      </c>
      <c r="AQ134" s="164">
        <v>0.499</v>
      </c>
      <c r="AR134" s="165">
        <v>0.17</v>
      </c>
      <c r="AS134" s="166">
        <v>8.1000000000000003E-2</v>
      </c>
      <c r="AT134" s="166">
        <v>6.6000000000000003E-2</v>
      </c>
      <c r="AU134" s="166">
        <v>0.40100000000000002</v>
      </c>
      <c r="AW134" s="183"/>
      <c r="AX134" s="144">
        <f t="shared" si="95"/>
        <v>72.927689594356266</v>
      </c>
      <c r="AY134" s="149">
        <v>53</v>
      </c>
      <c r="AZ134" s="150" t="s">
        <v>342</v>
      </c>
      <c r="BA134" s="149">
        <v>14</v>
      </c>
      <c r="BB134" s="151">
        <v>1</v>
      </c>
      <c r="BC134" s="152">
        <v>1134</v>
      </c>
      <c r="BD134" s="152">
        <v>827</v>
      </c>
      <c r="BE134" s="149">
        <v>0.72899999999999998</v>
      </c>
      <c r="BF134" s="152">
        <v>600</v>
      </c>
      <c r="BG134" s="152">
        <v>314</v>
      </c>
      <c r="BH134" s="152">
        <v>914</v>
      </c>
      <c r="BI134" s="153">
        <v>0.34399999999999997</v>
      </c>
      <c r="BJ134" s="153">
        <v>0.39500000000000002</v>
      </c>
      <c r="BK134" s="155">
        <v>0.13</v>
      </c>
      <c r="BL134" s="154">
        <v>7.3999999999999996E-2</v>
      </c>
      <c r="BM134" s="154">
        <v>5.8000000000000003E-2</v>
      </c>
      <c r="BN134" s="154">
        <v>0.33300000000000002</v>
      </c>
      <c r="DU134" s="4"/>
      <c r="DZ134" s="183"/>
      <c r="EA134" s="183"/>
      <c r="EB134" s="183"/>
      <c r="EC134" s="183"/>
      <c r="ED134" s="183"/>
      <c r="EE134" s="183"/>
    </row>
    <row r="135" spans="30:135" ht="13" x14ac:dyDescent="0.15">
      <c r="AD135" s="144">
        <f t="shared" si="93"/>
        <v>85.941176470588232</v>
      </c>
      <c r="AE135" s="144">
        <f t="shared" si="94"/>
        <v>86.995208761122527</v>
      </c>
      <c r="AF135" s="149">
        <v>54</v>
      </c>
      <c r="AG135" s="150" t="s">
        <v>343</v>
      </c>
      <c r="AH135" s="149">
        <v>17</v>
      </c>
      <c r="AI135" s="151">
        <v>1</v>
      </c>
      <c r="AJ135" s="152">
        <v>1461</v>
      </c>
      <c r="AK135" s="152">
        <v>1271</v>
      </c>
      <c r="AL135" s="149">
        <v>0.87</v>
      </c>
      <c r="AM135" s="152">
        <v>669</v>
      </c>
      <c r="AN135" s="152">
        <v>452</v>
      </c>
      <c r="AO135" s="152">
        <v>1121</v>
      </c>
      <c r="AP135" s="153">
        <v>0.40300000000000002</v>
      </c>
      <c r="AQ135" s="153">
        <v>0.46200000000000002</v>
      </c>
      <c r="AR135" s="154">
        <v>0.129</v>
      </c>
      <c r="AS135" s="155">
        <v>0.12</v>
      </c>
      <c r="AT135" s="154">
        <v>0.10100000000000001</v>
      </c>
      <c r="AU135" s="154">
        <v>0.40100000000000002</v>
      </c>
      <c r="AW135" s="183"/>
      <c r="AX135" s="144">
        <f t="shared" si="95"/>
        <v>73.030303030303031</v>
      </c>
      <c r="AY135" s="149">
        <v>54</v>
      </c>
      <c r="AZ135" s="150" t="s">
        <v>344</v>
      </c>
      <c r="BA135" s="149">
        <v>22</v>
      </c>
      <c r="BB135" s="151">
        <v>1</v>
      </c>
      <c r="BC135" s="152">
        <v>1650</v>
      </c>
      <c r="BD135" s="152">
        <v>1205</v>
      </c>
      <c r="BE135" s="149">
        <v>0.73</v>
      </c>
      <c r="BF135" s="152">
        <v>740</v>
      </c>
      <c r="BG135" s="152">
        <v>419</v>
      </c>
      <c r="BH135" s="152">
        <v>1159</v>
      </c>
      <c r="BI135" s="153">
        <v>0.36199999999999999</v>
      </c>
      <c r="BJ135" s="153">
        <v>0.41199999999999998</v>
      </c>
      <c r="BK135" s="154">
        <v>0.19800000000000001</v>
      </c>
      <c r="BL135" s="154">
        <v>0.125</v>
      </c>
      <c r="BM135" s="154">
        <v>9.9000000000000005E-2</v>
      </c>
      <c r="BN135" s="154">
        <v>0.34200000000000003</v>
      </c>
      <c r="DU135" s="4"/>
      <c r="DZ135" s="183"/>
      <c r="EA135" s="183"/>
      <c r="EB135" s="183"/>
      <c r="EC135" s="183"/>
      <c r="ED135" s="183"/>
      <c r="EE135" s="183"/>
    </row>
    <row r="136" spans="30:135" ht="13" x14ac:dyDescent="0.15">
      <c r="AD136" s="144">
        <f t="shared" si="93"/>
        <v>81.039999999999992</v>
      </c>
      <c r="AE136" s="144">
        <f t="shared" si="94"/>
        <v>86.870681145113522</v>
      </c>
      <c r="AF136" s="149">
        <v>55</v>
      </c>
      <c r="AG136" s="150" t="s">
        <v>345</v>
      </c>
      <c r="AH136" s="149">
        <v>25</v>
      </c>
      <c r="AI136" s="151">
        <v>1</v>
      </c>
      <c r="AJ136" s="152">
        <v>2026</v>
      </c>
      <c r="AK136" s="152">
        <v>1760</v>
      </c>
      <c r="AL136" s="149">
        <v>0.86899999999999999</v>
      </c>
      <c r="AM136" s="152">
        <v>894</v>
      </c>
      <c r="AN136" s="152">
        <v>642</v>
      </c>
      <c r="AO136" s="152">
        <v>1536</v>
      </c>
      <c r="AP136" s="153">
        <v>0.41799999999999998</v>
      </c>
      <c r="AQ136" s="153">
        <v>0.47799999999999998</v>
      </c>
      <c r="AR136" s="154">
        <v>0.157</v>
      </c>
      <c r="AS136" s="154">
        <v>0.113</v>
      </c>
      <c r="AT136" s="154">
        <v>8.7999999999999995E-2</v>
      </c>
      <c r="AU136" s="154">
        <v>0.39400000000000002</v>
      </c>
      <c r="AW136" s="183"/>
      <c r="AX136" s="144">
        <f t="shared" si="95"/>
        <v>73.117338003502624</v>
      </c>
      <c r="AY136" s="149">
        <v>55</v>
      </c>
      <c r="AZ136" s="150" t="s">
        <v>346</v>
      </c>
      <c r="BA136" s="149">
        <v>15</v>
      </c>
      <c r="BB136" s="151">
        <v>1</v>
      </c>
      <c r="BC136" s="152">
        <v>1142</v>
      </c>
      <c r="BD136" s="152">
        <v>835</v>
      </c>
      <c r="BE136" s="149">
        <v>0.73099999999999998</v>
      </c>
      <c r="BF136" s="152">
        <v>549</v>
      </c>
      <c r="BG136" s="152">
        <v>298</v>
      </c>
      <c r="BH136" s="152">
        <v>847</v>
      </c>
      <c r="BI136" s="153">
        <v>0.35199999999999998</v>
      </c>
      <c r="BJ136" s="153">
        <v>0.39900000000000002</v>
      </c>
      <c r="BK136" s="154">
        <v>0.16600000000000001</v>
      </c>
      <c r="BL136" s="154">
        <v>0.108</v>
      </c>
      <c r="BM136" s="154">
        <v>8.1000000000000003E-2</v>
      </c>
      <c r="BN136" s="154">
        <v>0.34200000000000003</v>
      </c>
      <c r="DU136" s="4"/>
      <c r="DZ136" s="183"/>
      <c r="EA136" s="183"/>
      <c r="EB136" s="183"/>
      <c r="EC136" s="183"/>
      <c r="ED136" s="183"/>
      <c r="EE136" s="183"/>
    </row>
    <row r="137" spans="30:135" ht="13" x14ac:dyDescent="0.15">
      <c r="AD137" s="144">
        <f t="shared" si="93"/>
        <v>83.27272727272728</v>
      </c>
      <c r="AE137" s="144">
        <f t="shared" si="94"/>
        <v>86.681222707423572</v>
      </c>
      <c r="AF137" s="149">
        <v>56</v>
      </c>
      <c r="AG137" s="150" t="s">
        <v>317</v>
      </c>
      <c r="AH137" s="149">
        <v>22</v>
      </c>
      <c r="AI137" s="151">
        <v>1</v>
      </c>
      <c r="AJ137" s="152">
        <v>1832</v>
      </c>
      <c r="AK137" s="152">
        <v>1588</v>
      </c>
      <c r="AL137" s="149">
        <v>0.86699999999999999</v>
      </c>
      <c r="AM137" s="152">
        <v>743</v>
      </c>
      <c r="AN137" s="152">
        <v>607</v>
      </c>
      <c r="AO137" s="152">
        <v>1350</v>
      </c>
      <c r="AP137" s="151">
        <v>0.45</v>
      </c>
      <c r="AQ137" s="153">
        <v>0.503</v>
      </c>
      <c r="AR137" s="154">
        <v>0.18099999999999999</v>
      </c>
      <c r="AS137" s="154">
        <v>9.6000000000000002E-2</v>
      </c>
      <c r="AT137" s="154">
        <v>6.7000000000000004E-2</v>
      </c>
      <c r="AU137" s="154">
        <v>0.40300000000000002</v>
      </c>
      <c r="AW137" s="183"/>
      <c r="AX137" s="144">
        <f t="shared" si="95"/>
        <v>73.166926677067082</v>
      </c>
      <c r="AY137" s="149">
        <v>56</v>
      </c>
      <c r="AZ137" s="150" t="s">
        <v>347</v>
      </c>
      <c r="BA137" s="149">
        <v>16</v>
      </c>
      <c r="BB137" s="151">
        <v>1</v>
      </c>
      <c r="BC137" s="152">
        <v>1282</v>
      </c>
      <c r="BD137" s="152">
        <v>938</v>
      </c>
      <c r="BE137" s="149">
        <v>0.73199999999999998</v>
      </c>
      <c r="BF137" s="152">
        <v>588</v>
      </c>
      <c r="BG137" s="152">
        <v>345</v>
      </c>
      <c r="BH137" s="152">
        <v>933</v>
      </c>
      <c r="BI137" s="151">
        <v>0.37</v>
      </c>
      <c r="BJ137" s="153">
        <v>0.40799999999999997</v>
      </c>
      <c r="BK137" s="154">
        <v>0.17599999999999999</v>
      </c>
      <c r="BL137" s="154">
        <v>0.111</v>
      </c>
      <c r="BM137" s="154">
        <v>8.7999999999999995E-2</v>
      </c>
      <c r="BN137" s="154">
        <v>0.35299999999999998</v>
      </c>
      <c r="DU137" s="4"/>
      <c r="DZ137" s="183"/>
      <c r="EA137" s="183"/>
      <c r="EB137" s="183"/>
      <c r="EC137" s="183"/>
      <c r="ED137" s="183"/>
      <c r="EE137" s="183"/>
    </row>
    <row r="138" spans="30:135" ht="13" x14ac:dyDescent="0.15">
      <c r="AD138" s="144">
        <f t="shared" si="93"/>
        <v>93.761904761904759</v>
      </c>
      <c r="AE138" s="144">
        <f t="shared" si="94"/>
        <v>86.43981716607415</v>
      </c>
      <c r="AF138" s="149">
        <v>57</v>
      </c>
      <c r="AG138" s="150" t="s">
        <v>348</v>
      </c>
      <c r="AH138" s="149">
        <v>21</v>
      </c>
      <c r="AI138" s="151">
        <v>1</v>
      </c>
      <c r="AJ138" s="152">
        <v>1969</v>
      </c>
      <c r="AK138" s="152">
        <v>1702</v>
      </c>
      <c r="AL138" s="149">
        <v>0.86399999999999999</v>
      </c>
      <c r="AM138" s="152">
        <v>884</v>
      </c>
      <c r="AN138" s="152">
        <v>633</v>
      </c>
      <c r="AO138" s="152">
        <v>1517</v>
      </c>
      <c r="AP138" s="153">
        <v>0.41699999999999998</v>
      </c>
      <c r="AQ138" s="153">
        <v>0.47799999999999998</v>
      </c>
      <c r="AR138" s="154">
        <v>0.153</v>
      </c>
      <c r="AS138" s="154">
        <v>9.1999999999999998E-2</v>
      </c>
      <c r="AT138" s="155">
        <v>7.0000000000000007E-2</v>
      </c>
      <c r="AU138" s="154">
        <v>0.39500000000000002</v>
      </c>
      <c r="AW138" s="183"/>
      <c r="AX138" s="144">
        <f t="shared" si="95"/>
        <v>73.298816568047343</v>
      </c>
      <c r="AY138" s="149">
        <v>57</v>
      </c>
      <c r="AZ138" s="150" t="s">
        <v>343</v>
      </c>
      <c r="BA138" s="149">
        <v>17</v>
      </c>
      <c r="BB138" s="151">
        <v>1</v>
      </c>
      <c r="BC138" s="152">
        <v>1352</v>
      </c>
      <c r="BD138" s="152">
        <v>991</v>
      </c>
      <c r="BE138" s="149">
        <v>0.73299999999999998</v>
      </c>
      <c r="BF138" s="152">
        <v>584</v>
      </c>
      <c r="BG138" s="152">
        <v>356</v>
      </c>
      <c r="BH138" s="152">
        <v>940</v>
      </c>
      <c r="BI138" s="153">
        <v>0.379</v>
      </c>
      <c r="BJ138" s="153">
        <v>0.42799999999999999</v>
      </c>
      <c r="BK138" s="154">
        <v>0.20899999999999999</v>
      </c>
      <c r="BL138" s="154">
        <v>0.106</v>
      </c>
      <c r="BM138" s="154">
        <v>7.4999999999999997E-2</v>
      </c>
      <c r="BN138" s="154">
        <v>0.35199999999999998</v>
      </c>
      <c r="DU138" s="4"/>
      <c r="DZ138" s="183"/>
      <c r="EA138" s="183"/>
      <c r="EB138" s="183"/>
      <c r="EC138" s="183"/>
      <c r="ED138" s="183"/>
      <c r="EE138" s="183"/>
    </row>
    <row r="139" spans="30:135" ht="13" x14ac:dyDescent="0.15">
      <c r="AD139" s="144">
        <f t="shared" si="93"/>
        <v>76.777777777777786</v>
      </c>
      <c r="AE139" s="144">
        <f t="shared" si="94"/>
        <v>86.396526772793052</v>
      </c>
      <c r="AF139" s="149">
        <v>58</v>
      </c>
      <c r="AG139" s="150" t="s">
        <v>247</v>
      </c>
      <c r="AH139" s="149">
        <v>18</v>
      </c>
      <c r="AI139" s="151">
        <v>1</v>
      </c>
      <c r="AJ139" s="152">
        <v>1382</v>
      </c>
      <c r="AK139" s="152">
        <v>1194</v>
      </c>
      <c r="AL139" s="149">
        <v>0.86399999999999999</v>
      </c>
      <c r="AM139" s="152">
        <v>614</v>
      </c>
      <c r="AN139" s="152">
        <v>450</v>
      </c>
      <c r="AO139" s="152">
        <v>1064</v>
      </c>
      <c r="AP139" s="153">
        <v>0.42299999999999999</v>
      </c>
      <c r="AQ139" s="153">
        <v>0.48599999999999999</v>
      </c>
      <c r="AR139" s="154">
        <v>0.16200000000000001</v>
      </c>
      <c r="AS139" s="155">
        <v>0.09</v>
      </c>
      <c r="AT139" s="154">
        <v>7.1999999999999995E-2</v>
      </c>
      <c r="AU139" s="154">
        <v>0.38900000000000001</v>
      </c>
      <c r="AW139" s="183"/>
      <c r="AX139" s="144">
        <f t="shared" si="95"/>
        <v>73.337902673063738</v>
      </c>
      <c r="AY139" s="149">
        <v>58</v>
      </c>
      <c r="AZ139" s="150" t="s">
        <v>349</v>
      </c>
      <c r="BA139" s="149">
        <v>18</v>
      </c>
      <c r="BB139" s="151">
        <v>1</v>
      </c>
      <c r="BC139" s="152">
        <v>1459</v>
      </c>
      <c r="BD139" s="152">
        <v>1070</v>
      </c>
      <c r="BE139" s="149">
        <v>0.73299999999999998</v>
      </c>
      <c r="BF139" s="152">
        <v>534</v>
      </c>
      <c r="BG139" s="152">
        <v>370</v>
      </c>
      <c r="BH139" s="152">
        <v>904</v>
      </c>
      <c r="BI139" s="153">
        <v>0.40899999999999997</v>
      </c>
      <c r="BJ139" s="153">
        <v>0.45800000000000002</v>
      </c>
      <c r="BK139" s="154">
        <v>0.27300000000000002</v>
      </c>
      <c r="BL139" s="154">
        <v>0.125</v>
      </c>
      <c r="BM139" s="154">
        <v>9.2999999999999999E-2</v>
      </c>
      <c r="BN139" s="154">
        <v>0.34899999999999998</v>
      </c>
      <c r="DU139" s="4"/>
      <c r="DZ139" s="183"/>
      <c r="EA139" s="183"/>
      <c r="EB139" s="183"/>
      <c r="EC139" s="183"/>
      <c r="ED139" s="183"/>
      <c r="EE139" s="183"/>
    </row>
    <row r="140" spans="30:135" ht="13" x14ac:dyDescent="0.15">
      <c r="AD140" s="144">
        <f t="shared" si="93"/>
        <v>83.695652173913047</v>
      </c>
      <c r="AE140" s="144">
        <f t="shared" si="94"/>
        <v>86.389610389610397</v>
      </c>
      <c r="AF140" s="149">
        <v>59</v>
      </c>
      <c r="AG140" s="150" t="s">
        <v>350</v>
      </c>
      <c r="AH140" s="149">
        <v>23</v>
      </c>
      <c r="AI140" s="151">
        <v>1</v>
      </c>
      <c r="AJ140" s="152">
        <v>1925</v>
      </c>
      <c r="AK140" s="152">
        <v>1663</v>
      </c>
      <c r="AL140" s="149">
        <v>0.86399999999999999</v>
      </c>
      <c r="AM140" s="152">
        <v>853</v>
      </c>
      <c r="AN140" s="152">
        <v>630</v>
      </c>
      <c r="AO140" s="152">
        <v>1483</v>
      </c>
      <c r="AP140" s="153">
        <v>0.42499999999999999</v>
      </c>
      <c r="AQ140" s="153">
        <v>0.48199999999999998</v>
      </c>
      <c r="AR140" s="154">
        <v>0.156</v>
      </c>
      <c r="AS140" s="154">
        <v>9.2999999999999999E-2</v>
      </c>
      <c r="AT140" s="154">
        <v>7.3999999999999996E-2</v>
      </c>
      <c r="AU140" s="154">
        <v>0.39600000000000002</v>
      </c>
      <c r="AW140" s="183"/>
      <c r="AX140" s="144">
        <f t="shared" si="95"/>
        <v>73.400852878464818</v>
      </c>
      <c r="AY140" s="149">
        <v>59</v>
      </c>
      <c r="AZ140" s="150" t="s">
        <v>280</v>
      </c>
      <c r="BA140" s="149">
        <v>23</v>
      </c>
      <c r="BB140" s="151">
        <v>1</v>
      </c>
      <c r="BC140" s="152">
        <v>1876</v>
      </c>
      <c r="BD140" s="152">
        <v>1377</v>
      </c>
      <c r="BE140" s="149">
        <v>0.73399999999999999</v>
      </c>
      <c r="BF140" s="152">
        <v>859</v>
      </c>
      <c r="BG140" s="152">
        <v>519</v>
      </c>
      <c r="BH140" s="152">
        <v>1378</v>
      </c>
      <c r="BI140" s="153">
        <v>0.377</v>
      </c>
      <c r="BJ140" s="153">
        <v>0.433</v>
      </c>
      <c r="BK140" s="154">
        <v>0.19900000000000001</v>
      </c>
      <c r="BL140" s="154">
        <v>7.9000000000000001E-2</v>
      </c>
      <c r="BM140" s="154">
        <v>6.7000000000000004E-2</v>
      </c>
      <c r="BN140" s="154">
        <v>0.33500000000000002</v>
      </c>
      <c r="DU140" s="4"/>
      <c r="DZ140" s="183"/>
      <c r="EA140" s="183"/>
      <c r="EB140" s="183"/>
      <c r="EC140" s="183"/>
      <c r="ED140" s="183"/>
      <c r="EE140" s="183"/>
    </row>
    <row r="141" spans="30:135" ht="13" x14ac:dyDescent="0.15">
      <c r="AD141" s="144">
        <f t="shared" si="93"/>
        <v>82</v>
      </c>
      <c r="AE141" s="144">
        <f t="shared" si="94"/>
        <v>86.30820399113081</v>
      </c>
      <c r="AF141" s="149">
        <v>60</v>
      </c>
      <c r="AG141" s="150" t="s">
        <v>351</v>
      </c>
      <c r="AH141" s="149">
        <v>22</v>
      </c>
      <c r="AI141" s="151">
        <v>1</v>
      </c>
      <c r="AJ141" s="152">
        <v>1804</v>
      </c>
      <c r="AK141" s="152">
        <v>1557</v>
      </c>
      <c r="AL141" s="149">
        <v>0.86299999999999999</v>
      </c>
      <c r="AM141" s="152">
        <v>749</v>
      </c>
      <c r="AN141" s="152">
        <v>559</v>
      </c>
      <c r="AO141" s="152">
        <v>1308</v>
      </c>
      <c r="AP141" s="153">
        <v>0.42699999999999999</v>
      </c>
      <c r="AQ141" s="153">
        <v>0.50600000000000001</v>
      </c>
      <c r="AR141" s="154">
        <v>0.189</v>
      </c>
      <c r="AS141" s="154">
        <v>0.10299999999999999</v>
      </c>
      <c r="AT141" s="154">
        <v>7.3999999999999996E-2</v>
      </c>
      <c r="AU141" s="154">
        <v>0.38600000000000001</v>
      </c>
      <c r="AW141" s="183"/>
      <c r="AX141" s="144">
        <f t="shared" si="95"/>
        <v>73.425605536332185</v>
      </c>
      <c r="AY141" s="149">
        <v>60</v>
      </c>
      <c r="AZ141" s="150" t="s">
        <v>352</v>
      </c>
      <c r="BA141" s="149">
        <v>17</v>
      </c>
      <c r="BB141" s="151">
        <v>1</v>
      </c>
      <c r="BC141" s="152">
        <v>1445</v>
      </c>
      <c r="BD141" s="152">
        <v>1061</v>
      </c>
      <c r="BE141" s="149">
        <v>0.73399999999999999</v>
      </c>
      <c r="BF141" s="152">
        <v>570</v>
      </c>
      <c r="BG141" s="152">
        <v>362</v>
      </c>
      <c r="BH141" s="152">
        <v>932</v>
      </c>
      <c r="BI141" s="153">
        <v>0.38800000000000001</v>
      </c>
      <c r="BJ141" s="153">
        <v>0.43099999999999999</v>
      </c>
      <c r="BK141" s="154">
        <v>0.222</v>
      </c>
      <c r="BL141" s="154">
        <v>0.151</v>
      </c>
      <c r="BM141" s="154">
        <v>0.11700000000000001</v>
      </c>
      <c r="BN141" s="154">
        <v>0.36199999999999999</v>
      </c>
      <c r="DU141" s="4"/>
      <c r="DZ141" s="183"/>
      <c r="EA141" s="183"/>
      <c r="EB141" s="183"/>
      <c r="EC141" s="183"/>
      <c r="ED141" s="183"/>
      <c r="EE141" s="183"/>
    </row>
    <row r="142" spans="30:135" ht="13" x14ac:dyDescent="0.15">
      <c r="AD142" s="144">
        <f t="shared" si="93"/>
        <v>77.565217391304344</v>
      </c>
      <c r="AE142" s="144">
        <f t="shared" si="94"/>
        <v>86.32286995515696</v>
      </c>
      <c r="AF142" s="149">
        <v>61</v>
      </c>
      <c r="AG142" s="150" t="s">
        <v>353</v>
      </c>
      <c r="AH142" s="149">
        <v>23</v>
      </c>
      <c r="AI142" s="151">
        <v>1</v>
      </c>
      <c r="AJ142" s="152">
        <v>1784</v>
      </c>
      <c r="AK142" s="152">
        <v>1540</v>
      </c>
      <c r="AL142" s="149">
        <v>0.86299999999999999</v>
      </c>
      <c r="AM142" s="152">
        <v>744</v>
      </c>
      <c r="AN142" s="152">
        <v>550</v>
      </c>
      <c r="AO142" s="152">
        <v>1294</v>
      </c>
      <c r="AP142" s="153">
        <v>0.42499999999999999</v>
      </c>
      <c r="AQ142" s="153">
        <v>0.49399999999999999</v>
      </c>
      <c r="AR142" s="154">
        <v>0.187</v>
      </c>
      <c r="AS142" s="154">
        <v>0.107</v>
      </c>
      <c r="AT142" s="154">
        <v>7.4999999999999997E-2</v>
      </c>
      <c r="AU142" s="155">
        <v>0.39</v>
      </c>
      <c r="AW142" s="183"/>
      <c r="AX142" s="144">
        <f t="shared" si="95"/>
        <v>73.492217898832692</v>
      </c>
      <c r="AY142" s="149">
        <v>61</v>
      </c>
      <c r="AZ142" s="150" t="s">
        <v>354</v>
      </c>
      <c r="BA142" s="149">
        <v>24</v>
      </c>
      <c r="BB142" s="151">
        <v>1</v>
      </c>
      <c r="BC142" s="152">
        <v>2056</v>
      </c>
      <c r="BD142" s="152">
        <v>1511</v>
      </c>
      <c r="BE142" s="149">
        <v>0.73499999999999999</v>
      </c>
      <c r="BF142" s="152">
        <v>927</v>
      </c>
      <c r="BG142" s="152">
        <v>549</v>
      </c>
      <c r="BH142" s="152">
        <v>1476</v>
      </c>
      <c r="BI142" s="153">
        <v>0.372</v>
      </c>
      <c r="BJ142" s="153">
        <v>0.41799999999999998</v>
      </c>
      <c r="BK142" s="154">
        <v>0.19400000000000001</v>
      </c>
      <c r="BL142" s="154">
        <v>0.106</v>
      </c>
      <c r="BM142" s="154">
        <v>8.7999999999999995E-2</v>
      </c>
      <c r="BN142" s="154">
        <v>0.34499999999999997</v>
      </c>
      <c r="DU142" s="4"/>
      <c r="DZ142" s="183"/>
      <c r="EA142" s="183"/>
      <c r="EB142" s="183"/>
      <c r="EC142" s="183"/>
      <c r="ED142" s="183"/>
      <c r="EE142" s="183"/>
    </row>
    <row r="143" spans="30:135" ht="13" x14ac:dyDescent="0.15">
      <c r="AD143" s="144">
        <f t="shared" si="93"/>
        <v>84.166666666666657</v>
      </c>
      <c r="AE143" s="144">
        <f t="shared" si="94"/>
        <v>86.089108910891085</v>
      </c>
      <c r="AF143" s="149">
        <v>62</v>
      </c>
      <c r="AG143" s="150" t="s">
        <v>355</v>
      </c>
      <c r="AH143" s="149">
        <v>24</v>
      </c>
      <c r="AI143" s="151">
        <v>1</v>
      </c>
      <c r="AJ143" s="152">
        <v>2020</v>
      </c>
      <c r="AK143" s="152">
        <v>1739</v>
      </c>
      <c r="AL143" s="149">
        <v>0.86099999999999999</v>
      </c>
      <c r="AM143" s="152">
        <v>835</v>
      </c>
      <c r="AN143" s="152">
        <v>662</v>
      </c>
      <c r="AO143" s="152">
        <v>1497</v>
      </c>
      <c r="AP143" s="153">
        <v>0.442</v>
      </c>
      <c r="AQ143" s="153">
        <v>0.499</v>
      </c>
      <c r="AR143" s="154">
        <v>0.17799999999999999</v>
      </c>
      <c r="AS143" s="154">
        <v>0.10100000000000001</v>
      </c>
      <c r="AT143" s="154">
        <v>7.5999999999999998E-2</v>
      </c>
      <c r="AU143" s="154">
        <v>0.39800000000000002</v>
      </c>
      <c r="AW143" s="183"/>
      <c r="AX143" s="144">
        <f t="shared" si="95"/>
        <v>73.452380952380963</v>
      </c>
      <c r="AY143" s="149">
        <v>62</v>
      </c>
      <c r="AZ143" s="150" t="s">
        <v>356</v>
      </c>
      <c r="BA143" s="149">
        <v>20</v>
      </c>
      <c r="BB143" s="151">
        <v>1</v>
      </c>
      <c r="BC143" s="152">
        <v>1680</v>
      </c>
      <c r="BD143" s="152">
        <v>1234</v>
      </c>
      <c r="BE143" s="149">
        <v>0.73499999999999999</v>
      </c>
      <c r="BF143" s="152">
        <v>815</v>
      </c>
      <c r="BG143" s="152">
        <v>452</v>
      </c>
      <c r="BH143" s="152">
        <v>1267</v>
      </c>
      <c r="BI143" s="153">
        <v>0.35699999999999998</v>
      </c>
      <c r="BJ143" s="153">
        <v>0.40500000000000003</v>
      </c>
      <c r="BK143" s="154">
        <v>0.16600000000000001</v>
      </c>
      <c r="BL143" s="154">
        <v>9.2999999999999999E-2</v>
      </c>
      <c r="BM143" s="154">
        <v>7.5999999999999998E-2</v>
      </c>
      <c r="BN143" s="154">
        <v>0.34300000000000003</v>
      </c>
      <c r="DU143" s="4"/>
      <c r="DZ143" s="183"/>
      <c r="EA143" s="183"/>
      <c r="EB143" s="183"/>
      <c r="EC143" s="183"/>
      <c r="ED143" s="183"/>
      <c r="EE143" s="183"/>
    </row>
    <row r="144" spans="30:135" ht="13" x14ac:dyDescent="0.15">
      <c r="AD144" s="144">
        <f t="shared" si="93"/>
        <v>85.761904761904759</v>
      </c>
      <c r="AE144" s="144">
        <f t="shared" si="94"/>
        <v>86.063298167684621</v>
      </c>
      <c r="AF144" s="149">
        <v>63</v>
      </c>
      <c r="AG144" s="150" t="s">
        <v>357</v>
      </c>
      <c r="AH144" s="149">
        <v>21</v>
      </c>
      <c r="AI144" s="151">
        <v>1</v>
      </c>
      <c r="AJ144" s="152">
        <v>1801</v>
      </c>
      <c r="AK144" s="152">
        <v>1550</v>
      </c>
      <c r="AL144" s="149">
        <v>0.86099999999999999</v>
      </c>
      <c r="AM144" s="152">
        <v>832</v>
      </c>
      <c r="AN144" s="152">
        <v>535</v>
      </c>
      <c r="AO144" s="152">
        <v>1367</v>
      </c>
      <c r="AP144" s="153">
        <v>0.39100000000000001</v>
      </c>
      <c r="AQ144" s="151">
        <v>0.46</v>
      </c>
      <c r="AR144" s="154">
        <v>0.128</v>
      </c>
      <c r="AS144" s="154">
        <v>0.13500000000000001</v>
      </c>
      <c r="AT144" s="154">
        <v>9.9000000000000005E-2</v>
      </c>
      <c r="AU144" s="154">
        <v>0.39900000000000002</v>
      </c>
      <c r="AW144" s="183"/>
      <c r="AX144" s="144">
        <f t="shared" si="95"/>
        <v>73.531269740998113</v>
      </c>
      <c r="AY144" s="149">
        <v>63</v>
      </c>
      <c r="AZ144" s="150" t="s">
        <v>358</v>
      </c>
      <c r="BA144" s="149">
        <v>20</v>
      </c>
      <c r="BB144" s="151">
        <v>1</v>
      </c>
      <c r="BC144" s="152">
        <v>1583</v>
      </c>
      <c r="BD144" s="152">
        <v>1164</v>
      </c>
      <c r="BE144" s="149">
        <v>0.73499999999999999</v>
      </c>
      <c r="BF144" s="152">
        <v>710</v>
      </c>
      <c r="BG144" s="152">
        <v>425</v>
      </c>
      <c r="BH144" s="152">
        <v>1135</v>
      </c>
      <c r="BI144" s="153">
        <v>0.374</v>
      </c>
      <c r="BJ144" s="153">
        <v>0.432</v>
      </c>
      <c r="BK144" s="154">
        <v>0.21099999999999999</v>
      </c>
      <c r="BL144" s="154">
        <v>8.7999999999999995E-2</v>
      </c>
      <c r="BM144" s="154">
        <v>7.0999999999999994E-2</v>
      </c>
      <c r="BN144" s="154">
        <v>0.33300000000000002</v>
      </c>
      <c r="DU144" s="4"/>
      <c r="DZ144" s="183"/>
      <c r="EA144" s="183"/>
      <c r="EB144" s="183"/>
      <c r="EC144" s="183"/>
      <c r="ED144" s="183"/>
      <c r="EE144" s="183"/>
    </row>
    <row r="145" spans="30:135" ht="13" x14ac:dyDescent="0.15">
      <c r="AD145" s="144">
        <f t="shared" si="93"/>
        <v>84.181818181818187</v>
      </c>
      <c r="AE145" s="144">
        <f t="shared" si="94"/>
        <v>86.069114470842337</v>
      </c>
      <c r="AF145" s="149">
        <v>64</v>
      </c>
      <c r="AG145" s="150" t="s">
        <v>359</v>
      </c>
      <c r="AH145" s="149">
        <v>22</v>
      </c>
      <c r="AI145" s="151">
        <v>1</v>
      </c>
      <c r="AJ145" s="152">
        <v>1852</v>
      </c>
      <c r="AK145" s="152">
        <v>1594</v>
      </c>
      <c r="AL145" s="149">
        <v>0.86099999999999999</v>
      </c>
      <c r="AM145" s="152">
        <v>846</v>
      </c>
      <c r="AN145" s="152">
        <v>549</v>
      </c>
      <c r="AO145" s="152">
        <v>1395</v>
      </c>
      <c r="AP145" s="153">
        <v>0.39400000000000002</v>
      </c>
      <c r="AQ145" s="153">
        <v>0.46300000000000002</v>
      </c>
      <c r="AR145" s="154">
        <v>0.14899999999999999</v>
      </c>
      <c r="AS145" s="154">
        <v>0.114</v>
      </c>
      <c r="AT145" s="154">
        <v>8.8999999999999996E-2</v>
      </c>
      <c r="AU145" s="154">
        <v>0.39100000000000001</v>
      </c>
      <c r="AW145" s="183"/>
      <c r="AX145" s="144">
        <f t="shared" si="95"/>
        <v>73.611111111111114</v>
      </c>
      <c r="AY145" s="149">
        <v>64</v>
      </c>
      <c r="AZ145" s="150" t="s">
        <v>266</v>
      </c>
      <c r="BA145" s="149">
        <v>22</v>
      </c>
      <c r="BB145" s="151">
        <v>1</v>
      </c>
      <c r="BC145" s="152">
        <v>1800</v>
      </c>
      <c r="BD145" s="152">
        <v>1325</v>
      </c>
      <c r="BE145" s="149">
        <v>0.73599999999999999</v>
      </c>
      <c r="BF145" s="152">
        <v>831</v>
      </c>
      <c r="BG145" s="152">
        <v>497</v>
      </c>
      <c r="BH145" s="152">
        <v>1328</v>
      </c>
      <c r="BI145" s="153">
        <v>0.374</v>
      </c>
      <c r="BJ145" s="153">
        <v>0.41499999999999998</v>
      </c>
      <c r="BK145" s="154">
        <v>0.185</v>
      </c>
      <c r="BL145" s="154">
        <v>9.1999999999999998E-2</v>
      </c>
      <c r="BM145" s="154">
        <v>7.5999999999999998E-2</v>
      </c>
      <c r="BN145" s="154">
        <v>0.34699999999999998</v>
      </c>
      <c r="DU145" s="4"/>
      <c r="DZ145" s="183"/>
      <c r="EA145" s="183"/>
      <c r="EB145" s="183"/>
      <c r="EC145" s="183"/>
      <c r="ED145" s="183"/>
      <c r="EE145" s="183"/>
    </row>
    <row r="146" spans="30:135" ht="13" x14ac:dyDescent="0.15">
      <c r="AD146" s="144">
        <f t="shared" si="93"/>
        <v>80.045454545454533</v>
      </c>
      <c r="AE146" s="144">
        <f t="shared" si="94"/>
        <v>86.087450312322545</v>
      </c>
      <c r="AF146" s="149">
        <v>65</v>
      </c>
      <c r="AG146" s="150" t="s">
        <v>360</v>
      </c>
      <c r="AH146" s="149">
        <v>22</v>
      </c>
      <c r="AI146" s="151">
        <v>1</v>
      </c>
      <c r="AJ146" s="152">
        <v>1761</v>
      </c>
      <c r="AK146" s="152">
        <v>1516</v>
      </c>
      <c r="AL146" s="149">
        <v>0.86099999999999999</v>
      </c>
      <c r="AM146" s="152">
        <v>714</v>
      </c>
      <c r="AN146" s="152">
        <v>515</v>
      </c>
      <c r="AO146" s="152">
        <v>1229</v>
      </c>
      <c r="AP146" s="153">
        <v>0.41899999999999998</v>
      </c>
      <c r="AQ146" s="153">
        <v>0.48599999999999999</v>
      </c>
      <c r="AR146" s="154">
        <v>0.191</v>
      </c>
      <c r="AS146" s="154">
        <v>0.125</v>
      </c>
      <c r="AT146" s="154">
        <v>8.5999999999999993E-2</v>
      </c>
      <c r="AU146" s="154">
        <v>0.39400000000000002</v>
      </c>
      <c r="AW146" s="183"/>
      <c r="AX146" s="144">
        <f t="shared" si="95"/>
        <v>73.767123287671239</v>
      </c>
      <c r="AY146" s="149">
        <v>65</v>
      </c>
      <c r="AZ146" s="150" t="s">
        <v>361</v>
      </c>
      <c r="BA146" s="149">
        <v>18</v>
      </c>
      <c r="BB146" s="151">
        <v>1</v>
      </c>
      <c r="BC146" s="152">
        <v>1460</v>
      </c>
      <c r="BD146" s="152">
        <v>1077</v>
      </c>
      <c r="BE146" s="149">
        <v>0.73799999999999999</v>
      </c>
      <c r="BF146" s="152">
        <v>602</v>
      </c>
      <c r="BG146" s="152">
        <v>387</v>
      </c>
      <c r="BH146" s="152">
        <v>989</v>
      </c>
      <c r="BI146" s="153">
        <v>0.39100000000000001</v>
      </c>
      <c r="BJ146" s="153">
        <v>0.42699999999999999</v>
      </c>
      <c r="BK146" s="154">
        <v>0.21199999999999999</v>
      </c>
      <c r="BL146" s="154">
        <v>0.128</v>
      </c>
      <c r="BM146" s="155">
        <v>0.1</v>
      </c>
      <c r="BN146" s="154">
        <v>0.36199999999999999</v>
      </c>
      <c r="DU146" s="4"/>
      <c r="DZ146" s="183"/>
      <c r="EA146" s="183"/>
      <c r="EB146" s="183"/>
      <c r="EC146" s="183"/>
      <c r="ED146" s="183"/>
      <c r="EE146" s="183"/>
    </row>
    <row r="147" spans="30:135" ht="15.75" customHeight="1" x14ac:dyDescent="0.15">
      <c r="AD147" s="144">
        <f t="shared" si="93"/>
        <v>79.571428571428569</v>
      </c>
      <c r="AE147" s="144">
        <f t="shared" si="94"/>
        <v>86.056253740275281</v>
      </c>
      <c r="AF147" s="149">
        <v>66</v>
      </c>
      <c r="AG147" s="150" t="s">
        <v>362</v>
      </c>
      <c r="AH147" s="149">
        <v>21</v>
      </c>
      <c r="AI147" s="151">
        <v>1</v>
      </c>
      <c r="AJ147" s="152">
        <v>1671</v>
      </c>
      <c r="AK147" s="152">
        <v>1438</v>
      </c>
      <c r="AL147" s="149">
        <v>0.86099999999999999</v>
      </c>
      <c r="AM147" s="152">
        <v>711</v>
      </c>
      <c r="AN147" s="152">
        <v>513</v>
      </c>
      <c r="AO147" s="152">
        <v>1224</v>
      </c>
      <c r="AP147" s="153">
        <v>0.41899999999999998</v>
      </c>
      <c r="AQ147" s="153">
        <v>0.496</v>
      </c>
      <c r="AR147" s="154">
        <v>0.185</v>
      </c>
      <c r="AS147" s="154">
        <v>0.10100000000000001</v>
      </c>
      <c r="AT147" s="154">
        <v>6.9000000000000006E-2</v>
      </c>
      <c r="AU147" s="154">
        <v>0.38500000000000001</v>
      </c>
      <c r="AW147" s="183"/>
      <c r="AX147" s="144">
        <f t="shared" si="95"/>
        <v>73.789649415692821</v>
      </c>
      <c r="AY147" s="149">
        <v>66</v>
      </c>
      <c r="AZ147" s="150" t="s">
        <v>363</v>
      </c>
      <c r="BA147" s="149">
        <v>23</v>
      </c>
      <c r="BB147" s="151">
        <v>1</v>
      </c>
      <c r="BC147" s="152">
        <v>1797</v>
      </c>
      <c r="BD147" s="152">
        <v>1326</v>
      </c>
      <c r="BE147" s="149">
        <v>0.73799999999999999</v>
      </c>
      <c r="BF147" s="152">
        <v>832</v>
      </c>
      <c r="BG147" s="152">
        <v>483</v>
      </c>
      <c r="BH147" s="152">
        <v>1315</v>
      </c>
      <c r="BI147" s="153">
        <v>0.36699999999999999</v>
      </c>
      <c r="BJ147" s="153">
        <v>0.40600000000000003</v>
      </c>
      <c r="BK147" s="154">
        <v>0.18099999999999999</v>
      </c>
      <c r="BL147" s="154">
        <v>0.109</v>
      </c>
      <c r="BM147" s="154">
        <v>9.0999999999999998E-2</v>
      </c>
      <c r="BN147" s="154">
        <v>0.34899999999999998</v>
      </c>
      <c r="DU147" s="4"/>
      <c r="DZ147" s="183"/>
      <c r="EA147" s="183"/>
      <c r="EB147" s="183"/>
      <c r="EC147" s="183"/>
      <c r="ED147" s="183"/>
      <c r="EE147" s="183"/>
    </row>
    <row r="148" spans="30:135" ht="13" x14ac:dyDescent="0.15">
      <c r="AD148" s="144">
        <f t="shared" si="93"/>
        <v>87.15789473684211</v>
      </c>
      <c r="AE148" s="144">
        <f t="shared" si="94"/>
        <v>85.869565217391312</v>
      </c>
      <c r="AF148" s="149">
        <v>67</v>
      </c>
      <c r="AG148" s="150" t="s">
        <v>364</v>
      </c>
      <c r="AH148" s="149">
        <v>19</v>
      </c>
      <c r="AI148" s="151">
        <v>1</v>
      </c>
      <c r="AJ148" s="152">
        <v>1656</v>
      </c>
      <c r="AK148" s="152">
        <v>1422</v>
      </c>
      <c r="AL148" s="149">
        <v>0.85899999999999999</v>
      </c>
      <c r="AM148" s="152">
        <v>700</v>
      </c>
      <c r="AN148" s="152">
        <v>494</v>
      </c>
      <c r="AO148" s="152">
        <v>1194</v>
      </c>
      <c r="AP148" s="153">
        <v>0.41399999999999998</v>
      </c>
      <c r="AQ148" s="153">
        <v>0.45300000000000001</v>
      </c>
      <c r="AR148" s="154">
        <v>0.155</v>
      </c>
      <c r="AS148" s="154">
        <v>0.14899999999999999</v>
      </c>
      <c r="AT148" s="154">
        <v>0.115</v>
      </c>
      <c r="AU148" s="154">
        <v>0.41599999999999998</v>
      </c>
      <c r="AW148" s="183"/>
      <c r="AX148" s="144">
        <f t="shared" si="95"/>
        <v>73.81703470031546</v>
      </c>
      <c r="AY148" s="149">
        <v>67</v>
      </c>
      <c r="AZ148" s="150" t="s">
        <v>365</v>
      </c>
      <c r="BA148" s="149">
        <v>22</v>
      </c>
      <c r="BB148" s="151">
        <v>1</v>
      </c>
      <c r="BC148" s="152">
        <v>1902</v>
      </c>
      <c r="BD148" s="152">
        <v>1404</v>
      </c>
      <c r="BE148" s="149">
        <v>0.73799999999999999</v>
      </c>
      <c r="BF148" s="152">
        <v>711</v>
      </c>
      <c r="BG148" s="152">
        <v>474</v>
      </c>
      <c r="BH148" s="152">
        <v>1185</v>
      </c>
      <c r="BI148" s="151">
        <v>0.4</v>
      </c>
      <c r="BJ148" s="153">
        <v>0.45600000000000002</v>
      </c>
      <c r="BK148" s="155">
        <v>0.26</v>
      </c>
      <c r="BL148" s="154">
        <v>0.13700000000000001</v>
      </c>
      <c r="BM148" s="154">
        <v>9.7000000000000003E-2</v>
      </c>
      <c r="BN148" s="154">
        <v>0.35099999999999998</v>
      </c>
      <c r="DU148" s="4"/>
      <c r="DZ148" s="183"/>
      <c r="EA148" s="183"/>
      <c r="EB148" s="183"/>
      <c r="EC148" s="183"/>
      <c r="ED148" s="183"/>
      <c r="EE148" s="183"/>
    </row>
    <row r="149" spans="30:135" ht="13" x14ac:dyDescent="0.15">
      <c r="AD149" s="144">
        <f t="shared" si="93"/>
        <v>83.13636363636364</v>
      </c>
      <c r="AE149" s="144">
        <f t="shared" si="94"/>
        <v>85.94860579551667</v>
      </c>
      <c r="AF149" s="149">
        <v>68</v>
      </c>
      <c r="AG149" s="150" t="s">
        <v>366</v>
      </c>
      <c r="AH149" s="149">
        <v>22</v>
      </c>
      <c r="AI149" s="151">
        <v>1</v>
      </c>
      <c r="AJ149" s="152">
        <v>1829</v>
      </c>
      <c r="AK149" s="152">
        <v>1572</v>
      </c>
      <c r="AL149" s="149">
        <v>0.85899999999999999</v>
      </c>
      <c r="AM149" s="152">
        <v>793</v>
      </c>
      <c r="AN149" s="152">
        <v>517</v>
      </c>
      <c r="AO149" s="152">
        <v>1310</v>
      </c>
      <c r="AP149" s="153">
        <v>0.39500000000000002</v>
      </c>
      <c r="AQ149" s="153">
        <v>0.47099999999999997</v>
      </c>
      <c r="AR149" s="154">
        <v>0.17699999999999999</v>
      </c>
      <c r="AS149" s="155">
        <v>0.13</v>
      </c>
      <c r="AT149" s="154">
        <v>0.106</v>
      </c>
      <c r="AU149" s="154">
        <v>0.38200000000000001</v>
      </c>
      <c r="AW149" s="183"/>
      <c r="AX149" s="144">
        <f t="shared" si="95"/>
        <v>73.796192609182526</v>
      </c>
      <c r="AY149" s="149">
        <v>68</v>
      </c>
      <c r="AZ149" s="150" t="s">
        <v>289</v>
      </c>
      <c r="BA149" s="149">
        <v>24</v>
      </c>
      <c r="BB149" s="151">
        <v>1</v>
      </c>
      <c r="BC149" s="152">
        <v>1786</v>
      </c>
      <c r="BD149" s="152">
        <v>1318</v>
      </c>
      <c r="BE149" s="149">
        <v>0.73799999999999999</v>
      </c>
      <c r="BF149" s="152">
        <v>790</v>
      </c>
      <c r="BG149" s="152">
        <v>464</v>
      </c>
      <c r="BH149" s="152">
        <v>1254</v>
      </c>
      <c r="BI149" s="151">
        <v>0.37</v>
      </c>
      <c r="BJ149" s="153">
        <v>0.41899999999999998</v>
      </c>
      <c r="BK149" s="154">
        <v>0.19900000000000001</v>
      </c>
      <c r="BL149" s="154">
        <v>0.115</v>
      </c>
      <c r="BM149" s="154">
        <v>9.2999999999999999E-2</v>
      </c>
      <c r="BN149" s="154">
        <v>0.34799999999999998</v>
      </c>
      <c r="DU149" s="4"/>
      <c r="DZ149" s="183"/>
      <c r="EA149" s="183"/>
      <c r="EB149" s="183"/>
      <c r="EC149" s="183"/>
      <c r="ED149" s="183"/>
      <c r="EE149" s="183"/>
    </row>
    <row r="150" spans="30:135" ht="13" x14ac:dyDescent="0.15">
      <c r="AD150" s="144">
        <f t="shared" si="93"/>
        <v>84.590909090909093</v>
      </c>
      <c r="AE150" s="144">
        <f t="shared" si="94"/>
        <v>85.867813003761412</v>
      </c>
      <c r="AF150" s="149">
        <v>69</v>
      </c>
      <c r="AG150" s="150" t="s">
        <v>367</v>
      </c>
      <c r="AH150" s="149">
        <v>22</v>
      </c>
      <c r="AI150" s="151">
        <v>1</v>
      </c>
      <c r="AJ150" s="152">
        <v>1861</v>
      </c>
      <c r="AK150" s="152">
        <v>1598</v>
      </c>
      <c r="AL150" s="149">
        <v>0.85899999999999999</v>
      </c>
      <c r="AM150" s="152">
        <v>748</v>
      </c>
      <c r="AN150" s="152">
        <v>637</v>
      </c>
      <c r="AO150" s="152">
        <v>1385</v>
      </c>
      <c r="AP150" s="151">
        <v>0.46</v>
      </c>
      <c r="AQ150" s="153">
        <v>0.49399999999999999</v>
      </c>
      <c r="AR150" s="154">
        <v>0.17899999999999999</v>
      </c>
      <c r="AS150" s="154">
        <v>9.7000000000000003E-2</v>
      </c>
      <c r="AT150" s="154">
        <v>8.1000000000000003E-2</v>
      </c>
      <c r="AU150" s="155">
        <v>0.41</v>
      </c>
      <c r="AW150" s="183"/>
      <c r="AX150" s="144">
        <f t="shared" si="95"/>
        <v>73.893521488133416</v>
      </c>
      <c r="AY150" s="149">
        <v>69</v>
      </c>
      <c r="AZ150" s="150" t="s">
        <v>368</v>
      </c>
      <c r="BA150" s="149">
        <v>20</v>
      </c>
      <c r="BB150" s="151">
        <v>1</v>
      </c>
      <c r="BC150" s="152">
        <v>1559</v>
      </c>
      <c r="BD150" s="152">
        <v>1152</v>
      </c>
      <c r="BE150" s="149">
        <v>0.73899999999999999</v>
      </c>
      <c r="BF150" s="152">
        <v>575</v>
      </c>
      <c r="BG150" s="152">
        <v>440</v>
      </c>
      <c r="BH150" s="152">
        <v>1015</v>
      </c>
      <c r="BI150" s="153">
        <v>0.433</v>
      </c>
      <c r="BJ150" s="153">
        <v>0.46400000000000002</v>
      </c>
      <c r="BK150" s="154">
        <v>0.25800000000000001</v>
      </c>
      <c r="BL150" s="154">
        <v>0.11899999999999999</v>
      </c>
      <c r="BM150" s="154">
        <v>9.4E-2</v>
      </c>
      <c r="BN150" s="154">
        <v>0.36099999999999999</v>
      </c>
      <c r="DU150" s="4"/>
      <c r="DZ150" s="183"/>
      <c r="EA150" s="183"/>
      <c r="EB150" s="183"/>
      <c r="EC150" s="183"/>
      <c r="ED150" s="183"/>
      <c r="EE150" s="183"/>
    </row>
    <row r="151" spans="30:135" ht="13" x14ac:dyDescent="0.15">
      <c r="AD151" s="144">
        <f t="shared" si="93"/>
        <v>81.199999999999989</v>
      </c>
      <c r="AE151" s="144">
        <f t="shared" si="94"/>
        <v>85.911330049261082</v>
      </c>
      <c r="AF151" s="149">
        <v>70</v>
      </c>
      <c r="AG151" s="150" t="s">
        <v>369</v>
      </c>
      <c r="AH151" s="149">
        <v>25</v>
      </c>
      <c r="AI151" s="151">
        <v>1</v>
      </c>
      <c r="AJ151" s="152">
        <v>2030</v>
      </c>
      <c r="AK151" s="152">
        <v>1744</v>
      </c>
      <c r="AL151" s="149">
        <v>0.85899999999999999</v>
      </c>
      <c r="AM151" s="152">
        <v>858</v>
      </c>
      <c r="AN151" s="152">
        <v>596</v>
      </c>
      <c r="AO151" s="152">
        <v>1454</v>
      </c>
      <c r="AP151" s="151">
        <v>0.41</v>
      </c>
      <c r="AQ151" s="153">
        <v>0.48399999999999999</v>
      </c>
      <c r="AR151" s="154">
        <v>0.18099999999999999</v>
      </c>
      <c r="AS151" s="154">
        <v>0.115</v>
      </c>
      <c r="AT151" s="154">
        <v>8.7999999999999995E-2</v>
      </c>
      <c r="AU151" s="154">
        <v>0.39200000000000002</v>
      </c>
      <c r="AW151" s="183"/>
      <c r="AX151" s="144">
        <f t="shared" si="95"/>
        <v>73.972602739726028</v>
      </c>
      <c r="AY151" s="149">
        <v>70</v>
      </c>
      <c r="AZ151" s="150" t="s">
        <v>370</v>
      </c>
      <c r="BA151" s="149">
        <v>4</v>
      </c>
      <c r="BB151" s="151">
        <v>1</v>
      </c>
      <c r="BC151" s="152">
        <v>365</v>
      </c>
      <c r="BD151" s="152">
        <v>270</v>
      </c>
      <c r="BE151" s="149">
        <v>0.74</v>
      </c>
      <c r="BF151" s="152">
        <v>163</v>
      </c>
      <c r="BG151" s="152">
        <v>100</v>
      </c>
      <c r="BH151" s="152">
        <v>263</v>
      </c>
      <c r="BI151" s="151">
        <v>0.38</v>
      </c>
      <c r="BJ151" s="153">
        <v>0.42199999999999999</v>
      </c>
      <c r="BK151" s="154">
        <v>0.192</v>
      </c>
      <c r="BL151" s="154">
        <v>0.10100000000000001</v>
      </c>
      <c r="BM151" s="154">
        <v>7.3999999999999996E-2</v>
      </c>
      <c r="BN151" s="154">
        <v>0.35099999999999998</v>
      </c>
      <c r="DU151" s="4"/>
      <c r="DZ151" s="183"/>
      <c r="EA151" s="183"/>
      <c r="EB151" s="183"/>
      <c r="EC151" s="183"/>
      <c r="ED151" s="183"/>
      <c r="EE151" s="183"/>
    </row>
    <row r="152" spans="30:135" ht="13" x14ac:dyDescent="0.15">
      <c r="AD152" s="144">
        <f t="shared" si="93"/>
        <v>85.708333333333329</v>
      </c>
      <c r="AE152" s="144">
        <f t="shared" si="94"/>
        <v>85.804569761789011</v>
      </c>
      <c r="AF152" s="149">
        <v>71</v>
      </c>
      <c r="AG152" s="150" t="s">
        <v>371</v>
      </c>
      <c r="AH152" s="149">
        <v>24</v>
      </c>
      <c r="AI152" s="151">
        <v>1</v>
      </c>
      <c r="AJ152" s="152">
        <v>2057</v>
      </c>
      <c r="AK152" s="152">
        <v>1765</v>
      </c>
      <c r="AL152" s="149">
        <v>0.85799999999999998</v>
      </c>
      <c r="AM152" s="152">
        <v>788</v>
      </c>
      <c r="AN152" s="152">
        <v>610</v>
      </c>
      <c r="AO152" s="152">
        <v>1398</v>
      </c>
      <c r="AP152" s="153">
        <v>0.436</v>
      </c>
      <c r="AQ152" s="153">
        <v>0.48399999999999999</v>
      </c>
      <c r="AR152" s="154">
        <v>0.193</v>
      </c>
      <c r="AS152" s="154">
        <v>0.156</v>
      </c>
      <c r="AT152" s="154">
        <v>0.11600000000000001</v>
      </c>
      <c r="AU152" s="154">
        <v>0.41099999999999998</v>
      </c>
      <c r="AW152" s="183"/>
      <c r="AX152" s="144">
        <f t="shared" si="95"/>
        <v>74.04148334380892</v>
      </c>
      <c r="AY152" s="149">
        <v>71</v>
      </c>
      <c r="AZ152" s="150" t="s">
        <v>244</v>
      </c>
      <c r="BA152" s="149">
        <v>19</v>
      </c>
      <c r="BB152" s="151">
        <v>1</v>
      </c>
      <c r="BC152" s="152">
        <v>1591</v>
      </c>
      <c r="BD152" s="152">
        <v>1178</v>
      </c>
      <c r="BE152" s="149">
        <v>0.74</v>
      </c>
      <c r="BF152" s="152">
        <v>801</v>
      </c>
      <c r="BG152" s="152">
        <v>438</v>
      </c>
      <c r="BH152" s="152">
        <v>1239</v>
      </c>
      <c r="BI152" s="153">
        <v>0.35399999999999998</v>
      </c>
      <c r="BJ152" s="153">
        <v>0.41199999999999998</v>
      </c>
      <c r="BK152" s="154">
        <v>0.157</v>
      </c>
      <c r="BL152" s="154">
        <v>8.3000000000000004E-2</v>
      </c>
      <c r="BM152" s="154">
        <v>6.9000000000000006E-2</v>
      </c>
      <c r="BN152" s="154">
        <v>0.33100000000000002</v>
      </c>
      <c r="DU152" s="4"/>
      <c r="DZ152" s="183"/>
      <c r="EA152" s="183"/>
      <c r="EB152" s="183"/>
      <c r="EC152" s="183"/>
      <c r="ED152" s="183"/>
      <c r="EE152" s="183"/>
    </row>
    <row r="153" spans="30:135" ht="13" x14ac:dyDescent="0.15">
      <c r="AD153" s="144">
        <f t="shared" si="93"/>
        <v>84.6111111111111</v>
      </c>
      <c r="AE153" s="144">
        <f t="shared" si="94"/>
        <v>85.75180564674983</v>
      </c>
      <c r="AF153" s="149">
        <v>72</v>
      </c>
      <c r="AG153" s="150" t="s">
        <v>372</v>
      </c>
      <c r="AH153" s="149">
        <v>18</v>
      </c>
      <c r="AI153" s="151">
        <v>1</v>
      </c>
      <c r="AJ153" s="152">
        <v>1523</v>
      </c>
      <c r="AK153" s="152">
        <v>1306</v>
      </c>
      <c r="AL153" s="149">
        <v>0.85799999999999998</v>
      </c>
      <c r="AM153" s="152">
        <v>648</v>
      </c>
      <c r="AN153" s="152">
        <v>505</v>
      </c>
      <c r="AO153" s="152">
        <v>1153</v>
      </c>
      <c r="AP153" s="153">
        <v>0.438</v>
      </c>
      <c r="AQ153" s="153">
        <v>0.48899999999999999</v>
      </c>
      <c r="AR153" s="154">
        <v>0.16400000000000001</v>
      </c>
      <c r="AS153" s="154">
        <v>0.109</v>
      </c>
      <c r="AT153" s="154">
        <v>9.1999999999999998E-2</v>
      </c>
      <c r="AU153" s="154">
        <v>0.39900000000000002</v>
      </c>
      <c r="AW153" s="183"/>
      <c r="AX153" s="144">
        <f t="shared" si="95"/>
        <v>73.954116059379217</v>
      </c>
      <c r="AY153" s="149">
        <v>72</v>
      </c>
      <c r="AZ153" s="150" t="s">
        <v>373</v>
      </c>
      <c r="BA153" s="149">
        <v>19</v>
      </c>
      <c r="BB153" s="151">
        <v>1</v>
      </c>
      <c r="BC153" s="152">
        <v>1482</v>
      </c>
      <c r="BD153" s="152">
        <v>1096</v>
      </c>
      <c r="BE153" s="149">
        <v>0.74</v>
      </c>
      <c r="BF153" s="152">
        <v>647</v>
      </c>
      <c r="BG153" s="152">
        <v>409</v>
      </c>
      <c r="BH153" s="152">
        <v>1056</v>
      </c>
      <c r="BI153" s="153">
        <v>0.38700000000000001</v>
      </c>
      <c r="BJ153" s="153">
        <v>0.432</v>
      </c>
      <c r="BK153" s="154">
        <v>0.20899999999999999</v>
      </c>
      <c r="BL153" s="154">
        <v>9.8000000000000004E-2</v>
      </c>
      <c r="BM153" s="155">
        <v>0.08</v>
      </c>
      <c r="BN153" s="154">
        <v>0.34799999999999998</v>
      </c>
      <c r="DU153" s="4"/>
      <c r="DZ153" s="183"/>
      <c r="EA153" s="183"/>
      <c r="EB153" s="183"/>
      <c r="EC153" s="183"/>
      <c r="ED153" s="183"/>
      <c r="EE153" s="183"/>
    </row>
    <row r="154" spans="30:135" ht="13" x14ac:dyDescent="0.15">
      <c r="AD154" s="144">
        <f t="shared" si="93"/>
        <v>84.952380952380949</v>
      </c>
      <c r="AE154" s="144">
        <f t="shared" si="94"/>
        <v>85.426008968609864</v>
      </c>
      <c r="AF154" s="149">
        <v>73</v>
      </c>
      <c r="AG154" s="150" t="s">
        <v>374</v>
      </c>
      <c r="AH154" s="149">
        <v>21</v>
      </c>
      <c r="AI154" s="151">
        <v>1</v>
      </c>
      <c r="AJ154" s="152">
        <v>1784</v>
      </c>
      <c r="AK154" s="152">
        <v>1524</v>
      </c>
      <c r="AL154" s="149">
        <v>0.85399999999999998</v>
      </c>
      <c r="AM154" s="152">
        <v>839</v>
      </c>
      <c r="AN154" s="152">
        <v>532</v>
      </c>
      <c r="AO154" s="152">
        <v>1371</v>
      </c>
      <c r="AP154" s="153">
        <v>0.38800000000000001</v>
      </c>
      <c r="AQ154" s="153">
        <v>0.45200000000000001</v>
      </c>
      <c r="AR154" s="154">
        <v>0.13600000000000001</v>
      </c>
      <c r="AS154" s="154">
        <v>0.11700000000000001</v>
      </c>
      <c r="AT154" s="154">
        <v>8.2000000000000003E-2</v>
      </c>
      <c r="AU154" s="154">
        <v>0.38900000000000001</v>
      </c>
      <c r="AW154" s="183"/>
      <c r="AX154" s="144">
        <f t="shared" si="95"/>
        <v>74.057891862370283</v>
      </c>
      <c r="AY154" s="149">
        <v>73</v>
      </c>
      <c r="AZ154" s="150" t="s">
        <v>375</v>
      </c>
      <c r="BA154" s="149">
        <v>21</v>
      </c>
      <c r="BB154" s="151">
        <v>1</v>
      </c>
      <c r="BC154" s="152">
        <v>1831</v>
      </c>
      <c r="BD154" s="152">
        <v>1356</v>
      </c>
      <c r="BE154" s="149">
        <v>0.74099999999999999</v>
      </c>
      <c r="BF154" s="152">
        <v>855</v>
      </c>
      <c r="BG154" s="152">
        <v>501</v>
      </c>
      <c r="BH154" s="152">
        <v>1356</v>
      </c>
      <c r="BI154" s="153">
        <v>0.36899999999999999</v>
      </c>
      <c r="BJ154" s="153">
        <v>0.41599999999999998</v>
      </c>
      <c r="BK154" s="155">
        <v>0.18</v>
      </c>
      <c r="BL154" s="154">
        <v>9.9000000000000005E-2</v>
      </c>
      <c r="BM154" s="154">
        <v>8.6999999999999994E-2</v>
      </c>
      <c r="BN154" s="154">
        <v>0.34799999999999998</v>
      </c>
      <c r="DU154" s="4"/>
      <c r="DZ154" s="183"/>
      <c r="EA154" s="183"/>
      <c r="EB154" s="183"/>
      <c r="EC154" s="183"/>
      <c r="ED154" s="183"/>
      <c r="EE154" s="183"/>
    </row>
    <row r="155" spans="30:135" ht="13" x14ac:dyDescent="0.15">
      <c r="AD155" s="144">
        <f t="shared" si="93"/>
        <v>80.545454545454547</v>
      </c>
      <c r="AE155" s="144">
        <f t="shared" si="94"/>
        <v>85.383747178329571</v>
      </c>
      <c r="AF155" s="149">
        <v>74</v>
      </c>
      <c r="AG155" s="150" t="s">
        <v>376</v>
      </c>
      <c r="AH155" s="149">
        <v>22</v>
      </c>
      <c r="AI155" s="151">
        <v>1</v>
      </c>
      <c r="AJ155" s="152">
        <v>1772</v>
      </c>
      <c r="AK155" s="152">
        <v>1513</v>
      </c>
      <c r="AL155" s="149">
        <v>0.85399999999999998</v>
      </c>
      <c r="AM155" s="152">
        <v>758</v>
      </c>
      <c r="AN155" s="152">
        <v>553</v>
      </c>
      <c r="AO155" s="152">
        <v>1311</v>
      </c>
      <c r="AP155" s="153">
        <v>0.42199999999999999</v>
      </c>
      <c r="AQ155" s="153">
        <v>0.47899999999999998</v>
      </c>
      <c r="AR155" s="155">
        <v>0.17</v>
      </c>
      <c r="AS155" s="154">
        <v>0.112</v>
      </c>
      <c r="AT155" s="154">
        <v>8.4000000000000005E-2</v>
      </c>
      <c r="AU155" s="154">
        <v>0.39700000000000002</v>
      </c>
      <c r="AW155" s="183"/>
      <c r="AX155" s="144">
        <f t="shared" si="95"/>
        <v>74.349635796045789</v>
      </c>
      <c r="AY155" s="149">
        <v>74</v>
      </c>
      <c r="AZ155" s="150" t="s">
        <v>230</v>
      </c>
      <c r="BA155" s="149">
        <v>23</v>
      </c>
      <c r="BB155" s="151">
        <v>1</v>
      </c>
      <c r="BC155" s="152">
        <v>1922</v>
      </c>
      <c r="BD155" s="152">
        <v>1429</v>
      </c>
      <c r="BE155" s="149">
        <v>0.74299999999999999</v>
      </c>
      <c r="BF155" s="152">
        <v>875</v>
      </c>
      <c r="BG155" s="152">
        <v>520</v>
      </c>
      <c r="BH155" s="152">
        <v>1395</v>
      </c>
      <c r="BI155" s="153">
        <v>0.373</v>
      </c>
      <c r="BJ155" s="153">
        <v>0.41299999999999998</v>
      </c>
      <c r="BK155" s="154">
        <v>0.183</v>
      </c>
      <c r="BL155" s="154">
        <v>0.11600000000000001</v>
      </c>
      <c r="BM155" s="154">
        <v>9.7000000000000003E-2</v>
      </c>
      <c r="BN155" s="154">
        <v>0.35299999999999998</v>
      </c>
      <c r="DU155" s="4"/>
      <c r="DZ155" s="183"/>
      <c r="EA155" s="183"/>
      <c r="EB155" s="183"/>
      <c r="EC155" s="183"/>
      <c r="ED155" s="183"/>
      <c r="EE155" s="183"/>
    </row>
    <row r="156" spans="30:135" ht="13" x14ac:dyDescent="0.15">
      <c r="AD156" s="144">
        <f t="shared" si="93"/>
        <v>87.5</v>
      </c>
      <c r="AE156" s="144">
        <f t="shared" si="94"/>
        <v>85.402597402597408</v>
      </c>
      <c r="AF156" s="149">
        <v>75</v>
      </c>
      <c r="AG156" s="150" t="s">
        <v>377</v>
      </c>
      <c r="AH156" s="149">
        <v>22</v>
      </c>
      <c r="AI156" s="151">
        <v>1</v>
      </c>
      <c r="AJ156" s="152">
        <v>1925</v>
      </c>
      <c r="AK156" s="152">
        <v>1644</v>
      </c>
      <c r="AL156" s="149">
        <v>0.85399999999999998</v>
      </c>
      <c r="AM156" s="152">
        <v>855</v>
      </c>
      <c r="AN156" s="152">
        <v>600</v>
      </c>
      <c r="AO156" s="152">
        <v>1455</v>
      </c>
      <c r="AP156" s="153">
        <v>0.41199999999999998</v>
      </c>
      <c r="AQ156" s="153">
        <v>0.46300000000000002</v>
      </c>
      <c r="AR156" s="154">
        <v>0.14799999999999999</v>
      </c>
      <c r="AS156" s="154">
        <v>0.11700000000000001</v>
      </c>
      <c r="AT156" s="154">
        <v>8.5999999999999993E-2</v>
      </c>
      <c r="AU156" s="154">
        <v>0.39900000000000002</v>
      </c>
      <c r="AW156" s="183"/>
      <c r="AX156" s="144">
        <f t="shared" si="95"/>
        <v>74.273072060682679</v>
      </c>
      <c r="AY156" s="149">
        <v>75</v>
      </c>
      <c r="AZ156" s="150" t="s">
        <v>378</v>
      </c>
      <c r="BA156" s="149">
        <v>19</v>
      </c>
      <c r="BB156" s="151">
        <v>1</v>
      </c>
      <c r="BC156" s="152">
        <v>1582</v>
      </c>
      <c r="BD156" s="152">
        <v>1175</v>
      </c>
      <c r="BE156" s="149">
        <v>0.74299999999999999</v>
      </c>
      <c r="BF156" s="152">
        <v>673</v>
      </c>
      <c r="BG156" s="152">
        <v>396</v>
      </c>
      <c r="BH156" s="152">
        <v>1069</v>
      </c>
      <c r="BI156" s="151">
        <v>0.37</v>
      </c>
      <c r="BJ156" s="153">
        <v>0.42299999999999999</v>
      </c>
      <c r="BK156" s="154">
        <v>0.20699999999999999</v>
      </c>
      <c r="BL156" s="154">
        <v>0.13400000000000001</v>
      </c>
      <c r="BM156" s="154">
        <v>9.7000000000000003E-2</v>
      </c>
      <c r="BN156" s="154">
        <v>0.35299999999999998</v>
      </c>
      <c r="DU156" s="4"/>
      <c r="DZ156" s="183"/>
      <c r="EA156" s="183"/>
      <c r="EB156" s="183"/>
      <c r="EC156" s="183"/>
      <c r="ED156" s="183"/>
      <c r="EE156" s="183"/>
    </row>
    <row r="157" spans="30:135" ht="13" x14ac:dyDescent="0.15">
      <c r="AD157" s="144">
        <f t="shared" si="93"/>
        <v>75.571428571428569</v>
      </c>
      <c r="AE157" s="144">
        <f t="shared" si="94"/>
        <v>85.444234404536871</v>
      </c>
      <c r="AF157" s="149">
        <v>76</v>
      </c>
      <c r="AG157" s="150" t="s">
        <v>379</v>
      </c>
      <c r="AH157" s="149">
        <v>21</v>
      </c>
      <c r="AI157" s="151">
        <v>1</v>
      </c>
      <c r="AJ157" s="152">
        <v>1587</v>
      </c>
      <c r="AK157" s="152">
        <v>1356</v>
      </c>
      <c r="AL157" s="149">
        <v>0.85399999999999998</v>
      </c>
      <c r="AM157" s="152">
        <v>667</v>
      </c>
      <c r="AN157" s="152">
        <v>501</v>
      </c>
      <c r="AO157" s="152">
        <v>1168</v>
      </c>
      <c r="AP157" s="153">
        <v>0.42899999999999999</v>
      </c>
      <c r="AQ157" s="153">
        <v>0.48299999999999998</v>
      </c>
      <c r="AR157" s="154">
        <v>0.17499999999999999</v>
      </c>
      <c r="AS157" s="154">
        <v>0.106</v>
      </c>
      <c r="AT157" s="154">
        <v>7.6999999999999999E-2</v>
      </c>
      <c r="AU157" s="154">
        <v>0.39900000000000002</v>
      </c>
      <c r="AW157" s="183"/>
      <c r="AX157" s="144">
        <f t="shared" si="95"/>
        <v>74.303405572755423</v>
      </c>
      <c r="AY157" s="149">
        <v>76</v>
      </c>
      <c r="AZ157" s="150" t="s">
        <v>335</v>
      </c>
      <c r="BA157" s="149">
        <v>4</v>
      </c>
      <c r="BB157" s="151">
        <v>1</v>
      </c>
      <c r="BC157" s="152">
        <v>323</v>
      </c>
      <c r="BD157" s="152">
        <v>240</v>
      </c>
      <c r="BE157" s="149">
        <v>0.74299999999999999</v>
      </c>
      <c r="BF157" s="152">
        <v>166</v>
      </c>
      <c r="BG157" s="152">
        <v>97</v>
      </c>
      <c r="BH157" s="152">
        <v>263</v>
      </c>
      <c r="BI157" s="153">
        <v>0.36899999999999999</v>
      </c>
      <c r="BJ157" s="153">
        <v>0.40300000000000002</v>
      </c>
      <c r="BK157" s="154">
        <v>0.127</v>
      </c>
      <c r="BL157" s="155">
        <v>0.08</v>
      </c>
      <c r="BM157" s="154">
        <v>7.3999999999999996E-2</v>
      </c>
      <c r="BN157" s="154">
        <v>0.35899999999999999</v>
      </c>
      <c r="DU157" s="4"/>
      <c r="DZ157" s="183"/>
      <c r="EA157" s="183"/>
      <c r="EB157" s="183"/>
      <c r="EC157" s="183"/>
      <c r="ED157" s="183"/>
      <c r="EE157" s="183"/>
    </row>
    <row r="158" spans="30:135" ht="13" x14ac:dyDescent="0.15">
      <c r="AD158" s="144">
        <f t="shared" si="93"/>
        <v>83.208333333333329</v>
      </c>
      <c r="AE158" s="144">
        <f t="shared" si="94"/>
        <v>85.227841762643962</v>
      </c>
      <c r="AF158" s="149">
        <v>77</v>
      </c>
      <c r="AG158" s="150" t="s">
        <v>380</v>
      </c>
      <c r="AH158" s="149">
        <v>24</v>
      </c>
      <c r="AI158" s="151">
        <v>1</v>
      </c>
      <c r="AJ158" s="152">
        <v>1997</v>
      </c>
      <c r="AK158" s="152">
        <v>1702</v>
      </c>
      <c r="AL158" s="149">
        <v>0.85199999999999998</v>
      </c>
      <c r="AM158" s="152">
        <v>855</v>
      </c>
      <c r="AN158" s="152">
        <v>614</v>
      </c>
      <c r="AO158" s="152">
        <v>1469</v>
      </c>
      <c r="AP158" s="153">
        <v>0.41799999999999998</v>
      </c>
      <c r="AQ158" s="153">
        <v>0.46500000000000002</v>
      </c>
      <c r="AR158" s="154">
        <v>0.16300000000000001</v>
      </c>
      <c r="AS158" s="154">
        <v>0.124</v>
      </c>
      <c r="AT158" s="154">
        <v>9.4E-2</v>
      </c>
      <c r="AU158" s="154">
        <v>0.39900000000000002</v>
      </c>
      <c r="AW158" s="183"/>
      <c r="AX158" s="144">
        <f t="shared" si="95"/>
        <v>74.307692307692307</v>
      </c>
      <c r="AY158" s="149">
        <v>77</v>
      </c>
      <c r="AZ158" s="150" t="s">
        <v>319</v>
      </c>
      <c r="BA158" s="149">
        <v>23</v>
      </c>
      <c r="BB158" s="151">
        <v>1</v>
      </c>
      <c r="BC158" s="152">
        <v>1950</v>
      </c>
      <c r="BD158" s="152">
        <v>1449</v>
      </c>
      <c r="BE158" s="149">
        <v>0.74299999999999999</v>
      </c>
      <c r="BF158" s="152">
        <v>816</v>
      </c>
      <c r="BG158" s="152">
        <v>523</v>
      </c>
      <c r="BH158" s="152">
        <v>1339</v>
      </c>
      <c r="BI158" s="153">
        <v>0.39100000000000001</v>
      </c>
      <c r="BJ158" s="153">
        <v>0.44500000000000001</v>
      </c>
      <c r="BK158" s="154">
        <v>0.22600000000000001</v>
      </c>
      <c r="BL158" s="154">
        <v>0.10100000000000001</v>
      </c>
      <c r="BM158" s="154">
        <v>7.8E-2</v>
      </c>
      <c r="BN158" s="154">
        <v>0.34499999999999997</v>
      </c>
      <c r="DU158" s="4"/>
      <c r="DZ158" s="183"/>
      <c r="EA158" s="183"/>
      <c r="EB158" s="183"/>
      <c r="EC158" s="183"/>
      <c r="ED158" s="183"/>
      <c r="EE158" s="183"/>
    </row>
    <row r="159" spans="30:135" ht="13" x14ac:dyDescent="0.15">
      <c r="AD159" s="144">
        <f t="shared" si="93"/>
        <v>81.045454545454561</v>
      </c>
      <c r="AE159" s="144">
        <f t="shared" si="94"/>
        <v>85.137408861469439</v>
      </c>
      <c r="AF159" s="149">
        <v>78</v>
      </c>
      <c r="AG159" s="150" t="s">
        <v>381</v>
      </c>
      <c r="AH159" s="149">
        <v>22</v>
      </c>
      <c r="AI159" s="151">
        <v>1</v>
      </c>
      <c r="AJ159" s="152">
        <v>1783</v>
      </c>
      <c r="AK159" s="152">
        <v>1518</v>
      </c>
      <c r="AL159" s="149">
        <v>0.85099999999999998</v>
      </c>
      <c r="AM159" s="152">
        <v>730</v>
      </c>
      <c r="AN159" s="152">
        <v>568</v>
      </c>
      <c r="AO159" s="152">
        <v>1298</v>
      </c>
      <c r="AP159" s="153">
        <v>0.438</v>
      </c>
      <c r="AQ159" s="153">
        <v>0.496</v>
      </c>
      <c r="AR159" s="154">
        <v>0.192</v>
      </c>
      <c r="AS159" s="154">
        <v>0.10100000000000001</v>
      </c>
      <c r="AT159" s="154">
        <v>7.5999999999999998E-2</v>
      </c>
      <c r="AU159" s="155">
        <v>0.39</v>
      </c>
      <c r="AW159" s="183"/>
      <c r="AX159" s="144">
        <f t="shared" si="95"/>
        <v>74.381625441696116</v>
      </c>
      <c r="AY159" s="149">
        <v>78</v>
      </c>
      <c r="AZ159" s="150" t="s">
        <v>327</v>
      </c>
      <c r="BA159" s="149">
        <v>21</v>
      </c>
      <c r="BB159" s="151">
        <v>1</v>
      </c>
      <c r="BC159" s="152">
        <v>1698</v>
      </c>
      <c r="BD159" s="152">
        <v>1263</v>
      </c>
      <c r="BE159" s="149">
        <v>0.74399999999999999</v>
      </c>
      <c r="BF159" s="152">
        <v>746</v>
      </c>
      <c r="BG159" s="152">
        <v>460</v>
      </c>
      <c r="BH159" s="152">
        <v>1206</v>
      </c>
      <c r="BI159" s="153">
        <v>0.38100000000000001</v>
      </c>
      <c r="BJ159" s="153">
        <v>0.42299999999999999</v>
      </c>
      <c r="BK159" s="154">
        <v>0.20399999999999999</v>
      </c>
      <c r="BL159" s="154">
        <v>0.10199999999999999</v>
      </c>
      <c r="BM159" s="154">
        <v>7.6999999999999999E-2</v>
      </c>
      <c r="BN159" s="154">
        <v>0.35199999999999998</v>
      </c>
      <c r="DU159" s="4"/>
      <c r="DZ159" s="183"/>
      <c r="EA159" s="183"/>
      <c r="EB159" s="183"/>
      <c r="EC159" s="183"/>
      <c r="ED159" s="183"/>
      <c r="EE159" s="183"/>
    </row>
    <row r="160" spans="30:135" ht="13" x14ac:dyDescent="0.15">
      <c r="AD160" s="144">
        <f t="shared" si="93"/>
        <v>82.368421052631575</v>
      </c>
      <c r="AE160" s="144">
        <f t="shared" si="94"/>
        <v>85.047923322683701</v>
      </c>
      <c r="AF160" s="149">
        <v>79</v>
      </c>
      <c r="AG160" s="150" t="s">
        <v>382</v>
      </c>
      <c r="AH160" s="149">
        <v>19</v>
      </c>
      <c r="AI160" s="151">
        <v>1</v>
      </c>
      <c r="AJ160" s="152">
        <v>1565</v>
      </c>
      <c r="AK160" s="152">
        <v>1331</v>
      </c>
      <c r="AL160" s="149">
        <v>0.85</v>
      </c>
      <c r="AM160" s="152">
        <v>625</v>
      </c>
      <c r="AN160" s="152">
        <v>506</v>
      </c>
      <c r="AO160" s="152">
        <v>1131</v>
      </c>
      <c r="AP160" s="153">
        <v>0.44700000000000001</v>
      </c>
      <c r="AQ160" s="153">
        <v>0.49299999999999999</v>
      </c>
      <c r="AR160" s="155">
        <v>0.19</v>
      </c>
      <c r="AS160" s="154">
        <v>0.104</v>
      </c>
      <c r="AT160" s="154">
        <v>7.8E-2</v>
      </c>
      <c r="AU160" s="154">
        <v>0.40300000000000002</v>
      </c>
      <c r="AW160" s="183"/>
      <c r="AX160" s="144">
        <f t="shared" si="95"/>
        <v>74.37759336099586</v>
      </c>
      <c r="AY160" s="149">
        <v>79</v>
      </c>
      <c r="AZ160" s="150" t="s">
        <v>383</v>
      </c>
      <c r="BA160" s="149">
        <v>23</v>
      </c>
      <c r="BB160" s="151">
        <v>1</v>
      </c>
      <c r="BC160" s="152">
        <v>1928</v>
      </c>
      <c r="BD160" s="152">
        <v>1434</v>
      </c>
      <c r="BE160" s="149">
        <v>0.74399999999999999</v>
      </c>
      <c r="BF160" s="152">
        <v>893</v>
      </c>
      <c r="BG160" s="152">
        <v>527</v>
      </c>
      <c r="BH160" s="152">
        <v>1420</v>
      </c>
      <c r="BI160" s="153">
        <v>0.371</v>
      </c>
      <c r="BJ160" s="153">
        <v>0.41399999999999998</v>
      </c>
      <c r="BK160" s="154">
        <v>0.18099999999999999</v>
      </c>
      <c r="BL160" s="154">
        <v>0.105</v>
      </c>
      <c r="BM160" s="154">
        <v>8.6999999999999994E-2</v>
      </c>
      <c r="BN160" s="154">
        <v>0.34799999999999998</v>
      </c>
      <c r="DU160" s="4"/>
      <c r="DZ160" s="183"/>
      <c r="EA160" s="183"/>
      <c r="EB160" s="183"/>
      <c r="EC160" s="183"/>
      <c r="ED160" s="183"/>
      <c r="EE160" s="183"/>
    </row>
    <row r="161" spans="30:135" ht="13" x14ac:dyDescent="0.15">
      <c r="AD161" s="144">
        <f t="shared" si="93"/>
        <v>91.086956521739125</v>
      </c>
      <c r="AE161" s="144">
        <f t="shared" si="94"/>
        <v>85.011933174224339</v>
      </c>
      <c r="AF161" s="149">
        <v>80</v>
      </c>
      <c r="AG161" s="150" t="s">
        <v>287</v>
      </c>
      <c r="AH161" s="149">
        <v>23</v>
      </c>
      <c r="AI161" s="151">
        <v>1</v>
      </c>
      <c r="AJ161" s="152">
        <v>2095</v>
      </c>
      <c r="AK161" s="152">
        <v>1781</v>
      </c>
      <c r="AL161" s="149">
        <v>0.85</v>
      </c>
      <c r="AM161" s="152">
        <v>875</v>
      </c>
      <c r="AN161" s="152">
        <v>674</v>
      </c>
      <c r="AO161" s="152">
        <v>1549</v>
      </c>
      <c r="AP161" s="153">
        <v>0.435</v>
      </c>
      <c r="AQ161" s="153">
        <v>0.46700000000000003</v>
      </c>
      <c r="AR161" s="155">
        <v>0.15</v>
      </c>
      <c r="AS161" s="154">
        <v>0.13100000000000001</v>
      </c>
      <c r="AT161" s="154">
        <v>0.108</v>
      </c>
      <c r="AU161" s="154">
        <v>0.41599999999999998</v>
      </c>
      <c r="AW161" s="183"/>
      <c r="AX161" s="144">
        <f t="shared" si="95"/>
        <v>74.411764705882348</v>
      </c>
      <c r="AY161" s="149">
        <v>80</v>
      </c>
      <c r="AZ161" s="150" t="s">
        <v>384</v>
      </c>
      <c r="BA161" s="149">
        <v>23</v>
      </c>
      <c r="BB161" s="151">
        <v>1</v>
      </c>
      <c r="BC161" s="152">
        <v>1700</v>
      </c>
      <c r="BD161" s="152">
        <v>1265</v>
      </c>
      <c r="BE161" s="149">
        <v>0.74399999999999999</v>
      </c>
      <c r="BF161" s="152">
        <v>704</v>
      </c>
      <c r="BG161" s="152">
        <v>459</v>
      </c>
      <c r="BH161" s="152">
        <v>1163</v>
      </c>
      <c r="BI161" s="153">
        <v>0.39500000000000002</v>
      </c>
      <c r="BJ161" s="153">
        <v>0.438</v>
      </c>
      <c r="BK161" s="154">
        <v>0.218</v>
      </c>
      <c r="BL161" s="154">
        <v>0.115</v>
      </c>
      <c r="BM161" s="154">
        <v>9.7000000000000003E-2</v>
      </c>
      <c r="BN161" s="154">
        <v>0.35799999999999998</v>
      </c>
      <c r="DU161" s="4"/>
      <c r="DZ161" s="183"/>
      <c r="EA161" s="183"/>
      <c r="EB161" s="183"/>
      <c r="EC161" s="183"/>
      <c r="ED161" s="183"/>
      <c r="EE161" s="183"/>
    </row>
    <row r="162" spans="30:135" ht="13" x14ac:dyDescent="0.15">
      <c r="AD162" s="144">
        <f t="shared" si="93"/>
        <v>85.434782608695642</v>
      </c>
      <c r="AE162" s="144">
        <f t="shared" si="94"/>
        <v>84.936386768447832</v>
      </c>
      <c r="AF162" s="149">
        <v>81</v>
      </c>
      <c r="AG162" s="150" t="s">
        <v>385</v>
      </c>
      <c r="AH162" s="149">
        <v>23</v>
      </c>
      <c r="AI162" s="151">
        <v>1</v>
      </c>
      <c r="AJ162" s="152">
        <v>1965</v>
      </c>
      <c r="AK162" s="152">
        <v>1669</v>
      </c>
      <c r="AL162" s="149">
        <v>0.84899999999999998</v>
      </c>
      <c r="AM162" s="152">
        <v>782</v>
      </c>
      <c r="AN162" s="152">
        <v>575</v>
      </c>
      <c r="AO162" s="152">
        <v>1357</v>
      </c>
      <c r="AP162" s="153">
        <v>0.42399999999999999</v>
      </c>
      <c r="AQ162" s="153">
        <v>0.501</v>
      </c>
      <c r="AR162" s="155">
        <v>0.21</v>
      </c>
      <c r="AS162" s="154">
        <v>0.11899999999999999</v>
      </c>
      <c r="AT162" s="154">
        <v>8.1000000000000003E-2</v>
      </c>
      <c r="AU162" s="154">
        <v>0.38500000000000001</v>
      </c>
      <c r="AW162" s="183"/>
      <c r="AX162" s="144">
        <f t="shared" si="95"/>
        <v>74.501573976914997</v>
      </c>
      <c r="AY162" s="149">
        <v>81</v>
      </c>
      <c r="AZ162" s="150" t="s">
        <v>386</v>
      </c>
      <c r="BA162" s="149">
        <v>12</v>
      </c>
      <c r="BB162" s="151">
        <v>1</v>
      </c>
      <c r="BC162" s="152">
        <v>953</v>
      </c>
      <c r="BD162" s="152">
        <v>710</v>
      </c>
      <c r="BE162" s="149">
        <v>0.745</v>
      </c>
      <c r="BF162" s="152">
        <v>446</v>
      </c>
      <c r="BG162" s="152">
        <v>256</v>
      </c>
      <c r="BH162" s="152">
        <v>702</v>
      </c>
      <c r="BI162" s="153">
        <v>0.36499999999999999</v>
      </c>
      <c r="BJ162" s="151">
        <v>0.42</v>
      </c>
      <c r="BK162" s="154">
        <v>0.186</v>
      </c>
      <c r="BL162" s="154">
        <v>9.9000000000000005E-2</v>
      </c>
      <c r="BM162" s="154">
        <v>7.2999999999999995E-2</v>
      </c>
      <c r="BN162" s="154">
        <v>0.33600000000000002</v>
      </c>
      <c r="DU162" s="4"/>
      <c r="DZ162" s="183"/>
      <c r="EA162" s="183"/>
      <c r="EB162" s="183"/>
      <c r="EC162" s="183"/>
      <c r="ED162" s="183"/>
      <c r="EE162" s="183"/>
    </row>
    <row r="163" spans="30:135" ht="13" x14ac:dyDescent="0.15">
      <c r="AD163" s="144">
        <f t="shared" si="93"/>
        <v>74.857142857142861</v>
      </c>
      <c r="AE163" s="144">
        <f t="shared" si="94"/>
        <v>84.860050890585242</v>
      </c>
      <c r="AF163" s="149">
        <v>82</v>
      </c>
      <c r="AG163" s="150" t="s">
        <v>387</v>
      </c>
      <c r="AH163" s="149">
        <v>21</v>
      </c>
      <c r="AI163" s="151">
        <v>1</v>
      </c>
      <c r="AJ163" s="152">
        <v>1572</v>
      </c>
      <c r="AK163" s="152">
        <v>1334</v>
      </c>
      <c r="AL163" s="149">
        <v>0.84899999999999998</v>
      </c>
      <c r="AM163" s="152">
        <v>685</v>
      </c>
      <c r="AN163" s="152">
        <v>488</v>
      </c>
      <c r="AO163" s="152">
        <v>1173</v>
      </c>
      <c r="AP163" s="153">
        <v>0.41599999999999998</v>
      </c>
      <c r="AQ163" s="153">
        <v>0.47499999999999998</v>
      </c>
      <c r="AR163" s="154">
        <v>0.16700000000000001</v>
      </c>
      <c r="AS163" s="155">
        <v>0.1</v>
      </c>
      <c r="AT163" s="154">
        <v>7.3999999999999996E-2</v>
      </c>
      <c r="AU163" s="155">
        <v>0.39</v>
      </c>
      <c r="AW163" s="183"/>
      <c r="AX163" s="144">
        <f t="shared" si="95"/>
        <v>74.473180076628353</v>
      </c>
      <c r="AY163" s="149">
        <v>82</v>
      </c>
      <c r="AZ163" s="150" t="s">
        <v>260</v>
      </c>
      <c r="BA163" s="149">
        <v>25</v>
      </c>
      <c r="BB163" s="151">
        <v>1</v>
      </c>
      <c r="BC163" s="152">
        <v>2088</v>
      </c>
      <c r="BD163" s="152">
        <v>1555</v>
      </c>
      <c r="BE163" s="149">
        <v>0.745</v>
      </c>
      <c r="BF163" s="152">
        <v>993</v>
      </c>
      <c r="BG163" s="152">
        <v>570</v>
      </c>
      <c r="BH163" s="152">
        <v>1563</v>
      </c>
      <c r="BI163" s="153">
        <v>0.36499999999999999</v>
      </c>
      <c r="BJ163" s="153">
        <v>0.39700000000000002</v>
      </c>
      <c r="BK163" s="154">
        <v>0.156</v>
      </c>
      <c r="BL163" s="154">
        <v>0.11799999999999999</v>
      </c>
      <c r="BM163" s="154">
        <v>9.2999999999999999E-2</v>
      </c>
      <c r="BN163" s="154">
        <v>0.35699999999999998</v>
      </c>
      <c r="DU163" s="4"/>
      <c r="DZ163" s="183"/>
      <c r="EA163" s="183"/>
      <c r="EB163" s="183"/>
      <c r="EC163" s="183"/>
      <c r="ED163" s="183"/>
      <c r="EE163" s="183"/>
    </row>
    <row r="164" spans="30:135" ht="13" x14ac:dyDescent="0.15">
      <c r="AD164" s="144">
        <f t="shared" si="93"/>
        <v>88.909090909090907</v>
      </c>
      <c r="AE164" s="144">
        <f t="shared" si="94"/>
        <v>84.509202453987726</v>
      </c>
      <c r="AF164" s="149">
        <v>83</v>
      </c>
      <c r="AG164" s="150" t="s">
        <v>365</v>
      </c>
      <c r="AH164" s="149">
        <v>22</v>
      </c>
      <c r="AI164" s="151">
        <v>1</v>
      </c>
      <c r="AJ164" s="152">
        <v>1956</v>
      </c>
      <c r="AK164" s="152">
        <v>1653</v>
      </c>
      <c r="AL164" s="149">
        <v>0.84499999999999997</v>
      </c>
      <c r="AM164" s="152">
        <v>827</v>
      </c>
      <c r="AN164" s="152">
        <v>634</v>
      </c>
      <c r="AO164" s="152">
        <v>1461</v>
      </c>
      <c r="AP164" s="153">
        <v>0.434</v>
      </c>
      <c r="AQ164" s="153">
        <v>0.48199999999999998</v>
      </c>
      <c r="AR164" s="154">
        <v>0.16900000000000001</v>
      </c>
      <c r="AS164" s="154">
        <v>0.104</v>
      </c>
      <c r="AT164" s="154">
        <v>8.2000000000000003E-2</v>
      </c>
      <c r="AU164" s="154">
        <v>0.39800000000000002</v>
      </c>
      <c r="AW164" s="183"/>
      <c r="AX164" s="144">
        <f t="shared" si="95"/>
        <v>74.574347332576622</v>
      </c>
      <c r="AY164" s="149">
        <v>83</v>
      </c>
      <c r="AZ164" s="150" t="s">
        <v>277</v>
      </c>
      <c r="BA164" s="149">
        <v>22</v>
      </c>
      <c r="BB164" s="151">
        <v>1</v>
      </c>
      <c r="BC164" s="152">
        <v>1762</v>
      </c>
      <c r="BD164" s="152">
        <v>1314</v>
      </c>
      <c r="BE164" s="149">
        <v>0.746</v>
      </c>
      <c r="BF164" s="152">
        <v>794</v>
      </c>
      <c r="BG164" s="152">
        <v>462</v>
      </c>
      <c r="BH164" s="152">
        <v>1256</v>
      </c>
      <c r="BI164" s="153">
        <v>0.36799999999999999</v>
      </c>
      <c r="BJ164" s="153">
        <v>0.42399999999999999</v>
      </c>
      <c r="BK164" s="154">
        <v>0.19600000000000001</v>
      </c>
      <c r="BL164" s="154">
        <v>0.108</v>
      </c>
      <c r="BM164" s="154">
        <v>9.4E-2</v>
      </c>
      <c r="BN164" s="154">
        <v>0.34399999999999997</v>
      </c>
      <c r="DU164" s="4"/>
      <c r="DZ164" s="183"/>
      <c r="EA164" s="183"/>
      <c r="EB164" s="183"/>
      <c r="EC164" s="183"/>
      <c r="ED164" s="183"/>
      <c r="EE164" s="183"/>
    </row>
    <row r="165" spans="30:135" ht="13" x14ac:dyDescent="0.15">
      <c r="AD165" s="144">
        <f t="shared" si="93"/>
        <v>83.52000000000001</v>
      </c>
      <c r="AE165" s="144">
        <f t="shared" si="94"/>
        <v>84.530651340996172</v>
      </c>
      <c r="AF165" s="149">
        <v>84</v>
      </c>
      <c r="AG165" s="150" t="s">
        <v>388</v>
      </c>
      <c r="AH165" s="149">
        <v>25</v>
      </c>
      <c r="AI165" s="151">
        <v>1</v>
      </c>
      <c r="AJ165" s="152">
        <v>2088</v>
      </c>
      <c r="AK165" s="152">
        <v>1765</v>
      </c>
      <c r="AL165" s="149">
        <v>0.84499999999999997</v>
      </c>
      <c r="AM165" s="152">
        <v>866</v>
      </c>
      <c r="AN165" s="152">
        <v>615</v>
      </c>
      <c r="AO165" s="152">
        <v>1481</v>
      </c>
      <c r="AP165" s="153">
        <v>0.41499999999999998</v>
      </c>
      <c r="AQ165" s="153">
        <v>0.46400000000000002</v>
      </c>
      <c r="AR165" s="155">
        <v>0.18</v>
      </c>
      <c r="AS165" s="154">
        <v>0.13400000000000001</v>
      </c>
      <c r="AT165" s="154">
        <v>0.109</v>
      </c>
      <c r="AU165" s="154">
        <v>0.39500000000000002</v>
      </c>
      <c r="AW165" s="183"/>
      <c r="AX165" s="144">
        <f t="shared" si="95"/>
        <v>74.647887323943664</v>
      </c>
      <c r="AY165" s="149">
        <v>84</v>
      </c>
      <c r="AZ165" s="150" t="s">
        <v>389</v>
      </c>
      <c r="BA165" s="149">
        <v>21</v>
      </c>
      <c r="BB165" s="151">
        <v>1</v>
      </c>
      <c r="BC165" s="152">
        <v>1704</v>
      </c>
      <c r="BD165" s="152">
        <v>1272</v>
      </c>
      <c r="BE165" s="149">
        <v>0.746</v>
      </c>
      <c r="BF165" s="152">
        <v>822</v>
      </c>
      <c r="BG165" s="152">
        <v>461</v>
      </c>
      <c r="BH165" s="152">
        <v>1283</v>
      </c>
      <c r="BI165" s="153">
        <v>0.35899999999999999</v>
      </c>
      <c r="BJ165" s="153">
        <v>0.41299999999999998</v>
      </c>
      <c r="BK165" s="154">
        <v>0.161</v>
      </c>
      <c r="BL165" s="154">
        <v>0.10299999999999999</v>
      </c>
      <c r="BM165" s="154">
        <v>8.7999999999999995E-2</v>
      </c>
      <c r="BN165" s="154">
        <v>0.34599999999999997</v>
      </c>
      <c r="DU165" s="4"/>
      <c r="DZ165" s="183"/>
      <c r="EA165" s="183"/>
      <c r="EB165" s="183"/>
      <c r="EC165" s="183"/>
      <c r="ED165" s="183"/>
      <c r="EE165" s="183"/>
    </row>
    <row r="166" spans="30:135" ht="13" x14ac:dyDescent="0.15">
      <c r="AD166" s="144">
        <f t="shared" si="93"/>
        <v>85.3125</v>
      </c>
      <c r="AE166" s="144">
        <f t="shared" si="94"/>
        <v>84.395604395604394</v>
      </c>
      <c r="AF166" s="149">
        <v>85</v>
      </c>
      <c r="AG166" s="150" t="s">
        <v>299</v>
      </c>
      <c r="AH166" s="149">
        <v>16</v>
      </c>
      <c r="AI166" s="151">
        <v>1</v>
      </c>
      <c r="AJ166" s="152">
        <v>1365</v>
      </c>
      <c r="AK166" s="152">
        <v>1152</v>
      </c>
      <c r="AL166" s="149">
        <v>0.84399999999999997</v>
      </c>
      <c r="AM166" s="152">
        <v>533</v>
      </c>
      <c r="AN166" s="152">
        <v>402</v>
      </c>
      <c r="AO166" s="152">
        <v>935</v>
      </c>
      <c r="AP166" s="151">
        <v>0.43</v>
      </c>
      <c r="AQ166" s="153">
        <v>0.48299999999999998</v>
      </c>
      <c r="AR166" s="154">
        <v>0.191</v>
      </c>
      <c r="AS166" s="154">
        <v>0.14799999999999999</v>
      </c>
      <c r="AT166" s="154">
        <v>0.109</v>
      </c>
      <c r="AU166" s="154">
        <v>0.40100000000000002</v>
      </c>
      <c r="AW166" s="183"/>
      <c r="AX166" s="144">
        <f t="shared" si="95"/>
        <v>74.585308056872037</v>
      </c>
      <c r="AY166" s="149">
        <v>85</v>
      </c>
      <c r="AZ166" s="150" t="s">
        <v>390</v>
      </c>
      <c r="BA166" s="149">
        <v>22</v>
      </c>
      <c r="BB166" s="151">
        <v>1</v>
      </c>
      <c r="BC166" s="152">
        <v>1688</v>
      </c>
      <c r="BD166" s="152">
        <v>1259</v>
      </c>
      <c r="BE166" s="149">
        <v>0.746</v>
      </c>
      <c r="BF166" s="152">
        <v>735</v>
      </c>
      <c r="BG166" s="152">
        <v>451</v>
      </c>
      <c r="BH166" s="152">
        <v>1186</v>
      </c>
      <c r="BI166" s="151">
        <v>0.38</v>
      </c>
      <c r="BJ166" s="153">
        <v>0.432</v>
      </c>
      <c r="BK166" s="155">
        <v>0.21</v>
      </c>
      <c r="BL166" s="154">
        <v>0.104</v>
      </c>
      <c r="BM166" s="154">
        <v>8.4000000000000005E-2</v>
      </c>
      <c r="BN166" s="154">
        <v>0.34899999999999998</v>
      </c>
      <c r="DU166" s="4"/>
      <c r="DZ166" s="183"/>
      <c r="EA166" s="183"/>
      <c r="EB166" s="183"/>
      <c r="EC166" s="183"/>
      <c r="ED166" s="183"/>
      <c r="EE166" s="183"/>
    </row>
    <row r="167" spans="30:135" ht="13" x14ac:dyDescent="0.15">
      <c r="AD167" s="144">
        <f t="shared" si="93"/>
        <v>83.863636363636374</v>
      </c>
      <c r="AE167" s="144">
        <f t="shared" si="94"/>
        <v>84.390243902439025</v>
      </c>
      <c r="AF167" s="149">
        <v>86</v>
      </c>
      <c r="AG167" s="150" t="s">
        <v>390</v>
      </c>
      <c r="AH167" s="149">
        <v>22</v>
      </c>
      <c r="AI167" s="151">
        <v>1</v>
      </c>
      <c r="AJ167" s="152">
        <v>1845</v>
      </c>
      <c r="AK167" s="152">
        <v>1557</v>
      </c>
      <c r="AL167" s="149">
        <v>0.84399999999999997</v>
      </c>
      <c r="AM167" s="152">
        <v>815</v>
      </c>
      <c r="AN167" s="152">
        <v>587</v>
      </c>
      <c r="AO167" s="152">
        <v>1402</v>
      </c>
      <c r="AP167" s="153">
        <v>0.41899999999999998</v>
      </c>
      <c r="AQ167" s="153">
        <v>0.46300000000000002</v>
      </c>
      <c r="AR167" s="155">
        <v>0.15</v>
      </c>
      <c r="AS167" s="154">
        <v>0.106</v>
      </c>
      <c r="AT167" s="154">
        <v>8.3000000000000004E-2</v>
      </c>
      <c r="AU167" s="154">
        <v>0.39900000000000002</v>
      </c>
      <c r="AW167" s="183"/>
      <c r="AX167" s="144">
        <f t="shared" si="95"/>
        <v>74.645390070921991</v>
      </c>
      <c r="AY167" s="149">
        <v>86</v>
      </c>
      <c r="AZ167" s="150" t="s">
        <v>391</v>
      </c>
      <c r="BA167" s="149">
        <v>22</v>
      </c>
      <c r="BB167" s="151">
        <v>1</v>
      </c>
      <c r="BC167" s="152">
        <v>1692</v>
      </c>
      <c r="BD167" s="152">
        <v>1263</v>
      </c>
      <c r="BE167" s="149">
        <v>0.746</v>
      </c>
      <c r="BF167" s="152">
        <v>756</v>
      </c>
      <c r="BG167" s="152">
        <v>479</v>
      </c>
      <c r="BH167" s="152">
        <v>1235</v>
      </c>
      <c r="BI167" s="153">
        <v>0.38800000000000001</v>
      </c>
      <c r="BJ167" s="153">
        <v>0.43099999999999999</v>
      </c>
      <c r="BK167" s="154">
        <v>0.191</v>
      </c>
      <c r="BL167" s="154">
        <v>9.2999999999999999E-2</v>
      </c>
      <c r="BM167" s="154">
        <v>6.7000000000000004E-2</v>
      </c>
      <c r="BN167" s="154">
        <v>0.35599999999999998</v>
      </c>
      <c r="DU167" s="4"/>
      <c r="DZ167" s="183"/>
      <c r="EA167" s="183"/>
      <c r="EB167" s="183"/>
      <c r="EC167" s="183"/>
      <c r="ED167" s="183"/>
      <c r="EE167" s="183"/>
    </row>
    <row r="168" spans="30:135" ht="13" x14ac:dyDescent="0.15">
      <c r="AD168" s="144">
        <f t="shared" si="93"/>
        <v>83.458333333333329</v>
      </c>
      <c r="AE168" s="144">
        <f t="shared" si="94"/>
        <v>84.373439840239641</v>
      </c>
      <c r="AF168" s="149">
        <v>87</v>
      </c>
      <c r="AG168" s="150" t="s">
        <v>330</v>
      </c>
      <c r="AH168" s="149">
        <v>24</v>
      </c>
      <c r="AI168" s="151">
        <v>1</v>
      </c>
      <c r="AJ168" s="152">
        <v>2003</v>
      </c>
      <c r="AK168" s="152">
        <v>1690</v>
      </c>
      <c r="AL168" s="149">
        <v>0.84399999999999997</v>
      </c>
      <c r="AM168" s="152">
        <v>885</v>
      </c>
      <c r="AN168" s="152">
        <v>657</v>
      </c>
      <c r="AO168" s="152">
        <v>1542</v>
      </c>
      <c r="AP168" s="153">
        <v>0.42599999999999999</v>
      </c>
      <c r="AQ168" s="153">
        <v>0.47099999999999997</v>
      </c>
      <c r="AR168" s="154">
        <v>0.155</v>
      </c>
      <c r="AS168" s="154">
        <v>9.8000000000000004E-2</v>
      </c>
      <c r="AT168" s="154">
        <v>8.1000000000000003E-2</v>
      </c>
      <c r="AU168" s="154">
        <v>0.39500000000000002</v>
      </c>
      <c r="AW168" s="183"/>
      <c r="AX168" s="144">
        <f t="shared" si="95"/>
        <v>74.666092201637227</v>
      </c>
      <c r="AY168" s="149">
        <v>87</v>
      </c>
      <c r="AZ168" s="150" t="s">
        <v>392</v>
      </c>
      <c r="BA168" s="149">
        <v>24</v>
      </c>
      <c r="BB168" s="151">
        <v>1</v>
      </c>
      <c r="BC168" s="152">
        <v>2321</v>
      </c>
      <c r="BD168" s="152">
        <v>1733</v>
      </c>
      <c r="BE168" s="149">
        <v>0.747</v>
      </c>
      <c r="BF168" s="152">
        <v>1016</v>
      </c>
      <c r="BG168" s="152">
        <v>628</v>
      </c>
      <c r="BH168" s="152">
        <v>1644</v>
      </c>
      <c r="BI168" s="153">
        <v>0.38200000000000001</v>
      </c>
      <c r="BJ168" s="153">
        <v>0.432</v>
      </c>
      <c r="BK168" s="154">
        <v>0.19900000000000001</v>
      </c>
      <c r="BL168" s="155">
        <v>0.11</v>
      </c>
      <c r="BM168" s="154">
        <v>7.6999999999999999E-2</v>
      </c>
      <c r="BN168" s="154">
        <v>0.34899999999999998</v>
      </c>
      <c r="DU168" s="4"/>
      <c r="DZ168" s="183"/>
      <c r="EA168" s="183"/>
      <c r="EB168" s="183"/>
      <c r="EC168" s="183"/>
      <c r="ED168" s="183"/>
      <c r="EE168" s="183"/>
    </row>
    <row r="169" spans="30:135" ht="13" x14ac:dyDescent="0.15">
      <c r="AD169" s="144">
        <f t="shared" si="93"/>
        <v>87.91304347826086</v>
      </c>
      <c r="AE169" s="144">
        <f t="shared" si="94"/>
        <v>84.272997032640944</v>
      </c>
      <c r="AF169" s="149">
        <v>88</v>
      </c>
      <c r="AG169" s="150" t="s">
        <v>393</v>
      </c>
      <c r="AH169" s="149">
        <v>23</v>
      </c>
      <c r="AI169" s="151">
        <v>1</v>
      </c>
      <c r="AJ169" s="152">
        <v>2022</v>
      </c>
      <c r="AK169" s="152">
        <v>1704</v>
      </c>
      <c r="AL169" s="149">
        <v>0.84299999999999997</v>
      </c>
      <c r="AM169" s="152">
        <v>849</v>
      </c>
      <c r="AN169" s="152">
        <v>616</v>
      </c>
      <c r="AO169" s="152">
        <v>1465</v>
      </c>
      <c r="AP169" s="151">
        <v>0.42</v>
      </c>
      <c r="AQ169" s="153">
        <v>0.48799999999999999</v>
      </c>
      <c r="AR169" s="154">
        <v>0.187</v>
      </c>
      <c r="AS169" s="154">
        <v>0.11600000000000001</v>
      </c>
      <c r="AT169" s="154">
        <v>9.7000000000000003E-2</v>
      </c>
      <c r="AU169" s="154">
        <v>0.38300000000000001</v>
      </c>
      <c r="AW169" s="183"/>
      <c r="AX169" s="144">
        <f t="shared" si="95"/>
        <v>74.677187948350081</v>
      </c>
      <c r="AY169" s="149">
        <v>88</v>
      </c>
      <c r="AZ169" s="150" t="s">
        <v>394</v>
      </c>
      <c r="BA169" s="149">
        <v>17</v>
      </c>
      <c r="BB169" s="151">
        <v>1</v>
      </c>
      <c r="BC169" s="152">
        <v>1394</v>
      </c>
      <c r="BD169" s="152">
        <v>1041</v>
      </c>
      <c r="BE169" s="149">
        <v>0.747</v>
      </c>
      <c r="BF169" s="152">
        <v>601</v>
      </c>
      <c r="BG169" s="152">
        <v>379</v>
      </c>
      <c r="BH169" s="152">
        <v>980</v>
      </c>
      <c r="BI169" s="153">
        <v>0.38700000000000001</v>
      </c>
      <c r="BJ169" s="153">
        <v>0.438</v>
      </c>
      <c r="BK169" s="154">
        <v>0.217</v>
      </c>
      <c r="BL169" s="154">
        <v>9.6000000000000002E-2</v>
      </c>
      <c r="BM169" s="154">
        <v>7.2999999999999995E-2</v>
      </c>
      <c r="BN169" s="154">
        <v>0.34799999999999998</v>
      </c>
      <c r="DU169" s="4"/>
      <c r="DZ169" s="183"/>
      <c r="EA169" s="183"/>
      <c r="EB169" s="183"/>
      <c r="EC169" s="183"/>
      <c r="ED169" s="183"/>
      <c r="EE169" s="183"/>
    </row>
    <row r="170" spans="30:135" ht="13" x14ac:dyDescent="0.15">
      <c r="AD170" s="144">
        <f t="shared" si="93"/>
        <v>93.952380952380963</v>
      </c>
      <c r="AE170" s="144">
        <f t="shared" si="94"/>
        <v>84.3385707045109</v>
      </c>
      <c r="AF170" s="149">
        <v>89</v>
      </c>
      <c r="AG170" s="150" t="s">
        <v>395</v>
      </c>
      <c r="AH170" s="149">
        <v>21</v>
      </c>
      <c r="AI170" s="151">
        <v>1</v>
      </c>
      <c r="AJ170" s="152">
        <v>1973</v>
      </c>
      <c r="AK170" s="152">
        <v>1664</v>
      </c>
      <c r="AL170" s="149">
        <v>0.84299999999999997</v>
      </c>
      <c r="AM170" s="152">
        <v>819</v>
      </c>
      <c r="AN170" s="152">
        <v>620</v>
      </c>
      <c r="AO170" s="152">
        <v>1439</v>
      </c>
      <c r="AP170" s="153">
        <v>0.43099999999999999</v>
      </c>
      <c r="AQ170" s="153">
        <v>0.47799999999999998</v>
      </c>
      <c r="AR170" s="154">
        <v>0.17299999999999999</v>
      </c>
      <c r="AS170" s="155">
        <v>0.12</v>
      </c>
      <c r="AT170" s="154">
        <v>9.0999999999999998E-2</v>
      </c>
      <c r="AU170" s="154">
        <v>0.39800000000000002</v>
      </c>
      <c r="AW170" s="183"/>
      <c r="AX170" s="144">
        <f t="shared" si="95"/>
        <v>74.838330393885954</v>
      </c>
      <c r="AY170" s="149">
        <v>89</v>
      </c>
      <c r="AZ170" s="150" t="s">
        <v>396</v>
      </c>
      <c r="BA170" s="149">
        <v>21</v>
      </c>
      <c r="BB170" s="151">
        <v>1</v>
      </c>
      <c r="BC170" s="152">
        <v>1701</v>
      </c>
      <c r="BD170" s="152">
        <v>1273</v>
      </c>
      <c r="BE170" s="149">
        <v>0.748</v>
      </c>
      <c r="BF170" s="152">
        <v>804</v>
      </c>
      <c r="BG170" s="152">
        <v>474</v>
      </c>
      <c r="BH170" s="152">
        <v>1278</v>
      </c>
      <c r="BI170" s="153">
        <v>0.371</v>
      </c>
      <c r="BJ170" s="153">
        <v>0.41599999999999998</v>
      </c>
      <c r="BK170" s="155">
        <v>0.17</v>
      </c>
      <c r="BL170" s="154">
        <v>9.8000000000000004E-2</v>
      </c>
      <c r="BM170" s="154">
        <v>7.6999999999999999E-2</v>
      </c>
      <c r="BN170" s="154">
        <v>0.34899999999999998</v>
      </c>
      <c r="DU170" s="4"/>
      <c r="DZ170" s="183"/>
      <c r="EA170" s="183"/>
      <c r="EB170" s="183"/>
      <c r="EC170" s="183"/>
      <c r="ED170" s="183"/>
      <c r="EE170" s="183"/>
    </row>
    <row r="171" spans="30:135" ht="13" x14ac:dyDescent="0.15">
      <c r="AD171" s="144">
        <f t="shared" si="93"/>
        <v>76</v>
      </c>
      <c r="AE171" s="144">
        <f t="shared" si="94"/>
        <v>83.771929824561411</v>
      </c>
      <c r="AF171" s="149">
        <v>90</v>
      </c>
      <c r="AG171" s="150" t="s">
        <v>397</v>
      </c>
      <c r="AH171" s="149">
        <v>9</v>
      </c>
      <c r="AI171" s="151">
        <v>1</v>
      </c>
      <c r="AJ171" s="152">
        <v>684</v>
      </c>
      <c r="AK171" s="152">
        <v>573</v>
      </c>
      <c r="AL171" s="149">
        <v>0.83799999999999997</v>
      </c>
      <c r="AM171" s="152">
        <v>259</v>
      </c>
      <c r="AN171" s="152">
        <v>210</v>
      </c>
      <c r="AO171" s="152">
        <v>469</v>
      </c>
      <c r="AP171" s="153">
        <v>0.44800000000000001</v>
      </c>
      <c r="AQ171" s="153">
        <v>0.48899999999999999</v>
      </c>
      <c r="AR171" s="154">
        <v>0.21099999999999999</v>
      </c>
      <c r="AS171" s="154">
        <v>0.13600000000000001</v>
      </c>
      <c r="AT171" s="154">
        <v>0.105</v>
      </c>
      <c r="AU171" s="154">
        <v>0.39200000000000002</v>
      </c>
      <c r="AW171" s="183"/>
      <c r="AX171" s="144">
        <f t="shared" si="95"/>
        <v>74.843126069594973</v>
      </c>
      <c r="AY171" s="149">
        <v>90</v>
      </c>
      <c r="AZ171" s="150" t="s">
        <v>398</v>
      </c>
      <c r="BA171" s="149">
        <v>22</v>
      </c>
      <c r="BB171" s="151">
        <v>1</v>
      </c>
      <c r="BC171" s="152">
        <v>1753</v>
      </c>
      <c r="BD171" s="152">
        <v>1312</v>
      </c>
      <c r="BE171" s="149">
        <v>0.748</v>
      </c>
      <c r="BF171" s="152">
        <v>756</v>
      </c>
      <c r="BG171" s="152">
        <v>489</v>
      </c>
      <c r="BH171" s="152">
        <v>1245</v>
      </c>
      <c r="BI171" s="153">
        <v>0.39300000000000002</v>
      </c>
      <c r="BJ171" s="153">
        <v>0.44600000000000001</v>
      </c>
      <c r="BK171" s="154">
        <v>0.214</v>
      </c>
      <c r="BL171" s="154">
        <v>8.8999999999999996E-2</v>
      </c>
      <c r="BM171" s="154">
        <v>6.8000000000000005E-2</v>
      </c>
      <c r="BN171" s="154">
        <v>0.34699999999999998</v>
      </c>
      <c r="DU171" s="4"/>
      <c r="DZ171" s="183"/>
      <c r="EA171" s="183"/>
      <c r="EB171" s="183"/>
      <c r="EC171" s="183"/>
      <c r="ED171" s="183"/>
      <c r="EE171" s="183"/>
    </row>
    <row r="172" spans="30:135" ht="13" x14ac:dyDescent="0.15">
      <c r="AD172" s="144">
        <f t="shared" si="93"/>
        <v>81.222222222222214</v>
      </c>
      <c r="AE172" s="144">
        <f t="shared" si="94"/>
        <v>83.789329685362517</v>
      </c>
      <c r="AF172" s="149">
        <v>91</v>
      </c>
      <c r="AG172" s="150" t="s">
        <v>361</v>
      </c>
      <c r="AH172" s="149">
        <v>18</v>
      </c>
      <c r="AI172" s="151">
        <v>1</v>
      </c>
      <c r="AJ172" s="152">
        <v>1462</v>
      </c>
      <c r="AK172" s="152">
        <v>1225</v>
      </c>
      <c r="AL172" s="149">
        <v>0.83799999999999997</v>
      </c>
      <c r="AM172" s="152">
        <v>569</v>
      </c>
      <c r="AN172" s="152">
        <v>450</v>
      </c>
      <c r="AO172" s="152">
        <v>1019</v>
      </c>
      <c r="AP172" s="153">
        <v>0.442</v>
      </c>
      <c r="AQ172" s="153">
        <v>0.498</v>
      </c>
      <c r="AR172" s="154">
        <v>0.19900000000000001</v>
      </c>
      <c r="AS172" s="154">
        <v>0.124</v>
      </c>
      <c r="AT172" s="154">
        <v>0.106</v>
      </c>
      <c r="AU172" s="154">
        <v>0.39700000000000002</v>
      </c>
      <c r="AW172" s="183"/>
      <c r="AX172" s="144">
        <f t="shared" si="95"/>
        <v>74.967658473479943</v>
      </c>
      <c r="AY172" s="149">
        <v>91</v>
      </c>
      <c r="AZ172" s="150" t="s">
        <v>399</v>
      </c>
      <c r="BA172" s="149">
        <v>20</v>
      </c>
      <c r="BB172" s="151">
        <v>1</v>
      </c>
      <c r="BC172" s="152">
        <v>1546</v>
      </c>
      <c r="BD172" s="152">
        <v>1159</v>
      </c>
      <c r="BE172" s="149">
        <v>0.75</v>
      </c>
      <c r="BF172" s="152">
        <v>616</v>
      </c>
      <c r="BG172" s="152">
        <v>427</v>
      </c>
      <c r="BH172" s="152">
        <v>1043</v>
      </c>
      <c r="BI172" s="153">
        <v>0.40899999999999997</v>
      </c>
      <c r="BJ172" s="153">
        <v>0.45500000000000002</v>
      </c>
      <c r="BK172" s="154">
        <v>0.23499999999999999</v>
      </c>
      <c r="BL172" s="154">
        <v>0.105</v>
      </c>
      <c r="BM172" s="154">
        <v>8.3000000000000004E-2</v>
      </c>
      <c r="BN172" s="154">
        <v>0.35599999999999998</v>
      </c>
      <c r="DU172" s="4"/>
      <c r="DZ172" s="183"/>
      <c r="EA172" s="183"/>
      <c r="EB172" s="183"/>
      <c r="EC172" s="183"/>
      <c r="ED172" s="183"/>
      <c r="EE172" s="183"/>
    </row>
    <row r="173" spans="30:135" ht="13" x14ac:dyDescent="0.15">
      <c r="AD173" s="144">
        <f t="shared" si="93"/>
        <v>82.34782608695653</v>
      </c>
      <c r="AE173" s="144">
        <f t="shared" si="94"/>
        <v>83.685322069693768</v>
      </c>
      <c r="AF173" s="149">
        <v>92</v>
      </c>
      <c r="AG173" s="150" t="s">
        <v>328</v>
      </c>
      <c r="AH173" s="149">
        <v>23</v>
      </c>
      <c r="AI173" s="151">
        <v>1</v>
      </c>
      <c r="AJ173" s="152">
        <v>1894</v>
      </c>
      <c r="AK173" s="152">
        <v>1585</v>
      </c>
      <c r="AL173" s="149">
        <v>0.83699999999999997</v>
      </c>
      <c r="AM173" s="152">
        <v>777</v>
      </c>
      <c r="AN173" s="152">
        <v>580</v>
      </c>
      <c r="AO173" s="152">
        <v>1357</v>
      </c>
      <c r="AP173" s="153">
        <v>0.42699999999999999</v>
      </c>
      <c r="AQ173" s="153">
        <v>0.47599999999999998</v>
      </c>
      <c r="AR173" s="155">
        <v>0.18</v>
      </c>
      <c r="AS173" s="154">
        <v>0.126</v>
      </c>
      <c r="AT173" s="154">
        <v>0.10199999999999999</v>
      </c>
      <c r="AU173" s="154">
        <v>0.39900000000000002</v>
      </c>
      <c r="AW173" s="183"/>
      <c r="AX173" s="144">
        <f t="shared" si="95"/>
        <v>75.04520795660035</v>
      </c>
      <c r="AY173" s="149">
        <v>92</v>
      </c>
      <c r="AZ173" s="150" t="s">
        <v>286</v>
      </c>
      <c r="BA173" s="149">
        <v>21</v>
      </c>
      <c r="BB173" s="151">
        <v>1</v>
      </c>
      <c r="BC173" s="152">
        <v>1659</v>
      </c>
      <c r="BD173" s="152">
        <v>1245</v>
      </c>
      <c r="BE173" s="149">
        <v>0.75</v>
      </c>
      <c r="BF173" s="152">
        <v>735</v>
      </c>
      <c r="BG173" s="152">
        <v>431</v>
      </c>
      <c r="BH173" s="152">
        <v>1166</v>
      </c>
      <c r="BI173" s="151">
        <v>0.37</v>
      </c>
      <c r="BJ173" s="153">
        <v>0.436</v>
      </c>
      <c r="BK173" s="154">
        <v>0.20399999999999999</v>
      </c>
      <c r="BL173" s="155">
        <v>0.11</v>
      </c>
      <c r="BM173" s="154">
        <v>7.8E-2</v>
      </c>
      <c r="BN173" s="154">
        <v>0.34100000000000003</v>
      </c>
      <c r="DU173" s="4"/>
      <c r="DZ173" s="183"/>
      <c r="EA173" s="183"/>
      <c r="EB173" s="183"/>
      <c r="EC173" s="183"/>
      <c r="ED173" s="183"/>
      <c r="EE173" s="183"/>
    </row>
    <row r="174" spans="30:135" ht="13" x14ac:dyDescent="0.15">
      <c r="AD174" s="144">
        <f t="shared" si="93"/>
        <v>79.77272727272728</v>
      </c>
      <c r="AE174" s="144">
        <f t="shared" si="94"/>
        <v>83.703703703703695</v>
      </c>
      <c r="AF174" s="149">
        <v>93</v>
      </c>
      <c r="AG174" s="150" t="s">
        <v>400</v>
      </c>
      <c r="AH174" s="149">
        <v>22</v>
      </c>
      <c r="AI174" s="151">
        <v>1</v>
      </c>
      <c r="AJ174" s="152">
        <v>1755</v>
      </c>
      <c r="AK174" s="152">
        <v>1469</v>
      </c>
      <c r="AL174" s="149">
        <v>0.83699999999999997</v>
      </c>
      <c r="AM174" s="152">
        <v>773</v>
      </c>
      <c r="AN174" s="152">
        <v>531</v>
      </c>
      <c r="AO174" s="152">
        <v>1304</v>
      </c>
      <c r="AP174" s="153">
        <v>0.40699999999999997</v>
      </c>
      <c r="AQ174" s="153">
        <v>0.45600000000000002</v>
      </c>
      <c r="AR174" s="155">
        <v>0.16</v>
      </c>
      <c r="AS174" s="154">
        <v>0.121</v>
      </c>
      <c r="AT174" s="154">
        <v>9.4E-2</v>
      </c>
      <c r="AU174" s="155">
        <v>0.39</v>
      </c>
      <c r="AW174" s="183"/>
      <c r="AX174" s="144">
        <f t="shared" si="95"/>
        <v>75.047378395451673</v>
      </c>
      <c r="AY174" s="149">
        <v>93</v>
      </c>
      <c r="AZ174" s="150" t="s">
        <v>292</v>
      </c>
      <c r="BA174" s="149">
        <v>20</v>
      </c>
      <c r="BB174" s="151">
        <v>1</v>
      </c>
      <c r="BC174" s="152">
        <v>1583</v>
      </c>
      <c r="BD174" s="152">
        <v>1188</v>
      </c>
      <c r="BE174" s="149">
        <v>0.75</v>
      </c>
      <c r="BF174" s="152">
        <v>737</v>
      </c>
      <c r="BG174" s="152">
        <v>434</v>
      </c>
      <c r="BH174" s="152">
        <v>1171</v>
      </c>
      <c r="BI174" s="153">
        <v>0.371</v>
      </c>
      <c r="BJ174" s="153">
        <v>0.42099999999999999</v>
      </c>
      <c r="BK174" s="154">
        <v>0.18099999999999999</v>
      </c>
      <c r="BL174" s="154">
        <v>9.7000000000000003E-2</v>
      </c>
      <c r="BM174" s="154">
        <v>8.4000000000000005E-2</v>
      </c>
      <c r="BN174" s="154">
        <v>0.34599999999999997</v>
      </c>
      <c r="DU174" s="4"/>
      <c r="DZ174" s="183"/>
      <c r="EA174" s="183"/>
      <c r="EB174" s="183"/>
      <c r="EC174" s="183"/>
      <c r="ED174" s="183"/>
      <c r="EE174" s="183"/>
    </row>
    <row r="175" spans="30:135" ht="13" x14ac:dyDescent="0.15">
      <c r="AD175" s="144">
        <f t="shared" si="93"/>
        <v>75.388888888888886</v>
      </c>
      <c r="AE175" s="144">
        <f t="shared" si="94"/>
        <v>83.64038319823139</v>
      </c>
      <c r="AF175" s="149">
        <v>94</v>
      </c>
      <c r="AG175" s="150" t="s">
        <v>401</v>
      </c>
      <c r="AH175" s="149">
        <v>18</v>
      </c>
      <c r="AI175" s="151">
        <v>1</v>
      </c>
      <c r="AJ175" s="152">
        <v>1357</v>
      </c>
      <c r="AK175" s="152">
        <v>1135</v>
      </c>
      <c r="AL175" s="149">
        <v>0.83599999999999997</v>
      </c>
      <c r="AM175" s="152">
        <v>572</v>
      </c>
      <c r="AN175" s="152">
        <v>444</v>
      </c>
      <c r="AO175" s="152">
        <v>1016</v>
      </c>
      <c r="AP175" s="153">
        <v>0.437</v>
      </c>
      <c r="AQ175" s="153">
        <v>0.497</v>
      </c>
      <c r="AR175" s="154">
        <v>0.187</v>
      </c>
      <c r="AS175" s="154">
        <v>8.3000000000000004E-2</v>
      </c>
      <c r="AT175" s="154">
        <v>6.4000000000000001E-2</v>
      </c>
      <c r="AU175" s="154">
        <v>0.38300000000000001</v>
      </c>
      <c r="AW175" s="183"/>
      <c r="AX175" s="144">
        <f t="shared" si="95"/>
        <v>75.115740740740748</v>
      </c>
      <c r="AY175" s="149">
        <v>94</v>
      </c>
      <c r="AZ175" s="150" t="s">
        <v>333</v>
      </c>
      <c r="BA175" s="149">
        <v>22</v>
      </c>
      <c r="BB175" s="151">
        <v>1</v>
      </c>
      <c r="BC175" s="152">
        <v>1728</v>
      </c>
      <c r="BD175" s="152">
        <v>1298</v>
      </c>
      <c r="BE175" s="149">
        <v>0.751</v>
      </c>
      <c r="BF175" s="152">
        <v>770</v>
      </c>
      <c r="BG175" s="152">
        <v>491</v>
      </c>
      <c r="BH175" s="152">
        <v>1261</v>
      </c>
      <c r="BI175" s="153">
        <v>0.38900000000000001</v>
      </c>
      <c r="BJ175" s="153">
        <v>0.433</v>
      </c>
      <c r="BK175" s="154">
        <v>0.189</v>
      </c>
      <c r="BL175" s="154">
        <v>0.10199999999999999</v>
      </c>
      <c r="BM175" s="154">
        <v>8.5999999999999993E-2</v>
      </c>
      <c r="BN175" s="154">
        <v>0.35399999999999998</v>
      </c>
      <c r="DU175" s="4"/>
      <c r="DZ175" s="183"/>
      <c r="EA175" s="183"/>
      <c r="EB175" s="183"/>
      <c r="EC175" s="183"/>
      <c r="ED175" s="183"/>
      <c r="EE175" s="183"/>
    </row>
    <row r="176" spans="30:135" ht="13" x14ac:dyDescent="0.15">
      <c r="AD176" s="144">
        <f t="shared" si="93"/>
        <v>80.94736842105263</v>
      </c>
      <c r="AE176" s="144">
        <f t="shared" si="94"/>
        <v>83.4850455136541</v>
      </c>
      <c r="AF176" s="149">
        <v>95</v>
      </c>
      <c r="AG176" s="150" t="s">
        <v>284</v>
      </c>
      <c r="AH176" s="149">
        <v>19</v>
      </c>
      <c r="AI176" s="151">
        <v>1</v>
      </c>
      <c r="AJ176" s="152">
        <v>1538</v>
      </c>
      <c r="AK176" s="152">
        <v>1284</v>
      </c>
      <c r="AL176" s="149">
        <v>0.83499999999999996</v>
      </c>
      <c r="AM176" s="152">
        <v>688</v>
      </c>
      <c r="AN176" s="152">
        <v>474</v>
      </c>
      <c r="AO176" s="152">
        <v>1162</v>
      </c>
      <c r="AP176" s="153">
        <v>0.40799999999999997</v>
      </c>
      <c r="AQ176" s="153">
        <v>0.45700000000000002</v>
      </c>
      <c r="AR176" s="154">
        <v>0.153</v>
      </c>
      <c r="AS176" s="154">
        <v>0.112</v>
      </c>
      <c r="AT176" s="154">
        <v>8.7999999999999995E-2</v>
      </c>
      <c r="AU176" s="154">
        <v>0.39400000000000002</v>
      </c>
      <c r="AW176" s="183"/>
      <c r="AX176" s="144">
        <f t="shared" si="95"/>
        <v>75.230769230769241</v>
      </c>
      <c r="AY176" s="149">
        <v>95</v>
      </c>
      <c r="AZ176" s="150" t="s">
        <v>306</v>
      </c>
      <c r="BA176" s="149">
        <v>17</v>
      </c>
      <c r="BB176" s="151">
        <v>1</v>
      </c>
      <c r="BC176" s="152">
        <v>1300</v>
      </c>
      <c r="BD176" s="152">
        <v>978</v>
      </c>
      <c r="BE176" s="149">
        <v>0.752</v>
      </c>
      <c r="BF176" s="152">
        <v>549</v>
      </c>
      <c r="BG176" s="152">
        <v>371</v>
      </c>
      <c r="BH176" s="152">
        <v>920</v>
      </c>
      <c r="BI176" s="153">
        <v>0.40300000000000002</v>
      </c>
      <c r="BJ176" s="153">
        <v>0.44900000000000001</v>
      </c>
      <c r="BK176" s="155">
        <v>0.22</v>
      </c>
      <c r="BL176" s="154">
        <v>9.0999999999999998E-2</v>
      </c>
      <c r="BM176" s="154">
        <v>7.5999999999999998E-2</v>
      </c>
      <c r="BN176" s="154">
        <v>0.35099999999999998</v>
      </c>
      <c r="DU176" s="4"/>
      <c r="DZ176" s="183"/>
      <c r="EA176" s="183"/>
      <c r="EB176" s="183"/>
      <c r="EC176" s="183"/>
      <c r="ED176" s="183"/>
      <c r="EE176" s="183"/>
    </row>
    <row r="177" spans="30:135" ht="13" x14ac:dyDescent="0.15">
      <c r="AD177" s="144">
        <f t="shared" si="93"/>
        <v>87.136363636363626</v>
      </c>
      <c r="AE177" s="144">
        <f t="shared" si="94"/>
        <v>83.515910276473662</v>
      </c>
      <c r="AF177" s="149">
        <v>96</v>
      </c>
      <c r="AG177" s="150" t="s">
        <v>402</v>
      </c>
      <c r="AH177" s="149">
        <v>22</v>
      </c>
      <c r="AI177" s="151">
        <v>1</v>
      </c>
      <c r="AJ177" s="152">
        <v>1917</v>
      </c>
      <c r="AK177" s="152">
        <v>1601</v>
      </c>
      <c r="AL177" s="149">
        <v>0.83499999999999996</v>
      </c>
      <c r="AM177" s="152">
        <v>850</v>
      </c>
      <c r="AN177" s="152">
        <v>592</v>
      </c>
      <c r="AO177" s="152">
        <v>1442</v>
      </c>
      <c r="AP177" s="153">
        <v>0.41099999999999998</v>
      </c>
      <c r="AQ177" s="153">
        <v>0.45900000000000002</v>
      </c>
      <c r="AR177" s="154">
        <v>0.155</v>
      </c>
      <c r="AS177" s="154">
        <v>0.11600000000000001</v>
      </c>
      <c r="AT177" s="154">
        <v>0.10100000000000001</v>
      </c>
      <c r="AU177" s="154">
        <v>0.39100000000000001</v>
      </c>
      <c r="AW177" s="183"/>
      <c r="AX177" s="144">
        <f t="shared" si="95"/>
        <v>75.177865612648219</v>
      </c>
      <c r="AY177" s="149">
        <v>96</v>
      </c>
      <c r="AZ177" s="150" t="s">
        <v>403</v>
      </c>
      <c r="BA177" s="149">
        <v>15</v>
      </c>
      <c r="BB177" s="151">
        <v>1</v>
      </c>
      <c r="BC177" s="152">
        <v>1265</v>
      </c>
      <c r="BD177" s="152">
        <v>951</v>
      </c>
      <c r="BE177" s="149">
        <v>0.752</v>
      </c>
      <c r="BF177" s="152">
        <v>518</v>
      </c>
      <c r="BG177" s="152">
        <v>337</v>
      </c>
      <c r="BH177" s="152">
        <v>855</v>
      </c>
      <c r="BI177" s="153">
        <v>0.39400000000000002</v>
      </c>
      <c r="BJ177" s="153">
        <v>0.443</v>
      </c>
      <c r="BK177" s="154">
        <v>0.219</v>
      </c>
      <c r="BL177" s="154">
        <v>0.13100000000000001</v>
      </c>
      <c r="BM177" s="154">
        <v>0.10100000000000001</v>
      </c>
      <c r="BN177" s="154">
        <v>0.35699999999999998</v>
      </c>
      <c r="DU177" s="4"/>
      <c r="DZ177" s="183"/>
      <c r="EA177" s="183"/>
      <c r="EB177" s="183"/>
      <c r="EC177" s="183"/>
      <c r="ED177" s="183"/>
      <c r="EE177" s="183"/>
    </row>
    <row r="178" spans="30:135" ht="13" x14ac:dyDescent="0.15">
      <c r="AD178" s="144">
        <f t="shared" si="93"/>
        <v>79.047619047619051</v>
      </c>
      <c r="AE178" s="144">
        <f t="shared" si="94"/>
        <v>83.493975903614455</v>
      </c>
      <c r="AF178" s="149">
        <v>97</v>
      </c>
      <c r="AG178" s="150" t="s">
        <v>404</v>
      </c>
      <c r="AH178" s="149">
        <v>21</v>
      </c>
      <c r="AI178" s="151">
        <v>1</v>
      </c>
      <c r="AJ178" s="152">
        <v>1660</v>
      </c>
      <c r="AK178" s="152">
        <v>1386</v>
      </c>
      <c r="AL178" s="149">
        <v>0.83499999999999996</v>
      </c>
      <c r="AM178" s="152">
        <v>737</v>
      </c>
      <c r="AN178" s="152">
        <v>524</v>
      </c>
      <c r="AO178" s="152">
        <v>1261</v>
      </c>
      <c r="AP178" s="153">
        <v>0.41599999999999998</v>
      </c>
      <c r="AQ178" s="153">
        <v>0.46500000000000002</v>
      </c>
      <c r="AR178" s="154">
        <v>0.155</v>
      </c>
      <c r="AS178" s="154">
        <v>0.104</v>
      </c>
      <c r="AT178" s="154">
        <v>8.3000000000000004E-2</v>
      </c>
      <c r="AU178" s="154">
        <v>0.39100000000000001</v>
      </c>
      <c r="AW178" s="183"/>
      <c r="AX178" s="144">
        <f t="shared" si="95"/>
        <v>75.223880597014926</v>
      </c>
      <c r="AY178" s="160">
        <v>97</v>
      </c>
      <c r="AZ178" s="161" t="s">
        <v>341</v>
      </c>
      <c r="BA178" s="160">
        <v>21</v>
      </c>
      <c r="BB178" s="162">
        <v>1</v>
      </c>
      <c r="BC178" s="163">
        <v>1675</v>
      </c>
      <c r="BD178" s="163">
        <v>1260</v>
      </c>
      <c r="BE178" s="160">
        <v>0.752</v>
      </c>
      <c r="BF178" s="163">
        <v>781</v>
      </c>
      <c r="BG178" s="163">
        <v>434</v>
      </c>
      <c r="BH178" s="163">
        <v>1215</v>
      </c>
      <c r="BI178" s="164">
        <v>0.35699999999999998</v>
      </c>
      <c r="BJ178" s="164">
        <v>0.41099999999999998</v>
      </c>
      <c r="BK178" s="166">
        <v>0.18099999999999999</v>
      </c>
      <c r="BL178" s="166">
        <v>0.108</v>
      </c>
      <c r="BM178" s="166">
        <v>8.7999999999999995E-2</v>
      </c>
      <c r="BN178" s="166">
        <v>0.34499999999999997</v>
      </c>
      <c r="DU178" s="4"/>
      <c r="DZ178" s="183"/>
      <c r="EA178" s="183"/>
      <c r="EB178" s="183"/>
      <c r="EC178" s="183"/>
      <c r="ED178" s="183"/>
      <c r="EE178" s="183"/>
    </row>
    <row r="179" spans="30:135" ht="13" x14ac:dyDescent="0.15">
      <c r="AD179" s="144">
        <f t="shared" si="93"/>
        <v>81.875</v>
      </c>
      <c r="AE179" s="144">
        <f t="shared" si="94"/>
        <v>83.460559796437664</v>
      </c>
      <c r="AF179" s="149">
        <v>98</v>
      </c>
      <c r="AG179" s="150" t="s">
        <v>405</v>
      </c>
      <c r="AH179" s="149">
        <v>24</v>
      </c>
      <c r="AI179" s="151">
        <v>1</v>
      </c>
      <c r="AJ179" s="152">
        <v>1965</v>
      </c>
      <c r="AK179" s="152">
        <v>1640</v>
      </c>
      <c r="AL179" s="149">
        <v>0.83499999999999996</v>
      </c>
      <c r="AM179" s="152">
        <v>871</v>
      </c>
      <c r="AN179" s="152">
        <v>577</v>
      </c>
      <c r="AO179" s="152">
        <v>1448</v>
      </c>
      <c r="AP179" s="153">
        <v>0.39800000000000002</v>
      </c>
      <c r="AQ179" s="151">
        <v>0.46</v>
      </c>
      <c r="AR179" s="154">
        <v>0.16300000000000001</v>
      </c>
      <c r="AS179" s="154">
        <v>0.121</v>
      </c>
      <c r="AT179" s="154">
        <v>9.7000000000000003E-2</v>
      </c>
      <c r="AU179" s="154">
        <v>0.38500000000000001</v>
      </c>
      <c r="AW179" s="183"/>
      <c r="AX179" s="144">
        <f t="shared" si="95"/>
        <v>75.323383084577117</v>
      </c>
      <c r="AY179" s="149">
        <v>98</v>
      </c>
      <c r="AZ179" s="150" t="s">
        <v>406</v>
      </c>
      <c r="BA179" s="149">
        <v>25</v>
      </c>
      <c r="BB179" s="151">
        <v>1</v>
      </c>
      <c r="BC179" s="152">
        <v>2010</v>
      </c>
      <c r="BD179" s="152">
        <v>1514</v>
      </c>
      <c r="BE179" s="149">
        <v>0.753</v>
      </c>
      <c r="BF179" s="152">
        <v>936</v>
      </c>
      <c r="BG179" s="152">
        <v>542</v>
      </c>
      <c r="BH179" s="152">
        <v>1478</v>
      </c>
      <c r="BI179" s="153">
        <v>0.36699999999999999</v>
      </c>
      <c r="BJ179" s="153">
        <v>0.41399999999999998</v>
      </c>
      <c r="BK179" s="154">
        <v>0.17699999999999999</v>
      </c>
      <c r="BL179" s="154">
        <v>0.107</v>
      </c>
      <c r="BM179" s="154">
        <v>9.1999999999999998E-2</v>
      </c>
      <c r="BN179" s="154">
        <v>0.35099999999999998</v>
      </c>
      <c r="DU179" s="4"/>
      <c r="DZ179" s="183"/>
      <c r="EA179" s="183"/>
      <c r="EB179" s="183"/>
      <c r="EC179" s="183"/>
      <c r="ED179" s="183"/>
      <c r="EE179" s="183"/>
    </row>
    <row r="180" spans="30:135" ht="13" x14ac:dyDescent="0.15">
      <c r="AD180" s="144">
        <f t="shared" si="93"/>
        <v>103.875</v>
      </c>
      <c r="AE180" s="144">
        <f t="shared" si="94"/>
        <v>83.433614119534695</v>
      </c>
      <c r="AF180" s="149">
        <v>99</v>
      </c>
      <c r="AG180" s="150" t="s">
        <v>392</v>
      </c>
      <c r="AH180" s="149">
        <v>24</v>
      </c>
      <c r="AI180" s="151">
        <v>1</v>
      </c>
      <c r="AJ180" s="152">
        <v>2493</v>
      </c>
      <c r="AK180" s="152">
        <v>2080</v>
      </c>
      <c r="AL180" s="149">
        <v>0.83399999999999996</v>
      </c>
      <c r="AM180" s="152">
        <v>1087</v>
      </c>
      <c r="AN180" s="152">
        <v>758</v>
      </c>
      <c r="AO180" s="152">
        <v>1845</v>
      </c>
      <c r="AP180" s="153">
        <v>0.41099999999999998</v>
      </c>
      <c r="AQ180" s="153">
        <v>0.44900000000000001</v>
      </c>
      <c r="AR180" s="154">
        <v>0.155</v>
      </c>
      <c r="AS180" s="154">
        <v>0.129</v>
      </c>
      <c r="AT180" s="154">
        <v>9.7000000000000003E-2</v>
      </c>
      <c r="AU180" s="155">
        <v>0.4</v>
      </c>
      <c r="AW180" s="183"/>
      <c r="AX180" s="144">
        <f t="shared" si="95"/>
        <v>75.534950071326676</v>
      </c>
      <c r="AY180" s="149">
        <v>99</v>
      </c>
      <c r="AZ180" s="150" t="s">
        <v>407</v>
      </c>
      <c r="BA180" s="149">
        <v>17</v>
      </c>
      <c r="BB180" s="151">
        <v>1</v>
      </c>
      <c r="BC180" s="152">
        <v>1402</v>
      </c>
      <c r="BD180" s="152">
        <v>1059</v>
      </c>
      <c r="BE180" s="149">
        <v>0.755</v>
      </c>
      <c r="BF180" s="152">
        <v>611</v>
      </c>
      <c r="BG180" s="152">
        <v>381</v>
      </c>
      <c r="BH180" s="152">
        <v>992</v>
      </c>
      <c r="BI180" s="153">
        <v>0.38400000000000001</v>
      </c>
      <c r="BJ180" s="153">
        <v>0.439</v>
      </c>
      <c r="BK180" s="155">
        <v>0.21</v>
      </c>
      <c r="BL180" s="154">
        <v>9.8000000000000004E-2</v>
      </c>
      <c r="BM180" s="154">
        <v>7.4999999999999997E-2</v>
      </c>
      <c r="BN180" s="155">
        <v>0.35</v>
      </c>
      <c r="DU180" s="4"/>
      <c r="DZ180" s="183"/>
      <c r="EA180" s="183"/>
      <c r="EB180" s="183"/>
      <c r="EC180" s="183"/>
      <c r="ED180" s="183"/>
      <c r="EE180" s="183"/>
    </row>
    <row r="181" spans="30:135" ht="13" x14ac:dyDescent="0.15">
      <c r="AD181" s="144">
        <f t="shared" si="93"/>
        <v>78</v>
      </c>
      <c r="AE181" s="144">
        <f t="shared" si="94"/>
        <v>83.333333333333343</v>
      </c>
      <c r="AF181" s="149">
        <v>100</v>
      </c>
      <c r="AG181" s="150" t="s">
        <v>261</v>
      </c>
      <c r="AH181" s="149">
        <v>12</v>
      </c>
      <c r="AI181" s="151">
        <v>1</v>
      </c>
      <c r="AJ181" s="152">
        <v>936</v>
      </c>
      <c r="AK181" s="152">
        <v>780</v>
      </c>
      <c r="AL181" s="149">
        <v>0.83299999999999996</v>
      </c>
      <c r="AM181" s="152">
        <v>380</v>
      </c>
      <c r="AN181" s="152">
        <v>315</v>
      </c>
      <c r="AO181" s="152">
        <v>695</v>
      </c>
      <c r="AP181" s="153">
        <v>0.45300000000000001</v>
      </c>
      <c r="AQ181" s="153">
        <v>0.502</v>
      </c>
      <c r="AR181" s="154">
        <v>0.19600000000000001</v>
      </c>
      <c r="AS181" s="154">
        <v>6.8000000000000005E-2</v>
      </c>
      <c r="AT181" s="154">
        <v>5.0999999999999997E-2</v>
      </c>
      <c r="AU181" s="154">
        <v>0.39100000000000001</v>
      </c>
      <c r="AW181" s="183"/>
      <c r="AX181" s="144">
        <f t="shared" si="95"/>
        <v>75.471698113207552</v>
      </c>
      <c r="AY181" s="149">
        <v>100</v>
      </c>
      <c r="AZ181" s="150" t="s">
        <v>408</v>
      </c>
      <c r="BA181" s="149">
        <v>14</v>
      </c>
      <c r="BB181" s="151">
        <v>1</v>
      </c>
      <c r="BC181" s="152">
        <v>1219</v>
      </c>
      <c r="BD181" s="152">
        <v>920</v>
      </c>
      <c r="BE181" s="149">
        <v>0.755</v>
      </c>
      <c r="BF181" s="152">
        <v>557</v>
      </c>
      <c r="BG181" s="152">
        <v>335</v>
      </c>
      <c r="BH181" s="152">
        <v>892</v>
      </c>
      <c r="BI181" s="153">
        <v>0.376</v>
      </c>
      <c r="BJ181" s="153">
        <v>0.41699999999999998</v>
      </c>
      <c r="BK181" s="154">
        <v>0.16700000000000001</v>
      </c>
      <c r="BL181" s="155">
        <v>0.12</v>
      </c>
      <c r="BM181" s="154">
        <v>0.10299999999999999</v>
      </c>
      <c r="BN181" s="154">
        <v>0.36199999999999999</v>
      </c>
      <c r="DU181" s="4"/>
      <c r="DZ181" s="183"/>
      <c r="EA181" s="183"/>
      <c r="EB181" s="183"/>
      <c r="EC181" s="183"/>
      <c r="ED181" s="183"/>
      <c r="EE181" s="183"/>
    </row>
    <row r="182" spans="30:135" ht="13" x14ac:dyDescent="0.15">
      <c r="AD182" s="144">
        <f t="shared" si="93"/>
        <v>82.705882352941188</v>
      </c>
      <c r="AE182" s="144">
        <f t="shared" si="94"/>
        <v>83.285917496443815</v>
      </c>
      <c r="AF182" s="149">
        <v>101</v>
      </c>
      <c r="AG182" s="150" t="s">
        <v>407</v>
      </c>
      <c r="AH182" s="149">
        <v>17</v>
      </c>
      <c r="AI182" s="151">
        <v>1</v>
      </c>
      <c r="AJ182" s="152">
        <v>1406</v>
      </c>
      <c r="AK182" s="152">
        <v>1171</v>
      </c>
      <c r="AL182" s="149">
        <v>0.83299999999999996</v>
      </c>
      <c r="AM182" s="152">
        <v>599</v>
      </c>
      <c r="AN182" s="152">
        <v>442</v>
      </c>
      <c r="AO182" s="152">
        <v>1041</v>
      </c>
      <c r="AP182" s="153">
        <v>0.42499999999999999</v>
      </c>
      <c r="AQ182" s="153">
        <v>0.47299999999999998</v>
      </c>
      <c r="AR182" s="154">
        <v>0.17100000000000001</v>
      </c>
      <c r="AS182" s="154">
        <v>0.109</v>
      </c>
      <c r="AT182" s="154">
        <v>8.1000000000000003E-2</v>
      </c>
      <c r="AU182" s="154">
        <v>0.39500000000000002</v>
      </c>
      <c r="AW182" s="183"/>
      <c r="AX182" s="144">
        <f t="shared" si="95"/>
        <v>75.645268034414286</v>
      </c>
      <c r="AY182" s="149">
        <v>101</v>
      </c>
      <c r="AZ182" s="150" t="s">
        <v>409</v>
      </c>
      <c r="BA182" s="149">
        <v>18</v>
      </c>
      <c r="BB182" s="151">
        <v>1</v>
      </c>
      <c r="BC182" s="152">
        <v>1511</v>
      </c>
      <c r="BD182" s="152">
        <v>1143</v>
      </c>
      <c r="BE182" s="149">
        <v>0.75600000000000001</v>
      </c>
      <c r="BF182" s="152">
        <v>594</v>
      </c>
      <c r="BG182" s="152">
        <v>391</v>
      </c>
      <c r="BH182" s="152">
        <v>985</v>
      </c>
      <c r="BI182" s="153">
        <v>0.39700000000000002</v>
      </c>
      <c r="BJ182" s="153">
        <v>0.44400000000000001</v>
      </c>
      <c r="BK182" s="154">
        <v>0.222</v>
      </c>
      <c r="BL182" s="154">
        <v>0.14499999999999999</v>
      </c>
      <c r="BM182" s="154">
        <v>0.105</v>
      </c>
      <c r="BN182" s="154">
        <v>0.36599999999999999</v>
      </c>
      <c r="DU182" s="4"/>
      <c r="DZ182" s="183"/>
      <c r="EA182" s="183"/>
      <c r="EB182" s="183"/>
      <c r="EC182" s="183"/>
      <c r="ED182" s="183"/>
      <c r="EE182" s="183"/>
    </row>
    <row r="183" spans="30:135" ht="13" x14ac:dyDescent="0.15">
      <c r="AD183" s="144">
        <f t="shared" si="93"/>
        <v>78.041666666666657</v>
      </c>
      <c r="AE183" s="144">
        <f t="shared" si="94"/>
        <v>83.182060864922576</v>
      </c>
      <c r="AF183" s="149">
        <v>102</v>
      </c>
      <c r="AG183" s="150" t="s">
        <v>410</v>
      </c>
      <c r="AH183" s="149">
        <v>24</v>
      </c>
      <c r="AI183" s="151">
        <v>1</v>
      </c>
      <c r="AJ183" s="152">
        <v>1873</v>
      </c>
      <c r="AK183" s="152">
        <v>1558</v>
      </c>
      <c r="AL183" s="149">
        <v>0.83199999999999996</v>
      </c>
      <c r="AM183" s="152">
        <v>780</v>
      </c>
      <c r="AN183" s="152">
        <v>564</v>
      </c>
      <c r="AO183" s="152">
        <v>1344</v>
      </c>
      <c r="AP183" s="151">
        <v>0.42</v>
      </c>
      <c r="AQ183" s="153">
        <v>0.47299999999999998</v>
      </c>
      <c r="AR183" s="154">
        <v>0.192</v>
      </c>
      <c r="AS183" s="154">
        <v>0.108</v>
      </c>
      <c r="AT183" s="154">
        <v>8.7999999999999995E-2</v>
      </c>
      <c r="AU183" s="154">
        <v>0.38500000000000001</v>
      </c>
      <c r="AW183" s="183"/>
      <c r="AX183" s="144">
        <f t="shared" si="95"/>
        <v>75.637583892617457</v>
      </c>
      <c r="AY183" s="149">
        <v>102</v>
      </c>
      <c r="AZ183" s="150" t="s">
        <v>331</v>
      </c>
      <c r="BA183" s="149">
        <v>19</v>
      </c>
      <c r="BB183" s="151">
        <v>1</v>
      </c>
      <c r="BC183" s="152">
        <v>1490</v>
      </c>
      <c r="BD183" s="152">
        <v>1127</v>
      </c>
      <c r="BE183" s="149">
        <v>0.75600000000000001</v>
      </c>
      <c r="BF183" s="152">
        <v>665</v>
      </c>
      <c r="BG183" s="152">
        <v>396</v>
      </c>
      <c r="BH183" s="152">
        <v>1061</v>
      </c>
      <c r="BI183" s="153">
        <v>0.373</v>
      </c>
      <c r="BJ183" s="153">
        <v>0.43099999999999999</v>
      </c>
      <c r="BK183" s="154">
        <v>0.19900000000000001</v>
      </c>
      <c r="BL183" s="154">
        <v>0.10299999999999999</v>
      </c>
      <c r="BM183" s="154">
        <v>8.1000000000000003E-2</v>
      </c>
      <c r="BN183" s="154">
        <v>0.34699999999999998</v>
      </c>
      <c r="DU183" s="4"/>
      <c r="DZ183" s="183"/>
      <c r="EA183" s="183"/>
      <c r="EB183" s="183"/>
      <c r="EC183" s="183"/>
      <c r="ED183" s="183"/>
      <c r="EE183" s="183"/>
    </row>
    <row r="184" spans="30:135" ht="13" x14ac:dyDescent="0.15">
      <c r="AD184" s="144">
        <f t="shared" si="93"/>
        <v>82.608695652173907</v>
      </c>
      <c r="AE184" s="144">
        <f t="shared" si="94"/>
        <v>82.89473684210526</v>
      </c>
      <c r="AF184" s="149">
        <v>103</v>
      </c>
      <c r="AG184" s="150" t="s">
        <v>411</v>
      </c>
      <c r="AH184" s="149">
        <v>23</v>
      </c>
      <c r="AI184" s="151">
        <v>1</v>
      </c>
      <c r="AJ184" s="152">
        <v>1900</v>
      </c>
      <c r="AK184" s="152">
        <v>1575</v>
      </c>
      <c r="AL184" s="149">
        <v>0.82899999999999996</v>
      </c>
      <c r="AM184" s="152">
        <v>761</v>
      </c>
      <c r="AN184" s="152">
        <v>578</v>
      </c>
      <c r="AO184" s="152">
        <v>1339</v>
      </c>
      <c r="AP184" s="153">
        <v>0.432</v>
      </c>
      <c r="AQ184" s="153">
        <v>0.48599999999999999</v>
      </c>
      <c r="AR184" s="154">
        <v>0.20399999999999999</v>
      </c>
      <c r="AS184" s="155">
        <v>0.11</v>
      </c>
      <c r="AT184" s="154">
        <v>8.1000000000000003E-2</v>
      </c>
      <c r="AU184" s="154">
        <v>0.38800000000000001</v>
      </c>
      <c r="AW184" s="183"/>
      <c r="AX184" s="144">
        <f t="shared" si="95"/>
        <v>75.707257072570727</v>
      </c>
      <c r="AY184" s="149">
        <v>103</v>
      </c>
      <c r="AZ184" s="150" t="s">
        <v>379</v>
      </c>
      <c r="BA184" s="149">
        <v>21</v>
      </c>
      <c r="BB184" s="151">
        <v>1</v>
      </c>
      <c r="BC184" s="152">
        <v>1626</v>
      </c>
      <c r="BD184" s="152">
        <v>1231</v>
      </c>
      <c r="BE184" s="149">
        <v>0.75700000000000001</v>
      </c>
      <c r="BF184" s="152">
        <v>755</v>
      </c>
      <c r="BG184" s="152">
        <v>423</v>
      </c>
      <c r="BH184" s="152">
        <v>1178</v>
      </c>
      <c r="BI184" s="153">
        <v>0.35899999999999999</v>
      </c>
      <c r="BJ184" s="153">
        <v>0.438</v>
      </c>
      <c r="BK184" s="154">
        <v>0.19900000000000001</v>
      </c>
      <c r="BL184" s="154">
        <v>9.1999999999999998E-2</v>
      </c>
      <c r="BM184" s="154">
        <v>6.9000000000000006E-2</v>
      </c>
      <c r="BN184" s="154">
        <v>0.33300000000000002</v>
      </c>
      <c r="DU184" s="4"/>
      <c r="DZ184" s="183"/>
      <c r="EA184" s="183"/>
      <c r="EB184" s="183"/>
      <c r="EC184" s="183"/>
      <c r="ED184" s="183"/>
      <c r="EE184" s="183"/>
    </row>
    <row r="185" spans="30:135" ht="13" x14ac:dyDescent="0.15">
      <c r="AD185" s="144">
        <f t="shared" si="93"/>
        <v>89.631578947368411</v>
      </c>
      <c r="AE185" s="144">
        <f t="shared" si="94"/>
        <v>82.853787433940113</v>
      </c>
      <c r="AF185" s="149">
        <v>104</v>
      </c>
      <c r="AG185" s="150" t="s">
        <v>412</v>
      </c>
      <c r="AH185" s="149">
        <v>19</v>
      </c>
      <c r="AI185" s="151">
        <v>1</v>
      </c>
      <c r="AJ185" s="152">
        <v>1703</v>
      </c>
      <c r="AK185" s="152">
        <v>1411</v>
      </c>
      <c r="AL185" s="149">
        <v>0.82899999999999996</v>
      </c>
      <c r="AM185" s="152">
        <v>718</v>
      </c>
      <c r="AN185" s="152">
        <v>516</v>
      </c>
      <c r="AO185" s="152">
        <v>1234</v>
      </c>
      <c r="AP185" s="153">
        <v>0.41799999999999998</v>
      </c>
      <c r="AQ185" s="153">
        <v>0.47699999999999998</v>
      </c>
      <c r="AR185" s="154">
        <v>0.184</v>
      </c>
      <c r="AS185" s="154">
        <v>0.11600000000000001</v>
      </c>
      <c r="AT185" s="154">
        <v>8.5000000000000006E-2</v>
      </c>
      <c r="AU185" s="154">
        <v>0.379</v>
      </c>
      <c r="AW185" s="183"/>
      <c r="AX185" s="144">
        <f t="shared" si="95"/>
        <v>75.69818716315531</v>
      </c>
      <c r="AY185" s="149">
        <v>104</v>
      </c>
      <c r="AZ185" s="150" t="s">
        <v>413</v>
      </c>
      <c r="BA185" s="149">
        <v>25</v>
      </c>
      <c r="BB185" s="151">
        <v>1</v>
      </c>
      <c r="BC185" s="152">
        <v>2041</v>
      </c>
      <c r="BD185" s="152">
        <v>1545</v>
      </c>
      <c r="BE185" s="149">
        <v>0.75700000000000001</v>
      </c>
      <c r="BF185" s="152">
        <v>902</v>
      </c>
      <c r="BG185" s="152">
        <v>576</v>
      </c>
      <c r="BH185" s="152">
        <v>1478</v>
      </c>
      <c r="BI185" s="151">
        <v>0.39</v>
      </c>
      <c r="BJ185" s="153">
        <v>0.438</v>
      </c>
      <c r="BK185" s="154">
        <v>0.19700000000000001</v>
      </c>
      <c r="BL185" s="154">
        <v>9.5000000000000001E-2</v>
      </c>
      <c r="BM185" s="154">
        <v>8.1000000000000003E-2</v>
      </c>
      <c r="BN185" s="154">
        <v>0.35199999999999998</v>
      </c>
      <c r="DU185" s="4"/>
      <c r="DZ185" s="183"/>
      <c r="EA185" s="183"/>
      <c r="EB185" s="183"/>
      <c r="EC185" s="183"/>
      <c r="ED185" s="183"/>
      <c r="EE185" s="183"/>
    </row>
    <row r="186" spans="30:135" ht="13" x14ac:dyDescent="0.15">
      <c r="AD186" s="144">
        <f t="shared" si="93"/>
        <v>87.34782608695653</v>
      </c>
      <c r="AE186" s="144">
        <f t="shared" si="94"/>
        <v>82.777501244400199</v>
      </c>
      <c r="AF186" s="149">
        <v>105</v>
      </c>
      <c r="AG186" s="150" t="s">
        <v>275</v>
      </c>
      <c r="AH186" s="149">
        <v>23</v>
      </c>
      <c r="AI186" s="151">
        <v>1</v>
      </c>
      <c r="AJ186" s="152">
        <v>2009</v>
      </c>
      <c r="AK186" s="152">
        <v>1663</v>
      </c>
      <c r="AL186" s="149">
        <v>0.82799999999999996</v>
      </c>
      <c r="AM186" s="152">
        <v>807</v>
      </c>
      <c r="AN186" s="152">
        <v>640</v>
      </c>
      <c r="AO186" s="152">
        <v>1447</v>
      </c>
      <c r="AP186" s="153">
        <v>0.442</v>
      </c>
      <c r="AQ186" s="151">
        <v>0.48</v>
      </c>
      <c r="AR186" s="154">
        <v>0.19800000000000001</v>
      </c>
      <c r="AS186" s="155">
        <v>0.1</v>
      </c>
      <c r="AT186" s="154">
        <v>8.2000000000000003E-2</v>
      </c>
      <c r="AU186" s="154">
        <v>0.39400000000000002</v>
      </c>
      <c r="AW186" s="183"/>
      <c r="AX186" s="144">
        <f t="shared" si="95"/>
        <v>75.747508305647841</v>
      </c>
      <c r="AY186" s="149">
        <v>105</v>
      </c>
      <c r="AZ186" s="150" t="s">
        <v>381</v>
      </c>
      <c r="BA186" s="149">
        <v>22</v>
      </c>
      <c r="BB186" s="151">
        <v>1</v>
      </c>
      <c r="BC186" s="152">
        <v>1806</v>
      </c>
      <c r="BD186" s="152">
        <v>1368</v>
      </c>
      <c r="BE186" s="149">
        <v>0.75700000000000001</v>
      </c>
      <c r="BF186" s="152">
        <v>845</v>
      </c>
      <c r="BG186" s="152">
        <v>516</v>
      </c>
      <c r="BH186" s="152">
        <v>1361</v>
      </c>
      <c r="BI186" s="153">
        <v>0.379</v>
      </c>
      <c r="BJ186" s="153">
        <v>0.433</v>
      </c>
      <c r="BK186" s="154">
        <v>0.17699999999999999</v>
      </c>
      <c r="BL186" s="154">
        <v>8.5999999999999993E-2</v>
      </c>
      <c r="BM186" s="154">
        <v>7.5999999999999998E-2</v>
      </c>
      <c r="BN186" s="154">
        <v>0.34799999999999998</v>
      </c>
      <c r="DU186" s="4"/>
      <c r="DZ186" s="183"/>
      <c r="EA186" s="183"/>
      <c r="EB186" s="183"/>
      <c r="EC186" s="183"/>
      <c r="ED186" s="183"/>
      <c r="EE186" s="183"/>
    </row>
    <row r="187" spans="30:135" ht="13" x14ac:dyDescent="0.15">
      <c r="AD187" s="144">
        <f t="shared" si="93"/>
        <v>84.578947368421055</v>
      </c>
      <c r="AE187" s="144">
        <f t="shared" si="94"/>
        <v>82.762912258867459</v>
      </c>
      <c r="AF187" s="149">
        <v>106</v>
      </c>
      <c r="AG187" s="150" t="s">
        <v>414</v>
      </c>
      <c r="AH187" s="149">
        <v>19</v>
      </c>
      <c r="AI187" s="151">
        <v>1</v>
      </c>
      <c r="AJ187" s="152">
        <v>1607</v>
      </c>
      <c r="AK187" s="152">
        <v>1330</v>
      </c>
      <c r="AL187" s="149">
        <v>0.82799999999999996</v>
      </c>
      <c r="AM187" s="152">
        <v>664</v>
      </c>
      <c r="AN187" s="152">
        <v>469</v>
      </c>
      <c r="AO187" s="152">
        <v>1133</v>
      </c>
      <c r="AP187" s="153">
        <v>0.41399999999999998</v>
      </c>
      <c r="AQ187" s="153">
        <v>0.45300000000000001</v>
      </c>
      <c r="AR187" s="154">
        <v>0.189</v>
      </c>
      <c r="AS187" s="155">
        <v>0.13</v>
      </c>
      <c r="AT187" s="154">
        <v>9.6000000000000002E-2</v>
      </c>
      <c r="AU187" s="154">
        <v>0.39300000000000002</v>
      </c>
      <c r="AW187" s="183"/>
      <c r="AX187" s="144">
        <f t="shared" si="95"/>
        <v>75.724937862468934</v>
      </c>
      <c r="AY187" s="149">
        <v>106</v>
      </c>
      <c r="AZ187" s="150" t="s">
        <v>415</v>
      </c>
      <c r="BA187" s="149">
        <v>14</v>
      </c>
      <c r="BB187" s="151">
        <v>1</v>
      </c>
      <c r="BC187" s="152">
        <v>1207</v>
      </c>
      <c r="BD187" s="152">
        <v>914</v>
      </c>
      <c r="BE187" s="149">
        <v>0.75700000000000001</v>
      </c>
      <c r="BF187" s="152">
        <v>504</v>
      </c>
      <c r="BG187" s="152">
        <v>331</v>
      </c>
      <c r="BH187" s="152">
        <v>835</v>
      </c>
      <c r="BI187" s="153">
        <v>0.39600000000000002</v>
      </c>
      <c r="BJ187" s="153">
        <v>0.438</v>
      </c>
      <c r="BK187" s="154">
        <v>0.19800000000000001</v>
      </c>
      <c r="BL187" s="154">
        <v>0.13300000000000001</v>
      </c>
      <c r="BM187" s="154">
        <v>0.107</v>
      </c>
      <c r="BN187" s="154">
        <v>0.36899999999999999</v>
      </c>
      <c r="DU187" s="4"/>
      <c r="DZ187" s="183"/>
      <c r="EA187" s="183"/>
      <c r="EB187" s="183"/>
      <c r="EC187" s="183"/>
      <c r="ED187" s="183"/>
      <c r="EE187" s="183"/>
    </row>
    <row r="188" spans="30:135" ht="13" x14ac:dyDescent="0.15">
      <c r="AD188" s="144">
        <f t="shared" si="93"/>
        <v>88.181818181818187</v>
      </c>
      <c r="AE188" s="144">
        <f t="shared" si="94"/>
        <v>82.680412371134011</v>
      </c>
      <c r="AF188" s="149">
        <v>107</v>
      </c>
      <c r="AG188" s="150" t="s">
        <v>416</v>
      </c>
      <c r="AH188" s="149">
        <v>22</v>
      </c>
      <c r="AI188" s="151">
        <v>1</v>
      </c>
      <c r="AJ188" s="152">
        <v>1940</v>
      </c>
      <c r="AK188" s="152">
        <v>1604</v>
      </c>
      <c r="AL188" s="149">
        <v>0.82699999999999996</v>
      </c>
      <c r="AM188" s="152">
        <v>871</v>
      </c>
      <c r="AN188" s="152">
        <v>588</v>
      </c>
      <c r="AO188" s="152">
        <v>1459</v>
      </c>
      <c r="AP188" s="153">
        <v>0.40300000000000002</v>
      </c>
      <c r="AQ188" s="153">
        <v>0.44900000000000001</v>
      </c>
      <c r="AR188" s="154">
        <v>0.152</v>
      </c>
      <c r="AS188" s="154">
        <v>0.112</v>
      </c>
      <c r="AT188" s="155">
        <v>0.08</v>
      </c>
      <c r="AU188" s="154">
        <v>0.39200000000000002</v>
      </c>
      <c r="AW188" s="183"/>
      <c r="AX188" s="144">
        <f t="shared" si="95"/>
        <v>75.897129186602868</v>
      </c>
      <c r="AY188" s="149">
        <v>107</v>
      </c>
      <c r="AZ188" s="150" t="s">
        <v>417</v>
      </c>
      <c r="BA188" s="149">
        <v>20</v>
      </c>
      <c r="BB188" s="151">
        <v>1</v>
      </c>
      <c r="BC188" s="152">
        <v>1672</v>
      </c>
      <c r="BD188" s="152">
        <v>1269</v>
      </c>
      <c r="BE188" s="149">
        <v>0.75900000000000001</v>
      </c>
      <c r="BF188" s="152">
        <v>707</v>
      </c>
      <c r="BG188" s="152">
        <v>436</v>
      </c>
      <c r="BH188" s="152">
        <v>1143</v>
      </c>
      <c r="BI188" s="153">
        <v>0.38100000000000001</v>
      </c>
      <c r="BJ188" s="151">
        <v>0.42</v>
      </c>
      <c r="BK188" s="154">
        <v>0.19700000000000001</v>
      </c>
      <c r="BL188" s="154">
        <v>0.13600000000000001</v>
      </c>
      <c r="BM188" s="154">
        <v>0.104</v>
      </c>
      <c r="BN188" s="154">
        <v>0.373</v>
      </c>
      <c r="DU188" s="4"/>
      <c r="DZ188" s="183"/>
      <c r="EA188" s="183"/>
      <c r="EB188" s="183"/>
      <c r="EC188" s="183"/>
      <c r="ED188" s="183"/>
      <c r="EE188" s="183"/>
    </row>
    <row r="189" spans="30:135" ht="13" x14ac:dyDescent="0.15">
      <c r="AD189" s="144">
        <f t="shared" si="93"/>
        <v>84.565217391304358</v>
      </c>
      <c r="AE189" s="144">
        <f t="shared" si="94"/>
        <v>82.673521850899746</v>
      </c>
      <c r="AF189" s="149">
        <v>108</v>
      </c>
      <c r="AG189" s="150" t="s">
        <v>418</v>
      </c>
      <c r="AH189" s="149">
        <v>23</v>
      </c>
      <c r="AI189" s="151">
        <v>1</v>
      </c>
      <c r="AJ189" s="152">
        <v>1945</v>
      </c>
      <c r="AK189" s="152">
        <v>1608</v>
      </c>
      <c r="AL189" s="149">
        <v>0.82699999999999996</v>
      </c>
      <c r="AM189" s="152">
        <v>817</v>
      </c>
      <c r="AN189" s="152">
        <v>607</v>
      </c>
      <c r="AO189" s="152">
        <v>1424</v>
      </c>
      <c r="AP189" s="153">
        <v>0.42599999999999999</v>
      </c>
      <c r="AQ189" s="153">
        <v>0.47599999999999998</v>
      </c>
      <c r="AR189" s="154">
        <v>0.17499999999999999</v>
      </c>
      <c r="AS189" s="155">
        <v>0.11</v>
      </c>
      <c r="AT189" s="154">
        <v>8.5000000000000006E-2</v>
      </c>
      <c r="AU189" s="154">
        <v>0.39300000000000002</v>
      </c>
      <c r="AW189" s="183"/>
      <c r="AX189" s="144">
        <f t="shared" si="95"/>
        <v>76.004464285714292</v>
      </c>
      <c r="AY189" s="149">
        <v>108</v>
      </c>
      <c r="AZ189" s="150" t="s">
        <v>419</v>
      </c>
      <c r="BA189" s="149">
        <v>20</v>
      </c>
      <c r="BB189" s="151">
        <v>1</v>
      </c>
      <c r="BC189" s="152">
        <v>1792</v>
      </c>
      <c r="BD189" s="152">
        <v>1362</v>
      </c>
      <c r="BE189" s="149">
        <v>0.76</v>
      </c>
      <c r="BF189" s="152">
        <v>750</v>
      </c>
      <c r="BG189" s="152">
        <v>478</v>
      </c>
      <c r="BH189" s="152">
        <v>1228</v>
      </c>
      <c r="BI189" s="153">
        <v>0.38900000000000001</v>
      </c>
      <c r="BJ189" s="153">
        <v>0.42399999999999999</v>
      </c>
      <c r="BK189" s="154">
        <v>0.192</v>
      </c>
      <c r="BL189" s="154">
        <v>0.14699999999999999</v>
      </c>
      <c r="BM189" s="154">
        <v>0.11700000000000001</v>
      </c>
      <c r="BN189" s="154">
        <v>0.372</v>
      </c>
      <c r="DU189" s="4"/>
      <c r="DZ189" s="183"/>
      <c r="EA189" s="183"/>
      <c r="EB189" s="183"/>
      <c r="EC189" s="183"/>
      <c r="ED189" s="183"/>
      <c r="EE189" s="183"/>
    </row>
    <row r="190" spans="30:135" ht="13" x14ac:dyDescent="0.15">
      <c r="AD190" s="144">
        <f t="shared" si="93"/>
        <v>83.2</v>
      </c>
      <c r="AE190" s="144">
        <f t="shared" si="94"/>
        <v>82.451923076923066</v>
      </c>
      <c r="AF190" s="149">
        <v>109</v>
      </c>
      <c r="AG190" s="150" t="s">
        <v>420</v>
      </c>
      <c r="AH190" s="149">
        <v>20</v>
      </c>
      <c r="AI190" s="151">
        <v>1</v>
      </c>
      <c r="AJ190" s="152">
        <v>1664</v>
      </c>
      <c r="AK190" s="152">
        <v>1372</v>
      </c>
      <c r="AL190" s="149">
        <v>0.82499999999999996</v>
      </c>
      <c r="AM190" s="152">
        <v>729</v>
      </c>
      <c r="AN190" s="152">
        <v>487</v>
      </c>
      <c r="AO190" s="152">
        <v>1216</v>
      </c>
      <c r="AP190" s="151">
        <v>0.4</v>
      </c>
      <c r="AQ190" s="153">
        <v>0.46100000000000002</v>
      </c>
      <c r="AR190" s="154">
        <v>0.17399999999999999</v>
      </c>
      <c r="AS190" s="155">
        <v>0.11</v>
      </c>
      <c r="AT190" s="154">
        <v>7.8E-2</v>
      </c>
      <c r="AU190" s="154">
        <v>0.38300000000000001</v>
      </c>
      <c r="AW190" s="183"/>
      <c r="AX190" s="144">
        <f t="shared" si="95"/>
        <v>76.016830294530152</v>
      </c>
      <c r="AY190" s="149">
        <v>109</v>
      </c>
      <c r="AZ190" s="150" t="s">
        <v>421</v>
      </c>
      <c r="BA190" s="149">
        <v>18</v>
      </c>
      <c r="BB190" s="151">
        <v>1</v>
      </c>
      <c r="BC190" s="152">
        <v>1426</v>
      </c>
      <c r="BD190" s="152">
        <v>1084</v>
      </c>
      <c r="BE190" s="149">
        <v>0.76</v>
      </c>
      <c r="BF190" s="152">
        <v>574</v>
      </c>
      <c r="BG190" s="152">
        <v>377</v>
      </c>
      <c r="BH190" s="152">
        <v>951</v>
      </c>
      <c r="BI190" s="153">
        <v>0.39600000000000002</v>
      </c>
      <c r="BJ190" s="151">
        <v>0.45</v>
      </c>
      <c r="BK190" s="154">
        <v>0.22900000000000001</v>
      </c>
      <c r="BL190" s="155">
        <v>0.12</v>
      </c>
      <c r="BM190" s="154">
        <v>7.5999999999999998E-2</v>
      </c>
      <c r="BN190" s="154">
        <v>0.35799999999999998</v>
      </c>
      <c r="DU190" s="4"/>
      <c r="DZ190" s="183"/>
      <c r="EA190" s="183"/>
      <c r="EB190" s="183"/>
      <c r="EC190" s="183"/>
      <c r="ED190" s="183"/>
      <c r="EE190" s="183"/>
    </row>
    <row r="191" spans="30:135" ht="13" x14ac:dyDescent="0.15">
      <c r="AD191" s="144">
        <f t="shared" si="93"/>
        <v>85.666666666666657</v>
      </c>
      <c r="AE191" s="144">
        <f t="shared" si="94"/>
        <v>82.545858810450241</v>
      </c>
      <c r="AF191" s="149">
        <v>110</v>
      </c>
      <c r="AG191" s="150" t="s">
        <v>389</v>
      </c>
      <c r="AH191" s="149">
        <v>21</v>
      </c>
      <c r="AI191" s="151">
        <v>1</v>
      </c>
      <c r="AJ191" s="152">
        <v>1799</v>
      </c>
      <c r="AK191" s="152">
        <v>1485</v>
      </c>
      <c r="AL191" s="149">
        <v>0.82499999999999996</v>
      </c>
      <c r="AM191" s="152">
        <v>744</v>
      </c>
      <c r="AN191" s="152">
        <v>584</v>
      </c>
      <c r="AO191" s="152">
        <v>1328</v>
      </c>
      <c r="AP191" s="151">
        <v>0.44</v>
      </c>
      <c r="AQ191" s="153">
        <v>0.47599999999999998</v>
      </c>
      <c r="AR191" s="154">
        <v>0.18099999999999999</v>
      </c>
      <c r="AS191" s="154">
        <v>9.7000000000000003E-2</v>
      </c>
      <c r="AT191" s="154">
        <v>8.2000000000000003E-2</v>
      </c>
      <c r="AU191" s="154">
        <v>0.39500000000000002</v>
      </c>
      <c r="AW191" s="183"/>
      <c r="AX191" s="144">
        <f t="shared" si="95"/>
        <v>76.024411508282469</v>
      </c>
      <c r="AY191" s="149">
        <v>110</v>
      </c>
      <c r="AZ191" s="150" t="s">
        <v>422</v>
      </c>
      <c r="BA191" s="149">
        <v>14</v>
      </c>
      <c r="BB191" s="151">
        <v>1</v>
      </c>
      <c r="BC191" s="152">
        <v>1147</v>
      </c>
      <c r="BD191" s="152">
        <v>872</v>
      </c>
      <c r="BE191" s="149">
        <v>0.76</v>
      </c>
      <c r="BF191" s="152">
        <v>476</v>
      </c>
      <c r="BG191" s="152">
        <v>314</v>
      </c>
      <c r="BH191" s="152">
        <v>790</v>
      </c>
      <c r="BI191" s="153">
        <v>0.39700000000000002</v>
      </c>
      <c r="BJ191" s="153">
        <v>0.45500000000000002</v>
      </c>
      <c r="BK191" s="154">
        <v>0.22700000000000001</v>
      </c>
      <c r="BL191" s="155">
        <v>0.1</v>
      </c>
      <c r="BM191" s="154">
        <v>8.6999999999999994E-2</v>
      </c>
      <c r="BN191" s="154">
        <v>0.34799999999999998</v>
      </c>
      <c r="DU191" s="4"/>
      <c r="DZ191" s="183"/>
      <c r="EA191" s="183"/>
      <c r="EB191" s="183"/>
      <c r="EC191" s="183"/>
      <c r="ED191" s="183"/>
      <c r="EE191" s="183"/>
    </row>
    <row r="192" spans="30:135" ht="13" x14ac:dyDescent="0.15">
      <c r="AD192" s="144">
        <f t="shared" si="93"/>
        <v>73.578947368421055</v>
      </c>
      <c r="AE192" s="144">
        <f t="shared" si="94"/>
        <v>82.546494992846917</v>
      </c>
      <c r="AF192" s="149">
        <v>111</v>
      </c>
      <c r="AG192" s="150" t="s">
        <v>423</v>
      </c>
      <c r="AH192" s="149">
        <v>19</v>
      </c>
      <c r="AI192" s="151">
        <v>1</v>
      </c>
      <c r="AJ192" s="152">
        <v>1398</v>
      </c>
      <c r="AK192" s="152">
        <v>1154</v>
      </c>
      <c r="AL192" s="149">
        <v>0.82499999999999996</v>
      </c>
      <c r="AM192" s="152">
        <v>666</v>
      </c>
      <c r="AN192" s="152">
        <v>434</v>
      </c>
      <c r="AO192" s="152">
        <v>1100</v>
      </c>
      <c r="AP192" s="153">
        <v>0.39500000000000002</v>
      </c>
      <c r="AQ192" s="153">
        <v>0.45600000000000002</v>
      </c>
      <c r="AR192" s="154">
        <v>0.14399999999999999</v>
      </c>
      <c r="AS192" s="154">
        <v>8.4000000000000005E-2</v>
      </c>
      <c r="AT192" s="154">
        <v>7.1999999999999995E-2</v>
      </c>
      <c r="AU192" s="154">
        <v>0.374</v>
      </c>
      <c r="AW192" s="183"/>
      <c r="AX192" s="144">
        <f t="shared" si="95"/>
        <v>76.081871345029242</v>
      </c>
      <c r="AY192" s="149">
        <v>111</v>
      </c>
      <c r="AZ192" s="150" t="s">
        <v>424</v>
      </c>
      <c r="BA192" s="149">
        <v>21</v>
      </c>
      <c r="BB192" s="151">
        <v>1</v>
      </c>
      <c r="BC192" s="152">
        <v>1710</v>
      </c>
      <c r="BD192" s="152">
        <v>1301</v>
      </c>
      <c r="BE192" s="149">
        <v>0.76100000000000001</v>
      </c>
      <c r="BF192" s="152">
        <v>795</v>
      </c>
      <c r="BG192" s="152">
        <v>478</v>
      </c>
      <c r="BH192" s="152">
        <v>1273</v>
      </c>
      <c r="BI192" s="153">
        <v>0.375</v>
      </c>
      <c r="BJ192" s="153">
        <v>0.43099999999999999</v>
      </c>
      <c r="BK192" s="154">
        <v>0.17499999999999999</v>
      </c>
      <c r="BL192" s="154">
        <v>9.4E-2</v>
      </c>
      <c r="BM192" s="154">
        <v>7.6999999999999999E-2</v>
      </c>
      <c r="BN192" s="154">
        <v>0.35099999999999998</v>
      </c>
      <c r="DU192" s="4"/>
      <c r="DZ192" s="183"/>
      <c r="EA192" s="183"/>
      <c r="EB192" s="183"/>
      <c r="EC192" s="183"/>
      <c r="ED192" s="183"/>
      <c r="EE192" s="183"/>
    </row>
    <row r="193" spans="30:135" ht="13" x14ac:dyDescent="0.15">
      <c r="AD193" s="144">
        <f t="shared" si="93"/>
        <v>78.600000000000009</v>
      </c>
      <c r="AE193" s="144">
        <f t="shared" si="94"/>
        <v>82.379134860050897</v>
      </c>
      <c r="AF193" s="149">
        <v>112</v>
      </c>
      <c r="AG193" s="150" t="s">
        <v>425</v>
      </c>
      <c r="AH193" s="149">
        <v>20</v>
      </c>
      <c r="AI193" s="151">
        <v>1</v>
      </c>
      <c r="AJ193" s="152">
        <v>1572</v>
      </c>
      <c r="AK193" s="152">
        <v>1295</v>
      </c>
      <c r="AL193" s="149">
        <v>0.82399999999999995</v>
      </c>
      <c r="AM193" s="152">
        <v>687</v>
      </c>
      <c r="AN193" s="152">
        <v>448</v>
      </c>
      <c r="AO193" s="152">
        <v>1135</v>
      </c>
      <c r="AP193" s="153">
        <v>0.39500000000000002</v>
      </c>
      <c r="AQ193" s="153">
        <v>0.46700000000000003</v>
      </c>
      <c r="AR193" s="154">
        <v>0.191</v>
      </c>
      <c r="AS193" s="154">
        <v>0.10299999999999999</v>
      </c>
      <c r="AT193" s="154">
        <v>8.4000000000000005E-2</v>
      </c>
      <c r="AU193" s="154">
        <v>0.36699999999999999</v>
      </c>
      <c r="AW193" s="183"/>
      <c r="AX193" s="144">
        <f t="shared" si="95"/>
        <v>76.068965517241381</v>
      </c>
      <c r="AY193" s="149">
        <v>112</v>
      </c>
      <c r="AZ193" s="150" t="s">
        <v>426</v>
      </c>
      <c r="BA193" s="149">
        <v>15</v>
      </c>
      <c r="BB193" s="151">
        <v>1</v>
      </c>
      <c r="BC193" s="152">
        <v>1450</v>
      </c>
      <c r="BD193" s="152">
        <v>1103</v>
      </c>
      <c r="BE193" s="149">
        <v>0.76100000000000001</v>
      </c>
      <c r="BF193" s="152">
        <v>600</v>
      </c>
      <c r="BG193" s="152">
        <v>390</v>
      </c>
      <c r="BH193" s="152">
        <v>990</v>
      </c>
      <c r="BI193" s="153">
        <v>0.39400000000000002</v>
      </c>
      <c r="BJ193" s="153">
        <v>0.443</v>
      </c>
      <c r="BK193" s="154">
        <v>0.20699999999999999</v>
      </c>
      <c r="BL193" s="154">
        <v>0.13100000000000001</v>
      </c>
      <c r="BM193" s="155">
        <v>0.09</v>
      </c>
      <c r="BN193" s="154">
        <v>0.36399999999999999</v>
      </c>
      <c r="DU193" s="4"/>
      <c r="DZ193" s="183"/>
      <c r="EA193" s="183"/>
      <c r="EB193" s="183"/>
      <c r="EC193" s="183"/>
      <c r="ED193" s="183"/>
      <c r="EE193" s="183"/>
    </row>
    <row r="194" spans="30:135" ht="13" x14ac:dyDescent="0.15">
      <c r="AD194" s="144">
        <f t="shared" si="93"/>
        <v>85.347826086956516</v>
      </c>
      <c r="AE194" s="144">
        <f t="shared" si="94"/>
        <v>82.32297503820682</v>
      </c>
      <c r="AF194" s="149">
        <v>113</v>
      </c>
      <c r="AG194" s="150" t="s">
        <v>427</v>
      </c>
      <c r="AH194" s="149">
        <v>23</v>
      </c>
      <c r="AI194" s="151">
        <v>1</v>
      </c>
      <c r="AJ194" s="152">
        <v>1963</v>
      </c>
      <c r="AK194" s="152">
        <v>1616</v>
      </c>
      <c r="AL194" s="149">
        <v>0.82299999999999995</v>
      </c>
      <c r="AM194" s="152">
        <v>854</v>
      </c>
      <c r="AN194" s="152">
        <v>542</v>
      </c>
      <c r="AO194" s="152">
        <v>1396</v>
      </c>
      <c r="AP194" s="153">
        <v>0.38800000000000001</v>
      </c>
      <c r="AQ194" s="153">
        <v>0.44800000000000001</v>
      </c>
      <c r="AR194" s="154">
        <v>0.16600000000000001</v>
      </c>
      <c r="AS194" s="154">
        <v>0.14299999999999999</v>
      </c>
      <c r="AT194" s="154">
        <v>0.104</v>
      </c>
      <c r="AU194" s="154">
        <v>0.38600000000000001</v>
      </c>
      <c r="AW194" s="183"/>
      <c r="AX194" s="144">
        <f t="shared" si="95"/>
        <v>76.171428571428564</v>
      </c>
      <c r="AY194" s="149">
        <v>113</v>
      </c>
      <c r="AZ194" s="150" t="s">
        <v>428</v>
      </c>
      <c r="BA194" s="149">
        <v>21</v>
      </c>
      <c r="BB194" s="151">
        <v>1</v>
      </c>
      <c r="BC194" s="152">
        <v>1750</v>
      </c>
      <c r="BD194" s="152">
        <v>1333</v>
      </c>
      <c r="BE194" s="149">
        <v>0.76200000000000001</v>
      </c>
      <c r="BF194" s="152">
        <v>634</v>
      </c>
      <c r="BG194" s="152">
        <v>471</v>
      </c>
      <c r="BH194" s="152">
        <v>1105</v>
      </c>
      <c r="BI194" s="153">
        <v>0.42599999999999999</v>
      </c>
      <c r="BJ194" s="151">
        <v>0.47</v>
      </c>
      <c r="BK194" s="154">
        <v>0.255</v>
      </c>
      <c r="BL194" s="154">
        <v>0.127</v>
      </c>
      <c r="BM194" s="154">
        <v>9.2999999999999999E-2</v>
      </c>
      <c r="BN194" s="155">
        <v>0.37</v>
      </c>
      <c r="DU194" s="4"/>
      <c r="DZ194" s="183"/>
      <c r="EA194" s="183"/>
      <c r="EB194" s="183"/>
      <c r="EC194" s="183"/>
      <c r="ED194" s="183"/>
      <c r="EE194" s="183"/>
    </row>
    <row r="195" spans="30:135" ht="13" x14ac:dyDescent="0.15">
      <c r="AD195" s="144">
        <f t="shared" si="93"/>
        <v>85.8</v>
      </c>
      <c r="AE195" s="144">
        <f t="shared" si="94"/>
        <v>82.226107226107231</v>
      </c>
      <c r="AF195" s="149">
        <v>114</v>
      </c>
      <c r="AG195" s="150" t="s">
        <v>417</v>
      </c>
      <c r="AH195" s="149">
        <v>20</v>
      </c>
      <c r="AI195" s="151">
        <v>1</v>
      </c>
      <c r="AJ195" s="152">
        <v>1716</v>
      </c>
      <c r="AK195" s="152">
        <v>1411</v>
      </c>
      <c r="AL195" s="149">
        <v>0.82199999999999995</v>
      </c>
      <c r="AM195" s="152">
        <v>699</v>
      </c>
      <c r="AN195" s="152">
        <v>523</v>
      </c>
      <c r="AO195" s="152">
        <v>1222</v>
      </c>
      <c r="AP195" s="153">
        <v>0.42799999999999999</v>
      </c>
      <c r="AQ195" s="153">
        <v>0.46400000000000002</v>
      </c>
      <c r="AR195" s="154">
        <v>0.185</v>
      </c>
      <c r="AS195" s="154">
        <v>0.129</v>
      </c>
      <c r="AT195" s="154">
        <v>0.104</v>
      </c>
      <c r="AU195" s="154">
        <v>0.39500000000000002</v>
      </c>
      <c r="AW195" s="183"/>
      <c r="AX195" s="144">
        <f t="shared" si="95"/>
        <v>76.301476301476299</v>
      </c>
      <c r="AY195" s="149">
        <v>114</v>
      </c>
      <c r="AZ195" s="150" t="s">
        <v>429</v>
      </c>
      <c r="BA195" s="149">
        <v>17</v>
      </c>
      <c r="BB195" s="151">
        <v>1</v>
      </c>
      <c r="BC195" s="152">
        <v>1287</v>
      </c>
      <c r="BD195" s="152">
        <v>982</v>
      </c>
      <c r="BE195" s="149">
        <v>0.76300000000000001</v>
      </c>
      <c r="BF195" s="152">
        <v>607</v>
      </c>
      <c r="BG195" s="152">
        <v>362</v>
      </c>
      <c r="BH195" s="152">
        <v>969</v>
      </c>
      <c r="BI195" s="153">
        <v>0.374</v>
      </c>
      <c r="BJ195" s="153">
        <v>0.42899999999999999</v>
      </c>
      <c r="BK195" s="154">
        <v>0.17100000000000001</v>
      </c>
      <c r="BL195" s="154">
        <v>8.7999999999999995E-2</v>
      </c>
      <c r="BM195" s="154">
        <v>6.9000000000000006E-2</v>
      </c>
      <c r="BN195" s="154">
        <v>0.35399999999999998</v>
      </c>
      <c r="DU195" s="4"/>
      <c r="DZ195" s="183"/>
      <c r="EA195" s="183"/>
      <c r="EB195" s="183"/>
      <c r="EC195" s="183"/>
      <c r="ED195" s="183"/>
      <c r="EE195" s="183"/>
    </row>
    <row r="196" spans="30:135" ht="13" x14ac:dyDescent="0.15">
      <c r="AD196" s="144">
        <f t="shared" si="93"/>
        <v>79.333333333333343</v>
      </c>
      <c r="AE196" s="144">
        <f t="shared" si="94"/>
        <v>82.195378151260499</v>
      </c>
      <c r="AF196" s="149">
        <v>115</v>
      </c>
      <c r="AG196" s="150" t="s">
        <v>430</v>
      </c>
      <c r="AH196" s="149">
        <v>24</v>
      </c>
      <c r="AI196" s="151">
        <v>1</v>
      </c>
      <c r="AJ196" s="152">
        <v>1904</v>
      </c>
      <c r="AK196" s="152">
        <v>1565</v>
      </c>
      <c r="AL196" s="149">
        <v>0.82199999999999995</v>
      </c>
      <c r="AM196" s="152">
        <v>785</v>
      </c>
      <c r="AN196" s="152">
        <v>556</v>
      </c>
      <c r="AO196" s="152">
        <v>1341</v>
      </c>
      <c r="AP196" s="153">
        <v>0.41499999999999998</v>
      </c>
      <c r="AQ196" s="153">
        <v>0.47499999999999998</v>
      </c>
      <c r="AR196" s="154">
        <v>0.19400000000000001</v>
      </c>
      <c r="AS196" s="154">
        <v>0.11700000000000001</v>
      </c>
      <c r="AT196" s="154">
        <v>9.2999999999999999E-2</v>
      </c>
      <c r="AU196" s="154">
        <v>0.38500000000000001</v>
      </c>
      <c r="AW196" s="183"/>
      <c r="AX196" s="144">
        <f t="shared" si="95"/>
        <v>76.321709786276713</v>
      </c>
      <c r="AY196" s="149">
        <v>115</v>
      </c>
      <c r="AZ196" s="150" t="s">
        <v>367</v>
      </c>
      <c r="BA196" s="149">
        <v>22</v>
      </c>
      <c r="BB196" s="151">
        <v>1</v>
      </c>
      <c r="BC196" s="152">
        <v>1778</v>
      </c>
      <c r="BD196" s="152">
        <v>1357</v>
      </c>
      <c r="BE196" s="149">
        <v>0.76300000000000001</v>
      </c>
      <c r="BF196" s="152">
        <v>804</v>
      </c>
      <c r="BG196" s="152">
        <v>507</v>
      </c>
      <c r="BH196" s="152">
        <v>1311</v>
      </c>
      <c r="BI196" s="153">
        <v>0.38700000000000001</v>
      </c>
      <c r="BJ196" s="153">
        <v>0.43099999999999999</v>
      </c>
      <c r="BK196" s="155">
        <v>0.19</v>
      </c>
      <c r="BL196" s="154">
        <v>9.0999999999999998E-2</v>
      </c>
      <c r="BM196" s="154">
        <v>7.4999999999999997E-2</v>
      </c>
      <c r="BN196" s="154">
        <v>0.35299999999999998</v>
      </c>
      <c r="DU196" s="4"/>
      <c r="DZ196" s="183"/>
      <c r="EA196" s="183"/>
      <c r="EB196" s="183"/>
      <c r="EC196" s="183"/>
      <c r="ED196" s="183"/>
      <c r="EE196" s="183"/>
    </row>
    <row r="197" spans="30:135" ht="13" x14ac:dyDescent="0.15">
      <c r="AD197" s="144">
        <f t="shared" si="93"/>
        <v>84.149999999999991</v>
      </c>
      <c r="AE197" s="144">
        <f t="shared" si="94"/>
        <v>82.234105763517533</v>
      </c>
      <c r="AF197" s="149">
        <v>116</v>
      </c>
      <c r="AG197" s="150" t="s">
        <v>431</v>
      </c>
      <c r="AH197" s="149">
        <v>20</v>
      </c>
      <c r="AI197" s="151">
        <v>1</v>
      </c>
      <c r="AJ197" s="152">
        <v>1683</v>
      </c>
      <c r="AK197" s="152">
        <v>1384</v>
      </c>
      <c r="AL197" s="149">
        <v>0.82199999999999995</v>
      </c>
      <c r="AM197" s="152">
        <v>757</v>
      </c>
      <c r="AN197" s="152">
        <v>510</v>
      </c>
      <c r="AO197" s="152">
        <v>1267</v>
      </c>
      <c r="AP197" s="153">
        <v>0.40300000000000002</v>
      </c>
      <c r="AQ197" s="153">
        <v>0.435</v>
      </c>
      <c r="AR197" s="154">
        <v>0.13200000000000001</v>
      </c>
      <c r="AS197" s="154">
        <v>0.13700000000000001</v>
      </c>
      <c r="AT197" s="154">
        <v>0.108</v>
      </c>
      <c r="AU197" s="154">
        <v>0.40300000000000002</v>
      </c>
      <c r="AW197" s="183"/>
      <c r="AX197" s="144">
        <f t="shared" si="95"/>
        <v>76.414189837008621</v>
      </c>
      <c r="AY197" s="149">
        <v>116</v>
      </c>
      <c r="AZ197" s="150" t="s">
        <v>432</v>
      </c>
      <c r="BA197" s="149">
        <v>13</v>
      </c>
      <c r="BB197" s="151">
        <v>1</v>
      </c>
      <c r="BC197" s="152">
        <v>1043</v>
      </c>
      <c r="BD197" s="152">
        <v>797</v>
      </c>
      <c r="BE197" s="149">
        <v>0.76400000000000001</v>
      </c>
      <c r="BF197" s="152">
        <v>456</v>
      </c>
      <c r="BG197" s="152">
        <v>292</v>
      </c>
      <c r="BH197" s="152">
        <v>748</v>
      </c>
      <c r="BI197" s="151">
        <v>0.39</v>
      </c>
      <c r="BJ197" s="153">
        <v>0.42199999999999999</v>
      </c>
      <c r="BK197" s="154">
        <v>0.17599999999999999</v>
      </c>
      <c r="BL197" s="155">
        <v>0.13</v>
      </c>
      <c r="BM197" s="154">
        <v>9.7000000000000003E-2</v>
      </c>
      <c r="BN197" s="154">
        <v>0.376</v>
      </c>
      <c r="DU197" s="4"/>
      <c r="DZ197" s="183"/>
      <c r="EA197" s="183"/>
      <c r="EB197" s="183"/>
      <c r="EC197" s="183"/>
      <c r="ED197" s="183"/>
      <c r="EE197" s="183"/>
    </row>
    <row r="198" spans="30:135" ht="13" x14ac:dyDescent="0.15">
      <c r="AD198" s="144">
        <f t="shared" si="93"/>
        <v>77.869565217391298</v>
      </c>
      <c r="AE198" s="144">
        <f t="shared" si="94"/>
        <v>82.244556113902846</v>
      </c>
      <c r="AF198" s="149">
        <v>117</v>
      </c>
      <c r="AG198" s="150" t="s">
        <v>433</v>
      </c>
      <c r="AH198" s="149">
        <v>23</v>
      </c>
      <c r="AI198" s="151">
        <v>1</v>
      </c>
      <c r="AJ198" s="152">
        <v>1791</v>
      </c>
      <c r="AK198" s="152">
        <v>1473</v>
      </c>
      <c r="AL198" s="149">
        <v>0.82199999999999995</v>
      </c>
      <c r="AM198" s="152">
        <v>789</v>
      </c>
      <c r="AN198" s="152">
        <v>495</v>
      </c>
      <c r="AO198" s="152">
        <v>1284</v>
      </c>
      <c r="AP198" s="153">
        <v>0.38600000000000001</v>
      </c>
      <c r="AQ198" s="153">
        <v>0.46700000000000003</v>
      </c>
      <c r="AR198" s="154">
        <v>0.183</v>
      </c>
      <c r="AS198" s="154">
        <v>0.11700000000000001</v>
      </c>
      <c r="AT198" s="155">
        <v>0.09</v>
      </c>
      <c r="AU198" s="154">
        <v>0.36699999999999999</v>
      </c>
      <c r="AW198" s="183"/>
      <c r="AX198" s="144">
        <f t="shared" si="95"/>
        <v>76.476476476476478</v>
      </c>
      <c r="AY198" s="149">
        <v>117</v>
      </c>
      <c r="AZ198" s="150" t="s">
        <v>434</v>
      </c>
      <c r="BA198" s="149">
        <v>25</v>
      </c>
      <c r="BB198" s="151">
        <v>1</v>
      </c>
      <c r="BC198" s="152">
        <v>1998</v>
      </c>
      <c r="BD198" s="152">
        <v>1528</v>
      </c>
      <c r="BE198" s="149">
        <v>0.76500000000000001</v>
      </c>
      <c r="BF198" s="152">
        <v>785</v>
      </c>
      <c r="BG198" s="152">
        <v>560</v>
      </c>
      <c r="BH198" s="152">
        <v>1345</v>
      </c>
      <c r="BI198" s="153">
        <v>0.41599999999999998</v>
      </c>
      <c r="BJ198" s="153">
        <v>0.45700000000000002</v>
      </c>
      <c r="BK198" s="154">
        <v>0.23200000000000001</v>
      </c>
      <c r="BL198" s="154">
        <v>0.11600000000000001</v>
      </c>
      <c r="BM198" s="154">
        <v>8.7999999999999995E-2</v>
      </c>
      <c r="BN198" s="154">
        <v>0.36699999999999999</v>
      </c>
      <c r="DU198" s="4"/>
      <c r="DZ198" s="183"/>
      <c r="EA198" s="183"/>
      <c r="EB198" s="183"/>
      <c r="EC198" s="183"/>
      <c r="ED198" s="183"/>
      <c r="EE198" s="183"/>
    </row>
    <row r="199" spans="30:135" ht="13" x14ac:dyDescent="0.15">
      <c r="AD199" s="144">
        <f t="shared" si="93"/>
        <v>74.933333333333337</v>
      </c>
      <c r="AE199" s="144">
        <f t="shared" si="94"/>
        <v>82.117437722419922</v>
      </c>
      <c r="AF199" s="149">
        <v>118</v>
      </c>
      <c r="AG199" s="150" t="s">
        <v>315</v>
      </c>
      <c r="AH199" s="149">
        <v>15</v>
      </c>
      <c r="AI199" s="151">
        <v>1</v>
      </c>
      <c r="AJ199" s="152">
        <v>1124</v>
      </c>
      <c r="AK199" s="152">
        <v>923</v>
      </c>
      <c r="AL199" s="149">
        <v>0.82099999999999995</v>
      </c>
      <c r="AM199" s="152">
        <v>497</v>
      </c>
      <c r="AN199" s="152">
        <v>329</v>
      </c>
      <c r="AO199" s="152">
        <v>826</v>
      </c>
      <c r="AP199" s="153">
        <v>0.39800000000000002</v>
      </c>
      <c r="AQ199" s="153">
        <v>0.47599999999999998</v>
      </c>
      <c r="AR199" s="154">
        <v>0.187</v>
      </c>
      <c r="AS199" s="155">
        <v>0.09</v>
      </c>
      <c r="AT199" s="155">
        <v>0.06</v>
      </c>
      <c r="AU199" s="154">
        <v>0.36399999999999999</v>
      </c>
      <c r="AW199" s="183"/>
      <c r="AX199" s="144">
        <f t="shared" si="95"/>
        <v>76.536312849162016</v>
      </c>
      <c r="AY199" s="149">
        <v>118</v>
      </c>
      <c r="AZ199" s="150" t="s">
        <v>431</v>
      </c>
      <c r="BA199" s="149">
        <v>20</v>
      </c>
      <c r="BB199" s="151">
        <v>1</v>
      </c>
      <c r="BC199" s="152">
        <v>1611</v>
      </c>
      <c r="BD199" s="152">
        <v>1233</v>
      </c>
      <c r="BE199" s="149">
        <v>0.76500000000000001</v>
      </c>
      <c r="BF199" s="152">
        <v>604</v>
      </c>
      <c r="BG199" s="152">
        <v>441</v>
      </c>
      <c r="BH199" s="152">
        <v>1045</v>
      </c>
      <c r="BI199" s="153">
        <v>0.42199999999999999</v>
      </c>
      <c r="BJ199" s="153">
        <v>0.47699999999999998</v>
      </c>
      <c r="BK199" s="154">
        <v>0.25900000000000001</v>
      </c>
      <c r="BL199" s="154">
        <v>0.115</v>
      </c>
      <c r="BM199" s="154">
        <v>9.4E-2</v>
      </c>
      <c r="BN199" s="154">
        <v>0.35799999999999998</v>
      </c>
      <c r="DU199" s="4"/>
      <c r="DZ199" s="183"/>
      <c r="EA199" s="183"/>
      <c r="EB199" s="183"/>
      <c r="EC199" s="183"/>
      <c r="ED199" s="183"/>
      <c r="EE199" s="183"/>
    </row>
    <row r="200" spans="30:135" ht="13" x14ac:dyDescent="0.15">
      <c r="AD200" s="144">
        <f t="shared" si="93"/>
        <v>87.434782608695656</v>
      </c>
      <c r="AE200" s="144">
        <f t="shared" si="94"/>
        <v>82.098458478368968</v>
      </c>
      <c r="AF200" s="149">
        <v>119</v>
      </c>
      <c r="AG200" s="150" t="s">
        <v>435</v>
      </c>
      <c r="AH200" s="149">
        <v>23</v>
      </c>
      <c r="AI200" s="151">
        <v>1</v>
      </c>
      <c r="AJ200" s="152">
        <v>2011</v>
      </c>
      <c r="AK200" s="152">
        <v>1651</v>
      </c>
      <c r="AL200" s="149">
        <v>0.82099999999999995</v>
      </c>
      <c r="AM200" s="152">
        <v>889</v>
      </c>
      <c r="AN200" s="152">
        <v>619</v>
      </c>
      <c r="AO200" s="152">
        <v>1508</v>
      </c>
      <c r="AP200" s="151">
        <v>0.41</v>
      </c>
      <c r="AQ200" s="151">
        <v>0.47</v>
      </c>
      <c r="AR200" s="154">
        <v>0.17299999999999999</v>
      </c>
      <c r="AS200" s="154">
        <v>9.1999999999999998E-2</v>
      </c>
      <c r="AT200" s="154">
        <v>7.9000000000000001E-2</v>
      </c>
      <c r="AU200" s="154">
        <v>0.372</v>
      </c>
      <c r="AW200" s="183"/>
      <c r="AX200" s="144">
        <f t="shared" si="95"/>
        <v>76.552106430155206</v>
      </c>
      <c r="AY200" s="149">
        <v>119</v>
      </c>
      <c r="AZ200" s="150" t="s">
        <v>436</v>
      </c>
      <c r="BA200" s="149">
        <v>21</v>
      </c>
      <c r="BB200" s="151">
        <v>1</v>
      </c>
      <c r="BC200" s="152">
        <v>1804</v>
      </c>
      <c r="BD200" s="152">
        <v>1381</v>
      </c>
      <c r="BE200" s="149">
        <v>0.76600000000000001</v>
      </c>
      <c r="BF200" s="152">
        <v>795</v>
      </c>
      <c r="BG200" s="152">
        <v>514</v>
      </c>
      <c r="BH200" s="152">
        <v>1309</v>
      </c>
      <c r="BI200" s="153">
        <v>0.39300000000000002</v>
      </c>
      <c r="BJ200" s="153">
        <v>0.437</v>
      </c>
      <c r="BK200" s="154">
        <v>0.183</v>
      </c>
      <c r="BL200" s="154">
        <v>0.111</v>
      </c>
      <c r="BM200" s="154">
        <v>9.0999999999999998E-2</v>
      </c>
      <c r="BN200" s="154">
        <v>0.36399999999999999</v>
      </c>
      <c r="DU200" s="4"/>
      <c r="DZ200" s="183"/>
      <c r="EA200" s="183"/>
      <c r="EB200" s="183"/>
      <c r="EC200" s="183"/>
      <c r="ED200" s="183"/>
      <c r="EE200" s="183"/>
    </row>
    <row r="201" spans="30:135" ht="13" x14ac:dyDescent="0.15">
      <c r="AD201" s="144">
        <f t="shared" si="93"/>
        <v>72.428571428571431</v>
      </c>
      <c r="AE201" s="144">
        <f t="shared" si="94"/>
        <v>81.952662721893489</v>
      </c>
      <c r="AF201" s="149">
        <v>120</v>
      </c>
      <c r="AG201" s="150" t="s">
        <v>311</v>
      </c>
      <c r="AH201" s="149">
        <v>14</v>
      </c>
      <c r="AI201" s="151">
        <v>1</v>
      </c>
      <c r="AJ201" s="152">
        <v>1014</v>
      </c>
      <c r="AK201" s="152">
        <v>831</v>
      </c>
      <c r="AL201" s="149">
        <v>0.82</v>
      </c>
      <c r="AM201" s="152">
        <v>455</v>
      </c>
      <c r="AN201" s="152">
        <v>315</v>
      </c>
      <c r="AO201" s="152">
        <v>770</v>
      </c>
      <c r="AP201" s="153">
        <v>0.40899999999999997</v>
      </c>
      <c r="AQ201" s="153">
        <v>0.47899999999999998</v>
      </c>
      <c r="AR201" s="154">
        <v>0.18099999999999999</v>
      </c>
      <c r="AS201" s="154">
        <v>7.5999999999999998E-2</v>
      </c>
      <c r="AT201" s="154">
        <v>6.2E-2</v>
      </c>
      <c r="AU201" s="154">
        <v>0.36499999999999999</v>
      </c>
      <c r="AW201" s="183"/>
      <c r="AX201" s="144">
        <f t="shared" si="95"/>
        <v>76.64637520752629</v>
      </c>
      <c r="AY201" s="149">
        <v>120</v>
      </c>
      <c r="AZ201" s="150" t="s">
        <v>359</v>
      </c>
      <c r="BA201" s="149">
        <v>22</v>
      </c>
      <c r="BB201" s="151">
        <v>1</v>
      </c>
      <c r="BC201" s="152">
        <v>1807</v>
      </c>
      <c r="BD201" s="152">
        <v>1385</v>
      </c>
      <c r="BE201" s="149">
        <v>0.76600000000000001</v>
      </c>
      <c r="BF201" s="152">
        <v>752</v>
      </c>
      <c r="BG201" s="152">
        <v>473</v>
      </c>
      <c r="BH201" s="152">
        <v>1225</v>
      </c>
      <c r="BI201" s="153">
        <v>0.38600000000000001</v>
      </c>
      <c r="BJ201" s="153">
        <v>0.442</v>
      </c>
      <c r="BK201" s="154">
        <v>0.21099999999999999</v>
      </c>
      <c r="BL201" s="154">
        <v>0.129</v>
      </c>
      <c r="BM201" s="154">
        <v>9.0999999999999998E-2</v>
      </c>
      <c r="BN201" s="154">
        <v>0.36099999999999999</v>
      </c>
      <c r="DU201" s="4"/>
      <c r="DZ201" s="183"/>
      <c r="EA201" s="183"/>
      <c r="EB201" s="183"/>
      <c r="EC201" s="183"/>
      <c r="ED201" s="183"/>
      <c r="EE201" s="183"/>
    </row>
    <row r="202" spans="30:135" ht="13" x14ac:dyDescent="0.15">
      <c r="AD202" s="144">
        <f t="shared" si="93"/>
        <v>78.150000000000006</v>
      </c>
      <c r="AE202" s="144">
        <f t="shared" si="94"/>
        <v>82.021753039027516</v>
      </c>
      <c r="AF202" s="149">
        <v>121</v>
      </c>
      <c r="AG202" s="150" t="s">
        <v>437</v>
      </c>
      <c r="AH202" s="149">
        <v>20</v>
      </c>
      <c r="AI202" s="151">
        <v>1</v>
      </c>
      <c r="AJ202" s="152">
        <v>1563</v>
      </c>
      <c r="AK202" s="152">
        <v>1282</v>
      </c>
      <c r="AL202" s="149">
        <v>0.82</v>
      </c>
      <c r="AM202" s="152">
        <v>683</v>
      </c>
      <c r="AN202" s="152">
        <v>455</v>
      </c>
      <c r="AO202" s="152">
        <v>1138</v>
      </c>
      <c r="AP202" s="151">
        <v>0.4</v>
      </c>
      <c r="AQ202" s="153">
        <v>0.46400000000000002</v>
      </c>
      <c r="AR202" s="154">
        <v>0.17899999999999999</v>
      </c>
      <c r="AS202" s="154">
        <v>0.108</v>
      </c>
      <c r="AT202" s="154">
        <v>8.1000000000000003E-2</v>
      </c>
      <c r="AU202" s="154">
        <v>0.376</v>
      </c>
      <c r="AW202" s="183"/>
      <c r="AX202" s="144">
        <f t="shared" si="95"/>
        <v>76.633785450061652</v>
      </c>
      <c r="AY202" s="149">
        <v>121</v>
      </c>
      <c r="AZ202" s="150" t="s">
        <v>438</v>
      </c>
      <c r="BA202" s="149">
        <v>20</v>
      </c>
      <c r="BB202" s="151">
        <v>1</v>
      </c>
      <c r="BC202" s="152">
        <v>1622</v>
      </c>
      <c r="BD202" s="152">
        <v>1243</v>
      </c>
      <c r="BE202" s="149">
        <v>0.76600000000000001</v>
      </c>
      <c r="BF202" s="152">
        <v>606</v>
      </c>
      <c r="BG202" s="152">
        <v>444</v>
      </c>
      <c r="BH202" s="152">
        <v>1050</v>
      </c>
      <c r="BI202" s="153">
        <v>0.42299999999999999</v>
      </c>
      <c r="BJ202" s="153">
        <v>0.46500000000000002</v>
      </c>
      <c r="BK202" s="155">
        <v>0.24</v>
      </c>
      <c r="BL202" s="154">
        <v>0.13100000000000001</v>
      </c>
      <c r="BM202" s="154">
        <v>9.4E-2</v>
      </c>
      <c r="BN202" s="154">
        <v>0.371</v>
      </c>
      <c r="DU202" s="4"/>
      <c r="DZ202" s="183"/>
      <c r="EA202" s="183"/>
      <c r="EB202" s="183"/>
      <c r="EC202" s="183"/>
      <c r="ED202" s="183"/>
      <c r="EE202" s="183"/>
    </row>
    <row r="203" spans="30:135" ht="13" x14ac:dyDescent="0.15">
      <c r="AD203" s="144">
        <f t="shared" si="93"/>
        <v>87.521739130434781</v>
      </c>
      <c r="AE203" s="144">
        <f t="shared" si="94"/>
        <v>81.867858917039243</v>
      </c>
      <c r="AF203" s="149">
        <v>122</v>
      </c>
      <c r="AG203" s="150" t="s">
        <v>439</v>
      </c>
      <c r="AH203" s="149">
        <v>23</v>
      </c>
      <c r="AI203" s="151">
        <v>1</v>
      </c>
      <c r="AJ203" s="152">
        <v>2013</v>
      </c>
      <c r="AK203" s="152">
        <v>1648</v>
      </c>
      <c r="AL203" s="149">
        <v>0.81899999999999995</v>
      </c>
      <c r="AM203" s="152">
        <v>909</v>
      </c>
      <c r="AN203" s="152">
        <v>596</v>
      </c>
      <c r="AO203" s="152">
        <v>1505</v>
      </c>
      <c r="AP203" s="153">
        <v>0.39600000000000002</v>
      </c>
      <c r="AQ203" s="153">
        <v>0.442</v>
      </c>
      <c r="AR203" s="154">
        <v>0.16200000000000001</v>
      </c>
      <c r="AS203" s="154">
        <v>0.106</v>
      </c>
      <c r="AT203" s="154">
        <v>8.5000000000000006E-2</v>
      </c>
      <c r="AU203" s="154">
        <v>0.38100000000000001</v>
      </c>
      <c r="AW203" s="183"/>
      <c r="AX203" s="144">
        <f t="shared" si="95"/>
        <v>76.687988628287144</v>
      </c>
      <c r="AY203" s="149">
        <v>122</v>
      </c>
      <c r="AZ203" s="150" t="s">
        <v>440</v>
      </c>
      <c r="BA203" s="149">
        <v>18</v>
      </c>
      <c r="BB203" s="151">
        <v>1</v>
      </c>
      <c r="BC203" s="152">
        <v>1407</v>
      </c>
      <c r="BD203" s="152">
        <v>1079</v>
      </c>
      <c r="BE203" s="149">
        <v>0.76700000000000002</v>
      </c>
      <c r="BF203" s="152">
        <v>587</v>
      </c>
      <c r="BG203" s="152">
        <v>401</v>
      </c>
      <c r="BH203" s="152">
        <v>988</v>
      </c>
      <c r="BI203" s="153">
        <v>0.40600000000000003</v>
      </c>
      <c r="BJ203" s="153">
        <v>0.44600000000000001</v>
      </c>
      <c r="BK203" s="154">
        <v>0.20799999999999999</v>
      </c>
      <c r="BL203" s="154">
        <v>0.106</v>
      </c>
      <c r="BM203" s="154">
        <v>8.6999999999999994E-2</v>
      </c>
      <c r="BN203" s="154">
        <v>0.36499999999999999</v>
      </c>
      <c r="DU203" s="4"/>
      <c r="DZ203" s="183"/>
      <c r="EA203" s="183"/>
      <c r="EB203" s="183"/>
      <c r="EC203" s="183"/>
      <c r="ED203" s="183"/>
      <c r="EE203" s="183"/>
    </row>
    <row r="204" spans="30:135" ht="13" x14ac:dyDescent="0.15">
      <c r="AD204" s="144">
        <f t="shared" si="93"/>
        <v>85.95</v>
      </c>
      <c r="AE204" s="144">
        <f t="shared" si="94"/>
        <v>81.791739383362412</v>
      </c>
      <c r="AF204" s="149">
        <v>123</v>
      </c>
      <c r="AG204" s="150" t="s">
        <v>441</v>
      </c>
      <c r="AH204" s="149">
        <v>20</v>
      </c>
      <c r="AI204" s="151">
        <v>1</v>
      </c>
      <c r="AJ204" s="152">
        <v>1719</v>
      </c>
      <c r="AK204" s="152">
        <v>1406</v>
      </c>
      <c r="AL204" s="149">
        <v>0.81799999999999995</v>
      </c>
      <c r="AM204" s="152">
        <v>778</v>
      </c>
      <c r="AN204" s="152">
        <v>535</v>
      </c>
      <c r="AO204" s="152">
        <v>1313</v>
      </c>
      <c r="AP204" s="153">
        <v>0.40699999999999997</v>
      </c>
      <c r="AQ204" s="153">
        <v>0.45200000000000001</v>
      </c>
      <c r="AR204" s="154">
        <v>0.14399999999999999</v>
      </c>
      <c r="AS204" s="154">
        <v>0.112</v>
      </c>
      <c r="AT204" s="154">
        <v>8.7999999999999995E-2</v>
      </c>
      <c r="AU204" s="154">
        <v>0.38700000000000001</v>
      </c>
      <c r="AW204" s="183"/>
      <c r="AX204" s="144">
        <f t="shared" si="95"/>
        <v>76.70753064798599</v>
      </c>
      <c r="AY204" s="149">
        <v>123</v>
      </c>
      <c r="AZ204" s="150" t="s">
        <v>314</v>
      </c>
      <c r="BA204" s="149">
        <v>20</v>
      </c>
      <c r="BB204" s="151">
        <v>1</v>
      </c>
      <c r="BC204" s="152">
        <v>1713</v>
      </c>
      <c r="BD204" s="152">
        <v>1314</v>
      </c>
      <c r="BE204" s="149">
        <v>0.76700000000000002</v>
      </c>
      <c r="BF204" s="152">
        <v>719</v>
      </c>
      <c r="BG204" s="152">
        <v>518</v>
      </c>
      <c r="BH204" s="152">
        <v>1237</v>
      </c>
      <c r="BI204" s="153">
        <v>0.41899999999999998</v>
      </c>
      <c r="BJ204" s="151">
        <v>0.46</v>
      </c>
      <c r="BK204" s="154">
        <v>0.217</v>
      </c>
      <c r="BL204" s="154">
        <v>7.8E-2</v>
      </c>
      <c r="BM204" s="154">
        <v>6.0999999999999999E-2</v>
      </c>
      <c r="BN204" s="155">
        <v>0.36</v>
      </c>
      <c r="DU204" s="4"/>
      <c r="DZ204" s="183"/>
      <c r="EA204" s="183"/>
      <c r="EB204" s="183"/>
      <c r="EC204" s="183"/>
      <c r="ED204" s="183"/>
      <c r="EE204" s="183"/>
    </row>
    <row r="205" spans="30:135" ht="13" x14ac:dyDescent="0.15">
      <c r="AD205" s="144">
        <f t="shared" si="93"/>
        <v>78.681818181818187</v>
      </c>
      <c r="AE205" s="144">
        <f t="shared" si="94"/>
        <v>81.744656268053149</v>
      </c>
      <c r="AF205" s="149">
        <v>124</v>
      </c>
      <c r="AG205" s="150" t="s">
        <v>442</v>
      </c>
      <c r="AH205" s="149">
        <v>22</v>
      </c>
      <c r="AI205" s="151">
        <v>1</v>
      </c>
      <c r="AJ205" s="152">
        <v>1731</v>
      </c>
      <c r="AK205" s="152">
        <v>1415</v>
      </c>
      <c r="AL205" s="149">
        <v>0.81699999999999995</v>
      </c>
      <c r="AM205" s="152">
        <v>740</v>
      </c>
      <c r="AN205" s="152">
        <v>506</v>
      </c>
      <c r="AO205" s="152">
        <v>1246</v>
      </c>
      <c r="AP205" s="153">
        <v>0.40600000000000003</v>
      </c>
      <c r="AQ205" s="153">
        <v>0.45600000000000002</v>
      </c>
      <c r="AR205" s="154">
        <v>0.188</v>
      </c>
      <c r="AS205" s="155">
        <v>0.11</v>
      </c>
      <c r="AT205" s="154">
        <v>6.9000000000000006E-2</v>
      </c>
      <c r="AU205" s="155">
        <v>0.38</v>
      </c>
      <c r="AW205" s="183"/>
      <c r="AX205" s="144">
        <f t="shared" si="95"/>
        <v>76.65260196905767</v>
      </c>
      <c r="AY205" s="149">
        <v>124</v>
      </c>
      <c r="AZ205" s="150" t="s">
        <v>443</v>
      </c>
      <c r="BA205" s="149">
        <v>19</v>
      </c>
      <c r="BB205" s="151">
        <v>1</v>
      </c>
      <c r="BC205" s="152">
        <v>1422</v>
      </c>
      <c r="BD205" s="152">
        <v>1090</v>
      </c>
      <c r="BE205" s="149">
        <v>0.76700000000000002</v>
      </c>
      <c r="BF205" s="152">
        <v>579</v>
      </c>
      <c r="BG205" s="152">
        <v>384</v>
      </c>
      <c r="BH205" s="152">
        <v>963</v>
      </c>
      <c r="BI205" s="153">
        <v>0.39900000000000002</v>
      </c>
      <c r="BJ205" s="151">
        <v>0.45</v>
      </c>
      <c r="BK205" s="154">
        <v>0.219</v>
      </c>
      <c r="BL205" s="155">
        <v>0.12</v>
      </c>
      <c r="BM205" s="154">
        <v>9.1999999999999998E-2</v>
      </c>
      <c r="BN205" s="154">
        <v>0.36299999999999999</v>
      </c>
      <c r="DU205" s="4"/>
      <c r="DZ205" s="183"/>
      <c r="EA205" s="183"/>
      <c r="EB205" s="183"/>
      <c r="EC205" s="183"/>
      <c r="ED205" s="183"/>
      <c r="EE205" s="183"/>
    </row>
    <row r="206" spans="30:135" ht="13" x14ac:dyDescent="0.15">
      <c r="AD206" s="144">
        <f t="shared" si="93"/>
        <v>80.357142857142861</v>
      </c>
      <c r="AE206" s="144">
        <f t="shared" si="94"/>
        <v>81.688888888888883</v>
      </c>
      <c r="AF206" s="149">
        <v>125</v>
      </c>
      <c r="AG206" s="150" t="s">
        <v>342</v>
      </c>
      <c r="AH206" s="149">
        <v>14</v>
      </c>
      <c r="AI206" s="151">
        <v>1</v>
      </c>
      <c r="AJ206" s="152">
        <v>1125</v>
      </c>
      <c r="AK206" s="152">
        <v>919</v>
      </c>
      <c r="AL206" s="149">
        <v>0.81699999999999995</v>
      </c>
      <c r="AM206" s="152">
        <v>500</v>
      </c>
      <c r="AN206" s="152">
        <v>321</v>
      </c>
      <c r="AO206" s="152">
        <v>821</v>
      </c>
      <c r="AP206" s="153">
        <v>0.39100000000000001</v>
      </c>
      <c r="AQ206" s="153">
        <v>0.437</v>
      </c>
      <c r="AR206" s="154">
        <v>0.151</v>
      </c>
      <c r="AS206" s="154">
        <v>0.13700000000000001</v>
      </c>
      <c r="AT206" s="154">
        <v>9.5000000000000001E-2</v>
      </c>
      <c r="AU206" s="154">
        <v>0.39400000000000002</v>
      </c>
      <c r="AW206" s="183"/>
      <c r="AX206" s="144">
        <f t="shared" si="95"/>
        <v>76.794258373205736</v>
      </c>
      <c r="AY206" s="149">
        <v>125</v>
      </c>
      <c r="AZ206" s="150" t="s">
        <v>444</v>
      </c>
      <c r="BA206" s="149">
        <v>5</v>
      </c>
      <c r="BB206" s="151">
        <v>1</v>
      </c>
      <c r="BC206" s="152">
        <v>418</v>
      </c>
      <c r="BD206" s="152">
        <v>321</v>
      </c>
      <c r="BE206" s="149">
        <v>0.76800000000000002</v>
      </c>
      <c r="BF206" s="152">
        <v>175</v>
      </c>
      <c r="BG206" s="152">
        <v>122</v>
      </c>
      <c r="BH206" s="152">
        <v>297</v>
      </c>
      <c r="BI206" s="153">
        <v>0.41099999999999998</v>
      </c>
      <c r="BJ206" s="153">
        <v>0.45600000000000002</v>
      </c>
      <c r="BK206" s="154">
        <v>0.21099999999999999</v>
      </c>
      <c r="BL206" s="154">
        <v>9.6000000000000002E-2</v>
      </c>
      <c r="BM206" s="154">
        <v>8.8999999999999996E-2</v>
      </c>
      <c r="BN206" s="154">
        <v>0.36399999999999999</v>
      </c>
      <c r="DU206" s="4"/>
      <c r="DZ206" s="183"/>
      <c r="EA206" s="183"/>
      <c r="EB206" s="183"/>
      <c r="EC206" s="183"/>
      <c r="ED206" s="183"/>
      <c r="EE206" s="183"/>
    </row>
    <row r="207" spans="30:135" ht="13" x14ac:dyDescent="0.15">
      <c r="AD207" s="144">
        <f t="shared" si="93"/>
        <v>80.166666666666671</v>
      </c>
      <c r="AE207" s="144">
        <f t="shared" si="94"/>
        <v>81.4968814968815</v>
      </c>
      <c r="AF207" s="149">
        <v>126</v>
      </c>
      <c r="AG207" s="150" t="s">
        <v>445</v>
      </c>
      <c r="AH207" s="149">
        <v>18</v>
      </c>
      <c r="AI207" s="151">
        <v>1</v>
      </c>
      <c r="AJ207" s="152">
        <v>1443</v>
      </c>
      <c r="AK207" s="152">
        <v>1176</v>
      </c>
      <c r="AL207" s="149">
        <v>0.81499999999999995</v>
      </c>
      <c r="AM207" s="152">
        <v>595</v>
      </c>
      <c r="AN207" s="152">
        <v>432</v>
      </c>
      <c r="AO207" s="152">
        <v>1027</v>
      </c>
      <c r="AP207" s="153">
        <v>0.42099999999999999</v>
      </c>
      <c r="AQ207" s="151">
        <v>0.47</v>
      </c>
      <c r="AR207" s="154">
        <v>0.185</v>
      </c>
      <c r="AS207" s="154">
        <v>0.126</v>
      </c>
      <c r="AT207" s="154">
        <v>0.10299999999999999</v>
      </c>
      <c r="AU207" s="154">
        <v>0.38900000000000001</v>
      </c>
      <c r="AW207" s="183"/>
      <c r="AX207" s="144">
        <f t="shared" si="95"/>
        <v>76.820307281229134</v>
      </c>
      <c r="AY207" s="149">
        <v>126</v>
      </c>
      <c r="AZ207" s="150" t="s">
        <v>252</v>
      </c>
      <c r="BA207" s="149">
        <v>18</v>
      </c>
      <c r="BB207" s="151">
        <v>1</v>
      </c>
      <c r="BC207" s="152">
        <v>1497</v>
      </c>
      <c r="BD207" s="152">
        <v>1150</v>
      </c>
      <c r="BE207" s="149">
        <v>0.76800000000000002</v>
      </c>
      <c r="BF207" s="152">
        <v>732</v>
      </c>
      <c r="BG207" s="152">
        <v>425</v>
      </c>
      <c r="BH207" s="152">
        <v>1157</v>
      </c>
      <c r="BI207" s="153">
        <v>0.36699999999999999</v>
      </c>
      <c r="BJ207" s="153">
        <v>0.41799999999999998</v>
      </c>
      <c r="BK207" s="155">
        <v>0.15</v>
      </c>
      <c r="BL207" s="154">
        <v>9.0999999999999998E-2</v>
      </c>
      <c r="BM207" s="154">
        <v>7.9000000000000001E-2</v>
      </c>
      <c r="BN207" s="154">
        <v>0.35499999999999998</v>
      </c>
      <c r="DU207" s="4"/>
      <c r="DZ207" s="183"/>
      <c r="EA207" s="183"/>
      <c r="EB207" s="183"/>
      <c r="EC207" s="183"/>
      <c r="ED207" s="183"/>
      <c r="EE207" s="183"/>
    </row>
    <row r="208" spans="30:135" ht="13" x14ac:dyDescent="0.15">
      <c r="AD208" s="144">
        <f t="shared" si="93"/>
        <v>83.458333333333329</v>
      </c>
      <c r="AE208" s="144">
        <f t="shared" si="94"/>
        <v>81.527708437343989</v>
      </c>
      <c r="AF208" s="149">
        <v>127</v>
      </c>
      <c r="AG208" s="150" t="s">
        <v>446</v>
      </c>
      <c r="AH208" s="149">
        <v>24</v>
      </c>
      <c r="AI208" s="151">
        <v>1</v>
      </c>
      <c r="AJ208" s="152">
        <v>2003</v>
      </c>
      <c r="AK208" s="152">
        <v>1633</v>
      </c>
      <c r="AL208" s="149">
        <v>0.81499999999999995</v>
      </c>
      <c r="AM208" s="152">
        <v>835</v>
      </c>
      <c r="AN208" s="152">
        <v>567</v>
      </c>
      <c r="AO208" s="152">
        <v>1402</v>
      </c>
      <c r="AP208" s="153">
        <v>0.40400000000000003</v>
      </c>
      <c r="AQ208" s="153">
        <v>0.47099999999999997</v>
      </c>
      <c r="AR208" s="154">
        <v>0.20200000000000001</v>
      </c>
      <c r="AS208" s="154">
        <v>0.11700000000000001</v>
      </c>
      <c r="AT208" s="154">
        <v>9.6000000000000002E-2</v>
      </c>
      <c r="AU208" s="154">
        <v>0.375</v>
      </c>
      <c r="AW208" s="183"/>
      <c r="AX208" s="144">
        <f t="shared" si="95"/>
        <v>76.781933662667612</v>
      </c>
      <c r="AY208" s="149">
        <v>127</v>
      </c>
      <c r="AZ208" s="150" t="s">
        <v>445</v>
      </c>
      <c r="BA208" s="149">
        <v>18</v>
      </c>
      <c r="BB208" s="151">
        <v>1</v>
      </c>
      <c r="BC208" s="152">
        <v>1417</v>
      </c>
      <c r="BD208" s="152">
        <v>1088</v>
      </c>
      <c r="BE208" s="149">
        <v>0.76800000000000002</v>
      </c>
      <c r="BF208" s="152">
        <v>621</v>
      </c>
      <c r="BG208" s="152">
        <v>396</v>
      </c>
      <c r="BH208" s="152">
        <v>1017</v>
      </c>
      <c r="BI208" s="153">
        <v>0.38900000000000001</v>
      </c>
      <c r="BJ208" s="151">
        <v>0.45</v>
      </c>
      <c r="BK208" s="154">
        <v>0.20399999999999999</v>
      </c>
      <c r="BL208" s="154">
        <v>9.5000000000000001E-2</v>
      </c>
      <c r="BM208" s="154">
        <v>7.0999999999999994E-2</v>
      </c>
      <c r="BN208" s="154">
        <v>0.34899999999999998</v>
      </c>
      <c r="DU208" s="4"/>
      <c r="DZ208" s="183"/>
      <c r="EA208" s="183"/>
      <c r="EB208" s="183"/>
      <c r="EC208" s="183"/>
      <c r="ED208" s="183"/>
      <c r="EE208" s="183"/>
    </row>
    <row r="209" spans="30:135" ht="13" x14ac:dyDescent="0.15">
      <c r="AD209" s="144">
        <f t="shared" si="93"/>
        <v>82.833333333333329</v>
      </c>
      <c r="AE209" s="144">
        <f t="shared" si="94"/>
        <v>81.354795439302478</v>
      </c>
      <c r="AF209" s="149">
        <v>128</v>
      </c>
      <c r="AG209" s="150" t="s">
        <v>270</v>
      </c>
      <c r="AH209" s="149">
        <v>18</v>
      </c>
      <c r="AI209" s="151">
        <v>1</v>
      </c>
      <c r="AJ209" s="152">
        <v>1491</v>
      </c>
      <c r="AK209" s="152">
        <v>1213</v>
      </c>
      <c r="AL209" s="149">
        <v>0.81399999999999995</v>
      </c>
      <c r="AM209" s="152">
        <v>679</v>
      </c>
      <c r="AN209" s="152">
        <v>411</v>
      </c>
      <c r="AO209" s="152">
        <v>1090</v>
      </c>
      <c r="AP209" s="153">
        <v>0.377</v>
      </c>
      <c r="AQ209" s="153">
        <v>0.439</v>
      </c>
      <c r="AR209" s="154">
        <v>0.157</v>
      </c>
      <c r="AS209" s="154">
        <v>0.125</v>
      </c>
      <c r="AT209" s="154">
        <v>9.6000000000000002E-2</v>
      </c>
      <c r="AU209" s="154">
        <v>0.377</v>
      </c>
      <c r="AW209" s="183"/>
      <c r="AX209" s="144">
        <f t="shared" si="95"/>
        <v>76.806083650190118</v>
      </c>
      <c r="AY209" s="149">
        <v>128</v>
      </c>
      <c r="AZ209" s="150" t="s">
        <v>447</v>
      </c>
      <c r="BA209" s="149">
        <v>17</v>
      </c>
      <c r="BB209" s="151">
        <v>1</v>
      </c>
      <c r="BC209" s="152">
        <v>1315</v>
      </c>
      <c r="BD209" s="152">
        <v>1010</v>
      </c>
      <c r="BE209" s="149">
        <v>0.76800000000000002</v>
      </c>
      <c r="BF209" s="152">
        <v>579</v>
      </c>
      <c r="BG209" s="152">
        <v>352</v>
      </c>
      <c r="BH209" s="152">
        <v>931</v>
      </c>
      <c r="BI209" s="153">
        <v>0.378</v>
      </c>
      <c r="BJ209" s="153">
        <v>0.439</v>
      </c>
      <c r="BK209" s="154">
        <v>0.192</v>
      </c>
      <c r="BL209" s="154">
        <v>0.11600000000000001</v>
      </c>
      <c r="BM209" s="154">
        <v>8.7999999999999995E-2</v>
      </c>
      <c r="BN209" s="154">
        <v>0.35399999999999998</v>
      </c>
      <c r="DU209" s="4"/>
      <c r="DZ209" s="183"/>
      <c r="EA209" s="183"/>
      <c r="EB209" s="183"/>
      <c r="EC209" s="183"/>
      <c r="ED209" s="183"/>
      <c r="EE209" s="183"/>
    </row>
    <row r="210" spans="30:135" ht="13" x14ac:dyDescent="0.15">
      <c r="AD210" s="144">
        <f t="shared" si="93"/>
        <v>82.523809523809533</v>
      </c>
      <c r="AE210" s="144">
        <f t="shared" si="94"/>
        <v>81.41950375072129</v>
      </c>
      <c r="AF210" s="149">
        <v>129</v>
      </c>
      <c r="AG210" s="150" t="s">
        <v>448</v>
      </c>
      <c r="AH210" s="149">
        <v>21</v>
      </c>
      <c r="AI210" s="151">
        <v>1</v>
      </c>
      <c r="AJ210" s="152">
        <v>1733</v>
      </c>
      <c r="AK210" s="152">
        <v>1411</v>
      </c>
      <c r="AL210" s="149">
        <v>0.81399999999999995</v>
      </c>
      <c r="AM210" s="152">
        <v>777</v>
      </c>
      <c r="AN210" s="152">
        <v>492</v>
      </c>
      <c r="AO210" s="152">
        <v>1269</v>
      </c>
      <c r="AP210" s="153">
        <v>0.38800000000000001</v>
      </c>
      <c r="AQ210" s="153">
        <v>0.44700000000000001</v>
      </c>
      <c r="AR210" s="154">
        <v>0.17399999999999999</v>
      </c>
      <c r="AS210" s="154">
        <v>0.114</v>
      </c>
      <c r="AT210" s="154">
        <v>8.7999999999999995E-2</v>
      </c>
      <c r="AU210" s="154">
        <v>0.371</v>
      </c>
      <c r="AW210" s="183"/>
      <c r="AX210" s="144">
        <f t="shared" si="95"/>
        <v>76.927312775330392</v>
      </c>
      <c r="AY210" s="149">
        <v>129</v>
      </c>
      <c r="AZ210" s="150" t="s">
        <v>301</v>
      </c>
      <c r="BA210" s="149">
        <v>23</v>
      </c>
      <c r="BB210" s="151">
        <v>1</v>
      </c>
      <c r="BC210" s="152">
        <v>1816</v>
      </c>
      <c r="BD210" s="152">
        <v>1397</v>
      </c>
      <c r="BE210" s="149">
        <v>0.76900000000000002</v>
      </c>
      <c r="BF210" s="152">
        <v>810</v>
      </c>
      <c r="BG210" s="152">
        <v>498</v>
      </c>
      <c r="BH210" s="152">
        <v>1308</v>
      </c>
      <c r="BI210" s="153">
        <v>0.38100000000000001</v>
      </c>
      <c r="BJ210" s="153">
        <v>0.433</v>
      </c>
      <c r="BK210" s="155">
        <v>0.19</v>
      </c>
      <c r="BL210" s="154">
        <v>0.106</v>
      </c>
      <c r="BM210" s="154">
        <v>9.2999999999999999E-2</v>
      </c>
      <c r="BN210" s="154">
        <v>0.35799999999999998</v>
      </c>
      <c r="DU210" s="4"/>
      <c r="DZ210" s="183"/>
      <c r="EA210" s="183"/>
      <c r="EB210" s="183"/>
      <c r="EC210" s="183"/>
      <c r="ED210" s="183"/>
      <c r="EE210" s="183"/>
    </row>
    <row r="211" spans="30:135" ht="13" x14ac:dyDescent="0.15">
      <c r="AD211" s="144">
        <f t="shared" si="93"/>
        <v>79.05</v>
      </c>
      <c r="AE211" s="144">
        <f t="shared" si="94"/>
        <v>81.340923466160646</v>
      </c>
      <c r="AF211" s="149">
        <v>130</v>
      </c>
      <c r="AG211" s="150" t="s">
        <v>449</v>
      </c>
      <c r="AH211" s="149">
        <v>20</v>
      </c>
      <c r="AI211" s="151">
        <v>1</v>
      </c>
      <c r="AJ211" s="152">
        <v>1581</v>
      </c>
      <c r="AK211" s="152">
        <v>1286</v>
      </c>
      <c r="AL211" s="149">
        <v>0.81299999999999994</v>
      </c>
      <c r="AM211" s="152">
        <v>707</v>
      </c>
      <c r="AN211" s="152">
        <v>467</v>
      </c>
      <c r="AO211" s="152">
        <v>1174</v>
      </c>
      <c r="AP211" s="153">
        <v>0.39800000000000002</v>
      </c>
      <c r="AQ211" s="153">
        <v>0.44500000000000001</v>
      </c>
      <c r="AR211" s="155">
        <v>0.16</v>
      </c>
      <c r="AS211" s="154">
        <v>0.122</v>
      </c>
      <c r="AT211" s="154">
        <v>0.105</v>
      </c>
      <c r="AU211" s="154">
        <v>0.38300000000000001</v>
      </c>
      <c r="AW211" s="183"/>
      <c r="AX211" s="144">
        <f t="shared" si="95"/>
        <v>76.854433909648634</v>
      </c>
      <c r="AY211" s="149">
        <v>130</v>
      </c>
      <c r="AZ211" s="150" t="s">
        <v>450</v>
      </c>
      <c r="BA211" s="149">
        <v>20</v>
      </c>
      <c r="BB211" s="151">
        <v>1</v>
      </c>
      <c r="BC211" s="152">
        <v>1793</v>
      </c>
      <c r="BD211" s="152">
        <v>1378</v>
      </c>
      <c r="BE211" s="149">
        <v>0.76900000000000002</v>
      </c>
      <c r="BF211" s="152">
        <v>640</v>
      </c>
      <c r="BG211" s="152">
        <v>480</v>
      </c>
      <c r="BH211" s="152">
        <v>1120</v>
      </c>
      <c r="BI211" s="153">
        <v>0.42899999999999999</v>
      </c>
      <c r="BJ211" s="153">
        <v>0.46100000000000002</v>
      </c>
      <c r="BK211" s="155">
        <v>0.25</v>
      </c>
      <c r="BL211" s="154">
        <v>0.14399999999999999</v>
      </c>
      <c r="BM211" s="154">
        <v>0.10299999999999999</v>
      </c>
      <c r="BN211" s="154">
        <v>0.38200000000000001</v>
      </c>
      <c r="DU211" s="4"/>
      <c r="DZ211" s="183"/>
      <c r="EA211" s="183"/>
      <c r="EB211" s="183"/>
      <c r="EC211" s="183"/>
      <c r="ED211" s="183"/>
      <c r="EE211" s="183"/>
    </row>
    <row r="212" spans="30:135" ht="13" x14ac:dyDescent="0.15">
      <c r="AD212" s="144">
        <f t="shared" si="93"/>
        <v>81.866666666666674</v>
      </c>
      <c r="AE212" s="144">
        <f t="shared" si="94"/>
        <v>81.188925081433226</v>
      </c>
      <c r="AF212" s="149">
        <v>131</v>
      </c>
      <c r="AG212" s="150" t="s">
        <v>346</v>
      </c>
      <c r="AH212" s="149">
        <v>15</v>
      </c>
      <c r="AI212" s="151">
        <v>1</v>
      </c>
      <c r="AJ212" s="152">
        <v>1228</v>
      </c>
      <c r="AK212" s="152">
        <v>997</v>
      </c>
      <c r="AL212" s="149">
        <v>0.81200000000000006</v>
      </c>
      <c r="AM212" s="152">
        <v>536</v>
      </c>
      <c r="AN212" s="152">
        <v>372</v>
      </c>
      <c r="AO212" s="152">
        <v>908</v>
      </c>
      <c r="AP212" s="151">
        <v>0.41</v>
      </c>
      <c r="AQ212" s="153">
        <v>0.45900000000000002</v>
      </c>
      <c r="AR212" s="154">
        <v>0.17299999999999999</v>
      </c>
      <c r="AS212" s="154">
        <v>0.104</v>
      </c>
      <c r="AT212" s="154">
        <v>7.9000000000000001E-2</v>
      </c>
      <c r="AU212" s="154">
        <v>0.379</v>
      </c>
      <c r="AW212" s="183"/>
      <c r="AX212" s="144">
        <f t="shared" si="95"/>
        <v>76.923076923076934</v>
      </c>
      <c r="AY212" s="149">
        <v>131</v>
      </c>
      <c r="AZ212" s="150" t="s">
        <v>451</v>
      </c>
      <c r="BA212" s="149">
        <v>24</v>
      </c>
      <c r="BB212" s="151">
        <v>1</v>
      </c>
      <c r="BC212" s="152">
        <v>2041</v>
      </c>
      <c r="BD212" s="152">
        <v>1570</v>
      </c>
      <c r="BE212" s="149">
        <v>0.76900000000000002</v>
      </c>
      <c r="BF212" s="152">
        <v>859</v>
      </c>
      <c r="BG212" s="152">
        <v>565</v>
      </c>
      <c r="BH212" s="152">
        <v>1424</v>
      </c>
      <c r="BI212" s="153">
        <v>0.39700000000000002</v>
      </c>
      <c r="BJ212" s="153">
        <v>0.44400000000000001</v>
      </c>
      <c r="BK212" s="154">
        <v>0.20499999999999999</v>
      </c>
      <c r="BL212" s="154">
        <v>0.115</v>
      </c>
      <c r="BM212" s="154">
        <v>8.2000000000000003E-2</v>
      </c>
      <c r="BN212" s="154">
        <v>0.36499999999999999</v>
      </c>
      <c r="DU212" s="4"/>
      <c r="DZ212" s="183"/>
      <c r="EA212" s="183"/>
      <c r="EB212" s="183"/>
      <c r="EC212" s="183"/>
      <c r="ED212" s="183"/>
      <c r="EE212" s="183"/>
    </row>
    <row r="213" spans="30:135" ht="13" x14ac:dyDescent="0.15">
      <c r="AD213" s="144">
        <f t="shared" si="93"/>
        <v>85.76</v>
      </c>
      <c r="AE213" s="144">
        <f t="shared" si="94"/>
        <v>81.25</v>
      </c>
      <c r="AF213" s="149">
        <v>132</v>
      </c>
      <c r="AG213" s="150" t="s">
        <v>434</v>
      </c>
      <c r="AH213" s="149">
        <v>25</v>
      </c>
      <c r="AI213" s="151">
        <v>1</v>
      </c>
      <c r="AJ213" s="152">
        <v>2144</v>
      </c>
      <c r="AK213" s="152">
        <v>1742</v>
      </c>
      <c r="AL213" s="149">
        <v>0.81200000000000006</v>
      </c>
      <c r="AM213" s="152">
        <v>940</v>
      </c>
      <c r="AN213" s="152">
        <v>647</v>
      </c>
      <c r="AO213" s="152">
        <v>1587</v>
      </c>
      <c r="AP213" s="153">
        <v>0.40799999999999997</v>
      </c>
      <c r="AQ213" s="153">
        <v>0.44700000000000001</v>
      </c>
      <c r="AR213" s="154">
        <v>0.16500000000000001</v>
      </c>
      <c r="AS213" s="154">
        <v>0.11899999999999999</v>
      </c>
      <c r="AT213" s="154">
        <v>9.9000000000000005E-2</v>
      </c>
      <c r="AU213" s="154">
        <v>0.38600000000000001</v>
      </c>
      <c r="AW213" s="183"/>
      <c r="AX213" s="144">
        <f t="shared" si="95"/>
        <v>76.945668135095445</v>
      </c>
      <c r="AY213" s="149">
        <v>132</v>
      </c>
      <c r="AZ213" s="150" t="s">
        <v>452</v>
      </c>
      <c r="BA213" s="149">
        <v>22</v>
      </c>
      <c r="BB213" s="151">
        <v>1</v>
      </c>
      <c r="BC213" s="152">
        <v>2043</v>
      </c>
      <c r="BD213" s="152">
        <v>1572</v>
      </c>
      <c r="BE213" s="149">
        <v>0.76900000000000002</v>
      </c>
      <c r="BF213" s="152">
        <v>869</v>
      </c>
      <c r="BG213" s="152">
        <v>547</v>
      </c>
      <c r="BH213" s="152">
        <v>1416</v>
      </c>
      <c r="BI213" s="153">
        <v>0.38600000000000001</v>
      </c>
      <c r="BJ213" s="153">
        <v>0.44700000000000001</v>
      </c>
      <c r="BK213" s="154">
        <v>0.20599999999999999</v>
      </c>
      <c r="BL213" s="154">
        <v>0.124</v>
      </c>
      <c r="BM213" s="155">
        <v>0.09</v>
      </c>
      <c r="BN213" s="154">
        <v>0.35599999999999998</v>
      </c>
      <c r="DU213" s="4"/>
      <c r="DZ213" s="183"/>
      <c r="EA213" s="183"/>
      <c r="EB213" s="183"/>
      <c r="EC213" s="183"/>
      <c r="ED213" s="183"/>
      <c r="EE213" s="183"/>
    </row>
    <row r="214" spans="30:135" ht="13" x14ac:dyDescent="0.15">
      <c r="AD214" s="144">
        <f t="shared" si="93"/>
        <v>83</v>
      </c>
      <c r="AE214" s="144">
        <f t="shared" si="94"/>
        <v>81.067125645438892</v>
      </c>
      <c r="AF214" s="149">
        <v>133</v>
      </c>
      <c r="AG214" s="150" t="s">
        <v>453</v>
      </c>
      <c r="AH214" s="149">
        <v>21</v>
      </c>
      <c r="AI214" s="151">
        <v>1</v>
      </c>
      <c r="AJ214" s="152">
        <v>1743</v>
      </c>
      <c r="AK214" s="152">
        <v>1413</v>
      </c>
      <c r="AL214" s="149">
        <v>0.81100000000000005</v>
      </c>
      <c r="AM214" s="152">
        <v>762</v>
      </c>
      <c r="AN214" s="152">
        <v>528</v>
      </c>
      <c r="AO214" s="152">
        <v>1290</v>
      </c>
      <c r="AP214" s="153">
        <v>0.40899999999999997</v>
      </c>
      <c r="AQ214" s="153">
        <v>0.46700000000000003</v>
      </c>
      <c r="AR214" s="154">
        <v>0.188</v>
      </c>
      <c r="AS214" s="154">
        <v>8.6999999999999994E-2</v>
      </c>
      <c r="AT214" s="154">
        <v>6.7000000000000004E-2</v>
      </c>
      <c r="AU214" s="154">
        <v>0.371</v>
      </c>
      <c r="AW214" s="183"/>
      <c r="AX214" s="144">
        <f t="shared" si="95"/>
        <v>76.940814757878556</v>
      </c>
      <c r="AY214" s="149">
        <v>133</v>
      </c>
      <c r="AZ214" s="150" t="s">
        <v>454</v>
      </c>
      <c r="BA214" s="149">
        <v>14</v>
      </c>
      <c r="BB214" s="151">
        <v>1</v>
      </c>
      <c r="BC214" s="152">
        <v>1301</v>
      </c>
      <c r="BD214" s="152">
        <v>1001</v>
      </c>
      <c r="BE214" s="149">
        <v>0.76900000000000002</v>
      </c>
      <c r="BF214" s="152">
        <v>521</v>
      </c>
      <c r="BG214" s="152">
        <v>356</v>
      </c>
      <c r="BH214" s="152">
        <v>877</v>
      </c>
      <c r="BI214" s="153">
        <v>0.40600000000000003</v>
      </c>
      <c r="BJ214" s="153">
        <v>0.44900000000000001</v>
      </c>
      <c r="BK214" s="154">
        <v>0.221</v>
      </c>
      <c r="BL214" s="154">
        <v>0.125</v>
      </c>
      <c r="BM214" s="154">
        <v>9.0999999999999998E-2</v>
      </c>
      <c r="BN214" s="154">
        <v>0.36899999999999999</v>
      </c>
      <c r="DU214" s="4"/>
      <c r="DZ214" s="183"/>
      <c r="EA214" s="183"/>
      <c r="EB214" s="183"/>
      <c r="EC214" s="183"/>
      <c r="ED214" s="183"/>
      <c r="EE214" s="183"/>
    </row>
    <row r="215" spans="30:135" ht="13" x14ac:dyDescent="0.15">
      <c r="AD215" s="144">
        <f t="shared" si="93"/>
        <v>84</v>
      </c>
      <c r="AE215" s="144">
        <f t="shared" si="94"/>
        <v>81.055900621118013</v>
      </c>
      <c r="AF215" s="149">
        <v>134</v>
      </c>
      <c r="AG215" s="150" t="s">
        <v>455</v>
      </c>
      <c r="AH215" s="149">
        <v>23</v>
      </c>
      <c r="AI215" s="151">
        <v>1</v>
      </c>
      <c r="AJ215" s="152">
        <v>1932</v>
      </c>
      <c r="AK215" s="152">
        <v>1566</v>
      </c>
      <c r="AL215" s="149">
        <v>0.81100000000000005</v>
      </c>
      <c r="AM215" s="152">
        <v>853</v>
      </c>
      <c r="AN215" s="152">
        <v>572</v>
      </c>
      <c r="AO215" s="152">
        <v>1425</v>
      </c>
      <c r="AP215" s="153">
        <v>0.40100000000000002</v>
      </c>
      <c r="AQ215" s="153">
        <v>0.45400000000000001</v>
      </c>
      <c r="AR215" s="154">
        <v>0.17499999999999999</v>
      </c>
      <c r="AS215" s="154">
        <v>0.109</v>
      </c>
      <c r="AT215" s="154">
        <v>9.0999999999999998E-2</v>
      </c>
      <c r="AU215" s="154">
        <v>0.375</v>
      </c>
      <c r="AW215" s="183"/>
      <c r="AX215" s="144">
        <f t="shared" si="95"/>
        <v>76.876513317191282</v>
      </c>
      <c r="AY215" s="149">
        <v>134</v>
      </c>
      <c r="AZ215" s="150" t="s">
        <v>456</v>
      </c>
      <c r="BA215" s="149">
        <v>21</v>
      </c>
      <c r="BB215" s="151">
        <v>1</v>
      </c>
      <c r="BC215" s="152">
        <v>1652</v>
      </c>
      <c r="BD215" s="152">
        <v>1270</v>
      </c>
      <c r="BE215" s="149">
        <v>0.76900000000000002</v>
      </c>
      <c r="BF215" s="152">
        <v>665</v>
      </c>
      <c r="BG215" s="152">
        <v>436</v>
      </c>
      <c r="BH215" s="152">
        <v>1101</v>
      </c>
      <c r="BI215" s="153">
        <v>0.39600000000000002</v>
      </c>
      <c r="BJ215" s="153">
        <v>0.439</v>
      </c>
      <c r="BK215" s="154">
        <v>0.215</v>
      </c>
      <c r="BL215" s="155">
        <v>0.14000000000000001</v>
      </c>
      <c r="BM215" s="154">
        <v>0.111</v>
      </c>
      <c r="BN215" s="154">
        <v>0.36899999999999999</v>
      </c>
      <c r="DU215" s="4"/>
      <c r="DZ215" s="183"/>
      <c r="EA215" s="183"/>
      <c r="EB215" s="183"/>
      <c r="EC215" s="183"/>
      <c r="ED215" s="183"/>
      <c r="EE215" s="183"/>
    </row>
    <row r="216" spans="30:135" ht="13" x14ac:dyDescent="0.15">
      <c r="AD216" s="144">
        <f t="shared" si="93"/>
        <v>77</v>
      </c>
      <c r="AE216" s="144">
        <f t="shared" si="94"/>
        <v>80.977845683728034</v>
      </c>
      <c r="AF216" s="149">
        <v>135</v>
      </c>
      <c r="AG216" s="150" t="s">
        <v>429</v>
      </c>
      <c r="AH216" s="149">
        <v>17</v>
      </c>
      <c r="AI216" s="151">
        <v>1</v>
      </c>
      <c r="AJ216" s="152">
        <v>1309</v>
      </c>
      <c r="AK216" s="152">
        <v>1060</v>
      </c>
      <c r="AL216" s="149">
        <v>0.81</v>
      </c>
      <c r="AM216" s="152">
        <v>550</v>
      </c>
      <c r="AN216" s="152">
        <v>377</v>
      </c>
      <c r="AO216" s="152">
        <v>927</v>
      </c>
      <c r="AP216" s="153">
        <v>0.40699999999999997</v>
      </c>
      <c r="AQ216" s="153">
        <v>0.46100000000000002</v>
      </c>
      <c r="AR216" s="154">
        <v>0.19500000000000001</v>
      </c>
      <c r="AS216" s="154">
        <v>0.123</v>
      </c>
      <c r="AT216" s="154">
        <v>9.6000000000000002E-2</v>
      </c>
      <c r="AU216" s="154">
        <v>0.377</v>
      </c>
      <c r="AW216" s="183"/>
      <c r="AX216" s="144">
        <f t="shared" si="95"/>
        <v>76.950354609929079</v>
      </c>
      <c r="AY216" s="149">
        <v>135</v>
      </c>
      <c r="AZ216" s="150" t="s">
        <v>457</v>
      </c>
      <c r="BA216" s="149">
        <v>23</v>
      </c>
      <c r="BB216" s="151">
        <v>1</v>
      </c>
      <c r="BC216" s="152">
        <v>1974</v>
      </c>
      <c r="BD216" s="152">
        <v>1519</v>
      </c>
      <c r="BE216" s="149">
        <v>0.77</v>
      </c>
      <c r="BF216" s="152">
        <v>800</v>
      </c>
      <c r="BG216" s="152">
        <v>548</v>
      </c>
      <c r="BH216" s="152">
        <v>1348</v>
      </c>
      <c r="BI216" s="153">
        <v>0.40699999999999997</v>
      </c>
      <c r="BJ216" s="153">
        <v>0.45200000000000001</v>
      </c>
      <c r="BK216" s="154">
        <v>0.221</v>
      </c>
      <c r="BL216" s="154">
        <v>0.11600000000000001</v>
      </c>
      <c r="BM216" s="154">
        <v>9.4E-2</v>
      </c>
      <c r="BN216" s="154">
        <v>0.36799999999999999</v>
      </c>
      <c r="DU216" s="4"/>
      <c r="DZ216" s="183"/>
      <c r="EA216" s="183"/>
      <c r="EB216" s="183"/>
      <c r="EC216" s="183"/>
      <c r="ED216" s="183"/>
      <c r="EE216" s="183"/>
    </row>
    <row r="217" spans="30:135" ht="13" x14ac:dyDescent="0.15">
      <c r="AD217" s="144">
        <f t="shared" si="93"/>
        <v>92.25</v>
      </c>
      <c r="AE217" s="144">
        <f t="shared" si="94"/>
        <v>81.029810298102973</v>
      </c>
      <c r="AF217" s="149">
        <v>136</v>
      </c>
      <c r="AG217" s="150" t="s">
        <v>458</v>
      </c>
      <c r="AH217" s="149">
        <v>8</v>
      </c>
      <c r="AI217" s="151">
        <v>1</v>
      </c>
      <c r="AJ217" s="152">
        <v>738</v>
      </c>
      <c r="AK217" s="152">
        <v>598</v>
      </c>
      <c r="AL217" s="149">
        <v>0.81</v>
      </c>
      <c r="AM217" s="152">
        <v>324</v>
      </c>
      <c r="AN217" s="152">
        <v>224</v>
      </c>
      <c r="AO217" s="152">
        <v>548</v>
      </c>
      <c r="AP217" s="153">
        <v>0.40899999999999997</v>
      </c>
      <c r="AQ217" s="153">
        <v>0.45800000000000002</v>
      </c>
      <c r="AR217" s="154">
        <v>0.17299999999999999</v>
      </c>
      <c r="AS217" s="154">
        <v>0.107</v>
      </c>
      <c r="AT217" s="154">
        <v>9.0999999999999998E-2</v>
      </c>
      <c r="AU217" s="154">
        <v>0.377</v>
      </c>
      <c r="AW217" s="183"/>
      <c r="AX217" s="144">
        <f t="shared" si="95"/>
        <v>77.094105480868663</v>
      </c>
      <c r="AY217" s="149">
        <v>136</v>
      </c>
      <c r="AZ217" s="150" t="s">
        <v>433</v>
      </c>
      <c r="BA217" s="149">
        <v>23</v>
      </c>
      <c r="BB217" s="151">
        <v>1</v>
      </c>
      <c r="BC217" s="152">
        <v>1934</v>
      </c>
      <c r="BD217" s="152">
        <v>1491</v>
      </c>
      <c r="BE217" s="149">
        <v>0.77100000000000002</v>
      </c>
      <c r="BF217" s="152">
        <v>789</v>
      </c>
      <c r="BG217" s="152">
        <v>528</v>
      </c>
      <c r="BH217" s="152">
        <v>1317</v>
      </c>
      <c r="BI217" s="153">
        <v>0.40100000000000002</v>
      </c>
      <c r="BJ217" s="153">
        <v>0.44700000000000001</v>
      </c>
      <c r="BK217" s="154">
        <v>0.20899999999999999</v>
      </c>
      <c r="BL217" s="154">
        <v>0.129</v>
      </c>
      <c r="BM217" s="155">
        <v>0.1</v>
      </c>
      <c r="BN217" s="154">
        <v>0.371</v>
      </c>
      <c r="DU217" s="4"/>
      <c r="DZ217" s="183"/>
      <c r="EA217" s="183"/>
      <c r="EB217" s="183"/>
      <c r="EC217" s="183"/>
      <c r="ED217" s="183"/>
      <c r="EE217" s="183"/>
    </row>
    <row r="218" spans="30:135" ht="13" x14ac:dyDescent="0.15">
      <c r="AD218" s="144">
        <f t="shared" si="93"/>
        <v>78.916666666666671</v>
      </c>
      <c r="AE218" s="144">
        <f t="shared" si="94"/>
        <v>80.992608236536441</v>
      </c>
      <c r="AF218" s="149">
        <v>137</v>
      </c>
      <c r="AG218" s="150" t="s">
        <v>293</v>
      </c>
      <c r="AH218" s="149">
        <v>24</v>
      </c>
      <c r="AI218" s="151">
        <v>1</v>
      </c>
      <c r="AJ218" s="152">
        <v>1894</v>
      </c>
      <c r="AK218" s="152">
        <v>1534</v>
      </c>
      <c r="AL218" s="149">
        <v>0.81</v>
      </c>
      <c r="AM218" s="152">
        <v>760</v>
      </c>
      <c r="AN218" s="152">
        <v>522</v>
      </c>
      <c r="AO218" s="152">
        <v>1282</v>
      </c>
      <c r="AP218" s="153">
        <v>0.40699999999999997</v>
      </c>
      <c r="AQ218" s="153">
        <v>0.46100000000000002</v>
      </c>
      <c r="AR218" s="155">
        <v>0.22</v>
      </c>
      <c r="AS218" s="154">
        <v>0.11899999999999999</v>
      </c>
      <c r="AT218" s="154">
        <v>8.1000000000000003E-2</v>
      </c>
      <c r="AU218" s="154">
        <v>0.373</v>
      </c>
      <c r="AW218" s="183"/>
      <c r="AX218" s="144">
        <f t="shared" si="95"/>
        <v>77.08693149107657</v>
      </c>
      <c r="AY218" s="149">
        <v>137</v>
      </c>
      <c r="AZ218" s="150" t="s">
        <v>459</v>
      </c>
      <c r="BA218" s="149">
        <v>21</v>
      </c>
      <c r="BB218" s="151">
        <v>1</v>
      </c>
      <c r="BC218" s="152">
        <v>1737</v>
      </c>
      <c r="BD218" s="152">
        <v>1339</v>
      </c>
      <c r="BE218" s="149">
        <v>0.77100000000000002</v>
      </c>
      <c r="BF218" s="152">
        <v>732</v>
      </c>
      <c r="BG218" s="152">
        <v>473</v>
      </c>
      <c r="BH218" s="152">
        <v>1205</v>
      </c>
      <c r="BI218" s="153">
        <v>0.39300000000000002</v>
      </c>
      <c r="BJ218" s="153">
        <v>0.45100000000000001</v>
      </c>
      <c r="BK218" s="154">
        <v>0.21299999999999999</v>
      </c>
      <c r="BL218" s="154">
        <v>0.111</v>
      </c>
      <c r="BM218" s="154">
        <v>9.1999999999999998E-2</v>
      </c>
      <c r="BN218" s="154">
        <v>0.35599999999999998</v>
      </c>
      <c r="DU218" s="4"/>
      <c r="DZ218" s="183"/>
      <c r="EA218" s="183"/>
      <c r="EB218" s="183"/>
      <c r="EC218" s="183"/>
      <c r="ED218" s="183"/>
      <c r="EE218" s="183"/>
    </row>
    <row r="219" spans="30:135" ht="13" x14ac:dyDescent="0.15">
      <c r="AD219" s="144">
        <f t="shared" si="93"/>
        <v>84.590909090909093</v>
      </c>
      <c r="AE219" s="144">
        <f t="shared" si="94"/>
        <v>80.816765180010748</v>
      </c>
      <c r="AF219" s="149">
        <v>138</v>
      </c>
      <c r="AG219" s="150" t="s">
        <v>296</v>
      </c>
      <c r="AH219" s="149">
        <v>22</v>
      </c>
      <c r="AI219" s="151">
        <v>1</v>
      </c>
      <c r="AJ219" s="152">
        <v>1861</v>
      </c>
      <c r="AK219" s="152">
        <v>1504</v>
      </c>
      <c r="AL219" s="149">
        <v>0.80800000000000005</v>
      </c>
      <c r="AM219" s="152">
        <v>889</v>
      </c>
      <c r="AN219" s="152">
        <v>587</v>
      </c>
      <c r="AO219" s="152">
        <v>1476</v>
      </c>
      <c r="AP219" s="153">
        <v>0.39800000000000002</v>
      </c>
      <c r="AQ219" s="153">
        <v>0.432</v>
      </c>
      <c r="AR219" s="154">
        <v>0.129</v>
      </c>
      <c r="AS219" s="154">
        <v>9.5000000000000001E-2</v>
      </c>
      <c r="AT219" s="154">
        <v>7.9000000000000001E-2</v>
      </c>
      <c r="AU219" s="154">
        <v>0.38600000000000001</v>
      </c>
      <c r="AW219" s="183"/>
      <c r="AX219" s="144">
        <f t="shared" si="95"/>
        <v>77.107061503416858</v>
      </c>
      <c r="AY219" s="149">
        <v>138</v>
      </c>
      <c r="AZ219" s="150" t="s">
        <v>460</v>
      </c>
      <c r="BA219" s="149">
        <v>10</v>
      </c>
      <c r="BB219" s="151">
        <v>1</v>
      </c>
      <c r="BC219" s="152">
        <v>878</v>
      </c>
      <c r="BD219" s="152">
        <v>677</v>
      </c>
      <c r="BE219" s="149">
        <v>0.77100000000000002</v>
      </c>
      <c r="BF219" s="152">
        <v>362</v>
      </c>
      <c r="BG219" s="152">
        <v>255</v>
      </c>
      <c r="BH219" s="152">
        <v>617</v>
      </c>
      <c r="BI219" s="153">
        <v>0.41299999999999998</v>
      </c>
      <c r="BJ219" s="151">
        <v>0.46</v>
      </c>
      <c r="BK219" s="154">
        <v>0.216</v>
      </c>
      <c r="BL219" s="154">
        <v>9.7000000000000003E-2</v>
      </c>
      <c r="BM219" s="154">
        <v>7.0999999999999994E-2</v>
      </c>
      <c r="BN219" s="155">
        <v>0.36</v>
      </c>
      <c r="DU219" s="4"/>
      <c r="DZ219" s="183"/>
      <c r="EA219" s="183"/>
      <c r="EB219" s="183"/>
      <c r="EC219" s="183"/>
      <c r="ED219" s="183"/>
      <c r="EE219" s="183"/>
    </row>
    <row r="220" spans="30:135" ht="13" x14ac:dyDescent="0.15">
      <c r="AD220" s="144">
        <f t="shared" si="93"/>
        <v>78</v>
      </c>
      <c r="AE220" s="144">
        <f t="shared" si="94"/>
        <v>80.693815987933633</v>
      </c>
      <c r="AF220" s="149">
        <v>139</v>
      </c>
      <c r="AG220" s="150" t="s">
        <v>461</v>
      </c>
      <c r="AH220" s="149">
        <v>17</v>
      </c>
      <c r="AI220" s="151">
        <v>1</v>
      </c>
      <c r="AJ220" s="152">
        <v>1326</v>
      </c>
      <c r="AK220" s="152">
        <v>1070</v>
      </c>
      <c r="AL220" s="149">
        <v>0.80700000000000005</v>
      </c>
      <c r="AM220" s="152">
        <v>575</v>
      </c>
      <c r="AN220" s="152">
        <v>384</v>
      </c>
      <c r="AO220" s="152">
        <v>959</v>
      </c>
      <c r="AP220" s="151">
        <v>0.4</v>
      </c>
      <c r="AQ220" s="153">
        <v>0.45300000000000001</v>
      </c>
      <c r="AR220" s="154">
        <v>0.183</v>
      </c>
      <c r="AS220" s="154">
        <v>0.11600000000000001</v>
      </c>
      <c r="AT220" s="154">
        <v>8.5000000000000006E-2</v>
      </c>
      <c r="AU220" s="154">
        <v>0.376</v>
      </c>
      <c r="AW220" s="183"/>
      <c r="AX220" s="144">
        <f t="shared" si="95"/>
        <v>77.190406265296133</v>
      </c>
      <c r="AY220" s="149">
        <v>139</v>
      </c>
      <c r="AZ220" s="150" t="s">
        <v>462</v>
      </c>
      <c r="BA220" s="149">
        <v>25</v>
      </c>
      <c r="BB220" s="151">
        <v>1</v>
      </c>
      <c r="BC220" s="152">
        <v>2043</v>
      </c>
      <c r="BD220" s="152">
        <v>1577</v>
      </c>
      <c r="BE220" s="149">
        <v>0.77200000000000002</v>
      </c>
      <c r="BF220" s="152">
        <v>808</v>
      </c>
      <c r="BG220" s="152">
        <v>571</v>
      </c>
      <c r="BH220" s="152">
        <v>1379</v>
      </c>
      <c r="BI220" s="153">
        <v>0.41399999999999998</v>
      </c>
      <c r="BJ220" s="151">
        <v>0.46</v>
      </c>
      <c r="BK220" s="154">
        <v>0.22700000000000001</v>
      </c>
      <c r="BL220" s="154">
        <v>0.124</v>
      </c>
      <c r="BM220" s="154">
        <v>9.1999999999999998E-2</v>
      </c>
      <c r="BN220" s="154">
        <v>0.36399999999999999</v>
      </c>
      <c r="DU220" s="4"/>
      <c r="DZ220" s="183"/>
      <c r="EA220" s="183"/>
      <c r="EB220" s="183"/>
      <c r="EC220" s="183"/>
      <c r="ED220" s="183"/>
      <c r="EE220" s="183"/>
    </row>
    <row r="221" spans="30:135" ht="13" x14ac:dyDescent="0.15">
      <c r="AD221" s="144">
        <f t="shared" si="93"/>
        <v>78.89473684210526</v>
      </c>
      <c r="AE221" s="144">
        <f t="shared" si="94"/>
        <v>80.587058038692462</v>
      </c>
      <c r="AF221" s="149">
        <v>140</v>
      </c>
      <c r="AG221" s="150" t="s">
        <v>373</v>
      </c>
      <c r="AH221" s="149">
        <v>19</v>
      </c>
      <c r="AI221" s="151">
        <v>1</v>
      </c>
      <c r="AJ221" s="152">
        <v>1499</v>
      </c>
      <c r="AK221" s="152">
        <v>1208</v>
      </c>
      <c r="AL221" s="149">
        <v>0.80600000000000005</v>
      </c>
      <c r="AM221" s="152">
        <v>658</v>
      </c>
      <c r="AN221" s="152">
        <v>428</v>
      </c>
      <c r="AO221" s="152">
        <v>1086</v>
      </c>
      <c r="AP221" s="153">
        <v>0.39400000000000002</v>
      </c>
      <c r="AQ221" s="153">
        <v>0.436</v>
      </c>
      <c r="AR221" s="154">
        <v>0.16900000000000001</v>
      </c>
      <c r="AS221" s="154">
        <v>0.128</v>
      </c>
      <c r="AT221" s="155">
        <v>0.1</v>
      </c>
      <c r="AU221" s="155">
        <v>0.38</v>
      </c>
      <c r="AW221" s="183"/>
      <c r="AX221" s="144">
        <f t="shared" si="95"/>
        <v>77.234042553191486</v>
      </c>
      <c r="AY221" s="149">
        <v>140</v>
      </c>
      <c r="AZ221" s="150" t="s">
        <v>463</v>
      </c>
      <c r="BA221" s="149">
        <v>17</v>
      </c>
      <c r="BB221" s="151">
        <v>1</v>
      </c>
      <c r="BC221" s="152">
        <v>1410</v>
      </c>
      <c r="BD221" s="152">
        <v>1089</v>
      </c>
      <c r="BE221" s="149">
        <v>0.77200000000000002</v>
      </c>
      <c r="BF221" s="152">
        <v>620</v>
      </c>
      <c r="BG221" s="152">
        <v>407</v>
      </c>
      <c r="BH221" s="152">
        <v>1027</v>
      </c>
      <c r="BI221" s="153">
        <v>0.39600000000000002</v>
      </c>
      <c r="BJ221" s="153">
        <v>0.44500000000000001</v>
      </c>
      <c r="BK221" s="154">
        <v>0.187</v>
      </c>
      <c r="BL221" s="154">
        <v>0.10100000000000001</v>
      </c>
      <c r="BM221" s="154">
        <v>7.4999999999999997E-2</v>
      </c>
      <c r="BN221" s="154">
        <v>0.36199999999999999</v>
      </c>
      <c r="DU221" s="4"/>
      <c r="DZ221" s="183"/>
      <c r="EA221" s="183"/>
      <c r="EB221" s="183"/>
      <c r="EC221" s="183"/>
      <c r="ED221" s="183"/>
      <c r="EE221" s="183"/>
    </row>
    <row r="222" spans="30:135" ht="13" x14ac:dyDescent="0.15">
      <c r="AD222" s="144">
        <f t="shared" si="93"/>
        <v>77.833333333333329</v>
      </c>
      <c r="AE222" s="144">
        <f t="shared" si="94"/>
        <v>80.585296216987871</v>
      </c>
      <c r="AF222" s="149">
        <v>141</v>
      </c>
      <c r="AG222" s="150" t="s">
        <v>241</v>
      </c>
      <c r="AH222" s="149">
        <v>18</v>
      </c>
      <c r="AI222" s="151">
        <v>1</v>
      </c>
      <c r="AJ222" s="152">
        <v>1401</v>
      </c>
      <c r="AK222" s="152">
        <v>1129</v>
      </c>
      <c r="AL222" s="149">
        <v>0.80600000000000005</v>
      </c>
      <c r="AM222" s="152">
        <v>617</v>
      </c>
      <c r="AN222" s="152">
        <v>428</v>
      </c>
      <c r="AO222" s="152">
        <v>1045</v>
      </c>
      <c r="AP222" s="151">
        <v>0.41</v>
      </c>
      <c r="AQ222" s="153">
        <v>0.45800000000000002</v>
      </c>
      <c r="AR222" s="154">
        <v>0.17599999999999999</v>
      </c>
      <c r="AS222" s="154">
        <v>9.9000000000000005E-2</v>
      </c>
      <c r="AT222" s="154">
        <v>7.9000000000000001E-2</v>
      </c>
      <c r="AU222" s="154">
        <v>0.373</v>
      </c>
      <c r="AW222" s="183"/>
      <c r="AX222" s="144">
        <f t="shared" si="95"/>
        <v>77.348777348777347</v>
      </c>
      <c r="AY222" s="149">
        <v>141</v>
      </c>
      <c r="AZ222" s="150" t="s">
        <v>449</v>
      </c>
      <c r="BA222" s="149">
        <v>20</v>
      </c>
      <c r="BB222" s="151">
        <v>1</v>
      </c>
      <c r="BC222" s="152">
        <v>1554</v>
      </c>
      <c r="BD222" s="152">
        <v>1202</v>
      </c>
      <c r="BE222" s="149">
        <v>0.77300000000000002</v>
      </c>
      <c r="BF222" s="152">
        <v>640</v>
      </c>
      <c r="BG222" s="152">
        <v>439</v>
      </c>
      <c r="BH222" s="152">
        <v>1079</v>
      </c>
      <c r="BI222" s="153">
        <v>0.40699999999999997</v>
      </c>
      <c r="BJ222" s="153">
        <v>0.47099999999999997</v>
      </c>
      <c r="BK222" s="154">
        <v>0.221</v>
      </c>
      <c r="BL222" s="154">
        <v>0.10299999999999999</v>
      </c>
      <c r="BM222" s="154">
        <v>8.2000000000000003E-2</v>
      </c>
      <c r="BN222" s="154">
        <v>0.35799999999999998</v>
      </c>
      <c r="DU222" s="4"/>
      <c r="DZ222" s="183"/>
      <c r="EA222" s="183"/>
      <c r="EB222" s="183"/>
      <c r="EC222" s="183"/>
      <c r="ED222" s="183"/>
      <c r="EE222" s="183"/>
    </row>
    <row r="223" spans="30:135" ht="13" x14ac:dyDescent="0.15">
      <c r="AD223" s="144">
        <f t="shared" si="93"/>
        <v>86</v>
      </c>
      <c r="AE223" s="144">
        <f t="shared" si="94"/>
        <v>80.391120507399577</v>
      </c>
      <c r="AF223" s="149">
        <v>142</v>
      </c>
      <c r="AG223" s="150" t="s">
        <v>464</v>
      </c>
      <c r="AH223" s="149">
        <v>22</v>
      </c>
      <c r="AI223" s="151">
        <v>1</v>
      </c>
      <c r="AJ223" s="152">
        <v>1892</v>
      </c>
      <c r="AK223" s="152">
        <v>1521</v>
      </c>
      <c r="AL223" s="149">
        <v>0.80400000000000005</v>
      </c>
      <c r="AM223" s="152">
        <v>807</v>
      </c>
      <c r="AN223" s="152">
        <v>553</v>
      </c>
      <c r="AO223" s="152">
        <v>1360</v>
      </c>
      <c r="AP223" s="153">
        <v>0.40699999999999997</v>
      </c>
      <c r="AQ223" s="153">
        <v>0.45800000000000002</v>
      </c>
      <c r="AR223" s="154">
        <v>0.19500000000000001</v>
      </c>
      <c r="AS223" s="155">
        <v>0.1</v>
      </c>
      <c r="AT223" s="154">
        <v>8.1000000000000003E-2</v>
      </c>
      <c r="AU223" s="154">
        <v>0.374</v>
      </c>
      <c r="AW223" s="183"/>
      <c r="AX223" s="144">
        <f t="shared" si="95"/>
        <v>77.251501000667105</v>
      </c>
      <c r="AY223" s="149">
        <v>142</v>
      </c>
      <c r="AZ223" s="150" t="s">
        <v>465</v>
      </c>
      <c r="BA223" s="149">
        <v>19</v>
      </c>
      <c r="BB223" s="151">
        <v>1</v>
      </c>
      <c r="BC223" s="152">
        <v>1499</v>
      </c>
      <c r="BD223" s="152">
        <v>1158</v>
      </c>
      <c r="BE223" s="149">
        <v>0.77300000000000002</v>
      </c>
      <c r="BF223" s="152">
        <v>724</v>
      </c>
      <c r="BG223" s="152">
        <v>463</v>
      </c>
      <c r="BH223" s="152">
        <v>1187</v>
      </c>
      <c r="BI223" s="151">
        <v>0.39</v>
      </c>
      <c r="BJ223" s="153">
        <v>0.437</v>
      </c>
      <c r="BK223" s="154">
        <v>0.157</v>
      </c>
      <c r="BL223" s="154">
        <v>6.6000000000000003E-2</v>
      </c>
      <c r="BM223" s="154">
        <v>5.2999999999999999E-2</v>
      </c>
      <c r="BN223" s="154">
        <v>0.35299999999999998</v>
      </c>
      <c r="DU223" s="4"/>
      <c r="DZ223" s="183"/>
      <c r="EA223" s="183"/>
      <c r="EB223" s="183"/>
      <c r="EC223" s="183"/>
      <c r="ED223" s="183"/>
      <c r="EE223" s="183"/>
    </row>
    <row r="224" spans="30:135" ht="13" x14ac:dyDescent="0.15">
      <c r="AD224" s="144">
        <f t="shared" si="93"/>
        <v>87.043478260869577</v>
      </c>
      <c r="AE224" s="144">
        <f t="shared" si="94"/>
        <v>80.369630369630372</v>
      </c>
      <c r="AF224" s="149">
        <v>143</v>
      </c>
      <c r="AG224" s="150" t="s">
        <v>466</v>
      </c>
      <c r="AH224" s="149">
        <v>23</v>
      </c>
      <c r="AI224" s="151">
        <v>1</v>
      </c>
      <c r="AJ224" s="152">
        <v>2002</v>
      </c>
      <c r="AK224" s="152">
        <v>1609</v>
      </c>
      <c r="AL224" s="149">
        <v>0.80400000000000005</v>
      </c>
      <c r="AM224" s="152">
        <v>876</v>
      </c>
      <c r="AN224" s="152">
        <v>567</v>
      </c>
      <c r="AO224" s="152">
        <v>1443</v>
      </c>
      <c r="AP224" s="153">
        <v>0.39300000000000002</v>
      </c>
      <c r="AQ224" s="153">
        <v>0.44400000000000001</v>
      </c>
      <c r="AR224" s="154">
        <v>0.17799999999999999</v>
      </c>
      <c r="AS224" s="154">
        <v>0.11899999999999999</v>
      </c>
      <c r="AT224" s="154">
        <v>9.9000000000000005E-2</v>
      </c>
      <c r="AU224" s="154">
        <v>0.375</v>
      </c>
      <c r="AW224" s="183"/>
      <c r="AX224" s="144">
        <f t="shared" si="95"/>
        <v>77.261200338123416</v>
      </c>
      <c r="AY224" s="149">
        <v>143</v>
      </c>
      <c r="AZ224" s="150" t="s">
        <v>467</v>
      </c>
      <c r="BA224" s="149">
        <v>16</v>
      </c>
      <c r="BB224" s="151">
        <v>1</v>
      </c>
      <c r="BC224" s="152">
        <v>1183</v>
      </c>
      <c r="BD224" s="152">
        <v>914</v>
      </c>
      <c r="BE224" s="149">
        <v>0.77300000000000002</v>
      </c>
      <c r="BF224" s="152">
        <v>526</v>
      </c>
      <c r="BG224" s="152">
        <v>342</v>
      </c>
      <c r="BH224" s="152">
        <v>868</v>
      </c>
      <c r="BI224" s="153">
        <v>0.39400000000000002</v>
      </c>
      <c r="BJ224" s="153">
        <v>0.435</v>
      </c>
      <c r="BK224" s="154">
        <v>0.185</v>
      </c>
      <c r="BL224" s="154">
        <v>0.10100000000000001</v>
      </c>
      <c r="BM224" s="154">
        <v>7.9000000000000001E-2</v>
      </c>
      <c r="BN224" s="154">
        <v>0.36299999999999999</v>
      </c>
      <c r="DU224" s="4"/>
      <c r="DZ224" s="183"/>
      <c r="EA224" s="183"/>
      <c r="EB224" s="183"/>
      <c r="EC224" s="183"/>
      <c r="ED224" s="183"/>
      <c r="EE224" s="183"/>
    </row>
    <row r="225" spans="30:135" ht="13" x14ac:dyDescent="0.15">
      <c r="AD225" s="144">
        <f t="shared" si="93"/>
        <v>86</v>
      </c>
      <c r="AE225" s="144">
        <f t="shared" si="94"/>
        <v>80.434782608695656</v>
      </c>
      <c r="AF225" s="149">
        <v>144</v>
      </c>
      <c r="AG225" s="150" t="s">
        <v>468</v>
      </c>
      <c r="AH225" s="149">
        <v>23</v>
      </c>
      <c r="AI225" s="151">
        <v>1</v>
      </c>
      <c r="AJ225" s="152">
        <v>1978</v>
      </c>
      <c r="AK225" s="152">
        <v>1591</v>
      </c>
      <c r="AL225" s="149">
        <v>0.80400000000000005</v>
      </c>
      <c r="AM225" s="152">
        <v>857</v>
      </c>
      <c r="AN225" s="152">
        <v>568</v>
      </c>
      <c r="AO225" s="152">
        <v>1425</v>
      </c>
      <c r="AP225" s="153">
        <v>0.39900000000000002</v>
      </c>
      <c r="AQ225" s="153">
        <v>0.44900000000000001</v>
      </c>
      <c r="AR225" s="154">
        <v>0.17100000000000001</v>
      </c>
      <c r="AS225" s="154">
        <v>0.128</v>
      </c>
      <c r="AT225" s="154">
        <v>9.5000000000000001E-2</v>
      </c>
      <c r="AU225" s="154">
        <v>0.38300000000000001</v>
      </c>
      <c r="AW225" s="183"/>
      <c r="AX225" s="144">
        <f t="shared" si="95"/>
        <v>77.427961579509073</v>
      </c>
      <c r="AY225" s="149">
        <v>144</v>
      </c>
      <c r="AZ225" s="150" t="s">
        <v>469</v>
      </c>
      <c r="BA225" s="149">
        <v>22</v>
      </c>
      <c r="BB225" s="151">
        <v>1</v>
      </c>
      <c r="BC225" s="152">
        <v>1874</v>
      </c>
      <c r="BD225" s="152">
        <v>1451</v>
      </c>
      <c r="BE225" s="149">
        <v>0.77400000000000002</v>
      </c>
      <c r="BF225" s="152">
        <v>816</v>
      </c>
      <c r="BG225" s="152">
        <v>544</v>
      </c>
      <c r="BH225" s="152">
        <v>1360</v>
      </c>
      <c r="BI225" s="151">
        <v>0.4</v>
      </c>
      <c r="BJ225" s="153">
        <v>0.45300000000000001</v>
      </c>
      <c r="BK225" s="154">
        <v>0.193</v>
      </c>
      <c r="BL225" s="154">
        <v>9.5000000000000001E-2</v>
      </c>
      <c r="BM225" s="154">
        <v>7.1999999999999995E-2</v>
      </c>
      <c r="BN225" s="155">
        <v>0.36</v>
      </c>
      <c r="DU225" s="4"/>
      <c r="DZ225" s="183"/>
      <c r="EA225" s="183"/>
      <c r="EB225" s="183"/>
      <c r="EC225" s="183"/>
      <c r="ED225" s="183"/>
      <c r="EE225" s="183"/>
    </row>
    <row r="226" spans="30:135" ht="13" x14ac:dyDescent="0.15">
      <c r="AD226" s="144">
        <f t="shared" si="93"/>
        <v>84.523809523809518</v>
      </c>
      <c r="AE226" s="144">
        <f t="shared" si="94"/>
        <v>80.394366197183103</v>
      </c>
      <c r="AF226" s="149">
        <v>145</v>
      </c>
      <c r="AG226" s="150" t="s">
        <v>470</v>
      </c>
      <c r="AH226" s="149">
        <v>21</v>
      </c>
      <c r="AI226" s="151">
        <v>1</v>
      </c>
      <c r="AJ226" s="152">
        <v>1775</v>
      </c>
      <c r="AK226" s="152">
        <v>1427</v>
      </c>
      <c r="AL226" s="149">
        <v>0.80400000000000005</v>
      </c>
      <c r="AM226" s="152">
        <v>771</v>
      </c>
      <c r="AN226" s="152">
        <v>490</v>
      </c>
      <c r="AO226" s="152">
        <v>1261</v>
      </c>
      <c r="AP226" s="153">
        <v>0.38900000000000001</v>
      </c>
      <c r="AQ226" s="153">
        <v>0.46100000000000002</v>
      </c>
      <c r="AR226" s="154">
        <v>0.192</v>
      </c>
      <c r="AS226" s="154">
        <v>0.11700000000000001</v>
      </c>
      <c r="AT226" s="155">
        <v>0.09</v>
      </c>
      <c r="AU226" s="154">
        <v>0.36599999999999999</v>
      </c>
      <c r="AW226" s="183"/>
      <c r="AX226" s="144">
        <f t="shared" si="95"/>
        <v>77.373134328358205</v>
      </c>
      <c r="AY226" s="149">
        <v>145</v>
      </c>
      <c r="AZ226" s="150" t="s">
        <v>412</v>
      </c>
      <c r="BA226" s="149">
        <v>19</v>
      </c>
      <c r="BB226" s="151">
        <v>1</v>
      </c>
      <c r="BC226" s="152">
        <v>1675</v>
      </c>
      <c r="BD226" s="152">
        <v>1296</v>
      </c>
      <c r="BE226" s="149">
        <v>0.77400000000000002</v>
      </c>
      <c r="BF226" s="152">
        <v>763</v>
      </c>
      <c r="BG226" s="152">
        <v>465</v>
      </c>
      <c r="BH226" s="152">
        <v>1228</v>
      </c>
      <c r="BI226" s="153">
        <v>0.379</v>
      </c>
      <c r="BJ226" s="151">
        <v>0.43</v>
      </c>
      <c r="BK226" s="154">
        <v>0.17899999999999999</v>
      </c>
      <c r="BL226" s="154">
        <v>0.104</v>
      </c>
      <c r="BM226" s="154">
        <v>8.2000000000000003E-2</v>
      </c>
      <c r="BN226" s="154">
        <v>0.35799999999999998</v>
      </c>
      <c r="DU226" s="4"/>
      <c r="DZ226" s="183"/>
      <c r="EA226" s="183"/>
      <c r="EB226" s="183"/>
      <c r="EC226" s="183"/>
      <c r="ED226" s="183"/>
      <c r="EE226" s="183"/>
    </row>
    <row r="227" spans="30:135" ht="13" x14ac:dyDescent="0.15">
      <c r="AD227" s="144">
        <f t="shared" si="93"/>
        <v>80.304347826086953</v>
      </c>
      <c r="AE227" s="144">
        <f t="shared" si="94"/>
        <v>80.3465078505685</v>
      </c>
      <c r="AF227" s="149">
        <v>146</v>
      </c>
      <c r="AG227" s="150" t="s">
        <v>471</v>
      </c>
      <c r="AH227" s="149">
        <v>23</v>
      </c>
      <c r="AI227" s="151">
        <v>1</v>
      </c>
      <c r="AJ227" s="152">
        <v>1847</v>
      </c>
      <c r="AK227" s="152">
        <v>1484</v>
      </c>
      <c r="AL227" s="149">
        <v>0.80300000000000005</v>
      </c>
      <c r="AM227" s="152">
        <v>772</v>
      </c>
      <c r="AN227" s="152">
        <v>525</v>
      </c>
      <c r="AO227" s="152">
        <v>1297</v>
      </c>
      <c r="AP227" s="153">
        <v>0.40500000000000003</v>
      </c>
      <c r="AQ227" s="153">
        <v>0.46300000000000002</v>
      </c>
      <c r="AR227" s="154">
        <v>0.20499999999999999</v>
      </c>
      <c r="AS227" s="154">
        <v>0.108</v>
      </c>
      <c r="AT227" s="154">
        <v>8.2000000000000003E-2</v>
      </c>
      <c r="AU227" s="154">
        <v>0.373</v>
      </c>
      <c r="AW227" s="183"/>
      <c r="AX227" s="144">
        <f t="shared" si="95"/>
        <v>77.522559474979488</v>
      </c>
      <c r="AY227" s="149">
        <v>146</v>
      </c>
      <c r="AZ227" s="150" t="s">
        <v>472</v>
      </c>
      <c r="BA227" s="149">
        <v>15</v>
      </c>
      <c r="BB227" s="151">
        <v>1</v>
      </c>
      <c r="BC227" s="152">
        <v>1219</v>
      </c>
      <c r="BD227" s="152">
        <v>945</v>
      </c>
      <c r="BE227" s="149">
        <v>0.77500000000000002</v>
      </c>
      <c r="BF227" s="152">
        <v>460</v>
      </c>
      <c r="BG227" s="152">
        <v>329</v>
      </c>
      <c r="BH227" s="152">
        <v>789</v>
      </c>
      <c r="BI227" s="153">
        <v>0.41699999999999998</v>
      </c>
      <c r="BJ227" s="153">
        <v>0.47499999999999998</v>
      </c>
      <c r="BK227" s="154">
        <v>0.24299999999999999</v>
      </c>
      <c r="BL227" s="154">
        <v>0.13200000000000001</v>
      </c>
      <c r="BM227" s="154">
        <v>9.2999999999999999E-2</v>
      </c>
      <c r="BN227" s="154">
        <v>0.36299999999999999</v>
      </c>
      <c r="DU227" s="4"/>
      <c r="DZ227" s="183"/>
      <c r="EA227" s="183"/>
      <c r="EB227" s="183"/>
      <c r="EC227" s="183"/>
      <c r="ED227" s="183"/>
      <c r="EE227" s="183"/>
    </row>
    <row r="228" spans="30:135" ht="13" x14ac:dyDescent="0.15">
      <c r="AD228" s="144">
        <f t="shared" si="93"/>
        <v>82.047619047619037</v>
      </c>
      <c r="AE228" s="144">
        <f t="shared" si="94"/>
        <v>80.20893789901335</v>
      </c>
      <c r="AF228" s="149">
        <v>147</v>
      </c>
      <c r="AG228" s="150" t="s">
        <v>473</v>
      </c>
      <c r="AH228" s="149">
        <v>21</v>
      </c>
      <c r="AI228" s="151">
        <v>1</v>
      </c>
      <c r="AJ228" s="152">
        <v>1723</v>
      </c>
      <c r="AK228" s="152">
        <v>1382</v>
      </c>
      <c r="AL228" s="149">
        <v>0.80200000000000005</v>
      </c>
      <c r="AM228" s="152">
        <v>776</v>
      </c>
      <c r="AN228" s="152">
        <v>504</v>
      </c>
      <c r="AO228" s="152">
        <v>1280</v>
      </c>
      <c r="AP228" s="153">
        <v>0.39400000000000002</v>
      </c>
      <c r="AQ228" s="153">
        <v>0.44900000000000001</v>
      </c>
      <c r="AR228" s="154">
        <v>0.16600000000000001</v>
      </c>
      <c r="AS228" s="155">
        <v>0.11</v>
      </c>
      <c r="AT228" s="154">
        <v>8.5000000000000006E-2</v>
      </c>
      <c r="AU228" s="155">
        <v>0.37</v>
      </c>
      <c r="AW228" s="183"/>
      <c r="AX228" s="144">
        <f t="shared" si="95"/>
        <v>77.643835616438366</v>
      </c>
      <c r="AY228" s="149">
        <v>147</v>
      </c>
      <c r="AZ228" s="150" t="s">
        <v>474</v>
      </c>
      <c r="BA228" s="149">
        <v>20</v>
      </c>
      <c r="BB228" s="151">
        <v>1</v>
      </c>
      <c r="BC228" s="152">
        <v>1825</v>
      </c>
      <c r="BD228" s="152">
        <v>1417</v>
      </c>
      <c r="BE228" s="149">
        <v>0.77600000000000002</v>
      </c>
      <c r="BF228" s="152">
        <v>780</v>
      </c>
      <c r="BG228" s="152">
        <v>490</v>
      </c>
      <c r="BH228" s="152">
        <v>1270</v>
      </c>
      <c r="BI228" s="153">
        <v>0.38600000000000001</v>
      </c>
      <c r="BJ228" s="153">
        <v>0.433</v>
      </c>
      <c r="BK228" s="154">
        <v>0.185</v>
      </c>
      <c r="BL228" s="155">
        <v>0.14000000000000001</v>
      </c>
      <c r="BM228" s="154">
        <v>0.104</v>
      </c>
      <c r="BN228" s="154">
        <v>0.375</v>
      </c>
      <c r="DU228" s="4"/>
      <c r="DZ228" s="183"/>
      <c r="EA228" s="183"/>
      <c r="EB228" s="183"/>
      <c r="EC228" s="183"/>
      <c r="ED228" s="183"/>
      <c r="EE228" s="183"/>
    </row>
    <row r="229" spans="30:135" ht="13" x14ac:dyDescent="0.15">
      <c r="AD229" s="144">
        <f t="shared" si="93"/>
        <v>80.952380952380949</v>
      </c>
      <c r="AE229" s="144">
        <f t="shared" si="94"/>
        <v>80.058823529411754</v>
      </c>
      <c r="AF229" s="149">
        <v>148</v>
      </c>
      <c r="AG229" s="150" t="s">
        <v>475</v>
      </c>
      <c r="AH229" s="149">
        <v>21</v>
      </c>
      <c r="AI229" s="151">
        <v>1</v>
      </c>
      <c r="AJ229" s="152">
        <v>1700</v>
      </c>
      <c r="AK229" s="152">
        <v>1361</v>
      </c>
      <c r="AL229" s="149">
        <v>0.80100000000000005</v>
      </c>
      <c r="AM229" s="152">
        <v>779</v>
      </c>
      <c r="AN229" s="152">
        <v>504</v>
      </c>
      <c r="AO229" s="152">
        <v>1283</v>
      </c>
      <c r="AP229" s="153">
        <v>0.39300000000000002</v>
      </c>
      <c r="AQ229" s="153">
        <v>0.45200000000000001</v>
      </c>
      <c r="AR229" s="154">
        <v>0.17299999999999999</v>
      </c>
      <c r="AS229" s="155">
        <v>0.09</v>
      </c>
      <c r="AT229" s="154">
        <v>7.5999999999999998E-2</v>
      </c>
      <c r="AU229" s="154">
        <v>0.36299999999999999</v>
      </c>
      <c r="AW229" s="183"/>
      <c r="AX229" s="144">
        <f t="shared" si="95"/>
        <v>77.741083223249674</v>
      </c>
      <c r="AY229" s="149">
        <v>148</v>
      </c>
      <c r="AZ229" s="150" t="s">
        <v>476</v>
      </c>
      <c r="BA229" s="149">
        <v>18</v>
      </c>
      <c r="BB229" s="151">
        <v>1</v>
      </c>
      <c r="BC229" s="152">
        <v>1514</v>
      </c>
      <c r="BD229" s="152">
        <v>1177</v>
      </c>
      <c r="BE229" s="149">
        <v>0.77700000000000002</v>
      </c>
      <c r="BF229" s="152">
        <v>633</v>
      </c>
      <c r="BG229" s="152">
        <v>406</v>
      </c>
      <c r="BH229" s="152">
        <v>1039</v>
      </c>
      <c r="BI229" s="153">
        <v>0.39100000000000001</v>
      </c>
      <c r="BJ229" s="153">
        <v>0.46200000000000002</v>
      </c>
      <c r="BK229" s="154">
        <v>0.216</v>
      </c>
      <c r="BL229" s="155">
        <v>0.11</v>
      </c>
      <c r="BM229" s="154">
        <v>8.1000000000000003E-2</v>
      </c>
      <c r="BN229" s="154">
        <v>0.35499999999999998</v>
      </c>
      <c r="DU229" s="4"/>
      <c r="DZ229" s="183"/>
      <c r="EA229" s="183"/>
      <c r="EB229" s="183"/>
      <c r="EC229" s="183"/>
      <c r="ED229" s="183"/>
      <c r="EE229" s="183"/>
    </row>
    <row r="230" spans="30:135" ht="13" x14ac:dyDescent="0.15">
      <c r="AD230" s="144">
        <f t="shared" si="93"/>
        <v>75.10526315789474</v>
      </c>
      <c r="AE230" s="144">
        <f t="shared" si="94"/>
        <v>79.95795374912403</v>
      </c>
      <c r="AF230" s="149">
        <v>149</v>
      </c>
      <c r="AG230" s="150" t="s">
        <v>338</v>
      </c>
      <c r="AH230" s="149">
        <v>19</v>
      </c>
      <c r="AI230" s="151">
        <v>1</v>
      </c>
      <c r="AJ230" s="152">
        <v>1427</v>
      </c>
      <c r="AK230" s="152">
        <v>1141</v>
      </c>
      <c r="AL230" s="149">
        <v>0.8</v>
      </c>
      <c r="AM230" s="152">
        <v>688</v>
      </c>
      <c r="AN230" s="152">
        <v>437</v>
      </c>
      <c r="AO230" s="152">
        <v>1125</v>
      </c>
      <c r="AP230" s="153">
        <v>0.38800000000000001</v>
      </c>
      <c r="AQ230" s="151">
        <v>0.44</v>
      </c>
      <c r="AR230" s="154">
        <v>0.14599999999999999</v>
      </c>
      <c r="AS230" s="154">
        <v>7.8E-2</v>
      </c>
      <c r="AT230" s="154">
        <v>5.7000000000000002E-2</v>
      </c>
      <c r="AU230" s="154">
        <v>0.36699999999999999</v>
      </c>
      <c r="AW230" s="183"/>
      <c r="AX230" s="144">
        <f t="shared" si="95"/>
        <v>77.655476059438627</v>
      </c>
      <c r="AY230" s="149">
        <v>149</v>
      </c>
      <c r="AZ230" s="150" t="s">
        <v>477</v>
      </c>
      <c r="BA230" s="149">
        <v>23</v>
      </c>
      <c r="BB230" s="151">
        <v>1</v>
      </c>
      <c r="BC230" s="152">
        <v>1817</v>
      </c>
      <c r="BD230" s="152">
        <v>1411</v>
      </c>
      <c r="BE230" s="149">
        <v>0.77700000000000002</v>
      </c>
      <c r="BF230" s="152">
        <v>807</v>
      </c>
      <c r="BG230" s="152">
        <v>522</v>
      </c>
      <c r="BH230" s="152">
        <v>1329</v>
      </c>
      <c r="BI230" s="153">
        <v>0.39300000000000002</v>
      </c>
      <c r="BJ230" s="153">
        <v>0.442</v>
      </c>
      <c r="BK230" s="154">
        <v>0.18099999999999999</v>
      </c>
      <c r="BL230" s="154">
        <v>0.105</v>
      </c>
      <c r="BM230" s="154">
        <v>7.9000000000000001E-2</v>
      </c>
      <c r="BN230" s="154">
        <v>0.36399999999999999</v>
      </c>
      <c r="DU230" s="4"/>
      <c r="DZ230" s="183"/>
      <c r="EA230" s="183"/>
      <c r="EB230" s="183"/>
      <c r="EC230" s="183"/>
      <c r="ED230" s="183"/>
      <c r="EE230" s="183"/>
    </row>
    <row r="231" spans="30:135" ht="13" x14ac:dyDescent="0.15">
      <c r="AD231" s="144">
        <f t="shared" si="93"/>
        <v>84.210526315789465</v>
      </c>
      <c r="AE231" s="144">
        <f t="shared" si="94"/>
        <v>79.875</v>
      </c>
      <c r="AF231" s="149">
        <v>150</v>
      </c>
      <c r="AG231" s="150" t="s">
        <v>478</v>
      </c>
      <c r="AH231" s="149">
        <v>19</v>
      </c>
      <c r="AI231" s="151">
        <v>1</v>
      </c>
      <c r="AJ231" s="152">
        <v>1600</v>
      </c>
      <c r="AK231" s="152">
        <v>1278</v>
      </c>
      <c r="AL231" s="149">
        <v>0.79900000000000004</v>
      </c>
      <c r="AM231" s="152">
        <v>697</v>
      </c>
      <c r="AN231" s="152">
        <v>440</v>
      </c>
      <c r="AO231" s="152">
        <v>1137</v>
      </c>
      <c r="AP231" s="153">
        <v>0.38700000000000001</v>
      </c>
      <c r="AQ231" s="153">
        <v>0.45200000000000001</v>
      </c>
      <c r="AR231" s="154">
        <v>0.18099999999999999</v>
      </c>
      <c r="AS231" s="154">
        <v>0.129</v>
      </c>
      <c r="AT231" s="154">
        <v>9.7000000000000003E-2</v>
      </c>
      <c r="AU231" s="154">
        <v>0.36899999999999999</v>
      </c>
      <c r="AW231" s="183"/>
      <c r="AX231" s="144">
        <f t="shared" si="95"/>
        <v>77.860696517412933</v>
      </c>
      <c r="AY231" s="149">
        <v>150</v>
      </c>
      <c r="AZ231" s="150" t="s">
        <v>479</v>
      </c>
      <c r="BA231" s="149">
        <v>19</v>
      </c>
      <c r="BB231" s="151">
        <v>1</v>
      </c>
      <c r="BC231" s="152">
        <v>1608</v>
      </c>
      <c r="BD231" s="152">
        <v>1252</v>
      </c>
      <c r="BE231" s="149">
        <v>0.77900000000000003</v>
      </c>
      <c r="BF231" s="152">
        <v>686</v>
      </c>
      <c r="BG231" s="152">
        <v>457</v>
      </c>
      <c r="BH231" s="152">
        <v>1143</v>
      </c>
      <c r="BI231" s="151">
        <v>0.4</v>
      </c>
      <c r="BJ231" s="153">
        <v>0.434</v>
      </c>
      <c r="BK231" s="154">
        <v>0.193</v>
      </c>
      <c r="BL231" s="154">
        <v>0.123</v>
      </c>
      <c r="BM231" s="154">
        <v>0.10100000000000001</v>
      </c>
      <c r="BN231" s="154">
        <v>0.374</v>
      </c>
      <c r="DU231" s="4"/>
      <c r="DZ231" s="183"/>
      <c r="EA231" s="183"/>
      <c r="EB231" s="183"/>
      <c r="EC231" s="183"/>
      <c r="ED231" s="183"/>
      <c r="EE231" s="183"/>
    </row>
    <row r="232" spans="30:135" ht="13" x14ac:dyDescent="0.15">
      <c r="AD232" s="144">
        <f t="shared" si="93"/>
        <v>81.599999999999994</v>
      </c>
      <c r="AE232" s="144">
        <f t="shared" si="94"/>
        <v>79.901960784313729</v>
      </c>
      <c r="AF232" s="149">
        <v>151</v>
      </c>
      <c r="AG232" s="150" t="s">
        <v>480</v>
      </c>
      <c r="AH232" s="149">
        <v>20</v>
      </c>
      <c r="AI232" s="151">
        <v>1</v>
      </c>
      <c r="AJ232" s="152">
        <v>1632</v>
      </c>
      <c r="AK232" s="152">
        <v>1304</v>
      </c>
      <c r="AL232" s="149">
        <v>0.79900000000000004</v>
      </c>
      <c r="AM232" s="152">
        <v>746</v>
      </c>
      <c r="AN232" s="152">
        <v>477</v>
      </c>
      <c r="AO232" s="152">
        <v>1223</v>
      </c>
      <c r="AP232" s="151">
        <v>0.39</v>
      </c>
      <c r="AQ232" s="151">
        <v>0.46</v>
      </c>
      <c r="AR232" s="154">
        <v>0.17599999999999999</v>
      </c>
      <c r="AS232" s="154">
        <v>8.6999999999999994E-2</v>
      </c>
      <c r="AT232" s="154">
        <v>6.8000000000000005E-2</v>
      </c>
      <c r="AU232" s="155">
        <v>0.36</v>
      </c>
      <c r="AW232" s="183"/>
      <c r="AX232" s="144">
        <f t="shared" si="95"/>
        <v>77.862595419847324</v>
      </c>
      <c r="AY232" s="149">
        <v>151</v>
      </c>
      <c r="AZ232" s="150" t="s">
        <v>481</v>
      </c>
      <c r="BA232" s="149">
        <v>24</v>
      </c>
      <c r="BB232" s="151">
        <v>1</v>
      </c>
      <c r="BC232" s="152">
        <v>1965</v>
      </c>
      <c r="BD232" s="152">
        <v>1530</v>
      </c>
      <c r="BE232" s="149">
        <v>0.77900000000000003</v>
      </c>
      <c r="BF232" s="152">
        <v>895</v>
      </c>
      <c r="BG232" s="152">
        <v>566</v>
      </c>
      <c r="BH232" s="152">
        <v>1461</v>
      </c>
      <c r="BI232" s="153">
        <v>0.38700000000000001</v>
      </c>
      <c r="BJ232" s="153">
        <v>0.43099999999999999</v>
      </c>
      <c r="BK232" s="154">
        <v>0.16900000000000001</v>
      </c>
      <c r="BL232" s="154">
        <v>0.107</v>
      </c>
      <c r="BM232" s="155">
        <v>0.08</v>
      </c>
      <c r="BN232" s="154">
        <v>0.36699999999999999</v>
      </c>
      <c r="DU232" s="4"/>
      <c r="DZ232" s="183"/>
      <c r="EA232" s="183"/>
      <c r="EB232" s="183"/>
      <c r="EC232" s="183"/>
      <c r="ED232" s="183"/>
      <c r="EE232" s="183"/>
    </row>
    <row r="233" spans="30:135" ht="13" x14ac:dyDescent="0.15">
      <c r="AD233" s="144">
        <f t="shared" si="93"/>
        <v>81</v>
      </c>
      <c r="AE233" s="144">
        <f t="shared" si="94"/>
        <v>79.901234567901241</v>
      </c>
      <c r="AF233" s="149">
        <v>152</v>
      </c>
      <c r="AG233" s="150" t="s">
        <v>406</v>
      </c>
      <c r="AH233" s="149">
        <v>25</v>
      </c>
      <c r="AI233" s="151">
        <v>1</v>
      </c>
      <c r="AJ233" s="152">
        <v>2025</v>
      </c>
      <c r="AK233" s="152">
        <v>1618</v>
      </c>
      <c r="AL233" s="149">
        <v>0.79900000000000004</v>
      </c>
      <c r="AM233" s="152">
        <v>874</v>
      </c>
      <c r="AN233" s="152">
        <v>601</v>
      </c>
      <c r="AO233" s="152">
        <v>1475</v>
      </c>
      <c r="AP233" s="153">
        <v>0.40699999999999997</v>
      </c>
      <c r="AQ233" s="153">
        <v>0.44800000000000001</v>
      </c>
      <c r="AR233" s="154">
        <v>0.18099999999999999</v>
      </c>
      <c r="AS233" s="154">
        <v>0.111</v>
      </c>
      <c r="AT233" s="154">
        <v>9.0999999999999998E-2</v>
      </c>
      <c r="AU233" s="154">
        <v>0.38100000000000001</v>
      </c>
      <c r="AW233" s="183"/>
      <c r="AX233" s="144">
        <f t="shared" si="95"/>
        <v>77.986906710310961</v>
      </c>
      <c r="AY233" s="149">
        <v>152</v>
      </c>
      <c r="AZ233" s="150" t="s">
        <v>482</v>
      </c>
      <c r="BA233" s="149">
        <v>14</v>
      </c>
      <c r="BB233" s="151">
        <v>1</v>
      </c>
      <c r="BC233" s="152">
        <v>1222</v>
      </c>
      <c r="BD233" s="152">
        <v>953</v>
      </c>
      <c r="BE233" s="149">
        <v>0.78</v>
      </c>
      <c r="BF233" s="152">
        <v>485</v>
      </c>
      <c r="BG233" s="152">
        <v>361</v>
      </c>
      <c r="BH233" s="152">
        <v>846</v>
      </c>
      <c r="BI233" s="153">
        <v>0.42699999999999999</v>
      </c>
      <c r="BJ233" s="151">
        <v>0.46</v>
      </c>
      <c r="BK233" s="154">
        <v>0.20599999999999999</v>
      </c>
      <c r="BL233" s="154">
        <v>0.121</v>
      </c>
      <c r="BM233" s="154">
        <v>9.7000000000000003E-2</v>
      </c>
      <c r="BN233" s="154">
        <v>0.38100000000000001</v>
      </c>
      <c r="DU233" s="4"/>
      <c r="DZ233" s="183"/>
      <c r="EA233" s="183"/>
      <c r="EB233" s="183"/>
      <c r="EC233" s="183"/>
      <c r="ED233" s="183"/>
      <c r="EE233" s="183"/>
    </row>
    <row r="234" spans="30:135" ht="13" x14ac:dyDescent="0.15">
      <c r="AD234" s="144">
        <f t="shared" si="93"/>
        <v>94.318181818181813</v>
      </c>
      <c r="AE234" s="144">
        <f t="shared" si="94"/>
        <v>79.807228915662648</v>
      </c>
      <c r="AF234" s="149">
        <v>153</v>
      </c>
      <c r="AG234" s="150" t="s">
        <v>332</v>
      </c>
      <c r="AH234" s="149">
        <v>22</v>
      </c>
      <c r="AI234" s="151">
        <v>1</v>
      </c>
      <c r="AJ234" s="152">
        <v>2075</v>
      </c>
      <c r="AK234" s="152">
        <v>1656</v>
      </c>
      <c r="AL234" s="149">
        <v>0.79800000000000004</v>
      </c>
      <c r="AM234" s="152">
        <v>935</v>
      </c>
      <c r="AN234" s="152">
        <v>586</v>
      </c>
      <c r="AO234" s="152">
        <v>1521</v>
      </c>
      <c r="AP234" s="153">
        <v>0.38500000000000001</v>
      </c>
      <c r="AQ234" s="153">
        <v>0.42799999999999999</v>
      </c>
      <c r="AR234" s="154">
        <v>0.159</v>
      </c>
      <c r="AS234" s="154">
        <v>0.125</v>
      </c>
      <c r="AT234" s="154">
        <v>9.5000000000000001E-2</v>
      </c>
      <c r="AU234" s="154">
        <v>0.38300000000000001</v>
      </c>
      <c r="AW234" s="183"/>
      <c r="AX234" s="144">
        <f t="shared" si="95"/>
        <v>77.982954545454547</v>
      </c>
      <c r="AY234" s="149">
        <v>153</v>
      </c>
      <c r="AZ234" s="150" t="s">
        <v>397</v>
      </c>
      <c r="BA234" s="149">
        <v>9</v>
      </c>
      <c r="BB234" s="151">
        <v>1</v>
      </c>
      <c r="BC234" s="152">
        <v>704</v>
      </c>
      <c r="BD234" s="152">
        <v>549</v>
      </c>
      <c r="BE234" s="149">
        <v>0.78</v>
      </c>
      <c r="BF234" s="152">
        <v>314</v>
      </c>
      <c r="BG234" s="152">
        <v>197</v>
      </c>
      <c r="BH234" s="152">
        <v>511</v>
      </c>
      <c r="BI234" s="153">
        <v>0.38600000000000001</v>
      </c>
      <c r="BJ234" s="153">
        <v>0.442</v>
      </c>
      <c r="BK234" s="154">
        <v>0.186</v>
      </c>
      <c r="BL234" s="154">
        <v>0.104</v>
      </c>
      <c r="BM234" s="154">
        <v>8.5000000000000006E-2</v>
      </c>
      <c r="BN234" s="154">
        <v>0.35899999999999999</v>
      </c>
      <c r="DU234" s="4"/>
      <c r="DZ234" s="183"/>
      <c r="EA234" s="183"/>
      <c r="EB234" s="183"/>
      <c r="EC234" s="183"/>
      <c r="ED234" s="183"/>
      <c r="EE234" s="183"/>
    </row>
    <row r="235" spans="30:135" ht="13" x14ac:dyDescent="0.15">
      <c r="AD235" s="144">
        <f t="shared" si="93"/>
        <v>78.319999999999993</v>
      </c>
      <c r="AE235" s="144">
        <f t="shared" si="94"/>
        <v>79.826353421859039</v>
      </c>
      <c r="AF235" s="149">
        <v>154</v>
      </c>
      <c r="AG235" s="150" t="s">
        <v>483</v>
      </c>
      <c r="AH235" s="149">
        <v>25</v>
      </c>
      <c r="AI235" s="151">
        <v>1</v>
      </c>
      <c r="AJ235" s="152">
        <v>1958</v>
      </c>
      <c r="AK235" s="152">
        <v>1563</v>
      </c>
      <c r="AL235" s="149">
        <v>0.79800000000000004</v>
      </c>
      <c r="AM235" s="152">
        <v>810</v>
      </c>
      <c r="AN235" s="152">
        <v>550</v>
      </c>
      <c r="AO235" s="152">
        <v>1360</v>
      </c>
      <c r="AP235" s="153">
        <v>0.40400000000000003</v>
      </c>
      <c r="AQ235" s="153">
        <v>0.46300000000000002</v>
      </c>
      <c r="AR235" s="154">
        <v>0.20699999999999999</v>
      </c>
      <c r="AS235" s="154">
        <v>0.11600000000000001</v>
      </c>
      <c r="AT235" s="154">
        <v>8.8999999999999996E-2</v>
      </c>
      <c r="AU235" s="154">
        <v>0.372</v>
      </c>
      <c r="AW235" s="183"/>
      <c r="AX235" s="144">
        <f t="shared" si="95"/>
        <v>78.077455048409405</v>
      </c>
      <c r="AY235" s="149">
        <v>154</v>
      </c>
      <c r="AZ235" s="150" t="s">
        <v>484</v>
      </c>
      <c r="BA235" s="149">
        <v>18</v>
      </c>
      <c r="BB235" s="151">
        <v>1</v>
      </c>
      <c r="BC235" s="152">
        <v>1446</v>
      </c>
      <c r="BD235" s="152">
        <v>1129</v>
      </c>
      <c r="BE235" s="149">
        <v>0.78100000000000003</v>
      </c>
      <c r="BF235" s="152">
        <v>651</v>
      </c>
      <c r="BG235" s="152">
        <v>393</v>
      </c>
      <c r="BH235" s="152">
        <v>1044</v>
      </c>
      <c r="BI235" s="153">
        <v>0.376</v>
      </c>
      <c r="BJ235" s="153">
        <v>0.432</v>
      </c>
      <c r="BK235" s="154">
        <v>0.17399999999999999</v>
      </c>
      <c r="BL235" s="155">
        <v>0.13</v>
      </c>
      <c r="BM235" s="155">
        <v>0.1</v>
      </c>
      <c r="BN235" s="154">
        <v>0.36199999999999999</v>
      </c>
      <c r="DU235" s="4"/>
      <c r="DZ235" s="183"/>
      <c r="EA235" s="183"/>
      <c r="EB235" s="183"/>
      <c r="EC235" s="183"/>
      <c r="ED235" s="183"/>
      <c r="EE235" s="183"/>
    </row>
    <row r="236" spans="30:135" ht="13" x14ac:dyDescent="0.15">
      <c r="AD236" s="144">
        <f t="shared" si="93"/>
        <v>80.909090909090921</v>
      </c>
      <c r="AE236" s="144">
        <f t="shared" si="94"/>
        <v>79.831460674157313</v>
      </c>
      <c r="AF236" s="149">
        <v>155</v>
      </c>
      <c r="AG236" s="150" t="s">
        <v>398</v>
      </c>
      <c r="AH236" s="149">
        <v>22</v>
      </c>
      <c r="AI236" s="151">
        <v>1</v>
      </c>
      <c r="AJ236" s="152">
        <v>1780</v>
      </c>
      <c r="AK236" s="152">
        <v>1421</v>
      </c>
      <c r="AL236" s="149">
        <v>0.79800000000000004</v>
      </c>
      <c r="AM236" s="152">
        <v>772</v>
      </c>
      <c r="AN236" s="152">
        <v>508</v>
      </c>
      <c r="AO236" s="152">
        <v>1280</v>
      </c>
      <c r="AP236" s="153">
        <v>0.39700000000000002</v>
      </c>
      <c r="AQ236" s="153">
        <v>0.435</v>
      </c>
      <c r="AR236" s="154">
        <v>0.17799999999999999</v>
      </c>
      <c r="AS236" s="155">
        <v>0.13</v>
      </c>
      <c r="AT236" s="154">
        <v>0.10199999999999999</v>
      </c>
      <c r="AU236" s="155">
        <v>0.38</v>
      </c>
      <c r="AW236" s="183"/>
      <c r="AX236" s="144">
        <f t="shared" si="95"/>
        <v>78.154681139755766</v>
      </c>
      <c r="AY236" s="149">
        <v>155</v>
      </c>
      <c r="AZ236" s="150" t="s">
        <v>485</v>
      </c>
      <c r="BA236" s="149">
        <v>18</v>
      </c>
      <c r="BB236" s="151">
        <v>1</v>
      </c>
      <c r="BC236" s="152">
        <v>1474</v>
      </c>
      <c r="BD236" s="152">
        <v>1152</v>
      </c>
      <c r="BE236" s="149">
        <v>0.78200000000000003</v>
      </c>
      <c r="BF236" s="152">
        <v>605</v>
      </c>
      <c r="BG236" s="152">
        <v>428</v>
      </c>
      <c r="BH236" s="152">
        <v>1033</v>
      </c>
      <c r="BI236" s="153">
        <v>0.41399999999999998</v>
      </c>
      <c r="BJ236" s="153">
        <v>0.46200000000000002</v>
      </c>
      <c r="BK236" s="155">
        <v>0.21</v>
      </c>
      <c r="BL236" s="154">
        <v>0.107</v>
      </c>
      <c r="BM236" s="154">
        <v>9.2999999999999999E-2</v>
      </c>
      <c r="BN236" s="155">
        <v>0.37</v>
      </c>
      <c r="DU236" s="4"/>
      <c r="DZ236" s="183"/>
      <c r="EA236" s="183"/>
      <c r="EB236" s="183"/>
      <c r="EC236" s="183"/>
      <c r="ED236" s="183"/>
      <c r="EE236" s="183"/>
    </row>
    <row r="237" spans="30:135" ht="13" x14ac:dyDescent="0.15">
      <c r="AD237" s="144">
        <f t="shared" si="93"/>
        <v>79.800000000000011</v>
      </c>
      <c r="AE237" s="144">
        <f t="shared" si="94"/>
        <v>79.761904761904773</v>
      </c>
      <c r="AF237" s="149">
        <v>156</v>
      </c>
      <c r="AG237" s="150" t="s">
        <v>486</v>
      </c>
      <c r="AH237" s="149">
        <v>20</v>
      </c>
      <c r="AI237" s="151">
        <v>1</v>
      </c>
      <c r="AJ237" s="152">
        <v>1596</v>
      </c>
      <c r="AK237" s="152">
        <v>1273</v>
      </c>
      <c r="AL237" s="149">
        <v>0.79800000000000004</v>
      </c>
      <c r="AM237" s="152">
        <v>671</v>
      </c>
      <c r="AN237" s="152">
        <v>499</v>
      </c>
      <c r="AO237" s="152">
        <v>1170</v>
      </c>
      <c r="AP237" s="153">
        <v>0.42599999999999999</v>
      </c>
      <c r="AQ237" s="153">
        <v>0.47099999999999997</v>
      </c>
      <c r="AR237" s="154">
        <v>0.20300000000000001</v>
      </c>
      <c r="AS237" s="154">
        <v>8.4000000000000005E-2</v>
      </c>
      <c r="AT237" s="154">
        <v>7.0999999999999994E-2</v>
      </c>
      <c r="AU237" s="155">
        <v>0.37</v>
      </c>
      <c r="AW237" s="183"/>
      <c r="AX237" s="144">
        <f t="shared" si="95"/>
        <v>78.211284513805523</v>
      </c>
      <c r="AY237" s="149">
        <v>156</v>
      </c>
      <c r="AZ237" s="150" t="s">
        <v>487</v>
      </c>
      <c r="BA237" s="149">
        <v>22</v>
      </c>
      <c r="BB237" s="151">
        <v>1</v>
      </c>
      <c r="BC237" s="152">
        <v>1666</v>
      </c>
      <c r="BD237" s="152">
        <v>1303</v>
      </c>
      <c r="BE237" s="149">
        <v>0.78200000000000003</v>
      </c>
      <c r="BF237" s="152">
        <v>743</v>
      </c>
      <c r="BG237" s="152">
        <v>483</v>
      </c>
      <c r="BH237" s="152">
        <v>1226</v>
      </c>
      <c r="BI237" s="153">
        <v>0.39400000000000002</v>
      </c>
      <c r="BJ237" s="153">
        <v>0.442</v>
      </c>
      <c r="BK237" s="154">
        <v>0.17799999999999999</v>
      </c>
      <c r="BL237" s="154">
        <v>0.106</v>
      </c>
      <c r="BM237" s="154">
        <v>8.5000000000000006E-2</v>
      </c>
      <c r="BN237" s="155">
        <v>0.37</v>
      </c>
      <c r="DU237" s="4"/>
      <c r="DZ237" s="183"/>
      <c r="EA237" s="183"/>
      <c r="EB237" s="183"/>
      <c r="EC237" s="183"/>
      <c r="ED237" s="183"/>
      <c r="EE237" s="183"/>
    </row>
    <row r="238" spans="30:135" ht="13" x14ac:dyDescent="0.15">
      <c r="AD238" s="144">
        <f t="shared" si="93"/>
        <v>80.125</v>
      </c>
      <c r="AE238" s="144">
        <f t="shared" si="94"/>
        <v>79.667186687467492</v>
      </c>
      <c r="AF238" s="149">
        <v>157</v>
      </c>
      <c r="AG238" s="150" t="s">
        <v>451</v>
      </c>
      <c r="AH238" s="149">
        <v>24</v>
      </c>
      <c r="AI238" s="151">
        <v>1</v>
      </c>
      <c r="AJ238" s="152">
        <v>1923</v>
      </c>
      <c r="AK238" s="152">
        <v>1532</v>
      </c>
      <c r="AL238" s="149">
        <v>0.79700000000000004</v>
      </c>
      <c r="AM238" s="152">
        <v>895</v>
      </c>
      <c r="AN238" s="152">
        <v>529</v>
      </c>
      <c r="AO238" s="152">
        <v>1424</v>
      </c>
      <c r="AP238" s="153">
        <v>0.371</v>
      </c>
      <c r="AQ238" s="151">
        <v>0.44</v>
      </c>
      <c r="AR238" s="154">
        <v>0.17100000000000001</v>
      </c>
      <c r="AS238" s="154">
        <v>0.10299999999999999</v>
      </c>
      <c r="AT238" s="154">
        <v>7.5999999999999998E-2</v>
      </c>
      <c r="AU238" s="154">
        <v>0.35499999999999998</v>
      </c>
      <c r="AW238" s="183"/>
      <c r="AX238" s="144">
        <f t="shared" si="95"/>
        <v>78.162106350025823</v>
      </c>
      <c r="AY238" s="149">
        <v>157</v>
      </c>
      <c r="AZ238" s="150" t="s">
        <v>355</v>
      </c>
      <c r="BA238" s="149">
        <v>24</v>
      </c>
      <c r="BB238" s="151">
        <v>1</v>
      </c>
      <c r="BC238" s="152">
        <v>1937</v>
      </c>
      <c r="BD238" s="152">
        <v>1514</v>
      </c>
      <c r="BE238" s="149">
        <v>0.78200000000000003</v>
      </c>
      <c r="BF238" s="152">
        <v>870</v>
      </c>
      <c r="BG238" s="152">
        <v>499</v>
      </c>
      <c r="BH238" s="152">
        <v>1369</v>
      </c>
      <c r="BI238" s="153">
        <v>0.36499999999999999</v>
      </c>
      <c r="BJ238" s="153">
        <v>0.432</v>
      </c>
      <c r="BK238" s="154">
        <v>0.186</v>
      </c>
      <c r="BL238" s="154">
        <v>0.126</v>
      </c>
      <c r="BM238" s="154">
        <v>9.9000000000000005E-2</v>
      </c>
      <c r="BN238" s="154">
        <v>0.35699999999999998</v>
      </c>
      <c r="DU238" s="4"/>
      <c r="DZ238" s="183"/>
      <c r="EA238" s="183"/>
      <c r="EB238" s="183"/>
      <c r="EC238" s="183"/>
      <c r="ED238" s="183"/>
      <c r="EE238" s="183"/>
    </row>
    <row r="239" spans="30:135" ht="13" x14ac:dyDescent="0.15">
      <c r="AD239" s="144">
        <f t="shared" si="93"/>
        <v>86.89473684210526</v>
      </c>
      <c r="AE239" s="144">
        <f t="shared" si="94"/>
        <v>79.648697758933977</v>
      </c>
      <c r="AF239" s="149">
        <v>158</v>
      </c>
      <c r="AG239" s="150" t="s">
        <v>479</v>
      </c>
      <c r="AH239" s="149">
        <v>19</v>
      </c>
      <c r="AI239" s="151">
        <v>1</v>
      </c>
      <c r="AJ239" s="152">
        <v>1651</v>
      </c>
      <c r="AK239" s="152">
        <v>1315</v>
      </c>
      <c r="AL239" s="149">
        <v>0.79600000000000004</v>
      </c>
      <c r="AM239" s="152">
        <v>747</v>
      </c>
      <c r="AN239" s="152">
        <v>485</v>
      </c>
      <c r="AO239" s="152">
        <v>1232</v>
      </c>
      <c r="AP239" s="153">
        <v>0.39400000000000002</v>
      </c>
      <c r="AQ239" s="153">
        <v>0.442</v>
      </c>
      <c r="AR239" s="154">
        <v>0.159</v>
      </c>
      <c r="AS239" s="154">
        <v>0.111</v>
      </c>
      <c r="AT239" s="154">
        <v>9.0999999999999998E-2</v>
      </c>
      <c r="AU239" s="154">
        <v>0.376</v>
      </c>
      <c r="AW239" s="183"/>
      <c r="AX239" s="144">
        <f t="shared" si="95"/>
        <v>78.193430656934311</v>
      </c>
      <c r="AY239" s="149">
        <v>158</v>
      </c>
      <c r="AZ239" s="150" t="s">
        <v>488</v>
      </c>
      <c r="BA239" s="149">
        <v>14</v>
      </c>
      <c r="BB239" s="151">
        <v>1</v>
      </c>
      <c r="BC239" s="152">
        <v>1096</v>
      </c>
      <c r="BD239" s="152">
        <v>857</v>
      </c>
      <c r="BE239" s="149">
        <v>0.78200000000000003</v>
      </c>
      <c r="BF239" s="152">
        <v>462</v>
      </c>
      <c r="BG239" s="152">
        <v>343</v>
      </c>
      <c r="BH239" s="152">
        <v>805</v>
      </c>
      <c r="BI239" s="153">
        <v>0.42599999999999999</v>
      </c>
      <c r="BJ239" s="153">
        <v>0.47499999999999998</v>
      </c>
      <c r="BK239" s="154">
        <v>0.21099999999999999</v>
      </c>
      <c r="BL239" s="154">
        <v>7.0999999999999994E-2</v>
      </c>
      <c r="BM239" s="154">
        <v>5.8000000000000003E-2</v>
      </c>
      <c r="BN239" s="154">
        <v>0.36099999999999999</v>
      </c>
      <c r="DU239" s="4"/>
      <c r="DZ239" s="183"/>
      <c r="EA239" s="183"/>
      <c r="EB239" s="183"/>
      <c r="EC239" s="183"/>
      <c r="ED239" s="183"/>
      <c r="EE239" s="183"/>
    </row>
    <row r="240" spans="30:135" ht="13" x14ac:dyDescent="0.15">
      <c r="AD240" s="144">
        <f t="shared" si="93"/>
        <v>86</v>
      </c>
      <c r="AE240" s="144">
        <f t="shared" si="94"/>
        <v>79.568106312292358</v>
      </c>
      <c r="AF240" s="149">
        <v>159</v>
      </c>
      <c r="AG240" s="150" t="s">
        <v>489</v>
      </c>
      <c r="AH240" s="149">
        <v>21</v>
      </c>
      <c r="AI240" s="151">
        <v>1</v>
      </c>
      <c r="AJ240" s="152">
        <v>1806</v>
      </c>
      <c r="AK240" s="152">
        <v>1437</v>
      </c>
      <c r="AL240" s="149">
        <v>0.79600000000000004</v>
      </c>
      <c r="AM240" s="152">
        <v>759</v>
      </c>
      <c r="AN240" s="152">
        <v>516</v>
      </c>
      <c r="AO240" s="152">
        <v>1275</v>
      </c>
      <c r="AP240" s="153">
        <v>0.40500000000000003</v>
      </c>
      <c r="AQ240" s="153">
        <v>0.45200000000000001</v>
      </c>
      <c r="AR240" s="154">
        <v>0.20100000000000001</v>
      </c>
      <c r="AS240" s="154">
        <v>0.114</v>
      </c>
      <c r="AT240" s="154">
        <v>9.2999999999999999E-2</v>
      </c>
      <c r="AU240" s="155">
        <v>0.37</v>
      </c>
      <c r="AW240" s="183"/>
      <c r="AX240" s="144">
        <f t="shared" si="95"/>
        <v>78.157349896480326</v>
      </c>
      <c r="AY240" s="149">
        <v>159</v>
      </c>
      <c r="AZ240" s="150" t="s">
        <v>490</v>
      </c>
      <c r="BA240" s="149">
        <v>12</v>
      </c>
      <c r="BB240" s="151">
        <v>1</v>
      </c>
      <c r="BC240" s="152">
        <v>966</v>
      </c>
      <c r="BD240" s="152">
        <v>755</v>
      </c>
      <c r="BE240" s="149">
        <v>0.78200000000000003</v>
      </c>
      <c r="BF240" s="152">
        <v>433</v>
      </c>
      <c r="BG240" s="152">
        <v>278</v>
      </c>
      <c r="BH240" s="152">
        <v>711</v>
      </c>
      <c r="BI240" s="153">
        <v>0.39100000000000001</v>
      </c>
      <c r="BJ240" s="153">
        <v>0.435</v>
      </c>
      <c r="BK240" s="154">
        <v>0.17599999999999999</v>
      </c>
      <c r="BL240" s="154">
        <v>0.109</v>
      </c>
      <c r="BM240" s="154">
        <v>8.4000000000000005E-2</v>
      </c>
      <c r="BN240" s="154">
        <v>0.36899999999999999</v>
      </c>
      <c r="DU240" s="4"/>
      <c r="DZ240" s="183"/>
      <c r="EA240" s="183"/>
      <c r="EB240" s="183"/>
      <c r="EC240" s="183"/>
      <c r="ED240" s="183"/>
      <c r="EE240" s="183"/>
    </row>
    <row r="241" spans="30:135" ht="13" x14ac:dyDescent="0.15">
      <c r="AD241" s="144">
        <f t="shared" si="93"/>
        <v>77.666666666666671</v>
      </c>
      <c r="AE241" s="144">
        <f t="shared" si="94"/>
        <v>79.613733905579394</v>
      </c>
      <c r="AF241" s="149">
        <v>160</v>
      </c>
      <c r="AG241" s="150" t="s">
        <v>304</v>
      </c>
      <c r="AH241" s="149">
        <v>6</v>
      </c>
      <c r="AI241" s="151">
        <v>1</v>
      </c>
      <c r="AJ241" s="152">
        <v>466</v>
      </c>
      <c r="AK241" s="152">
        <v>371</v>
      </c>
      <c r="AL241" s="149">
        <v>0.79600000000000004</v>
      </c>
      <c r="AM241" s="152">
        <v>206</v>
      </c>
      <c r="AN241" s="152">
        <v>151</v>
      </c>
      <c r="AO241" s="152">
        <v>357</v>
      </c>
      <c r="AP241" s="153">
        <v>0.42299999999999999</v>
      </c>
      <c r="AQ241" s="153">
        <v>0.46400000000000002</v>
      </c>
      <c r="AR241" s="154">
        <v>0.17799999999999999</v>
      </c>
      <c r="AS241" s="154">
        <v>7.4999999999999997E-2</v>
      </c>
      <c r="AT241" s="154">
        <v>5.1999999999999998E-2</v>
      </c>
      <c r="AU241" s="154">
        <v>0.371</v>
      </c>
      <c r="AW241" s="183"/>
      <c r="AX241" s="144">
        <f t="shared" si="95"/>
        <v>78.331527627302279</v>
      </c>
      <c r="AY241" s="149">
        <v>160</v>
      </c>
      <c r="AZ241" s="150" t="s">
        <v>377</v>
      </c>
      <c r="BA241" s="149">
        <v>22</v>
      </c>
      <c r="BB241" s="151">
        <v>1</v>
      </c>
      <c r="BC241" s="152">
        <v>1846</v>
      </c>
      <c r="BD241" s="152">
        <v>1446</v>
      </c>
      <c r="BE241" s="149">
        <v>0.78300000000000003</v>
      </c>
      <c r="BF241" s="152">
        <v>874</v>
      </c>
      <c r="BG241" s="152">
        <v>512</v>
      </c>
      <c r="BH241" s="152">
        <v>1386</v>
      </c>
      <c r="BI241" s="153">
        <v>0.36899999999999999</v>
      </c>
      <c r="BJ241" s="153">
        <v>0.433</v>
      </c>
      <c r="BK241" s="154">
        <v>0.16400000000000001</v>
      </c>
      <c r="BL241" s="154">
        <v>0.105</v>
      </c>
      <c r="BM241" s="155">
        <v>0.08</v>
      </c>
      <c r="BN241" s="154">
        <v>0.35299999999999998</v>
      </c>
      <c r="DU241" s="4"/>
      <c r="DZ241" s="183"/>
      <c r="EA241" s="183"/>
      <c r="EB241" s="183"/>
      <c r="EC241" s="183"/>
      <c r="ED241" s="183"/>
      <c r="EE241" s="183"/>
    </row>
    <row r="242" spans="30:135" ht="13" x14ac:dyDescent="0.15">
      <c r="AD242" s="144">
        <f t="shared" si="93"/>
        <v>81.6875</v>
      </c>
      <c r="AE242" s="144">
        <f t="shared" si="94"/>
        <v>79.495026778882931</v>
      </c>
      <c r="AF242" s="149">
        <v>161</v>
      </c>
      <c r="AG242" s="150" t="s">
        <v>347</v>
      </c>
      <c r="AH242" s="149">
        <v>16</v>
      </c>
      <c r="AI242" s="151">
        <v>1</v>
      </c>
      <c r="AJ242" s="152">
        <v>1307</v>
      </c>
      <c r="AK242" s="152">
        <v>1039</v>
      </c>
      <c r="AL242" s="149">
        <v>0.79500000000000004</v>
      </c>
      <c r="AM242" s="152">
        <v>553</v>
      </c>
      <c r="AN242" s="152">
        <v>395</v>
      </c>
      <c r="AO242" s="152">
        <v>948</v>
      </c>
      <c r="AP242" s="153">
        <v>0.41699999999999998</v>
      </c>
      <c r="AQ242" s="153">
        <v>0.45500000000000002</v>
      </c>
      <c r="AR242" s="154">
        <v>0.18099999999999999</v>
      </c>
      <c r="AS242" s="154">
        <v>0.11799999999999999</v>
      </c>
      <c r="AT242" s="154">
        <v>9.6000000000000002E-2</v>
      </c>
      <c r="AU242" s="154">
        <v>0.38300000000000001</v>
      </c>
      <c r="AW242" s="183"/>
      <c r="AX242" s="144">
        <f t="shared" si="95"/>
        <v>78.415138971023069</v>
      </c>
      <c r="AY242" s="149">
        <v>161</v>
      </c>
      <c r="AZ242" s="150" t="s">
        <v>491</v>
      </c>
      <c r="BA242" s="149">
        <v>20</v>
      </c>
      <c r="BB242" s="151">
        <v>1</v>
      </c>
      <c r="BC242" s="152">
        <v>1691</v>
      </c>
      <c r="BD242" s="152">
        <v>1326</v>
      </c>
      <c r="BE242" s="149">
        <v>0.78400000000000003</v>
      </c>
      <c r="BF242" s="152">
        <v>822</v>
      </c>
      <c r="BG242" s="152">
        <v>494</v>
      </c>
      <c r="BH242" s="152">
        <v>1316</v>
      </c>
      <c r="BI242" s="153">
        <v>0.375</v>
      </c>
      <c r="BJ242" s="151">
        <v>0.42</v>
      </c>
      <c r="BK242" s="154">
        <v>0.13500000000000001</v>
      </c>
      <c r="BL242" s="154">
        <v>0.10299999999999999</v>
      </c>
      <c r="BM242" s="154">
        <v>8.1000000000000003E-2</v>
      </c>
      <c r="BN242" s="154">
        <v>0.36699999999999999</v>
      </c>
      <c r="DU242" s="4"/>
      <c r="DZ242" s="183"/>
      <c r="EA242" s="183"/>
      <c r="EB242" s="183"/>
      <c r="EC242" s="183"/>
      <c r="ED242" s="183"/>
      <c r="EE242" s="183"/>
    </row>
    <row r="243" spans="30:135" ht="13" x14ac:dyDescent="0.15">
      <c r="AD243" s="144">
        <f t="shared" si="93"/>
        <v>81.705882352941174</v>
      </c>
      <c r="AE243" s="144">
        <f t="shared" si="94"/>
        <v>79.481641468682511</v>
      </c>
      <c r="AF243" s="149">
        <v>162</v>
      </c>
      <c r="AG243" s="150" t="s">
        <v>492</v>
      </c>
      <c r="AH243" s="149">
        <v>17</v>
      </c>
      <c r="AI243" s="151">
        <v>1</v>
      </c>
      <c r="AJ243" s="152">
        <v>1389</v>
      </c>
      <c r="AK243" s="152">
        <v>1104</v>
      </c>
      <c r="AL243" s="149">
        <v>0.79500000000000004</v>
      </c>
      <c r="AM243" s="152">
        <v>603</v>
      </c>
      <c r="AN243" s="152">
        <v>397</v>
      </c>
      <c r="AO243" s="152">
        <v>1000</v>
      </c>
      <c r="AP243" s="153">
        <v>0.39700000000000002</v>
      </c>
      <c r="AQ243" s="153">
        <v>0.45200000000000001</v>
      </c>
      <c r="AR243" s="154">
        <v>0.189</v>
      </c>
      <c r="AS243" s="154">
        <v>0.11700000000000001</v>
      </c>
      <c r="AT243" s="154">
        <v>9.6000000000000002E-2</v>
      </c>
      <c r="AU243" s="154">
        <v>0.36899999999999999</v>
      </c>
      <c r="AW243" s="183"/>
      <c r="AX243" s="144">
        <f t="shared" si="95"/>
        <v>78.398791540785496</v>
      </c>
      <c r="AY243" s="149">
        <v>162</v>
      </c>
      <c r="AZ243" s="150" t="s">
        <v>493</v>
      </c>
      <c r="BA243" s="149">
        <v>17</v>
      </c>
      <c r="BB243" s="151">
        <v>1</v>
      </c>
      <c r="BC243" s="152">
        <v>1324</v>
      </c>
      <c r="BD243" s="152">
        <v>1038</v>
      </c>
      <c r="BE243" s="149">
        <v>0.78400000000000003</v>
      </c>
      <c r="BF243" s="152">
        <v>654</v>
      </c>
      <c r="BG243" s="152">
        <v>385</v>
      </c>
      <c r="BH243" s="152">
        <v>1039</v>
      </c>
      <c r="BI243" s="153">
        <v>0.371</v>
      </c>
      <c r="BJ243" s="153">
        <v>0.42299999999999999</v>
      </c>
      <c r="BK243" s="154">
        <v>0.14299999999999999</v>
      </c>
      <c r="BL243" s="154">
        <v>8.5999999999999993E-2</v>
      </c>
      <c r="BM243" s="154">
        <v>6.9000000000000006E-2</v>
      </c>
      <c r="BN243" s="154">
        <v>0.35599999999999998</v>
      </c>
      <c r="DU243" s="4"/>
      <c r="DZ243" s="183"/>
      <c r="EA243" s="183"/>
      <c r="EB243" s="183"/>
      <c r="EC243" s="183"/>
      <c r="ED243" s="183"/>
      <c r="EE243" s="183"/>
    </row>
    <row r="244" spans="30:135" ht="13" x14ac:dyDescent="0.15">
      <c r="AD244" s="144">
        <f t="shared" si="93"/>
        <v>88.333333333333343</v>
      </c>
      <c r="AE244" s="144">
        <f t="shared" si="94"/>
        <v>79.353099730458226</v>
      </c>
      <c r="AF244" s="149">
        <v>163</v>
      </c>
      <c r="AG244" s="150" t="s">
        <v>375</v>
      </c>
      <c r="AH244" s="149">
        <v>21</v>
      </c>
      <c r="AI244" s="151">
        <v>1</v>
      </c>
      <c r="AJ244" s="152">
        <v>1855</v>
      </c>
      <c r="AK244" s="152">
        <v>1472</v>
      </c>
      <c r="AL244" s="149">
        <v>0.79400000000000004</v>
      </c>
      <c r="AM244" s="152">
        <v>824</v>
      </c>
      <c r="AN244" s="152">
        <v>597</v>
      </c>
      <c r="AO244" s="152">
        <v>1421</v>
      </c>
      <c r="AP244" s="151">
        <v>0.42</v>
      </c>
      <c r="AQ244" s="153">
        <v>0.45200000000000001</v>
      </c>
      <c r="AR244" s="154">
        <v>0.16600000000000001</v>
      </c>
      <c r="AS244" s="154">
        <v>8.1000000000000003E-2</v>
      </c>
      <c r="AT244" s="154">
        <v>6.5000000000000002E-2</v>
      </c>
      <c r="AU244" s="154">
        <v>0.38100000000000001</v>
      </c>
      <c r="AW244" s="183"/>
      <c r="AX244" s="144">
        <f t="shared" si="95"/>
        <v>78.502415458937207</v>
      </c>
      <c r="AY244" s="149">
        <v>163</v>
      </c>
      <c r="AZ244" s="150" t="s">
        <v>494</v>
      </c>
      <c r="BA244" s="149">
        <v>16</v>
      </c>
      <c r="BB244" s="151">
        <v>1</v>
      </c>
      <c r="BC244" s="152">
        <v>1242</v>
      </c>
      <c r="BD244" s="152">
        <v>975</v>
      </c>
      <c r="BE244" s="149">
        <v>0.78500000000000003</v>
      </c>
      <c r="BF244" s="152">
        <v>540</v>
      </c>
      <c r="BG244" s="152">
        <v>335</v>
      </c>
      <c r="BH244" s="152">
        <v>875</v>
      </c>
      <c r="BI244" s="153">
        <v>0.38300000000000001</v>
      </c>
      <c r="BJ244" s="153">
        <v>0.433</v>
      </c>
      <c r="BK244" s="154">
        <v>0.17199999999999999</v>
      </c>
      <c r="BL244" s="154">
        <v>0.14299999999999999</v>
      </c>
      <c r="BM244" s="154">
        <v>9.8000000000000004E-2</v>
      </c>
      <c r="BN244" s="154">
        <v>0.377</v>
      </c>
      <c r="DU244" s="4"/>
      <c r="DZ244" s="183"/>
      <c r="EA244" s="183"/>
      <c r="EB244" s="183"/>
      <c r="EC244" s="183"/>
      <c r="ED244" s="183"/>
      <c r="EE244" s="183"/>
    </row>
    <row r="245" spans="30:135" ht="13" x14ac:dyDescent="0.15">
      <c r="AD245" s="144">
        <f t="shared" si="93"/>
        <v>80.913043478260875</v>
      </c>
      <c r="AE245" s="144">
        <f t="shared" si="94"/>
        <v>79.312197743148843</v>
      </c>
      <c r="AF245" s="149">
        <v>164</v>
      </c>
      <c r="AG245" s="150" t="s">
        <v>383</v>
      </c>
      <c r="AH245" s="149">
        <v>23</v>
      </c>
      <c r="AI245" s="151">
        <v>1</v>
      </c>
      <c r="AJ245" s="152">
        <v>1861</v>
      </c>
      <c r="AK245" s="152">
        <v>1476</v>
      </c>
      <c r="AL245" s="149">
        <v>0.79300000000000004</v>
      </c>
      <c r="AM245" s="152">
        <v>741</v>
      </c>
      <c r="AN245" s="152">
        <v>531</v>
      </c>
      <c r="AO245" s="152">
        <v>1272</v>
      </c>
      <c r="AP245" s="153">
        <v>0.41699999999999998</v>
      </c>
      <c r="AQ245" s="153">
        <v>0.47199999999999998</v>
      </c>
      <c r="AR245" s="154">
        <v>0.221</v>
      </c>
      <c r="AS245" s="154">
        <v>0.114</v>
      </c>
      <c r="AT245" s="154">
        <v>7.9000000000000001E-2</v>
      </c>
      <c r="AU245" s="154">
        <v>0.371</v>
      </c>
      <c r="AW245" s="183"/>
      <c r="AX245" s="144">
        <f t="shared" si="95"/>
        <v>78.459687123947049</v>
      </c>
      <c r="AY245" s="149">
        <v>164</v>
      </c>
      <c r="AZ245" s="150" t="s">
        <v>495</v>
      </c>
      <c r="BA245" s="149">
        <v>21</v>
      </c>
      <c r="BB245" s="151">
        <v>1</v>
      </c>
      <c r="BC245" s="152">
        <v>1662</v>
      </c>
      <c r="BD245" s="152">
        <v>1304</v>
      </c>
      <c r="BE245" s="149">
        <v>0.78500000000000003</v>
      </c>
      <c r="BF245" s="152">
        <v>740</v>
      </c>
      <c r="BG245" s="152">
        <v>487</v>
      </c>
      <c r="BH245" s="152">
        <v>1227</v>
      </c>
      <c r="BI245" s="153">
        <v>0.39700000000000002</v>
      </c>
      <c r="BJ245" s="153">
        <v>0.441</v>
      </c>
      <c r="BK245" s="154">
        <v>0.17599999999999999</v>
      </c>
      <c r="BL245" s="154">
        <v>9.7000000000000003E-2</v>
      </c>
      <c r="BM245" s="154">
        <v>7.2999999999999995E-2</v>
      </c>
      <c r="BN245" s="154">
        <v>0.36899999999999999</v>
      </c>
      <c r="DU245" s="4"/>
      <c r="DZ245" s="183"/>
      <c r="EA245" s="183"/>
      <c r="EB245" s="183"/>
      <c r="EC245" s="183"/>
      <c r="ED245" s="183"/>
      <c r="EE245" s="183"/>
    </row>
    <row r="246" spans="30:135" ht="13" x14ac:dyDescent="0.15">
      <c r="AD246" s="144">
        <f t="shared" si="93"/>
        <v>80.150000000000006</v>
      </c>
      <c r="AE246" s="144">
        <f t="shared" si="94"/>
        <v>79.226450405489715</v>
      </c>
      <c r="AF246" s="149">
        <v>165</v>
      </c>
      <c r="AG246" s="150" t="s">
        <v>356</v>
      </c>
      <c r="AH246" s="149">
        <v>20</v>
      </c>
      <c r="AI246" s="151">
        <v>1</v>
      </c>
      <c r="AJ246" s="152">
        <v>1603</v>
      </c>
      <c r="AK246" s="152">
        <v>1270</v>
      </c>
      <c r="AL246" s="149">
        <v>0.79200000000000004</v>
      </c>
      <c r="AM246" s="152">
        <v>677</v>
      </c>
      <c r="AN246" s="152">
        <v>457</v>
      </c>
      <c r="AO246" s="152">
        <v>1134</v>
      </c>
      <c r="AP246" s="153">
        <v>0.40300000000000002</v>
      </c>
      <c r="AQ246" s="153">
        <v>0.46899999999999997</v>
      </c>
      <c r="AR246" s="154">
        <v>0.20799999999999999</v>
      </c>
      <c r="AS246" s="154">
        <v>9.9000000000000005E-2</v>
      </c>
      <c r="AT246" s="154">
        <v>7.1999999999999995E-2</v>
      </c>
      <c r="AU246" s="154">
        <v>0.36299999999999999</v>
      </c>
      <c r="AW246" s="183"/>
      <c r="AX246" s="144">
        <f t="shared" si="95"/>
        <v>78.473581213307241</v>
      </c>
      <c r="AY246" s="149">
        <v>165</v>
      </c>
      <c r="AZ246" s="150" t="s">
        <v>372</v>
      </c>
      <c r="BA246" s="149">
        <v>18</v>
      </c>
      <c r="BB246" s="151">
        <v>1</v>
      </c>
      <c r="BC246" s="152">
        <v>1533</v>
      </c>
      <c r="BD246" s="152">
        <v>1203</v>
      </c>
      <c r="BE246" s="149">
        <v>0.78500000000000003</v>
      </c>
      <c r="BF246" s="152">
        <v>696</v>
      </c>
      <c r="BG246" s="152">
        <v>427</v>
      </c>
      <c r="BH246" s="152">
        <v>1123</v>
      </c>
      <c r="BI246" s="151">
        <v>0.38</v>
      </c>
      <c r="BJ246" s="153">
        <v>0.42399999999999999</v>
      </c>
      <c r="BK246" s="155">
        <v>0.17</v>
      </c>
      <c r="BL246" s="154">
        <v>0.114</v>
      </c>
      <c r="BM246" s="154">
        <v>9.0999999999999998E-2</v>
      </c>
      <c r="BN246" s="154">
        <v>0.372</v>
      </c>
      <c r="DU246" s="4"/>
      <c r="DZ246" s="183"/>
      <c r="EA246" s="183"/>
      <c r="EB246" s="183"/>
      <c r="EC246" s="183"/>
      <c r="ED246" s="183"/>
      <c r="EE246" s="183"/>
    </row>
    <row r="247" spans="30:135" ht="13" x14ac:dyDescent="0.15">
      <c r="AD247" s="144">
        <f t="shared" si="93"/>
        <v>95.45</v>
      </c>
      <c r="AE247" s="144">
        <f t="shared" si="94"/>
        <v>79.20377160817182</v>
      </c>
      <c r="AF247" s="149">
        <v>166</v>
      </c>
      <c r="AG247" s="150" t="s">
        <v>450</v>
      </c>
      <c r="AH247" s="149">
        <v>20</v>
      </c>
      <c r="AI247" s="151">
        <v>1</v>
      </c>
      <c r="AJ247" s="152">
        <v>1909</v>
      </c>
      <c r="AK247" s="152">
        <v>1512</v>
      </c>
      <c r="AL247" s="149">
        <v>0.79200000000000004</v>
      </c>
      <c r="AM247" s="152">
        <v>736</v>
      </c>
      <c r="AN247" s="152">
        <v>534</v>
      </c>
      <c r="AO247" s="152">
        <v>1270</v>
      </c>
      <c r="AP247" s="151">
        <v>0.42</v>
      </c>
      <c r="AQ247" s="153">
        <v>0.45400000000000001</v>
      </c>
      <c r="AR247" s="154">
        <v>0.20399999999999999</v>
      </c>
      <c r="AS247" s="154">
        <v>0.157</v>
      </c>
      <c r="AT247" s="154">
        <v>0.11600000000000001</v>
      </c>
      <c r="AU247" s="154">
        <v>0.39400000000000002</v>
      </c>
      <c r="AW247" s="183"/>
      <c r="AX247" s="144">
        <f t="shared" si="95"/>
        <v>78.633468442385634</v>
      </c>
      <c r="AY247" s="149">
        <v>166</v>
      </c>
      <c r="AZ247" s="150" t="s">
        <v>305</v>
      </c>
      <c r="BA247" s="149">
        <v>21</v>
      </c>
      <c r="BB247" s="151">
        <v>1</v>
      </c>
      <c r="BC247" s="152">
        <v>1727</v>
      </c>
      <c r="BD247" s="152">
        <v>1358</v>
      </c>
      <c r="BE247" s="149">
        <v>0.78600000000000003</v>
      </c>
      <c r="BF247" s="152">
        <v>792</v>
      </c>
      <c r="BG247" s="152">
        <v>491</v>
      </c>
      <c r="BH247" s="152">
        <v>1283</v>
      </c>
      <c r="BI247" s="153">
        <v>0.38300000000000001</v>
      </c>
      <c r="BJ247" s="153">
        <v>0.435</v>
      </c>
      <c r="BK247" s="154">
        <v>0.16700000000000001</v>
      </c>
      <c r="BL247" s="154">
        <v>0.112</v>
      </c>
      <c r="BM247" s="154">
        <v>8.5999999999999993E-2</v>
      </c>
      <c r="BN247" s="154">
        <v>0.36199999999999999</v>
      </c>
      <c r="DU247" s="4"/>
      <c r="DZ247" s="183"/>
      <c r="EA247" s="183"/>
      <c r="EB247" s="183"/>
      <c r="EC247" s="183"/>
      <c r="ED247" s="183"/>
      <c r="EE247" s="183"/>
    </row>
    <row r="248" spans="30:135" ht="13" x14ac:dyDescent="0.15">
      <c r="AD248" s="144">
        <f t="shared" si="93"/>
        <v>75.818181818181813</v>
      </c>
      <c r="AE248" s="144">
        <f t="shared" si="94"/>
        <v>79.136690647482013</v>
      </c>
      <c r="AF248" s="149">
        <v>167</v>
      </c>
      <c r="AG248" s="150" t="s">
        <v>391</v>
      </c>
      <c r="AH248" s="149">
        <v>22</v>
      </c>
      <c r="AI248" s="151">
        <v>1</v>
      </c>
      <c r="AJ248" s="152">
        <v>1668</v>
      </c>
      <c r="AK248" s="152">
        <v>1320</v>
      </c>
      <c r="AL248" s="149">
        <v>0.79100000000000004</v>
      </c>
      <c r="AM248" s="152">
        <v>700</v>
      </c>
      <c r="AN248" s="152">
        <v>503</v>
      </c>
      <c r="AO248" s="152">
        <v>1203</v>
      </c>
      <c r="AP248" s="153">
        <v>0.41799999999999998</v>
      </c>
      <c r="AQ248" s="151">
        <v>0.47</v>
      </c>
      <c r="AR248" s="154">
        <v>0.20100000000000001</v>
      </c>
      <c r="AS248" s="154">
        <v>9.1999999999999998E-2</v>
      </c>
      <c r="AT248" s="154">
        <v>6.5000000000000002E-2</v>
      </c>
      <c r="AU248" s="154">
        <v>0.371</v>
      </c>
      <c r="AW248" s="183"/>
      <c r="AX248" s="144">
        <f t="shared" si="95"/>
        <v>78.621058257616255</v>
      </c>
      <c r="AY248" s="149">
        <v>167</v>
      </c>
      <c r="AZ248" s="150" t="s">
        <v>418</v>
      </c>
      <c r="BA248" s="149">
        <v>23</v>
      </c>
      <c r="BB248" s="151">
        <v>1</v>
      </c>
      <c r="BC248" s="152">
        <v>1871</v>
      </c>
      <c r="BD248" s="152">
        <v>1471</v>
      </c>
      <c r="BE248" s="149">
        <v>0.78600000000000003</v>
      </c>
      <c r="BF248" s="152">
        <v>746</v>
      </c>
      <c r="BG248" s="152">
        <v>537</v>
      </c>
      <c r="BH248" s="152">
        <v>1283</v>
      </c>
      <c r="BI248" s="153">
        <v>0.41899999999999998</v>
      </c>
      <c r="BJ248" s="153">
        <v>0.46700000000000003</v>
      </c>
      <c r="BK248" s="154">
        <v>0.218</v>
      </c>
      <c r="BL248" s="154">
        <v>0.11700000000000001</v>
      </c>
      <c r="BM248" s="155">
        <v>0.09</v>
      </c>
      <c r="BN248" s="154">
        <v>0.374</v>
      </c>
      <c r="DU248" s="4"/>
      <c r="DZ248" s="183"/>
      <c r="EA248" s="183"/>
      <c r="EB248" s="183"/>
      <c r="EC248" s="183"/>
      <c r="ED248" s="183"/>
      <c r="EE248" s="183"/>
    </row>
    <row r="249" spans="30:135" ht="13" x14ac:dyDescent="0.15">
      <c r="AD249" s="144">
        <f t="shared" si="93"/>
        <v>81</v>
      </c>
      <c r="AE249" s="144">
        <f t="shared" si="94"/>
        <v>79.066022544283413</v>
      </c>
      <c r="AF249" s="149">
        <v>168</v>
      </c>
      <c r="AG249" s="150" t="s">
        <v>363</v>
      </c>
      <c r="AH249" s="149">
        <v>23</v>
      </c>
      <c r="AI249" s="151">
        <v>1</v>
      </c>
      <c r="AJ249" s="152">
        <v>1863</v>
      </c>
      <c r="AK249" s="152">
        <v>1473</v>
      </c>
      <c r="AL249" s="149">
        <v>0.79100000000000004</v>
      </c>
      <c r="AM249" s="152">
        <v>867</v>
      </c>
      <c r="AN249" s="152">
        <v>541</v>
      </c>
      <c r="AO249" s="152">
        <v>1408</v>
      </c>
      <c r="AP249" s="153">
        <v>0.38400000000000001</v>
      </c>
      <c r="AQ249" s="153">
        <v>0.442</v>
      </c>
      <c r="AR249" s="154">
        <v>0.159</v>
      </c>
      <c r="AS249" s="154">
        <v>0.105</v>
      </c>
      <c r="AT249" s="154">
        <v>8.6999999999999994E-2</v>
      </c>
      <c r="AU249" s="154">
        <v>0.36299999999999999</v>
      </c>
      <c r="AW249" s="183"/>
      <c r="AX249" s="144">
        <f t="shared" si="95"/>
        <v>78.566899175649979</v>
      </c>
      <c r="AY249" s="149">
        <v>168</v>
      </c>
      <c r="AZ249" s="150" t="s">
        <v>414</v>
      </c>
      <c r="BA249" s="149">
        <v>19</v>
      </c>
      <c r="BB249" s="151">
        <v>1</v>
      </c>
      <c r="BC249" s="152">
        <v>1577</v>
      </c>
      <c r="BD249" s="152">
        <v>1239</v>
      </c>
      <c r="BE249" s="149">
        <v>0.78600000000000003</v>
      </c>
      <c r="BF249" s="152">
        <v>742</v>
      </c>
      <c r="BG249" s="152">
        <v>441</v>
      </c>
      <c r="BH249" s="152">
        <v>1183</v>
      </c>
      <c r="BI249" s="153">
        <v>0.373</v>
      </c>
      <c r="BJ249" s="153">
        <v>0.42499999999999999</v>
      </c>
      <c r="BK249" s="155">
        <v>0.16</v>
      </c>
      <c r="BL249" s="154">
        <v>0.112</v>
      </c>
      <c r="BM249" s="154">
        <v>9.0999999999999998E-2</v>
      </c>
      <c r="BN249" s="154">
        <v>0.36299999999999999</v>
      </c>
      <c r="DU249" s="4"/>
      <c r="DZ249" s="183"/>
      <c r="EA249" s="183"/>
      <c r="EB249" s="183"/>
      <c r="EC249" s="183"/>
      <c r="ED249" s="183"/>
      <c r="EE249" s="183"/>
    </row>
    <row r="250" spans="30:135" ht="13" x14ac:dyDescent="0.15">
      <c r="AD250" s="144">
        <f t="shared" si="93"/>
        <v>79.19047619047619</v>
      </c>
      <c r="AE250" s="144">
        <f t="shared" si="94"/>
        <v>79.013830426939265</v>
      </c>
      <c r="AF250" s="149">
        <v>169</v>
      </c>
      <c r="AG250" s="150" t="s">
        <v>496</v>
      </c>
      <c r="AH250" s="149">
        <v>21</v>
      </c>
      <c r="AI250" s="151">
        <v>1</v>
      </c>
      <c r="AJ250" s="152">
        <v>1663</v>
      </c>
      <c r="AK250" s="152">
        <v>1314</v>
      </c>
      <c r="AL250" s="149">
        <v>0.79</v>
      </c>
      <c r="AM250" s="152">
        <v>760</v>
      </c>
      <c r="AN250" s="152">
        <v>480</v>
      </c>
      <c r="AO250" s="152">
        <v>1240</v>
      </c>
      <c r="AP250" s="153">
        <v>0.38700000000000001</v>
      </c>
      <c r="AQ250" s="153">
        <v>0.44600000000000001</v>
      </c>
      <c r="AR250" s="154">
        <v>0.17299999999999999</v>
      </c>
      <c r="AS250" s="154">
        <v>0.10199999999999999</v>
      </c>
      <c r="AT250" s="154">
        <v>7.5999999999999998E-2</v>
      </c>
      <c r="AU250" s="154">
        <v>0.36199999999999999</v>
      </c>
      <c r="AW250" s="183"/>
      <c r="AX250" s="144">
        <f t="shared" si="95"/>
        <v>78.595317725752508</v>
      </c>
      <c r="AY250" s="149">
        <v>169</v>
      </c>
      <c r="AZ250" s="150" t="s">
        <v>497</v>
      </c>
      <c r="BA250" s="149">
        <v>22</v>
      </c>
      <c r="BB250" s="151">
        <v>1</v>
      </c>
      <c r="BC250" s="152">
        <v>1794</v>
      </c>
      <c r="BD250" s="152">
        <v>1410</v>
      </c>
      <c r="BE250" s="149">
        <v>0.78600000000000003</v>
      </c>
      <c r="BF250" s="152">
        <v>687</v>
      </c>
      <c r="BG250" s="152">
        <v>493</v>
      </c>
      <c r="BH250" s="152">
        <v>1180</v>
      </c>
      <c r="BI250" s="153">
        <v>0.41799999999999998</v>
      </c>
      <c r="BJ250" s="153">
        <v>0.46400000000000002</v>
      </c>
      <c r="BK250" s="154">
        <v>0.22900000000000001</v>
      </c>
      <c r="BL250" s="154">
        <v>0.13800000000000001</v>
      </c>
      <c r="BM250" s="154">
        <v>0.104</v>
      </c>
      <c r="BN250" s="154">
        <v>0.376</v>
      </c>
      <c r="DU250" s="4"/>
      <c r="DZ250" s="183"/>
      <c r="EA250" s="183"/>
      <c r="EB250" s="183"/>
      <c r="EC250" s="183"/>
      <c r="ED250" s="183"/>
      <c r="EE250" s="183"/>
    </row>
    <row r="251" spans="30:135" ht="13" x14ac:dyDescent="0.15">
      <c r="AD251" s="144">
        <f t="shared" si="93"/>
        <v>83.22727272727272</v>
      </c>
      <c r="AE251" s="144">
        <f t="shared" si="94"/>
        <v>78.918623702894592</v>
      </c>
      <c r="AF251" s="149">
        <v>170</v>
      </c>
      <c r="AG251" s="150" t="s">
        <v>498</v>
      </c>
      <c r="AH251" s="149">
        <v>22</v>
      </c>
      <c r="AI251" s="151">
        <v>1</v>
      </c>
      <c r="AJ251" s="152">
        <v>1831</v>
      </c>
      <c r="AK251" s="152">
        <v>1445</v>
      </c>
      <c r="AL251" s="149">
        <v>0.78900000000000003</v>
      </c>
      <c r="AM251" s="152">
        <v>766</v>
      </c>
      <c r="AN251" s="152">
        <v>535</v>
      </c>
      <c r="AO251" s="152">
        <v>1301</v>
      </c>
      <c r="AP251" s="153">
        <v>0.41099999999999998</v>
      </c>
      <c r="AQ251" s="153">
        <v>0.46200000000000002</v>
      </c>
      <c r="AR251" s="154">
        <v>0.20300000000000001</v>
      </c>
      <c r="AS251" s="154">
        <v>0.106</v>
      </c>
      <c r="AT251" s="154">
        <v>8.7999999999999995E-2</v>
      </c>
      <c r="AU251" s="154">
        <v>0.36799999999999999</v>
      </c>
      <c r="AW251" s="183"/>
      <c r="AX251" s="144">
        <f t="shared" si="95"/>
        <v>78.692493946731233</v>
      </c>
      <c r="AY251" s="149">
        <v>170</v>
      </c>
      <c r="AZ251" s="150" t="s">
        <v>369</v>
      </c>
      <c r="BA251" s="149">
        <v>25</v>
      </c>
      <c r="BB251" s="151">
        <v>1</v>
      </c>
      <c r="BC251" s="152">
        <v>2065</v>
      </c>
      <c r="BD251" s="152">
        <v>1625</v>
      </c>
      <c r="BE251" s="149">
        <v>0.78700000000000003</v>
      </c>
      <c r="BF251" s="152">
        <v>904</v>
      </c>
      <c r="BG251" s="152">
        <v>605</v>
      </c>
      <c r="BH251" s="152">
        <v>1509</v>
      </c>
      <c r="BI251" s="153">
        <v>0.40100000000000002</v>
      </c>
      <c r="BJ251" s="151">
        <v>0.44</v>
      </c>
      <c r="BK251" s="154">
        <v>0.184</v>
      </c>
      <c r="BL251" s="154">
        <v>0.108</v>
      </c>
      <c r="BM251" s="155">
        <v>0.09</v>
      </c>
      <c r="BN251" s="154">
        <v>0.36899999999999999</v>
      </c>
      <c r="DU251" s="4"/>
      <c r="DZ251" s="183"/>
      <c r="EA251" s="183"/>
      <c r="EB251" s="183"/>
      <c r="EC251" s="183"/>
      <c r="ED251" s="183"/>
      <c r="EE251" s="183"/>
    </row>
    <row r="252" spans="30:135" ht="13" x14ac:dyDescent="0.15">
      <c r="AD252" s="144">
        <f t="shared" si="93"/>
        <v>90.227272727272734</v>
      </c>
      <c r="AE252" s="144">
        <f t="shared" si="94"/>
        <v>78.790931989924431</v>
      </c>
      <c r="AF252" s="149">
        <v>171</v>
      </c>
      <c r="AG252" s="150" t="s">
        <v>499</v>
      </c>
      <c r="AH252" s="149">
        <v>22</v>
      </c>
      <c r="AI252" s="151">
        <v>1</v>
      </c>
      <c r="AJ252" s="152">
        <v>1985</v>
      </c>
      <c r="AK252" s="152">
        <v>1564</v>
      </c>
      <c r="AL252" s="149">
        <v>0.78800000000000003</v>
      </c>
      <c r="AM252" s="152">
        <v>832</v>
      </c>
      <c r="AN252" s="152">
        <v>593</v>
      </c>
      <c r="AO252" s="152">
        <v>1425</v>
      </c>
      <c r="AP252" s="153">
        <v>0.41599999999999998</v>
      </c>
      <c r="AQ252" s="151">
        <v>0.46</v>
      </c>
      <c r="AR252" s="154">
        <v>0.191</v>
      </c>
      <c r="AS252" s="154">
        <v>0.108</v>
      </c>
      <c r="AT252" s="154">
        <v>8.4000000000000005E-2</v>
      </c>
      <c r="AU252" s="154">
        <v>0.379</v>
      </c>
      <c r="AW252" s="183"/>
      <c r="AX252" s="144">
        <f t="shared" si="95"/>
        <v>78.733031674208149</v>
      </c>
      <c r="AY252" s="149">
        <v>171</v>
      </c>
      <c r="AZ252" s="150" t="s">
        <v>500</v>
      </c>
      <c r="BA252" s="149">
        <v>19</v>
      </c>
      <c r="BB252" s="151">
        <v>1</v>
      </c>
      <c r="BC252" s="152">
        <v>1547</v>
      </c>
      <c r="BD252" s="152">
        <v>1218</v>
      </c>
      <c r="BE252" s="149">
        <v>0.78700000000000003</v>
      </c>
      <c r="BF252" s="152">
        <v>654</v>
      </c>
      <c r="BG252" s="152">
        <v>428</v>
      </c>
      <c r="BH252" s="152">
        <v>1082</v>
      </c>
      <c r="BI252" s="153">
        <v>0.39600000000000002</v>
      </c>
      <c r="BJ252" s="153">
        <v>0.45100000000000001</v>
      </c>
      <c r="BK252" s="154">
        <v>0.19400000000000001</v>
      </c>
      <c r="BL252" s="154">
        <v>0.121</v>
      </c>
      <c r="BM252" s="154">
        <v>8.5000000000000006E-2</v>
      </c>
      <c r="BN252" s="154">
        <v>0.371</v>
      </c>
      <c r="DU252" s="4"/>
      <c r="DZ252" s="183"/>
      <c r="EA252" s="183"/>
      <c r="EB252" s="183"/>
      <c r="EC252" s="183"/>
      <c r="ED252" s="183"/>
      <c r="EE252" s="183"/>
    </row>
    <row r="253" spans="30:135" ht="13" x14ac:dyDescent="0.15">
      <c r="AD253" s="144">
        <f t="shared" si="93"/>
        <v>82.529411764705884</v>
      </c>
      <c r="AE253" s="144">
        <f t="shared" si="94"/>
        <v>78.759800427655023</v>
      </c>
      <c r="AF253" s="149">
        <v>172</v>
      </c>
      <c r="AG253" s="150" t="s">
        <v>463</v>
      </c>
      <c r="AH253" s="149">
        <v>17</v>
      </c>
      <c r="AI253" s="151">
        <v>1</v>
      </c>
      <c r="AJ253" s="152">
        <v>1403</v>
      </c>
      <c r="AK253" s="152">
        <v>1105</v>
      </c>
      <c r="AL253" s="149">
        <v>0.78800000000000003</v>
      </c>
      <c r="AM253" s="152">
        <v>613</v>
      </c>
      <c r="AN253" s="152">
        <v>405</v>
      </c>
      <c r="AO253" s="152">
        <v>1018</v>
      </c>
      <c r="AP253" s="153">
        <v>0.39800000000000002</v>
      </c>
      <c r="AQ253" s="153">
        <v>0.441</v>
      </c>
      <c r="AR253" s="154">
        <v>0.185</v>
      </c>
      <c r="AS253" s="155">
        <v>0.11</v>
      </c>
      <c r="AT253" s="154">
        <v>7.8E-2</v>
      </c>
      <c r="AU253" s="154">
        <v>0.374</v>
      </c>
      <c r="AW253" s="183"/>
      <c r="AX253" s="144">
        <f t="shared" si="95"/>
        <v>78.689609530112506</v>
      </c>
      <c r="AY253" s="149">
        <v>172</v>
      </c>
      <c r="AZ253" s="150" t="s">
        <v>501</v>
      </c>
      <c r="BA253" s="149">
        <v>18</v>
      </c>
      <c r="BB253" s="151">
        <v>1</v>
      </c>
      <c r="BC253" s="152">
        <v>1511</v>
      </c>
      <c r="BD253" s="152">
        <v>1189</v>
      </c>
      <c r="BE253" s="149">
        <v>0.78700000000000003</v>
      </c>
      <c r="BF253" s="152">
        <v>610</v>
      </c>
      <c r="BG253" s="152">
        <v>419</v>
      </c>
      <c r="BH253" s="152">
        <v>1029</v>
      </c>
      <c r="BI253" s="153">
        <v>0.40699999999999997</v>
      </c>
      <c r="BJ253" s="153">
        <v>0.46700000000000003</v>
      </c>
      <c r="BK253" s="154">
        <v>0.222</v>
      </c>
      <c r="BL253" s="154">
        <v>0.11899999999999999</v>
      </c>
      <c r="BM253" s="154">
        <v>9.5000000000000001E-2</v>
      </c>
      <c r="BN253" s="154">
        <v>0.36499999999999999</v>
      </c>
      <c r="DU253" s="4"/>
      <c r="DZ253" s="183"/>
      <c r="EA253" s="183"/>
      <c r="EB253" s="183"/>
      <c r="EC253" s="183"/>
      <c r="ED253" s="183"/>
      <c r="EE253" s="183"/>
    </row>
    <row r="254" spans="30:135" ht="13" x14ac:dyDescent="0.15">
      <c r="AD254" s="144">
        <f t="shared" si="93"/>
        <v>81.272727272727266</v>
      </c>
      <c r="AE254" s="144">
        <f t="shared" si="94"/>
        <v>78.74720357941834</v>
      </c>
      <c r="AF254" s="149">
        <v>173</v>
      </c>
      <c r="AG254" s="150" t="s">
        <v>502</v>
      </c>
      <c r="AH254" s="149">
        <v>22</v>
      </c>
      <c r="AI254" s="151">
        <v>1</v>
      </c>
      <c r="AJ254" s="152">
        <v>1788</v>
      </c>
      <c r="AK254" s="152">
        <v>1408</v>
      </c>
      <c r="AL254" s="149">
        <v>0.78700000000000003</v>
      </c>
      <c r="AM254" s="152">
        <v>818</v>
      </c>
      <c r="AN254" s="152">
        <v>510</v>
      </c>
      <c r="AO254" s="152">
        <v>1328</v>
      </c>
      <c r="AP254" s="153">
        <v>0.38400000000000001</v>
      </c>
      <c r="AQ254" s="153">
        <v>0.432</v>
      </c>
      <c r="AR254" s="154">
        <v>0.161</v>
      </c>
      <c r="AS254" s="154">
        <v>0.107</v>
      </c>
      <c r="AT254" s="154">
        <v>8.4000000000000005E-2</v>
      </c>
      <c r="AU254" s="154">
        <v>0.36699999999999999</v>
      </c>
      <c r="AW254" s="183"/>
      <c r="AX254" s="144">
        <f t="shared" si="95"/>
        <v>78.730330982094415</v>
      </c>
      <c r="AY254" s="149">
        <v>173</v>
      </c>
      <c r="AZ254" s="150" t="s">
        <v>503</v>
      </c>
      <c r="BA254" s="149">
        <v>24</v>
      </c>
      <c r="BB254" s="151">
        <v>1</v>
      </c>
      <c r="BC254" s="152">
        <v>1843</v>
      </c>
      <c r="BD254" s="152">
        <v>1451</v>
      </c>
      <c r="BE254" s="149">
        <v>0.78700000000000003</v>
      </c>
      <c r="BF254" s="152">
        <v>710</v>
      </c>
      <c r="BG254" s="152">
        <v>501</v>
      </c>
      <c r="BH254" s="152">
        <v>1211</v>
      </c>
      <c r="BI254" s="153">
        <v>0.41399999999999998</v>
      </c>
      <c r="BJ254" s="153">
        <v>0.45700000000000002</v>
      </c>
      <c r="BK254" s="154">
        <v>0.215</v>
      </c>
      <c r="BL254" s="154">
        <v>0.155</v>
      </c>
      <c r="BM254" s="154">
        <v>0.11700000000000001</v>
      </c>
      <c r="BN254" s="155">
        <v>0.38</v>
      </c>
      <c r="DU254" s="4"/>
      <c r="DZ254" s="183"/>
      <c r="EA254" s="183"/>
      <c r="EB254" s="183"/>
      <c r="EC254" s="183"/>
      <c r="ED254" s="183"/>
      <c r="EE254" s="183"/>
    </row>
    <row r="255" spans="30:135" ht="13" x14ac:dyDescent="0.15">
      <c r="AD255" s="144">
        <f t="shared" si="93"/>
        <v>88.466666666666654</v>
      </c>
      <c r="AE255" s="144">
        <f t="shared" si="94"/>
        <v>78.598342125094206</v>
      </c>
      <c r="AF255" s="149">
        <v>174</v>
      </c>
      <c r="AG255" s="150" t="s">
        <v>214</v>
      </c>
      <c r="AH255" s="149">
        <v>15</v>
      </c>
      <c r="AI255" s="151">
        <v>1</v>
      </c>
      <c r="AJ255" s="152">
        <v>1327</v>
      </c>
      <c r="AK255" s="152">
        <v>1043</v>
      </c>
      <c r="AL255" s="149">
        <v>0.78600000000000003</v>
      </c>
      <c r="AM255" s="152">
        <v>576</v>
      </c>
      <c r="AN255" s="152">
        <v>399</v>
      </c>
      <c r="AO255" s="152">
        <v>975</v>
      </c>
      <c r="AP255" s="153">
        <v>0.40899999999999997</v>
      </c>
      <c r="AQ255" s="151">
        <v>0.45</v>
      </c>
      <c r="AR255" s="154">
        <v>0.187</v>
      </c>
      <c r="AS255" s="154">
        <v>9.7000000000000003E-2</v>
      </c>
      <c r="AT255" s="154">
        <v>7.8E-2</v>
      </c>
      <c r="AU255" s="154">
        <v>0.375</v>
      </c>
      <c r="AW255" s="183"/>
      <c r="AX255" s="144">
        <f t="shared" si="95"/>
        <v>78.789592760180994</v>
      </c>
      <c r="AY255" s="149">
        <v>174</v>
      </c>
      <c r="AZ255" s="150" t="s">
        <v>298</v>
      </c>
      <c r="BA255" s="149">
        <v>20</v>
      </c>
      <c r="BB255" s="151">
        <v>1</v>
      </c>
      <c r="BC255" s="152">
        <v>1768</v>
      </c>
      <c r="BD255" s="152">
        <v>1393</v>
      </c>
      <c r="BE255" s="149">
        <v>0.78800000000000003</v>
      </c>
      <c r="BF255" s="152">
        <v>768</v>
      </c>
      <c r="BG255" s="152">
        <v>511</v>
      </c>
      <c r="BH255" s="152">
        <v>1279</v>
      </c>
      <c r="BI255" s="151">
        <v>0.4</v>
      </c>
      <c r="BJ255" s="153">
        <v>0.437</v>
      </c>
      <c r="BK255" s="154">
        <v>0.17899999999999999</v>
      </c>
      <c r="BL255" s="154">
        <v>0.11899999999999999</v>
      </c>
      <c r="BM255" s="154">
        <v>9.2999999999999999E-2</v>
      </c>
      <c r="BN255" s="154">
        <v>0.376</v>
      </c>
      <c r="DU255" s="4"/>
      <c r="DZ255" s="183"/>
      <c r="EA255" s="183"/>
      <c r="EB255" s="183"/>
      <c r="EC255" s="183"/>
      <c r="ED255" s="183"/>
      <c r="EE255" s="183"/>
    </row>
    <row r="256" spans="30:135" ht="13" x14ac:dyDescent="0.15">
      <c r="AD256" s="144">
        <f t="shared" si="93"/>
        <v>78.368421052631575</v>
      </c>
      <c r="AE256" s="144">
        <f t="shared" si="94"/>
        <v>78.64338482202821</v>
      </c>
      <c r="AF256" s="149">
        <v>175</v>
      </c>
      <c r="AG256" s="150" t="s">
        <v>500</v>
      </c>
      <c r="AH256" s="149">
        <v>19</v>
      </c>
      <c r="AI256" s="151">
        <v>1</v>
      </c>
      <c r="AJ256" s="152">
        <v>1489</v>
      </c>
      <c r="AK256" s="152">
        <v>1171</v>
      </c>
      <c r="AL256" s="149">
        <v>0.78600000000000003</v>
      </c>
      <c r="AM256" s="152">
        <v>626</v>
      </c>
      <c r="AN256" s="152">
        <v>429</v>
      </c>
      <c r="AO256" s="152">
        <v>1055</v>
      </c>
      <c r="AP256" s="153">
        <v>0.40699999999999997</v>
      </c>
      <c r="AQ256" s="153">
        <v>0.47299999999999998</v>
      </c>
      <c r="AR256" s="154">
        <v>0.221</v>
      </c>
      <c r="AS256" s="154">
        <v>8.7999999999999995E-2</v>
      </c>
      <c r="AT256" s="154">
        <v>6.6000000000000003E-2</v>
      </c>
      <c r="AU256" s="154">
        <v>0.35299999999999998</v>
      </c>
      <c r="AW256" s="183"/>
      <c r="AX256" s="144">
        <f t="shared" si="95"/>
        <v>78.841991341991346</v>
      </c>
      <c r="AY256" s="149">
        <v>175</v>
      </c>
      <c r="AZ256" s="150" t="s">
        <v>504</v>
      </c>
      <c r="BA256" s="149">
        <v>22</v>
      </c>
      <c r="BB256" s="151">
        <v>1</v>
      </c>
      <c r="BC256" s="152">
        <v>1848</v>
      </c>
      <c r="BD256" s="152">
        <v>1457</v>
      </c>
      <c r="BE256" s="149">
        <v>0.78800000000000003</v>
      </c>
      <c r="BF256" s="152">
        <v>876</v>
      </c>
      <c r="BG256" s="152">
        <v>519</v>
      </c>
      <c r="BH256" s="152">
        <v>1395</v>
      </c>
      <c r="BI256" s="153">
        <v>0.372</v>
      </c>
      <c r="BJ256" s="153">
        <v>0.432</v>
      </c>
      <c r="BK256" s="154">
        <v>0.157</v>
      </c>
      <c r="BL256" s="154">
        <v>0.10100000000000001</v>
      </c>
      <c r="BM256" s="154">
        <v>7.3999999999999996E-2</v>
      </c>
      <c r="BN256" s="154">
        <v>0.36299999999999999</v>
      </c>
      <c r="DU256" s="4"/>
      <c r="DZ256" s="183"/>
      <c r="EA256" s="183"/>
      <c r="EB256" s="183"/>
      <c r="EC256" s="183"/>
      <c r="ED256" s="183"/>
      <c r="EE256" s="183"/>
    </row>
    <row r="257" spans="30:135" ht="13" x14ac:dyDescent="0.15">
      <c r="AD257" s="144">
        <f t="shared" si="93"/>
        <v>83.38095238095238</v>
      </c>
      <c r="AE257" s="144">
        <f t="shared" si="94"/>
        <v>78.640776699029118</v>
      </c>
      <c r="AF257" s="149">
        <v>176</v>
      </c>
      <c r="AG257" s="150" t="s">
        <v>459</v>
      </c>
      <c r="AH257" s="149">
        <v>21</v>
      </c>
      <c r="AI257" s="151">
        <v>1</v>
      </c>
      <c r="AJ257" s="152">
        <v>1751</v>
      </c>
      <c r="AK257" s="152">
        <v>1377</v>
      </c>
      <c r="AL257" s="149">
        <v>0.78600000000000003</v>
      </c>
      <c r="AM257" s="152">
        <v>735</v>
      </c>
      <c r="AN257" s="152">
        <v>474</v>
      </c>
      <c r="AO257" s="152">
        <v>1209</v>
      </c>
      <c r="AP257" s="153">
        <v>0.39200000000000002</v>
      </c>
      <c r="AQ257" s="153">
        <v>0.442</v>
      </c>
      <c r="AR257" s="154">
        <v>0.191</v>
      </c>
      <c r="AS257" s="154">
        <v>0.13600000000000001</v>
      </c>
      <c r="AT257" s="154">
        <v>9.9000000000000005E-2</v>
      </c>
      <c r="AU257" s="154">
        <v>0.376</v>
      </c>
      <c r="AW257" s="183"/>
      <c r="AX257" s="144">
        <f t="shared" si="95"/>
        <v>78.784704033525415</v>
      </c>
      <c r="AY257" s="149">
        <v>176</v>
      </c>
      <c r="AZ257" s="150" t="s">
        <v>321</v>
      </c>
      <c r="BA257" s="149">
        <v>23</v>
      </c>
      <c r="BB257" s="151">
        <v>1</v>
      </c>
      <c r="BC257" s="152">
        <v>1909</v>
      </c>
      <c r="BD257" s="152">
        <v>1504</v>
      </c>
      <c r="BE257" s="149">
        <v>0.78800000000000003</v>
      </c>
      <c r="BF257" s="152">
        <v>804</v>
      </c>
      <c r="BG257" s="152">
        <v>561</v>
      </c>
      <c r="BH257" s="152">
        <v>1365</v>
      </c>
      <c r="BI257" s="153">
        <v>0.41099999999999998</v>
      </c>
      <c r="BJ257" s="151">
        <v>0.45</v>
      </c>
      <c r="BK257" s="154">
        <v>0.191</v>
      </c>
      <c r="BL257" s="154">
        <v>0.11700000000000001</v>
      </c>
      <c r="BM257" s="155">
        <v>0.1</v>
      </c>
      <c r="BN257" s="154">
        <v>0.376</v>
      </c>
      <c r="DU257" s="4"/>
      <c r="DZ257" s="183"/>
      <c r="EA257" s="183"/>
      <c r="EB257" s="183"/>
      <c r="EC257" s="183"/>
      <c r="ED257" s="183"/>
      <c r="EE257" s="183"/>
    </row>
    <row r="258" spans="30:135" ht="13" x14ac:dyDescent="0.15">
      <c r="AD258" s="144">
        <f t="shared" si="93"/>
        <v>83.636363636363626</v>
      </c>
      <c r="AE258" s="144">
        <f t="shared" si="94"/>
        <v>78.532608695652172</v>
      </c>
      <c r="AF258" s="149">
        <v>177</v>
      </c>
      <c r="AG258" s="150" t="s">
        <v>504</v>
      </c>
      <c r="AH258" s="149">
        <v>22</v>
      </c>
      <c r="AI258" s="151">
        <v>1</v>
      </c>
      <c r="AJ258" s="152">
        <v>1840</v>
      </c>
      <c r="AK258" s="152">
        <v>1445</v>
      </c>
      <c r="AL258" s="149">
        <v>0.78500000000000003</v>
      </c>
      <c r="AM258" s="152">
        <v>804</v>
      </c>
      <c r="AN258" s="152">
        <v>509</v>
      </c>
      <c r="AO258" s="152">
        <v>1313</v>
      </c>
      <c r="AP258" s="153">
        <v>0.38800000000000001</v>
      </c>
      <c r="AQ258" s="153">
        <v>0.433</v>
      </c>
      <c r="AR258" s="154">
        <v>0.189</v>
      </c>
      <c r="AS258" s="154">
        <v>0.11700000000000001</v>
      </c>
      <c r="AT258" s="154">
        <v>9.4E-2</v>
      </c>
      <c r="AU258" s="154">
        <v>0.36799999999999999</v>
      </c>
      <c r="AW258" s="183"/>
      <c r="AX258" s="144">
        <f t="shared" si="95"/>
        <v>78.767541183648575</v>
      </c>
      <c r="AY258" s="149">
        <v>177</v>
      </c>
      <c r="AZ258" s="150" t="s">
        <v>404</v>
      </c>
      <c r="BA258" s="149">
        <v>21</v>
      </c>
      <c r="BB258" s="151">
        <v>1</v>
      </c>
      <c r="BC258" s="152">
        <v>1639</v>
      </c>
      <c r="BD258" s="152">
        <v>1291</v>
      </c>
      <c r="BE258" s="149">
        <v>0.78800000000000003</v>
      </c>
      <c r="BF258" s="152">
        <v>737</v>
      </c>
      <c r="BG258" s="152">
        <v>496</v>
      </c>
      <c r="BH258" s="152">
        <v>1233</v>
      </c>
      <c r="BI258" s="153">
        <v>0.40200000000000002</v>
      </c>
      <c r="BJ258" s="153">
        <v>0.44500000000000001</v>
      </c>
      <c r="BK258" s="154">
        <v>0.16900000000000001</v>
      </c>
      <c r="BL258" s="154">
        <v>9.6000000000000002E-2</v>
      </c>
      <c r="BM258" s="154">
        <v>7.4999999999999997E-2</v>
      </c>
      <c r="BN258" s="155">
        <v>0.37</v>
      </c>
      <c r="DU258" s="4"/>
      <c r="DZ258" s="183"/>
      <c r="EA258" s="183"/>
      <c r="EB258" s="183"/>
      <c r="EC258" s="183"/>
      <c r="ED258" s="183"/>
      <c r="EE258" s="183"/>
    </row>
    <row r="259" spans="30:135" ht="13" x14ac:dyDescent="0.15">
      <c r="AD259" s="144">
        <f t="shared" si="93"/>
        <v>84.55</v>
      </c>
      <c r="AE259" s="144">
        <f t="shared" si="94"/>
        <v>78.415138971023069</v>
      </c>
      <c r="AF259" s="149">
        <v>178</v>
      </c>
      <c r="AG259" s="150" t="s">
        <v>334</v>
      </c>
      <c r="AH259" s="149">
        <v>20</v>
      </c>
      <c r="AI259" s="151">
        <v>1</v>
      </c>
      <c r="AJ259" s="152">
        <v>1691</v>
      </c>
      <c r="AK259" s="152">
        <v>1326</v>
      </c>
      <c r="AL259" s="149">
        <v>0.78400000000000003</v>
      </c>
      <c r="AM259" s="152">
        <v>721</v>
      </c>
      <c r="AN259" s="152">
        <v>485</v>
      </c>
      <c r="AO259" s="152">
        <v>1206</v>
      </c>
      <c r="AP259" s="153">
        <v>0.40200000000000002</v>
      </c>
      <c r="AQ259" s="153">
        <v>0.45100000000000001</v>
      </c>
      <c r="AR259" s="154">
        <v>0.19600000000000001</v>
      </c>
      <c r="AS259" s="154">
        <v>0.11700000000000001</v>
      </c>
      <c r="AT259" s="154">
        <v>0.10100000000000001</v>
      </c>
      <c r="AU259" s="154">
        <v>0.36699999999999999</v>
      </c>
      <c r="AW259" s="183"/>
      <c r="AX259" s="144">
        <f t="shared" si="95"/>
        <v>78.958479943701619</v>
      </c>
      <c r="AY259" s="149">
        <v>178</v>
      </c>
      <c r="AZ259" s="150" t="s">
        <v>423</v>
      </c>
      <c r="BA259" s="149">
        <v>19</v>
      </c>
      <c r="BB259" s="151">
        <v>1</v>
      </c>
      <c r="BC259" s="152">
        <v>1421</v>
      </c>
      <c r="BD259" s="152">
        <v>1122</v>
      </c>
      <c r="BE259" s="149">
        <v>0.79</v>
      </c>
      <c r="BF259" s="152">
        <v>637</v>
      </c>
      <c r="BG259" s="152">
        <v>419</v>
      </c>
      <c r="BH259" s="152">
        <v>1056</v>
      </c>
      <c r="BI259" s="153">
        <v>0.39700000000000002</v>
      </c>
      <c r="BJ259" s="153">
        <v>0.44600000000000001</v>
      </c>
      <c r="BK259" s="154">
        <v>0.17799999999999999</v>
      </c>
      <c r="BL259" s="154">
        <v>9.4E-2</v>
      </c>
      <c r="BM259" s="154">
        <v>7.0999999999999994E-2</v>
      </c>
      <c r="BN259" s="154">
        <v>0.36699999999999999</v>
      </c>
      <c r="DU259" s="4"/>
      <c r="DZ259" s="183"/>
      <c r="EA259" s="183"/>
      <c r="EB259" s="183"/>
      <c r="EC259" s="183"/>
      <c r="ED259" s="183"/>
      <c r="EE259" s="183"/>
    </row>
    <row r="260" spans="30:135" ht="13" x14ac:dyDescent="0.15">
      <c r="AD260" s="144">
        <f t="shared" si="93"/>
        <v>80.523809523809518</v>
      </c>
      <c r="AE260" s="144">
        <f t="shared" si="94"/>
        <v>78.415138971023069</v>
      </c>
      <c r="AF260" s="149">
        <v>179</v>
      </c>
      <c r="AG260" s="150" t="s">
        <v>505</v>
      </c>
      <c r="AH260" s="149">
        <v>21</v>
      </c>
      <c r="AI260" s="151">
        <v>1</v>
      </c>
      <c r="AJ260" s="152">
        <v>1691</v>
      </c>
      <c r="AK260" s="152">
        <v>1326</v>
      </c>
      <c r="AL260" s="149">
        <v>0.78400000000000003</v>
      </c>
      <c r="AM260" s="152">
        <v>706</v>
      </c>
      <c r="AN260" s="152">
        <v>469</v>
      </c>
      <c r="AO260" s="152">
        <v>1175</v>
      </c>
      <c r="AP260" s="153">
        <v>0.39900000000000002</v>
      </c>
      <c r="AQ260" s="153">
        <v>0.46400000000000002</v>
      </c>
      <c r="AR260" s="154">
        <v>0.221</v>
      </c>
      <c r="AS260" s="154">
        <v>9.6000000000000002E-2</v>
      </c>
      <c r="AT260" s="154">
        <v>7.3999999999999996E-2</v>
      </c>
      <c r="AU260" s="154">
        <v>0.35399999999999998</v>
      </c>
      <c r="AW260" s="183"/>
      <c r="AX260" s="144">
        <f t="shared" si="95"/>
        <v>78.986332574031891</v>
      </c>
      <c r="AY260" s="149">
        <v>179</v>
      </c>
      <c r="AZ260" s="150" t="s">
        <v>502</v>
      </c>
      <c r="BA260" s="149">
        <v>22</v>
      </c>
      <c r="BB260" s="151">
        <v>1</v>
      </c>
      <c r="BC260" s="152">
        <v>1756</v>
      </c>
      <c r="BD260" s="152">
        <v>1387</v>
      </c>
      <c r="BE260" s="149">
        <v>0.79</v>
      </c>
      <c r="BF260" s="152">
        <v>761</v>
      </c>
      <c r="BG260" s="152">
        <v>521</v>
      </c>
      <c r="BH260" s="152">
        <v>1282</v>
      </c>
      <c r="BI260" s="153">
        <v>0.40600000000000003</v>
      </c>
      <c r="BJ260" s="153">
        <v>0.46100000000000002</v>
      </c>
      <c r="BK260" s="154">
        <v>0.191</v>
      </c>
      <c r="BL260" s="154">
        <v>9.2999999999999999E-2</v>
      </c>
      <c r="BM260" s="154">
        <v>6.9000000000000006E-2</v>
      </c>
      <c r="BN260" s="154">
        <v>0.36399999999999999</v>
      </c>
      <c r="DU260" s="4"/>
      <c r="DZ260" s="183"/>
      <c r="EA260" s="183"/>
      <c r="EB260" s="183"/>
      <c r="EC260" s="183"/>
      <c r="ED260" s="183"/>
      <c r="EE260" s="183"/>
    </row>
    <row r="261" spans="30:135" ht="13" x14ac:dyDescent="0.15">
      <c r="AD261" s="144">
        <f t="shared" si="93"/>
        <v>92.4</v>
      </c>
      <c r="AE261" s="144">
        <f t="shared" si="94"/>
        <v>78.409090909090907</v>
      </c>
      <c r="AF261" s="149">
        <v>180</v>
      </c>
      <c r="AG261" s="150" t="s">
        <v>474</v>
      </c>
      <c r="AH261" s="149">
        <v>20</v>
      </c>
      <c r="AI261" s="151">
        <v>1</v>
      </c>
      <c r="AJ261" s="152">
        <v>1848</v>
      </c>
      <c r="AK261" s="152">
        <v>1449</v>
      </c>
      <c r="AL261" s="149">
        <v>0.78400000000000003</v>
      </c>
      <c r="AM261" s="152">
        <v>787</v>
      </c>
      <c r="AN261" s="152">
        <v>529</v>
      </c>
      <c r="AO261" s="152">
        <v>1316</v>
      </c>
      <c r="AP261" s="153">
        <v>0.40200000000000002</v>
      </c>
      <c r="AQ261" s="153">
        <v>0.46700000000000003</v>
      </c>
      <c r="AR261" s="154">
        <v>0.19800000000000001</v>
      </c>
      <c r="AS261" s="154">
        <v>0.10299999999999999</v>
      </c>
      <c r="AT261" s="154">
        <v>7.6999999999999999E-2</v>
      </c>
      <c r="AU261" s="155">
        <v>0.36</v>
      </c>
      <c r="AW261" s="183"/>
      <c r="AX261" s="144">
        <f t="shared" si="95"/>
        <v>79.020979020979027</v>
      </c>
      <c r="AY261" s="149">
        <v>180</v>
      </c>
      <c r="AZ261" s="150" t="s">
        <v>506</v>
      </c>
      <c r="BA261" s="149">
        <v>19</v>
      </c>
      <c r="BB261" s="151">
        <v>1</v>
      </c>
      <c r="BC261" s="152">
        <v>1573</v>
      </c>
      <c r="BD261" s="152">
        <v>1243</v>
      </c>
      <c r="BE261" s="149">
        <v>0.79</v>
      </c>
      <c r="BF261" s="152">
        <v>657</v>
      </c>
      <c r="BG261" s="152">
        <v>428</v>
      </c>
      <c r="BH261" s="152">
        <v>1085</v>
      </c>
      <c r="BI261" s="153">
        <v>0.39400000000000002</v>
      </c>
      <c r="BJ261" s="153">
        <v>0.45400000000000001</v>
      </c>
      <c r="BK261" s="154">
        <v>0.20699999999999999</v>
      </c>
      <c r="BL261" s="154">
        <v>0.124</v>
      </c>
      <c r="BM261" s="154">
        <v>9.6000000000000002E-2</v>
      </c>
      <c r="BN261" s="154">
        <v>0.36599999999999999</v>
      </c>
      <c r="DU261" s="4"/>
      <c r="DZ261" s="183"/>
      <c r="EA261" s="183"/>
      <c r="EB261" s="183"/>
      <c r="EC261" s="183"/>
      <c r="ED261" s="183"/>
      <c r="EE261" s="183"/>
    </row>
    <row r="262" spans="30:135" ht="13" x14ac:dyDescent="0.15">
      <c r="AD262" s="144">
        <f t="shared" si="93"/>
        <v>82.61904761904762</v>
      </c>
      <c r="AE262" s="144">
        <f t="shared" si="94"/>
        <v>78.38616714697406</v>
      </c>
      <c r="AF262" s="149">
        <v>181</v>
      </c>
      <c r="AG262" s="150" t="s">
        <v>507</v>
      </c>
      <c r="AH262" s="149">
        <v>21</v>
      </c>
      <c r="AI262" s="151">
        <v>1</v>
      </c>
      <c r="AJ262" s="152">
        <v>1735</v>
      </c>
      <c r="AK262" s="152">
        <v>1360</v>
      </c>
      <c r="AL262" s="149">
        <v>0.78400000000000003</v>
      </c>
      <c r="AM262" s="152">
        <v>718</v>
      </c>
      <c r="AN262" s="152">
        <v>485</v>
      </c>
      <c r="AO262" s="152">
        <v>1203</v>
      </c>
      <c r="AP262" s="153">
        <v>0.40300000000000002</v>
      </c>
      <c r="AQ262" s="153">
        <v>0.46700000000000003</v>
      </c>
      <c r="AR262" s="154">
        <v>0.20599999999999999</v>
      </c>
      <c r="AS262" s="154">
        <v>0.11700000000000001</v>
      </c>
      <c r="AT262" s="154">
        <v>9.2999999999999999E-2</v>
      </c>
      <c r="AU262" s="154">
        <v>0.36499999999999999</v>
      </c>
      <c r="AW262" s="183"/>
      <c r="AX262" s="144">
        <f t="shared" si="95"/>
        <v>78.957654723127035</v>
      </c>
      <c r="AY262" s="149">
        <v>181</v>
      </c>
      <c r="AZ262" s="150" t="s">
        <v>240</v>
      </c>
      <c r="BA262" s="149">
        <v>18</v>
      </c>
      <c r="BB262" s="151">
        <v>1</v>
      </c>
      <c r="BC262" s="152">
        <v>1535</v>
      </c>
      <c r="BD262" s="152">
        <v>1212</v>
      </c>
      <c r="BE262" s="149">
        <v>0.79</v>
      </c>
      <c r="BF262" s="152">
        <v>675</v>
      </c>
      <c r="BG262" s="152">
        <v>443</v>
      </c>
      <c r="BH262" s="152">
        <v>1118</v>
      </c>
      <c r="BI262" s="153">
        <v>0.39600000000000002</v>
      </c>
      <c r="BJ262" s="153">
        <v>0.44700000000000001</v>
      </c>
      <c r="BK262" s="154">
        <v>0.185</v>
      </c>
      <c r="BL262" s="154">
        <v>0.108</v>
      </c>
      <c r="BM262" s="154">
        <v>9.2999999999999999E-2</v>
      </c>
      <c r="BN262" s="154">
        <v>0.36699999999999999</v>
      </c>
      <c r="DU262" s="4"/>
      <c r="DZ262" s="183"/>
      <c r="EA262" s="183"/>
      <c r="EB262" s="183"/>
      <c r="EC262" s="183"/>
      <c r="ED262" s="183"/>
      <c r="EE262" s="183"/>
    </row>
    <row r="263" spans="30:135" ht="13" x14ac:dyDescent="0.15">
      <c r="AD263" s="144">
        <f t="shared" si="93"/>
        <v>78.10526315789474</v>
      </c>
      <c r="AE263" s="144">
        <f t="shared" si="94"/>
        <v>78.301886792452834</v>
      </c>
      <c r="AF263" s="149">
        <v>182</v>
      </c>
      <c r="AG263" s="150" t="s">
        <v>250</v>
      </c>
      <c r="AH263" s="149">
        <v>19</v>
      </c>
      <c r="AI263" s="151">
        <v>1</v>
      </c>
      <c r="AJ263" s="152">
        <v>1484</v>
      </c>
      <c r="AK263" s="152">
        <v>1162</v>
      </c>
      <c r="AL263" s="149">
        <v>0.78300000000000003</v>
      </c>
      <c r="AM263" s="152">
        <v>641</v>
      </c>
      <c r="AN263" s="152">
        <v>421</v>
      </c>
      <c r="AO263" s="152">
        <v>1062</v>
      </c>
      <c r="AP263" s="153">
        <v>0.39600000000000002</v>
      </c>
      <c r="AQ263" s="153">
        <v>0.44900000000000001</v>
      </c>
      <c r="AR263" s="154">
        <v>0.19500000000000001</v>
      </c>
      <c r="AS263" s="154">
        <v>0.106</v>
      </c>
      <c r="AT263" s="154">
        <v>7.9000000000000001E-2</v>
      </c>
      <c r="AU263" s="154">
        <v>0.36399999999999999</v>
      </c>
      <c r="AW263" s="183"/>
      <c r="AX263" s="144">
        <f t="shared" si="95"/>
        <v>79.071803852889673</v>
      </c>
      <c r="AY263" s="149">
        <v>182</v>
      </c>
      <c r="AZ263" s="150" t="s">
        <v>508</v>
      </c>
      <c r="BA263" s="149">
        <v>14</v>
      </c>
      <c r="BB263" s="151">
        <v>1</v>
      </c>
      <c r="BC263" s="152">
        <v>1142</v>
      </c>
      <c r="BD263" s="152">
        <v>903</v>
      </c>
      <c r="BE263" s="149">
        <v>0.79100000000000004</v>
      </c>
      <c r="BF263" s="152">
        <v>474</v>
      </c>
      <c r="BG263" s="152">
        <v>335</v>
      </c>
      <c r="BH263" s="152">
        <v>809</v>
      </c>
      <c r="BI263" s="153">
        <v>0.41399999999999998</v>
      </c>
      <c r="BJ263" s="153">
        <v>0.45100000000000001</v>
      </c>
      <c r="BK263" s="154">
        <v>0.19800000000000001</v>
      </c>
      <c r="BL263" s="154">
        <v>0.114</v>
      </c>
      <c r="BM263" s="154">
        <v>9.2999999999999999E-2</v>
      </c>
      <c r="BN263" s="154">
        <v>0.377</v>
      </c>
      <c r="DU263" s="4"/>
      <c r="DZ263" s="183"/>
      <c r="EA263" s="183"/>
      <c r="EB263" s="183"/>
      <c r="EC263" s="183"/>
      <c r="ED263" s="183"/>
      <c r="EE263" s="183"/>
    </row>
    <row r="264" spans="30:135" ht="13" x14ac:dyDescent="0.15">
      <c r="AD264" s="144">
        <f t="shared" si="93"/>
        <v>82.476190476190467</v>
      </c>
      <c r="AE264" s="144">
        <f t="shared" si="94"/>
        <v>78.233256351039259</v>
      </c>
      <c r="AF264" s="149">
        <v>183</v>
      </c>
      <c r="AG264" s="150" t="s">
        <v>456</v>
      </c>
      <c r="AH264" s="149">
        <v>21</v>
      </c>
      <c r="AI264" s="151">
        <v>1</v>
      </c>
      <c r="AJ264" s="152">
        <v>1732</v>
      </c>
      <c r="AK264" s="152">
        <v>1355</v>
      </c>
      <c r="AL264" s="149">
        <v>0.78200000000000003</v>
      </c>
      <c r="AM264" s="152">
        <v>771</v>
      </c>
      <c r="AN264" s="152">
        <v>470</v>
      </c>
      <c r="AO264" s="152">
        <v>1241</v>
      </c>
      <c r="AP264" s="153">
        <v>0.379</v>
      </c>
      <c r="AQ264" s="153">
        <v>0.45100000000000001</v>
      </c>
      <c r="AR264" s="155">
        <v>0.19</v>
      </c>
      <c r="AS264" s="154">
        <v>0.105</v>
      </c>
      <c r="AT264" s="154">
        <v>8.4000000000000005E-2</v>
      </c>
      <c r="AU264" s="154">
        <v>0.35599999999999998</v>
      </c>
      <c r="AW264" s="183"/>
      <c r="AX264" s="144">
        <f t="shared" si="95"/>
        <v>79.211697393515578</v>
      </c>
      <c r="AY264" s="149">
        <v>183</v>
      </c>
      <c r="AZ264" s="150" t="s">
        <v>509</v>
      </c>
      <c r="BA264" s="149">
        <v>18</v>
      </c>
      <c r="BB264" s="151">
        <v>1</v>
      </c>
      <c r="BC264" s="152">
        <v>1573</v>
      </c>
      <c r="BD264" s="152">
        <v>1246</v>
      </c>
      <c r="BE264" s="149">
        <v>0.79200000000000004</v>
      </c>
      <c r="BF264" s="152">
        <v>692</v>
      </c>
      <c r="BG264" s="152">
        <v>480</v>
      </c>
      <c r="BH264" s="152">
        <v>1172</v>
      </c>
      <c r="BI264" s="151">
        <v>0.41</v>
      </c>
      <c r="BJ264" s="153">
        <v>0.46200000000000002</v>
      </c>
      <c r="BK264" s="154">
        <v>0.188</v>
      </c>
      <c r="BL264" s="154">
        <v>8.3000000000000004E-2</v>
      </c>
      <c r="BM264" s="154">
        <v>6.6000000000000003E-2</v>
      </c>
      <c r="BN264" s="154">
        <v>0.36299999999999999</v>
      </c>
      <c r="DU264" s="4"/>
      <c r="DZ264" s="183"/>
      <c r="EA264" s="183"/>
      <c r="EB264" s="183"/>
      <c r="EC264" s="183"/>
      <c r="ED264" s="183"/>
      <c r="EE264" s="183"/>
    </row>
    <row r="265" spans="30:135" ht="13" x14ac:dyDescent="0.15">
      <c r="AD265" s="144">
        <f t="shared" si="93"/>
        <v>87.705882352941188</v>
      </c>
      <c r="AE265" s="144">
        <f t="shared" si="94"/>
        <v>78.202548625083836</v>
      </c>
      <c r="AF265" s="149">
        <v>184</v>
      </c>
      <c r="AG265" s="150" t="s">
        <v>510</v>
      </c>
      <c r="AH265" s="149">
        <v>17</v>
      </c>
      <c r="AI265" s="151">
        <v>1</v>
      </c>
      <c r="AJ265" s="152">
        <v>1491</v>
      </c>
      <c r="AK265" s="152">
        <v>1166</v>
      </c>
      <c r="AL265" s="149">
        <v>0.78200000000000003</v>
      </c>
      <c r="AM265" s="152">
        <v>687</v>
      </c>
      <c r="AN265" s="152">
        <v>434</v>
      </c>
      <c r="AO265" s="152">
        <v>1121</v>
      </c>
      <c r="AP265" s="153">
        <v>0.38700000000000001</v>
      </c>
      <c r="AQ265" s="151">
        <v>0.44</v>
      </c>
      <c r="AR265" s="154">
        <v>0.182</v>
      </c>
      <c r="AS265" s="154">
        <v>8.8999999999999996E-2</v>
      </c>
      <c r="AT265" s="154">
        <v>7.6999999999999999E-2</v>
      </c>
      <c r="AU265" s="154">
        <v>0.35199999999999998</v>
      </c>
      <c r="AW265" s="183"/>
      <c r="AX265" s="144">
        <f t="shared" si="95"/>
        <v>79.189944134078218</v>
      </c>
      <c r="AY265" s="149">
        <v>184</v>
      </c>
      <c r="AZ265" s="150" t="s">
        <v>511</v>
      </c>
      <c r="BA265" s="149">
        <v>17</v>
      </c>
      <c r="BB265" s="151">
        <v>1</v>
      </c>
      <c r="BC265" s="152">
        <v>1432</v>
      </c>
      <c r="BD265" s="152">
        <v>1134</v>
      </c>
      <c r="BE265" s="149">
        <v>0.79200000000000004</v>
      </c>
      <c r="BF265" s="152">
        <v>510</v>
      </c>
      <c r="BG265" s="152">
        <v>414</v>
      </c>
      <c r="BH265" s="152">
        <v>924</v>
      </c>
      <c r="BI265" s="153">
        <v>0.44800000000000001</v>
      </c>
      <c r="BJ265" s="153">
        <v>0.495</v>
      </c>
      <c r="BK265" s="154">
        <v>0.246</v>
      </c>
      <c r="BL265" s="154">
        <v>0.13100000000000001</v>
      </c>
      <c r="BM265" s="154">
        <v>0.10100000000000001</v>
      </c>
      <c r="BN265" s="155">
        <v>0.38</v>
      </c>
      <c r="DU265" s="4"/>
      <c r="DZ265" s="183"/>
      <c r="EA265" s="183"/>
      <c r="EB265" s="183"/>
      <c r="EC265" s="183"/>
      <c r="ED265" s="183"/>
      <c r="EE265" s="183"/>
    </row>
    <row r="266" spans="30:135" ht="13" x14ac:dyDescent="0.15">
      <c r="AD266" s="144">
        <f t="shared" si="93"/>
        <v>85.260869565217391</v>
      </c>
      <c r="AE266" s="144">
        <f t="shared" si="94"/>
        <v>78.072412034676191</v>
      </c>
      <c r="AF266" s="149">
        <v>185</v>
      </c>
      <c r="AG266" s="150" t="s">
        <v>325</v>
      </c>
      <c r="AH266" s="149">
        <v>23</v>
      </c>
      <c r="AI266" s="151">
        <v>1</v>
      </c>
      <c r="AJ266" s="152">
        <v>1961</v>
      </c>
      <c r="AK266" s="152">
        <v>1531</v>
      </c>
      <c r="AL266" s="149">
        <v>0.78100000000000003</v>
      </c>
      <c r="AM266" s="152">
        <v>854</v>
      </c>
      <c r="AN266" s="152">
        <v>553</v>
      </c>
      <c r="AO266" s="152">
        <v>1407</v>
      </c>
      <c r="AP266" s="153">
        <v>0.39300000000000002</v>
      </c>
      <c r="AQ266" s="153">
        <v>0.44500000000000001</v>
      </c>
      <c r="AR266" s="154">
        <v>0.187</v>
      </c>
      <c r="AS266" s="154">
        <v>0.122</v>
      </c>
      <c r="AT266" s="154">
        <v>9.6000000000000002E-2</v>
      </c>
      <c r="AU266" s="154">
        <v>0.36599999999999999</v>
      </c>
      <c r="AW266" s="183"/>
      <c r="AX266" s="144">
        <f t="shared" si="95"/>
        <v>79.314221472737486</v>
      </c>
      <c r="AY266" s="149">
        <v>185</v>
      </c>
      <c r="AZ266" s="150" t="s">
        <v>448</v>
      </c>
      <c r="BA266" s="149">
        <v>21</v>
      </c>
      <c r="BB266" s="151">
        <v>1</v>
      </c>
      <c r="BC266" s="152">
        <v>1779</v>
      </c>
      <c r="BD266" s="152">
        <v>1411</v>
      </c>
      <c r="BE266" s="149">
        <v>0.79300000000000004</v>
      </c>
      <c r="BF266" s="152">
        <v>896</v>
      </c>
      <c r="BG266" s="152">
        <v>517</v>
      </c>
      <c r="BH266" s="152">
        <v>1413</v>
      </c>
      <c r="BI266" s="153">
        <v>0.36599999999999999</v>
      </c>
      <c r="BJ266" s="153">
        <v>0.40500000000000003</v>
      </c>
      <c r="BK266" s="154">
        <v>0.108</v>
      </c>
      <c r="BL266" s="154">
        <v>0.11899999999999999</v>
      </c>
      <c r="BM266" s="154">
        <v>9.9000000000000005E-2</v>
      </c>
      <c r="BN266" s="154">
        <v>0.378</v>
      </c>
      <c r="DU266" s="4"/>
      <c r="DZ266" s="183"/>
      <c r="EA266" s="183"/>
      <c r="EB266" s="183"/>
      <c r="EC266" s="183"/>
      <c r="ED266" s="183"/>
      <c r="EE266" s="183"/>
    </row>
    <row r="267" spans="30:135" ht="13" x14ac:dyDescent="0.15">
      <c r="AD267" s="144">
        <f t="shared" si="93"/>
        <v>87</v>
      </c>
      <c r="AE267" s="144">
        <f t="shared" si="94"/>
        <v>77.873563218390814</v>
      </c>
      <c r="AF267" s="149">
        <v>186</v>
      </c>
      <c r="AG267" s="150" t="s">
        <v>267</v>
      </c>
      <c r="AH267" s="149">
        <v>20</v>
      </c>
      <c r="AI267" s="151">
        <v>1</v>
      </c>
      <c r="AJ267" s="152">
        <v>1740</v>
      </c>
      <c r="AK267" s="152">
        <v>1355</v>
      </c>
      <c r="AL267" s="149">
        <v>0.77900000000000003</v>
      </c>
      <c r="AM267" s="152">
        <v>680</v>
      </c>
      <c r="AN267" s="152">
        <v>484</v>
      </c>
      <c r="AO267" s="152">
        <v>1164</v>
      </c>
      <c r="AP267" s="153">
        <v>0.41599999999999998</v>
      </c>
      <c r="AQ267" s="153">
        <v>0.45400000000000001</v>
      </c>
      <c r="AR267" s="154">
        <v>0.21099999999999999</v>
      </c>
      <c r="AS267" s="154">
        <v>0.13500000000000001</v>
      </c>
      <c r="AT267" s="154">
        <v>0.10199999999999999</v>
      </c>
      <c r="AU267" s="154">
        <v>0.38400000000000001</v>
      </c>
      <c r="AW267" s="183"/>
      <c r="AX267" s="144">
        <f t="shared" si="95"/>
        <v>79.450343535290443</v>
      </c>
      <c r="AY267" s="149">
        <v>186</v>
      </c>
      <c r="AZ267" s="150" t="s">
        <v>512</v>
      </c>
      <c r="BA267" s="149">
        <v>19</v>
      </c>
      <c r="BB267" s="151">
        <v>1</v>
      </c>
      <c r="BC267" s="152">
        <v>1601</v>
      </c>
      <c r="BD267" s="152">
        <v>1272</v>
      </c>
      <c r="BE267" s="149">
        <v>0.79500000000000004</v>
      </c>
      <c r="BF267" s="152">
        <v>718</v>
      </c>
      <c r="BG267" s="152">
        <v>482</v>
      </c>
      <c r="BH267" s="152">
        <v>1200</v>
      </c>
      <c r="BI267" s="153">
        <v>0.40200000000000002</v>
      </c>
      <c r="BJ267" s="153">
        <v>0.45500000000000002</v>
      </c>
      <c r="BK267" s="154">
        <v>0.17699999999999999</v>
      </c>
      <c r="BL267" s="155">
        <v>0.09</v>
      </c>
      <c r="BM267" s="154">
        <v>7.1999999999999995E-2</v>
      </c>
      <c r="BN267" s="154">
        <v>0.36699999999999999</v>
      </c>
      <c r="DU267" s="4"/>
      <c r="DZ267" s="183"/>
      <c r="EA267" s="183"/>
      <c r="EB267" s="183"/>
      <c r="EC267" s="183"/>
      <c r="ED267" s="183"/>
      <c r="EE267" s="183"/>
    </row>
    <row r="268" spans="30:135" ht="13" x14ac:dyDescent="0.15">
      <c r="AD268" s="144">
        <f t="shared" si="93"/>
        <v>80.066666666666663</v>
      </c>
      <c r="AE268" s="144">
        <f t="shared" si="94"/>
        <v>77.935054121565358</v>
      </c>
      <c r="AF268" s="149">
        <v>187</v>
      </c>
      <c r="AG268" s="150" t="s">
        <v>513</v>
      </c>
      <c r="AH268" s="149">
        <v>15</v>
      </c>
      <c r="AI268" s="151">
        <v>1</v>
      </c>
      <c r="AJ268" s="152">
        <v>1201</v>
      </c>
      <c r="AK268" s="152">
        <v>936</v>
      </c>
      <c r="AL268" s="149">
        <v>0.77900000000000003</v>
      </c>
      <c r="AM268" s="152">
        <v>532</v>
      </c>
      <c r="AN268" s="152">
        <v>344</v>
      </c>
      <c r="AO268" s="152">
        <v>876</v>
      </c>
      <c r="AP268" s="153">
        <v>0.39300000000000002</v>
      </c>
      <c r="AQ268" s="153">
        <v>0.45800000000000002</v>
      </c>
      <c r="AR268" s="154">
        <v>0.20100000000000001</v>
      </c>
      <c r="AS268" s="154">
        <v>8.5999999999999993E-2</v>
      </c>
      <c r="AT268" s="154">
        <v>6.9000000000000006E-2</v>
      </c>
      <c r="AU268" s="154">
        <v>0.35099999999999998</v>
      </c>
      <c r="AW268" s="183"/>
      <c r="AX268" s="144">
        <f t="shared" si="95"/>
        <v>79.476584022038566</v>
      </c>
      <c r="AY268" s="149">
        <v>187</v>
      </c>
      <c r="AZ268" s="150" t="s">
        <v>312</v>
      </c>
      <c r="BA268" s="149">
        <v>18</v>
      </c>
      <c r="BB268" s="151">
        <v>1</v>
      </c>
      <c r="BC268" s="152">
        <v>1452</v>
      </c>
      <c r="BD268" s="152">
        <v>1154</v>
      </c>
      <c r="BE268" s="149">
        <v>0.79500000000000004</v>
      </c>
      <c r="BF268" s="152">
        <v>673</v>
      </c>
      <c r="BG268" s="152">
        <v>420</v>
      </c>
      <c r="BH268" s="152">
        <v>1093</v>
      </c>
      <c r="BI268" s="153">
        <v>0.38400000000000001</v>
      </c>
      <c r="BJ268" s="153">
        <v>0.433</v>
      </c>
      <c r="BK268" s="154">
        <v>0.154</v>
      </c>
      <c r="BL268" s="154">
        <v>0.114</v>
      </c>
      <c r="BM268" s="155">
        <v>0.1</v>
      </c>
      <c r="BN268" s="154">
        <v>0.373</v>
      </c>
      <c r="DU268" s="4"/>
      <c r="DZ268" s="183"/>
      <c r="EA268" s="183"/>
      <c r="EB268" s="183"/>
      <c r="EC268" s="183"/>
      <c r="ED268" s="183"/>
      <c r="EE268" s="183"/>
    </row>
    <row r="269" spans="30:135" ht="13" x14ac:dyDescent="0.15">
      <c r="AD269" s="144">
        <f t="shared" si="93"/>
        <v>80.600000000000009</v>
      </c>
      <c r="AE269" s="144">
        <f t="shared" si="94"/>
        <v>77.750206782464844</v>
      </c>
      <c r="AF269" s="149">
        <v>188</v>
      </c>
      <c r="AG269" s="150" t="s">
        <v>514</v>
      </c>
      <c r="AH269" s="149">
        <v>15</v>
      </c>
      <c r="AI269" s="151">
        <v>1</v>
      </c>
      <c r="AJ269" s="152">
        <v>1209</v>
      </c>
      <c r="AK269" s="152">
        <v>940</v>
      </c>
      <c r="AL269" s="149">
        <v>0.77800000000000002</v>
      </c>
      <c r="AM269" s="152">
        <v>520</v>
      </c>
      <c r="AN269" s="152">
        <v>321</v>
      </c>
      <c r="AO269" s="152">
        <v>841</v>
      </c>
      <c r="AP269" s="153">
        <v>0.38200000000000001</v>
      </c>
      <c r="AQ269" s="153">
        <v>0.442</v>
      </c>
      <c r="AR269" s="154">
        <v>0.19700000000000001</v>
      </c>
      <c r="AS269" s="155">
        <v>0.13</v>
      </c>
      <c r="AT269" s="154">
        <v>0.112</v>
      </c>
      <c r="AU269" s="154">
        <v>0.36099999999999999</v>
      </c>
      <c r="AW269" s="183"/>
      <c r="AX269" s="144">
        <f t="shared" si="95"/>
        <v>79.613095238095227</v>
      </c>
      <c r="AY269" s="149">
        <v>188</v>
      </c>
      <c r="AZ269" s="150" t="s">
        <v>515</v>
      </c>
      <c r="BA269" s="149">
        <v>16</v>
      </c>
      <c r="BB269" s="151">
        <v>1</v>
      </c>
      <c r="BC269" s="152">
        <v>1344</v>
      </c>
      <c r="BD269" s="152">
        <v>1070</v>
      </c>
      <c r="BE269" s="149">
        <v>0.79600000000000004</v>
      </c>
      <c r="BF269" s="152">
        <v>594</v>
      </c>
      <c r="BG269" s="152">
        <v>369</v>
      </c>
      <c r="BH269" s="152">
        <v>963</v>
      </c>
      <c r="BI269" s="153">
        <v>0.38300000000000001</v>
      </c>
      <c r="BJ269" s="151">
        <v>0.44</v>
      </c>
      <c r="BK269" s="154">
        <v>0.17199999999999999</v>
      </c>
      <c r="BL269" s="154">
        <v>0.129</v>
      </c>
      <c r="BM269" s="155">
        <v>0.1</v>
      </c>
      <c r="BN269" s="154">
        <v>0.374</v>
      </c>
      <c r="DU269" s="4"/>
      <c r="DZ269" s="183"/>
      <c r="EA269" s="183"/>
      <c r="EB269" s="183"/>
      <c r="EC269" s="183"/>
      <c r="ED269" s="183"/>
      <c r="EE269" s="183"/>
    </row>
    <row r="270" spans="30:135" ht="13" x14ac:dyDescent="0.15">
      <c r="AD270" s="144">
        <f t="shared" si="93"/>
        <v>75.199999999999989</v>
      </c>
      <c r="AE270" s="144">
        <f t="shared" si="94"/>
        <v>77.792553191489361</v>
      </c>
      <c r="AF270" s="149">
        <v>189</v>
      </c>
      <c r="AG270" s="150" t="s">
        <v>516</v>
      </c>
      <c r="AH270" s="149">
        <v>20</v>
      </c>
      <c r="AI270" s="151">
        <v>1</v>
      </c>
      <c r="AJ270" s="152">
        <v>1504</v>
      </c>
      <c r="AK270" s="152">
        <v>1170</v>
      </c>
      <c r="AL270" s="149">
        <v>0.77800000000000002</v>
      </c>
      <c r="AM270" s="152">
        <v>673</v>
      </c>
      <c r="AN270" s="152">
        <v>445</v>
      </c>
      <c r="AO270" s="152">
        <v>1118</v>
      </c>
      <c r="AP270" s="153">
        <v>0.39800000000000002</v>
      </c>
      <c r="AQ270" s="153">
        <v>0.44600000000000001</v>
      </c>
      <c r="AR270" s="154">
        <v>0.183</v>
      </c>
      <c r="AS270" s="154">
        <v>9.0999999999999998E-2</v>
      </c>
      <c r="AT270" s="154">
        <v>7.5999999999999998E-2</v>
      </c>
      <c r="AU270" s="154">
        <v>0.36599999999999999</v>
      </c>
      <c r="AW270" s="183"/>
      <c r="AX270" s="144">
        <f t="shared" si="95"/>
        <v>79.65517241379311</v>
      </c>
      <c r="AY270" s="149">
        <v>189</v>
      </c>
      <c r="AZ270" s="150" t="s">
        <v>517</v>
      </c>
      <c r="BA270" s="149">
        <v>23</v>
      </c>
      <c r="BB270" s="151">
        <v>1</v>
      </c>
      <c r="BC270" s="152">
        <v>2030</v>
      </c>
      <c r="BD270" s="152">
        <v>1617</v>
      </c>
      <c r="BE270" s="149">
        <v>0.79700000000000004</v>
      </c>
      <c r="BF270" s="152">
        <v>853</v>
      </c>
      <c r="BG270" s="152">
        <v>563</v>
      </c>
      <c r="BH270" s="152">
        <v>1416</v>
      </c>
      <c r="BI270" s="153">
        <v>0.39800000000000002</v>
      </c>
      <c r="BJ270" s="153">
        <v>0.46100000000000002</v>
      </c>
      <c r="BK270" s="155">
        <v>0.2</v>
      </c>
      <c r="BL270" s="154">
        <v>0.11700000000000001</v>
      </c>
      <c r="BM270" s="154">
        <v>8.3000000000000004E-2</v>
      </c>
      <c r="BN270" s="154">
        <v>0.36799999999999999</v>
      </c>
      <c r="DU270" s="4"/>
      <c r="DZ270" s="183"/>
      <c r="EA270" s="183"/>
      <c r="EB270" s="183"/>
      <c r="EC270" s="183"/>
      <c r="ED270" s="183"/>
      <c r="EE270" s="183"/>
    </row>
    <row r="271" spans="30:135" ht="13" x14ac:dyDescent="0.15">
      <c r="AD271" s="144">
        <f t="shared" si="93"/>
        <v>81.590909090909079</v>
      </c>
      <c r="AE271" s="144">
        <f t="shared" si="94"/>
        <v>77.715877437325915</v>
      </c>
      <c r="AF271" s="149">
        <v>190</v>
      </c>
      <c r="AG271" s="150" t="s">
        <v>518</v>
      </c>
      <c r="AH271" s="149">
        <v>22</v>
      </c>
      <c r="AI271" s="151">
        <v>1</v>
      </c>
      <c r="AJ271" s="152">
        <v>1795</v>
      </c>
      <c r="AK271" s="152">
        <v>1395</v>
      </c>
      <c r="AL271" s="149">
        <v>0.77700000000000002</v>
      </c>
      <c r="AM271" s="152">
        <v>829</v>
      </c>
      <c r="AN271" s="152">
        <v>493</v>
      </c>
      <c r="AO271" s="152">
        <v>1322</v>
      </c>
      <c r="AP271" s="153">
        <v>0.373</v>
      </c>
      <c r="AQ271" s="153">
        <v>0.42899999999999999</v>
      </c>
      <c r="AR271" s="154">
        <v>0.17399999999999999</v>
      </c>
      <c r="AS271" s="154">
        <v>0.105</v>
      </c>
      <c r="AT271" s="155">
        <v>0.08</v>
      </c>
      <c r="AU271" s="154">
        <v>0.35799999999999998</v>
      </c>
      <c r="AW271" s="183"/>
      <c r="AX271" s="144">
        <f t="shared" si="95"/>
        <v>79.695431472081211</v>
      </c>
      <c r="AY271" s="149">
        <v>190</v>
      </c>
      <c r="AZ271" s="150" t="s">
        <v>442</v>
      </c>
      <c r="BA271" s="149">
        <v>22</v>
      </c>
      <c r="BB271" s="151">
        <v>1</v>
      </c>
      <c r="BC271" s="152">
        <v>1773</v>
      </c>
      <c r="BD271" s="152">
        <v>1413</v>
      </c>
      <c r="BE271" s="149">
        <v>0.79700000000000004</v>
      </c>
      <c r="BF271" s="152">
        <v>827</v>
      </c>
      <c r="BG271" s="152">
        <v>535</v>
      </c>
      <c r="BH271" s="152">
        <v>1362</v>
      </c>
      <c r="BI271" s="153">
        <v>0.39300000000000002</v>
      </c>
      <c r="BJ271" s="153">
        <v>0.44700000000000001</v>
      </c>
      <c r="BK271" s="154">
        <v>0.16400000000000001</v>
      </c>
      <c r="BL271" s="154">
        <v>8.7999999999999995E-2</v>
      </c>
      <c r="BM271" s="154">
        <v>7.0999999999999994E-2</v>
      </c>
      <c r="BN271" s="154">
        <v>0.36099999999999999</v>
      </c>
      <c r="DU271" s="4"/>
      <c r="DZ271" s="183"/>
      <c r="EA271" s="183"/>
      <c r="EB271" s="183"/>
      <c r="EC271" s="183"/>
      <c r="ED271" s="183"/>
      <c r="EE271" s="183"/>
    </row>
    <row r="272" spans="30:135" ht="13" x14ac:dyDescent="0.15">
      <c r="AD272" s="144">
        <f t="shared" si="93"/>
        <v>76.26315789473685</v>
      </c>
      <c r="AE272" s="144">
        <f t="shared" si="94"/>
        <v>77.570738440303657</v>
      </c>
      <c r="AF272" s="149">
        <v>191</v>
      </c>
      <c r="AG272" s="150" t="s">
        <v>465</v>
      </c>
      <c r="AH272" s="149">
        <v>19</v>
      </c>
      <c r="AI272" s="151">
        <v>1</v>
      </c>
      <c r="AJ272" s="152">
        <v>1449</v>
      </c>
      <c r="AK272" s="152">
        <v>1124</v>
      </c>
      <c r="AL272" s="149">
        <v>0.77600000000000002</v>
      </c>
      <c r="AM272" s="152">
        <v>626</v>
      </c>
      <c r="AN272" s="152">
        <v>390</v>
      </c>
      <c r="AO272" s="152">
        <v>1016</v>
      </c>
      <c r="AP272" s="153">
        <v>0.38400000000000001</v>
      </c>
      <c r="AQ272" s="153">
        <v>0.44800000000000001</v>
      </c>
      <c r="AR272" s="154">
        <v>0.20200000000000001</v>
      </c>
      <c r="AS272" s="154">
        <v>0.11700000000000001</v>
      </c>
      <c r="AT272" s="154">
        <v>8.8999999999999996E-2</v>
      </c>
      <c r="AU272" s="154">
        <v>0.35299999999999998</v>
      </c>
      <c r="AW272" s="183"/>
      <c r="AX272" s="144">
        <f t="shared" si="95"/>
        <v>79.73664959765911</v>
      </c>
      <c r="AY272" s="149">
        <v>191</v>
      </c>
      <c r="AZ272" s="150" t="s">
        <v>492</v>
      </c>
      <c r="BA272" s="149">
        <v>17</v>
      </c>
      <c r="BB272" s="151">
        <v>1</v>
      </c>
      <c r="BC272" s="152">
        <v>1367</v>
      </c>
      <c r="BD272" s="152">
        <v>1090</v>
      </c>
      <c r="BE272" s="149">
        <v>0.79700000000000004</v>
      </c>
      <c r="BF272" s="152">
        <v>631</v>
      </c>
      <c r="BG272" s="152">
        <v>397</v>
      </c>
      <c r="BH272" s="152">
        <v>1028</v>
      </c>
      <c r="BI272" s="153">
        <v>0.38600000000000001</v>
      </c>
      <c r="BJ272" s="153">
        <v>0.434</v>
      </c>
      <c r="BK272" s="154">
        <v>0.161</v>
      </c>
      <c r="BL272" s="154">
        <v>0.105</v>
      </c>
      <c r="BM272" s="155">
        <v>0.08</v>
      </c>
      <c r="BN272" s="154">
        <v>0.372</v>
      </c>
      <c r="DU272" s="4"/>
      <c r="DZ272" s="183"/>
      <c r="EA272" s="183"/>
      <c r="EB272" s="183"/>
      <c r="EC272" s="183"/>
      <c r="ED272" s="183"/>
      <c r="EE272" s="183"/>
    </row>
    <row r="273" spans="30:135" ht="13" x14ac:dyDescent="0.15">
      <c r="AD273" s="144">
        <f t="shared" si="93"/>
        <v>76.529411764705884</v>
      </c>
      <c r="AE273" s="144">
        <f t="shared" si="94"/>
        <v>77.555726364335129</v>
      </c>
      <c r="AF273" s="149">
        <v>192</v>
      </c>
      <c r="AG273" s="150" t="s">
        <v>447</v>
      </c>
      <c r="AH273" s="149">
        <v>17</v>
      </c>
      <c r="AI273" s="151">
        <v>1</v>
      </c>
      <c r="AJ273" s="152">
        <v>1301</v>
      </c>
      <c r="AK273" s="152">
        <v>1009</v>
      </c>
      <c r="AL273" s="149">
        <v>0.77600000000000002</v>
      </c>
      <c r="AM273" s="152">
        <v>569</v>
      </c>
      <c r="AN273" s="152">
        <v>377</v>
      </c>
      <c r="AO273" s="152">
        <v>946</v>
      </c>
      <c r="AP273" s="153">
        <v>0.39900000000000002</v>
      </c>
      <c r="AQ273" s="153">
        <v>0.44600000000000001</v>
      </c>
      <c r="AR273" s="154">
        <v>0.193</v>
      </c>
      <c r="AS273" s="154">
        <v>0.10100000000000001</v>
      </c>
      <c r="AT273" s="154">
        <v>7.5999999999999998E-2</v>
      </c>
      <c r="AU273" s="154">
        <v>0.36299999999999999</v>
      </c>
      <c r="AW273" s="183"/>
      <c r="AX273" s="144">
        <f t="shared" si="95"/>
        <v>79.72027972027972</v>
      </c>
      <c r="AY273" s="149">
        <v>192</v>
      </c>
      <c r="AZ273" s="150" t="s">
        <v>519</v>
      </c>
      <c r="BA273" s="149">
        <v>22</v>
      </c>
      <c r="BB273" s="151">
        <v>1</v>
      </c>
      <c r="BC273" s="152">
        <v>1859</v>
      </c>
      <c r="BD273" s="152">
        <v>1482</v>
      </c>
      <c r="BE273" s="149">
        <v>0.79700000000000004</v>
      </c>
      <c r="BF273" s="152">
        <v>658</v>
      </c>
      <c r="BG273" s="152">
        <v>528</v>
      </c>
      <c r="BH273" s="152">
        <v>1186</v>
      </c>
      <c r="BI273" s="153">
        <v>0.44500000000000001</v>
      </c>
      <c r="BJ273" s="153">
        <v>0.497</v>
      </c>
      <c r="BK273" s="154">
        <v>0.254</v>
      </c>
      <c r="BL273" s="154">
        <v>0.128</v>
      </c>
      <c r="BM273" s="154">
        <v>8.6999999999999994E-2</v>
      </c>
      <c r="BN273" s="154">
        <v>0.38100000000000001</v>
      </c>
      <c r="DU273" s="4"/>
      <c r="DZ273" s="183"/>
      <c r="EA273" s="183"/>
      <c r="EB273" s="183"/>
      <c r="EC273" s="183"/>
      <c r="ED273" s="183"/>
      <c r="EE273" s="183"/>
    </row>
    <row r="274" spans="30:135" ht="13" x14ac:dyDescent="0.15">
      <c r="AD274" s="144">
        <f t="shared" si="93"/>
        <v>82.4375</v>
      </c>
      <c r="AE274" s="144">
        <f t="shared" si="94"/>
        <v>77.25549658832449</v>
      </c>
      <c r="AF274" s="149">
        <v>193</v>
      </c>
      <c r="AG274" s="150" t="s">
        <v>515</v>
      </c>
      <c r="AH274" s="149">
        <v>16</v>
      </c>
      <c r="AI274" s="151">
        <v>1</v>
      </c>
      <c r="AJ274" s="152">
        <v>1319</v>
      </c>
      <c r="AK274" s="152">
        <v>1019</v>
      </c>
      <c r="AL274" s="149">
        <v>0.77300000000000002</v>
      </c>
      <c r="AM274" s="152">
        <v>544</v>
      </c>
      <c r="AN274" s="152">
        <v>376</v>
      </c>
      <c r="AO274" s="152">
        <v>920</v>
      </c>
      <c r="AP274" s="153">
        <v>0.40899999999999997</v>
      </c>
      <c r="AQ274" s="153">
        <v>0.44900000000000001</v>
      </c>
      <c r="AR274" s="154">
        <v>0.20100000000000001</v>
      </c>
      <c r="AS274" s="154">
        <v>0.11799999999999999</v>
      </c>
      <c r="AT274" s="154">
        <v>8.8999999999999996E-2</v>
      </c>
      <c r="AU274" s="154">
        <v>0.376</v>
      </c>
      <c r="AW274" s="183"/>
      <c r="AX274" s="144">
        <f t="shared" si="95"/>
        <v>79.705573080967412</v>
      </c>
      <c r="AY274" s="149">
        <v>193</v>
      </c>
      <c r="AZ274" s="150" t="s">
        <v>499</v>
      </c>
      <c r="BA274" s="149">
        <v>22</v>
      </c>
      <c r="BB274" s="151">
        <v>1</v>
      </c>
      <c r="BC274" s="152">
        <v>1902</v>
      </c>
      <c r="BD274" s="152">
        <v>1516</v>
      </c>
      <c r="BE274" s="149">
        <v>0.79700000000000004</v>
      </c>
      <c r="BF274" s="152">
        <v>826</v>
      </c>
      <c r="BG274" s="152">
        <v>569</v>
      </c>
      <c r="BH274" s="152">
        <v>1395</v>
      </c>
      <c r="BI274" s="153">
        <v>0.40799999999999997</v>
      </c>
      <c r="BJ274" s="153">
        <v>0.45900000000000002</v>
      </c>
      <c r="BK274" s="154">
        <v>0.184</v>
      </c>
      <c r="BL274" s="154">
        <v>0.105</v>
      </c>
      <c r="BM274" s="154">
        <v>7.8E-2</v>
      </c>
      <c r="BN274" s="154">
        <v>0.36899999999999999</v>
      </c>
      <c r="DU274" s="4"/>
      <c r="DZ274" s="183"/>
      <c r="EA274" s="183"/>
      <c r="EB274" s="183"/>
      <c r="EC274" s="183"/>
      <c r="ED274" s="183"/>
      <c r="EE274" s="183"/>
    </row>
    <row r="275" spans="30:135" ht="13" x14ac:dyDescent="0.15">
      <c r="AD275" s="144">
        <f t="shared" si="93"/>
        <v>78.533333333333331</v>
      </c>
      <c r="AE275" s="144">
        <f t="shared" si="94"/>
        <v>77.249575551782684</v>
      </c>
      <c r="AF275" s="149">
        <v>194</v>
      </c>
      <c r="AG275" s="150" t="s">
        <v>520</v>
      </c>
      <c r="AH275" s="149">
        <v>15</v>
      </c>
      <c r="AI275" s="151">
        <v>1</v>
      </c>
      <c r="AJ275" s="152">
        <v>1178</v>
      </c>
      <c r="AK275" s="152">
        <v>910</v>
      </c>
      <c r="AL275" s="149">
        <v>0.77200000000000002</v>
      </c>
      <c r="AM275" s="152">
        <v>573</v>
      </c>
      <c r="AN275" s="152">
        <v>319</v>
      </c>
      <c r="AO275" s="152">
        <v>892</v>
      </c>
      <c r="AP275" s="153">
        <v>0.35799999999999998</v>
      </c>
      <c r="AQ275" s="153">
        <v>0.432</v>
      </c>
      <c r="AR275" s="154">
        <v>0.16800000000000001</v>
      </c>
      <c r="AS275" s="154">
        <v>8.6999999999999994E-2</v>
      </c>
      <c r="AT275" s="155">
        <v>7.0000000000000007E-2</v>
      </c>
      <c r="AU275" s="154">
        <v>0.34100000000000003</v>
      </c>
      <c r="AW275" s="183"/>
      <c r="AX275" s="144">
        <f t="shared" si="95"/>
        <v>79.841374752148056</v>
      </c>
      <c r="AY275" s="149">
        <v>194</v>
      </c>
      <c r="AZ275" s="150" t="s">
        <v>521</v>
      </c>
      <c r="BA275" s="149">
        <v>19</v>
      </c>
      <c r="BB275" s="151">
        <v>1</v>
      </c>
      <c r="BC275" s="152">
        <v>1513</v>
      </c>
      <c r="BD275" s="152">
        <v>1208</v>
      </c>
      <c r="BE275" s="149">
        <v>0.79800000000000004</v>
      </c>
      <c r="BF275" s="152">
        <v>683</v>
      </c>
      <c r="BG275" s="152">
        <v>447</v>
      </c>
      <c r="BH275" s="152">
        <v>1130</v>
      </c>
      <c r="BI275" s="153">
        <v>0.39600000000000002</v>
      </c>
      <c r="BJ275" s="153">
        <v>0.45200000000000001</v>
      </c>
      <c r="BK275" s="155">
        <v>0.18</v>
      </c>
      <c r="BL275" s="154">
        <v>8.6999999999999994E-2</v>
      </c>
      <c r="BM275" s="154">
        <v>7.0999999999999994E-2</v>
      </c>
      <c r="BN275" s="154">
        <v>0.36199999999999999</v>
      </c>
      <c r="DU275" s="4"/>
      <c r="DZ275" s="183"/>
      <c r="EA275" s="183"/>
      <c r="EB275" s="183"/>
      <c r="EC275" s="183"/>
      <c r="ED275" s="183"/>
      <c r="EE275" s="183"/>
    </row>
    <row r="276" spans="30:135" ht="13" x14ac:dyDescent="0.15">
      <c r="AD276" s="144">
        <f t="shared" si="93"/>
        <v>81.882352941176464</v>
      </c>
      <c r="AE276" s="144">
        <f t="shared" si="94"/>
        <v>77.083333333333343</v>
      </c>
      <c r="AF276" s="149">
        <v>195</v>
      </c>
      <c r="AG276" s="150" t="s">
        <v>394</v>
      </c>
      <c r="AH276" s="149">
        <v>17</v>
      </c>
      <c r="AI276" s="151">
        <v>1</v>
      </c>
      <c r="AJ276" s="152">
        <v>1392</v>
      </c>
      <c r="AK276" s="152">
        <v>1073</v>
      </c>
      <c r="AL276" s="149">
        <v>0.77100000000000002</v>
      </c>
      <c r="AM276" s="152">
        <v>600</v>
      </c>
      <c r="AN276" s="152">
        <v>384</v>
      </c>
      <c r="AO276" s="152">
        <v>984</v>
      </c>
      <c r="AP276" s="151">
        <v>0.39</v>
      </c>
      <c r="AQ276" s="153">
        <v>0.441</v>
      </c>
      <c r="AR276" s="154">
        <v>0.187</v>
      </c>
      <c r="AS276" s="154">
        <v>0.129</v>
      </c>
      <c r="AT276" s="154">
        <v>0.104</v>
      </c>
      <c r="AU276" s="154">
        <v>0.36599999999999999</v>
      </c>
      <c r="AW276" s="183"/>
      <c r="AX276" s="144">
        <f t="shared" si="95"/>
        <v>79.897435897435898</v>
      </c>
      <c r="AY276" s="149">
        <v>195</v>
      </c>
      <c r="AZ276" s="150" t="s">
        <v>395</v>
      </c>
      <c r="BA276" s="149">
        <v>21</v>
      </c>
      <c r="BB276" s="151">
        <v>1</v>
      </c>
      <c r="BC276" s="152">
        <v>1950</v>
      </c>
      <c r="BD276" s="152">
        <v>1558</v>
      </c>
      <c r="BE276" s="149">
        <v>0.79900000000000004</v>
      </c>
      <c r="BF276" s="152">
        <v>873</v>
      </c>
      <c r="BG276" s="152">
        <v>551</v>
      </c>
      <c r="BH276" s="152">
        <v>1424</v>
      </c>
      <c r="BI276" s="153">
        <v>0.38700000000000001</v>
      </c>
      <c r="BJ276" s="151">
        <v>0.44</v>
      </c>
      <c r="BK276" s="154">
        <v>0.17499999999999999</v>
      </c>
      <c r="BL276" s="154">
        <v>0.115</v>
      </c>
      <c r="BM276" s="154">
        <v>9.2999999999999999E-2</v>
      </c>
      <c r="BN276" s="154">
        <v>0.36799999999999999</v>
      </c>
      <c r="DU276" s="4"/>
      <c r="DZ276" s="183"/>
      <c r="EA276" s="183"/>
      <c r="EB276" s="183"/>
      <c r="EC276" s="183"/>
      <c r="ED276" s="183"/>
      <c r="EE276" s="183"/>
    </row>
    <row r="277" spans="30:135" ht="13" x14ac:dyDescent="0.15">
      <c r="AD277" s="144">
        <f t="shared" si="93"/>
        <v>82.521739130434781</v>
      </c>
      <c r="AE277" s="144">
        <f t="shared" si="94"/>
        <v>77.133825079030558</v>
      </c>
      <c r="AF277" s="149">
        <v>196</v>
      </c>
      <c r="AG277" s="150" t="s">
        <v>522</v>
      </c>
      <c r="AH277" s="149">
        <v>23</v>
      </c>
      <c r="AI277" s="151">
        <v>1</v>
      </c>
      <c r="AJ277" s="152">
        <v>1898</v>
      </c>
      <c r="AK277" s="152">
        <v>1464</v>
      </c>
      <c r="AL277" s="149">
        <v>0.77100000000000002</v>
      </c>
      <c r="AM277" s="152">
        <v>794</v>
      </c>
      <c r="AN277" s="152">
        <v>547</v>
      </c>
      <c r="AO277" s="152">
        <v>1341</v>
      </c>
      <c r="AP277" s="153">
        <v>0.40799999999999997</v>
      </c>
      <c r="AQ277" s="153">
        <v>0.44500000000000001</v>
      </c>
      <c r="AR277" s="154">
        <v>0.20499999999999999</v>
      </c>
      <c r="AS277" s="154">
        <v>0.112</v>
      </c>
      <c r="AT277" s="154">
        <v>9.1999999999999998E-2</v>
      </c>
      <c r="AU277" s="154">
        <v>0.36899999999999999</v>
      </c>
      <c r="AW277" s="183"/>
      <c r="AX277" s="144">
        <f t="shared" si="95"/>
        <v>79.930555555555557</v>
      </c>
      <c r="AY277" s="149">
        <v>196</v>
      </c>
      <c r="AZ277" s="150" t="s">
        <v>523</v>
      </c>
      <c r="BA277" s="149">
        <v>18</v>
      </c>
      <c r="BB277" s="151">
        <v>1</v>
      </c>
      <c r="BC277" s="152">
        <v>1440</v>
      </c>
      <c r="BD277" s="152">
        <v>1151</v>
      </c>
      <c r="BE277" s="149">
        <v>0.79900000000000004</v>
      </c>
      <c r="BF277" s="152">
        <v>601</v>
      </c>
      <c r="BG277" s="152">
        <v>412</v>
      </c>
      <c r="BH277" s="152">
        <v>1013</v>
      </c>
      <c r="BI277" s="153">
        <v>0.40699999999999997</v>
      </c>
      <c r="BJ277" s="153">
        <v>0.45400000000000001</v>
      </c>
      <c r="BK277" s="154">
        <v>0.19800000000000001</v>
      </c>
      <c r="BL277" s="154">
        <v>0.11799999999999999</v>
      </c>
      <c r="BM277" s="154">
        <v>9.1999999999999998E-2</v>
      </c>
      <c r="BN277" s="154">
        <v>0.378</v>
      </c>
      <c r="DU277" s="4"/>
      <c r="DZ277" s="183"/>
      <c r="EA277" s="183"/>
      <c r="EB277" s="183"/>
      <c r="EC277" s="183"/>
      <c r="ED277" s="183"/>
      <c r="EE277" s="183"/>
    </row>
    <row r="278" spans="30:135" ht="13" x14ac:dyDescent="0.15">
      <c r="AD278" s="144">
        <f t="shared" si="93"/>
        <v>77.75</v>
      </c>
      <c r="AE278" s="144">
        <f t="shared" si="94"/>
        <v>77.0096463022508</v>
      </c>
      <c r="AF278" s="149">
        <v>197</v>
      </c>
      <c r="AG278" s="150" t="s">
        <v>494</v>
      </c>
      <c r="AH278" s="149">
        <v>16</v>
      </c>
      <c r="AI278" s="151">
        <v>1</v>
      </c>
      <c r="AJ278" s="152">
        <v>1244</v>
      </c>
      <c r="AK278" s="152">
        <v>958</v>
      </c>
      <c r="AL278" s="149">
        <v>0.77</v>
      </c>
      <c r="AM278" s="152">
        <v>570</v>
      </c>
      <c r="AN278" s="152">
        <v>366</v>
      </c>
      <c r="AO278" s="152">
        <v>936</v>
      </c>
      <c r="AP278" s="153">
        <v>0.39100000000000001</v>
      </c>
      <c r="AQ278" s="153">
        <v>0.434</v>
      </c>
      <c r="AR278" s="154">
        <v>0.17499999999999999</v>
      </c>
      <c r="AS278" s="154">
        <v>8.6999999999999994E-2</v>
      </c>
      <c r="AT278" s="155">
        <v>7.0000000000000007E-2</v>
      </c>
      <c r="AU278" s="154">
        <v>0.36099999999999999</v>
      </c>
      <c r="AW278" s="183"/>
      <c r="AX278" s="144">
        <f t="shared" si="95"/>
        <v>79.955207166853299</v>
      </c>
      <c r="AY278" s="149">
        <v>197</v>
      </c>
      <c r="AZ278" s="150" t="s">
        <v>374</v>
      </c>
      <c r="BA278" s="149">
        <v>21</v>
      </c>
      <c r="BB278" s="151">
        <v>1</v>
      </c>
      <c r="BC278" s="152">
        <v>1786</v>
      </c>
      <c r="BD278" s="152">
        <v>1428</v>
      </c>
      <c r="BE278" s="149">
        <v>0.8</v>
      </c>
      <c r="BF278" s="152">
        <v>835</v>
      </c>
      <c r="BG278" s="152">
        <v>559</v>
      </c>
      <c r="BH278" s="152">
        <v>1394</v>
      </c>
      <c r="BI278" s="153">
        <v>0.40100000000000002</v>
      </c>
      <c r="BJ278" s="151">
        <v>0.45</v>
      </c>
      <c r="BK278" s="154">
        <v>0.156</v>
      </c>
      <c r="BL278" s="154">
        <v>8.4000000000000005E-2</v>
      </c>
      <c r="BM278" s="154">
        <v>7.4999999999999997E-2</v>
      </c>
      <c r="BN278" s="155">
        <v>0.37</v>
      </c>
      <c r="DU278" s="4"/>
      <c r="DZ278" s="183"/>
      <c r="EA278" s="183"/>
      <c r="EB278" s="183"/>
      <c r="EC278" s="183"/>
      <c r="ED278" s="183"/>
      <c r="EE278" s="183"/>
    </row>
    <row r="279" spans="30:135" ht="13" x14ac:dyDescent="0.15">
      <c r="AD279" s="144">
        <f t="shared" si="93"/>
        <v>80.666666666666657</v>
      </c>
      <c r="AE279" s="144">
        <f t="shared" si="94"/>
        <v>76.859504132231407</v>
      </c>
      <c r="AF279" s="149">
        <v>198</v>
      </c>
      <c r="AG279" s="150" t="s">
        <v>524</v>
      </c>
      <c r="AH279" s="149">
        <v>24</v>
      </c>
      <c r="AI279" s="151">
        <v>1</v>
      </c>
      <c r="AJ279" s="152">
        <v>1936</v>
      </c>
      <c r="AK279" s="152">
        <v>1488</v>
      </c>
      <c r="AL279" s="149">
        <v>0.76900000000000002</v>
      </c>
      <c r="AM279" s="152">
        <v>821</v>
      </c>
      <c r="AN279" s="152">
        <v>523</v>
      </c>
      <c r="AO279" s="152">
        <v>1344</v>
      </c>
      <c r="AP279" s="153">
        <v>0.38900000000000001</v>
      </c>
      <c r="AQ279" s="153">
        <v>0.442</v>
      </c>
      <c r="AR279" s="154">
        <v>0.215</v>
      </c>
      <c r="AS279" s="155">
        <v>0.11</v>
      </c>
      <c r="AT279" s="154">
        <v>8.7999999999999995E-2</v>
      </c>
      <c r="AU279" s="154">
        <v>0.35599999999999998</v>
      </c>
      <c r="AW279" s="183"/>
      <c r="AX279" s="144">
        <f t="shared" si="95"/>
        <v>80.012187690432668</v>
      </c>
      <c r="AY279" s="149">
        <v>198</v>
      </c>
      <c r="AZ279" s="150" t="s">
        <v>525</v>
      </c>
      <c r="BA279" s="149">
        <v>20</v>
      </c>
      <c r="BB279" s="151">
        <v>1</v>
      </c>
      <c r="BC279" s="152">
        <v>1641</v>
      </c>
      <c r="BD279" s="152">
        <v>1313</v>
      </c>
      <c r="BE279" s="149">
        <v>0.8</v>
      </c>
      <c r="BF279" s="152">
        <v>729</v>
      </c>
      <c r="BG279" s="152">
        <v>486</v>
      </c>
      <c r="BH279" s="152">
        <v>1215</v>
      </c>
      <c r="BI279" s="151">
        <v>0.4</v>
      </c>
      <c r="BJ279" s="153">
        <v>0.45900000000000002</v>
      </c>
      <c r="BK279" s="154">
        <v>0.185</v>
      </c>
      <c r="BL279" s="155">
        <v>0.09</v>
      </c>
      <c r="BM279" s="154">
        <v>5.8999999999999997E-2</v>
      </c>
      <c r="BN279" s="154">
        <v>0.36599999999999999</v>
      </c>
      <c r="DU279" s="4"/>
      <c r="DZ279" s="183"/>
      <c r="EA279" s="183"/>
      <c r="EB279" s="183"/>
      <c r="EC279" s="183"/>
      <c r="ED279" s="183"/>
      <c r="EE279" s="183"/>
    </row>
    <row r="280" spans="30:135" ht="13" x14ac:dyDescent="0.15">
      <c r="AD280" s="144">
        <f t="shared" si="93"/>
        <v>81.214285714285722</v>
      </c>
      <c r="AE280" s="144">
        <f t="shared" si="94"/>
        <v>76.868953386103783</v>
      </c>
      <c r="AF280" s="149">
        <v>199</v>
      </c>
      <c r="AG280" s="150" t="s">
        <v>422</v>
      </c>
      <c r="AH280" s="149">
        <v>14</v>
      </c>
      <c r="AI280" s="151">
        <v>1</v>
      </c>
      <c r="AJ280" s="152">
        <v>1137</v>
      </c>
      <c r="AK280" s="152">
        <v>874</v>
      </c>
      <c r="AL280" s="149">
        <v>0.76900000000000002</v>
      </c>
      <c r="AM280" s="152">
        <v>491</v>
      </c>
      <c r="AN280" s="152">
        <v>316</v>
      </c>
      <c r="AO280" s="152">
        <v>807</v>
      </c>
      <c r="AP280" s="153">
        <v>0.39200000000000002</v>
      </c>
      <c r="AQ280" s="153">
        <v>0.441</v>
      </c>
      <c r="AR280" s="154">
        <v>0.19400000000000001</v>
      </c>
      <c r="AS280" s="154">
        <v>0.113</v>
      </c>
      <c r="AT280" s="154">
        <v>8.5000000000000006E-2</v>
      </c>
      <c r="AU280" s="154">
        <v>0.36499999999999999</v>
      </c>
      <c r="AW280" s="183"/>
      <c r="AX280" s="144">
        <f t="shared" si="95"/>
        <v>80.098955470038476</v>
      </c>
      <c r="AY280" s="149">
        <v>199</v>
      </c>
      <c r="AZ280" s="150" t="s">
        <v>518</v>
      </c>
      <c r="BA280" s="149">
        <v>22</v>
      </c>
      <c r="BB280" s="151">
        <v>1</v>
      </c>
      <c r="BC280" s="152">
        <v>1819</v>
      </c>
      <c r="BD280" s="152">
        <v>1457</v>
      </c>
      <c r="BE280" s="149">
        <v>0.80100000000000005</v>
      </c>
      <c r="BF280" s="152">
        <v>796</v>
      </c>
      <c r="BG280" s="152">
        <v>545</v>
      </c>
      <c r="BH280" s="152">
        <v>1341</v>
      </c>
      <c r="BI280" s="153">
        <v>0.40600000000000003</v>
      </c>
      <c r="BJ280" s="153">
        <v>0.45700000000000002</v>
      </c>
      <c r="BK280" s="154">
        <v>0.184</v>
      </c>
      <c r="BL280" s="154">
        <v>9.2999999999999999E-2</v>
      </c>
      <c r="BM280" s="154">
        <v>7.8E-2</v>
      </c>
      <c r="BN280" s="155">
        <v>0.37</v>
      </c>
      <c r="DU280" s="4"/>
      <c r="DZ280" s="183"/>
      <c r="EA280" s="183"/>
      <c r="EB280" s="183"/>
      <c r="EC280" s="183"/>
      <c r="ED280" s="183"/>
      <c r="EE280" s="183"/>
    </row>
    <row r="281" spans="30:135" ht="13" x14ac:dyDescent="0.15">
      <c r="AD281" s="144">
        <f t="shared" si="93"/>
        <v>80.5</v>
      </c>
      <c r="AE281" s="144">
        <f t="shared" si="94"/>
        <v>76.83229813664596</v>
      </c>
      <c r="AF281" s="149">
        <v>200</v>
      </c>
      <c r="AG281" s="150" t="s">
        <v>358</v>
      </c>
      <c r="AH281" s="149">
        <v>20</v>
      </c>
      <c r="AI281" s="151">
        <v>1</v>
      </c>
      <c r="AJ281" s="152">
        <v>1610</v>
      </c>
      <c r="AK281" s="152">
        <v>1237</v>
      </c>
      <c r="AL281" s="149">
        <v>0.76800000000000002</v>
      </c>
      <c r="AM281" s="152">
        <v>681</v>
      </c>
      <c r="AN281" s="152">
        <v>427</v>
      </c>
      <c r="AO281" s="152">
        <v>1108</v>
      </c>
      <c r="AP281" s="153">
        <v>0.38500000000000001</v>
      </c>
      <c r="AQ281" s="153">
        <v>0.42599999999999999</v>
      </c>
      <c r="AR281" s="154">
        <v>0.19400000000000001</v>
      </c>
      <c r="AS281" s="154">
        <v>0.13400000000000001</v>
      </c>
      <c r="AT281" s="154">
        <v>9.7000000000000003E-2</v>
      </c>
      <c r="AU281" s="154">
        <v>0.371</v>
      </c>
      <c r="AW281" s="183"/>
      <c r="AX281" s="144">
        <f t="shared" si="95"/>
        <v>80.09563658099222</v>
      </c>
      <c r="AY281" s="149">
        <v>200</v>
      </c>
      <c r="AZ281" s="150" t="s">
        <v>441</v>
      </c>
      <c r="BA281" s="149">
        <v>20</v>
      </c>
      <c r="BB281" s="151">
        <v>1</v>
      </c>
      <c r="BC281" s="152">
        <v>1673</v>
      </c>
      <c r="BD281" s="152">
        <v>1340</v>
      </c>
      <c r="BE281" s="149">
        <v>0.80100000000000005</v>
      </c>
      <c r="BF281" s="152">
        <v>733</v>
      </c>
      <c r="BG281" s="152">
        <v>502</v>
      </c>
      <c r="BH281" s="152">
        <v>1235</v>
      </c>
      <c r="BI281" s="153">
        <v>0.40600000000000003</v>
      </c>
      <c r="BJ281" s="153">
        <v>0.44800000000000001</v>
      </c>
      <c r="BK281" s="154">
        <v>0.17899999999999999</v>
      </c>
      <c r="BL281" s="154">
        <v>0.104</v>
      </c>
      <c r="BM281" s="154">
        <v>7.8E-2</v>
      </c>
      <c r="BN281" s="154">
        <v>0.375</v>
      </c>
      <c r="DU281" s="4"/>
      <c r="DZ281" s="183"/>
      <c r="EA281" s="183"/>
      <c r="EB281" s="183"/>
      <c r="EC281" s="183"/>
      <c r="ED281" s="183"/>
      <c r="EE281" s="183"/>
    </row>
    <row r="282" spans="30:135" ht="13" x14ac:dyDescent="0.15">
      <c r="AD282" s="144">
        <f t="shared" si="93"/>
        <v>79.599999999999994</v>
      </c>
      <c r="AE282" s="144">
        <f t="shared" si="94"/>
        <v>76.695979899497488</v>
      </c>
      <c r="AF282" s="149">
        <v>201</v>
      </c>
      <c r="AG282" s="150" t="s">
        <v>253</v>
      </c>
      <c r="AH282" s="149">
        <v>20</v>
      </c>
      <c r="AI282" s="151">
        <v>1</v>
      </c>
      <c r="AJ282" s="152">
        <v>1592</v>
      </c>
      <c r="AK282" s="152">
        <v>1221</v>
      </c>
      <c r="AL282" s="149">
        <v>0.76700000000000002</v>
      </c>
      <c r="AM282" s="152">
        <v>733</v>
      </c>
      <c r="AN282" s="152">
        <v>462</v>
      </c>
      <c r="AO282" s="152">
        <v>1195</v>
      </c>
      <c r="AP282" s="153">
        <v>0.38700000000000001</v>
      </c>
      <c r="AQ282" s="153">
        <v>0.44400000000000001</v>
      </c>
      <c r="AR282" s="154">
        <v>0.17499999999999999</v>
      </c>
      <c r="AS282" s="154">
        <v>9.4E-2</v>
      </c>
      <c r="AT282" s="154">
        <v>7.1999999999999995E-2</v>
      </c>
      <c r="AU282" s="154">
        <v>0.35099999999999998</v>
      </c>
      <c r="AW282" s="183"/>
      <c r="AX282" s="144">
        <f t="shared" si="95"/>
        <v>80.090270812437311</v>
      </c>
      <c r="AY282" s="149">
        <v>201</v>
      </c>
      <c r="AZ282" s="150" t="s">
        <v>439</v>
      </c>
      <c r="BA282" s="149">
        <v>23</v>
      </c>
      <c r="BB282" s="151">
        <v>1</v>
      </c>
      <c r="BC282" s="152">
        <v>1994</v>
      </c>
      <c r="BD282" s="152">
        <v>1597</v>
      </c>
      <c r="BE282" s="149">
        <v>0.80100000000000005</v>
      </c>
      <c r="BF282" s="152">
        <v>869</v>
      </c>
      <c r="BG282" s="152">
        <v>573</v>
      </c>
      <c r="BH282" s="152">
        <v>1442</v>
      </c>
      <c r="BI282" s="153">
        <v>0.39700000000000002</v>
      </c>
      <c r="BJ282" s="153">
        <v>0.44800000000000001</v>
      </c>
      <c r="BK282" s="154">
        <v>0.17599999999999999</v>
      </c>
      <c r="BL282" s="154">
        <v>0.11799999999999999</v>
      </c>
      <c r="BM282" s="154">
        <v>8.5000000000000006E-2</v>
      </c>
      <c r="BN282" s="155">
        <v>0.38</v>
      </c>
      <c r="DU282" s="4"/>
      <c r="DZ282" s="183"/>
      <c r="EA282" s="183"/>
      <c r="EB282" s="183"/>
      <c r="EC282" s="183"/>
      <c r="ED282" s="183"/>
      <c r="EE282" s="183"/>
    </row>
    <row r="283" spans="30:135" ht="13" x14ac:dyDescent="0.15">
      <c r="AD283" s="144">
        <f t="shared" si="93"/>
        <v>87.764705882352956</v>
      </c>
      <c r="AE283" s="144">
        <f t="shared" si="94"/>
        <v>76.675603217158169</v>
      </c>
      <c r="AF283" s="149">
        <v>202</v>
      </c>
      <c r="AG283" s="150" t="s">
        <v>526</v>
      </c>
      <c r="AH283" s="149">
        <v>17</v>
      </c>
      <c r="AI283" s="151">
        <v>1</v>
      </c>
      <c r="AJ283" s="152">
        <v>1492</v>
      </c>
      <c r="AK283" s="152">
        <v>1144</v>
      </c>
      <c r="AL283" s="149">
        <v>0.76700000000000002</v>
      </c>
      <c r="AM283" s="152">
        <v>615</v>
      </c>
      <c r="AN283" s="152">
        <v>444</v>
      </c>
      <c r="AO283" s="152">
        <v>1059</v>
      </c>
      <c r="AP283" s="153">
        <v>0.41899999999999998</v>
      </c>
      <c r="AQ283" s="151">
        <v>0.45</v>
      </c>
      <c r="AR283" s="154">
        <v>0.20599999999999999</v>
      </c>
      <c r="AS283" s="154">
        <v>0.107</v>
      </c>
      <c r="AT283" s="154">
        <v>8.7999999999999995E-2</v>
      </c>
      <c r="AU283" s="154">
        <v>0.373</v>
      </c>
      <c r="AW283" s="183"/>
      <c r="AX283" s="144">
        <f t="shared" si="95"/>
        <v>80.075365049458313</v>
      </c>
      <c r="AY283" s="149">
        <v>202</v>
      </c>
      <c r="AZ283" s="150" t="s">
        <v>295</v>
      </c>
      <c r="BA283" s="149">
        <v>25</v>
      </c>
      <c r="BB283" s="151">
        <v>1</v>
      </c>
      <c r="BC283" s="152">
        <v>2123</v>
      </c>
      <c r="BD283" s="152">
        <v>1700</v>
      </c>
      <c r="BE283" s="149">
        <v>0.80100000000000005</v>
      </c>
      <c r="BF283" s="152">
        <v>963</v>
      </c>
      <c r="BG283" s="152">
        <v>617</v>
      </c>
      <c r="BH283" s="152">
        <v>1580</v>
      </c>
      <c r="BI283" s="153">
        <v>0.39100000000000001</v>
      </c>
      <c r="BJ283" s="153">
        <v>0.44800000000000001</v>
      </c>
      <c r="BK283" s="155">
        <v>0.17</v>
      </c>
      <c r="BL283" s="154">
        <v>0.10100000000000001</v>
      </c>
      <c r="BM283" s="154">
        <v>7.9000000000000001E-2</v>
      </c>
      <c r="BN283" s="155">
        <v>0.37</v>
      </c>
      <c r="DU283" s="4"/>
      <c r="DZ283" s="183"/>
      <c r="EA283" s="183"/>
      <c r="EB283" s="183"/>
      <c r="EC283" s="183"/>
      <c r="ED283" s="183"/>
      <c r="EE283" s="183"/>
    </row>
    <row r="284" spans="30:135" ht="13" x14ac:dyDescent="0.15">
      <c r="AD284" s="144">
        <f t="shared" si="93"/>
        <v>83.714285714285722</v>
      </c>
      <c r="AE284" s="144">
        <f t="shared" si="94"/>
        <v>76.706484641638227</v>
      </c>
      <c r="AF284" s="149">
        <v>203</v>
      </c>
      <c r="AG284" s="150" t="s">
        <v>527</v>
      </c>
      <c r="AH284" s="149">
        <v>14</v>
      </c>
      <c r="AI284" s="151">
        <v>1</v>
      </c>
      <c r="AJ284" s="152">
        <v>1172</v>
      </c>
      <c r="AK284" s="152">
        <v>899</v>
      </c>
      <c r="AL284" s="149">
        <v>0.76700000000000002</v>
      </c>
      <c r="AM284" s="152">
        <v>515</v>
      </c>
      <c r="AN284" s="152">
        <v>328</v>
      </c>
      <c r="AO284" s="152">
        <v>843</v>
      </c>
      <c r="AP284" s="153">
        <v>0.38900000000000001</v>
      </c>
      <c r="AQ284" s="153">
        <v>0.441</v>
      </c>
      <c r="AR284" s="154">
        <v>0.193</v>
      </c>
      <c r="AS284" s="154">
        <v>0.107</v>
      </c>
      <c r="AT284" s="154">
        <v>7.3999999999999996E-2</v>
      </c>
      <c r="AU284" s="154">
        <v>0.35799999999999998</v>
      </c>
      <c r="AW284" s="183"/>
      <c r="AX284" s="144">
        <f t="shared" si="95"/>
        <v>80.120481927710841</v>
      </c>
      <c r="AY284" s="149">
        <v>203</v>
      </c>
      <c r="AZ284" s="150" t="s">
        <v>528</v>
      </c>
      <c r="BA284" s="149">
        <v>22</v>
      </c>
      <c r="BB284" s="151">
        <v>1</v>
      </c>
      <c r="BC284" s="152">
        <v>1826</v>
      </c>
      <c r="BD284" s="152">
        <v>1463</v>
      </c>
      <c r="BE284" s="149">
        <v>0.80100000000000005</v>
      </c>
      <c r="BF284" s="152">
        <v>799</v>
      </c>
      <c r="BG284" s="152">
        <v>524</v>
      </c>
      <c r="BH284" s="152">
        <v>1323</v>
      </c>
      <c r="BI284" s="153">
        <v>0.39600000000000002</v>
      </c>
      <c r="BJ284" s="153">
        <v>0.443</v>
      </c>
      <c r="BK284" s="154">
        <v>0.16700000000000001</v>
      </c>
      <c r="BL284" s="154">
        <v>0.125</v>
      </c>
      <c r="BM284" s="154">
        <v>0.10299999999999999</v>
      </c>
      <c r="BN284" s="154">
        <v>0.38600000000000001</v>
      </c>
      <c r="DU284" s="4"/>
      <c r="DZ284" s="183"/>
      <c r="EA284" s="183"/>
      <c r="EB284" s="183"/>
      <c r="EC284" s="183"/>
      <c r="ED284" s="183"/>
      <c r="EE284" s="183"/>
    </row>
    <row r="285" spans="30:135" ht="13" x14ac:dyDescent="0.15">
      <c r="AD285" s="144">
        <f t="shared" si="93"/>
        <v>75.263157894736835</v>
      </c>
      <c r="AE285" s="144">
        <f t="shared" si="94"/>
        <v>76.64335664335664</v>
      </c>
      <c r="AF285" s="149">
        <v>204</v>
      </c>
      <c r="AG285" s="150" t="s">
        <v>521</v>
      </c>
      <c r="AH285" s="149">
        <v>19</v>
      </c>
      <c r="AI285" s="151">
        <v>1</v>
      </c>
      <c r="AJ285" s="152">
        <v>1430</v>
      </c>
      <c r="AK285" s="152">
        <v>1096</v>
      </c>
      <c r="AL285" s="149">
        <v>0.76600000000000001</v>
      </c>
      <c r="AM285" s="152">
        <v>609</v>
      </c>
      <c r="AN285" s="152">
        <v>433</v>
      </c>
      <c r="AO285" s="152">
        <v>1042</v>
      </c>
      <c r="AP285" s="153">
        <v>0.41599999999999998</v>
      </c>
      <c r="AQ285" s="153">
        <v>0.45700000000000002</v>
      </c>
      <c r="AR285" s="154">
        <v>0.20499999999999999</v>
      </c>
      <c r="AS285" s="154">
        <v>7.6999999999999999E-2</v>
      </c>
      <c r="AT285" s="154">
        <v>6.2E-2</v>
      </c>
      <c r="AU285" s="154">
        <v>0.36499999999999999</v>
      </c>
      <c r="AW285" s="183"/>
      <c r="AX285" s="144">
        <f t="shared" si="95"/>
        <v>80.190930787589494</v>
      </c>
      <c r="AY285" s="149">
        <v>204</v>
      </c>
      <c r="AZ285" s="150" t="s">
        <v>339</v>
      </c>
      <c r="BA285" s="149">
        <v>16</v>
      </c>
      <c r="BB285" s="151">
        <v>1</v>
      </c>
      <c r="BC285" s="152">
        <v>1257</v>
      </c>
      <c r="BD285" s="152">
        <v>1008</v>
      </c>
      <c r="BE285" s="149">
        <v>0.80200000000000005</v>
      </c>
      <c r="BF285" s="152">
        <v>574</v>
      </c>
      <c r="BG285" s="152">
        <v>379</v>
      </c>
      <c r="BH285" s="152">
        <v>953</v>
      </c>
      <c r="BI285" s="153">
        <v>0.39800000000000002</v>
      </c>
      <c r="BJ285" s="153">
        <v>0.45100000000000001</v>
      </c>
      <c r="BK285" s="154">
        <v>0.156</v>
      </c>
      <c r="BL285" s="154">
        <v>0.106</v>
      </c>
      <c r="BM285" s="154">
        <v>8.4000000000000005E-2</v>
      </c>
      <c r="BN285" s="154">
        <v>0.374</v>
      </c>
      <c r="DU285" s="4"/>
      <c r="DZ285" s="183"/>
      <c r="EA285" s="183"/>
      <c r="EB285" s="183"/>
      <c r="EC285" s="183"/>
      <c r="ED285" s="183"/>
      <c r="EE285" s="183"/>
    </row>
    <row r="286" spans="30:135" ht="13" x14ac:dyDescent="0.15">
      <c r="AD286" s="144">
        <f t="shared" si="93"/>
        <v>83.800000000000011</v>
      </c>
      <c r="AE286" s="144">
        <f t="shared" si="94"/>
        <v>76.551312649164686</v>
      </c>
      <c r="AF286" s="149">
        <v>205</v>
      </c>
      <c r="AG286" s="150" t="s">
        <v>278</v>
      </c>
      <c r="AH286" s="149">
        <v>20</v>
      </c>
      <c r="AI286" s="151">
        <v>1</v>
      </c>
      <c r="AJ286" s="152">
        <v>1676</v>
      </c>
      <c r="AK286" s="152">
        <v>1283</v>
      </c>
      <c r="AL286" s="149">
        <v>0.76600000000000001</v>
      </c>
      <c r="AM286" s="152">
        <v>775</v>
      </c>
      <c r="AN286" s="152">
        <v>468</v>
      </c>
      <c r="AO286" s="152">
        <v>1243</v>
      </c>
      <c r="AP286" s="153">
        <v>0.377</v>
      </c>
      <c r="AQ286" s="153">
        <v>0.41699999999999998</v>
      </c>
      <c r="AR286" s="154">
        <v>0.16400000000000001</v>
      </c>
      <c r="AS286" s="154">
        <v>0.112</v>
      </c>
      <c r="AT286" s="154">
        <v>8.4000000000000005E-2</v>
      </c>
      <c r="AU286" s="154">
        <v>0.36199999999999999</v>
      </c>
      <c r="AW286" s="183"/>
      <c r="AX286" s="144">
        <f t="shared" si="95"/>
        <v>80.187207488299521</v>
      </c>
      <c r="AY286" s="149">
        <v>205</v>
      </c>
      <c r="AZ286" s="150" t="s">
        <v>529</v>
      </c>
      <c r="BA286" s="149">
        <v>8</v>
      </c>
      <c r="BB286" s="151">
        <v>1</v>
      </c>
      <c r="BC286" s="152">
        <v>641</v>
      </c>
      <c r="BD286" s="152">
        <v>514</v>
      </c>
      <c r="BE286" s="149">
        <v>0.80200000000000005</v>
      </c>
      <c r="BF286" s="152">
        <v>254</v>
      </c>
      <c r="BG286" s="152">
        <v>195</v>
      </c>
      <c r="BH286" s="152">
        <v>449</v>
      </c>
      <c r="BI286" s="153">
        <v>0.434</v>
      </c>
      <c r="BJ286" s="153">
        <v>0.47599999999999998</v>
      </c>
      <c r="BK286" s="154">
        <v>0.20300000000000001</v>
      </c>
      <c r="BL286" s="154">
        <v>0.106</v>
      </c>
      <c r="BM286" s="154">
        <v>7.4999999999999997E-2</v>
      </c>
      <c r="BN286" s="154">
        <v>0.38700000000000001</v>
      </c>
      <c r="DU286" s="4"/>
      <c r="DZ286" s="183"/>
      <c r="EA286" s="183"/>
      <c r="EB286" s="183"/>
      <c r="EC286" s="183"/>
      <c r="ED286" s="183"/>
      <c r="EE286" s="183"/>
    </row>
    <row r="287" spans="30:135" ht="13" x14ac:dyDescent="0.15">
      <c r="AD287" s="144">
        <f t="shared" si="93"/>
        <v>81.125</v>
      </c>
      <c r="AE287" s="144">
        <f t="shared" si="94"/>
        <v>76.579352850539294</v>
      </c>
      <c r="AF287" s="149">
        <v>206</v>
      </c>
      <c r="AG287" s="150" t="s">
        <v>530</v>
      </c>
      <c r="AH287" s="149">
        <v>24</v>
      </c>
      <c r="AI287" s="151">
        <v>1</v>
      </c>
      <c r="AJ287" s="152">
        <v>1947</v>
      </c>
      <c r="AK287" s="152">
        <v>1491</v>
      </c>
      <c r="AL287" s="149">
        <v>0.76600000000000001</v>
      </c>
      <c r="AM287" s="152">
        <v>815</v>
      </c>
      <c r="AN287" s="152">
        <v>566</v>
      </c>
      <c r="AO287" s="152">
        <v>1381</v>
      </c>
      <c r="AP287" s="151">
        <v>0.41</v>
      </c>
      <c r="AQ287" s="153">
        <v>0.47099999999999997</v>
      </c>
      <c r="AR287" s="154">
        <v>0.22700000000000001</v>
      </c>
      <c r="AS287" s="154">
        <v>7.8E-2</v>
      </c>
      <c r="AT287" s="155">
        <v>0.06</v>
      </c>
      <c r="AU287" s="154">
        <v>0.34499999999999997</v>
      </c>
      <c r="AW287" s="183"/>
      <c r="AX287" s="144">
        <f t="shared" si="95"/>
        <v>80.345821325648416</v>
      </c>
      <c r="AY287" s="149">
        <v>206</v>
      </c>
      <c r="AZ287" s="150" t="s">
        <v>473</v>
      </c>
      <c r="BA287" s="149">
        <v>21</v>
      </c>
      <c r="BB287" s="151">
        <v>1</v>
      </c>
      <c r="BC287" s="152">
        <v>1735</v>
      </c>
      <c r="BD287" s="152">
        <v>1394</v>
      </c>
      <c r="BE287" s="149">
        <v>0.80300000000000005</v>
      </c>
      <c r="BF287" s="152">
        <v>767</v>
      </c>
      <c r="BG287" s="152">
        <v>528</v>
      </c>
      <c r="BH287" s="152">
        <v>1295</v>
      </c>
      <c r="BI287" s="153">
        <v>0.40799999999999997</v>
      </c>
      <c r="BJ287" s="153">
        <v>0.46400000000000002</v>
      </c>
      <c r="BK287" s="154">
        <v>0.183</v>
      </c>
      <c r="BL287" s="154">
        <v>8.8999999999999996E-2</v>
      </c>
      <c r="BM287" s="154">
        <v>6.9000000000000006E-2</v>
      </c>
      <c r="BN287" s="154">
        <v>0.36899999999999999</v>
      </c>
      <c r="DU287" s="4"/>
      <c r="DZ287" s="183"/>
      <c r="EA287" s="183"/>
      <c r="EB287" s="183"/>
      <c r="EC287" s="183"/>
      <c r="ED287" s="183"/>
      <c r="EE287" s="183"/>
    </row>
    <row r="288" spans="30:135" ht="13" x14ac:dyDescent="0.15">
      <c r="AD288" s="144">
        <f t="shared" si="93"/>
        <v>76.384615384615387</v>
      </c>
      <c r="AE288" s="144">
        <f t="shared" si="94"/>
        <v>76.636455186304133</v>
      </c>
      <c r="AF288" s="149">
        <v>207</v>
      </c>
      <c r="AG288" s="150" t="s">
        <v>432</v>
      </c>
      <c r="AH288" s="149">
        <v>13</v>
      </c>
      <c r="AI288" s="151">
        <v>1</v>
      </c>
      <c r="AJ288" s="152">
        <v>993</v>
      </c>
      <c r="AK288" s="152">
        <v>761</v>
      </c>
      <c r="AL288" s="149">
        <v>0.76600000000000001</v>
      </c>
      <c r="AM288" s="152">
        <v>446</v>
      </c>
      <c r="AN288" s="152">
        <v>269</v>
      </c>
      <c r="AO288" s="152">
        <v>715</v>
      </c>
      <c r="AP288" s="153">
        <v>0.376</v>
      </c>
      <c r="AQ288" s="153">
        <v>0.437</v>
      </c>
      <c r="AR288" s="154">
        <v>0.186</v>
      </c>
      <c r="AS288" s="154">
        <v>0.106</v>
      </c>
      <c r="AT288" s="154">
        <v>8.1000000000000003E-2</v>
      </c>
      <c r="AU288" s="154">
        <v>0.35299999999999998</v>
      </c>
      <c r="AW288" s="183"/>
      <c r="AX288" s="144">
        <f t="shared" si="95"/>
        <v>80.327868852459019</v>
      </c>
      <c r="AY288" s="149">
        <v>207</v>
      </c>
      <c r="AZ288" s="150" t="s">
        <v>531</v>
      </c>
      <c r="BA288" s="149">
        <v>3</v>
      </c>
      <c r="BB288" s="151">
        <v>1</v>
      </c>
      <c r="BC288" s="152">
        <v>244</v>
      </c>
      <c r="BD288" s="152">
        <v>196</v>
      </c>
      <c r="BE288" s="149">
        <v>0.80300000000000005</v>
      </c>
      <c r="BF288" s="152">
        <v>109</v>
      </c>
      <c r="BG288" s="152">
        <v>70</v>
      </c>
      <c r="BH288" s="152">
        <v>179</v>
      </c>
      <c r="BI288" s="153">
        <v>0.39100000000000001</v>
      </c>
      <c r="BJ288" s="153">
        <v>0.441</v>
      </c>
      <c r="BK288" s="154">
        <v>0.16800000000000001</v>
      </c>
      <c r="BL288" s="154">
        <v>0.123</v>
      </c>
      <c r="BM288" s="154">
        <v>0.10199999999999999</v>
      </c>
      <c r="BN288" s="154">
        <v>0.36899999999999999</v>
      </c>
      <c r="DU288" s="4"/>
      <c r="DZ288" s="183"/>
      <c r="EA288" s="183"/>
      <c r="EB288" s="183"/>
      <c r="EC288" s="183"/>
      <c r="ED288" s="183"/>
      <c r="EE288" s="183"/>
    </row>
    <row r="289" spans="30:135" ht="13" x14ac:dyDescent="0.15">
      <c r="AD289" s="144">
        <f t="shared" si="93"/>
        <v>78.5</v>
      </c>
      <c r="AE289" s="144">
        <f t="shared" si="94"/>
        <v>76.539278131634831</v>
      </c>
      <c r="AF289" s="149">
        <v>208</v>
      </c>
      <c r="AG289" s="150" t="s">
        <v>532</v>
      </c>
      <c r="AH289" s="149">
        <v>12</v>
      </c>
      <c r="AI289" s="151">
        <v>1</v>
      </c>
      <c r="AJ289" s="152">
        <v>942</v>
      </c>
      <c r="AK289" s="152">
        <v>721</v>
      </c>
      <c r="AL289" s="149">
        <v>0.76500000000000001</v>
      </c>
      <c r="AM289" s="152">
        <v>405</v>
      </c>
      <c r="AN289" s="152">
        <v>284</v>
      </c>
      <c r="AO289" s="152">
        <v>689</v>
      </c>
      <c r="AP289" s="153">
        <v>0.41199999999999998</v>
      </c>
      <c r="AQ289" s="153">
        <v>0.45900000000000002</v>
      </c>
      <c r="AR289" s="155">
        <v>0.21</v>
      </c>
      <c r="AS289" s="154">
        <v>7.3999999999999996E-2</v>
      </c>
      <c r="AT289" s="154">
        <v>6.3E-2</v>
      </c>
      <c r="AU289" s="154">
        <v>0.35499999999999998</v>
      </c>
      <c r="AW289" s="183"/>
      <c r="AX289" s="144">
        <f t="shared" si="95"/>
        <v>80.296735905044514</v>
      </c>
      <c r="AY289" s="149">
        <v>208</v>
      </c>
      <c r="AZ289" s="150" t="s">
        <v>364</v>
      </c>
      <c r="BA289" s="149">
        <v>19</v>
      </c>
      <c r="BB289" s="151">
        <v>1</v>
      </c>
      <c r="BC289" s="152">
        <v>1685</v>
      </c>
      <c r="BD289" s="152">
        <v>1353</v>
      </c>
      <c r="BE289" s="149">
        <v>0.80300000000000005</v>
      </c>
      <c r="BF289" s="152">
        <v>773</v>
      </c>
      <c r="BG289" s="152">
        <v>483</v>
      </c>
      <c r="BH289" s="152">
        <v>1256</v>
      </c>
      <c r="BI289" s="153">
        <v>0.38500000000000001</v>
      </c>
      <c r="BJ289" s="153">
        <v>0.42899999999999999</v>
      </c>
      <c r="BK289" s="154">
        <v>0.14899999999999999</v>
      </c>
      <c r="BL289" s="154">
        <v>0.13100000000000001</v>
      </c>
      <c r="BM289" s="154">
        <v>0.10299999999999999</v>
      </c>
      <c r="BN289" s="154">
        <v>0.38300000000000001</v>
      </c>
      <c r="DU289" s="4"/>
      <c r="DZ289" s="183"/>
      <c r="EA289" s="183"/>
      <c r="EB289" s="183"/>
      <c r="EC289" s="183"/>
      <c r="ED289" s="183"/>
      <c r="EE289" s="183"/>
    </row>
    <row r="290" spans="30:135" ht="13" x14ac:dyDescent="0.15">
      <c r="AD290" s="144">
        <f t="shared" si="93"/>
        <v>80.16</v>
      </c>
      <c r="AE290" s="144">
        <f t="shared" si="94"/>
        <v>76.447105788423158</v>
      </c>
      <c r="AF290" s="149">
        <v>209</v>
      </c>
      <c r="AG290" s="150" t="s">
        <v>413</v>
      </c>
      <c r="AH290" s="149">
        <v>25</v>
      </c>
      <c r="AI290" s="151">
        <v>1</v>
      </c>
      <c r="AJ290" s="152">
        <v>2004</v>
      </c>
      <c r="AK290" s="152">
        <v>1532</v>
      </c>
      <c r="AL290" s="149">
        <v>0.76400000000000001</v>
      </c>
      <c r="AM290" s="152">
        <v>908</v>
      </c>
      <c r="AN290" s="152">
        <v>499</v>
      </c>
      <c r="AO290" s="152">
        <v>1407</v>
      </c>
      <c r="AP290" s="153">
        <v>0.35499999999999998</v>
      </c>
      <c r="AQ290" s="153">
        <v>0.40500000000000003</v>
      </c>
      <c r="AR290" s="154">
        <v>0.17599999999999999</v>
      </c>
      <c r="AS290" s="154">
        <v>0.14499999999999999</v>
      </c>
      <c r="AT290" s="154">
        <v>0.108</v>
      </c>
      <c r="AU290" s="154">
        <v>0.36299999999999999</v>
      </c>
      <c r="AW290" s="183"/>
      <c r="AX290" s="144">
        <f t="shared" si="95"/>
        <v>80.394190871369304</v>
      </c>
      <c r="AY290" s="149">
        <v>209</v>
      </c>
      <c r="AZ290" s="150" t="s">
        <v>427</v>
      </c>
      <c r="BA290" s="149">
        <v>23</v>
      </c>
      <c r="BB290" s="151">
        <v>1</v>
      </c>
      <c r="BC290" s="152">
        <v>1928</v>
      </c>
      <c r="BD290" s="152">
        <v>1550</v>
      </c>
      <c r="BE290" s="149">
        <v>0.80400000000000005</v>
      </c>
      <c r="BF290" s="152">
        <v>904</v>
      </c>
      <c r="BG290" s="152">
        <v>589</v>
      </c>
      <c r="BH290" s="152">
        <v>1493</v>
      </c>
      <c r="BI290" s="153">
        <v>0.39500000000000002</v>
      </c>
      <c r="BJ290" s="153">
        <v>0.44900000000000001</v>
      </c>
      <c r="BK290" s="154">
        <v>0.157</v>
      </c>
      <c r="BL290" s="154">
        <v>8.4000000000000005E-2</v>
      </c>
      <c r="BM290" s="154">
        <v>6.6000000000000003E-2</v>
      </c>
      <c r="BN290" s="154">
        <v>0.36599999999999999</v>
      </c>
      <c r="DU290" s="4"/>
      <c r="DZ290" s="183"/>
      <c r="EA290" s="183"/>
      <c r="EB290" s="183"/>
      <c r="EC290" s="183"/>
      <c r="ED290" s="183"/>
      <c r="EE290" s="183"/>
    </row>
    <row r="291" spans="30:135" ht="13" x14ac:dyDescent="0.15">
      <c r="AD291" s="144">
        <f t="shared" si="93"/>
        <v>96.045454545454561</v>
      </c>
      <c r="AE291" s="144">
        <f t="shared" si="94"/>
        <v>76.289635589209652</v>
      </c>
      <c r="AF291" s="149">
        <v>210</v>
      </c>
      <c r="AG291" s="150" t="s">
        <v>452</v>
      </c>
      <c r="AH291" s="149">
        <v>22</v>
      </c>
      <c r="AI291" s="151">
        <v>1</v>
      </c>
      <c r="AJ291" s="152">
        <v>2113</v>
      </c>
      <c r="AK291" s="152">
        <v>1612</v>
      </c>
      <c r="AL291" s="149">
        <v>0.76300000000000001</v>
      </c>
      <c r="AM291" s="152">
        <v>878</v>
      </c>
      <c r="AN291" s="152">
        <v>578</v>
      </c>
      <c r="AO291" s="152">
        <v>1456</v>
      </c>
      <c r="AP291" s="153">
        <v>0.39700000000000002</v>
      </c>
      <c r="AQ291" s="153">
        <v>0.443</v>
      </c>
      <c r="AR291" s="154">
        <v>0.215</v>
      </c>
      <c r="AS291" s="154">
        <v>0.115</v>
      </c>
      <c r="AT291" s="154">
        <v>9.4E-2</v>
      </c>
      <c r="AU291" s="154">
        <v>0.36299999999999999</v>
      </c>
      <c r="AW291" s="183"/>
      <c r="AX291" s="144">
        <f t="shared" si="95"/>
        <v>80.350194552529189</v>
      </c>
      <c r="AY291" s="149">
        <v>210</v>
      </c>
      <c r="AZ291" s="150" t="s">
        <v>533</v>
      </c>
      <c r="BA291" s="149">
        <v>18</v>
      </c>
      <c r="BB291" s="151">
        <v>1</v>
      </c>
      <c r="BC291" s="152">
        <v>1542</v>
      </c>
      <c r="BD291" s="152">
        <v>1239</v>
      </c>
      <c r="BE291" s="149">
        <v>0.80400000000000005</v>
      </c>
      <c r="BF291" s="152">
        <v>701</v>
      </c>
      <c r="BG291" s="152">
        <v>463</v>
      </c>
      <c r="BH291" s="152">
        <v>1164</v>
      </c>
      <c r="BI291" s="153">
        <v>0.39800000000000002</v>
      </c>
      <c r="BJ291" s="153">
        <v>0.44800000000000001</v>
      </c>
      <c r="BK291" s="154">
        <v>0.16300000000000001</v>
      </c>
      <c r="BL291" s="154">
        <v>9.7000000000000003E-2</v>
      </c>
      <c r="BM291" s="154">
        <v>6.7000000000000004E-2</v>
      </c>
      <c r="BN291" s="154">
        <v>0.375</v>
      </c>
      <c r="DU291" s="4"/>
      <c r="DZ291" s="183"/>
      <c r="EA291" s="183"/>
      <c r="EB291" s="183"/>
      <c r="EC291" s="183"/>
      <c r="ED291" s="183"/>
      <c r="EE291" s="183"/>
    </row>
    <row r="292" spans="30:135" ht="13" x14ac:dyDescent="0.15">
      <c r="AD292" s="144">
        <f t="shared" si="93"/>
        <v>76.454545454545453</v>
      </c>
      <c r="AE292" s="144">
        <f t="shared" si="94"/>
        <v>76.337693222354346</v>
      </c>
      <c r="AF292" s="149">
        <v>211</v>
      </c>
      <c r="AG292" s="150" t="s">
        <v>487</v>
      </c>
      <c r="AH292" s="149">
        <v>22</v>
      </c>
      <c r="AI292" s="151">
        <v>1</v>
      </c>
      <c r="AJ292" s="152">
        <v>1682</v>
      </c>
      <c r="AK292" s="152">
        <v>1284</v>
      </c>
      <c r="AL292" s="149">
        <v>0.76300000000000001</v>
      </c>
      <c r="AM292" s="152">
        <v>737</v>
      </c>
      <c r="AN292" s="152">
        <v>473</v>
      </c>
      <c r="AO292" s="152">
        <v>1210</v>
      </c>
      <c r="AP292" s="153">
        <v>0.39100000000000001</v>
      </c>
      <c r="AQ292" s="153">
        <v>0.437</v>
      </c>
      <c r="AR292" s="154">
        <v>0.19400000000000001</v>
      </c>
      <c r="AS292" s="155">
        <v>0.1</v>
      </c>
      <c r="AT292" s="154">
        <v>7.8E-2</v>
      </c>
      <c r="AU292" s="154">
        <v>0.36099999999999999</v>
      </c>
      <c r="AW292" s="183"/>
      <c r="AX292" s="144">
        <f t="shared" si="95"/>
        <v>80.441810344827587</v>
      </c>
      <c r="AY292" s="149">
        <v>211</v>
      </c>
      <c r="AZ292" s="150" t="s">
        <v>464</v>
      </c>
      <c r="BA292" s="149">
        <v>22</v>
      </c>
      <c r="BB292" s="151">
        <v>1</v>
      </c>
      <c r="BC292" s="152">
        <v>1856</v>
      </c>
      <c r="BD292" s="152">
        <v>1493</v>
      </c>
      <c r="BE292" s="149">
        <v>0.80400000000000005</v>
      </c>
      <c r="BF292" s="152">
        <v>869</v>
      </c>
      <c r="BG292" s="152">
        <v>538</v>
      </c>
      <c r="BH292" s="152">
        <v>1407</v>
      </c>
      <c r="BI292" s="153">
        <v>0.38200000000000001</v>
      </c>
      <c r="BJ292" s="153">
        <v>0.432</v>
      </c>
      <c r="BK292" s="155">
        <v>0.15</v>
      </c>
      <c r="BL292" s="154">
        <v>0.108</v>
      </c>
      <c r="BM292" s="154">
        <v>8.8999999999999996E-2</v>
      </c>
      <c r="BN292" s="154">
        <v>0.376</v>
      </c>
      <c r="DU292" s="4"/>
      <c r="DZ292" s="183"/>
      <c r="EA292" s="183"/>
      <c r="EB292" s="183"/>
      <c r="EC292" s="183"/>
      <c r="ED292" s="183"/>
      <c r="EE292" s="183"/>
    </row>
    <row r="293" spans="30:135" ht="13" x14ac:dyDescent="0.15">
      <c r="AD293" s="144">
        <f t="shared" si="93"/>
        <v>76.739130434782609</v>
      </c>
      <c r="AE293" s="144">
        <f t="shared" si="94"/>
        <v>76.260623229461757</v>
      </c>
      <c r="AF293" s="149">
        <v>212</v>
      </c>
      <c r="AG293" s="150" t="s">
        <v>534</v>
      </c>
      <c r="AH293" s="149">
        <v>23</v>
      </c>
      <c r="AI293" s="151">
        <v>1</v>
      </c>
      <c r="AJ293" s="152">
        <v>1765</v>
      </c>
      <c r="AK293" s="152">
        <v>1346</v>
      </c>
      <c r="AL293" s="149">
        <v>0.76300000000000001</v>
      </c>
      <c r="AM293" s="152">
        <v>808</v>
      </c>
      <c r="AN293" s="152">
        <v>508</v>
      </c>
      <c r="AO293" s="152">
        <v>1316</v>
      </c>
      <c r="AP293" s="153">
        <v>0.38600000000000001</v>
      </c>
      <c r="AQ293" s="153">
        <v>0.438</v>
      </c>
      <c r="AR293" s="154">
        <v>0.17599999999999999</v>
      </c>
      <c r="AS293" s="154">
        <v>9.6000000000000002E-2</v>
      </c>
      <c r="AT293" s="154">
        <v>8.2000000000000003E-2</v>
      </c>
      <c r="AU293" s="154">
        <v>0.35199999999999998</v>
      </c>
      <c r="AW293" s="183"/>
      <c r="AX293" s="144">
        <f t="shared" si="95"/>
        <v>80.438268305718864</v>
      </c>
      <c r="AY293" s="149">
        <v>212</v>
      </c>
      <c r="AZ293" s="150" t="s">
        <v>416</v>
      </c>
      <c r="BA293" s="149">
        <v>22</v>
      </c>
      <c r="BB293" s="151">
        <v>1</v>
      </c>
      <c r="BC293" s="152">
        <v>1871</v>
      </c>
      <c r="BD293" s="152">
        <v>1505</v>
      </c>
      <c r="BE293" s="149">
        <v>0.80400000000000005</v>
      </c>
      <c r="BF293" s="152">
        <v>821</v>
      </c>
      <c r="BG293" s="152">
        <v>525</v>
      </c>
      <c r="BH293" s="152">
        <v>1346</v>
      </c>
      <c r="BI293" s="151">
        <v>0.39</v>
      </c>
      <c r="BJ293" s="153">
        <v>0.45400000000000001</v>
      </c>
      <c r="BK293" s="154">
        <v>0.17899999999999999</v>
      </c>
      <c r="BL293" s="154">
        <v>0.113</v>
      </c>
      <c r="BM293" s="155">
        <v>0.09</v>
      </c>
      <c r="BN293" s="154">
        <v>0.36799999999999999</v>
      </c>
      <c r="DU293" s="4"/>
      <c r="DZ293" s="183"/>
      <c r="EA293" s="183"/>
      <c r="EB293" s="183"/>
      <c r="EC293" s="183"/>
      <c r="ED293" s="183"/>
      <c r="EE293" s="183"/>
    </row>
    <row r="294" spans="30:135" ht="13" x14ac:dyDescent="0.15">
      <c r="AD294" s="144">
        <f t="shared" si="93"/>
        <v>81.400000000000006</v>
      </c>
      <c r="AE294" s="144">
        <f t="shared" si="94"/>
        <v>76.167076167076161</v>
      </c>
      <c r="AF294" s="149">
        <v>213</v>
      </c>
      <c r="AG294" s="150" t="s">
        <v>535</v>
      </c>
      <c r="AH294" s="149">
        <v>15</v>
      </c>
      <c r="AI294" s="151">
        <v>1</v>
      </c>
      <c r="AJ294" s="152">
        <v>1221</v>
      </c>
      <c r="AK294" s="152">
        <v>930</v>
      </c>
      <c r="AL294" s="149">
        <v>0.76200000000000001</v>
      </c>
      <c r="AM294" s="152">
        <v>552</v>
      </c>
      <c r="AN294" s="152">
        <v>323</v>
      </c>
      <c r="AO294" s="152">
        <v>875</v>
      </c>
      <c r="AP294" s="153">
        <v>0.36899999999999999</v>
      </c>
      <c r="AQ294" s="153">
        <v>0.42399999999999999</v>
      </c>
      <c r="AR294" s="155">
        <v>0.18</v>
      </c>
      <c r="AS294" s="154">
        <v>0.123</v>
      </c>
      <c r="AT294" s="155">
        <v>0.09</v>
      </c>
      <c r="AU294" s="155">
        <v>0.36</v>
      </c>
      <c r="AW294" s="183"/>
      <c r="AX294" s="144">
        <f t="shared" si="95"/>
        <v>80.502793296089379</v>
      </c>
      <c r="AY294" s="149">
        <v>213</v>
      </c>
      <c r="AZ294" s="150" t="s">
        <v>536</v>
      </c>
      <c r="BA294" s="149">
        <v>23</v>
      </c>
      <c r="BB294" s="151">
        <v>1</v>
      </c>
      <c r="BC294" s="152">
        <v>1790</v>
      </c>
      <c r="BD294" s="152">
        <v>1441</v>
      </c>
      <c r="BE294" s="149">
        <v>0.80500000000000005</v>
      </c>
      <c r="BF294" s="152">
        <v>784</v>
      </c>
      <c r="BG294" s="152">
        <v>535</v>
      </c>
      <c r="BH294" s="152">
        <v>1319</v>
      </c>
      <c r="BI294" s="153">
        <v>0.40600000000000003</v>
      </c>
      <c r="BJ294" s="153">
        <v>0.46200000000000002</v>
      </c>
      <c r="BK294" s="154">
        <v>0.17499999999999999</v>
      </c>
      <c r="BL294" s="154">
        <v>0.106</v>
      </c>
      <c r="BM294" s="154">
        <v>8.7999999999999995E-2</v>
      </c>
      <c r="BN294" s="154">
        <v>0.372</v>
      </c>
      <c r="DU294" s="4"/>
      <c r="DZ294" s="183"/>
      <c r="EA294" s="183"/>
      <c r="EB294" s="183"/>
      <c r="EC294" s="183"/>
      <c r="ED294" s="183"/>
      <c r="EE294" s="183"/>
    </row>
    <row r="295" spans="30:135" ht="13" x14ac:dyDescent="0.15">
      <c r="AD295" s="144">
        <f t="shared" si="93"/>
        <v>84.333333333333343</v>
      </c>
      <c r="AE295" s="144">
        <f t="shared" si="94"/>
        <v>76.171654432523994</v>
      </c>
      <c r="AF295" s="149">
        <v>214</v>
      </c>
      <c r="AG295" s="150" t="s">
        <v>495</v>
      </c>
      <c r="AH295" s="149">
        <v>21</v>
      </c>
      <c r="AI295" s="151">
        <v>1</v>
      </c>
      <c r="AJ295" s="152">
        <v>1771</v>
      </c>
      <c r="AK295" s="152">
        <v>1349</v>
      </c>
      <c r="AL295" s="149">
        <v>0.76200000000000001</v>
      </c>
      <c r="AM295" s="152">
        <v>816</v>
      </c>
      <c r="AN295" s="152">
        <v>507</v>
      </c>
      <c r="AO295" s="152">
        <v>1323</v>
      </c>
      <c r="AP295" s="153">
        <v>0.38300000000000001</v>
      </c>
      <c r="AQ295" s="153">
        <v>0.41599999999999998</v>
      </c>
      <c r="AR295" s="154">
        <v>0.17199999999999999</v>
      </c>
      <c r="AS295" s="154">
        <v>9.7000000000000003E-2</v>
      </c>
      <c r="AT295" s="154">
        <v>7.6999999999999999E-2</v>
      </c>
      <c r="AU295" s="154">
        <v>0.36499999999999999</v>
      </c>
      <c r="AW295" s="183"/>
      <c r="AX295" s="144">
        <f t="shared" si="95"/>
        <v>80.490349504434008</v>
      </c>
      <c r="AY295" s="149">
        <v>214</v>
      </c>
      <c r="AZ295" s="150" t="s">
        <v>537</v>
      </c>
      <c r="BA295" s="149">
        <v>23</v>
      </c>
      <c r="BB295" s="151">
        <v>1</v>
      </c>
      <c r="BC295" s="152">
        <v>1917</v>
      </c>
      <c r="BD295" s="152">
        <v>1543</v>
      </c>
      <c r="BE295" s="149">
        <v>0.80500000000000005</v>
      </c>
      <c r="BF295" s="152">
        <v>846</v>
      </c>
      <c r="BG295" s="152">
        <v>561</v>
      </c>
      <c r="BH295" s="152">
        <v>1407</v>
      </c>
      <c r="BI295" s="153">
        <v>0.39900000000000002</v>
      </c>
      <c r="BJ295" s="153">
        <v>0.45500000000000002</v>
      </c>
      <c r="BK295" s="155">
        <v>0.18</v>
      </c>
      <c r="BL295" s="154">
        <v>0.10100000000000001</v>
      </c>
      <c r="BM295" s="154">
        <v>8.3000000000000004E-2</v>
      </c>
      <c r="BN295" s="155">
        <v>0.37</v>
      </c>
      <c r="DU295" s="4"/>
      <c r="DZ295" s="183"/>
      <c r="EA295" s="183"/>
      <c r="EB295" s="183"/>
      <c r="EC295" s="183"/>
      <c r="ED295" s="183"/>
      <c r="EE295" s="183"/>
    </row>
    <row r="296" spans="30:135" ht="13" x14ac:dyDescent="0.15">
      <c r="AD296" s="144">
        <f t="shared" si="93"/>
        <v>81.045454545454561</v>
      </c>
      <c r="AE296" s="144">
        <f t="shared" si="94"/>
        <v>76.051598429613009</v>
      </c>
      <c r="AF296" s="149">
        <v>215</v>
      </c>
      <c r="AG296" s="150" t="s">
        <v>528</v>
      </c>
      <c r="AH296" s="149">
        <v>22</v>
      </c>
      <c r="AI296" s="151">
        <v>1</v>
      </c>
      <c r="AJ296" s="152">
        <v>1783</v>
      </c>
      <c r="AK296" s="152">
        <v>1356</v>
      </c>
      <c r="AL296" s="149">
        <v>0.76100000000000001</v>
      </c>
      <c r="AM296" s="152">
        <v>736</v>
      </c>
      <c r="AN296" s="152">
        <v>502</v>
      </c>
      <c r="AO296" s="152">
        <v>1238</v>
      </c>
      <c r="AP296" s="153">
        <v>0.40500000000000003</v>
      </c>
      <c r="AQ296" s="151">
        <v>0.44</v>
      </c>
      <c r="AR296" s="154">
        <v>0.21299999999999999</v>
      </c>
      <c r="AS296" s="154">
        <v>0.114</v>
      </c>
      <c r="AT296" s="154">
        <v>9.8000000000000004E-2</v>
      </c>
      <c r="AU296" s="154">
        <v>0.36499999999999999</v>
      </c>
      <c r="AW296" s="183"/>
      <c r="AX296" s="144">
        <f t="shared" si="95"/>
        <v>80.454928390901443</v>
      </c>
      <c r="AY296" s="149">
        <v>215</v>
      </c>
      <c r="AZ296" s="150" t="s">
        <v>514</v>
      </c>
      <c r="BA296" s="149">
        <v>15</v>
      </c>
      <c r="BB296" s="151">
        <v>1</v>
      </c>
      <c r="BC296" s="152">
        <v>1187</v>
      </c>
      <c r="BD296" s="152">
        <v>955</v>
      </c>
      <c r="BE296" s="149">
        <v>0.80500000000000005</v>
      </c>
      <c r="BF296" s="152">
        <v>572</v>
      </c>
      <c r="BG296" s="152">
        <v>351</v>
      </c>
      <c r="BH296" s="152">
        <v>923</v>
      </c>
      <c r="BI296" s="151">
        <v>0.38</v>
      </c>
      <c r="BJ296" s="153">
        <v>0.434</v>
      </c>
      <c r="BK296" s="154">
        <v>0.13700000000000001</v>
      </c>
      <c r="BL296" s="155">
        <v>0.1</v>
      </c>
      <c r="BM296" s="154">
        <v>7.2999999999999995E-2</v>
      </c>
      <c r="BN296" s="154">
        <v>0.373</v>
      </c>
      <c r="DU296" s="4"/>
      <c r="DZ296" s="183"/>
      <c r="EA296" s="183"/>
      <c r="EB296" s="183"/>
      <c r="EC296" s="183"/>
      <c r="ED296" s="183"/>
      <c r="EE296" s="183"/>
    </row>
    <row r="297" spans="30:135" ht="13" x14ac:dyDescent="0.15">
      <c r="AD297" s="144">
        <f t="shared" si="93"/>
        <v>77.25</v>
      </c>
      <c r="AE297" s="144">
        <f t="shared" si="94"/>
        <v>76.132686084142392</v>
      </c>
      <c r="AF297" s="149">
        <v>216</v>
      </c>
      <c r="AG297" s="150" t="s">
        <v>538</v>
      </c>
      <c r="AH297" s="149">
        <v>16</v>
      </c>
      <c r="AI297" s="151">
        <v>1</v>
      </c>
      <c r="AJ297" s="152">
        <v>1236</v>
      </c>
      <c r="AK297" s="152">
        <v>941</v>
      </c>
      <c r="AL297" s="149">
        <v>0.76100000000000001</v>
      </c>
      <c r="AM297" s="152">
        <v>602</v>
      </c>
      <c r="AN297" s="152">
        <v>348</v>
      </c>
      <c r="AO297" s="152">
        <v>950</v>
      </c>
      <c r="AP297" s="153">
        <v>0.36599999999999999</v>
      </c>
      <c r="AQ297" s="153">
        <v>0.433</v>
      </c>
      <c r="AR297" s="154">
        <v>0.17599999999999999</v>
      </c>
      <c r="AS297" s="154">
        <v>6.6000000000000003E-2</v>
      </c>
      <c r="AT297" s="154">
        <v>4.9000000000000002E-2</v>
      </c>
      <c r="AU297" s="154">
        <v>0.33200000000000002</v>
      </c>
      <c r="AW297" s="183"/>
      <c r="AX297" s="144">
        <f t="shared" si="95"/>
        <v>80.537580886012933</v>
      </c>
      <c r="AY297" s="149">
        <v>216</v>
      </c>
      <c r="AZ297" s="150" t="s">
        <v>345</v>
      </c>
      <c r="BA297" s="149">
        <v>25</v>
      </c>
      <c r="BB297" s="151">
        <v>1</v>
      </c>
      <c r="BC297" s="152">
        <v>2009</v>
      </c>
      <c r="BD297" s="152">
        <v>1618</v>
      </c>
      <c r="BE297" s="149">
        <v>0.80500000000000005</v>
      </c>
      <c r="BF297" s="152">
        <v>919</v>
      </c>
      <c r="BG297" s="152">
        <v>557</v>
      </c>
      <c r="BH297" s="152">
        <v>1476</v>
      </c>
      <c r="BI297" s="153">
        <v>0.377</v>
      </c>
      <c r="BJ297" s="153">
        <v>0.439</v>
      </c>
      <c r="BK297" s="155">
        <v>0.16</v>
      </c>
      <c r="BL297" s="154">
        <v>0.121</v>
      </c>
      <c r="BM297" s="154">
        <v>9.6000000000000002E-2</v>
      </c>
      <c r="BN297" s="154">
        <v>0.374</v>
      </c>
      <c r="DU297" s="4"/>
      <c r="DZ297" s="183"/>
      <c r="EA297" s="183"/>
      <c r="EB297" s="183"/>
      <c r="EC297" s="183"/>
      <c r="ED297" s="183"/>
      <c r="EE297" s="183"/>
    </row>
    <row r="298" spans="30:135" ht="13" x14ac:dyDescent="0.15">
      <c r="AD298" s="144">
        <f t="shared" si="93"/>
        <v>79.555555555555557</v>
      </c>
      <c r="AE298" s="144">
        <f t="shared" si="94"/>
        <v>76.117318435754186</v>
      </c>
      <c r="AF298" s="149">
        <v>217</v>
      </c>
      <c r="AG298" s="150" t="s">
        <v>484</v>
      </c>
      <c r="AH298" s="149">
        <v>18</v>
      </c>
      <c r="AI298" s="151">
        <v>1</v>
      </c>
      <c r="AJ298" s="152">
        <v>1432</v>
      </c>
      <c r="AK298" s="152">
        <v>1090</v>
      </c>
      <c r="AL298" s="149">
        <v>0.76100000000000001</v>
      </c>
      <c r="AM298" s="152">
        <v>642</v>
      </c>
      <c r="AN298" s="152">
        <v>386</v>
      </c>
      <c r="AO298" s="152">
        <v>1028</v>
      </c>
      <c r="AP298" s="153">
        <v>0.375</v>
      </c>
      <c r="AQ298" s="153">
        <v>0.42799999999999999</v>
      </c>
      <c r="AR298" s="154">
        <v>0.184</v>
      </c>
      <c r="AS298" s="154">
        <v>0.115</v>
      </c>
      <c r="AT298" s="154">
        <v>9.5000000000000001E-2</v>
      </c>
      <c r="AU298" s="154">
        <v>0.35499999999999998</v>
      </c>
      <c r="AW298" s="183"/>
      <c r="AX298" s="144">
        <f t="shared" si="95"/>
        <v>80.569105691056905</v>
      </c>
      <c r="AY298" s="149">
        <v>217</v>
      </c>
      <c r="AZ298" s="150" t="s">
        <v>513</v>
      </c>
      <c r="BA298" s="149">
        <v>15</v>
      </c>
      <c r="BB298" s="151">
        <v>1</v>
      </c>
      <c r="BC298" s="152">
        <v>1230</v>
      </c>
      <c r="BD298" s="152">
        <v>991</v>
      </c>
      <c r="BE298" s="149">
        <v>0.80600000000000005</v>
      </c>
      <c r="BF298" s="152">
        <v>527</v>
      </c>
      <c r="BG298" s="152">
        <v>358</v>
      </c>
      <c r="BH298" s="152">
        <v>885</v>
      </c>
      <c r="BI298" s="153">
        <v>0.40500000000000003</v>
      </c>
      <c r="BJ298" s="153">
        <v>0.46300000000000002</v>
      </c>
      <c r="BK298" s="154">
        <v>0.193</v>
      </c>
      <c r="BL298" s="154">
        <v>0.105</v>
      </c>
      <c r="BM298" s="154">
        <v>6.7000000000000004E-2</v>
      </c>
      <c r="BN298" s="154">
        <v>0.373</v>
      </c>
      <c r="DU298" s="4"/>
      <c r="DZ298" s="183"/>
      <c r="EA298" s="183"/>
      <c r="EB298" s="183"/>
      <c r="EC298" s="183"/>
      <c r="ED298" s="183"/>
      <c r="EE298" s="183"/>
    </row>
    <row r="299" spans="30:135" ht="13" x14ac:dyDescent="0.15">
      <c r="AD299" s="144">
        <f t="shared" si="93"/>
        <v>81.050000000000011</v>
      </c>
      <c r="AE299" s="144">
        <f t="shared" si="94"/>
        <v>76.125848241826034</v>
      </c>
      <c r="AF299" s="149">
        <v>218</v>
      </c>
      <c r="AG299" s="150" t="s">
        <v>491</v>
      </c>
      <c r="AH299" s="149">
        <v>20</v>
      </c>
      <c r="AI299" s="151">
        <v>1</v>
      </c>
      <c r="AJ299" s="152">
        <v>1621</v>
      </c>
      <c r="AK299" s="152">
        <v>1234</v>
      </c>
      <c r="AL299" s="149">
        <v>0.76100000000000001</v>
      </c>
      <c r="AM299" s="152">
        <v>697</v>
      </c>
      <c r="AN299" s="152">
        <v>441</v>
      </c>
      <c r="AO299" s="152">
        <v>1138</v>
      </c>
      <c r="AP299" s="153">
        <v>0.38800000000000001</v>
      </c>
      <c r="AQ299" s="153">
        <v>0.442</v>
      </c>
      <c r="AR299" s="154">
        <v>0.20699999999999999</v>
      </c>
      <c r="AS299" s="154">
        <v>0.112</v>
      </c>
      <c r="AT299" s="154">
        <v>9.0999999999999998E-2</v>
      </c>
      <c r="AU299" s="154">
        <v>0.35199999999999998</v>
      </c>
      <c r="AW299" s="183"/>
      <c r="AX299" s="144">
        <f t="shared" si="95"/>
        <v>80.6640625</v>
      </c>
      <c r="AY299" s="149">
        <v>218</v>
      </c>
      <c r="AZ299" s="150" t="s">
        <v>539</v>
      </c>
      <c r="BA299" s="149">
        <v>25</v>
      </c>
      <c r="BB299" s="151">
        <v>1</v>
      </c>
      <c r="BC299" s="152">
        <v>2048</v>
      </c>
      <c r="BD299" s="152">
        <v>1652</v>
      </c>
      <c r="BE299" s="149">
        <v>0.80700000000000005</v>
      </c>
      <c r="BF299" s="152">
        <v>861</v>
      </c>
      <c r="BG299" s="152">
        <v>608</v>
      </c>
      <c r="BH299" s="152">
        <v>1469</v>
      </c>
      <c r="BI299" s="153">
        <v>0.41399999999999998</v>
      </c>
      <c r="BJ299" s="153">
        <v>0.47099999999999997</v>
      </c>
      <c r="BK299" s="154">
        <v>0.19900000000000001</v>
      </c>
      <c r="BL299" s="154">
        <v>0.107</v>
      </c>
      <c r="BM299" s="154">
        <v>8.6999999999999994E-2</v>
      </c>
      <c r="BN299" s="154">
        <v>0.372</v>
      </c>
      <c r="DU299" s="4"/>
      <c r="DZ299" s="183"/>
      <c r="EA299" s="183"/>
      <c r="EB299" s="183"/>
      <c r="EC299" s="183"/>
      <c r="ED299" s="183"/>
      <c r="EE299" s="183"/>
    </row>
    <row r="300" spans="30:135" ht="13" x14ac:dyDescent="0.15">
      <c r="AD300" s="144">
        <f t="shared" si="93"/>
        <v>86.050000000000011</v>
      </c>
      <c r="AE300" s="144">
        <f t="shared" si="94"/>
        <v>75.886112725159791</v>
      </c>
      <c r="AF300" s="149">
        <v>219</v>
      </c>
      <c r="AG300" s="150" t="s">
        <v>313</v>
      </c>
      <c r="AH300" s="149">
        <v>20</v>
      </c>
      <c r="AI300" s="151">
        <v>1</v>
      </c>
      <c r="AJ300" s="152">
        <v>1721</v>
      </c>
      <c r="AK300" s="152">
        <v>1306</v>
      </c>
      <c r="AL300" s="149">
        <v>0.75900000000000001</v>
      </c>
      <c r="AM300" s="152">
        <v>764</v>
      </c>
      <c r="AN300" s="152">
        <v>460</v>
      </c>
      <c r="AO300" s="152">
        <v>1224</v>
      </c>
      <c r="AP300" s="153">
        <v>0.376</v>
      </c>
      <c r="AQ300" s="153">
        <v>0.41599999999999998</v>
      </c>
      <c r="AR300" s="155">
        <v>0.18</v>
      </c>
      <c r="AS300" s="154">
        <v>0.125</v>
      </c>
      <c r="AT300" s="154">
        <v>0.104</v>
      </c>
      <c r="AU300" s="154">
        <v>0.36599999999999999</v>
      </c>
      <c r="AW300" s="183"/>
      <c r="AX300" s="144">
        <f t="shared" si="95"/>
        <v>80.657969370391385</v>
      </c>
      <c r="AY300" s="149">
        <v>219</v>
      </c>
      <c r="AZ300" s="150" t="s">
        <v>360</v>
      </c>
      <c r="BA300" s="149">
        <v>22</v>
      </c>
      <c r="BB300" s="151">
        <v>1</v>
      </c>
      <c r="BC300" s="152">
        <v>1763</v>
      </c>
      <c r="BD300" s="152">
        <v>1422</v>
      </c>
      <c r="BE300" s="149">
        <v>0.80700000000000005</v>
      </c>
      <c r="BF300" s="152">
        <v>741</v>
      </c>
      <c r="BG300" s="152">
        <v>492</v>
      </c>
      <c r="BH300" s="152">
        <v>1233</v>
      </c>
      <c r="BI300" s="153">
        <v>0.39900000000000002</v>
      </c>
      <c r="BJ300" s="153">
        <v>0.44500000000000001</v>
      </c>
      <c r="BK300" s="154">
        <v>0.182</v>
      </c>
      <c r="BL300" s="154">
        <v>0.14399999999999999</v>
      </c>
      <c r="BM300" s="154">
        <v>0.108</v>
      </c>
      <c r="BN300" s="154">
        <v>0.38700000000000001</v>
      </c>
      <c r="DU300" s="4"/>
      <c r="DZ300" s="183"/>
      <c r="EA300" s="183"/>
      <c r="EB300" s="183"/>
      <c r="EC300" s="183"/>
      <c r="ED300" s="183"/>
      <c r="EE300" s="183"/>
    </row>
    <row r="301" spans="30:135" ht="13" x14ac:dyDescent="0.15">
      <c r="AD301" s="144">
        <f t="shared" si="93"/>
        <v>85.210526315789465</v>
      </c>
      <c r="AE301" s="144">
        <f t="shared" si="94"/>
        <v>75.849289684990737</v>
      </c>
      <c r="AF301" s="149">
        <v>220</v>
      </c>
      <c r="AG301" s="150" t="s">
        <v>378</v>
      </c>
      <c r="AH301" s="149">
        <v>19</v>
      </c>
      <c r="AI301" s="151">
        <v>1</v>
      </c>
      <c r="AJ301" s="152">
        <v>1619</v>
      </c>
      <c r="AK301" s="152">
        <v>1228</v>
      </c>
      <c r="AL301" s="149">
        <v>0.75800000000000001</v>
      </c>
      <c r="AM301" s="152">
        <v>749</v>
      </c>
      <c r="AN301" s="152">
        <v>444</v>
      </c>
      <c r="AO301" s="152">
        <v>1193</v>
      </c>
      <c r="AP301" s="153">
        <v>0.372</v>
      </c>
      <c r="AQ301" s="153">
        <v>0.41099999999999998</v>
      </c>
      <c r="AR301" s="154">
        <v>0.16700000000000001</v>
      </c>
      <c r="AS301" s="154">
        <v>0.11799999999999999</v>
      </c>
      <c r="AT301" s="154">
        <v>9.5000000000000001E-2</v>
      </c>
      <c r="AU301" s="154">
        <v>0.36199999999999999</v>
      </c>
      <c r="AW301" s="183"/>
      <c r="AX301" s="144">
        <f t="shared" si="95"/>
        <v>80.691358024691368</v>
      </c>
      <c r="AY301" s="149">
        <v>220</v>
      </c>
      <c r="AZ301" s="150" t="s">
        <v>540</v>
      </c>
      <c r="BA301" s="149">
        <v>24</v>
      </c>
      <c r="BB301" s="151">
        <v>1</v>
      </c>
      <c r="BC301" s="152">
        <v>2025</v>
      </c>
      <c r="BD301" s="152">
        <v>1634</v>
      </c>
      <c r="BE301" s="149">
        <v>0.80700000000000005</v>
      </c>
      <c r="BF301" s="152">
        <v>802</v>
      </c>
      <c r="BG301" s="152">
        <v>591</v>
      </c>
      <c r="BH301" s="152">
        <v>1393</v>
      </c>
      <c r="BI301" s="153">
        <v>0.42399999999999999</v>
      </c>
      <c r="BJ301" s="153">
        <v>0.47099999999999997</v>
      </c>
      <c r="BK301" s="154">
        <v>0.21099999999999999</v>
      </c>
      <c r="BL301" s="154">
        <v>0.125</v>
      </c>
      <c r="BM301" s="154">
        <v>9.0999999999999998E-2</v>
      </c>
      <c r="BN301" s="154">
        <v>0.38100000000000001</v>
      </c>
      <c r="DU301" s="4"/>
      <c r="DZ301" s="183"/>
      <c r="EA301" s="183"/>
      <c r="EB301" s="183"/>
      <c r="EC301" s="183"/>
      <c r="ED301" s="183"/>
      <c r="EE301" s="183"/>
    </row>
    <row r="302" spans="30:135" ht="13" x14ac:dyDescent="0.15">
      <c r="AD302" s="144">
        <f t="shared" si="93"/>
        <v>86</v>
      </c>
      <c r="AE302" s="144">
        <f t="shared" si="94"/>
        <v>75.834175935288172</v>
      </c>
      <c r="AF302" s="149">
        <v>221</v>
      </c>
      <c r="AG302" s="150" t="s">
        <v>541</v>
      </c>
      <c r="AH302" s="149">
        <v>23</v>
      </c>
      <c r="AI302" s="151">
        <v>1</v>
      </c>
      <c r="AJ302" s="152">
        <v>1978</v>
      </c>
      <c r="AK302" s="152">
        <v>1500</v>
      </c>
      <c r="AL302" s="149">
        <v>0.75800000000000001</v>
      </c>
      <c r="AM302" s="152">
        <v>961</v>
      </c>
      <c r="AN302" s="152">
        <v>530</v>
      </c>
      <c r="AO302" s="152">
        <v>1491</v>
      </c>
      <c r="AP302" s="153">
        <v>0.35499999999999998</v>
      </c>
      <c r="AQ302" s="151">
        <v>0.42</v>
      </c>
      <c r="AR302" s="154">
        <v>0.16400000000000001</v>
      </c>
      <c r="AS302" s="154">
        <v>9.7000000000000003E-2</v>
      </c>
      <c r="AT302" s="154">
        <v>8.2000000000000003E-2</v>
      </c>
      <c r="AU302" s="154">
        <v>0.34200000000000003</v>
      </c>
      <c r="AW302" s="183"/>
      <c r="AX302" s="144">
        <f t="shared" si="95"/>
        <v>80.69358178053831</v>
      </c>
      <c r="AY302" s="149">
        <v>221</v>
      </c>
      <c r="AZ302" s="150" t="s">
        <v>542</v>
      </c>
      <c r="BA302" s="149">
        <v>24</v>
      </c>
      <c r="BB302" s="151">
        <v>1</v>
      </c>
      <c r="BC302" s="152">
        <v>1932</v>
      </c>
      <c r="BD302" s="152">
        <v>1559</v>
      </c>
      <c r="BE302" s="149">
        <v>0.80700000000000005</v>
      </c>
      <c r="BF302" s="152">
        <v>746</v>
      </c>
      <c r="BG302" s="152">
        <v>582</v>
      </c>
      <c r="BH302" s="152">
        <v>1328</v>
      </c>
      <c r="BI302" s="153">
        <v>0.438</v>
      </c>
      <c r="BJ302" s="153">
        <v>0.48299999999999998</v>
      </c>
      <c r="BK302" s="154">
        <v>0.216</v>
      </c>
      <c r="BL302" s="154">
        <v>0.115</v>
      </c>
      <c r="BM302" s="155">
        <v>0.09</v>
      </c>
      <c r="BN302" s="154">
        <v>0.38500000000000001</v>
      </c>
      <c r="DU302" s="4"/>
      <c r="DZ302" s="183"/>
      <c r="EA302" s="183"/>
      <c r="EB302" s="183"/>
      <c r="EC302" s="183"/>
      <c r="ED302" s="183"/>
      <c r="EE302" s="183"/>
    </row>
    <row r="303" spans="30:135" ht="13" x14ac:dyDescent="0.15">
      <c r="AD303" s="144">
        <f t="shared" si="93"/>
        <v>77.722222222222229</v>
      </c>
      <c r="AE303" s="144">
        <f t="shared" si="94"/>
        <v>75.768406004288778</v>
      </c>
      <c r="AF303" s="149">
        <v>222</v>
      </c>
      <c r="AG303" s="150" t="s">
        <v>238</v>
      </c>
      <c r="AH303" s="149">
        <v>18</v>
      </c>
      <c r="AI303" s="151">
        <v>1</v>
      </c>
      <c r="AJ303" s="152">
        <v>1399</v>
      </c>
      <c r="AK303" s="152">
        <v>1060</v>
      </c>
      <c r="AL303" s="149">
        <v>0.75800000000000001</v>
      </c>
      <c r="AM303" s="152">
        <v>597</v>
      </c>
      <c r="AN303" s="152">
        <v>392</v>
      </c>
      <c r="AO303" s="152">
        <v>989</v>
      </c>
      <c r="AP303" s="153">
        <v>0.39600000000000002</v>
      </c>
      <c r="AQ303" s="153">
        <v>0.433</v>
      </c>
      <c r="AR303" s="154">
        <v>0.19500000000000001</v>
      </c>
      <c r="AS303" s="154">
        <v>0.115</v>
      </c>
      <c r="AT303" s="155">
        <v>0.09</v>
      </c>
      <c r="AU303" s="154">
        <v>0.36199999999999999</v>
      </c>
      <c r="AW303" s="183"/>
      <c r="AX303" s="144">
        <f t="shared" si="95"/>
        <v>80.800405268490366</v>
      </c>
      <c r="AY303" s="149">
        <v>222</v>
      </c>
      <c r="AZ303" s="150" t="s">
        <v>326</v>
      </c>
      <c r="BA303" s="149">
        <v>24</v>
      </c>
      <c r="BB303" s="151">
        <v>1</v>
      </c>
      <c r="BC303" s="152">
        <v>1974</v>
      </c>
      <c r="BD303" s="152">
        <v>1595</v>
      </c>
      <c r="BE303" s="149">
        <v>0.80800000000000005</v>
      </c>
      <c r="BF303" s="152">
        <v>860</v>
      </c>
      <c r="BG303" s="152">
        <v>591</v>
      </c>
      <c r="BH303" s="152">
        <v>1451</v>
      </c>
      <c r="BI303" s="153">
        <v>0.40699999999999997</v>
      </c>
      <c r="BJ303" s="153">
        <v>0.45900000000000002</v>
      </c>
      <c r="BK303" s="154">
        <v>0.184</v>
      </c>
      <c r="BL303" s="154">
        <v>0.105</v>
      </c>
      <c r="BM303" s="154">
        <v>9.0999999999999998E-2</v>
      </c>
      <c r="BN303" s="154">
        <v>0.373</v>
      </c>
      <c r="DU303" s="4"/>
      <c r="DZ303" s="183"/>
      <c r="EA303" s="183"/>
      <c r="EB303" s="183"/>
      <c r="EC303" s="183"/>
      <c r="ED303" s="183"/>
      <c r="EE303" s="183"/>
    </row>
    <row r="304" spans="30:135" ht="13" x14ac:dyDescent="0.15">
      <c r="AD304" s="144">
        <f t="shared" si="93"/>
        <v>80.357142857142861</v>
      </c>
      <c r="AE304" s="144">
        <f t="shared" si="94"/>
        <v>75.733333333333334</v>
      </c>
      <c r="AF304" s="149">
        <v>223</v>
      </c>
      <c r="AG304" s="150" t="s">
        <v>488</v>
      </c>
      <c r="AH304" s="149">
        <v>14</v>
      </c>
      <c r="AI304" s="151">
        <v>1</v>
      </c>
      <c r="AJ304" s="152">
        <v>1125</v>
      </c>
      <c r="AK304" s="152">
        <v>852</v>
      </c>
      <c r="AL304" s="149">
        <v>0.75700000000000001</v>
      </c>
      <c r="AM304" s="152">
        <v>522</v>
      </c>
      <c r="AN304" s="152">
        <v>318</v>
      </c>
      <c r="AO304" s="152">
        <v>840</v>
      </c>
      <c r="AP304" s="153">
        <v>0.379</v>
      </c>
      <c r="AQ304" s="153">
        <v>0.42899999999999999</v>
      </c>
      <c r="AR304" s="154">
        <v>0.182</v>
      </c>
      <c r="AS304" s="154">
        <v>8.5999999999999993E-2</v>
      </c>
      <c r="AT304" s="154">
        <v>6.5000000000000002E-2</v>
      </c>
      <c r="AU304" s="154">
        <v>0.34599999999999997</v>
      </c>
      <c r="AW304" s="183"/>
      <c r="AX304" s="144">
        <f t="shared" si="95"/>
        <v>80.792891319207101</v>
      </c>
      <c r="AY304" s="149">
        <v>223</v>
      </c>
      <c r="AZ304" s="150" t="s">
        <v>337</v>
      </c>
      <c r="BA304" s="149">
        <v>18</v>
      </c>
      <c r="BB304" s="151">
        <v>1</v>
      </c>
      <c r="BC304" s="152">
        <v>1463</v>
      </c>
      <c r="BD304" s="152">
        <v>1182</v>
      </c>
      <c r="BE304" s="149">
        <v>0.80800000000000005</v>
      </c>
      <c r="BF304" s="152">
        <v>658</v>
      </c>
      <c r="BG304" s="152">
        <v>436</v>
      </c>
      <c r="BH304" s="152">
        <v>1094</v>
      </c>
      <c r="BI304" s="153">
        <v>0.39900000000000002</v>
      </c>
      <c r="BJ304" s="153">
        <v>0.436</v>
      </c>
      <c r="BK304" s="154">
        <v>0.16300000000000001</v>
      </c>
      <c r="BL304" s="154">
        <v>0.11600000000000001</v>
      </c>
      <c r="BM304" s="154">
        <v>9.6000000000000002E-2</v>
      </c>
      <c r="BN304" s="154">
        <v>0.38300000000000001</v>
      </c>
      <c r="DU304" s="4"/>
      <c r="DZ304" s="183"/>
      <c r="EA304" s="183"/>
      <c r="EB304" s="183"/>
      <c r="EC304" s="183"/>
      <c r="ED304" s="183"/>
      <c r="EE304" s="183"/>
    </row>
    <row r="305" spans="30:135" ht="13" x14ac:dyDescent="0.15">
      <c r="AD305" s="144">
        <f t="shared" si="93"/>
        <v>89.666666666666671</v>
      </c>
      <c r="AE305" s="144">
        <f t="shared" si="94"/>
        <v>75.73021773765268</v>
      </c>
      <c r="AF305" s="149">
        <v>224</v>
      </c>
      <c r="AG305" s="150" t="s">
        <v>281</v>
      </c>
      <c r="AH305" s="149">
        <v>21</v>
      </c>
      <c r="AI305" s="151">
        <v>1</v>
      </c>
      <c r="AJ305" s="152">
        <v>1883</v>
      </c>
      <c r="AK305" s="152">
        <v>1426</v>
      </c>
      <c r="AL305" s="149">
        <v>0.75700000000000001</v>
      </c>
      <c r="AM305" s="152">
        <v>831</v>
      </c>
      <c r="AN305" s="152">
        <v>522</v>
      </c>
      <c r="AO305" s="152">
        <v>1353</v>
      </c>
      <c r="AP305" s="153">
        <v>0.38600000000000001</v>
      </c>
      <c r="AQ305" s="153">
        <v>0.439</v>
      </c>
      <c r="AR305" s="154">
        <v>0.193</v>
      </c>
      <c r="AS305" s="154">
        <v>0.105</v>
      </c>
      <c r="AT305" s="154">
        <v>8.3000000000000004E-2</v>
      </c>
      <c r="AU305" s="154">
        <v>0.35599999999999998</v>
      </c>
      <c r="AW305" s="183"/>
      <c r="AX305" s="144">
        <f t="shared" si="95"/>
        <v>80.83067092651757</v>
      </c>
      <c r="AY305" s="149">
        <v>224</v>
      </c>
      <c r="AZ305" s="150" t="s">
        <v>543</v>
      </c>
      <c r="BA305" s="149">
        <v>16</v>
      </c>
      <c r="BB305" s="151">
        <v>1</v>
      </c>
      <c r="BC305" s="152">
        <v>1252</v>
      </c>
      <c r="BD305" s="152">
        <v>1012</v>
      </c>
      <c r="BE305" s="149">
        <v>0.80800000000000005</v>
      </c>
      <c r="BF305" s="152">
        <v>567</v>
      </c>
      <c r="BG305" s="152">
        <v>361</v>
      </c>
      <c r="BH305" s="152">
        <v>928</v>
      </c>
      <c r="BI305" s="153">
        <v>0.38900000000000001</v>
      </c>
      <c r="BJ305" s="153">
        <v>0.44900000000000001</v>
      </c>
      <c r="BK305" s="154">
        <v>0.17100000000000001</v>
      </c>
      <c r="BL305" s="154">
        <v>0.10299999999999999</v>
      </c>
      <c r="BM305" s="154">
        <v>7.9000000000000001E-2</v>
      </c>
      <c r="BN305" s="154">
        <v>0.36899999999999999</v>
      </c>
      <c r="DU305" s="4"/>
      <c r="DZ305" s="183"/>
      <c r="EA305" s="183"/>
      <c r="EB305" s="183"/>
      <c r="EC305" s="183"/>
      <c r="ED305" s="183"/>
      <c r="EE305" s="183"/>
    </row>
    <row r="306" spans="30:135" ht="13" x14ac:dyDescent="0.15">
      <c r="AD306" s="144">
        <f t="shared" si="93"/>
        <v>78.055555555555557</v>
      </c>
      <c r="AE306" s="144">
        <f t="shared" si="94"/>
        <v>75.658362989323848</v>
      </c>
      <c r="AF306" s="149">
        <v>225</v>
      </c>
      <c r="AG306" s="150" t="s">
        <v>440</v>
      </c>
      <c r="AH306" s="149">
        <v>18</v>
      </c>
      <c r="AI306" s="151">
        <v>1</v>
      </c>
      <c r="AJ306" s="152">
        <v>1405</v>
      </c>
      <c r="AK306" s="152">
        <v>1063</v>
      </c>
      <c r="AL306" s="149">
        <v>0.75700000000000001</v>
      </c>
      <c r="AM306" s="152">
        <v>640</v>
      </c>
      <c r="AN306" s="152">
        <v>397</v>
      </c>
      <c r="AO306" s="152">
        <v>1037</v>
      </c>
      <c r="AP306" s="153">
        <v>0.38300000000000001</v>
      </c>
      <c r="AQ306" s="153">
        <v>0.42599999999999999</v>
      </c>
      <c r="AR306" s="154">
        <v>0.17799999999999999</v>
      </c>
      <c r="AS306" s="154">
        <v>9.7000000000000003E-2</v>
      </c>
      <c r="AT306" s="154">
        <v>8.3000000000000004E-2</v>
      </c>
      <c r="AU306" s="155">
        <v>0.36</v>
      </c>
      <c r="AW306" s="183"/>
      <c r="AX306" s="144">
        <f t="shared" si="95"/>
        <v>80.947136563876654</v>
      </c>
      <c r="AY306" s="149">
        <v>225</v>
      </c>
      <c r="AZ306" s="150" t="s">
        <v>489</v>
      </c>
      <c r="BA306" s="149">
        <v>21</v>
      </c>
      <c r="BB306" s="151">
        <v>1</v>
      </c>
      <c r="BC306" s="152">
        <v>1816</v>
      </c>
      <c r="BD306" s="152">
        <v>1470</v>
      </c>
      <c r="BE306" s="149">
        <v>0.80900000000000005</v>
      </c>
      <c r="BF306" s="152">
        <v>780</v>
      </c>
      <c r="BG306" s="152">
        <v>533</v>
      </c>
      <c r="BH306" s="152">
        <v>1313</v>
      </c>
      <c r="BI306" s="153">
        <v>0.40600000000000003</v>
      </c>
      <c r="BJ306" s="153">
        <v>0.45800000000000002</v>
      </c>
      <c r="BK306" s="154">
        <v>0.187</v>
      </c>
      <c r="BL306" s="154">
        <v>0.109</v>
      </c>
      <c r="BM306" s="154">
        <v>8.8999999999999996E-2</v>
      </c>
      <c r="BN306" s="154">
        <v>0.376</v>
      </c>
      <c r="DU306" s="4"/>
      <c r="DZ306" s="183"/>
      <c r="EA306" s="183"/>
      <c r="EB306" s="183"/>
      <c r="EC306" s="183"/>
      <c r="ED306" s="183"/>
      <c r="EE306" s="183"/>
    </row>
    <row r="307" spans="30:135" ht="13" x14ac:dyDescent="0.15">
      <c r="AD307" s="144">
        <f t="shared" si="93"/>
        <v>82.047619047619037</v>
      </c>
      <c r="AE307" s="144">
        <f t="shared" si="94"/>
        <v>75.623911781775973</v>
      </c>
      <c r="AF307" s="149">
        <v>226</v>
      </c>
      <c r="AG307" s="150" t="s">
        <v>544</v>
      </c>
      <c r="AH307" s="149">
        <v>21</v>
      </c>
      <c r="AI307" s="151">
        <v>1</v>
      </c>
      <c r="AJ307" s="152">
        <v>1723</v>
      </c>
      <c r="AK307" s="152">
        <v>1303</v>
      </c>
      <c r="AL307" s="149">
        <v>0.75600000000000001</v>
      </c>
      <c r="AM307" s="152">
        <v>791</v>
      </c>
      <c r="AN307" s="152">
        <v>516</v>
      </c>
      <c r="AO307" s="152">
        <v>1307</v>
      </c>
      <c r="AP307" s="153">
        <v>0.39500000000000002</v>
      </c>
      <c r="AQ307" s="153">
        <v>0.435</v>
      </c>
      <c r="AR307" s="154">
        <v>0.182</v>
      </c>
      <c r="AS307" s="154">
        <v>6.9000000000000006E-2</v>
      </c>
      <c r="AT307" s="154">
        <v>5.2999999999999999E-2</v>
      </c>
      <c r="AU307" s="154">
        <v>0.35499999999999998</v>
      </c>
      <c r="AW307" s="183"/>
      <c r="AX307" s="144">
        <f t="shared" si="95"/>
        <v>80.922098569157399</v>
      </c>
      <c r="AY307" s="149">
        <v>226</v>
      </c>
      <c r="AZ307" s="150" t="s">
        <v>430</v>
      </c>
      <c r="BA307" s="149">
        <v>24</v>
      </c>
      <c r="BB307" s="151">
        <v>1</v>
      </c>
      <c r="BC307" s="152">
        <v>1887</v>
      </c>
      <c r="BD307" s="152">
        <v>1527</v>
      </c>
      <c r="BE307" s="149">
        <v>0.80900000000000005</v>
      </c>
      <c r="BF307" s="152">
        <v>873</v>
      </c>
      <c r="BG307" s="152">
        <v>542</v>
      </c>
      <c r="BH307" s="152">
        <v>1415</v>
      </c>
      <c r="BI307" s="153">
        <v>0.38300000000000001</v>
      </c>
      <c r="BJ307" s="151">
        <v>0.44</v>
      </c>
      <c r="BK307" s="154">
        <v>0.16300000000000001</v>
      </c>
      <c r="BL307" s="154">
        <v>0.10100000000000001</v>
      </c>
      <c r="BM307" s="154">
        <v>7.9000000000000001E-2</v>
      </c>
      <c r="BN307" s="155">
        <v>0.37</v>
      </c>
      <c r="DU307" s="4"/>
      <c r="DZ307" s="183"/>
      <c r="EA307" s="183"/>
      <c r="EB307" s="183"/>
      <c r="EC307" s="183"/>
      <c r="ED307" s="183"/>
      <c r="EE307" s="183"/>
    </row>
    <row r="308" spans="30:135" ht="13" x14ac:dyDescent="0.15">
      <c r="AD308" s="144">
        <f t="shared" si="93"/>
        <v>85.833333333333343</v>
      </c>
      <c r="AE308" s="144">
        <f t="shared" si="94"/>
        <v>75.582524271844662</v>
      </c>
      <c r="AF308" s="149">
        <v>227</v>
      </c>
      <c r="AG308" s="150" t="s">
        <v>545</v>
      </c>
      <c r="AH308" s="149">
        <v>24</v>
      </c>
      <c r="AI308" s="151">
        <v>1</v>
      </c>
      <c r="AJ308" s="152">
        <v>2060</v>
      </c>
      <c r="AK308" s="152">
        <v>1557</v>
      </c>
      <c r="AL308" s="149">
        <v>0.75600000000000001</v>
      </c>
      <c r="AM308" s="152">
        <v>892</v>
      </c>
      <c r="AN308" s="152">
        <v>583</v>
      </c>
      <c r="AO308" s="152">
        <v>1475</v>
      </c>
      <c r="AP308" s="153">
        <v>0.39500000000000002</v>
      </c>
      <c r="AQ308" s="153">
        <v>0.44600000000000001</v>
      </c>
      <c r="AR308" s="154">
        <v>0.217</v>
      </c>
      <c r="AS308" s="155">
        <v>0.09</v>
      </c>
      <c r="AT308" s="154">
        <v>7.1999999999999995E-2</v>
      </c>
      <c r="AU308" s="154">
        <v>0.34599999999999997</v>
      </c>
      <c r="AW308" s="183"/>
      <c r="AX308" s="144">
        <f t="shared" si="95"/>
        <v>80.915609487038054</v>
      </c>
      <c r="AY308" s="149">
        <v>227</v>
      </c>
      <c r="AZ308" s="150" t="s">
        <v>357</v>
      </c>
      <c r="BA308" s="149">
        <v>21</v>
      </c>
      <c r="BB308" s="151">
        <v>1</v>
      </c>
      <c r="BC308" s="152">
        <v>1813</v>
      </c>
      <c r="BD308" s="152">
        <v>1467</v>
      </c>
      <c r="BE308" s="149">
        <v>0.80900000000000005</v>
      </c>
      <c r="BF308" s="152">
        <v>803</v>
      </c>
      <c r="BG308" s="152">
        <v>537</v>
      </c>
      <c r="BH308" s="152">
        <v>1340</v>
      </c>
      <c r="BI308" s="153">
        <v>0.40100000000000002</v>
      </c>
      <c r="BJ308" s="153">
        <v>0.45800000000000002</v>
      </c>
      <c r="BK308" s="155">
        <v>0.17</v>
      </c>
      <c r="BL308" s="154">
        <v>0.104</v>
      </c>
      <c r="BM308" s="154">
        <v>8.4000000000000005E-2</v>
      </c>
      <c r="BN308" s="154">
        <v>0.378</v>
      </c>
      <c r="DU308" s="4"/>
      <c r="DZ308" s="183"/>
      <c r="EA308" s="183"/>
      <c r="EB308" s="183"/>
      <c r="EC308" s="183"/>
      <c r="ED308" s="183"/>
      <c r="EE308" s="183"/>
    </row>
    <row r="309" spans="30:135" ht="13" x14ac:dyDescent="0.15">
      <c r="AD309" s="144">
        <f t="shared" si="93"/>
        <v>79.954545454545453</v>
      </c>
      <c r="AE309" s="144">
        <f t="shared" si="94"/>
        <v>75.554292211483798</v>
      </c>
      <c r="AF309" s="149">
        <v>228</v>
      </c>
      <c r="AG309" s="150" t="s">
        <v>546</v>
      </c>
      <c r="AH309" s="149">
        <v>22</v>
      </c>
      <c r="AI309" s="151">
        <v>1</v>
      </c>
      <c r="AJ309" s="152">
        <v>1759</v>
      </c>
      <c r="AK309" s="152">
        <v>1329</v>
      </c>
      <c r="AL309" s="149">
        <v>0.75600000000000001</v>
      </c>
      <c r="AM309" s="152">
        <v>806</v>
      </c>
      <c r="AN309" s="152">
        <v>490</v>
      </c>
      <c r="AO309" s="152">
        <v>1296</v>
      </c>
      <c r="AP309" s="153">
        <v>0.378</v>
      </c>
      <c r="AQ309" s="153">
        <v>0.42299999999999999</v>
      </c>
      <c r="AR309" s="154">
        <v>0.17599999999999999</v>
      </c>
      <c r="AS309" s="154">
        <v>0.107</v>
      </c>
      <c r="AT309" s="154">
        <v>8.7999999999999995E-2</v>
      </c>
      <c r="AU309" s="154">
        <v>0.35499999999999998</v>
      </c>
      <c r="AW309" s="183"/>
      <c r="AX309" s="144">
        <f t="shared" si="95"/>
        <v>80.873410724156997</v>
      </c>
      <c r="AY309" s="149">
        <v>228</v>
      </c>
      <c r="AZ309" s="150" t="s">
        <v>547</v>
      </c>
      <c r="BA309" s="149">
        <v>22</v>
      </c>
      <c r="BB309" s="151">
        <v>1</v>
      </c>
      <c r="BC309" s="152">
        <v>1809</v>
      </c>
      <c r="BD309" s="152">
        <v>1463</v>
      </c>
      <c r="BE309" s="149">
        <v>0.80900000000000005</v>
      </c>
      <c r="BF309" s="152">
        <v>849</v>
      </c>
      <c r="BG309" s="152">
        <v>536</v>
      </c>
      <c r="BH309" s="152">
        <v>1385</v>
      </c>
      <c r="BI309" s="153">
        <v>0.38700000000000001</v>
      </c>
      <c r="BJ309" s="153">
        <v>0.44800000000000001</v>
      </c>
      <c r="BK309" s="154">
        <v>0.157</v>
      </c>
      <c r="BL309" s="154">
        <v>9.2999999999999999E-2</v>
      </c>
      <c r="BM309" s="154">
        <v>7.6999999999999999E-2</v>
      </c>
      <c r="BN309" s="154">
        <v>0.36399999999999999</v>
      </c>
      <c r="DU309" s="4"/>
      <c r="DZ309" s="183"/>
      <c r="EA309" s="183"/>
      <c r="EB309" s="183"/>
      <c r="EC309" s="183"/>
      <c r="ED309" s="183"/>
      <c r="EE309" s="183"/>
    </row>
    <row r="310" spans="30:135" ht="13" x14ac:dyDescent="0.15">
      <c r="AD310" s="144">
        <f t="shared" si="93"/>
        <v>79.05</v>
      </c>
      <c r="AE310" s="144">
        <f t="shared" si="94"/>
        <v>75.585072738772936</v>
      </c>
      <c r="AF310" s="149">
        <v>229</v>
      </c>
      <c r="AG310" s="150" t="s">
        <v>399</v>
      </c>
      <c r="AH310" s="149">
        <v>20</v>
      </c>
      <c r="AI310" s="151">
        <v>1</v>
      </c>
      <c r="AJ310" s="152">
        <v>1581</v>
      </c>
      <c r="AK310" s="152">
        <v>1195</v>
      </c>
      <c r="AL310" s="149">
        <v>0.75600000000000001</v>
      </c>
      <c r="AM310" s="152">
        <v>672</v>
      </c>
      <c r="AN310" s="152">
        <v>415</v>
      </c>
      <c r="AO310" s="152">
        <v>1087</v>
      </c>
      <c r="AP310" s="153">
        <v>0.38200000000000001</v>
      </c>
      <c r="AQ310" s="153">
        <v>0.42399999999999999</v>
      </c>
      <c r="AR310" s="154">
        <v>0.20499999999999999</v>
      </c>
      <c r="AS310" s="154">
        <v>0.127</v>
      </c>
      <c r="AT310" s="154">
        <v>9.7000000000000003E-2</v>
      </c>
      <c r="AU310" s="154">
        <v>0.35899999999999999</v>
      </c>
      <c r="AW310" s="183"/>
      <c r="AX310" s="144">
        <f t="shared" si="95"/>
        <v>80.978809283551968</v>
      </c>
      <c r="AY310" s="149">
        <v>229</v>
      </c>
      <c r="AZ310" s="150" t="s">
        <v>217</v>
      </c>
      <c r="BA310" s="149">
        <v>23</v>
      </c>
      <c r="BB310" s="151">
        <v>1</v>
      </c>
      <c r="BC310" s="152">
        <v>1982</v>
      </c>
      <c r="BD310" s="152">
        <v>1605</v>
      </c>
      <c r="BE310" s="149">
        <v>0.81</v>
      </c>
      <c r="BF310" s="152">
        <v>864</v>
      </c>
      <c r="BG310" s="152">
        <v>599</v>
      </c>
      <c r="BH310" s="152">
        <v>1463</v>
      </c>
      <c r="BI310" s="153">
        <v>0.40899999999999997</v>
      </c>
      <c r="BJ310" s="153">
        <v>0.46300000000000002</v>
      </c>
      <c r="BK310" s="155">
        <v>0.18</v>
      </c>
      <c r="BL310" s="154">
        <v>0.10199999999999999</v>
      </c>
      <c r="BM310" s="154">
        <v>8.3000000000000004E-2</v>
      </c>
      <c r="BN310" s="154">
        <v>0.375</v>
      </c>
      <c r="DU310" s="4"/>
      <c r="DZ310" s="183"/>
      <c r="EA310" s="183"/>
      <c r="EB310" s="183"/>
      <c r="EC310" s="183"/>
      <c r="ED310" s="183"/>
      <c r="EE310" s="183"/>
    </row>
    <row r="311" spans="30:135" ht="13" x14ac:dyDescent="0.15">
      <c r="AD311" s="144">
        <f t="shared" si="93"/>
        <v>81.72727272727272</v>
      </c>
      <c r="AE311" s="144">
        <f t="shared" si="94"/>
        <v>75.472747497219132</v>
      </c>
      <c r="AF311" s="149">
        <v>230</v>
      </c>
      <c r="AG311" s="150" t="s">
        <v>497</v>
      </c>
      <c r="AH311" s="149">
        <v>22</v>
      </c>
      <c r="AI311" s="151">
        <v>1</v>
      </c>
      <c r="AJ311" s="152">
        <v>1798</v>
      </c>
      <c r="AK311" s="152">
        <v>1357</v>
      </c>
      <c r="AL311" s="149">
        <v>0.755</v>
      </c>
      <c r="AM311" s="152">
        <v>809</v>
      </c>
      <c r="AN311" s="152">
        <v>488</v>
      </c>
      <c r="AO311" s="152">
        <v>1297</v>
      </c>
      <c r="AP311" s="153">
        <v>0.376</v>
      </c>
      <c r="AQ311" s="153">
        <v>0.41699999999999998</v>
      </c>
      <c r="AR311" s="154">
        <v>0.18099999999999999</v>
      </c>
      <c r="AS311" s="154">
        <v>0.111</v>
      </c>
      <c r="AT311" s="154">
        <v>8.5000000000000006E-2</v>
      </c>
      <c r="AU311" s="154">
        <v>0.36199999999999999</v>
      </c>
      <c r="AW311" s="183"/>
      <c r="AX311" s="144">
        <f t="shared" si="95"/>
        <v>80.98290598290599</v>
      </c>
      <c r="AY311" s="149">
        <v>230</v>
      </c>
      <c r="AZ311" s="150" t="s">
        <v>532</v>
      </c>
      <c r="BA311" s="149">
        <v>12</v>
      </c>
      <c r="BB311" s="151">
        <v>1</v>
      </c>
      <c r="BC311" s="152">
        <v>936</v>
      </c>
      <c r="BD311" s="152">
        <v>758</v>
      </c>
      <c r="BE311" s="149">
        <v>0.81</v>
      </c>
      <c r="BF311" s="152">
        <v>462</v>
      </c>
      <c r="BG311" s="152">
        <v>266</v>
      </c>
      <c r="BH311" s="152">
        <v>728</v>
      </c>
      <c r="BI311" s="153">
        <v>0.36499999999999999</v>
      </c>
      <c r="BJ311" s="153">
        <v>0.432</v>
      </c>
      <c r="BK311" s="154">
        <v>0.14499999999999999</v>
      </c>
      <c r="BL311" s="154">
        <v>9.2999999999999999E-2</v>
      </c>
      <c r="BM311" s="154">
        <v>7.4999999999999997E-2</v>
      </c>
      <c r="BN311" s="154">
        <v>0.35499999999999998</v>
      </c>
      <c r="DU311" s="4"/>
      <c r="DZ311" s="183"/>
      <c r="EA311" s="183"/>
      <c r="EB311" s="183"/>
      <c r="EC311" s="183"/>
      <c r="ED311" s="183"/>
      <c r="EE311" s="183"/>
    </row>
    <row r="312" spans="30:135" ht="13" x14ac:dyDescent="0.15">
      <c r="AD312" s="144">
        <f t="shared" si="93"/>
        <v>82.84210526315789</v>
      </c>
      <c r="AE312" s="144">
        <f t="shared" si="94"/>
        <v>75.285895806861504</v>
      </c>
      <c r="AF312" s="149">
        <v>231</v>
      </c>
      <c r="AG312" s="150" t="s">
        <v>548</v>
      </c>
      <c r="AH312" s="149">
        <v>19</v>
      </c>
      <c r="AI312" s="151">
        <v>1</v>
      </c>
      <c r="AJ312" s="152">
        <v>1574</v>
      </c>
      <c r="AK312" s="152">
        <v>1185</v>
      </c>
      <c r="AL312" s="149">
        <v>0.753</v>
      </c>
      <c r="AM312" s="152">
        <v>705</v>
      </c>
      <c r="AN312" s="152">
        <v>422</v>
      </c>
      <c r="AO312" s="152">
        <v>1127</v>
      </c>
      <c r="AP312" s="153">
        <v>0.374</v>
      </c>
      <c r="AQ312" s="153">
        <v>0.432</v>
      </c>
      <c r="AR312" s="154">
        <v>0.193</v>
      </c>
      <c r="AS312" s="154">
        <v>0.109</v>
      </c>
      <c r="AT312" s="154">
        <v>8.7999999999999995E-2</v>
      </c>
      <c r="AU312" s="154">
        <v>0.34899999999999998</v>
      </c>
      <c r="AW312" s="183"/>
      <c r="AX312" s="144">
        <f t="shared" si="95"/>
        <v>81.099873577749676</v>
      </c>
      <c r="AY312" s="149">
        <v>231</v>
      </c>
      <c r="AZ312" s="150" t="s">
        <v>516</v>
      </c>
      <c r="BA312" s="149">
        <v>20</v>
      </c>
      <c r="BB312" s="151">
        <v>1</v>
      </c>
      <c r="BC312" s="152">
        <v>1582</v>
      </c>
      <c r="BD312" s="152">
        <v>1283</v>
      </c>
      <c r="BE312" s="149">
        <v>0.81100000000000005</v>
      </c>
      <c r="BF312" s="152">
        <v>710</v>
      </c>
      <c r="BG312" s="152">
        <v>470</v>
      </c>
      <c r="BH312" s="152">
        <v>1180</v>
      </c>
      <c r="BI312" s="153">
        <v>0.39800000000000002</v>
      </c>
      <c r="BJ312" s="151">
        <v>0.46</v>
      </c>
      <c r="BK312" s="155">
        <v>0.17</v>
      </c>
      <c r="BL312" s="154">
        <v>9.8000000000000004E-2</v>
      </c>
      <c r="BM312" s="155">
        <v>0.08</v>
      </c>
      <c r="BN312" s="154">
        <v>0.372</v>
      </c>
      <c r="DU312" s="4"/>
      <c r="DZ312" s="183"/>
      <c r="EA312" s="183"/>
      <c r="EB312" s="183"/>
      <c r="EC312" s="183"/>
      <c r="ED312" s="183"/>
      <c r="EE312" s="183"/>
    </row>
    <row r="313" spans="30:135" ht="13" x14ac:dyDescent="0.15">
      <c r="AD313" s="144">
        <f t="shared" si="93"/>
        <v>80.900000000000006</v>
      </c>
      <c r="AE313" s="144">
        <f t="shared" si="94"/>
        <v>75.154511742892467</v>
      </c>
      <c r="AF313" s="149">
        <v>232</v>
      </c>
      <c r="AG313" s="150" t="s">
        <v>549</v>
      </c>
      <c r="AH313" s="149">
        <v>20</v>
      </c>
      <c r="AI313" s="151">
        <v>1</v>
      </c>
      <c r="AJ313" s="152">
        <v>1618</v>
      </c>
      <c r="AK313" s="152">
        <v>1216</v>
      </c>
      <c r="AL313" s="149">
        <v>0.752</v>
      </c>
      <c r="AM313" s="152">
        <v>692</v>
      </c>
      <c r="AN313" s="152">
        <v>417</v>
      </c>
      <c r="AO313" s="152">
        <v>1109</v>
      </c>
      <c r="AP313" s="153">
        <v>0.376</v>
      </c>
      <c r="AQ313" s="153">
        <v>0.438</v>
      </c>
      <c r="AR313" s="154">
        <v>0.217</v>
      </c>
      <c r="AS313" s="154">
        <v>0.112</v>
      </c>
      <c r="AT313" s="154">
        <v>8.5000000000000006E-2</v>
      </c>
      <c r="AU313" s="154">
        <v>0.34300000000000003</v>
      </c>
      <c r="AW313" s="183"/>
      <c r="AX313" s="144">
        <f t="shared" si="95"/>
        <v>81.228668941979521</v>
      </c>
      <c r="AY313" s="149">
        <v>232</v>
      </c>
      <c r="AZ313" s="150" t="s">
        <v>550</v>
      </c>
      <c r="BA313" s="149">
        <v>21</v>
      </c>
      <c r="BB313" s="151">
        <v>1</v>
      </c>
      <c r="BC313" s="152">
        <v>1758</v>
      </c>
      <c r="BD313" s="152">
        <v>1428</v>
      </c>
      <c r="BE313" s="149">
        <v>0.81200000000000006</v>
      </c>
      <c r="BF313" s="152">
        <v>658</v>
      </c>
      <c r="BG313" s="152">
        <v>508</v>
      </c>
      <c r="BH313" s="152">
        <v>1166</v>
      </c>
      <c r="BI313" s="153">
        <v>0.436</v>
      </c>
      <c r="BJ313" s="151">
        <v>0.49</v>
      </c>
      <c r="BK313" s="154">
        <v>0.221</v>
      </c>
      <c r="BL313" s="154">
        <v>0.13700000000000001</v>
      </c>
      <c r="BM313" s="154">
        <v>0.105</v>
      </c>
      <c r="BN313" s="154">
        <v>0.39100000000000001</v>
      </c>
      <c r="DU313" s="4"/>
      <c r="DZ313" s="183"/>
      <c r="EA313" s="183"/>
      <c r="EB313" s="183"/>
      <c r="EC313" s="183"/>
      <c r="ED313" s="183"/>
      <c r="EE313" s="183"/>
    </row>
    <row r="314" spans="30:135" ht="13" x14ac:dyDescent="0.15">
      <c r="AD314" s="144">
        <f t="shared" si="93"/>
        <v>78.529411764705884</v>
      </c>
      <c r="AE314" s="144">
        <f t="shared" si="94"/>
        <v>75.205992509363298</v>
      </c>
      <c r="AF314" s="149">
        <v>233</v>
      </c>
      <c r="AG314" s="150" t="s">
        <v>551</v>
      </c>
      <c r="AH314" s="149">
        <v>17</v>
      </c>
      <c r="AI314" s="151">
        <v>1</v>
      </c>
      <c r="AJ314" s="152">
        <v>1335</v>
      </c>
      <c r="AK314" s="152">
        <v>1004</v>
      </c>
      <c r="AL314" s="149">
        <v>0.752</v>
      </c>
      <c r="AM314" s="152">
        <v>581</v>
      </c>
      <c r="AN314" s="152">
        <v>368</v>
      </c>
      <c r="AO314" s="152">
        <v>949</v>
      </c>
      <c r="AP314" s="153">
        <v>0.38800000000000001</v>
      </c>
      <c r="AQ314" s="153">
        <v>0.44500000000000001</v>
      </c>
      <c r="AR314" s="155">
        <v>0.21</v>
      </c>
      <c r="AS314" s="154">
        <v>9.7000000000000003E-2</v>
      </c>
      <c r="AT314" s="154">
        <v>8.5000000000000006E-2</v>
      </c>
      <c r="AU314" s="154">
        <v>0.34599999999999997</v>
      </c>
      <c r="AW314" s="183"/>
      <c r="AX314" s="144">
        <f t="shared" si="95"/>
        <v>81.163767246550691</v>
      </c>
      <c r="AY314" s="149">
        <v>233</v>
      </c>
      <c r="AZ314" s="150" t="s">
        <v>552</v>
      </c>
      <c r="BA314" s="149">
        <v>21</v>
      </c>
      <c r="BB314" s="151">
        <v>1</v>
      </c>
      <c r="BC314" s="152">
        <v>1667</v>
      </c>
      <c r="BD314" s="152">
        <v>1353</v>
      </c>
      <c r="BE314" s="149">
        <v>0.81200000000000006</v>
      </c>
      <c r="BF314" s="152">
        <v>809</v>
      </c>
      <c r="BG314" s="152">
        <v>510</v>
      </c>
      <c r="BH314" s="152">
        <v>1319</v>
      </c>
      <c r="BI314" s="153">
        <v>0.38700000000000001</v>
      </c>
      <c r="BJ314" s="153">
        <v>0.44700000000000001</v>
      </c>
      <c r="BK314" s="154">
        <v>0.14699999999999999</v>
      </c>
      <c r="BL314" s="154">
        <v>8.1000000000000003E-2</v>
      </c>
      <c r="BM314" s="154">
        <v>6.0999999999999999E-2</v>
      </c>
      <c r="BN314" s="154">
        <v>0.36399999999999999</v>
      </c>
      <c r="DU314" s="4"/>
      <c r="DZ314" s="183"/>
      <c r="EA314" s="183"/>
      <c r="EB314" s="183"/>
      <c r="EC314" s="183"/>
      <c r="ED314" s="183"/>
      <c r="EE314" s="183"/>
    </row>
    <row r="315" spans="30:135" ht="13" x14ac:dyDescent="0.15">
      <c r="AD315" s="144">
        <f t="shared" si="93"/>
        <v>88.913043478260875</v>
      </c>
      <c r="AE315" s="144">
        <f t="shared" si="94"/>
        <v>75.110024449877756</v>
      </c>
      <c r="AF315" s="149">
        <v>234</v>
      </c>
      <c r="AG315" s="150" t="s">
        <v>517</v>
      </c>
      <c r="AH315" s="149">
        <v>23</v>
      </c>
      <c r="AI315" s="151">
        <v>1</v>
      </c>
      <c r="AJ315" s="152">
        <v>2045</v>
      </c>
      <c r="AK315" s="152">
        <v>1536</v>
      </c>
      <c r="AL315" s="149">
        <v>0.751</v>
      </c>
      <c r="AM315" s="152">
        <v>925</v>
      </c>
      <c r="AN315" s="152">
        <v>561</v>
      </c>
      <c r="AO315" s="152">
        <v>1486</v>
      </c>
      <c r="AP315" s="153">
        <v>0.378</v>
      </c>
      <c r="AQ315" s="153">
        <v>0.42299999999999999</v>
      </c>
      <c r="AR315" s="154">
        <v>0.17799999999999999</v>
      </c>
      <c r="AS315" s="154">
        <v>0.109</v>
      </c>
      <c r="AT315" s="154">
        <v>8.4000000000000005E-2</v>
      </c>
      <c r="AU315" s="154">
        <v>0.35899999999999999</v>
      </c>
      <c r="AW315" s="183"/>
      <c r="AX315" s="144">
        <f t="shared" si="95"/>
        <v>81.339439038351458</v>
      </c>
      <c r="AY315" s="149">
        <v>234</v>
      </c>
      <c r="AZ315" s="150" t="s">
        <v>353</v>
      </c>
      <c r="BA315" s="149">
        <v>23</v>
      </c>
      <c r="BB315" s="151">
        <v>1</v>
      </c>
      <c r="BC315" s="152">
        <v>1747</v>
      </c>
      <c r="BD315" s="152">
        <v>1421</v>
      </c>
      <c r="BE315" s="149">
        <v>0.81299999999999994</v>
      </c>
      <c r="BF315" s="152">
        <v>723</v>
      </c>
      <c r="BG315" s="152">
        <v>538</v>
      </c>
      <c r="BH315" s="152">
        <v>1261</v>
      </c>
      <c r="BI315" s="153">
        <v>0.42699999999999999</v>
      </c>
      <c r="BJ315" s="153">
        <v>0.47399999999999998</v>
      </c>
      <c r="BK315" s="154">
        <v>0.193</v>
      </c>
      <c r="BL315" s="154">
        <v>0.10199999999999999</v>
      </c>
      <c r="BM315" s="154">
        <v>7.9000000000000001E-2</v>
      </c>
      <c r="BN315" s="154">
        <v>0.38500000000000001</v>
      </c>
      <c r="DU315" s="4"/>
      <c r="DZ315" s="183"/>
      <c r="EA315" s="183"/>
      <c r="EB315" s="183"/>
      <c r="EC315" s="183"/>
      <c r="ED315" s="183"/>
      <c r="EE315" s="183"/>
    </row>
    <row r="316" spans="30:135" ht="13" x14ac:dyDescent="0.15">
      <c r="AD316" s="144">
        <f t="shared" si="93"/>
        <v>85.111111111111114</v>
      </c>
      <c r="AE316" s="144">
        <f t="shared" si="94"/>
        <v>75</v>
      </c>
      <c r="AF316" s="149">
        <v>235</v>
      </c>
      <c r="AG316" s="150" t="s">
        <v>349</v>
      </c>
      <c r="AH316" s="149">
        <v>18</v>
      </c>
      <c r="AI316" s="151">
        <v>1</v>
      </c>
      <c r="AJ316" s="152">
        <v>1532</v>
      </c>
      <c r="AK316" s="152">
        <v>1149</v>
      </c>
      <c r="AL316" s="149">
        <v>0.75</v>
      </c>
      <c r="AM316" s="152">
        <v>684</v>
      </c>
      <c r="AN316" s="152">
        <v>432</v>
      </c>
      <c r="AO316" s="152">
        <v>1116</v>
      </c>
      <c r="AP316" s="153">
        <v>0.38700000000000001</v>
      </c>
      <c r="AQ316" s="153">
        <v>0.43099999999999999</v>
      </c>
      <c r="AR316" s="154">
        <v>0.183</v>
      </c>
      <c r="AS316" s="154">
        <v>0.107</v>
      </c>
      <c r="AT316" s="154">
        <v>9.0999999999999998E-2</v>
      </c>
      <c r="AU316" s="154">
        <v>0.35799999999999998</v>
      </c>
      <c r="AW316" s="183"/>
      <c r="AX316" s="144">
        <f t="shared" si="95"/>
        <v>81.32678132678133</v>
      </c>
      <c r="AY316" s="149">
        <v>235</v>
      </c>
      <c r="AZ316" s="150" t="s">
        <v>437</v>
      </c>
      <c r="BA316" s="149">
        <v>20</v>
      </c>
      <c r="BB316" s="151">
        <v>1</v>
      </c>
      <c r="BC316" s="152">
        <v>1628</v>
      </c>
      <c r="BD316" s="152">
        <v>1324</v>
      </c>
      <c r="BE316" s="149">
        <v>0.81299999999999994</v>
      </c>
      <c r="BF316" s="152">
        <v>708</v>
      </c>
      <c r="BG316" s="152">
        <v>467</v>
      </c>
      <c r="BH316" s="152">
        <v>1175</v>
      </c>
      <c r="BI316" s="153">
        <v>0.39700000000000002</v>
      </c>
      <c r="BJ316" s="153">
        <v>0.46800000000000003</v>
      </c>
      <c r="BK316" s="154">
        <v>0.187</v>
      </c>
      <c r="BL316" s="154">
        <v>0.104</v>
      </c>
      <c r="BM316" s="154">
        <v>7.6999999999999999E-2</v>
      </c>
      <c r="BN316" s="155">
        <v>0.37</v>
      </c>
      <c r="DU316" s="4"/>
      <c r="DZ316" s="183"/>
      <c r="EA316" s="183"/>
      <c r="EB316" s="183"/>
      <c r="EC316" s="183"/>
      <c r="ED316" s="183"/>
      <c r="EE316" s="183"/>
    </row>
    <row r="317" spans="30:135" ht="13" x14ac:dyDescent="0.15">
      <c r="AD317" s="144">
        <f t="shared" si="93"/>
        <v>86.25</v>
      </c>
      <c r="AE317" s="144">
        <f t="shared" si="94"/>
        <v>74.830917874396135</v>
      </c>
      <c r="AF317" s="149">
        <v>236</v>
      </c>
      <c r="AG317" s="150" t="s">
        <v>540</v>
      </c>
      <c r="AH317" s="149">
        <v>24</v>
      </c>
      <c r="AI317" s="151">
        <v>1</v>
      </c>
      <c r="AJ317" s="152">
        <v>2070</v>
      </c>
      <c r="AK317" s="152">
        <v>1549</v>
      </c>
      <c r="AL317" s="149">
        <v>0.748</v>
      </c>
      <c r="AM317" s="152">
        <v>941</v>
      </c>
      <c r="AN317" s="152">
        <v>535</v>
      </c>
      <c r="AO317" s="152">
        <v>1476</v>
      </c>
      <c r="AP317" s="153">
        <v>0.36199999999999999</v>
      </c>
      <c r="AQ317" s="153">
        <v>0.42299999999999999</v>
      </c>
      <c r="AR317" s="154">
        <v>0.187</v>
      </c>
      <c r="AS317" s="154">
        <v>0.11899999999999999</v>
      </c>
      <c r="AT317" s="154">
        <v>8.7999999999999995E-2</v>
      </c>
      <c r="AU317" s="154">
        <v>0.34499999999999997</v>
      </c>
      <c r="AW317" s="183"/>
      <c r="AX317" s="144">
        <f t="shared" si="95"/>
        <v>81.287970838396106</v>
      </c>
      <c r="AY317" s="149">
        <v>236</v>
      </c>
      <c r="AZ317" s="150" t="s">
        <v>486</v>
      </c>
      <c r="BA317" s="149">
        <v>20</v>
      </c>
      <c r="BB317" s="151">
        <v>1</v>
      </c>
      <c r="BC317" s="152">
        <v>1646</v>
      </c>
      <c r="BD317" s="152">
        <v>1338</v>
      </c>
      <c r="BE317" s="149">
        <v>0.81299999999999994</v>
      </c>
      <c r="BF317" s="152">
        <v>720</v>
      </c>
      <c r="BG317" s="152">
        <v>525</v>
      </c>
      <c r="BH317" s="152">
        <v>1245</v>
      </c>
      <c r="BI317" s="153">
        <v>0.42199999999999999</v>
      </c>
      <c r="BJ317" s="153">
        <v>0.46600000000000003</v>
      </c>
      <c r="BK317" s="154">
        <v>0.17299999999999999</v>
      </c>
      <c r="BL317" s="154">
        <v>8.8999999999999996E-2</v>
      </c>
      <c r="BM317" s="155">
        <v>0.08</v>
      </c>
      <c r="BN317" s="155">
        <v>0.38</v>
      </c>
      <c r="DU317" s="4"/>
      <c r="DZ317" s="183"/>
      <c r="EA317" s="183"/>
      <c r="EB317" s="183"/>
      <c r="EC317" s="183"/>
      <c r="ED317" s="183"/>
      <c r="EE317" s="183"/>
    </row>
    <row r="318" spans="30:135" ht="13" x14ac:dyDescent="0.15">
      <c r="AD318" s="144">
        <f t="shared" si="93"/>
        <v>86.478260869565219</v>
      </c>
      <c r="AE318" s="144">
        <f t="shared" si="94"/>
        <v>74.811463046757169</v>
      </c>
      <c r="AF318" s="149">
        <v>237</v>
      </c>
      <c r="AG318" s="150" t="s">
        <v>553</v>
      </c>
      <c r="AH318" s="149">
        <v>23</v>
      </c>
      <c r="AI318" s="151">
        <v>1</v>
      </c>
      <c r="AJ318" s="152">
        <v>1989</v>
      </c>
      <c r="AK318" s="152">
        <v>1488</v>
      </c>
      <c r="AL318" s="149">
        <v>0.748</v>
      </c>
      <c r="AM318" s="152">
        <v>919</v>
      </c>
      <c r="AN318" s="152">
        <v>551</v>
      </c>
      <c r="AO318" s="152">
        <v>1470</v>
      </c>
      <c r="AP318" s="153">
        <v>0.375</v>
      </c>
      <c r="AQ318" s="153">
        <v>0.41199999999999998</v>
      </c>
      <c r="AR318" s="154">
        <v>0.17699999999999999</v>
      </c>
      <c r="AS318" s="155">
        <v>0.11</v>
      </c>
      <c r="AT318" s="154">
        <v>9.5000000000000001E-2</v>
      </c>
      <c r="AU318" s="154">
        <v>0.35399999999999998</v>
      </c>
      <c r="AW318" s="183"/>
      <c r="AX318" s="144">
        <f t="shared" si="95"/>
        <v>81.272822117892545</v>
      </c>
      <c r="AY318" s="149">
        <v>237</v>
      </c>
      <c r="AZ318" s="150" t="s">
        <v>324</v>
      </c>
      <c r="BA318" s="149">
        <v>23</v>
      </c>
      <c r="BB318" s="151">
        <v>1</v>
      </c>
      <c r="BC318" s="152">
        <v>1917</v>
      </c>
      <c r="BD318" s="152">
        <v>1558</v>
      </c>
      <c r="BE318" s="149">
        <v>0.81299999999999994</v>
      </c>
      <c r="BF318" s="152">
        <v>813</v>
      </c>
      <c r="BG318" s="152">
        <v>573</v>
      </c>
      <c r="BH318" s="152">
        <v>1386</v>
      </c>
      <c r="BI318" s="153">
        <v>0.41299999999999998</v>
      </c>
      <c r="BJ318" s="153">
        <v>0.45900000000000002</v>
      </c>
      <c r="BK318" s="154">
        <v>0.184</v>
      </c>
      <c r="BL318" s="154">
        <v>0.109</v>
      </c>
      <c r="BM318" s="154">
        <v>7.9000000000000001E-2</v>
      </c>
      <c r="BN318" s="154">
        <v>0.38400000000000001</v>
      </c>
      <c r="DU318" s="4"/>
      <c r="DZ318" s="183"/>
      <c r="EA318" s="183"/>
      <c r="EB318" s="183"/>
      <c r="EC318" s="183"/>
      <c r="ED318" s="183"/>
      <c r="EE318" s="183"/>
    </row>
    <row r="319" spans="30:135" ht="13" x14ac:dyDescent="0.15">
      <c r="AD319" s="144">
        <f t="shared" si="93"/>
        <v>84.45</v>
      </c>
      <c r="AE319" s="144">
        <f t="shared" si="94"/>
        <v>74.837181764357609</v>
      </c>
      <c r="AF319" s="149">
        <v>238</v>
      </c>
      <c r="AG319" s="150" t="s">
        <v>554</v>
      </c>
      <c r="AH319" s="149">
        <v>20</v>
      </c>
      <c r="AI319" s="151">
        <v>1</v>
      </c>
      <c r="AJ319" s="152">
        <v>1689</v>
      </c>
      <c r="AK319" s="152">
        <v>1264</v>
      </c>
      <c r="AL319" s="149">
        <v>0.748</v>
      </c>
      <c r="AM319" s="152">
        <v>765</v>
      </c>
      <c r="AN319" s="152">
        <v>440</v>
      </c>
      <c r="AO319" s="152">
        <v>1205</v>
      </c>
      <c r="AP319" s="153">
        <v>0.36499999999999999</v>
      </c>
      <c r="AQ319" s="151">
        <v>0.41</v>
      </c>
      <c r="AR319" s="154">
        <v>0.185</v>
      </c>
      <c r="AS319" s="154">
        <v>0.115</v>
      </c>
      <c r="AT319" s="155">
        <v>0.08</v>
      </c>
      <c r="AU319" s="154">
        <v>0.35499999999999998</v>
      </c>
      <c r="AW319" s="183"/>
      <c r="AX319" s="144">
        <f t="shared" si="95"/>
        <v>81.312889314805943</v>
      </c>
      <c r="AY319" s="149">
        <v>238</v>
      </c>
      <c r="AZ319" s="150" t="s">
        <v>388</v>
      </c>
      <c r="BA319" s="149">
        <v>25</v>
      </c>
      <c r="BB319" s="151">
        <v>1</v>
      </c>
      <c r="BC319" s="152">
        <v>2087</v>
      </c>
      <c r="BD319" s="152">
        <v>1697</v>
      </c>
      <c r="BE319" s="149">
        <v>0.81299999999999994</v>
      </c>
      <c r="BF319" s="152">
        <v>938</v>
      </c>
      <c r="BG319" s="152">
        <v>649</v>
      </c>
      <c r="BH319" s="152">
        <v>1587</v>
      </c>
      <c r="BI319" s="153">
        <v>0.40899999999999997</v>
      </c>
      <c r="BJ319" s="153">
        <v>0.45400000000000001</v>
      </c>
      <c r="BK319" s="154">
        <v>0.16300000000000001</v>
      </c>
      <c r="BL319" s="154">
        <v>9.6000000000000002E-2</v>
      </c>
      <c r="BM319" s="154">
        <v>7.3999999999999996E-2</v>
      </c>
      <c r="BN319" s="154">
        <v>0.38100000000000001</v>
      </c>
      <c r="DU319" s="4"/>
      <c r="DZ319" s="183"/>
      <c r="EA319" s="183"/>
      <c r="EB319" s="183"/>
      <c r="EC319" s="183"/>
      <c r="ED319" s="183"/>
      <c r="EE319" s="183"/>
    </row>
    <row r="320" spans="30:135" ht="13" x14ac:dyDescent="0.15">
      <c r="AD320" s="144">
        <f t="shared" si="93"/>
        <v>83.5</v>
      </c>
      <c r="AE320" s="144">
        <f t="shared" si="94"/>
        <v>74.750499001996005</v>
      </c>
      <c r="AF320" s="149">
        <v>239</v>
      </c>
      <c r="AG320" s="150" t="s">
        <v>354</v>
      </c>
      <c r="AH320" s="149">
        <v>24</v>
      </c>
      <c r="AI320" s="151">
        <v>1</v>
      </c>
      <c r="AJ320" s="152">
        <v>2004</v>
      </c>
      <c r="AK320" s="152">
        <v>1498</v>
      </c>
      <c r="AL320" s="149">
        <v>0.748</v>
      </c>
      <c r="AM320" s="152">
        <v>850</v>
      </c>
      <c r="AN320" s="152">
        <v>530</v>
      </c>
      <c r="AO320" s="152">
        <v>1380</v>
      </c>
      <c r="AP320" s="153">
        <v>0.38400000000000001</v>
      </c>
      <c r="AQ320" s="153">
        <v>0.44800000000000001</v>
      </c>
      <c r="AR320" s="154">
        <v>0.21299999999999999</v>
      </c>
      <c r="AS320" s="154">
        <v>0.113</v>
      </c>
      <c r="AT320" s="155">
        <v>0.09</v>
      </c>
      <c r="AU320" s="154">
        <v>0.34799999999999998</v>
      </c>
      <c r="AW320" s="183"/>
      <c r="AX320" s="144">
        <f t="shared" si="95"/>
        <v>81.405405405405403</v>
      </c>
      <c r="AY320" s="149">
        <v>239</v>
      </c>
      <c r="AZ320" s="150" t="s">
        <v>555</v>
      </c>
      <c r="BA320" s="149">
        <v>23</v>
      </c>
      <c r="BB320" s="151">
        <v>1</v>
      </c>
      <c r="BC320" s="152">
        <v>1850</v>
      </c>
      <c r="BD320" s="152">
        <v>1506</v>
      </c>
      <c r="BE320" s="149">
        <v>0.81399999999999995</v>
      </c>
      <c r="BF320" s="152">
        <v>772</v>
      </c>
      <c r="BG320" s="152">
        <v>543</v>
      </c>
      <c r="BH320" s="152">
        <v>1315</v>
      </c>
      <c r="BI320" s="153">
        <v>0.41299999999999998</v>
      </c>
      <c r="BJ320" s="153">
        <v>0.46500000000000002</v>
      </c>
      <c r="BK320" s="154">
        <v>0.189</v>
      </c>
      <c r="BL320" s="154">
        <v>0.121</v>
      </c>
      <c r="BM320" s="155">
        <v>0.09</v>
      </c>
      <c r="BN320" s="155">
        <v>0.38</v>
      </c>
      <c r="DU320" s="4"/>
      <c r="DZ320" s="183"/>
      <c r="EA320" s="183"/>
      <c r="EB320" s="183"/>
      <c r="EC320" s="183"/>
      <c r="ED320" s="183"/>
      <c r="EE320" s="183"/>
    </row>
    <row r="321" spans="30:135" ht="13" x14ac:dyDescent="0.15">
      <c r="AD321" s="144">
        <f t="shared" si="93"/>
        <v>77.529411764705884</v>
      </c>
      <c r="AE321" s="144">
        <f t="shared" si="94"/>
        <v>74.81031866464339</v>
      </c>
      <c r="AF321" s="149">
        <v>240</v>
      </c>
      <c r="AG321" s="150" t="s">
        <v>222</v>
      </c>
      <c r="AH321" s="149">
        <v>17</v>
      </c>
      <c r="AI321" s="151">
        <v>1</v>
      </c>
      <c r="AJ321" s="152">
        <v>1318</v>
      </c>
      <c r="AK321" s="152">
        <v>986</v>
      </c>
      <c r="AL321" s="149">
        <v>0.748</v>
      </c>
      <c r="AM321" s="152">
        <v>524</v>
      </c>
      <c r="AN321" s="152">
        <v>360</v>
      </c>
      <c r="AO321" s="152">
        <v>884</v>
      </c>
      <c r="AP321" s="153">
        <v>0.40699999999999997</v>
      </c>
      <c r="AQ321" s="153">
        <v>0.442</v>
      </c>
      <c r="AR321" s="154">
        <v>0.222</v>
      </c>
      <c r="AS321" s="154">
        <v>0.125</v>
      </c>
      <c r="AT321" s="154">
        <v>9.7000000000000003E-2</v>
      </c>
      <c r="AU321" s="154">
        <v>0.36799999999999999</v>
      </c>
      <c r="AW321" s="183"/>
      <c r="AX321" s="144">
        <f t="shared" si="95"/>
        <v>81.728665207877455</v>
      </c>
      <c r="AY321" s="149">
        <v>240</v>
      </c>
      <c r="AZ321" s="150" t="s">
        <v>471</v>
      </c>
      <c r="BA321" s="149">
        <v>23</v>
      </c>
      <c r="BB321" s="151">
        <v>1</v>
      </c>
      <c r="BC321" s="152">
        <v>1828</v>
      </c>
      <c r="BD321" s="152">
        <v>1494</v>
      </c>
      <c r="BE321" s="149">
        <v>0.81699999999999995</v>
      </c>
      <c r="BF321" s="152">
        <v>759</v>
      </c>
      <c r="BG321" s="152">
        <v>555</v>
      </c>
      <c r="BH321" s="152">
        <v>1314</v>
      </c>
      <c r="BI321" s="153">
        <v>0.42199999999999999</v>
      </c>
      <c r="BJ321" s="153">
        <v>0.48199999999999998</v>
      </c>
      <c r="BK321" s="154">
        <v>0.20200000000000001</v>
      </c>
      <c r="BL321" s="154">
        <v>9.1999999999999998E-2</v>
      </c>
      <c r="BM321" s="154">
        <v>7.1999999999999995E-2</v>
      </c>
      <c r="BN321" s="154">
        <v>0.379</v>
      </c>
      <c r="DU321" s="4"/>
      <c r="DZ321" s="183"/>
      <c r="EA321" s="183"/>
      <c r="EB321" s="183"/>
      <c r="EC321" s="183"/>
      <c r="ED321" s="183"/>
      <c r="EE321" s="183"/>
    </row>
    <row r="322" spans="30:135" ht="13" x14ac:dyDescent="0.15">
      <c r="AD322" s="144">
        <f t="shared" si="93"/>
        <v>78.826086956521735</v>
      </c>
      <c r="AE322" s="144">
        <f t="shared" si="94"/>
        <v>74.738003309431875</v>
      </c>
      <c r="AF322" s="149">
        <v>241</v>
      </c>
      <c r="AG322" s="150" t="s">
        <v>537</v>
      </c>
      <c r="AH322" s="149">
        <v>23</v>
      </c>
      <c r="AI322" s="151">
        <v>1</v>
      </c>
      <c r="AJ322" s="152">
        <v>1813</v>
      </c>
      <c r="AK322" s="152">
        <v>1355</v>
      </c>
      <c r="AL322" s="149">
        <v>0.747</v>
      </c>
      <c r="AM322" s="152">
        <v>786</v>
      </c>
      <c r="AN322" s="152">
        <v>492</v>
      </c>
      <c r="AO322" s="152">
        <v>1278</v>
      </c>
      <c r="AP322" s="153">
        <v>0.38500000000000001</v>
      </c>
      <c r="AQ322" s="153">
        <v>0.42899999999999999</v>
      </c>
      <c r="AR322" s="154">
        <v>0.20499999999999999</v>
      </c>
      <c r="AS322" s="154">
        <v>0.10299999999999999</v>
      </c>
      <c r="AT322" s="154">
        <v>7.6999999999999999E-2</v>
      </c>
      <c r="AU322" s="154">
        <v>0.35399999999999998</v>
      </c>
      <c r="AW322" s="183"/>
      <c r="AX322" s="144">
        <f t="shared" si="95"/>
        <v>81.834640917320456</v>
      </c>
      <c r="AY322" s="149">
        <v>241</v>
      </c>
      <c r="AZ322" s="150" t="s">
        <v>475</v>
      </c>
      <c r="BA322" s="149">
        <v>21</v>
      </c>
      <c r="BB322" s="151">
        <v>1</v>
      </c>
      <c r="BC322" s="152">
        <v>1657</v>
      </c>
      <c r="BD322" s="152">
        <v>1356</v>
      </c>
      <c r="BE322" s="149">
        <v>0.81799999999999995</v>
      </c>
      <c r="BF322" s="152">
        <v>715</v>
      </c>
      <c r="BG322" s="152">
        <v>488</v>
      </c>
      <c r="BH322" s="152">
        <v>1203</v>
      </c>
      <c r="BI322" s="153">
        <v>0.40600000000000003</v>
      </c>
      <c r="BJ322" s="153">
        <v>0.45900000000000002</v>
      </c>
      <c r="BK322" s="154">
        <v>0.182</v>
      </c>
      <c r="BL322" s="154">
        <v>0.113</v>
      </c>
      <c r="BM322" s="154">
        <v>8.4000000000000005E-2</v>
      </c>
      <c r="BN322" s="155">
        <v>0.38</v>
      </c>
      <c r="DU322" s="4"/>
      <c r="DZ322" s="183"/>
      <c r="EA322" s="183"/>
      <c r="EB322" s="183"/>
      <c r="EC322" s="183"/>
      <c r="ED322" s="183"/>
      <c r="EE322" s="183"/>
    </row>
    <row r="323" spans="30:135" ht="13" x14ac:dyDescent="0.15">
      <c r="AD323" s="144">
        <f t="shared" si="93"/>
        <v>77.333333333333329</v>
      </c>
      <c r="AE323" s="144">
        <f t="shared" si="94"/>
        <v>74.640804597701148</v>
      </c>
      <c r="AF323" s="149">
        <v>242</v>
      </c>
      <c r="AG323" s="150" t="s">
        <v>556</v>
      </c>
      <c r="AH323" s="149">
        <v>18</v>
      </c>
      <c r="AI323" s="151">
        <v>1</v>
      </c>
      <c r="AJ323" s="152">
        <v>1392</v>
      </c>
      <c r="AK323" s="152">
        <v>1039</v>
      </c>
      <c r="AL323" s="149">
        <v>0.746</v>
      </c>
      <c r="AM323" s="152">
        <v>632</v>
      </c>
      <c r="AN323" s="152">
        <v>363</v>
      </c>
      <c r="AO323" s="152">
        <v>995</v>
      </c>
      <c r="AP323" s="153">
        <v>0.36499999999999999</v>
      </c>
      <c r="AQ323" s="153">
        <v>0.434</v>
      </c>
      <c r="AR323" s="155">
        <v>0.21</v>
      </c>
      <c r="AS323" s="154">
        <v>9.8000000000000004E-2</v>
      </c>
      <c r="AT323" s="154">
        <v>8.7999999999999995E-2</v>
      </c>
      <c r="AU323" s="154">
        <v>0.32800000000000001</v>
      </c>
      <c r="AW323" s="183"/>
      <c r="AX323" s="144">
        <f t="shared" si="95"/>
        <v>81.923714759535656</v>
      </c>
      <c r="AY323" s="149">
        <v>242</v>
      </c>
      <c r="AZ323" s="150" t="s">
        <v>272</v>
      </c>
      <c r="BA323" s="149">
        <v>21</v>
      </c>
      <c r="BB323" s="151">
        <v>1</v>
      </c>
      <c r="BC323" s="152">
        <v>1809</v>
      </c>
      <c r="BD323" s="152">
        <v>1482</v>
      </c>
      <c r="BE323" s="149">
        <v>0.81899999999999995</v>
      </c>
      <c r="BF323" s="152">
        <v>821</v>
      </c>
      <c r="BG323" s="152">
        <v>578</v>
      </c>
      <c r="BH323" s="152">
        <v>1399</v>
      </c>
      <c r="BI323" s="153">
        <v>0.41299999999999998</v>
      </c>
      <c r="BJ323" s="153">
        <v>0.46600000000000003</v>
      </c>
      <c r="BK323" s="154">
        <v>0.16300000000000001</v>
      </c>
      <c r="BL323" s="154">
        <v>7.5999999999999998E-2</v>
      </c>
      <c r="BM323" s="154">
        <v>6.2E-2</v>
      </c>
      <c r="BN323" s="154">
        <v>0.376</v>
      </c>
      <c r="DU323" s="4"/>
      <c r="DZ323" s="183"/>
      <c r="EA323" s="183"/>
      <c r="EB323" s="183"/>
      <c r="EC323" s="183"/>
      <c r="ED323" s="183"/>
      <c r="EE323" s="183"/>
    </row>
    <row r="324" spans="30:135" ht="13" x14ac:dyDescent="0.15">
      <c r="AD324" s="144">
        <f t="shared" si="93"/>
        <v>88.611111111111114</v>
      </c>
      <c r="AE324" s="144">
        <f t="shared" si="94"/>
        <v>74.608150470219442</v>
      </c>
      <c r="AF324" s="149">
        <v>243</v>
      </c>
      <c r="AG324" s="150" t="s">
        <v>557</v>
      </c>
      <c r="AH324" s="149">
        <v>18</v>
      </c>
      <c r="AI324" s="151">
        <v>1</v>
      </c>
      <c r="AJ324" s="152">
        <v>1595</v>
      </c>
      <c r="AK324" s="152">
        <v>1190</v>
      </c>
      <c r="AL324" s="149">
        <v>0.746</v>
      </c>
      <c r="AM324" s="152">
        <v>713</v>
      </c>
      <c r="AN324" s="152">
        <v>438</v>
      </c>
      <c r="AO324" s="152">
        <v>1151</v>
      </c>
      <c r="AP324" s="153">
        <v>0.38100000000000001</v>
      </c>
      <c r="AQ324" s="153">
        <v>0.43099999999999999</v>
      </c>
      <c r="AR324" s="154">
        <v>0.19400000000000001</v>
      </c>
      <c r="AS324" s="154">
        <v>0.104</v>
      </c>
      <c r="AT324" s="154">
        <v>8.6999999999999994E-2</v>
      </c>
      <c r="AU324" s="154">
        <v>0.34699999999999998</v>
      </c>
      <c r="AW324" s="183"/>
      <c r="AX324" s="144">
        <f t="shared" si="95"/>
        <v>82.073265783320352</v>
      </c>
      <c r="AY324" s="149">
        <v>243</v>
      </c>
      <c r="AZ324" s="150" t="s">
        <v>401</v>
      </c>
      <c r="BA324" s="149">
        <v>18</v>
      </c>
      <c r="BB324" s="151">
        <v>1</v>
      </c>
      <c r="BC324" s="152">
        <v>1283</v>
      </c>
      <c r="BD324" s="152">
        <v>1053</v>
      </c>
      <c r="BE324" s="149">
        <v>0.82099999999999995</v>
      </c>
      <c r="BF324" s="152">
        <v>554</v>
      </c>
      <c r="BG324" s="152">
        <v>391</v>
      </c>
      <c r="BH324" s="152">
        <v>945</v>
      </c>
      <c r="BI324" s="153">
        <v>0.41399999999999998</v>
      </c>
      <c r="BJ324" s="153">
        <v>0.47599999999999998</v>
      </c>
      <c r="BK324" s="154">
        <v>0.193</v>
      </c>
      <c r="BL324" s="154">
        <v>8.2000000000000003E-2</v>
      </c>
      <c r="BM324" s="154">
        <v>6.8000000000000005E-2</v>
      </c>
      <c r="BN324" s="155">
        <v>0.37</v>
      </c>
      <c r="DU324" s="4"/>
      <c r="DZ324" s="183"/>
      <c r="EA324" s="183"/>
      <c r="EB324" s="183"/>
      <c r="EC324" s="183"/>
      <c r="ED324" s="183"/>
      <c r="EE324" s="183"/>
    </row>
    <row r="325" spans="30:135" ht="13" x14ac:dyDescent="0.15">
      <c r="AD325" s="144">
        <f t="shared" si="93"/>
        <v>83.545454545454561</v>
      </c>
      <c r="AE325" s="144">
        <f t="shared" si="94"/>
        <v>74.646354733405872</v>
      </c>
      <c r="AF325" s="149">
        <v>244</v>
      </c>
      <c r="AG325" s="150" t="s">
        <v>344</v>
      </c>
      <c r="AH325" s="149">
        <v>22</v>
      </c>
      <c r="AI325" s="151">
        <v>1</v>
      </c>
      <c r="AJ325" s="152">
        <v>1838</v>
      </c>
      <c r="AK325" s="152">
        <v>1372</v>
      </c>
      <c r="AL325" s="149">
        <v>0.746</v>
      </c>
      <c r="AM325" s="152">
        <v>820</v>
      </c>
      <c r="AN325" s="152">
        <v>516</v>
      </c>
      <c r="AO325" s="152">
        <v>1336</v>
      </c>
      <c r="AP325" s="153">
        <v>0.38600000000000001</v>
      </c>
      <c r="AQ325" s="153">
        <v>0.41899999999999998</v>
      </c>
      <c r="AR325" s="154">
        <v>0.17199999999999999</v>
      </c>
      <c r="AS325" s="154">
        <v>0.124</v>
      </c>
      <c r="AT325" s="155">
        <v>0.1</v>
      </c>
      <c r="AU325" s="154">
        <v>0.371</v>
      </c>
      <c r="AW325" s="183"/>
      <c r="AX325" s="144">
        <f t="shared" si="95"/>
        <v>82.223701731025301</v>
      </c>
      <c r="AY325" s="149">
        <v>244</v>
      </c>
      <c r="AZ325" s="150" t="s">
        <v>558</v>
      </c>
      <c r="BA325" s="149">
        <v>18</v>
      </c>
      <c r="BB325" s="151">
        <v>1</v>
      </c>
      <c r="BC325" s="152">
        <v>1502</v>
      </c>
      <c r="BD325" s="152">
        <v>1235</v>
      </c>
      <c r="BE325" s="149">
        <v>0.82199999999999995</v>
      </c>
      <c r="BF325" s="152">
        <v>617</v>
      </c>
      <c r="BG325" s="152">
        <v>427</v>
      </c>
      <c r="BH325" s="152">
        <v>1044</v>
      </c>
      <c r="BI325" s="153">
        <v>0.40899999999999997</v>
      </c>
      <c r="BJ325" s="153">
        <v>0.47699999999999998</v>
      </c>
      <c r="BK325" s="154">
        <v>0.20100000000000001</v>
      </c>
      <c r="BL325" s="154">
        <v>0.126</v>
      </c>
      <c r="BM325" s="154">
        <v>0.10100000000000001</v>
      </c>
      <c r="BN325" s="154">
        <v>0.376</v>
      </c>
      <c r="DU325" s="4"/>
      <c r="DZ325" s="183"/>
      <c r="EA325" s="183"/>
      <c r="EB325" s="183"/>
      <c r="EC325" s="183"/>
      <c r="ED325" s="183"/>
      <c r="EE325" s="183"/>
    </row>
    <row r="326" spans="30:135" ht="13" x14ac:dyDescent="0.15">
      <c r="AD326" s="144">
        <f t="shared" si="93"/>
        <v>77.27272727272728</v>
      </c>
      <c r="AE326" s="144">
        <f t="shared" si="94"/>
        <v>74.470588235294116</v>
      </c>
      <c r="AF326" s="149">
        <v>245</v>
      </c>
      <c r="AG326" s="150" t="s">
        <v>547</v>
      </c>
      <c r="AH326" s="149">
        <v>22</v>
      </c>
      <c r="AI326" s="151">
        <v>1</v>
      </c>
      <c r="AJ326" s="152">
        <v>1700</v>
      </c>
      <c r="AK326" s="152">
        <v>1266</v>
      </c>
      <c r="AL326" s="149">
        <v>0.745</v>
      </c>
      <c r="AM326" s="152">
        <v>727</v>
      </c>
      <c r="AN326" s="152">
        <v>456</v>
      </c>
      <c r="AO326" s="152">
        <v>1183</v>
      </c>
      <c r="AP326" s="153">
        <v>0.38500000000000001</v>
      </c>
      <c r="AQ326" s="153">
        <v>0.433</v>
      </c>
      <c r="AR326" s="154">
        <v>0.21299999999999999</v>
      </c>
      <c r="AS326" s="154">
        <v>0.108</v>
      </c>
      <c r="AT326" s="154">
        <v>8.4000000000000005E-2</v>
      </c>
      <c r="AU326" s="154">
        <v>0.34899999999999998</v>
      </c>
      <c r="AW326" s="183"/>
      <c r="AX326" s="144">
        <f t="shared" si="95"/>
        <v>82.179341657207715</v>
      </c>
      <c r="AY326" s="149">
        <v>245</v>
      </c>
      <c r="AZ326" s="150" t="s">
        <v>559</v>
      </c>
      <c r="BA326" s="149">
        <v>11</v>
      </c>
      <c r="BB326" s="151">
        <v>1</v>
      </c>
      <c r="BC326" s="152">
        <v>881</v>
      </c>
      <c r="BD326" s="152">
        <v>724</v>
      </c>
      <c r="BE326" s="149">
        <v>0.82199999999999995</v>
      </c>
      <c r="BF326" s="152">
        <v>378</v>
      </c>
      <c r="BG326" s="152">
        <v>275</v>
      </c>
      <c r="BH326" s="152">
        <v>653</v>
      </c>
      <c r="BI326" s="153">
        <v>0.42099999999999999</v>
      </c>
      <c r="BJ326" s="153">
        <v>0.47199999999999998</v>
      </c>
      <c r="BK326" s="154">
        <v>0.183</v>
      </c>
      <c r="BL326" s="154">
        <v>9.6000000000000002E-2</v>
      </c>
      <c r="BM326" s="154">
        <v>7.5999999999999998E-2</v>
      </c>
      <c r="BN326" s="154">
        <v>0.378</v>
      </c>
      <c r="DU326" s="4"/>
      <c r="DZ326" s="183"/>
      <c r="EA326" s="183"/>
      <c r="EB326" s="183"/>
      <c r="EC326" s="183"/>
      <c r="ED326" s="183"/>
      <c r="EE326" s="183"/>
    </row>
    <row r="327" spans="30:135" ht="13" x14ac:dyDescent="0.15">
      <c r="AD327" s="144">
        <f t="shared" si="93"/>
        <v>79.521739130434781</v>
      </c>
      <c r="AE327" s="144">
        <f t="shared" si="94"/>
        <v>74.466921815199555</v>
      </c>
      <c r="AF327" s="149">
        <v>246</v>
      </c>
      <c r="AG327" s="150" t="s">
        <v>477</v>
      </c>
      <c r="AH327" s="149">
        <v>23</v>
      </c>
      <c r="AI327" s="151">
        <v>1</v>
      </c>
      <c r="AJ327" s="152">
        <v>1829</v>
      </c>
      <c r="AK327" s="152">
        <v>1362</v>
      </c>
      <c r="AL327" s="149">
        <v>0.745</v>
      </c>
      <c r="AM327" s="152">
        <v>770</v>
      </c>
      <c r="AN327" s="152">
        <v>503</v>
      </c>
      <c r="AO327" s="152">
        <v>1273</v>
      </c>
      <c r="AP327" s="153">
        <v>0.39500000000000002</v>
      </c>
      <c r="AQ327" s="151">
        <v>0.45</v>
      </c>
      <c r="AR327" s="154">
        <v>0.219</v>
      </c>
      <c r="AS327" s="155">
        <v>0.1</v>
      </c>
      <c r="AT327" s="154">
        <v>7.6999999999999999E-2</v>
      </c>
      <c r="AU327" s="154">
        <v>0.34899999999999998</v>
      </c>
      <c r="AW327" s="183"/>
      <c r="AX327" s="144">
        <f t="shared" si="95"/>
        <v>82.223579718998167</v>
      </c>
      <c r="AY327" s="149">
        <v>246</v>
      </c>
      <c r="AZ327" s="150" t="s">
        <v>322</v>
      </c>
      <c r="BA327" s="149">
        <v>20</v>
      </c>
      <c r="BB327" s="151">
        <v>1</v>
      </c>
      <c r="BC327" s="152">
        <v>1637</v>
      </c>
      <c r="BD327" s="152">
        <v>1346</v>
      </c>
      <c r="BE327" s="149">
        <v>0.82199999999999995</v>
      </c>
      <c r="BF327" s="152">
        <v>656</v>
      </c>
      <c r="BG327" s="152">
        <v>472</v>
      </c>
      <c r="BH327" s="152">
        <v>1128</v>
      </c>
      <c r="BI327" s="153">
        <v>0.41799999999999998</v>
      </c>
      <c r="BJ327" s="151">
        <v>0.47</v>
      </c>
      <c r="BK327" s="154">
        <v>0.20699999999999999</v>
      </c>
      <c r="BL327" s="154">
        <v>0.123</v>
      </c>
      <c r="BM327" s="154">
        <v>9.6000000000000002E-2</v>
      </c>
      <c r="BN327" s="154">
        <v>0.38600000000000001</v>
      </c>
      <c r="DU327" s="4"/>
      <c r="DZ327" s="183"/>
      <c r="EA327" s="183"/>
      <c r="EB327" s="183"/>
      <c r="EC327" s="183"/>
      <c r="ED327" s="183"/>
      <c r="EE327" s="183"/>
    </row>
    <row r="328" spans="30:135" ht="13" x14ac:dyDescent="0.15">
      <c r="AD328" s="144">
        <f t="shared" si="93"/>
        <v>92.64705882352942</v>
      </c>
      <c r="AE328" s="144">
        <f t="shared" si="94"/>
        <v>74.476190476190467</v>
      </c>
      <c r="AF328" s="149">
        <v>247</v>
      </c>
      <c r="AG328" s="150" t="s">
        <v>245</v>
      </c>
      <c r="AH328" s="149">
        <v>17</v>
      </c>
      <c r="AI328" s="151">
        <v>1</v>
      </c>
      <c r="AJ328" s="152">
        <v>1575</v>
      </c>
      <c r="AK328" s="152">
        <v>1173</v>
      </c>
      <c r="AL328" s="149">
        <v>0.745</v>
      </c>
      <c r="AM328" s="152">
        <v>652</v>
      </c>
      <c r="AN328" s="152">
        <v>390</v>
      </c>
      <c r="AO328" s="152">
        <v>1042</v>
      </c>
      <c r="AP328" s="153">
        <v>0.374</v>
      </c>
      <c r="AQ328" s="153">
        <v>0.41499999999999998</v>
      </c>
      <c r="AR328" s="154">
        <v>0.20300000000000001</v>
      </c>
      <c r="AS328" s="154">
        <v>0.159</v>
      </c>
      <c r="AT328" s="154">
        <v>0.11700000000000001</v>
      </c>
      <c r="AU328" s="154">
        <v>0.36299999999999999</v>
      </c>
      <c r="AW328" s="183"/>
      <c r="AX328" s="144">
        <f t="shared" si="95"/>
        <v>82.307147912243451</v>
      </c>
      <c r="AY328" s="149">
        <v>247</v>
      </c>
      <c r="AZ328" s="150" t="s">
        <v>526</v>
      </c>
      <c r="BA328" s="149">
        <v>17</v>
      </c>
      <c r="BB328" s="151">
        <v>1</v>
      </c>
      <c r="BC328" s="152">
        <v>1413</v>
      </c>
      <c r="BD328" s="152">
        <v>1163</v>
      </c>
      <c r="BE328" s="149">
        <v>0.82299999999999995</v>
      </c>
      <c r="BF328" s="152">
        <v>605</v>
      </c>
      <c r="BG328" s="152">
        <v>430</v>
      </c>
      <c r="BH328" s="152">
        <v>1035</v>
      </c>
      <c r="BI328" s="153">
        <v>0.41499999999999998</v>
      </c>
      <c r="BJ328" s="153">
        <v>0.47099999999999997</v>
      </c>
      <c r="BK328" s="155">
        <v>0.18</v>
      </c>
      <c r="BL328" s="154">
        <v>0.106</v>
      </c>
      <c r="BM328" s="155">
        <v>0.08</v>
      </c>
      <c r="BN328" s="154">
        <v>0.38400000000000001</v>
      </c>
      <c r="DU328" s="4"/>
      <c r="DZ328" s="183"/>
      <c r="EA328" s="183"/>
      <c r="EB328" s="183"/>
      <c r="EC328" s="183"/>
      <c r="ED328" s="183"/>
      <c r="EE328" s="183"/>
    </row>
    <row r="329" spans="30:135" ht="13" x14ac:dyDescent="0.15">
      <c r="AD329" s="144">
        <f t="shared" si="93"/>
        <v>86</v>
      </c>
      <c r="AE329" s="144">
        <f t="shared" si="94"/>
        <v>74.547803617571063</v>
      </c>
      <c r="AF329" s="149">
        <v>248</v>
      </c>
      <c r="AG329" s="150" t="s">
        <v>558</v>
      </c>
      <c r="AH329" s="149">
        <v>18</v>
      </c>
      <c r="AI329" s="151">
        <v>1</v>
      </c>
      <c r="AJ329" s="152">
        <v>1548</v>
      </c>
      <c r="AK329" s="152">
        <v>1154</v>
      </c>
      <c r="AL329" s="149">
        <v>0.745</v>
      </c>
      <c r="AM329" s="152">
        <v>639</v>
      </c>
      <c r="AN329" s="152">
        <v>458</v>
      </c>
      <c r="AO329" s="152">
        <v>1097</v>
      </c>
      <c r="AP329" s="153">
        <v>0.41799999999999998</v>
      </c>
      <c r="AQ329" s="153">
        <v>0.44600000000000001</v>
      </c>
      <c r="AR329" s="154">
        <v>0.20899999999999999</v>
      </c>
      <c r="AS329" s="154">
        <v>9.6000000000000002E-2</v>
      </c>
      <c r="AT329" s="154">
        <v>7.5999999999999998E-2</v>
      </c>
      <c r="AU329" s="154">
        <v>0.36399999999999999</v>
      </c>
      <c r="AW329" s="183"/>
      <c r="AX329" s="144">
        <f t="shared" si="95"/>
        <v>82.341891045710696</v>
      </c>
      <c r="AY329" s="149">
        <v>248</v>
      </c>
      <c r="AZ329" s="150" t="s">
        <v>560</v>
      </c>
      <c r="BA329" s="149">
        <v>20</v>
      </c>
      <c r="BB329" s="151">
        <v>1</v>
      </c>
      <c r="BC329" s="152">
        <v>1597</v>
      </c>
      <c r="BD329" s="152">
        <v>1315</v>
      </c>
      <c r="BE329" s="149">
        <v>0.82299999999999995</v>
      </c>
      <c r="BF329" s="152">
        <v>685</v>
      </c>
      <c r="BG329" s="152">
        <v>467</v>
      </c>
      <c r="BH329" s="152">
        <v>1152</v>
      </c>
      <c r="BI329" s="153">
        <v>0.40500000000000003</v>
      </c>
      <c r="BJ329" s="153">
        <v>0.46600000000000003</v>
      </c>
      <c r="BK329" s="154">
        <v>0.183</v>
      </c>
      <c r="BL329" s="154">
        <v>0.115</v>
      </c>
      <c r="BM329" s="154">
        <v>9.2999999999999999E-2</v>
      </c>
      <c r="BN329" s="154">
        <v>0.379</v>
      </c>
      <c r="DU329" s="4"/>
      <c r="DZ329" s="183"/>
      <c r="EA329" s="183"/>
      <c r="EB329" s="183"/>
      <c r="EC329" s="183"/>
      <c r="ED329" s="183"/>
      <c r="EE329" s="183"/>
    </row>
    <row r="330" spans="30:135" ht="13" x14ac:dyDescent="0.15">
      <c r="AD330" s="144">
        <f t="shared" si="93"/>
        <v>84.235294117647058</v>
      </c>
      <c r="AE330" s="144">
        <f t="shared" si="94"/>
        <v>74.162011173184368</v>
      </c>
      <c r="AF330" s="149">
        <v>249</v>
      </c>
      <c r="AG330" s="150" t="s">
        <v>352</v>
      </c>
      <c r="AH330" s="149">
        <v>17</v>
      </c>
      <c r="AI330" s="151">
        <v>1</v>
      </c>
      <c r="AJ330" s="152">
        <v>1432</v>
      </c>
      <c r="AK330" s="152">
        <v>1062</v>
      </c>
      <c r="AL330" s="149">
        <v>0.74199999999999999</v>
      </c>
      <c r="AM330" s="152">
        <v>594</v>
      </c>
      <c r="AN330" s="152">
        <v>378</v>
      </c>
      <c r="AO330" s="152">
        <v>972</v>
      </c>
      <c r="AP330" s="153">
        <v>0.38900000000000001</v>
      </c>
      <c r="AQ330" s="153">
        <v>0.432</v>
      </c>
      <c r="AR330" s="154">
        <v>0.214</v>
      </c>
      <c r="AS330" s="154">
        <v>0.13100000000000001</v>
      </c>
      <c r="AT330" s="154">
        <v>9.8000000000000004E-2</v>
      </c>
      <c r="AU330" s="154">
        <v>0.35599999999999998</v>
      </c>
      <c r="AW330" s="183"/>
      <c r="AX330" s="144">
        <f t="shared" si="95"/>
        <v>82.342121397915392</v>
      </c>
      <c r="AY330" s="149">
        <v>249</v>
      </c>
      <c r="AZ330" s="150" t="s">
        <v>544</v>
      </c>
      <c r="BA330" s="149">
        <v>21</v>
      </c>
      <c r="BB330" s="151">
        <v>1</v>
      </c>
      <c r="BC330" s="152">
        <v>1631</v>
      </c>
      <c r="BD330" s="152">
        <v>1343</v>
      </c>
      <c r="BE330" s="149">
        <v>0.82299999999999995</v>
      </c>
      <c r="BF330" s="152">
        <v>680</v>
      </c>
      <c r="BG330" s="152">
        <v>453</v>
      </c>
      <c r="BH330" s="152">
        <v>1133</v>
      </c>
      <c r="BI330" s="151">
        <v>0.4</v>
      </c>
      <c r="BJ330" s="153">
        <v>0.47499999999999998</v>
      </c>
      <c r="BK330" s="155">
        <v>0.2</v>
      </c>
      <c r="BL330" s="154">
        <v>0.124</v>
      </c>
      <c r="BM330" s="154">
        <v>8.7999999999999995E-2</v>
      </c>
      <c r="BN330" s="155">
        <v>0.37</v>
      </c>
      <c r="DU330" s="4"/>
      <c r="DZ330" s="183"/>
      <c r="EA330" s="183"/>
      <c r="EB330" s="183"/>
      <c r="EC330" s="183"/>
      <c r="ED330" s="183"/>
      <c r="EE330" s="183"/>
    </row>
    <row r="331" spans="30:135" ht="13" x14ac:dyDescent="0.15">
      <c r="AD331" s="144">
        <f t="shared" si="93"/>
        <v>89.095238095238102</v>
      </c>
      <c r="AE331" s="144">
        <f t="shared" si="94"/>
        <v>74.238375200427569</v>
      </c>
      <c r="AF331" s="149">
        <v>250</v>
      </c>
      <c r="AG331" s="150" t="s">
        <v>561</v>
      </c>
      <c r="AH331" s="149">
        <v>21</v>
      </c>
      <c r="AI331" s="151">
        <v>1</v>
      </c>
      <c r="AJ331" s="152">
        <v>1871</v>
      </c>
      <c r="AK331" s="152">
        <v>1389</v>
      </c>
      <c r="AL331" s="149">
        <v>0.74199999999999999</v>
      </c>
      <c r="AM331" s="152">
        <v>868</v>
      </c>
      <c r="AN331" s="152">
        <v>490</v>
      </c>
      <c r="AO331" s="152">
        <v>1358</v>
      </c>
      <c r="AP331" s="153">
        <v>0.36099999999999999</v>
      </c>
      <c r="AQ331" s="153">
        <v>0.40600000000000003</v>
      </c>
      <c r="AR331" s="154">
        <v>0.17199999999999999</v>
      </c>
      <c r="AS331" s="154">
        <v>0.122</v>
      </c>
      <c r="AT331" s="154">
        <v>9.6000000000000002E-2</v>
      </c>
      <c r="AU331" s="154">
        <v>0.35299999999999998</v>
      </c>
      <c r="AW331" s="183"/>
      <c r="AX331" s="144">
        <f t="shared" si="95"/>
        <v>82.349785407725321</v>
      </c>
      <c r="AY331" s="149">
        <v>250</v>
      </c>
      <c r="AZ331" s="150" t="s">
        <v>453</v>
      </c>
      <c r="BA331" s="149">
        <v>21</v>
      </c>
      <c r="BB331" s="151">
        <v>1</v>
      </c>
      <c r="BC331" s="152">
        <v>1864</v>
      </c>
      <c r="BD331" s="152">
        <v>1535</v>
      </c>
      <c r="BE331" s="149">
        <v>0.82299999999999995</v>
      </c>
      <c r="BF331" s="152">
        <v>803</v>
      </c>
      <c r="BG331" s="152">
        <v>558</v>
      </c>
      <c r="BH331" s="152">
        <v>1361</v>
      </c>
      <c r="BI331" s="151">
        <v>0.41</v>
      </c>
      <c r="BJ331" s="153">
        <v>0.46100000000000002</v>
      </c>
      <c r="BK331" s="154">
        <v>0.17299999999999999</v>
      </c>
      <c r="BL331" s="154">
        <v>0.121</v>
      </c>
      <c r="BM331" s="154">
        <v>9.0999999999999998E-2</v>
      </c>
      <c r="BN331" s="154">
        <v>0.38600000000000001</v>
      </c>
      <c r="DU331" s="4"/>
      <c r="DZ331" s="183"/>
      <c r="EA331" s="183"/>
      <c r="EB331" s="183"/>
      <c r="EC331" s="183"/>
      <c r="ED331" s="183"/>
      <c r="EE331" s="183"/>
    </row>
    <row r="332" spans="30:135" ht="13" x14ac:dyDescent="0.15">
      <c r="AD332" s="144">
        <f t="shared" si="93"/>
        <v>81.666666666666657</v>
      </c>
      <c r="AE332" s="144">
        <f t="shared" si="94"/>
        <v>74.217687074829925</v>
      </c>
      <c r="AF332" s="149">
        <v>251</v>
      </c>
      <c r="AG332" s="150" t="s">
        <v>523</v>
      </c>
      <c r="AH332" s="149">
        <v>18</v>
      </c>
      <c r="AI332" s="151">
        <v>1</v>
      </c>
      <c r="AJ332" s="152">
        <v>1470</v>
      </c>
      <c r="AK332" s="152">
        <v>1091</v>
      </c>
      <c r="AL332" s="149">
        <v>0.74199999999999999</v>
      </c>
      <c r="AM332" s="152">
        <v>654</v>
      </c>
      <c r="AN332" s="152">
        <v>384</v>
      </c>
      <c r="AO332" s="152">
        <v>1038</v>
      </c>
      <c r="AP332" s="151">
        <v>0.37</v>
      </c>
      <c r="AQ332" s="153">
        <v>0.41499999999999998</v>
      </c>
      <c r="AR332" s="154">
        <v>0.19700000000000001</v>
      </c>
      <c r="AS332" s="154">
        <v>0.114</v>
      </c>
      <c r="AT332" s="154">
        <v>7.8E-2</v>
      </c>
      <c r="AU332" s="154">
        <v>0.35199999999999998</v>
      </c>
      <c r="AW332" s="183"/>
      <c r="AX332" s="144">
        <f t="shared" si="95"/>
        <v>82.434782608695656</v>
      </c>
      <c r="AY332" s="149">
        <v>251</v>
      </c>
      <c r="AZ332" s="150" t="s">
        <v>527</v>
      </c>
      <c r="BA332" s="149">
        <v>14</v>
      </c>
      <c r="BB332" s="151">
        <v>1</v>
      </c>
      <c r="BC332" s="152">
        <v>1150</v>
      </c>
      <c r="BD332" s="152">
        <v>948</v>
      </c>
      <c r="BE332" s="149">
        <v>0.82399999999999995</v>
      </c>
      <c r="BF332" s="152">
        <v>472</v>
      </c>
      <c r="BG332" s="152">
        <v>361</v>
      </c>
      <c r="BH332" s="152">
        <v>833</v>
      </c>
      <c r="BI332" s="153">
        <v>0.433</v>
      </c>
      <c r="BJ332" s="153">
        <v>0.495</v>
      </c>
      <c r="BK332" s="154">
        <v>0.20799999999999999</v>
      </c>
      <c r="BL332" s="154">
        <v>8.6999999999999994E-2</v>
      </c>
      <c r="BM332" s="154">
        <v>6.5000000000000002E-2</v>
      </c>
      <c r="BN332" s="154">
        <v>0.374</v>
      </c>
      <c r="DU332" s="4"/>
      <c r="DZ332" s="183"/>
      <c r="EA332" s="183"/>
      <c r="EB332" s="183"/>
      <c r="EC332" s="183"/>
      <c r="ED332" s="183"/>
      <c r="EE332" s="183"/>
    </row>
    <row r="333" spans="30:135" ht="13" x14ac:dyDescent="0.15">
      <c r="AD333" s="144">
        <f t="shared" si="93"/>
        <v>79.882352941176464</v>
      </c>
      <c r="AE333" s="144">
        <f t="shared" si="94"/>
        <v>74.153166421207658</v>
      </c>
      <c r="AF333" s="149">
        <v>252</v>
      </c>
      <c r="AG333" s="150" t="s">
        <v>307</v>
      </c>
      <c r="AH333" s="149">
        <v>17</v>
      </c>
      <c r="AI333" s="151">
        <v>1</v>
      </c>
      <c r="AJ333" s="152">
        <v>1358</v>
      </c>
      <c r="AK333" s="152">
        <v>1007</v>
      </c>
      <c r="AL333" s="149">
        <v>0.74199999999999999</v>
      </c>
      <c r="AM333" s="152">
        <v>569</v>
      </c>
      <c r="AN333" s="152">
        <v>388</v>
      </c>
      <c r="AO333" s="152">
        <v>957</v>
      </c>
      <c r="AP333" s="153">
        <v>0.40500000000000003</v>
      </c>
      <c r="AQ333" s="153">
        <v>0.441</v>
      </c>
      <c r="AR333" s="154">
        <v>0.21299999999999999</v>
      </c>
      <c r="AS333" s="154">
        <v>9.5000000000000001E-2</v>
      </c>
      <c r="AT333" s="154">
        <v>6.6000000000000003E-2</v>
      </c>
      <c r="AU333" s="154">
        <v>0.35799999999999998</v>
      </c>
      <c r="AW333" s="183"/>
      <c r="AX333" s="144">
        <f t="shared" si="95"/>
        <v>82.403651115618658</v>
      </c>
      <c r="AY333" s="149">
        <v>252</v>
      </c>
      <c r="AZ333" s="150" t="s">
        <v>351</v>
      </c>
      <c r="BA333" s="149">
        <v>22</v>
      </c>
      <c r="BB333" s="151">
        <v>1</v>
      </c>
      <c r="BC333" s="152">
        <v>1972</v>
      </c>
      <c r="BD333" s="152">
        <v>1625</v>
      </c>
      <c r="BE333" s="149">
        <v>0.82399999999999995</v>
      </c>
      <c r="BF333" s="152">
        <v>929</v>
      </c>
      <c r="BG333" s="152">
        <v>603</v>
      </c>
      <c r="BH333" s="152">
        <v>1532</v>
      </c>
      <c r="BI333" s="153">
        <v>0.39400000000000002</v>
      </c>
      <c r="BJ333" s="153">
        <v>0.45800000000000002</v>
      </c>
      <c r="BK333" s="154">
        <v>0.152</v>
      </c>
      <c r="BL333" s="155">
        <v>0.09</v>
      </c>
      <c r="BM333" s="154">
        <v>7.4999999999999997E-2</v>
      </c>
      <c r="BN333" s="154">
        <v>0.36799999999999999</v>
      </c>
      <c r="DU333" s="4"/>
      <c r="DZ333" s="183"/>
      <c r="EA333" s="183"/>
      <c r="EB333" s="183"/>
      <c r="EC333" s="183"/>
      <c r="ED333" s="183"/>
      <c r="EE333" s="183"/>
    </row>
    <row r="334" spans="30:135" ht="13" x14ac:dyDescent="0.15">
      <c r="AD334" s="144">
        <f t="shared" si="93"/>
        <v>76.782608695652172</v>
      </c>
      <c r="AE334" s="144">
        <f t="shared" si="94"/>
        <v>74.009060022650047</v>
      </c>
      <c r="AF334" s="149">
        <v>253</v>
      </c>
      <c r="AG334" s="150" t="s">
        <v>384</v>
      </c>
      <c r="AH334" s="149">
        <v>23</v>
      </c>
      <c r="AI334" s="151">
        <v>1</v>
      </c>
      <c r="AJ334" s="152">
        <v>1766</v>
      </c>
      <c r="AK334" s="152">
        <v>1307</v>
      </c>
      <c r="AL334" s="149">
        <v>0.74</v>
      </c>
      <c r="AM334" s="152">
        <v>762</v>
      </c>
      <c r="AN334" s="152">
        <v>477</v>
      </c>
      <c r="AO334" s="152">
        <v>1239</v>
      </c>
      <c r="AP334" s="153">
        <v>0.38500000000000001</v>
      </c>
      <c r="AQ334" s="153">
        <v>0.41599999999999998</v>
      </c>
      <c r="AR334" s="154">
        <v>0.19800000000000001</v>
      </c>
      <c r="AS334" s="154">
        <v>0.115</v>
      </c>
      <c r="AT334" s="154">
        <v>9.6000000000000002E-2</v>
      </c>
      <c r="AU334" s="154">
        <v>0.36199999999999999</v>
      </c>
      <c r="AW334" s="183"/>
      <c r="AX334" s="144">
        <f t="shared" si="95"/>
        <v>82.362373062533408</v>
      </c>
      <c r="AY334" s="149">
        <v>253</v>
      </c>
      <c r="AZ334" s="150" t="s">
        <v>402</v>
      </c>
      <c r="BA334" s="149">
        <v>22</v>
      </c>
      <c r="BB334" s="151">
        <v>1</v>
      </c>
      <c r="BC334" s="152">
        <v>1871</v>
      </c>
      <c r="BD334" s="152">
        <v>1541</v>
      </c>
      <c r="BE334" s="149">
        <v>0.82399999999999995</v>
      </c>
      <c r="BF334" s="152">
        <v>821</v>
      </c>
      <c r="BG334" s="152">
        <v>596</v>
      </c>
      <c r="BH334" s="152">
        <v>1417</v>
      </c>
      <c r="BI334" s="153">
        <v>0.42099999999999999</v>
      </c>
      <c r="BJ334" s="153">
        <v>0.45800000000000002</v>
      </c>
      <c r="BK334" s="155">
        <v>0.16</v>
      </c>
      <c r="BL334" s="154">
        <v>0.10100000000000001</v>
      </c>
      <c r="BM334" s="154">
        <v>8.4000000000000005E-2</v>
      </c>
      <c r="BN334" s="154">
        <v>0.39300000000000002</v>
      </c>
      <c r="DU334" s="4"/>
      <c r="DZ334" s="183"/>
      <c r="EA334" s="183"/>
      <c r="EB334" s="183"/>
      <c r="EC334" s="183"/>
      <c r="ED334" s="183"/>
      <c r="EE334" s="183"/>
    </row>
    <row r="335" spans="30:135" ht="13" x14ac:dyDescent="0.15">
      <c r="AD335" s="144">
        <f t="shared" si="93"/>
        <v>83.913043478260875</v>
      </c>
      <c r="AE335" s="144">
        <f t="shared" si="94"/>
        <v>74.041450777202073</v>
      </c>
      <c r="AF335" s="149">
        <v>254</v>
      </c>
      <c r="AG335" s="150" t="s">
        <v>457</v>
      </c>
      <c r="AH335" s="149">
        <v>23</v>
      </c>
      <c r="AI335" s="151">
        <v>1</v>
      </c>
      <c r="AJ335" s="152">
        <v>1930</v>
      </c>
      <c r="AK335" s="152">
        <v>1429</v>
      </c>
      <c r="AL335" s="149">
        <v>0.74</v>
      </c>
      <c r="AM335" s="152">
        <v>764</v>
      </c>
      <c r="AN335" s="152">
        <v>501</v>
      </c>
      <c r="AO335" s="152">
        <v>1265</v>
      </c>
      <c r="AP335" s="153">
        <v>0.39600000000000002</v>
      </c>
      <c r="AQ335" s="153">
        <v>0.43099999999999999</v>
      </c>
      <c r="AR335" s="155">
        <v>0.23</v>
      </c>
      <c r="AS335" s="154">
        <v>0.13500000000000001</v>
      </c>
      <c r="AT335" s="154">
        <v>0.106</v>
      </c>
      <c r="AU335" s="154">
        <v>0.36399999999999999</v>
      </c>
      <c r="AW335" s="183"/>
      <c r="AX335" s="144">
        <f t="shared" si="95"/>
        <v>82.452193475815534</v>
      </c>
      <c r="AY335" s="149">
        <v>254</v>
      </c>
      <c r="AZ335" s="150" t="s">
        <v>562</v>
      </c>
      <c r="BA335" s="149">
        <v>22</v>
      </c>
      <c r="BB335" s="151">
        <v>1</v>
      </c>
      <c r="BC335" s="152">
        <v>1778</v>
      </c>
      <c r="BD335" s="152">
        <v>1466</v>
      </c>
      <c r="BE335" s="149">
        <v>0.82499999999999996</v>
      </c>
      <c r="BF335" s="152">
        <v>810</v>
      </c>
      <c r="BG335" s="152">
        <v>550</v>
      </c>
      <c r="BH335" s="152">
        <v>1360</v>
      </c>
      <c r="BI335" s="153">
        <v>0.40400000000000003</v>
      </c>
      <c r="BJ335" s="153">
        <v>0.45800000000000002</v>
      </c>
      <c r="BK335" s="154">
        <v>0.155</v>
      </c>
      <c r="BL335" s="154">
        <v>9.4E-2</v>
      </c>
      <c r="BM335" s="155">
        <v>7.0000000000000007E-2</v>
      </c>
      <c r="BN335" s="155">
        <v>0.38</v>
      </c>
      <c r="DU335" s="4"/>
      <c r="DZ335" s="183"/>
      <c r="EA335" s="183"/>
      <c r="EB335" s="183"/>
      <c r="EC335" s="183"/>
      <c r="ED335" s="183"/>
      <c r="EE335" s="183"/>
    </row>
    <row r="336" spans="30:135" ht="13" x14ac:dyDescent="0.15">
      <c r="AD336" s="144">
        <f t="shared" si="93"/>
        <v>79.5</v>
      </c>
      <c r="AE336" s="144">
        <f t="shared" si="94"/>
        <v>73.944294699011678</v>
      </c>
      <c r="AF336" s="149">
        <v>255</v>
      </c>
      <c r="AG336" s="150" t="s">
        <v>508</v>
      </c>
      <c r="AH336" s="149">
        <v>14</v>
      </c>
      <c r="AI336" s="151">
        <v>1</v>
      </c>
      <c r="AJ336" s="152">
        <v>1113</v>
      </c>
      <c r="AK336" s="152">
        <v>823</v>
      </c>
      <c r="AL336" s="149">
        <v>0.73899999999999999</v>
      </c>
      <c r="AM336" s="152">
        <v>494</v>
      </c>
      <c r="AN336" s="152">
        <v>290</v>
      </c>
      <c r="AO336" s="152">
        <v>784</v>
      </c>
      <c r="AP336" s="151">
        <v>0.37</v>
      </c>
      <c r="AQ336" s="151">
        <v>0.42</v>
      </c>
      <c r="AR336" s="154">
        <v>0.192</v>
      </c>
      <c r="AS336" s="154">
        <v>0.126</v>
      </c>
      <c r="AT336" s="154">
        <v>9.4E-2</v>
      </c>
      <c r="AU336" s="154">
        <v>0.35499999999999998</v>
      </c>
      <c r="AW336" s="183"/>
      <c r="AX336" s="144">
        <f t="shared" si="95"/>
        <v>82.511467889908246</v>
      </c>
      <c r="AY336" s="149">
        <v>255</v>
      </c>
      <c r="AZ336" s="150" t="s">
        <v>329</v>
      </c>
      <c r="BA336" s="149">
        <v>20</v>
      </c>
      <c r="BB336" s="151">
        <v>1</v>
      </c>
      <c r="BC336" s="152">
        <v>1744</v>
      </c>
      <c r="BD336" s="152">
        <v>1439</v>
      </c>
      <c r="BE336" s="149">
        <v>0.82499999999999996</v>
      </c>
      <c r="BF336" s="152">
        <v>682</v>
      </c>
      <c r="BG336" s="152">
        <v>520</v>
      </c>
      <c r="BH336" s="152">
        <v>1202</v>
      </c>
      <c r="BI336" s="153">
        <v>0.433</v>
      </c>
      <c r="BJ336" s="153">
        <v>0.499</v>
      </c>
      <c r="BK336" s="154">
        <v>0.22800000000000001</v>
      </c>
      <c r="BL336" s="155">
        <v>0.1</v>
      </c>
      <c r="BM336" s="154">
        <v>7.0999999999999994E-2</v>
      </c>
      <c r="BN336" s="154">
        <v>0.377</v>
      </c>
      <c r="DU336" s="4"/>
      <c r="DZ336" s="183"/>
      <c r="EA336" s="183"/>
      <c r="EB336" s="183"/>
      <c r="EC336" s="183"/>
      <c r="ED336" s="183"/>
      <c r="EE336" s="183"/>
    </row>
    <row r="337" spans="30:135" ht="13" x14ac:dyDescent="0.15">
      <c r="AD337" s="144">
        <f t="shared" ref="AD337:AD424" si="98">40*(AJ337/(AH337*40))</f>
        <v>83.055555555555557</v>
      </c>
      <c r="AE337" s="144">
        <f t="shared" ref="AE337:AE424" si="99">100*(AK337/AJ337)</f>
        <v>73.779264214046819</v>
      </c>
      <c r="AF337" s="149">
        <v>256</v>
      </c>
      <c r="AG337" s="150" t="s">
        <v>509</v>
      </c>
      <c r="AH337" s="149">
        <v>18</v>
      </c>
      <c r="AI337" s="151">
        <v>1</v>
      </c>
      <c r="AJ337" s="152">
        <v>1495</v>
      </c>
      <c r="AK337" s="152">
        <v>1103</v>
      </c>
      <c r="AL337" s="149">
        <v>0.73799999999999999</v>
      </c>
      <c r="AM337" s="152">
        <v>697</v>
      </c>
      <c r="AN337" s="152">
        <v>390</v>
      </c>
      <c r="AO337" s="152">
        <v>1087</v>
      </c>
      <c r="AP337" s="153">
        <v>0.35899999999999999</v>
      </c>
      <c r="AQ337" s="153">
        <v>0.41399999999999998</v>
      </c>
      <c r="AR337" s="154">
        <v>0.191</v>
      </c>
      <c r="AS337" s="154">
        <v>9.7000000000000003E-2</v>
      </c>
      <c r="AT337" s="154">
        <v>7.3999999999999996E-2</v>
      </c>
      <c r="AU337" s="154">
        <v>0.33900000000000002</v>
      </c>
      <c r="AW337" s="183"/>
      <c r="AX337" s="144">
        <f t="shared" ref="AX337:AX424" si="100">100*(BD337/BC337)</f>
        <v>82.643607164916617</v>
      </c>
      <c r="AY337" s="149">
        <v>256</v>
      </c>
      <c r="AZ337" s="150" t="s">
        <v>382</v>
      </c>
      <c r="BA337" s="149">
        <v>19</v>
      </c>
      <c r="BB337" s="151">
        <v>1</v>
      </c>
      <c r="BC337" s="152">
        <v>1619</v>
      </c>
      <c r="BD337" s="152">
        <v>1338</v>
      </c>
      <c r="BE337" s="149">
        <v>0.82599999999999996</v>
      </c>
      <c r="BF337" s="152">
        <v>716</v>
      </c>
      <c r="BG337" s="152">
        <v>500</v>
      </c>
      <c r="BH337" s="152">
        <v>1216</v>
      </c>
      <c r="BI337" s="153">
        <v>0.41099999999999998</v>
      </c>
      <c r="BJ337" s="153">
        <v>0.47699999999999998</v>
      </c>
      <c r="BK337" s="154">
        <v>0.18099999999999999</v>
      </c>
      <c r="BL337" s="154">
        <v>9.2999999999999999E-2</v>
      </c>
      <c r="BM337" s="154">
        <v>7.4999999999999997E-2</v>
      </c>
      <c r="BN337" s="154">
        <v>0.36699999999999999</v>
      </c>
      <c r="DU337" s="4"/>
      <c r="DZ337" s="183"/>
      <c r="EA337" s="183"/>
      <c r="EB337" s="183"/>
      <c r="EC337" s="183"/>
      <c r="ED337" s="183"/>
      <c r="EE337" s="183"/>
    </row>
    <row r="338" spans="30:135" ht="13" x14ac:dyDescent="0.15">
      <c r="AD338" s="144">
        <f t="shared" si="98"/>
        <v>80.916666666666671</v>
      </c>
      <c r="AE338" s="144">
        <f t="shared" si="99"/>
        <v>73.635427394438722</v>
      </c>
      <c r="AF338" s="149">
        <v>257</v>
      </c>
      <c r="AG338" s="150" t="s">
        <v>481</v>
      </c>
      <c r="AH338" s="149">
        <v>24</v>
      </c>
      <c r="AI338" s="151">
        <v>1</v>
      </c>
      <c r="AJ338" s="152">
        <v>1942</v>
      </c>
      <c r="AK338" s="152">
        <v>1430</v>
      </c>
      <c r="AL338" s="149">
        <v>0.73599999999999999</v>
      </c>
      <c r="AM338" s="152">
        <v>899</v>
      </c>
      <c r="AN338" s="152">
        <v>511</v>
      </c>
      <c r="AO338" s="152">
        <v>1410</v>
      </c>
      <c r="AP338" s="153">
        <v>0.36199999999999999</v>
      </c>
      <c r="AQ338" s="153">
        <v>0.41099999999999998</v>
      </c>
      <c r="AR338" s="155">
        <v>0.18</v>
      </c>
      <c r="AS338" s="154">
        <v>0.109</v>
      </c>
      <c r="AT338" s="154">
        <v>8.3000000000000004E-2</v>
      </c>
      <c r="AU338" s="154">
        <v>0.34699999999999998</v>
      </c>
      <c r="AW338" s="183"/>
      <c r="AX338" s="144">
        <f t="shared" si="100"/>
        <v>82.604055496264678</v>
      </c>
      <c r="AY338" s="149">
        <v>257</v>
      </c>
      <c r="AZ338" s="150" t="s">
        <v>376</v>
      </c>
      <c r="BA338" s="149">
        <v>22</v>
      </c>
      <c r="BB338" s="151">
        <v>1</v>
      </c>
      <c r="BC338" s="152">
        <v>1874</v>
      </c>
      <c r="BD338" s="152">
        <v>1548</v>
      </c>
      <c r="BE338" s="149">
        <v>0.82599999999999996</v>
      </c>
      <c r="BF338" s="152">
        <v>919</v>
      </c>
      <c r="BG338" s="152">
        <v>569</v>
      </c>
      <c r="BH338" s="152">
        <v>1488</v>
      </c>
      <c r="BI338" s="153">
        <v>0.38200000000000001</v>
      </c>
      <c r="BJ338" s="153">
        <v>0.436</v>
      </c>
      <c r="BK338" s="154">
        <v>0.115</v>
      </c>
      <c r="BL338" s="154">
        <v>0.107</v>
      </c>
      <c r="BM338" s="154">
        <v>8.2000000000000003E-2</v>
      </c>
      <c r="BN338" s="154">
        <v>0.38200000000000001</v>
      </c>
      <c r="DU338" s="4"/>
      <c r="DZ338" s="183"/>
      <c r="EA338" s="183"/>
      <c r="EB338" s="183"/>
      <c r="EC338" s="183"/>
      <c r="ED338" s="183"/>
      <c r="EE338" s="183"/>
    </row>
    <row r="339" spans="30:135" ht="13" x14ac:dyDescent="0.15">
      <c r="AD339" s="144">
        <f t="shared" si="98"/>
        <v>76.5</v>
      </c>
      <c r="AE339" s="144">
        <f t="shared" si="99"/>
        <v>73.611111111111114</v>
      </c>
      <c r="AF339" s="149">
        <v>258</v>
      </c>
      <c r="AG339" s="150" t="s">
        <v>563</v>
      </c>
      <c r="AH339" s="149">
        <v>16</v>
      </c>
      <c r="AI339" s="151">
        <v>1</v>
      </c>
      <c r="AJ339" s="152">
        <v>1224</v>
      </c>
      <c r="AK339" s="152">
        <v>901</v>
      </c>
      <c r="AL339" s="149">
        <v>0.73599999999999999</v>
      </c>
      <c r="AM339" s="152">
        <v>592</v>
      </c>
      <c r="AN339" s="152">
        <v>347</v>
      </c>
      <c r="AO339" s="152">
        <v>939</v>
      </c>
      <c r="AP339" s="151">
        <v>0.37</v>
      </c>
      <c r="AQ339" s="153">
        <v>0.41899999999999998</v>
      </c>
      <c r="AR339" s="154">
        <v>0.17199999999999999</v>
      </c>
      <c r="AS339" s="154">
        <v>7.3999999999999996E-2</v>
      </c>
      <c r="AT339" s="155">
        <v>0.06</v>
      </c>
      <c r="AU339" s="154">
        <v>0.33700000000000002</v>
      </c>
      <c r="AW339" s="183"/>
      <c r="AX339" s="144">
        <f t="shared" si="100"/>
        <v>82.628205128205124</v>
      </c>
      <c r="AY339" s="149">
        <v>258</v>
      </c>
      <c r="AZ339" s="150" t="s">
        <v>257</v>
      </c>
      <c r="BA339" s="149">
        <v>19</v>
      </c>
      <c r="BB339" s="151">
        <v>1</v>
      </c>
      <c r="BC339" s="152">
        <v>1560</v>
      </c>
      <c r="BD339" s="152">
        <v>1289</v>
      </c>
      <c r="BE339" s="149">
        <v>0.82599999999999996</v>
      </c>
      <c r="BF339" s="152">
        <v>707</v>
      </c>
      <c r="BG339" s="152">
        <v>458</v>
      </c>
      <c r="BH339" s="152">
        <v>1165</v>
      </c>
      <c r="BI339" s="153">
        <v>0.39300000000000002</v>
      </c>
      <c r="BJ339" s="153">
        <v>0.44600000000000001</v>
      </c>
      <c r="BK339" s="154">
        <v>0.151</v>
      </c>
      <c r="BL339" s="154">
        <v>0.125</v>
      </c>
      <c r="BM339" s="154">
        <v>9.6000000000000002E-2</v>
      </c>
      <c r="BN339" s="154">
        <v>0.38100000000000001</v>
      </c>
      <c r="DU339" s="4"/>
      <c r="DZ339" s="183"/>
      <c r="EA339" s="183"/>
      <c r="EB339" s="183"/>
      <c r="EC339" s="183"/>
      <c r="ED339" s="183"/>
      <c r="EE339" s="183"/>
    </row>
    <row r="340" spans="30:135" ht="13" x14ac:dyDescent="0.15">
      <c r="AD340" s="144">
        <f t="shared" si="98"/>
        <v>86.357142857142861</v>
      </c>
      <c r="AE340" s="144">
        <f t="shared" si="99"/>
        <v>73.531844499586427</v>
      </c>
      <c r="AF340" s="149">
        <v>259</v>
      </c>
      <c r="AG340" s="150" t="s">
        <v>258</v>
      </c>
      <c r="AH340" s="149">
        <v>14</v>
      </c>
      <c r="AI340" s="151">
        <v>1</v>
      </c>
      <c r="AJ340" s="152">
        <v>1209</v>
      </c>
      <c r="AK340" s="152">
        <v>889</v>
      </c>
      <c r="AL340" s="149">
        <v>0.73499999999999999</v>
      </c>
      <c r="AM340" s="152">
        <v>531</v>
      </c>
      <c r="AN340" s="152">
        <v>302</v>
      </c>
      <c r="AO340" s="152">
        <v>833</v>
      </c>
      <c r="AP340" s="153">
        <v>0.36299999999999999</v>
      </c>
      <c r="AQ340" s="153">
        <v>0.39700000000000002</v>
      </c>
      <c r="AR340" s="154">
        <v>0.19500000000000001</v>
      </c>
      <c r="AS340" s="154">
        <v>0.13400000000000001</v>
      </c>
      <c r="AT340" s="154">
        <v>0.112</v>
      </c>
      <c r="AU340" s="154">
        <v>0.35599999999999998</v>
      </c>
      <c r="AW340" s="183"/>
      <c r="AX340" s="144">
        <f t="shared" si="100"/>
        <v>82.784090909090907</v>
      </c>
      <c r="AY340" s="149">
        <v>259</v>
      </c>
      <c r="AZ340" s="150" t="s">
        <v>564</v>
      </c>
      <c r="BA340" s="149">
        <v>23</v>
      </c>
      <c r="BB340" s="151">
        <v>1</v>
      </c>
      <c r="BC340" s="152">
        <v>1760</v>
      </c>
      <c r="BD340" s="152">
        <v>1457</v>
      </c>
      <c r="BE340" s="149">
        <v>0.82799999999999996</v>
      </c>
      <c r="BF340" s="152">
        <v>725</v>
      </c>
      <c r="BG340" s="152">
        <v>512</v>
      </c>
      <c r="BH340" s="152">
        <v>1237</v>
      </c>
      <c r="BI340" s="153">
        <v>0.41399999999999998</v>
      </c>
      <c r="BJ340" s="153">
        <v>0.47199999999999998</v>
      </c>
      <c r="BK340" s="155">
        <v>0.19</v>
      </c>
      <c r="BL340" s="154">
        <v>0.13100000000000001</v>
      </c>
      <c r="BM340" s="154">
        <v>0.10100000000000001</v>
      </c>
      <c r="BN340" s="154">
        <v>0.38800000000000001</v>
      </c>
      <c r="DU340" s="4"/>
      <c r="DZ340" s="183"/>
      <c r="EA340" s="183"/>
      <c r="EB340" s="183"/>
      <c r="EC340" s="183"/>
      <c r="ED340" s="183"/>
      <c r="EE340" s="183"/>
    </row>
    <row r="341" spans="30:135" ht="13" x14ac:dyDescent="0.15">
      <c r="AD341" s="144">
        <f t="shared" si="98"/>
        <v>83.857142857142861</v>
      </c>
      <c r="AE341" s="144">
        <f t="shared" si="99"/>
        <v>73.537762634866553</v>
      </c>
      <c r="AF341" s="149">
        <v>260</v>
      </c>
      <c r="AG341" s="150" t="s">
        <v>396</v>
      </c>
      <c r="AH341" s="149">
        <v>21</v>
      </c>
      <c r="AI341" s="151">
        <v>1</v>
      </c>
      <c r="AJ341" s="152">
        <v>1761</v>
      </c>
      <c r="AK341" s="152">
        <v>1295</v>
      </c>
      <c r="AL341" s="149">
        <v>0.73499999999999999</v>
      </c>
      <c r="AM341" s="152">
        <v>799</v>
      </c>
      <c r="AN341" s="152">
        <v>475</v>
      </c>
      <c r="AO341" s="152">
        <v>1274</v>
      </c>
      <c r="AP341" s="153">
        <v>0.373</v>
      </c>
      <c r="AQ341" s="153">
        <v>0.41499999999999998</v>
      </c>
      <c r="AR341" s="154">
        <v>0.186</v>
      </c>
      <c r="AS341" s="154">
        <v>0.108</v>
      </c>
      <c r="AT341" s="154">
        <v>8.1000000000000003E-2</v>
      </c>
      <c r="AU341" s="154">
        <v>0.34799999999999998</v>
      </c>
      <c r="AW341" s="183"/>
      <c r="AX341" s="144">
        <f t="shared" si="100"/>
        <v>82.829808660624366</v>
      </c>
      <c r="AY341" s="149">
        <v>260</v>
      </c>
      <c r="AZ341" s="150" t="s">
        <v>405</v>
      </c>
      <c r="BA341" s="149">
        <v>24</v>
      </c>
      <c r="BB341" s="151">
        <v>1</v>
      </c>
      <c r="BC341" s="152">
        <v>1986</v>
      </c>
      <c r="BD341" s="152">
        <v>1645</v>
      </c>
      <c r="BE341" s="149">
        <v>0.82799999999999996</v>
      </c>
      <c r="BF341" s="152">
        <v>828</v>
      </c>
      <c r="BG341" s="152">
        <v>592</v>
      </c>
      <c r="BH341" s="152">
        <v>1420</v>
      </c>
      <c r="BI341" s="153">
        <v>0.41699999999999998</v>
      </c>
      <c r="BJ341" s="153">
        <v>0.47199999999999998</v>
      </c>
      <c r="BK341" s="154">
        <v>0.186</v>
      </c>
      <c r="BL341" s="154">
        <v>0.123</v>
      </c>
      <c r="BM341" s="154">
        <v>8.5999999999999993E-2</v>
      </c>
      <c r="BN341" s="154">
        <v>0.38700000000000001</v>
      </c>
      <c r="DU341" s="4"/>
      <c r="DZ341" s="183"/>
      <c r="EA341" s="183"/>
      <c r="EB341" s="183"/>
      <c r="EC341" s="183"/>
      <c r="ED341" s="183"/>
      <c r="EE341" s="183"/>
    </row>
    <row r="342" spans="30:135" ht="13" x14ac:dyDescent="0.15">
      <c r="AD342" s="144">
        <f t="shared" si="98"/>
        <v>81.791666666666671</v>
      </c>
      <c r="AE342" s="144">
        <f t="shared" si="99"/>
        <v>73.357106469689242</v>
      </c>
      <c r="AF342" s="149">
        <v>261</v>
      </c>
      <c r="AG342" s="150" t="s">
        <v>542</v>
      </c>
      <c r="AH342" s="149">
        <v>24</v>
      </c>
      <c r="AI342" s="151">
        <v>1</v>
      </c>
      <c r="AJ342" s="152">
        <v>1963</v>
      </c>
      <c r="AK342" s="152">
        <v>1440</v>
      </c>
      <c r="AL342" s="149">
        <v>0.73399999999999999</v>
      </c>
      <c r="AM342" s="152">
        <v>934</v>
      </c>
      <c r="AN342" s="152">
        <v>543</v>
      </c>
      <c r="AO342" s="152">
        <v>1477</v>
      </c>
      <c r="AP342" s="153">
        <v>0.36799999999999999</v>
      </c>
      <c r="AQ342" s="153">
        <v>0.41399999999999998</v>
      </c>
      <c r="AR342" s="154">
        <v>0.18099999999999999</v>
      </c>
      <c r="AS342" s="154">
        <v>7.8E-2</v>
      </c>
      <c r="AT342" s="154">
        <v>6.7000000000000004E-2</v>
      </c>
      <c r="AU342" s="154">
        <v>0.33900000000000002</v>
      </c>
      <c r="AW342" s="183"/>
      <c r="AX342" s="144">
        <f t="shared" si="100"/>
        <v>82.942603071948255</v>
      </c>
      <c r="AY342" s="149">
        <v>261</v>
      </c>
      <c r="AZ342" s="150" t="s">
        <v>563</v>
      </c>
      <c r="BA342" s="149">
        <v>16</v>
      </c>
      <c r="BB342" s="151">
        <v>1</v>
      </c>
      <c r="BC342" s="152">
        <v>1237</v>
      </c>
      <c r="BD342" s="152">
        <v>1026</v>
      </c>
      <c r="BE342" s="149">
        <v>0.82899999999999996</v>
      </c>
      <c r="BF342" s="152">
        <v>482</v>
      </c>
      <c r="BG342" s="152">
        <v>348</v>
      </c>
      <c r="BH342" s="152">
        <v>830</v>
      </c>
      <c r="BI342" s="153">
        <v>0.41899999999999998</v>
      </c>
      <c r="BJ342" s="153">
        <v>0.47499999999999998</v>
      </c>
      <c r="BK342" s="154">
        <v>0.20499999999999999</v>
      </c>
      <c r="BL342" s="154">
        <v>0.14599999999999999</v>
      </c>
      <c r="BM342" s="155">
        <v>0.1</v>
      </c>
      <c r="BN342" s="154">
        <v>0.39900000000000002</v>
      </c>
      <c r="DU342" s="4"/>
      <c r="DZ342" s="183"/>
      <c r="EA342" s="183"/>
      <c r="EB342" s="183"/>
      <c r="EC342" s="183"/>
      <c r="ED342" s="183"/>
      <c r="EE342" s="183"/>
    </row>
    <row r="343" spans="30:135" ht="13" x14ac:dyDescent="0.15">
      <c r="AD343" s="144">
        <f t="shared" si="98"/>
        <v>78.909090909090907</v>
      </c>
      <c r="AE343" s="144">
        <f t="shared" si="99"/>
        <v>73.444700460829495</v>
      </c>
      <c r="AF343" s="149">
        <v>262</v>
      </c>
      <c r="AG343" s="150" t="s">
        <v>562</v>
      </c>
      <c r="AH343" s="149">
        <v>22</v>
      </c>
      <c r="AI343" s="151">
        <v>1</v>
      </c>
      <c r="AJ343" s="152">
        <v>1736</v>
      </c>
      <c r="AK343" s="152">
        <v>1275</v>
      </c>
      <c r="AL343" s="149">
        <v>0.73399999999999999</v>
      </c>
      <c r="AM343" s="152">
        <v>734</v>
      </c>
      <c r="AN343" s="152">
        <v>459</v>
      </c>
      <c r="AO343" s="152">
        <v>1193</v>
      </c>
      <c r="AP343" s="153">
        <v>0.38500000000000001</v>
      </c>
      <c r="AQ343" s="153">
        <v>0.42199999999999999</v>
      </c>
      <c r="AR343" s="155">
        <v>0.21</v>
      </c>
      <c r="AS343" s="154">
        <v>0.11799999999999999</v>
      </c>
      <c r="AT343" s="154">
        <v>9.5000000000000001E-2</v>
      </c>
      <c r="AU343" s="154">
        <v>0.35499999999999998</v>
      </c>
      <c r="AW343" s="183"/>
      <c r="AX343" s="144">
        <f t="shared" si="100"/>
        <v>82.995495495495504</v>
      </c>
      <c r="AY343" s="149">
        <v>262</v>
      </c>
      <c r="AZ343" s="150" t="s">
        <v>507</v>
      </c>
      <c r="BA343" s="149">
        <v>21</v>
      </c>
      <c r="BB343" s="151">
        <v>1</v>
      </c>
      <c r="BC343" s="152">
        <v>1776</v>
      </c>
      <c r="BD343" s="152">
        <v>1474</v>
      </c>
      <c r="BE343" s="149">
        <v>0.83</v>
      </c>
      <c r="BF343" s="152">
        <v>755</v>
      </c>
      <c r="BG343" s="152">
        <v>538</v>
      </c>
      <c r="BH343" s="152">
        <v>1293</v>
      </c>
      <c r="BI343" s="153">
        <v>0.41599999999999998</v>
      </c>
      <c r="BJ343" s="153">
        <v>0.47599999999999998</v>
      </c>
      <c r="BK343" s="154">
        <v>0.186</v>
      </c>
      <c r="BL343" s="154">
        <v>0.109</v>
      </c>
      <c r="BM343" s="154">
        <v>8.6999999999999994E-2</v>
      </c>
      <c r="BN343" s="154">
        <v>0.38200000000000001</v>
      </c>
      <c r="DU343" s="4"/>
      <c r="DZ343" s="183"/>
      <c r="EA343" s="183"/>
      <c r="EB343" s="183"/>
      <c r="EC343" s="183"/>
      <c r="ED343" s="183"/>
      <c r="EE343" s="183"/>
    </row>
    <row r="344" spans="30:135" ht="13" x14ac:dyDescent="0.15">
      <c r="AD344" s="144">
        <f t="shared" si="98"/>
        <v>84.590909090909093</v>
      </c>
      <c r="AE344" s="144">
        <f t="shared" si="99"/>
        <v>73.240193444384744</v>
      </c>
      <c r="AF344" s="149">
        <v>263</v>
      </c>
      <c r="AG344" s="150" t="s">
        <v>469</v>
      </c>
      <c r="AH344" s="149">
        <v>22</v>
      </c>
      <c r="AI344" s="151">
        <v>1</v>
      </c>
      <c r="AJ344" s="152">
        <v>1861</v>
      </c>
      <c r="AK344" s="152">
        <v>1363</v>
      </c>
      <c r="AL344" s="149">
        <v>0.73199999999999998</v>
      </c>
      <c r="AM344" s="152">
        <v>808</v>
      </c>
      <c r="AN344" s="152">
        <v>500</v>
      </c>
      <c r="AO344" s="152">
        <v>1308</v>
      </c>
      <c r="AP344" s="153">
        <v>0.38200000000000001</v>
      </c>
      <c r="AQ344" s="153">
        <v>0.42499999999999999</v>
      </c>
      <c r="AR344" s="154">
        <v>0.20200000000000001</v>
      </c>
      <c r="AS344" s="154">
        <v>0.11700000000000001</v>
      </c>
      <c r="AT344" s="154">
        <v>9.5000000000000001E-2</v>
      </c>
      <c r="AU344" s="154">
        <v>0.35199999999999998</v>
      </c>
      <c r="AW344" s="183"/>
      <c r="AX344" s="144">
        <f t="shared" si="100"/>
        <v>83.002207505518768</v>
      </c>
      <c r="AY344" s="149">
        <v>263</v>
      </c>
      <c r="AZ344" s="150" t="s">
        <v>565</v>
      </c>
      <c r="BA344" s="149">
        <v>10</v>
      </c>
      <c r="BB344" s="151">
        <v>1</v>
      </c>
      <c r="BC344" s="152">
        <v>906</v>
      </c>
      <c r="BD344" s="152">
        <v>752</v>
      </c>
      <c r="BE344" s="149">
        <v>0.83</v>
      </c>
      <c r="BF344" s="152">
        <v>399</v>
      </c>
      <c r="BG344" s="152">
        <v>285</v>
      </c>
      <c r="BH344" s="152">
        <v>684</v>
      </c>
      <c r="BI344" s="153">
        <v>0.41699999999999998</v>
      </c>
      <c r="BJ344" s="153">
        <v>0.46800000000000003</v>
      </c>
      <c r="BK344" s="154">
        <v>0.16200000000000001</v>
      </c>
      <c r="BL344" s="154">
        <v>0.104</v>
      </c>
      <c r="BM344" s="154">
        <v>9.4E-2</v>
      </c>
      <c r="BN344" s="154">
        <v>0.38400000000000001</v>
      </c>
      <c r="DU344" s="4"/>
      <c r="DZ344" s="183"/>
      <c r="EA344" s="183"/>
      <c r="EB344" s="183"/>
      <c r="EC344" s="183"/>
      <c r="ED344" s="183"/>
      <c r="EE344" s="183"/>
    </row>
    <row r="345" spans="30:135" ht="13" x14ac:dyDescent="0.15">
      <c r="AD345" s="144">
        <f t="shared" si="98"/>
        <v>83.666666666666671</v>
      </c>
      <c r="AE345" s="144">
        <f t="shared" si="99"/>
        <v>73.079112122936834</v>
      </c>
      <c r="AF345" s="149">
        <v>264</v>
      </c>
      <c r="AG345" s="150" t="s">
        <v>436</v>
      </c>
      <c r="AH345" s="149">
        <v>21</v>
      </c>
      <c r="AI345" s="151">
        <v>1</v>
      </c>
      <c r="AJ345" s="152">
        <v>1757</v>
      </c>
      <c r="AK345" s="152">
        <v>1284</v>
      </c>
      <c r="AL345" s="149">
        <v>0.73099999999999998</v>
      </c>
      <c r="AM345" s="152">
        <v>753</v>
      </c>
      <c r="AN345" s="152">
        <v>468</v>
      </c>
      <c r="AO345" s="152">
        <v>1221</v>
      </c>
      <c r="AP345" s="153">
        <v>0.38300000000000001</v>
      </c>
      <c r="AQ345" s="153">
        <v>0.41799999999999998</v>
      </c>
      <c r="AR345" s="154">
        <v>0.20200000000000001</v>
      </c>
      <c r="AS345" s="154">
        <v>0.125</v>
      </c>
      <c r="AT345" s="154">
        <v>0.104</v>
      </c>
      <c r="AU345" s="154">
        <v>0.35599999999999998</v>
      </c>
      <c r="AW345" s="183"/>
      <c r="AX345" s="144">
        <f t="shared" si="100"/>
        <v>82.952182952182952</v>
      </c>
      <c r="AY345" s="149">
        <v>264</v>
      </c>
      <c r="AZ345" s="150" t="s">
        <v>566</v>
      </c>
      <c r="BA345" s="149">
        <v>18</v>
      </c>
      <c r="BB345" s="151">
        <v>1</v>
      </c>
      <c r="BC345" s="152">
        <v>1443</v>
      </c>
      <c r="BD345" s="152">
        <v>1197</v>
      </c>
      <c r="BE345" s="149">
        <v>0.83</v>
      </c>
      <c r="BF345" s="152">
        <v>588</v>
      </c>
      <c r="BG345" s="152">
        <v>435</v>
      </c>
      <c r="BH345" s="152">
        <v>1023</v>
      </c>
      <c r="BI345" s="153">
        <v>0.42499999999999999</v>
      </c>
      <c r="BJ345" s="153">
        <v>0.48099999999999998</v>
      </c>
      <c r="BK345" s="154">
        <v>0.19500000000000001</v>
      </c>
      <c r="BL345" s="154">
        <v>0.11899999999999999</v>
      </c>
      <c r="BM345" s="154">
        <v>9.2999999999999999E-2</v>
      </c>
      <c r="BN345" s="154">
        <v>0.38500000000000001</v>
      </c>
      <c r="DU345" s="4"/>
      <c r="DZ345" s="183"/>
      <c r="EA345" s="183"/>
      <c r="EB345" s="183"/>
      <c r="EC345" s="183"/>
      <c r="ED345" s="183"/>
      <c r="EE345" s="183"/>
    </row>
    <row r="346" spans="30:135" ht="13" x14ac:dyDescent="0.15">
      <c r="AD346" s="144">
        <f t="shared" si="98"/>
        <v>87.391304347826093</v>
      </c>
      <c r="AE346" s="144">
        <f t="shared" si="99"/>
        <v>73.084577114427859</v>
      </c>
      <c r="AF346" s="149">
        <v>265</v>
      </c>
      <c r="AG346" s="150" t="s">
        <v>567</v>
      </c>
      <c r="AH346" s="149">
        <v>23</v>
      </c>
      <c r="AI346" s="151">
        <v>1</v>
      </c>
      <c r="AJ346" s="152">
        <v>2010</v>
      </c>
      <c r="AK346" s="152">
        <v>1469</v>
      </c>
      <c r="AL346" s="149">
        <v>0.73099999999999998</v>
      </c>
      <c r="AM346" s="152">
        <v>952</v>
      </c>
      <c r="AN346" s="152">
        <v>546</v>
      </c>
      <c r="AO346" s="152">
        <v>1498</v>
      </c>
      <c r="AP346" s="153">
        <v>0.36399999999999999</v>
      </c>
      <c r="AQ346" s="153">
        <v>0.41399999999999998</v>
      </c>
      <c r="AR346" s="154">
        <v>0.17899999999999999</v>
      </c>
      <c r="AS346" s="154">
        <v>9.4E-2</v>
      </c>
      <c r="AT346" s="154">
        <v>7.6999999999999999E-2</v>
      </c>
      <c r="AU346" s="154">
        <v>0.33900000000000002</v>
      </c>
      <c r="AW346" s="183"/>
      <c r="AX346" s="144">
        <f t="shared" si="100"/>
        <v>83.033932135728534</v>
      </c>
      <c r="AY346" s="149">
        <v>265</v>
      </c>
      <c r="AZ346" s="150" t="s">
        <v>308</v>
      </c>
      <c r="BA346" s="149">
        <v>12</v>
      </c>
      <c r="BB346" s="151">
        <v>1</v>
      </c>
      <c r="BC346" s="152">
        <v>1002</v>
      </c>
      <c r="BD346" s="152">
        <v>832</v>
      </c>
      <c r="BE346" s="149">
        <v>0.83</v>
      </c>
      <c r="BF346" s="152">
        <v>442</v>
      </c>
      <c r="BG346" s="152">
        <v>323</v>
      </c>
      <c r="BH346" s="152">
        <v>765</v>
      </c>
      <c r="BI346" s="153">
        <v>0.42199999999999999</v>
      </c>
      <c r="BJ346" s="151">
        <v>0.46</v>
      </c>
      <c r="BK346" s="154">
        <v>0.16500000000000001</v>
      </c>
      <c r="BL346" s="154">
        <v>9.9000000000000005E-2</v>
      </c>
      <c r="BM346" s="154">
        <v>8.2000000000000003E-2</v>
      </c>
      <c r="BN346" s="154">
        <v>0.38800000000000001</v>
      </c>
      <c r="DU346" s="4"/>
      <c r="DZ346" s="183"/>
      <c r="EA346" s="183"/>
      <c r="EB346" s="183"/>
      <c r="EC346" s="183"/>
      <c r="ED346" s="183"/>
      <c r="EE346" s="183"/>
    </row>
    <row r="347" spans="30:135" ht="13" x14ac:dyDescent="0.15">
      <c r="AD347" s="144">
        <f t="shared" si="98"/>
        <v>82.684210526315795</v>
      </c>
      <c r="AE347" s="144">
        <f t="shared" si="99"/>
        <v>72.883513685550611</v>
      </c>
      <c r="AF347" s="149">
        <v>266</v>
      </c>
      <c r="AG347" s="150" t="s">
        <v>568</v>
      </c>
      <c r="AH347" s="149">
        <v>19</v>
      </c>
      <c r="AI347" s="151">
        <v>1</v>
      </c>
      <c r="AJ347" s="152">
        <v>1571</v>
      </c>
      <c r="AK347" s="152">
        <v>1145</v>
      </c>
      <c r="AL347" s="149">
        <v>0.72899999999999998</v>
      </c>
      <c r="AM347" s="152">
        <v>735</v>
      </c>
      <c r="AN347" s="152">
        <v>419</v>
      </c>
      <c r="AO347" s="152">
        <v>1154</v>
      </c>
      <c r="AP347" s="153">
        <v>0.36299999999999999</v>
      </c>
      <c r="AQ347" s="153">
        <v>0.40500000000000003</v>
      </c>
      <c r="AR347" s="154">
        <v>0.17299999999999999</v>
      </c>
      <c r="AS347" s="154">
        <v>0.108</v>
      </c>
      <c r="AT347" s="154">
        <v>9.0999999999999998E-2</v>
      </c>
      <c r="AU347" s="154">
        <v>0.34899999999999998</v>
      </c>
      <c r="AW347" s="183"/>
      <c r="AX347" s="144">
        <f t="shared" si="100"/>
        <v>83.195798949737437</v>
      </c>
      <c r="AY347" s="149">
        <v>266</v>
      </c>
      <c r="AZ347" s="150" t="s">
        <v>551</v>
      </c>
      <c r="BA347" s="149">
        <v>17</v>
      </c>
      <c r="BB347" s="151">
        <v>1</v>
      </c>
      <c r="BC347" s="152">
        <v>1333</v>
      </c>
      <c r="BD347" s="152">
        <v>1109</v>
      </c>
      <c r="BE347" s="149">
        <v>0.83199999999999996</v>
      </c>
      <c r="BF347" s="152">
        <v>534</v>
      </c>
      <c r="BG347" s="152">
        <v>393</v>
      </c>
      <c r="BH347" s="152">
        <v>927</v>
      </c>
      <c r="BI347" s="153">
        <v>0.42399999999999999</v>
      </c>
      <c r="BJ347" s="153">
        <v>0.49199999999999999</v>
      </c>
      <c r="BK347" s="154">
        <v>0.215</v>
      </c>
      <c r="BL347" s="154">
        <v>0.109</v>
      </c>
      <c r="BM347" s="154">
        <v>7.6999999999999999E-2</v>
      </c>
      <c r="BN347" s="154">
        <v>0.377</v>
      </c>
      <c r="DU347" s="4"/>
      <c r="DZ347" s="183"/>
      <c r="EA347" s="183"/>
      <c r="EB347" s="183"/>
      <c r="EC347" s="183"/>
      <c r="ED347" s="183"/>
      <c r="EE347" s="183"/>
    </row>
    <row r="348" spans="30:135" ht="13" x14ac:dyDescent="0.15">
      <c r="AD348" s="144">
        <f t="shared" si="98"/>
        <v>80</v>
      </c>
      <c r="AE348" s="144">
        <f t="shared" si="99"/>
        <v>72.8125</v>
      </c>
      <c r="AF348" s="149">
        <v>267</v>
      </c>
      <c r="AG348" s="150" t="s">
        <v>386</v>
      </c>
      <c r="AH348" s="149">
        <v>12</v>
      </c>
      <c r="AI348" s="151">
        <v>1</v>
      </c>
      <c r="AJ348" s="152">
        <v>960</v>
      </c>
      <c r="AK348" s="152">
        <v>699</v>
      </c>
      <c r="AL348" s="149">
        <v>0.72799999999999998</v>
      </c>
      <c r="AM348" s="152">
        <v>420</v>
      </c>
      <c r="AN348" s="152">
        <v>263</v>
      </c>
      <c r="AO348" s="152">
        <v>683</v>
      </c>
      <c r="AP348" s="153">
        <v>0.38500000000000001</v>
      </c>
      <c r="AQ348" s="153">
        <v>0.42199999999999999</v>
      </c>
      <c r="AR348" s="154">
        <v>0.20799999999999999</v>
      </c>
      <c r="AS348" s="154">
        <v>9.8000000000000004E-2</v>
      </c>
      <c r="AT348" s="154">
        <v>7.8E-2</v>
      </c>
      <c r="AU348" s="154">
        <v>0.34899999999999998</v>
      </c>
      <c r="AW348" s="183"/>
      <c r="AX348" s="144">
        <f t="shared" si="100"/>
        <v>83.248081841432224</v>
      </c>
      <c r="AY348" s="149">
        <v>267</v>
      </c>
      <c r="AZ348" s="150" t="s">
        <v>557</v>
      </c>
      <c r="BA348" s="149">
        <v>18</v>
      </c>
      <c r="BB348" s="151">
        <v>1</v>
      </c>
      <c r="BC348" s="152">
        <v>1564</v>
      </c>
      <c r="BD348" s="152">
        <v>1302</v>
      </c>
      <c r="BE348" s="149">
        <v>0.83199999999999996</v>
      </c>
      <c r="BF348" s="152">
        <v>689</v>
      </c>
      <c r="BG348" s="152">
        <v>447</v>
      </c>
      <c r="BH348" s="152">
        <v>1136</v>
      </c>
      <c r="BI348" s="153">
        <v>0.39300000000000002</v>
      </c>
      <c r="BJ348" s="153">
        <v>0.45300000000000001</v>
      </c>
      <c r="BK348" s="154">
        <v>0.16200000000000001</v>
      </c>
      <c r="BL348" s="154">
        <v>0.127</v>
      </c>
      <c r="BM348" s="154">
        <v>9.9000000000000005E-2</v>
      </c>
      <c r="BN348" s="154">
        <v>0.38600000000000001</v>
      </c>
      <c r="DU348" s="4"/>
      <c r="DZ348" s="183"/>
      <c r="EA348" s="183"/>
      <c r="EB348" s="183"/>
      <c r="EC348" s="183"/>
      <c r="ED348" s="183"/>
      <c r="EE348" s="183"/>
    </row>
    <row r="349" spans="30:135" ht="13" x14ac:dyDescent="0.15">
      <c r="AD349" s="144">
        <f t="shared" si="98"/>
        <v>88.235294117647072</v>
      </c>
      <c r="AE349" s="144">
        <f t="shared" si="99"/>
        <v>72.733333333333334</v>
      </c>
      <c r="AF349" s="149">
        <v>268</v>
      </c>
      <c r="AG349" s="150" t="s">
        <v>569</v>
      </c>
      <c r="AH349" s="149">
        <v>17</v>
      </c>
      <c r="AI349" s="151">
        <v>1</v>
      </c>
      <c r="AJ349" s="152">
        <v>1500</v>
      </c>
      <c r="AK349" s="152">
        <v>1091</v>
      </c>
      <c r="AL349" s="149">
        <v>0.72699999999999998</v>
      </c>
      <c r="AM349" s="152">
        <v>613</v>
      </c>
      <c r="AN349" s="152">
        <v>406</v>
      </c>
      <c r="AO349" s="152">
        <v>1019</v>
      </c>
      <c r="AP349" s="153">
        <v>0.39800000000000002</v>
      </c>
      <c r="AQ349" s="153">
        <v>0.437</v>
      </c>
      <c r="AR349" s="154">
        <v>0.22600000000000001</v>
      </c>
      <c r="AS349" s="154">
        <v>0.107</v>
      </c>
      <c r="AT349" s="154">
        <v>8.8999999999999996E-2</v>
      </c>
      <c r="AU349" s="154">
        <v>0.35099999999999998</v>
      </c>
      <c r="AW349" s="183"/>
      <c r="AX349" s="144">
        <f t="shared" si="100"/>
        <v>83.235451147891084</v>
      </c>
      <c r="AY349" s="149">
        <v>268</v>
      </c>
      <c r="AZ349" s="150" t="s">
        <v>570</v>
      </c>
      <c r="BA349" s="149">
        <v>22</v>
      </c>
      <c r="BB349" s="151">
        <v>1</v>
      </c>
      <c r="BC349" s="152">
        <v>1873</v>
      </c>
      <c r="BD349" s="152">
        <v>1559</v>
      </c>
      <c r="BE349" s="149">
        <v>0.83199999999999996</v>
      </c>
      <c r="BF349" s="152">
        <v>876</v>
      </c>
      <c r="BG349" s="152">
        <v>560</v>
      </c>
      <c r="BH349" s="152">
        <v>1436</v>
      </c>
      <c r="BI349" s="151">
        <v>0.39</v>
      </c>
      <c r="BJ349" s="153">
        <v>0.46500000000000002</v>
      </c>
      <c r="BK349" s="154">
        <v>0.154</v>
      </c>
      <c r="BL349" s="154">
        <v>9.0999999999999998E-2</v>
      </c>
      <c r="BM349" s="154">
        <v>8.1000000000000003E-2</v>
      </c>
      <c r="BN349" s="154">
        <v>0.36899999999999999</v>
      </c>
      <c r="DU349" s="4"/>
      <c r="DZ349" s="183"/>
      <c r="EA349" s="183"/>
      <c r="EB349" s="183"/>
      <c r="EC349" s="183"/>
      <c r="ED349" s="183"/>
      <c r="EE349" s="183"/>
    </row>
    <row r="350" spans="30:135" ht="13" x14ac:dyDescent="0.15">
      <c r="AD350" s="144">
        <f t="shared" si="98"/>
        <v>88.05</v>
      </c>
      <c r="AE350" s="144">
        <f t="shared" si="99"/>
        <v>72.742759795570706</v>
      </c>
      <c r="AF350" s="149">
        <v>269</v>
      </c>
      <c r="AG350" s="150" t="s">
        <v>571</v>
      </c>
      <c r="AH350" s="149">
        <v>20</v>
      </c>
      <c r="AI350" s="151">
        <v>1</v>
      </c>
      <c r="AJ350" s="152">
        <v>1761</v>
      </c>
      <c r="AK350" s="152">
        <v>1281</v>
      </c>
      <c r="AL350" s="149">
        <v>0.72699999999999998</v>
      </c>
      <c r="AM350" s="152">
        <v>809</v>
      </c>
      <c r="AN350" s="152">
        <v>439</v>
      </c>
      <c r="AO350" s="152">
        <v>1248</v>
      </c>
      <c r="AP350" s="153">
        <v>0.35199999999999998</v>
      </c>
      <c r="AQ350" s="153">
        <v>0.40699999999999997</v>
      </c>
      <c r="AR350" s="154">
        <v>0.187</v>
      </c>
      <c r="AS350" s="155">
        <v>0.12</v>
      </c>
      <c r="AT350" s="154">
        <v>9.9000000000000005E-2</v>
      </c>
      <c r="AU350" s="154">
        <v>0.34200000000000003</v>
      </c>
      <c r="AW350" s="183"/>
      <c r="AX350" s="144">
        <f t="shared" si="100"/>
        <v>83.498023715415016</v>
      </c>
      <c r="AY350" s="149">
        <v>269</v>
      </c>
      <c r="AZ350" s="150" t="s">
        <v>466</v>
      </c>
      <c r="BA350" s="149">
        <v>23</v>
      </c>
      <c r="BB350" s="151">
        <v>1</v>
      </c>
      <c r="BC350" s="152">
        <v>2024</v>
      </c>
      <c r="BD350" s="152">
        <v>1690</v>
      </c>
      <c r="BE350" s="149">
        <v>0.83499999999999996</v>
      </c>
      <c r="BF350" s="152">
        <v>888</v>
      </c>
      <c r="BG350" s="152">
        <v>618</v>
      </c>
      <c r="BH350" s="152">
        <v>1506</v>
      </c>
      <c r="BI350" s="151">
        <v>0.41</v>
      </c>
      <c r="BJ350" s="153">
        <v>0.46100000000000002</v>
      </c>
      <c r="BK350" s="154">
        <v>0.16300000000000001</v>
      </c>
      <c r="BL350" s="154">
        <v>0.11799999999999999</v>
      </c>
      <c r="BM350" s="154">
        <v>8.7999999999999995E-2</v>
      </c>
      <c r="BN350" s="154">
        <v>0.38800000000000001</v>
      </c>
      <c r="DU350" s="4"/>
      <c r="DZ350" s="183"/>
      <c r="EA350" s="183"/>
      <c r="EB350" s="183"/>
      <c r="EC350" s="183"/>
      <c r="ED350" s="183"/>
      <c r="EE350" s="183"/>
    </row>
    <row r="351" spans="30:135" ht="13" x14ac:dyDescent="0.15">
      <c r="AD351" s="144">
        <f t="shared" si="98"/>
        <v>75.333333333333329</v>
      </c>
      <c r="AE351" s="144">
        <f t="shared" si="99"/>
        <v>72.56637168141593</v>
      </c>
      <c r="AF351" s="149">
        <v>270</v>
      </c>
      <c r="AG351" s="150" t="s">
        <v>572</v>
      </c>
      <c r="AH351" s="149">
        <v>9</v>
      </c>
      <c r="AI351" s="151">
        <v>1</v>
      </c>
      <c r="AJ351" s="152">
        <v>678</v>
      </c>
      <c r="AK351" s="152">
        <v>492</v>
      </c>
      <c r="AL351" s="149">
        <v>0.72599999999999998</v>
      </c>
      <c r="AM351" s="152">
        <v>326</v>
      </c>
      <c r="AN351" s="152">
        <v>188</v>
      </c>
      <c r="AO351" s="152">
        <v>514</v>
      </c>
      <c r="AP351" s="153">
        <v>0.36599999999999999</v>
      </c>
      <c r="AQ351" s="153">
        <v>0.41599999999999998</v>
      </c>
      <c r="AR351" s="154">
        <v>0.187</v>
      </c>
      <c r="AS351" s="154">
        <v>7.6999999999999999E-2</v>
      </c>
      <c r="AT351" s="154">
        <v>5.8000000000000003E-2</v>
      </c>
      <c r="AU351" s="154">
        <v>0.32900000000000001</v>
      </c>
      <c r="AW351" s="183"/>
      <c r="AX351" s="144">
        <f t="shared" si="100"/>
        <v>83.623693379790936</v>
      </c>
      <c r="AY351" s="149">
        <v>270</v>
      </c>
      <c r="AZ351" s="150" t="s">
        <v>573</v>
      </c>
      <c r="BA351" s="149">
        <v>22</v>
      </c>
      <c r="BB351" s="151">
        <v>1</v>
      </c>
      <c r="BC351" s="152">
        <v>1722</v>
      </c>
      <c r="BD351" s="152">
        <v>1440</v>
      </c>
      <c r="BE351" s="149">
        <v>0.83599999999999997</v>
      </c>
      <c r="BF351" s="152">
        <v>744</v>
      </c>
      <c r="BG351" s="152">
        <v>504</v>
      </c>
      <c r="BH351" s="152">
        <v>1248</v>
      </c>
      <c r="BI351" s="153">
        <v>0.40400000000000003</v>
      </c>
      <c r="BJ351" s="153">
        <v>0.45400000000000001</v>
      </c>
      <c r="BK351" s="154">
        <v>0.156</v>
      </c>
      <c r="BL351" s="154">
        <v>0.14399999999999999</v>
      </c>
      <c r="BM351" s="154">
        <v>0.113</v>
      </c>
      <c r="BN351" s="154">
        <v>0.39700000000000002</v>
      </c>
      <c r="DU351" s="4"/>
      <c r="DZ351" s="183"/>
      <c r="EA351" s="183"/>
      <c r="EB351" s="183"/>
      <c r="EC351" s="183"/>
      <c r="ED351" s="183"/>
      <c r="EE351" s="183"/>
    </row>
    <row r="352" spans="30:135" ht="13" x14ac:dyDescent="0.15">
      <c r="AD352" s="144">
        <f t="shared" si="98"/>
        <v>83.529411764705884</v>
      </c>
      <c r="AE352" s="144">
        <f t="shared" si="99"/>
        <v>72.464788732394368</v>
      </c>
      <c r="AF352" s="149">
        <v>271</v>
      </c>
      <c r="AG352" s="150" t="s">
        <v>574</v>
      </c>
      <c r="AH352" s="149">
        <v>17</v>
      </c>
      <c r="AI352" s="151">
        <v>1</v>
      </c>
      <c r="AJ352" s="152">
        <v>1420</v>
      </c>
      <c r="AK352" s="152">
        <v>1029</v>
      </c>
      <c r="AL352" s="149">
        <v>0.72499999999999998</v>
      </c>
      <c r="AM352" s="152">
        <v>580</v>
      </c>
      <c r="AN352" s="152">
        <v>370</v>
      </c>
      <c r="AO352" s="152">
        <v>950</v>
      </c>
      <c r="AP352" s="153">
        <v>0.38900000000000001</v>
      </c>
      <c r="AQ352" s="153">
        <v>0.438</v>
      </c>
      <c r="AR352" s="154">
        <v>0.22600000000000001</v>
      </c>
      <c r="AS352" s="154">
        <v>0.13300000000000001</v>
      </c>
      <c r="AT352" s="154">
        <v>0.104</v>
      </c>
      <c r="AU352" s="154">
        <v>0.34699999999999998</v>
      </c>
      <c r="AW352" s="183"/>
      <c r="AX352" s="144">
        <f t="shared" si="100"/>
        <v>83.562462641960551</v>
      </c>
      <c r="AY352" s="149">
        <v>271</v>
      </c>
      <c r="AZ352" s="150" t="s">
        <v>480</v>
      </c>
      <c r="BA352" s="149">
        <v>20</v>
      </c>
      <c r="BB352" s="151">
        <v>1</v>
      </c>
      <c r="BC352" s="152">
        <v>1673</v>
      </c>
      <c r="BD352" s="152">
        <v>1398</v>
      </c>
      <c r="BE352" s="149">
        <v>0.83599999999999997</v>
      </c>
      <c r="BF352" s="152">
        <v>745</v>
      </c>
      <c r="BG352" s="152">
        <v>480</v>
      </c>
      <c r="BH352" s="152">
        <v>1225</v>
      </c>
      <c r="BI352" s="153">
        <v>0.39200000000000002</v>
      </c>
      <c r="BJ352" s="153">
        <v>0.46800000000000003</v>
      </c>
      <c r="BK352" s="154">
        <v>0.17199999999999999</v>
      </c>
      <c r="BL352" s="155">
        <v>0.12</v>
      </c>
      <c r="BM352" s="155">
        <v>0.09</v>
      </c>
      <c r="BN352" s="154">
        <v>0.371</v>
      </c>
      <c r="DU352" s="4"/>
      <c r="DZ352" s="183"/>
      <c r="EA352" s="183"/>
      <c r="EB352" s="183"/>
      <c r="EC352" s="183"/>
      <c r="ED352" s="183"/>
      <c r="EE352" s="183"/>
    </row>
    <row r="353" spans="30:135" ht="13" x14ac:dyDescent="0.15">
      <c r="AD353" s="144">
        <f t="shared" si="98"/>
        <v>78.45</v>
      </c>
      <c r="AE353" s="144">
        <f t="shared" si="99"/>
        <v>72.27533460803059</v>
      </c>
      <c r="AF353" s="149">
        <v>272</v>
      </c>
      <c r="AG353" s="150" t="s">
        <v>560</v>
      </c>
      <c r="AH353" s="149">
        <v>20</v>
      </c>
      <c r="AI353" s="151">
        <v>1</v>
      </c>
      <c r="AJ353" s="152">
        <v>1569</v>
      </c>
      <c r="AK353" s="152">
        <v>1134</v>
      </c>
      <c r="AL353" s="149">
        <v>0.72299999999999998</v>
      </c>
      <c r="AM353" s="152">
        <v>653</v>
      </c>
      <c r="AN353" s="152">
        <v>421</v>
      </c>
      <c r="AO353" s="152">
        <v>1074</v>
      </c>
      <c r="AP353" s="153">
        <v>0.39200000000000002</v>
      </c>
      <c r="AQ353" s="153">
        <v>0.443</v>
      </c>
      <c r="AR353" s="154">
        <v>0.23300000000000001</v>
      </c>
      <c r="AS353" s="154">
        <v>9.9000000000000005E-2</v>
      </c>
      <c r="AT353" s="154">
        <v>7.1999999999999995E-2</v>
      </c>
      <c r="AU353" s="154">
        <v>0.34200000000000003</v>
      </c>
      <c r="AW353" s="183"/>
      <c r="AX353" s="144">
        <f t="shared" si="100"/>
        <v>83.718104495747269</v>
      </c>
      <c r="AY353" s="149">
        <v>272</v>
      </c>
      <c r="AZ353" s="150" t="s">
        <v>575</v>
      </c>
      <c r="BA353" s="149">
        <v>19</v>
      </c>
      <c r="BB353" s="151">
        <v>1</v>
      </c>
      <c r="BC353" s="152">
        <v>1646</v>
      </c>
      <c r="BD353" s="152">
        <v>1378</v>
      </c>
      <c r="BE353" s="149">
        <v>0.83699999999999997</v>
      </c>
      <c r="BF353" s="152">
        <v>651</v>
      </c>
      <c r="BG353" s="152">
        <v>529</v>
      </c>
      <c r="BH353" s="152">
        <v>1180</v>
      </c>
      <c r="BI353" s="153">
        <v>0.44800000000000001</v>
      </c>
      <c r="BJ353" s="153">
        <v>0.499</v>
      </c>
      <c r="BK353" s="154">
        <v>0.191</v>
      </c>
      <c r="BL353" s="155">
        <v>0.12</v>
      </c>
      <c r="BM353" s="154">
        <v>9.5000000000000001E-2</v>
      </c>
      <c r="BN353" s="154">
        <v>0.39600000000000002</v>
      </c>
      <c r="DU353" s="4"/>
      <c r="DZ353" s="183"/>
      <c r="EA353" s="183"/>
      <c r="EB353" s="183"/>
      <c r="EC353" s="183"/>
      <c r="ED353" s="183"/>
      <c r="EE353" s="183"/>
    </row>
    <row r="354" spans="30:135" ht="13" x14ac:dyDescent="0.15">
      <c r="AD354" s="144">
        <f t="shared" si="98"/>
        <v>85.888888888888886</v>
      </c>
      <c r="AE354" s="144">
        <f t="shared" si="99"/>
        <v>72.2509702457956</v>
      </c>
      <c r="AF354" s="149">
        <v>273</v>
      </c>
      <c r="AG354" s="150" t="s">
        <v>409</v>
      </c>
      <c r="AH354" s="149">
        <v>18</v>
      </c>
      <c r="AI354" s="151">
        <v>1</v>
      </c>
      <c r="AJ354" s="152">
        <v>1546</v>
      </c>
      <c r="AK354" s="152">
        <v>1117</v>
      </c>
      <c r="AL354" s="149">
        <v>0.72299999999999998</v>
      </c>
      <c r="AM354" s="152">
        <v>660</v>
      </c>
      <c r="AN354" s="152">
        <v>430</v>
      </c>
      <c r="AO354" s="152">
        <v>1090</v>
      </c>
      <c r="AP354" s="153">
        <v>0.39400000000000002</v>
      </c>
      <c r="AQ354" s="153">
        <v>0.42799999999999999</v>
      </c>
      <c r="AR354" s="154">
        <v>0.20399999999999999</v>
      </c>
      <c r="AS354" s="154">
        <v>0.106</v>
      </c>
      <c r="AT354" s="155">
        <v>0.09</v>
      </c>
      <c r="AU354" s="154">
        <v>0.35299999999999998</v>
      </c>
      <c r="AW354" s="183"/>
      <c r="AX354" s="144">
        <f t="shared" si="100"/>
        <v>83.746792130025653</v>
      </c>
      <c r="AY354" s="149">
        <v>273</v>
      </c>
      <c r="AZ354" s="150" t="s">
        <v>249</v>
      </c>
      <c r="BA354" s="149">
        <v>14</v>
      </c>
      <c r="BB354" s="151">
        <v>1</v>
      </c>
      <c r="BC354" s="152">
        <v>1169</v>
      </c>
      <c r="BD354" s="152">
        <v>979</v>
      </c>
      <c r="BE354" s="149">
        <v>0.83699999999999997</v>
      </c>
      <c r="BF354" s="152">
        <v>598</v>
      </c>
      <c r="BG354" s="152">
        <v>345</v>
      </c>
      <c r="BH354" s="152">
        <v>943</v>
      </c>
      <c r="BI354" s="153">
        <v>0.36599999999999999</v>
      </c>
      <c r="BJ354" s="153">
        <v>0.435</v>
      </c>
      <c r="BK354" s="154">
        <v>0.113</v>
      </c>
      <c r="BL354" s="154">
        <v>9.4E-2</v>
      </c>
      <c r="BM354" s="154">
        <v>8.4000000000000005E-2</v>
      </c>
      <c r="BN354" s="154">
        <v>0.36699999999999999</v>
      </c>
      <c r="DU354" s="4"/>
      <c r="DZ354" s="183"/>
      <c r="EA354" s="183"/>
      <c r="EB354" s="183"/>
      <c r="EC354" s="183"/>
      <c r="ED354" s="183"/>
      <c r="EE354" s="183"/>
    </row>
    <row r="355" spans="30:135" ht="13" x14ac:dyDescent="0.15">
      <c r="AD355" s="144">
        <f t="shared" si="98"/>
        <v>79.27272727272728</v>
      </c>
      <c r="AE355" s="144">
        <f t="shared" si="99"/>
        <v>72.018348623853214</v>
      </c>
      <c r="AF355" s="149">
        <v>274</v>
      </c>
      <c r="AG355" s="150" t="s">
        <v>559</v>
      </c>
      <c r="AH355" s="149">
        <v>11</v>
      </c>
      <c r="AI355" s="151">
        <v>1</v>
      </c>
      <c r="AJ355" s="152">
        <v>872</v>
      </c>
      <c r="AK355" s="152">
        <v>628</v>
      </c>
      <c r="AL355" s="149">
        <v>0.72</v>
      </c>
      <c r="AM355" s="152">
        <v>399</v>
      </c>
      <c r="AN355" s="152">
        <v>232</v>
      </c>
      <c r="AO355" s="152">
        <v>631</v>
      </c>
      <c r="AP355" s="153">
        <v>0.36799999999999999</v>
      </c>
      <c r="AQ355" s="153">
        <v>0.41899999999999998</v>
      </c>
      <c r="AR355" s="154">
        <v>0.19500000000000001</v>
      </c>
      <c r="AS355" s="154">
        <v>9.4E-2</v>
      </c>
      <c r="AT355" s="154">
        <v>7.8E-2</v>
      </c>
      <c r="AU355" s="155">
        <v>0.33</v>
      </c>
      <c r="AW355" s="183"/>
      <c r="AX355" s="144">
        <f t="shared" si="100"/>
        <v>83.687150837988824</v>
      </c>
      <c r="AY355" s="149">
        <v>274</v>
      </c>
      <c r="AZ355" s="150" t="s">
        <v>576</v>
      </c>
      <c r="BA355" s="149">
        <v>21</v>
      </c>
      <c r="BB355" s="151">
        <v>1</v>
      </c>
      <c r="BC355" s="152">
        <v>1790</v>
      </c>
      <c r="BD355" s="152">
        <v>1498</v>
      </c>
      <c r="BE355" s="149">
        <v>0.83699999999999997</v>
      </c>
      <c r="BF355" s="152">
        <v>768</v>
      </c>
      <c r="BG355" s="152">
        <v>535</v>
      </c>
      <c r="BH355" s="152">
        <v>1303</v>
      </c>
      <c r="BI355" s="153">
        <v>0.41099999999999998</v>
      </c>
      <c r="BJ355" s="153">
        <v>0.46700000000000003</v>
      </c>
      <c r="BK355" s="154">
        <v>0.17399999999999999</v>
      </c>
      <c r="BL355" s="154">
        <v>0.113</v>
      </c>
      <c r="BM355" s="154">
        <v>8.3000000000000004E-2</v>
      </c>
      <c r="BN355" s="155">
        <v>0.39</v>
      </c>
      <c r="DU355" s="4"/>
      <c r="DZ355" s="183"/>
      <c r="EA355" s="183"/>
      <c r="EB355" s="183"/>
      <c r="EC355" s="183"/>
      <c r="ED355" s="183"/>
      <c r="EE355" s="183"/>
    </row>
    <row r="356" spans="30:135" ht="13" x14ac:dyDescent="0.15">
      <c r="AD356" s="144">
        <f t="shared" si="98"/>
        <v>83.666666666666671</v>
      </c>
      <c r="AE356" s="144">
        <f t="shared" si="99"/>
        <v>71.713147410358573</v>
      </c>
      <c r="AF356" s="149">
        <v>275</v>
      </c>
      <c r="AG356" s="150" t="s">
        <v>531</v>
      </c>
      <c r="AH356" s="149">
        <v>3</v>
      </c>
      <c r="AI356" s="151">
        <v>1</v>
      </c>
      <c r="AJ356" s="152">
        <v>251</v>
      </c>
      <c r="AK356" s="152">
        <v>180</v>
      </c>
      <c r="AL356" s="149">
        <v>0.71699999999999997</v>
      </c>
      <c r="AM356" s="152">
        <v>120</v>
      </c>
      <c r="AN356" s="152">
        <v>69</v>
      </c>
      <c r="AO356" s="152">
        <v>189</v>
      </c>
      <c r="AP356" s="153">
        <v>0.36499999999999999</v>
      </c>
      <c r="AQ356" s="151">
        <v>0.41</v>
      </c>
      <c r="AR356" s="154">
        <v>0.17899999999999999</v>
      </c>
      <c r="AS356" s="154">
        <v>9.6000000000000002E-2</v>
      </c>
      <c r="AT356" s="155">
        <v>0.08</v>
      </c>
      <c r="AU356" s="154">
        <v>0.32300000000000001</v>
      </c>
      <c r="AW356" s="183"/>
      <c r="AX356" s="144">
        <f t="shared" si="100"/>
        <v>83.772652388797368</v>
      </c>
      <c r="AY356" s="149">
        <v>275</v>
      </c>
      <c r="AZ356" s="150" t="s">
        <v>535</v>
      </c>
      <c r="BA356" s="149">
        <v>15</v>
      </c>
      <c r="BB356" s="151">
        <v>1</v>
      </c>
      <c r="BC356" s="152">
        <v>1214</v>
      </c>
      <c r="BD356" s="152">
        <v>1017</v>
      </c>
      <c r="BE356" s="149">
        <v>0.83799999999999997</v>
      </c>
      <c r="BF356" s="152">
        <v>503</v>
      </c>
      <c r="BG356" s="152">
        <v>371</v>
      </c>
      <c r="BH356" s="152">
        <v>874</v>
      </c>
      <c r="BI356" s="153">
        <v>0.42399999999999999</v>
      </c>
      <c r="BJ356" s="153">
        <v>0.48699999999999999</v>
      </c>
      <c r="BK356" s="154">
        <v>0.185</v>
      </c>
      <c r="BL356" s="154">
        <v>0.108</v>
      </c>
      <c r="BM356" s="154">
        <v>7.5999999999999998E-2</v>
      </c>
      <c r="BN356" s="155">
        <v>0.39</v>
      </c>
      <c r="DU356" s="4"/>
      <c r="DZ356" s="183"/>
      <c r="EA356" s="183"/>
      <c r="EB356" s="183"/>
      <c r="EC356" s="183"/>
      <c r="ED356" s="183"/>
      <c r="EE356" s="183"/>
    </row>
    <row r="357" spans="30:135" ht="13" x14ac:dyDescent="0.15">
      <c r="AD357" s="144">
        <f t="shared" si="98"/>
        <v>88.142857142857153</v>
      </c>
      <c r="AE357" s="144">
        <f t="shared" si="99"/>
        <v>71.636952998379257</v>
      </c>
      <c r="AF357" s="149">
        <v>276</v>
      </c>
      <c r="AG357" s="150" t="s">
        <v>577</v>
      </c>
      <c r="AH357" s="149">
        <v>14</v>
      </c>
      <c r="AI357" s="151">
        <v>1</v>
      </c>
      <c r="AJ357" s="152">
        <v>1234</v>
      </c>
      <c r="AK357" s="152">
        <v>884</v>
      </c>
      <c r="AL357" s="149">
        <v>0.71599999999999997</v>
      </c>
      <c r="AM357" s="152">
        <v>536</v>
      </c>
      <c r="AN357" s="152">
        <v>325</v>
      </c>
      <c r="AO357" s="152">
        <v>861</v>
      </c>
      <c r="AP357" s="153">
        <v>0.377</v>
      </c>
      <c r="AQ357" s="153">
        <v>0.41099999999999998</v>
      </c>
      <c r="AR357" s="154">
        <v>0.21099999999999999</v>
      </c>
      <c r="AS357" s="154">
        <v>0.106</v>
      </c>
      <c r="AT357" s="154">
        <v>8.4000000000000005E-2</v>
      </c>
      <c r="AU357" s="154">
        <v>0.34699999999999998</v>
      </c>
      <c r="AW357" s="183"/>
      <c r="AX357" s="144">
        <f t="shared" si="100"/>
        <v>83.819051761635492</v>
      </c>
      <c r="AY357" s="149">
        <v>276</v>
      </c>
      <c r="AZ357" s="150" t="s">
        <v>221</v>
      </c>
      <c r="BA357" s="149">
        <v>26</v>
      </c>
      <c r="BB357" s="151">
        <v>1</v>
      </c>
      <c r="BC357" s="152">
        <v>2299</v>
      </c>
      <c r="BD357" s="152">
        <v>1927</v>
      </c>
      <c r="BE357" s="149">
        <v>0.83799999999999997</v>
      </c>
      <c r="BF357" s="152">
        <v>949</v>
      </c>
      <c r="BG357" s="152">
        <v>721</v>
      </c>
      <c r="BH357" s="152">
        <v>1670</v>
      </c>
      <c r="BI357" s="153">
        <v>0.432</v>
      </c>
      <c r="BJ357" s="153">
        <v>0.48099999999999998</v>
      </c>
      <c r="BK357" s="154">
        <v>0.189</v>
      </c>
      <c r="BL357" s="155">
        <v>0.11</v>
      </c>
      <c r="BM357" s="155">
        <v>0.1</v>
      </c>
      <c r="BN357" s="154">
        <v>0.39200000000000002</v>
      </c>
      <c r="DU357" s="4"/>
      <c r="DZ357" s="183"/>
      <c r="EA357" s="183"/>
      <c r="EB357" s="183"/>
      <c r="EC357" s="183"/>
      <c r="ED357" s="183"/>
      <c r="EE357" s="183"/>
    </row>
    <row r="358" spans="30:135" ht="13" x14ac:dyDescent="0.15">
      <c r="AD358" s="144">
        <f t="shared" si="98"/>
        <v>83.05</v>
      </c>
      <c r="AE358" s="144">
        <f t="shared" si="99"/>
        <v>71.523178807947019</v>
      </c>
      <c r="AF358" s="149">
        <v>277</v>
      </c>
      <c r="AG358" s="150" t="s">
        <v>438</v>
      </c>
      <c r="AH358" s="149">
        <v>20</v>
      </c>
      <c r="AI358" s="151">
        <v>1</v>
      </c>
      <c r="AJ358" s="152">
        <v>1661</v>
      </c>
      <c r="AK358" s="152">
        <v>1188</v>
      </c>
      <c r="AL358" s="149">
        <v>0.71499999999999997</v>
      </c>
      <c r="AM358" s="152">
        <v>720</v>
      </c>
      <c r="AN358" s="152">
        <v>454</v>
      </c>
      <c r="AO358" s="152">
        <v>1174</v>
      </c>
      <c r="AP358" s="153">
        <v>0.38700000000000001</v>
      </c>
      <c r="AQ358" s="153">
        <v>0.40899999999999997</v>
      </c>
      <c r="AR358" s="154">
        <v>0.19700000000000001</v>
      </c>
      <c r="AS358" s="154">
        <v>0.113</v>
      </c>
      <c r="AT358" s="154">
        <v>8.6999999999999994E-2</v>
      </c>
      <c r="AU358" s="154">
        <v>0.35599999999999998</v>
      </c>
      <c r="AW358" s="183"/>
      <c r="AX358" s="144">
        <f t="shared" si="100"/>
        <v>83.87715930902111</v>
      </c>
      <c r="AY358" s="149">
        <v>277</v>
      </c>
      <c r="AZ358" s="150" t="s">
        <v>578</v>
      </c>
      <c r="BA358" s="149">
        <v>6</v>
      </c>
      <c r="BB358" s="151">
        <v>1</v>
      </c>
      <c r="BC358" s="152">
        <v>521</v>
      </c>
      <c r="BD358" s="152">
        <v>437</v>
      </c>
      <c r="BE358" s="149">
        <v>0.83899999999999997</v>
      </c>
      <c r="BF358" s="152">
        <v>201</v>
      </c>
      <c r="BG358" s="152">
        <v>155</v>
      </c>
      <c r="BH358" s="152">
        <v>356</v>
      </c>
      <c r="BI358" s="153">
        <v>0.435</v>
      </c>
      <c r="BJ358" s="153">
        <v>0.47799999999999998</v>
      </c>
      <c r="BK358" s="154">
        <v>0.192</v>
      </c>
      <c r="BL358" s="154">
        <v>0.154</v>
      </c>
      <c r="BM358" s="154">
        <v>0.11899999999999999</v>
      </c>
      <c r="BN358" s="154">
        <v>0.40300000000000002</v>
      </c>
      <c r="DU358" s="4"/>
      <c r="DZ358" s="183"/>
      <c r="EA358" s="183"/>
      <c r="EB358" s="183"/>
      <c r="EC358" s="183"/>
      <c r="ED358" s="183"/>
      <c r="EE358" s="183"/>
    </row>
    <row r="359" spans="30:135" ht="13" x14ac:dyDescent="0.15">
      <c r="AD359" s="144">
        <f t="shared" si="98"/>
        <v>79.4375</v>
      </c>
      <c r="AE359" s="144">
        <f t="shared" si="99"/>
        <v>71.518489378442169</v>
      </c>
      <c r="AF359" s="149">
        <v>278</v>
      </c>
      <c r="AG359" s="150" t="s">
        <v>323</v>
      </c>
      <c r="AH359" s="149">
        <v>16</v>
      </c>
      <c r="AI359" s="151">
        <v>1</v>
      </c>
      <c r="AJ359" s="152">
        <v>1271</v>
      </c>
      <c r="AK359" s="152">
        <v>909</v>
      </c>
      <c r="AL359" s="149">
        <v>0.71499999999999997</v>
      </c>
      <c r="AM359" s="152">
        <v>554</v>
      </c>
      <c r="AN359" s="152">
        <v>305</v>
      </c>
      <c r="AO359" s="152">
        <v>859</v>
      </c>
      <c r="AP359" s="153">
        <v>0.35499999999999998</v>
      </c>
      <c r="AQ359" s="153">
        <v>0.41299999999999998</v>
      </c>
      <c r="AR359" s="154">
        <v>0.221</v>
      </c>
      <c r="AS359" s="154">
        <v>0.115</v>
      </c>
      <c r="AT359" s="154">
        <v>9.4E-2</v>
      </c>
      <c r="AU359" s="154">
        <v>0.33400000000000002</v>
      </c>
      <c r="AW359" s="183"/>
      <c r="AX359" s="144">
        <f t="shared" si="100"/>
        <v>83.925888833249871</v>
      </c>
      <c r="AY359" s="149">
        <v>278</v>
      </c>
      <c r="AZ359" s="150" t="s">
        <v>393</v>
      </c>
      <c r="BA359" s="149">
        <v>23</v>
      </c>
      <c r="BB359" s="151">
        <v>1</v>
      </c>
      <c r="BC359" s="152">
        <v>1997</v>
      </c>
      <c r="BD359" s="152">
        <v>1676</v>
      </c>
      <c r="BE359" s="149">
        <v>0.83899999999999997</v>
      </c>
      <c r="BF359" s="152">
        <v>805</v>
      </c>
      <c r="BG359" s="152">
        <v>624</v>
      </c>
      <c r="BH359" s="152">
        <v>1429</v>
      </c>
      <c r="BI359" s="153">
        <v>0.437</v>
      </c>
      <c r="BJ359" s="153">
        <v>0.49199999999999999</v>
      </c>
      <c r="BK359" s="154">
        <v>0.188</v>
      </c>
      <c r="BL359" s="154">
        <v>0.11600000000000001</v>
      </c>
      <c r="BM359" s="154">
        <v>8.2000000000000003E-2</v>
      </c>
      <c r="BN359" s="154">
        <v>0.39200000000000002</v>
      </c>
      <c r="DU359" s="4"/>
      <c r="DZ359" s="183"/>
      <c r="EA359" s="183"/>
      <c r="EB359" s="183"/>
      <c r="EC359" s="183"/>
      <c r="ED359" s="183"/>
      <c r="EE359" s="183"/>
    </row>
    <row r="360" spans="30:135" ht="13" x14ac:dyDescent="0.15">
      <c r="AD360" s="144">
        <f t="shared" si="98"/>
        <v>79.900000000000006</v>
      </c>
      <c r="AE360" s="144">
        <f t="shared" si="99"/>
        <v>71.52690863579474</v>
      </c>
      <c r="AF360" s="149">
        <v>279</v>
      </c>
      <c r="AG360" s="150" t="s">
        <v>368</v>
      </c>
      <c r="AH360" s="149">
        <v>20</v>
      </c>
      <c r="AI360" s="151">
        <v>1</v>
      </c>
      <c r="AJ360" s="152">
        <v>1598</v>
      </c>
      <c r="AK360" s="152">
        <v>1143</v>
      </c>
      <c r="AL360" s="149">
        <v>0.71499999999999997</v>
      </c>
      <c r="AM360" s="152">
        <v>744</v>
      </c>
      <c r="AN360" s="152">
        <v>403</v>
      </c>
      <c r="AO360" s="152">
        <v>1147</v>
      </c>
      <c r="AP360" s="153">
        <v>0.35099999999999998</v>
      </c>
      <c r="AQ360" s="153">
        <v>0.38700000000000001</v>
      </c>
      <c r="AR360" s="154">
        <v>0.16500000000000001</v>
      </c>
      <c r="AS360" s="154">
        <v>0.13100000000000001</v>
      </c>
      <c r="AT360" s="154">
        <v>0.108</v>
      </c>
      <c r="AU360" s="154">
        <v>0.35599999999999998</v>
      </c>
      <c r="AW360" s="183"/>
      <c r="AX360" s="144">
        <f t="shared" si="100"/>
        <v>83.86831275720165</v>
      </c>
      <c r="AY360" s="149">
        <v>279</v>
      </c>
      <c r="AZ360" s="150" t="s">
        <v>579</v>
      </c>
      <c r="BA360" s="149">
        <v>14</v>
      </c>
      <c r="BB360" s="151">
        <v>1</v>
      </c>
      <c r="BC360" s="152">
        <v>1215</v>
      </c>
      <c r="BD360" s="152">
        <v>1019</v>
      </c>
      <c r="BE360" s="149">
        <v>0.83899999999999997</v>
      </c>
      <c r="BF360" s="152">
        <v>463</v>
      </c>
      <c r="BG360" s="152">
        <v>367</v>
      </c>
      <c r="BH360" s="152">
        <v>830</v>
      </c>
      <c r="BI360" s="153">
        <v>0.442</v>
      </c>
      <c r="BJ360" s="153">
        <v>0.496</v>
      </c>
      <c r="BK360" s="154">
        <v>0.19900000000000001</v>
      </c>
      <c r="BL360" s="154">
        <v>0.14199999999999999</v>
      </c>
      <c r="BM360" s="154">
        <v>0.106</v>
      </c>
      <c r="BN360" s="154">
        <v>0.40200000000000002</v>
      </c>
      <c r="DU360" s="4"/>
      <c r="DZ360" s="183"/>
      <c r="EA360" s="183"/>
      <c r="EB360" s="183"/>
      <c r="EC360" s="183"/>
      <c r="ED360" s="183"/>
      <c r="EE360" s="183"/>
    </row>
    <row r="361" spans="30:135" ht="13" x14ac:dyDescent="0.15">
      <c r="AD361" s="144">
        <f t="shared" si="98"/>
        <v>93.714285714285722</v>
      </c>
      <c r="AE361" s="144">
        <f t="shared" si="99"/>
        <v>71.265243902439025</v>
      </c>
      <c r="AF361" s="149">
        <v>280</v>
      </c>
      <c r="AG361" s="150" t="s">
        <v>454</v>
      </c>
      <c r="AH361" s="149">
        <v>14</v>
      </c>
      <c r="AI361" s="151">
        <v>1</v>
      </c>
      <c r="AJ361" s="152">
        <v>1312</v>
      </c>
      <c r="AK361" s="152">
        <v>935</v>
      </c>
      <c r="AL361" s="149">
        <v>0.71299999999999997</v>
      </c>
      <c r="AM361" s="152">
        <v>632</v>
      </c>
      <c r="AN361" s="152">
        <v>329</v>
      </c>
      <c r="AO361" s="152">
        <v>961</v>
      </c>
      <c r="AP361" s="153">
        <v>0.34200000000000003</v>
      </c>
      <c r="AQ361" s="153">
        <v>0.39100000000000001</v>
      </c>
      <c r="AR361" s="154">
        <v>0.16900000000000001</v>
      </c>
      <c r="AS361" s="154">
        <v>0.114</v>
      </c>
      <c r="AT361" s="154">
        <v>9.5000000000000001E-2</v>
      </c>
      <c r="AU361" s="154">
        <v>0.33400000000000002</v>
      </c>
      <c r="AW361" s="183"/>
      <c r="AX361" s="144">
        <f t="shared" si="100"/>
        <v>83.983451536643031</v>
      </c>
      <c r="AY361" s="149">
        <v>280</v>
      </c>
      <c r="AZ361" s="150" t="s">
        <v>387</v>
      </c>
      <c r="BA361" s="149">
        <v>21</v>
      </c>
      <c r="BB361" s="151">
        <v>1</v>
      </c>
      <c r="BC361" s="152">
        <v>1692</v>
      </c>
      <c r="BD361" s="152">
        <v>1421</v>
      </c>
      <c r="BE361" s="149">
        <v>0.84</v>
      </c>
      <c r="BF361" s="152">
        <v>757</v>
      </c>
      <c r="BG361" s="152">
        <v>507</v>
      </c>
      <c r="BH361" s="152">
        <v>1264</v>
      </c>
      <c r="BI361" s="153">
        <v>0.40100000000000002</v>
      </c>
      <c r="BJ361" s="153">
        <v>0.46800000000000003</v>
      </c>
      <c r="BK361" s="154">
        <v>0.16500000000000001</v>
      </c>
      <c r="BL361" s="154">
        <v>0.111</v>
      </c>
      <c r="BM361" s="154">
        <v>9.6000000000000002E-2</v>
      </c>
      <c r="BN361" s="154">
        <v>0.38100000000000001</v>
      </c>
      <c r="DU361" s="4"/>
      <c r="DZ361" s="183"/>
      <c r="EA361" s="183"/>
      <c r="EB361" s="183"/>
      <c r="EC361" s="183"/>
      <c r="ED361" s="183"/>
      <c r="EE361" s="183"/>
    </row>
    <row r="362" spans="30:135" ht="13" x14ac:dyDescent="0.15">
      <c r="AD362" s="144">
        <f t="shared" si="98"/>
        <v>77</v>
      </c>
      <c r="AE362" s="144">
        <f t="shared" si="99"/>
        <v>71.335807050092768</v>
      </c>
      <c r="AF362" s="149">
        <v>281</v>
      </c>
      <c r="AG362" s="150" t="s">
        <v>290</v>
      </c>
      <c r="AH362" s="149">
        <v>14</v>
      </c>
      <c r="AI362" s="151">
        <v>1</v>
      </c>
      <c r="AJ362" s="152">
        <v>1078</v>
      </c>
      <c r="AK362" s="152">
        <v>769</v>
      </c>
      <c r="AL362" s="149">
        <v>0.71299999999999997</v>
      </c>
      <c r="AM362" s="152">
        <v>453</v>
      </c>
      <c r="AN362" s="152">
        <v>286</v>
      </c>
      <c r="AO362" s="152">
        <v>739</v>
      </c>
      <c r="AP362" s="153">
        <v>0.38700000000000001</v>
      </c>
      <c r="AQ362" s="153">
        <v>0.442</v>
      </c>
      <c r="AR362" s="154">
        <v>0.23899999999999999</v>
      </c>
      <c r="AS362" s="154">
        <v>8.3000000000000004E-2</v>
      </c>
      <c r="AT362" s="154">
        <v>5.2999999999999999E-2</v>
      </c>
      <c r="AU362" s="154">
        <v>0.32900000000000001</v>
      </c>
      <c r="AW362" s="183"/>
      <c r="AX362" s="144">
        <f t="shared" si="100"/>
        <v>84.029038112522699</v>
      </c>
      <c r="AY362" s="149">
        <v>281</v>
      </c>
      <c r="AZ362" s="150" t="s">
        <v>425</v>
      </c>
      <c r="BA362" s="149">
        <v>20</v>
      </c>
      <c r="BB362" s="151">
        <v>1</v>
      </c>
      <c r="BC362" s="152">
        <v>1653</v>
      </c>
      <c r="BD362" s="152">
        <v>1389</v>
      </c>
      <c r="BE362" s="149">
        <v>0.84</v>
      </c>
      <c r="BF362" s="152">
        <v>754</v>
      </c>
      <c r="BG362" s="152">
        <v>530</v>
      </c>
      <c r="BH362" s="152">
        <v>1284</v>
      </c>
      <c r="BI362" s="153">
        <v>0.41299999999999998</v>
      </c>
      <c r="BJ362" s="153">
        <v>0.45700000000000002</v>
      </c>
      <c r="BK362" s="154">
        <v>0.14499999999999999</v>
      </c>
      <c r="BL362" s="154">
        <v>9.8000000000000004E-2</v>
      </c>
      <c r="BM362" s="154">
        <v>7.9000000000000001E-2</v>
      </c>
      <c r="BN362" s="154">
        <v>0.39200000000000002</v>
      </c>
      <c r="DU362" s="4"/>
      <c r="DZ362" s="183"/>
      <c r="EA362" s="183"/>
      <c r="EB362" s="183"/>
      <c r="EC362" s="183"/>
      <c r="ED362" s="183"/>
      <c r="EE362" s="183"/>
    </row>
    <row r="363" spans="30:135" ht="13" x14ac:dyDescent="0.15">
      <c r="AD363" s="144">
        <f t="shared" si="98"/>
        <v>85.952380952380949</v>
      </c>
      <c r="AE363" s="144">
        <f t="shared" si="99"/>
        <v>71.19113573407202</v>
      </c>
      <c r="AF363" s="149">
        <v>282</v>
      </c>
      <c r="AG363" s="150" t="s">
        <v>580</v>
      </c>
      <c r="AH363" s="149">
        <v>21</v>
      </c>
      <c r="AI363" s="151">
        <v>1</v>
      </c>
      <c r="AJ363" s="152">
        <v>1805</v>
      </c>
      <c r="AK363" s="152">
        <v>1285</v>
      </c>
      <c r="AL363" s="149">
        <v>0.71199999999999997</v>
      </c>
      <c r="AM363" s="152">
        <v>784</v>
      </c>
      <c r="AN363" s="152">
        <v>443</v>
      </c>
      <c r="AO363" s="152">
        <v>1227</v>
      </c>
      <c r="AP363" s="153">
        <v>0.36099999999999999</v>
      </c>
      <c r="AQ363" s="153">
        <v>0.39500000000000002</v>
      </c>
      <c r="AR363" s="154">
        <v>0.218</v>
      </c>
      <c r="AS363" s="154">
        <v>0.126</v>
      </c>
      <c r="AT363" s="154">
        <v>0.107</v>
      </c>
      <c r="AU363" s="155">
        <v>0.34</v>
      </c>
      <c r="AW363" s="183"/>
      <c r="AX363" s="144">
        <f t="shared" si="100"/>
        <v>83.979848866498742</v>
      </c>
      <c r="AY363" s="149">
        <v>282</v>
      </c>
      <c r="AZ363" s="150" t="s">
        <v>468</v>
      </c>
      <c r="BA363" s="149">
        <v>23</v>
      </c>
      <c r="BB363" s="151">
        <v>1</v>
      </c>
      <c r="BC363" s="152">
        <v>1985</v>
      </c>
      <c r="BD363" s="152">
        <v>1667</v>
      </c>
      <c r="BE363" s="149">
        <v>0.84</v>
      </c>
      <c r="BF363" s="152">
        <v>786</v>
      </c>
      <c r="BG363" s="152">
        <v>610</v>
      </c>
      <c r="BH363" s="152">
        <v>1396</v>
      </c>
      <c r="BI363" s="153">
        <v>0.437</v>
      </c>
      <c r="BJ363" s="153">
        <v>0.48399999999999999</v>
      </c>
      <c r="BK363" s="154">
        <v>0.19400000000000001</v>
      </c>
      <c r="BL363" s="154">
        <v>0.126</v>
      </c>
      <c r="BM363" s="154">
        <v>9.8000000000000004E-2</v>
      </c>
      <c r="BN363" s="154">
        <v>0.39800000000000002</v>
      </c>
      <c r="DU363" s="4"/>
      <c r="DZ363" s="183"/>
      <c r="EA363" s="183"/>
      <c r="EB363" s="183"/>
      <c r="EC363" s="183"/>
      <c r="ED363" s="183"/>
      <c r="EE363" s="183"/>
    </row>
    <row r="364" spans="30:135" ht="13" x14ac:dyDescent="0.15">
      <c r="AD364" s="144">
        <f t="shared" si="98"/>
        <v>78.476190476190467</v>
      </c>
      <c r="AE364" s="144">
        <f t="shared" si="99"/>
        <v>71.116504854368941</v>
      </c>
      <c r="AF364" s="149">
        <v>283</v>
      </c>
      <c r="AG364" s="150" t="s">
        <v>320</v>
      </c>
      <c r="AH364" s="149">
        <v>21</v>
      </c>
      <c r="AI364" s="151">
        <v>1</v>
      </c>
      <c r="AJ364" s="152">
        <v>1648</v>
      </c>
      <c r="AK364" s="152">
        <v>1172</v>
      </c>
      <c r="AL364" s="149">
        <v>0.71099999999999997</v>
      </c>
      <c r="AM364" s="152">
        <v>775</v>
      </c>
      <c r="AN364" s="152">
        <v>459</v>
      </c>
      <c r="AO364" s="152">
        <v>1234</v>
      </c>
      <c r="AP364" s="153">
        <v>0.372</v>
      </c>
      <c r="AQ364" s="153">
        <v>0.40200000000000002</v>
      </c>
      <c r="AR364" s="154">
        <v>0.17699999999999999</v>
      </c>
      <c r="AS364" s="154">
        <v>8.8999999999999996E-2</v>
      </c>
      <c r="AT364" s="154">
        <v>6.9000000000000006E-2</v>
      </c>
      <c r="AU364" s="155">
        <v>0.34</v>
      </c>
      <c r="AW364" s="183"/>
      <c r="AX364" s="144">
        <f t="shared" si="100"/>
        <v>84.119106699751853</v>
      </c>
      <c r="AY364" s="149">
        <v>283</v>
      </c>
      <c r="AZ364" s="150" t="s">
        <v>524</v>
      </c>
      <c r="BA364" s="149">
        <v>24</v>
      </c>
      <c r="BB364" s="151">
        <v>1</v>
      </c>
      <c r="BC364" s="152">
        <v>2015</v>
      </c>
      <c r="BD364" s="152">
        <v>1695</v>
      </c>
      <c r="BE364" s="149">
        <v>0.84099999999999997</v>
      </c>
      <c r="BF364" s="152">
        <v>896</v>
      </c>
      <c r="BG364" s="152">
        <v>616</v>
      </c>
      <c r="BH364" s="152">
        <v>1512</v>
      </c>
      <c r="BI364" s="153">
        <v>0.40699999999999997</v>
      </c>
      <c r="BJ364" s="151">
        <v>0.46</v>
      </c>
      <c r="BK364" s="154">
        <v>0.158</v>
      </c>
      <c r="BL364" s="154">
        <v>0.109</v>
      </c>
      <c r="BM364" s="155">
        <v>0.09</v>
      </c>
      <c r="BN364" s="154">
        <v>0.39300000000000002</v>
      </c>
      <c r="DU364" s="4"/>
      <c r="DZ364" s="183"/>
      <c r="EA364" s="183"/>
      <c r="EB364" s="183"/>
      <c r="EC364" s="183"/>
      <c r="ED364" s="183"/>
      <c r="EE364" s="183"/>
    </row>
    <row r="365" spans="30:135" ht="13" x14ac:dyDescent="0.15">
      <c r="AD365" s="144">
        <f t="shared" si="98"/>
        <v>84.571428571428569</v>
      </c>
      <c r="AE365" s="144">
        <f t="shared" si="99"/>
        <v>71.058558558558559</v>
      </c>
      <c r="AF365" s="149">
        <v>284</v>
      </c>
      <c r="AG365" s="150" t="s">
        <v>576</v>
      </c>
      <c r="AH365" s="149">
        <v>21</v>
      </c>
      <c r="AI365" s="151">
        <v>1</v>
      </c>
      <c r="AJ365" s="152">
        <v>1776</v>
      </c>
      <c r="AK365" s="152">
        <v>1262</v>
      </c>
      <c r="AL365" s="149">
        <v>0.71099999999999997</v>
      </c>
      <c r="AM365" s="152">
        <v>801</v>
      </c>
      <c r="AN365" s="152">
        <v>466</v>
      </c>
      <c r="AO365" s="152">
        <v>1267</v>
      </c>
      <c r="AP365" s="153">
        <v>0.36799999999999999</v>
      </c>
      <c r="AQ365" s="153">
        <v>0.40899999999999997</v>
      </c>
      <c r="AR365" s="154">
        <v>0.20399999999999999</v>
      </c>
      <c r="AS365" s="155">
        <v>0.1</v>
      </c>
      <c r="AT365" s="154">
        <v>8.8999999999999996E-2</v>
      </c>
      <c r="AU365" s="154">
        <v>0.33700000000000002</v>
      </c>
      <c r="AW365" s="183"/>
      <c r="AX365" s="144">
        <f t="shared" si="100"/>
        <v>84.151156232374504</v>
      </c>
      <c r="AY365" s="149">
        <v>284</v>
      </c>
      <c r="AZ365" s="150" t="s">
        <v>400</v>
      </c>
      <c r="BA365" s="149">
        <v>22</v>
      </c>
      <c r="BB365" s="151">
        <v>1</v>
      </c>
      <c r="BC365" s="152">
        <v>1773</v>
      </c>
      <c r="BD365" s="152">
        <v>1492</v>
      </c>
      <c r="BE365" s="149">
        <v>0.84199999999999997</v>
      </c>
      <c r="BF365" s="152">
        <v>798</v>
      </c>
      <c r="BG365" s="152">
        <v>581</v>
      </c>
      <c r="BH365" s="152">
        <v>1379</v>
      </c>
      <c r="BI365" s="153">
        <v>0.42099999999999999</v>
      </c>
      <c r="BJ365" s="153">
        <v>0.46700000000000003</v>
      </c>
      <c r="BK365" s="154">
        <v>0.14799999999999999</v>
      </c>
      <c r="BL365" s="155">
        <v>0.09</v>
      </c>
      <c r="BM365" s="154">
        <v>6.7000000000000004E-2</v>
      </c>
      <c r="BN365" s="154">
        <v>0.39500000000000002</v>
      </c>
      <c r="DU365" s="4"/>
      <c r="DZ365" s="183"/>
      <c r="EA365" s="183"/>
      <c r="EB365" s="183"/>
      <c r="EC365" s="183"/>
      <c r="ED365" s="183"/>
      <c r="EE365" s="183"/>
    </row>
    <row r="366" spans="30:135" ht="13" x14ac:dyDescent="0.15">
      <c r="AD366" s="144">
        <f t="shared" si="98"/>
        <v>80.473684210526315</v>
      </c>
      <c r="AE366" s="144">
        <f t="shared" si="99"/>
        <v>70.765206017004573</v>
      </c>
      <c r="AF366" s="149">
        <v>285</v>
      </c>
      <c r="AG366" s="150" t="s">
        <v>264</v>
      </c>
      <c r="AH366" s="149">
        <v>19</v>
      </c>
      <c r="AI366" s="151">
        <v>1</v>
      </c>
      <c r="AJ366" s="152">
        <v>1529</v>
      </c>
      <c r="AK366" s="152">
        <v>1082</v>
      </c>
      <c r="AL366" s="149">
        <v>0.70799999999999996</v>
      </c>
      <c r="AM366" s="152">
        <v>656</v>
      </c>
      <c r="AN366" s="152">
        <v>389</v>
      </c>
      <c r="AO366" s="152">
        <v>1045</v>
      </c>
      <c r="AP366" s="153">
        <v>0.372</v>
      </c>
      <c r="AQ366" s="151">
        <v>0.41</v>
      </c>
      <c r="AR366" s="154">
        <v>0.216</v>
      </c>
      <c r="AS366" s="154">
        <v>0.11799999999999999</v>
      </c>
      <c r="AT366" s="155">
        <v>0.09</v>
      </c>
      <c r="AU366" s="154">
        <v>0.34599999999999997</v>
      </c>
      <c r="AW366" s="183"/>
      <c r="AX366" s="144">
        <f t="shared" si="100"/>
        <v>84.17462482946793</v>
      </c>
      <c r="AY366" s="149">
        <v>285</v>
      </c>
      <c r="AZ366" s="150" t="s">
        <v>458</v>
      </c>
      <c r="BA366" s="149">
        <v>8</v>
      </c>
      <c r="BB366" s="151">
        <v>1</v>
      </c>
      <c r="BC366" s="152">
        <v>733</v>
      </c>
      <c r="BD366" s="152">
        <v>617</v>
      </c>
      <c r="BE366" s="149">
        <v>0.84199999999999997</v>
      </c>
      <c r="BF366" s="152">
        <v>298</v>
      </c>
      <c r="BG366" s="152">
        <v>221</v>
      </c>
      <c r="BH366" s="152">
        <v>519</v>
      </c>
      <c r="BI366" s="153">
        <v>0.42599999999999999</v>
      </c>
      <c r="BJ366" s="151">
        <v>0.48</v>
      </c>
      <c r="BK366" s="155">
        <v>0.18</v>
      </c>
      <c r="BL366" s="154">
        <v>0.127</v>
      </c>
      <c r="BM366" s="154">
        <v>8.8999999999999996E-2</v>
      </c>
      <c r="BN366" s="154">
        <v>0.40200000000000002</v>
      </c>
      <c r="DU366" s="4"/>
      <c r="DZ366" s="183"/>
      <c r="EA366" s="183"/>
      <c r="EB366" s="183"/>
      <c r="EC366" s="183"/>
      <c r="ED366" s="183"/>
      <c r="EE366" s="183"/>
    </row>
    <row r="367" spans="30:135" ht="13" x14ac:dyDescent="0.15">
      <c r="AD367" s="144">
        <f t="shared" si="98"/>
        <v>82</v>
      </c>
      <c r="AE367" s="144">
        <f t="shared" si="99"/>
        <v>70.83775185577943</v>
      </c>
      <c r="AF367" s="149">
        <v>286</v>
      </c>
      <c r="AG367" s="150" t="s">
        <v>555</v>
      </c>
      <c r="AH367" s="149">
        <v>23</v>
      </c>
      <c r="AI367" s="151">
        <v>1</v>
      </c>
      <c r="AJ367" s="152">
        <v>1886</v>
      </c>
      <c r="AK367" s="152">
        <v>1336</v>
      </c>
      <c r="AL367" s="149">
        <v>0.70799999999999996</v>
      </c>
      <c r="AM367" s="152">
        <v>843</v>
      </c>
      <c r="AN367" s="152">
        <v>463</v>
      </c>
      <c r="AO367" s="152">
        <v>1306</v>
      </c>
      <c r="AP367" s="153">
        <v>0.35499999999999998</v>
      </c>
      <c r="AQ367" s="153">
        <v>0.39100000000000001</v>
      </c>
      <c r="AR367" s="154">
        <v>0.20300000000000001</v>
      </c>
      <c r="AS367" s="154">
        <v>0.11799999999999999</v>
      </c>
      <c r="AT367" s="154">
        <v>8.8999999999999996E-2</v>
      </c>
      <c r="AU367" s="154">
        <v>0.34300000000000003</v>
      </c>
      <c r="AW367" s="183"/>
      <c r="AX367" s="144">
        <f t="shared" si="100"/>
        <v>84.163402350307777</v>
      </c>
      <c r="AY367" s="149">
        <v>286</v>
      </c>
      <c r="AZ367" s="150" t="s">
        <v>546</v>
      </c>
      <c r="BA367" s="149">
        <v>22</v>
      </c>
      <c r="BB367" s="151">
        <v>1</v>
      </c>
      <c r="BC367" s="152">
        <v>1787</v>
      </c>
      <c r="BD367" s="152">
        <v>1504</v>
      </c>
      <c r="BE367" s="149">
        <v>0.84199999999999997</v>
      </c>
      <c r="BF367" s="152">
        <v>833</v>
      </c>
      <c r="BG367" s="152">
        <v>553</v>
      </c>
      <c r="BH367" s="152">
        <v>1386</v>
      </c>
      <c r="BI367" s="153">
        <v>0.39900000000000002</v>
      </c>
      <c r="BJ367" s="153">
        <v>0.45900000000000002</v>
      </c>
      <c r="BK367" s="154">
        <v>0.14699999999999999</v>
      </c>
      <c r="BL367" s="154">
        <v>9.5000000000000001E-2</v>
      </c>
      <c r="BM367" s="154">
        <v>7.4999999999999997E-2</v>
      </c>
      <c r="BN367" s="154">
        <v>0.38300000000000001</v>
      </c>
      <c r="DU367" s="4"/>
      <c r="DZ367" s="183"/>
      <c r="EA367" s="183"/>
      <c r="EB367" s="183"/>
      <c r="EC367" s="183"/>
      <c r="ED367" s="183"/>
      <c r="EE367" s="183"/>
    </row>
    <row r="368" spans="30:135" ht="13" x14ac:dyDescent="0.15">
      <c r="AD368" s="144">
        <f t="shared" si="98"/>
        <v>87.476190476190467</v>
      </c>
      <c r="AE368" s="144">
        <f t="shared" si="99"/>
        <v>70.549809471965162</v>
      </c>
      <c r="AF368" s="149">
        <v>287</v>
      </c>
      <c r="AG368" s="150" t="s">
        <v>581</v>
      </c>
      <c r="AH368" s="149">
        <v>21</v>
      </c>
      <c r="AI368" s="151">
        <v>1</v>
      </c>
      <c r="AJ368" s="152">
        <v>1837</v>
      </c>
      <c r="AK368" s="152">
        <v>1296</v>
      </c>
      <c r="AL368" s="149">
        <v>0.70499999999999996</v>
      </c>
      <c r="AM368" s="152">
        <v>784</v>
      </c>
      <c r="AN368" s="152">
        <v>453</v>
      </c>
      <c r="AO368" s="152">
        <v>1237</v>
      </c>
      <c r="AP368" s="153">
        <v>0.36599999999999999</v>
      </c>
      <c r="AQ368" s="153">
        <v>0.40899999999999997</v>
      </c>
      <c r="AR368" s="154">
        <v>0.219</v>
      </c>
      <c r="AS368" s="154">
        <v>0.126</v>
      </c>
      <c r="AT368" s="154">
        <v>0.107</v>
      </c>
      <c r="AU368" s="154">
        <v>0.34300000000000003</v>
      </c>
      <c r="AW368" s="183"/>
      <c r="AX368" s="144">
        <f t="shared" si="100"/>
        <v>84.18952618453865</v>
      </c>
      <c r="AY368" s="149">
        <v>287</v>
      </c>
      <c r="AZ368" s="150" t="s">
        <v>483</v>
      </c>
      <c r="BA368" s="149">
        <v>25</v>
      </c>
      <c r="BB368" s="151">
        <v>1</v>
      </c>
      <c r="BC368" s="152">
        <v>2005</v>
      </c>
      <c r="BD368" s="152">
        <v>1688</v>
      </c>
      <c r="BE368" s="149">
        <v>0.84199999999999997</v>
      </c>
      <c r="BF368" s="152">
        <v>926</v>
      </c>
      <c r="BG368" s="152">
        <v>608</v>
      </c>
      <c r="BH368" s="152">
        <v>1534</v>
      </c>
      <c r="BI368" s="153">
        <v>0.39600000000000002</v>
      </c>
      <c r="BJ368" s="153">
        <v>0.45500000000000002</v>
      </c>
      <c r="BK368" s="154">
        <v>0.14499999999999999</v>
      </c>
      <c r="BL368" s="154">
        <v>0.108</v>
      </c>
      <c r="BM368" s="154">
        <v>8.5999999999999993E-2</v>
      </c>
      <c r="BN368" s="154">
        <v>0.38600000000000001</v>
      </c>
      <c r="DU368" s="4"/>
      <c r="DZ368" s="183"/>
      <c r="EA368" s="183"/>
      <c r="EB368" s="183"/>
      <c r="EC368" s="183"/>
      <c r="ED368" s="183"/>
      <c r="EE368" s="183"/>
    </row>
    <row r="369" spans="30:135" ht="13" x14ac:dyDescent="0.15">
      <c r="AD369" s="144">
        <f t="shared" si="98"/>
        <v>85.111111111111114</v>
      </c>
      <c r="AE369" s="144">
        <f t="shared" si="99"/>
        <v>70.36553524804178</v>
      </c>
      <c r="AF369" s="149">
        <v>288</v>
      </c>
      <c r="AG369" s="150" t="s">
        <v>476</v>
      </c>
      <c r="AH369" s="149">
        <v>18</v>
      </c>
      <c r="AI369" s="151">
        <v>1</v>
      </c>
      <c r="AJ369" s="152">
        <v>1532</v>
      </c>
      <c r="AK369" s="152">
        <v>1078</v>
      </c>
      <c r="AL369" s="149">
        <v>0.70399999999999996</v>
      </c>
      <c r="AM369" s="152">
        <v>640</v>
      </c>
      <c r="AN369" s="152">
        <v>400</v>
      </c>
      <c r="AO369" s="152">
        <v>1040</v>
      </c>
      <c r="AP369" s="153">
        <v>0.38500000000000001</v>
      </c>
      <c r="AQ369" s="151">
        <v>0.41</v>
      </c>
      <c r="AR369" s="154">
        <v>0.214</v>
      </c>
      <c r="AS369" s="154">
        <v>0.129</v>
      </c>
      <c r="AT369" s="154">
        <v>9.2999999999999999E-2</v>
      </c>
      <c r="AU369" s="154">
        <v>0.34799999999999998</v>
      </c>
      <c r="AW369" s="183"/>
      <c r="AX369" s="144">
        <f t="shared" si="100"/>
        <v>84.322508398656211</v>
      </c>
      <c r="AY369" s="149">
        <v>288</v>
      </c>
      <c r="AZ369" s="150" t="s">
        <v>582</v>
      </c>
      <c r="BA369" s="149">
        <v>12</v>
      </c>
      <c r="BB369" s="151">
        <v>1</v>
      </c>
      <c r="BC369" s="152">
        <v>893</v>
      </c>
      <c r="BD369" s="152">
        <v>753</v>
      </c>
      <c r="BE369" s="149">
        <v>0.84299999999999997</v>
      </c>
      <c r="BF369" s="152">
        <v>351</v>
      </c>
      <c r="BG369" s="152">
        <v>282</v>
      </c>
      <c r="BH369" s="152">
        <v>633</v>
      </c>
      <c r="BI369" s="153">
        <v>0.44500000000000001</v>
      </c>
      <c r="BJ369" s="153">
        <v>0.49399999999999999</v>
      </c>
      <c r="BK369" s="154">
        <v>0.20300000000000001</v>
      </c>
      <c r="BL369" s="154">
        <v>0.113</v>
      </c>
      <c r="BM369" s="155">
        <v>0.09</v>
      </c>
      <c r="BN369" s="154">
        <v>0.39300000000000002</v>
      </c>
      <c r="DU369" s="4"/>
      <c r="DZ369" s="183"/>
      <c r="EA369" s="183"/>
      <c r="EB369" s="183"/>
      <c r="EC369" s="183"/>
      <c r="ED369" s="183"/>
      <c r="EE369" s="183"/>
    </row>
    <row r="370" spans="30:135" ht="13" x14ac:dyDescent="0.15">
      <c r="AD370" s="144">
        <f t="shared" si="98"/>
        <v>87.899999999999991</v>
      </c>
      <c r="AE370" s="144">
        <f t="shared" si="99"/>
        <v>70.420932878270762</v>
      </c>
      <c r="AF370" s="149">
        <v>289</v>
      </c>
      <c r="AG370" s="150" t="s">
        <v>460</v>
      </c>
      <c r="AH370" s="149">
        <v>10</v>
      </c>
      <c r="AI370" s="151">
        <v>1</v>
      </c>
      <c r="AJ370" s="152">
        <v>879</v>
      </c>
      <c r="AK370" s="152">
        <v>619</v>
      </c>
      <c r="AL370" s="149">
        <v>0.70399999999999996</v>
      </c>
      <c r="AM370" s="152">
        <v>368</v>
      </c>
      <c r="AN370" s="152">
        <v>228</v>
      </c>
      <c r="AO370" s="152">
        <v>596</v>
      </c>
      <c r="AP370" s="153">
        <v>0.38300000000000001</v>
      </c>
      <c r="AQ370" s="153">
        <v>0.41799999999999998</v>
      </c>
      <c r="AR370" s="154">
        <v>0.23799999999999999</v>
      </c>
      <c r="AS370" s="154">
        <v>0.10100000000000001</v>
      </c>
      <c r="AT370" s="154">
        <v>7.6999999999999999E-2</v>
      </c>
      <c r="AU370" s="154">
        <v>0.33600000000000002</v>
      </c>
      <c r="AW370" s="183"/>
      <c r="AX370" s="144">
        <f t="shared" si="100"/>
        <v>84.273182957393487</v>
      </c>
      <c r="AY370" s="149">
        <v>289</v>
      </c>
      <c r="AZ370" s="150" t="s">
        <v>583</v>
      </c>
      <c r="BA370" s="149">
        <v>19</v>
      </c>
      <c r="BB370" s="151">
        <v>1</v>
      </c>
      <c r="BC370" s="152">
        <v>1596</v>
      </c>
      <c r="BD370" s="152">
        <v>1345</v>
      </c>
      <c r="BE370" s="149">
        <v>0.84299999999999997</v>
      </c>
      <c r="BF370" s="152">
        <v>685</v>
      </c>
      <c r="BG370" s="152">
        <v>480</v>
      </c>
      <c r="BH370" s="152">
        <v>1165</v>
      </c>
      <c r="BI370" s="153">
        <v>0.41199999999999998</v>
      </c>
      <c r="BJ370" s="151">
        <v>0.47</v>
      </c>
      <c r="BK370" s="154">
        <v>0.17199999999999999</v>
      </c>
      <c r="BL370" s="154">
        <v>0.11700000000000001</v>
      </c>
      <c r="BM370" s="155">
        <v>0.08</v>
      </c>
      <c r="BN370" s="154">
        <v>0.39100000000000001</v>
      </c>
      <c r="DU370" s="4"/>
      <c r="DZ370" s="183"/>
      <c r="EA370" s="183"/>
      <c r="EB370" s="183"/>
      <c r="EC370" s="183"/>
      <c r="ED370" s="183"/>
      <c r="EE370" s="183"/>
    </row>
    <row r="371" spans="30:135" ht="13" x14ac:dyDescent="0.15">
      <c r="AD371" s="144">
        <f t="shared" si="98"/>
        <v>92.75</v>
      </c>
      <c r="AE371" s="144">
        <f t="shared" si="99"/>
        <v>70.350404312668473</v>
      </c>
      <c r="AF371" s="149">
        <v>290</v>
      </c>
      <c r="AG371" s="150" t="s">
        <v>370</v>
      </c>
      <c r="AH371" s="149">
        <v>4</v>
      </c>
      <c r="AI371" s="151">
        <v>1</v>
      </c>
      <c r="AJ371" s="152">
        <v>371</v>
      </c>
      <c r="AK371" s="152">
        <v>261</v>
      </c>
      <c r="AL371" s="149">
        <v>0.70399999999999996</v>
      </c>
      <c r="AM371" s="152">
        <v>193</v>
      </c>
      <c r="AN371" s="152">
        <v>96</v>
      </c>
      <c r="AO371" s="152">
        <v>289</v>
      </c>
      <c r="AP371" s="153">
        <v>0.33200000000000002</v>
      </c>
      <c r="AQ371" s="153">
        <v>0.375</v>
      </c>
      <c r="AR371" s="154">
        <v>0.13500000000000001</v>
      </c>
      <c r="AS371" s="154">
        <v>9.7000000000000003E-2</v>
      </c>
      <c r="AT371" s="154">
        <v>7.2999999999999995E-2</v>
      </c>
      <c r="AU371" s="154">
        <v>0.33700000000000002</v>
      </c>
      <c r="AW371" s="183"/>
      <c r="AX371" s="144">
        <f t="shared" si="100"/>
        <v>84.338624338624328</v>
      </c>
      <c r="AY371" s="149">
        <v>290</v>
      </c>
      <c r="AZ371" s="150" t="s">
        <v>581</v>
      </c>
      <c r="BA371" s="149">
        <v>21</v>
      </c>
      <c r="BB371" s="151">
        <v>1</v>
      </c>
      <c r="BC371" s="152">
        <v>1890</v>
      </c>
      <c r="BD371" s="152">
        <v>1594</v>
      </c>
      <c r="BE371" s="149">
        <v>0.84299999999999997</v>
      </c>
      <c r="BF371" s="152">
        <v>793</v>
      </c>
      <c r="BG371" s="152">
        <v>578</v>
      </c>
      <c r="BH371" s="152">
        <v>1371</v>
      </c>
      <c r="BI371" s="153">
        <v>0.42199999999999999</v>
      </c>
      <c r="BJ371" s="153">
        <v>0.47099999999999997</v>
      </c>
      <c r="BK371" s="154">
        <v>0.16700000000000001</v>
      </c>
      <c r="BL371" s="154">
        <v>0.126</v>
      </c>
      <c r="BM371" s="154">
        <v>8.8999999999999996E-2</v>
      </c>
      <c r="BN371" s="154">
        <v>0.40500000000000003</v>
      </c>
      <c r="DU371" s="4"/>
      <c r="DZ371" s="183"/>
      <c r="EA371" s="183"/>
      <c r="EB371" s="183"/>
      <c r="EC371" s="183"/>
      <c r="ED371" s="183"/>
      <c r="EE371" s="183"/>
    </row>
    <row r="372" spans="30:135" ht="13" x14ac:dyDescent="0.15">
      <c r="AD372" s="144">
        <f t="shared" si="98"/>
        <v>77.478260869565219</v>
      </c>
      <c r="AE372" s="144">
        <f t="shared" si="99"/>
        <v>70.370370370370367</v>
      </c>
      <c r="AF372" s="149">
        <v>291</v>
      </c>
      <c r="AG372" s="150" t="s">
        <v>564</v>
      </c>
      <c r="AH372" s="149">
        <v>23</v>
      </c>
      <c r="AI372" s="151">
        <v>1</v>
      </c>
      <c r="AJ372" s="152">
        <v>1782</v>
      </c>
      <c r="AK372" s="152">
        <v>1254</v>
      </c>
      <c r="AL372" s="149">
        <v>0.70399999999999996</v>
      </c>
      <c r="AM372" s="152">
        <v>797</v>
      </c>
      <c r="AN372" s="152">
        <v>481</v>
      </c>
      <c r="AO372" s="152">
        <v>1278</v>
      </c>
      <c r="AP372" s="153">
        <v>0.376</v>
      </c>
      <c r="AQ372" s="153">
        <v>0.41099999999999998</v>
      </c>
      <c r="AR372" s="154">
        <v>0.21199999999999999</v>
      </c>
      <c r="AS372" s="154">
        <v>8.7999999999999995E-2</v>
      </c>
      <c r="AT372" s="154">
        <v>7.3999999999999996E-2</v>
      </c>
      <c r="AU372" s="154">
        <v>0.33400000000000002</v>
      </c>
      <c r="AW372" s="183"/>
      <c r="AX372" s="144">
        <f t="shared" si="100"/>
        <v>84.387966804979257</v>
      </c>
      <c r="AY372" s="149">
        <v>291</v>
      </c>
      <c r="AZ372" s="150" t="s">
        <v>348</v>
      </c>
      <c r="BA372" s="149">
        <v>21</v>
      </c>
      <c r="BB372" s="151">
        <v>1</v>
      </c>
      <c r="BC372" s="152">
        <v>1928</v>
      </c>
      <c r="BD372" s="152">
        <v>1627</v>
      </c>
      <c r="BE372" s="149">
        <v>0.84399999999999997</v>
      </c>
      <c r="BF372" s="152">
        <v>694</v>
      </c>
      <c r="BG372" s="152">
        <v>637</v>
      </c>
      <c r="BH372" s="152">
        <v>1331</v>
      </c>
      <c r="BI372" s="153">
        <v>0.47899999999999998</v>
      </c>
      <c r="BJ372" s="153">
        <v>0.52300000000000002</v>
      </c>
      <c r="BK372" s="154">
        <v>0.23100000000000001</v>
      </c>
      <c r="BL372" s="154">
        <v>9.6000000000000002E-2</v>
      </c>
      <c r="BM372" s="154">
        <v>7.8E-2</v>
      </c>
      <c r="BN372" s="155">
        <v>0.4</v>
      </c>
      <c r="DU372" s="4"/>
      <c r="DZ372" s="183"/>
      <c r="EA372" s="183"/>
      <c r="EB372" s="183"/>
      <c r="EC372" s="183"/>
      <c r="ED372" s="183"/>
      <c r="EE372" s="183"/>
    </row>
    <row r="373" spans="30:135" ht="13" x14ac:dyDescent="0.15">
      <c r="AD373" s="144">
        <f t="shared" si="98"/>
        <v>89.454545454545453</v>
      </c>
      <c r="AE373" s="144">
        <f t="shared" si="99"/>
        <v>70.325203252032523</v>
      </c>
      <c r="AF373" s="149">
        <v>292</v>
      </c>
      <c r="AG373" s="150" t="s">
        <v>519</v>
      </c>
      <c r="AH373" s="149">
        <v>22</v>
      </c>
      <c r="AI373" s="151">
        <v>1</v>
      </c>
      <c r="AJ373" s="152">
        <v>1968</v>
      </c>
      <c r="AK373" s="152">
        <v>1384</v>
      </c>
      <c r="AL373" s="149">
        <v>0.70299999999999996</v>
      </c>
      <c r="AM373" s="152">
        <v>959</v>
      </c>
      <c r="AN373" s="152">
        <v>512</v>
      </c>
      <c r="AO373" s="152">
        <v>1471</v>
      </c>
      <c r="AP373" s="153">
        <v>0.34799999999999998</v>
      </c>
      <c r="AQ373" s="153">
        <v>0.39600000000000002</v>
      </c>
      <c r="AR373" s="154">
        <v>0.17899999999999999</v>
      </c>
      <c r="AS373" s="154">
        <v>8.8999999999999996E-2</v>
      </c>
      <c r="AT373" s="155">
        <v>0.08</v>
      </c>
      <c r="AU373" s="154">
        <v>0.32600000000000001</v>
      </c>
      <c r="AW373" s="183"/>
      <c r="AX373" s="144">
        <f t="shared" si="100"/>
        <v>84.399788471708092</v>
      </c>
      <c r="AY373" s="149">
        <v>292</v>
      </c>
      <c r="AZ373" s="150" t="s">
        <v>283</v>
      </c>
      <c r="BA373" s="149">
        <v>23</v>
      </c>
      <c r="BB373" s="151">
        <v>1</v>
      </c>
      <c r="BC373" s="152">
        <v>1891</v>
      </c>
      <c r="BD373" s="152">
        <v>1596</v>
      </c>
      <c r="BE373" s="149">
        <v>0.84399999999999997</v>
      </c>
      <c r="BF373" s="152">
        <v>852</v>
      </c>
      <c r="BG373" s="152">
        <v>623</v>
      </c>
      <c r="BH373" s="152">
        <v>1475</v>
      </c>
      <c r="BI373" s="153">
        <v>0.42199999999999999</v>
      </c>
      <c r="BJ373" s="151">
        <v>0.47</v>
      </c>
      <c r="BK373" s="154">
        <v>0.152</v>
      </c>
      <c r="BL373" s="154">
        <v>9.5000000000000001E-2</v>
      </c>
      <c r="BM373" s="154">
        <v>8.5000000000000006E-2</v>
      </c>
      <c r="BN373" s="154">
        <v>0.38900000000000001</v>
      </c>
      <c r="DU373" s="4"/>
      <c r="DZ373" s="183"/>
      <c r="EA373" s="183"/>
      <c r="EB373" s="183"/>
      <c r="EC373" s="183"/>
      <c r="ED373" s="183"/>
      <c r="EE373" s="183"/>
    </row>
    <row r="374" spans="30:135" ht="13" x14ac:dyDescent="0.15">
      <c r="AD374" s="144">
        <f t="shared" si="98"/>
        <v>84.263157894736835</v>
      </c>
      <c r="AE374" s="144">
        <f t="shared" si="99"/>
        <v>70.081199250468458</v>
      </c>
      <c r="AF374" s="149">
        <v>293</v>
      </c>
      <c r="AG374" s="150" t="s">
        <v>512</v>
      </c>
      <c r="AH374" s="149">
        <v>19</v>
      </c>
      <c r="AI374" s="151">
        <v>1</v>
      </c>
      <c r="AJ374" s="152">
        <v>1601</v>
      </c>
      <c r="AK374" s="152">
        <v>1122</v>
      </c>
      <c r="AL374" s="149">
        <v>0.70099999999999996</v>
      </c>
      <c r="AM374" s="152">
        <v>716</v>
      </c>
      <c r="AN374" s="152">
        <v>388</v>
      </c>
      <c r="AO374" s="152">
        <v>1104</v>
      </c>
      <c r="AP374" s="153">
        <v>0.35099999999999998</v>
      </c>
      <c r="AQ374" s="153">
        <v>0.39300000000000002</v>
      </c>
      <c r="AR374" s="154">
        <v>0.19900000000000001</v>
      </c>
      <c r="AS374" s="154">
        <v>0.13200000000000001</v>
      </c>
      <c r="AT374" s="154">
        <v>0.10100000000000001</v>
      </c>
      <c r="AU374" s="155">
        <v>0.34</v>
      </c>
      <c r="AW374" s="183"/>
      <c r="AX374" s="144">
        <f t="shared" si="100"/>
        <v>84.74834773767158</v>
      </c>
      <c r="AY374" s="149">
        <v>293</v>
      </c>
      <c r="AZ374" s="150" t="s">
        <v>385</v>
      </c>
      <c r="BA374" s="149">
        <v>23</v>
      </c>
      <c r="BB374" s="151">
        <v>1</v>
      </c>
      <c r="BC374" s="152">
        <v>1967</v>
      </c>
      <c r="BD374" s="152">
        <v>1667</v>
      </c>
      <c r="BE374" s="149">
        <v>0.84699999999999998</v>
      </c>
      <c r="BF374" s="152">
        <v>901</v>
      </c>
      <c r="BG374" s="152">
        <v>619</v>
      </c>
      <c r="BH374" s="152">
        <v>1520</v>
      </c>
      <c r="BI374" s="153">
        <v>0.40699999999999997</v>
      </c>
      <c r="BJ374" s="153">
        <v>0.47099999999999997</v>
      </c>
      <c r="BK374" s="154">
        <v>0.154</v>
      </c>
      <c r="BL374" s="154">
        <v>9.5000000000000001E-2</v>
      </c>
      <c r="BM374" s="154">
        <v>7.2999999999999995E-2</v>
      </c>
      <c r="BN374" s="154">
        <v>0.38200000000000001</v>
      </c>
      <c r="DU374" s="4"/>
      <c r="DZ374" s="183"/>
      <c r="EA374" s="183"/>
      <c r="EB374" s="183"/>
      <c r="EC374" s="183"/>
      <c r="ED374" s="183"/>
      <c r="EE374" s="183"/>
    </row>
    <row r="375" spans="30:135" ht="13" x14ac:dyDescent="0.15">
      <c r="AD375" s="144">
        <f t="shared" si="98"/>
        <v>84.357142857142847</v>
      </c>
      <c r="AE375" s="144">
        <f t="shared" si="99"/>
        <v>69.771380186282812</v>
      </c>
      <c r="AF375" s="149">
        <v>294</v>
      </c>
      <c r="AG375" s="150" t="s">
        <v>482</v>
      </c>
      <c r="AH375" s="149">
        <v>14</v>
      </c>
      <c r="AI375" s="151">
        <v>1</v>
      </c>
      <c r="AJ375" s="152">
        <v>1181</v>
      </c>
      <c r="AK375" s="152">
        <v>824</v>
      </c>
      <c r="AL375" s="149">
        <v>0.69799999999999995</v>
      </c>
      <c r="AM375" s="152">
        <v>536</v>
      </c>
      <c r="AN375" s="152">
        <v>314</v>
      </c>
      <c r="AO375" s="152">
        <v>850</v>
      </c>
      <c r="AP375" s="153">
        <v>0.36899999999999999</v>
      </c>
      <c r="AQ375" s="153">
        <v>0.40799999999999997</v>
      </c>
      <c r="AR375" s="155">
        <v>0.2</v>
      </c>
      <c r="AS375" s="155">
        <v>0.1</v>
      </c>
      <c r="AT375" s="154">
        <v>8.2000000000000003E-2</v>
      </c>
      <c r="AU375" s="154">
        <v>0.33400000000000002</v>
      </c>
      <c r="AW375" s="183"/>
      <c r="AX375" s="144">
        <f t="shared" si="100"/>
        <v>84.694494857834243</v>
      </c>
      <c r="AY375" s="149">
        <v>294</v>
      </c>
      <c r="AZ375" s="150" t="s">
        <v>496</v>
      </c>
      <c r="BA375" s="149">
        <v>21</v>
      </c>
      <c r="BB375" s="151">
        <v>1</v>
      </c>
      <c r="BC375" s="152">
        <v>1653</v>
      </c>
      <c r="BD375" s="152">
        <v>1400</v>
      </c>
      <c r="BE375" s="149">
        <v>0.84699999999999998</v>
      </c>
      <c r="BF375" s="152">
        <v>687</v>
      </c>
      <c r="BG375" s="152">
        <v>515</v>
      </c>
      <c r="BH375" s="152">
        <v>1202</v>
      </c>
      <c r="BI375" s="153">
        <v>0.42799999999999999</v>
      </c>
      <c r="BJ375" s="153">
        <v>0.47699999999999998</v>
      </c>
      <c r="BK375" s="154">
        <v>0.17699999999999999</v>
      </c>
      <c r="BL375" s="154">
        <v>0.11600000000000001</v>
      </c>
      <c r="BM375" s="154">
        <v>8.8999999999999996E-2</v>
      </c>
      <c r="BN375" s="154">
        <v>0.39900000000000002</v>
      </c>
      <c r="DU375" s="4"/>
      <c r="DZ375" s="183"/>
      <c r="EA375" s="183"/>
      <c r="EB375" s="183"/>
      <c r="EC375" s="183"/>
      <c r="ED375" s="183"/>
      <c r="EE375" s="183"/>
    </row>
    <row r="376" spans="30:135" ht="13" x14ac:dyDescent="0.15">
      <c r="AD376" s="144">
        <f t="shared" si="98"/>
        <v>81.642857142857139</v>
      </c>
      <c r="AE376" s="144">
        <f t="shared" si="99"/>
        <v>69.728783902012253</v>
      </c>
      <c r="AF376" s="149">
        <v>295</v>
      </c>
      <c r="AG376" s="150" t="s">
        <v>579</v>
      </c>
      <c r="AH376" s="149">
        <v>14</v>
      </c>
      <c r="AI376" s="151">
        <v>1</v>
      </c>
      <c r="AJ376" s="152">
        <v>1143</v>
      </c>
      <c r="AK376" s="152">
        <v>797</v>
      </c>
      <c r="AL376" s="149">
        <v>0.69699999999999995</v>
      </c>
      <c r="AM376" s="152">
        <v>503</v>
      </c>
      <c r="AN376" s="152">
        <v>271</v>
      </c>
      <c r="AO376" s="152">
        <v>774</v>
      </c>
      <c r="AP376" s="151">
        <v>0.35</v>
      </c>
      <c r="AQ376" s="153">
        <v>0.40200000000000002</v>
      </c>
      <c r="AR376" s="154">
        <v>0.224</v>
      </c>
      <c r="AS376" s="154">
        <v>0.114</v>
      </c>
      <c r="AT376" s="154">
        <v>8.5000000000000006E-2</v>
      </c>
      <c r="AU376" s="154">
        <v>0.32600000000000001</v>
      </c>
      <c r="AW376" s="183"/>
      <c r="AX376" s="144">
        <f t="shared" si="100"/>
        <v>84.722222222222214</v>
      </c>
      <c r="AY376" s="149">
        <v>295</v>
      </c>
      <c r="AZ376" s="150" t="s">
        <v>510</v>
      </c>
      <c r="BA376" s="149">
        <v>17</v>
      </c>
      <c r="BB376" s="151">
        <v>1</v>
      </c>
      <c r="BC376" s="152">
        <v>1440</v>
      </c>
      <c r="BD376" s="152">
        <v>1220</v>
      </c>
      <c r="BE376" s="149">
        <v>0.84699999999999998</v>
      </c>
      <c r="BF376" s="152">
        <v>552</v>
      </c>
      <c r="BG376" s="152">
        <v>459</v>
      </c>
      <c r="BH376" s="152">
        <v>1011</v>
      </c>
      <c r="BI376" s="153">
        <v>0.45400000000000001</v>
      </c>
      <c r="BJ376" s="153">
        <v>0.499</v>
      </c>
      <c r="BK376" s="154">
        <v>0.21299999999999999</v>
      </c>
      <c r="BL376" s="154">
        <v>0.108</v>
      </c>
      <c r="BM376" s="154">
        <v>8.4000000000000005E-2</v>
      </c>
      <c r="BN376" s="154">
        <v>0.40100000000000002</v>
      </c>
      <c r="DU376" s="4"/>
      <c r="DZ376" s="183"/>
      <c r="EA376" s="183"/>
      <c r="EB376" s="183"/>
      <c r="EC376" s="183"/>
      <c r="ED376" s="183"/>
      <c r="EE376" s="183"/>
    </row>
    <row r="377" spans="30:135" ht="13" x14ac:dyDescent="0.15">
      <c r="AD377" s="144">
        <f t="shared" si="98"/>
        <v>85.476190476190482</v>
      </c>
      <c r="AE377" s="144">
        <f t="shared" si="99"/>
        <v>69.749303621169915</v>
      </c>
      <c r="AF377" s="149">
        <v>296</v>
      </c>
      <c r="AG377" s="150" t="s">
        <v>428</v>
      </c>
      <c r="AH377" s="149">
        <v>21</v>
      </c>
      <c r="AI377" s="151">
        <v>1</v>
      </c>
      <c r="AJ377" s="152">
        <v>1795</v>
      </c>
      <c r="AK377" s="152">
        <v>1252</v>
      </c>
      <c r="AL377" s="149">
        <v>0.69699999999999995</v>
      </c>
      <c r="AM377" s="152">
        <v>861</v>
      </c>
      <c r="AN377" s="152">
        <v>467</v>
      </c>
      <c r="AO377" s="152">
        <v>1328</v>
      </c>
      <c r="AP377" s="153">
        <v>0.35199999999999998</v>
      </c>
      <c r="AQ377" s="153">
        <v>0.39200000000000002</v>
      </c>
      <c r="AR377" s="154">
        <v>0.17599999999999999</v>
      </c>
      <c r="AS377" s="154">
        <v>0.10100000000000001</v>
      </c>
      <c r="AT377" s="154">
        <v>8.4000000000000005E-2</v>
      </c>
      <c r="AU377" s="154">
        <v>0.33400000000000002</v>
      </c>
      <c r="AW377" s="183"/>
      <c r="AX377" s="144">
        <f t="shared" si="100"/>
        <v>84.78676002546149</v>
      </c>
      <c r="AY377" s="149">
        <v>296</v>
      </c>
      <c r="AZ377" s="150" t="s">
        <v>584</v>
      </c>
      <c r="BA377" s="149">
        <v>19</v>
      </c>
      <c r="BB377" s="151">
        <v>1</v>
      </c>
      <c r="BC377" s="152">
        <v>1571</v>
      </c>
      <c r="BD377" s="152">
        <v>1332</v>
      </c>
      <c r="BE377" s="149">
        <v>0.84799999999999998</v>
      </c>
      <c r="BF377" s="152">
        <v>676</v>
      </c>
      <c r="BG377" s="152">
        <v>519</v>
      </c>
      <c r="BH377" s="152">
        <v>1195</v>
      </c>
      <c r="BI377" s="153">
        <v>0.434</v>
      </c>
      <c r="BJ377" s="153">
        <v>0.49199999999999999</v>
      </c>
      <c r="BK377" s="154">
        <v>0.16400000000000001</v>
      </c>
      <c r="BL377" s="154">
        <v>9.4E-2</v>
      </c>
      <c r="BM377" s="154">
        <v>7.8E-2</v>
      </c>
      <c r="BN377" s="154">
        <v>0.39300000000000002</v>
      </c>
      <c r="DU377" s="4"/>
      <c r="DZ377" s="183"/>
      <c r="EA377" s="183"/>
      <c r="EB377" s="183"/>
      <c r="EC377" s="183"/>
      <c r="ED377" s="183"/>
      <c r="EE377" s="183"/>
    </row>
    <row r="378" spans="30:135" ht="13" x14ac:dyDescent="0.15">
      <c r="AD378" s="144">
        <f t="shared" si="98"/>
        <v>78.727272727272734</v>
      </c>
      <c r="AE378" s="144">
        <f t="shared" si="99"/>
        <v>69.688221709006925</v>
      </c>
      <c r="AF378" s="149">
        <v>297</v>
      </c>
      <c r="AG378" s="150" t="s">
        <v>570</v>
      </c>
      <c r="AH378" s="149">
        <v>22</v>
      </c>
      <c r="AI378" s="151">
        <v>1</v>
      </c>
      <c r="AJ378" s="152">
        <v>1732</v>
      </c>
      <c r="AK378" s="152">
        <v>1207</v>
      </c>
      <c r="AL378" s="149">
        <v>0.69699999999999995</v>
      </c>
      <c r="AM378" s="152">
        <v>720</v>
      </c>
      <c r="AN378" s="152">
        <v>421</v>
      </c>
      <c r="AO378" s="152">
        <v>1141</v>
      </c>
      <c r="AP378" s="153">
        <v>0.36899999999999999</v>
      </c>
      <c r="AQ378" s="153">
        <v>0.41099999999999998</v>
      </c>
      <c r="AR378" s="154">
        <v>0.23300000000000001</v>
      </c>
      <c r="AS378" s="154">
        <v>0.127</v>
      </c>
      <c r="AT378" s="154">
        <v>9.5000000000000001E-2</v>
      </c>
      <c r="AU378" s="154">
        <v>0.33900000000000002</v>
      </c>
      <c r="AW378" s="183"/>
      <c r="AX378" s="144">
        <f t="shared" si="100"/>
        <v>84.918549658434046</v>
      </c>
      <c r="AY378" s="149">
        <v>297</v>
      </c>
      <c r="AZ378" s="150" t="s">
        <v>411</v>
      </c>
      <c r="BA378" s="149">
        <v>23</v>
      </c>
      <c r="BB378" s="151">
        <v>1</v>
      </c>
      <c r="BC378" s="152">
        <v>1903</v>
      </c>
      <c r="BD378" s="152">
        <v>1616</v>
      </c>
      <c r="BE378" s="149">
        <v>0.84899999999999998</v>
      </c>
      <c r="BF378" s="152">
        <v>711</v>
      </c>
      <c r="BG378" s="152">
        <v>625</v>
      </c>
      <c r="BH378" s="152">
        <v>1336</v>
      </c>
      <c r="BI378" s="153">
        <v>0.46800000000000003</v>
      </c>
      <c r="BJ378" s="153">
        <v>0.51100000000000001</v>
      </c>
      <c r="BK378" s="154">
        <v>0.21099999999999999</v>
      </c>
      <c r="BL378" s="154">
        <v>0.105</v>
      </c>
      <c r="BM378" s="154">
        <v>7.2999999999999995E-2</v>
      </c>
      <c r="BN378" s="154">
        <v>0.40699999999999997</v>
      </c>
      <c r="DU378" s="4"/>
      <c r="DZ378" s="183"/>
      <c r="EA378" s="183"/>
      <c r="EB378" s="183"/>
      <c r="EC378" s="183"/>
      <c r="ED378" s="183"/>
      <c r="EE378" s="183"/>
    </row>
    <row r="379" spans="30:135" ht="13" x14ac:dyDescent="0.15">
      <c r="AD379" s="144">
        <f t="shared" si="98"/>
        <v>86.777777777777771</v>
      </c>
      <c r="AE379" s="144">
        <f t="shared" si="99"/>
        <v>69.462227912932136</v>
      </c>
      <c r="AF379" s="149">
        <v>298</v>
      </c>
      <c r="AG379" s="150" t="s">
        <v>533</v>
      </c>
      <c r="AH379" s="149">
        <v>18</v>
      </c>
      <c r="AI379" s="151">
        <v>1</v>
      </c>
      <c r="AJ379" s="152">
        <v>1562</v>
      </c>
      <c r="AK379" s="152">
        <v>1085</v>
      </c>
      <c r="AL379" s="149">
        <v>0.69499999999999995</v>
      </c>
      <c r="AM379" s="152">
        <v>656</v>
      </c>
      <c r="AN379" s="152">
        <v>409</v>
      </c>
      <c r="AO379" s="152">
        <v>1065</v>
      </c>
      <c r="AP379" s="153">
        <v>0.38400000000000001</v>
      </c>
      <c r="AQ379" s="153">
        <v>0.41799999999999998</v>
      </c>
      <c r="AR379" s="154">
        <v>0.23699999999999999</v>
      </c>
      <c r="AS379" s="154">
        <v>0.10100000000000001</v>
      </c>
      <c r="AT379" s="154">
        <v>8.5999999999999993E-2</v>
      </c>
      <c r="AU379" s="154">
        <v>0.33700000000000002</v>
      </c>
      <c r="AW379" s="183"/>
      <c r="AX379" s="144">
        <f t="shared" si="100"/>
        <v>84.850078905839027</v>
      </c>
      <c r="AY379" s="149">
        <v>298</v>
      </c>
      <c r="AZ379" s="150" t="s">
        <v>410</v>
      </c>
      <c r="BA379" s="149">
        <v>24</v>
      </c>
      <c r="BB379" s="151">
        <v>1</v>
      </c>
      <c r="BC379" s="152">
        <v>1901</v>
      </c>
      <c r="BD379" s="152">
        <v>1613</v>
      </c>
      <c r="BE379" s="149">
        <v>0.84899999999999998</v>
      </c>
      <c r="BF379" s="152">
        <v>754</v>
      </c>
      <c r="BG379" s="152">
        <v>571</v>
      </c>
      <c r="BH379" s="152">
        <v>1325</v>
      </c>
      <c r="BI379" s="153">
        <v>0.43099999999999999</v>
      </c>
      <c r="BJ379" s="153">
        <v>0.499</v>
      </c>
      <c r="BK379" s="154">
        <v>0.20699999999999999</v>
      </c>
      <c r="BL379" s="155">
        <v>0.12</v>
      </c>
      <c r="BM379" s="154">
        <v>8.5000000000000006E-2</v>
      </c>
      <c r="BN379" s="154">
        <v>0.38700000000000001</v>
      </c>
      <c r="DU379" s="4"/>
      <c r="DZ379" s="183"/>
      <c r="EA379" s="183"/>
      <c r="EB379" s="183"/>
      <c r="EC379" s="183"/>
      <c r="ED379" s="183"/>
      <c r="EE379" s="183"/>
    </row>
    <row r="380" spans="30:135" ht="13" x14ac:dyDescent="0.15">
      <c r="AD380" s="144">
        <f t="shared" si="98"/>
        <v>87.578947368421055</v>
      </c>
      <c r="AE380" s="144">
        <f t="shared" si="99"/>
        <v>69.47115384615384</v>
      </c>
      <c r="AF380" s="149">
        <v>299</v>
      </c>
      <c r="AG380" s="150" t="s">
        <v>575</v>
      </c>
      <c r="AH380" s="149">
        <v>19</v>
      </c>
      <c r="AI380" s="151">
        <v>1</v>
      </c>
      <c r="AJ380" s="152">
        <v>1664</v>
      </c>
      <c r="AK380" s="152">
        <v>1156</v>
      </c>
      <c r="AL380" s="149">
        <v>0.69499999999999995</v>
      </c>
      <c r="AM380" s="152">
        <v>785</v>
      </c>
      <c r="AN380" s="152">
        <v>432</v>
      </c>
      <c r="AO380" s="152">
        <v>1217</v>
      </c>
      <c r="AP380" s="153">
        <v>0.35499999999999998</v>
      </c>
      <c r="AQ380" s="153">
        <v>0.38500000000000001</v>
      </c>
      <c r="AR380" s="154">
        <v>0.17399999999999999</v>
      </c>
      <c r="AS380" s="154">
        <v>0.114</v>
      </c>
      <c r="AT380" s="154">
        <v>9.8000000000000004E-2</v>
      </c>
      <c r="AU380" s="154">
        <v>0.33900000000000002</v>
      </c>
      <c r="AW380" s="183"/>
      <c r="AX380" s="144">
        <f t="shared" si="100"/>
        <v>85.025641025641036</v>
      </c>
      <c r="AY380" s="149">
        <v>299</v>
      </c>
      <c r="AZ380" s="150" t="s">
        <v>455</v>
      </c>
      <c r="BA380" s="149">
        <v>23</v>
      </c>
      <c r="BB380" s="151">
        <v>1</v>
      </c>
      <c r="BC380" s="152">
        <v>1950</v>
      </c>
      <c r="BD380" s="152">
        <v>1658</v>
      </c>
      <c r="BE380" s="149">
        <v>0.85</v>
      </c>
      <c r="BF380" s="152">
        <v>830</v>
      </c>
      <c r="BG380" s="152">
        <v>593</v>
      </c>
      <c r="BH380" s="152">
        <v>1423</v>
      </c>
      <c r="BI380" s="153">
        <v>0.41699999999999998</v>
      </c>
      <c r="BJ380" s="151">
        <v>0.47</v>
      </c>
      <c r="BK380" s="154">
        <v>0.17499999999999999</v>
      </c>
      <c r="BL380" s="154">
        <v>0.11700000000000001</v>
      </c>
      <c r="BM380" s="154">
        <v>8.3000000000000004E-2</v>
      </c>
      <c r="BN380" s="154">
        <v>0.39200000000000002</v>
      </c>
      <c r="DU380" s="4"/>
      <c r="DZ380" s="183"/>
      <c r="EA380" s="183"/>
      <c r="EB380" s="183"/>
      <c r="EC380" s="183"/>
      <c r="ED380" s="183"/>
      <c r="EE380" s="183"/>
    </row>
    <row r="381" spans="30:135" ht="13" x14ac:dyDescent="0.15">
      <c r="AD381" s="144">
        <f t="shared" si="98"/>
        <v>80.333333333333329</v>
      </c>
      <c r="AE381" s="144">
        <f t="shared" si="99"/>
        <v>69.353882631890926</v>
      </c>
      <c r="AF381" s="149">
        <v>300</v>
      </c>
      <c r="AG381" s="150" t="s">
        <v>424</v>
      </c>
      <c r="AH381" s="149">
        <v>21</v>
      </c>
      <c r="AI381" s="151">
        <v>1</v>
      </c>
      <c r="AJ381" s="152">
        <v>1687</v>
      </c>
      <c r="AK381" s="152">
        <v>1170</v>
      </c>
      <c r="AL381" s="149">
        <v>0.69399999999999995</v>
      </c>
      <c r="AM381" s="152">
        <v>729</v>
      </c>
      <c r="AN381" s="152">
        <v>435</v>
      </c>
      <c r="AO381" s="152">
        <v>1164</v>
      </c>
      <c r="AP381" s="153">
        <v>0.374</v>
      </c>
      <c r="AQ381" s="153">
        <v>0.40799999999999997</v>
      </c>
      <c r="AR381" s="154">
        <v>0.219</v>
      </c>
      <c r="AS381" s="154">
        <v>0.111</v>
      </c>
      <c r="AT381" s="154">
        <v>8.2000000000000003E-2</v>
      </c>
      <c r="AU381" s="154">
        <v>0.33700000000000002</v>
      </c>
      <c r="AW381" s="183"/>
      <c r="AX381" s="144">
        <f t="shared" si="100"/>
        <v>85.03898635477583</v>
      </c>
      <c r="AY381" s="149">
        <v>300</v>
      </c>
      <c r="AZ381" s="150" t="s">
        <v>269</v>
      </c>
      <c r="BA381" s="149">
        <v>25</v>
      </c>
      <c r="BB381" s="151">
        <v>1</v>
      </c>
      <c r="BC381" s="152">
        <v>2052</v>
      </c>
      <c r="BD381" s="152">
        <v>1745</v>
      </c>
      <c r="BE381" s="149">
        <v>0.85</v>
      </c>
      <c r="BF381" s="152">
        <v>922</v>
      </c>
      <c r="BG381" s="152">
        <v>642</v>
      </c>
      <c r="BH381" s="152">
        <v>1564</v>
      </c>
      <c r="BI381" s="151">
        <v>0.41</v>
      </c>
      <c r="BJ381" s="153">
        <v>0.46500000000000002</v>
      </c>
      <c r="BK381" s="154">
        <v>0.14799999999999999</v>
      </c>
      <c r="BL381" s="154">
        <v>0.106</v>
      </c>
      <c r="BM381" s="155">
        <v>0.09</v>
      </c>
      <c r="BN381" s="154">
        <v>0.39600000000000002</v>
      </c>
      <c r="DU381" s="4"/>
      <c r="DZ381" s="183"/>
      <c r="EA381" s="183"/>
      <c r="EB381" s="183"/>
      <c r="EC381" s="183"/>
      <c r="ED381" s="183"/>
      <c r="EE381" s="183"/>
    </row>
    <row r="382" spans="30:135" ht="13" x14ac:dyDescent="0.15">
      <c r="AD382" s="144">
        <f t="shared" si="98"/>
        <v>83.15789473684211</v>
      </c>
      <c r="AE382" s="144">
        <f t="shared" si="99"/>
        <v>69.303797468354432</v>
      </c>
      <c r="AF382" s="149">
        <v>301</v>
      </c>
      <c r="AG382" s="150" t="s">
        <v>506</v>
      </c>
      <c r="AH382" s="149">
        <v>19</v>
      </c>
      <c r="AI382" s="151">
        <v>1</v>
      </c>
      <c r="AJ382" s="152">
        <v>1580</v>
      </c>
      <c r="AK382" s="152">
        <v>1095</v>
      </c>
      <c r="AL382" s="149">
        <v>0.69299999999999995</v>
      </c>
      <c r="AM382" s="152">
        <v>635</v>
      </c>
      <c r="AN382" s="152">
        <v>405</v>
      </c>
      <c r="AO382" s="152">
        <v>1040</v>
      </c>
      <c r="AP382" s="153">
        <v>0.38900000000000001</v>
      </c>
      <c r="AQ382" s="153">
        <v>0.41299999999999998</v>
      </c>
      <c r="AR382" s="155">
        <v>0.24</v>
      </c>
      <c r="AS382" s="154">
        <v>0.129</v>
      </c>
      <c r="AT382" s="154">
        <v>0.10299999999999999</v>
      </c>
      <c r="AU382" s="154">
        <v>0.34599999999999997</v>
      </c>
      <c r="AW382" s="183"/>
      <c r="AX382" s="144">
        <f t="shared" si="100"/>
        <v>85.236593059936908</v>
      </c>
      <c r="AY382" s="149">
        <v>301</v>
      </c>
      <c r="AZ382" s="150" t="s">
        <v>548</v>
      </c>
      <c r="BA382" s="149">
        <v>19</v>
      </c>
      <c r="BB382" s="151">
        <v>1</v>
      </c>
      <c r="BC382" s="152">
        <v>1585</v>
      </c>
      <c r="BD382" s="152">
        <v>1351</v>
      </c>
      <c r="BE382" s="149">
        <v>0.85199999999999998</v>
      </c>
      <c r="BF382" s="152">
        <v>705</v>
      </c>
      <c r="BG382" s="152">
        <v>495</v>
      </c>
      <c r="BH382" s="152">
        <v>1200</v>
      </c>
      <c r="BI382" s="153">
        <v>0.41299999999999998</v>
      </c>
      <c r="BJ382" s="153">
        <v>0.46100000000000002</v>
      </c>
      <c r="BK382" s="154">
        <v>0.14199999999999999</v>
      </c>
      <c r="BL382" s="154">
        <v>0.125</v>
      </c>
      <c r="BM382" s="154">
        <v>0.104</v>
      </c>
      <c r="BN382" s="154">
        <v>0.40200000000000002</v>
      </c>
      <c r="DU382" s="4"/>
      <c r="DZ382" s="183"/>
      <c r="EA382" s="183"/>
      <c r="EB382" s="183"/>
      <c r="EC382" s="183"/>
      <c r="ED382" s="183"/>
      <c r="EE382" s="183"/>
    </row>
    <row r="383" spans="30:135" ht="13" x14ac:dyDescent="0.15">
      <c r="AD383" s="144">
        <f t="shared" si="98"/>
        <v>84.444444444444443</v>
      </c>
      <c r="AE383" s="144">
        <f t="shared" si="99"/>
        <v>68.881578947368411</v>
      </c>
      <c r="AF383" s="149">
        <v>302</v>
      </c>
      <c r="AG383" s="150" t="s">
        <v>421</v>
      </c>
      <c r="AH383" s="149">
        <v>18</v>
      </c>
      <c r="AI383" s="151">
        <v>1</v>
      </c>
      <c r="AJ383" s="152">
        <v>1520</v>
      </c>
      <c r="AK383" s="152">
        <v>1047</v>
      </c>
      <c r="AL383" s="149">
        <v>0.68899999999999995</v>
      </c>
      <c r="AM383" s="152">
        <v>715</v>
      </c>
      <c r="AN383" s="152">
        <v>378</v>
      </c>
      <c r="AO383" s="152">
        <v>1093</v>
      </c>
      <c r="AP383" s="153">
        <v>0.34599999999999997</v>
      </c>
      <c r="AQ383" s="153">
        <v>0.39500000000000002</v>
      </c>
      <c r="AR383" s="154">
        <v>0.192</v>
      </c>
      <c r="AS383" s="154">
        <v>0.105</v>
      </c>
      <c r="AT383" s="154">
        <v>7.4999999999999997E-2</v>
      </c>
      <c r="AU383" s="154">
        <v>0.32600000000000001</v>
      </c>
      <c r="AW383" s="183"/>
      <c r="AX383" s="144">
        <f t="shared" si="100"/>
        <v>85.180995475113122</v>
      </c>
      <c r="AY383" s="149">
        <v>302</v>
      </c>
      <c r="AZ383" s="150" t="s">
        <v>505</v>
      </c>
      <c r="BA383" s="149">
        <v>21</v>
      </c>
      <c r="BB383" s="151">
        <v>1</v>
      </c>
      <c r="BC383" s="152">
        <v>1768</v>
      </c>
      <c r="BD383" s="152">
        <v>1506</v>
      </c>
      <c r="BE383" s="149">
        <v>0.85199999999999998</v>
      </c>
      <c r="BF383" s="152">
        <v>758</v>
      </c>
      <c r="BG383" s="152">
        <v>542</v>
      </c>
      <c r="BH383" s="152">
        <v>1300</v>
      </c>
      <c r="BI383" s="153">
        <v>0.41699999999999998</v>
      </c>
      <c r="BJ383" s="153">
        <v>0.47799999999999998</v>
      </c>
      <c r="BK383" s="155">
        <v>0.18</v>
      </c>
      <c r="BL383" s="154">
        <v>0.104</v>
      </c>
      <c r="BM383" s="154">
        <v>8.3000000000000004E-2</v>
      </c>
      <c r="BN383" s="154">
        <v>0.38700000000000001</v>
      </c>
      <c r="DU383" s="4"/>
      <c r="DZ383" s="183"/>
      <c r="EA383" s="183"/>
      <c r="EB383" s="183"/>
      <c r="EC383" s="183"/>
      <c r="ED383" s="183"/>
      <c r="EE383" s="183"/>
    </row>
    <row r="384" spans="30:135" ht="13" x14ac:dyDescent="0.15">
      <c r="AD384" s="144">
        <f t="shared" si="98"/>
        <v>80.277777777777786</v>
      </c>
      <c r="AE384" s="144">
        <f t="shared" si="99"/>
        <v>68.927335640138409</v>
      </c>
      <c r="AF384" s="149">
        <v>303</v>
      </c>
      <c r="AG384" s="150" t="s">
        <v>485</v>
      </c>
      <c r="AH384" s="149">
        <v>18</v>
      </c>
      <c r="AI384" s="151">
        <v>1</v>
      </c>
      <c r="AJ384" s="152">
        <v>1445</v>
      </c>
      <c r="AK384" s="152">
        <v>996</v>
      </c>
      <c r="AL384" s="149">
        <v>0.68899999999999995</v>
      </c>
      <c r="AM384" s="152">
        <v>734</v>
      </c>
      <c r="AN384" s="152">
        <v>364</v>
      </c>
      <c r="AO384" s="152">
        <v>1098</v>
      </c>
      <c r="AP384" s="153">
        <v>0.33200000000000002</v>
      </c>
      <c r="AQ384" s="153">
        <v>0.38100000000000001</v>
      </c>
      <c r="AR384" s="155">
        <v>0.16</v>
      </c>
      <c r="AS384" s="154">
        <v>9.2999999999999999E-2</v>
      </c>
      <c r="AT384" s="154">
        <v>7.4999999999999997E-2</v>
      </c>
      <c r="AU384" s="154">
        <v>0.31900000000000001</v>
      </c>
      <c r="AW384" s="183"/>
      <c r="AX384" s="144">
        <f t="shared" si="100"/>
        <v>85.174418604651152</v>
      </c>
      <c r="AY384" s="149">
        <v>303</v>
      </c>
      <c r="AZ384" s="150" t="s">
        <v>371</v>
      </c>
      <c r="BA384" s="149">
        <v>24</v>
      </c>
      <c r="BB384" s="151">
        <v>1</v>
      </c>
      <c r="BC384" s="152">
        <v>2064</v>
      </c>
      <c r="BD384" s="152">
        <v>1758</v>
      </c>
      <c r="BE384" s="149">
        <v>0.85199999999999998</v>
      </c>
      <c r="BF384" s="152">
        <v>910</v>
      </c>
      <c r="BG384" s="152">
        <v>632</v>
      </c>
      <c r="BH384" s="152">
        <v>1542</v>
      </c>
      <c r="BI384" s="151">
        <v>0.41</v>
      </c>
      <c r="BJ384" s="153">
        <v>0.47399999999999998</v>
      </c>
      <c r="BK384" s="154">
        <v>0.16900000000000001</v>
      </c>
      <c r="BL384" s="154">
        <v>0.108</v>
      </c>
      <c r="BM384" s="154">
        <v>8.5999999999999993E-2</v>
      </c>
      <c r="BN384" s="154">
        <v>0.38300000000000001</v>
      </c>
      <c r="DU384" s="4"/>
      <c r="DZ384" s="183"/>
      <c r="EA384" s="183"/>
      <c r="EB384" s="183"/>
      <c r="EC384" s="183"/>
      <c r="ED384" s="183"/>
      <c r="EE384" s="183"/>
    </row>
    <row r="385" spans="30:135" ht="13" x14ac:dyDescent="0.15">
      <c r="AD385" s="144">
        <f t="shared" si="98"/>
        <v>78.94736842105263</v>
      </c>
      <c r="AE385" s="144">
        <f t="shared" si="99"/>
        <v>68.733333333333334</v>
      </c>
      <c r="AF385" s="149">
        <v>304</v>
      </c>
      <c r="AG385" s="150" t="s">
        <v>443</v>
      </c>
      <c r="AH385" s="149">
        <v>19</v>
      </c>
      <c r="AI385" s="151">
        <v>1</v>
      </c>
      <c r="AJ385" s="152">
        <v>1500</v>
      </c>
      <c r="AK385" s="152">
        <v>1031</v>
      </c>
      <c r="AL385" s="149">
        <v>0.68700000000000006</v>
      </c>
      <c r="AM385" s="152">
        <v>728</v>
      </c>
      <c r="AN385" s="152">
        <v>353</v>
      </c>
      <c r="AO385" s="152">
        <v>1081</v>
      </c>
      <c r="AP385" s="153">
        <v>0.32700000000000001</v>
      </c>
      <c r="AQ385" s="153">
        <v>0.372</v>
      </c>
      <c r="AR385" s="155">
        <v>0.18</v>
      </c>
      <c r="AS385" s="154">
        <v>0.113</v>
      </c>
      <c r="AT385" s="155">
        <v>0.08</v>
      </c>
      <c r="AU385" s="154">
        <v>0.32400000000000001</v>
      </c>
      <c r="AW385" s="183"/>
      <c r="AX385" s="144">
        <f t="shared" si="100"/>
        <v>85.482493595217761</v>
      </c>
      <c r="AY385" s="149">
        <v>304</v>
      </c>
      <c r="AZ385" s="150" t="s">
        <v>520</v>
      </c>
      <c r="BA385" s="149">
        <v>15</v>
      </c>
      <c r="BB385" s="151">
        <v>1</v>
      </c>
      <c r="BC385" s="152">
        <v>1171</v>
      </c>
      <c r="BD385" s="152">
        <v>1001</v>
      </c>
      <c r="BE385" s="149">
        <v>0.85499999999999998</v>
      </c>
      <c r="BF385" s="152">
        <v>521</v>
      </c>
      <c r="BG385" s="152">
        <v>371</v>
      </c>
      <c r="BH385" s="152">
        <v>892</v>
      </c>
      <c r="BI385" s="153">
        <v>0.41599999999999998</v>
      </c>
      <c r="BJ385" s="153">
        <v>0.47299999999999998</v>
      </c>
      <c r="BK385" s="155">
        <v>0.16</v>
      </c>
      <c r="BL385" s="154">
        <v>9.6000000000000002E-2</v>
      </c>
      <c r="BM385" s="154">
        <v>7.8E-2</v>
      </c>
      <c r="BN385" s="154">
        <v>0.38900000000000001</v>
      </c>
      <c r="DU385" s="4"/>
      <c r="DZ385" s="183"/>
      <c r="EA385" s="183"/>
      <c r="EB385" s="183"/>
      <c r="EC385" s="183"/>
      <c r="ED385" s="183"/>
      <c r="EE385" s="183"/>
    </row>
    <row r="386" spans="30:135" ht="13" x14ac:dyDescent="0.15">
      <c r="AD386" s="144">
        <f t="shared" si="98"/>
        <v>78.1875</v>
      </c>
      <c r="AE386" s="144">
        <f t="shared" si="99"/>
        <v>68.585131894484405</v>
      </c>
      <c r="AF386" s="149">
        <v>305</v>
      </c>
      <c r="AG386" s="150" t="s">
        <v>340</v>
      </c>
      <c r="AH386" s="149">
        <v>16</v>
      </c>
      <c r="AI386" s="151">
        <v>1</v>
      </c>
      <c r="AJ386" s="152">
        <v>1251</v>
      </c>
      <c r="AK386" s="152">
        <v>858</v>
      </c>
      <c r="AL386" s="149">
        <v>0.68600000000000005</v>
      </c>
      <c r="AM386" s="152">
        <v>559</v>
      </c>
      <c r="AN386" s="152">
        <v>346</v>
      </c>
      <c r="AO386" s="152">
        <v>905</v>
      </c>
      <c r="AP386" s="153">
        <v>0.38200000000000001</v>
      </c>
      <c r="AQ386" s="153">
        <v>0.41599999999999998</v>
      </c>
      <c r="AR386" s="155">
        <v>0.21</v>
      </c>
      <c r="AS386" s="154">
        <v>7.5999999999999998E-2</v>
      </c>
      <c r="AT386" s="154">
        <v>4.9000000000000002E-2</v>
      </c>
      <c r="AU386" s="154">
        <v>0.32900000000000001</v>
      </c>
      <c r="AW386" s="183"/>
      <c r="AX386" s="144">
        <f t="shared" si="100"/>
        <v>85.547785547785551</v>
      </c>
      <c r="AY386" s="149">
        <v>305</v>
      </c>
      <c r="AZ386" s="150" t="s">
        <v>585</v>
      </c>
      <c r="BA386" s="149">
        <v>5</v>
      </c>
      <c r="BB386" s="151">
        <v>1</v>
      </c>
      <c r="BC386" s="152">
        <v>429</v>
      </c>
      <c r="BD386" s="152">
        <v>367</v>
      </c>
      <c r="BE386" s="149">
        <v>0.85499999999999998</v>
      </c>
      <c r="BF386" s="152">
        <v>180</v>
      </c>
      <c r="BG386" s="152">
        <v>142</v>
      </c>
      <c r="BH386" s="152">
        <v>322</v>
      </c>
      <c r="BI386" s="153">
        <v>0.441</v>
      </c>
      <c r="BJ386" s="153">
        <v>0.48899999999999999</v>
      </c>
      <c r="BK386" s="155">
        <v>0.17</v>
      </c>
      <c r="BL386" s="154">
        <v>9.8000000000000004E-2</v>
      </c>
      <c r="BM386" s="154">
        <v>8.2000000000000003E-2</v>
      </c>
      <c r="BN386" s="154">
        <v>0.40100000000000002</v>
      </c>
      <c r="DU386" s="4"/>
      <c r="DZ386" s="183"/>
      <c r="EA386" s="183"/>
      <c r="EB386" s="183"/>
      <c r="EC386" s="183"/>
      <c r="ED386" s="183"/>
      <c r="EE386" s="183"/>
    </row>
    <row r="387" spans="30:135" ht="13" x14ac:dyDescent="0.15">
      <c r="AD387" s="144">
        <f t="shared" si="98"/>
        <v>81.4375</v>
      </c>
      <c r="AE387" s="144">
        <f t="shared" si="99"/>
        <v>68.610897927858787</v>
      </c>
      <c r="AF387" s="149">
        <v>306</v>
      </c>
      <c r="AG387" s="150" t="s">
        <v>309</v>
      </c>
      <c r="AH387" s="149">
        <v>16</v>
      </c>
      <c r="AI387" s="151">
        <v>1</v>
      </c>
      <c r="AJ387" s="152">
        <v>1303</v>
      </c>
      <c r="AK387" s="152">
        <v>894</v>
      </c>
      <c r="AL387" s="149">
        <v>0.68600000000000005</v>
      </c>
      <c r="AM387" s="152">
        <v>623</v>
      </c>
      <c r="AN387" s="152">
        <v>322</v>
      </c>
      <c r="AO387" s="152">
        <v>945</v>
      </c>
      <c r="AP387" s="153">
        <v>0.34100000000000003</v>
      </c>
      <c r="AQ387" s="153">
        <v>0.38500000000000001</v>
      </c>
      <c r="AR387" s="154">
        <v>0.193</v>
      </c>
      <c r="AS387" s="154">
        <v>9.7000000000000003E-2</v>
      </c>
      <c r="AT387" s="155">
        <v>7.0000000000000007E-2</v>
      </c>
      <c r="AU387" s="154">
        <v>0.32300000000000001</v>
      </c>
      <c r="AW387" s="183"/>
      <c r="AX387" s="144">
        <f t="shared" si="100"/>
        <v>85.721676151060535</v>
      </c>
      <c r="AY387" s="149">
        <v>306</v>
      </c>
      <c r="AZ387" s="150" t="s">
        <v>553</v>
      </c>
      <c r="BA387" s="149">
        <v>23</v>
      </c>
      <c r="BB387" s="151">
        <v>1</v>
      </c>
      <c r="BC387" s="152">
        <v>1933</v>
      </c>
      <c r="BD387" s="152">
        <v>1657</v>
      </c>
      <c r="BE387" s="149">
        <v>0.85699999999999998</v>
      </c>
      <c r="BF387" s="152">
        <v>766</v>
      </c>
      <c r="BG387" s="152">
        <v>610</v>
      </c>
      <c r="BH387" s="152">
        <v>1376</v>
      </c>
      <c r="BI387" s="153">
        <v>0.443</v>
      </c>
      <c r="BJ387" s="151">
        <v>0.51</v>
      </c>
      <c r="BK387" s="154">
        <v>0.21099999999999999</v>
      </c>
      <c r="BL387" s="154">
        <v>0.10199999999999999</v>
      </c>
      <c r="BM387" s="154">
        <v>8.5000000000000006E-2</v>
      </c>
      <c r="BN387" s="154">
        <v>0.38700000000000001</v>
      </c>
      <c r="DU387" s="4"/>
      <c r="DZ387" s="183"/>
      <c r="EA387" s="183"/>
      <c r="EB387" s="183"/>
      <c r="EC387" s="183"/>
      <c r="ED387" s="183"/>
      <c r="EE387" s="183"/>
    </row>
    <row r="388" spans="30:135" ht="13" x14ac:dyDescent="0.15">
      <c r="AD388" s="144">
        <f t="shared" si="98"/>
        <v>82.25</v>
      </c>
      <c r="AE388" s="144">
        <f t="shared" si="99"/>
        <v>68.510638297872333</v>
      </c>
      <c r="AF388" s="149">
        <v>307</v>
      </c>
      <c r="AG388" s="150" t="s">
        <v>525</v>
      </c>
      <c r="AH388" s="149">
        <v>20</v>
      </c>
      <c r="AI388" s="151">
        <v>1</v>
      </c>
      <c r="AJ388" s="152">
        <v>1645</v>
      </c>
      <c r="AK388" s="152">
        <v>1127</v>
      </c>
      <c r="AL388" s="149">
        <v>0.68500000000000005</v>
      </c>
      <c r="AM388" s="152">
        <v>692</v>
      </c>
      <c r="AN388" s="152">
        <v>427</v>
      </c>
      <c r="AO388" s="152">
        <v>1119</v>
      </c>
      <c r="AP388" s="153">
        <v>0.38200000000000001</v>
      </c>
      <c r="AQ388" s="153">
        <v>0.42099999999999999</v>
      </c>
      <c r="AR388" s="154">
        <v>0.24399999999999999</v>
      </c>
      <c r="AS388" s="155">
        <v>0.09</v>
      </c>
      <c r="AT388" s="154">
        <v>6.8000000000000005E-2</v>
      </c>
      <c r="AU388" s="154">
        <v>0.32500000000000001</v>
      </c>
      <c r="AW388" s="183"/>
      <c r="AX388" s="144">
        <f t="shared" si="100"/>
        <v>85.829959514170042</v>
      </c>
      <c r="AY388" s="149">
        <v>307</v>
      </c>
      <c r="AZ388" s="150" t="s">
        <v>538</v>
      </c>
      <c r="BA388" s="149">
        <v>16</v>
      </c>
      <c r="BB388" s="151">
        <v>1</v>
      </c>
      <c r="BC388" s="152">
        <v>1235</v>
      </c>
      <c r="BD388" s="152">
        <v>1060</v>
      </c>
      <c r="BE388" s="149">
        <v>0.85799999999999998</v>
      </c>
      <c r="BF388" s="152">
        <v>536</v>
      </c>
      <c r="BG388" s="152">
        <v>402</v>
      </c>
      <c r="BH388" s="152">
        <v>938</v>
      </c>
      <c r="BI388" s="153">
        <v>0.42899999999999999</v>
      </c>
      <c r="BJ388" s="153">
        <v>0.47299999999999998</v>
      </c>
      <c r="BK388" s="154">
        <v>0.16300000000000001</v>
      </c>
      <c r="BL388" s="154">
        <v>0.104</v>
      </c>
      <c r="BM388" s="154">
        <v>9.5000000000000001E-2</v>
      </c>
      <c r="BN388" s="155">
        <v>0.4</v>
      </c>
      <c r="DU388" s="4"/>
      <c r="DZ388" s="183"/>
      <c r="EA388" s="183"/>
      <c r="EB388" s="183"/>
      <c r="EC388" s="183"/>
      <c r="ED388" s="183"/>
      <c r="EE388" s="183"/>
    </row>
    <row r="389" spans="30:135" ht="13" x14ac:dyDescent="0.15">
      <c r="AD389" s="144">
        <f t="shared" si="98"/>
        <v>83.5</v>
      </c>
      <c r="AE389" s="144">
        <f t="shared" si="99"/>
        <v>68.263473053892227</v>
      </c>
      <c r="AF389" s="149">
        <v>308</v>
      </c>
      <c r="AG389" s="150" t="s">
        <v>415</v>
      </c>
      <c r="AH389" s="149">
        <v>14</v>
      </c>
      <c r="AI389" s="151">
        <v>1</v>
      </c>
      <c r="AJ389" s="152">
        <v>1169</v>
      </c>
      <c r="AK389" s="152">
        <v>798</v>
      </c>
      <c r="AL389" s="149">
        <v>0.68300000000000005</v>
      </c>
      <c r="AM389" s="152">
        <v>492</v>
      </c>
      <c r="AN389" s="152">
        <v>303</v>
      </c>
      <c r="AO389" s="152">
        <v>795</v>
      </c>
      <c r="AP389" s="153">
        <v>0.38100000000000001</v>
      </c>
      <c r="AQ389" s="151">
        <v>0.42</v>
      </c>
      <c r="AR389" s="154">
        <v>0.23699999999999999</v>
      </c>
      <c r="AS389" s="154">
        <v>9.9000000000000005E-2</v>
      </c>
      <c r="AT389" s="154">
        <v>7.8E-2</v>
      </c>
      <c r="AU389" s="154">
        <v>0.32900000000000001</v>
      </c>
      <c r="AW389" s="183"/>
      <c r="AX389" s="144">
        <f t="shared" si="100"/>
        <v>85.911602209944746</v>
      </c>
      <c r="AY389" s="149">
        <v>308</v>
      </c>
      <c r="AZ389" s="150" t="s">
        <v>574</v>
      </c>
      <c r="BA389" s="149">
        <v>17</v>
      </c>
      <c r="BB389" s="151">
        <v>1</v>
      </c>
      <c r="BC389" s="152">
        <v>1448</v>
      </c>
      <c r="BD389" s="152">
        <v>1244</v>
      </c>
      <c r="BE389" s="149">
        <v>0.85899999999999999</v>
      </c>
      <c r="BF389" s="152">
        <v>544</v>
      </c>
      <c r="BG389" s="152">
        <v>449</v>
      </c>
      <c r="BH389" s="152">
        <v>993</v>
      </c>
      <c r="BI389" s="153">
        <v>0.45200000000000001</v>
      </c>
      <c r="BJ389" s="153">
        <v>0.51100000000000001</v>
      </c>
      <c r="BK389" s="154">
        <v>0.21299999999999999</v>
      </c>
      <c r="BL389" s="155">
        <v>0.12</v>
      </c>
      <c r="BM389" s="154">
        <v>8.4000000000000005E-2</v>
      </c>
      <c r="BN389" s="154">
        <v>0.39900000000000002</v>
      </c>
      <c r="DU389" s="4"/>
      <c r="DZ389" s="183"/>
      <c r="EA389" s="183"/>
      <c r="EB389" s="183"/>
      <c r="EC389" s="183"/>
      <c r="ED389" s="183"/>
      <c r="EE389" s="183"/>
    </row>
    <row r="390" spans="30:135" ht="13" x14ac:dyDescent="0.15">
      <c r="AD390" s="144">
        <f t="shared" si="98"/>
        <v>73.375</v>
      </c>
      <c r="AE390" s="144">
        <f t="shared" si="99"/>
        <v>68.057921635434411</v>
      </c>
      <c r="AF390" s="149">
        <v>309</v>
      </c>
      <c r="AG390" s="150" t="s">
        <v>467</v>
      </c>
      <c r="AH390" s="149">
        <v>16</v>
      </c>
      <c r="AI390" s="151">
        <v>1</v>
      </c>
      <c r="AJ390" s="152">
        <v>1174</v>
      </c>
      <c r="AK390" s="152">
        <v>799</v>
      </c>
      <c r="AL390" s="149">
        <v>0.68100000000000005</v>
      </c>
      <c r="AM390" s="152">
        <v>510</v>
      </c>
      <c r="AN390" s="152">
        <v>301</v>
      </c>
      <c r="AO390" s="152">
        <v>811</v>
      </c>
      <c r="AP390" s="153">
        <v>0.371</v>
      </c>
      <c r="AQ390" s="153">
        <v>0.41399999999999998</v>
      </c>
      <c r="AR390" s="154">
        <v>0.23300000000000001</v>
      </c>
      <c r="AS390" s="154">
        <v>8.5999999999999993E-2</v>
      </c>
      <c r="AT390" s="154">
        <v>6.0999999999999999E-2</v>
      </c>
      <c r="AU390" s="154">
        <v>0.32300000000000001</v>
      </c>
      <c r="AW390" s="183"/>
      <c r="AX390" s="144">
        <f t="shared" si="100"/>
        <v>85.892388451443566</v>
      </c>
      <c r="AY390" s="149">
        <v>309</v>
      </c>
      <c r="AZ390" s="150" t="s">
        <v>569</v>
      </c>
      <c r="BA390" s="149">
        <v>17</v>
      </c>
      <c r="BB390" s="151">
        <v>1</v>
      </c>
      <c r="BC390" s="152">
        <v>1524</v>
      </c>
      <c r="BD390" s="152">
        <v>1309</v>
      </c>
      <c r="BE390" s="149">
        <v>0.85899999999999999</v>
      </c>
      <c r="BF390" s="152">
        <v>653</v>
      </c>
      <c r="BG390" s="152">
        <v>479</v>
      </c>
      <c r="BH390" s="152">
        <v>1132</v>
      </c>
      <c r="BI390" s="153">
        <v>0.42299999999999999</v>
      </c>
      <c r="BJ390" s="153">
        <v>0.49299999999999999</v>
      </c>
      <c r="BK390" s="154">
        <v>0.17699999999999999</v>
      </c>
      <c r="BL390" s="154">
        <v>9.6000000000000002E-2</v>
      </c>
      <c r="BM390" s="154">
        <v>6.2E-2</v>
      </c>
      <c r="BN390" s="154">
        <v>0.38900000000000001</v>
      </c>
      <c r="DU390" s="4"/>
      <c r="DZ390" s="183"/>
      <c r="EA390" s="183"/>
      <c r="EB390" s="183"/>
      <c r="EC390" s="183"/>
      <c r="ED390" s="183"/>
      <c r="EE390" s="183"/>
    </row>
    <row r="391" spans="30:135" ht="13" x14ac:dyDescent="0.15">
      <c r="AD391" s="144">
        <f t="shared" si="98"/>
        <v>78.090909090909093</v>
      </c>
      <c r="AE391" s="144">
        <f t="shared" si="99"/>
        <v>67.986030267753208</v>
      </c>
      <c r="AF391" s="149">
        <v>310</v>
      </c>
      <c r="AG391" s="150" t="s">
        <v>586</v>
      </c>
      <c r="AH391" s="149">
        <v>22</v>
      </c>
      <c r="AI391" s="151">
        <v>1</v>
      </c>
      <c r="AJ391" s="152">
        <v>1718</v>
      </c>
      <c r="AK391" s="152">
        <v>1168</v>
      </c>
      <c r="AL391" s="149">
        <v>0.68</v>
      </c>
      <c r="AM391" s="152">
        <v>817</v>
      </c>
      <c r="AN391" s="152">
        <v>414</v>
      </c>
      <c r="AO391" s="152">
        <v>1231</v>
      </c>
      <c r="AP391" s="153">
        <v>0.33600000000000002</v>
      </c>
      <c r="AQ391" s="153">
        <v>0.39100000000000001</v>
      </c>
      <c r="AR391" s="154">
        <v>0.20499999999999999</v>
      </c>
      <c r="AS391" s="155">
        <v>0.09</v>
      </c>
      <c r="AT391" s="154">
        <v>6.8000000000000005E-2</v>
      </c>
      <c r="AU391" s="154">
        <v>0.317</v>
      </c>
      <c r="AW391" s="183"/>
      <c r="AX391" s="144">
        <f t="shared" si="100"/>
        <v>86.118386589837613</v>
      </c>
      <c r="AY391" s="149">
        <v>310</v>
      </c>
      <c r="AZ391" s="150" t="s">
        <v>350</v>
      </c>
      <c r="BA391" s="149">
        <v>23</v>
      </c>
      <c r="BB391" s="151">
        <v>1</v>
      </c>
      <c r="BC391" s="152">
        <v>1909</v>
      </c>
      <c r="BD391" s="152">
        <v>1644</v>
      </c>
      <c r="BE391" s="149">
        <v>0.86099999999999999</v>
      </c>
      <c r="BF391" s="152">
        <v>782</v>
      </c>
      <c r="BG391" s="152">
        <v>618</v>
      </c>
      <c r="BH391" s="152">
        <v>1400</v>
      </c>
      <c r="BI391" s="153">
        <v>0.441</v>
      </c>
      <c r="BJ391" s="153">
        <v>0.49299999999999999</v>
      </c>
      <c r="BK391" s="154">
        <v>0.17899999999999999</v>
      </c>
      <c r="BL391" s="154">
        <v>0.105</v>
      </c>
      <c r="BM391" s="154">
        <v>7.9000000000000001E-2</v>
      </c>
      <c r="BN391" s="154">
        <v>0.40500000000000003</v>
      </c>
      <c r="DU391" s="4"/>
      <c r="DZ391" s="183"/>
      <c r="EA391" s="183"/>
      <c r="EB391" s="183"/>
      <c r="EC391" s="183"/>
      <c r="ED391" s="183"/>
      <c r="EE391" s="183"/>
    </row>
    <row r="392" spans="30:135" ht="13" x14ac:dyDescent="0.15">
      <c r="AD392" s="144">
        <f t="shared" si="98"/>
        <v>88.04</v>
      </c>
      <c r="AE392" s="144">
        <f t="shared" si="99"/>
        <v>67.969104952294416</v>
      </c>
      <c r="AF392" s="149">
        <v>311</v>
      </c>
      <c r="AG392" s="150" t="s">
        <v>462</v>
      </c>
      <c r="AH392" s="149">
        <v>25</v>
      </c>
      <c r="AI392" s="151">
        <v>1</v>
      </c>
      <c r="AJ392" s="152">
        <v>2201</v>
      </c>
      <c r="AK392" s="152">
        <v>1496</v>
      </c>
      <c r="AL392" s="149">
        <v>0.68</v>
      </c>
      <c r="AM392" s="152">
        <v>1081</v>
      </c>
      <c r="AN392" s="152">
        <v>554</v>
      </c>
      <c r="AO392" s="152">
        <v>1635</v>
      </c>
      <c r="AP392" s="153">
        <v>0.33900000000000002</v>
      </c>
      <c r="AQ392" s="153">
        <v>0.379</v>
      </c>
      <c r="AR392" s="154">
        <v>0.17100000000000001</v>
      </c>
      <c r="AS392" s="154">
        <v>9.6000000000000002E-2</v>
      </c>
      <c r="AT392" s="154">
        <v>7.0999999999999994E-2</v>
      </c>
      <c r="AU392" s="154">
        <v>0.32600000000000001</v>
      </c>
      <c r="AW392" s="183"/>
      <c r="AX392" s="144">
        <f t="shared" si="100"/>
        <v>86.282151208106001</v>
      </c>
      <c r="AY392" s="149">
        <v>311</v>
      </c>
      <c r="AZ392" s="150" t="s">
        <v>587</v>
      </c>
      <c r="BA392" s="149">
        <v>16</v>
      </c>
      <c r="BB392" s="151">
        <v>1</v>
      </c>
      <c r="BC392" s="152">
        <v>1283</v>
      </c>
      <c r="BD392" s="152">
        <v>1107</v>
      </c>
      <c r="BE392" s="149">
        <v>0.86299999999999999</v>
      </c>
      <c r="BF392" s="152">
        <v>599</v>
      </c>
      <c r="BG392" s="152">
        <v>436</v>
      </c>
      <c r="BH392" s="152">
        <v>1035</v>
      </c>
      <c r="BI392" s="153">
        <v>0.42099999999999999</v>
      </c>
      <c r="BJ392" s="153">
        <v>0.47899999999999998</v>
      </c>
      <c r="BK392" s="154">
        <v>0.13400000000000001</v>
      </c>
      <c r="BL392" s="154">
        <v>7.2999999999999995E-2</v>
      </c>
      <c r="BM392" s="154">
        <v>6.3E-2</v>
      </c>
      <c r="BN392" s="154">
        <v>0.39200000000000002</v>
      </c>
      <c r="DU392" s="4"/>
      <c r="DZ392" s="183"/>
      <c r="EA392" s="183"/>
      <c r="EB392" s="183"/>
      <c r="EC392" s="183"/>
      <c r="ED392" s="183"/>
      <c r="EE392" s="183"/>
    </row>
    <row r="393" spans="30:135" ht="13" x14ac:dyDescent="0.15">
      <c r="AD393" s="144">
        <f t="shared" si="98"/>
        <v>77.826086956521735</v>
      </c>
      <c r="AE393" s="144">
        <f t="shared" si="99"/>
        <v>67.932960893854741</v>
      </c>
      <c r="AF393" s="149">
        <v>312</v>
      </c>
      <c r="AG393" s="150" t="s">
        <v>336</v>
      </c>
      <c r="AH393" s="149">
        <v>23</v>
      </c>
      <c r="AI393" s="151">
        <v>1</v>
      </c>
      <c r="AJ393" s="152">
        <v>1790</v>
      </c>
      <c r="AK393" s="152">
        <v>1216</v>
      </c>
      <c r="AL393" s="149">
        <v>0.67900000000000005</v>
      </c>
      <c r="AM393" s="152">
        <v>797</v>
      </c>
      <c r="AN393" s="152">
        <v>436</v>
      </c>
      <c r="AO393" s="152">
        <v>1233</v>
      </c>
      <c r="AP393" s="153">
        <v>0.35399999999999998</v>
      </c>
      <c r="AQ393" s="153">
        <v>0.40300000000000002</v>
      </c>
      <c r="AR393" s="154">
        <v>0.23200000000000001</v>
      </c>
      <c r="AS393" s="154">
        <v>9.2999999999999999E-2</v>
      </c>
      <c r="AT393" s="154">
        <v>7.3999999999999996E-2</v>
      </c>
      <c r="AU393" s="154">
        <v>0.317</v>
      </c>
      <c r="AW393" s="183"/>
      <c r="AX393" s="144">
        <f t="shared" si="100"/>
        <v>86.551724137931032</v>
      </c>
      <c r="AY393" s="149">
        <v>312</v>
      </c>
      <c r="AZ393" s="150" t="s">
        <v>380</v>
      </c>
      <c r="BA393" s="149">
        <v>24</v>
      </c>
      <c r="BB393" s="151">
        <v>1</v>
      </c>
      <c r="BC393" s="152">
        <v>2030</v>
      </c>
      <c r="BD393" s="152">
        <v>1757</v>
      </c>
      <c r="BE393" s="149">
        <v>0.86599999999999999</v>
      </c>
      <c r="BF393" s="152">
        <v>918</v>
      </c>
      <c r="BG393" s="152">
        <v>640</v>
      </c>
      <c r="BH393" s="152">
        <v>1558</v>
      </c>
      <c r="BI393" s="153">
        <v>0.41099999999999998</v>
      </c>
      <c r="BJ393" s="153">
        <v>0.46800000000000003</v>
      </c>
      <c r="BK393" s="154">
        <v>0.14499999999999999</v>
      </c>
      <c r="BL393" s="154">
        <v>0.105</v>
      </c>
      <c r="BM393" s="155">
        <v>0.09</v>
      </c>
      <c r="BN393" s="154">
        <v>0.39500000000000002</v>
      </c>
      <c r="DU393" s="4"/>
      <c r="DZ393" s="183"/>
      <c r="EA393" s="183"/>
      <c r="EB393" s="183"/>
      <c r="EC393" s="183"/>
      <c r="ED393" s="183"/>
      <c r="EE393" s="183"/>
    </row>
    <row r="394" spans="30:135" ht="13" x14ac:dyDescent="0.15">
      <c r="AD394" s="144">
        <f t="shared" si="98"/>
        <v>83.235294117647072</v>
      </c>
      <c r="AE394" s="144">
        <f t="shared" si="99"/>
        <v>67.773851590106005</v>
      </c>
      <c r="AF394" s="149">
        <v>313</v>
      </c>
      <c r="AG394" s="150" t="s">
        <v>511</v>
      </c>
      <c r="AH394" s="149">
        <v>17</v>
      </c>
      <c r="AI394" s="151">
        <v>1</v>
      </c>
      <c r="AJ394" s="152">
        <v>1415</v>
      </c>
      <c r="AK394" s="152">
        <v>959</v>
      </c>
      <c r="AL394" s="149">
        <v>0.67800000000000005</v>
      </c>
      <c r="AM394" s="152">
        <v>646</v>
      </c>
      <c r="AN394" s="152">
        <v>372</v>
      </c>
      <c r="AO394" s="152">
        <v>1018</v>
      </c>
      <c r="AP394" s="153">
        <v>0.36499999999999999</v>
      </c>
      <c r="AQ394" s="153">
        <v>0.39900000000000002</v>
      </c>
      <c r="AR394" s="154">
        <v>0.20200000000000001</v>
      </c>
      <c r="AS394" s="154">
        <v>9.1999999999999998E-2</v>
      </c>
      <c r="AT394" s="154">
        <v>7.2999999999999995E-2</v>
      </c>
      <c r="AU394" s="154">
        <v>0.33100000000000002</v>
      </c>
      <c r="AW394" s="183"/>
      <c r="AX394" s="144">
        <f t="shared" si="100"/>
        <v>86.60022148394242</v>
      </c>
      <c r="AY394" s="149">
        <v>313</v>
      </c>
      <c r="AZ394" s="150" t="s">
        <v>588</v>
      </c>
      <c r="BA394" s="149">
        <v>22</v>
      </c>
      <c r="BB394" s="151">
        <v>1</v>
      </c>
      <c r="BC394" s="152">
        <v>1806</v>
      </c>
      <c r="BD394" s="152">
        <v>1564</v>
      </c>
      <c r="BE394" s="149">
        <v>0.86599999999999999</v>
      </c>
      <c r="BF394" s="152">
        <v>727</v>
      </c>
      <c r="BG394" s="152">
        <v>556</v>
      </c>
      <c r="BH394" s="152">
        <v>1283</v>
      </c>
      <c r="BI394" s="153">
        <v>0.433</v>
      </c>
      <c r="BJ394" s="153">
        <v>0.50800000000000001</v>
      </c>
      <c r="BK394" s="154">
        <v>0.20100000000000001</v>
      </c>
      <c r="BL394" s="154">
        <v>0.104</v>
      </c>
      <c r="BM394" s="154">
        <v>8.8999999999999996E-2</v>
      </c>
      <c r="BN394" s="154">
        <v>0.39100000000000001</v>
      </c>
      <c r="DU394" s="4"/>
      <c r="DZ394" s="183"/>
      <c r="EA394" s="183"/>
      <c r="EB394" s="183"/>
      <c r="EC394" s="183"/>
      <c r="ED394" s="183"/>
      <c r="EE394" s="183"/>
    </row>
    <row r="395" spans="30:135" ht="13" x14ac:dyDescent="0.15">
      <c r="AD395" s="144">
        <f t="shared" si="98"/>
        <v>84.5</v>
      </c>
      <c r="AE395" s="144">
        <f t="shared" si="99"/>
        <v>67.751479289940832</v>
      </c>
      <c r="AF395" s="149">
        <v>314</v>
      </c>
      <c r="AG395" s="150" t="s">
        <v>529</v>
      </c>
      <c r="AH395" s="149">
        <v>8</v>
      </c>
      <c r="AI395" s="151">
        <v>1</v>
      </c>
      <c r="AJ395" s="152">
        <v>676</v>
      </c>
      <c r="AK395" s="152">
        <v>458</v>
      </c>
      <c r="AL395" s="149">
        <v>0.67800000000000005</v>
      </c>
      <c r="AM395" s="152">
        <v>309</v>
      </c>
      <c r="AN395" s="152">
        <v>164</v>
      </c>
      <c r="AO395" s="152">
        <v>473</v>
      </c>
      <c r="AP395" s="153">
        <v>0.34699999999999998</v>
      </c>
      <c r="AQ395" s="151">
        <v>0.37</v>
      </c>
      <c r="AR395" s="154">
        <v>0.191</v>
      </c>
      <c r="AS395" s="154">
        <v>0.127</v>
      </c>
      <c r="AT395" s="154">
        <v>0.104</v>
      </c>
      <c r="AU395" s="155">
        <v>0.34</v>
      </c>
      <c r="AW395" s="183"/>
      <c r="AX395" s="144">
        <f t="shared" si="100"/>
        <v>86.596218020022235</v>
      </c>
      <c r="AY395" s="149">
        <v>314</v>
      </c>
      <c r="AZ395" s="150" t="s">
        <v>571</v>
      </c>
      <c r="BA395" s="149">
        <v>20</v>
      </c>
      <c r="BB395" s="151">
        <v>1</v>
      </c>
      <c r="BC395" s="152">
        <v>1798</v>
      </c>
      <c r="BD395" s="152">
        <v>1557</v>
      </c>
      <c r="BE395" s="149">
        <v>0.86599999999999999</v>
      </c>
      <c r="BF395" s="152">
        <v>738</v>
      </c>
      <c r="BG395" s="152">
        <v>554</v>
      </c>
      <c r="BH395" s="152">
        <v>1292</v>
      </c>
      <c r="BI395" s="153">
        <v>0.42899999999999999</v>
      </c>
      <c r="BJ395" s="153">
        <v>0.49099999999999999</v>
      </c>
      <c r="BK395" s="154">
        <v>0.17399999999999999</v>
      </c>
      <c r="BL395" s="155">
        <v>0.13</v>
      </c>
      <c r="BM395" s="154">
        <v>9.9000000000000005E-2</v>
      </c>
      <c r="BN395" s="154">
        <v>0.40400000000000003</v>
      </c>
      <c r="DU395" s="4"/>
      <c r="DZ395" s="183"/>
      <c r="EA395" s="183"/>
      <c r="EB395" s="183"/>
      <c r="EC395" s="183"/>
      <c r="ED395" s="183"/>
      <c r="EE395" s="183"/>
    </row>
    <row r="396" spans="30:135" ht="13" x14ac:dyDescent="0.15">
      <c r="AD396" s="144">
        <f t="shared" si="98"/>
        <v>81.31578947368422</v>
      </c>
      <c r="AE396" s="144">
        <f t="shared" si="99"/>
        <v>67.702265372168284</v>
      </c>
      <c r="AF396" s="149">
        <v>315</v>
      </c>
      <c r="AG396" s="150" t="s">
        <v>584</v>
      </c>
      <c r="AH396" s="149">
        <v>19</v>
      </c>
      <c r="AI396" s="151">
        <v>1</v>
      </c>
      <c r="AJ396" s="152">
        <v>1545</v>
      </c>
      <c r="AK396" s="152">
        <v>1046</v>
      </c>
      <c r="AL396" s="149">
        <v>0.67700000000000005</v>
      </c>
      <c r="AM396" s="152">
        <v>677</v>
      </c>
      <c r="AN396" s="152">
        <v>377</v>
      </c>
      <c r="AO396" s="152">
        <v>1054</v>
      </c>
      <c r="AP396" s="153">
        <v>0.35799999999999998</v>
      </c>
      <c r="AQ396" s="153">
        <v>0.38500000000000001</v>
      </c>
      <c r="AR396" s="154">
        <v>0.20499999999999999</v>
      </c>
      <c r="AS396" s="154">
        <v>0.13300000000000001</v>
      </c>
      <c r="AT396" s="154">
        <v>9.8000000000000004E-2</v>
      </c>
      <c r="AU396" s="154">
        <v>0.33900000000000002</v>
      </c>
      <c r="AW396" s="183"/>
      <c r="AX396" s="144">
        <f t="shared" si="100"/>
        <v>86.612161471640263</v>
      </c>
      <c r="AY396" s="149">
        <v>315</v>
      </c>
      <c r="AZ396" s="150" t="s">
        <v>274</v>
      </c>
      <c r="BA396" s="149">
        <v>23</v>
      </c>
      <c r="BB396" s="151">
        <v>1</v>
      </c>
      <c r="BC396" s="152">
        <v>1957</v>
      </c>
      <c r="BD396" s="152">
        <v>1695</v>
      </c>
      <c r="BE396" s="149">
        <v>0.86599999999999999</v>
      </c>
      <c r="BF396" s="152">
        <v>804</v>
      </c>
      <c r="BG396" s="152">
        <v>646</v>
      </c>
      <c r="BH396" s="152">
        <v>1450</v>
      </c>
      <c r="BI396" s="153">
        <v>0.44600000000000001</v>
      </c>
      <c r="BJ396" s="153">
        <v>0.495</v>
      </c>
      <c r="BK396" s="154">
        <v>0.17399999999999999</v>
      </c>
      <c r="BL396" s="154">
        <v>0.109</v>
      </c>
      <c r="BM396" s="154">
        <v>8.6999999999999994E-2</v>
      </c>
      <c r="BN396" s="154">
        <v>0.40500000000000003</v>
      </c>
      <c r="DU396" s="4"/>
      <c r="DZ396" s="183"/>
      <c r="EA396" s="183"/>
      <c r="EB396" s="183"/>
      <c r="EC396" s="183"/>
      <c r="ED396" s="183"/>
      <c r="EE396" s="183"/>
    </row>
    <row r="397" spans="30:135" ht="13" x14ac:dyDescent="0.15">
      <c r="AD397" s="144">
        <f t="shared" si="98"/>
        <v>85.733333333333348</v>
      </c>
      <c r="AE397" s="144">
        <f t="shared" si="99"/>
        <v>66.951788491446337</v>
      </c>
      <c r="AF397" s="149">
        <v>316</v>
      </c>
      <c r="AG397" s="150" t="s">
        <v>403</v>
      </c>
      <c r="AH397" s="149">
        <v>15</v>
      </c>
      <c r="AI397" s="151">
        <v>1</v>
      </c>
      <c r="AJ397" s="152">
        <v>1286</v>
      </c>
      <c r="AK397" s="152">
        <v>861</v>
      </c>
      <c r="AL397" s="149">
        <v>0.67</v>
      </c>
      <c r="AM397" s="152">
        <v>611</v>
      </c>
      <c r="AN397" s="152">
        <v>326</v>
      </c>
      <c r="AO397" s="152">
        <v>937</v>
      </c>
      <c r="AP397" s="153">
        <v>0.34799999999999998</v>
      </c>
      <c r="AQ397" s="153">
        <v>0.38600000000000001</v>
      </c>
      <c r="AR397" s="154">
        <v>0.20100000000000001</v>
      </c>
      <c r="AS397" s="154">
        <v>8.5999999999999993E-2</v>
      </c>
      <c r="AT397" s="154">
        <v>7.4999999999999997E-2</v>
      </c>
      <c r="AU397" s="154">
        <v>0.316</v>
      </c>
      <c r="AW397" s="183"/>
      <c r="AX397" s="144">
        <f t="shared" si="100"/>
        <v>86.727879799666113</v>
      </c>
      <c r="AY397" s="149">
        <v>316</v>
      </c>
      <c r="AZ397" s="150" t="s">
        <v>577</v>
      </c>
      <c r="BA397" s="149">
        <v>14</v>
      </c>
      <c r="BB397" s="151">
        <v>1</v>
      </c>
      <c r="BC397" s="152">
        <v>1198</v>
      </c>
      <c r="BD397" s="152">
        <v>1039</v>
      </c>
      <c r="BE397" s="149">
        <v>0.86699999999999999</v>
      </c>
      <c r="BF397" s="152">
        <v>448</v>
      </c>
      <c r="BG397" s="152">
        <v>372</v>
      </c>
      <c r="BH397" s="152">
        <v>820</v>
      </c>
      <c r="BI397" s="153">
        <v>0.45400000000000001</v>
      </c>
      <c r="BJ397" s="151">
        <v>0.51</v>
      </c>
      <c r="BK397" s="154">
        <v>0.20899999999999999</v>
      </c>
      <c r="BL397" s="154">
        <v>0.128</v>
      </c>
      <c r="BM397" s="154">
        <v>9.8000000000000004E-2</v>
      </c>
      <c r="BN397" s="154">
        <v>0.41199999999999998</v>
      </c>
      <c r="DU397" s="4"/>
      <c r="DZ397" s="183"/>
      <c r="EA397" s="183"/>
      <c r="EB397" s="183"/>
      <c r="EC397" s="183"/>
      <c r="ED397" s="183"/>
      <c r="EE397" s="183"/>
    </row>
    <row r="398" spans="30:135" ht="13" x14ac:dyDescent="0.15">
      <c r="AD398" s="144">
        <f t="shared" si="98"/>
        <v>81.904761904761898</v>
      </c>
      <c r="AE398" s="144">
        <f t="shared" si="99"/>
        <v>66.976744186046517</v>
      </c>
      <c r="AF398" s="149">
        <v>317</v>
      </c>
      <c r="AG398" s="150" t="s">
        <v>550</v>
      </c>
      <c r="AH398" s="149">
        <v>21</v>
      </c>
      <c r="AI398" s="151">
        <v>1</v>
      </c>
      <c r="AJ398" s="152">
        <v>1720</v>
      </c>
      <c r="AK398" s="152">
        <v>1152</v>
      </c>
      <c r="AL398" s="149">
        <v>0.67</v>
      </c>
      <c r="AM398" s="152">
        <v>751</v>
      </c>
      <c r="AN398" s="152">
        <v>400</v>
      </c>
      <c r="AO398" s="152">
        <v>1151</v>
      </c>
      <c r="AP398" s="153">
        <v>0.34799999999999998</v>
      </c>
      <c r="AQ398" s="153">
        <v>0.39400000000000002</v>
      </c>
      <c r="AR398" s="154">
        <v>0.23699999999999999</v>
      </c>
      <c r="AS398" s="155">
        <v>0.11</v>
      </c>
      <c r="AT398" s="154">
        <v>8.1000000000000003E-2</v>
      </c>
      <c r="AU398" s="154">
        <v>0.317</v>
      </c>
      <c r="AW398" s="183"/>
      <c r="AX398" s="144">
        <f t="shared" si="100"/>
        <v>86.666666666666671</v>
      </c>
      <c r="AY398" s="149">
        <v>317</v>
      </c>
      <c r="AZ398" s="150" t="s">
        <v>534</v>
      </c>
      <c r="BA398" s="149">
        <v>23</v>
      </c>
      <c r="BB398" s="151">
        <v>1</v>
      </c>
      <c r="BC398" s="152">
        <v>1665</v>
      </c>
      <c r="BD398" s="152">
        <v>1443</v>
      </c>
      <c r="BE398" s="149">
        <v>0.86699999999999999</v>
      </c>
      <c r="BF398" s="152">
        <v>653</v>
      </c>
      <c r="BG398" s="152">
        <v>530</v>
      </c>
      <c r="BH398" s="152">
        <v>1183</v>
      </c>
      <c r="BI398" s="153">
        <v>0.44800000000000001</v>
      </c>
      <c r="BJ398" s="153">
        <v>0.502</v>
      </c>
      <c r="BK398" s="154">
        <v>0.19400000000000001</v>
      </c>
      <c r="BL398" s="154">
        <v>0.11799999999999999</v>
      </c>
      <c r="BM398" s="154">
        <v>9.4E-2</v>
      </c>
      <c r="BN398" s="154">
        <v>0.40500000000000003</v>
      </c>
      <c r="DU398" s="4"/>
      <c r="DZ398" s="183"/>
      <c r="EA398" s="183"/>
      <c r="EB398" s="183"/>
      <c r="EC398" s="183"/>
      <c r="ED398" s="183"/>
      <c r="EE398" s="183"/>
    </row>
    <row r="399" spans="30:135" ht="13" x14ac:dyDescent="0.15">
      <c r="AD399" s="144">
        <f t="shared" si="98"/>
        <v>83.266666666666666</v>
      </c>
      <c r="AE399" s="144">
        <f t="shared" si="99"/>
        <v>66.85348278622898</v>
      </c>
      <c r="AF399" s="149">
        <v>318</v>
      </c>
      <c r="AG399" s="150" t="s">
        <v>472</v>
      </c>
      <c r="AH399" s="149">
        <v>15</v>
      </c>
      <c r="AI399" s="151">
        <v>1</v>
      </c>
      <c r="AJ399" s="152">
        <v>1249</v>
      </c>
      <c r="AK399" s="152">
        <v>835</v>
      </c>
      <c r="AL399" s="149">
        <v>0.66900000000000004</v>
      </c>
      <c r="AM399" s="152">
        <v>619</v>
      </c>
      <c r="AN399" s="152">
        <v>299</v>
      </c>
      <c r="AO399" s="152">
        <v>918</v>
      </c>
      <c r="AP399" s="153">
        <v>0.32600000000000001</v>
      </c>
      <c r="AQ399" s="153">
        <v>0.36399999999999999</v>
      </c>
      <c r="AR399" s="154">
        <v>0.16700000000000001</v>
      </c>
      <c r="AS399" s="154">
        <v>0.11799999999999999</v>
      </c>
      <c r="AT399" s="155">
        <v>0.09</v>
      </c>
      <c r="AU399" s="154">
        <v>0.32300000000000001</v>
      </c>
      <c r="AW399" s="183"/>
      <c r="AX399" s="144">
        <f t="shared" si="100"/>
        <v>87.033639143730895</v>
      </c>
      <c r="AY399" s="149">
        <v>318</v>
      </c>
      <c r="AZ399" s="150" t="s">
        <v>549</v>
      </c>
      <c r="BA399" s="149">
        <v>20</v>
      </c>
      <c r="BB399" s="151">
        <v>1</v>
      </c>
      <c r="BC399" s="152">
        <v>1635</v>
      </c>
      <c r="BD399" s="152">
        <v>1423</v>
      </c>
      <c r="BE399" s="149">
        <v>0.87</v>
      </c>
      <c r="BF399" s="152">
        <v>699</v>
      </c>
      <c r="BG399" s="152">
        <v>514</v>
      </c>
      <c r="BH399" s="152">
        <v>1213</v>
      </c>
      <c r="BI399" s="153">
        <v>0.42399999999999999</v>
      </c>
      <c r="BJ399" s="153">
        <v>0.48499999999999999</v>
      </c>
      <c r="BK399" s="154">
        <v>0.16500000000000001</v>
      </c>
      <c r="BL399" s="154">
        <v>0.111</v>
      </c>
      <c r="BM399" s="154">
        <v>8.3000000000000004E-2</v>
      </c>
      <c r="BN399" s="154">
        <v>0.39800000000000002</v>
      </c>
      <c r="DU399" s="4"/>
      <c r="DZ399" s="183"/>
      <c r="EA399" s="183"/>
      <c r="EB399" s="183"/>
      <c r="EC399" s="183"/>
      <c r="ED399" s="183"/>
      <c r="EE399" s="183"/>
    </row>
    <row r="400" spans="30:135" ht="13" x14ac:dyDescent="0.15">
      <c r="AD400" s="144">
        <f t="shared" si="98"/>
        <v>85.277777777777786</v>
      </c>
      <c r="AE400" s="144">
        <f t="shared" si="99"/>
        <v>66.840390879478832</v>
      </c>
      <c r="AF400" s="149">
        <v>319</v>
      </c>
      <c r="AG400" s="150" t="s">
        <v>501</v>
      </c>
      <c r="AH400" s="149">
        <v>18</v>
      </c>
      <c r="AI400" s="151">
        <v>1</v>
      </c>
      <c r="AJ400" s="152">
        <v>1535</v>
      </c>
      <c r="AK400" s="152">
        <v>1026</v>
      </c>
      <c r="AL400" s="149">
        <v>0.66800000000000004</v>
      </c>
      <c r="AM400" s="152">
        <v>705</v>
      </c>
      <c r="AN400" s="152">
        <v>368</v>
      </c>
      <c r="AO400" s="152">
        <v>1073</v>
      </c>
      <c r="AP400" s="153">
        <v>0.34300000000000003</v>
      </c>
      <c r="AQ400" s="153">
        <v>0.38700000000000001</v>
      </c>
      <c r="AR400" s="154">
        <v>0.214</v>
      </c>
      <c r="AS400" s="154">
        <v>0.108</v>
      </c>
      <c r="AT400" s="154">
        <v>7.9000000000000001E-2</v>
      </c>
      <c r="AU400" s="154">
        <v>0.317</v>
      </c>
      <c r="AW400" s="183"/>
      <c r="AX400" s="144">
        <f t="shared" si="100"/>
        <v>87.022900763358777</v>
      </c>
      <c r="AY400" s="149">
        <v>319</v>
      </c>
      <c r="AZ400" s="150" t="s">
        <v>362</v>
      </c>
      <c r="BA400" s="149">
        <v>21</v>
      </c>
      <c r="BB400" s="151">
        <v>1</v>
      </c>
      <c r="BC400" s="152">
        <v>1703</v>
      </c>
      <c r="BD400" s="152">
        <v>1482</v>
      </c>
      <c r="BE400" s="149">
        <v>0.87</v>
      </c>
      <c r="BF400" s="152">
        <v>695</v>
      </c>
      <c r="BG400" s="152">
        <v>507</v>
      </c>
      <c r="BH400" s="152">
        <v>1202</v>
      </c>
      <c r="BI400" s="153">
        <v>0.42199999999999999</v>
      </c>
      <c r="BJ400" s="153">
        <v>0.47699999999999998</v>
      </c>
      <c r="BK400" s="154">
        <v>0.16700000000000001</v>
      </c>
      <c r="BL400" s="155">
        <v>0.15</v>
      </c>
      <c r="BM400" s="154">
        <v>0.111</v>
      </c>
      <c r="BN400" s="154">
        <v>0.41199999999999998</v>
      </c>
      <c r="DU400" s="4"/>
      <c r="DZ400" s="183"/>
      <c r="EA400" s="183"/>
      <c r="EB400" s="183"/>
      <c r="EC400" s="183"/>
      <c r="ED400" s="183"/>
      <c r="EE400" s="183"/>
    </row>
    <row r="401" spans="30:135" ht="13" x14ac:dyDescent="0.15">
      <c r="AD401" s="144">
        <f t="shared" si="98"/>
        <v>81.111111111111114</v>
      </c>
      <c r="AE401" s="144">
        <f t="shared" si="99"/>
        <v>66.575342465753423</v>
      </c>
      <c r="AF401" s="149">
        <v>320</v>
      </c>
      <c r="AG401" s="150" t="s">
        <v>566</v>
      </c>
      <c r="AH401" s="149">
        <v>18</v>
      </c>
      <c r="AI401" s="151">
        <v>1</v>
      </c>
      <c r="AJ401" s="152">
        <v>1460</v>
      </c>
      <c r="AK401" s="152">
        <v>972</v>
      </c>
      <c r="AL401" s="149">
        <v>0.66600000000000004</v>
      </c>
      <c r="AM401" s="152">
        <v>683</v>
      </c>
      <c r="AN401" s="152">
        <v>341</v>
      </c>
      <c r="AO401" s="152">
        <v>1024</v>
      </c>
      <c r="AP401" s="153">
        <v>0.33300000000000002</v>
      </c>
      <c r="AQ401" s="153">
        <v>0.371</v>
      </c>
      <c r="AR401" s="154">
        <v>0.20799999999999999</v>
      </c>
      <c r="AS401" s="154">
        <v>0.109</v>
      </c>
      <c r="AT401" s="154">
        <v>8.7999999999999995E-2</v>
      </c>
      <c r="AU401" s="154">
        <v>0.317</v>
      </c>
      <c r="AW401" s="183"/>
      <c r="AX401" s="144">
        <f t="shared" si="100"/>
        <v>86.956521739130437</v>
      </c>
      <c r="AY401" s="149">
        <v>320</v>
      </c>
      <c r="AZ401" s="150" t="s">
        <v>589</v>
      </c>
      <c r="BA401" s="149">
        <v>13</v>
      </c>
      <c r="BB401" s="151">
        <v>1</v>
      </c>
      <c r="BC401" s="152">
        <v>1081</v>
      </c>
      <c r="BD401" s="152">
        <v>940</v>
      </c>
      <c r="BE401" s="149">
        <v>0.87</v>
      </c>
      <c r="BF401" s="152">
        <v>434</v>
      </c>
      <c r="BG401" s="152">
        <v>341</v>
      </c>
      <c r="BH401" s="152">
        <v>775</v>
      </c>
      <c r="BI401" s="151">
        <v>0.44</v>
      </c>
      <c r="BJ401" s="153">
        <v>0.49099999999999999</v>
      </c>
      <c r="BK401" s="154">
        <v>0.17599999999999999</v>
      </c>
      <c r="BL401" s="155">
        <v>0.13</v>
      </c>
      <c r="BM401" s="154">
        <v>0.104</v>
      </c>
      <c r="BN401" s="154">
        <v>0.41099999999999998</v>
      </c>
      <c r="DU401" s="4"/>
      <c r="DZ401" s="183"/>
      <c r="EA401" s="183"/>
      <c r="EB401" s="183"/>
      <c r="EC401" s="183"/>
      <c r="ED401" s="183"/>
      <c r="EE401" s="183"/>
    </row>
    <row r="402" spans="30:135" ht="13" x14ac:dyDescent="0.15">
      <c r="AD402" s="144">
        <f t="shared" si="98"/>
        <v>82.076923076923066</v>
      </c>
      <c r="AE402" s="144">
        <f t="shared" si="99"/>
        <v>66.541705716963449</v>
      </c>
      <c r="AF402" s="149">
        <v>321</v>
      </c>
      <c r="AG402" s="150" t="s">
        <v>255</v>
      </c>
      <c r="AH402" s="149">
        <v>13</v>
      </c>
      <c r="AI402" s="151">
        <v>1</v>
      </c>
      <c r="AJ402" s="152">
        <v>1067</v>
      </c>
      <c r="AK402" s="152">
        <v>710</v>
      </c>
      <c r="AL402" s="149">
        <v>0.66500000000000004</v>
      </c>
      <c r="AM402" s="152">
        <v>478</v>
      </c>
      <c r="AN402" s="152">
        <v>248</v>
      </c>
      <c r="AO402" s="152">
        <v>726</v>
      </c>
      <c r="AP402" s="153">
        <v>0.34200000000000003</v>
      </c>
      <c r="AQ402" s="153">
        <v>0.38800000000000001</v>
      </c>
      <c r="AR402" s="154">
        <v>0.222</v>
      </c>
      <c r="AS402" s="154">
        <v>0.121</v>
      </c>
      <c r="AT402" s="154">
        <v>0.10100000000000001</v>
      </c>
      <c r="AU402" s="154">
        <v>0.311</v>
      </c>
      <c r="AW402" s="183"/>
      <c r="AX402" s="144">
        <f t="shared" si="100"/>
        <v>87.112561174551388</v>
      </c>
      <c r="AY402" s="149">
        <v>321</v>
      </c>
      <c r="AZ402" s="150" t="s">
        <v>580</v>
      </c>
      <c r="BA402" s="149">
        <v>21</v>
      </c>
      <c r="BB402" s="151">
        <v>1</v>
      </c>
      <c r="BC402" s="152">
        <v>1839</v>
      </c>
      <c r="BD402" s="152">
        <v>1602</v>
      </c>
      <c r="BE402" s="149">
        <v>0.871</v>
      </c>
      <c r="BF402" s="152">
        <v>801</v>
      </c>
      <c r="BG402" s="152">
        <v>568</v>
      </c>
      <c r="BH402" s="152">
        <v>1369</v>
      </c>
      <c r="BI402" s="153">
        <v>0.41499999999999998</v>
      </c>
      <c r="BJ402" s="153">
        <v>0.47899999999999998</v>
      </c>
      <c r="BK402" s="154">
        <v>0.16200000000000001</v>
      </c>
      <c r="BL402" s="155">
        <v>0.11</v>
      </c>
      <c r="BM402" s="154">
        <v>7.6999999999999999E-2</v>
      </c>
      <c r="BN402" s="154">
        <v>0.39900000000000002</v>
      </c>
      <c r="DU402" s="4"/>
      <c r="DZ402" s="183"/>
      <c r="EA402" s="183"/>
      <c r="EB402" s="183"/>
      <c r="EC402" s="183"/>
      <c r="ED402" s="183"/>
      <c r="EE402" s="183"/>
    </row>
    <row r="403" spans="30:135" ht="13" x14ac:dyDescent="0.15">
      <c r="AD403" s="144">
        <f t="shared" si="98"/>
        <v>84.76</v>
      </c>
      <c r="AE403" s="144">
        <f t="shared" si="99"/>
        <v>66.39924492685229</v>
      </c>
      <c r="AF403" s="149">
        <v>322</v>
      </c>
      <c r="AG403" s="150" t="s">
        <v>539</v>
      </c>
      <c r="AH403" s="149">
        <v>25</v>
      </c>
      <c r="AI403" s="151">
        <v>1</v>
      </c>
      <c r="AJ403" s="152">
        <v>2119</v>
      </c>
      <c r="AK403" s="152">
        <v>1407</v>
      </c>
      <c r="AL403" s="149">
        <v>0.66400000000000003</v>
      </c>
      <c r="AM403" s="152">
        <v>927</v>
      </c>
      <c r="AN403" s="152">
        <v>530</v>
      </c>
      <c r="AO403" s="152">
        <v>1457</v>
      </c>
      <c r="AP403" s="153">
        <v>0.36399999999999999</v>
      </c>
      <c r="AQ403" s="153">
        <v>0.39800000000000002</v>
      </c>
      <c r="AR403" s="154">
        <v>0.222</v>
      </c>
      <c r="AS403" s="154">
        <v>0.112</v>
      </c>
      <c r="AT403" s="154">
        <v>9.7000000000000003E-2</v>
      </c>
      <c r="AU403" s="154">
        <v>0.32200000000000001</v>
      </c>
      <c r="AW403" s="183"/>
      <c r="AX403" s="144">
        <f t="shared" si="100"/>
        <v>87.223823246878013</v>
      </c>
      <c r="AY403" s="149">
        <v>322</v>
      </c>
      <c r="AZ403" s="150" t="s">
        <v>446</v>
      </c>
      <c r="BA403" s="149">
        <v>24</v>
      </c>
      <c r="BB403" s="151">
        <v>1</v>
      </c>
      <c r="BC403" s="152">
        <v>2082</v>
      </c>
      <c r="BD403" s="152">
        <v>1816</v>
      </c>
      <c r="BE403" s="149">
        <v>0.872</v>
      </c>
      <c r="BF403" s="152">
        <v>849</v>
      </c>
      <c r="BG403" s="152">
        <v>675</v>
      </c>
      <c r="BH403" s="152">
        <v>1524</v>
      </c>
      <c r="BI403" s="153">
        <v>0.443</v>
      </c>
      <c r="BJ403" s="153">
        <v>0.49199999999999999</v>
      </c>
      <c r="BK403" s="154">
        <v>0.17100000000000001</v>
      </c>
      <c r="BL403" s="154">
        <v>0.121</v>
      </c>
      <c r="BM403" s="155">
        <v>0.1</v>
      </c>
      <c r="BN403" s="154">
        <v>0.41199999999999998</v>
      </c>
      <c r="DU403" s="4"/>
      <c r="DZ403" s="183"/>
      <c r="EA403" s="183"/>
      <c r="EB403" s="183"/>
      <c r="EC403" s="183"/>
      <c r="ED403" s="183"/>
      <c r="EE403" s="183"/>
    </row>
    <row r="404" spans="30:135" ht="13" x14ac:dyDescent="0.15">
      <c r="AD404" s="144">
        <f t="shared" si="98"/>
        <v>81.625</v>
      </c>
      <c r="AE404" s="144">
        <f t="shared" si="99"/>
        <v>66.054109239407865</v>
      </c>
      <c r="AF404" s="149">
        <v>323</v>
      </c>
      <c r="AG404" s="150" t="s">
        <v>503</v>
      </c>
      <c r="AH404" s="149">
        <v>24</v>
      </c>
      <c r="AI404" s="151">
        <v>1</v>
      </c>
      <c r="AJ404" s="152">
        <v>1959</v>
      </c>
      <c r="AK404" s="152">
        <v>1294</v>
      </c>
      <c r="AL404" s="149">
        <v>0.66100000000000003</v>
      </c>
      <c r="AM404" s="152">
        <v>831</v>
      </c>
      <c r="AN404" s="152">
        <v>461</v>
      </c>
      <c r="AO404" s="152">
        <v>1292</v>
      </c>
      <c r="AP404" s="153">
        <v>0.35699999999999998</v>
      </c>
      <c r="AQ404" s="153">
        <v>0.38200000000000001</v>
      </c>
      <c r="AR404" s="155">
        <v>0.23</v>
      </c>
      <c r="AS404" s="154">
        <v>0.13500000000000001</v>
      </c>
      <c r="AT404" s="154">
        <v>0.105</v>
      </c>
      <c r="AU404" s="155">
        <v>0.33</v>
      </c>
      <c r="AW404" s="183"/>
      <c r="AX404" s="144">
        <f t="shared" si="100"/>
        <v>87.315472936030616</v>
      </c>
      <c r="AY404" s="149">
        <v>323</v>
      </c>
      <c r="AZ404" s="150" t="s">
        <v>498</v>
      </c>
      <c r="BA404" s="149">
        <v>22</v>
      </c>
      <c r="BB404" s="151">
        <v>1</v>
      </c>
      <c r="BC404" s="152">
        <v>1829</v>
      </c>
      <c r="BD404" s="152">
        <v>1597</v>
      </c>
      <c r="BE404" s="149">
        <v>0.873</v>
      </c>
      <c r="BF404" s="152">
        <v>765</v>
      </c>
      <c r="BG404" s="152">
        <v>601</v>
      </c>
      <c r="BH404" s="152">
        <v>1366</v>
      </c>
      <c r="BI404" s="151">
        <v>0.44</v>
      </c>
      <c r="BJ404" s="153">
        <v>0.48599999999999999</v>
      </c>
      <c r="BK404" s="154">
        <v>0.16300000000000001</v>
      </c>
      <c r="BL404" s="154">
        <v>0.111</v>
      </c>
      <c r="BM404" s="154">
        <v>9.6000000000000002E-2</v>
      </c>
      <c r="BN404" s="154">
        <v>0.41299999999999998</v>
      </c>
      <c r="DU404" s="4"/>
      <c r="DZ404" s="183"/>
      <c r="EA404" s="183"/>
      <c r="EB404" s="183"/>
      <c r="EC404" s="183"/>
      <c r="ED404" s="183"/>
      <c r="EE404" s="183"/>
    </row>
    <row r="405" spans="30:135" ht="13" x14ac:dyDescent="0.15">
      <c r="AD405" s="144">
        <f t="shared" si="98"/>
        <v>86.578947368421041</v>
      </c>
      <c r="AE405" s="144">
        <f t="shared" si="99"/>
        <v>66.139817629179333</v>
      </c>
      <c r="AF405" s="149">
        <v>324</v>
      </c>
      <c r="AG405" s="150" t="s">
        <v>583</v>
      </c>
      <c r="AH405" s="149">
        <v>19</v>
      </c>
      <c r="AI405" s="151">
        <v>1</v>
      </c>
      <c r="AJ405" s="152">
        <v>1645</v>
      </c>
      <c r="AK405" s="152">
        <v>1088</v>
      </c>
      <c r="AL405" s="149">
        <v>0.66100000000000003</v>
      </c>
      <c r="AM405" s="152">
        <v>815</v>
      </c>
      <c r="AN405" s="152">
        <v>401</v>
      </c>
      <c r="AO405" s="152">
        <v>1216</v>
      </c>
      <c r="AP405" s="151">
        <v>0.33</v>
      </c>
      <c r="AQ405" s="153">
        <v>0.373</v>
      </c>
      <c r="AR405" s="154">
        <v>0.17199999999999999</v>
      </c>
      <c r="AS405" s="154">
        <v>0.109</v>
      </c>
      <c r="AT405" s="154">
        <v>8.8999999999999996E-2</v>
      </c>
      <c r="AU405" s="154">
        <v>0.313</v>
      </c>
      <c r="AW405" s="183"/>
      <c r="AX405" s="144">
        <f t="shared" si="100"/>
        <v>87.584541062801932</v>
      </c>
      <c r="AY405" s="149">
        <v>324</v>
      </c>
      <c r="AZ405" s="150" t="s">
        <v>567</v>
      </c>
      <c r="BA405" s="149">
        <v>23</v>
      </c>
      <c r="BB405" s="151">
        <v>1</v>
      </c>
      <c r="BC405" s="152">
        <v>2070</v>
      </c>
      <c r="BD405" s="152">
        <v>1813</v>
      </c>
      <c r="BE405" s="149">
        <v>0.876</v>
      </c>
      <c r="BF405" s="152">
        <v>943</v>
      </c>
      <c r="BG405" s="152">
        <v>657</v>
      </c>
      <c r="BH405" s="152">
        <v>1600</v>
      </c>
      <c r="BI405" s="153">
        <v>0.41099999999999998</v>
      </c>
      <c r="BJ405" s="153">
        <v>0.47099999999999997</v>
      </c>
      <c r="BK405" s="154">
        <v>0.13400000000000001</v>
      </c>
      <c r="BL405" s="154">
        <v>0.113</v>
      </c>
      <c r="BM405" s="155">
        <v>0.09</v>
      </c>
      <c r="BN405" s="154">
        <v>0.40400000000000003</v>
      </c>
      <c r="DU405" s="4"/>
      <c r="DZ405" s="183"/>
      <c r="EA405" s="183"/>
      <c r="EB405" s="183"/>
      <c r="EC405" s="183"/>
      <c r="ED405" s="183"/>
      <c r="EE405" s="183"/>
    </row>
    <row r="406" spans="30:135" ht="13" x14ac:dyDescent="0.15">
      <c r="AD406" s="144">
        <f t="shared" si="98"/>
        <v>74.75</v>
      </c>
      <c r="AE406" s="144">
        <f t="shared" si="99"/>
        <v>65.997770345596436</v>
      </c>
      <c r="AF406" s="149">
        <v>325</v>
      </c>
      <c r="AG406" s="150" t="s">
        <v>582</v>
      </c>
      <c r="AH406" s="149">
        <v>12</v>
      </c>
      <c r="AI406" s="151">
        <v>1</v>
      </c>
      <c r="AJ406" s="152">
        <v>897</v>
      </c>
      <c r="AK406" s="152">
        <v>592</v>
      </c>
      <c r="AL406" s="149">
        <v>0.66</v>
      </c>
      <c r="AM406" s="152">
        <v>448</v>
      </c>
      <c r="AN406" s="152">
        <v>214</v>
      </c>
      <c r="AO406" s="152">
        <v>662</v>
      </c>
      <c r="AP406" s="153">
        <v>0.32300000000000001</v>
      </c>
      <c r="AQ406" s="153">
        <v>0.36899999999999999</v>
      </c>
      <c r="AR406" s="154">
        <v>0.186</v>
      </c>
      <c r="AS406" s="154">
        <v>8.4000000000000005E-2</v>
      </c>
      <c r="AT406" s="155">
        <v>7.0000000000000007E-2</v>
      </c>
      <c r="AU406" s="155">
        <v>0.31</v>
      </c>
      <c r="AW406" s="183"/>
      <c r="AX406" s="144">
        <f t="shared" si="100"/>
        <v>87.61904761904762</v>
      </c>
      <c r="AY406" s="149">
        <v>325</v>
      </c>
      <c r="AZ406" s="150" t="s">
        <v>435</v>
      </c>
      <c r="BA406" s="149">
        <v>23</v>
      </c>
      <c r="BB406" s="151">
        <v>1</v>
      </c>
      <c r="BC406" s="152">
        <v>1995</v>
      </c>
      <c r="BD406" s="152">
        <v>1748</v>
      </c>
      <c r="BE406" s="149">
        <v>0.876</v>
      </c>
      <c r="BF406" s="152">
        <v>827</v>
      </c>
      <c r="BG406" s="152">
        <v>665</v>
      </c>
      <c r="BH406" s="152">
        <v>1492</v>
      </c>
      <c r="BI406" s="153">
        <v>0.44600000000000001</v>
      </c>
      <c r="BJ406" s="153">
        <v>0.499</v>
      </c>
      <c r="BK406" s="154">
        <v>0.16700000000000001</v>
      </c>
      <c r="BL406" s="154">
        <v>0.10299999999999999</v>
      </c>
      <c r="BM406" s="154">
        <v>8.5000000000000006E-2</v>
      </c>
      <c r="BN406" s="155">
        <v>0.41</v>
      </c>
      <c r="DU406" s="4"/>
      <c r="DZ406" s="183"/>
      <c r="EA406" s="183"/>
      <c r="EB406" s="183"/>
      <c r="EC406" s="183"/>
      <c r="ED406" s="183"/>
      <c r="EE406" s="183"/>
    </row>
    <row r="407" spans="30:135" ht="13" x14ac:dyDescent="0.15">
      <c r="AD407" s="144">
        <f t="shared" si="98"/>
        <v>95.533333333333331</v>
      </c>
      <c r="AE407" s="144">
        <f t="shared" si="99"/>
        <v>66.015352407536625</v>
      </c>
      <c r="AF407" s="149">
        <v>326</v>
      </c>
      <c r="AG407" s="150" t="s">
        <v>426</v>
      </c>
      <c r="AH407" s="149">
        <v>15</v>
      </c>
      <c r="AI407" s="151">
        <v>1</v>
      </c>
      <c r="AJ407" s="152">
        <v>1433</v>
      </c>
      <c r="AK407" s="152">
        <v>946</v>
      </c>
      <c r="AL407" s="149">
        <v>0.66</v>
      </c>
      <c r="AM407" s="152">
        <v>600</v>
      </c>
      <c r="AN407" s="152">
        <v>329</v>
      </c>
      <c r="AO407" s="152">
        <v>929</v>
      </c>
      <c r="AP407" s="153">
        <v>0.35399999999999998</v>
      </c>
      <c r="AQ407" s="153">
        <v>0.39800000000000002</v>
      </c>
      <c r="AR407" s="154">
        <v>0.245</v>
      </c>
      <c r="AS407" s="155">
        <v>0.12</v>
      </c>
      <c r="AT407" s="154">
        <v>8.6999999999999994E-2</v>
      </c>
      <c r="AU407" s="154">
        <v>0.31900000000000001</v>
      </c>
      <c r="AW407" s="183"/>
      <c r="AX407" s="144">
        <f t="shared" si="100"/>
        <v>87.683923705722066</v>
      </c>
      <c r="AY407" s="149">
        <v>326</v>
      </c>
      <c r="AZ407" s="150" t="s">
        <v>470</v>
      </c>
      <c r="BA407" s="149">
        <v>21</v>
      </c>
      <c r="BB407" s="151">
        <v>1</v>
      </c>
      <c r="BC407" s="152">
        <v>1835</v>
      </c>
      <c r="BD407" s="152">
        <v>1609</v>
      </c>
      <c r="BE407" s="149">
        <v>0.877</v>
      </c>
      <c r="BF407" s="152">
        <v>756</v>
      </c>
      <c r="BG407" s="152">
        <v>572</v>
      </c>
      <c r="BH407" s="152">
        <v>1328</v>
      </c>
      <c r="BI407" s="153">
        <v>0.43099999999999999</v>
      </c>
      <c r="BJ407" s="153">
        <v>0.49299999999999999</v>
      </c>
      <c r="BK407" s="154">
        <v>0.182</v>
      </c>
      <c r="BL407" s="154">
        <v>0.114</v>
      </c>
      <c r="BM407" s="154">
        <v>9.1999999999999998E-2</v>
      </c>
      <c r="BN407" s="155">
        <v>0.4</v>
      </c>
      <c r="DU407" s="4"/>
      <c r="DZ407" s="183"/>
      <c r="EA407" s="183"/>
      <c r="EB407" s="183"/>
      <c r="EC407" s="183"/>
      <c r="ED407" s="183"/>
      <c r="EE407" s="183"/>
    </row>
    <row r="408" spans="30:135" ht="13" x14ac:dyDescent="0.15">
      <c r="AD408" s="144">
        <f t="shared" si="98"/>
        <v>73.8</v>
      </c>
      <c r="AE408" s="144">
        <f t="shared" si="99"/>
        <v>65.853658536585371</v>
      </c>
      <c r="AF408" s="149">
        <v>327</v>
      </c>
      <c r="AG408" s="150" t="s">
        <v>585</v>
      </c>
      <c r="AH408" s="149">
        <v>5</v>
      </c>
      <c r="AI408" s="151">
        <v>1</v>
      </c>
      <c r="AJ408" s="152">
        <v>369</v>
      </c>
      <c r="AK408" s="152">
        <v>243</v>
      </c>
      <c r="AL408" s="149">
        <v>0.65900000000000003</v>
      </c>
      <c r="AM408" s="152">
        <v>185</v>
      </c>
      <c r="AN408" s="152">
        <v>86</v>
      </c>
      <c r="AO408" s="152">
        <v>271</v>
      </c>
      <c r="AP408" s="153">
        <v>0.317</v>
      </c>
      <c r="AQ408" s="153">
        <v>0.378</v>
      </c>
      <c r="AR408" s="154">
        <v>0.187</v>
      </c>
      <c r="AS408" s="154">
        <v>8.8999999999999996E-2</v>
      </c>
      <c r="AT408" s="154">
        <v>7.2999999999999995E-2</v>
      </c>
      <c r="AU408" s="154">
        <v>0.29499999999999998</v>
      </c>
      <c r="AW408" s="183"/>
      <c r="AX408" s="144">
        <f t="shared" si="100"/>
        <v>87.7</v>
      </c>
      <c r="AY408" s="149">
        <v>327</v>
      </c>
      <c r="AZ408" s="150" t="s">
        <v>541</v>
      </c>
      <c r="BA408" s="149">
        <v>23</v>
      </c>
      <c r="BB408" s="151">
        <v>1</v>
      </c>
      <c r="BC408" s="152">
        <v>2000</v>
      </c>
      <c r="BD408" s="152">
        <v>1754</v>
      </c>
      <c r="BE408" s="149">
        <v>0.877</v>
      </c>
      <c r="BF408" s="152">
        <v>837</v>
      </c>
      <c r="BG408" s="152">
        <v>649</v>
      </c>
      <c r="BH408" s="152">
        <v>1486</v>
      </c>
      <c r="BI408" s="153">
        <v>0.437</v>
      </c>
      <c r="BJ408" s="153">
        <v>0.49199999999999999</v>
      </c>
      <c r="BK408" s="154">
        <v>0.17399999999999999</v>
      </c>
      <c r="BL408" s="154">
        <v>0.10100000000000001</v>
      </c>
      <c r="BM408" s="154">
        <v>8.3000000000000004E-2</v>
      </c>
      <c r="BN408" s="154">
        <v>0.40600000000000003</v>
      </c>
      <c r="DU408" s="4"/>
      <c r="DZ408" s="183"/>
      <c r="EA408" s="183"/>
      <c r="EB408" s="183"/>
      <c r="EC408" s="183"/>
      <c r="ED408" s="183"/>
      <c r="EE408" s="183"/>
    </row>
    <row r="409" spans="30:135" ht="13" x14ac:dyDescent="0.15">
      <c r="AD409" s="144">
        <f t="shared" si="98"/>
        <v>75.304347826086953</v>
      </c>
      <c r="AE409" s="144">
        <f t="shared" si="99"/>
        <v>65.819861431870677</v>
      </c>
      <c r="AF409" s="149">
        <v>328</v>
      </c>
      <c r="AG409" s="150" t="s">
        <v>318</v>
      </c>
      <c r="AH409" s="149">
        <v>23</v>
      </c>
      <c r="AI409" s="151">
        <v>1</v>
      </c>
      <c r="AJ409" s="152">
        <v>1732</v>
      </c>
      <c r="AK409" s="152">
        <v>1140</v>
      </c>
      <c r="AL409" s="149">
        <v>0.65800000000000003</v>
      </c>
      <c r="AM409" s="152">
        <v>851</v>
      </c>
      <c r="AN409" s="152">
        <v>411</v>
      </c>
      <c r="AO409" s="152">
        <v>1262</v>
      </c>
      <c r="AP409" s="153">
        <v>0.32600000000000001</v>
      </c>
      <c r="AQ409" s="153">
        <v>0.36699999999999999</v>
      </c>
      <c r="AR409" s="154">
        <v>0.186</v>
      </c>
      <c r="AS409" s="154">
        <v>0.10299999999999999</v>
      </c>
      <c r="AT409" s="154">
        <v>8.5000000000000006E-2</v>
      </c>
      <c r="AU409" s="154">
        <v>0.312</v>
      </c>
      <c r="AW409" s="183"/>
      <c r="AX409" s="144">
        <f t="shared" si="100"/>
        <v>87.837150127226465</v>
      </c>
      <c r="AY409" s="149">
        <v>328</v>
      </c>
      <c r="AZ409" s="150" t="s">
        <v>530</v>
      </c>
      <c r="BA409" s="149">
        <v>24</v>
      </c>
      <c r="BB409" s="151">
        <v>1</v>
      </c>
      <c r="BC409" s="152">
        <v>1965</v>
      </c>
      <c r="BD409" s="152">
        <v>1726</v>
      </c>
      <c r="BE409" s="149">
        <v>0.878</v>
      </c>
      <c r="BF409" s="152">
        <v>832</v>
      </c>
      <c r="BG409" s="152">
        <v>672</v>
      </c>
      <c r="BH409" s="152">
        <v>1504</v>
      </c>
      <c r="BI409" s="153">
        <v>0.44700000000000001</v>
      </c>
      <c r="BJ409" s="153">
        <v>0.495</v>
      </c>
      <c r="BK409" s="154">
        <v>0.158</v>
      </c>
      <c r="BL409" s="154">
        <v>9.5000000000000001E-2</v>
      </c>
      <c r="BM409" s="154">
        <v>8.1000000000000003E-2</v>
      </c>
      <c r="BN409" s="155">
        <v>0.41</v>
      </c>
      <c r="DU409" s="4"/>
      <c r="DZ409" s="183"/>
      <c r="EA409" s="183"/>
      <c r="EB409" s="183"/>
      <c r="EC409" s="183"/>
      <c r="ED409" s="183"/>
      <c r="EE409" s="183"/>
    </row>
    <row r="410" spans="30:135" ht="13" x14ac:dyDescent="0.15">
      <c r="AD410" s="144">
        <f t="shared" si="98"/>
        <v>77.454545454545453</v>
      </c>
      <c r="AE410" s="144">
        <f t="shared" si="99"/>
        <v>65.66901408450704</v>
      </c>
      <c r="AF410" s="149">
        <v>329</v>
      </c>
      <c r="AG410" s="150" t="s">
        <v>573</v>
      </c>
      <c r="AH410" s="149">
        <v>22</v>
      </c>
      <c r="AI410" s="151">
        <v>1</v>
      </c>
      <c r="AJ410" s="152">
        <v>1704</v>
      </c>
      <c r="AK410" s="152">
        <v>1119</v>
      </c>
      <c r="AL410" s="149">
        <v>0.65700000000000003</v>
      </c>
      <c r="AM410" s="152">
        <v>727</v>
      </c>
      <c r="AN410" s="152">
        <v>417</v>
      </c>
      <c r="AO410" s="152">
        <v>1144</v>
      </c>
      <c r="AP410" s="153">
        <v>0.36499999999999999</v>
      </c>
      <c r="AQ410" s="153">
        <v>0.40300000000000002</v>
      </c>
      <c r="AR410" s="154">
        <v>0.24399999999999999</v>
      </c>
      <c r="AS410" s="154">
        <v>0.10199999999999999</v>
      </c>
      <c r="AT410" s="154">
        <v>8.5999999999999993E-2</v>
      </c>
      <c r="AU410" s="154">
        <v>0.315</v>
      </c>
      <c r="AW410" s="183"/>
      <c r="AX410" s="144">
        <f t="shared" si="100"/>
        <v>87.928759894459105</v>
      </c>
      <c r="AY410" s="149">
        <v>329</v>
      </c>
      <c r="AZ410" s="150" t="s">
        <v>478</v>
      </c>
      <c r="BA410" s="149">
        <v>19</v>
      </c>
      <c r="BB410" s="151">
        <v>1</v>
      </c>
      <c r="BC410" s="152">
        <v>1516</v>
      </c>
      <c r="BD410" s="152">
        <v>1333</v>
      </c>
      <c r="BE410" s="149">
        <v>0.879</v>
      </c>
      <c r="BF410" s="152">
        <v>644</v>
      </c>
      <c r="BG410" s="152">
        <v>478</v>
      </c>
      <c r="BH410" s="152">
        <v>1122</v>
      </c>
      <c r="BI410" s="153">
        <v>0.42599999999999999</v>
      </c>
      <c r="BJ410" s="153">
        <v>0.47799999999999998</v>
      </c>
      <c r="BK410" s="154">
        <v>0.156</v>
      </c>
      <c r="BL410" s="154">
        <v>0.128</v>
      </c>
      <c r="BM410" s="155">
        <v>0.11</v>
      </c>
      <c r="BN410" s="154">
        <v>0.41199999999999998</v>
      </c>
      <c r="DU410" s="4"/>
      <c r="DZ410" s="183"/>
      <c r="EA410" s="183"/>
      <c r="EB410" s="183"/>
      <c r="EC410" s="183"/>
      <c r="ED410" s="183"/>
      <c r="EE410" s="183"/>
    </row>
    <row r="411" spans="30:135" ht="13" x14ac:dyDescent="0.15">
      <c r="AD411" s="144">
        <f t="shared" si="98"/>
        <v>79.043478260869563</v>
      </c>
      <c r="AE411" s="144">
        <f t="shared" si="99"/>
        <v>65.45654565456546</v>
      </c>
      <c r="AF411" s="149">
        <v>330</v>
      </c>
      <c r="AG411" s="150" t="s">
        <v>536</v>
      </c>
      <c r="AH411" s="149">
        <v>23</v>
      </c>
      <c r="AI411" s="151">
        <v>1</v>
      </c>
      <c r="AJ411" s="152">
        <v>1818</v>
      </c>
      <c r="AK411" s="152">
        <v>1190</v>
      </c>
      <c r="AL411" s="149">
        <v>0.65500000000000003</v>
      </c>
      <c r="AM411" s="152">
        <v>822</v>
      </c>
      <c r="AN411" s="152">
        <v>449</v>
      </c>
      <c r="AO411" s="152">
        <v>1271</v>
      </c>
      <c r="AP411" s="153">
        <v>0.35299999999999998</v>
      </c>
      <c r="AQ411" s="153">
        <v>0.38600000000000001</v>
      </c>
      <c r="AR411" s="154">
        <v>0.219</v>
      </c>
      <c r="AS411" s="154">
        <v>9.7000000000000003E-2</v>
      </c>
      <c r="AT411" s="154">
        <v>7.9000000000000001E-2</v>
      </c>
      <c r="AU411" s="154">
        <v>0.317</v>
      </c>
      <c r="AW411" s="183"/>
      <c r="AX411" s="144">
        <f t="shared" si="100"/>
        <v>87.869198312236279</v>
      </c>
      <c r="AY411" s="149">
        <v>330</v>
      </c>
      <c r="AZ411" s="150" t="s">
        <v>263</v>
      </c>
      <c r="BA411" s="149">
        <v>23</v>
      </c>
      <c r="BB411" s="151">
        <v>1</v>
      </c>
      <c r="BC411" s="152">
        <v>1896</v>
      </c>
      <c r="BD411" s="152">
        <v>1666</v>
      </c>
      <c r="BE411" s="149">
        <v>0.879</v>
      </c>
      <c r="BF411" s="152">
        <v>816</v>
      </c>
      <c r="BG411" s="152">
        <v>596</v>
      </c>
      <c r="BH411" s="152">
        <v>1412</v>
      </c>
      <c r="BI411" s="153">
        <v>0.42199999999999999</v>
      </c>
      <c r="BJ411" s="153">
        <v>0.48199999999999998</v>
      </c>
      <c r="BK411" s="154">
        <v>0.161</v>
      </c>
      <c r="BL411" s="154">
        <v>0.11700000000000001</v>
      </c>
      <c r="BM411" s="154">
        <v>9.1999999999999998E-2</v>
      </c>
      <c r="BN411" s="154">
        <v>0.40400000000000003</v>
      </c>
      <c r="DU411" s="4"/>
      <c r="DZ411" s="183"/>
      <c r="EA411" s="183"/>
      <c r="EB411" s="183"/>
      <c r="EC411" s="183"/>
      <c r="ED411" s="183"/>
      <c r="EE411" s="183"/>
    </row>
    <row r="412" spans="30:135" ht="13" x14ac:dyDescent="0.15">
      <c r="AD412" s="144">
        <f t="shared" si="98"/>
        <v>78.600000000000009</v>
      </c>
      <c r="AE412" s="144">
        <f t="shared" si="99"/>
        <v>65.394402035623415</v>
      </c>
      <c r="AF412" s="149">
        <v>331</v>
      </c>
      <c r="AG412" s="150" t="s">
        <v>444</v>
      </c>
      <c r="AH412" s="149">
        <v>5</v>
      </c>
      <c r="AI412" s="151">
        <v>1</v>
      </c>
      <c r="AJ412" s="152">
        <v>393</v>
      </c>
      <c r="AK412" s="152">
        <v>257</v>
      </c>
      <c r="AL412" s="149">
        <v>0.65400000000000003</v>
      </c>
      <c r="AM412" s="152">
        <v>166</v>
      </c>
      <c r="AN412" s="152">
        <v>95</v>
      </c>
      <c r="AO412" s="152">
        <v>261</v>
      </c>
      <c r="AP412" s="153">
        <v>0.36399999999999999</v>
      </c>
      <c r="AQ412" s="153">
        <v>0.40600000000000003</v>
      </c>
      <c r="AR412" s="154">
        <v>0.254</v>
      </c>
      <c r="AS412" s="154">
        <v>9.4E-2</v>
      </c>
      <c r="AT412" s="154">
        <v>7.9000000000000001E-2</v>
      </c>
      <c r="AU412" s="154">
        <v>0.313</v>
      </c>
      <c r="AW412" s="183"/>
      <c r="AX412" s="144">
        <f t="shared" si="100"/>
        <v>88.634046890927621</v>
      </c>
      <c r="AY412" s="149">
        <v>331</v>
      </c>
      <c r="AZ412" s="150" t="s">
        <v>522</v>
      </c>
      <c r="BA412" s="149">
        <v>23</v>
      </c>
      <c r="BB412" s="151">
        <v>1</v>
      </c>
      <c r="BC412" s="152">
        <v>1962</v>
      </c>
      <c r="BD412" s="152">
        <v>1739</v>
      </c>
      <c r="BE412" s="149">
        <v>0.88600000000000001</v>
      </c>
      <c r="BF412" s="152">
        <v>874</v>
      </c>
      <c r="BG412" s="152">
        <v>639</v>
      </c>
      <c r="BH412" s="152">
        <v>1513</v>
      </c>
      <c r="BI412" s="153">
        <v>0.42199999999999999</v>
      </c>
      <c r="BJ412" s="153">
        <v>0.47699999999999998</v>
      </c>
      <c r="BK412" s="154">
        <v>0.13400000000000001</v>
      </c>
      <c r="BL412" s="154">
        <v>0.11700000000000001</v>
      </c>
      <c r="BM412" s="154">
        <v>9.6000000000000002E-2</v>
      </c>
      <c r="BN412" s="155">
        <v>0.41</v>
      </c>
      <c r="DU412" s="4"/>
      <c r="DZ412" s="183"/>
      <c r="EA412" s="183"/>
      <c r="EB412" s="183"/>
      <c r="EC412" s="183"/>
      <c r="ED412" s="183"/>
      <c r="EE412" s="183"/>
    </row>
    <row r="413" spans="30:135" ht="13" x14ac:dyDescent="0.15">
      <c r="AD413" s="144">
        <f t="shared" si="98"/>
        <v>85.1</v>
      </c>
      <c r="AE413" s="144">
        <f t="shared" si="99"/>
        <v>64.394829612220917</v>
      </c>
      <c r="AF413" s="149">
        <v>332</v>
      </c>
      <c r="AG413" s="150" t="s">
        <v>419</v>
      </c>
      <c r="AH413" s="149">
        <v>20</v>
      </c>
      <c r="AI413" s="151">
        <v>1</v>
      </c>
      <c r="AJ413" s="152">
        <v>1702</v>
      </c>
      <c r="AK413" s="152">
        <v>1096</v>
      </c>
      <c r="AL413" s="149">
        <v>0.64400000000000002</v>
      </c>
      <c r="AM413" s="152">
        <v>770</v>
      </c>
      <c r="AN413" s="152">
        <v>365</v>
      </c>
      <c r="AO413" s="152">
        <v>1135</v>
      </c>
      <c r="AP413" s="153">
        <v>0.32200000000000001</v>
      </c>
      <c r="AQ413" s="153">
        <v>0.36099999999999999</v>
      </c>
      <c r="AR413" s="154">
        <v>0.224</v>
      </c>
      <c r="AS413" s="154">
        <v>0.121</v>
      </c>
      <c r="AT413" s="154">
        <v>8.2000000000000003E-2</v>
      </c>
      <c r="AU413" s="154">
        <v>0.313</v>
      </c>
      <c r="AW413" s="183"/>
      <c r="AX413" s="144">
        <f t="shared" si="100"/>
        <v>88.60830527497194</v>
      </c>
      <c r="AY413" s="149">
        <v>332</v>
      </c>
      <c r="AZ413" s="150" t="s">
        <v>561</v>
      </c>
      <c r="BA413" s="149">
        <v>21</v>
      </c>
      <c r="BB413" s="151">
        <v>1</v>
      </c>
      <c r="BC413" s="152">
        <v>1782</v>
      </c>
      <c r="BD413" s="152">
        <v>1579</v>
      </c>
      <c r="BE413" s="149">
        <v>0.88600000000000001</v>
      </c>
      <c r="BF413" s="152">
        <v>782</v>
      </c>
      <c r="BG413" s="152">
        <v>522</v>
      </c>
      <c r="BH413" s="152">
        <v>1304</v>
      </c>
      <c r="BI413" s="151">
        <v>0.4</v>
      </c>
      <c r="BJ413" s="153">
        <v>0.47099999999999997</v>
      </c>
      <c r="BK413" s="154">
        <v>0.14599999999999999</v>
      </c>
      <c r="BL413" s="154">
        <v>0.14399999999999999</v>
      </c>
      <c r="BM413" s="154">
        <v>0.10199999999999999</v>
      </c>
      <c r="BN413" s="154">
        <v>0.40699999999999997</v>
      </c>
      <c r="DU413" s="4"/>
      <c r="DZ413" s="183"/>
      <c r="EA413" s="183"/>
      <c r="EB413" s="183"/>
      <c r="EC413" s="183"/>
      <c r="ED413" s="183"/>
      <c r="EE413" s="183"/>
    </row>
    <row r="414" spans="30:135" ht="13" x14ac:dyDescent="0.15">
      <c r="AD414" s="144">
        <f t="shared" si="98"/>
        <v>78.181818181818187</v>
      </c>
      <c r="AE414" s="144">
        <f t="shared" si="99"/>
        <v>63.837209302325583</v>
      </c>
      <c r="AF414" s="149">
        <v>333</v>
      </c>
      <c r="AG414" s="150" t="s">
        <v>588</v>
      </c>
      <c r="AH414" s="149">
        <v>22</v>
      </c>
      <c r="AI414" s="151">
        <v>1</v>
      </c>
      <c r="AJ414" s="152">
        <v>1720</v>
      </c>
      <c r="AK414" s="152">
        <v>1098</v>
      </c>
      <c r="AL414" s="149">
        <v>0.63800000000000001</v>
      </c>
      <c r="AM414" s="152">
        <v>814</v>
      </c>
      <c r="AN414" s="152">
        <v>419</v>
      </c>
      <c r="AO414" s="152">
        <v>1233</v>
      </c>
      <c r="AP414" s="151">
        <v>0.34</v>
      </c>
      <c r="AQ414" s="153">
        <v>0.377</v>
      </c>
      <c r="AR414" s="154">
        <v>0.219</v>
      </c>
      <c r="AS414" s="154">
        <v>8.1000000000000003E-2</v>
      </c>
      <c r="AT414" s="154">
        <v>7.1999999999999995E-2</v>
      </c>
      <c r="AU414" s="154">
        <v>0.29899999999999999</v>
      </c>
      <c r="AW414" s="183"/>
      <c r="AX414" s="144">
        <f t="shared" si="100"/>
        <v>88.870246085011189</v>
      </c>
      <c r="AY414" s="149">
        <v>333</v>
      </c>
      <c r="AZ414" s="150" t="s">
        <v>586</v>
      </c>
      <c r="BA414" s="149">
        <v>22</v>
      </c>
      <c r="BB414" s="151">
        <v>1</v>
      </c>
      <c r="BC414" s="152">
        <v>1788</v>
      </c>
      <c r="BD414" s="152">
        <v>1589</v>
      </c>
      <c r="BE414" s="149">
        <v>0.88900000000000001</v>
      </c>
      <c r="BF414" s="152">
        <v>675</v>
      </c>
      <c r="BG414" s="152">
        <v>591</v>
      </c>
      <c r="BH414" s="152">
        <v>1266</v>
      </c>
      <c r="BI414" s="153">
        <v>0.46700000000000003</v>
      </c>
      <c r="BJ414" s="153">
        <v>0.51700000000000002</v>
      </c>
      <c r="BK414" s="154">
        <v>0.192</v>
      </c>
      <c r="BL414" s="154">
        <v>0.126</v>
      </c>
      <c r="BM414" s="154">
        <v>9.4E-2</v>
      </c>
      <c r="BN414" s="154">
        <v>0.42099999999999999</v>
      </c>
      <c r="DU414" s="4"/>
      <c r="DZ414" s="183"/>
      <c r="EA414" s="183"/>
      <c r="EB414" s="183"/>
      <c r="EC414" s="183"/>
      <c r="ED414" s="183"/>
      <c r="EE414" s="183"/>
    </row>
    <row r="415" spans="30:135" ht="13" x14ac:dyDescent="0.15">
      <c r="AD415" s="144">
        <f t="shared" si="98"/>
        <v>79.8125</v>
      </c>
      <c r="AE415" s="144">
        <f t="shared" si="99"/>
        <v>63.508222396241187</v>
      </c>
      <c r="AF415" s="149">
        <v>334</v>
      </c>
      <c r="AG415" s="150" t="s">
        <v>543</v>
      </c>
      <c r="AH415" s="149">
        <v>16</v>
      </c>
      <c r="AI415" s="151">
        <v>1</v>
      </c>
      <c r="AJ415" s="152">
        <v>1277</v>
      </c>
      <c r="AK415" s="152">
        <v>811</v>
      </c>
      <c r="AL415" s="149">
        <v>0.63500000000000001</v>
      </c>
      <c r="AM415" s="152">
        <v>587</v>
      </c>
      <c r="AN415" s="152">
        <v>321</v>
      </c>
      <c r="AO415" s="152">
        <v>908</v>
      </c>
      <c r="AP415" s="153">
        <v>0.35399999999999998</v>
      </c>
      <c r="AQ415" s="153">
        <v>0.38600000000000001</v>
      </c>
      <c r="AR415" s="154">
        <v>0.22700000000000001</v>
      </c>
      <c r="AS415" s="154">
        <v>7.9000000000000001E-2</v>
      </c>
      <c r="AT415" s="154">
        <v>6.6000000000000003E-2</v>
      </c>
      <c r="AU415" s="154">
        <v>0.30499999999999999</v>
      </c>
      <c r="AW415" s="183"/>
      <c r="AX415" s="144">
        <f t="shared" si="100"/>
        <v>89.515279241306629</v>
      </c>
      <c r="AY415" s="149">
        <v>334</v>
      </c>
      <c r="AZ415" s="150" t="s">
        <v>366</v>
      </c>
      <c r="BA415" s="149">
        <v>22</v>
      </c>
      <c r="BB415" s="151">
        <v>1</v>
      </c>
      <c r="BC415" s="152">
        <v>1898</v>
      </c>
      <c r="BD415" s="152">
        <v>1699</v>
      </c>
      <c r="BE415" s="149">
        <v>0.89500000000000002</v>
      </c>
      <c r="BF415" s="152">
        <v>842</v>
      </c>
      <c r="BG415" s="152">
        <v>637</v>
      </c>
      <c r="BH415" s="152">
        <v>1479</v>
      </c>
      <c r="BI415" s="153">
        <v>0.43099999999999999</v>
      </c>
      <c r="BJ415" s="153">
        <v>0.49299999999999999</v>
      </c>
      <c r="BK415" s="154">
        <v>0.13800000000000001</v>
      </c>
      <c r="BL415" s="154">
        <v>0.105</v>
      </c>
      <c r="BM415" s="154">
        <v>8.5000000000000006E-2</v>
      </c>
      <c r="BN415" s="154">
        <v>0.40799999999999997</v>
      </c>
      <c r="DU415" s="4"/>
      <c r="DZ415" s="183"/>
      <c r="EA415" s="183"/>
      <c r="EB415" s="183"/>
      <c r="EC415" s="183"/>
      <c r="ED415" s="183"/>
      <c r="EE415" s="183"/>
    </row>
    <row r="416" spans="30:135" ht="13" x14ac:dyDescent="0.15">
      <c r="AD416" s="144">
        <f t="shared" si="98"/>
        <v>81.666666666666657</v>
      </c>
      <c r="AE416" s="144">
        <f t="shared" si="99"/>
        <v>62.65306122448979</v>
      </c>
      <c r="AF416" s="149">
        <v>335</v>
      </c>
      <c r="AG416" s="150" t="s">
        <v>490</v>
      </c>
      <c r="AH416" s="149">
        <v>12</v>
      </c>
      <c r="AI416" s="151">
        <v>1</v>
      </c>
      <c r="AJ416" s="152">
        <v>980</v>
      </c>
      <c r="AK416" s="152">
        <v>614</v>
      </c>
      <c r="AL416" s="149">
        <v>0.627</v>
      </c>
      <c r="AM416" s="152">
        <v>449</v>
      </c>
      <c r="AN416" s="152">
        <v>227</v>
      </c>
      <c r="AO416" s="152">
        <v>676</v>
      </c>
      <c r="AP416" s="153">
        <v>0.33600000000000002</v>
      </c>
      <c r="AQ416" s="153">
        <v>0.378</v>
      </c>
      <c r="AR416" s="154">
        <v>0.23599999999999999</v>
      </c>
      <c r="AS416" s="155">
        <v>0.09</v>
      </c>
      <c r="AT416" s="154">
        <v>6.8000000000000005E-2</v>
      </c>
      <c r="AU416" s="154">
        <v>0.29599999999999999</v>
      </c>
      <c r="AW416" s="183"/>
      <c r="AX416" s="144">
        <f t="shared" si="100"/>
        <v>89.598811292719176</v>
      </c>
      <c r="AY416" s="149">
        <v>335</v>
      </c>
      <c r="AZ416" s="150" t="s">
        <v>461</v>
      </c>
      <c r="BA416" s="149">
        <v>17</v>
      </c>
      <c r="BB416" s="151">
        <v>1</v>
      </c>
      <c r="BC416" s="152">
        <v>1346</v>
      </c>
      <c r="BD416" s="152">
        <v>1206</v>
      </c>
      <c r="BE416" s="149">
        <v>0.89600000000000002</v>
      </c>
      <c r="BF416" s="152">
        <v>569</v>
      </c>
      <c r="BG416" s="152">
        <v>415</v>
      </c>
      <c r="BH416" s="152">
        <v>984</v>
      </c>
      <c r="BI416" s="153">
        <v>0.42199999999999999</v>
      </c>
      <c r="BJ416" s="153">
        <v>0.505</v>
      </c>
      <c r="BK416" s="154">
        <v>0.16900000000000001</v>
      </c>
      <c r="BL416" s="154">
        <v>0.121</v>
      </c>
      <c r="BM416" s="154">
        <v>8.6999999999999994E-2</v>
      </c>
      <c r="BN416" s="154">
        <v>0.39600000000000002</v>
      </c>
      <c r="DU416" s="4"/>
      <c r="DZ416" s="183"/>
      <c r="EA416" s="183"/>
      <c r="EB416" s="183"/>
      <c r="EC416" s="183"/>
      <c r="ED416" s="183"/>
      <c r="EE416" s="183"/>
    </row>
    <row r="417" spans="30:135" ht="13" x14ac:dyDescent="0.15">
      <c r="AD417" s="144">
        <f t="shared" si="98"/>
        <v>81.095238095238088</v>
      </c>
      <c r="AE417" s="144">
        <f t="shared" si="99"/>
        <v>61.714621256605994</v>
      </c>
      <c r="AF417" s="149">
        <v>336</v>
      </c>
      <c r="AG417" s="150" t="s">
        <v>552</v>
      </c>
      <c r="AH417" s="149">
        <v>21</v>
      </c>
      <c r="AI417" s="151">
        <v>1</v>
      </c>
      <c r="AJ417" s="152">
        <v>1703</v>
      </c>
      <c r="AK417" s="152">
        <v>1051</v>
      </c>
      <c r="AL417" s="149">
        <v>0.61699999999999999</v>
      </c>
      <c r="AM417" s="152">
        <v>852</v>
      </c>
      <c r="AN417" s="152">
        <v>360</v>
      </c>
      <c r="AO417" s="152">
        <v>1212</v>
      </c>
      <c r="AP417" s="153">
        <v>0.29699999999999999</v>
      </c>
      <c r="AQ417" s="153">
        <v>0.34699999999999998</v>
      </c>
      <c r="AR417" s="154">
        <v>0.20799999999999999</v>
      </c>
      <c r="AS417" s="154">
        <v>9.1999999999999998E-2</v>
      </c>
      <c r="AT417" s="154">
        <v>7.4999999999999997E-2</v>
      </c>
      <c r="AU417" s="154">
        <v>0.28699999999999998</v>
      </c>
      <c r="AW417" s="183"/>
      <c r="AX417" s="144">
        <f t="shared" si="100"/>
        <v>89.728096676737152</v>
      </c>
      <c r="AY417" s="149">
        <v>336</v>
      </c>
      <c r="AZ417" s="150" t="s">
        <v>545</v>
      </c>
      <c r="BA417" s="149">
        <v>24</v>
      </c>
      <c r="BB417" s="151">
        <v>1</v>
      </c>
      <c r="BC417" s="152">
        <v>1986</v>
      </c>
      <c r="BD417" s="152">
        <v>1782</v>
      </c>
      <c r="BE417" s="149">
        <v>0.89700000000000002</v>
      </c>
      <c r="BF417" s="152">
        <v>733</v>
      </c>
      <c r="BG417" s="152">
        <v>641</v>
      </c>
      <c r="BH417" s="152">
        <v>1374</v>
      </c>
      <c r="BI417" s="153">
        <v>0.46700000000000003</v>
      </c>
      <c r="BJ417" s="153">
        <v>0.51700000000000002</v>
      </c>
      <c r="BK417" s="154">
        <v>0.185</v>
      </c>
      <c r="BL417" s="154">
        <v>0.14699999999999999</v>
      </c>
      <c r="BM417" s="154">
        <v>0.10299999999999999</v>
      </c>
      <c r="BN417" s="154">
        <v>0.43099999999999999</v>
      </c>
      <c r="DU417" s="4"/>
      <c r="DZ417" s="183"/>
      <c r="EA417" s="183"/>
      <c r="EB417" s="183"/>
      <c r="EC417" s="183"/>
      <c r="ED417" s="183"/>
      <c r="EE417" s="183"/>
    </row>
    <row r="418" spans="30:135" ht="13" x14ac:dyDescent="0.15">
      <c r="AD418" s="144">
        <f t="shared" si="98"/>
        <v>89.5</v>
      </c>
      <c r="AE418" s="144">
        <f t="shared" si="99"/>
        <v>61.638733705772808</v>
      </c>
      <c r="AF418" s="149">
        <v>337</v>
      </c>
      <c r="AG418" s="150" t="s">
        <v>578</v>
      </c>
      <c r="AH418" s="149">
        <v>6</v>
      </c>
      <c r="AI418" s="151">
        <v>1</v>
      </c>
      <c r="AJ418" s="152">
        <v>537</v>
      </c>
      <c r="AK418" s="152">
        <v>331</v>
      </c>
      <c r="AL418" s="149">
        <v>0.61599999999999999</v>
      </c>
      <c r="AM418" s="152">
        <v>254</v>
      </c>
      <c r="AN418" s="152">
        <v>126</v>
      </c>
      <c r="AO418" s="152">
        <v>380</v>
      </c>
      <c r="AP418" s="153">
        <v>0.33200000000000002</v>
      </c>
      <c r="AQ418" s="153">
        <v>0.374</v>
      </c>
      <c r="AR418" s="154">
        <v>0.22500000000000001</v>
      </c>
      <c r="AS418" s="154">
        <v>7.5999999999999998E-2</v>
      </c>
      <c r="AT418" s="154">
        <v>7.0999999999999994E-2</v>
      </c>
      <c r="AU418" s="154">
        <v>0.29199999999999998</v>
      </c>
      <c r="AW418" s="183"/>
      <c r="AX418" s="144">
        <f t="shared" si="100"/>
        <v>89.912536443148682</v>
      </c>
      <c r="AY418" s="149">
        <v>337</v>
      </c>
      <c r="AZ418" s="150" t="s">
        <v>590</v>
      </c>
      <c r="BA418" s="149">
        <v>20</v>
      </c>
      <c r="BB418" s="151">
        <v>1</v>
      </c>
      <c r="BC418" s="152">
        <v>1715</v>
      </c>
      <c r="BD418" s="152">
        <v>1542</v>
      </c>
      <c r="BE418" s="149">
        <v>0.89900000000000002</v>
      </c>
      <c r="BF418" s="152">
        <v>663</v>
      </c>
      <c r="BG418" s="152">
        <v>570</v>
      </c>
      <c r="BH418" s="152">
        <v>1233</v>
      </c>
      <c r="BI418" s="153">
        <v>0.46200000000000002</v>
      </c>
      <c r="BJ418" s="153">
        <v>0.51600000000000001</v>
      </c>
      <c r="BK418" s="154">
        <v>0.17699999999999999</v>
      </c>
      <c r="BL418" s="154">
        <v>0.129</v>
      </c>
      <c r="BM418" s="154">
        <v>0.104</v>
      </c>
      <c r="BN418" s="154">
        <v>0.42399999999999999</v>
      </c>
      <c r="DU418" s="4"/>
      <c r="DZ418" s="183"/>
      <c r="EA418" s="183"/>
      <c r="EB418" s="183"/>
      <c r="EC418" s="183"/>
      <c r="ED418" s="183"/>
      <c r="EE418" s="183"/>
    </row>
    <row r="419" spans="30:135" ht="13" x14ac:dyDescent="0.15">
      <c r="AD419" s="144">
        <f t="shared" si="98"/>
        <v>79.3125</v>
      </c>
      <c r="AE419" s="144">
        <f t="shared" si="99"/>
        <v>61.386918833727343</v>
      </c>
      <c r="AF419" s="149">
        <v>338</v>
      </c>
      <c r="AG419" s="150" t="s">
        <v>587</v>
      </c>
      <c r="AH419" s="149">
        <v>16</v>
      </c>
      <c r="AI419" s="151">
        <v>1</v>
      </c>
      <c r="AJ419" s="152">
        <v>1269</v>
      </c>
      <c r="AK419" s="152">
        <v>779</v>
      </c>
      <c r="AL419" s="149">
        <v>0.61399999999999999</v>
      </c>
      <c r="AM419" s="152">
        <v>552</v>
      </c>
      <c r="AN419" s="152">
        <v>280</v>
      </c>
      <c r="AO419" s="152">
        <v>832</v>
      </c>
      <c r="AP419" s="153">
        <v>0.33700000000000002</v>
      </c>
      <c r="AQ419" s="153">
        <v>0.36499999999999999</v>
      </c>
      <c r="AR419" s="154">
        <v>0.255</v>
      </c>
      <c r="AS419" s="154">
        <v>0.113</v>
      </c>
      <c r="AT419" s="155">
        <v>0.09</v>
      </c>
      <c r="AU419" s="154">
        <v>0.30099999999999999</v>
      </c>
      <c r="AW419" s="183"/>
      <c r="AX419" s="144">
        <f t="shared" si="100"/>
        <v>90.476190476190482</v>
      </c>
      <c r="AY419" s="149">
        <v>338</v>
      </c>
      <c r="AZ419" s="150" t="s">
        <v>568</v>
      </c>
      <c r="BA419" s="149">
        <v>19</v>
      </c>
      <c r="BB419" s="151">
        <v>1</v>
      </c>
      <c r="BC419" s="152">
        <v>1554</v>
      </c>
      <c r="BD419" s="152">
        <v>1406</v>
      </c>
      <c r="BE419" s="149">
        <v>0.90500000000000003</v>
      </c>
      <c r="BF419" s="152">
        <v>614</v>
      </c>
      <c r="BG419" s="152">
        <v>506</v>
      </c>
      <c r="BH419" s="152">
        <v>1120</v>
      </c>
      <c r="BI419" s="153">
        <v>0.45200000000000001</v>
      </c>
      <c r="BJ419" s="153">
        <v>0.51400000000000001</v>
      </c>
      <c r="BK419" s="154">
        <v>0.17499999999999999</v>
      </c>
      <c r="BL419" s="154">
        <v>0.13100000000000001</v>
      </c>
      <c r="BM419" s="154">
        <v>0.107</v>
      </c>
      <c r="BN419" s="154">
        <v>0.41799999999999998</v>
      </c>
      <c r="DU419" s="4"/>
      <c r="DZ419" s="183"/>
      <c r="EA419" s="183"/>
      <c r="EB419" s="183"/>
      <c r="EC419" s="183"/>
      <c r="ED419" s="183"/>
      <c r="EE419" s="183"/>
    </row>
    <row r="420" spans="30:135" ht="13" x14ac:dyDescent="0.15">
      <c r="AD420" s="144">
        <f t="shared" si="98"/>
        <v>83.214285714285708</v>
      </c>
      <c r="AE420" s="144">
        <f t="shared" si="99"/>
        <v>61.201716738197419</v>
      </c>
      <c r="AF420" s="149">
        <v>339</v>
      </c>
      <c r="AG420" s="150" t="s">
        <v>408</v>
      </c>
      <c r="AH420" s="149">
        <v>14</v>
      </c>
      <c r="AI420" s="151">
        <v>1</v>
      </c>
      <c r="AJ420" s="152">
        <v>1165</v>
      </c>
      <c r="AK420" s="152">
        <v>713</v>
      </c>
      <c r="AL420" s="149">
        <v>0.61199999999999999</v>
      </c>
      <c r="AM420" s="152">
        <v>513</v>
      </c>
      <c r="AN420" s="152">
        <v>250</v>
      </c>
      <c r="AO420" s="152">
        <v>763</v>
      </c>
      <c r="AP420" s="153">
        <v>0.32800000000000001</v>
      </c>
      <c r="AQ420" s="153">
        <v>0.38700000000000001</v>
      </c>
      <c r="AR420" s="154">
        <v>0.25900000000000001</v>
      </c>
      <c r="AS420" s="154">
        <v>0.10100000000000001</v>
      </c>
      <c r="AT420" s="154">
        <v>7.9000000000000001E-2</v>
      </c>
      <c r="AU420" s="154">
        <v>0.28199999999999997</v>
      </c>
      <c r="AW420" s="183"/>
      <c r="AX420" s="144">
        <f t="shared" si="100"/>
        <v>91.457286432160799</v>
      </c>
      <c r="AY420" s="149">
        <v>339</v>
      </c>
      <c r="AZ420" s="150" t="s">
        <v>213</v>
      </c>
      <c r="BA420" s="149">
        <v>23</v>
      </c>
      <c r="BB420" s="151">
        <v>1</v>
      </c>
      <c r="BC420" s="152">
        <v>1990</v>
      </c>
      <c r="BD420" s="152">
        <v>1820</v>
      </c>
      <c r="BE420" s="149">
        <v>0.91500000000000004</v>
      </c>
      <c r="BF420" s="152">
        <v>838</v>
      </c>
      <c r="BG420" s="152">
        <v>675</v>
      </c>
      <c r="BH420" s="152">
        <v>1513</v>
      </c>
      <c r="BI420" s="153">
        <v>0.44600000000000001</v>
      </c>
      <c r="BJ420" s="153">
        <v>0.50700000000000001</v>
      </c>
      <c r="BK420" s="155">
        <v>0.15</v>
      </c>
      <c r="BL420" s="154">
        <v>0.11700000000000001</v>
      </c>
      <c r="BM420" s="154">
        <v>9.0999999999999998E-2</v>
      </c>
      <c r="BN420" s="154">
        <v>0.42099999999999999</v>
      </c>
      <c r="DU420" s="4"/>
      <c r="DZ420" s="183"/>
      <c r="EA420" s="183"/>
      <c r="EB420" s="183"/>
      <c r="EC420" s="183"/>
      <c r="ED420" s="183"/>
      <c r="EE420" s="183"/>
    </row>
    <row r="421" spans="30:135" ht="13" x14ac:dyDescent="0.15">
      <c r="AD421" s="144">
        <f t="shared" si="98"/>
        <v>75.705882352941174</v>
      </c>
      <c r="AE421" s="144">
        <f t="shared" si="99"/>
        <v>61.072261072261071</v>
      </c>
      <c r="AF421" s="149">
        <v>340</v>
      </c>
      <c r="AG421" s="150" t="s">
        <v>493</v>
      </c>
      <c r="AH421" s="149">
        <v>17</v>
      </c>
      <c r="AI421" s="151">
        <v>1</v>
      </c>
      <c r="AJ421" s="152">
        <v>1287</v>
      </c>
      <c r="AK421" s="152">
        <v>786</v>
      </c>
      <c r="AL421" s="149">
        <v>0.61099999999999999</v>
      </c>
      <c r="AM421" s="152">
        <v>570</v>
      </c>
      <c r="AN421" s="152">
        <v>286</v>
      </c>
      <c r="AO421" s="152">
        <v>856</v>
      </c>
      <c r="AP421" s="153">
        <v>0.33400000000000002</v>
      </c>
      <c r="AQ421" s="153">
        <v>0.373</v>
      </c>
      <c r="AR421" s="154">
        <v>0.247</v>
      </c>
      <c r="AS421" s="154">
        <v>0.10299999999999999</v>
      </c>
      <c r="AT421" s="154">
        <v>7.5999999999999998E-2</v>
      </c>
      <c r="AU421" s="154">
        <v>0.29099999999999998</v>
      </c>
      <c r="AW421" s="183"/>
      <c r="AX421" s="144">
        <f t="shared" si="100"/>
        <v>91.595441595441599</v>
      </c>
      <c r="AY421" s="149">
        <v>340</v>
      </c>
      <c r="AZ421" s="150" t="s">
        <v>572</v>
      </c>
      <c r="BA421" s="149">
        <v>9</v>
      </c>
      <c r="BB421" s="151">
        <v>1</v>
      </c>
      <c r="BC421" s="152">
        <v>702</v>
      </c>
      <c r="BD421" s="152">
        <v>643</v>
      </c>
      <c r="BE421" s="149">
        <v>0.91600000000000004</v>
      </c>
      <c r="BF421" s="152">
        <v>278</v>
      </c>
      <c r="BG421" s="152">
        <v>225</v>
      </c>
      <c r="BH421" s="152">
        <v>503</v>
      </c>
      <c r="BI421" s="153">
        <v>0.44700000000000001</v>
      </c>
      <c r="BJ421" s="153">
        <v>0.52400000000000002</v>
      </c>
      <c r="BK421" s="155">
        <v>0.17</v>
      </c>
      <c r="BL421" s="154">
        <v>0.13200000000000001</v>
      </c>
      <c r="BM421" s="154">
        <v>0.10100000000000001</v>
      </c>
      <c r="BN421" s="154">
        <v>0.41899999999999998</v>
      </c>
      <c r="DU421" s="4"/>
      <c r="DZ421" s="183"/>
      <c r="EA421" s="183"/>
      <c r="EB421" s="183"/>
      <c r="EC421" s="183"/>
      <c r="ED421" s="183"/>
      <c r="EE421" s="183"/>
    </row>
    <row r="422" spans="30:135" ht="13" x14ac:dyDescent="0.15">
      <c r="AD422" s="144">
        <f t="shared" si="98"/>
        <v>82</v>
      </c>
      <c r="AE422" s="144">
        <f t="shared" si="99"/>
        <v>60.31894934333959</v>
      </c>
      <c r="AF422" s="149">
        <v>341</v>
      </c>
      <c r="AG422" s="150" t="s">
        <v>589</v>
      </c>
      <c r="AH422" s="149">
        <v>13</v>
      </c>
      <c r="AI422" s="151">
        <v>1</v>
      </c>
      <c r="AJ422" s="152">
        <v>1066</v>
      </c>
      <c r="AK422" s="152">
        <v>643</v>
      </c>
      <c r="AL422" s="149">
        <v>0.60299999999999998</v>
      </c>
      <c r="AM422" s="152">
        <v>455</v>
      </c>
      <c r="AN422" s="152">
        <v>235</v>
      </c>
      <c r="AO422" s="152">
        <v>690</v>
      </c>
      <c r="AP422" s="153">
        <v>0.34100000000000003</v>
      </c>
      <c r="AQ422" s="153">
        <v>0.36699999999999999</v>
      </c>
      <c r="AR422" s="154">
        <v>0.255</v>
      </c>
      <c r="AS422" s="155">
        <v>0.12</v>
      </c>
      <c r="AT422" s="154">
        <v>9.8000000000000004E-2</v>
      </c>
      <c r="AU422" s="154">
        <v>0.30199999999999999</v>
      </c>
      <c r="AW422" s="183"/>
      <c r="AX422" s="144">
        <f t="shared" si="100"/>
        <v>91.786570743405278</v>
      </c>
      <c r="AY422" s="149">
        <v>341</v>
      </c>
      <c r="AZ422" s="150" t="s">
        <v>554</v>
      </c>
      <c r="BA422" s="149">
        <v>20</v>
      </c>
      <c r="BB422" s="151">
        <v>1</v>
      </c>
      <c r="BC422" s="152">
        <v>1668</v>
      </c>
      <c r="BD422" s="152">
        <v>1531</v>
      </c>
      <c r="BE422" s="149">
        <v>0.91800000000000004</v>
      </c>
      <c r="BF422" s="152">
        <v>638</v>
      </c>
      <c r="BG422" s="152">
        <v>568</v>
      </c>
      <c r="BH422" s="152">
        <v>1206</v>
      </c>
      <c r="BI422" s="153">
        <v>0.47099999999999997</v>
      </c>
      <c r="BJ422" s="153">
        <v>0.53500000000000003</v>
      </c>
      <c r="BK422" s="154">
        <v>0.186</v>
      </c>
      <c r="BL422" s="154">
        <v>0.11600000000000001</v>
      </c>
      <c r="BM422" s="155">
        <v>0.09</v>
      </c>
      <c r="BN422" s="154">
        <v>0.42399999999999999</v>
      </c>
      <c r="DU422" s="4"/>
      <c r="DZ422" s="183"/>
      <c r="EA422" s="183"/>
      <c r="EB422" s="183"/>
      <c r="EC422" s="183"/>
      <c r="ED422" s="183"/>
      <c r="EE422" s="183"/>
    </row>
    <row r="423" spans="30:135" ht="13" x14ac:dyDescent="0.15">
      <c r="AD423" s="144">
        <f t="shared" si="98"/>
        <v>80.75</v>
      </c>
      <c r="AE423" s="144">
        <f t="shared" si="99"/>
        <v>57.275541795665632</v>
      </c>
      <c r="AF423" s="149">
        <v>342</v>
      </c>
      <c r="AG423" s="150" t="s">
        <v>590</v>
      </c>
      <c r="AH423" s="149">
        <v>20</v>
      </c>
      <c r="AI423" s="151">
        <v>1</v>
      </c>
      <c r="AJ423" s="152">
        <v>1615</v>
      </c>
      <c r="AK423" s="152">
        <v>925</v>
      </c>
      <c r="AL423" s="149">
        <v>0.57299999999999995</v>
      </c>
      <c r="AM423" s="152">
        <v>751</v>
      </c>
      <c r="AN423" s="152">
        <v>328</v>
      </c>
      <c r="AO423" s="152">
        <v>1079</v>
      </c>
      <c r="AP423" s="153">
        <v>0.30399999999999999</v>
      </c>
      <c r="AQ423" s="153">
        <v>0.34899999999999998</v>
      </c>
      <c r="AR423" s="155">
        <v>0.25</v>
      </c>
      <c r="AS423" s="154">
        <v>9.7000000000000003E-2</v>
      </c>
      <c r="AT423" s="154">
        <v>8.1000000000000003E-2</v>
      </c>
      <c r="AU423" s="154">
        <v>0.27100000000000002</v>
      </c>
      <c r="AW423" s="183"/>
      <c r="AX423" s="144">
        <f t="shared" si="100"/>
        <v>92.722371967654979</v>
      </c>
      <c r="AY423" s="149">
        <v>342</v>
      </c>
      <c r="AZ423" s="150" t="s">
        <v>556</v>
      </c>
      <c r="BA423" s="149">
        <v>18</v>
      </c>
      <c r="BB423" s="151">
        <v>1</v>
      </c>
      <c r="BC423" s="152">
        <v>1484</v>
      </c>
      <c r="BD423" s="152">
        <v>1376</v>
      </c>
      <c r="BE423" s="149">
        <v>0.92700000000000005</v>
      </c>
      <c r="BF423" s="152">
        <v>632</v>
      </c>
      <c r="BG423" s="152">
        <v>521</v>
      </c>
      <c r="BH423" s="152">
        <v>1153</v>
      </c>
      <c r="BI423" s="153">
        <v>0.45200000000000001</v>
      </c>
      <c r="BJ423" s="153">
        <v>0.52300000000000002</v>
      </c>
      <c r="BK423" s="154">
        <v>0.159</v>
      </c>
      <c r="BL423" s="154">
        <v>8.7999999999999995E-2</v>
      </c>
      <c r="BM423" s="154">
        <v>7.3999999999999996E-2</v>
      </c>
      <c r="BN423" s="155">
        <v>0.41</v>
      </c>
      <c r="DU423" s="4"/>
      <c r="DZ423" s="183"/>
      <c r="EA423" s="183"/>
      <c r="EB423" s="183"/>
      <c r="EC423" s="183"/>
      <c r="ED423" s="183"/>
      <c r="EE423" s="183"/>
    </row>
    <row r="424" spans="30:135" ht="13" x14ac:dyDescent="0.15">
      <c r="AD424" s="144">
        <f t="shared" si="98"/>
        <v>82.4</v>
      </c>
      <c r="AE424" s="144">
        <f t="shared" si="99"/>
        <v>55.582524271844655</v>
      </c>
      <c r="AF424" s="167">
        <v>343</v>
      </c>
      <c r="AG424" s="168" t="s">
        <v>565</v>
      </c>
      <c r="AH424" s="167">
        <v>10</v>
      </c>
      <c r="AI424" s="169">
        <v>1</v>
      </c>
      <c r="AJ424" s="170">
        <v>824</v>
      </c>
      <c r="AK424" s="170">
        <v>458</v>
      </c>
      <c r="AL424" s="167">
        <v>0.55600000000000005</v>
      </c>
      <c r="AM424" s="170">
        <v>374</v>
      </c>
      <c r="AN424" s="170">
        <v>164</v>
      </c>
      <c r="AO424" s="170">
        <v>538</v>
      </c>
      <c r="AP424" s="171">
        <v>0.30499999999999999</v>
      </c>
      <c r="AQ424" s="171">
        <v>0.34899999999999998</v>
      </c>
      <c r="AR424" s="172">
        <v>0.27200000000000002</v>
      </c>
      <c r="AS424" s="172">
        <v>8.4000000000000005E-2</v>
      </c>
      <c r="AT424" s="172">
        <v>6.8000000000000005E-2</v>
      </c>
      <c r="AU424" s="172">
        <v>0.26100000000000001</v>
      </c>
      <c r="AW424" s="183"/>
      <c r="AX424" s="144">
        <f t="shared" si="100"/>
        <v>94.638554216867462</v>
      </c>
      <c r="AY424" s="167">
        <v>343</v>
      </c>
      <c r="AZ424" s="168" t="s">
        <v>420</v>
      </c>
      <c r="BA424" s="167">
        <v>20</v>
      </c>
      <c r="BB424" s="169">
        <v>1</v>
      </c>
      <c r="BC424" s="170">
        <v>1660</v>
      </c>
      <c r="BD424" s="170">
        <v>1571</v>
      </c>
      <c r="BE424" s="167">
        <v>0.94599999999999995</v>
      </c>
      <c r="BF424" s="170">
        <v>682</v>
      </c>
      <c r="BG424" s="170">
        <v>584</v>
      </c>
      <c r="BH424" s="170">
        <v>1266</v>
      </c>
      <c r="BI424" s="171">
        <v>0.46100000000000002</v>
      </c>
      <c r="BJ424" s="171">
        <v>0.52100000000000002</v>
      </c>
      <c r="BK424" s="172">
        <v>0.154</v>
      </c>
      <c r="BL424" s="172">
        <v>0.108</v>
      </c>
      <c r="BM424" s="172">
        <v>9.5000000000000001E-2</v>
      </c>
      <c r="BN424" s="172">
        <v>0.432</v>
      </c>
      <c r="DU424" s="4"/>
      <c r="DZ424" s="183"/>
      <c r="EA424" s="183"/>
      <c r="EB424" s="183"/>
      <c r="EC424" s="183"/>
      <c r="ED424" s="183"/>
      <c r="EE424" s="183"/>
    </row>
    <row r="425" spans="30:135" ht="13" x14ac:dyDescent="0.15">
      <c r="AW425" s="183"/>
      <c r="DU425" s="4"/>
      <c r="DZ425" s="183"/>
      <c r="EA425" s="183"/>
      <c r="EB425" s="183"/>
      <c r="EC425" s="183"/>
      <c r="ED425" s="183"/>
      <c r="EE425" s="183"/>
    </row>
    <row r="426" spans="30:135" ht="13" x14ac:dyDescent="0.15">
      <c r="AW426" s="183"/>
      <c r="DU426" s="4"/>
      <c r="DZ426" s="183"/>
      <c r="EA426" s="183"/>
      <c r="EB426" s="183"/>
      <c r="EC426" s="183"/>
      <c r="ED426" s="183"/>
      <c r="EE426" s="183"/>
    </row>
    <row r="427" spans="30:135" ht="13" x14ac:dyDescent="0.15">
      <c r="AW427" s="183"/>
      <c r="DU427" s="4"/>
      <c r="DZ427" s="183"/>
      <c r="EA427" s="183"/>
      <c r="EB427" s="183"/>
      <c r="EC427" s="183"/>
      <c r="ED427" s="183"/>
      <c r="EE427" s="183"/>
    </row>
    <row r="428" spans="30:135" ht="13" x14ac:dyDescent="0.15">
      <c r="AW428" s="183"/>
      <c r="DU428" s="4"/>
      <c r="DZ428" s="183"/>
      <c r="EA428" s="183"/>
      <c r="EB428" s="183"/>
      <c r="EC428" s="183"/>
      <c r="ED428" s="183"/>
      <c r="EE428" s="183"/>
    </row>
    <row r="429" spans="30:135" ht="13" x14ac:dyDescent="0.15">
      <c r="AW429" s="183"/>
      <c r="DU429" s="4"/>
      <c r="DZ429" s="183"/>
      <c r="EA429" s="183"/>
      <c r="EB429" s="183"/>
      <c r="EC429" s="183"/>
      <c r="ED429" s="183"/>
      <c r="EE429" s="183"/>
    </row>
    <row r="430" spans="30:135" ht="13" x14ac:dyDescent="0.15">
      <c r="AW430" s="183"/>
      <c r="DU430" s="4"/>
      <c r="DZ430" s="183"/>
      <c r="EA430" s="183"/>
      <c r="EB430" s="183"/>
      <c r="EC430" s="183"/>
      <c r="ED430" s="183"/>
      <c r="EE430" s="183"/>
    </row>
    <row r="431" spans="30:135" ht="13" x14ac:dyDescent="0.15">
      <c r="AW431" s="183"/>
      <c r="DU431" s="4"/>
      <c r="DZ431" s="183"/>
      <c r="EA431" s="183"/>
      <c r="EB431" s="183"/>
      <c r="EC431" s="183"/>
      <c r="ED431" s="183"/>
      <c r="EE431" s="183"/>
    </row>
    <row r="432" spans="30:135" ht="13" x14ac:dyDescent="0.15">
      <c r="AW432" s="183"/>
      <c r="DU432" s="4"/>
      <c r="DZ432" s="183"/>
      <c r="EA432" s="183"/>
      <c r="EB432" s="183"/>
      <c r="EC432" s="183"/>
      <c r="ED432" s="183"/>
      <c r="EE432" s="183"/>
    </row>
    <row r="433" spans="49:135" ht="13" x14ac:dyDescent="0.15">
      <c r="AW433" s="183"/>
      <c r="DU433" s="4"/>
      <c r="DZ433" s="183"/>
      <c r="EA433" s="183"/>
      <c r="EB433" s="183"/>
      <c r="EC433" s="183"/>
      <c r="ED433" s="183"/>
      <c r="EE433" s="183"/>
    </row>
    <row r="434" spans="49:135" ht="13" x14ac:dyDescent="0.15">
      <c r="AW434" s="183"/>
      <c r="DU434" s="4"/>
      <c r="DZ434" s="183"/>
      <c r="EA434" s="183"/>
      <c r="EB434" s="183"/>
      <c r="EC434" s="183"/>
      <c r="ED434" s="183"/>
      <c r="EE434" s="183"/>
    </row>
    <row r="435" spans="49:135" ht="13" x14ac:dyDescent="0.15">
      <c r="AW435" s="183"/>
      <c r="DU435" s="4"/>
      <c r="DZ435" s="183"/>
      <c r="EA435" s="183"/>
      <c r="EB435" s="183"/>
      <c r="EC435" s="183"/>
      <c r="ED435" s="183"/>
      <c r="EE435" s="183"/>
    </row>
    <row r="436" spans="49:135" ht="13" x14ac:dyDescent="0.15">
      <c r="AW436" s="183"/>
      <c r="DU436" s="4"/>
      <c r="DZ436" s="183"/>
      <c r="EA436" s="183"/>
      <c r="EB436" s="183"/>
      <c r="EC436" s="183"/>
      <c r="ED436" s="183"/>
      <c r="EE436" s="183"/>
    </row>
    <row r="437" spans="49:135" ht="13" x14ac:dyDescent="0.15">
      <c r="AW437" s="183"/>
      <c r="DU437" s="4"/>
      <c r="DZ437" s="183"/>
      <c r="EA437" s="183"/>
      <c r="EB437" s="183"/>
      <c r="EC437" s="183"/>
      <c r="ED437" s="183"/>
      <c r="EE437" s="183"/>
    </row>
    <row r="438" spans="49:135" ht="13" x14ac:dyDescent="0.15">
      <c r="AW438" s="183"/>
      <c r="DU438" s="4"/>
      <c r="DZ438" s="183"/>
      <c r="EA438" s="183"/>
      <c r="EB438" s="183"/>
      <c r="EC438" s="183"/>
      <c r="ED438" s="183"/>
      <c r="EE438" s="183"/>
    </row>
    <row r="439" spans="49:135" ht="13" x14ac:dyDescent="0.15">
      <c r="AW439" s="183"/>
      <c r="DU439" s="4"/>
      <c r="DZ439" s="183"/>
      <c r="EA439" s="183"/>
      <c r="EB439" s="183"/>
      <c r="EC439" s="183"/>
      <c r="ED439" s="183"/>
      <c r="EE439" s="183"/>
    </row>
    <row r="440" spans="49:135" ht="13" x14ac:dyDescent="0.15">
      <c r="AW440" s="183"/>
      <c r="DU440" s="4"/>
      <c r="DZ440" s="183"/>
      <c r="EA440" s="183"/>
      <c r="EB440" s="183"/>
      <c r="EC440" s="183"/>
      <c r="ED440" s="183"/>
      <c r="EE440" s="183"/>
    </row>
    <row r="441" spans="49:135" ht="13" x14ac:dyDescent="0.15">
      <c r="AW441" s="183"/>
      <c r="DU441" s="4"/>
      <c r="DZ441" s="183"/>
      <c r="EA441" s="183"/>
      <c r="EB441" s="183"/>
      <c r="EC441" s="183"/>
      <c r="ED441" s="183"/>
      <c r="EE441" s="183"/>
    </row>
    <row r="442" spans="49:135" ht="13" x14ac:dyDescent="0.15">
      <c r="AW442" s="183"/>
      <c r="DU442" s="4"/>
      <c r="DZ442" s="183"/>
      <c r="EA442" s="183"/>
      <c r="EB442" s="183"/>
      <c r="EC442" s="183"/>
      <c r="ED442" s="183"/>
      <c r="EE442" s="183"/>
    </row>
    <row r="443" spans="49:135" ht="13" x14ac:dyDescent="0.15">
      <c r="AW443" s="183"/>
      <c r="DU443" s="4"/>
      <c r="DZ443" s="183"/>
      <c r="EA443" s="183"/>
      <c r="EB443" s="183"/>
      <c r="EC443" s="183"/>
      <c r="ED443" s="183"/>
      <c r="EE443" s="183"/>
    </row>
    <row r="444" spans="49:135" ht="13" x14ac:dyDescent="0.15">
      <c r="AW444" s="183"/>
      <c r="DU444" s="4"/>
      <c r="DZ444" s="183"/>
      <c r="EA444" s="183"/>
      <c r="EB444" s="183"/>
      <c r="EC444" s="183"/>
      <c r="ED444" s="183"/>
      <c r="EE444" s="183"/>
    </row>
    <row r="445" spans="49:135" ht="13" x14ac:dyDescent="0.15">
      <c r="AW445" s="183"/>
      <c r="DU445" s="4"/>
      <c r="DZ445" s="183"/>
      <c r="EA445" s="183"/>
      <c r="EB445" s="183"/>
      <c r="EC445" s="183"/>
      <c r="ED445" s="183"/>
      <c r="EE445" s="183"/>
    </row>
    <row r="446" spans="49:135" ht="13" x14ac:dyDescent="0.15">
      <c r="AW446" s="183"/>
      <c r="DU446" s="4"/>
      <c r="DZ446" s="183"/>
      <c r="EA446" s="183"/>
      <c r="EB446" s="183"/>
      <c r="EC446" s="183"/>
      <c r="ED446" s="183"/>
      <c r="EE446" s="183"/>
    </row>
    <row r="447" spans="49:135" ht="13" x14ac:dyDescent="0.15">
      <c r="AW447" s="183"/>
      <c r="DU447" s="4"/>
      <c r="DZ447" s="183"/>
      <c r="EA447" s="183"/>
      <c r="EB447" s="183"/>
      <c r="EC447" s="183"/>
      <c r="ED447" s="183"/>
      <c r="EE447" s="183"/>
    </row>
    <row r="448" spans="49:135" ht="13" x14ac:dyDescent="0.15">
      <c r="AW448" s="183"/>
      <c r="DU448" s="4"/>
      <c r="DZ448" s="183"/>
      <c r="EA448" s="183"/>
      <c r="EB448" s="183"/>
      <c r="EC448" s="183"/>
      <c r="ED448" s="183"/>
      <c r="EE448" s="183"/>
    </row>
    <row r="449" spans="49:135" ht="13" x14ac:dyDescent="0.15">
      <c r="AW449" s="183"/>
      <c r="DU449" s="4"/>
      <c r="DZ449" s="183"/>
      <c r="EA449" s="183"/>
      <c r="EB449" s="183"/>
      <c r="EC449" s="183"/>
      <c r="ED449" s="183"/>
      <c r="EE449" s="183"/>
    </row>
    <row r="450" spans="49:135" ht="13" x14ac:dyDescent="0.15">
      <c r="AW450" s="183"/>
      <c r="DU450" s="4"/>
      <c r="DZ450" s="183"/>
      <c r="EA450" s="183"/>
      <c r="EB450" s="183"/>
      <c r="EC450" s="183"/>
      <c r="ED450" s="183"/>
      <c r="EE450" s="183"/>
    </row>
    <row r="451" spans="49:135" ht="13" x14ac:dyDescent="0.15">
      <c r="AW451" s="183"/>
      <c r="DU451" s="4"/>
      <c r="DZ451" s="183"/>
      <c r="EA451" s="183"/>
      <c r="EB451" s="183"/>
      <c r="EC451" s="183"/>
      <c r="ED451" s="183"/>
      <c r="EE451" s="183"/>
    </row>
    <row r="452" spans="49:135" ht="13" x14ac:dyDescent="0.15">
      <c r="AW452" s="183"/>
      <c r="DU452" s="4"/>
      <c r="DZ452" s="183"/>
      <c r="EA452" s="183"/>
      <c r="EB452" s="183"/>
      <c r="EC452" s="183"/>
      <c r="ED452" s="183"/>
      <c r="EE452" s="183"/>
    </row>
    <row r="453" spans="49:135" ht="13" x14ac:dyDescent="0.15">
      <c r="AW453" s="183"/>
      <c r="DU453" s="4"/>
      <c r="DZ453" s="183"/>
      <c r="EA453" s="183"/>
      <c r="EB453" s="183"/>
      <c r="EC453" s="183"/>
      <c r="ED453" s="183"/>
      <c r="EE453" s="183"/>
    </row>
    <row r="454" spans="49:135" ht="13" x14ac:dyDescent="0.15">
      <c r="AW454" s="183"/>
      <c r="DU454" s="4"/>
      <c r="DZ454" s="183"/>
      <c r="EA454" s="183"/>
      <c r="EB454" s="183"/>
      <c r="EC454" s="183"/>
      <c r="ED454" s="183"/>
      <c r="EE454" s="183"/>
    </row>
    <row r="455" spans="49:135" ht="13" x14ac:dyDescent="0.15">
      <c r="AW455" s="183"/>
      <c r="DU455" s="4"/>
      <c r="DZ455" s="183"/>
      <c r="EA455" s="183"/>
      <c r="EB455" s="183"/>
      <c r="EC455" s="183"/>
      <c r="ED455" s="183"/>
      <c r="EE455" s="183"/>
    </row>
    <row r="456" spans="49:135" ht="13" x14ac:dyDescent="0.15">
      <c r="AW456" s="183"/>
      <c r="DU456" s="4"/>
      <c r="DZ456" s="183"/>
      <c r="EA456" s="183"/>
      <c r="EB456" s="183"/>
      <c r="EC456" s="183"/>
      <c r="ED456" s="183"/>
      <c r="EE456" s="183"/>
    </row>
    <row r="457" spans="49:135" ht="13" x14ac:dyDescent="0.15">
      <c r="AW457" s="183"/>
      <c r="DU457" s="4"/>
      <c r="DZ457" s="183"/>
      <c r="EA457" s="183"/>
      <c r="EB457" s="183"/>
      <c r="EC457" s="183"/>
      <c r="ED457" s="183"/>
      <c r="EE457" s="183"/>
    </row>
    <row r="458" spans="49:135" ht="13" x14ac:dyDescent="0.15">
      <c r="AW458" s="183"/>
      <c r="DU458" s="4"/>
      <c r="DZ458" s="183"/>
      <c r="EA458" s="183"/>
      <c r="EB458" s="183"/>
      <c r="EC458" s="183"/>
      <c r="ED458" s="183"/>
      <c r="EE458" s="183"/>
    </row>
    <row r="459" spans="49:135" ht="13" x14ac:dyDescent="0.15">
      <c r="AW459" s="183"/>
      <c r="DU459" s="4"/>
      <c r="DZ459" s="183"/>
      <c r="EA459" s="183"/>
      <c r="EB459" s="183"/>
      <c r="EC459" s="183"/>
      <c r="ED459" s="183"/>
      <c r="EE459" s="183"/>
    </row>
    <row r="460" spans="49:135" ht="13" x14ac:dyDescent="0.15">
      <c r="AW460" s="183"/>
      <c r="DU460" s="4"/>
      <c r="DZ460" s="183"/>
      <c r="EA460" s="183"/>
      <c r="EB460" s="183"/>
      <c r="EC460" s="183"/>
      <c r="ED460" s="183"/>
      <c r="EE460" s="183"/>
    </row>
    <row r="461" spans="49:135" ht="13" x14ac:dyDescent="0.15">
      <c r="AW461" s="183"/>
      <c r="DU461" s="4"/>
      <c r="DZ461" s="183"/>
      <c r="EA461" s="183"/>
      <c r="EB461" s="183"/>
      <c r="EC461" s="183"/>
      <c r="ED461" s="183"/>
      <c r="EE461" s="183"/>
    </row>
    <row r="462" spans="49:135" ht="13" x14ac:dyDescent="0.15">
      <c r="AW462" s="183"/>
      <c r="DU462" s="4"/>
      <c r="DZ462" s="183"/>
      <c r="EA462" s="183"/>
      <c r="EB462" s="183"/>
      <c r="EC462" s="183"/>
      <c r="ED462" s="183"/>
      <c r="EE462" s="183"/>
    </row>
    <row r="463" spans="49:135" ht="13" x14ac:dyDescent="0.15">
      <c r="AW463" s="183"/>
      <c r="DU463" s="4"/>
      <c r="DZ463" s="183"/>
      <c r="EA463" s="183"/>
      <c r="EB463" s="183"/>
      <c r="EC463" s="183"/>
      <c r="ED463" s="183"/>
      <c r="EE463" s="183"/>
    </row>
    <row r="464" spans="49:135" ht="13" x14ac:dyDescent="0.15">
      <c r="AW464" s="183"/>
      <c r="DU464" s="4"/>
      <c r="DZ464" s="183"/>
      <c r="EA464" s="183"/>
      <c r="EB464" s="183"/>
      <c r="EC464" s="183"/>
      <c r="ED464" s="183"/>
      <c r="EE464" s="183"/>
    </row>
    <row r="465" spans="49:135" ht="13" x14ac:dyDescent="0.15">
      <c r="AW465" s="183"/>
      <c r="DU465" s="4"/>
      <c r="DZ465" s="183"/>
      <c r="EA465" s="183"/>
      <c r="EB465" s="183"/>
      <c r="EC465" s="183"/>
      <c r="ED465" s="183"/>
      <c r="EE465" s="183"/>
    </row>
    <row r="466" spans="49:135" ht="13" x14ac:dyDescent="0.15">
      <c r="AW466" s="183"/>
      <c r="DU466" s="4"/>
      <c r="DZ466" s="183"/>
      <c r="EA466" s="183"/>
      <c r="EB466" s="183"/>
      <c r="EC466" s="183"/>
      <c r="ED466" s="183"/>
      <c r="EE466" s="183"/>
    </row>
    <row r="467" spans="49:135" ht="13" x14ac:dyDescent="0.15">
      <c r="AW467" s="183"/>
      <c r="DU467" s="4"/>
      <c r="DZ467" s="183"/>
      <c r="EA467" s="183"/>
      <c r="EB467" s="183"/>
      <c r="EC467" s="183"/>
      <c r="ED467" s="183"/>
      <c r="EE467" s="183"/>
    </row>
    <row r="468" spans="49:135" ht="13" x14ac:dyDescent="0.15">
      <c r="AW468" s="183"/>
      <c r="DU468" s="4"/>
      <c r="DZ468" s="183"/>
      <c r="EA468" s="183"/>
      <c r="EB468" s="183"/>
      <c r="EC468" s="183"/>
      <c r="ED468" s="183"/>
      <c r="EE468" s="183"/>
    </row>
    <row r="469" spans="49:135" ht="13" x14ac:dyDescent="0.15">
      <c r="AW469" s="183"/>
      <c r="DU469" s="4"/>
      <c r="DZ469" s="183"/>
      <c r="EA469" s="183"/>
      <c r="EB469" s="183"/>
      <c r="EC469" s="183"/>
      <c r="ED469" s="183"/>
      <c r="EE469" s="183"/>
    </row>
    <row r="470" spans="49:135" ht="13" x14ac:dyDescent="0.15">
      <c r="AW470" s="183"/>
      <c r="DU470" s="4"/>
      <c r="DZ470" s="183"/>
      <c r="EA470" s="183"/>
      <c r="EB470" s="183"/>
      <c r="EC470" s="183"/>
      <c r="ED470" s="183"/>
      <c r="EE470" s="183"/>
    </row>
    <row r="471" spans="49:135" ht="13" x14ac:dyDescent="0.15">
      <c r="AW471" s="183"/>
      <c r="DU471" s="4"/>
      <c r="DZ471" s="183"/>
      <c r="EA471" s="183"/>
      <c r="EB471" s="183"/>
      <c r="EC471" s="183"/>
      <c r="ED471" s="183"/>
      <c r="EE471" s="183"/>
    </row>
    <row r="472" spans="49:135" ht="13" x14ac:dyDescent="0.15">
      <c r="AW472" s="183"/>
      <c r="DU472" s="4"/>
      <c r="DZ472" s="183"/>
      <c r="EA472" s="183"/>
      <c r="EB472" s="183"/>
      <c r="EC472" s="183"/>
      <c r="ED472" s="183"/>
      <c r="EE472" s="183"/>
    </row>
    <row r="473" spans="49:135" ht="13" x14ac:dyDescent="0.15">
      <c r="AW473" s="183"/>
      <c r="DU473" s="4"/>
      <c r="DZ473" s="183"/>
      <c r="EA473" s="183"/>
      <c r="EB473" s="183"/>
      <c r="EC473" s="183"/>
      <c r="ED473" s="183"/>
      <c r="EE473" s="183"/>
    </row>
    <row r="474" spans="49:135" ht="13" x14ac:dyDescent="0.15">
      <c r="AW474" s="183"/>
      <c r="DU474" s="4"/>
      <c r="DZ474" s="183"/>
      <c r="EA474" s="183"/>
      <c r="EB474" s="183"/>
      <c r="EC474" s="183"/>
      <c r="ED474" s="183"/>
      <c r="EE474" s="183"/>
    </row>
    <row r="475" spans="49:135" ht="13" x14ac:dyDescent="0.15">
      <c r="AW475" s="183"/>
      <c r="DU475" s="4"/>
      <c r="DZ475" s="183"/>
      <c r="EA475" s="183"/>
      <c r="EB475" s="183"/>
      <c r="EC475" s="183"/>
      <c r="ED475" s="183"/>
      <c r="EE475" s="183"/>
    </row>
    <row r="476" spans="49:135" ht="13" x14ac:dyDescent="0.15">
      <c r="AW476" s="183"/>
      <c r="DU476" s="4"/>
      <c r="DZ476" s="183"/>
      <c r="EA476" s="183"/>
      <c r="EB476" s="183"/>
      <c r="EC476" s="183"/>
      <c r="ED476" s="183"/>
      <c r="EE476" s="183"/>
    </row>
    <row r="477" spans="49:135" ht="13" x14ac:dyDescent="0.15">
      <c r="AW477" s="183"/>
      <c r="DU477" s="4"/>
      <c r="DZ477" s="183"/>
      <c r="EA477" s="183"/>
      <c r="EB477" s="183"/>
      <c r="EC477" s="183"/>
      <c r="ED477" s="183"/>
      <c r="EE477" s="183"/>
    </row>
    <row r="478" spans="49:135" ht="13" x14ac:dyDescent="0.15">
      <c r="AW478" s="183"/>
      <c r="DU478" s="4"/>
      <c r="DZ478" s="183"/>
      <c r="EA478" s="183"/>
      <c r="EB478" s="183"/>
      <c r="EC478" s="183"/>
      <c r="ED478" s="183"/>
      <c r="EE478" s="183"/>
    </row>
    <row r="479" spans="49:135" ht="13" x14ac:dyDescent="0.15">
      <c r="AW479" s="183"/>
      <c r="DU479" s="4"/>
      <c r="DZ479" s="183"/>
      <c r="EA479" s="183"/>
      <c r="EB479" s="183"/>
      <c r="EC479" s="183"/>
      <c r="ED479" s="183"/>
      <c r="EE479" s="183"/>
    </row>
    <row r="480" spans="49:135" ht="13" x14ac:dyDescent="0.15">
      <c r="AW480" s="183"/>
      <c r="DU480" s="4"/>
      <c r="DZ480" s="183"/>
      <c r="EA480" s="183"/>
      <c r="EB480" s="183"/>
      <c r="EC480" s="183"/>
      <c r="ED480" s="183"/>
      <c r="EE480" s="183"/>
    </row>
    <row r="481" spans="49:135" ht="13" x14ac:dyDescent="0.15">
      <c r="AW481" s="183"/>
      <c r="DU481" s="4"/>
      <c r="DZ481" s="183"/>
      <c r="EA481" s="183"/>
      <c r="EB481" s="183"/>
      <c r="EC481" s="183"/>
      <c r="ED481" s="183"/>
      <c r="EE481" s="183"/>
    </row>
    <row r="482" spans="49:135" ht="13" x14ac:dyDescent="0.15">
      <c r="AW482" s="183"/>
      <c r="DU482" s="4"/>
      <c r="DZ482" s="183"/>
      <c r="EA482" s="183"/>
      <c r="EB482" s="183"/>
      <c r="EC482" s="183"/>
      <c r="ED482" s="183"/>
      <c r="EE482" s="183"/>
    </row>
    <row r="483" spans="49:135" ht="13" x14ac:dyDescent="0.15">
      <c r="AW483" s="183"/>
      <c r="DU483" s="4"/>
      <c r="DZ483" s="183"/>
      <c r="EA483" s="183"/>
      <c r="EB483" s="183"/>
      <c r="EC483" s="183"/>
      <c r="ED483" s="183"/>
      <c r="EE483" s="183"/>
    </row>
    <row r="484" spans="49:135" ht="13" x14ac:dyDescent="0.15">
      <c r="AW484" s="183"/>
      <c r="DU484" s="4"/>
      <c r="DZ484" s="183"/>
      <c r="EA484" s="183"/>
      <c r="EB484" s="183"/>
      <c r="EC484" s="183"/>
      <c r="ED484" s="183"/>
      <c r="EE484" s="183"/>
    </row>
    <row r="485" spans="49:135" ht="13" x14ac:dyDescent="0.15">
      <c r="AW485" s="183"/>
      <c r="DU485" s="4"/>
      <c r="DZ485" s="183"/>
      <c r="EA485" s="183"/>
      <c r="EB485" s="183"/>
      <c r="EC485" s="183"/>
      <c r="ED485" s="183"/>
      <c r="EE485" s="183"/>
    </row>
    <row r="486" spans="49:135" ht="13" x14ac:dyDescent="0.15">
      <c r="AW486" s="183"/>
      <c r="DU486" s="4"/>
      <c r="DZ486" s="183"/>
      <c r="EA486" s="183"/>
      <c r="EB486" s="183"/>
      <c r="EC486" s="183"/>
      <c r="ED486" s="183"/>
      <c r="EE486" s="183"/>
    </row>
    <row r="487" spans="49:135" ht="13" x14ac:dyDescent="0.15">
      <c r="AW487" s="183"/>
      <c r="DU487" s="4"/>
      <c r="DZ487" s="183"/>
      <c r="EA487" s="183"/>
      <c r="EB487" s="183"/>
      <c r="EC487" s="183"/>
      <c r="ED487" s="183"/>
      <c r="EE487" s="183"/>
    </row>
    <row r="488" spans="49:135" ht="13" x14ac:dyDescent="0.15">
      <c r="AW488" s="183"/>
      <c r="DU488" s="4"/>
      <c r="DZ488" s="183"/>
      <c r="EA488" s="183"/>
      <c r="EB488" s="183"/>
      <c r="EC488" s="183"/>
      <c r="ED488" s="183"/>
      <c r="EE488" s="183"/>
    </row>
    <row r="489" spans="49:135" ht="13" x14ac:dyDescent="0.15">
      <c r="AW489" s="183"/>
      <c r="DU489" s="4"/>
      <c r="DZ489" s="183"/>
      <c r="EA489" s="183"/>
      <c r="EB489" s="183"/>
      <c r="EC489" s="183"/>
      <c r="ED489" s="183"/>
      <c r="EE489" s="183"/>
    </row>
    <row r="490" spans="49:135" ht="13" x14ac:dyDescent="0.15">
      <c r="AW490" s="183"/>
      <c r="DU490" s="4"/>
      <c r="DZ490" s="183"/>
      <c r="EA490" s="183"/>
      <c r="EB490" s="183"/>
      <c r="EC490" s="183"/>
      <c r="ED490" s="183"/>
      <c r="EE490" s="183"/>
    </row>
    <row r="491" spans="49:135" ht="13" x14ac:dyDescent="0.15">
      <c r="AW491" s="183"/>
      <c r="DU491" s="4"/>
      <c r="DZ491" s="183"/>
      <c r="EA491" s="183"/>
      <c r="EB491" s="183"/>
      <c r="EC491" s="183"/>
      <c r="ED491" s="183"/>
      <c r="EE491" s="183"/>
    </row>
    <row r="492" spans="49:135" ht="13" x14ac:dyDescent="0.15">
      <c r="AW492" s="183"/>
      <c r="DU492" s="4"/>
      <c r="DZ492" s="183"/>
      <c r="EA492" s="183"/>
      <c r="EB492" s="183"/>
      <c r="EC492" s="183"/>
      <c r="ED492" s="183"/>
      <c r="EE492" s="183"/>
    </row>
    <row r="493" spans="49:135" ht="13" x14ac:dyDescent="0.15">
      <c r="AW493" s="183"/>
      <c r="DU493" s="4"/>
      <c r="DZ493" s="183"/>
      <c r="EA493" s="183"/>
      <c r="EB493" s="183"/>
      <c r="EC493" s="183"/>
      <c r="ED493" s="183"/>
      <c r="EE493" s="183"/>
    </row>
    <row r="494" spans="49:135" ht="13" x14ac:dyDescent="0.15">
      <c r="AW494" s="183"/>
      <c r="DU494" s="4"/>
      <c r="DZ494" s="183"/>
      <c r="EA494" s="183"/>
      <c r="EB494" s="183"/>
      <c r="EC494" s="183"/>
      <c r="ED494" s="183"/>
      <c r="EE494" s="183"/>
    </row>
    <row r="495" spans="49:135" ht="13" x14ac:dyDescent="0.15">
      <c r="AW495" s="183"/>
      <c r="DU495" s="4"/>
      <c r="DZ495" s="183"/>
      <c r="EA495" s="183"/>
      <c r="EB495" s="183"/>
      <c r="EC495" s="183"/>
      <c r="ED495" s="183"/>
      <c r="EE495" s="183"/>
    </row>
    <row r="496" spans="49:135" ht="13" x14ac:dyDescent="0.15">
      <c r="AW496" s="183"/>
      <c r="DU496" s="4"/>
      <c r="DZ496" s="183"/>
      <c r="EA496" s="183"/>
      <c r="EB496" s="183"/>
      <c r="EC496" s="183"/>
      <c r="ED496" s="183"/>
      <c r="EE496" s="183"/>
    </row>
    <row r="497" spans="49:135" ht="13" x14ac:dyDescent="0.15">
      <c r="AW497" s="183"/>
      <c r="DU497" s="4"/>
      <c r="DZ497" s="183"/>
      <c r="EA497" s="183"/>
      <c r="EB497" s="183"/>
      <c r="EC497" s="183"/>
      <c r="ED497" s="183"/>
      <c r="EE497" s="183"/>
    </row>
    <row r="498" spans="49:135" ht="13" x14ac:dyDescent="0.15">
      <c r="AW498" s="183"/>
      <c r="DU498" s="4"/>
      <c r="DZ498" s="183"/>
      <c r="EA498" s="183"/>
      <c r="EB498" s="183"/>
      <c r="EC498" s="183"/>
      <c r="ED498" s="183"/>
      <c r="EE498" s="183"/>
    </row>
    <row r="499" spans="49:135" ht="13" x14ac:dyDescent="0.15">
      <c r="AW499" s="183"/>
      <c r="DU499" s="4"/>
      <c r="DZ499" s="183"/>
      <c r="EA499" s="183"/>
      <c r="EB499" s="183"/>
      <c r="EC499" s="183"/>
      <c r="ED499" s="183"/>
      <c r="EE499" s="183"/>
    </row>
    <row r="500" spans="49:135" ht="13" x14ac:dyDescent="0.15">
      <c r="AW500" s="183"/>
      <c r="DU500" s="4"/>
      <c r="DZ500" s="183"/>
      <c r="EA500" s="183"/>
      <c r="EB500" s="183"/>
      <c r="EC500" s="183"/>
      <c r="ED500" s="183"/>
      <c r="EE500" s="183"/>
    </row>
    <row r="501" spans="49:135" ht="13" x14ac:dyDescent="0.15">
      <c r="AW501" s="183"/>
      <c r="DU501" s="4"/>
      <c r="DZ501" s="183"/>
      <c r="EA501" s="183"/>
      <c r="EB501" s="183"/>
      <c r="EC501" s="183"/>
      <c r="ED501" s="183"/>
      <c r="EE501" s="183"/>
    </row>
    <row r="502" spans="49:135" ht="13" x14ac:dyDescent="0.15">
      <c r="AW502" s="183"/>
      <c r="DU502" s="4"/>
      <c r="DZ502" s="183"/>
      <c r="EA502" s="183"/>
      <c r="EB502" s="183"/>
      <c r="EC502" s="183"/>
      <c r="ED502" s="183"/>
      <c r="EE502" s="183"/>
    </row>
    <row r="503" spans="49:135" ht="13" x14ac:dyDescent="0.15">
      <c r="AW503" s="183"/>
      <c r="DU503" s="4"/>
      <c r="DZ503" s="183"/>
      <c r="EA503" s="183"/>
      <c r="EB503" s="183"/>
      <c r="EC503" s="183"/>
      <c r="ED503" s="183"/>
      <c r="EE503" s="183"/>
    </row>
    <row r="504" spans="49:135" ht="13" x14ac:dyDescent="0.15">
      <c r="AW504" s="183"/>
      <c r="DU504" s="4"/>
      <c r="DZ504" s="183"/>
      <c r="EA504" s="183"/>
      <c r="EB504" s="183"/>
      <c r="EC504" s="183"/>
      <c r="ED504" s="183"/>
      <c r="EE504" s="183"/>
    </row>
    <row r="505" spans="49:135" ht="13" x14ac:dyDescent="0.15">
      <c r="AW505" s="183"/>
      <c r="DU505" s="4"/>
      <c r="DZ505" s="183"/>
      <c r="EA505" s="183"/>
      <c r="EB505" s="183"/>
      <c r="EC505" s="183"/>
      <c r="ED505" s="183"/>
      <c r="EE505" s="183"/>
    </row>
    <row r="506" spans="49:135" ht="13" x14ac:dyDescent="0.15">
      <c r="AW506" s="183"/>
      <c r="DU506" s="4"/>
      <c r="DZ506" s="183"/>
      <c r="EA506" s="183"/>
      <c r="EB506" s="183"/>
      <c r="EC506" s="183"/>
      <c r="ED506" s="183"/>
      <c r="EE506" s="183"/>
    </row>
    <row r="507" spans="49:135" ht="13" x14ac:dyDescent="0.15">
      <c r="AW507" s="183"/>
      <c r="DU507" s="4"/>
      <c r="DZ507" s="183"/>
      <c r="EA507" s="183"/>
      <c r="EB507" s="183"/>
      <c r="EC507" s="183"/>
      <c r="ED507" s="183"/>
      <c r="EE507" s="183"/>
    </row>
    <row r="508" spans="49:135" ht="13" x14ac:dyDescent="0.15">
      <c r="AW508" s="183"/>
      <c r="DU508" s="4"/>
      <c r="DZ508" s="183"/>
      <c r="EA508" s="183"/>
      <c r="EB508" s="183"/>
      <c r="EC508" s="183"/>
      <c r="ED508" s="183"/>
      <c r="EE508" s="183"/>
    </row>
    <row r="509" spans="49:135" ht="13" x14ac:dyDescent="0.15">
      <c r="AW509" s="183"/>
      <c r="DU509" s="4"/>
      <c r="DZ509" s="183"/>
      <c r="EA509" s="183"/>
      <c r="EB509" s="183"/>
      <c r="EC509" s="183"/>
      <c r="ED509" s="183"/>
      <c r="EE509" s="183"/>
    </row>
    <row r="510" spans="49:135" ht="13" x14ac:dyDescent="0.15">
      <c r="AW510" s="183"/>
      <c r="DU510" s="4"/>
      <c r="DZ510" s="183"/>
      <c r="EA510" s="183"/>
      <c r="EB510" s="183"/>
      <c r="EC510" s="183"/>
      <c r="ED510" s="183"/>
      <c r="EE510" s="183"/>
    </row>
    <row r="511" spans="49:135" ht="13" x14ac:dyDescent="0.15">
      <c r="AW511" s="183"/>
      <c r="DU511" s="4"/>
      <c r="DZ511" s="183"/>
      <c r="EA511" s="183"/>
      <c r="EB511" s="183"/>
      <c r="EC511" s="183"/>
      <c r="ED511" s="183"/>
      <c r="EE511" s="183"/>
    </row>
    <row r="512" spans="49:135" ht="13" x14ac:dyDescent="0.15">
      <c r="AW512" s="183"/>
      <c r="DU512" s="4"/>
      <c r="DZ512" s="183"/>
      <c r="EA512" s="183"/>
      <c r="EB512" s="183"/>
      <c r="EC512" s="183"/>
      <c r="ED512" s="183"/>
      <c r="EE512" s="183"/>
    </row>
    <row r="513" spans="49:135" ht="13" x14ac:dyDescent="0.15">
      <c r="AW513" s="183"/>
      <c r="DU513" s="4"/>
      <c r="DZ513" s="183"/>
      <c r="EA513" s="183"/>
      <c r="EB513" s="183"/>
      <c r="EC513" s="183"/>
      <c r="ED513" s="183"/>
      <c r="EE513" s="183"/>
    </row>
    <row r="514" spans="49:135" ht="13" x14ac:dyDescent="0.15">
      <c r="AW514" s="183"/>
      <c r="DU514" s="4"/>
      <c r="DZ514" s="183"/>
      <c r="EA514" s="183"/>
      <c r="EB514" s="183"/>
      <c r="EC514" s="183"/>
      <c r="ED514" s="183"/>
      <c r="EE514" s="183"/>
    </row>
    <row r="515" spans="49:135" ht="13" x14ac:dyDescent="0.15">
      <c r="AW515" s="183"/>
      <c r="DU515" s="4"/>
      <c r="DZ515" s="183"/>
      <c r="EA515" s="183"/>
      <c r="EB515" s="183"/>
      <c r="EC515" s="183"/>
      <c r="ED515" s="183"/>
      <c r="EE515" s="183"/>
    </row>
    <row r="516" spans="49:135" ht="13" x14ac:dyDescent="0.15">
      <c r="AW516" s="183"/>
      <c r="DU516" s="4"/>
      <c r="DZ516" s="183"/>
      <c r="EA516" s="183"/>
      <c r="EB516" s="183"/>
      <c r="EC516" s="183"/>
      <c r="ED516" s="183"/>
      <c r="EE516" s="183"/>
    </row>
    <row r="517" spans="49:135" ht="13" x14ac:dyDescent="0.15">
      <c r="AW517" s="183"/>
      <c r="DU517" s="4"/>
      <c r="DZ517" s="183"/>
      <c r="EA517" s="183"/>
      <c r="EB517" s="183"/>
      <c r="EC517" s="183"/>
      <c r="ED517" s="183"/>
      <c r="EE517" s="183"/>
    </row>
    <row r="518" spans="49:135" ht="13" x14ac:dyDescent="0.15">
      <c r="AW518" s="183"/>
      <c r="DU518" s="4"/>
      <c r="DZ518" s="183"/>
      <c r="EA518" s="183"/>
      <c r="EB518" s="183"/>
      <c r="EC518" s="183"/>
      <c r="ED518" s="183"/>
      <c r="EE518" s="183"/>
    </row>
    <row r="519" spans="49:135" ht="13" x14ac:dyDescent="0.15">
      <c r="AW519" s="183"/>
      <c r="DU519" s="4"/>
      <c r="DZ519" s="183"/>
      <c r="EA519" s="183"/>
      <c r="EB519" s="183"/>
      <c r="EC519" s="183"/>
      <c r="ED519" s="183"/>
      <c r="EE519" s="183"/>
    </row>
    <row r="520" spans="49:135" ht="13" x14ac:dyDescent="0.15">
      <c r="AW520" s="183"/>
      <c r="DU520" s="4"/>
      <c r="DZ520" s="183"/>
      <c r="EA520" s="183"/>
      <c r="EB520" s="183"/>
      <c r="EC520" s="183"/>
      <c r="ED520" s="183"/>
      <c r="EE520" s="183"/>
    </row>
    <row r="521" spans="49:135" ht="13" x14ac:dyDescent="0.15">
      <c r="AW521" s="183"/>
      <c r="DU521" s="4"/>
      <c r="DZ521" s="183"/>
      <c r="EA521" s="183"/>
      <c r="EB521" s="183"/>
      <c r="EC521" s="183"/>
      <c r="ED521" s="183"/>
      <c r="EE521" s="183"/>
    </row>
    <row r="522" spans="49:135" ht="13" x14ac:dyDescent="0.15">
      <c r="AW522" s="183"/>
      <c r="DU522" s="4"/>
      <c r="DZ522" s="183"/>
      <c r="EA522" s="183"/>
      <c r="EB522" s="183"/>
      <c r="EC522" s="183"/>
      <c r="ED522" s="183"/>
      <c r="EE522" s="183"/>
    </row>
    <row r="523" spans="49:135" ht="13" x14ac:dyDescent="0.15">
      <c r="AW523" s="183"/>
      <c r="DU523" s="4"/>
      <c r="DZ523" s="183"/>
      <c r="EA523" s="183"/>
      <c r="EB523" s="183"/>
      <c r="EC523" s="183"/>
      <c r="ED523" s="183"/>
      <c r="EE523" s="183"/>
    </row>
    <row r="524" spans="49:135" ht="13" x14ac:dyDescent="0.15">
      <c r="AW524" s="183"/>
      <c r="DU524" s="4"/>
      <c r="DZ524" s="183"/>
      <c r="EA524" s="183"/>
      <c r="EB524" s="183"/>
      <c r="EC524" s="183"/>
      <c r="ED524" s="183"/>
      <c r="EE524" s="183"/>
    </row>
    <row r="525" spans="49:135" ht="13" x14ac:dyDescent="0.15">
      <c r="AW525" s="183"/>
      <c r="DU525" s="4"/>
      <c r="DZ525" s="183"/>
      <c r="EA525" s="183"/>
      <c r="EB525" s="183"/>
      <c r="EC525" s="183"/>
      <c r="ED525" s="183"/>
      <c r="EE525" s="183"/>
    </row>
    <row r="526" spans="49:135" ht="13" x14ac:dyDescent="0.15">
      <c r="AW526" s="183"/>
      <c r="DU526" s="4"/>
      <c r="DZ526" s="183"/>
      <c r="EA526" s="183"/>
      <c r="EB526" s="183"/>
      <c r="EC526" s="183"/>
      <c r="ED526" s="183"/>
      <c r="EE526" s="183"/>
    </row>
    <row r="527" spans="49:135" ht="13" x14ac:dyDescent="0.15">
      <c r="AW527" s="183"/>
      <c r="DU527" s="4"/>
      <c r="DZ527" s="183"/>
      <c r="EA527" s="183"/>
      <c r="EB527" s="183"/>
      <c r="EC527" s="183"/>
      <c r="ED527" s="183"/>
      <c r="EE527" s="183"/>
    </row>
    <row r="528" spans="49:135" ht="13" x14ac:dyDescent="0.15">
      <c r="AW528" s="183"/>
      <c r="DU528" s="4"/>
      <c r="DZ528" s="183"/>
      <c r="EA528" s="183"/>
      <c r="EB528" s="183"/>
      <c r="EC528" s="183"/>
      <c r="ED528" s="183"/>
      <c r="EE528" s="183"/>
    </row>
    <row r="529" spans="49:135" ht="13" x14ac:dyDescent="0.15">
      <c r="AW529" s="183"/>
      <c r="DU529" s="4"/>
      <c r="DZ529" s="183"/>
      <c r="EA529" s="183"/>
      <c r="EB529" s="183"/>
      <c r="EC529" s="183"/>
      <c r="ED529" s="183"/>
      <c r="EE529" s="183"/>
    </row>
    <row r="530" spans="49:135" ht="13" x14ac:dyDescent="0.15">
      <c r="AW530" s="183"/>
      <c r="DU530" s="4"/>
      <c r="DZ530" s="183"/>
      <c r="EA530" s="183"/>
      <c r="EB530" s="183"/>
      <c r="EC530" s="183"/>
      <c r="ED530" s="183"/>
      <c r="EE530" s="183"/>
    </row>
    <row r="531" spans="49:135" ht="13" x14ac:dyDescent="0.15">
      <c r="AW531" s="183"/>
      <c r="DU531" s="4"/>
      <c r="DZ531" s="183"/>
      <c r="EA531" s="183"/>
      <c r="EB531" s="183"/>
      <c r="EC531" s="183"/>
      <c r="ED531" s="183"/>
      <c r="EE531" s="183"/>
    </row>
    <row r="532" spans="49:135" ht="13" x14ac:dyDescent="0.15">
      <c r="AW532" s="183"/>
      <c r="DU532" s="4"/>
      <c r="DZ532" s="183"/>
      <c r="EA532" s="183"/>
      <c r="EB532" s="183"/>
      <c r="EC532" s="183"/>
      <c r="ED532" s="183"/>
      <c r="EE532" s="183"/>
    </row>
    <row r="533" spans="49:135" ht="13" x14ac:dyDescent="0.15">
      <c r="AW533" s="183"/>
      <c r="DU533" s="4"/>
      <c r="DZ533" s="183"/>
      <c r="EA533" s="183"/>
      <c r="EB533" s="183"/>
      <c r="EC533" s="183"/>
      <c r="ED533" s="183"/>
      <c r="EE533" s="183"/>
    </row>
    <row r="534" spans="49:135" ht="13" x14ac:dyDescent="0.15">
      <c r="AW534" s="183"/>
      <c r="DU534" s="4"/>
      <c r="DZ534" s="183"/>
      <c r="EA534" s="183"/>
      <c r="EB534" s="183"/>
      <c r="EC534" s="183"/>
      <c r="ED534" s="183"/>
      <c r="EE534" s="183"/>
    </row>
    <row r="535" spans="49:135" ht="13" x14ac:dyDescent="0.15">
      <c r="AW535" s="183"/>
      <c r="DU535" s="4"/>
      <c r="DZ535" s="183"/>
      <c r="EA535" s="183"/>
      <c r="EB535" s="183"/>
      <c r="EC535" s="183"/>
      <c r="ED535" s="183"/>
      <c r="EE535" s="183"/>
    </row>
    <row r="536" spans="49:135" ht="13" x14ac:dyDescent="0.15">
      <c r="AW536" s="183"/>
      <c r="DU536" s="4"/>
      <c r="DZ536" s="183"/>
      <c r="EA536" s="183"/>
      <c r="EB536" s="183"/>
      <c r="EC536" s="183"/>
      <c r="ED536" s="183"/>
      <c r="EE536" s="183"/>
    </row>
    <row r="537" spans="49:135" ht="13" x14ac:dyDescent="0.15">
      <c r="AW537" s="183"/>
      <c r="DU537" s="4"/>
      <c r="DZ537" s="183"/>
      <c r="EA537" s="183"/>
      <c r="EB537" s="183"/>
      <c r="EC537" s="183"/>
      <c r="ED537" s="183"/>
      <c r="EE537" s="183"/>
    </row>
    <row r="538" spans="49:135" ht="13" x14ac:dyDescent="0.15">
      <c r="AW538" s="183"/>
      <c r="DU538" s="4"/>
      <c r="DZ538" s="183"/>
      <c r="EA538" s="183"/>
      <c r="EB538" s="183"/>
      <c r="EC538" s="183"/>
      <c r="ED538" s="183"/>
      <c r="EE538" s="183"/>
    </row>
    <row r="539" spans="49:135" ht="13" x14ac:dyDescent="0.15">
      <c r="AW539" s="183"/>
      <c r="DU539" s="4"/>
      <c r="DZ539" s="183"/>
      <c r="EA539" s="183"/>
      <c r="EB539" s="183"/>
      <c r="EC539" s="183"/>
      <c r="ED539" s="183"/>
      <c r="EE539" s="183"/>
    </row>
    <row r="540" spans="49:135" ht="13" x14ac:dyDescent="0.15">
      <c r="AW540" s="183"/>
      <c r="DU540" s="4"/>
      <c r="DZ540" s="183"/>
      <c r="EA540" s="183"/>
      <c r="EB540" s="183"/>
      <c r="EC540" s="183"/>
      <c r="ED540" s="183"/>
      <c r="EE540" s="183"/>
    </row>
    <row r="541" spans="49:135" ht="13" x14ac:dyDescent="0.15">
      <c r="AW541" s="183"/>
      <c r="DU541" s="4"/>
      <c r="DZ541" s="183"/>
      <c r="EA541" s="183"/>
      <c r="EB541" s="183"/>
      <c r="EC541" s="183"/>
      <c r="ED541" s="183"/>
      <c r="EE541" s="183"/>
    </row>
    <row r="542" spans="49:135" ht="13" x14ac:dyDescent="0.15">
      <c r="AW542" s="183"/>
      <c r="DU542" s="4"/>
      <c r="DZ542" s="183"/>
      <c r="EA542" s="183"/>
      <c r="EB542" s="183"/>
      <c r="EC542" s="183"/>
      <c r="ED542" s="183"/>
      <c r="EE542" s="183"/>
    </row>
    <row r="543" spans="49:135" ht="13" x14ac:dyDescent="0.15">
      <c r="AW543" s="183"/>
      <c r="DU543" s="4"/>
      <c r="DZ543" s="183"/>
      <c r="EA543" s="183"/>
      <c r="EB543" s="183"/>
      <c r="EC543" s="183"/>
      <c r="ED543" s="183"/>
      <c r="EE543" s="183"/>
    </row>
    <row r="544" spans="49:135" ht="13" x14ac:dyDescent="0.15">
      <c r="AW544" s="183"/>
      <c r="DU544" s="4"/>
      <c r="DZ544" s="183"/>
      <c r="EA544" s="183"/>
      <c r="EB544" s="183"/>
      <c r="EC544" s="183"/>
      <c r="ED544" s="183"/>
      <c r="EE544" s="183"/>
    </row>
    <row r="545" spans="49:135" ht="13" x14ac:dyDescent="0.15">
      <c r="AW545" s="183"/>
      <c r="DU545" s="4"/>
      <c r="DZ545" s="183"/>
      <c r="EA545" s="183"/>
      <c r="EB545" s="183"/>
      <c r="EC545" s="183"/>
      <c r="ED545" s="183"/>
      <c r="EE545" s="183"/>
    </row>
    <row r="546" spans="49:135" ht="13" x14ac:dyDescent="0.15">
      <c r="AW546" s="183"/>
      <c r="DU546" s="4"/>
      <c r="DZ546" s="183"/>
      <c r="EA546" s="183"/>
      <c r="EB546" s="183"/>
      <c r="EC546" s="183"/>
      <c r="ED546" s="183"/>
      <c r="EE546" s="183"/>
    </row>
    <row r="547" spans="49:135" ht="13" x14ac:dyDescent="0.15">
      <c r="AW547" s="183"/>
      <c r="DU547" s="4"/>
      <c r="DZ547" s="183"/>
      <c r="EA547" s="183"/>
      <c r="EB547" s="183"/>
      <c r="EC547" s="183"/>
      <c r="ED547" s="183"/>
      <c r="EE547" s="183"/>
    </row>
    <row r="548" spans="49:135" ht="13" x14ac:dyDescent="0.15">
      <c r="AW548" s="183"/>
      <c r="DU548" s="4"/>
      <c r="DZ548" s="183"/>
      <c r="EA548" s="183"/>
      <c r="EB548" s="183"/>
      <c r="EC548" s="183"/>
      <c r="ED548" s="183"/>
      <c r="EE548" s="183"/>
    </row>
    <row r="549" spans="49:135" ht="13" x14ac:dyDescent="0.15">
      <c r="AW549" s="183"/>
      <c r="DU549" s="4"/>
      <c r="DZ549" s="183"/>
      <c r="EA549" s="183"/>
      <c r="EB549" s="183"/>
      <c r="EC549" s="183"/>
      <c r="ED549" s="183"/>
      <c r="EE549" s="183"/>
    </row>
    <row r="550" spans="49:135" ht="13" x14ac:dyDescent="0.15">
      <c r="AW550" s="183"/>
      <c r="DU550" s="4"/>
      <c r="DZ550" s="183"/>
      <c r="EA550" s="183"/>
      <c r="EB550" s="183"/>
      <c r="EC550" s="183"/>
      <c r="ED550" s="183"/>
      <c r="EE550" s="183"/>
    </row>
    <row r="551" spans="49:135" ht="13" x14ac:dyDescent="0.15">
      <c r="AW551" s="183"/>
      <c r="DU551" s="4"/>
      <c r="DZ551" s="183"/>
      <c r="EA551" s="183"/>
      <c r="EB551" s="183"/>
      <c r="EC551" s="183"/>
      <c r="ED551" s="183"/>
      <c r="EE551" s="183"/>
    </row>
    <row r="552" spans="49:135" ht="13" x14ac:dyDescent="0.15">
      <c r="AW552" s="183"/>
      <c r="DU552" s="4"/>
      <c r="DZ552" s="183"/>
      <c r="EA552" s="183"/>
      <c r="EB552" s="183"/>
      <c r="EC552" s="183"/>
      <c r="ED552" s="183"/>
      <c r="EE552" s="183"/>
    </row>
    <row r="553" spans="49:135" ht="13" x14ac:dyDescent="0.15">
      <c r="AW553" s="183"/>
      <c r="DU553" s="4"/>
      <c r="DZ553" s="183"/>
      <c r="EA553" s="183"/>
      <c r="EB553" s="183"/>
      <c r="EC553" s="183"/>
      <c r="ED553" s="183"/>
      <c r="EE553" s="183"/>
    </row>
    <row r="554" spans="49:135" ht="13" x14ac:dyDescent="0.15">
      <c r="AW554" s="183"/>
      <c r="DU554" s="4"/>
      <c r="DZ554" s="183"/>
      <c r="EA554" s="183"/>
      <c r="EB554" s="183"/>
      <c r="EC554" s="183"/>
      <c r="ED554" s="183"/>
      <c r="EE554" s="183"/>
    </row>
    <row r="555" spans="49:135" ht="13" x14ac:dyDescent="0.15">
      <c r="AW555" s="183"/>
      <c r="DU555" s="4"/>
      <c r="DZ555" s="183"/>
      <c r="EA555" s="183"/>
      <c r="EB555" s="183"/>
      <c r="EC555" s="183"/>
      <c r="ED555" s="183"/>
      <c r="EE555" s="183"/>
    </row>
    <row r="556" spans="49:135" ht="13" x14ac:dyDescent="0.15">
      <c r="AW556" s="183"/>
      <c r="DU556" s="4"/>
      <c r="DZ556" s="183"/>
      <c r="EA556" s="183"/>
      <c r="EB556" s="183"/>
      <c r="EC556" s="183"/>
      <c r="ED556" s="183"/>
      <c r="EE556" s="183"/>
    </row>
    <row r="557" spans="49:135" ht="13" x14ac:dyDescent="0.15">
      <c r="AW557" s="183"/>
      <c r="DU557" s="4"/>
      <c r="DZ557" s="183"/>
      <c r="EA557" s="183"/>
      <c r="EB557" s="183"/>
      <c r="EC557" s="183"/>
      <c r="ED557" s="183"/>
      <c r="EE557" s="183"/>
    </row>
    <row r="558" spans="49:135" ht="13" x14ac:dyDescent="0.15">
      <c r="AW558" s="183"/>
      <c r="DU558" s="4"/>
      <c r="DZ558" s="183"/>
      <c r="EA558" s="183"/>
      <c r="EB558" s="183"/>
      <c r="EC558" s="183"/>
      <c r="ED558" s="183"/>
      <c r="EE558" s="183"/>
    </row>
    <row r="559" spans="49:135" ht="13" x14ac:dyDescent="0.15">
      <c r="AW559" s="183"/>
      <c r="DU559" s="4"/>
      <c r="DZ559" s="183"/>
      <c r="EA559" s="183"/>
      <c r="EB559" s="183"/>
      <c r="EC559" s="183"/>
      <c r="ED559" s="183"/>
      <c r="EE559" s="183"/>
    </row>
    <row r="560" spans="49:135" ht="13" x14ac:dyDescent="0.15">
      <c r="AW560" s="183"/>
      <c r="DU560" s="4"/>
      <c r="DZ560" s="183"/>
      <c r="EA560" s="183"/>
      <c r="EB560" s="183"/>
      <c r="EC560" s="183"/>
      <c r="ED560" s="183"/>
      <c r="EE560" s="183"/>
    </row>
    <row r="561" spans="49:135" ht="13" x14ac:dyDescent="0.15">
      <c r="AW561" s="183"/>
      <c r="DU561" s="4"/>
      <c r="DZ561" s="183"/>
      <c r="EA561" s="183"/>
      <c r="EB561" s="183"/>
      <c r="EC561" s="183"/>
      <c r="ED561" s="183"/>
      <c r="EE561" s="183"/>
    </row>
    <row r="562" spans="49:135" ht="13" x14ac:dyDescent="0.15">
      <c r="AW562" s="183"/>
      <c r="DU562" s="4"/>
      <c r="DZ562" s="183"/>
      <c r="EA562" s="183"/>
      <c r="EB562" s="183"/>
      <c r="EC562" s="183"/>
      <c r="ED562" s="183"/>
      <c r="EE562" s="183"/>
    </row>
    <row r="563" spans="49:135" ht="13" x14ac:dyDescent="0.15">
      <c r="AW563" s="183"/>
      <c r="DU563" s="4"/>
      <c r="DZ563" s="183"/>
      <c r="EA563" s="183"/>
      <c r="EB563" s="183"/>
      <c r="EC563" s="183"/>
      <c r="ED563" s="183"/>
      <c r="EE563" s="183"/>
    </row>
    <row r="564" spans="49:135" ht="13" x14ac:dyDescent="0.15">
      <c r="AW564" s="183"/>
      <c r="DU564" s="4"/>
      <c r="DZ564" s="183"/>
      <c r="EA564" s="183"/>
      <c r="EB564" s="183"/>
      <c r="EC564" s="183"/>
      <c r="ED564" s="183"/>
      <c r="EE564" s="183"/>
    </row>
    <row r="565" spans="49:135" ht="13" x14ac:dyDescent="0.15">
      <c r="AW565" s="183"/>
      <c r="DU565" s="4"/>
      <c r="DZ565" s="183"/>
      <c r="EA565" s="183"/>
      <c r="EB565" s="183"/>
      <c r="EC565" s="183"/>
      <c r="ED565" s="183"/>
      <c r="EE565" s="183"/>
    </row>
    <row r="566" spans="49:135" ht="13" x14ac:dyDescent="0.15">
      <c r="AW566" s="183"/>
      <c r="DU566" s="4"/>
      <c r="DZ566" s="183"/>
      <c r="EA566" s="183"/>
      <c r="EB566" s="183"/>
      <c r="EC566" s="183"/>
      <c r="ED566" s="183"/>
      <c r="EE566" s="183"/>
    </row>
    <row r="567" spans="49:135" ht="13" x14ac:dyDescent="0.15">
      <c r="AW567" s="183"/>
      <c r="DU567" s="4"/>
      <c r="DZ567" s="183"/>
      <c r="EA567" s="183"/>
      <c r="EB567" s="183"/>
      <c r="EC567" s="183"/>
      <c r="ED567" s="183"/>
      <c r="EE567" s="183"/>
    </row>
    <row r="568" spans="49:135" ht="13" x14ac:dyDescent="0.15">
      <c r="AW568" s="183"/>
      <c r="DU568" s="4"/>
      <c r="DZ568" s="183"/>
      <c r="EA568" s="183"/>
      <c r="EB568" s="183"/>
      <c r="EC568" s="183"/>
      <c r="ED568" s="183"/>
      <c r="EE568" s="183"/>
    </row>
    <row r="569" spans="49:135" ht="13" x14ac:dyDescent="0.15">
      <c r="AW569" s="183"/>
      <c r="DU569" s="4"/>
      <c r="DZ569" s="183"/>
      <c r="EA569" s="183"/>
      <c r="EB569" s="183"/>
      <c r="EC569" s="183"/>
      <c r="ED569" s="183"/>
      <c r="EE569" s="183"/>
    </row>
    <row r="570" spans="49:135" ht="13" x14ac:dyDescent="0.15">
      <c r="AW570" s="183"/>
      <c r="DU570" s="4"/>
      <c r="DZ570" s="183"/>
      <c r="EA570" s="183"/>
      <c r="EB570" s="183"/>
      <c r="EC570" s="183"/>
      <c r="ED570" s="183"/>
      <c r="EE570" s="183"/>
    </row>
    <row r="571" spans="49:135" ht="13" x14ac:dyDescent="0.15">
      <c r="AW571" s="183"/>
      <c r="DU571" s="4"/>
      <c r="DZ571" s="183"/>
      <c r="EA571" s="183"/>
      <c r="EB571" s="183"/>
      <c r="EC571" s="183"/>
      <c r="ED571" s="183"/>
      <c r="EE571" s="183"/>
    </row>
    <row r="572" spans="49:135" ht="13" x14ac:dyDescent="0.15">
      <c r="AW572" s="183"/>
      <c r="DU572" s="4"/>
      <c r="DZ572" s="183"/>
      <c r="EA572" s="183"/>
      <c r="EB572" s="183"/>
      <c r="EC572" s="183"/>
      <c r="ED572" s="183"/>
      <c r="EE572" s="183"/>
    </row>
    <row r="573" spans="49:135" ht="13" x14ac:dyDescent="0.15">
      <c r="AW573" s="183"/>
      <c r="DU573" s="4"/>
      <c r="DZ573" s="183"/>
      <c r="EA573" s="183"/>
      <c r="EB573" s="183"/>
      <c r="EC573" s="183"/>
      <c r="ED573" s="183"/>
      <c r="EE573" s="183"/>
    </row>
    <row r="574" spans="49:135" ht="13" x14ac:dyDescent="0.15">
      <c r="AW574" s="183"/>
      <c r="DU574" s="4"/>
      <c r="DZ574" s="183"/>
      <c r="EA574" s="183"/>
      <c r="EB574" s="183"/>
      <c r="EC574" s="183"/>
      <c r="ED574" s="183"/>
      <c r="EE574" s="183"/>
    </row>
    <row r="575" spans="49:135" ht="13" x14ac:dyDescent="0.15">
      <c r="AW575" s="183"/>
      <c r="DU575" s="4"/>
      <c r="DZ575" s="183"/>
      <c r="EA575" s="183"/>
      <c r="EB575" s="183"/>
      <c r="EC575" s="183"/>
      <c r="ED575" s="183"/>
      <c r="EE575" s="183"/>
    </row>
    <row r="576" spans="49:135" ht="13" x14ac:dyDescent="0.15">
      <c r="AW576" s="183"/>
      <c r="DU576" s="4"/>
      <c r="DZ576" s="183"/>
      <c r="EA576" s="183"/>
      <c r="EB576" s="183"/>
      <c r="EC576" s="183"/>
      <c r="ED576" s="183"/>
      <c r="EE576" s="183"/>
    </row>
    <row r="577" spans="49:135" ht="13" x14ac:dyDescent="0.15">
      <c r="AW577" s="183"/>
      <c r="DU577" s="4"/>
      <c r="DZ577" s="183"/>
      <c r="EA577" s="183"/>
      <c r="EB577" s="183"/>
      <c r="EC577" s="183"/>
      <c r="ED577" s="183"/>
      <c r="EE577" s="183"/>
    </row>
    <row r="578" spans="49:135" ht="13" x14ac:dyDescent="0.15">
      <c r="AW578" s="183"/>
      <c r="DU578" s="4"/>
      <c r="DZ578" s="183"/>
      <c r="EA578" s="183"/>
      <c r="EB578" s="183"/>
      <c r="EC578" s="183"/>
      <c r="ED578" s="183"/>
      <c r="EE578" s="183"/>
    </row>
    <row r="579" spans="49:135" ht="13" x14ac:dyDescent="0.15">
      <c r="AW579" s="183"/>
      <c r="DU579" s="4"/>
      <c r="DZ579" s="183"/>
      <c r="EA579" s="183"/>
      <c r="EB579" s="183"/>
      <c r="EC579" s="183"/>
      <c r="ED579" s="183"/>
      <c r="EE579" s="183"/>
    </row>
    <row r="580" spans="49:135" ht="13" x14ac:dyDescent="0.15">
      <c r="AW580" s="183"/>
      <c r="DU580" s="4"/>
      <c r="DZ580" s="183"/>
      <c r="EA580" s="183"/>
      <c r="EB580" s="183"/>
      <c r="EC580" s="183"/>
      <c r="ED580" s="183"/>
      <c r="EE580" s="183"/>
    </row>
    <row r="581" spans="49:135" ht="13" x14ac:dyDescent="0.15">
      <c r="AW581" s="183"/>
      <c r="DU581" s="4"/>
      <c r="DZ581" s="183"/>
      <c r="EA581" s="183"/>
      <c r="EB581" s="183"/>
      <c r="EC581" s="183"/>
      <c r="ED581" s="183"/>
      <c r="EE581" s="183"/>
    </row>
    <row r="582" spans="49:135" ht="13" x14ac:dyDescent="0.15">
      <c r="AW582" s="183"/>
      <c r="DU582" s="4"/>
      <c r="DZ582" s="183"/>
      <c r="EA582" s="183"/>
      <c r="EB582" s="183"/>
      <c r="EC582" s="183"/>
      <c r="ED582" s="183"/>
      <c r="EE582" s="183"/>
    </row>
    <row r="583" spans="49:135" ht="13" x14ac:dyDescent="0.15">
      <c r="AW583" s="183"/>
      <c r="DU583" s="4"/>
      <c r="DZ583" s="183"/>
      <c r="EA583" s="183"/>
      <c r="EB583" s="183"/>
      <c r="EC583" s="183"/>
      <c r="ED583" s="183"/>
      <c r="EE583" s="183"/>
    </row>
    <row r="584" spans="49:135" ht="13" x14ac:dyDescent="0.15">
      <c r="AW584" s="183"/>
      <c r="DU584" s="4"/>
      <c r="DZ584" s="183"/>
      <c r="EA584" s="183"/>
      <c r="EB584" s="183"/>
      <c r="EC584" s="183"/>
      <c r="ED584" s="183"/>
      <c r="EE584" s="183"/>
    </row>
    <row r="585" spans="49:135" ht="13" x14ac:dyDescent="0.15">
      <c r="AW585" s="183"/>
      <c r="DU585" s="4"/>
      <c r="DZ585" s="183"/>
      <c r="EA585" s="183"/>
      <c r="EB585" s="183"/>
      <c r="EC585" s="183"/>
      <c r="ED585" s="183"/>
      <c r="EE585" s="183"/>
    </row>
    <row r="586" spans="49:135" ht="13" x14ac:dyDescent="0.15">
      <c r="AW586" s="183"/>
      <c r="DU586" s="4"/>
      <c r="DZ586" s="183"/>
      <c r="EA586" s="183"/>
      <c r="EB586" s="183"/>
      <c r="EC586" s="183"/>
      <c r="ED586" s="183"/>
      <c r="EE586" s="183"/>
    </row>
    <row r="587" spans="49:135" ht="13" x14ac:dyDescent="0.15">
      <c r="AW587" s="183"/>
      <c r="DU587" s="4"/>
      <c r="DZ587" s="183"/>
      <c r="EA587" s="183"/>
      <c r="EB587" s="183"/>
      <c r="EC587" s="183"/>
      <c r="ED587" s="183"/>
      <c r="EE587" s="183"/>
    </row>
    <row r="588" spans="49:135" ht="13" x14ac:dyDescent="0.15">
      <c r="AW588" s="183"/>
      <c r="DU588" s="4"/>
      <c r="DZ588" s="183"/>
      <c r="EA588" s="183"/>
      <c r="EB588" s="183"/>
      <c r="EC588" s="183"/>
      <c r="ED588" s="183"/>
      <c r="EE588" s="183"/>
    </row>
    <row r="589" spans="49:135" ht="13" x14ac:dyDescent="0.15">
      <c r="AW589" s="183"/>
      <c r="DU589" s="4"/>
      <c r="DZ589" s="183"/>
      <c r="EA589" s="183"/>
      <c r="EB589" s="183"/>
      <c r="EC589" s="183"/>
      <c r="ED589" s="183"/>
      <c r="EE589" s="183"/>
    </row>
    <row r="590" spans="49:135" ht="13" x14ac:dyDescent="0.15">
      <c r="AW590" s="183"/>
      <c r="DU590" s="4"/>
      <c r="DZ590" s="183"/>
      <c r="EA590" s="183"/>
      <c r="EB590" s="183"/>
      <c r="EC590" s="183"/>
      <c r="ED590" s="183"/>
      <c r="EE590" s="183"/>
    </row>
    <row r="591" spans="49:135" ht="13" x14ac:dyDescent="0.15">
      <c r="AW591" s="183"/>
      <c r="DU591" s="4"/>
      <c r="DZ591" s="183"/>
      <c r="EA591" s="183"/>
      <c r="EB591" s="183"/>
      <c r="EC591" s="183"/>
      <c r="ED591" s="183"/>
      <c r="EE591" s="183"/>
    </row>
    <row r="592" spans="49:135" ht="13" x14ac:dyDescent="0.15">
      <c r="AW592" s="183"/>
      <c r="DU592" s="4"/>
      <c r="DZ592" s="183"/>
      <c r="EA592" s="183"/>
      <c r="EB592" s="183"/>
      <c r="EC592" s="183"/>
      <c r="ED592" s="183"/>
      <c r="EE592" s="183"/>
    </row>
    <row r="593" spans="49:135" ht="13" x14ac:dyDescent="0.15">
      <c r="AW593" s="183"/>
      <c r="DU593" s="4"/>
      <c r="DZ593" s="183"/>
      <c r="EA593" s="183"/>
      <c r="EB593" s="183"/>
      <c r="EC593" s="183"/>
      <c r="ED593" s="183"/>
      <c r="EE593" s="183"/>
    </row>
    <row r="594" spans="49:135" ht="13" x14ac:dyDescent="0.15">
      <c r="AW594" s="183"/>
      <c r="DU594" s="4"/>
      <c r="DZ594" s="183"/>
      <c r="EA594" s="183"/>
      <c r="EB594" s="183"/>
      <c r="EC594" s="183"/>
      <c r="ED594" s="183"/>
      <c r="EE594" s="183"/>
    </row>
    <row r="595" spans="49:135" ht="13" x14ac:dyDescent="0.15">
      <c r="AW595" s="183"/>
      <c r="DU595" s="4"/>
      <c r="DZ595" s="183"/>
      <c r="EA595" s="183"/>
      <c r="EB595" s="183"/>
      <c r="EC595" s="183"/>
      <c r="ED595" s="183"/>
      <c r="EE595" s="183"/>
    </row>
    <row r="596" spans="49:135" ht="13" x14ac:dyDescent="0.15">
      <c r="AW596" s="183"/>
      <c r="DU596" s="4"/>
      <c r="DZ596" s="183"/>
      <c r="EA596" s="183"/>
      <c r="EB596" s="183"/>
      <c r="EC596" s="183"/>
      <c r="ED596" s="183"/>
      <c r="EE596" s="183"/>
    </row>
    <row r="597" spans="49:135" ht="13" x14ac:dyDescent="0.15">
      <c r="AW597" s="183"/>
      <c r="DU597" s="4"/>
      <c r="DZ597" s="183"/>
      <c r="EA597" s="183"/>
      <c r="EB597" s="183"/>
      <c r="EC597" s="183"/>
      <c r="ED597" s="183"/>
      <c r="EE597" s="183"/>
    </row>
    <row r="598" spans="49:135" ht="13" x14ac:dyDescent="0.15">
      <c r="AW598" s="183"/>
      <c r="DU598" s="4"/>
      <c r="DZ598" s="183"/>
      <c r="EA598" s="183"/>
      <c r="EB598" s="183"/>
      <c r="EC598" s="183"/>
      <c r="ED598" s="183"/>
      <c r="EE598" s="183"/>
    </row>
    <row r="599" spans="49:135" ht="13" x14ac:dyDescent="0.15">
      <c r="AW599" s="183"/>
      <c r="DU599" s="4"/>
      <c r="DZ599" s="183"/>
      <c r="EA599" s="183"/>
      <c r="EB599" s="183"/>
      <c r="EC599" s="183"/>
      <c r="ED599" s="183"/>
      <c r="EE599" s="183"/>
    </row>
    <row r="600" spans="49:135" ht="13" x14ac:dyDescent="0.15">
      <c r="AW600" s="183"/>
      <c r="DU600" s="4"/>
      <c r="DZ600" s="183"/>
      <c r="EA600" s="183"/>
      <c r="EB600" s="183"/>
      <c r="EC600" s="183"/>
      <c r="ED600" s="183"/>
      <c r="EE600" s="183"/>
    </row>
    <row r="601" spans="49:135" ht="13" x14ac:dyDescent="0.15">
      <c r="AW601" s="183"/>
      <c r="DU601" s="4"/>
      <c r="DZ601" s="183"/>
      <c r="EA601" s="183"/>
      <c r="EB601" s="183"/>
      <c r="EC601" s="183"/>
      <c r="ED601" s="183"/>
      <c r="EE601" s="183"/>
    </row>
    <row r="602" spans="49:135" ht="13" x14ac:dyDescent="0.15">
      <c r="AW602" s="183"/>
      <c r="DU602" s="4"/>
      <c r="DZ602" s="183"/>
      <c r="EA602" s="183"/>
      <c r="EB602" s="183"/>
      <c r="EC602" s="183"/>
      <c r="ED602" s="183"/>
      <c r="EE602" s="183"/>
    </row>
    <row r="603" spans="49:135" ht="13" x14ac:dyDescent="0.15">
      <c r="AW603" s="183"/>
      <c r="DU603" s="4"/>
      <c r="DZ603" s="183"/>
      <c r="EA603" s="183"/>
      <c r="EB603" s="183"/>
      <c r="EC603" s="183"/>
      <c r="ED603" s="183"/>
      <c r="EE603" s="183"/>
    </row>
    <row r="604" spans="49:135" ht="13" x14ac:dyDescent="0.15">
      <c r="AW604" s="183"/>
      <c r="DU604" s="4"/>
      <c r="DZ604" s="183"/>
      <c r="EA604" s="183"/>
      <c r="EB604" s="183"/>
      <c r="EC604" s="183"/>
      <c r="ED604" s="183"/>
      <c r="EE604" s="183"/>
    </row>
    <row r="605" spans="49:135" ht="13" x14ac:dyDescent="0.15">
      <c r="AW605" s="183"/>
      <c r="DU605" s="4"/>
      <c r="DZ605" s="183"/>
      <c r="EA605" s="183"/>
      <c r="EB605" s="183"/>
      <c r="EC605" s="183"/>
      <c r="ED605" s="183"/>
      <c r="EE605" s="183"/>
    </row>
    <row r="606" spans="49:135" ht="13" x14ac:dyDescent="0.15">
      <c r="AW606" s="183"/>
      <c r="DU606" s="4"/>
      <c r="DZ606" s="183"/>
      <c r="EA606" s="183"/>
      <c r="EB606" s="183"/>
      <c r="EC606" s="183"/>
      <c r="ED606" s="183"/>
      <c r="EE606" s="183"/>
    </row>
    <row r="607" spans="49:135" ht="13" x14ac:dyDescent="0.15">
      <c r="AW607" s="183"/>
      <c r="DU607" s="4"/>
      <c r="DZ607" s="183"/>
      <c r="EA607" s="183"/>
      <c r="EB607" s="183"/>
      <c r="EC607" s="183"/>
      <c r="ED607" s="183"/>
      <c r="EE607" s="183"/>
    </row>
    <row r="608" spans="49:135" ht="13" x14ac:dyDescent="0.15">
      <c r="AW608" s="183"/>
      <c r="DU608" s="4"/>
      <c r="DZ608" s="183"/>
      <c r="EA608" s="183"/>
      <c r="EB608" s="183"/>
      <c r="EC608" s="183"/>
      <c r="ED608" s="183"/>
      <c r="EE608" s="183"/>
    </row>
    <row r="609" spans="49:135" ht="13" x14ac:dyDescent="0.15">
      <c r="AW609" s="183"/>
      <c r="DU609" s="4"/>
      <c r="DZ609" s="183"/>
      <c r="EA609" s="183"/>
      <c r="EB609" s="183"/>
      <c r="EC609" s="183"/>
      <c r="ED609" s="183"/>
      <c r="EE609" s="183"/>
    </row>
    <row r="610" spans="49:135" ht="13" x14ac:dyDescent="0.15">
      <c r="AW610" s="183"/>
      <c r="DU610" s="4"/>
      <c r="DZ610" s="183"/>
      <c r="EA610" s="183"/>
      <c r="EB610" s="183"/>
      <c r="EC610" s="183"/>
      <c r="ED610" s="183"/>
      <c r="EE610" s="183"/>
    </row>
    <row r="611" spans="49:135" ht="13" x14ac:dyDescent="0.15">
      <c r="AW611" s="183"/>
      <c r="DU611" s="4"/>
      <c r="DZ611" s="183"/>
      <c r="EA611" s="183"/>
      <c r="EB611" s="183"/>
      <c r="EC611" s="183"/>
      <c r="ED611" s="183"/>
      <c r="EE611" s="183"/>
    </row>
    <row r="612" spans="49:135" ht="13" x14ac:dyDescent="0.15">
      <c r="AW612" s="183"/>
      <c r="DU612" s="4"/>
      <c r="DZ612" s="183"/>
      <c r="EA612" s="183"/>
      <c r="EB612" s="183"/>
      <c r="EC612" s="183"/>
      <c r="ED612" s="183"/>
      <c r="EE612" s="183"/>
    </row>
    <row r="613" spans="49:135" ht="13" x14ac:dyDescent="0.15">
      <c r="AW613" s="183"/>
      <c r="DU613" s="4"/>
      <c r="DZ613" s="183"/>
      <c r="EA613" s="183"/>
      <c r="EB613" s="183"/>
      <c r="EC613" s="183"/>
      <c r="ED613" s="183"/>
      <c r="EE613" s="183"/>
    </row>
    <row r="614" spans="49:135" ht="13" x14ac:dyDescent="0.15">
      <c r="AW614" s="183"/>
      <c r="DU614" s="4"/>
      <c r="DZ614" s="183"/>
      <c r="EA614" s="183"/>
      <c r="EB614" s="183"/>
      <c r="EC614" s="183"/>
      <c r="ED614" s="183"/>
      <c r="EE614" s="183"/>
    </row>
    <row r="615" spans="49:135" ht="13" x14ac:dyDescent="0.15">
      <c r="AW615" s="183"/>
      <c r="DU615" s="4"/>
      <c r="DZ615" s="183"/>
      <c r="EA615" s="183"/>
      <c r="EB615" s="183"/>
      <c r="EC615" s="183"/>
      <c r="ED615" s="183"/>
      <c r="EE615" s="183"/>
    </row>
    <row r="616" spans="49:135" ht="13" x14ac:dyDescent="0.15">
      <c r="AW616" s="183"/>
      <c r="DU616" s="4"/>
      <c r="DZ616" s="183"/>
      <c r="EA616" s="183"/>
      <c r="EB616" s="183"/>
      <c r="EC616" s="183"/>
      <c r="ED616" s="183"/>
      <c r="EE616" s="183"/>
    </row>
    <row r="617" spans="49:135" ht="13" x14ac:dyDescent="0.15">
      <c r="AW617" s="183"/>
      <c r="DU617" s="4"/>
      <c r="DZ617" s="183"/>
      <c r="EA617" s="183"/>
      <c r="EB617" s="183"/>
      <c r="EC617" s="183"/>
      <c r="ED617" s="183"/>
      <c r="EE617" s="183"/>
    </row>
    <row r="618" spans="49:135" ht="13" x14ac:dyDescent="0.15">
      <c r="AW618" s="183"/>
      <c r="DU618" s="4"/>
      <c r="DZ618" s="183"/>
      <c r="EA618" s="183"/>
      <c r="EB618" s="183"/>
      <c r="EC618" s="183"/>
      <c r="ED618" s="183"/>
      <c r="EE618" s="183"/>
    </row>
    <row r="619" spans="49:135" ht="13" x14ac:dyDescent="0.15">
      <c r="AW619" s="183"/>
      <c r="DU619" s="4"/>
      <c r="DZ619" s="183"/>
      <c r="EA619" s="183"/>
      <c r="EB619" s="183"/>
      <c r="EC619" s="183"/>
      <c r="ED619" s="183"/>
      <c r="EE619" s="183"/>
    </row>
    <row r="620" spans="49:135" ht="13" x14ac:dyDescent="0.15">
      <c r="AW620" s="183"/>
      <c r="DU620" s="4"/>
      <c r="DZ620" s="183"/>
      <c r="EA620" s="183"/>
      <c r="EB620" s="183"/>
      <c r="EC620" s="183"/>
      <c r="ED620" s="183"/>
      <c r="EE620" s="183"/>
    </row>
    <row r="621" spans="49:135" ht="13" x14ac:dyDescent="0.15">
      <c r="AW621" s="183"/>
      <c r="DU621" s="4"/>
      <c r="DZ621" s="183"/>
      <c r="EA621" s="183"/>
      <c r="EB621" s="183"/>
      <c r="EC621" s="183"/>
      <c r="ED621" s="183"/>
      <c r="EE621" s="183"/>
    </row>
    <row r="622" spans="49:135" ht="13" x14ac:dyDescent="0.15">
      <c r="AW622" s="183"/>
      <c r="DU622" s="4"/>
      <c r="DZ622" s="183"/>
      <c r="EA622" s="183"/>
      <c r="EB622" s="183"/>
      <c r="EC622" s="183"/>
      <c r="ED622" s="183"/>
      <c r="EE622" s="183"/>
    </row>
    <row r="623" spans="49:135" ht="13" x14ac:dyDescent="0.15">
      <c r="AW623" s="183"/>
      <c r="DU623" s="4"/>
      <c r="DZ623" s="183"/>
      <c r="EA623" s="183"/>
      <c r="EB623" s="183"/>
      <c r="EC623" s="183"/>
      <c r="ED623" s="183"/>
      <c r="EE623" s="183"/>
    </row>
    <row r="624" spans="49:135" ht="13" x14ac:dyDescent="0.15">
      <c r="AW624" s="183"/>
      <c r="DU624" s="4"/>
      <c r="DZ624" s="183"/>
      <c r="EA624" s="183"/>
      <c r="EB624" s="183"/>
      <c r="EC624" s="183"/>
      <c r="ED624" s="183"/>
      <c r="EE624" s="183"/>
    </row>
    <row r="625" spans="49:135" ht="13" x14ac:dyDescent="0.15">
      <c r="AW625" s="183"/>
      <c r="DU625" s="4"/>
      <c r="DZ625" s="183"/>
      <c r="EA625" s="183"/>
      <c r="EB625" s="183"/>
      <c r="EC625" s="183"/>
      <c r="ED625" s="183"/>
      <c r="EE625" s="183"/>
    </row>
    <row r="626" spans="49:135" ht="13" x14ac:dyDescent="0.15">
      <c r="AW626" s="183"/>
      <c r="DU626" s="4"/>
      <c r="DZ626" s="183"/>
      <c r="EA626" s="183"/>
      <c r="EB626" s="183"/>
      <c r="EC626" s="183"/>
      <c r="ED626" s="183"/>
      <c r="EE626" s="183"/>
    </row>
    <row r="627" spans="49:135" ht="13" x14ac:dyDescent="0.15">
      <c r="AW627" s="183"/>
      <c r="DU627" s="4"/>
      <c r="DZ627" s="183"/>
      <c r="EA627" s="183"/>
      <c r="EB627" s="183"/>
      <c r="EC627" s="183"/>
      <c r="ED627" s="183"/>
      <c r="EE627" s="183"/>
    </row>
    <row r="628" spans="49:135" ht="13" x14ac:dyDescent="0.15">
      <c r="AW628" s="183"/>
      <c r="DU628" s="4"/>
      <c r="DZ628" s="183"/>
      <c r="EA628" s="183"/>
      <c r="EB628" s="183"/>
      <c r="EC628" s="183"/>
      <c r="ED628" s="183"/>
      <c r="EE628" s="183"/>
    </row>
    <row r="629" spans="49:135" ht="13" x14ac:dyDescent="0.15">
      <c r="AW629" s="183"/>
      <c r="DU629" s="4"/>
      <c r="DZ629" s="183"/>
      <c r="EA629" s="183"/>
      <c r="EB629" s="183"/>
      <c r="EC629" s="183"/>
      <c r="ED629" s="183"/>
      <c r="EE629" s="183"/>
    </row>
    <row r="630" spans="49:135" ht="13" x14ac:dyDescent="0.15">
      <c r="AW630" s="183"/>
      <c r="DU630" s="4"/>
      <c r="DZ630" s="183"/>
      <c r="EA630" s="183"/>
      <c r="EB630" s="183"/>
      <c r="EC630" s="183"/>
      <c r="ED630" s="183"/>
      <c r="EE630" s="183"/>
    </row>
    <row r="631" spans="49:135" ht="13" x14ac:dyDescent="0.15">
      <c r="AW631" s="183"/>
      <c r="DU631" s="4"/>
      <c r="DZ631" s="183"/>
      <c r="EA631" s="183"/>
      <c r="EB631" s="183"/>
      <c r="EC631" s="183"/>
      <c r="ED631" s="183"/>
      <c r="EE631" s="183"/>
    </row>
    <row r="632" spans="49:135" ht="13" x14ac:dyDescent="0.15">
      <c r="AW632" s="183"/>
      <c r="DU632" s="4"/>
      <c r="DZ632" s="183"/>
      <c r="EA632" s="183"/>
      <c r="EB632" s="183"/>
      <c r="EC632" s="183"/>
      <c r="ED632" s="183"/>
      <c r="EE632" s="183"/>
    </row>
    <row r="633" spans="49:135" ht="13" x14ac:dyDescent="0.15">
      <c r="AW633" s="183"/>
      <c r="DU633" s="4"/>
      <c r="DZ633" s="183"/>
      <c r="EA633" s="183"/>
      <c r="EB633" s="183"/>
      <c r="EC633" s="183"/>
      <c r="ED633" s="183"/>
      <c r="EE633" s="183"/>
    </row>
    <row r="634" spans="49:135" ht="13" x14ac:dyDescent="0.15">
      <c r="AW634" s="183"/>
      <c r="DU634" s="4"/>
      <c r="DZ634" s="183"/>
      <c r="EA634" s="183"/>
      <c r="EB634" s="183"/>
      <c r="EC634" s="183"/>
      <c r="ED634" s="183"/>
      <c r="EE634" s="183"/>
    </row>
    <row r="635" spans="49:135" ht="13" x14ac:dyDescent="0.15">
      <c r="AW635" s="183"/>
      <c r="DU635" s="4"/>
      <c r="DZ635" s="183"/>
      <c r="EA635" s="183"/>
      <c r="EB635" s="183"/>
      <c r="EC635" s="183"/>
      <c r="ED635" s="183"/>
      <c r="EE635" s="183"/>
    </row>
    <row r="636" spans="49:135" ht="13" x14ac:dyDescent="0.15">
      <c r="AW636" s="183"/>
      <c r="DU636" s="4"/>
      <c r="DZ636" s="183"/>
      <c r="EA636" s="183"/>
      <c r="EB636" s="183"/>
      <c r="EC636" s="183"/>
      <c r="ED636" s="183"/>
      <c r="EE636" s="183"/>
    </row>
    <row r="637" spans="49:135" ht="13" x14ac:dyDescent="0.15">
      <c r="AW637" s="183"/>
      <c r="DU637" s="4"/>
      <c r="DZ637" s="183"/>
      <c r="EA637" s="183"/>
      <c r="EB637" s="183"/>
      <c r="EC637" s="183"/>
      <c r="ED637" s="183"/>
      <c r="EE637" s="183"/>
    </row>
    <row r="638" spans="49:135" ht="13" x14ac:dyDescent="0.15">
      <c r="AW638" s="183"/>
      <c r="DU638" s="4"/>
      <c r="DZ638" s="183"/>
      <c r="EA638" s="183"/>
      <c r="EB638" s="183"/>
      <c r="EC638" s="183"/>
      <c r="ED638" s="183"/>
      <c r="EE638" s="183"/>
    </row>
    <row r="639" spans="49:135" ht="13" x14ac:dyDescent="0.15">
      <c r="AW639" s="183"/>
      <c r="DU639" s="4"/>
      <c r="DZ639" s="183"/>
      <c r="EA639" s="183"/>
      <c r="EB639" s="183"/>
      <c r="EC639" s="183"/>
      <c r="ED639" s="183"/>
      <c r="EE639" s="183"/>
    </row>
    <row r="640" spans="49:135" ht="13" x14ac:dyDescent="0.15">
      <c r="AW640" s="183"/>
      <c r="DU640" s="4"/>
      <c r="DZ640" s="183"/>
      <c r="EA640" s="183"/>
      <c r="EB640" s="183"/>
      <c r="EC640" s="183"/>
      <c r="ED640" s="183"/>
      <c r="EE640" s="183"/>
    </row>
    <row r="641" spans="49:135" ht="13" x14ac:dyDescent="0.15">
      <c r="AW641" s="183"/>
      <c r="DU641" s="4"/>
      <c r="DZ641" s="183"/>
      <c r="EA641" s="183"/>
      <c r="EB641" s="183"/>
      <c r="EC641" s="183"/>
      <c r="ED641" s="183"/>
      <c r="EE641" s="183"/>
    </row>
    <row r="642" spans="49:135" ht="13" x14ac:dyDescent="0.15">
      <c r="AW642" s="183"/>
      <c r="DU642" s="4"/>
      <c r="DZ642" s="183"/>
      <c r="EA642" s="183"/>
      <c r="EB642" s="183"/>
      <c r="EC642" s="183"/>
      <c r="ED642" s="183"/>
      <c r="EE642" s="183"/>
    </row>
    <row r="643" spans="49:135" ht="13" x14ac:dyDescent="0.15">
      <c r="AW643" s="183"/>
      <c r="DU643" s="4"/>
      <c r="DZ643" s="183"/>
      <c r="EA643" s="183"/>
      <c r="EB643" s="183"/>
      <c r="EC643" s="183"/>
      <c r="ED643" s="183"/>
      <c r="EE643" s="183"/>
    </row>
    <row r="644" spans="49:135" ht="13" x14ac:dyDescent="0.15">
      <c r="AW644" s="183"/>
      <c r="DU644" s="4"/>
      <c r="DZ644" s="183"/>
      <c r="EA644" s="183"/>
      <c r="EB644" s="183"/>
      <c r="EC644" s="183"/>
      <c r="ED644" s="183"/>
      <c r="EE644" s="183"/>
    </row>
    <row r="645" spans="49:135" ht="13" x14ac:dyDescent="0.15">
      <c r="AW645" s="183"/>
      <c r="DU645" s="4"/>
      <c r="DZ645" s="183"/>
      <c r="EA645" s="183"/>
      <c r="EB645" s="183"/>
      <c r="EC645" s="183"/>
      <c r="ED645" s="183"/>
      <c r="EE645" s="183"/>
    </row>
    <row r="646" spans="49:135" ht="13" x14ac:dyDescent="0.15">
      <c r="AW646" s="183"/>
      <c r="DU646" s="4"/>
      <c r="DZ646" s="183"/>
      <c r="EA646" s="183"/>
      <c r="EB646" s="183"/>
      <c r="EC646" s="183"/>
      <c r="ED646" s="183"/>
      <c r="EE646" s="183"/>
    </row>
    <row r="647" spans="49:135" ht="13" x14ac:dyDescent="0.15">
      <c r="AW647" s="183"/>
      <c r="DU647" s="4"/>
      <c r="DZ647" s="183"/>
      <c r="EA647" s="183"/>
      <c r="EB647" s="183"/>
      <c r="EC647" s="183"/>
      <c r="ED647" s="183"/>
      <c r="EE647" s="183"/>
    </row>
    <row r="648" spans="49:135" ht="13" x14ac:dyDescent="0.15">
      <c r="AW648" s="183"/>
      <c r="DU648" s="4"/>
      <c r="DZ648" s="183"/>
      <c r="EA648" s="183"/>
      <c r="EB648" s="183"/>
      <c r="EC648" s="183"/>
      <c r="ED648" s="183"/>
      <c r="EE648" s="183"/>
    </row>
    <row r="649" spans="49:135" ht="13" x14ac:dyDescent="0.15">
      <c r="AW649" s="183"/>
      <c r="DU649" s="4"/>
      <c r="DZ649" s="183"/>
      <c r="EA649" s="183"/>
      <c r="EB649" s="183"/>
      <c r="EC649" s="183"/>
      <c r="ED649" s="183"/>
      <c r="EE649" s="183"/>
    </row>
    <row r="650" spans="49:135" ht="13" x14ac:dyDescent="0.15">
      <c r="AW650" s="183"/>
      <c r="DU650" s="4"/>
      <c r="DZ650" s="183"/>
      <c r="EA650" s="183"/>
      <c r="EB650" s="183"/>
      <c r="EC650" s="183"/>
      <c r="ED650" s="183"/>
      <c r="EE650" s="183"/>
    </row>
    <row r="651" spans="49:135" ht="13" x14ac:dyDescent="0.15">
      <c r="AW651" s="183"/>
      <c r="DU651" s="4"/>
      <c r="DZ651" s="183"/>
      <c r="EA651" s="183"/>
      <c r="EB651" s="183"/>
      <c r="EC651" s="183"/>
      <c r="ED651" s="183"/>
      <c r="EE651" s="183"/>
    </row>
    <row r="652" spans="49:135" ht="13" x14ac:dyDescent="0.15">
      <c r="AW652" s="183"/>
      <c r="DU652" s="4"/>
      <c r="DZ652" s="183"/>
      <c r="EA652" s="183"/>
      <c r="EB652" s="183"/>
      <c r="EC652" s="183"/>
      <c r="ED652" s="183"/>
      <c r="EE652" s="183"/>
    </row>
    <row r="653" spans="49:135" ht="13" x14ac:dyDescent="0.15">
      <c r="AW653" s="183"/>
      <c r="DU653" s="4"/>
      <c r="DZ653" s="183"/>
      <c r="EA653" s="183"/>
      <c r="EB653" s="183"/>
      <c r="EC653" s="183"/>
      <c r="ED653" s="183"/>
      <c r="EE653" s="183"/>
    </row>
    <row r="654" spans="49:135" ht="13" x14ac:dyDescent="0.15">
      <c r="AW654" s="183"/>
      <c r="DU654" s="4"/>
      <c r="DZ654" s="183"/>
      <c r="EA654" s="183"/>
      <c r="EB654" s="183"/>
      <c r="EC654" s="183"/>
      <c r="ED654" s="183"/>
      <c r="EE654" s="183"/>
    </row>
    <row r="655" spans="49:135" ht="13" x14ac:dyDescent="0.15">
      <c r="AW655" s="183"/>
      <c r="DU655" s="4"/>
      <c r="DZ655" s="183"/>
      <c r="EA655" s="183"/>
      <c r="EB655" s="183"/>
      <c r="EC655" s="183"/>
      <c r="ED655" s="183"/>
      <c r="EE655" s="183"/>
    </row>
    <row r="656" spans="49:135" ht="13" x14ac:dyDescent="0.15">
      <c r="AW656" s="183"/>
      <c r="DU656" s="4"/>
      <c r="DZ656" s="183"/>
      <c r="EA656" s="183"/>
      <c r="EB656" s="183"/>
      <c r="EC656" s="183"/>
      <c r="ED656" s="183"/>
      <c r="EE656" s="183"/>
    </row>
    <row r="657" spans="49:135" ht="13" x14ac:dyDescent="0.15">
      <c r="AW657" s="183"/>
      <c r="DU657" s="4"/>
      <c r="DZ657" s="183"/>
      <c r="EA657" s="183"/>
      <c r="EB657" s="183"/>
      <c r="EC657" s="183"/>
      <c r="ED657" s="183"/>
      <c r="EE657" s="183"/>
    </row>
    <row r="658" spans="49:135" ht="13" x14ac:dyDescent="0.15">
      <c r="AW658" s="183"/>
      <c r="DU658" s="4"/>
      <c r="DZ658" s="183"/>
      <c r="EA658" s="183"/>
      <c r="EB658" s="183"/>
      <c r="EC658" s="183"/>
      <c r="ED658" s="183"/>
      <c r="EE658" s="183"/>
    </row>
    <row r="659" spans="49:135" ht="13" x14ac:dyDescent="0.15">
      <c r="AW659" s="183"/>
      <c r="DU659" s="4"/>
      <c r="DZ659" s="183"/>
      <c r="EA659" s="183"/>
      <c r="EB659" s="183"/>
      <c r="EC659" s="183"/>
      <c r="ED659" s="183"/>
      <c r="EE659" s="183"/>
    </row>
    <row r="660" spans="49:135" ht="13" x14ac:dyDescent="0.15">
      <c r="AW660" s="183"/>
      <c r="DU660" s="4"/>
      <c r="DZ660" s="183"/>
      <c r="EA660" s="183"/>
      <c r="EB660" s="183"/>
      <c r="EC660" s="183"/>
      <c r="ED660" s="183"/>
      <c r="EE660" s="183"/>
    </row>
    <row r="661" spans="49:135" ht="13" x14ac:dyDescent="0.15">
      <c r="AW661" s="183"/>
      <c r="DU661" s="4"/>
      <c r="DZ661" s="183"/>
      <c r="EA661" s="183"/>
      <c r="EB661" s="183"/>
      <c r="EC661" s="183"/>
      <c r="ED661" s="183"/>
      <c r="EE661" s="183"/>
    </row>
    <row r="662" spans="49:135" ht="13" x14ac:dyDescent="0.15">
      <c r="AW662" s="183"/>
      <c r="DU662" s="4"/>
      <c r="DZ662" s="183"/>
      <c r="EA662" s="183"/>
      <c r="EB662" s="183"/>
      <c r="EC662" s="183"/>
      <c r="ED662" s="183"/>
      <c r="EE662" s="183"/>
    </row>
    <row r="663" spans="49:135" ht="13" x14ac:dyDescent="0.15">
      <c r="AW663" s="183"/>
      <c r="DU663" s="4"/>
      <c r="DZ663" s="183"/>
      <c r="EA663" s="183"/>
      <c r="EB663" s="183"/>
      <c r="EC663" s="183"/>
      <c r="ED663" s="183"/>
      <c r="EE663" s="183"/>
    </row>
    <row r="664" spans="49:135" ht="13" x14ac:dyDescent="0.15">
      <c r="AW664" s="183"/>
      <c r="DU664" s="4"/>
      <c r="DZ664" s="183"/>
      <c r="EA664" s="183"/>
      <c r="EB664" s="183"/>
      <c r="EC664" s="183"/>
      <c r="ED664" s="183"/>
      <c r="EE664" s="183"/>
    </row>
    <row r="665" spans="49:135" ht="13" x14ac:dyDescent="0.15">
      <c r="AW665" s="183"/>
      <c r="DU665" s="4"/>
      <c r="DZ665" s="183"/>
      <c r="EA665" s="183"/>
      <c r="EB665" s="183"/>
      <c r="EC665" s="183"/>
      <c r="ED665" s="183"/>
      <c r="EE665" s="183"/>
    </row>
    <row r="666" spans="49:135" ht="13" x14ac:dyDescent="0.15">
      <c r="AW666" s="183"/>
      <c r="DU666" s="4"/>
      <c r="DZ666" s="183"/>
      <c r="EA666" s="183"/>
      <c r="EB666" s="183"/>
      <c r="EC666" s="183"/>
      <c r="ED666" s="183"/>
      <c r="EE666" s="183"/>
    </row>
    <row r="667" spans="49:135" ht="13" x14ac:dyDescent="0.15">
      <c r="AW667" s="183"/>
      <c r="DU667" s="4"/>
      <c r="DZ667" s="183"/>
      <c r="EA667" s="183"/>
      <c r="EB667" s="183"/>
      <c r="EC667" s="183"/>
      <c r="ED667" s="183"/>
      <c r="EE667" s="183"/>
    </row>
    <row r="668" spans="49:135" ht="13" x14ac:dyDescent="0.15">
      <c r="AW668" s="183"/>
      <c r="DU668" s="4"/>
      <c r="DZ668" s="183"/>
      <c r="EA668" s="183"/>
      <c r="EB668" s="183"/>
      <c r="EC668" s="183"/>
      <c r="ED668" s="183"/>
      <c r="EE668" s="183"/>
    </row>
    <row r="669" spans="49:135" ht="13" x14ac:dyDescent="0.15">
      <c r="AW669" s="183"/>
      <c r="DU669" s="4"/>
      <c r="DZ669" s="183"/>
      <c r="EA669" s="183"/>
      <c r="EB669" s="183"/>
      <c r="EC669" s="183"/>
      <c r="ED669" s="183"/>
      <c r="EE669" s="183"/>
    </row>
    <row r="670" spans="49:135" ht="13" x14ac:dyDescent="0.15">
      <c r="AW670" s="183"/>
      <c r="DU670" s="4"/>
      <c r="DZ670" s="183"/>
      <c r="EA670" s="183"/>
      <c r="EB670" s="183"/>
      <c r="EC670" s="183"/>
      <c r="ED670" s="183"/>
      <c r="EE670" s="183"/>
    </row>
    <row r="671" spans="49:135" ht="13" x14ac:dyDescent="0.15">
      <c r="AW671" s="183"/>
      <c r="DU671" s="4"/>
      <c r="DZ671" s="183"/>
      <c r="EA671" s="183"/>
      <c r="EB671" s="183"/>
      <c r="EC671" s="183"/>
      <c r="ED671" s="183"/>
      <c r="EE671" s="183"/>
    </row>
    <row r="672" spans="49:135" ht="13" x14ac:dyDescent="0.15">
      <c r="AW672" s="183"/>
      <c r="DU672" s="4"/>
      <c r="DZ672" s="183"/>
      <c r="EA672" s="183"/>
      <c r="EB672" s="183"/>
      <c r="EC672" s="183"/>
      <c r="ED672" s="183"/>
      <c r="EE672" s="183"/>
    </row>
    <row r="673" spans="49:135" ht="13" x14ac:dyDescent="0.15">
      <c r="AW673" s="183"/>
      <c r="DU673" s="4"/>
      <c r="DZ673" s="183"/>
      <c r="EA673" s="183"/>
      <c r="EB673" s="183"/>
      <c r="EC673" s="183"/>
      <c r="ED673" s="183"/>
      <c r="EE673" s="183"/>
    </row>
    <row r="674" spans="49:135" ht="13" x14ac:dyDescent="0.15">
      <c r="AW674" s="183"/>
      <c r="DU674" s="4"/>
      <c r="DZ674" s="183"/>
      <c r="EA674" s="183"/>
      <c r="EB674" s="183"/>
      <c r="EC674" s="183"/>
      <c r="ED674" s="183"/>
      <c r="EE674" s="183"/>
    </row>
    <row r="675" spans="49:135" ht="13" x14ac:dyDescent="0.15">
      <c r="AW675" s="183"/>
      <c r="DU675" s="4"/>
      <c r="DZ675" s="183"/>
      <c r="EA675" s="183"/>
      <c r="EB675" s="183"/>
      <c r="EC675" s="183"/>
      <c r="ED675" s="183"/>
      <c r="EE675" s="183"/>
    </row>
    <row r="676" spans="49:135" ht="13" x14ac:dyDescent="0.15">
      <c r="AW676" s="183"/>
      <c r="DU676" s="4"/>
      <c r="DZ676" s="183"/>
      <c r="EA676" s="183"/>
      <c r="EB676" s="183"/>
      <c r="EC676" s="183"/>
      <c r="ED676" s="183"/>
      <c r="EE676" s="183"/>
    </row>
    <row r="677" spans="49:135" ht="13" x14ac:dyDescent="0.15">
      <c r="AW677" s="183"/>
      <c r="DU677" s="4"/>
      <c r="DZ677" s="183"/>
      <c r="EA677" s="183"/>
      <c r="EB677" s="183"/>
      <c r="EC677" s="183"/>
      <c r="ED677" s="183"/>
      <c r="EE677" s="183"/>
    </row>
    <row r="678" spans="49:135" ht="13" x14ac:dyDescent="0.15">
      <c r="AW678" s="183"/>
      <c r="DU678" s="4"/>
      <c r="DZ678" s="183"/>
      <c r="EA678" s="183"/>
      <c r="EB678" s="183"/>
      <c r="EC678" s="183"/>
      <c r="ED678" s="183"/>
      <c r="EE678" s="183"/>
    </row>
    <row r="679" spans="49:135" ht="13" x14ac:dyDescent="0.15">
      <c r="AW679" s="183"/>
      <c r="DU679" s="4"/>
      <c r="DZ679" s="183"/>
      <c r="EA679" s="183"/>
      <c r="EB679" s="183"/>
      <c r="EC679" s="183"/>
      <c r="ED679" s="183"/>
      <c r="EE679" s="183"/>
    </row>
    <row r="680" spans="49:135" ht="13" x14ac:dyDescent="0.15">
      <c r="AW680" s="183"/>
      <c r="DU680" s="4"/>
      <c r="DZ680" s="183"/>
      <c r="EA680" s="183"/>
      <c r="EB680" s="183"/>
      <c r="EC680" s="183"/>
      <c r="ED680" s="183"/>
      <c r="EE680" s="183"/>
    </row>
    <row r="681" spans="49:135" ht="13" x14ac:dyDescent="0.15">
      <c r="AW681" s="183"/>
      <c r="DU681" s="4"/>
      <c r="DZ681" s="183"/>
      <c r="EA681" s="183"/>
      <c r="EB681" s="183"/>
      <c r="EC681" s="183"/>
      <c r="ED681" s="183"/>
      <c r="EE681" s="183"/>
    </row>
    <row r="682" spans="49:135" ht="13" x14ac:dyDescent="0.15">
      <c r="AW682" s="183"/>
      <c r="DU682" s="4"/>
      <c r="DZ682" s="183"/>
      <c r="EA682" s="183"/>
      <c r="EB682" s="183"/>
      <c r="EC682" s="183"/>
      <c r="ED682" s="183"/>
      <c r="EE682" s="183"/>
    </row>
    <row r="683" spans="49:135" ht="13" x14ac:dyDescent="0.15">
      <c r="AW683" s="183"/>
      <c r="DU683" s="4"/>
      <c r="DZ683" s="183"/>
      <c r="EA683" s="183"/>
      <c r="EB683" s="183"/>
      <c r="EC683" s="183"/>
      <c r="ED683" s="183"/>
      <c r="EE683" s="183"/>
    </row>
    <row r="684" spans="49:135" ht="13" x14ac:dyDescent="0.15">
      <c r="AW684" s="183"/>
      <c r="DU684" s="4"/>
      <c r="DZ684" s="183"/>
      <c r="EA684" s="183"/>
      <c r="EB684" s="183"/>
      <c r="EC684" s="183"/>
      <c r="ED684" s="183"/>
      <c r="EE684" s="183"/>
    </row>
    <row r="685" spans="49:135" ht="13" x14ac:dyDescent="0.15">
      <c r="AW685" s="183"/>
      <c r="DU685" s="4"/>
      <c r="DZ685" s="183"/>
      <c r="EA685" s="183"/>
      <c r="EB685" s="183"/>
      <c r="EC685" s="183"/>
      <c r="ED685" s="183"/>
      <c r="EE685" s="183"/>
    </row>
    <row r="686" spans="49:135" ht="13" x14ac:dyDescent="0.15">
      <c r="AW686" s="183"/>
      <c r="DU686" s="4"/>
      <c r="DZ686" s="183"/>
      <c r="EA686" s="183"/>
      <c r="EB686" s="183"/>
      <c r="EC686" s="183"/>
      <c r="ED686" s="183"/>
      <c r="EE686" s="183"/>
    </row>
    <row r="687" spans="49:135" ht="13" x14ac:dyDescent="0.15">
      <c r="AW687" s="183"/>
      <c r="DU687" s="4"/>
      <c r="DZ687" s="183"/>
      <c r="EA687" s="183"/>
      <c r="EB687" s="183"/>
      <c r="EC687" s="183"/>
      <c r="ED687" s="183"/>
      <c r="EE687" s="183"/>
    </row>
    <row r="688" spans="49:135" ht="13" x14ac:dyDescent="0.15">
      <c r="AW688" s="183"/>
      <c r="DU688" s="4"/>
      <c r="DZ688" s="183"/>
      <c r="EA688" s="183"/>
      <c r="EB688" s="183"/>
      <c r="EC688" s="183"/>
      <c r="ED688" s="183"/>
      <c r="EE688" s="183"/>
    </row>
    <row r="689" spans="49:135" ht="13" x14ac:dyDescent="0.15">
      <c r="AW689" s="183"/>
      <c r="DU689" s="4"/>
      <c r="DZ689" s="183"/>
      <c r="EA689" s="183"/>
      <c r="EB689" s="183"/>
      <c r="EC689" s="183"/>
      <c r="ED689" s="183"/>
      <c r="EE689" s="183"/>
    </row>
    <row r="690" spans="49:135" ht="13" x14ac:dyDescent="0.15">
      <c r="AW690" s="183"/>
      <c r="DU690" s="4"/>
      <c r="DZ690" s="183"/>
      <c r="EA690" s="183"/>
      <c r="EB690" s="183"/>
      <c r="EC690" s="183"/>
      <c r="ED690" s="183"/>
      <c r="EE690" s="183"/>
    </row>
    <row r="691" spans="49:135" ht="13" x14ac:dyDescent="0.15">
      <c r="AW691" s="183"/>
      <c r="DU691" s="4"/>
      <c r="DZ691" s="183"/>
      <c r="EA691" s="183"/>
      <c r="EB691" s="183"/>
      <c r="EC691" s="183"/>
      <c r="ED691" s="183"/>
      <c r="EE691" s="183"/>
    </row>
    <row r="692" spans="49:135" ht="13" x14ac:dyDescent="0.15">
      <c r="AW692" s="183"/>
      <c r="DU692" s="4"/>
      <c r="DZ692" s="183"/>
      <c r="EA692" s="183"/>
      <c r="EB692" s="183"/>
      <c r="EC692" s="183"/>
      <c r="ED692" s="183"/>
      <c r="EE692" s="183"/>
    </row>
    <row r="693" spans="49:135" ht="13" x14ac:dyDescent="0.15">
      <c r="AW693" s="183"/>
      <c r="DU693" s="4"/>
      <c r="DZ693" s="183"/>
      <c r="EA693" s="183"/>
      <c r="EB693" s="183"/>
      <c r="EC693" s="183"/>
      <c r="ED693" s="183"/>
      <c r="EE693" s="183"/>
    </row>
    <row r="694" spans="49:135" ht="13" x14ac:dyDescent="0.15">
      <c r="AW694" s="183"/>
      <c r="DU694" s="4"/>
      <c r="DZ694" s="183"/>
      <c r="EA694" s="183"/>
      <c r="EB694" s="183"/>
      <c r="EC694" s="183"/>
      <c r="ED694" s="183"/>
      <c r="EE694" s="183"/>
    </row>
    <row r="695" spans="49:135" ht="13" x14ac:dyDescent="0.15">
      <c r="AW695" s="183"/>
      <c r="DU695" s="4"/>
      <c r="DZ695" s="183"/>
      <c r="EA695" s="183"/>
      <c r="EB695" s="183"/>
      <c r="EC695" s="183"/>
      <c r="ED695" s="183"/>
      <c r="EE695" s="183"/>
    </row>
    <row r="696" spans="49:135" ht="13" x14ac:dyDescent="0.15">
      <c r="AW696" s="183"/>
      <c r="DU696" s="4"/>
      <c r="DZ696" s="183"/>
      <c r="EA696" s="183"/>
      <c r="EB696" s="183"/>
      <c r="EC696" s="183"/>
      <c r="ED696" s="183"/>
      <c r="EE696" s="183"/>
    </row>
    <row r="697" spans="49:135" ht="13" x14ac:dyDescent="0.15">
      <c r="AW697" s="183"/>
      <c r="DU697" s="4"/>
      <c r="DZ697" s="183"/>
      <c r="EA697" s="183"/>
      <c r="EB697" s="183"/>
      <c r="EC697" s="183"/>
      <c r="ED697" s="183"/>
      <c r="EE697" s="183"/>
    </row>
    <row r="698" spans="49:135" ht="13" x14ac:dyDescent="0.15">
      <c r="AW698" s="183"/>
      <c r="DU698" s="4"/>
      <c r="DZ698" s="183"/>
      <c r="EA698" s="183"/>
      <c r="EB698" s="183"/>
      <c r="EC698" s="183"/>
      <c r="ED698" s="183"/>
      <c r="EE698" s="183"/>
    </row>
    <row r="699" spans="49:135" ht="13" x14ac:dyDescent="0.15">
      <c r="AW699" s="183"/>
      <c r="DU699" s="4"/>
      <c r="DZ699" s="183"/>
      <c r="EA699" s="183"/>
      <c r="EB699" s="183"/>
      <c r="EC699" s="183"/>
      <c r="ED699" s="183"/>
      <c r="EE699" s="183"/>
    </row>
    <row r="700" spans="49:135" ht="13" x14ac:dyDescent="0.15">
      <c r="AW700" s="183"/>
      <c r="DU700" s="4"/>
      <c r="DZ700" s="183"/>
      <c r="EA700" s="183"/>
      <c r="EB700" s="183"/>
      <c r="EC700" s="183"/>
      <c r="ED700" s="183"/>
      <c r="EE700" s="183"/>
    </row>
    <row r="701" spans="49:135" ht="13" x14ac:dyDescent="0.15">
      <c r="AW701" s="183"/>
      <c r="DU701" s="4"/>
      <c r="DZ701" s="183"/>
      <c r="EA701" s="183"/>
      <c r="EB701" s="183"/>
      <c r="EC701" s="183"/>
      <c r="ED701" s="183"/>
      <c r="EE701" s="183"/>
    </row>
    <row r="702" spans="49:135" ht="13" x14ac:dyDescent="0.15">
      <c r="AW702" s="183"/>
      <c r="DU702" s="4"/>
      <c r="DZ702" s="183"/>
      <c r="EA702" s="183"/>
      <c r="EB702" s="183"/>
      <c r="EC702" s="183"/>
      <c r="ED702" s="183"/>
      <c r="EE702" s="183"/>
    </row>
    <row r="703" spans="49:135" ht="13" x14ac:dyDescent="0.15">
      <c r="AW703" s="183"/>
      <c r="DU703" s="4"/>
      <c r="DZ703" s="183"/>
      <c r="EA703" s="183"/>
      <c r="EB703" s="183"/>
      <c r="EC703" s="183"/>
      <c r="ED703" s="183"/>
      <c r="EE703" s="183"/>
    </row>
    <row r="704" spans="49:135" ht="13" x14ac:dyDescent="0.15">
      <c r="AW704" s="183"/>
      <c r="DU704" s="4"/>
      <c r="DZ704" s="183"/>
      <c r="EA704" s="183"/>
      <c r="EB704" s="183"/>
      <c r="EC704" s="183"/>
      <c r="ED704" s="183"/>
      <c r="EE704" s="183"/>
    </row>
    <row r="705" spans="49:135" ht="13" x14ac:dyDescent="0.15">
      <c r="AW705" s="183"/>
      <c r="DU705" s="4"/>
      <c r="DZ705" s="183"/>
      <c r="EA705" s="183"/>
      <c r="EB705" s="183"/>
      <c r="EC705" s="183"/>
      <c r="ED705" s="183"/>
      <c r="EE705" s="183"/>
    </row>
    <row r="706" spans="49:135" ht="13" x14ac:dyDescent="0.15">
      <c r="AW706" s="183"/>
      <c r="DU706" s="4"/>
      <c r="DZ706" s="183"/>
      <c r="EA706" s="183"/>
      <c r="EB706" s="183"/>
      <c r="EC706" s="183"/>
      <c r="ED706" s="183"/>
      <c r="EE706" s="183"/>
    </row>
    <row r="707" spans="49:135" ht="13" x14ac:dyDescent="0.15">
      <c r="AW707" s="183"/>
      <c r="DU707" s="4"/>
      <c r="DZ707" s="183"/>
      <c r="EA707" s="183"/>
      <c r="EB707" s="183"/>
      <c r="EC707" s="183"/>
      <c r="ED707" s="183"/>
      <c r="EE707" s="183"/>
    </row>
    <row r="708" spans="49:135" ht="13" x14ac:dyDescent="0.15">
      <c r="AW708" s="183"/>
      <c r="DU708" s="4"/>
      <c r="DZ708" s="183"/>
      <c r="EA708" s="183"/>
      <c r="EB708" s="183"/>
      <c r="EC708" s="183"/>
      <c r="ED708" s="183"/>
      <c r="EE708" s="183"/>
    </row>
    <row r="709" spans="49:135" ht="13" x14ac:dyDescent="0.15">
      <c r="AW709" s="183"/>
      <c r="DU709" s="4"/>
      <c r="DZ709" s="183"/>
      <c r="EA709" s="183"/>
      <c r="EB709" s="183"/>
      <c r="EC709" s="183"/>
      <c r="ED709" s="183"/>
      <c r="EE709" s="183"/>
    </row>
    <row r="710" spans="49:135" ht="13" x14ac:dyDescent="0.15">
      <c r="AW710" s="183"/>
      <c r="DU710" s="4"/>
      <c r="DZ710" s="183"/>
      <c r="EA710" s="183"/>
      <c r="EB710" s="183"/>
      <c r="EC710" s="183"/>
      <c r="ED710" s="183"/>
      <c r="EE710" s="183"/>
    </row>
    <row r="711" spans="49:135" ht="13" x14ac:dyDescent="0.15">
      <c r="AW711" s="183"/>
      <c r="DU711" s="4"/>
      <c r="DZ711" s="183"/>
      <c r="EA711" s="183"/>
      <c r="EB711" s="183"/>
      <c r="EC711" s="183"/>
      <c r="ED711" s="183"/>
      <c r="EE711" s="183"/>
    </row>
    <row r="712" spans="49:135" ht="13" x14ac:dyDescent="0.15">
      <c r="AW712" s="183"/>
      <c r="DU712" s="4"/>
      <c r="DZ712" s="183"/>
      <c r="EA712" s="183"/>
      <c r="EB712" s="183"/>
      <c r="EC712" s="183"/>
      <c r="ED712" s="183"/>
      <c r="EE712" s="183"/>
    </row>
    <row r="713" spans="49:135" ht="13" x14ac:dyDescent="0.15">
      <c r="AW713" s="183"/>
      <c r="DU713" s="4"/>
      <c r="DZ713" s="183"/>
      <c r="EA713" s="183"/>
      <c r="EB713" s="183"/>
      <c r="EC713" s="183"/>
      <c r="ED713" s="183"/>
      <c r="EE713" s="183"/>
    </row>
    <row r="714" spans="49:135" ht="13" x14ac:dyDescent="0.15">
      <c r="AW714" s="183"/>
      <c r="DU714" s="4"/>
      <c r="DZ714" s="183"/>
      <c r="EA714" s="183"/>
      <c r="EB714" s="183"/>
      <c r="EC714" s="183"/>
      <c r="ED714" s="183"/>
      <c r="EE714" s="183"/>
    </row>
    <row r="715" spans="49:135" ht="13" x14ac:dyDescent="0.15">
      <c r="AW715" s="183"/>
      <c r="DU715" s="4"/>
      <c r="DZ715" s="183"/>
      <c r="EA715" s="183"/>
      <c r="EB715" s="183"/>
      <c r="EC715" s="183"/>
      <c r="ED715" s="183"/>
      <c r="EE715" s="183"/>
    </row>
    <row r="716" spans="49:135" ht="13" x14ac:dyDescent="0.15">
      <c r="AW716" s="183"/>
      <c r="DU716" s="4"/>
      <c r="DZ716" s="183"/>
      <c r="EA716" s="183"/>
      <c r="EB716" s="183"/>
      <c r="EC716" s="183"/>
      <c r="ED716" s="183"/>
      <c r="EE716" s="183"/>
    </row>
    <row r="717" spans="49:135" ht="13" x14ac:dyDescent="0.15">
      <c r="AW717" s="183"/>
      <c r="DU717" s="4"/>
      <c r="DZ717" s="183"/>
      <c r="EA717" s="183"/>
      <c r="EB717" s="183"/>
      <c r="EC717" s="183"/>
      <c r="ED717" s="183"/>
      <c r="EE717" s="183"/>
    </row>
    <row r="718" spans="49:135" ht="13" x14ac:dyDescent="0.15">
      <c r="AW718" s="183"/>
      <c r="DU718" s="4"/>
      <c r="DZ718" s="183"/>
      <c r="EA718" s="183"/>
      <c r="EB718" s="183"/>
      <c r="EC718" s="183"/>
      <c r="ED718" s="183"/>
      <c r="EE718" s="183"/>
    </row>
    <row r="719" spans="49:135" ht="13" x14ac:dyDescent="0.15">
      <c r="AW719" s="183"/>
      <c r="DU719" s="4"/>
      <c r="DZ719" s="183"/>
      <c r="EA719" s="183"/>
      <c r="EB719" s="183"/>
      <c r="EC719" s="183"/>
      <c r="ED719" s="183"/>
      <c r="EE719" s="183"/>
    </row>
    <row r="720" spans="49:135" ht="13" x14ac:dyDescent="0.15">
      <c r="AW720" s="183"/>
      <c r="DU720" s="4"/>
      <c r="DZ720" s="183"/>
      <c r="EA720" s="183"/>
      <c r="EB720" s="183"/>
      <c r="EC720" s="183"/>
      <c r="ED720" s="183"/>
      <c r="EE720" s="183"/>
    </row>
    <row r="721" spans="49:135" ht="13" x14ac:dyDescent="0.15">
      <c r="AW721" s="183"/>
      <c r="DU721" s="4"/>
      <c r="DZ721" s="183"/>
      <c r="EA721" s="183"/>
      <c r="EB721" s="183"/>
      <c r="EC721" s="183"/>
      <c r="ED721" s="183"/>
      <c r="EE721" s="183"/>
    </row>
    <row r="722" spans="49:135" ht="13" x14ac:dyDescent="0.15">
      <c r="AW722" s="183"/>
      <c r="DU722" s="4"/>
      <c r="DZ722" s="183"/>
      <c r="EA722" s="183"/>
      <c r="EB722" s="183"/>
      <c r="EC722" s="183"/>
      <c r="ED722" s="183"/>
      <c r="EE722" s="183"/>
    </row>
    <row r="723" spans="49:135" ht="13" x14ac:dyDescent="0.15">
      <c r="AW723" s="183"/>
      <c r="DU723" s="4"/>
      <c r="DZ723" s="183"/>
      <c r="EA723" s="183"/>
      <c r="EB723" s="183"/>
      <c r="EC723" s="183"/>
      <c r="ED723" s="183"/>
      <c r="EE723" s="183"/>
    </row>
    <row r="724" spans="49:135" ht="13" x14ac:dyDescent="0.15">
      <c r="AW724" s="183"/>
      <c r="DU724" s="4"/>
      <c r="DZ724" s="183"/>
      <c r="EA724" s="183"/>
      <c r="EB724" s="183"/>
      <c r="EC724" s="183"/>
      <c r="ED724" s="183"/>
      <c r="EE724" s="183"/>
    </row>
    <row r="725" spans="49:135" ht="13" x14ac:dyDescent="0.15">
      <c r="AW725" s="183"/>
      <c r="DU725" s="4"/>
      <c r="DZ725" s="183"/>
      <c r="EA725" s="183"/>
      <c r="EB725" s="183"/>
      <c r="EC725" s="183"/>
      <c r="ED725" s="183"/>
      <c r="EE725" s="183"/>
    </row>
    <row r="726" spans="49:135" ht="13" x14ac:dyDescent="0.15">
      <c r="AW726" s="183"/>
      <c r="DU726" s="4"/>
      <c r="DZ726" s="183"/>
      <c r="EA726" s="183"/>
      <c r="EB726" s="183"/>
      <c r="EC726" s="183"/>
      <c r="ED726" s="183"/>
      <c r="EE726" s="183"/>
    </row>
    <row r="727" spans="49:135" ht="13" x14ac:dyDescent="0.15">
      <c r="AW727" s="183"/>
      <c r="DU727" s="4"/>
      <c r="DZ727" s="183"/>
      <c r="EA727" s="183"/>
      <c r="EB727" s="183"/>
      <c r="EC727" s="183"/>
      <c r="ED727" s="183"/>
      <c r="EE727" s="183"/>
    </row>
    <row r="728" spans="49:135" ht="13" x14ac:dyDescent="0.15">
      <c r="AW728" s="183"/>
      <c r="DU728" s="4"/>
      <c r="DZ728" s="183"/>
      <c r="EA728" s="183"/>
      <c r="EB728" s="183"/>
      <c r="EC728" s="183"/>
      <c r="ED728" s="183"/>
      <c r="EE728" s="183"/>
    </row>
    <row r="729" spans="49:135" ht="13" x14ac:dyDescent="0.15">
      <c r="AW729" s="183"/>
      <c r="DU729" s="4"/>
      <c r="DZ729" s="183"/>
      <c r="EA729" s="183"/>
      <c r="EB729" s="183"/>
      <c r="EC729" s="183"/>
      <c r="ED729" s="183"/>
      <c r="EE729" s="183"/>
    </row>
    <row r="730" spans="49:135" ht="13" x14ac:dyDescent="0.15">
      <c r="AW730" s="183"/>
      <c r="DU730" s="4"/>
      <c r="DZ730" s="183"/>
      <c r="EA730" s="183"/>
      <c r="EB730" s="183"/>
      <c r="EC730" s="183"/>
      <c r="ED730" s="183"/>
      <c r="EE730" s="183"/>
    </row>
    <row r="731" spans="49:135" ht="13" x14ac:dyDescent="0.15">
      <c r="AW731" s="183"/>
      <c r="DU731" s="4"/>
      <c r="DZ731" s="183"/>
      <c r="EA731" s="183"/>
      <c r="EB731" s="183"/>
      <c r="EC731" s="183"/>
      <c r="ED731" s="183"/>
      <c r="EE731" s="183"/>
    </row>
    <row r="732" spans="49:135" ht="13" x14ac:dyDescent="0.15">
      <c r="AW732" s="183"/>
      <c r="DU732" s="4"/>
      <c r="DZ732" s="183"/>
      <c r="EA732" s="183"/>
      <c r="EB732" s="183"/>
      <c r="EC732" s="183"/>
      <c r="ED732" s="183"/>
      <c r="EE732" s="183"/>
    </row>
    <row r="733" spans="49:135" ht="13" x14ac:dyDescent="0.15">
      <c r="AW733" s="183"/>
      <c r="DU733" s="4"/>
      <c r="DZ733" s="183"/>
      <c r="EA733" s="183"/>
      <c r="EB733" s="183"/>
      <c r="EC733" s="183"/>
      <c r="ED733" s="183"/>
      <c r="EE733" s="183"/>
    </row>
    <row r="734" spans="49:135" ht="13" x14ac:dyDescent="0.15">
      <c r="AW734" s="183"/>
      <c r="DU734" s="4"/>
      <c r="DZ734" s="183"/>
      <c r="EA734" s="183"/>
      <c r="EB734" s="183"/>
      <c r="EC734" s="183"/>
      <c r="ED734" s="183"/>
      <c r="EE734" s="183"/>
    </row>
    <row r="735" spans="49:135" ht="13" x14ac:dyDescent="0.15">
      <c r="AW735" s="183"/>
      <c r="DU735" s="4"/>
      <c r="DZ735" s="183"/>
      <c r="EA735" s="183"/>
      <c r="EB735" s="183"/>
      <c r="EC735" s="183"/>
      <c r="ED735" s="183"/>
      <c r="EE735" s="183"/>
    </row>
    <row r="736" spans="49:135" ht="13" x14ac:dyDescent="0.15">
      <c r="AW736" s="183"/>
      <c r="DU736" s="4"/>
      <c r="DZ736" s="183"/>
      <c r="EA736" s="183"/>
      <c r="EB736" s="183"/>
      <c r="EC736" s="183"/>
      <c r="ED736" s="183"/>
      <c r="EE736" s="183"/>
    </row>
    <row r="737" spans="49:135" ht="13" x14ac:dyDescent="0.15">
      <c r="AW737" s="183"/>
      <c r="DU737" s="4"/>
      <c r="DZ737" s="183"/>
      <c r="EA737" s="183"/>
      <c r="EB737" s="183"/>
      <c r="EC737" s="183"/>
      <c r="ED737" s="183"/>
      <c r="EE737" s="183"/>
    </row>
    <row r="738" spans="49:135" ht="13" x14ac:dyDescent="0.15">
      <c r="AW738" s="183"/>
      <c r="DU738" s="4"/>
      <c r="DZ738" s="183"/>
      <c r="EA738" s="183"/>
      <c r="EB738" s="183"/>
      <c r="EC738" s="183"/>
      <c r="ED738" s="183"/>
      <c r="EE738" s="183"/>
    </row>
    <row r="739" spans="49:135" ht="13" x14ac:dyDescent="0.15">
      <c r="AW739" s="183"/>
      <c r="DU739" s="4"/>
      <c r="DZ739" s="183"/>
      <c r="EA739" s="183"/>
      <c r="EB739" s="183"/>
      <c r="EC739" s="183"/>
      <c r="ED739" s="183"/>
      <c r="EE739" s="183"/>
    </row>
    <row r="740" spans="49:135" ht="13" x14ac:dyDescent="0.15">
      <c r="AW740" s="183"/>
      <c r="DU740" s="4"/>
      <c r="DZ740" s="183"/>
      <c r="EA740" s="183"/>
      <c r="EB740" s="183"/>
      <c r="EC740" s="183"/>
      <c r="ED740" s="183"/>
      <c r="EE740" s="183"/>
    </row>
    <row r="741" spans="49:135" ht="13" x14ac:dyDescent="0.15">
      <c r="AW741" s="183"/>
      <c r="DU741" s="4"/>
      <c r="DZ741" s="183"/>
      <c r="EA741" s="183"/>
      <c r="EB741" s="183"/>
      <c r="EC741" s="183"/>
      <c r="ED741" s="183"/>
      <c r="EE741" s="183"/>
    </row>
    <row r="742" spans="49:135" ht="13" x14ac:dyDescent="0.15">
      <c r="AW742" s="183"/>
      <c r="DU742" s="4"/>
      <c r="DZ742" s="183"/>
      <c r="EA742" s="183"/>
      <c r="EB742" s="183"/>
      <c r="EC742" s="183"/>
      <c r="ED742" s="183"/>
      <c r="EE742" s="183"/>
    </row>
    <row r="743" spans="49:135" ht="13" x14ac:dyDescent="0.15">
      <c r="AW743" s="183"/>
      <c r="DU743" s="4"/>
      <c r="DZ743" s="183"/>
      <c r="EA743" s="183"/>
      <c r="EB743" s="183"/>
      <c r="EC743" s="183"/>
      <c r="ED743" s="183"/>
      <c r="EE743" s="183"/>
    </row>
    <row r="744" spans="49:135" ht="13" x14ac:dyDescent="0.15">
      <c r="AW744" s="183"/>
      <c r="DU744" s="4"/>
      <c r="DZ744" s="183"/>
      <c r="EA744" s="183"/>
      <c r="EB744" s="183"/>
      <c r="EC744" s="183"/>
      <c r="ED744" s="183"/>
      <c r="EE744" s="183"/>
    </row>
    <row r="745" spans="49:135" ht="13" x14ac:dyDescent="0.15">
      <c r="AW745" s="183"/>
      <c r="DU745" s="4"/>
      <c r="DZ745" s="183"/>
      <c r="EA745" s="183"/>
      <c r="EB745" s="183"/>
      <c r="EC745" s="183"/>
      <c r="ED745" s="183"/>
      <c r="EE745" s="183"/>
    </row>
    <row r="746" spans="49:135" ht="13" x14ac:dyDescent="0.15">
      <c r="AW746" s="183"/>
      <c r="DU746" s="4"/>
      <c r="DZ746" s="183"/>
      <c r="EA746" s="183"/>
      <c r="EB746" s="183"/>
      <c r="EC746" s="183"/>
      <c r="ED746" s="183"/>
      <c r="EE746" s="183"/>
    </row>
    <row r="747" spans="49:135" ht="13" x14ac:dyDescent="0.15">
      <c r="AW747" s="183"/>
      <c r="DU747" s="4"/>
      <c r="DZ747" s="183"/>
      <c r="EA747" s="183"/>
      <c r="EB747" s="183"/>
      <c r="EC747" s="183"/>
      <c r="ED747" s="183"/>
      <c r="EE747" s="183"/>
    </row>
    <row r="748" spans="49:135" ht="13" x14ac:dyDescent="0.15">
      <c r="AW748" s="183"/>
      <c r="DU748" s="4"/>
      <c r="DZ748" s="183"/>
      <c r="EA748" s="183"/>
      <c r="EB748" s="183"/>
      <c r="EC748" s="183"/>
      <c r="ED748" s="183"/>
      <c r="EE748" s="183"/>
    </row>
    <row r="749" spans="49:135" ht="13" x14ac:dyDescent="0.15">
      <c r="AW749" s="183"/>
      <c r="DU749" s="4"/>
      <c r="DZ749" s="183"/>
      <c r="EA749" s="183"/>
      <c r="EB749" s="183"/>
      <c r="EC749" s="183"/>
      <c r="ED749" s="183"/>
      <c r="EE749" s="183"/>
    </row>
    <row r="750" spans="49:135" ht="13" x14ac:dyDescent="0.15">
      <c r="AW750" s="183"/>
      <c r="DU750" s="4"/>
      <c r="DZ750" s="183"/>
      <c r="EA750" s="183"/>
      <c r="EB750" s="183"/>
      <c r="EC750" s="183"/>
      <c r="ED750" s="183"/>
      <c r="EE750" s="183"/>
    </row>
    <row r="751" spans="49:135" ht="13" x14ac:dyDescent="0.15">
      <c r="AW751" s="183"/>
      <c r="DU751" s="4"/>
      <c r="DZ751" s="183"/>
      <c r="EA751" s="183"/>
      <c r="EB751" s="183"/>
      <c r="EC751" s="183"/>
      <c r="ED751" s="183"/>
      <c r="EE751" s="183"/>
    </row>
    <row r="752" spans="49:135" ht="13" x14ac:dyDescent="0.15">
      <c r="AW752" s="183"/>
      <c r="DU752" s="4"/>
      <c r="DZ752" s="183"/>
      <c r="EA752" s="183"/>
      <c r="EB752" s="183"/>
      <c r="EC752" s="183"/>
      <c r="ED752" s="183"/>
      <c r="EE752" s="183"/>
    </row>
    <row r="753" spans="49:135" ht="13" x14ac:dyDescent="0.15">
      <c r="AW753" s="183"/>
      <c r="DU753" s="4"/>
      <c r="DZ753" s="183"/>
      <c r="EA753" s="183"/>
      <c r="EB753" s="183"/>
      <c r="EC753" s="183"/>
      <c r="ED753" s="183"/>
      <c r="EE753" s="183"/>
    </row>
    <row r="754" spans="49:135" ht="13" x14ac:dyDescent="0.15">
      <c r="AW754" s="183"/>
      <c r="DU754" s="4"/>
      <c r="DZ754" s="183"/>
      <c r="EA754" s="183"/>
      <c r="EB754" s="183"/>
      <c r="EC754" s="183"/>
      <c r="ED754" s="183"/>
      <c r="EE754" s="183"/>
    </row>
    <row r="755" spans="49:135" ht="13" x14ac:dyDescent="0.15">
      <c r="AW755" s="183"/>
      <c r="DU755" s="4"/>
      <c r="DZ755" s="183"/>
      <c r="EA755" s="183"/>
      <c r="EB755" s="183"/>
      <c r="EC755" s="183"/>
      <c r="ED755" s="183"/>
      <c r="EE755" s="183"/>
    </row>
    <row r="756" spans="49:135" ht="13" x14ac:dyDescent="0.15">
      <c r="AW756" s="183"/>
      <c r="DU756" s="4"/>
      <c r="DZ756" s="183"/>
      <c r="EA756" s="183"/>
      <c r="EB756" s="183"/>
      <c r="EC756" s="183"/>
      <c r="ED756" s="183"/>
      <c r="EE756" s="183"/>
    </row>
    <row r="757" spans="49:135" ht="13" x14ac:dyDescent="0.15">
      <c r="AW757" s="183"/>
      <c r="DU757" s="4"/>
      <c r="DZ757" s="183"/>
      <c r="EA757" s="183"/>
      <c r="EB757" s="183"/>
      <c r="EC757" s="183"/>
      <c r="ED757" s="183"/>
      <c r="EE757" s="183"/>
    </row>
    <row r="758" spans="49:135" ht="13" x14ac:dyDescent="0.15">
      <c r="AW758" s="183"/>
      <c r="DU758" s="4"/>
      <c r="DZ758" s="183"/>
      <c r="EA758" s="183"/>
      <c r="EB758" s="183"/>
      <c r="EC758" s="183"/>
      <c r="ED758" s="183"/>
      <c r="EE758" s="183"/>
    </row>
    <row r="759" spans="49:135" ht="13" x14ac:dyDescent="0.15">
      <c r="AW759" s="183"/>
      <c r="DU759" s="4"/>
      <c r="DZ759" s="183"/>
      <c r="EA759" s="183"/>
      <c r="EB759" s="183"/>
      <c r="EC759" s="183"/>
      <c r="ED759" s="183"/>
      <c r="EE759" s="183"/>
    </row>
    <row r="760" spans="49:135" ht="13" x14ac:dyDescent="0.15">
      <c r="AW760" s="183"/>
      <c r="DU760" s="4"/>
      <c r="DZ760" s="183"/>
      <c r="EA760" s="183"/>
      <c r="EB760" s="183"/>
      <c r="EC760" s="183"/>
      <c r="ED760" s="183"/>
      <c r="EE760" s="183"/>
    </row>
    <row r="761" spans="49:135" ht="13" x14ac:dyDescent="0.15">
      <c r="AW761" s="183"/>
      <c r="DU761" s="4"/>
      <c r="DZ761" s="183"/>
      <c r="EA761" s="183"/>
      <c r="EB761" s="183"/>
      <c r="EC761" s="183"/>
      <c r="ED761" s="183"/>
      <c r="EE761" s="183"/>
    </row>
    <row r="762" spans="49:135" ht="13" x14ac:dyDescent="0.15">
      <c r="AW762" s="183"/>
      <c r="DU762" s="4"/>
      <c r="DZ762" s="183"/>
      <c r="EA762" s="183"/>
      <c r="EB762" s="183"/>
      <c r="EC762" s="183"/>
      <c r="ED762" s="183"/>
      <c r="EE762" s="183"/>
    </row>
    <row r="763" spans="49:135" ht="13" x14ac:dyDescent="0.15">
      <c r="AW763" s="183"/>
      <c r="DU763" s="4"/>
      <c r="DZ763" s="183"/>
      <c r="EA763" s="183"/>
      <c r="EB763" s="183"/>
      <c r="EC763" s="183"/>
      <c r="ED763" s="183"/>
      <c r="EE763" s="183"/>
    </row>
    <row r="764" spans="49:135" ht="13" x14ac:dyDescent="0.15">
      <c r="AW764" s="183"/>
      <c r="DU764" s="4"/>
      <c r="DZ764" s="183"/>
      <c r="EA764" s="183"/>
      <c r="EB764" s="183"/>
      <c r="EC764" s="183"/>
      <c r="ED764" s="183"/>
      <c r="EE764" s="183"/>
    </row>
    <row r="765" spans="49:135" ht="13" x14ac:dyDescent="0.15">
      <c r="AW765" s="183"/>
      <c r="DU765" s="4"/>
      <c r="DZ765" s="183"/>
      <c r="EA765" s="183"/>
      <c r="EB765" s="183"/>
      <c r="EC765" s="183"/>
      <c r="ED765" s="183"/>
      <c r="EE765" s="183"/>
    </row>
    <row r="766" spans="49:135" ht="13" x14ac:dyDescent="0.15">
      <c r="AW766" s="183"/>
      <c r="DU766" s="4"/>
      <c r="DZ766" s="183"/>
      <c r="EA766" s="183"/>
      <c r="EB766" s="183"/>
      <c r="EC766" s="183"/>
      <c r="ED766" s="183"/>
      <c r="EE766" s="183"/>
    </row>
    <row r="767" spans="49:135" ht="13" x14ac:dyDescent="0.15">
      <c r="AW767" s="183"/>
      <c r="DU767" s="4"/>
      <c r="DZ767" s="183"/>
      <c r="EA767" s="183"/>
      <c r="EB767" s="183"/>
      <c r="EC767" s="183"/>
      <c r="ED767" s="183"/>
      <c r="EE767" s="183"/>
    </row>
    <row r="768" spans="49:135" ht="13" x14ac:dyDescent="0.15">
      <c r="AW768" s="183"/>
      <c r="DU768" s="4"/>
      <c r="DZ768" s="183"/>
      <c r="EA768" s="183"/>
      <c r="EB768" s="183"/>
      <c r="EC768" s="183"/>
      <c r="ED768" s="183"/>
      <c r="EE768" s="183"/>
    </row>
    <row r="769" spans="49:135" ht="13" x14ac:dyDescent="0.15">
      <c r="AW769" s="183"/>
      <c r="DU769" s="4"/>
      <c r="DZ769" s="183"/>
      <c r="EA769" s="183"/>
      <c r="EB769" s="183"/>
      <c r="EC769" s="183"/>
      <c r="ED769" s="183"/>
      <c r="EE769" s="183"/>
    </row>
    <row r="770" spans="49:135" ht="13" x14ac:dyDescent="0.15">
      <c r="AW770" s="183"/>
      <c r="DU770" s="4"/>
      <c r="DZ770" s="183"/>
      <c r="EA770" s="183"/>
      <c r="EB770" s="183"/>
      <c r="EC770" s="183"/>
      <c r="ED770" s="183"/>
      <c r="EE770" s="183"/>
    </row>
    <row r="771" spans="49:135" ht="13" x14ac:dyDescent="0.15">
      <c r="AW771" s="183"/>
      <c r="DU771" s="4"/>
      <c r="DZ771" s="183"/>
      <c r="EA771" s="183"/>
      <c r="EB771" s="183"/>
      <c r="EC771" s="183"/>
      <c r="ED771" s="183"/>
      <c r="EE771" s="183"/>
    </row>
    <row r="772" spans="49:135" ht="13" x14ac:dyDescent="0.15">
      <c r="AW772" s="183"/>
      <c r="DU772" s="4"/>
      <c r="DZ772" s="183"/>
      <c r="EA772" s="183"/>
      <c r="EB772" s="183"/>
      <c r="EC772" s="183"/>
      <c r="ED772" s="183"/>
      <c r="EE772" s="183"/>
    </row>
    <row r="773" spans="49:135" ht="13" x14ac:dyDescent="0.15">
      <c r="AW773" s="183"/>
      <c r="DU773" s="4"/>
      <c r="DZ773" s="183"/>
      <c r="EA773" s="183"/>
      <c r="EB773" s="183"/>
      <c r="EC773" s="183"/>
      <c r="ED773" s="183"/>
      <c r="EE773" s="183"/>
    </row>
    <row r="774" spans="49:135" ht="13" x14ac:dyDescent="0.15">
      <c r="AW774" s="183"/>
      <c r="DU774" s="4"/>
      <c r="DZ774" s="183"/>
      <c r="EA774" s="183"/>
      <c r="EB774" s="183"/>
      <c r="EC774" s="183"/>
      <c r="ED774" s="183"/>
      <c r="EE774" s="183"/>
    </row>
    <row r="775" spans="49:135" ht="13" x14ac:dyDescent="0.15">
      <c r="AW775" s="183"/>
      <c r="DU775" s="4"/>
      <c r="DZ775" s="183"/>
      <c r="EA775" s="183"/>
      <c r="EB775" s="183"/>
      <c r="EC775" s="183"/>
      <c r="ED775" s="183"/>
      <c r="EE775" s="183"/>
    </row>
    <row r="776" spans="49:135" ht="13" x14ac:dyDescent="0.15">
      <c r="AW776" s="183"/>
      <c r="DU776" s="4"/>
      <c r="DZ776" s="183"/>
      <c r="EA776" s="183"/>
      <c r="EB776" s="183"/>
      <c r="EC776" s="183"/>
      <c r="ED776" s="183"/>
      <c r="EE776" s="183"/>
    </row>
    <row r="777" spans="49:135" ht="13" x14ac:dyDescent="0.15">
      <c r="AW777" s="183"/>
      <c r="DU777" s="4"/>
      <c r="DZ777" s="183"/>
      <c r="EA777" s="183"/>
      <c r="EB777" s="183"/>
      <c r="EC777" s="183"/>
      <c r="ED777" s="183"/>
      <c r="EE777" s="183"/>
    </row>
    <row r="778" spans="49:135" ht="13" x14ac:dyDescent="0.15">
      <c r="AW778" s="183"/>
      <c r="DU778" s="4"/>
      <c r="DZ778" s="183"/>
      <c r="EA778" s="183"/>
      <c r="EB778" s="183"/>
      <c r="EC778" s="183"/>
      <c r="ED778" s="183"/>
      <c r="EE778" s="183"/>
    </row>
    <row r="779" spans="49:135" ht="13" x14ac:dyDescent="0.15">
      <c r="AW779" s="183"/>
      <c r="DU779" s="4"/>
      <c r="DZ779" s="183"/>
      <c r="EA779" s="183"/>
      <c r="EB779" s="183"/>
      <c r="EC779" s="183"/>
      <c r="ED779" s="183"/>
      <c r="EE779" s="183"/>
    </row>
    <row r="780" spans="49:135" ht="13" x14ac:dyDescent="0.15">
      <c r="AW780" s="183"/>
      <c r="DU780" s="4"/>
      <c r="DZ780" s="183"/>
      <c r="EA780" s="183"/>
      <c r="EB780" s="183"/>
      <c r="EC780" s="183"/>
      <c r="ED780" s="183"/>
      <c r="EE780" s="183"/>
    </row>
    <row r="781" spans="49:135" ht="13" x14ac:dyDescent="0.15">
      <c r="AW781" s="183"/>
      <c r="DU781" s="4"/>
      <c r="DZ781" s="183"/>
      <c r="EA781" s="183"/>
      <c r="EB781" s="183"/>
      <c r="EC781" s="183"/>
      <c r="ED781" s="183"/>
      <c r="EE781" s="183"/>
    </row>
    <row r="782" spans="49:135" ht="13" x14ac:dyDescent="0.15">
      <c r="AW782" s="183"/>
      <c r="DU782" s="4"/>
      <c r="DZ782" s="183"/>
      <c r="EA782" s="183"/>
      <c r="EB782" s="183"/>
      <c r="EC782" s="183"/>
      <c r="ED782" s="183"/>
      <c r="EE782" s="183"/>
    </row>
    <row r="783" spans="49:135" ht="13" x14ac:dyDescent="0.15">
      <c r="AW783" s="183"/>
      <c r="DU783" s="4"/>
      <c r="DZ783" s="183"/>
      <c r="EA783" s="183"/>
      <c r="EB783" s="183"/>
      <c r="EC783" s="183"/>
      <c r="ED783" s="183"/>
      <c r="EE783" s="183"/>
    </row>
    <row r="784" spans="49:135" ht="13" x14ac:dyDescent="0.15">
      <c r="AW784" s="183"/>
      <c r="DU784" s="4"/>
      <c r="DZ784" s="183"/>
      <c r="EA784" s="183"/>
      <c r="EB784" s="183"/>
      <c r="EC784" s="183"/>
      <c r="ED784" s="183"/>
      <c r="EE784" s="183"/>
    </row>
    <row r="785" spans="49:135" ht="13" x14ac:dyDescent="0.15">
      <c r="AW785" s="183"/>
      <c r="DU785" s="4"/>
      <c r="DZ785" s="183"/>
      <c r="EA785" s="183"/>
      <c r="EB785" s="183"/>
      <c r="EC785" s="183"/>
      <c r="ED785" s="183"/>
      <c r="EE785" s="183"/>
    </row>
    <row r="786" spans="49:135" ht="13" x14ac:dyDescent="0.15">
      <c r="AW786" s="183"/>
      <c r="DU786" s="4"/>
      <c r="DZ786" s="183"/>
      <c r="EA786" s="183"/>
      <c r="EB786" s="183"/>
      <c r="EC786" s="183"/>
      <c r="ED786" s="183"/>
      <c r="EE786" s="183"/>
    </row>
    <row r="787" spans="49:135" ht="13" x14ac:dyDescent="0.15">
      <c r="AW787" s="183"/>
      <c r="DU787" s="4"/>
      <c r="DZ787" s="183"/>
      <c r="EA787" s="183"/>
      <c r="EB787" s="183"/>
      <c r="EC787" s="183"/>
      <c r="ED787" s="183"/>
      <c r="EE787" s="183"/>
    </row>
    <row r="788" spans="49:135" ht="13" x14ac:dyDescent="0.15">
      <c r="AW788" s="183"/>
      <c r="DU788" s="4"/>
      <c r="DZ788" s="183"/>
      <c r="EA788" s="183"/>
      <c r="EB788" s="183"/>
      <c r="EC788" s="183"/>
      <c r="ED788" s="183"/>
      <c r="EE788" s="183"/>
    </row>
    <row r="789" spans="49:135" ht="13" x14ac:dyDescent="0.15">
      <c r="AW789" s="183"/>
      <c r="DU789" s="4"/>
      <c r="DZ789" s="183"/>
      <c r="EA789" s="183"/>
      <c r="EB789" s="183"/>
      <c r="EC789" s="183"/>
      <c r="ED789" s="183"/>
      <c r="EE789" s="183"/>
    </row>
    <row r="790" spans="49:135" ht="13" x14ac:dyDescent="0.15">
      <c r="AW790" s="183"/>
      <c r="DU790" s="4"/>
      <c r="DZ790" s="183"/>
      <c r="EA790" s="183"/>
      <c r="EB790" s="183"/>
      <c r="EC790" s="183"/>
      <c r="ED790" s="183"/>
      <c r="EE790" s="183"/>
    </row>
    <row r="791" spans="49:135" ht="13" x14ac:dyDescent="0.15">
      <c r="AW791" s="183"/>
      <c r="DU791" s="4"/>
      <c r="DZ791" s="183"/>
      <c r="EA791" s="183"/>
      <c r="EB791" s="183"/>
      <c r="EC791" s="183"/>
      <c r="ED791" s="183"/>
      <c r="EE791" s="183"/>
    </row>
    <row r="792" spans="49:135" ht="13" x14ac:dyDescent="0.15">
      <c r="AW792" s="183"/>
      <c r="DU792" s="4"/>
      <c r="DZ792" s="183"/>
      <c r="EA792" s="183"/>
      <c r="EB792" s="183"/>
      <c r="EC792" s="183"/>
      <c r="ED792" s="183"/>
      <c r="EE792" s="183"/>
    </row>
    <row r="793" spans="49:135" ht="13" x14ac:dyDescent="0.15">
      <c r="AW793" s="183"/>
      <c r="DU793" s="4"/>
      <c r="DZ793" s="183"/>
      <c r="EA793" s="183"/>
      <c r="EB793" s="183"/>
      <c r="EC793" s="183"/>
      <c r="ED793" s="183"/>
      <c r="EE793" s="183"/>
    </row>
    <row r="794" spans="49:135" ht="13" x14ac:dyDescent="0.15">
      <c r="AW794" s="183"/>
      <c r="DU794" s="4"/>
      <c r="DZ794" s="183"/>
      <c r="EA794" s="183"/>
      <c r="EB794" s="183"/>
      <c r="EC794" s="183"/>
      <c r="ED794" s="183"/>
      <c r="EE794" s="183"/>
    </row>
    <row r="795" spans="49:135" ht="13" x14ac:dyDescent="0.15">
      <c r="AW795" s="183"/>
      <c r="DU795" s="4"/>
      <c r="DZ795" s="183"/>
      <c r="EA795" s="183"/>
      <c r="EB795" s="183"/>
      <c r="EC795" s="183"/>
      <c r="ED795" s="183"/>
      <c r="EE795" s="183"/>
    </row>
    <row r="796" spans="49:135" ht="13" x14ac:dyDescent="0.15">
      <c r="AW796" s="183"/>
      <c r="DU796" s="4"/>
      <c r="DZ796" s="183"/>
      <c r="EA796" s="183"/>
      <c r="EB796" s="183"/>
      <c r="EC796" s="183"/>
      <c r="ED796" s="183"/>
      <c r="EE796" s="183"/>
    </row>
    <row r="797" spans="49:135" ht="13" x14ac:dyDescent="0.15">
      <c r="AW797" s="183"/>
      <c r="DU797" s="4"/>
      <c r="DZ797" s="183"/>
      <c r="EA797" s="183"/>
      <c r="EB797" s="183"/>
      <c r="EC797" s="183"/>
      <c r="ED797" s="183"/>
      <c r="EE797" s="183"/>
    </row>
    <row r="798" spans="49:135" ht="13" x14ac:dyDescent="0.15">
      <c r="AW798" s="183"/>
      <c r="DU798" s="4"/>
      <c r="DZ798" s="183"/>
      <c r="EA798" s="183"/>
      <c r="EB798" s="183"/>
      <c r="EC798" s="183"/>
      <c r="ED798" s="183"/>
      <c r="EE798" s="183"/>
    </row>
    <row r="799" spans="49:135" ht="13" x14ac:dyDescent="0.15">
      <c r="AW799" s="183"/>
      <c r="DU799" s="4"/>
      <c r="DZ799" s="183"/>
      <c r="EA799" s="183"/>
      <c r="EB799" s="183"/>
      <c r="EC799" s="183"/>
      <c r="ED799" s="183"/>
      <c r="EE799" s="183"/>
    </row>
    <row r="800" spans="49:135" ht="13" x14ac:dyDescent="0.15">
      <c r="AW800" s="183"/>
      <c r="DU800" s="4"/>
      <c r="DZ800" s="183"/>
      <c r="EA800" s="183"/>
      <c r="EB800" s="183"/>
      <c r="EC800" s="183"/>
      <c r="ED800" s="183"/>
      <c r="EE800" s="183"/>
    </row>
    <row r="801" spans="49:135" ht="13" x14ac:dyDescent="0.15">
      <c r="AW801" s="183"/>
      <c r="DU801" s="4"/>
      <c r="DZ801" s="183"/>
      <c r="EA801" s="183"/>
      <c r="EB801" s="183"/>
      <c r="EC801" s="183"/>
      <c r="ED801" s="183"/>
      <c r="EE801" s="183"/>
    </row>
    <row r="802" spans="49:135" ht="13" x14ac:dyDescent="0.15">
      <c r="AW802" s="183"/>
      <c r="DU802" s="4"/>
      <c r="DZ802" s="183"/>
      <c r="EA802" s="183"/>
      <c r="EB802" s="183"/>
      <c r="EC802" s="183"/>
      <c r="ED802" s="183"/>
      <c r="EE802" s="183"/>
    </row>
    <row r="803" spans="49:135" ht="13" x14ac:dyDescent="0.15">
      <c r="AW803" s="183"/>
      <c r="DU803" s="4"/>
      <c r="DZ803" s="183"/>
      <c r="EA803" s="183"/>
      <c r="EB803" s="183"/>
      <c r="EC803" s="183"/>
      <c r="ED803" s="183"/>
      <c r="EE803" s="183"/>
    </row>
    <row r="804" spans="49:135" ht="13" x14ac:dyDescent="0.15">
      <c r="AW804" s="183"/>
      <c r="DU804" s="4"/>
      <c r="DZ804" s="183"/>
      <c r="EA804" s="183"/>
      <c r="EB804" s="183"/>
      <c r="EC804" s="183"/>
      <c r="ED804" s="183"/>
      <c r="EE804" s="183"/>
    </row>
    <row r="805" spans="49:135" ht="13" x14ac:dyDescent="0.15">
      <c r="AW805" s="183"/>
      <c r="DU805" s="4"/>
      <c r="DZ805" s="183"/>
      <c r="EA805" s="183"/>
      <c r="EB805" s="183"/>
      <c r="EC805" s="183"/>
      <c r="ED805" s="183"/>
      <c r="EE805" s="183"/>
    </row>
    <row r="806" spans="49:135" ht="13" x14ac:dyDescent="0.15">
      <c r="AW806" s="183"/>
      <c r="DU806" s="4"/>
      <c r="DZ806" s="183"/>
      <c r="EA806" s="183"/>
      <c r="EB806" s="183"/>
      <c r="EC806" s="183"/>
      <c r="ED806" s="183"/>
      <c r="EE806" s="183"/>
    </row>
    <row r="807" spans="49:135" ht="13" x14ac:dyDescent="0.15">
      <c r="AW807" s="183"/>
      <c r="DU807" s="4"/>
      <c r="DZ807" s="183"/>
      <c r="EA807" s="183"/>
      <c r="EB807" s="183"/>
      <c r="EC807" s="183"/>
      <c r="ED807" s="183"/>
      <c r="EE807" s="183"/>
    </row>
    <row r="808" spans="49:135" ht="13" x14ac:dyDescent="0.15">
      <c r="AW808" s="183"/>
      <c r="DU808" s="4"/>
      <c r="DZ808" s="183"/>
      <c r="EA808" s="183"/>
      <c r="EB808" s="183"/>
      <c r="EC808" s="183"/>
      <c r="ED808" s="183"/>
      <c r="EE808" s="183"/>
    </row>
    <row r="809" spans="49:135" ht="13" x14ac:dyDescent="0.15">
      <c r="AW809" s="183"/>
      <c r="DU809" s="4"/>
      <c r="DZ809" s="183"/>
      <c r="EA809" s="183"/>
      <c r="EB809" s="183"/>
      <c r="EC809" s="183"/>
      <c r="ED809" s="183"/>
      <c r="EE809" s="183"/>
    </row>
    <row r="810" spans="49:135" ht="13" x14ac:dyDescent="0.15">
      <c r="AW810" s="183"/>
      <c r="DU810" s="4"/>
      <c r="DZ810" s="183"/>
      <c r="EA810" s="183"/>
      <c r="EB810" s="183"/>
      <c r="EC810" s="183"/>
      <c r="ED810" s="183"/>
      <c r="EE810" s="183"/>
    </row>
    <row r="811" spans="49:135" ht="13" x14ac:dyDescent="0.15">
      <c r="AW811" s="183"/>
      <c r="DU811" s="4"/>
      <c r="DZ811" s="183"/>
      <c r="EA811" s="183"/>
      <c r="EB811" s="183"/>
      <c r="EC811" s="183"/>
      <c r="ED811" s="183"/>
      <c r="EE811" s="183"/>
    </row>
    <row r="812" spans="49:135" ht="13" x14ac:dyDescent="0.15">
      <c r="AW812" s="183"/>
      <c r="DU812" s="4"/>
      <c r="DZ812" s="183"/>
      <c r="EA812" s="183"/>
      <c r="EB812" s="183"/>
      <c r="EC812" s="183"/>
      <c r="ED812" s="183"/>
      <c r="EE812" s="183"/>
    </row>
    <row r="813" spans="49:135" ht="13" x14ac:dyDescent="0.15">
      <c r="AW813" s="183"/>
      <c r="DU813" s="4"/>
      <c r="DZ813" s="183"/>
      <c r="EA813" s="183"/>
      <c r="EB813" s="183"/>
      <c r="EC813" s="183"/>
      <c r="ED813" s="183"/>
      <c r="EE813" s="183"/>
    </row>
    <row r="814" spans="49:135" ht="13" x14ac:dyDescent="0.15">
      <c r="AW814" s="183"/>
      <c r="DU814" s="4"/>
      <c r="DZ814" s="183"/>
      <c r="EA814" s="183"/>
      <c r="EB814" s="183"/>
      <c r="EC814" s="183"/>
      <c r="ED814" s="183"/>
      <c r="EE814" s="183"/>
    </row>
    <row r="815" spans="49:135" ht="13" x14ac:dyDescent="0.15">
      <c r="AW815" s="183"/>
      <c r="DU815" s="4"/>
      <c r="DZ815" s="183"/>
      <c r="EA815" s="183"/>
      <c r="EB815" s="183"/>
      <c r="EC815" s="183"/>
      <c r="ED815" s="183"/>
      <c r="EE815" s="183"/>
    </row>
    <row r="816" spans="49:135" ht="13" x14ac:dyDescent="0.15">
      <c r="AW816" s="183"/>
      <c r="DU816" s="4"/>
      <c r="DZ816" s="183"/>
      <c r="EA816" s="183"/>
      <c r="EB816" s="183"/>
      <c r="EC816" s="183"/>
      <c r="ED816" s="183"/>
      <c r="EE816" s="183"/>
    </row>
    <row r="817" spans="49:135" ht="13" x14ac:dyDescent="0.15">
      <c r="AW817" s="183"/>
      <c r="DU817" s="4"/>
      <c r="DZ817" s="183"/>
      <c r="EA817" s="183"/>
      <c r="EB817" s="183"/>
      <c r="EC817" s="183"/>
      <c r="ED817" s="183"/>
      <c r="EE817" s="183"/>
    </row>
    <row r="818" spans="49:135" ht="13" x14ac:dyDescent="0.15">
      <c r="AW818" s="183"/>
      <c r="DU818" s="4"/>
      <c r="DZ818" s="183"/>
      <c r="EA818" s="183"/>
      <c r="EB818" s="183"/>
      <c r="EC818" s="183"/>
      <c r="ED818" s="183"/>
      <c r="EE818" s="183"/>
    </row>
    <row r="819" spans="49:135" ht="13" x14ac:dyDescent="0.15">
      <c r="AW819" s="183"/>
      <c r="DU819" s="4"/>
      <c r="DZ819" s="183"/>
      <c r="EA819" s="183"/>
      <c r="EB819" s="183"/>
      <c r="EC819" s="183"/>
      <c r="ED819" s="183"/>
      <c r="EE819" s="183"/>
    </row>
    <row r="820" spans="49:135" ht="13" x14ac:dyDescent="0.15">
      <c r="AW820" s="183"/>
      <c r="DU820" s="4"/>
      <c r="DZ820" s="183"/>
      <c r="EA820" s="183"/>
      <c r="EB820" s="183"/>
      <c r="EC820" s="183"/>
      <c r="ED820" s="183"/>
      <c r="EE820" s="183"/>
    </row>
    <row r="821" spans="49:135" ht="13" x14ac:dyDescent="0.15">
      <c r="AW821" s="183"/>
      <c r="DU821" s="4"/>
      <c r="DZ821" s="183"/>
      <c r="EA821" s="183"/>
      <c r="EB821" s="183"/>
      <c r="EC821" s="183"/>
      <c r="ED821" s="183"/>
      <c r="EE821" s="183"/>
    </row>
    <row r="822" spans="49:135" ht="13" x14ac:dyDescent="0.15">
      <c r="AW822" s="183"/>
      <c r="DU822" s="4"/>
      <c r="DZ822" s="183"/>
      <c r="EA822" s="183"/>
      <c r="EB822" s="183"/>
      <c r="EC822" s="183"/>
      <c r="ED822" s="183"/>
      <c r="EE822" s="183"/>
    </row>
    <row r="823" spans="49:135" ht="13" x14ac:dyDescent="0.15">
      <c r="AW823" s="183"/>
      <c r="DU823" s="4"/>
      <c r="DZ823" s="183"/>
      <c r="EA823" s="183"/>
      <c r="EB823" s="183"/>
      <c r="EC823" s="183"/>
      <c r="ED823" s="183"/>
      <c r="EE823" s="183"/>
    </row>
    <row r="824" spans="49:135" ht="13" x14ac:dyDescent="0.15">
      <c r="AW824" s="183"/>
      <c r="DU824" s="4"/>
      <c r="DZ824" s="183"/>
      <c r="EA824" s="183"/>
      <c r="EB824" s="183"/>
      <c r="EC824" s="183"/>
      <c r="ED824" s="183"/>
      <c r="EE824" s="183"/>
    </row>
    <row r="825" spans="49:135" ht="13" x14ac:dyDescent="0.15">
      <c r="AW825" s="183"/>
      <c r="DU825" s="4"/>
      <c r="DZ825" s="183"/>
      <c r="EA825" s="183"/>
      <c r="EB825" s="183"/>
      <c r="EC825" s="183"/>
      <c r="ED825" s="183"/>
      <c r="EE825" s="183"/>
    </row>
    <row r="826" spans="49:135" ht="13" x14ac:dyDescent="0.15">
      <c r="AW826" s="183"/>
      <c r="DU826" s="4"/>
      <c r="DZ826" s="183"/>
      <c r="EA826" s="183"/>
      <c r="EB826" s="183"/>
      <c r="EC826" s="183"/>
      <c r="ED826" s="183"/>
      <c r="EE826" s="183"/>
    </row>
    <row r="827" spans="49:135" ht="13" x14ac:dyDescent="0.15">
      <c r="AW827" s="183"/>
      <c r="DU827" s="4"/>
      <c r="DZ827" s="183"/>
      <c r="EA827" s="183"/>
      <c r="EB827" s="183"/>
      <c r="EC827" s="183"/>
      <c r="ED827" s="183"/>
      <c r="EE827" s="183"/>
    </row>
    <row r="828" spans="49:135" ht="13" x14ac:dyDescent="0.15">
      <c r="AW828" s="183"/>
      <c r="DU828" s="4"/>
      <c r="DZ828" s="183"/>
      <c r="EA828" s="183"/>
      <c r="EB828" s="183"/>
      <c r="EC828" s="183"/>
      <c r="ED828" s="183"/>
      <c r="EE828" s="183"/>
    </row>
    <row r="829" spans="49:135" ht="13" x14ac:dyDescent="0.15">
      <c r="AW829" s="183"/>
      <c r="DU829" s="4"/>
      <c r="DZ829" s="183"/>
      <c r="EA829" s="183"/>
      <c r="EB829" s="183"/>
      <c r="EC829" s="183"/>
      <c r="ED829" s="183"/>
      <c r="EE829" s="183"/>
    </row>
    <row r="830" spans="49:135" ht="13" x14ac:dyDescent="0.15">
      <c r="AW830" s="183"/>
      <c r="DU830" s="4"/>
      <c r="DZ830" s="183"/>
      <c r="EA830" s="183"/>
      <c r="EB830" s="183"/>
      <c r="EC830" s="183"/>
      <c r="ED830" s="183"/>
      <c r="EE830" s="183"/>
    </row>
    <row r="831" spans="49:135" ht="13" x14ac:dyDescent="0.15">
      <c r="AW831" s="183"/>
      <c r="DU831" s="4"/>
      <c r="DZ831" s="183"/>
      <c r="EA831" s="183"/>
      <c r="EB831" s="183"/>
      <c r="EC831" s="183"/>
      <c r="ED831" s="183"/>
      <c r="EE831" s="183"/>
    </row>
    <row r="832" spans="49:135" ht="13" x14ac:dyDescent="0.15">
      <c r="AW832" s="183"/>
      <c r="DU832" s="4"/>
      <c r="DZ832" s="183"/>
      <c r="EA832" s="183"/>
      <c r="EB832" s="183"/>
      <c r="EC832" s="183"/>
      <c r="ED832" s="183"/>
      <c r="EE832" s="183"/>
    </row>
    <row r="833" spans="49:135" ht="13" x14ac:dyDescent="0.15">
      <c r="AW833" s="183"/>
      <c r="DU833" s="4"/>
      <c r="DZ833" s="183"/>
      <c r="EA833" s="183"/>
      <c r="EB833" s="183"/>
      <c r="EC833" s="183"/>
      <c r="ED833" s="183"/>
      <c r="EE833" s="183"/>
    </row>
    <row r="834" spans="49:135" ht="13" x14ac:dyDescent="0.15">
      <c r="AW834" s="183"/>
      <c r="DU834" s="4"/>
      <c r="DZ834" s="183"/>
      <c r="EA834" s="183"/>
      <c r="EB834" s="183"/>
      <c r="EC834" s="183"/>
      <c r="ED834" s="183"/>
      <c r="EE834" s="183"/>
    </row>
    <row r="835" spans="49:135" ht="13" x14ac:dyDescent="0.15">
      <c r="AW835" s="183"/>
      <c r="DU835" s="4"/>
      <c r="DZ835" s="183"/>
      <c r="EA835" s="183"/>
      <c r="EB835" s="183"/>
      <c r="EC835" s="183"/>
      <c r="ED835" s="183"/>
      <c r="EE835" s="183"/>
    </row>
    <row r="836" spans="49:135" ht="13" x14ac:dyDescent="0.15">
      <c r="AW836" s="183"/>
      <c r="DU836" s="4"/>
      <c r="DZ836" s="183"/>
      <c r="EA836" s="183"/>
      <c r="EB836" s="183"/>
      <c r="EC836" s="183"/>
      <c r="ED836" s="183"/>
      <c r="EE836" s="183"/>
    </row>
    <row r="837" spans="49:135" ht="13" x14ac:dyDescent="0.15">
      <c r="AW837" s="183"/>
      <c r="DU837" s="4"/>
      <c r="DZ837" s="183"/>
      <c r="EA837" s="183"/>
      <c r="EB837" s="183"/>
      <c r="EC837" s="183"/>
      <c r="ED837" s="183"/>
      <c r="EE837" s="183"/>
    </row>
    <row r="838" spans="49:135" ht="13" x14ac:dyDescent="0.15">
      <c r="AW838" s="183"/>
      <c r="DU838" s="4"/>
      <c r="DZ838" s="183"/>
      <c r="EA838" s="183"/>
      <c r="EB838" s="183"/>
      <c r="EC838" s="183"/>
      <c r="ED838" s="183"/>
      <c r="EE838" s="183"/>
    </row>
    <row r="839" spans="49:135" ht="13" x14ac:dyDescent="0.15">
      <c r="AW839" s="183"/>
      <c r="DU839" s="4"/>
      <c r="DZ839" s="183"/>
      <c r="EA839" s="183"/>
      <c r="EB839" s="183"/>
      <c r="EC839" s="183"/>
      <c r="ED839" s="183"/>
      <c r="EE839" s="183"/>
    </row>
    <row r="840" spans="49:135" ht="13" x14ac:dyDescent="0.15">
      <c r="AW840" s="183"/>
      <c r="DU840" s="4"/>
      <c r="DZ840" s="183"/>
      <c r="EA840" s="183"/>
      <c r="EB840" s="183"/>
      <c r="EC840" s="183"/>
      <c r="ED840" s="183"/>
      <c r="EE840" s="183"/>
    </row>
    <row r="841" spans="49:135" ht="13" x14ac:dyDescent="0.15">
      <c r="AW841" s="183"/>
      <c r="DU841" s="4"/>
      <c r="DZ841" s="183"/>
      <c r="EA841" s="183"/>
      <c r="EB841" s="183"/>
      <c r="EC841" s="183"/>
      <c r="ED841" s="183"/>
      <c r="EE841" s="183"/>
    </row>
    <row r="842" spans="49:135" ht="13" x14ac:dyDescent="0.15">
      <c r="AW842" s="183"/>
      <c r="DU842" s="4"/>
      <c r="DZ842" s="183"/>
      <c r="EA842" s="183"/>
      <c r="EB842" s="183"/>
      <c r="EC842" s="183"/>
      <c r="ED842" s="183"/>
      <c r="EE842" s="183"/>
    </row>
    <row r="843" spans="49:135" ht="13" x14ac:dyDescent="0.15">
      <c r="AW843" s="183"/>
      <c r="DU843" s="4"/>
      <c r="DZ843" s="183"/>
      <c r="EA843" s="183"/>
      <c r="EB843" s="183"/>
      <c r="EC843" s="183"/>
      <c r="ED843" s="183"/>
      <c r="EE843" s="183"/>
    </row>
    <row r="844" spans="49:135" ht="13" x14ac:dyDescent="0.15">
      <c r="AW844" s="183"/>
      <c r="DU844" s="4"/>
      <c r="DZ844" s="183"/>
      <c r="EA844" s="183"/>
      <c r="EB844" s="183"/>
      <c r="EC844" s="183"/>
      <c r="ED844" s="183"/>
      <c r="EE844" s="183"/>
    </row>
    <row r="845" spans="49:135" ht="13" x14ac:dyDescent="0.15">
      <c r="AW845" s="183"/>
      <c r="DU845" s="4"/>
      <c r="DZ845" s="183"/>
      <c r="EA845" s="183"/>
      <c r="EB845" s="183"/>
      <c r="EC845" s="183"/>
      <c r="ED845" s="183"/>
      <c r="EE845" s="183"/>
    </row>
    <row r="846" spans="49:135" ht="13" x14ac:dyDescent="0.15">
      <c r="AW846" s="183"/>
      <c r="DU846" s="4"/>
      <c r="DZ846" s="183"/>
      <c r="EA846" s="183"/>
      <c r="EB846" s="183"/>
      <c r="EC846" s="183"/>
      <c r="ED846" s="183"/>
      <c r="EE846" s="183"/>
    </row>
    <row r="847" spans="49:135" ht="13" x14ac:dyDescent="0.15">
      <c r="AW847" s="183"/>
      <c r="DU847" s="4"/>
      <c r="DZ847" s="183"/>
      <c r="EA847" s="183"/>
      <c r="EB847" s="183"/>
      <c r="EC847" s="183"/>
      <c r="ED847" s="183"/>
      <c r="EE847" s="183"/>
    </row>
    <row r="848" spans="49:135" ht="13" x14ac:dyDescent="0.15">
      <c r="AW848" s="183"/>
      <c r="DU848" s="4"/>
      <c r="DZ848" s="183"/>
      <c r="EA848" s="183"/>
      <c r="EB848" s="183"/>
      <c r="EC848" s="183"/>
      <c r="ED848" s="183"/>
      <c r="EE848" s="183"/>
    </row>
    <row r="849" spans="49:135" ht="13" x14ac:dyDescent="0.15">
      <c r="AW849" s="183"/>
      <c r="DU849" s="4"/>
      <c r="DZ849" s="183"/>
      <c r="EA849" s="183"/>
      <c r="EB849" s="183"/>
      <c r="EC849" s="183"/>
      <c r="ED849" s="183"/>
      <c r="EE849" s="183"/>
    </row>
    <row r="850" spans="49:135" ht="13" x14ac:dyDescent="0.15">
      <c r="AW850" s="183"/>
      <c r="DU850" s="4"/>
      <c r="DZ850" s="183"/>
      <c r="EA850" s="183"/>
      <c r="EB850" s="183"/>
      <c r="EC850" s="183"/>
      <c r="ED850" s="183"/>
      <c r="EE850" s="183"/>
    </row>
    <row r="851" spans="49:135" ht="13" x14ac:dyDescent="0.15">
      <c r="AW851" s="183"/>
      <c r="DU851" s="4"/>
      <c r="DZ851" s="183"/>
      <c r="EA851" s="183"/>
      <c r="EB851" s="183"/>
      <c r="EC851" s="183"/>
      <c r="ED851" s="183"/>
      <c r="EE851" s="183"/>
    </row>
    <row r="852" spans="49:135" ht="13" x14ac:dyDescent="0.15">
      <c r="AW852" s="183"/>
      <c r="DU852" s="4"/>
      <c r="DZ852" s="183"/>
      <c r="EA852" s="183"/>
      <c r="EB852" s="183"/>
      <c r="EC852" s="183"/>
      <c r="ED852" s="183"/>
      <c r="EE852" s="183"/>
    </row>
    <row r="853" spans="49:135" ht="13" x14ac:dyDescent="0.15">
      <c r="AW853" s="183"/>
      <c r="DU853" s="4"/>
      <c r="DZ853" s="183"/>
      <c r="EA853" s="183"/>
      <c r="EB853" s="183"/>
      <c r="EC853" s="183"/>
      <c r="ED853" s="183"/>
      <c r="EE853" s="183"/>
    </row>
    <row r="854" spans="49:135" ht="13" x14ac:dyDescent="0.15">
      <c r="AW854" s="183"/>
      <c r="DU854" s="4"/>
      <c r="DZ854" s="183"/>
      <c r="EA854" s="183"/>
      <c r="EB854" s="183"/>
      <c r="EC854" s="183"/>
      <c r="ED854" s="183"/>
      <c r="EE854" s="183"/>
    </row>
    <row r="855" spans="49:135" ht="13" x14ac:dyDescent="0.15">
      <c r="AW855" s="183"/>
      <c r="DU855" s="4"/>
      <c r="DZ855" s="183"/>
      <c r="EA855" s="183"/>
      <c r="EB855" s="183"/>
      <c r="EC855" s="183"/>
      <c r="ED855" s="183"/>
      <c r="EE855" s="183"/>
    </row>
    <row r="856" spans="49:135" ht="13" x14ac:dyDescent="0.15">
      <c r="AW856" s="183"/>
      <c r="DU856" s="4"/>
      <c r="DZ856" s="183"/>
      <c r="EA856" s="183"/>
      <c r="EB856" s="183"/>
      <c r="EC856" s="183"/>
      <c r="ED856" s="183"/>
      <c r="EE856" s="183"/>
    </row>
    <row r="857" spans="49:135" ht="13" x14ac:dyDescent="0.15">
      <c r="AW857" s="183"/>
      <c r="DU857" s="4"/>
      <c r="DZ857" s="183"/>
      <c r="EA857" s="183"/>
      <c r="EB857" s="183"/>
      <c r="EC857" s="183"/>
      <c r="ED857" s="183"/>
      <c r="EE857" s="183"/>
    </row>
    <row r="858" spans="49:135" ht="13" x14ac:dyDescent="0.15">
      <c r="AW858" s="183"/>
      <c r="DU858" s="4"/>
      <c r="DZ858" s="183"/>
      <c r="EA858" s="183"/>
      <c r="EB858" s="183"/>
      <c r="EC858" s="183"/>
      <c r="ED858" s="183"/>
      <c r="EE858" s="183"/>
    </row>
    <row r="859" spans="49:135" ht="13" x14ac:dyDescent="0.15">
      <c r="AW859" s="183"/>
      <c r="DU859" s="4"/>
      <c r="DZ859" s="183"/>
      <c r="EA859" s="183"/>
      <c r="EB859" s="183"/>
      <c r="EC859" s="183"/>
      <c r="ED859" s="183"/>
      <c r="EE859" s="183"/>
    </row>
    <row r="860" spans="49:135" ht="13" x14ac:dyDescent="0.15">
      <c r="AW860" s="183"/>
      <c r="DU860" s="4"/>
      <c r="DZ860" s="183"/>
      <c r="EA860" s="183"/>
      <c r="EB860" s="183"/>
      <c r="EC860" s="183"/>
      <c r="ED860" s="183"/>
      <c r="EE860" s="183"/>
    </row>
    <row r="861" spans="49:135" ht="13" x14ac:dyDescent="0.15">
      <c r="AW861" s="183"/>
      <c r="DU861" s="4"/>
      <c r="DZ861" s="183"/>
      <c r="EA861" s="183"/>
      <c r="EB861" s="183"/>
      <c r="EC861" s="183"/>
      <c r="ED861" s="183"/>
      <c r="EE861" s="183"/>
    </row>
    <row r="862" spans="49:135" ht="13" x14ac:dyDescent="0.15">
      <c r="AW862" s="183"/>
      <c r="DU862" s="4"/>
      <c r="DZ862" s="183"/>
      <c r="EA862" s="183"/>
      <c r="EB862" s="183"/>
      <c r="EC862" s="183"/>
      <c r="ED862" s="183"/>
      <c r="EE862" s="183"/>
    </row>
    <row r="863" spans="49:135" ht="13" x14ac:dyDescent="0.15">
      <c r="AW863" s="183"/>
      <c r="DU863" s="4"/>
      <c r="DZ863" s="183"/>
      <c r="EA863" s="183"/>
      <c r="EB863" s="183"/>
      <c r="EC863" s="183"/>
      <c r="ED863" s="183"/>
      <c r="EE863" s="183"/>
    </row>
    <row r="864" spans="49:135" ht="13" x14ac:dyDescent="0.15">
      <c r="AW864" s="183"/>
      <c r="DU864" s="4"/>
      <c r="DZ864" s="183"/>
      <c r="EA864" s="183"/>
      <c r="EB864" s="183"/>
      <c r="EC864" s="183"/>
      <c r="ED864" s="183"/>
      <c r="EE864" s="183"/>
    </row>
    <row r="865" spans="49:135" ht="13" x14ac:dyDescent="0.15">
      <c r="AW865" s="183"/>
      <c r="DU865" s="4"/>
      <c r="DZ865" s="183"/>
      <c r="EA865" s="183"/>
      <c r="EB865" s="183"/>
      <c r="EC865" s="183"/>
      <c r="ED865" s="183"/>
      <c r="EE865" s="183"/>
    </row>
    <row r="866" spans="49:135" ht="13" x14ac:dyDescent="0.15">
      <c r="AW866" s="183"/>
      <c r="DU866" s="4"/>
      <c r="DZ866" s="183"/>
      <c r="EA866" s="183"/>
      <c r="EB866" s="183"/>
      <c r="EC866" s="183"/>
      <c r="ED866" s="183"/>
      <c r="EE866" s="183"/>
    </row>
    <row r="867" spans="49:135" ht="13" x14ac:dyDescent="0.15">
      <c r="AW867" s="183"/>
      <c r="DU867" s="4"/>
      <c r="DZ867" s="183"/>
      <c r="EA867" s="183"/>
      <c r="EB867" s="183"/>
      <c r="EC867" s="183"/>
      <c r="ED867" s="183"/>
      <c r="EE867" s="183"/>
    </row>
    <row r="868" spans="49:135" ht="13" x14ac:dyDescent="0.15">
      <c r="AW868" s="183"/>
      <c r="DU868" s="4"/>
      <c r="DZ868" s="183"/>
      <c r="EA868" s="183"/>
      <c r="EB868" s="183"/>
      <c r="EC868" s="183"/>
      <c r="ED868" s="183"/>
      <c r="EE868" s="183"/>
    </row>
    <row r="869" spans="49:135" ht="13" x14ac:dyDescent="0.15">
      <c r="AW869" s="183"/>
      <c r="DU869" s="4"/>
      <c r="DZ869" s="183"/>
      <c r="EA869" s="183"/>
      <c r="EB869" s="183"/>
      <c r="EC869" s="183"/>
      <c r="ED869" s="183"/>
      <c r="EE869" s="183"/>
    </row>
    <row r="870" spans="49:135" ht="13" x14ac:dyDescent="0.15">
      <c r="AW870" s="183"/>
      <c r="DU870" s="4"/>
      <c r="DZ870" s="183"/>
      <c r="EA870" s="183"/>
      <c r="EB870" s="183"/>
      <c r="EC870" s="183"/>
      <c r="ED870" s="183"/>
      <c r="EE870" s="183"/>
    </row>
    <row r="871" spans="49:135" ht="13" x14ac:dyDescent="0.15">
      <c r="AW871" s="183"/>
      <c r="DU871" s="4"/>
      <c r="DZ871" s="183"/>
      <c r="EA871" s="183"/>
      <c r="EB871" s="183"/>
      <c r="EC871" s="183"/>
      <c r="ED871" s="183"/>
      <c r="EE871" s="183"/>
    </row>
    <row r="872" spans="49:135" ht="13" x14ac:dyDescent="0.15">
      <c r="AW872" s="183"/>
      <c r="DU872" s="4"/>
      <c r="DZ872" s="183"/>
      <c r="EA872" s="183"/>
      <c r="EB872" s="183"/>
      <c r="EC872" s="183"/>
      <c r="ED872" s="183"/>
      <c r="EE872" s="183"/>
    </row>
    <row r="873" spans="49:135" ht="13" x14ac:dyDescent="0.15">
      <c r="AW873" s="183"/>
      <c r="DU873" s="4"/>
      <c r="DZ873" s="183"/>
      <c r="EA873" s="183"/>
      <c r="EB873" s="183"/>
      <c r="EC873" s="183"/>
      <c r="ED873" s="183"/>
      <c r="EE873" s="183"/>
    </row>
    <row r="874" spans="49:135" ht="13" x14ac:dyDescent="0.15">
      <c r="AW874" s="183"/>
      <c r="DU874" s="4"/>
      <c r="DZ874" s="183"/>
      <c r="EA874" s="183"/>
      <c r="EB874" s="183"/>
      <c r="EC874" s="183"/>
      <c r="ED874" s="183"/>
      <c r="EE874" s="183"/>
    </row>
    <row r="875" spans="49:135" ht="13" x14ac:dyDescent="0.15">
      <c r="AW875" s="183"/>
      <c r="DU875" s="4"/>
      <c r="DZ875" s="183"/>
      <c r="EA875" s="183"/>
      <c r="EB875" s="183"/>
      <c r="EC875" s="183"/>
      <c r="ED875" s="183"/>
      <c r="EE875" s="183"/>
    </row>
    <row r="876" spans="49:135" ht="13" x14ac:dyDescent="0.15">
      <c r="AW876" s="183"/>
      <c r="DU876" s="4"/>
      <c r="DZ876" s="183"/>
      <c r="EA876" s="183"/>
      <c r="EB876" s="183"/>
      <c r="EC876" s="183"/>
      <c r="ED876" s="183"/>
      <c r="EE876" s="183"/>
    </row>
    <row r="877" spans="49:135" ht="13" x14ac:dyDescent="0.15">
      <c r="AW877" s="183"/>
      <c r="DU877" s="4"/>
      <c r="DZ877" s="183"/>
      <c r="EA877" s="183"/>
      <c r="EB877" s="183"/>
      <c r="EC877" s="183"/>
      <c r="ED877" s="183"/>
      <c r="EE877" s="183"/>
    </row>
    <row r="878" spans="49:135" ht="13" x14ac:dyDescent="0.15">
      <c r="AW878" s="183"/>
      <c r="DU878" s="4"/>
      <c r="DZ878" s="183"/>
      <c r="EA878" s="183"/>
      <c r="EB878" s="183"/>
      <c r="EC878" s="183"/>
      <c r="ED878" s="183"/>
      <c r="EE878" s="183"/>
    </row>
    <row r="879" spans="49:135" ht="13" x14ac:dyDescent="0.15">
      <c r="AW879" s="183"/>
      <c r="DU879" s="4"/>
      <c r="DZ879" s="183"/>
      <c r="EA879" s="183"/>
      <c r="EB879" s="183"/>
      <c r="EC879" s="183"/>
      <c r="ED879" s="183"/>
      <c r="EE879" s="183"/>
    </row>
    <row r="880" spans="49:135" ht="13" x14ac:dyDescent="0.15">
      <c r="AW880" s="183"/>
      <c r="DU880" s="4"/>
      <c r="DZ880" s="183"/>
      <c r="EA880" s="183"/>
      <c r="EB880" s="183"/>
      <c r="EC880" s="183"/>
      <c r="ED880" s="183"/>
      <c r="EE880" s="183"/>
    </row>
    <row r="881" spans="49:135" ht="13" x14ac:dyDescent="0.15">
      <c r="AW881" s="183"/>
      <c r="DU881" s="4"/>
      <c r="DZ881" s="183"/>
      <c r="EA881" s="183"/>
      <c r="EB881" s="183"/>
      <c r="EC881" s="183"/>
      <c r="ED881" s="183"/>
      <c r="EE881" s="183"/>
    </row>
    <row r="882" spans="49:135" ht="13" x14ac:dyDescent="0.15">
      <c r="AW882" s="183"/>
      <c r="DU882" s="4"/>
      <c r="DZ882" s="183"/>
      <c r="EA882" s="183"/>
      <c r="EB882" s="183"/>
      <c r="EC882" s="183"/>
      <c r="ED882" s="183"/>
      <c r="EE882" s="183"/>
    </row>
    <row r="883" spans="49:135" ht="13" x14ac:dyDescent="0.15">
      <c r="AW883" s="183"/>
      <c r="DU883" s="4"/>
      <c r="DZ883" s="183"/>
      <c r="EA883" s="183"/>
      <c r="EB883" s="183"/>
      <c r="EC883" s="183"/>
      <c r="ED883" s="183"/>
      <c r="EE883" s="183"/>
    </row>
    <row r="884" spans="49:135" ht="13" x14ac:dyDescent="0.15">
      <c r="AW884" s="183"/>
      <c r="DU884" s="4"/>
      <c r="DZ884" s="183"/>
      <c r="EA884" s="183"/>
      <c r="EB884" s="183"/>
      <c r="EC884" s="183"/>
      <c r="ED884" s="183"/>
      <c r="EE884" s="183"/>
    </row>
    <row r="885" spans="49:135" ht="13" x14ac:dyDescent="0.15">
      <c r="AW885" s="183"/>
      <c r="DU885" s="4"/>
      <c r="DZ885" s="183"/>
      <c r="EA885" s="183"/>
      <c r="EB885" s="183"/>
      <c r="EC885" s="183"/>
      <c r="ED885" s="183"/>
      <c r="EE885" s="183"/>
    </row>
    <row r="886" spans="49:135" ht="13" x14ac:dyDescent="0.15">
      <c r="AW886" s="183"/>
      <c r="DU886" s="4"/>
      <c r="DZ886" s="183"/>
      <c r="EA886" s="183"/>
      <c r="EB886" s="183"/>
      <c r="EC886" s="183"/>
      <c r="ED886" s="183"/>
      <c r="EE886" s="183"/>
    </row>
    <row r="887" spans="49:135" ht="13" x14ac:dyDescent="0.15">
      <c r="AW887" s="183"/>
      <c r="DU887" s="4"/>
      <c r="DZ887" s="183"/>
      <c r="EA887" s="183"/>
      <c r="EB887" s="183"/>
      <c r="EC887" s="183"/>
      <c r="ED887" s="183"/>
      <c r="EE887" s="183"/>
    </row>
    <row r="888" spans="49:135" ht="13" x14ac:dyDescent="0.15">
      <c r="AW888" s="183"/>
      <c r="DU888" s="4"/>
      <c r="DZ888" s="183"/>
      <c r="EA888" s="183"/>
      <c r="EB888" s="183"/>
      <c r="EC888" s="183"/>
      <c r="ED888" s="183"/>
      <c r="EE888" s="183"/>
    </row>
    <row r="889" spans="49:135" ht="13" x14ac:dyDescent="0.15">
      <c r="AW889" s="183"/>
      <c r="DU889" s="4"/>
      <c r="DZ889" s="183"/>
      <c r="EA889" s="183"/>
      <c r="EB889" s="183"/>
      <c r="EC889" s="183"/>
      <c r="ED889" s="183"/>
      <c r="EE889" s="183"/>
    </row>
    <row r="890" spans="49:135" ht="13" x14ac:dyDescent="0.15">
      <c r="AW890" s="183"/>
      <c r="DU890" s="4"/>
      <c r="DZ890" s="183"/>
      <c r="EA890" s="183"/>
      <c r="EB890" s="183"/>
      <c r="EC890" s="183"/>
      <c r="ED890" s="183"/>
      <c r="EE890" s="183"/>
    </row>
    <row r="891" spans="49:135" ht="13" x14ac:dyDescent="0.15">
      <c r="AW891" s="183"/>
      <c r="DU891" s="4"/>
      <c r="DZ891" s="183"/>
      <c r="EA891" s="183"/>
      <c r="EB891" s="183"/>
      <c r="EC891" s="183"/>
      <c r="ED891" s="183"/>
      <c r="EE891" s="183"/>
    </row>
    <row r="892" spans="49:135" ht="13" x14ac:dyDescent="0.15">
      <c r="AW892" s="183"/>
      <c r="DU892" s="4"/>
      <c r="DZ892" s="183"/>
      <c r="EA892" s="183"/>
      <c r="EB892" s="183"/>
      <c r="EC892" s="183"/>
      <c r="ED892" s="183"/>
      <c r="EE892" s="183"/>
    </row>
    <row r="893" spans="49:135" ht="13" x14ac:dyDescent="0.15">
      <c r="AW893" s="183"/>
      <c r="DU893" s="4"/>
      <c r="DZ893" s="183"/>
      <c r="EA893" s="183"/>
      <c r="EB893" s="183"/>
      <c r="EC893" s="183"/>
      <c r="ED893" s="183"/>
      <c r="EE893" s="183"/>
    </row>
    <row r="894" spans="49:135" ht="13" x14ac:dyDescent="0.15">
      <c r="AW894" s="183"/>
      <c r="DU894" s="4"/>
      <c r="DZ894" s="183"/>
      <c r="EA894" s="183"/>
      <c r="EB894" s="183"/>
      <c r="EC894" s="183"/>
      <c r="ED894" s="183"/>
      <c r="EE894" s="183"/>
    </row>
    <row r="895" spans="49:135" ht="13" x14ac:dyDescent="0.15">
      <c r="AW895" s="183"/>
      <c r="DU895" s="4"/>
      <c r="DZ895" s="183"/>
      <c r="EA895" s="183"/>
      <c r="EB895" s="183"/>
      <c r="EC895" s="183"/>
      <c r="ED895" s="183"/>
      <c r="EE895" s="183"/>
    </row>
    <row r="896" spans="49:135" ht="13" x14ac:dyDescent="0.15">
      <c r="AW896" s="183"/>
      <c r="DU896" s="4"/>
      <c r="DZ896" s="183"/>
      <c r="EA896" s="183"/>
      <c r="EB896" s="183"/>
      <c r="EC896" s="183"/>
      <c r="ED896" s="183"/>
      <c r="EE896" s="183"/>
    </row>
    <row r="897" spans="49:135" ht="13" x14ac:dyDescent="0.15">
      <c r="AW897" s="183"/>
      <c r="DU897" s="4"/>
      <c r="DZ897" s="183"/>
      <c r="EA897" s="183"/>
      <c r="EB897" s="183"/>
      <c r="EC897" s="183"/>
      <c r="ED897" s="183"/>
      <c r="EE897" s="183"/>
    </row>
    <row r="898" spans="49:135" ht="13" x14ac:dyDescent="0.15">
      <c r="AW898" s="183"/>
      <c r="DU898" s="4"/>
      <c r="DZ898" s="183"/>
      <c r="EA898" s="183"/>
      <c r="EB898" s="183"/>
      <c r="EC898" s="183"/>
      <c r="ED898" s="183"/>
      <c r="EE898" s="183"/>
    </row>
    <row r="899" spans="49:135" ht="13" x14ac:dyDescent="0.15">
      <c r="AW899" s="183"/>
      <c r="DU899" s="4"/>
      <c r="DZ899" s="183"/>
      <c r="EA899" s="183"/>
      <c r="EB899" s="183"/>
      <c r="EC899" s="183"/>
      <c r="ED899" s="183"/>
      <c r="EE899" s="183"/>
    </row>
    <row r="900" spans="49:135" ht="13" x14ac:dyDescent="0.15">
      <c r="AW900" s="183"/>
      <c r="DU900" s="4"/>
      <c r="DZ900" s="183"/>
      <c r="EA900" s="183"/>
      <c r="EB900" s="183"/>
      <c r="EC900" s="183"/>
      <c r="ED900" s="183"/>
      <c r="EE900" s="183"/>
    </row>
    <row r="901" spans="49:135" ht="13" x14ac:dyDescent="0.15">
      <c r="AW901" s="183"/>
      <c r="DU901" s="4"/>
      <c r="DZ901" s="183"/>
      <c r="EA901" s="183"/>
      <c r="EB901" s="183"/>
      <c r="EC901" s="183"/>
      <c r="ED901" s="183"/>
      <c r="EE901" s="183"/>
    </row>
    <row r="902" spans="49:135" ht="13" x14ac:dyDescent="0.15">
      <c r="AW902" s="183"/>
      <c r="DU902" s="4"/>
      <c r="DZ902" s="183"/>
      <c r="EA902" s="183"/>
      <c r="EB902" s="183"/>
      <c r="EC902" s="183"/>
      <c r="ED902" s="183"/>
      <c r="EE902" s="183"/>
    </row>
    <row r="903" spans="49:135" ht="13" x14ac:dyDescent="0.15">
      <c r="AW903" s="183"/>
      <c r="DU903" s="4"/>
      <c r="DZ903" s="183"/>
      <c r="EA903" s="183"/>
      <c r="EB903" s="183"/>
      <c r="EC903" s="183"/>
      <c r="ED903" s="183"/>
      <c r="EE903" s="183"/>
    </row>
    <row r="904" spans="49:135" ht="13" x14ac:dyDescent="0.15">
      <c r="AW904" s="183"/>
      <c r="DU904" s="4"/>
      <c r="DZ904" s="183"/>
      <c r="EA904" s="183"/>
      <c r="EB904" s="183"/>
      <c r="EC904" s="183"/>
      <c r="ED904" s="183"/>
      <c r="EE904" s="183"/>
    </row>
    <row r="905" spans="49:135" ht="13" x14ac:dyDescent="0.15">
      <c r="AW905" s="183"/>
      <c r="DU905" s="4"/>
      <c r="DZ905" s="183"/>
      <c r="EA905" s="183"/>
      <c r="EB905" s="183"/>
      <c r="EC905" s="183"/>
      <c r="ED905" s="183"/>
      <c r="EE905" s="183"/>
    </row>
    <row r="906" spans="49:135" ht="13" x14ac:dyDescent="0.15">
      <c r="AW906" s="183"/>
      <c r="DU906" s="4"/>
      <c r="DZ906" s="183"/>
      <c r="EA906" s="183"/>
      <c r="EB906" s="183"/>
      <c r="EC906" s="183"/>
      <c r="ED906" s="183"/>
      <c r="EE906" s="183"/>
    </row>
    <row r="907" spans="49:135" ht="13" x14ac:dyDescent="0.15">
      <c r="AW907" s="183"/>
      <c r="DU907" s="4"/>
      <c r="DZ907" s="183"/>
      <c r="EA907" s="183"/>
      <c r="EB907" s="183"/>
      <c r="EC907" s="183"/>
      <c r="ED907" s="183"/>
      <c r="EE907" s="183"/>
    </row>
    <row r="908" spans="49:135" ht="13" x14ac:dyDescent="0.15">
      <c r="AW908" s="183"/>
      <c r="DU908" s="4"/>
      <c r="DZ908" s="183"/>
      <c r="EA908" s="183"/>
      <c r="EB908" s="183"/>
      <c r="EC908" s="183"/>
      <c r="ED908" s="183"/>
      <c r="EE908" s="183"/>
    </row>
    <row r="909" spans="49:135" ht="13" x14ac:dyDescent="0.15">
      <c r="AW909" s="183"/>
      <c r="DU909" s="4"/>
      <c r="DZ909" s="183"/>
      <c r="EA909" s="183"/>
      <c r="EB909" s="183"/>
      <c r="EC909" s="183"/>
      <c r="ED909" s="183"/>
      <c r="EE909" s="183"/>
    </row>
    <row r="910" spans="49:135" ht="13" x14ac:dyDescent="0.15">
      <c r="AW910" s="183"/>
      <c r="DU910" s="4"/>
      <c r="DZ910" s="183"/>
      <c r="EA910" s="183"/>
      <c r="EB910" s="183"/>
      <c r="EC910" s="183"/>
      <c r="ED910" s="183"/>
      <c r="EE910" s="183"/>
    </row>
    <row r="911" spans="49:135" ht="13" x14ac:dyDescent="0.15">
      <c r="AW911" s="183"/>
      <c r="DU911" s="4"/>
      <c r="DZ911" s="183"/>
      <c r="EA911" s="183"/>
      <c r="EB911" s="183"/>
      <c r="EC911" s="183"/>
      <c r="ED911" s="183"/>
      <c r="EE911" s="183"/>
    </row>
    <row r="912" spans="49:135" ht="13" x14ac:dyDescent="0.15">
      <c r="AW912" s="183"/>
      <c r="DU912" s="4"/>
      <c r="DZ912" s="183"/>
      <c r="EA912" s="183"/>
      <c r="EB912" s="183"/>
      <c r="EC912" s="183"/>
      <c r="ED912" s="183"/>
      <c r="EE912" s="183"/>
    </row>
    <row r="913" spans="49:135" ht="13" x14ac:dyDescent="0.15">
      <c r="AW913" s="183"/>
      <c r="DU913" s="4"/>
      <c r="DZ913" s="183"/>
      <c r="EA913" s="183"/>
      <c r="EB913" s="183"/>
      <c r="EC913" s="183"/>
      <c r="ED913" s="183"/>
      <c r="EE913" s="183"/>
    </row>
    <row r="914" spans="49:135" ht="13" x14ac:dyDescent="0.15">
      <c r="AW914" s="183"/>
      <c r="DU914" s="4"/>
      <c r="DZ914" s="183"/>
      <c r="EA914" s="183"/>
      <c r="EB914" s="183"/>
      <c r="EC914" s="183"/>
      <c r="ED914" s="183"/>
      <c r="EE914" s="183"/>
    </row>
    <row r="915" spans="49:135" ht="13" x14ac:dyDescent="0.15">
      <c r="AW915" s="183"/>
      <c r="DU915" s="4"/>
      <c r="DZ915" s="183"/>
      <c r="EA915" s="183"/>
      <c r="EB915" s="183"/>
      <c r="EC915" s="183"/>
      <c r="ED915" s="183"/>
      <c r="EE915" s="183"/>
    </row>
    <row r="916" spans="49:135" ht="13" x14ac:dyDescent="0.15">
      <c r="AW916" s="183"/>
      <c r="DU916" s="4"/>
      <c r="DZ916" s="183"/>
      <c r="EA916" s="183"/>
      <c r="EB916" s="183"/>
      <c r="EC916" s="183"/>
      <c r="ED916" s="183"/>
      <c r="EE916" s="183"/>
    </row>
    <row r="917" spans="49:135" ht="13" x14ac:dyDescent="0.15">
      <c r="AW917" s="183"/>
      <c r="DU917" s="4"/>
      <c r="DZ917" s="183"/>
      <c r="EA917" s="183"/>
      <c r="EB917" s="183"/>
      <c r="EC917" s="183"/>
      <c r="ED917" s="183"/>
      <c r="EE917" s="183"/>
    </row>
    <row r="918" spans="49:135" ht="13" x14ac:dyDescent="0.15">
      <c r="AW918" s="183"/>
      <c r="DU918" s="4"/>
      <c r="DZ918" s="183"/>
      <c r="EA918" s="183"/>
      <c r="EB918" s="183"/>
      <c r="EC918" s="183"/>
      <c r="ED918" s="183"/>
      <c r="EE918" s="183"/>
    </row>
    <row r="919" spans="49:135" ht="13" x14ac:dyDescent="0.15">
      <c r="AW919" s="183"/>
      <c r="DU919" s="4"/>
      <c r="DZ919" s="183"/>
      <c r="EA919" s="183"/>
      <c r="EB919" s="183"/>
      <c r="EC919" s="183"/>
      <c r="ED919" s="183"/>
      <c r="EE919" s="183"/>
    </row>
    <row r="920" spans="49:135" ht="13" x14ac:dyDescent="0.15">
      <c r="AW920" s="183"/>
      <c r="DU920" s="4"/>
      <c r="DZ920" s="183"/>
      <c r="EA920" s="183"/>
      <c r="EB920" s="183"/>
      <c r="EC920" s="183"/>
      <c r="ED920" s="183"/>
      <c r="EE920" s="183"/>
    </row>
    <row r="921" spans="49:135" ht="13" x14ac:dyDescent="0.15">
      <c r="AW921" s="183"/>
      <c r="DU921" s="4"/>
      <c r="DZ921" s="183"/>
      <c r="EA921" s="183"/>
      <c r="EB921" s="183"/>
      <c r="EC921" s="183"/>
      <c r="ED921" s="183"/>
      <c r="EE921" s="183"/>
    </row>
    <row r="922" spans="49:135" ht="13" x14ac:dyDescent="0.15">
      <c r="AW922" s="183"/>
      <c r="DU922" s="4"/>
      <c r="DZ922" s="183"/>
      <c r="EA922" s="183"/>
      <c r="EB922" s="183"/>
      <c r="EC922" s="183"/>
      <c r="ED922" s="183"/>
      <c r="EE922" s="183"/>
    </row>
    <row r="923" spans="49:135" ht="13" x14ac:dyDescent="0.15">
      <c r="AW923" s="183"/>
      <c r="DU923" s="4"/>
      <c r="DZ923" s="183"/>
      <c r="EA923" s="183"/>
      <c r="EB923" s="183"/>
      <c r="EC923" s="183"/>
      <c r="ED923" s="183"/>
      <c r="EE923" s="183"/>
    </row>
    <row r="924" spans="49:135" ht="13" x14ac:dyDescent="0.15">
      <c r="AW924" s="183"/>
      <c r="DU924" s="4"/>
      <c r="DZ924" s="183"/>
      <c r="EA924" s="183"/>
      <c r="EB924" s="183"/>
      <c r="EC924" s="183"/>
      <c r="ED924" s="183"/>
      <c r="EE924" s="183"/>
    </row>
    <row r="925" spans="49:135" ht="13" x14ac:dyDescent="0.15">
      <c r="AW925" s="183"/>
      <c r="DU925" s="4"/>
      <c r="DZ925" s="183"/>
      <c r="EA925" s="183"/>
      <c r="EB925" s="183"/>
      <c r="EC925" s="183"/>
      <c r="ED925" s="183"/>
      <c r="EE925" s="183"/>
    </row>
    <row r="926" spans="49:135" ht="13" x14ac:dyDescent="0.15">
      <c r="AW926" s="183"/>
      <c r="DU926" s="4"/>
      <c r="DZ926" s="183"/>
      <c r="EA926" s="183"/>
      <c r="EB926" s="183"/>
      <c r="EC926" s="183"/>
      <c r="ED926" s="183"/>
      <c r="EE926" s="183"/>
    </row>
    <row r="927" spans="49:135" ht="13" x14ac:dyDescent="0.15">
      <c r="AW927" s="183"/>
      <c r="DU927" s="4"/>
      <c r="DZ927" s="183"/>
      <c r="EA927" s="183"/>
      <c r="EB927" s="183"/>
      <c r="EC927" s="183"/>
      <c r="ED927" s="183"/>
      <c r="EE927" s="183"/>
    </row>
    <row r="928" spans="49:135" ht="13" x14ac:dyDescent="0.15">
      <c r="AW928" s="183"/>
      <c r="DU928" s="4"/>
      <c r="DZ928" s="183"/>
      <c r="EA928" s="183"/>
      <c r="EB928" s="183"/>
      <c r="EC928" s="183"/>
      <c r="ED928" s="183"/>
      <c r="EE928" s="183"/>
    </row>
    <row r="929" spans="49:135" ht="13" x14ac:dyDescent="0.15">
      <c r="AW929" s="183"/>
      <c r="DU929" s="4"/>
      <c r="DZ929" s="183"/>
      <c r="EA929" s="183"/>
      <c r="EB929" s="183"/>
      <c r="EC929" s="183"/>
      <c r="ED929" s="183"/>
      <c r="EE929" s="183"/>
    </row>
    <row r="930" spans="49:135" ht="13" x14ac:dyDescent="0.15">
      <c r="AW930" s="183"/>
      <c r="DU930" s="4"/>
      <c r="DZ930" s="183"/>
      <c r="EA930" s="183"/>
      <c r="EB930" s="183"/>
      <c r="EC930" s="183"/>
      <c r="ED930" s="183"/>
      <c r="EE930" s="183"/>
    </row>
    <row r="931" spans="49:135" ht="13" x14ac:dyDescent="0.15">
      <c r="AW931" s="183"/>
      <c r="DU931" s="4"/>
      <c r="DZ931" s="183"/>
      <c r="EA931" s="183"/>
      <c r="EB931" s="183"/>
      <c r="EC931" s="183"/>
      <c r="ED931" s="183"/>
      <c r="EE931" s="183"/>
    </row>
    <row r="932" spans="49:135" ht="13" x14ac:dyDescent="0.15">
      <c r="AW932" s="183"/>
      <c r="DU932" s="4"/>
      <c r="DZ932" s="183"/>
      <c r="EA932" s="183"/>
      <c r="EB932" s="183"/>
      <c r="EC932" s="183"/>
      <c r="ED932" s="183"/>
      <c r="EE932" s="183"/>
    </row>
    <row r="933" spans="49:135" ht="13" x14ac:dyDescent="0.15">
      <c r="AW933" s="183"/>
      <c r="DU933" s="4"/>
      <c r="DZ933" s="183"/>
      <c r="EA933" s="183"/>
      <c r="EB933" s="183"/>
      <c r="EC933" s="183"/>
      <c r="ED933" s="183"/>
      <c r="EE933" s="183"/>
    </row>
    <row r="934" spans="49:135" ht="13" x14ac:dyDescent="0.15">
      <c r="AW934" s="183"/>
      <c r="DU934" s="4"/>
      <c r="DZ934" s="183"/>
      <c r="EA934" s="183"/>
      <c r="EB934" s="183"/>
      <c r="EC934" s="183"/>
      <c r="ED934" s="183"/>
      <c r="EE934" s="183"/>
    </row>
    <row r="935" spans="49:135" ht="13" x14ac:dyDescent="0.15">
      <c r="AW935" s="183"/>
      <c r="DU935" s="4"/>
      <c r="DZ935" s="183"/>
      <c r="EA935" s="183"/>
      <c r="EB935" s="183"/>
      <c r="EC935" s="183"/>
      <c r="ED935" s="183"/>
      <c r="EE935" s="183"/>
    </row>
    <row r="936" spans="49:135" ht="13" x14ac:dyDescent="0.15">
      <c r="AW936" s="183"/>
      <c r="DU936" s="4"/>
      <c r="DZ936" s="183"/>
      <c r="EA936" s="183"/>
      <c r="EB936" s="183"/>
      <c r="EC936" s="183"/>
      <c r="ED936" s="183"/>
      <c r="EE936" s="183"/>
    </row>
    <row r="937" spans="49:135" ht="13" x14ac:dyDescent="0.15">
      <c r="AW937" s="183"/>
      <c r="DU937" s="4"/>
      <c r="DZ937" s="183"/>
      <c r="EA937" s="183"/>
      <c r="EB937" s="183"/>
      <c r="EC937" s="183"/>
      <c r="ED937" s="183"/>
      <c r="EE937" s="183"/>
    </row>
    <row r="938" spans="49:135" ht="13" x14ac:dyDescent="0.15">
      <c r="AW938" s="183"/>
      <c r="DU938" s="4"/>
      <c r="DZ938" s="183"/>
      <c r="EA938" s="183"/>
      <c r="EB938" s="183"/>
      <c r="EC938" s="183"/>
      <c r="ED938" s="183"/>
      <c r="EE938" s="183"/>
    </row>
    <row r="939" spans="49:135" ht="13" x14ac:dyDescent="0.15">
      <c r="AW939" s="183"/>
      <c r="DU939" s="4"/>
      <c r="DZ939" s="183"/>
      <c r="EA939" s="183"/>
      <c r="EB939" s="183"/>
      <c r="EC939" s="183"/>
      <c r="ED939" s="183"/>
      <c r="EE939" s="183"/>
    </row>
    <row r="940" spans="49:135" ht="13" x14ac:dyDescent="0.15">
      <c r="AW940" s="183"/>
      <c r="DU940" s="4"/>
      <c r="DZ940" s="183"/>
      <c r="EA940" s="183"/>
      <c r="EB940" s="183"/>
      <c r="EC940" s="183"/>
      <c r="ED940" s="183"/>
      <c r="EE940" s="183"/>
    </row>
    <row r="941" spans="49:135" ht="13" x14ac:dyDescent="0.15">
      <c r="AW941" s="183"/>
      <c r="DU941" s="4"/>
      <c r="DZ941" s="183"/>
      <c r="EA941" s="183"/>
      <c r="EB941" s="183"/>
      <c r="EC941" s="183"/>
      <c r="ED941" s="183"/>
      <c r="EE941" s="183"/>
    </row>
    <row r="942" spans="49:135" ht="13" x14ac:dyDescent="0.15">
      <c r="AW942" s="183"/>
      <c r="DU942" s="4"/>
      <c r="DZ942" s="183"/>
      <c r="EA942" s="183"/>
      <c r="EB942" s="183"/>
      <c r="EC942" s="183"/>
      <c r="ED942" s="183"/>
      <c r="EE942" s="183"/>
    </row>
    <row r="943" spans="49:135" ht="13" x14ac:dyDescent="0.15">
      <c r="AW943" s="183"/>
      <c r="DU943" s="4"/>
      <c r="DZ943" s="183"/>
      <c r="EA943" s="183"/>
      <c r="EB943" s="183"/>
      <c r="EC943" s="183"/>
      <c r="ED943" s="183"/>
      <c r="EE943" s="183"/>
    </row>
    <row r="944" spans="49:135" ht="13" x14ac:dyDescent="0.15">
      <c r="AW944" s="183"/>
      <c r="DU944" s="4"/>
      <c r="DZ944" s="183"/>
      <c r="EA944" s="183"/>
      <c r="EB944" s="183"/>
      <c r="EC944" s="183"/>
      <c r="ED944" s="183"/>
      <c r="EE944" s="183"/>
    </row>
    <row r="945" spans="49:135" ht="13" x14ac:dyDescent="0.15">
      <c r="AW945" s="183"/>
      <c r="DU945" s="4"/>
      <c r="DZ945" s="183"/>
      <c r="EA945" s="183"/>
      <c r="EB945" s="183"/>
      <c r="EC945" s="183"/>
      <c r="ED945" s="183"/>
      <c r="EE945" s="183"/>
    </row>
    <row r="946" spans="49:135" ht="13" x14ac:dyDescent="0.15">
      <c r="AW946" s="183"/>
      <c r="DU946" s="4"/>
      <c r="DZ946" s="183"/>
      <c r="EA946" s="183"/>
      <c r="EB946" s="183"/>
      <c r="EC946" s="183"/>
      <c r="ED946" s="183"/>
      <c r="EE946" s="183"/>
    </row>
    <row r="947" spans="49:135" ht="13" x14ac:dyDescent="0.15">
      <c r="AW947" s="183"/>
      <c r="DU947" s="4"/>
      <c r="DZ947" s="183"/>
      <c r="EA947" s="183"/>
      <c r="EB947" s="183"/>
      <c r="EC947" s="183"/>
      <c r="ED947" s="183"/>
      <c r="EE947" s="183"/>
    </row>
    <row r="948" spans="49:135" ht="13" x14ac:dyDescent="0.15">
      <c r="AW948" s="183"/>
      <c r="DU948" s="4"/>
      <c r="DZ948" s="183"/>
      <c r="EA948" s="183"/>
      <c r="EB948" s="183"/>
      <c r="EC948" s="183"/>
      <c r="ED948" s="183"/>
      <c r="EE948" s="183"/>
    </row>
    <row r="949" spans="49:135" ht="13" x14ac:dyDescent="0.15">
      <c r="AW949" s="183"/>
      <c r="DU949" s="4"/>
      <c r="DZ949" s="183"/>
      <c r="EA949" s="183"/>
      <c r="EB949" s="183"/>
      <c r="EC949" s="183"/>
      <c r="ED949" s="183"/>
      <c r="EE949" s="183"/>
    </row>
    <row r="950" spans="49:135" ht="13" x14ac:dyDescent="0.15">
      <c r="AW950" s="183"/>
      <c r="DU950" s="4"/>
      <c r="DZ950" s="183"/>
      <c r="EA950" s="183"/>
      <c r="EB950" s="183"/>
      <c r="EC950" s="183"/>
      <c r="ED950" s="183"/>
      <c r="EE950" s="183"/>
    </row>
    <row r="951" spans="49:135" ht="13" x14ac:dyDescent="0.15">
      <c r="AW951" s="183"/>
      <c r="DU951" s="4"/>
      <c r="DZ951" s="183"/>
      <c r="EA951" s="183"/>
      <c r="EB951" s="183"/>
      <c r="EC951" s="183"/>
      <c r="ED951" s="183"/>
      <c r="EE951" s="183"/>
    </row>
    <row r="952" spans="49:135" ht="13" x14ac:dyDescent="0.15">
      <c r="AW952" s="183"/>
      <c r="DU952" s="4"/>
      <c r="DZ952" s="183"/>
      <c r="EA952" s="183"/>
      <c r="EB952" s="183"/>
      <c r="EC952" s="183"/>
      <c r="ED952" s="183"/>
      <c r="EE952" s="183"/>
    </row>
    <row r="953" spans="49:135" ht="13" x14ac:dyDescent="0.15">
      <c r="AW953" s="183"/>
      <c r="DU953" s="4"/>
      <c r="DZ953" s="183"/>
      <c r="EA953" s="183"/>
      <c r="EB953" s="183"/>
      <c r="EC953" s="183"/>
      <c r="ED953" s="183"/>
      <c r="EE953" s="183"/>
    </row>
    <row r="954" spans="49:135" ht="13" x14ac:dyDescent="0.15">
      <c r="AW954" s="183"/>
      <c r="DU954" s="4"/>
      <c r="DZ954" s="183"/>
      <c r="EA954" s="183"/>
      <c r="EB954" s="183"/>
      <c r="EC954" s="183"/>
      <c r="ED954" s="183"/>
      <c r="EE954" s="183"/>
    </row>
    <row r="955" spans="49:135" ht="13" x14ac:dyDescent="0.15">
      <c r="AW955" s="183"/>
      <c r="DU955" s="4"/>
      <c r="DZ955" s="183"/>
      <c r="EA955" s="183"/>
      <c r="EB955" s="183"/>
      <c r="EC955" s="183"/>
      <c r="ED955" s="183"/>
      <c r="EE955" s="183"/>
    </row>
    <row r="956" spans="49:135" ht="13" x14ac:dyDescent="0.15">
      <c r="AW956" s="183"/>
      <c r="DU956" s="4"/>
      <c r="DZ956" s="183"/>
      <c r="EA956" s="183"/>
      <c r="EB956" s="183"/>
      <c r="EC956" s="183"/>
      <c r="ED956" s="183"/>
      <c r="EE956" s="183"/>
    </row>
    <row r="957" spans="49:135" ht="13" x14ac:dyDescent="0.15">
      <c r="AW957" s="183"/>
      <c r="DU957" s="4"/>
      <c r="DZ957" s="183"/>
      <c r="EA957" s="183"/>
      <c r="EB957" s="183"/>
      <c r="EC957" s="183"/>
      <c r="ED957" s="183"/>
      <c r="EE957" s="183"/>
    </row>
    <row r="958" spans="49:135" ht="13" x14ac:dyDescent="0.15">
      <c r="AW958" s="183"/>
      <c r="DU958" s="4"/>
      <c r="DZ958" s="183"/>
      <c r="EA958" s="183"/>
      <c r="EB958" s="183"/>
      <c r="EC958" s="183"/>
      <c r="ED958" s="183"/>
      <c r="EE958" s="183"/>
    </row>
    <row r="959" spans="49:135" ht="13" x14ac:dyDescent="0.15">
      <c r="AW959" s="183"/>
      <c r="DU959" s="4"/>
      <c r="DZ959" s="183"/>
      <c r="EA959" s="183"/>
      <c r="EB959" s="183"/>
      <c r="EC959" s="183"/>
      <c r="ED959" s="183"/>
      <c r="EE959" s="183"/>
    </row>
    <row r="960" spans="49:135" ht="13" x14ac:dyDescent="0.15">
      <c r="AW960" s="183"/>
      <c r="DU960" s="4"/>
      <c r="DZ960" s="183"/>
      <c r="EA960" s="183"/>
      <c r="EB960" s="183"/>
      <c r="EC960" s="183"/>
      <c r="ED960" s="183"/>
      <c r="EE960" s="183"/>
    </row>
    <row r="961" spans="49:135" ht="13" x14ac:dyDescent="0.15">
      <c r="AW961" s="183"/>
      <c r="DU961" s="4"/>
      <c r="DZ961" s="183"/>
      <c r="EA961" s="183"/>
      <c r="EB961" s="183"/>
      <c r="EC961" s="183"/>
      <c r="ED961" s="183"/>
      <c r="EE961" s="183"/>
    </row>
    <row r="962" spans="49:135" ht="13" x14ac:dyDescent="0.15">
      <c r="AW962" s="183"/>
      <c r="DU962" s="4"/>
      <c r="DZ962" s="183"/>
      <c r="EA962" s="183"/>
      <c r="EB962" s="183"/>
      <c r="EC962" s="183"/>
      <c r="ED962" s="183"/>
      <c r="EE962" s="183"/>
    </row>
    <row r="963" spans="49:135" ht="13" x14ac:dyDescent="0.15">
      <c r="AW963" s="183"/>
      <c r="DU963" s="4"/>
      <c r="DZ963" s="183"/>
      <c r="EA963" s="183"/>
      <c r="EB963" s="183"/>
      <c r="EC963" s="183"/>
      <c r="ED963" s="183"/>
      <c r="EE963" s="183"/>
    </row>
    <row r="964" spans="49:135" ht="13" x14ac:dyDescent="0.15">
      <c r="AW964" s="183"/>
      <c r="DU964" s="4"/>
      <c r="DZ964" s="183"/>
      <c r="EA964" s="183"/>
      <c r="EB964" s="183"/>
      <c r="EC964" s="183"/>
      <c r="ED964" s="183"/>
      <c r="EE964" s="183"/>
    </row>
    <row r="965" spans="49:135" ht="13" x14ac:dyDescent="0.15">
      <c r="AW965" s="183"/>
      <c r="DU965" s="4"/>
      <c r="DZ965" s="183"/>
      <c r="EA965" s="183"/>
      <c r="EB965" s="183"/>
      <c r="EC965" s="183"/>
      <c r="ED965" s="183"/>
      <c r="EE965" s="183"/>
    </row>
    <row r="966" spans="49:135" ht="13" x14ac:dyDescent="0.15">
      <c r="AW966" s="183"/>
      <c r="DU966" s="4"/>
      <c r="DZ966" s="183"/>
      <c r="EA966" s="183"/>
      <c r="EB966" s="183"/>
      <c r="EC966" s="183"/>
      <c r="ED966" s="183"/>
      <c r="EE966" s="183"/>
    </row>
    <row r="967" spans="49:135" ht="13" x14ac:dyDescent="0.15">
      <c r="AW967" s="183"/>
      <c r="DU967" s="4"/>
      <c r="DZ967" s="183"/>
      <c r="EA967" s="183"/>
      <c r="EB967" s="183"/>
      <c r="EC967" s="183"/>
      <c r="ED967" s="183"/>
      <c r="EE967" s="183"/>
    </row>
    <row r="968" spans="49:135" ht="13" x14ac:dyDescent="0.15">
      <c r="AW968" s="183"/>
      <c r="DU968" s="4"/>
      <c r="DZ968" s="183"/>
      <c r="EA968" s="183"/>
      <c r="EB968" s="183"/>
      <c r="EC968" s="183"/>
      <c r="ED968" s="183"/>
      <c r="EE968" s="183"/>
    </row>
    <row r="969" spans="49:135" ht="13" x14ac:dyDescent="0.15">
      <c r="AW969" s="183"/>
      <c r="DU969" s="4"/>
      <c r="DZ969" s="183"/>
      <c r="EA969" s="183"/>
      <c r="EB969" s="183"/>
      <c r="EC969" s="183"/>
      <c r="ED969" s="183"/>
      <c r="EE969" s="183"/>
    </row>
    <row r="970" spans="49:135" ht="13" x14ac:dyDescent="0.15">
      <c r="AW970" s="183"/>
      <c r="DU970" s="4"/>
      <c r="DZ970" s="183"/>
      <c r="EA970" s="183"/>
      <c r="EB970" s="183"/>
      <c r="EC970" s="183"/>
      <c r="ED970" s="183"/>
      <c r="EE970" s="183"/>
    </row>
    <row r="971" spans="49:135" ht="13" x14ac:dyDescent="0.15">
      <c r="AW971" s="183"/>
      <c r="DU971" s="4"/>
      <c r="DZ971" s="183"/>
      <c r="EA971" s="183"/>
      <c r="EB971" s="183"/>
      <c r="EC971" s="183"/>
      <c r="ED971" s="183"/>
      <c r="EE971" s="183"/>
    </row>
    <row r="972" spans="49:135" ht="13" x14ac:dyDescent="0.15">
      <c r="AW972" s="183"/>
      <c r="DU972" s="4"/>
      <c r="DZ972" s="183"/>
      <c r="EA972" s="183"/>
      <c r="EB972" s="183"/>
      <c r="EC972" s="183"/>
      <c r="ED972" s="183"/>
      <c r="EE972" s="183"/>
    </row>
    <row r="973" spans="49:135" ht="13" x14ac:dyDescent="0.15">
      <c r="AW973" s="183"/>
      <c r="DU973" s="4"/>
      <c r="DZ973" s="183"/>
      <c r="EA973" s="183"/>
      <c r="EB973" s="183"/>
      <c r="EC973" s="183"/>
      <c r="ED973" s="183"/>
      <c r="EE973" s="183"/>
    </row>
    <row r="974" spans="49:135" ht="13" x14ac:dyDescent="0.15">
      <c r="AW974" s="183"/>
      <c r="DU974" s="4"/>
      <c r="DZ974" s="183"/>
      <c r="EA974" s="183"/>
      <c r="EB974" s="183"/>
      <c r="EC974" s="183"/>
      <c r="ED974" s="183"/>
      <c r="EE974" s="183"/>
    </row>
    <row r="975" spans="49:135" ht="13" x14ac:dyDescent="0.15">
      <c r="AW975" s="183"/>
      <c r="DU975" s="4"/>
      <c r="DZ975" s="183"/>
      <c r="EA975" s="183"/>
      <c r="EB975" s="183"/>
      <c r="EC975" s="183"/>
      <c r="ED975" s="183"/>
      <c r="EE975" s="183"/>
    </row>
    <row r="976" spans="49:135" ht="13" x14ac:dyDescent="0.15">
      <c r="AW976" s="183"/>
      <c r="DU976" s="4"/>
      <c r="DZ976" s="183"/>
      <c r="EA976" s="183"/>
      <c r="EB976" s="183"/>
      <c r="EC976" s="183"/>
      <c r="ED976" s="183"/>
      <c r="EE976" s="183"/>
    </row>
    <row r="977" spans="49:135" ht="13" x14ac:dyDescent="0.15">
      <c r="AW977" s="183"/>
      <c r="DU977" s="4"/>
      <c r="DZ977" s="183"/>
      <c r="EA977" s="183"/>
      <c r="EB977" s="183"/>
      <c r="EC977" s="183"/>
      <c r="ED977" s="183"/>
      <c r="EE977" s="183"/>
    </row>
    <row r="978" spans="49:135" ht="13" x14ac:dyDescent="0.15">
      <c r="AW978" s="183"/>
      <c r="DU978" s="4"/>
      <c r="DZ978" s="183"/>
      <c r="EA978" s="183"/>
      <c r="EB978" s="183"/>
      <c r="EC978" s="183"/>
      <c r="ED978" s="183"/>
      <c r="EE978" s="183"/>
    </row>
    <row r="979" spans="49:135" ht="13" x14ac:dyDescent="0.15">
      <c r="AW979" s="183"/>
      <c r="DU979" s="4"/>
      <c r="DZ979" s="183"/>
      <c r="EA979" s="183"/>
      <c r="EB979" s="183"/>
      <c r="EC979" s="183"/>
      <c r="ED979" s="183"/>
      <c r="EE979" s="183"/>
    </row>
    <row r="980" spans="49:135" ht="13" x14ac:dyDescent="0.15">
      <c r="AW980" s="183"/>
      <c r="DU980" s="4"/>
      <c r="DZ980" s="183"/>
      <c r="EA980" s="183"/>
      <c r="EB980" s="183"/>
      <c r="EC980" s="183"/>
      <c r="ED980" s="183"/>
      <c r="EE980" s="183"/>
    </row>
    <row r="981" spans="49:135" ht="13" x14ac:dyDescent="0.15">
      <c r="AW981" s="183"/>
      <c r="DU981" s="4"/>
      <c r="DZ981" s="183"/>
      <c r="EA981" s="183"/>
      <c r="EB981" s="183"/>
      <c r="EC981" s="183"/>
      <c r="ED981" s="183"/>
      <c r="EE981" s="183"/>
    </row>
    <row r="982" spans="49:135" ht="13" x14ac:dyDescent="0.15">
      <c r="AW982" s="183"/>
      <c r="DU982" s="4"/>
      <c r="DZ982" s="183"/>
      <c r="EA982" s="183"/>
      <c r="EB982" s="183"/>
      <c r="EC982" s="183"/>
      <c r="ED982" s="183"/>
      <c r="EE982" s="183"/>
    </row>
    <row r="983" spans="49:135" ht="13" x14ac:dyDescent="0.15">
      <c r="AW983" s="183"/>
      <c r="DU983" s="4"/>
      <c r="DZ983" s="183"/>
      <c r="EA983" s="183"/>
      <c r="EB983" s="183"/>
      <c r="EC983" s="183"/>
      <c r="ED983" s="183"/>
      <c r="EE983" s="183"/>
    </row>
    <row r="984" spans="49:135" ht="13" x14ac:dyDescent="0.15">
      <c r="AW984" s="183"/>
      <c r="DU984" s="4"/>
      <c r="DZ984" s="183"/>
      <c r="EA984" s="183"/>
      <c r="EB984" s="183"/>
      <c r="EC984" s="183"/>
      <c r="ED984" s="183"/>
      <c r="EE984" s="183"/>
    </row>
    <row r="985" spans="49:135" ht="13" x14ac:dyDescent="0.15">
      <c r="AW985" s="183"/>
      <c r="DU985" s="4"/>
      <c r="DZ985" s="183"/>
      <c r="EA985" s="183"/>
      <c r="EB985" s="183"/>
      <c r="EC985" s="183"/>
      <c r="ED985" s="183"/>
      <c r="EE985" s="183"/>
    </row>
    <row r="986" spans="49:135" ht="13" x14ac:dyDescent="0.15">
      <c r="AW986" s="183"/>
      <c r="DU986" s="4"/>
      <c r="DZ986" s="183"/>
      <c r="EA986" s="183"/>
      <c r="EB986" s="183"/>
      <c r="EC986" s="183"/>
      <c r="ED986" s="183"/>
      <c r="EE986" s="183"/>
    </row>
    <row r="987" spans="49:135" ht="13" x14ac:dyDescent="0.15">
      <c r="AW987" s="183"/>
      <c r="DU987" s="4"/>
      <c r="DZ987" s="183"/>
      <c r="EA987" s="183"/>
      <c r="EB987" s="183"/>
      <c r="EC987" s="183"/>
      <c r="ED987" s="183"/>
      <c r="EE987" s="183"/>
    </row>
    <row r="988" spans="49:135" ht="13" x14ac:dyDescent="0.15">
      <c r="AW988" s="183"/>
      <c r="DU988" s="4"/>
      <c r="DZ988" s="183"/>
      <c r="EA988" s="183"/>
      <c r="EB988" s="183"/>
      <c r="EC988" s="183"/>
      <c r="ED988" s="183"/>
      <c r="EE988" s="183"/>
    </row>
    <row r="989" spans="49:135" ht="13" x14ac:dyDescent="0.15">
      <c r="AW989" s="183"/>
      <c r="DU989" s="4"/>
      <c r="DZ989" s="183"/>
      <c r="EA989" s="183"/>
      <c r="EB989" s="183"/>
      <c r="EC989" s="183"/>
      <c r="ED989" s="183"/>
      <c r="EE989" s="183"/>
    </row>
    <row r="990" spans="49:135" ht="13" x14ac:dyDescent="0.15">
      <c r="AW990" s="183"/>
      <c r="DU990" s="4"/>
      <c r="DZ990" s="183"/>
      <c r="EA990" s="183"/>
      <c r="EB990" s="183"/>
      <c r="EC990" s="183"/>
      <c r="ED990" s="183"/>
      <c r="EE990" s="183"/>
    </row>
    <row r="991" spans="49:135" ht="13" x14ac:dyDescent="0.15">
      <c r="AW991" s="183"/>
      <c r="DU991" s="4"/>
      <c r="DZ991" s="183"/>
      <c r="EA991" s="183"/>
      <c r="EB991" s="183"/>
      <c r="EC991" s="183"/>
      <c r="ED991" s="183"/>
      <c r="EE991" s="183"/>
    </row>
    <row r="992" spans="49:135" ht="13" x14ac:dyDescent="0.15">
      <c r="AW992" s="183"/>
      <c r="DU992" s="4"/>
      <c r="DZ992" s="183"/>
      <c r="EA992" s="183"/>
      <c r="EB992" s="183"/>
      <c r="EC992" s="183"/>
      <c r="ED992" s="183"/>
      <c r="EE992" s="183"/>
    </row>
    <row r="993" spans="49:135" ht="13" x14ac:dyDescent="0.15">
      <c r="AW993" s="183"/>
      <c r="DU993" s="4"/>
      <c r="DZ993" s="183"/>
      <c r="EA993" s="183"/>
      <c r="EB993" s="183"/>
      <c r="EC993" s="183"/>
      <c r="ED993" s="183"/>
      <c r="EE993" s="183"/>
    </row>
    <row r="994" spans="49:135" ht="13" x14ac:dyDescent="0.15">
      <c r="AW994" s="183"/>
      <c r="DU994" s="4"/>
      <c r="DZ994" s="183"/>
      <c r="EA994" s="183"/>
      <c r="EB994" s="183"/>
      <c r="EC994" s="183"/>
      <c r="ED994" s="183"/>
      <c r="EE994" s="183"/>
    </row>
    <row r="995" spans="49:135" ht="13" x14ac:dyDescent="0.15">
      <c r="AW995" s="183"/>
      <c r="DU995" s="4"/>
      <c r="DZ995" s="183"/>
      <c r="EA995" s="183"/>
      <c r="EB995" s="183"/>
      <c r="EC995" s="183"/>
      <c r="ED995" s="183"/>
      <c r="EE995" s="183"/>
    </row>
    <row r="996" spans="49:135" ht="13" x14ac:dyDescent="0.15">
      <c r="AW996" s="183"/>
      <c r="DU996" s="4"/>
      <c r="DZ996" s="183"/>
      <c r="EA996" s="183"/>
      <c r="EB996" s="183"/>
      <c r="EC996" s="183"/>
      <c r="ED996" s="183"/>
      <c r="EE996" s="183"/>
    </row>
    <row r="997" spans="49:135" ht="13" x14ac:dyDescent="0.15">
      <c r="AW997" s="183"/>
      <c r="DU997" s="4"/>
      <c r="DZ997" s="183"/>
      <c r="EA997" s="183"/>
      <c r="EB997" s="183"/>
      <c r="EC997" s="183"/>
      <c r="ED997" s="183"/>
      <c r="EE997" s="183"/>
    </row>
    <row r="998" spans="49:135" ht="13" x14ac:dyDescent="0.15">
      <c r="AW998" s="183"/>
      <c r="DU998" s="4"/>
      <c r="DZ998" s="183"/>
      <c r="EA998" s="183"/>
      <c r="EB998" s="183"/>
      <c r="EC998" s="183"/>
      <c r="ED998" s="183"/>
      <c r="EE998" s="183"/>
    </row>
    <row r="999" spans="49:135" ht="13" x14ac:dyDescent="0.15">
      <c r="AW999" s="183"/>
      <c r="DU999" s="4"/>
      <c r="DZ999" s="183"/>
      <c r="EA999" s="183"/>
      <c r="EB999" s="183"/>
      <c r="EC999" s="183"/>
      <c r="ED999" s="183"/>
      <c r="EE999" s="183"/>
    </row>
    <row r="1000" spans="49:135" ht="13" x14ac:dyDescent="0.15">
      <c r="AW1000" s="183"/>
      <c r="DU1000" s="4"/>
      <c r="DZ1000" s="183"/>
      <c r="EA1000" s="183"/>
      <c r="EB1000" s="183"/>
      <c r="EC1000" s="183"/>
      <c r="ED1000" s="183"/>
      <c r="EE1000" s="183"/>
    </row>
  </sheetData>
  <mergeCells count="26">
    <mergeCell ref="AS69:AS70"/>
    <mergeCell ref="AV69:AV70"/>
    <mergeCell ref="AZ69:AZ70"/>
    <mergeCell ref="BC69:BC70"/>
    <mergeCell ref="AX62:AX63"/>
    <mergeCell ref="AN64:AN65"/>
    <mergeCell ref="AQ64:AQ65"/>
    <mergeCell ref="AT64:AT65"/>
    <mergeCell ref="AW64:AW65"/>
    <mergeCell ref="BA64:BA65"/>
    <mergeCell ref="CO2:CQ2"/>
    <mergeCell ref="CO6:CQ6"/>
    <mergeCell ref="AJ60:AJ61"/>
    <mergeCell ref="AM60:AM61"/>
    <mergeCell ref="AP60:AP61"/>
    <mergeCell ref="AS60:AS61"/>
    <mergeCell ref="AV60:AV61"/>
    <mergeCell ref="AK61:AK62"/>
    <mergeCell ref="AN61:AN62"/>
    <mergeCell ref="AQ61:AQ62"/>
    <mergeCell ref="AT61:AT62"/>
    <mergeCell ref="AW61:AW62"/>
    <mergeCell ref="AL62:AL63"/>
    <mergeCell ref="AO62:AO63"/>
    <mergeCell ref="AR62:AR63"/>
    <mergeCell ref="AU62:AU63"/>
  </mergeCells>
  <conditionalFormatting sqref="DU14:DU36">
    <cfRule type="expression" dxfId="23" priority="1">
      <formula>DS14&lt;50</formula>
    </cfRule>
  </conditionalFormatting>
  <conditionalFormatting sqref="DV14:DV36">
    <cfRule type="expression" dxfId="22" priority="2">
      <formula>DS14&lt;50</formula>
    </cfRule>
  </conditionalFormatting>
  <conditionalFormatting sqref="DW14:DW36">
    <cfRule type="expression" dxfId="21" priority="3">
      <formula>DS14&lt;50</formula>
    </cfRule>
  </conditionalFormatting>
  <conditionalFormatting sqref="DU14:DW36">
    <cfRule type="colorScale" priority="4">
      <colorScale>
        <cfvo type="formula" val="-5"/>
        <cfvo type="formula" val="0"/>
        <cfvo type="formula" val="10"/>
        <color rgb="FFF8962E"/>
        <color rgb="FFEFEFEF"/>
        <color rgb="FF4E9DFF"/>
      </colorScale>
    </cfRule>
  </conditionalFormatting>
  <conditionalFormatting sqref="O83:Q112">
    <cfRule type="colorScale" priority="5">
      <colorScale>
        <cfvo type="min"/>
        <cfvo type="percentile" val="50"/>
        <cfvo type="max"/>
        <color rgb="FFE67C73"/>
        <color rgb="FFFFFFFF"/>
        <color rgb="FF57BB8A"/>
      </colorScale>
    </cfRule>
  </conditionalFormatting>
  <conditionalFormatting sqref="DX14:DX36">
    <cfRule type="colorScale" priority="6">
      <colorScale>
        <cfvo type="formula" val="-4"/>
        <cfvo type="formula" val="0"/>
        <cfvo type="formula" val="8"/>
        <color rgb="FFCC0000"/>
        <color rgb="FFFFFFFF"/>
        <color rgb="FF57BB8A"/>
      </colorScale>
    </cfRule>
  </conditionalFormatting>
  <conditionalFormatting sqref="DQ14:DQ36 DR14:DR26">
    <cfRule type="colorScale" priority="7">
      <colorScale>
        <cfvo type="formula" val="1"/>
        <cfvo type="formula" val="5"/>
        <color rgb="FFFFFFFF"/>
        <color rgb="FF57BB8A"/>
      </colorScale>
    </cfRule>
  </conditionalFormatting>
  <conditionalFormatting sqref="BM14:BM36 BY14:BY30">
    <cfRule type="colorScale" priority="47">
      <colorScale>
        <cfvo type="min"/>
        <cfvo type="percentile" val="50"/>
        <cfvo type="max"/>
        <color rgb="FF57BB8A"/>
        <color rgb="FFFFD666"/>
        <color rgb="FFE67C73"/>
      </colorScale>
    </cfRule>
  </conditionalFormatting>
  <conditionalFormatting sqref="DY14:DY36">
    <cfRule type="colorScale" priority="51">
      <colorScale>
        <cfvo type="formula" val="-0.5"/>
        <cfvo type="formula" val="0"/>
        <cfvo type="max"/>
        <color rgb="FF999999"/>
        <color rgb="FFFFFFFF"/>
        <color rgb="FF57BB8A"/>
      </colorScale>
    </cfRule>
  </conditionalFormatting>
  <conditionalFormatting sqref="EC14:EE30">
    <cfRule type="colorScale" priority="53">
      <colorScale>
        <cfvo type="min"/>
        <cfvo type="formula" val="0"/>
        <cfvo type="max"/>
        <color rgb="FFF8962E"/>
        <color rgb="FFEFEFEF"/>
        <color rgb="FF4E9DFF"/>
      </colorScale>
    </cfRule>
  </conditionalFormatting>
  <hyperlinks>
    <hyperlink ref="AG82" r:id="rId1" location="1" xr:uid="{B1580FEE-569B-9E4C-8043-0BFF9D118DEA}"/>
    <hyperlink ref="AZ82" r:id="rId2" location="1" xr:uid="{AFEEB74F-7E8D-8A42-9214-57F807E34AC4}"/>
    <hyperlink ref="AG83" r:id="rId3" location="1" xr:uid="{463F09D4-1B9C-4446-ADDB-673A798C1AD5}"/>
    <hyperlink ref="AZ83" r:id="rId4" location="1" xr:uid="{F4AA365F-C075-8143-8C2A-26082D0AC0C7}"/>
    <hyperlink ref="AG84" r:id="rId5" location="1" xr:uid="{DE788C35-FDD3-B449-A0F6-B897DFBE4FB2}"/>
    <hyperlink ref="AZ84" r:id="rId6" location="1" xr:uid="{6BB90985-DADE-964E-B065-F94EFB170212}"/>
    <hyperlink ref="AG85" r:id="rId7" location="1" xr:uid="{05B2DC1B-6B74-934B-AEAC-7C7F8A0A82BF}"/>
    <hyperlink ref="AZ85" r:id="rId8" location="1" xr:uid="{5906AB4B-4550-0947-8F92-08004EFD2635}"/>
    <hyperlink ref="AG86" r:id="rId9" location="1" xr:uid="{ADB38BB5-D89C-B34B-A52C-0DF9B82C777B}"/>
    <hyperlink ref="AZ86" r:id="rId10" location="1" xr:uid="{FE75A685-B43D-9742-81F2-23D2A6EB6EA6}"/>
    <hyperlink ref="AG87" r:id="rId11" location="1" xr:uid="{1CB58CD8-6649-6943-925D-7F0C5004F7D6}"/>
    <hyperlink ref="AZ87" r:id="rId12" location="1" xr:uid="{2A630229-3296-524A-82F2-F0687890DD89}"/>
    <hyperlink ref="AG88" r:id="rId13" location="1" xr:uid="{58F5D67F-6FD5-1C4E-A976-005D7C2D129B}"/>
    <hyperlink ref="AZ88" r:id="rId14" location="1" xr:uid="{516C2A55-0B8F-9140-A85D-10F12328E6EE}"/>
    <hyperlink ref="AG89" r:id="rId15" location="1" xr:uid="{1A4649C2-BD55-BB4F-9E28-3B3D25267906}"/>
    <hyperlink ref="AZ89" r:id="rId16" location="1" xr:uid="{ED6E8D61-7625-3B40-BAF8-EACAE553CFAB}"/>
    <hyperlink ref="AG90" r:id="rId17" location="1" xr:uid="{1752A036-90CB-0A4F-8545-E7EF87FE859A}"/>
    <hyperlink ref="AZ90" r:id="rId18" location="1" xr:uid="{1E359A31-3248-9147-8041-053119793361}"/>
    <hyperlink ref="AG91" r:id="rId19" location="1" xr:uid="{E5CD7ACA-1378-E645-BB0F-AFD5569E67D3}"/>
    <hyperlink ref="AZ91" r:id="rId20" location="1" xr:uid="{F45305B0-5530-1646-9994-FBEF5913A082}"/>
    <hyperlink ref="AG92" r:id="rId21" location="1" xr:uid="{99B33301-9E3C-474F-A1CF-AF14D01F5F8A}"/>
    <hyperlink ref="AZ92" r:id="rId22" location="1" xr:uid="{91D03518-1994-B143-B13D-D53721030E66}"/>
    <hyperlink ref="AG93" r:id="rId23" location="1" xr:uid="{F89A1509-9E2F-EF48-BCF6-1FF4E1C800D0}"/>
    <hyperlink ref="AZ93" r:id="rId24" location="1" xr:uid="{8839317C-AB6B-DC4D-8A30-B3758255D53E}"/>
    <hyperlink ref="AG94" r:id="rId25" location="1" xr:uid="{F02106C6-42E1-CE49-9479-03CEDC5551E1}"/>
    <hyperlink ref="AZ94" r:id="rId26" location="1" xr:uid="{BB246526-DA8A-5F48-89B2-D6E6A0E6DC6F}"/>
    <hyperlink ref="AG95" r:id="rId27" location="1" xr:uid="{69EF0755-A3F2-5742-BB38-11FC71B14F00}"/>
    <hyperlink ref="AZ95" r:id="rId28" location="1" xr:uid="{EFBBECD9-BF23-9E41-92A9-1BBDA09524DF}"/>
    <hyperlink ref="AG96" r:id="rId29" location="1" xr:uid="{9518C0BB-02EF-B34E-8336-70DCB693DA05}"/>
    <hyperlink ref="AZ96" r:id="rId30" location="1" xr:uid="{187E019C-7D6A-B747-B17D-459AD44C8399}"/>
    <hyperlink ref="AG97" r:id="rId31" location="1" xr:uid="{71061E73-0542-D34A-A1D9-1657CB2765D1}"/>
    <hyperlink ref="AZ97" r:id="rId32" location="1" xr:uid="{B626519A-62C7-7B4B-92E4-D2BEF4DEC7AF}"/>
    <hyperlink ref="AG98" r:id="rId33" location="1" xr:uid="{FC5EA46B-5E79-AC45-9C45-86B8C67DBD5D}"/>
    <hyperlink ref="AZ98" r:id="rId34" location="1" xr:uid="{C99F0549-0526-A240-B2F9-2CB9DB442AB0}"/>
    <hyperlink ref="AG99" r:id="rId35" location="1" xr:uid="{169A5796-34E0-F041-9B36-58516B17BA00}"/>
    <hyperlink ref="AZ99" r:id="rId36" location="1" xr:uid="{19532BF9-1EBC-084A-8D77-F6139B760648}"/>
    <hyperlink ref="AG100" r:id="rId37" location="1" xr:uid="{49A9541E-DBF2-E649-B4E1-1194591B5733}"/>
    <hyperlink ref="AZ100" r:id="rId38" location="1" xr:uid="{75C10D4B-082E-D24F-9010-64DCC1921F07}"/>
    <hyperlink ref="AG101" r:id="rId39" location="1" xr:uid="{F804B6CA-2B6C-2F4A-939C-A27BEFF0C98E}"/>
    <hyperlink ref="AZ101" r:id="rId40" location="1" xr:uid="{7186770F-3F13-1941-BE39-4FBCF3B02F8D}"/>
    <hyperlink ref="AG102" r:id="rId41" location="1" xr:uid="{9B6DD18F-BC33-1142-8C7A-8609A5C16042}"/>
    <hyperlink ref="AZ102" r:id="rId42" location="1" xr:uid="{099BCADA-1D22-274B-BBE0-BFFCDA295831}"/>
    <hyperlink ref="AG103" r:id="rId43" location="1" xr:uid="{81C2E9FB-B6E7-F649-AD8E-72F404D41FC1}"/>
    <hyperlink ref="AZ103" r:id="rId44" location="1" xr:uid="{B2A915AF-FFD0-1744-838C-AEF4514C4061}"/>
    <hyperlink ref="AG104" r:id="rId45" location="1" xr:uid="{09945A03-65EE-EF4A-9978-38E2C7959A99}"/>
    <hyperlink ref="AZ104" r:id="rId46" location="1" xr:uid="{9A5AE7F1-FCBE-3E4F-8817-D61DA630C35E}"/>
    <hyperlink ref="AG105" r:id="rId47" location="1" xr:uid="{980928B1-01C4-3B4E-9A95-0C2187BCFBCD}"/>
    <hyperlink ref="AZ105" r:id="rId48" location="1" xr:uid="{4E7EDAF4-A710-684E-8E6D-EBD5C935EF4F}"/>
    <hyperlink ref="AG106" r:id="rId49" location="1" xr:uid="{47E13825-B4D7-E94C-BFD0-AF2AE74110F8}"/>
    <hyperlink ref="AZ106" r:id="rId50" location="1" xr:uid="{05E86985-37D8-BB48-AB69-C232D4D20BD5}"/>
    <hyperlink ref="AG107" r:id="rId51" location="1" xr:uid="{ED9F5514-91C7-1545-A4D5-D12881EDA166}"/>
    <hyperlink ref="AZ107" r:id="rId52" location="1" xr:uid="{5086FF86-48B4-8D4F-B966-388F1C9E81A1}"/>
    <hyperlink ref="AG108" r:id="rId53" location="1" xr:uid="{DA2D953D-B42B-E84F-B304-B7AEF6F0F3A1}"/>
    <hyperlink ref="AZ108" r:id="rId54" location="1" xr:uid="{99D107D7-8211-3540-8C18-5B7A7E5A8A61}"/>
    <hyperlink ref="AG109" r:id="rId55" location="1" xr:uid="{F58B5DF1-6269-2B44-804B-B1E0BC871D6E}"/>
    <hyperlink ref="AZ109" r:id="rId56" location="1" xr:uid="{E67AA526-EFB6-1746-B406-0B908E75EC02}"/>
    <hyperlink ref="AG110" r:id="rId57" location="1" xr:uid="{31087FD2-D68E-804F-9638-5FA65DF90F88}"/>
    <hyperlink ref="AZ110" r:id="rId58" location="1" xr:uid="{65F3E25B-4D51-1243-8A26-06C52CE56590}"/>
    <hyperlink ref="AG111" r:id="rId59" location="1" xr:uid="{70ACAA5D-307C-C041-9FF1-8145855C40AF}"/>
    <hyperlink ref="AZ111" r:id="rId60" location="1" xr:uid="{BB71F2E8-6AAF-C144-9EFB-494A7EC68E3F}"/>
    <hyperlink ref="AG112" r:id="rId61" location="1" xr:uid="{4160A02B-B3A3-FD4F-A884-2E8F356E0BC2}"/>
    <hyperlink ref="AZ112" r:id="rId62" location="1" xr:uid="{B9881778-C066-2345-9011-3B767162D218}"/>
    <hyperlink ref="AG113" r:id="rId63" location="1" xr:uid="{AF40ED16-91E3-5D42-A84C-56681535806F}"/>
    <hyperlink ref="AZ113" r:id="rId64" location="1" xr:uid="{461F8E95-4C64-024E-AAA1-C19FF4431925}"/>
    <hyperlink ref="AG114" r:id="rId65" location="1" xr:uid="{A1C345FF-5FCD-DA48-AE56-C561B5BF49B5}"/>
    <hyperlink ref="AZ114" r:id="rId66" location="1" xr:uid="{C1858BC1-36CC-8648-92C3-4394A862CBF1}"/>
    <hyperlink ref="AG115" r:id="rId67" location="1" xr:uid="{D290F5CB-AA15-B84A-88FE-0AA88A3DB789}"/>
    <hyperlink ref="AZ115" r:id="rId68" location="1" xr:uid="{4F69AF48-ABFB-0F4C-B8CE-044C39DBA95D}"/>
    <hyperlink ref="AG116" r:id="rId69" location="1" xr:uid="{1E16ACAB-FADE-9D49-9516-377E6C0C6D9E}"/>
    <hyperlink ref="AZ116" r:id="rId70" location="1" xr:uid="{2D45554A-27FB-0F42-831A-59D81BF3E19F}"/>
    <hyperlink ref="AG117" r:id="rId71" location="1" xr:uid="{8E1CFC81-93D7-254D-B90A-96512BA6ED0B}"/>
    <hyperlink ref="AZ117" r:id="rId72" location="1" xr:uid="{221D67DC-DE2C-BA40-B197-8EF52991FD8F}"/>
    <hyperlink ref="AG118" r:id="rId73" location="1" xr:uid="{15610C6A-40A3-4946-9CD3-7B01A5DADAF9}"/>
    <hyperlink ref="AZ118" r:id="rId74" location="1" xr:uid="{998AB9FB-7885-E44C-9455-13BE6ED17990}"/>
    <hyperlink ref="AG119" r:id="rId75" location="1" xr:uid="{344F7862-6756-0446-A797-92013382B0D6}"/>
    <hyperlink ref="AZ119" r:id="rId76" location="1" xr:uid="{BCD1DCDF-CB68-1342-B305-98EE47F30130}"/>
    <hyperlink ref="AG120" r:id="rId77" location="1" xr:uid="{DAD56319-B384-374E-9B89-0C1B44601086}"/>
    <hyperlink ref="AZ120" r:id="rId78" location="1" xr:uid="{7107D04C-D1C6-8343-B48C-03991B4BCB8C}"/>
    <hyperlink ref="AG121" r:id="rId79" location="1" xr:uid="{96858837-B8BF-AD4F-82A5-F4D48B16758B}"/>
    <hyperlink ref="AZ121" r:id="rId80" location="1" xr:uid="{73A4953E-5F1A-8C45-99EC-33608E2B0D3D}"/>
    <hyperlink ref="AG122" r:id="rId81" location="1" xr:uid="{F0BC5B37-6B15-A74C-8114-569AB2005382}"/>
    <hyperlink ref="AZ122" r:id="rId82" location="1" xr:uid="{F82FE5BC-06A4-F444-9B29-EE06DA04402C}"/>
    <hyperlink ref="AG123" r:id="rId83" location="1" xr:uid="{A18DE15E-0B2C-4D4E-8DF2-667B9E2ED74E}"/>
    <hyperlink ref="AZ123" r:id="rId84" location="1" xr:uid="{11E80948-8BA6-364C-91A8-49645FCD9B82}"/>
    <hyperlink ref="AG124" r:id="rId85" location="1" xr:uid="{3C721A1A-56DF-564A-8AA6-E99C10E19CD9}"/>
    <hyperlink ref="AZ124" r:id="rId86" location="1" xr:uid="{5F04220A-128B-9D42-946F-7506BD775C4B}"/>
    <hyperlink ref="AG125" r:id="rId87" location="1" xr:uid="{B16BC288-E7E0-F14A-9CC3-188EACACDD6C}"/>
    <hyperlink ref="AZ125" r:id="rId88" location="1" xr:uid="{FE9875D9-7004-A04D-B39B-99B2593C9BAB}"/>
    <hyperlink ref="AG126" r:id="rId89" location="1" xr:uid="{279DC747-642D-764E-BA1E-879CAF6148ED}"/>
    <hyperlink ref="AZ126" r:id="rId90" location="1" xr:uid="{44121B0A-2962-DB40-BC4C-990EEE58B39E}"/>
    <hyperlink ref="AG127" r:id="rId91" location="1" xr:uid="{5F6FD3F1-0107-3941-BB02-D563CF03E877}"/>
    <hyperlink ref="AZ127" r:id="rId92" location="1" xr:uid="{427461E9-19FF-5B4B-9F4F-D4AD4C44C448}"/>
    <hyperlink ref="AG128" r:id="rId93" location="1" xr:uid="{6B1133FC-1DB1-D44D-BBCC-C2EF3CDA78D9}"/>
    <hyperlink ref="AZ128" r:id="rId94" location="1" xr:uid="{5D461370-2F19-BC4A-BAAD-B00B9077E0B8}"/>
    <hyperlink ref="AG129" r:id="rId95" location="1" xr:uid="{20AA4B01-737A-7749-A3C4-E1146972588C}"/>
    <hyperlink ref="AZ129" r:id="rId96" location="1" xr:uid="{06BEB044-6F48-D944-A570-FAF6D522097C}"/>
    <hyperlink ref="AG130" r:id="rId97" location="1" xr:uid="{6DFCE7F6-C8B9-3B46-A837-38658DDECBD0}"/>
    <hyperlink ref="AZ130" r:id="rId98" location="1" xr:uid="{E91997E1-041F-F748-AFCC-3C8160CE27A5}"/>
    <hyperlink ref="AG131" r:id="rId99" location="1" xr:uid="{3A9159C6-B110-B349-AF39-83346D3F3681}"/>
    <hyperlink ref="AZ131" r:id="rId100" location="1" xr:uid="{4F6E69B4-0531-A64C-9379-9BCC85B28F45}"/>
    <hyperlink ref="AG132" r:id="rId101" location="1" xr:uid="{563CA546-5E5A-9A45-9051-91883049840D}"/>
    <hyperlink ref="AZ132" r:id="rId102" location="1" xr:uid="{B8B34966-D2D3-6C46-81BA-4CDCA6DF5940}"/>
    <hyperlink ref="AG133" r:id="rId103" location="1" xr:uid="{008BA9D7-4179-CD43-9B83-A3416335126E}"/>
    <hyperlink ref="AZ133" r:id="rId104" location="1" xr:uid="{903ED108-9EF9-9440-B97B-8FDE6B75EBA3}"/>
    <hyperlink ref="AG134" r:id="rId105" location="1" xr:uid="{9C61920D-FD92-F94E-AAA9-9B135C4AC1C3}"/>
    <hyperlink ref="AZ134" r:id="rId106" location="1" xr:uid="{DCCBDF66-645C-FF42-928F-2181A4E182A4}"/>
    <hyperlink ref="AG135" r:id="rId107" location="1" xr:uid="{7BEEE17B-FCC4-8649-91AB-04BE3F9257F7}"/>
    <hyperlink ref="AZ135" r:id="rId108" location="1" xr:uid="{4C3426B8-2DE9-A445-94F9-030FCD8F5C73}"/>
    <hyperlink ref="AG136" r:id="rId109" location="1" xr:uid="{A5EF8D41-D6CD-144E-90E6-77BA62A37D66}"/>
    <hyperlink ref="AZ136" r:id="rId110" location="1" xr:uid="{048CA97A-63D2-0744-845B-2CA7AF478988}"/>
    <hyperlink ref="AG137" r:id="rId111" location="1" xr:uid="{DE11D4FF-95B4-4C4D-B323-421DE55CD139}"/>
    <hyperlink ref="AZ137" r:id="rId112" location="1" xr:uid="{8F323F74-B8F6-C848-B2E9-33BD660BCF2E}"/>
    <hyperlink ref="AG138" r:id="rId113" location="1" xr:uid="{2CDD6F7E-6FA3-0E40-A374-0A835EDBFBED}"/>
    <hyperlink ref="AZ138" r:id="rId114" location="1" xr:uid="{33EA7159-DF1B-D844-BDB8-F3AE40393DFB}"/>
    <hyperlink ref="AG139" r:id="rId115" location="1" xr:uid="{4FAACE68-483E-6C42-B53B-3785D2937985}"/>
    <hyperlink ref="AZ139" r:id="rId116" location="1" xr:uid="{62829D9B-E5CE-F64D-A244-6E360F435F8F}"/>
    <hyperlink ref="AG140" r:id="rId117" location="1" xr:uid="{0D5DAFC5-DE96-FE42-8351-48A6A77B6D0E}"/>
    <hyperlink ref="AZ140" r:id="rId118" location="1" xr:uid="{C8E532CA-6655-0A4C-96E3-AF710B0E1C4D}"/>
    <hyperlink ref="AG141" r:id="rId119" location="1" xr:uid="{132DC08B-51AC-2647-AAD3-460FBCDE1DD7}"/>
    <hyperlink ref="AZ141" r:id="rId120" location="1" xr:uid="{6CE3CED6-31FF-4743-A379-E70F745CDFEA}"/>
    <hyperlink ref="AG142" r:id="rId121" location="1" xr:uid="{4712D616-574E-374D-8CD9-34F56118FAD6}"/>
    <hyperlink ref="AZ142" r:id="rId122" location="1" xr:uid="{68E3C6A4-049D-5F40-BA1F-F3CE9314F243}"/>
    <hyperlink ref="AG143" r:id="rId123" location="1" xr:uid="{BF936DD7-95CF-3A43-8313-008F3C7CBC33}"/>
    <hyperlink ref="AZ143" r:id="rId124" location="1" xr:uid="{4993DAAA-ACEB-D848-9E85-12877139DD85}"/>
    <hyperlink ref="AG144" r:id="rId125" location="1" xr:uid="{7080B894-FDEA-704F-A109-310C372417F2}"/>
    <hyperlink ref="AZ144" r:id="rId126" location="1" xr:uid="{2F4FA618-78DA-DC4D-AEF0-C551192905DD}"/>
    <hyperlink ref="AG145" r:id="rId127" location="1" xr:uid="{57E6A84E-CA06-9D48-AE96-FD432EDA5E5E}"/>
    <hyperlink ref="AZ145" r:id="rId128" location="1" xr:uid="{CBABAC7E-672F-B24C-BAA0-B521D3928101}"/>
    <hyperlink ref="AG146" r:id="rId129" location="1" xr:uid="{E7D1129D-4DCE-B743-BC96-503858AD9F8D}"/>
    <hyperlink ref="AZ146" r:id="rId130" location="1" xr:uid="{412F91E6-76F5-244F-811A-7E657028366D}"/>
    <hyperlink ref="AG147" r:id="rId131" location="1" xr:uid="{510C7188-4D69-E94B-9FD7-53DB0C1CD3C6}"/>
    <hyperlink ref="AZ147" r:id="rId132" location="1" xr:uid="{56207D43-1663-3E4B-84E4-B3C0C1598863}"/>
    <hyperlink ref="AG148" r:id="rId133" location="1" xr:uid="{CC039DD9-8C98-3149-9FE1-1C94DD413821}"/>
    <hyperlink ref="AZ148" r:id="rId134" location="1" xr:uid="{BDCC1365-309A-8246-8B14-7DB751F33D80}"/>
    <hyperlink ref="AG149" r:id="rId135" location="1" xr:uid="{838DCE4C-84BC-FF4B-9AC8-7E1F48368E73}"/>
    <hyperlink ref="AZ149" r:id="rId136" location="1" xr:uid="{F39C5F4C-5B00-C242-8C3F-47D20FE470C2}"/>
    <hyperlink ref="AG150" r:id="rId137" location="1" xr:uid="{70C85651-F6EC-C343-BB4F-3B9CDA86ACE3}"/>
    <hyperlink ref="AZ150" r:id="rId138" location="1" xr:uid="{B24F420D-E537-7B48-B24F-68396E9A1D6B}"/>
    <hyperlink ref="AG151" r:id="rId139" location="1" xr:uid="{C21E6E7F-C318-1C42-A9B3-D329F1AE9BF8}"/>
    <hyperlink ref="AZ151" r:id="rId140" location="1" xr:uid="{D6C5B2EE-6EF5-0444-9D6A-6CCD79304548}"/>
    <hyperlink ref="AG152" r:id="rId141" location="1" xr:uid="{2518AB65-17FF-5043-9C65-D577FB1C3F99}"/>
    <hyperlink ref="AZ152" r:id="rId142" location="1" xr:uid="{D5D6B246-3613-DC41-8F23-1483F0FC3CF0}"/>
    <hyperlink ref="AG153" r:id="rId143" location="1" xr:uid="{150453F8-0F9E-3C4A-A549-404EA16349D6}"/>
    <hyperlink ref="AZ153" r:id="rId144" location="1" xr:uid="{B8D4317A-C13D-054D-9B5C-10AA1DE61D0E}"/>
    <hyperlink ref="AG154" r:id="rId145" location="1" xr:uid="{D2807F5C-A1EB-C94E-B642-F800CB771B56}"/>
    <hyperlink ref="AZ154" r:id="rId146" location="1" xr:uid="{642BC01F-DE85-054D-ACA5-D512C0B33454}"/>
    <hyperlink ref="AG155" r:id="rId147" location="1" xr:uid="{52279B8C-D247-4D44-93BF-2659583BF183}"/>
    <hyperlink ref="AZ155" r:id="rId148" location="1" xr:uid="{AC3E88F8-316D-B448-85AF-16B2681654B3}"/>
    <hyperlink ref="AG156" r:id="rId149" location="1" xr:uid="{4182E593-B138-B34B-8BB4-21261C3354EC}"/>
    <hyperlink ref="AZ156" r:id="rId150" location="1" xr:uid="{292C5BBC-CF9E-D649-B28B-168BDB99BA57}"/>
    <hyperlink ref="AG157" r:id="rId151" location="1" xr:uid="{7A12AE2D-8D87-CB4D-820A-F37594FE3C1C}"/>
    <hyperlink ref="AZ157" r:id="rId152" location="1" xr:uid="{F3805BCB-6539-634C-8304-50374277A8C2}"/>
    <hyperlink ref="AG158" r:id="rId153" location="1" xr:uid="{B07FD417-350A-0B40-B377-7835F614416C}"/>
    <hyperlink ref="AZ158" r:id="rId154" location="1" xr:uid="{770A2EE9-D1F5-6841-83DF-3CDF0E871B2D}"/>
    <hyperlink ref="AG159" r:id="rId155" location="1" xr:uid="{D6778F62-3538-AE4A-B385-01087A8D68E2}"/>
    <hyperlink ref="AZ159" r:id="rId156" location="1" xr:uid="{0BA71F2D-7121-434E-9896-3576C77BF5B7}"/>
    <hyperlink ref="AG160" r:id="rId157" location="1" xr:uid="{F2D7D93D-9CA3-8247-9CBE-C29794244E40}"/>
    <hyperlink ref="AZ160" r:id="rId158" location="1" xr:uid="{F7FCFDC0-7D67-5B41-A7E9-4DADD6BDF948}"/>
    <hyperlink ref="AG161" r:id="rId159" location="1" xr:uid="{1289B193-21D5-2344-A5DE-DDADC4ACE9D6}"/>
    <hyperlink ref="AZ161" r:id="rId160" location="1" xr:uid="{71EDC4FD-F504-3641-B2EF-9419C6E65BF6}"/>
    <hyperlink ref="AG162" r:id="rId161" location="1" xr:uid="{1BAF3666-08FD-EE40-8A53-072F2CED2E2A}"/>
    <hyperlink ref="AZ162" r:id="rId162" location="1" xr:uid="{509B4F6D-2CFE-C34E-B8C5-14E9ABDD9618}"/>
    <hyperlink ref="AG163" r:id="rId163" location="1" xr:uid="{2E66B233-638C-154B-BEFD-DF11EA928E3F}"/>
    <hyperlink ref="AZ163" r:id="rId164" location="1" xr:uid="{AD3B9382-4695-434D-930C-B87A94364634}"/>
    <hyperlink ref="AG164" r:id="rId165" location="1" xr:uid="{9A9DB5F0-18B3-0C40-8EE8-ABB1E5A0795F}"/>
    <hyperlink ref="AZ164" r:id="rId166" location="1" xr:uid="{E38BF046-4BA5-A44A-976B-ED13BFF94243}"/>
    <hyperlink ref="AG165" r:id="rId167" location="1" xr:uid="{57DB6A98-7470-1F48-BCB4-2F6ECFE6984A}"/>
    <hyperlink ref="AZ165" r:id="rId168" location="1" xr:uid="{5D950FDA-5B03-1D4C-8B96-42B3EABC70CC}"/>
    <hyperlink ref="AG166" r:id="rId169" location="1" xr:uid="{1697C71E-D5FB-2F47-82BE-20D170392BB1}"/>
    <hyperlink ref="AZ166" r:id="rId170" location="1" xr:uid="{D4C48F46-E73C-8C47-8D31-DE8CAE5D7431}"/>
    <hyperlink ref="AG167" r:id="rId171" location="1" xr:uid="{59797D3E-1549-0E4A-87AC-FB2D1E903100}"/>
    <hyperlink ref="AZ167" r:id="rId172" location="1" xr:uid="{0EBDC345-00D9-6841-AA34-671408EFC491}"/>
    <hyperlink ref="AG168" r:id="rId173" location="1" xr:uid="{FD9C58DE-3CD4-0543-B737-402BFCFEC7A4}"/>
    <hyperlink ref="AZ168" r:id="rId174" location="1" xr:uid="{4746ECF5-209B-BF45-9460-170D5428F2E4}"/>
    <hyperlink ref="AG169" r:id="rId175" location="1" xr:uid="{7660974D-8A12-974D-BD9B-BFFE53F642FD}"/>
    <hyperlink ref="AZ169" r:id="rId176" location="1" xr:uid="{2F63F235-A869-A846-B71C-B4FEBEBA2002}"/>
    <hyperlink ref="AG170" r:id="rId177" location="1" xr:uid="{C77E0BFD-4661-E74B-AC15-0A70F590A13D}"/>
    <hyperlink ref="AZ170" r:id="rId178" location="1" xr:uid="{690A3937-562E-7E46-9E28-141C759CAD97}"/>
    <hyperlink ref="AG171" r:id="rId179" location="1" xr:uid="{0E3507B8-E389-E640-B512-A03AB9E228C0}"/>
    <hyperlink ref="AZ171" r:id="rId180" location="1" xr:uid="{CC6F4879-6965-A346-A30A-E838EEAB3689}"/>
    <hyperlink ref="AG172" r:id="rId181" location="1" xr:uid="{4BBA3A76-A962-DD45-BAB5-2059143BE6D4}"/>
    <hyperlink ref="AZ172" r:id="rId182" location="1" xr:uid="{5E50CDA3-CDC8-0D4C-8083-5C2D781F8DD7}"/>
    <hyperlink ref="AG173" r:id="rId183" location="1" xr:uid="{834D35D6-33A0-F940-9A97-8530CE2FC868}"/>
    <hyperlink ref="AZ173" r:id="rId184" location="1" xr:uid="{71372958-3176-D34A-B069-0EA3CB262798}"/>
    <hyperlink ref="AG174" r:id="rId185" location="1" xr:uid="{AC729474-83D1-A04D-B81C-21ED2D384A99}"/>
    <hyperlink ref="AZ174" r:id="rId186" location="1" xr:uid="{2C87E382-7CE6-594A-9DA1-95BDAB3596D8}"/>
    <hyperlink ref="AG175" r:id="rId187" location="1" xr:uid="{4C3682C6-35B2-B54E-BAD3-DAE7E87534CD}"/>
    <hyperlink ref="AZ175" r:id="rId188" location="1" xr:uid="{EB48B268-8FB4-584C-9D48-EB07B1E21B22}"/>
    <hyperlink ref="AG176" r:id="rId189" location="1" xr:uid="{92083CDA-7F46-C846-BD9C-952B8512BC75}"/>
    <hyperlink ref="AZ176" r:id="rId190" location="1" xr:uid="{B1F14469-7261-AB45-9D1D-2E39AE4F2679}"/>
    <hyperlink ref="AG177" r:id="rId191" location="1" xr:uid="{236F7707-65C1-9B4A-9595-6DEEC910E388}"/>
    <hyperlink ref="AZ177" r:id="rId192" location="1" xr:uid="{C47D6357-8445-3C4D-B1CA-B6786089A2A1}"/>
    <hyperlink ref="AG178" r:id="rId193" location="1" xr:uid="{55C09730-701B-8944-AE99-05E1D618905D}"/>
    <hyperlink ref="AZ178" r:id="rId194" location="1" xr:uid="{F56B0CF7-8995-5748-A6F8-CF9793030F4C}"/>
    <hyperlink ref="AG179" r:id="rId195" location="1" xr:uid="{37551DF1-D68A-824C-8AFA-769639FCA15E}"/>
    <hyperlink ref="AZ179" r:id="rId196" location="1" xr:uid="{7F2FE0A3-AB63-6C40-A982-4F39F9F95EC7}"/>
    <hyperlink ref="AG180" r:id="rId197" location="1" xr:uid="{3E852F33-2A96-8141-8AA3-7347AB8F2348}"/>
    <hyperlink ref="AZ180" r:id="rId198" location="1" xr:uid="{6B66F2A4-DA59-A64F-B6ED-A08E6B14F413}"/>
    <hyperlink ref="AG181" r:id="rId199" location="1" xr:uid="{C943D3C6-0F24-C24C-9F31-3DE4EB0C4E67}"/>
    <hyperlink ref="AZ181" r:id="rId200" location="1" xr:uid="{2210F117-AF2C-A649-9EC1-3851FD91017E}"/>
    <hyperlink ref="AG182" r:id="rId201" location="1" xr:uid="{66659A39-D54C-1C49-B165-DD6178FE3852}"/>
    <hyperlink ref="AZ182" r:id="rId202" location="1" xr:uid="{85B389ED-3726-5244-8F54-C97A17379117}"/>
    <hyperlink ref="AG183" r:id="rId203" location="1" xr:uid="{5188ADAE-5980-E348-833F-382EEA5D25A7}"/>
    <hyperlink ref="AZ183" r:id="rId204" location="1" xr:uid="{4502CE92-3637-954F-99D9-21837E96BF04}"/>
    <hyperlink ref="AG184" r:id="rId205" location="1" xr:uid="{DCEFB86E-9046-AC42-B9B9-7D593AB557CC}"/>
    <hyperlink ref="AZ184" r:id="rId206" location="1" xr:uid="{CFA4C881-B8EC-F94C-881D-6070ADB621D7}"/>
    <hyperlink ref="AG185" r:id="rId207" location="1" xr:uid="{0DCC7322-3EF4-254D-B99E-6888B8D21FB7}"/>
    <hyperlink ref="AZ185" r:id="rId208" location="1" xr:uid="{A4111B1B-CD5F-2B43-AB9E-E16DBBE996C4}"/>
    <hyperlink ref="AG186" r:id="rId209" location="1" xr:uid="{F8C06C41-DDB1-0B4D-8619-E0C6000D305F}"/>
    <hyperlink ref="AZ186" r:id="rId210" location="1" xr:uid="{1DF46612-808B-D44C-B455-24B61938DF13}"/>
    <hyperlink ref="AG187" r:id="rId211" location="1" xr:uid="{737E3154-216A-B446-B89C-1A65F92D153A}"/>
    <hyperlink ref="AZ187" r:id="rId212" location="1" xr:uid="{A28E7E96-CFD6-E547-B134-16A53B083490}"/>
    <hyperlink ref="AG188" r:id="rId213" location="1" xr:uid="{E8AC0A14-C544-DA45-BAD0-4545D36D613A}"/>
    <hyperlink ref="AZ188" r:id="rId214" location="1" xr:uid="{2CB50B80-505A-D646-B559-51AC4EEF677F}"/>
    <hyperlink ref="AG189" r:id="rId215" location="1" xr:uid="{4A5368DB-DDD1-CC46-8AD7-2CE97E2375AE}"/>
    <hyperlink ref="AZ189" r:id="rId216" location="1" xr:uid="{0D9044B0-D152-3341-BE87-3CC39DC115D8}"/>
    <hyperlink ref="AG190" r:id="rId217" location="1" xr:uid="{199980F4-1A4A-9D44-A6C1-29DC864872F6}"/>
    <hyperlink ref="AZ190" r:id="rId218" location="1" xr:uid="{21B2A001-B86E-7640-88A5-12B4BD236AB0}"/>
    <hyperlink ref="AG191" r:id="rId219" location="1" xr:uid="{E71821AA-C282-8C45-A596-E29846E2ED49}"/>
    <hyperlink ref="AZ191" r:id="rId220" location="1" xr:uid="{3DEF2AFC-E3C6-5F4F-96B6-349D03BF9924}"/>
    <hyperlink ref="AG192" r:id="rId221" location="1" xr:uid="{C8FB0178-4A04-194C-AFB0-5D5CDA078FEF}"/>
    <hyperlink ref="AZ192" r:id="rId222" location="1" xr:uid="{B331B57E-6F19-084A-8C53-B405E3FEDA54}"/>
    <hyperlink ref="AG193" r:id="rId223" location="1" xr:uid="{633B6720-E641-6642-B0A6-147D7C2882DB}"/>
    <hyperlink ref="AZ193" r:id="rId224" location="1" xr:uid="{81EE8911-BCBA-9C4F-8D70-D6F33EADE694}"/>
    <hyperlink ref="AG194" r:id="rId225" location="1" xr:uid="{26ED47A0-907A-854E-B366-C6A0C5FA17D2}"/>
    <hyperlink ref="AZ194" r:id="rId226" location="1" xr:uid="{E692849F-5E4A-A94A-A51E-4D0B1CF0F588}"/>
    <hyperlink ref="AG195" r:id="rId227" location="1" xr:uid="{ED524A27-8052-D141-9D9C-F9EEA1503A6C}"/>
    <hyperlink ref="AZ195" r:id="rId228" location="1" xr:uid="{D44B082C-DE03-0D4E-AF30-8E7907DEF876}"/>
    <hyperlink ref="AG196" r:id="rId229" location="1" xr:uid="{3ECD8FB1-4153-E342-9537-DE82E1F9AEED}"/>
    <hyperlink ref="AZ196" r:id="rId230" location="1" xr:uid="{EA32E5CD-1514-9D4B-9379-081F29A94B3E}"/>
    <hyperlink ref="AG197" r:id="rId231" location="1" xr:uid="{8E78A283-FC85-F446-B7EE-69F90455478F}"/>
    <hyperlink ref="AZ197" r:id="rId232" location="1" xr:uid="{53C9EE0E-0406-D640-B687-BB58DB5DEDC9}"/>
    <hyperlink ref="AG198" r:id="rId233" location="1" xr:uid="{4B15CAD1-3024-2B40-A42B-C991F05C7B89}"/>
    <hyperlink ref="AZ198" r:id="rId234" location="1" xr:uid="{F5729AE2-F4C7-5346-8314-41A57D8EDB44}"/>
    <hyperlink ref="AG199" r:id="rId235" location="1" xr:uid="{6149BF2E-BF8D-4B47-AA5E-3A94E945A628}"/>
    <hyperlink ref="AZ199" r:id="rId236" location="1" xr:uid="{CD66F202-5F80-2049-9123-18A955DD5D08}"/>
    <hyperlink ref="AG200" r:id="rId237" location="1" xr:uid="{A6E05C51-7F78-4D4C-B5B3-3D1E2A35B38E}"/>
    <hyperlink ref="AZ200" r:id="rId238" location="1" xr:uid="{EA0BAD4E-DBF1-B041-9EA5-2355C1C095D3}"/>
    <hyperlink ref="AG201" r:id="rId239" location="1" xr:uid="{93DEC389-4CD8-5146-9425-D028E5C4A091}"/>
    <hyperlink ref="AZ201" r:id="rId240" location="1" xr:uid="{5455F3C1-5886-454A-8463-8FA555EBA986}"/>
    <hyperlink ref="AG202" r:id="rId241" location="1" xr:uid="{F28B3B3E-CEE8-4146-A6E2-D0A7F95FA1D3}"/>
    <hyperlink ref="AZ202" r:id="rId242" location="1" xr:uid="{C2E6FEEF-1247-6640-A73E-977AC8D1AB09}"/>
    <hyperlink ref="AG203" r:id="rId243" location="1" xr:uid="{F08DD546-FECD-B84D-86B9-8A843036E0E7}"/>
    <hyperlink ref="AZ203" r:id="rId244" location="1" xr:uid="{B271FD25-2309-F344-8203-2A9EAE74244D}"/>
    <hyperlink ref="AG204" r:id="rId245" location="1" xr:uid="{9177A1F1-AB1B-A446-8B61-EEA5218549F8}"/>
    <hyperlink ref="AZ204" r:id="rId246" location="1" xr:uid="{623B24F6-B028-634C-8658-F5DD928BB683}"/>
    <hyperlink ref="AG205" r:id="rId247" location="1" xr:uid="{E9F72BD3-9893-C943-A6EA-1703AEA00A69}"/>
    <hyperlink ref="AZ205" r:id="rId248" location="1" xr:uid="{4FC519FC-4235-744B-A388-65A0663622D3}"/>
    <hyperlink ref="AG206" r:id="rId249" location="1" xr:uid="{D91488E0-478C-C34B-B6D0-C75934B361B8}"/>
    <hyperlink ref="AZ206" r:id="rId250" location="1" xr:uid="{26B4EF5C-1C38-CB4A-98F8-B23304EF0221}"/>
    <hyperlink ref="AG207" r:id="rId251" location="1" xr:uid="{7F59A628-F534-0F46-99EF-E0C610925CAE}"/>
    <hyperlink ref="AZ207" r:id="rId252" location="1" xr:uid="{798A9DC8-C8C8-3C43-833A-23D00A83057D}"/>
    <hyperlink ref="AG208" r:id="rId253" location="1" xr:uid="{1AFE2CDB-5710-7B4C-9A06-0B2E85333C82}"/>
    <hyperlink ref="AZ208" r:id="rId254" location="1" xr:uid="{F648CE8C-EC9B-104F-B29E-9F51946F5B1C}"/>
    <hyperlink ref="AG209" r:id="rId255" location="1" xr:uid="{2E3276E1-1570-E64A-9E44-E7BE88188D54}"/>
    <hyperlink ref="AZ209" r:id="rId256" location="1" xr:uid="{6CB2846A-045B-C845-9FDC-BCB10DEF2029}"/>
    <hyperlink ref="AG210" r:id="rId257" location="1" xr:uid="{F08B7165-AFE1-7E44-BAF0-E44328AB7670}"/>
    <hyperlink ref="AZ210" r:id="rId258" location="1" xr:uid="{48DBD0B9-0F7D-994A-B0F3-FA1F9993EAF7}"/>
    <hyperlink ref="AG211" r:id="rId259" location="1" xr:uid="{51A36C85-10DD-9F46-B5C0-4BE97F4A53F5}"/>
    <hyperlink ref="AZ211" r:id="rId260" location="1" xr:uid="{5E97E253-BBE0-074E-AB54-B7F481608D9D}"/>
    <hyperlink ref="AG212" r:id="rId261" location="1" xr:uid="{4108A5C5-06A5-B340-AA7B-1D7F80F677B6}"/>
    <hyperlink ref="AZ212" r:id="rId262" location="1" xr:uid="{C982E7CA-7E1C-6A46-9E5A-7BD5F3F9B027}"/>
    <hyperlink ref="AG213" r:id="rId263" location="1" xr:uid="{A433E74C-326E-8D45-BEC2-AC059B8B48E8}"/>
    <hyperlink ref="AZ213" r:id="rId264" location="1" xr:uid="{221F24A8-B2A0-4D43-A9B4-25F6DF9F8108}"/>
    <hyperlink ref="AG214" r:id="rId265" location="1" xr:uid="{B971808A-E1A0-344A-BFFB-54333C053FB5}"/>
    <hyperlink ref="AZ214" r:id="rId266" location="1" xr:uid="{B95D1D22-9115-E94A-BF46-B70C021C5019}"/>
    <hyperlink ref="AG215" r:id="rId267" location="1" xr:uid="{8124DB7E-655C-6A44-B7BF-6B219AE26C1B}"/>
    <hyperlink ref="AZ215" r:id="rId268" location="1" xr:uid="{842D8593-5A27-0244-A230-13EB500ECB28}"/>
    <hyperlink ref="AG216" r:id="rId269" location="1" xr:uid="{4286D512-CB4B-F444-8D2D-5457CA418F1E}"/>
    <hyperlink ref="AZ216" r:id="rId270" location="1" xr:uid="{CB271628-385F-C441-8D2E-DA68EC1A7677}"/>
    <hyperlink ref="AG217" r:id="rId271" location="1" xr:uid="{44049928-13D9-DD47-9888-0659614AA61C}"/>
    <hyperlink ref="AZ217" r:id="rId272" location="1" xr:uid="{EE7689F7-6C1B-3C47-9A6E-E19103E8B686}"/>
    <hyperlink ref="AG218" r:id="rId273" location="1" xr:uid="{4BC679AE-EF64-DC40-81B6-A17C737E9218}"/>
    <hyperlink ref="AZ218" r:id="rId274" location="1" xr:uid="{30D9D4CD-2DCD-0B41-83E8-B99B1EF99A9F}"/>
    <hyperlink ref="AG219" r:id="rId275" location="1" xr:uid="{E0652C3A-62BC-9543-8777-58A0DD776B36}"/>
    <hyperlink ref="AZ219" r:id="rId276" location="1" xr:uid="{AEEFA7DB-B3C6-7B4A-9EB3-029F01FC80A1}"/>
    <hyperlink ref="AG220" r:id="rId277" location="1" xr:uid="{FE9C98CC-3A49-564A-AFEF-245CC073EC0B}"/>
    <hyperlink ref="AZ220" r:id="rId278" location="1" xr:uid="{823975B6-39FB-3E43-A340-BBBE609E6F09}"/>
    <hyperlink ref="AG221" r:id="rId279" location="1" xr:uid="{17F3577A-2018-DA46-97FE-07B68BBDF273}"/>
    <hyperlink ref="AZ221" r:id="rId280" location="1" xr:uid="{7304F784-1BB6-8B41-A455-0C2ACD5CC3FE}"/>
    <hyperlink ref="AG222" r:id="rId281" location="1" xr:uid="{90CD5B93-3D92-2B4A-9792-4457F5DFF801}"/>
    <hyperlink ref="AZ222" r:id="rId282" location="1" xr:uid="{CC962209-ECA8-2340-9B54-81511C28F36D}"/>
    <hyperlink ref="AG223" r:id="rId283" location="1" xr:uid="{DE4BDE8D-BA7C-864D-B775-77592E83F08A}"/>
    <hyperlink ref="AZ223" r:id="rId284" location="1" xr:uid="{A5E71304-16E9-F84C-B899-F90C54522CC5}"/>
    <hyperlink ref="AG224" r:id="rId285" location="1" xr:uid="{6EBCF39A-A450-7F42-BBB1-80F70265A0A4}"/>
    <hyperlink ref="AZ224" r:id="rId286" location="1" xr:uid="{FC7923DA-350E-5344-BD37-7511E762BD53}"/>
    <hyperlink ref="AG225" r:id="rId287" location="1" xr:uid="{08938AD6-E9A9-214B-B36E-249DFCAD44DF}"/>
    <hyperlink ref="AZ225" r:id="rId288" location="1" xr:uid="{B0BC08EB-AA2F-AF4C-8E50-200AD45A1721}"/>
    <hyperlink ref="AG226" r:id="rId289" location="1" xr:uid="{76478E04-893C-934E-9F26-0F36BE422E50}"/>
    <hyperlink ref="AZ226" r:id="rId290" location="1" xr:uid="{86D20E70-E776-3547-B7EC-1C19D1FD93A8}"/>
    <hyperlink ref="AG227" r:id="rId291" location="1" xr:uid="{D690140B-4D97-164E-84F8-59D8D5827385}"/>
    <hyperlink ref="AZ227" r:id="rId292" location="1" xr:uid="{2B51A20C-11BD-8141-B124-C8B5A7128026}"/>
    <hyperlink ref="AG228" r:id="rId293" location="1" xr:uid="{BC0DCC93-9B49-DA44-8113-4F0EA53A7699}"/>
    <hyperlink ref="AZ228" r:id="rId294" location="1" xr:uid="{67435A2A-A76A-3B4B-9545-3A079672921B}"/>
    <hyperlink ref="AG229" r:id="rId295" location="1" xr:uid="{D1205AA5-A18C-C043-9CA9-567ED45EA684}"/>
    <hyperlink ref="AZ229" r:id="rId296" location="1" xr:uid="{0A45C074-7E5C-DB44-8773-CF442B32DBD6}"/>
    <hyperlink ref="AG230" r:id="rId297" location="1" xr:uid="{065CCF22-7FA8-D343-AD06-415D3A48D746}"/>
    <hyperlink ref="AZ230" r:id="rId298" location="1" xr:uid="{56C1A7E8-3315-994E-A2C4-736B3A86E17A}"/>
    <hyperlink ref="AG231" r:id="rId299" location="1" xr:uid="{5DE9DFCD-CF3A-4847-8CC4-548D2A4E93A2}"/>
    <hyperlink ref="AZ231" r:id="rId300" location="1" xr:uid="{0184C045-2605-F249-AA2A-4D4E84304691}"/>
    <hyperlink ref="AG232" r:id="rId301" location="1" xr:uid="{44B141A9-E6A5-D845-A388-A21C23B5D3C3}"/>
    <hyperlink ref="AZ232" r:id="rId302" location="1" xr:uid="{F4F17E19-C345-2748-8495-BEA65C542C13}"/>
    <hyperlink ref="AG233" r:id="rId303" location="1" xr:uid="{0D996EBA-4EA4-9E4D-A487-3E7D14FEB9AA}"/>
    <hyperlink ref="AZ233" r:id="rId304" location="1" xr:uid="{134BD2AC-A53F-0541-8943-C6B1D3BB0AD9}"/>
    <hyperlink ref="AG234" r:id="rId305" location="1" xr:uid="{5702353B-3BF3-FA40-8F67-B8781A389B46}"/>
    <hyperlink ref="AZ234" r:id="rId306" location="1" xr:uid="{7EA9A516-9EF8-0440-B6A3-408D27C05CBB}"/>
    <hyperlink ref="AG235" r:id="rId307" location="1" xr:uid="{F1CFC452-F8F8-6C4A-B7E0-CEA21321BCF3}"/>
    <hyperlink ref="AZ235" r:id="rId308" location="1" xr:uid="{B43C2BA1-B23B-3B40-8B7E-2AA2BAD58F43}"/>
    <hyperlink ref="AG236" r:id="rId309" location="1" xr:uid="{BC9C7E13-D07F-5949-80B8-9774D20043E9}"/>
    <hyperlink ref="AZ236" r:id="rId310" location="1" xr:uid="{40D64285-4197-9442-957D-080B1D4C65B5}"/>
    <hyperlink ref="AG237" r:id="rId311" location="1" xr:uid="{4C3D2B3C-EE99-E94B-B9E4-256668B88685}"/>
    <hyperlink ref="AZ237" r:id="rId312" location="1" xr:uid="{FBC9835C-FA08-0B4C-B50C-63B9C73C9E22}"/>
    <hyperlink ref="AG238" r:id="rId313" location="1" xr:uid="{54D0E8FD-70A3-7C46-8ED2-BD2644234F6D}"/>
    <hyperlink ref="AZ238" r:id="rId314" location="1" xr:uid="{6D4F5CFE-3297-1248-BEE3-A0ACC5E88307}"/>
    <hyperlink ref="AG239" r:id="rId315" location="1" xr:uid="{B77BEADD-1E60-2E47-844F-2B92485E6CB0}"/>
    <hyperlink ref="AZ239" r:id="rId316" location="1" xr:uid="{D02A5E22-E21D-E04A-8B8C-16C8567A8D80}"/>
    <hyperlink ref="AG240" r:id="rId317" location="1" xr:uid="{DC29C4AC-102E-C341-A4FA-09FE8162C8F7}"/>
    <hyperlink ref="AZ240" r:id="rId318" location="1" xr:uid="{4BF8DF57-FB8A-C54F-A1AE-68F07D4877C2}"/>
    <hyperlink ref="AG241" r:id="rId319" location="1" xr:uid="{22FF0888-EEEC-FA4D-B043-F95B159D6DBA}"/>
    <hyperlink ref="AZ241" r:id="rId320" location="1" xr:uid="{758076D0-30E0-C243-9115-038B71EB155B}"/>
    <hyperlink ref="AG242" r:id="rId321" location="1" xr:uid="{94D7C9A6-9462-BD49-903D-06C721D71000}"/>
    <hyperlink ref="AZ242" r:id="rId322" location="1" xr:uid="{EBF52741-39AA-6F4D-945A-887C7637475D}"/>
    <hyperlink ref="AG243" r:id="rId323" location="1" xr:uid="{BEAEB769-1189-6F4E-A296-242B3A90C8A0}"/>
    <hyperlink ref="AZ243" r:id="rId324" location="1" xr:uid="{4299A5C2-05CA-AD42-BBA6-64B1885C7131}"/>
    <hyperlink ref="AG244" r:id="rId325" location="1" xr:uid="{1C957A0A-F1ED-5149-B0B3-0DAD78BEAFED}"/>
    <hyperlink ref="AZ244" r:id="rId326" location="1" xr:uid="{6E9F1065-7E56-6B4B-8E51-46B90DFB96BE}"/>
    <hyperlink ref="AG245" r:id="rId327" location="1" xr:uid="{77EDBD88-D8B8-214C-9BC6-AD7D1C1B548F}"/>
    <hyperlink ref="AZ245" r:id="rId328" location="1" xr:uid="{C9B2AAC6-3A9B-BD4C-8EC8-1C3704196446}"/>
    <hyperlink ref="AG246" r:id="rId329" location="1" xr:uid="{9FD0ED2A-9DEB-DC40-AF5E-8BBD55E374F3}"/>
    <hyperlink ref="AZ246" r:id="rId330" location="1" xr:uid="{52E01385-D42B-EB48-91C2-115AE56B45E4}"/>
    <hyperlink ref="AG247" r:id="rId331" location="1" xr:uid="{ACF01B64-4B79-6B4E-B1DF-98A28CF55369}"/>
    <hyperlink ref="AZ247" r:id="rId332" location="1" xr:uid="{FAA44F77-2532-4046-9C4D-75A6A0131287}"/>
    <hyperlink ref="AG248" r:id="rId333" location="1" xr:uid="{C26B3E13-39AA-3645-8FFA-5CDA9E831582}"/>
    <hyperlink ref="AZ248" r:id="rId334" location="1" xr:uid="{ED6331FB-BE0F-1342-81DE-CE15956A06C1}"/>
    <hyperlink ref="AG249" r:id="rId335" location="1" xr:uid="{C58FCF47-DE49-D441-BB70-2078BAFDAB4A}"/>
    <hyperlink ref="AZ249" r:id="rId336" location="1" xr:uid="{BABCCBD5-E8F9-2249-9B5E-26D3105AC149}"/>
    <hyperlink ref="AG250" r:id="rId337" location="1" xr:uid="{9F6E5957-6505-E54D-96E6-D4664BFFBDCC}"/>
    <hyperlink ref="AZ250" r:id="rId338" location="1" xr:uid="{A61FA186-8854-DE41-98E8-3F3C501A8F86}"/>
    <hyperlink ref="AG251" r:id="rId339" location="1" xr:uid="{F8327CD5-6D56-9341-A8D1-C0F3B0168ADD}"/>
    <hyperlink ref="AZ251" r:id="rId340" location="1" xr:uid="{63EBF6E5-D8DD-B747-AF8F-E95950A7A6E2}"/>
    <hyperlink ref="AG252" r:id="rId341" location="1" xr:uid="{8C5887B5-F3FB-9C46-AEF8-BEAF66069BC0}"/>
    <hyperlink ref="AZ252" r:id="rId342" location="1" xr:uid="{FBE0ACA8-C078-4E4F-A5BD-C2B713C27F68}"/>
    <hyperlink ref="AG253" r:id="rId343" location="1" xr:uid="{C3B8EA7D-7B93-594E-8C45-A44B4574ABF0}"/>
    <hyperlink ref="AZ253" r:id="rId344" location="1" xr:uid="{8161295D-0D2C-3B47-B55A-BAB1415B1EAA}"/>
    <hyperlink ref="AG254" r:id="rId345" location="1" xr:uid="{81E9E490-55C5-514D-8512-5012CF4EA8B6}"/>
    <hyperlink ref="AZ254" r:id="rId346" location="1" xr:uid="{54AA8A4A-3119-944D-A378-5B893FEB0A29}"/>
    <hyperlink ref="AG255" r:id="rId347" location="1" xr:uid="{49E18AD7-EE8A-F24F-8C5C-07D104CFA7EA}"/>
    <hyperlink ref="AZ255" r:id="rId348" location="1" xr:uid="{6DBFEDC2-737E-A74B-B3A3-8EB87B696BD2}"/>
    <hyperlink ref="AG256" r:id="rId349" location="1" xr:uid="{124DE865-3EC3-1249-BEEF-26CBBB6D780E}"/>
    <hyperlink ref="AZ256" r:id="rId350" location="1" xr:uid="{407D86B3-D530-5A48-9916-E5C55EE53FC0}"/>
    <hyperlink ref="AG257" r:id="rId351" location="1" xr:uid="{4EA84A9B-E797-8949-8DC4-8278E6139D31}"/>
    <hyperlink ref="AZ257" r:id="rId352" location="1" xr:uid="{E58D2B97-2FCD-8546-B688-5028993646B6}"/>
    <hyperlink ref="AG258" r:id="rId353" location="1" xr:uid="{863B78D1-2B51-CA4F-BE6E-645B263094E3}"/>
    <hyperlink ref="AZ258" r:id="rId354" location="1" xr:uid="{CCDA58AF-AE42-414D-A11E-6F650412B429}"/>
    <hyperlink ref="AG259" r:id="rId355" location="1" xr:uid="{9A680D32-9E22-1A4B-9AD1-3C26F8D5BFA5}"/>
    <hyperlink ref="AZ259" r:id="rId356" location="1" xr:uid="{1BF5CFD1-0F20-BA43-A54E-99243752A7AB}"/>
    <hyperlink ref="AG260" r:id="rId357" location="1" xr:uid="{AA8A768E-3972-2449-8E3F-A469970EFA33}"/>
    <hyperlink ref="AZ260" r:id="rId358" location="1" xr:uid="{E3FCD880-B002-1D46-989B-B7E0AFEB5C54}"/>
    <hyperlink ref="AG261" r:id="rId359" location="1" xr:uid="{58C22F35-490E-104A-BB93-EA9FF714454F}"/>
    <hyperlink ref="AZ261" r:id="rId360" location="1" xr:uid="{8CBE7F02-B92F-9B46-9F04-008EB1EFAA1F}"/>
    <hyperlink ref="AG262" r:id="rId361" location="1" xr:uid="{3BC087D3-1D35-1849-B5BA-EE6AA9344181}"/>
    <hyperlink ref="AZ262" r:id="rId362" location="1" xr:uid="{08370078-F0CA-5A4A-9B0B-C3820C131152}"/>
    <hyperlink ref="AG263" r:id="rId363" location="1" xr:uid="{D5610EDE-9B23-D64C-99CA-292D34F02913}"/>
    <hyperlink ref="AZ263" r:id="rId364" location="1" xr:uid="{851F1BAF-D1E7-D047-87C9-65679E0FD52C}"/>
    <hyperlink ref="AG264" r:id="rId365" location="1" xr:uid="{C06B56C4-3C3A-D049-8CF8-34082DAA5DEF}"/>
    <hyperlink ref="AZ264" r:id="rId366" location="1" xr:uid="{73A19F71-CD82-F848-8527-794CF8DDEB34}"/>
    <hyperlink ref="AG265" r:id="rId367" location="1" xr:uid="{6380FA2A-B2A0-3C4C-B84F-E18DD434782E}"/>
    <hyperlink ref="AZ265" r:id="rId368" location="1" xr:uid="{C1859551-98B9-444E-9F05-C1568D5D97E8}"/>
    <hyperlink ref="AG266" r:id="rId369" location="1" xr:uid="{CBD341D0-3CF1-E240-9312-ABE45298D1C6}"/>
    <hyperlink ref="AZ266" r:id="rId370" location="1" xr:uid="{C94D8993-50B2-D44E-A699-0CDFFE6ECDD4}"/>
    <hyperlink ref="AG267" r:id="rId371" location="1" xr:uid="{6D257969-7BFB-4D40-BF67-8B9069C6551B}"/>
    <hyperlink ref="AZ267" r:id="rId372" location="1" xr:uid="{148BA22B-300E-5E41-A159-A9BCF2B559B4}"/>
    <hyperlink ref="AG268" r:id="rId373" location="1" xr:uid="{233C815F-98CF-1249-8387-F9933244F61F}"/>
    <hyperlink ref="AZ268" r:id="rId374" location="1" xr:uid="{565CF8C4-7B5B-9243-8E34-07EFD8D047F0}"/>
    <hyperlink ref="AG269" r:id="rId375" location="1" xr:uid="{9FF47662-B32F-6A47-8924-9B5256CF2991}"/>
    <hyperlink ref="AZ269" r:id="rId376" location="1" xr:uid="{9FA605FD-4EC8-6B4A-8347-BAB04A49B6EC}"/>
    <hyperlink ref="AG270" r:id="rId377" location="1" xr:uid="{A0239261-3275-974C-8F77-2452F5A75C45}"/>
    <hyperlink ref="AZ270" r:id="rId378" location="1" xr:uid="{F50A0A0D-A2E3-5A41-A440-C90D88D62F50}"/>
    <hyperlink ref="AG271" r:id="rId379" location="1" xr:uid="{F3DB776A-BE78-FB45-85B6-47B39AAA9D88}"/>
    <hyperlink ref="AZ271" r:id="rId380" location="1" xr:uid="{3104C35B-6057-9D4A-948C-642B2873A9DB}"/>
    <hyperlink ref="AG272" r:id="rId381" location="1" xr:uid="{3D4029E3-7D55-BE4F-94A7-4811E8C21032}"/>
    <hyperlink ref="AZ272" r:id="rId382" location="1" xr:uid="{114FCAA2-E05C-DF4C-8234-350C2C0C7044}"/>
    <hyperlink ref="AG273" r:id="rId383" location="1" xr:uid="{046814CA-D96B-7C4C-BAAF-7B7428357B46}"/>
    <hyperlink ref="AZ273" r:id="rId384" location="1" xr:uid="{DA3D2EBD-1555-7848-A089-AF45A973C4F6}"/>
    <hyperlink ref="AG274" r:id="rId385" location="1" xr:uid="{883B5BEA-D8CB-0D4A-A9C3-8FDD90CFF23D}"/>
    <hyperlink ref="AZ274" r:id="rId386" location="1" xr:uid="{22CC17EE-4881-C44B-9B27-9F528D1D18D9}"/>
    <hyperlink ref="AG275" r:id="rId387" location="1" xr:uid="{4F39BF5E-4E5E-3E4D-85C9-580D4BC73258}"/>
    <hyperlink ref="AZ275" r:id="rId388" location="1" xr:uid="{BC97AC23-576B-9942-A6F1-EE2D9ED993EC}"/>
    <hyperlink ref="AG276" r:id="rId389" location="1" xr:uid="{7B32441B-F002-A64D-8885-7D7DFC2402C3}"/>
    <hyperlink ref="AZ276" r:id="rId390" location="1" xr:uid="{5CA2D209-6D08-6A4B-B1BB-AA12DDBA9868}"/>
    <hyperlink ref="AG277" r:id="rId391" location="1" xr:uid="{2CB1D6BE-C539-5747-9B2A-D048DDC4B1A7}"/>
    <hyperlink ref="AZ277" r:id="rId392" location="1" xr:uid="{19EB5859-1FDB-4B4A-850E-0C19E6776D0B}"/>
    <hyperlink ref="AG278" r:id="rId393" location="1" xr:uid="{4B9466F8-5CB7-7243-B7D2-F02926288DC5}"/>
    <hyperlink ref="AZ278" r:id="rId394" location="1" xr:uid="{1234CEF6-3EA8-8B4A-BDBD-619B24B18A78}"/>
    <hyperlink ref="AG279" r:id="rId395" location="1" xr:uid="{29EF3FFD-F9F9-AC4A-A26A-C074A511F3A1}"/>
    <hyperlink ref="AZ279" r:id="rId396" location="1" xr:uid="{8E7926BF-12E6-6D42-9720-445A825FE1FE}"/>
    <hyperlink ref="AG280" r:id="rId397" location="1" xr:uid="{2A25AE22-EB2B-814E-BD86-D745C1ACB580}"/>
    <hyperlink ref="AZ280" r:id="rId398" location="1" xr:uid="{7A1262CD-7CFF-7049-90E9-906D68D916B3}"/>
    <hyperlink ref="AG281" r:id="rId399" location="1" xr:uid="{75E73470-C955-4B4B-BCEB-2836BE51C29B}"/>
    <hyperlink ref="AZ281" r:id="rId400" location="1" xr:uid="{B04260B4-D6B0-C245-B398-89267F558338}"/>
    <hyperlink ref="AG282" r:id="rId401" location="1" xr:uid="{53FC5C55-DDB0-7641-86D8-E052C0B4AC55}"/>
    <hyperlink ref="AZ282" r:id="rId402" location="1" xr:uid="{92A56673-D2EB-D846-AB09-06F0450F4D9A}"/>
    <hyperlink ref="AG283" r:id="rId403" location="1" xr:uid="{A5F3B342-22AE-5644-B0D0-6FE076467E5D}"/>
    <hyperlink ref="AZ283" r:id="rId404" location="1" xr:uid="{0CD51EA6-50AB-7A43-835C-B589C0EEDD02}"/>
    <hyperlink ref="AG284" r:id="rId405" location="1" xr:uid="{4B9B4447-74DD-A34A-996E-EF6CB4B05A48}"/>
    <hyperlink ref="AZ284" r:id="rId406" location="1" xr:uid="{496EA8A6-E581-5647-87E9-46D20D90B406}"/>
    <hyperlink ref="AG285" r:id="rId407" location="1" xr:uid="{721BFDFB-8194-A545-85F0-175A930D79DE}"/>
    <hyperlink ref="AZ285" r:id="rId408" location="1" xr:uid="{B95680A9-3D64-024A-9F0E-38208CF79C87}"/>
    <hyperlink ref="AG286" r:id="rId409" location="1" xr:uid="{950AB611-F91C-9F47-B078-8114F8116A34}"/>
    <hyperlink ref="AZ286" r:id="rId410" location="1" xr:uid="{DC52EF69-1D28-BF46-AB54-193F8BCC5625}"/>
    <hyperlink ref="AG287" r:id="rId411" location="1" xr:uid="{C76B5DB4-4A28-1E46-B69A-F3C3F9393971}"/>
    <hyperlink ref="AZ287" r:id="rId412" location="1" xr:uid="{EC3BDB0E-6E80-DA4A-BC3F-1D9A58FAA392}"/>
    <hyperlink ref="AG288" r:id="rId413" location="1" xr:uid="{CCB2D715-AAB8-5643-BBCC-2DDBD7F5105E}"/>
    <hyperlink ref="AZ288" r:id="rId414" location="1" xr:uid="{A6E2DA31-F4B9-9744-86DB-8E7A52CF1C3E}"/>
    <hyperlink ref="AG289" r:id="rId415" location="1" xr:uid="{022C06BC-BBE9-6A4F-A7B0-BFB7E032D905}"/>
    <hyperlink ref="AZ289" r:id="rId416" location="1" xr:uid="{B06F116C-A07D-CD4B-840E-8CC1267C1AE6}"/>
    <hyperlink ref="AG290" r:id="rId417" location="1" xr:uid="{2F2687B9-C1B8-4346-AB1D-9F7363B1C79D}"/>
    <hyperlink ref="AZ290" r:id="rId418" location="1" xr:uid="{F1364D3E-7CFE-194D-8561-2A250EA5795D}"/>
    <hyperlink ref="AG291" r:id="rId419" location="1" xr:uid="{3DA11238-C089-3A40-9688-B0CD661F0055}"/>
    <hyperlink ref="AZ291" r:id="rId420" location="1" xr:uid="{E7C73C28-CAE0-3C45-80BC-C974FFAA2A28}"/>
    <hyperlink ref="AG292" r:id="rId421" location="1" xr:uid="{512ABE76-D5ED-724B-898F-C6EFDAB1E31D}"/>
    <hyperlink ref="AZ292" r:id="rId422" location="1" xr:uid="{560BC719-2D98-B447-8358-8DE8A7B15F0C}"/>
    <hyperlink ref="AG293" r:id="rId423" location="1" xr:uid="{466902E3-E7D7-FD42-AC18-A3A71F540133}"/>
    <hyperlink ref="AZ293" r:id="rId424" location="1" xr:uid="{E7E9254D-8407-B149-909C-CB712C0535A6}"/>
    <hyperlink ref="AG294" r:id="rId425" location="1" xr:uid="{89B4D9FE-1650-2C4B-B6F8-C6BF45034F07}"/>
    <hyperlink ref="AZ294" r:id="rId426" location="1" xr:uid="{92D09A61-89B0-EB45-83F8-A739419A6537}"/>
    <hyperlink ref="AG295" r:id="rId427" location="1" xr:uid="{B9613247-3C7E-DF4F-9F82-9AF3984A2960}"/>
    <hyperlink ref="AZ295" r:id="rId428" location="1" xr:uid="{2EF47E16-D06C-444C-B2C5-E2202A528ED4}"/>
    <hyperlink ref="AG296" r:id="rId429" location="1" xr:uid="{4E03A611-AE3A-8848-9504-6A268BD92AF5}"/>
    <hyperlink ref="AZ296" r:id="rId430" location="1" xr:uid="{C0B5E2C7-A0C7-EA43-8673-806C39B83DD4}"/>
    <hyperlink ref="AG297" r:id="rId431" location="1" xr:uid="{C07415CB-3C57-CE44-B112-0D5FEAEFFD35}"/>
    <hyperlink ref="AZ297" r:id="rId432" location="1" xr:uid="{53419B74-343C-D547-A137-8A84631D88EA}"/>
    <hyperlink ref="AG298" r:id="rId433" location="1" xr:uid="{F6B8336A-ECD0-DD45-ABC3-5175293098EF}"/>
    <hyperlink ref="AZ298" r:id="rId434" location="1" xr:uid="{500EB2CF-A01B-D54D-A43E-ECF90F538340}"/>
    <hyperlink ref="AG299" r:id="rId435" location="1" xr:uid="{7BEB2389-D762-A64D-A07B-3EA0545DB6C3}"/>
    <hyperlink ref="AZ299" r:id="rId436" location="1" xr:uid="{D223D111-579B-6A4B-AB23-CDAC718268BD}"/>
    <hyperlink ref="AG300" r:id="rId437" location="1" xr:uid="{E12DD23D-CB00-364A-B79F-2879BF46EF06}"/>
    <hyperlink ref="AZ300" r:id="rId438" location="1" xr:uid="{E9AE2C78-1BC6-FA45-BCC9-E62B1BC56A6B}"/>
    <hyperlink ref="AG301" r:id="rId439" location="1" xr:uid="{1229A020-A703-7D42-AE60-7C8073C80AC4}"/>
    <hyperlink ref="AZ301" r:id="rId440" location="1" xr:uid="{E1E1A1AE-5544-EF40-ABD8-602C1B69EFAE}"/>
    <hyperlink ref="AG302" r:id="rId441" location="1" xr:uid="{E8B39121-4DDD-D449-8420-B8A38967996A}"/>
    <hyperlink ref="AZ302" r:id="rId442" location="1" xr:uid="{D1428B40-8D67-7F44-8FF1-E2BF9DD81DD1}"/>
    <hyperlink ref="AG303" r:id="rId443" location="1" xr:uid="{8AD85513-2DA6-AA4B-B699-C90D7D4EB860}"/>
    <hyperlink ref="AZ303" r:id="rId444" location="1" xr:uid="{8E9585C7-CEC0-1C4D-B409-3FCDA66966F2}"/>
    <hyperlink ref="AG304" r:id="rId445" location="1" xr:uid="{9F41C602-49B9-174D-A028-DD0599C672C8}"/>
    <hyperlink ref="AZ304" r:id="rId446" location="1" xr:uid="{D2283E29-D4DD-7B4B-8523-E705408B6693}"/>
    <hyperlink ref="AG305" r:id="rId447" location="1" xr:uid="{41B33B4D-3D78-994C-B335-503D37F20CE0}"/>
    <hyperlink ref="AZ305" r:id="rId448" location="1" xr:uid="{C3C22642-0795-AD48-81B1-210E0CE34F19}"/>
    <hyperlink ref="AG306" r:id="rId449" location="1" xr:uid="{9048B15C-6F6B-9348-8159-CD77D4870F28}"/>
    <hyperlink ref="AZ306" r:id="rId450" location="1" xr:uid="{34CC9B56-7562-804A-9E6C-B666ABAF805D}"/>
    <hyperlink ref="AG307" r:id="rId451" location="1" xr:uid="{B308A969-77D1-8C44-8BEA-FF518B7DE703}"/>
    <hyperlink ref="AZ307" r:id="rId452" location="1" xr:uid="{C9793A5E-5593-B548-A9F8-1A19388BC430}"/>
    <hyperlink ref="AG308" r:id="rId453" location="1" xr:uid="{CFEBBFE6-BE5D-B04A-9B55-13A87F8FFD65}"/>
    <hyperlink ref="AZ308" r:id="rId454" location="1" xr:uid="{E8DC1BB0-F335-B04C-99C1-B86246F552ED}"/>
    <hyperlink ref="AG309" r:id="rId455" location="1" xr:uid="{073E6F78-5650-154A-8386-7F4BE81FC96F}"/>
    <hyperlink ref="AZ309" r:id="rId456" location="1" xr:uid="{3C493ECE-1C73-BF45-B037-177952A9C0BF}"/>
    <hyperlink ref="AG310" r:id="rId457" location="1" xr:uid="{7881A782-128C-474D-BFD9-3B1B436D39DC}"/>
    <hyperlink ref="AZ310" r:id="rId458" location="1" xr:uid="{41B77739-186B-044A-AB6D-3CC588670511}"/>
    <hyperlink ref="AG311" r:id="rId459" location="1" xr:uid="{0463CB6B-4A3F-5D46-8B06-2B50DDA7B82D}"/>
    <hyperlink ref="AZ311" r:id="rId460" location="1" xr:uid="{2F46BFCA-11E7-4949-9DE3-C640FD1E3306}"/>
    <hyperlink ref="AG312" r:id="rId461" location="1" xr:uid="{F0E4BFAD-FF1E-704B-B7AD-5B9599E0B1DB}"/>
    <hyperlink ref="AZ312" r:id="rId462" location="1" xr:uid="{79B6F46F-A3E4-A54F-A3B7-2F2124AA70F1}"/>
    <hyperlink ref="AG313" r:id="rId463" location="1" xr:uid="{15A4E3DF-2566-634C-B0EB-F8C0D8AA7F2D}"/>
    <hyperlink ref="AZ313" r:id="rId464" location="1" xr:uid="{BD7C6FE1-2B2D-5A4F-8814-F7B2C2546399}"/>
    <hyperlink ref="AG314" r:id="rId465" location="1" xr:uid="{E6B3FA5E-81FB-984F-BFF0-3B7C82AD27B7}"/>
    <hyperlink ref="AZ314" r:id="rId466" location="1" xr:uid="{AFB99495-EBEB-184B-860E-FC53BFA0A62A}"/>
    <hyperlink ref="AG315" r:id="rId467" location="1" xr:uid="{C001A164-904C-EE4F-A30B-91C938676548}"/>
    <hyperlink ref="AZ315" r:id="rId468" location="1" xr:uid="{6026CF44-C7A1-C643-9D54-6908C19AC773}"/>
    <hyperlink ref="AG316" r:id="rId469" location="1" xr:uid="{4E92217C-F995-8A4D-B8F4-514D7E4D162A}"/>
    <hyperlink ref="AZ316" r:id="rId470" location="1" xr:uid="{E94C4AFA-A170-CA47-94BC-C92BD506ADFA}"/>
    <hyperlink ref="AG317" r:id="rId471" location="1" xr:uid="{A7A0EEE9-5348-4344-A3EC-8E818B6914AC}"/>
    <hyperlink ref="AZ317" r:id="rId472" location="1" xr:uid="{DE8CF60B-6DA2-624E-B26E-78882A06017D}"/>
    <hyperlink ref="AG318" r:id="rId473" location="1" xr:uid="{E09E4E49-7974-374B-84DA-E1E34ECFE51C}"/>
    <hyperlink ref="AZ318" r:id="rId474" location="1" xr:uid="{E8D5734E-1AB7-254C-A8D1-5BD6FC99FAF5}"/>
    <hyperlink ref="AG319" r:id="rId475" location="1" xr:uid="{C3CA19CB-5332-8C44-9430-929B38B1F643}"/>
    <hyperlink ref="AZ319" r:id="rId476" location="1" xr:uid="{BE36CA16-0971-9946-A5B7-264C685C30C7}"/>
    <hyperlink ref="AG320" r:id="rId477" location="1" xr:uid="{8F28696E-1E19-034F-87CC-AEFD2D44BE62}"/>
    <hyperlink ref="AZ320" r:id="rId478" location="1" xr:uid="{7A24AB80-663B-134B-993F-A693881CBDC1}"/>
    <hyperlink ref="AG321" r:id="rId479" location="1" xr:uid="{7C1B06B9-66B3-D241-9ACE-DAAE0CEB5B8E}"/>
    <hyperlink ref="AZ321" r:id="rId480" location="1" xr:uid="{034E858B-89AA-9E42-998C-476C8C966B93}"/>
    <hyperlink ref="AG322" r:id="rId481" location="1" xr:uid="{20066600-E905-9F41-9262-69DF7F3D041D}"/>
    <hyperlink ref="AZ322" r:id="rId482" location="1" xr:uid="{4263A9B1-C431-2A41-8828-DDF18F52B9DB}"/>
    <hyperlink ref="AG323" r:id="rId483" location="1" xr:uid="{4C727ACD-10E6-9C41-A331-7688939B475D}"/>
    <hyperlink ref="AZ323" r:id="rId484" location="1" xr:uid="{BEBE2341-1974-FE45-8AF5-0B880F2FB704}"/>
    <hyperlink ref="AG324" r:id="rId485" location="1" xr:uid="{F7667718-7D19-9640-9836-471CB05DA7FB}"/>
    <hyperlink ref="AZ324" r:id="rId486" location="1" xr:uid="{B4774075-14BA-5E47-A301-1901C4DA3FC1}"/>
    <hyperlink ref="AG325" r:id="rId487" location="1" xr:uid="{47CA1B0B-34D8-3E4B-A01A-D0E6C62AE6B4}"/>
    <hyperlink ref="AZ325" r:id="rId488" location="1" xr:uid="{AF15668B-7985-AE49-A7B0-752E01F6CF10}"/>
    <hyperlink ref="AG326" r:id="rId489" location="1" xr:uid="{E9767ECE-E0A5-5E42-B87B-2CD5050E03B5}"/>
    <hyperlink ref="AZ326" r:id="rId490" location="1" xr:uid="{FCDE5B77-D643-7F4A-89C2-F62C3806543E}"/>
    <hyperlink ref="AG327" r:id="rId491" location="1" xr:uid="{DAAFE541-60B6-834E-BE74-DC40095F0820}"/>
    <hyperlink ref="AZ327" r:id="rId492" location="1" xr:uid="{5FAE9376-AEDD-8E4D-B915-4E5141CA763D}"/>
    <hyperlink ref="AG328" r:id="rId493" location="1" xr:uid="{C9C8E827-280E-C047-9BAF-5B1428FAD1AE}"/>
    <hyperlink ref="AZ328" r:id="rId494" location="1" xr:uid="{7FE20D7B-160C-3749-AB57-84C78B3D8065}"/>
    <hyperlink ref="AG329" r:id="rId495" location="1" xr:uid="{6652ACA8-7585-534A-930F-BD783F545560}"/>
    <hyperlink ref="AZ329" r:id="rId496" location="1" xr:uid="{4DB236FB-1D91-B548-A593-C0BA5D5B2F90}"/>
    <hyperlink ref="AG330" r:id="rId497" location="1" xr:uid="{6F869119-E552-574A-908B-98A344FF2E60}"/>
    <hyperlink ref="AZ330" r:id="rId498" location="1" xr:uid="{A521CC52-A595-6C4E-B017-3E45BF3C21FA}"/>
    <hyperlink ref="AG331" r:id="rId499" location="1" xr:uid="{C5166FC1-A7BB-0F4C-A1BB-32518521A4D5}"/>
    <hyperlink ref="AZ331" r:id="rId500" location="1" xr:uid="{AF14BFAD-96A8-A148-8D24-E829B244836D}"/>
    <hyperlink ref="AG332" r:id="rId501" location="1" xr:uid="{5A25A503-DCDB-F34F-BFAC-F6E8F98D35B9}"/>
    <hyperlink ref="AZ332" r:id="rId502" location="1" xr:uid="{DFF06499-114D-6B45-9025-43375E3C9EFF}"/>
    <hyperlink ref="AG333" r:id="rId503" location="1" xr:uid="{26DE7D49-7055-DE4D-8729-C47B7FA45059}"/>
    <hyperlink ref="AZ333" r:id="rId504" location="1" xr:uid="{0ABAE611-5CBC-3346-B58C-B308110B730C}"/>
    <hyperlink ref="AG334" r:id="rId505" location="1" xr:uid="{D87191F2-DC2C-0A43-9E81-B9EE6B229BC4}"/>
    <hyperlink ref="AZ334" r:id="rId506" location="1" xr:uid="{795D481F-2566-5042-92D8-ADC81B0C3F87}"/>
    <hyperlink ref="AG335" r:id="rId507" location="1" xr:uid="{B2E7EDF9-ECA2-574B-9A96-B92C7C2E4ED8}"/>
    <hyperlink ref="AZ335" r:id="rId508" location="1" xr:uid="{208D2EF7-962D-8646-99D2-10B7636CD64C}"/>
    <hyperlink ref="AG336" r:id="rId509" location="1" xr:uid="{FC54A892-313C-1042-A83F-693533A95844}"/>
    <hyperlink ref="AZ336" r:id="rId510" location="1" xr:uid="{4CB235B8-C490-F046-8259-39B688009514}"/>
    <hyperlink ref="AG337" r:id="rId511" location="1" xr:uid="{2873BD3A-D5A9-6648-85BC-94005639C2AD}"/>
    <hyperlink ref="AZ337" r:id="rId512" location="1" xr:uid="{D59FE422-F8E6-1342-B16F-168CBA1B6DFF}"/>
    <hyperlink ref="AG338" r:id="rId513" location="1" xr:uid="{ECC037DC-0709-F34D-9C9E-A9AD1AC32BC3}"/>
    <hyperlink ref="AZ338" r:id="rId514" location="1" xr:uid="{F8A42B2D-3118-1D4A-B955-621EA4D5403F}"/>
    <hyperlink ref="AG339" r:id="rId515" location="1" xr:uid="{7A70D844-74C0-3F4D-BB58-BDF4DD7F73B1}"/>
    <hyperlink ref="AZ339" r:id="rId516" location="1" xr:uid="{246708C1-2590-DD4F-8E63-6F93F3A787B5}"/>
    <hyperlink ref="AG340" r:id="rId517" location="1" xr:uid="{7108D660-C157-D54A-8CDE-656332DD6C6E}"/>
    <hyperlink ref="AZ340" r:id="rId518" location="1" xr:uid="{802BD2B1-01E2-E844-8BA5-70B9105865F4}"/>
    <hyperlink ref="AG341" r:id="rId519" location="1" xr:uid="{52113D32-5CBA-4E4B-9B5A-13419A2BC46E}"/>
    <hyperlink ref="AZ341" r:id="rId520" location="1" xr:uid="{992DB666-D9BC-784D-8AEF-58B9D8A8BB6B}"/>
    <hyperlink ref="AG342" r:id="rId521" location="1" xr:uid="{4E15A060-7342-DF4D-8034-D91440D98E7D}"/>
    <hyperlink ref="AZ342" r:id="rId522" location="1" xr:uid="{125AEE45-A485-704C-B18D-562CA127FE2B}"/>
    <hyperlink ref="AG343" r:id="rId523" location="1" xr:uid="{FDD60255-DB2F-994F-9A87-8524108D032C}"/>
    <hyperlink ref="AZ343" r:id="rId524" location="1" xr:uid="{E3645036-8811-A048-BFEB-3457B3177E3E}"/>
    <hyperlink ref="AG344" r:id="rId525" location="1" xr:uid="{22E3B8FD-CCAE-564F-A4C5-5C85DC3D2439}"/>
    <hyperlink ref="AZ344" r:id="rId526" location="1" xr:uid="{2FE4FDBD-AE8A-D34B-AE0F-15F47FB8D2AE}"/>
    <hyperlink ref="AG345" r:id="rId527" location="1" xr:uid="{E1A091C5-AAB1-C842-8539-8BD67E3009B1}"/>
    <hyperlink ref="AZ345" r:id="rId528" location="1" xr:uid="{72BB5E24-7E9D-184F-8187-6B7F5B14C722}"/>
    <hyperlink ref="AG346" r:id="rId529" location="1" xr:uid="{6065C013-4C86-6E4C-97D6-C28E4B3A106C}"/>
    <hyperlink ref="AZ346" r:id="rId530" location="1" xr:uid="{58126EF3-9A83-0A4E-9C1A-F1ED82863807}"/>
    <hyperlink ref="AG347" r:id="rId531" location="1" xr:uid="{3E59A7E8-A538-9844-97B8-433DD3055C51}"/>
    <hyperlink ref="AZ347" r:id="rId532" location="1" xr:uid="{CB645A83-2DF7-8E44-8A3C-E7550FD1BECD}"/>
    <hyperlink ref="AG348" r:id="rId533" location="1" xr:uid="{03F6A009-5443-3149-B0BF-AE2BC2E4C94E}"/>
    <hyperlink ref="AZ348" r:id="rId534" location="1" xr:uid="{C04B9080-9BA3-CF49-8743-166292EC59F5}"/>
    <hyperlink ref="AG349" r:id="rId535" location="1" xr:uid="{DA52B84D-DC68-1B47-9160-E792D31B109E}"/>
    <hyperlink ref="AZ349" r:id="rId536" location="1" xr:uid="{A0CE87CE-9975-FB42-841E-125903865E8D}"/>
    <hyperlink ref="AG350" r:id="rId537" location="1" xr:uid="{D7CB67AD-42C7-1642-A5B8-651EA1896602}"/>
    <hyperlink ref="AZ350" r:id="rId538" location="1" xr:uid="{FD1077AB-70F0-0141-B2F8-475F10CCA36D}"/>
    <hyperlink ref="AG351" r:id="rId539" location="1" xr:uid="{E6F0A00B-6934-7446-9647-75473D79D2AC}"/>
    <hyperlink ref="AZ351" r:id="rId540" location="1" xr:uid="{9E4E5547-6E45-4446-A6FC-F447CC388135}"/>
    <hyperlink ref="AG352" r:id="rId541" location="1" xr:uid="{67AFB6BB-8450-714B-93F5-FFD54E9FDB09}"/>
    <hyperlink ref="AZ352" r:id="rId542" location="1" xr:uid="{E577567E-DB0A-414B-9D1C-A171C5349A1A}"/>
    <hyperlink ref="AG353" r:id="rId543" location="1" xr:uid="{1530DB45-169E-1141-9D0B-BDD9DD80ED34}"/>
    <hyperlink ref="AZ353" r:id="rId544" location="1" xr:uid="{DA80A8B5-9335-734C-82DF-2D36E79DFCB2}"/>
    <hyperlink ref="AG354" r:id="rId545" location="1" xr:uid="{B698EBA3-5C1F-D645-9CC8-8EF6E12BDC53}"/>
    <hyperlink ref="AZ354" r:id="rId546" location="1" xr:uid="{F02A24EA-2C2F-BD4D-AB7C-F961023A3D57}"/>
    <hyperlink ref="AG355" r:id="rId547" location="1" xr:uid="{DD3B05F0-9BD4-7848-96F7-E9BBDDB5B582}"/>
    <hyperlink ref="AZ355" r:id="rId548" location="1" xr:uid="{6405142B-E319-BB43-9670-C7CDB6A1B2F5}"/>
    <hyperlink ref="AG356" r:id="rId549" location="1" xr:uid="{332BFBA0-4FFB-2B40-8BAC-4F943485ACBE}"/>
    <hyperlink ref="AZ356" r:id="rId550" location="1" xr:uid="{55352FF3-3F95-C343-8A33-F03D86FECA71}"/>
    <hyperlink ref="AG357" r:id="rId551" location="1" xr:uid="{41F25D6E-CD2F-E747-8A82-7C9E6C6D0186}"/>
    <hyperlink ref="AZ357" r:id="rId552" location="1" xr:uid="{FCC212FB-26B6-C446-871E-8421280CFEA6}"/>
    <hyperlink ref="AG358" r:id="rId553" location="1" xr:uid="{82F687F2-0E8D-3347-BD62-370D9A8490C7}"/>
    <hyperlink ref="AZ358" r:id="rId554" location="1" xr:uid="{79F82E17-39FA-164D-B250-A1CCB6E07112}"/>
    <hyperlink ref="AG359" r:id="rId555" location="1" xr:uid="{ECA65623-67E5-C447-829B-9FA5C6677DF2}"/>
    <hyperlink ref="AZ359" r:id="rId556" location="1" xr:uid="{18D3819E-0D71-F946-97D2-AA6B286D04D9}"/>
    <hyperlink ref="AG360" r:id="rId557" location="1" xr:uid="{CA72B186-393D-4E4E-8990-FED071C60CE3}"/>
    <hyperlink ref="AZ360" r:id="rId558" location="1" xr:uid="{0DF49ED6-9511-BC4B-BF5A-F4E967171FE0}"/>
    <hyperlink ref="AG361" r:id="rId559" location="1" xr:uid="{B83D51BF-AD9B-554B-BD0E-DD963EBEBD07}"/>
    <hyperlink ref="AZ361" r:id="rId560" location="1" xr:uid="{0ACE6C87-B60A-EE49-B21A-A47D0D176CE8}"/>
    <hyperlink ref="AG362" r:id="rId561" location="1" xr:uid="{870027D1-661C-CF4E-AA95-D39E0869FCB6}"/>
    <hyperlink ref="AZ362" r:id="rId562" location="1" xr:uid="{A2DEBC52-859F-9749-A0F8-4277EA317FF9}"/>
    <hyperlink ref="AG363" r:id="rId563" location="1" xr:uid="{5D081B63-F2FE-D744-9B13-A7185921F3AB}"/>
    <hyperlink ref="AZ363" r:id="rId564" location="1" xr:uid="{C1B58205-541A-194C-B9BA-316A4F3E8561}"/>
    <hyperlink ref="AG364" r:id="rId565" location="1" xr:uid="{92950759-A726-4240-87D8-252D43373B52}"/>
    <hyperlink ref="AZ364" r:id="rId566" location="1" xr:uid="{DD119DE2-A936-7340-9CE7-5152D4DB4090}"/>
    <hyperlink ref="AG365" r:id="rId567" location="1" xr:uid="{EA6EE1C1-5D0F-5C47-994A-1D5CE932EB89}"/>
    <hyperlink ref="AZ365" r:id="rId568" location="1" xr:uid="{3955F604-9E9C-4740-941A-CFFBD05A0CB1}"/>
    <hyperlink ref="AG366" r:id="rId569" location="1" xr:uid="{DBF13096-571F-7841-BBF9-7B393184A552}"/>
    <hyperlink ref="AZ366" r:id="rId570" location="1" xr:uid="{84E8AFA8-EA41-4142-AD2E-1CC3E52962D2}"/>
    <hyperlink ref="AG367" r:id="rId571" location="1" xr:uid="{FFDD687D-5620-BE47-94A9-47CF21E9EABE}"/>
    <hyperlink ref="AZ367" r:id="rId572" location="1" xr:uid="{A9C1332F-C4F2-904B-8F60-E93A211D4500}"/>
    <hyperlink ref="AG368" r:id="rId573" location="1" xr:uid="{7569B22D-996F-8949-95B9-C6A5DEDF83F6}"/>
    <hyperlink ref="AZ368" r:id="rId574" location="1" xr:uid="{19A81BCE-7B01-9B41-B0F3-AE71F70D2C87}"/>
    <hyperlink ref="AG369" r:id="rId575" location="1" xr:uid="{75DB2948-A47C-1D43-9272-AE86F78C299C}"/>
    <hyperlink ref="AZ369" r:id="rId576" location="1" xr:uid="{3333DAD3-35AB-474C-A8EC-49E96B589B7F}"/>
    <hyperlink ref="AG370" r:id="rId577" location="1" xr:uid="{AA13F399-C64C-5A4B-B87A-3FF641974A5C}"/>
    <hyperlink ref="AZ370" r:id="rId578" location="1" xr:uid="{AAA70A76-51F2-E045-A1BC-DD96AF70F326}"/>
    <hyperlink ref="AG371" r:id="rId579" location="1" xr:uid="{4BE53CAF-EF7E-3948-AED6-0A6842604E79}"/>
    <hyperlink ref="AZ371" r:id="rId580" location="1" xr:uid="{C731F304-8E72-4A48-902B-0FAD42D25F91}"/>
    <hyperlink ref="AG372" r:id="rId581" location="1" xr:uid="{30A057A3-BE25-8A45-95A5-1466DA9EA42B}"/>
    <hyperlink ref="AZ372" r:id="rId582" location="1" xr:uid="{6F7C70DF-A8BF-1642-B7B9-01819D533055}"/>
    <hyperlink ref="AG373" r:id="rId583" location="1" xr:uid="{044626B8-EB51-B94A-990C-18F84A666B12}"/>
    <hyperlink ref="AZ373" r:id="rId584" location="1" xr:uid="{EB3722EC-FD76-CE4D-BF9A-20D9BA8F6747}"/>
    <hyperlink ref="AG374" r:id="rId585" location="1" xr:uid="{C3B9003B-84C6-5B4E-AC30-C4A375D32B8D}"/>
    <hyperlink ref="AZ374" r:id="rId586" location="1" xr:uid="{73885863-D470-324D-A6B1-33A9BB5079A3}"/>
    <hyperlink ref="AG375" r:id="rId587" location="1" xr:uid="{4F23B932-9C04-9D4E-A539-9A26457BBA85}"/>
    <hyperlink ref="AZ375" r:id="rId588" location="1" xr:uid="{764DE972-F665-724B-AA37-306EEA41B582}"/>
    <hyperlink ref="AG376" r:id="rId589" location="1" xr:uid="{F15E3A4C-6A22-A546-903E-B577F68B85AF}"/>
    <hyperlink ref="AZ376" r:id="rId590" location="1" xr:uid="{8DF21446-EAEE-E149-8AE4-8E6CFD8BFF73}"/>
    <hyperlink ref="AG377" r:id="rId591" location="1" xr:uid="{059DC086-876C-B548-B226-8CB1491548ED}"/>
    <hyperlink ref="AZ377" r:id="rId592" location="1" xr:uid="{9E402A0D-474D-384D-A404-BC869BEA639C}"/>
    <hyperlink ref="AG378" r:id="rId593" location="1" xr:uid="{E117EB1E-ED97-2A43-B36A-14338288A040}"/>
    <hyperlink ref="AZ378" r:id="rId594" location="1" xr:uid="{83C4B4B4-E9E7-FC47-BFC8-80E320751FFD}"/>
    <hyperlink ref="AG379" r:id="rId595" location="1" xr:uid="{9BD511C6-BED3-A840-948D-2728D851E0CE}"/>
    <hyperlink ref="AZ379" r:id="rId596" location="1" xr:uid="{4968B571-FBFA-5D45-A4E9-33CA5B404379}"/>
    <hyperlink ref="AG380" r:id="rId597" location="1" xr:uid="{EA5BD43D-F568-AC48-BA55-5F9B4DAB0E0A}"/>
    <hyperlink ref="AZ380" r:id="rId598" location="1" xr:uid="{ACF43059-A435-734A-A695-1952230E87F2}"/>
    <hyperlink ref="AG381" r:id="rId599" location="1" xr:uid="{886DFC0A-938D-BC4B-BF36-5A91B34F794D}"/>
    <hyperlink ref="AZ381" r:id="rId600" location="1" xr:uid="{514DE6C6-2C3C-8848-AD38-25F96AE2BEC3}"/>
    <hyperlink ref="AG382" r:id="rId601" location="1" xr:uid="{01796F91-DC77-FC4F-86C1-E556D824019B}"/>
    <hyperlink ref="AZ382" r:id="rId602" location="1" xr:uid="{6EFB280E-1197-014F-8D66-C706D8C27176}"/>
    <hyperlink ref="AG383" r:id="rId603" location="1" xr:uid="{6EEAD151-1DC9-4748-8122-CC86724F2657}"/>
    <hyperlink ref="AZ383" r:id="rId604" location="1" xr:uid="{2CF9431B-5CF4-0F42-8201-80E831B4E71B}"/>
    <hyperlink ref="AG384" r:id="rId605" location="1" xr:uid="{A973A5C0-7433-244F-BD9C-B81F3A69B1AB}"/>
    <hyperlink ref="AZ384" r:id="rId606" location="1" xr:uid="{F6B47821-3094-4046-9945-BC6C9370BF45}"/>
    <hyperlink ref="AG385" r:id="rId607" location="1" xr:uid="{94B47F00-3556-6A4D-8887-941EA44D2D36}"/>
    <hyperlink ref="AZ385" r:id="rId608" location="1" xr:uid="{1CC20743-487F-6340-9D72-139AF96C64E0}"/>
    <hyperlink ref="AG386" r:id="rId609" location="1" xr:uid="{510E6378-09CB-2B4B-B30D-A1CFD667094A}"/>
    <hyperlink ref="AZ386" r:id="rId610" location="1" xr:uid="{FACDA25F-DBC8-6E45-8104-AED0A1B92B77}"/>
    <hyperlink ref="AG387" r:id="rId611" location="1" xr:uid="{94BDD4EC-FD74-F942-ABB1-A2DDF5AAB535}"/>
    <hyperlink ref="AZ387" r:id="rId612" location="1" xr:uid="{812EA94F-B783-4A4E-A29E-8885DC38E4F5}"/>
    <hyperlink ref="AG388" r:id="rId613" location="1" xr:uid="{42F025C0-0E06-CF43-8B96-EE27DE062D13}"/>
    <hyperlink ref="AZ388" r:id="rId614" location="1" xr:uid="{6F8AD738-BD2E-3A49-9F03-F067CBC55B42}"/>
    <hyperlink ref="AG389" r:id="rId615" location="1" xr:uid="{862D1FFF-5CB9-A043-9B93-FE14D4F366AA}"/>
    <hyperlink ref="AZ389" r:id="rId616" location="1" xr:uid="{A3AC2F15-AF67-AF41-AE62-6B418D53F6F4}"/>
    <hyperlink ref="AG390" r:id="rId617" location="1" xr:uid="{AA8CF671-C3CC-634D-A323-747445BB1880}"/>
    <hyperlink ref="AZ390" r:id="rId618" location="1" xr:uid="{511A0D0E-5321-9F40-9E52-EAF6DF89B5D4}"/>
    <hyperlink ref="AG391" r:id="rId619" location="1" xr:uid="{50198FB7-64DD-B44D-9E27-F57CBBA40CC5}"/>
    <hyperlink ref="AZ391" r:id="rId620" location="1" xr:uid="{F55A20EB-C31C-954C-8D99-EF584A0CC7CF}"/>
    <hyperlink ref="AG392" r:id="rId621" location="1" xr:uid="{8C9ED363-7DE2-3547-9351-709737088970}"/>
    <hyperlink ref="AZ392" r:id="rId622" location="1" xr:uid="{2F6EB354-A3D2-5D4A-8953-9A5577F54D33}"/>
    <hyperlink ref="AG393" r:id="rId623" location="1" xr:uid="{838AA9B8-57C4-0C4C-8216-589A97E04900}"/>
    <hyperlink ref="AZ393" r:id="rId624" location="1" xr:uid="{2E95A4BA-DBEF-CF4C-89D5-8DE4E11DCD6B}"/>
    <hyperlink ref="AG394" r:id="rId625" location="1" xr:uid="{A720C1E8-5206-C54D-B70B-45345E6D8ADE}"/>
    <hyperlink ref="AZ394" r:id="rId626" location="1" xr:uid="{A568DACC-692B-8143-B7D6-DDC19917C7A1}"/>
    <hyperlink ref="AG395" r:id="rId627" location="1" xr:uid="{61DCCDCD-2EF1-FF46-8690-72B1CEA0ED0B}"/>
    <hyperlink ref="AZ395" r:id="rId628" location="1" xr:uid="{540CC08B-D2FC-7E48-BE6F-270AB1433806}"/>
    <hyperlink ref="AG396" r:id="rId629" location="1" xr:uid="{D0BFB916-D431-6D4F-8181-B92F94746B6D}"/>
    <hyperlink ref="AZ396" r:id="rId630" location="1" xr:uid="{72AA2E13-DA96-E04A-8981-10AEB52CB32A}"/>
    <hyperlink ref="AG397" r:id="rId631" location="1" xr:uid="{FC0F0B78-E2DA-4B4D-9A4A-68CA05EB63E5}"/>
    <hyperlink ref="AZ397" r:id="rId632" location="1" xr:uid="{EC7BC97D-FDE8-664C-84C3-415810686473}"/>
    <hyperlink ref="AG398" r:id="rId633" location="1" xr:uid="{169B42FE-A688-0245-ACBA-840E4A509FE1}"/>
    <hyperlink ref="AZ398" r:id="rId634" location="1" xr:uid="{CC2583B3-3E1E-6A47-A8E3-9BCB709D6EBE}"/>
    <hyperlink ref="AG399" r:id="rId635" location="1" xr:uid="{20CC6834-3578-4346-AB89-D20C83DF75C3}"/>
    <hyperlink ref="AZ399" r:id="rId636" location="1" xr:uid="{82A1ABAD-96F1-6747-9467-CFD917841385}"/>
    <hyperlink ref="AG400" r:id="rId637" location="1" xr:uid="{BDA182CF-0184-894D-8F24-BB07720B0872}"/>
    <hyperlink ref="AZ400" r:id="rId638" location="1" xr:uid="{5AB2726D-3868-404C-BEC9-BF18720C5E37}"/>
    <hyperlink ref="AG401" r:id="rId639" location="1" xr:uid="{84E3F01A-1BD8-0F4B-81AD-0BAF233BBC24}"/>
    <hyperlink ref="AZ401" r:id="rId640" location="1" xr:uid="{B0088366-6BBB-BF4E-889D-993CA70F30E9}"/>
    <hyperlink ref="AG402" r:id="rId641" location="1" xr:uid="{D2D18FF0-E7DB-C549-9640-256688443624}"/>
    <hyperlink ref="AZ402" r:id="rId642" location="1" xr:uid="{0AB80E49-C1D9-4540-A473-87113C3015A7}"/>
    <hyperlink ref="AG403" r:id="rId643" location="1" xr:uid="{BC41E2BC-1F35-7643-9F46-BCECFD8D032E}"/>
    <hyperlink ref="AZ403" r:id="rId644" location="1" xr:uid="{4C15EBA0-7588-4244-8F0D-FE2E5B8C9200}"/>
    <hyperlink ref="AG404" r:id="rId645" location="1" xr:uid="{2451C8F2-75E8-8748-ABD1-86CACEFE6EE9}"/>
    <hyperlink ref="AZ404" r:id="rId646" location="1" xr:uid="{BDCFA715-18BC-394D-9086-5144E7EE95B2}"/>
    <hyperlink ref="AG405" r:id="rId647" location="1" xr:uid="{6C51817F-4B07-6640-A196-29CCE738D3C6}"/>
    <hyperlink ref="AZ405" r:id="rId648" location="1" xr:uid="{28376441-68C8-044C-B067-042C37D04D8E}"/>
    <hyperlink ref="AG406" r:id="rId649" location="1" xr:uid="{30D8B637-79A0-0E4E-A84B-195E52F08D8A}"/>
    <hyperlink ref="AZ406" r:id="rId650" location="1" xr:uid="{6A83822A-BAD8-2D4A-AB7F-6EA6E30E11A7}"/>
    <hyperlink ref="AG407" r:id="rId651" location="1" xr:uid="{0DBC46FE-EAA9-6A4E-B77A-9FB2642BF57D}"/>
    <hyperlink ref="AZ407" r:id="rId652" location="1" xr:uid="{E2D4302F-7218-C84D-80D6-D844E86C6D8E}"/>
    <hyperlink ref="AG408" r:id="rId653" location="1" xr:uid="{22582B11-94BF-7F46-A862-F468270377D2}"/>
    <hyperlink ref="AZ408" r:id="rId654" location="1" xr:uid="{3DAAE6A2-3BD2-1F45-84D4-C7C6BBAC6933}"/>
    <hyperlink ref="AG409" r:id="rId655" location="1" xr:uid="{83ACC8A7-B1DC-5F46-92C5-3EAEA5AC4533}"/>
    <hyperlink ref="AZ409" r:id="rId656" location="1" xr:uid="{2B6755AB-6F76-BA47-8665-072A0F730E23}"/>
    <hyperlink ref="AG410" r:id="rId657" location="1" xr:uid="{426D935F-4342-E94F-9DC7-1E08A7149216}"/>
    <hyperlink ref="AZ410" r:id="rId658" location="1" xr:uid="{287BF9E8-AA6F-F243-B55F-FF625E45DD17}"/>
    <hyperlink ref="AG411" r:id="rId659" location="1" xr:uid="{B65FE667-CD92-B84E-9F33-212E662B7C25}"/>
    <hyperlink ref="AZ411" r:id="rId660" location="1" xr:uid="{092D77B3-8F76-894B-9ADA-9535D57359E6}"/>
    <hyperlink ref="AG412" r:id="rId661" location="1" xr:uid="{C0D5B7CB-34FD-B049-8798-0B6C1CE60EE6}"/>
    <hyperlink ref="AZ412" r:id="rId662" location="1" xr:uid="{99490821-80BD-844B-8428-8FA6EEF1FE9C}"/>
    <hyperlink ref="AG413" r:id="rId663" location="1" xr:uid="{7838E049-888D-5340-8339-518E48848479}"/>
    <hyperlink ref="AZ413" r:id="rId664" location="1" xr:uid="{5CDF36D6-42D2-EB40-8B2E-F12C6B7929B0}"/>
    <hyperlink ref="AG414" r:id="rId665" location="1" xr:uid="{0A56C13F-67DD-0243-A60D-92E2E643F16B}"/>
    <hyperlink ref="AZ414" r:id="rId666" location="1" xr:uid="{24EA8788-1B35-D54B-AE6D-747FAFED2F7D}"/>
    <hyperlink ref="AG415" r:id="rId667" location="1" xr:uid="{5845368B-1836-E648-A126-B5F72A5C7D85}"/>
    <hyperlink ref="AZ415" r:id="rId668" location="1" xr:uid="{4DB3BF1A-3F98-CE43-B891-E08B3679194C}"/>
    <hyperlink ref="AG416" r:id="rId669" location="1" xr:uid="{F594A143-B83C-1541-B0F8-E7E44B1C8D31}"/>
    <hyperlink ref="AZ416" r:id="rId670" location="1" xr:uid="{46A6D663-39CF-A14A-8BE9-2D4B957F4301}"/>
    <hyperlink ref="AG417" r:id="rId671" location="1" xr:uid="{A1E6EDD4-8105-ED41-93B8-D6D943DDF5BA}"/>
    <hyperlink ref="AZ417" r:id="rId672" location="1" xr:uid="{07DF1D46-7FDE-8C41-8757-1C664256BD87}"/>
    <hyperlink ref="AG418" r:id="rId673" location="1" xr:uid="{FA740F75-3E25-994A-9EA0-0221C243365F}"/>
    <hyperlink ref="AZ418" r:id="rId674" location="1" xr:uid="{7E22CDE8-D027-A24D-A987-48133AE22EC9}"/>
    <hyperlink ref="AG419" r:id="rId675" location="1" xr:uid="{6608C4DC-173B-0340-9461-34D248CA455E}"/>
    <hyperlink ref="AZ419" r:id="rId676" location="1" xr:uid="{CFA4869E-817A-914A-8D84-4F7161675012}"/>
    <hyperlink ref="AG420" r:id="rId677" location="1" xr:uid="{F0B51F92-14E0-E84E-A54E-A298C973BB0F}"/>
    <hyperlink ref="AZ420" r:id="rId678" location="1" xr:uid="{4B02DA37-A5A6-3947-941A-746C7E77BC99}"/>
    <hyperlink ref="AG421" r:id="rId679" location="1" xr:uid="{5547CA34-3F82-1F4C-A8C7-BC1E5B41DAA0}"/>
    <hyperlink ref="AZ421" r:id="rId680" location="1" xr:uid="{44213981-B1C7-6545-8ACB-92CCE009FE34}"/>
    <hyperlink ref="AG422" r:id="rId681" location="1" xr:uid="{C314AD50-A0BA-DE48-885D-B6B92CF97DFE}"/>
    <hyperlink ref="AZ422" r:id="rId682" location="1" xr:uid="{593407F4-5B5A-124F-B86B-A35B6D418FAC}"/>
    <hyperlink ref="AG423" r:id="rId683" location="1" xr:uid="{FEFEA0E0-0F13-EF4C-A49F-1CE29718D7D0}"/>
    <hyperlink ref="AZ423" r:id="rId684" location="1" xr:uid="{90C5CBE1-780A-3B45-84E9-2EDCD42A930E}"/>
    <hyperlink ref="AG424" r:id="rId685" location="1" xr:uid="{4E44B90D-2C51-4C47-8E71-A89030F54DAC}"/>
    <hyperlink ref="AZ424" r:id="rId686" location="1" xr:uid="{975656B3-25CB-9340-8A11-106052B6167B}"/>
  </hyperlinks>
  <pageMargins left="0.7" right="0.7" top="0.75" bottom="0.75" header="0.3" footer="0.3"/>
  <drawing r:id="rId68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32AA6-A1C3-BA41-AC82-248269A52E17}">
  <dimension ref="A1:EE1000"/>
  <sheetViews>
    <sheetView workbookViewId="0">
      <selection activeCell="N38" sqref="A1:XFD1048576"/>
    </sheetView>
  </sheetViews>
  <sheetFormatPr baseColWidth="10" defaultColWidth="14.5" defaultRowHeight="15.75" customHeight="1" x14ac:dyDescent="0.15"/>
  <cols>
    <col min="1" max="1" width="3.5" style="182" customWidth="1"/>
    <col min="2" max="2" width="20.83203125" style="182" customWidth="1"/>
    <col min="3" max="3" width="6" style="182" customWidth="1"/>
    <col min="4" max="4" width="9.83203125" style="182" customWidth="1"/>
    <col min="5" max="15" width="6.5" style="182" customWidth="1"/>
    <col min="16" max="16" width="6.33203125" style="182" customWidth="1"/>
    <col min="17" max="17" width="7" style="182" customWidth="1"/>
    <col min="18" max="18" width="5.6640625" style="182" customWidth="1"/>
    <col min="19" max="19" width="5.1640625" style="182" customWidth="1"/>
    <col min="20" max="20" width="5" style="182" customWidth="1"/>
    <col min="21" max="22" width="4.83203125" style="182" customWidth="1"/>
    <col min="23" max="23" width="4.6640625" style="182" customWidth="1"/>
    <col min="24" max="24" width="4.83203125" style="182" customWidth="1"/>
    <col min="25" max="25" width="5" style="182" customWidth="1"/>
    <col min="26" max="26" width="4.6640625" style="182" customWidth="1"/>
    <col min="27" max="27" width="4.83203125" style="182" customWidth="1"/>
    <col min="28" max="28" width="5.33203125" style="182" customWidth="1"/>
    <col min="29" max="29" width="5.5" style="182" customWidth="1"/>
    <col min="30" max="30" width="7.33203125" style="182" customWidth="1"/>
    <col min="31" max="31" width="8" style="182" customWidth="1"/>
    <col min="32" max="33" width="12.33203125" style="182" customWidth="1"/>
    <col min="34" max="45" width="6.5" style="182" customWidth="1"/>
    <col min="46" max="46" width="9.5" style="182" customWidth="1"/>
    <col min="47" max="47" width="8.1640625" style="182" customWidth="1"/>
    <col min="48" max="48" width="7.5" style="182" customWidth="1"/>
    <col min="49" max="50" width="8.5" style="182" customWidth="1"/>
    <col min="51" max="51" width="14.33203125" style="182" customWidth="1"/>
    <col min="52" max="52" width="8.1640625" style="182" customWidth="1"/>
    <col min="53" max="53" width="9.1640625" style="182" customWidth="1"/>
    <col min="54" max="64" width="8.83203125" style="182" customWidth="1"/>
    <col min="65" max="65" width="10.6640625" style="182" customWidth="1"/>
    <col min="66" max="76" width="10.33203125" style="182" customWidth="1"/>
    <col min="77" max="77" width="12.6640625" style="182" customWidth="1"/>
    <col min="78" max="78" width="18.1640625" style="182" customWidth="1"/>
    <col min="79" max="90" width="7.6640625" style="182" customWidth="1"/>
    <col min="91" max="91" width="8.6640625" style="182" customWidth="1"/>
    <col min="92" max="92" width="12.6640625" style="182" customWidth="1"/>
    <col min="93" max="93" width="12.1640625" style="182" customWidth="1"/>
    <col min="94" max="94" width="8.5" style="182" customWidth="1"/>
    <col min="95" max="95" width="10.5" style="182" customWidth="1"/>
    <col min="96" max="96" width="9.83203125" style="182" customWidth="1"/>
    <col min="97" max="97" width="6.5" style="182" customWidth="1"/>
    <col min="98" max="98" width="7.6640625" style="182" customWidth="1"/>
    <col min="99" max="99" width="12.1640625" style="182" customWidth="1"/>
    <col min="100" max="111" width="8.1640625" style="182" customWidth="1"/>
    <col min="112" max="112" width="10.6640625" style="182" customWidth="1"/>
    <col min="113" max="113" width="12.6640625" style="182" customWidth="1"/>
    <col min="114" max="114" width="12.1640625" style="182" customWidth="1"/>
    <col min="115" max="115" width="8.5" style="182" customWidth="1"/>
    <col min="116" max="116" width="10.5" style="182" customWidth="1"/>
    <col min="117" max="117" width="11.33203125" style="182" customWidth="1"/>
    <col min="118" max="118" width="6.5" style="182" customWidth="1"/>
    <col min="119" max="119" width="7.6640625" style="182" customWidth="1"/>
    <col min="120" max="120" width="21.6640625" style="182" customWidth="1"/>
    <col min="121" max="121" width="6.5" style="182" customWidth="1"/>
    <col min="122" max="129" width="7.83203125" style="182" customWidth="1"/>
    <col min="130" max="130" width="7.6640625" style="182" customWidth="1"/>
    <col min="131" max="132" width="8.5" style="182" customWidth="1"/>
    <col min="133" max="133" width="7.5" style="182" customWidth="1"/>
    <col min="134" max="134" width="9" style="182" customWidth="1"/>
    <col min="135" max="135" width="8.83203125" style="182" customWidth="1"/>
    <col min="136" max="16384" width="14.5" style="182"/>
  </cols>
  <sheetData>
    <row r="1" spans="1:135" ht="13" x14ac:dyDescent="0.15">
      <c r="BH1" s="1"/>
      <c r="BI1" s="1"/>
      <c r="BJ1" s="1"/>
      <c r="BK1" s="1"/>
      <c r="BL1" s="1"/>
      <c r="BM1" s="59"/>
      <c r="BN1" s="3"/>
      <c r="BO1" s="3"/>
      <c r="BP1" s="3"/>
      <c r="BQ1" s="3"/>
      <c r="BR1" s="3"/>
      <c r="BS1" s="3"/>
      <c r="BT1" s="3"/>
      <c r="BU1" s="3"/>
      <c r="BV1" s="3"/>
      <c r="BW1" s="3"/>
      <c r="BX1" s="3"/>
      <c r="BY1" s="3"/>
      <c r="BZ1" s="3" t="s">
        <v>0</v>
      </c>
      <c r="CA1" s="1"/>
      <c r="CB1" s="1"/>
      <c r="CC1" s="1"/>
      <c r="CD1" s="1"/>
      <c r="CE1" s="1"/>
      <c r="CF1" s="1"/>
      <c r="CG1" s="1"/>
      <c r="CH1" s="1"/>
      <c r="CI1" s="1"/>
      <c r="CJ1" s="1"/>
      <c r="CK1" s="1"/>
      <c r="CL1" s="1"/>
      <c r="DU1" s="4"/>
      <c r="DZ1" s="183"/>
      <c r="EA1" s="183"/>
      <c r="EB1" s="183"/>
      <c r="EC1" s="183"/>
      <c r="ED1" s="183"/>
      <c r="EE1" s="183"/>
    </row>
    <row r="2" spans="1:135" ht="16" x14ac:dyDescent="0.2">
      <c r="A2" s="57"/>
      <c r="B2" s="7" t="s">
        <v>1</v>
      </c>
      <c r="C2" s="57"/>
      <c r="D2" s="57"/>
      <c r="E2" s="57"/>
      <c r="F2" s="57"/>
      <c r="G2" s="8" t="s">
        <v>2</v>
      </c>
      <c r="H2" s="57"/>
      <c r="I2" s="57"/>
      <c r="J2" s="57"/>
      <c r="K2" s="57"/>
      <c r="L2" s="57"/>
      <c r="M2" s="57"/>
      <c r="N2" s="57"/>
      <c r="O2" s="57"/>
      <c r="P2" s="57"/>
      <c r="Q2" s="57"/>
      <c r="R2" s="57"/>
      <c r="S2" s="57"/>
      <c r="T2" s="57"/>
      <c r="U2" s="57"/>
      <c r="V2" s="57"/>
      <c r="W2" s="57"/>
      <c r="X2" s="57"/>
      <c r="Y2" s="57"/>
      <c r="Z2" s="57"/>
      <c r="AA2" s="57"/>
      <c r="AB2" s="57"/>
      <c r="AC2" s="57"/>
      <c r="AD2" s="57"/>
      <c r="AE2" s="57"/>
      <c r="AF2" s="57"/>
      <c r="AG2" s="57"/>
      <c r="BJ2" s="9" t="s">
        <v>3</v>
      </c>
      <c r="BK2" s="10" t="s">
        <v>4</v>
      </c>
      <c r="BL2" s="10" t="s">
        <v>5</v>
      </c>
      <c r="BM2" s="10" t="s">
        <v>6</v>
      </c>
      <c r="BN2" s="10" t="s">
        <v>7</v>
      </c>
      <c r="BO2" s="10" t="s">
        <v>8</v>
      </c>
      <c r="BP2" s="10" t="s">
        <v>9</v>
      </c>
      <c r="BQ2" s="10" t="s">
        <v>10</v>
      </c>
      <c r="BV2" s="11"/>
      <c r="BW2" s="11"/>
      <c r="BX2" s="11"/>
      <c r="BY2" s="11"/>
      <c r="BZ2" s="12" t="s">
        <v>11</v>
      </c>
      <c r="CA2" s="12" t="s">
        <v>12</v>
      </c>
      <c r="CB2" s="13" t="s">
        <v>13</v>
      </c>
      <c r="CC2" s="13" t="s">
        <v>14</v>
      </c>
      <c r="CD2" s="12" t="s">
        <v>15</v>
      </c>
      <c r="CE2" s="12" t="s">
        <v>16</v>
      </c>
      <c r="CF2" s="12" t="s">
        <v>17</v>
      </c>
      <c r="CG2" s="12" t="s">
        <v>18</v>
      </c>
      <c r="CH2" s="12" t="s">
        <v>19</v>
      </c>
      <c r="CI2" s="12" t="s">
        <v>20</v>
      </c>
      <c r="CJ2" s="12" t="s">
        <v>21</v>
      </c>
      <c r="CK2" s="12" t="s">
        <v>22</v>
      </c>
      <c r="CL2" s="12" t="s">
        <v>23</v>
      </c>
      <c r="CM2" s="57"/>
      <c r="CN2" s="27"/>
      <c r="CO2" s="198" t="s">
        <v>24</v>
      </c>
      <c r="CP2" s="199"/>
      <c r="CQ2" s="200"/>
      <c r="CR2" s="15"/>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7"/>
      <c r="DV2" s="16"/>
      <c r="DW2" s="16"/>
      <c r="DX2" s="16"/>
      <c r="DY2" s="16"/>
      <c r="DZ2" s="18"/>
      <c r="EA2" s="18"/>
      <c r="EB2" s="18"/>
      <c r="EC2" s="18"/>
      <c r="ED2" s="18"/>
      <c r="EE2" s="18"/>
    </row>
    <row r="3" spans="1:135" ht="15" x14ac:dyDescent="0.2">
      <c r="A3" s="57"/>
      <c r="B3" s="19" t="str">
        <f>A11</f>
        <v>Pacific Tigers</v>
      </c>
      <c r="C3" s="19">
        <v>2020</v>
      </c>
      <c r="D3" s="57"/>
      <c r="F3" s="57"/>
      <c r="G3" s="57"/>
      <c r="H3" s="57"/>
      <c r="I3" s="57"/>
      <c r="J3" s="57"/>
      <c r="K3" s="57"/>
      <c r="L3" s="57"/>
      <c r="M3" s="57"/>
      <c r="N3" s="57"/>
      <c r="O3" s="57"/>
      <c r="P3" s="57"/>
      <c r="Q3" s="57"/>
      <c r="R3" s="57"/>
      <c r="S3" s="57"/>
      <c r="T3" s="57"/>
      <c r="U3" s="57"/>
      <c r="V3" s="57"/>
      <c r="W3" s="32"/>
      <c r="X3" s="57"/>
      <c r="Y3" s="57"/>
      <c r="Z3" s="57"/>
      <c r="AA3" s="57"/>
      <c r="AB3" s="57"/>
      <c r="AC3" s="57"/>
      <c r="AD3" s="57"/>
      <c r="AE3" s="57"/>
      <c r="AF3" s="57"/>
      <c r="AG3" s="57"/>
      <c r="BJ3" s="9" t="s">
        <v>25</v>
      </c>
      <c r="BK3" s="21">
        <v>2.1295999999999999</v>
      </c>
      <c r="BL3" s="21">
        <v>8.6676000000000002</v>
      </c>
      <c r="BM3" s="21">
        <v>-2.4861</v>
      </c>
      <c r="BN3" s="21">
        <v>0.99199999999999999</v>
      </c>
      <c r="BO3" s="21">
        <v>-3.5360999999999998</v>
      </c>
      <c r="BP3" s="21">
        <v>1.6669</v>
      </c>
      <c r="BQ3" s="22">
        <v>50</v>
      </c>
      <c r="BV3" s="23"/>
      <c r="BW3" s="23"/>
      <c r="BX3" s="23"/>
      <c r="BY3" s="23"/>
      <c r="BZ3" s="24" t="s">
        <v>26</v>
      </c>
      <c r="CA3" s="25">
        <v>0.86</v>
      </c>
      <c r="CB3" s="25">
        <v>-0.56000000000000005</v>
      </c>
      <c r="CC3" s="26">
        <f t="shared" ref="CC3:CC4" si="0">0.44*CB3</f>
        <v>-0.24640000000000004</v>
      </c>
      <c r="CD3" s="25">
        <v>0.38900000000000001</v>
      </c>
      <c r="CE3" s="25">
        <v>0.57999999999999996</v>
      </c>
      <c r="CF3" s="25">
        <v>-0.96399999999999997</v>
      </c>
      <c r="CG3" s="25">
        <v>0.61299999999999999</v>
      </c>
      <c r="CH3" s="25">
        <v>0.11600000000000001</v>
      </c>
      <c r="CI3" s="25">
        <v>0</v>
      </c>
      <c r="CJ3" s="25">
        <v>1.369</v>
      </c>
      <c r="CK3" s="25">
        <v>1.327</v>
      </c>
      <c r="CL3" s="25">
        <v>-0.36699999999999999</v>
      </c>
      <c r="CM3" s="57"/>
      <c r="CN3" s="27"/>
      <c r="CO3" s="24" t="s">
        <v>26</v>
      </c>
      <c r="CP3" s="24" t="s">
        <v>27</v>
      </c>
      <c r="CQ3" s="24" t="s">
        <v>28</v>
      </c>
      <c r="CR3" s="13" t="s">
        <v>29</v>
      </c>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9"/>
      <c r="DV3" s="28"/>
      <c r="DW3" s="28"/>
      <c r="DX3" s="28"/>
      <c r="DY3" s="28"/>
      <c r="DZ3" s="28"/>
      <c r="EA3" s="28"/>
      <c r="EB3" s="28"/>
      <c r="EC3" s="28"/>
      <c r="ED3" s="28"/>
      <c r="EE3" s="28"/>
    </row>
    <row r="4" spans="1:135" ht="15" x14ac:dyDescent="0.2">
      <c r="A4" s="57"/>
      <c r="B4" s="66" t="s">
        <v>30</v>
      </c>
      <c r="C4" s="50">
        <f>IF(M83="",D123, VLOOKUP($A$11,$B$83:$S$114,14,FALSE))</f>
        <v>-1.8272425249169437</v>
      </c>
      <c r="D4" s="57"/>
      <c r="E4" s="32" t="s">
        <v>31</v>
      </c>
      <c r="F4" s="33">
        <f>C4*C7/100/2</f>
        <v>-0.78571428571428581</v>
      </c>
      <c r="G4" s="57"/>
      <c r="H4" s="57"/>
      <c r="I4" s="57"/>
      <c r="J4" s="57"/>
      <c r="K4" s="57"/>
      <c r="L4" s="57"/>
      <c r="M4" s="57"/>
      <c r="N4" s="57"/>
      <c r="O4" s="57"/>
      <c r="P4" s="57"/>
      <c r="Q4" s="32" t="s">
        <v>32</v>
      </c>
      <c r="R4" s="57">
        <f>SUM(AB14:AB38)</f>
        <v>1445</v>
      </c>
      <c r="S4" s="57"/>
      <c r="T4" s="57"/>
      <c r="U4" s="57"/>
      <c r="V4" s="57"/>
      <c r="W4" s="32" t="s">
        <v>33</v>
      </c>
      <c r="X4" s="57">
        <f>SUM(V14:V40)</f>
        <v>678</v>
      </c>
      <c r="Y4" s="57"/>
      <c r="Z4" s="57"/>
      <c r="AA4" s="32" t="s">
        <v>34</v>
      </c>
      <c r="AB4" s="34">
        <f>SUM(AG14:AG36)</f>
        <v>473.51040000000006</v>
      </c>
      <c r="AC4" s="57"/>
      <c r="AD4" s="57"/>
      <c r="AE4" s="57"/>
      <c r="AF4" s="57"/>
      <c r="AG4" s="57"/>
      <c r="AH4" s="57"/>
      <c r="AI4" s="57"/>
      <c r="AJ4" s="57"/>
      <c r="AK4" s="28"/>
      <c r="AL4" s="28"/>
      <c r="AM4" s="57"/>
      <c r="AN4" s="57"/>
      <c r="BJ4" s="9" t="s">
        <v>35</v>
      </c>
      <c r="BK4" s="21">
        <v>1.5895999999999999</v>
      </c>
      <c r="BL4" s="21">
        <v>10.8919</v>
      </c>
      <c r="BM4" s="35"/>
      <c r="BN4" s="21">
        <v>1.4677</v>
      </c>
      <c r="BO4" s="21">
        <v>-4.3994999999999997</v>
      </c>
      <c r="BP4" s="35"/>
      <c r="BQ4" s="36"/>
      <c r="BV4" s="23"/>
      <c r="BW4" s="23"/>
      <c r="BX4" s="23"/>
      <c r="BY4" s="23"/>
      <c r="BZ4" s="24" t="s">
        <v>28</v>
      </c>
      <c r="CA4" s="26">
        <f>CA3</f>
        <v>0.86</v>
      </c>
      <c r="CB4" s="25">
        <v>-0.78</v>
      </c>
      <c r="CC4" s="26">
        <f t="shared" si="0"/>
        <v>-0.34320000000000001</v>
      </c>
      <c r="CD4" s="26">
        <f>CD3</f>
        <v>0.38900000000000001</v>
      </c>
      <c r="CE4" s="25">
        <v>1.034</v>
      </c>
      <c r="CF4" s="26">
        <f>CF3</f>
        <v>-0.96399999999999997</v>
      </c>
      <c r="CG4" s="37">
        <v>0.18099999999999999</v>
      </c>
      <c r="CH4" s="26">
        <f>CG4</f>
        <v>0.18099999999999999</v>
      </c>
      <c r="CI4" s="25">
        <v>0</v>
      </c>
      <c r="CJ4" s="25">
        <v>1.008</v>
      </c>
      <c r="CK4" s="25">
        <v>0.70299999999999996</v>
      </c>
      <c r="CL4" s="26">
        <f>CL3</f>
        <v>-0.36699999999999999</v>
      </c>
      <c r="CM4" s="57"/>
      <c r="CN4" s="38" t="s">
        <v>24</v>
      </c>
      <c r="CO4" s="39">
        <f>-0.409*2</f>
        <v>-0.81799999999999995</v>
      </c>
      <c r="CP4" s="40">
        <v>0</v>
      </c>
      <c r="CQ4" s="40">
        <v>0</v>
      </c>
      <c r="CR4" s="41">
        <v>1.387</v>
      </c>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9"/>
      <c r="DV4" s="28"/>
      <c r="DW4" s="28"/>
      <c r="DX4" s="28"/>
      <c r="DY4" s="28"/>
      <c r="DZ4" s="28"/>
      <c r="EA4" s="28"/>
      <c r="EB4" s="28"/>
      <c r="EC4" s="28"/>
      <c r="ED4" s="28"/>
      <c r="EE4" s="28"/>
    </row>
    <row r="5" spans="1:135" ht="13" x14ac:dyDescent="0.15">
      <c r="A5" s="57"/>
      <c r="B5" s="66" t="s">
        <v>36</v>
      </c>
      <c r="C5" s="50">
        <f>IF(M83="",N123, VLOOKUP($A$11,$B$83:$S$114,15,FALSE))</f>
        <v>0.70027710982364511</v>
      </c>
      <c r="D5" s="57"/>
      <c r="E5" s="32" t="s">
        <v>37</v>
      </c>
      <c r="F5" s="33">
        <f>0.35/2*F4</f>
        <v>-0.13750000000000001</v>
      </c>
      <c r="G5" s="57"/>
      <c r="H5" s="57"/>
      <c r="I5" s="57"/>
      <c r="J5" s="57"/>
      <c r="K5" s="57"/>
      <c r="L5" s="57"/>
      <c r="M5" s="57"/>
      <c r="N5" s="57"/>
      <c r="O5" s="57"/>
      <c r="P5" s="57"/>
      <c r="Q5" s="32" t="s">
        <v>38</v>
      </c>
      <c r="R5" s="57">
        <f>SUM(H14:H38)</f>
        <v>1269</v>
      </c>
      <c r="S5" s="57"/>
      <c r="T5" s="57"/>
      <c r="U5" s="57"/>
      <c r="V5" s="57"/>
      <c r="W5" s="32" t="s">
        <v>39</v>
      </c>
      <c r="X5" s="57">
        <f>SUM(X14:X39)</f>
        <v>208</v>
      </c>
      <c r="Y5" s="57"/>
      <c r="Z5" s="57"/>
      <c r="AA5" s="57"/>
      <c r="AB5" s="57"/>
      <c r="AC5" s="57"/>
      <c r="AD5" s="57"/>
      <c r="AE5" s="57"/>
      <c r="AF5" s="57"/>
      <c r="AG5" s="57"/>
      <c r="AH5" s="57"/>
      <c r="AI5" s="57"/>
      <c r="AJ5" s="57"/>
      <c r="AK5" s="122"/>
      <c r="AL5" s="122"/>
      <c r="AM5" s="122"/>
      <c r="AN5" s="122"/>
      <c r="BJ5" s="122"/>
      <c r="BK5" s="122"/>
      <c r="BL5" s="122"/>
      <c r="BM5" s="44"/>
      <c r="BN5" s="44"/>
      <c r="BO5" s="44"/>
      <c r="BP5" s="44"/>
      <c r="BQ5" s="44"/>
      <c r="BV5" s="45"/>
      <c r="BW5" s="45"/>
      <c r="BX5" s="45"/>
      <c r="BY5" s="45"/>
      <c r="BZ5" s="45" t="s">
        <v>40</v>
      </c>
      <c r="CA5" s="46"/>
      <c r="CB5" s="46"/>
      <c r="CC5" s="46"/>
      <c r="CD5" s="46"/>
      <c r="CE5" s="46"/>
      <c r="CF5" s="46"/>
      <c r="CG5" s="46"/>
      <c r="CH5" s="46"/>
      <c r="CI5" s="46"/>
      <c r="CJ5" s="46"/>
      <c r="CK5" s="46"/>
      <c r="CL5" s="46"/>
      <c r="CM5" s="122"/>
      <c r="CN5" s="122"/>
      <c r="CO5" s="122"/>
      <c r="CP5" s="122"/>
      <c r="CQ5" s="122"/>
      <c r="CR5" s="47"/>
      <c r="CT5" s="122"/>
      <c r="CU5" s="122"/>
      <c r="CV5" s="122"/>
      <c r="CW5" s="122"/>
      <c r="CX5" s="122"/>
      <c r="CY5" s="122"/>
      <c r="CZ5" s="122"/>
      <c r="DA5" s="122"/>
      <c r="DB5" s="122"/>
      <c r="DC5" s="122"/>
      <c r="DD5" s="122"/>
      <c r="DE5" s="122"/>
      <c r="DF5" s="122"/>
      <c r="DG5" s="122"/>
      <c r="DH5" s="122"/>
      <c r="DI5" s="122"/>
      <c r="DJ5" s="122"/>
      <c r="DK5" s="122"/>
      <c r="DL5" s="122"/>
      <c r="DM5" s="122"/>
      <c r="DN5" s="122"/>
      <c r="DO5" s="122"/>
      <c r="DP5" s="122"/>
      <c r="DQ5" s="122"/>
      <c r="DR5" s="122"/>
      <c r="DS5" s="122"/>
      <c r="DT5" s="122"/>
      <c r="DU5" s="48"/>
      <c r="DV5" s="122"/>
      <c r="DW5" s="122"/>
      <c r="DX5" s="122"/>
      <c r="DY5" s="122"/>
      <c r="DZ5" s="183"/>
      <c r="EA5" s="183"/>
      <c r="EB5" s="183"/>
      <c r="EC5" s="183"/>
      <c r="ED5" s="183"/>
      <c r="EE5" s="183"/>
    </row>
    <row r="6" spans="1:135" ht="15" x14ac:dyDescent="0.2">
      <c r="A6" s="57"/>
      <c r="B6" s="66" t="s">
        <v>41</v>
      </c>
      <c r="C6" s="50">
        <f>IF(M83="",N123, VLOOKUP($A$11,$B$83:$S$114,16,FALSE))</f>
        <v>-2.2582869219507415</v>
      </c>
      <c r="D6" s="57"/>
      <c r="E6" s="51" t="s">
        <v>42</v>
      </c>
      <c r="F6" s="52">
        <f>C4+F5</f>
        <v>-1.9647425249169437</v>
      </c>
      <c r="G6" s="57"/>
      <c r="H6" s="57"/>
      <c r="I6" s="57"/>
      <c r="J6" s="57"/>
      <c r="K6" s="57"/>
      <c r="L6" s="57"/>
      <c r="M6" s="57"/>
      <c r="N6" s="57"/>
      <c r="O6" s="57"/>
      <c r="P6" s="57"/>
      <c r="Q6" s="32" t="s">
        <v>43</v>
      </c>
      <c r="R6" s="57">
        <f>SUM(R14:R38)</f>
        <v>377</v>
      </c>
      <c r="S6" s="57">
        <f>CC3/CB3</f>
        <v>0.44</v>
      </c>
      <c r="T6" s="57"/>
      <c r="U6" s="57"/>
      <c r="V6" s="57"/>
      <c r="W6" s="32" t="s">
        <v>44</v>
      </c>
      <c r="X6" s="57">
        <f>SUM(AA14:AA41)</f>
        <v>354</v>
      </c>
      <c r="Y6" s="57"/>
      <c r="Z6" s="57"/>
      <c r="AA6" s="57"/>
      <c r="AB6" s="57"/>
      <c r="AC6" s="57"/>
      <c r="AD6" s="57"/>
      <c r="AE6" s="57"/>
      <c r="AF6" s="57"/>
      <c r="AG6" s="57"/>
      <c r="AH6" s="57"/>
      <c r="AI6" s="57"/>
      <c r="AJ6" s="57"/>
      <c r="AK6" s="28"/>
      <c r="AL6" s="28"/>
      <c r="AM6" s="28"/>
      <c r="AN6" s="28"/>
      <c r="BJ6" s="9" t="s">
        <v>45</v>
      </c>
      <c r="BK6" s="10" t="s">
        <v>4</v>
      </c>
      <c r="BL6" s="10" t="s">
        <v>46</v>
      </c>
      <c r="BM6" s="10" t="s">
        <v>47</v>
      </c>
      <c r="BN6" s="10" t="s">
        <v>48</v>
      </c>
      <c r="BP6" s="10" t="s">
        <v>49</v>
      </c>
      <c r="BQ6" s="10" t="s">
        <v>10</v>
      </c>
      <c r="BV6" s="11"/>
      <c r="BW6" s="11"/>
      <c r="BX6" s="11"/>
      <c r="BY6" s="11"/>
      <c r="BZ6" s="12" t="s">
        <v>11</v>
      </c>
      <c r="CA6" s="53" t="s">
        <v>12</v>
      </c>
      <c r="CB6" s="54" t="s">
        <v>13</v>
      </c>
      <c r="CC6" s="54" t="s">
        <v>14</v>
      </c>
      <c r="CD6" s="53" t="s">
        <v>15</v>
      </c>
      <c r="CE6" s="53" t="s">
        <v>16</v>
      </c>
      <c r="CF6" s="53" t="s">
        <v>17</v>
      </c>
      <c r="CG6" s="53" t="s">
        <v>18</v>
      </c>
      <c r="CH6" s="53" t="s">
        <v>19</v>
      </c>
      <c r="CI6" s="53" t="s">
        <v>20</v>
      </c>
      <c r="CJ6" s="53" t="s">
        <v>21</v>
      </c>
      <c r="CK6" s="53" t="s">
        <v>22</v>
      </c>
      <c r="CL6" s="53" t="s">
        <v>23</v>
      </c>
      <c r="CM6" s="28"/>
      <c r="CN6" s="27"/>
      <c r="CO6" s="198" t="s">
        <v>24</v>
      </c>
      <c r="CP6" s="199"/>
      <c r="CQ6" s="200"/>
      <c r="CR6" s="55"/>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9"/>
      <c r="DV6" s="28"/>
      <c r="DW6" s="28"/>
      <c r="DX6" s="28"/>
      <c r="DY6" s="28"/>
      <c r="DZ6" s="28"/>
      <c r="EA6" s="28"/>
      <c r="EB6" s="28"/>
      <c r="EC6" s="28"/>
      <c r="ED6" s="28"/>
      <c r="EE6" s="28"/>
    </row>
    <row r="7" spans="1:135" ht="15" x14ac:dyDescent="0.2">
      <c r="A7" s="57"/>
      <c r="B7" s="66" t="s">
        <v>50</v>
      </c>
      <c r="C7" s="181">
        <f>_xlfn.XLOOKUP(A11, AG:AG, AD:AD)</f>
        <v>86</v>
      </c>
      <c r="D7" s="57"/>
      <c r="E7" s="51" t="s">
        <v>51</v>
      </c>
      <c r="F7" s="52">
        <f>C5+F5/2</f>
        <v>0.63152710982364513</v>
      </c>
      <c r="G7" s="57"/>
      <c r="H7" s="57"/>
      <c r="I7" s="57"/>
      <c r="J7" s="57"/>
      <c r="K7" s="57"/>
      <c r="L7" s="57"/>
      <c r="M7" s="57"/>
      <c r="N7" s="57"/>
      <c r="O7" s="57"/>
      <c r="P7" s="57"/>
      <c r="Q7" s="32" t="s">
        <v>52</v>
      </c>
      <c r="R7" s="33">
        <f>R4/(R5+R6*S6)</f>
        <v>1.0070528545941124</v>
      </c>
      <c r="S7" s="57"/>
      <c r="T7" s="57"/>
      <c r="U7" s="57"/>
      <c r="V7" s="57"/>
      <c r="W7" s="32" t="s">
        <v>53</v>
      </c>
      <c r="X7" s="57">
        <f>SUM(W14:W40)</f>
        <v>278</v>
      </c>
      <c r="Y7" s="57"/>
      <c r="Z7" s="57"/>
      <c r="AA7" s="57"/>
      <c r="AB7" s="57"/>
      <c r="AC7" s="57"/>
      <c r="AD7" s="57"/>
      <c r="AE7" s="57"/>
      <c r="AF7" s="57"/>
      <c r="AG7" s="57"/>
      <c r="AH7" s="57"/>
      <c r="AI7" s="57"/>
      <c r="AJ7" s="57"/>
      <c r="AK7" s="28"/>
      <c r="AL7" s="28"/>
      <c r="AM7" s="28"/>
      <c r="AN7" s="28"/>
      <c r="BJ7" s="28"/>
      <c r="BK7" s="21">
        <v>6</v>
      </c>
      <c r="BL7" s="21">
        <v>-6.6416000000000004</v>
      </c>
      <c r="BM7" s="21">
        <v>-8.5441000000000003</v>
      </c>
      <c r="BN7" s="21">
        <v>-0.33</v>
      </c>
      <c r="BO7" s="56"/>
      <c r="BP7" s="21">
        <v>4</v>
      </c>
      <c r="BQ7" s="22">
        <v>50</v>
      </c>
      <c r="BV7" s="23"/>
      <c r="BW7" s="23"/>
      <c r="BX7" s="23"/>
      <c r="BY7" s="23"/>
      <c r="BZ7" s="24" t="s">
        <v>26</v>
      </c>
      <c r="CA7" s="25">
        <v>0.60499999999999998</v>
      </c>
      <c r="CB7" s="25">
        <v>-0.33</v>
      </c>
      <c r="CC7" s="26">
        <f t="shared" ref="CC7:CC8" si="1">0.44*CB7</f>
        <v>-0.1452</v>
      </c>
      <c r="CD7" s="25">
        <v>0.47699999999999998</v>
      </c>
      <c r="CE7" s="25">
        <v>0.47599999999999998</v>
      </c>
      <c r="CF7" s="25">
        <v>-0.57899999999999996</v>
      </c>
      <c r="CG7" s="25">
        <v>0.60599999999999998</v>
      </c>
      <c r="CH7" s="25">
        <v>-0.112</v>
      </c>
      <c r="CI7" s="25">
        <v>0</v>
      </c>
      <c r="CJ7" s="25">
        <v>0.17699999999999999</v>
      </c>
      <c r="CK7" s="25">
        <v>0.72499999999999998</v>
      </c>
      <c r="CL7" s="25">
        <v>-0.439</v>
      </c>
      <c r="CM7" s="28"/>
      <c r="CN7" s="27"/>
      <c r="CO7" s="24" t="s">
        <v>26</v>
      </c>
      <c r="CP7" s="24" t="s">
        <v>27</v>
      </c>
      <c r="CQ7" s="24" t="s">
        <v>28</v>
      </c>
      <c r="CR7" s="13" t="s">
        <v>29</v>
      </c>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9"/>
      <c r="DV7" s="28"/>
      <c r="DW7" s="28"/>
      <c r="DX7" s="28"/>
      <c r="DY7" s="28"/>
      <c r="DZ7" s="183"/>
      <c r="EA7" s="183"/>
      <c r="EB7" s="183"/>
      <c r="EC7" s="183"/>
      <c r="ED7" s="183"/>
      <c r="EE7" s="183"/>
    </row>
    <row r="8" spans="1:135" ht="14" x14ac:dyDescent="0.15">
      <c r="A8" s="57"/>
      <c r="B8" s="57" t="s">
        <v>54</v>
      </c>
      <c r="D8" s="57"/>
      <c r="E8" s="57"/>
      <c r="F8" s="57"/>
      <c r="G8" s="57"/>
      <c r="H8" s="57"/>
      <c r="I8" s="57"/>
      <c r="J8" s="57"/>
      <c r="K8" s="57"/>
      <c r="L8" s="57"/>
      <c r="M8" s="57"/>
      <c r="N8" s="57"/>
      <c r="O8" s="57"/>
      <c r="P8" s="57"/>
      <c r="Q8" s="32" t="s">
        <v>55</v>
      </c>
      <c r="R8" s="58">
        <v>1</v>
      </c>
      <c r="S8" s="57"/>
      <c r="T8" s="57"/>
      <c r="U8" s="57"/>
      <c r="V8" s="57"/>
      <c r="W8" s="32" t="s">
        <v>56</v>
      </c>
      <c r="X8" s="57">
        <f>SUM(Y14:Y43)</f>
        <v>37</v>
      </c>
      <c r="Y8" s="57"/>
      <c r="Z8" s="57"/>
      <c r="AA8" s="57"/>
      <c r="AB8" s="57"/>
      <c r="AC8" s="57"/>
      <c r="AD8" s="57"/>
      <c r="AE8" s="57"/>
      <c r="AF8" s="57"/>
      <c r="AG8" s="57"/>
      <c r="AH8" s="57"/>
      <c r="AI8" s="57"/>
      <c r="AJ8" s="57"/>
      <c r="AK8" s="122"/>
      <c r="AL8" s="122"/>
      <c r="AM8" s="122"/>
      <c r="AN8" s="122"/>
      <c r="BE8" s="122"/>
      <c r="BF8" s="122"/>
      <c r="BG8" s="122"/>
      <c r="BH8" s="44"/>
      <c r="BI8" s="44"/>
      <c r="BJ8" s="44"/>
      <c r="BK8" s="44"/>
      <c r="BL8" s="44"/>
      <c r="BM8" s="59"/>
      <c r="BN8" s="23"/>
      <c r="BO8" s="23"/>
      <c r="BP8" s="23"/>
      <c r="BQ8" s="23"/>
      <c r="BR8" s="23"/>
      <c r="BS8" s="23"/>
      <c r="BT8" s="23"/>
      <c r="BU8" s="23"/>
      <c r="BV8" s="23"/>
      <c r="BW8" s="23"/>
      <c r="BX8" s="23"/>
      <c r="BY8" s="23"/>
      <c r="BZ8" s="24" t="s">
        <v>28</v>
      </c>
      <c r="CA8" s="26">
        <f>CA7</f>
        <v>0.60499999999999998</v>
      </c>
      <c r="CB8" s="25">
        <v>-0.47199999999999998</v>
      </c>
      <c r="CC8" s="26">
        <f t="shared" si="1"/>
        <v>-0.20768</v>
      </c>
      <c r="CD8" s="26">
        <f t="shared" ref="CD8:CE8" si="2">CD7</f>
        <v>0.47699999999999998</v>
      </c>
      <c r="CE8" s="26">
        <f t="shared" si="2"/>
        <v>0.47599999999999998</v>
      </c>
      <c r="CF8" s="25">
        <v>-0.88200000000000001</v>
      </c>
      <c r="CG8" s="37">
        <v>0.42199999999999999</v>
      </c>
      <c r="CH8" s="37">
        <v>0.10299999999999999</v>
      </c>
      <c r="CI8" s="25">
        <v>0</v>
      </c>
      <c r="CJ8" s="25">
        <v>0.29399999999999998</v>
      </c>
      <c r="CK8" s="25">
        <v>9.7000000000000003E-2</v>
      </c>
      <c r="CL8" s="60">
        <f>CL7</f>
        <v>-0.439</v>
      </c>
      <c r="CM8" s="122"/>
      <c r="CN8" s="38" t="s">
        <v>24</v>
      </c>
      <c r="CO8" s="40">
        <f>-0.849*2</f>
        <v>-1.698</v>
      </c>
      <c r="CP8" s="40">
        <v>0</v>
      </c>
      <c r="CQ8" s="40">
        <f>0</f>
        <v>0</v>
      </c>
      <c r="CR8" s="41">
        <v>0.43</v>
      </c>
      <c r="CT8" s="61" t="s">
        <v>57</v>
      </c>
      <c r="CU8" s="122"/>
      <c r="CV8" s="122"/>
      <c r="CW8" s="122"/>
      <c r="CX8" s="122"/>
      <c r="CY8" s="122"/>
      <c r="DA8" s="122"/>
      <c r="DC8" s="122"/>
      <c r="DD8" s="122"/>
      <c r="DE8" s="122"/>
      <c r="DF8" s="122"/>
      <c r="DG8" s="122"/>
      <c r="DH8" s="122"/>
      <c r="DI8" s="122"/>
      <c r="DJ8" s="122"/>
      <c r="DK8" s="122"/>
      <c r="DL8" s="122"/>
      <c r="DM8" s="122"/>
      <c r="DN8" s="122"/>
      <c r="DO8" s="61" t="s">
        <v>57</v>
      </c>
      <c r="DP8" s="122"/>
      <c r="DQ8" s="122"/>
      <c r="DR8" s="122"/>
      <c r="DS8" s="122"/>
      <c r="DT8" s="122"/>
      <c r="DU8" s="48"/>
      <c r="DV8" s="122"/>
      <c r="DW8" s="122"/>
      <c r="DX8" s="122"/>
      <c r="DY8" s="122"/>
      <c r="DZ8" s="28"/>
      <c r="EA8" s="28"/>
      <c r="EB8" s="28"/>
      <c r="EC8" s="28"/>
      <c r="ED8" s="28"/>
      <c r="EE8" s="28"/>
    </row>
    <row r="9" spans="1:135" ht="14" x14ac:dyDescent="0.15">
      <c r="A9" s="57"/>
      <c r="B9" s="62" t="str">
        <f>CONCATENATE("https://www.basketball-reference.com/teams/",B3,"/",C3,".html")</f>
        <v>https://www.basketball-reference.com/teams/Pacific Tigers/2020.html</v>
      </c>
      <c r="C9" s="57"/>
      <c r="D9" s="57"/>
      <c r="E9" s="57"/>
      <c r="F9" s="57"/>
      <c r="G9" s="57"/>
      <c r="H9" s="57"/>
      <c r="I9" s="57"/>
      <c r="J9" s="57"/>
      <c r="K9" s="57"/>
      <c r="L9" s="57"/>
      <c r="M9" s="57"/>
      <c r="N9" s="57"/>
      <c r="O9" s="57"/>
      <c r="P9" s="57"/>
      <c r="Q9" s="32" t="s">
        <v>58</v>
      </c>
      <c r="R9" s="57">
        <f>SUM(F13:F38)</f>
        <v>4077</v>
      </c>
      <c r="S9" s="57"/>
      <c r="T9" s="57"/>
      <c r="U9" s="57"/>
      <c r="V9" s="57"/>
      <c r="W9" s="32" t="s">
        <v>59</v>
      </c>
      <c r="X9" s="57">
        <v>21</v>
      </c>
      <c r="Y9" s="57"/>
      <c r="Z9" s="57"/>
      <c r="AA9" s="57"/>
      <c r="AB9" s="57"/>
      <c r="AC9" s="57"/>
      <c r="AD9" s="57"/>
      <c r="AE9" s="57"/>
      <c r="AF9" s="57"/>
      <c r="AG9" s="57"/>
      <c r="AH9" s="57"/>
      <c r="AI9" s="57"/>
      <c r="AJ9" s="57"/>
      <c r="AK9" s="28"/>
      <c r="AL9" s="28"/>
      <c r="AM9" s="28"/>
      <c r="AN9" s="28"/>
      <c r="AO9" s="28"/>
      <c r="AP9" s="28"/>
      <c r="AQ9" s="28"/>
      <c r="AR9" s="56"/>
      <c r="AS9" s="56"/>
      <c r="AT9" s="56"/>
      <c r="AU9" s="56"/>
      <c r="AV9" s="56"/>
      <c r="AW9" s="56"/>
      <c r="AX9" s="63"/>
      <c r="AY9" s="1"/>
      <c r="AZ9" s="1"/>
      <c r="BA9" s="1"/>
      <c r="BB9" s="1"/>
      <c r="BC9" s="56"/>
      <c r="BD9" s="56"/>
      <c r="BE9" s="56"/>
      <c r="BF9" s="56"/>
      <c r="BG9" s="56"/>
      <c r="BH9" s="56"/>
      <c r="BI9" s="56"/>
      <c r="BJ9" s="56"/>
      <c r="BK9" s="56"/>
      <c r="BL9" s="56"/>
      <c r="BM9" s="56"/>
      <c r="BN9" s="64"/>
      <c r="BO9" s="64"/>
      <c r="BP9" s="64"/>
      <c r="BQ9" s="64"/>
      <c r="BR9" s="64"/>
      <c r="BS9" s="64"/>
      <c r="BT9" s="64"/>
      <c r="BU9" s="64"/>
      <c r="BV9" s="64"/>
      <c r="BW9" s="64"/>
      <c r="BX9" s="64"/>
      <c r="BY9" s="64"/>
      <c r="BZ9" s="64"/>
      <c r="CA9" s="28"/>
      <c r="CB9" s="28"/>
      <c r="CC9" s="28"/>
      <c r="CD9" s="28"/>
      <c r="CE9" s="28"/>
      <c r="CF9" s="28"/>
      <c r="CH9" s="28"/>
      <c r="CI9" s="28"/>
      <c r="CJ9" s="28"/>
      <c r="CK9" s="28"/>
      <c r="CL9" s="28"/>
      <c r="CM9" s="28"/>
      <c r="CN9" s="28"/>
      <c r="CO9" s="28"/>
      <c r="CP9" s="28"/>
      <c r="CQ9" s="28"/>
      <c r="CR9" s="28"/>
      <c r="CS9" s="28"/>
      <c r="CT9" s="65">
        <f>SUM($CT$14:$CT$37)</f>
        <v>26.517605523809603</v>
      </c>
      <c r="CU9" s="28"/>
      <c r="CV9" s="28"/>
      <c r="CW9" s="28"/>
      <c r="CX9" s="28"/>
      <c r="CY9" s="28"/>
      <c r="CZ9" s="28"/>
      <c r="DA9" s="28"/>
      <c r="DC9" s="28"/>
      <c r="DD9" s="28"/>
      <c r="DE9" s="28"/>
      <c r="DF9" s="28"/>
      <c r="DG9" s="28"/>
      <c r="DH9" s="28"/>
      <c r="DI9" s="28"/>
      <c r="DJ9" s="28"/>
      <c r="DK9" s="28"/>
      <c r="DL9" s="28"/>
      <c r="DM9" s="28"/>
      <c r="DN9" s="28"/>
      <c r="DO9" s="65">
        <f>SUM($DO$14:$DO$40)</f>
        <v>11.519540282698193</v>
      </c>
      <c r="DP9" s="28"/>
      <c r="DQ9" s="28"/>
      <c r="DR9" s="28"/>
      <c r="DS9" s="28"/>
      <c r="DT9" s="28"/>
      <c r="DU9" s="29"/>
      <c r="DV9" s="28"/>
      <c r="DW9" s="28"/>
      <c r="DX9" s="28"/>
      <c r="DY9" s="28"/>
      <c r="DZ9" s="183"/>
      <c r="EA9" s="183"/>
      <c r="EB9" s="183"/>
      <c r="EC9" s="183"/>
      <c r="ED9" s="183"/>
      <c r="EE9" s="183"/>
    </row>
    <row r="10" spans="1:135" ht="14" x14ac:dyDescent="0.15">
      <c r="AW10" s="183"/>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T10" s="66" t="s">
        <v>60</v>
      </c>
      <c r="DO10" s="66" t="s">
        <v>60</v>
      </c>
      <c r="DU10" s="4"/>
      <c r="DZ10" s="28"/>
      <c r="EA10" s="28"/>
      <c r="EB10" s="28"/>
      <c r="EC10" s="28"/>
      <c r="ED10" s="28"/>
      <c r="EE10" s="28"/>
    </row>
    <row r="11" spans="1:135" ht="16" x14ac:dyDescent="0.2">
      <c r="A11" s="67" t="s">
        <v>489</v>
      </c>
      <c r="B11" s="68"/>
      <c r="D11" s="69"/>
      <c r="AW11" s="183"/>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T11" s="65">
        <f>($F$6-CT9)/5</f>
        <v>-5.6964696097453089</v>
      </c>
      <c r="DO11" s="65">
        <f>($F$7-DO9)/5</f>
        <v>-2.1776026345749093</v>
      </c>
      <c r="DP11" s="70" t="str">
        <f>CONCATENATE(C3," ",A11)</f>
        <v>2020 Pacific Tigers</v>
      </c>
      <c r="DQ11" s="71"/>
      <c r="DR11" s="71"/>
      <c r="DS11" s="72"/>
      <c r="DT11" s="73"/>
      <c r="DU11" s="74"/>
      <c r="DV11" s="73"/>
      <c r="DW11" s="73"/>
      <c r="DX11" s="73"/>
      <c r="DY11" s="75"/>
      <c r="DZ11" s="183"/>
      <c r="EA11" s="183"/>
      <c r="EB11" s="183"/>
      <c r="EC11" s="183"/>
      <c r="ED11" s="183"/>
      <c r="EE11" s="183"/>
    </row>
    <row r="12" spans="1:135" ht="14" x14ac:dyDescent="0.15">
      <c r="A12" s="66" t="s">
        <v>61</v>
      </c>
      <c r="B12" s="6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66" t="s">
        <v>62</v>
      </c>
      <c r="AD12" s="76"/>
      <c r="AE12" s="76"/>
      <c r="AF12" s="76"/>
      <c r="AG12" s="76"/>
      <c r="AH12" s="66" t="s">
        <v>63</v>
      </c>
      <c r="AI12" s="76"/>
      <c r="AJ12" s="76"/>
      <c r="AK12" s="76"/>
      <c r="AL12" s="76"/>
      <c r="AM12" s="76"/>
      <c r="AN12" s="76"/>
      <c r="AO12" s="76"/>
      <c r="AP12" s="76"/>
      <c r="AQ12" s="76"/>
      <c r="AR12" s="76"/>
      <c r="AS12" s="76"/>
      <c r="AT12" s="66" t="s">
        <v>64</v>
      </c>
      <c r="AU12" s="66"/>
      <c r="AV12" s="66"/>
      <c r="AW12" s="66"/>
      <c r="AX12" s="66"/>
      <c r="AY12" s="66"/>
      <c r="AZ12" s="77" t="s">
        <v>65</v>
      </c>
      <c r="BA12" s="78"/>
      <c r="BB12" s="78"/>
      <c r="BC12" s="78"/>
      <c r="BD12" s="78"/>
      <c r="BE12" s="78"/>
      <c r="BF12" s="78"/>
      <c r="BG12" s="78"/>
      <c r="BH12" s="78"/>
      <c r="BI12" s="78"/>
      <c r="BJ12" s="78"/>
      <c r="BK12" s="78"/>
      <c r="BL12" s="78"/>
      <c r="BM12" s="79"/>
      <c r="BN12" s="80" t="s">
        <v>66</v>
      </c>
      <c r="BO12" s="80"/>
      <c r="BP12" s="80"/>
      <c r="BQ12" s="80"/>
      <c r="BR12" s="80"/>
      <c r="BS12" s="80"/>
      <c r="BT12" s="80"/>
      <c r="BU12" s="80"/>
      <c r="BV12" s="80"/>
      <c r="BW12" s="80"/>
      <c r="BX12" s="80"/>
      <c r="BY12" s="80"/>
      <c r="BZ12" s="3" t="s">
        <v>67</v>
      </c>
      <c r="CA12" s="81"/>
      <c r="CB12" s="81"/>
      <c r="CC12" s="81"/>
      <c r="CD12" s="81"/>
      <c r="CE12" s="81"/>
      <c r="CF12" s="81"/>
      <c r="CG12" s="81"/>
      <c r="CH12" s="81"/>
      <c r="CI12" s="81"/>
      <c r="CJ12" s="81"/>
      <c r="CK12" s="81"/>
      <c r="CL12" s="81"/>
      <c r="CM12" s="11" t="s">
        <v>68</v>
      </c>
      <c r="CN12" s="76"/>
      <c r="CO12" s="76"/>
      <c r="CP12" s="76"/>
      <c r="CQ12" s="76"/>
      <c r="CR12" s="76"/>
      <c r="CS12" s="76"/>
      <c r="CT12" s="76"/>
      <c r="CU12" s="3" t="s">
        <v>69</v>
      </c>
      <c r="CV12" s="81"/>
      <c r="CW12" s="81"/>
      <c r="CX12" s="81"/>
      <c r="CY12" s="81"/>
      <c r="CZ12" s="81"/>
      <c r="DA12" s="81"/>
      <c r="DB12" s="81"/>
      <c r="DC12" s="81"/>
      <c r="DD12" s="81"/>
      <c r="DE12" s="81"/>
      <c r="DF12" s="81"/>
      <c r="DG12" s="81"/>
      <c r="DH12" s="11" t="s">
        <v>70</v>
      </c>
      <c r="DI12" s="76"/>
      <c r="DJ12" s="76"/>
      <c r="DK12" s="76"/>
      <c r="DL12" s="76"/>
      <c r="DM12" s="76"/>
      <c r="DN12" s="76"/>
      <c r="DO12" s="76"/>
      <c r="DP12" s="82"/>
      <c r="DQ12" s="83"/>
      <c r="DR12" s="83"/>
      <c r="DS12" s="84"/>
      <c r="DT12" s="85" t="s">
        <v>71</v>
      </c>
      <c r="DU12" s="86">
        <f>C7</f>
        <v>86</v>
      </c>
      <c r="DV12" s="85" t="s">
        <v>72</v>
      </c>
      <c r="DW12" s="86">
        <f>C4</f>
        <v>-1.8272425249169437</v>
      </c>
      <c r="DX12" s="85" t="s">
        <v>73</v>
      </c>
      <c r="DY12" s="87">
        <f>C5</f>
        <v>0.70027710982364511</v>
      </c>
      <c r="DZ12" s="28"/>
      <c r="EA12" s="28"/>
      <c r="EB12" s="28"/>
      <c r="EC12" s="28"/>
      <c r="ED12" s="28"/>
      <c r="EE12" s="28"/>
    </row>
    <row r="13" spans="1:135" ht="15" x14ac:dyDescent="0.2">
      <c r="A13" s="89" t="s">
        <v>74</v>
      </c>
      <c r="B13" s="89"/>
      <c r="C13" s="89" t="s">
        <v>75</v>
      </c>
      <c r="D13" s="89" t="s">
        <v>76</v>
      </c>
      <c r="E13" s="89" t="s">
        <v>77</v>
      </c>
      <c r="F13" s="89" t="s">
        <v>78</v>
      </c>
      <c r="G13" s="89" t="s">
        <v>79</v>
      </c>
      <c r="H13" s="89" t="s">
        <v>13</v>
      </c>
      <c r="I13" s="89" t="s">
        <v>80</v>
      </c>
      <c r="J13" s="89" t="s">
        <v>81</v>
      </c>
      <c r="K13" s="89" t="s">
        <v>82</v>
      </c>
      <c r="L13" s="89" t="s">
        <v>83</v>
      </c>
      <c r="M13" s="89" t="s">
        <v>84</v>
      </c>
      <c r="N13" s="89" t="s">
        <v>85</v>
      </c>
      <c r="O13" s="89" t="s">
        <v>86</v>
      </c>
      <c r="P13" s="89" t="s">
        <v>87</v>
      </c>
      <c r="Q13" s="89" t="s">
        <v>88</v>
      </c>
      <c r="R13" s="89" t="s">
        <v>14</v>
      </c>
      <c r="S13" s="89" t="s">
        <v>89</v>
      </c>
      <c r="T13" s="89" t="s">
        <v>18</v>
      </c>
      <c r="U13" s="89" t="s">
        <v>19</v>
      </c>
      <c r="V13" s="89" t="s">
        <v>20</v>
      </c>
      <c r="W13" s="89" t="s">
        <v>16</v>
      </c>
      <c r="X13" s="89" t="s">
        <v>21</v>
      </c>
      <c r="Y13" s="89" t="s">
        <v>22</v>
      </c>
      <c r="Z13" s="89" t="s">
        <v>90</v>
      </c>
      <c r="AA13" s="89" t="s">
        <v>23</v>
      </c>
      <c r="AB13" s="89" t="s">
        <v>91</v>
      </c>
      <c r="AC13" s="90" t="s">
        <v>92</v>
      </c>
      <c r="AD13" s="90" t="s">
        <v>93</v>
      </c>
      <c r="AE13" s="90" t="s">
        <v>94</v>
      </c>
      <c r="AF13" s="90" t="s">
        <v>95</v>
      </c>
      <c r="AG13" s="91" t="s">
        <v>96</v>
      </c>
      <c r="AH13" s="92" t="s">
        <v>97</v>
      </c>
      <c r="AI13" s="92" t="s">
        <v>13</v>
      </c>
      <c r="AJ13" s="92" t="s">
        <v>14</v>
      </c>
      <c r="AK13" s="92" t="s">
        <v>98</v>
      </c>
      <c r="AL13" s="93" t="s">
        <v>16</v>
      </c>
      <c r="AM13" s="93" t="s">
        <v>17</v>
      </c>
      <c r="AN13" s="92" t="s">
        <v>18</v>
      </c>
      <c r="AO13" s="92" t="s">
        <v>19</v>
      </c>
      <c r="AP13" s="92" t="s">
        <v>20</v>
      </c>
      <c r="AQ13" s="92" t="s">
        <v>21</v>
      </c>
      <c r="AR13" s="92" t="s">
        <v>22</v>
      </c>
      <c r="AS13" s="92" t="s">
        <v>23</v>
      </c>
      <c r="AT13" s="10" t="s">
        <v>5</v>
      </c>
      <c r="AU13" s="10" t="s">
        <v>6</v>
      </c>
      <c r="AV13" s="10" t="s">
        <v>7</v>
      </c>
      <c r="AW13" s="10" t="s">
        <v>8</v>
      </c>
      <c r="AX13" s="10" t="s">
        <v>9</v>
      </c>
      <c r="AY13" s="94" t="s">
        <v>99</v>
      </c>
      <c r="AZ13" s="94" t="s">
        <v>100</v>
      </c>
      <c r="BA13" s="94" t="s">
        <v>101</v>
      </c>
      <c r="BB13" s="94" t="s">
        <v>102</v>
      </c>
      <c r="BC13" s="94" t="s">
        <v>103</v>
      </c>
      <c r="BD13" s="94" t="s">
        <v>104</v>
      </c>
      <c r="BE13" s="94" t="s">
        <v>105</v>
      </c>
      <c r="BF13" s="94" t="s">
        <v>106</v>
      </c>
      <c r="BG13" s="94" t="s">
        <v>107</v>
      </c>
      <c r="BH13" s="94" t="s">
        <v>108</v>
      </c>
      <c r="BI13" s="94" t="s">
        <v>109</v>
      </c>
      <c r="BJ13" s="94" t="s">
        <v>110</v>
      </c>
      <c r="BK13" s="94" t="s">
        <v>111</v>
      </c>
      <c r="BL13" s="94" t="s">
        <v>112</v>
      </c>
      <c r="BM13" s="94" t="s">
        <v>100</v>
      </c>
      <c r="BN13" s="94" t="s">
        <v>113</v>
      </c>
      <c r="BO13" s="94" t="s">
        <v>103</v>
      </c>
      <c r="BP13" s="94" t="s">
        <v>104</v>
      </c>
      <c r="BQ13" s="94" t="s">
        <v>105</v>
      </c>
      <c r="BR13" s="94" t="s">
        <v>114</v>
      </c>
      <c r="BS13" s="94" t="s">
        <v>107</v>
      </c>
      <c r="BT13" s="94" t="s">
        <v>108</v>
      </c>
      <c r="BU13" s="94" t="s">
        <v>115</v>
      </c>
      <c r="BV13" s="94" t="s">
        <v>110</v>
      </c>
      <c r="BW13" s="94" t="s">
        <v>111</v>
      </c>
      <c r="BX13" s="94" t="s">
        <v>116</v>
      </c>
      <c r="BY13" s="94" t="s">
        <v>66</v>
      </c>
      <c r="BZ13" s="95" t="s">
        <v>117</v>
      </c>
      <c r="CA13" s="96" t="s">
        <v>12</v>
      </c>
      <c r="CB13" s="97" t="s">
        <v>13</v>
      </c>
      <c r="CC13" s="97" t="s">
        <v>14</v>
      </c>
      <c r="CD13" s="96" t="s">
        <v>98</v>
      </c>
      <c r="CE13" s="96" t="s">
        <v>16</v>
      </c>
      <c r="CF13" s="96" t="s">
        <v>17</v>
      </c>
      <c r="CG13" s="96" t="s">
        <v>18</v>
      </c>
      <c r="CH13" s="96" t="s">
        <v>19</v>
      </c>
      <c r="CI13" s="98" t="s">
        <v>20</v>
      </c>
      <c r="CJ13" s="96" t="s">
        <v>21</v>
      </c>
      <c r="CK13" s="96" t="s">
        <v>22</v>
      </c>
      <c r="CL13" s="99" t="s">
        <v>23</v>
      </c>
      <c r="CM13" s="100" t="s">
        <v>118</v>
      </c>
      <c r="CN13" s="100" t="s">
        <v>119</v>
      </c>
      <c r="CO13" s="100" t="s">
        <v>120</v>
      </c>
      <c r="CP13" s="100" t="s">
        <v>121</v>
      </c>
      <c r="CQ13" s="94" t="s">
        <v>122</v>
      </c>
      <c r="CR13" s="100" t="s">
        <v>123</v>
      </c>
      <c r="CS13" s="100" t="s">
        <v>124</v>
      </c>
      <c r="CT13" s="100" t="s">
        <v>125</v>
      </c>
      <c r="CU13" s="95" t="s">
        <v>117</v>
      </c>
      <c r="CV13" s="96" t="s">
        <v>12</v>
      </c>
      <c r="CW13" s="97" t="s">
        <v>13</v>
      </c>
      <c r="CX13" s="97" t="s">
        <v>14</v>
      </c>
      <c r="CY13" s="96" t="s">
        <v>98</v>
      </c>
      <c r="CZ13" s="96" t="s">
        <v>16</v>
      </c>
      <c r="DA13" s="96" t="s">
        <v>17</v>
      </c>
      <c r="DB13" s="96" t="s">
        <v>18</v>
      </c>
      <c r="DC13" s="96" t="s">
        <v>19</v>
      </c>
      <c r="DD13" s="98" t="s">
        <v>20</v>
      </c>
      <c r="DE13" s="96" t="s">
        <v>21</v>
      </c>
      <c r="DF13" s="96" t="s">
        <v>22</v>
      </c>
      <c r="DG13" s="99" t="s">
        <v>23</v>
      </c>
      <c r="DH13" s="100" t="s">
        <v>118</v>
      </c>
      <c r="DI13" s="100" t="s">
        <v>119</v>
      </c>
      <c r="DJ13" s="100" t="s">
        <v>120</v>
      </c>
      <c r="DK13" s="100" t="s">
        <v>121</v>
      </c>
      <c r="DL13" s="94" t="s">
        <v>122</v>
      </c>
      <c r="DM13" s="100" t="s">
        <v>126</v>
      </c>
      <c r="DN13" s="100" t="s">
        <v>124</v>
      </c>
      <c r="DO13" s="100" t="s">
        <v>125</v>
      </c>
      <c r="DP13" s="101" t="s">
        <v>117</v>
      </c>
      <c r="DQ13" s="101" t="s">
        <v>127</v>
      </c>
      <c r="DR13" s="101" t="s">
        <v>128</v>
      </c>
      <c r="DS13" s="101" t="s">
        <v>129</v>
      </c>
      <c r="DT13" s="101" t="s">
        <v>130</v>
      </c>
      <c r="DU13" s="102" t="s">
        <v>131</v>
      </c>
      <c r="DV13" s="101" t="s">
        <v>132</v>
      </c>
      <c r="DW13" s="101" t="s">
        <v>133</v>
      </c>
      <c r="DX13" s="101" t="s">
        <v>125</v>
      </c>
      <c r="DY13" s="103" t="s">
        <v>134</v>
      </c>
      <c r="DZ13" s="104" t="s">
        <v>135</v>
      </c>
      <c r="EA13" s="104" t="s">
        <v>136</v>
      </c>
      <c r="EB13" s="104" t="s">
        <v>137</v>
      </c>
      <c r="EC13" s="104" t="s">
        <v>138</v>
      </c>
      <c r="ED13" s="104" t="s">
        <v>139</v>
      </c>
      <c r="EE13" s="104" t="s">
        <v>140</v>
      </c>
    </row>
    <row r="14" spans="1:135" ht="14" x14ac:dyDescent="0.15">
      <c r="A14" s="105">
        <v>1</v>
      </c>
      <c r="B14" s="194" t="s">
        <v>715</v>
      </c>
      <c r="C14" s="193">
        <v>21</v>
      </c>
      <c r="D14" s="194">
        <v>18</v>
      </c>
      <c r="E14" s="193"/>
      <c r="F14" s="194">
        <v>126</v>
      </c>
      <c r="G14" s="135">
        <v>20</v>
      </c>
      <c r="H14" s="135">
        <v>52</v>
      </c>
      <c r="I14" s="135">
        <v>0.38500000000000001</v>
      </c>
      <c r="J14" s="135">
        <v>1</v>
      </c>
      <c r="K14" s="135">
        <v>6</v>
      </c>
      <c r="L14" s="135">
        <v>0.16700000000000001</v>
      </c>
      <c r="M14" s="135">
        <v>19</v>
      </c>
      <c r="N14" s="135">
        <v>46</v>
      </c>
      <c r="O14" s="135">
        <v>0.41299999999999998</v>
      </c>
      <c r="P14" s="135"/>
      <c r="Q14" s="135">
        <v>9</v>
      </c>
      <c r="R14" s="135">
        <v>11</v>
      </c>
      <c r="S14" s="135">
        <v>0.81799999999999995</v>
      </c>
      <c r="T14" s="135">
        <v>7</v>
      </c>
      <c r="U14" s="135">
        <v>16</v>
      </c>
      <c r="V14" s="135">
        <v>23</v>
      </c>
      <c r="W14" s="135">
        <v>2</v>
      </c>
      <c r="X14" s="135">
        <v>0</v>
      </c>
      <c r="Y14" s="135">
        <v>3</v>
      </c>
      <c r="Z14" s="135">
        <v>8</v>
      </c>
      <c r="AA14" s="135">
        <v>17</v>
      </c>
      <c r="AB14" s="135">
        <v>50</v>
      </c>
      <c r="AC14" s="107">
        <f t="shared" ref="AC14:AC27" si="3">H14+$S$6*R14</f>
        <v>56.84</v>
      </c>
      <c r="AD14" s="108">
        <f t="shared" ref="AD14:AD27" si="4">IF(AC14=0,0,AB14/AC14)</f>
        <v>0.87966220971147069</v>
      </c>
      <c r="AE14" s="4">
        <f t="shared" ref="AE14:AE27" si="5">((AD14-$R$7)+$R$8)*AC14</f>
        <v>49.599115744870645</v>
      </c>
      <c r="AF14" s="107">
        <f t="shared" ref="AF14:AF27" si="6">F14*$C$7/40</f>
        <v>270.89999999999998</v>
      </c>
      <c r="AG14" s="109">
        <f t="shared" ref="AG14:AG27" si="7">AC14*(AD14-($R$7+BN$7))</f>
        <v>11.516315744870649</v>
      </c>
      <c r="AH14" s="110">
        <f t="shared" ref="AH14:AH27" si="8">AE14/$AF14*100</f>
        <v>18.309012825718217</v>
      </c>
      <c r="AI14" s="110">
        <f t="shared" ref="AI14:AI27" si="9">H14/$AF14*100</f>
        <v>19.195275009228499</v>
      </c>
      <c r="AJ14" s="110">
        <f t="shared" ref="AJ14:AJ27" si="10">R14/$AF14*100</f>
        <v>4.0605389442598749</v>
      </c>
      <c r="AK14" s="110">
        <f t="shared" ref="AK14:AK27" si="11">J14/$AF14*100</f>
        <v>0.36913990402362495</v>
      </c>
      <c r="AL14" s="110">
        <f t="shared" ref="AL14:AL24" si="12">W14/$AF14*100</f>
        <v>0.73827980804724991</v>
      </c>
      <c r="AM14" s="110">
        <f t="shared" ref="AM14:AM24" si="13">Z14/$AF14*100</f>
        <v>2.9531192321889996</v>
      </c>
      <c r="AN14" s="110">
        <f t="shared" ref="AN14:AP27" si="14">T14/$AF14*100</f>
        <v>2.5839793281653747</v>
      </c>
      <c r="AO14" s="110">
        <f t="shared" si="14"/>
        <v>5.9062384643779993</v>
      </c>
      <c r="AP14" s="110">
        <f t="shared" si="14"/>
        <v>8.4902177925433762</v>
      </c>
      <c r="AQ14" s="110">
        <f t="shared" ref="AQ14:AR27" si="15">X14/$AF14*100</f>
        <v>0</v>
      </c>
      <c r="AR14" s="110">
        <f t="shared" si="15"/>
        <v>1.1074197120708749</v>
      </c>
      <c r="AS14" s="110">
        <f t="shared" ref="AS14:AS27" si="16">AA14/$AF14*100</f>
        <v>6.2753783684016256</v>
      </c>
      <c r="AT14" s="111">
        <f t="shared" ref="AT14:AT24" si="17">V14/$X$4/$CS14</f>
        <v>0.21953223767383057</v>
      </c>
      <c r="AU14" s="111">
        <f t="shared" ref="AU14:AU27" si="18">X14/$X$5/$CS14</f>
        <v>0</v>
      </c>
      <c r="AV14" s="111">
        <f t="shared" ref="AV14:AV27" si="19">AA14/$X$6/$CS14</f>
        <v>0.31077481840193705</v>
      </c>
      <c r="AW14" s="111">
        <f t="shared" ref="AW14:AW27" si="20">W14/$X$7/$CS14</f>
        <v>4.655704008221994E-2</v>
      </c>
      <c r="AX14" s="111">
        <f t="shared" ref="AX14:AX27" si="21">Y14/$X$8/$CS14</f>
        <v>0.52471042471042473</v>
      </c>
      <c r="AY14" s="112">
        <f t="shared" ref="AY14:AY27" si="22">AG14/$AB$4/$CS14</f>
        <v>0.1573925614916771</v>
      </c>
      <c r="AZ14" s="113" t="str">
        <f t="shared" ref="AZ14:AZ25" si="23">IF(ISERROR(INDEX($C$47:$C$74,MATCH(B14,$N$47:$N$74,FALSE))),"?",INDEX($C$47:$C$74,MATCH(B14,$N$47:$N$74,FALSE)))</f>
        <v>C</v>
      </c>
      <c r="BA14" s="114">
        <f t="shared" ref="BA14:BA25" si="24">VLOOKUP(AZ14,$S$47:$T$58,2,FALSE)</f>
        <v>5</v>
      </c>
      <c r="BB14" s="115">
        <f t="shared" ref="BB14:BB27" si="25">$BK$3+SUMPRODUCT($BL$3:$BP$3,AT14:AX14)</f>
        <v>5.0507157006314847</v>
      </c>
      <c r="BC14" s="115">
        <f t="shared" ref="BC14:BC27" si="26">(BB14*$F14+ BA14*$BQ$3)/($F14+$BQ$3)</f>
        <v>5.0363078311339038</v>
      </c>
      <c r="BD14" s="115">
        <f t="shared" ref="BD14:BD24" si="27">MAX(MIN(BC14,5),1)</f>
        <v>5</v>
      </c>
      <c r="BE14" s="116">
        <f>SUMPRODUCT(BD14:BD35,$F14:$F35)/$R$9</f>
        <v>3.0594530799001212</v>
      </c>
      <c r="BF14" s="115">
        <f t="shared" ref="BF14:BF27" si="28">BC14-(BE14-3)</f>
        <v>4.9768547512337822</v>
      </c>
      <c r="BG14" s="115">
        <f t="shared" ref="BG14:BG27" si="29">MAX(MIN(BF14,5),1)</f>
        <v>4.9768547512337822</v>
      </c>
      <c r="BH14" s="116">
        <f>SUMPRODUCT(BG14:BG35,$F14:$F35)/$R$9</f>
        <v>3.0011220963264353</v>
      </c>
      <c r="BI14" s="115">
        <f t="shared" ref="BI14:BI27" si="30">BC14-(BE14-3)-(BH14-3)</f>
        <v>4.9757326549073468</v>
      </c>
      <c r="BJ14" s="115">
        <f t="shared" ref="BJ14:BJ27" si="31">MAX(MIN(BI14,5),1)</f>
        <v>4.9757326549073468</v>
      </c>
      <c r="BK14" s="116">
        <f>SUMPRODUCT(BJ14:BJ35,$F14:$F35)/$R$9</f>
        <v>3</v>
      </c>
      <c r="BL14" s="115">
        <f t="shared" ref="BL14:BL27" si="32">BC14-(BE14-3)-(BH14-3)-(BK14-3)</f>
        <v>4.9757326549073468</v>
      </c>
      <c r="BM14" s="115">
        <f t="shared" ref="BM14:BM27" si="33">MAX(MIN(BL14,5),1)</f>
        <v>4.9757326549073468</v>
      </c>
      <c r="BN14" s="117">
        <f t="shared" ref="BN14:BN27" si="34">$BK$7+$BL$7*AW14+$BM$7*AY14</f>
        <v>4.3460089779488893</v>
      </c>
      <c r="BO14" s="115">
        <f t="shared" ref="BO14:BO27" si="35">(BN14*$F14+$BP$7*$BQ$7)/($F14+$BQ$7)</f>
        <v>4.2477109728497728</v>
      </c>
      <c r="BP14" s="115">
        <f t="shared" ref="BP14:BP27" si="36">MAX(MIN(BO14,5),1)</f>
        <v>4.2477109728497728</v>
      </c>
      <c r="BQ14" s="116">
        <f>SUMPRODUCT(BP14:BP35,$F14:$F35)/$R$9</f>
        <v>3.0304420834518617</v>
      </c>
      <c r="BR14" s="115">
        <f t="shared" ref="BR14:BR27" si="37">BO14-(BQ14-3)</f>
        <v>4.2172688893979107</v>
      </c>
      <c r="BS14" s="115">
        <f t="shared" ref="BS14:BS27" si="38">MAX(MIN(BR14,5),1)</f>
        <v>4.2172688893979107</v>
      </c>
      <c r="BT14" s="116">
        <f>SUMPRODUCT(BS14:BS35,$F14:$F35)/$R$9</f>
        <v>3.0000000000000004</v>
      </c>
      <c r="BU14" s="115">
        <f t="shared" ref="BU14:BU27" si="39">BO14-(BQ14-3)-(BT14-3)</f>
        <v>4.2172688893979107</v>
      </c>
      <c r="BV14" s="115">
        <f t="shared" ref="BV14:BV27" si="40">MAX(MIN(BU14,5),1)</f>
        <v>4.2172688893979107</v>
      </c>
      <c r="BW14" s="116">
        <f>SUMPRODUCT(BV14:BV35,$F14:$F35)/$R$9</f>
        <v>3</v>
      </c>
      <c r="BX14" s="115">
        <f t="shared" ref="BX14:BX27" si="41">BO14-(BQ14-3)-(BT14-3)-(BW14-3)</f>
        <v>4.2172688893979107</v>
      </c>
      <c r="BY14" s="115">
        <f t="shared" ref="BY14:BY27" si="42">MAX(MIN(BX14,5),1)</f>
        <v>4.2172688893979107</v>
      </c>
      <c r="BZ14" s="57" t="str">
        <f t="shared" ref="BZ14:BZ27" si="43">B14</f>
        <v>#0 Cassidy Johnson</v>
      </c>
      <c r="CA14" s="118">
        <f t="shared" ref="CA14:CA27" si="44">(5-$BM14)/4*CA$3+($BM14-1)/4*CA$4</f>
        <v>0.86</v>
      </c>
      <c r="CB14" s="119">
        <f t="shared" ref="CB14:CC27" si="45">(5-$BY14)/4*CB$3+($BY14-1)/4*CB$4</f>
        <v>-0.73694978891688512</v>
      </c>
      <c r="CC14" s="119">
        <f t="shared" si="45"/>
        <v>-0.32425790712342945</v>
      </c>
      <c r="CD14" s="118">
        <f t="shared" ref="CD14:CL27" si="46">(5-$BM14)/4*CD$3+($BM14-1)/4*CD$4</f>
        <v>0.38900000000000001</v>
      </c>
      <c r="CE14" s="118">
        <f t="shared" si="46"/>
        <v>1.0312456563319838</v>
      </c>
      <c r="CF14" s="118">
        <f t="shared" si="46"/>
        <v>-0.96399999999999997</v>
      </c>
      <c r="CG14" s="118">
        <f t="shared" si="46"/>
        <v>0.18362087327000653</v>
      </c>
      <c r="CH14" s="118">
        <f t="shared" si="46"/>
        <v>0.18060565564224437</v>
      </c>
      <c r="CI14" s="118">
        <f t="shared" si="46"/>
        <v>0</v>
      </c>
      <c r="CJ14" s="118">
        <f t="shared" si="46"/>
        <v>1.0101901278946119</v>
      </c>
      <c r="CK14" s="118">
        <f t="shared" si="46"/>
        <v>0.70678570583445388</v>
      </c>
      <c r="CL14" s="118">
        <f t="shared" si="46"/>
        <v>-0.36699999999999999</v>
      </c>
      <c r="CM14" s="115">
        <f t="shared" ref="CM14:CM27" si="47">SUMPRODUCT(CA14:CD14,AH14:AK14)</f>
        <v>0.42673072667146705</v>
      </c>
      <c r="CN14" s="115">
        <f t="shared" ref="CN14:CN27" si="48">SUMPRODUCT(CE14:CF14,AL14:AM14)</f>
        <v>-2.0854590946238583</v>
      </c>
      <c r="CO14" s="115">
        <f t="shared" ref="CO14:CO27" si="49">SUMPRODUCT(CG14:CI14,AN14:AP14)</f>
        <v>1.5411726109878019</v>
      </c>
      <c r="CP14" s="115">
        <f t="shared" ref="CP14:CP27" si="50">SUMPRODUCT(CJ14:CL14,AQ14:AS14)</f>
        <v>-1.5203554383523956</v>
      </c>
      <c r="CQ14" s="120">
        <f t="shared" ref="CQ14:CQ27" si="51">IF(BM14&lt;3,(BM14-1)/2*$CP$4+(3-BM14)/2*$CO$4,(BM14-3)/2*$CQ$4+(5-BM14)/2*$CP$4)+$CR$4*(BY14-3)</f>
        <v>1.6883519495949022</v>
      </c>
      <c r="CR14" s="121">
        <f t="shared" ref="CR14:CR27" si="52">SUM(CM14:CQ14)</f>
        <v>5.0440754277917277E-2</v>
      </c>
      <c r="CS14" s="111">
        <f t="shared" ref="CS14:CS27" si="53">F14/($R$9/5)</f>
        <v>0.1545253863134658</v>
      </c>
      <c r="CT14" s="115">
        <f t="shared" ref="CT14:CT27" si="54">CS14*CR14</f>
        <v>7.7943770407377698E-3</v>
      </c>
      <c r="CU14" s="122" t="str">
        <f t="shared" ref="CU14:CU27" si="55">BZ14</f>
        <v>#0 Cassidy Johnson</v>
      </c>
      <c r="CV14" s="118">
        <f t="shared" ref="CV14:CV27" si="56">(5-$BM14)/4*CA$7+($BM14-1)/4*CA$8</f>
        <v>0.60499999999999998</v>
      </c>
      <c r="CW14" s="119">
        <f t="shared" ref="CW14:CX27" si="57">(5-$BY14)/4*CB$7+($BY14-1)/4*CB$8</f>
        <v>-0.44421304557362579</v>
      </c>
      <c r="CX14" s="119">
        <f t="shared" si="57"/>
        <v>-0.19545374005239535</v>
      </c>
      <c r="CY14" s="118">
        <f t="shared" ref="CY14:DG27" si="58">(5-$BM14)/4*CD$7+($BM14-1)/4*CD$8</f>
        <v>0.47699999999999998</v>
      </c>
      <c r="CZ14" s="118">
        <f t="shared" si="58"/>
        <v>0.47599999999999998</v>
      </c>
      <c r="DA14" s="118">
        <f t="shared" si="58"/>
        <v>-0.88016174860923146</v>
      </c>
      <c r="DB14" s="118">
        <f t="shared" si="58"/>
        <v>0.42311629787426203</v>
      </c>
      <c r="DC14" s="118">
        <f t="shared" si="58"/>
        <v>0.10169563020126988</v>
      </c>
      <c r="DD14" s="118">
        <f t="shared" si="58"/>
        <v>0</v>
      </c>
      <c r="DE14" s="118">
        <f t="shared" si="58"/>
        <v>0.29329018015603986</v>
      </c>
      <c r="DF14" s="118">
        <f t="shared" si="58"/>
        <v>0.10080997317954656</v>
      </c>
      <c r="DG14" s="118">
        <f t="shared" si="58"/>
        <v>-0.439</v>
      </c>
      <c r="DH14" s="115">
        <f t="shared" ref="DH14:DH27" si="59">SUMPRODUCT(CV14:CY14,AH14:AK14)</f>
        <v>1.9325933980220933</v>
      </c>
      <c r="DI14" s="115">
        <f t="shared" ref="DI14:DI27" si="60">SUMPRODUCT(CZ14:DA14,AL14:AM14)</f>
        <v>-2.2478013986245298</v>
      </c>
      <c r="DJ14" s="115">
        <f t="shared" ref="DJ14:DJ27" si="61">SUMPRODUCT(DB14:DD14,AN14:AP14)</f>
        <v>1.6939624098708572</v>
      </c>
      <c r="DK14" s="115">
        <f t="shared" ref="DK14:DK27" si="62">SUMPRODUCT(DE14:DG14,AQ14:AS14)</f>
        <v>-2.6432521522559478</v>
      </c>
      <c r="DL14" s="120">
        <f t="shared" ref="DL14:DL27" si="63">IF(BM14&lt;3,(BM14-1)/2*$CP$8+(3-BM14)/2*$CO$8,(BM14-3)/2*$CQ$8+(5-BM14)/2*$CP$8)+$CR$8*(BY14-3)</f>
        <v>0.52342562244110158</v>
      </c>
      <c r="DM14" s="121">
        <f t="shared" ref="DM14:DM27" si="64">SUM(DH14:DL14)</f>
        <v>-0.74107212054642546</v>
      </c>
      <c r="DN14" s="111">
        <f t="shared" ref="DN14:DN27" si="65">CS14</f>
        <v>0.1545253863134658</v>
      </c>
      <c r="DO14" s="115">
        <f t="shared" ref="DO14:DO27" si="66">DN14*DM14</f>
        <v>-0.11451445571357569</v>
      </c>
      <c r="DP14" s="123" t="str">
        <f t="shared" ref="DP14:DP25" si="67">CONCATENATE(B14,IF(ISERROR(VLOOKUP(B14,$N$47:$O$74,2,FALSE)),"",CONCATENATE(" (",VLOOKUP(B14,$N$47:$O$74,2,FALSE),")")))</f>
        <v>#0 Cassidy Johnson (1st)</v>
      </c>
      <c r="DQ14" s="124">
        <f t="shared" ref="DQ14:DQ27" si="68">BM14</f>
        <v>4.9757326549073468</v>
      </c>
      <c r="DR14" s="124">
        <f t="shared" ref="DR14:DR27" si="69">BY14</f>
        <v>4.2172688893979107</v>
      </c>
      <c r="DS14" s="125">
        <f t="shared" ref="DS14:DS27" si="70">F14</f>
        <v>126</v>
      </c>
      <c r="DT14" s="124">
        <f t="shared" ref="DT14:DT27" si="71">F14/D14</f>
        <v>7</v>
      </c>
      <c r="DU14" s="124">
        <f t="shared" ref="DU14:DU27" si="72">CR14+$CT$11</f>
        <v>-5.6460288554673914</v>
      </c>
      <c r="DV14" s="124">
        <f t="shared" ref="DV14:DV27" si="73">DM14+$DO$11</f>
        <v>-2.9186747551213346</v>
      </c>
      <c r="DW14" s="124">
        <f t="shared" ref="DW14:DW27" si="74">DU14-DV14</f>
        <v>-2.7273541003460569</v>
      </c>
      <c r="DX14" s="124">
        <f t="shared" ref="DX14:DX27" si="75">DU14*CS14</f>
        <v>-0.8724547900280738</v>
      </c>
      <c r="DY14" s="126">
        <f>(DU14+2)*DN14*$X$9/21</f>
        <v>-0.56340401740114221</v>
      </c>
      <c r="DZ14" s="127">
        <f t="shared" ref="DZ14:DZ27" si="76">F14/(D14+4)</f>
        <v>5.7272727272727275</v>
      </c>
      <c r="EA14" s="127">
        <f t="shared" ref="EA14:EA27" si="77">MAX((450-DS14)/3,0)</f>
        <v>108</v>
      </c>
      <c r="EB14" s="127">
        <f t="shared" ref="EB14:EB27" si="78">-4.75+0.175*DZ14</f>
        <v>-3.747727272727273</v>
      </c>
      <c r="EC14" s="127">
        <f t="shared" ref="EC14:EC27" si="79">(DU14*DS14+EB14* EA14)/(DS14+ EA14)</f>
        <v>-4.7698896634334904</v>
      </c>
      <c r="ED14" s="29">
        <f t="shared" ref="ED14:ED27" si="80">(DV14*DS14+EB14* EA14)/(DS14+ EA14)</f>
        <v>-3.3013143786317674</v>
      </c>
      <c r="EE14" s="29">
        <f t="shared" ref="EE14:EE27" si="81">EC14-ED14</f>
        <v>-1.4685752848017231</v>
      </c>
    </row>
    <row r="15" spans="1:135" ht="14" x14ac:dyDescent="0.15">
      <c r="A15" s="105">
        <v>2</v>
      </c>
      <c r="B15" s="194" t="s">
        <v>716</v>
      </c>
      <c r="C15" s="193">
        <v>21</v>
      </c>
      <c r="D15" s="194">
        <v>21</v>
      </c>
      <c r="E15" s="193"/>
      <c r="F15" s="194">
        <v>484</v>
      </c>
      <c r="G15" s="135">
        <v>105</v>
      </c>
      <c r="H15" s="135">
        <v>236</v>
      </c>
      <c r="I15" s="135">
        <v>0.44500000000000001</v>
      </c>
      <c r="J15" s="135">
        <v>0</v>
      </c>
      <c r="K15" s="135">
        <v>0</v>
      </c>
      <c r="L15" s="135"/>
      <c r="M15" s="135">
        <v>105</v>
      </c>
      <c r="N15" s="135">
        <v>236</v>
      </c>
      <c r="O15" s="135">
        <v>0.44500000000000001</v>
      </c>
      <c r="P15" s="135"/>
      <c r="Q15" s="135">
        <v>35</v>
      </c>
      <c r="R15" s="135">
        <v>63</v>
      </c>
      <c r="S15" s="135">
        <v>0.55600000000000005</v>
      </c>
      <c r="T15" s="135">
        <v>59</v>
      </c>
      <c r="U15" s="135">
        <v>51</v>
      </c>
      <c r="V15" s="128">
        <v>110</v>
      </c>
      <c r="W15" s="135">
        <v>16</v>
      </c>
      <c r="X15" s="135">
        <v>24</v>
      </c>
      <c r="Y15" s="135">
        <v>5</v>
      </c>
      <c r="Z15" s="135">
        <v>38</v>
      </c>
      <c r="AA15" s="135">
        <v>58</v>
      </c>
      <c r="AB15" s="135">
        <v>245</v>
      </c>
      <c r="AC15" s="107">
        <f t="shared" si="3"/>
        <v>263.72000000000003</v>
      </c>
      <c r="AD15" s="108">
        <f t="shared" si="4"/>
        <v>0.9290156226300621</v>
      </c>
      <c r="AE15" s="4">
        <f t="shared" si="5"/>
        <v>243.14002118644066</v>
      </c>
      <c r="AF15" s="107">
        <f t="shared" si="6"/>
        <v>1040.5999999999999</v>
      </c>
      <c r="AG15" s="109">
        <f t="shared" si="7"/>
        <v>66.447621186440671</v>
      </c>
      <c r="AH15" s="110">
        <f t="shared" si="8"/>
        <v>23.365368170905313</v>
      </c>
      <c r="AI15" s="110">
        <f t="shared" si="9"/>
        <v>22.679223524889487</v>
      </c>
      <c r="AJ15" s="110">
        <f t="shared" si="10"/>
        <v>6.0541995002882958</v>
      </c>
      <c r="AK15" s="110">
        <f t="shared" si="11"/>
        <v>0</v>
      </c>
      <c r="AL15" s="110">
        <f t="shared" si="12"/>
        <v>1.5375744762636943</v>
      </c>
      <c r="AM15" s="110">
        <f t="shared" si="13"/>
        <v>3.6517393811262733</v>
      </c>
      <c r="AN15" s="110">
        <f t="shared" si="14"/>
        <v>5.6698058812223717</v>
      </c>
      <c r="AO15" s="110">
        <f t="shared" si="14"/>
        <v>4.9010186430905254</v>
      </c>
      <c r="AP15" s="110">
        <f t="shared" si="14"/>
        <v>10.570824524312897</v>
      </c>
      <c r="AQ15" s="110">
        <f t="shared" si="15"/>
        <v>2.3063617143955413</v>
      </c>
      <c r="AR15" s="110">
        <f t="shared" si="15"/>
        <v>0.48049202383240441</v>
      </c>
      <c r="AS15" s="110">
        <f t="shared" si="16"/>
        <v>5.5737074764558914</v>
      </c>
      <c r="AT15" s="111">
        <f t="shared" si="17"/>
        <v>0.27333065164923576</v>
      </c>
      <c r="AU15" s="111">
        <f t="shared" si="18"/>
        <v>0.19438970120788304</v>
      </c>
      <c r="AV15" s="111">
        <f t="shared" si="19"/>
        <v>0.27602605406919734</v>
      </c>
      <c r="AW15" s="111">
        <f t="shared" si="20"/>
        <v>9.6961769427433259E-2</v>
      </c>
      <c r="AX15" s="111">
        <f t="shared" si="21"/>
        <v>0.22766361402725038</v>
      </c>
      <c r="AY15" s="112">
        <f t="shared" si="22"/>
        <v>0.23641512691771693</v>
      </c>
      <c r="AZ15" s="113" t="str">
        <f t="shared" si="23"/>
        <v>SF</v>
      </c>
      <c r="BA15" s="114">
        <f t="shared" si="24"/>
        <v>3</v>
      </c>
      <c r="BB15" s="115">
        <f t="shared" si="25"/>
        <v>4.3258923310483182</v>
      </c>
      <c r="BC15" s="115">
        <f t="shared" si="26"/>
        <v>4.2017451090400488</v>
      </c>
      <c r="BD15" s="115">
        <f t="shared" si="27"/>
        <v>4.2017451090400488</v>
      </c>
      <c r="BE15" s="129">
        <f t="shared" ref="BE15:BE27" si="82">BE14</f>
        <v>3.0594530799001212</v>
      </c>
      <c r="BF15" s="115">
        <f t="shared" si="28"/>
        <v>4.1422920291399272</v>
      </c>
      <c r="BG15" s="115">
        <f t="shared" si="29"/>
        <v>4.1422920291399272</v>
      </c>
      <c r="BH15" s="129">
        <f t="shared" ref="BH15:BH27" si="83">BH14</f>
        <v>3.0011220963264353</v>
      </c>
      <c r="BI15" s="115">
        <f t="shared" si="30"/>
        <v>4.1411699328134919</v>
      </c>
      <c r="BJ15" s="115">
        <f t="shared" si="31"/>
        <v>4.1411699328134919</v>
      </c>
      <c r="BK15" s="129">
        <f t="shared" ref="BK15:BK27" si="84">BK14</f>
        <v>3</v>
      </c>
      <c r="BL15" s="115">
        <f t="shared" si="32"/>
        <v>4.1411699328134919</v>
      </c>
      <c r="BM15" s="115">
        <f t="shared" si="33"/>
        <v>4.1411699328134919</v>
      </c>
      <c r="BN15" s="117">
        <f t="shared" si="34"/>
        <v>3.336064226273094</v>
      </c>
      <c r="BO15" s="115">
        <f t="shared" si="35"/>
        <v>3.3982304972213062</v>
      </c>
      <c r="BP15" s="115">
        <f t="shared" si="36"/>
        <v>3.3982304972213062</v>
      </c>
      <c r="BQ15" s="129">
        <f t="shared" ref="BQ15:BQ27" si="85">BQ14</f>
        <v>3.0304420834518617</v>
      </c>
      <c r="BR15" s="115">
        <f t="shared" si="37"/>
        <v>3.3677884137694445</v>
      </c>
      <c r="BS15" s="115">
        <f t="shared" si="38"/>
        <v>3.3677884137694445</v>
      </c>
      <c r="BT15" s="129">
        <f t="shared" ref="BT15:BT27" si="86">BT14</f>
        <v>3.0000000000000004</v>
      </c>
      <c r="BU15" s="115">
        <f t="shared" si="39"/>
        <v>3.367788413769444</v>
      </c>
      <c r="BV15" s="115">
        <f t="shared" si="40"/>
        <v>3.367788413769444</v>
      </c>
      <c r="BW15" s="129">
        <f t="shared" ref="BW15:BW27" si="87">BW14</f>
        <v>3</v>
      </c>
      <c r="BX15" s="115">
        <f t="shared" si="41"/>
        <v>3.367788413769444</v>
      </c>
      <c r="BY15" s="115">
        <f t="shared" si="42"/>
        <v>3.367788413769444</v>
      </c>
      <c r="BZ15" s="57" t="str">
        <f t="shared" si="43"/>
        <v>#1 Brooklyn McDavid</v>
      </c>
      <c r="CA15" s="118">
        <f t="shared" si="44"/>
        <v>0.8600000000000001</v>
      </c>
      <c r="CB15" s="119">
        <f t="shared" si="45"/>
        <v>-0.69022836275731947</v>
      </c>
      <c r="CC15" s="119">
        <f t="shared" si="45"/>
        <v>-0.30370047961322055</v>
      </c>
      <c r="CD15" s="118">
        <f t="shared" si="46"/>
        <v>0.38900000000000001</v>
      </c>
      <c r="CE15" s="118">
        <f t="shared" si="46"/>
        <v>0.93652278737433126</v>
      </c>
      <c r="CF15" s="118">
        <f t="shared" si="46"/>
        <v>-0.96399999999999997</v>
      </c>
      <c r="CG15" s="118">
        <f t="shared" si="46"/>
        <v>0.27375364725614287</v>
      </c>
      <c r="CH15" s="118">
        <f t="shared" si="46"/>
        <v>0.16704401140821926</v>
      </c>
      <c r="CI15" s="118">
        <f t="shared" si="46"/>
        <v>0</v>
      </c>
      <c r="CJ15" s="118">
        <f t="shared" si="46"/>
        <v>1.0855094135635823</v>
      </c>
      <c r="CK15" s="118">
        <f t="shared" si="46"/>
        <v>0.83697749048109527</v>
      </c>
      <c r="CL15" s="118">
        <f t="shared" si="46"/>
        <v>-0.36699999999999999</v>
      </c>
      <c r="CM15" s="115">
        <f t="shared" si="47"/>
        <v>2.6017100128751416</v>
      </c>
      <c r="CN15" s="115">
        <f t="shared" si="48"/>
        <v>-2.0803032290996253</v>
      </c>
      <c r="CO15" s="115">
        <f t="shared" si="49"/>
        <v>2.3708158533472625</v>
      </c>
      <c r="CP15" s="115">
        <f t="shared" si="50"/>
        <v>0.86018771650311887</v>
      </c>
      <c r="CQ15" s="120">
        <f t="shared" si="51"/>
        <v>0.51012252989821893</v>
      </c>
      <c r="CR15" s="121">
        <f t="shared" si="52"/>
        <v>4.2625328835241163</v>
      </c>
      <c r="CS15" s="111">
        <f t="shared" si="53"/>
        <v>0.59357370615648763</v>
      </c>
      <c r="CT15" s="115">
        <f t="shared" si="54"/>
        <v>2.5301274412873096</v>
      </c>
      <c r="CU15" s="122" t="str">
        <f t="shared" si="55"/>
        <v>#1 Brooklyn McDavid</v>
      </c>
      <c r="CV15" s="118">
        <f t="shared" si="56"/>
        <v>0.60499999999999998</v>
      </c>
      <c r="CW15" s="119">
        <f t="shared" si="57"/>
        <v>-0.41405648868881528</v>
      </c>
      <c r="CX15" s="119">
        <f t="shared" si="57"/>
        <v>-0.18218485502307871</v>
      </c>
      <c r="CY15" s="118">
        <f t="shared" si="58"/>
        <v>0.47699999999999998</v>
      </c>
      <c r="CZ15" s="118">
        <f t="shared" si="58"/>
        <v>0.47599999999999998</v>
      </c>
      <c r="DA15" s="118">
        <f t="shared" si="58"/>
        <v>-0.81694362241062191</v>
      </c>
      <c r="DB15" s="118">
        <f t="shared" si="58"/>
        <v>0.46150618309057934</v>
      </c>
      <c r="DC15" s="118">
        <f t="shared" si="58"/>
        <v>5.6837883888725182E-2</v>
      </c>
      <c r="DD15" s="118">
        <f t="shared" si="58"/>
        <v>0</v>
      </c>
      <c r="DE15" s="118">
        <f t="shared" si="58"/>
        <v>0.26887922053479463</v>
      </c>
      <c r="DF15" s="118">
        <f t="shared" si="58"/>
        <v>0.23183632054828177</v>
      </c>
      <c r="DG15" s="118">
        <f t="shared" si="58"/>
        <v>-0.439</v>
      </c>
      <c r="DH15" s="115">
        <f t="shared" si="59"/>
        <v>3.6425846262523782</v>
      </c>
      <c r="DI15" s="115">
        <f t="shared" si="60"/>
        <v>-2.2513797474153017</v>
      </c>
      <c r="DJ15" s="115">
        <f t="shared" si="61"/>
        <v>2.8952139996799118</v>
      </c>
      <c r="DK15" s="115">
        <f t="shared" si="62"/>
        <v>-1.7153293392680689</v>
      </c>
      <c r="DL15" s="120">
        <f t="shared" si="63"/>
        <v>0.15814901792086095</v>
      </c>
      <c r="DM15" s="121">
        <f t="shared" si="64"/>
        <v>2.7292385571697806</v>
      </c>
      <c r="DN15" s="111">
        <f t="shared" si="65"/>
        <v>0.59357370615648763</v>
      </c>
      <c r="DO15" s="115">
        <f t="shared" si="66"/>
        <v>1.6200042453644516</v>
      </c>
      <c r="DP15" s="123" t="str">
        <f t="shared" si="67"/>
        <v>#1 Brooklyn McDavid (4th)</v>
      </c>
      <c r="DQ15" s="124">
        <f t="shared" si="68"/>
        <v>4.1411699328134919</v>
      </c>
      <c r="DR15" s="124">
        <f t="shared" si="69"/>
        <v>3.367788413769444</v>
      </c>
      <c r="DS15" s="125">
        <f t="shared" si="70"/>
        <v>484</v>
      </c>
      <c r="DT15" s="124">
        <f t="shared" si="71"/>
        <v>23.047619047619047</v>
      </c>
      <c r="DU15" s="124">
        <f t="shared" si="72"/>
        <v>-1.4339367262211926</v>
      </c>
      <c r="DV15" s="124">
        <f t="shared" si="73"/>
        <v>0.55163592259487126</v>
      </c>
      <c r="DW15" s="124">
        <f t="shared" si="74"/>
        <v>-1.9855726488160639</v>
      </c>
      <c r="DX15" s="124">
        <f t="shared" si="75"/>
        <v>-0.85114713697701405</v>
      </c>
      <c r="DY15" s="126">
        <f t="shared" ref="DY15:DY27" si="88">(DU15+2)*DN15*$X$9/21</f>
        <v>0.33600027533596122</v>
      </c>
      <c r="DZ15" s="127">
        <f t="shared" si="76"/>
        <v>19.36</v>
      </c>
      <c r="EA15" s="127">
        <f t="shared" si="77"/>
        <v>0</v>
      </c>
      <c r="EB15" s="127">
        <f t="shared" si="78"/>
        <v>-1.3620000000000001</v>
      </c>
      <c r="EC15" s="127">
        <f t="shared" si="79"/>
        <v>-1.4339367262211926</v>
      </c>
      <c r="ED15" s="29">
        <f t="shared" si="80"/>
        <v>0.55163592259487126</v>
      </c>
      <c r="EE15" s="29">
        <f t="shared" si="81"/>
        <v>-1.9855726488160639</v>
      </c>
    </row>
    <row r="16" spans="1:135" ht="14" x14ac:dyDescent="0.15">
      <c r="A16" s="105">
        <v>3</v>
      </c>
      <c r="B16" s="194" t="s">
        <v>717</v>
      </c>
      <c r="C16" s="193">
        <v>21</v>
      </c>
      <c r="D16" s="194">
        <v>11</v>
      </c>
      <c r="E16" s="193"/>
      <c r="F16" s="194">
        <v>128</v>
      </c>
      <c r="G16" s="135">
        <v>6</v>
      </c>
      <c r="H16" s="135">
        <v>18</v>
      </c>
      <c r="I16" s="135">
        <v>0.33300000000000002</v>
      </c>
      <c r="J16" s="135">
        <v>0</v>
      </c>
      <c r="K16" s="135">
        <v>4</v>
      </c>
      <c r="L16" s="135">
        <v>0</v>
      </c>
      <c r="M16" s="135">
        <v>6</v>
      </c>
      <c r="N16" s="135">
        <v>14</v>
      </c>
      <c r="O16" s="135">
        <v>0.42899999999999999</v>
      </c>
      <c r="P16" s="135"/>
      <c r="Q16" s="135">
        <v>3</v>
      </c>
      <c r="R16" s="135">
        <v>3</v>
      </c>
      <c r="S16" s="135">
        <v>1</v>
      </c>
      <c r="T16" s="135">
        <v>6</v>
      </c>
      <c r="U16" s="135">
        <v>13</v>
      </c>
      <c r="V16" s="128">
        <v>19</v>
      </c>
      <c r="W16" s="135">
        <v>6</v>
      </c>
      <c r="X16" s="135">
        <v>2</v>
      </c>
      <c r="Y16" s="135">
        <v>1</v>
      </c>
      <c r="Z16" s="135">
        <v>7</v>
      </c>
      <c r="AA16" s="135">
        <v>12</v>
      </c>
      <c r="AB16" s="135">
        <v>15</v>
      </c>
      <c r="AC16" s="107">
        <f t="shared" si="3"/>
        <v>19.32</v>
      </c>
      <c r="AD16" s="108">
        <f t="shared" si="4"/>
        <v>0.77639751552795033</v>
      </c>
      <c r="AE16" s="4">
        <f t="shared" si="5"/>
        <v>14.863738849241749</v>
      </c>
      <c r="AF16" s="107">
        <f t="shared" si="6"/>
        <v>275.2</v>
      </c>
      <c r="AG16" s="109">
        <f t="shared" si="7"/>
        <v>1.9193388492417498</v>
      </c>
      <c r="AH16" s="110">
        <f t="shared" si="8"/>
        <v>5.401067895800054</v>
      </c>
      <c r="AI16" s="110">
        <f t="shared" si="9"/>
        <v>6.5406976744186052</v>
      </c>
      <c r="AJ16" s="110">
        <f t="shared" si="10"/>
        <v>1.0901162790697674</v>
      </c>
      <c r="AK16" s="110">
        <f t="shared" si="11"/>
        <v>0</v>
      </c>
      <c r="AL16" s="110">
        <f t="shared" si="12"/>
        <v>2.1802325581395348</v>
      </c>
      <c r="AM16" s="110">
        <f t="shared" si="13"/>
        <v>2.5436046511627906</v>
      </c>
      <c r="AN16" s="110">
        <f t="shared" si="14"/>
        <v>2.1802325581395348</v>
      </c>
      <c r="AO16" s="110">
        <f t="shared" si="14"/>
        <v>4.7238372093023253</v>
      </c>
      <c r="AP16" s="110">
        <f t="shared" si="14"/>
        <v>6.9040697674418601</v>
      </c>
      <c r="AQ16" s="110">
        <f t="shared" si="15"/>
        <v>0.72674418604651159</v>
      </c>
      <c r="AR16" s="110">
        <f t="shared" si="15"/>
        <v>0.36337209302325579</v>
      </c>
      <c r="AS16" s="110">
        <f t="shared" si="16"/>
        <v>4.3604651162790695</v>
      </c>
      <c r="AT16" s="111">
        <f t="shared" si="17"/>
        <v>0.17851908185840706</v>
      </c>
      <c r="AU16" s="111">
        <f t="shared" si="18"/>
        <v>6.1253004807692309E-2</v>
      </c>
      <c r="AV16" s="111">
        <f t="shared" si="19"/>
        <v>0.21594279661016949</v>
      </c>
      <c r="AW16" s="111">
        <f t="shared" si="20"/>
        <v>0.13748875899280574</v>
      </c>
      <c r="AX16" s="111">
        <f t="shared" si="21"/>
        <v>0.17217060810810811</v>
      </c>
      <c r="AY16" s="112">
        <f t="shared" si="22"/>
        <v>2.5821583355001985E-2</v>
      </c>
      <c r="AZ16" s="113" t="str">
        <f t="shared" si="23"/>
        <v>SG</v>
      </c>
      <c r="BA16" s="114">
        <f t="shared" si="24"/>
        <v>2</v>
      </c>
      <c r="BB16" s="115">
        <f t="shared" si="25"/>
        <v>3.5396833388817583</v>
      </c>
      <c r="BC16" s="115">
        <f t="shared" si="26"/>
        <v>3.107188018971152</v>
      </c>
      <c r="BD16" s="115">
        <f t="shared" si="27"/>
        <v>3.107188018971152</v>
      </c>
      <c r="BE16" s="129">
        <f t="shared" si="82"/>
        <v>3.0594530799001212</v>
      </c>
      <c r="BF16" s="115">
        <f t="shared" si="28"/>
        <v>3.0477349390710309</v>
      </c>
      <c r="BG16" s="115">
        <f t="shared" si="29"/>
        <v>3.0477349390710309</v>
      </c>
      <c r="BH16" s="129">
        <f t="shared" si="83"/>
        <v>3.0011220963264353</v>
      </c>
      <c r="BI16" s="115">
        <f t="shared" si="30"/>
        <v>3.0466128427445955</v>
      </c>
      <c r="BJ16" s="115">
        <f t="shared" si="31"/>
        <v>3.0466128427445955</v>
      </c>
      <c r="BK16" s="129">
        <f t="shared" si="84"/>
        <v>3</v>
      </c>
      <c r="BL16" s="115">
        <f t="shared" si="32"/>
        <v>3.0466128427445955</v>
      </c>
      <c r="BM16" s="115">
        <f t="shared" si="33"/>
        <v>3.0466128427445955</v>
      </c>
      <c r="BN16" s="117">
        <f t="shared" si="34"/>
        <v>4.8662324679299092</v>
      </c>
      <c r="BO16" s="115">
        <f t="shared" si="35"/>
        <v>4.6229087409833056</v>
      </c>
      <c r="BP16" s="115">
        <f t="shared" si="36"/>
        <v>4.6229087409833056</v>
      </c>
      <c r="BQ16" s="129">
        <f t="shared" si="85"/>
        <v>3.0304420834518617</v>
      </c>
      <c r="BR16" s="115">
        <f t="shared" si="37"/>
        <v>4.5924666575314443</v>
      </c>
      <c r="BS16" s="115">
        <f t="shared" si="38"/>
        <v>4.5924666575314443</v>
      </c>
      <c r="BT16" s="129">
        <f t="shared" si="86"/>
        <v>3.0000000000000004</v>
      </c>
      <c r="BU16" s="115">
        <f t="shared" si="39"/>
        <v>4.5924666575314443</v>
      </c>
      <c r="BV16" s="115">
        <f t="shared" si="40"/>
        <v>4.5924666575314443</v>
      </c>
      <c r="BW16" s="129">
        <f t="shared" si="87"/>
        <v>3</v>
      </c>
      <c r="BX16" s="115">
        <f t="shared" si="41"/>
        <v>4.5924666575314443</v>
      </c>
      <c r="BY16" s="115">
        <f t="shared" si="42"/>
        <v>4.5924666575314443</v>
      </c>
      <c r="BZ16" s="57" t="str">
        <f t="shared" si="43"/>
        <v>#2 Josephine Millard</v>
      </c>
      <c r="CA16" s="118">
        <f t="shared" si="44"/>
        <v>0.86</v>
      </c>
      <c r="CB16" s="119">
        <f t="shared" si="45"/>
        <v>-0.7575856661642294</v>
      </c>
      <c r="CC16" s="119">
        <f t="shared" si="45"/>
        <v>-0.33333769311226097</v>
      </c>
      <c r="CD16" s="118">
        <f t="shared" si="46"/>
        <v>0.38900000000000001</v>
      </c>
      <c r="CE16" s="118">
        <f t="shared" si="46"/>
        <v>0.81229055765151159</v>
      </c>
      <c r="CF16" s="118">
        <f t="shared" si="46"/>
        <v>-0.96399999999999997</v>
      </c>
      <c r="CG16" s="118">
        <f t="shared" si="46"/>
        <v>0.39196581298358368</v>
      </c>
      <c r="CH16" s="118">
        <f t="shared" si="46"/>
        <v>0.14925745869459967</v>
      </c>
      <c r="CI16" s="118">
        <f t="shared" si="46"/>
        <v>0</v>
      </c>
      <c r="CJ16" s="118">
        <f t="shared" si="46"/>
        <v>1.1842931909423002</v>
      </c>
      <c r="CK16" s="118">
        <f t="shared" si="46"/>
        <v>1.0077283965318431</v>
      </c>
      <c r="CL16" s="118">
        <f t="shared" si="46"/>
        <v>-0.36699999999999999</v>
      </c>
      <c r="CM16" s="115">
        <f t="shared" si="47"/>
        <v>-0.67359726015443711</v>
      </c>
      <c r="CN16" s="115">
        <f t="shared" si="48"/>
        <v>-0.68105256325978569</v>
      </c>
      <c r="CO16" s="115">
        <f t="shared" si="49"/>
        <v>1.5596445642918959</v>
      </c>
      <c r="CP16" s="115">
        <f t="shared" si="50"/>
        <v>-0.37343212993588537</v>
      </c>
      <c r="CQ16" s="120">
        <f t="shared" si="51"/>
        <v>2.2087512539961134</v>
      </c>
      <c r="CR16" s="121">
        <f t="shared" si="52"/>
        <v>2.0403138649379011</v>
      </c>
      <c r="CS16" s="111">
        <f t="shared" si="53"/>
        <v>0.15697817022320334</v>
      </c>
      <c r="CT16" s="115">
        <f t="shared" si="54"/>
        <v>0.32028473719898376</v>
      </c>
      <c r="CU16" s="122" t="str">
        <f t="shared" si="55"/>
        <v>#2 Josephine Millard</v>
      </c>
      <c r="CV16" s="118">
        <f t="shared" si="56"/>
        <v>0.60499999999999998</v>
      </c>
      <c r="CW16" s="119">
        <f t="shared" si="57"/>
        <v>-0.45753256634236622</v>
      </c>
      <c r="CX16" s="119">
        <f t="shared" si="57"/>
        <v>-0.20131432919064118</v>
      </c>
      <c r="CY16" s="118">
        <f t="shared" si="58"/>
        <v>0.47699999999999998</v>
      </c>
      <c r="CZ16" s="118">
        <f t="shared" si="58"/>
        <v>0.47599999999999998</v>
      </c>
      <c r="DA16" s="118">
        <f t="shared" si="58"/>
        <v>-0.73403092283790317</v>
      </c>
      <c r="DB16" s="118">
        <f t="shared" si="58"/>
        <v>0.51185580923374863</v>
      </c>
      <c r="DC16" s="118">
        <f t="shared" si="58"/>
        <v>-1.9945597024779924E-3</v>
      </c>
      <c r="DD16" s="118">
        <f t="shared" si="58"/>
        <v>0</v>
      </c>
      <c r="DE16" s="118">
        <f t="shared" si="58"/>
        <v>0.2368634256502794</v>
      </c>
      <c r="DF16" s="118">
        <f t="shared" si="58"/>
        <v>0.40368178368909846</v>
      </c>
      <c r="DG16" s="118">
        <f t="shared" si="58"/>
        <v>-0.439</v>
      </c>
      <c r="DH16" s="115">
        <f t="shared" si="59"/>
        <v>5.5607856852013526E-2</v>
      </c>
      <c r="DI16" s="115">
        <f t="shared" si="60"/>
        <v>-0.82929377175338748</v>
      </c>
      <c r="DJ16" s="115">
        <f t="shared" si="61"/>
        <v>1.1065427250255369</v>
      </c>
      <c r="DK16" s="115">
        <f t="shared" si="62"/>
        <v>-1.5954183739136418</v>
      </c>
      <c r="DL16" s="120">
        <f t="shared" si="63"/>
        <v>0.6847606627385211</v>
      </c>
      <c r="DM16" s="121">
        <f t="shared" si="64"/>
        <v>-0.57780090105095783</v>
      </c>
      <c r="DN16" s="111">
        <f t="shared" si="65"/>
        <v>0.15697817022320334</v>
      </c>
      <c r="DO16" s="115">
        <f t="shared" si="66"/>
        <v>-9.0702128200297535E-2</v>
      </c>
      <c r="DP16" s="123" t="str">
        <f t="shared" si="67"/>
        <v>#2 Josephine Millard (5th)</v>
      </c>
      <c r="DQ16" s="124">
        <f t="shared" si="68"/>
        <v>3.0466128427445955</v>
      </c>
      <c r="DR16" s="124">
        <f t="shared" si="69"/>
        <v>4.5924666575314443</v>
      </c>
      <c r="DS16" s="125">
        <f t="shared" si="70"/>
        <v>128</v>
      </c>
      <c r="DT16" s="124">
        <f t="shared" si="71"/>
        <v>11.636363636363637</v>
      </c>
      <c r="DU16" s="124">
        <f t="shared" si="72"/>
        <v>-3.6561557448074078</v>
      </c>
      <c r="DV16" s="124">
        <f t="shared" si="73"/>
        <v>-2.755403535625867</v>
      </c>
      <c r="DW16" s="124">
        <f t="shared" si="74"/>
        <v>-0.90075220918154075</v>
      </c>
      <c r="DX16" s="124">
        <f t="shared" si="75"/>
        <v>-0.57393663887092006</v>
      </c>
      <c r="DY16" s="126">
        <f t="shared" si="88"/>
        <v>-0.25998029842451337</v>
      </c>
      <c r="DZ16" s="127">
        <f t="shared" si="76"/>
        <v>8.5333333333333332</v>
      </c>
      <c r="EA16" s="127">
        <f t="shared" si="77"/>
        <v>107.33333333333333</v>
      </c>
      <c r="EB16" s="127">
        <f t="shared" si="78"/>
        <v>-3.2566666666666668</v>
      </c>
      <c r="EC16" s="127">
        <f t="shared" si="79"/>
        <v>-3.4739525108678633</v>
      </c>
      <c r="ED16" s="29">
        <f t="shared" si="80"/>
        <v>-2.9840249636643059</v>
      </c>
      <c r="EE16" s="29">
        <f t="shared" si="81"/>
        <v>-0.48992754720355736</v>
      </c>
    </row>
    <row r="17" spans="1:135" ht="14" x14ac:dyDescent="0.15">
      <c r="A17" s="105">
        <v>4</v>
      </c>
      <c r="B17" s="194" t="s">
        <v>718</v>
      </c>
      <c r="C17" s="193">
        <v>21</v>
      </c>
      <c r="D17" s="194">
        <v>21</v>
      </c>
      <c r="E17" s="193"/>
      <c r="F17" s="194">
        <v>261</v>
      </c>
      <c r="G17" s="135">
        <v>29</v>
      </c>
      <c r="H17" s="135">
        <v>89</v>
      </c>
      <c r="I17" s="135">
        <v>0.32600000000000001</v>
      </c>
      <c r="J17" s="135">
        <v>7</v>
      </c>
      <c r="K17" s="135">
        <v>34</v>
      </c>
      <c r="L17" s="135">
        <v>0.20599999999999999</v>
      </c>
      <c r="M17" s="135">
        <v>22</v>
      </c>
      <c r="N17" s="135">
        <v>55</v>
      </c>
      <c r="O17" s="135">
        <v>0.4</v>
      </c>
      <c r="P17" s="135"/>
      <c r="Q17" s="135">
        <v>26</v>
      </c>
      <c r="R17" s="135">
        <v>31</v>
      </c>
      <c r="S17" s="135">
        <v>0.83899999999999997</v>
      </c>
      <c r="T17" s="135">
        <v>24</v>
      </c>
      <c r="U17" s="135">
        <v>39</v>
      </c>
      <c r="V17" s="128">
        <v>63</v>
      </c>
      <c r="W17" s="135">
        <v>10</v>
      </c>
      <c r="X17" s="135">
        <v>8</v>
      </c>
      <c r="Y17" s="135">
        <v>3</v>
      </c>
      <c r="Z17" s="135">
        <v>26</v>
      </c>
      <c r="AA17" s="135">
        <v>34</v>
      </c>
      <c r="AB17" s="135">
        <v>91</v>
      </c>
      <c r="AC17" s="107">
        <f t="shared" si="3"/>
        <v>102.64</v>
      </c>
      <c r="AD17" s="108">
        <f t="shared" si="4"/>
        <v>0.8865939204988309</v>
      </c>
      <c r="AE17" s="4">
        <f t="shared" si="5"/>
        <v>90.276095004460302</v>
      </c>
      <c r="AF17" s="107">
        <f t="shared" si="6"/>
        <v>561.15</v>
      </c>
      <c r="AG17" s="109">
        <f t="shared" si="7"/>
        <v>21.50729500446031</v>
      </c>
      <c r="AH17" s="110">
        <f t="shared" si="8"/>
        <v>16.087694022001305</v>
      </c>
      <c r="AI17" s="110">
        <f t="shared" si="9"/>
        <v>15.860286910808163</v>
      </c>
      <c r="AJ17" s="110">
        <f t="shared" si="10"/>
        <v>5.524369598146663</v>
      </c>
      <c r="AK17" s="110">
        <f t="shared" si="11"/>
        <v>1.2474382963556983</v>
      </c>
      <c r="AL17" s="110">
        <f t="shared" si="12"/>
        <v>1.7820547090795689</v>
      </c>
      <c r="AM17" s="110">
        <f t="shared" si="13"/>
        <v>4.6333422436068794</v>
      </c>
      <c r="AN17" s="110">
        <f t="shared" si="14"/>
        <v>4.2769313017909649</v>
      </c>
      <c r="AO17" s="110">
        <f t="shared" si="14"/>
        <v>6.9500133654103182</v>
      </c>
      <c r="AP17" s="110">
        <f t="shared" si="14"/>
        <v>11.226944667201282</v>
      </c>
      <c r="AQ17" s="110">
        <f t="shared" si="15"/>
        <v>1.425643767263655</v>
      </c>
      <c r="AR17" s="110">
        <f t="shared" si="15"/>
        <v>0.53461641272387062</v>
      </c>
      <c r="AS17" s="110">
        <f t="shared" si="16"/>
        <v>6.0589860108705338</v>
      </c>
      <c r="AT17" s="111">
        <f t="shared" si="17"/>
        <v>0.29029600244125725</v>
      </c>
      <c r="AU17" s="111">
        <f t="shared" si="18"/>
        <v>0.12015915119363395</v>
      </c>
      <c r="AV17" s="111">
        <f t="shared" si="19"/>
        <v>0.30005844535359438</v>
      </c>
      <c r="AW17" s="111">
        <f t="shared" si="20"/>
        <v>0.11237906226742743</v>
      </c>
      <c r="AX17" s="111">
        <f t="shared" si="21"/>
        <v>0.25330848089468777</v>
      </c>
      <c r="AY17" s="112">
        <f t="shared" si="22"/>
        <v>0.1419013312429524</v>
      </c>
      <c r="AZ17" s="113" t="str">
        <f t="shared" si="23"/>
        <v>SF</v>
      </c>
      <c r="BA17" s="114">
        <f t="shared" si="24"/>
        <v>3</v>
      </c>
      <c r="BB17" s="115">
        <f t="shared" si="25"/>
        <v>4.669556247487618</v>
      </c>
      <c r="BC17" s="115">
        <f t="shared" si="26"/>
        <v>4.40113884435456</v>
      </c>
      <c r="BD17" s="115">
        <f t="shared" si="27"/>
        <v>4.40113884435456</v>
      </c>
      <c r="BE17" s="129">
        <f t="shared" si="82"/>
        <v>3.0594530799001212</v>
      </c>
      <c r="BF17" s="115">
        <f t="shared" si="28"/>
        <v>4.3416857644544393</v>
      </c>
      <c r="BG17" s="115">
        <f t="shared" si="29"/>
        <v>4.3416857644544393</v>
      </c>
      <c r="BH17" s="129">
        <f t="shared" si="83"/>
        <v>3.0011220963264353</v>
      </c>
      <c r="BI17" s="115">
        <f t="shared" si="30"/>
        <v>4.340563668128004</v>
      </c>
      <c r="BJ17" s="115">
        <f t="shared" si="31"/>
        <v>4.340563668128004</v>
      </c>
      <c r="BK17" s="129">
        <f t="shared" si="84"/>
        <v>3</v>
      </c>
      <c r="BL17" s="115">
        <f t="shared" si="32"/>
        <v>4.340563668128004</v>
      </c>
      <c r="BM17" s="115">
        <f t="shared" si="33"/>
        <v>4.340563668128004</v>
      </c>
      <c r="BN17" s="117">
        <f t="shared" si="34"/>
        <v>4.0412040557717441</v>
      </c>
      <c r="BO17" s="115">
        <f t="shared" si="35"/>
        <v>4.0345796095061903</v>
      </c>
      <c r="BP17" s="115">
        <f t="shared" si="36"/>
        <v>4.0345796095061903</v>
      </c>
      <c r="BQ17" s="129">
        <f t="shared" si="85"/>
        <v>3.0304420834518617</v>
      </c>
      <c r="BR17" s="115">
        <f t="shared" si="37"/>
        <v>4.004137526054329</v>
      </c>
      <c r="BS17" s="115">
        <f t="shared" si="38"/>
        <v>4.004137526054329</v>
      </c>
      <c r="BT17" s="129">
        <f t="shared" si="86"/>
        <v>3.0000000000000004</v>
      </c>
      <c r="BU17" s="115">
        <f t="shared" si="39"/>
        <v>4.004137526054329</v>
      </c>
      <c r="BV17" s="115">
        <f t="shared" si="40"/>
        <v>4.004137526054329</v>
      </c>
      <c r="BW17" s="129">
        <f t="shared" si="87"/>
        <v>3</v>
      </c>
      <c r="BX17" s="115">
        <f t="shared" si="41"/>
        <v>4.004137526054329</v>
      </c>
      <c r="BY17" s="115">
        <f t="shared" si="42"/>
        <v>4.004137526054329</v>
      </c>
      <c r="BZ17" s="57" t="str">
        <f t="shared" si="43"/>
        <v>#4 Rosie Schweizer</v>
      </c>
      <c r="CA17" s="118">
        <f t="shared" si="44"/>
        <v>0.86</v>
      </c>
      <c r="CB17" s="119">
        <f t="shared" si="45"/>
        <v>-0.72522756393298815</v>
      </c>
      <c r="CC17" s="119">
        <f t="shared" si="45"/>
        <v>-0.3191001281305148</v>
      </c>
      <c r="CD17" s="118">
        <f t="shared" si="46"/>
        <v>0.38900000000000001</v>
      </c>
      <c r="CE17" s="118">
        <f t="shared" si="46"/>
        <v>0.95915397633252852</v>
      </c>
      <c r="CF17" s="118">
        <f t="shared" si="46"/>
        <v>-0.96399999999999997</v>
      </c>
      <c r="CG17" s="118">
        <f t="shared" si="46"/>
        <v>0.2522191238421756</v>
      </c>
      <c r="CH17" s="118">
        <f t="shared" si="46"/>
        <v>0.17028415960708007</v>
      </c>
      <c r="CI17" s="118">
        <f t="shared" si="46"/>
        <v>0</v>
      </c>
      <c r="CJ17" s="118">
        <f t="shared" si="46"/>
        <v>1.0675141289514476</v>
      </c>
      <c r="CK17" s="118">
        <f t="shared" si="46"/>
        <v>0.80587206777203124</v>
      </c>
      <c r="CL17" s="118">
        <f t="shared" si="46"/>
        <v>-0.36699999999999999</v>
      </c>
      <c r="CM17" s="115">
        <f t="shared" si="47"/>
        <v>1.0555260699909044</v>
      </c>
      <c r="CN17" s="115">
        <f t="shared" si="48"/>
        <v>-2.7572770625812559</v>
      </c>
      <c r="CO17" s="115">
        <f t="shared" si="49"/>
        <v>2.262201050857763</v>
      </c>
      <c r="CP17" s="115">
        <f t="shared" si="50"/>
        <v>-0.27092056759731387</v>
      </c>
      <c r="CQ17" s="120">
        <f t="shared" si="51"/>
        <v>1.3927387486373544</v>
      </c>
      <c r="CR17" s="121">
        <f t="shared" si="52"/>
        <v>1.682268239307452</v>
      </c>
      <c r="CS17" s="111">
        <f t="shared" si="53"/>
        <v>0.32008830022075058</v>
      </c>
      <c r="CT17" s="115">
        <f t="shared" si="54"/>
        <v>0.53847438123527713</v>
      </c>
      <c r="CU17" s="122" t="str">
        <f t="shared" si="55"/>
        <v>#4 Rosie Schweizer</v>
      </c>
      <c r="CV17" s="118">
        <f t="shared" si="56"/>
        <v>0.60499999999999998</v>
      </c>
      <c r="CW17" s="119">
        <f t="shared" si="57"/>
        <v>-0.4366468821749287</v>
      </c>
      <c r="CX17" s="119">
        <f t="shared" si="57"/>
        <v>-0.19212462815696862</v>
      </c>
      <c r="CY17" s="118">
        <f t="shared" si="58"/>
        <v>0.47699999999999998</v>
      </c>
      <c r="CZ17" s="118">
        <f t="shared" si="58"/>
        <v>0.47599999999999998</v>
      </c>
      <c r="DA17" s="118">
        <f t="shared" si="58"/>
        <v>-0.83204769786069632</v>
      </c>
      <c r="DB17" s="118">
        <f t="shared" si="58"/>
        <v>0.4523340712661118</v>
      </c>
      <c r="DC17" s="118">
        <f t="shared" si="58"/>
        <v>6.7555297161880204E-2</v>
      </c>
      <c r="DD17" s="118">
        <f t="shared" si="58"/>
        <v>0</v>
      </c>
      <c r="DE17" s="118">
        <f t="shared" si="58"/>
        <v>0.27471148729274408</v>
      </c>
      <c r="DF17" s="118">
        <f t="shared" si="58"/>
        <v>0.20053150410390336</v>
      </c>
      <c r="DG17" s="118">
        <f t="shared" si="58"/>
        <v>-0.43900000000000006</v>
      </c>
      <c r="DH17" s="115">
        <f t="shared" si="59"/>
        <v>2.3413706658226507</v>
      </c>
      <c r="DI17" s="115">
        <f t="shared" si="60"/>
        <v>-3.006903705671943</v>
      </c>
      <c r="DJ17" s="115">
        <f t="shared" si="61"/>
        <v>2.4041119664439119</v>
      </c>
      <c r="DK17" s="115">
        <f t="shared" si="62"/>
        <v>-2.1610467057553842</v>
      </c>
      <c r="DL17" s="120">
        <f t="shared" si="63"/>
        <v>0.4317791362033615</v>
      </c>
      <c r="DM17" s="121">
        <f t="shared" si="64"/>
        <v>9.3113570425970016E-3</v>
      </c>
      <c r="DN17" s="111">
        <f t="shared" si="65"/>
        <v>0.32008830022075058</v>
      </c>
      <c r="DO17" s="115">
        <f t="shared" si="66"/>
        <v>2.9804564485133894E-3</v>
      </c>
      <c r="DP17" s="123" t="str">
        <f t="shared" si="67"/>
        <v>#4 Rosie Schweizer (2nd)</v>
      </c>
      <c r="DQ17" s="124">
        <f t="shared" si="68"/>
        <v>4.340563668128004</v>
      </c>
      <c r="DR17" s="124">
        <f t="shared" si="69"/>
        <v>4.004137526054329</v>
      </c>
      <c r="DS17" s="125">
        <f t="shared" si="70"/>
        <v>261</v>
      </c>
      <c r="DT17" s="124">
        <f t="shared" si="71"/>
        <v>12.428571428571429</v>
      </c>
      <c r="DU17" s="124">
        <f t="shared" si="72"/>
        <v>-4.0142013704378572</v>
      </c>
      <c r="DV17" s="124">
        <f t="shared" si="73"/>
        <v>-2.1682912775323122</v>
      </c>
      <c r="DW17" s="124">
        <f t="shared" si="74"/>
        <v>-1.845910092905545</v>
      </c>
      <c r="DX17" s="124">
        <f t="shared" si="75"/>
        <v>-1.2848988934072612</v>
      </c>
      <c r="DY17" s="126">
        <f t="shared" si="88"/>
        <v>-0.64472229296576011</v>
      </c>
      <c r="DZ17" s="127">
        <f t="shared" si="76"/>
        <v>10.44</v>
      </c>
      <c r="EA17" s="127">
        <f t="shared" si="77"/>
        <v>63</v>
      </c>
      <c r="EB17" s="127">
        <f t="shared" si="78"/>
        <v>-2.923</v>
      </c>
      <c r="EC17" s="127">
        <f t="shared" si="79"/>
        <v>-3.8020233261860521</v>
      </c>
      <c r="ED17" s="29">
        <f t="shared" si="80"/>
        <v>-2.3150401957899183</v>
      </c>
      <c r="EE17" s="29">
        <f t="shared" si="81"/>
        <v>-1.4869831303961338</v>
      </c>
    </row>
    <row r="18" spans="1:135" ht="14" x14ac:dyDescent="0.15">
      <c r="A18" s="105">
        <v>5</v>
      </c>
      <c r="B18" s="194" t="s">
        <v>719</v>
      </c>
      <c r="C18" s="193">
        <v>21</v>
      </c>
      <c r="D18" s="194">
        <v>21</v>
      </c>
      <c r="E18" s="193"/>
      <c r="F18" s="194">
        <v>277</v>
      </c>
      <c r="G18" s="135">
        <v>23</v>
      </c>
      <c r="H18" s="135">
        <v>54</v>
      </c>
      <c r="I18" s="135">
        <v>0.42599999999999999</v>
      </c>
      <c r="J18" s="135">
        <v>0</v>
      </c>
      <c r="K18" s="135">
        <v>0</v>
      </c>
      <c r="L18" s="135"/>
      <c r="M18" s="135">
        <v>23</v>
      </c>
      <c r="N18" s="135">
        <v>54</v>
      </c>
      <c r="O18" s="135">
        <v>0.42599999999999999</v>
      </c>
      <c r="P18" s="135"/>
      <c r="Q18" s="135">
        <v>16</v>
      </c>
      <c r="R18" s="135">
        <v>25</v>
      </c>
      <c r="S18" s="135">
        <v>0.64</v>
      </c>
      <c r="T18" s="135">
        <v>16</v>
      </c>
      <c r="U18" s="135">
        <v>31</v>
      </c>
      <c r="V18" s="128">
        <v>47</v>
      </c>
      <c r="W18" s="135">
        <v>12</v>
      </c>
      <c r="X18" s="135">
        <v>12</v>
      </c>
      <c r="Y18" s="135">
        <v>1</v>
      </c>
      <c r="Z18" s="135">
        <v>30</v>
      </c>
      <c r="AA18" s="135">
        <v>32</v>
      </c>
      <c r="AB18" s="135">
        <v>62</v>
      </c>
      <c r="AC18" s="107">
        <f t="shared" si="3"/>
        <v>65</v>
      </c>
      <c r="AD18" s="108">
        <f t="shared" si="4"/>
        <v>0.9538461538461539</v>
      </c>
      <c r="AE18" s="4">
        <f t="shared" si="5"/>
        <v>61.541564451382698</v>
      </c>
      <c r="AF18" s="107">
        <f t="shared" si="6"/>
        <v>595.54999999999995</v>
      </c>
      <c r="AG18" s="109">
        <f t="shared" si="7"/>
        <v>17.9915644513827</v>
      </c>
      <c r="AH18" s="110">
        <f t="shared" si="8"/>
        <v>10.333568038180289</v>
      </c>
      <c r="AI18" s="110">
        <f t="shared" si="9"/>
        <v>9.0672487616488961</v>
      </c>
      <c r="AJ18" s="110">
        <f t="shared" si="10"/>
        <v>4.1978003526152303</v>
      </c>
      <c r="AK18" s="110">
        <f t="shared" si="11"/>
        <v>0</v>
      </c>
      <c r="AL18" s="110">
        <f t="shared" si="12"/>
        <v>2.0149441692553101</v>
      </c>
      <c r="AM18" s="110">
        <f t="shared" si="13"/>
        <v>5.037360423138276</v>
      </c>
      <c r="AN18" s="110">
        <f t="shared" si="14"/>
        <v>2.6865922256737473</v>
      </c>
      <c r="AO18" s="110">
        <f t="shared" si="14"/>
        <v>5.2052724372428854</v>
      </c>
      <c r="AP18" s="110">
        <f t="shared" si="14"/>
        <v>7.8918646629166327</v>
      </c>
      <c r="AQ18" s="110">
        <f t="shared" si="15"/>
        <v>2.0149441692553101</v>
      </c>
      <c r="AR18" s="110">
        <f t="shared" si="15"/>
        <v>0.16791201410460921</v>
      </c>
      <c r="AS18" s="110">
        <f t="shared" si="16"/>
        <v>5.3731844513474947</v>
      </c>
      <c r="AT18" s="111">
        <f t="shared" si="17"/>
        <v>0.20406057314462797</v>
      </c>
      <c r="AU18" s="111">
        <f t="shared" si="18"/>
        <v>0.16982782560399889</v>
      </c>
      <c r="AV18" s="111">
        <f t="shared" si="19"/>
        <v>0.26609557608762163</v>
      </c>
      <c r="AW18" s="111">
        <f t="shared" si="20"/>
        <v>0.12706542347349559</v>
      </c>
      <c r="AX18" s="111">
        <f t="shared" si="21"/>
        <v>7.9558981364035525E-2</v>
      </c>
      <c r="AY18" s="112">
        <f t="shared" si="22"/>
        <v>0.11184854654344191</v>
      </c>
      <c r="AZ18" s="113" t="str">
        <f t="shared" si="23"/>
        <v>PF</v>
      </c>
      <c r="BA18" s="114">
        <f t="shared" si="24"/>
        <v>4</v>
      </c>
      <c r="BB18" s="115">
        <f t="shared" si="25"/>
        <v>3.4233741001242795</v>
      </c>
      <c r="BC18" s="115">
        <f t="shared" si="26"/>
        <v>3.5115431979646035</v>
      </c>
      <c r="BD18" s="115">
        <f t="shared" si="27"/>
        <v>3.5115431979646035</v>
      </c>
      <c r="BE18" s="129">
        <f t="shared" si="82"/>
        <v>3.0594530799001212</v>
      </c>
      <c r="BF18" s="115">
        <f t="shared" si="28"/>
        <v>3.4520901180644823</v>
      </c>
      <c r="BG18" s="115">
        <f t="shared" si="29"/>
        <v>3.4520901180644823</v>
      </c>
      <c r="BH18" s="129">
        <f t="shared" si="83"/>
        <v>3.0011220963264353</v>
      </c>
      <c r="BI18" s="115">
        <f t="shared" si="30"/>
        <v>3.450968021738047</v>
      </c>
      <c r="BJ18" s="115">
        <f t="shared" si="31"/>
        <v>3.450968021738047</v>
      </c>
      <c r="BK18" s="129">
        <f t="shared" si="84"/>
        <v>3</v>
      </c>
      <c r="BL18" s="115">
        <f t="shared" si="32"/>
        <v>3.450968021738047</v>
      </c>
      <c r="BM18" s="115">
        <f t="shared" si="33"/>
        <v>3.450968021738047</v>
      </c>
      <c r="BN18" s="117">
        <f t="shared" si="34"/>
        <v>4.2004371169366097</v>
      </c>
      <c r="BO18" s="115">
        <f t="shared" si="35"/>
        <v>4.1697892397291776</v>
      </c>
      <c r="BP18" s="115">
        <f t="shared" si="36"/>
        <v>4.1697892397291776</v>
      </c>
      <c r="BQ18" s="129">
        <f t="shared" si="85"/>
        <v>3.0304420834518617</v>
      </c>
      <c r="BR18" s="115">
        <f t="shared" si="37"/>
        <v>4.1393471562773154</v>
      </c>
      <c r="BS18" s="115">
        <f t="shared" si="38"/>
        <v>4.1393471562773154</v>
      </c>
      <c r="BT18" s="129">
        <f t="shared" si="86"/>
        <v>3.0000000000000004</v>
      </c>
      <c r="BU18" s="115">
        <f t="shared" si="39"/>
        <v>4.1393471562773154</v>
      </c>
      <c r="BV18" s="115">
        <f t="shared" si="40"/>
        <v>4.1393471562773154</v>
      </c>
      <c r="BW18" s="129">
        <f t="shared" si="87"/>
        <v>3</v>
      </c>
      <c r="BX18" s="115">
        <f t="shared" si="41"/>
        <v>4.1393471562773154</v>
      </c>
      <c r="BY18" s="115">
        <f t="shared" si="42"/>
        <v>4.1393471562773154</v>
      </c>
      <c r="BZ18" s="57" t="str">
        <f t="shared" si="43"/>
        <v>#10 Savannah Whitehead</v>
      </c>
      <c r="CA18" s="118">
        <f t="shared" si="44"/>
        <v>0.86</v>
      </c>
      <c r="CB18" s="119">
        <f t="shared" si="45"/>
        <v>-0.73266409359525231</v>
      </c>
      <c r="CC18" s="119">
        <f t="shared" si="45"/>
        <v>-0.32237220118191107</v>
      </c>
      <c r="CD18" s="118">
        <f t="shared" si="46"/>
        <v>0.38900000000000001</v>
      </c>
      <c r="CE18" s="118">
        <f t="shared" si="46"/>
        <v>0.85818487046726832</v>
      </c>
      <c r="CF18" s="118">
        <f t="shared" si="46"/>
        <v>-0.96399999999999997</v>
      </c>
      <c r="CG18" s="118">
        <f t="shared" si="46"/>
        <v>0.34829545365229092</v>
      </c>
      <c r="CH18" s="118">
        <f t="shared" si="46"/>
        <v>0.15582823035324325</v>
      </c>
      <c r="CI18" s="118">
        <f t="shared" si="46"/>
        <v>0</v>
      </c>
      <c r="CJ18" s="118">
        <f t="shared" si="46"/>
        <v>1.1478001360381413</v>
      </c>
      <c r="CK18" s="118">
        <f t="shared" si="46"/>
        <v>0.94464898860886459</v>
      </c>
      <c r="CL18" s="118">
        <f t="shared" si="46"/>
        <v>-0.36699999999999999</v>
      </c>
      <c r="CM18" s="115">
        <f t="shared" si="47"/>
        <v>0.89036677768411243</v>
      </c>
      <c r="CN18" s="115">
        <f t="shared" si="48"/>
        <v>-3.1268208470141521</v>
      </c>
      <c r="CO18" s="115">
        <f t="shared" si="49"/>
        <v>1.7468562504218279</v>
      </c>
      <c r="CP18" s="115">
        <f t="shared" si="50"/>
        <v>0.49941241223517041</v>
      </c>
      <c r="CQ18" s="120">
        <f t="shared" si="51"/>
        <v>1.5802745057566365</v>
      </c>
      <c r="CR18" s="121">
        <f t="shared" si="52"/>
        <v>1.5900890990835952</v>
      </c>
      <c r="CS18" s="111">
        <f t="shared" si="53"/>
        <v>0.33971057149865097</v>
      </c>
      <c r="CT18" s="115">
        <f t="shared" si="54"/>
        <v>0.54017007658346317</v>
      </c>
      <c r="CU18" s="122" t="str">
        <f t="shared" si="55"/>
        <v>#10 Savannah Whitehead</v>
      </c>
      <c r="CV18" s="118">
        <f t="shared" si="56"/>
        <v>0.60499999999999998</v>
      </c>
      <c r="CW18" s="119">
        <f t="shared" si="57"/>
        <v>-0.44144682404784469</v>
      </c>
      <c r="CX18" s="119">
        <f t="shared" si="57"/>
        <v>-0.19423660258105169</v>
      </c>
      <c r="CY18" s="118">
        <f t="shared" si="58"/>
        <v>0.47699999999999998</v>
      </c>
      <c r="CZ18" s="118">
        <f t="shared" si="58"/>
        <v>0.47599999999999998</v>
      </c>
      <c r="DA18" s="118">
        <f t="shared" si="58"/>
        <v>-0.76466082764665699</v>
      </c>
      <c r="DB18" s="118">
        <f t="shared" si="58"/>
        <v>0.49325547100004985</v>
      </c>
      <c r="DC18" s="118">
        <f t="shared" si="58"/>
        <v>1.9739531168420012E-2</v>
      </c>
      <c r="DD18" s="118">
        <f t="shared" si="58"/>
        <v>0</v>
      </c>
      <c r="DE18" s="118">
        <f t="shared" si="58"/>
        <v>0.24869081463583786</v>
      </c>
      <c r="DF18" s="118">
        <f t="shared" si="58"/>
        <v>0.34019802058712661</v>
      </c>
      <c r="DG18" s="118">
        <f t="shared" si="58"/>
        <v>-0.43899999999999995</v>
      </c>
      <c r="DH18" s="115">
        <f t="shared" si="59"/>
        <v>1.4337340156118934</v>
      </c>
      <c r="DI18" s="115">
        <f t="shared" si="60"/>
        <v>-2.8927587657459011</v>
      </c>
      <c r="DJ18" s="115">
        <f t="shared" si="61"/>
        <v>1.4279259511748501</v>
      </c>
      <c r="DK18" s="115">
        <f t="shared" si="62"/>
        <v>-1.8006065324125295</v>
      </c>
      <c r="DL18" s="120">
        <f t="shared" si="63"/>
        <v>0.48991927719924561</v>
      </c>
      <c r="DM18" s="121">
        <f t="shared" si="64"/>
        <v>-1.3417860541724416</v>
      </c>
      <c r="DN18" s="111">
        <f t="shared" si="65"/>
        <v>0.33971057149865097</v>
      </c>
      <c r="DO18" s="115">
        <f t="shared" si="66"/>
        <v>-0.45581890729183999</v>
      </c>
      <c r="DP18" s="123" t="str">
        <f t="shared" si="67"/>
        <v>#10 Savannah Whitehead (2nd)</v>
      </c>
      <c r="DQ18" s="124">
        <f t="shared" si="68"/>
        <v>3.450968021738047</v>
      </c>
      <c r="DR18" s="124">
        <f t="shared" si="69"/>
        <v>4.1393471562773154</v>
      </c>
      <c r="DS18" s="125">
        <f t="shared" si="70"/>
        <v>277</v>
      </c>
      <c r="DT18" s="124">
        <f t="shared" si="71"/>
        <v>13.19047619047619</v>
      </c>
      <c r="DU18" s="124">
        <f t="shared" si="72"/>
        <v>-4.1063805106617135</v>
      </c>
      <c r="DV18" s="124">
        <f t="shared" si="73"/>
        <v>-3.5193886887473509</v>
      </c>
      <c r="DW18" s="124">
        <f t="shared" si="74"/>
        <v>-0.58699182191436261</v>
      </c>
      <c r="DX18" s="124">
        <f t="shared" si="75"/>
        <v>-1.394980870067813</v>
      </c>
      <c r="DY18" s="126">
        <f t="shared" si="88"/>
        <v>-0.71555972707051096</v>
      </c>
      <c r="DZ18" s="127">
        <f t="shared" si="76"/>
        <v>11.08</v>
      </c>
      <c r="EA18" s="127">
        <f t="shared" si="77"/>
        <v>57.666666666666664</v>
      </c>
      <c r="EB18" s="127">
        <f t="shared" si="78"/>
        <v>-2.8109999999999999</v>
      </c>
      <c r="EC18" s="127">
        <f t="shared" si="79"/>
        <v>-3.8831725143026725</v>
      </c>
      <c r="ED18" s="29">
        <f t="shared" si="80"/>
        <v>-3.3973256975588133</v>
      </c>
      <c r="EE18" s="29">
        <f t="shared" si="81"/>
        <v>-0.48584681674385921</v>
      </c>
    </row>
    <row r="19" spans="1:135" ht="14" x14ac:dyDescent="0.15">
      <c r="A19" s="105">
        <v>6</v>
      </c>
      <c r="B19" s="194" t="s">
        <v>720</v>
      </c>
      <c r="C19" s="193">
        <v>21</v>
      </c>
      <c r="D19" s="194">
        <v>4</v>
      </c>
      <c r="E19" s="193"/>
      <c r="F19" s="194">
        <v>87</v>
      </c>
      <c r="G19" s="135">
        <v>6</v>
      </c>
      <c r="H19" s="135">
        <v>21</v>
      </c>
      <c r="I19" s="135">
        <v>0.28599999999999998</v>
      </c>
      <c r="J19" s="135">
        <v>5</v>
      </c>
      <c r="K19" s="135">
        <v>17</v>
      </c>
      <c r="L19" s="135">
        <v>0.29399999999999998</v>
      </c>
      <c r="M19" s="135">
        <v>1</v>
      </c>
      <c r="N19" s="135">
        <v>4</v>
      </c>
      <c r="O19" s="135">
        <v>0.25</v>
      </c>
      <c r="P19" s="135"/>
      <c r="Q19" s="135">
        <v>5</v>
      </c>
      <c r="R19" s="135">
        <v>6</v>
      </c>
      <c r="S19" s="135">
        <v>0.83299999999999996</v>
      </c>
      <c r="T19" s="135">
        <v>0</v>
      </c>
      <c r="U19" s="135">
        <v>8</v>
      </c>
      <c r="V19" s="128">
        <v>8</v>
      </c>
      <c r="W19" s="135">
        <v>3</v>
      </c>
      <c r="X19" s="135">
        <v>2</v>
      </c>
      <c r="Y19" s="135">
        <v>0</v>
      </c>
      <c r="Z19" s="135">
        <v>7</v>
      </c>
      <c r="AA19" s="135">
        <v>10</v>
      </c>
      <c r="AB19" s="135">
        <v>22</v>
      </c>
      <c r="AC19" s="107">
        <f t="shared" si="3"/>
        <v>23.64</v>
      </c>
      <c r="AD19" s="108">
        <f t="shared" si="4"/>
        <v>0.93062605752961081</v>
      </c>
      <c r="AE19" s="4">
        <f t="shared" si="5"/>
        <v>21.833270517395182</v>
      </c>
      <c r="AF19" s="107">
        <f t="shared" si="6"/>
        <v>187.05</v>
      </c>
      <c r="AG19" s="109">
        <f t="shared" si="7"/>
        <v>5.9944705173951833</v>
      </c>
      <c r="AH19" s="110">
        <f t="shared" si="8"/>
        <v>11.672424762039659</v>
      </c>
      <c r="AI19" s="110">
        <f t="shared" si="9"/>
        <v>11.226944667201282</v>
      </c>
      <c r="AJ19" s="110">
        <f t="shared" si="10"/>
        <v>3.2076984763432237</v>
      </c>
      <c r="AK19" s="110">
        <f t="shared" si="11"/>
        <v>2.6730820636193533</v>
      </c>
      <c r="AL19" s="110">
        <f t="shared" si="12"/>
        <v>1.6038492381716118</v>
      </c>
      <c r="AM19" s="110">
        <f t="shared" si="13"/>
        <v>3.7423148890670941</v>
      </c>
      <c r="AN19" s="110">
        <f t="shared" si="14"/>
        <v>0</v>
      </c>
      <c r="AO19" s="110">
        <f t="shared" si="14"/>
        <v>4.2769313017909649</v>
      </c>
      <c r="AP19" s="110">
        <f t="shared" si="14"/>
        <v>4.2769313017909649</v>
      </c>
      <c r="AQ19" s="110">
        <f t="shared" si="15"/>
        <v>1.0692328254477412</v>
      </c>
      <c r="AR19" s="110">
        <f t="shared" si="15"/>
        <v>0</v>
      </c>
      <c r="AS19" s="110">
        <f t="shared" si="16"/>
        <v>5.3461641272387066</v>
      </c>
      <c r="AT19" s="111">
        <f t="shared" si="17"/>
        <v>0.11058895331095514</v>
      </c>
      <c r="AU19" s="111">
        <f t="shared" si="18"/>
        <v>9.0119363395225471E-2</v>
      </c>
      <c r="AV19" s="111">
        <f t="shared" si="19"/>
        <v>0.26475745178258331</v>
      </c>
      <c r="AW19" s="111">
        <f t="shared" si="20"/>
        <v>0.1011411560406847</v>
      </c>
      <c r="AX19" s="111">
        <f t="shared" si="21"/>
        <v>0</v>
      </c>
      <c r="AY19" s="112">
        <f t="shared" si="22"/>
        <v>0.11865137103553919</v>
      </c>
      <c r="AZ19" s="113" t="str">
        <f t="shared" si="23"/>
        <v>SG</v>
      </c>
      <c r="BA19" s="114">
        <f t="shared" si="24"/>
        <v>2</v>
      </c>
      <c r="BB19" s="115">
        <f t="shared" si="25"/>
        <v>2.7690892126740225</v>
      </c>
      <c r="BC19" s="115">
        <f t="shared" si="26"/>
        <v>2.4883997189973721</v>
      </c>
      <c r="BD19" s="115">
        <f t="shared" si="27"/>
        <v>2.4883997189973721</v>
      </c>
      <c r="BE19" s="129">
        <f t="shared" si="82"/>
        <v>3.0594530799001212</v>
      </c>
      <c r="BF19" s="115">
        <f t="shared" si="28"/>
        <v>2.4289466390972509</v>
      </c>
      <c r="BG19" s="115">
        <f t="shared" si="29"/>
        <v>2.4289466390972509</v>
      </c>
      <c r="BH19" s="129">
        <f t="shared" si="83"/>
        <v>3.0011220963264353</v>
      </c>
      <c r="BI19" s="115">
        <f t="shared" si="30"/>
        <v>2.4278245427708156</v>
      </c>
      <c r="BJ19" s="115">
        <f t="shared" si="31"/>
        <v>2.4278245427708156</v>
      </c>
      <c r="BK19" s="129">
        <f t="shared" si="84"/>
        <v>3</v>
      </c>
      <c r="BL19" s="115">
        <f t="shared" si="32"/>
        <v>2.4278245427708156</v>
      </c>
      <c r="BM19" s="115">
        <f t="shared" si="33"/>
        <v>2.4278245427708156</v>
      </c>
      <c r="BN19" s="117">
        <f t="shared" si="34"/>
        <v>4.3144917187754377</v>
      </c>
      <c r="BO19" s="115">
        <f t="shared" si="35"/>
        <v>4.1997137192223581</v>
      </c>
      <c r="BP19" s="115">
        <f t="shared" si="36"/>
        <v>4.1997137192223581</v>
      </c>
      <c r="BQ19" s="129">
        <f t="shared" si="85"/>
        <v>3.0304420834518617</v>
      </c>
      <c r="BR19" s="115">
        <f t="shared" si="37"/>
        <v>4.169271635770496</v>
      </c>
      <c r="BS19" s="115">
        <f t="shared" si="38"/>
        <v>4.169271635770496</v>
      </c>
      <c r="BT19" s="129">
        <f t="shared" si="86"/>
        <v>3.0000000000000004</v>
      </c>
      <c r="BU19" s="115">
        <f t="shared" si="39"/>
        <v>4.169271635770496</v>
      </c>
      <c r="BV19" s="115">
        <f t="shared" si="40"/>
        <v>4.169271635770496</v>
      </c>
      <c r="BW19" s="129">
        <f t="shared" si="87"/>
        <v>3</v>
      </c>
      <c r="BX19" s="115">
        <f t="shared" si="41"/>
        <v>4.169271635770496</v>
      </c>
      <c r="BY19" s="115">
        <f t="shared" si="42"/>
        <v>4.169271635770496</v>
      </c>
      <c r="BZ19" s="57" t="str">
        <f t="shared" si="43"/>
        <v>#13 Jordan Cruz</v>
      </c>
      <c r="CA19" s="118">
        <f t="shared" si="44"/>
        <v>0.8600000000000001</v>
      </c>
      <c r="CB19" s="119">
        <f t="shared" si="45"/>
        <v>-0.73430993996737737</v>
      </c>
      <c r="CC19" s="119">
        <f t="shared" si="45"/>
        <v>-0.32309637358564602</v>
      </c>
      <c r="CD19" s="118">
        <f t="shared" si="46"/>
        <v>0.38900000000000001</v>
      </c>
      <c r="CE19" s="118">
        <f t="shared" si="46"/>
        <v>0.74205808560448761</v>
      </c>
      <c r="CF19" s="118">
        <f t="shared" si="46"/>
        <v>-0.96399999999999997</v>
      </c>
      <c r="CG19" s="118">
        <f t="shared" si="46"/>
        <v>0.45879494938075188</v>
      </c>
      <c r="CH19" s="118">
        <f t="shared" si="46"/>
        <v>0.13920214882002574</v>
      </c>
      <c r="CI19" s="118">
        <f t="shared" si="46"/>
        <v>0</v>
      </c>
      <c r="CJ19" s="118">
        <f t="shared" si="46"/>
        <v>1.2401388350149338</v>
      </c>
      <c r="CK19" s="118">
        <f t="shared" si="46"/>
        <v>1.1042593713277526</v>
      </c>
      <c r="CL19" s="118">
        <f t="shared" si="46"/>
        <v>-0.36699999999999999</v>
      </c>
      <c r="CM19" s="115">
        <f t="shared" si="47"/>
        <v>1.7976614082496964</v>
      </c>
      <c r="CN19" s="115">
        <f t="shared" si="48"/>
        <v>-2.4174422577848365</v>
      </c>
      <c r="CO19" s="115">
        <f t="shared" si="49"/>
        <v>0.59535802756493228</v>
      </c>
      <c r="CP19" s="115">
        <f t="shared" si="50"/>
        <v>-0.63604508418611738</v>
      </c>
      <c r="CQ19" s="120">
        <f t="shared" si="51"/>
        <v>1.3877599968069416</v>
      </c>
      <c r="CR19" s="121">
        <f t="shared" si="52"/>
        <v>0.72729209065061651</v>
      </c>
      <c r="CS19" s="111">
        <f t="shared" si="53"/>
        <v>0.10669610007358352</v>
      </c>
      <c r="CT19" s="115">
        <f t="shared" si="54"/>
        <v>7.7599229686783955E-2</v>
      </c>
      <c r="CU19" s="122" t="str">
        <f t="shared" si="55"/>
        <v>#13 Jordan Cruz</v>
      </c>
      <c r="CV19" s="118">
        <f t="shared" si="56"/>
        <v>0.60499999999999998</v>
      </c>
      <c r="CW19" s="119">
        <f t="shared" si="57"/>
        <v>-0.44250914306985262</v>
      </c>
      <c r="CX19" s="119">
        <f t="shared" si="57"/>
        <v>-0.19470402295073516</v>
      </c>
      <c r="CY19" s="118">
        <f t="shared" si="58"/>
        <v>0.47699999999999998</v>
      </c>
      <c r="CZ19" s="118">
        <f t="shared" si="58"/>
        <v>0.47599999999999998</v>
      </c>
      <c r="DA19" s="118">
        <f t="shared" si="58"/>
        <v>-0.68715770911488927</v>
      </c>
      <c r="DB19" s="118">
        <f t="shared" si="58"/>
        <v>0.54032007103254243</v>
      </c>
      <c r="DC19" s="118">
        <f t="shared" si="58"/>
        <v>-3.5254430826068668E-2</v>
      </c>
      <c r="DD19" s="118">
        <f t="shared" si="58"/>
        <v>0</v>
      </c>
      <c r="DE19" s="118">
        <f t="shared" si="58"/>
        <v>0.21876386787604635</v>
      </c>
      <c r="DF19" s="118">
        <f t="shared" si="58"/>
        <v>0.50083154678498198</v>
      </c>
      <c r="DG19" s="118">
        <f t="shared" si="58"/>
        <v>-0.43900000000000006</v>
      </c>
      <c r="DH19" s="115">
        <f t="shared" si="59"/>
        <v>2.7442996636475652</v>
      </c>
      <c r="DI19" s="115">
        <f t="shared" si="60"/>
        <v>-1.8081282885881982</v>
      </c>
      <c r="DJ19" s="115">
        <f t="shared" si="61"/>
        <v>-0.1507807787268374</v>
      </c>
      <c r="DK19" s="115">
        <f t="shared" si="62"/>
        <v>-2.113056543302811</v>
      </c>
      <c r="DL19" s="120">
        <f t="shared" si="63"/>
        <v>1.7009840193735692E-2</v>
      </c>
      <c r="DM19" s="121">
        <f t="shared" si="64"/>
        <v>-1.3106561067765456</v>
      </c>
      <c r="DN19" s="111">
        <f t="shared" si="65"/>
        <v>0.10669610007358352</v>
      </c>
      <c r="DO19" s="115">
        <f t="shared" si="66"/>
        <v>-0.13984189513068368</v>
      </c>
      <c r="DP19" s="123" t="str">
        <f t="shared" si="67"/>
        <v>#13 Jordan Cruz (4th)</v>
      </c>
      <c r="DQ19" s="124">
        <f t="shared" si="68"/>
        <v>2.4278245427708156</v>
      </c>
      <c r="DR19" s="124">
        <f t="shared" si="69"/>
        <v>4.169271635770496</v>
      </c>
      <c r="DS19" s="125">
        <f t="shared" si="70"/>
        <v>87</v>
      </c>
      <c r="DT19" s="124">
        <f t="shared" si="71"/>
        <v>21.75</v>
      </c>
      <c r="DU19" s="124">
        <f t="shared" si="72"/>
        <v>-4.9691775190946927</v>
      </c>
      <c r="DV19" s="124">
        <f t="shared" si="73"/>
        <v>-3.488258741351455</v>
      </c>
      <c r="DW19" s="124">
        <f t="shared" si="74"/>
        <v>-1.4809187777432378</v>
      </c>
      <c r="DX19" s="124">
        <f t="shared" si="75"/>
        <v>-0.53019186186072875</v>
      </c>
      <c r="DY19" s="126">
        <f t="shared" si="88"/>
        <v>-0.31679966171356178</v>
      </c>
      <c r="DZ19" s="127">
        <f t="shared" si="76"/>
        <v>10.875</v>
      </c>
      <c r="EA19" s="127">
        <f t="shared" si="77"/>
        <v>121</v>
      </c>
      <c r="EB19" s="127">
        <f t="shared" si="78"/>
        <v>-2.8468749999999998</v>
      </c>
      <c r="EC19" s="127">
        <f t="shared" si="79"/>
        <v>-3.7345688421213379</v>
      </c>
      <c r="ED19" s="29">
        <f t="shared" si="80"/>
        <v>-3.1151460841229639</v>
      </c>
      <c r="EE19" s="29">
        <f t="shared" si="81"/>
        <v>-0.61942275799837399</v>
      </c>
    </row>
    <row r="20" spans="1:135" ht="14" x14ac:dyDescent="0.15">
      <c r="A20" s="105">
        <v>7</v>
      </c>
      <c r="B20" s="194" t="s">
        <v>721</v>
      </c>
      <c r="C20" s="193">
        <v>21</v>
      </c>
      <c r="D20" s="194">
        <v>2</v>
      </c>
      <c r="E20" s="193"/>
      <c r="F20" s="194">
        <v>4</v>
      </c>
      <c r="G20" s="135">
        <v>0</v>
      </c>
      <c r="H20" s="135">
        <v>1</v>
      </c>
      <c r="I20" s="135">
        <v>0</v>
      </c>
      <c r="J20" s="135">
        <v>0</v>
      </c>
      <c r="K20" s="135">
        <v>0</v>
      </c>
      <c r="L20" s="135"/>
      <c r="M20" s="135">
        <v>0</v>
      </c>
      <c r="N20" s="135">
        <v>1</v>
      </c>
      <c r="O20" s="135">
        <v>0</v>
      </c>
      <c r="P20" s="135"/>
      <c r="Q20" s="135">
        <v>0</v>
      </c>
      <c r="R20" s="135">
        <v>0</v>
      </c>
      <c r="S20" s="135" t="s">
        <v>676</v>
      </c>
      <c r="T20" s="135">
        <v>1</v>
      </c>
      <c r="U20" s="135">
        <v>0</v>
      </c>
      <c r="V20" s="128">
        <v>1</v>
      </c>
      <c r="W20" s="135">
        <v>0</v>
      </c>
      <c r="X20" s="135">
        <v>0</v>
      </c>
      <c r="Y20" s="135">
        <v>0</v>
      </c>
      <c r="Z20" s="135">
        <v>1</v>
      </c>
      <c r="AA20" s="135">
        <v>1</v>
      </c>
      <c r="AB20" s="135">
        <v>0</v>
      </c>
      <c r="AC20" s="107">
        <f t="shared" si="3"/>
        <v>1</v>
      </c>
      <c r="AD20" s="108">
        <f t="shared" si="4"/>
        <v>0</v>
      </c>
      <c r="AE20" s="4">
        <f t="shared" si="5"/>
        <v>-7.0528545941124232E-3</v>
      </c>
      <c r="AF20" s="107">
        <f t="shared" si="6"/>
        <v>8.6</v>
      </c>
      <c r="AG20" s="109">
        <f t="shared" si="7"/>
        <v>-0.67705285459411235</v>
      </c>
      <c r="AH20" s="110">
        <f t="shared" si="8"/>
        <v>-8.2009937140842135E-2</v>
      </c>
      <c r="AI20" s="110">
        <f t="shared" si="9"/>
        <v>11.627906976744185</v>
      </c>
      <c r="AJ20" s="110">
        <f t="shared" si="10"/>
        <v>0</v>
      </c>
      <c r="AK20" s="110">
        <f t="shared" si="11"/>
        <v>0</v>
      </c>
      <c r="AL20" s="110">
        <f t="shared" si="12"/>
        <v>0</v>
      </c>
      <c r="AM20" s="110">
        <f t="shared" si="13"/>
        <v>11.627906976744185</v>
      </c>
      <c r="AN20" s="110">
        <f t="shared" si="14"/>
        <v>11.627906976744185</v>
      </c>
      <c r="AO20" s="110">
        <f t="shared" si="14"/>
        <v>0</v>
      </c>
      <c r="AP20" s="110">
        <f t="shared" si="14"/>
        <v>11.627906976744185</v>
      </c>
      <c r="AQ20" s="110">
        <f t="shared" si="15"/>
        <v>0</v>
      </c>
      <c r="AR20" s="110">
        <f t="shared" si="15"/>
        <v>0</v>
      </c>
      <c r="AS20" s="110">
        <f t="shared" si="16"/>
        <v>11.627906976744185</v>
      </c>
      <c r="AT20" s="111">
        <f t="shared" si="17"/>
        <v>0.30066371681415927</v>
      </c>
      <c r="AU20" s="111">
        <f t="shared" si="18"/>
        <v>0</v>
      </c>
      <c r="AV20" s="111">
        <f t="shared" si="19"/>
        <v>0.57584745762711864</v>
      </c>
      <c r="AW20" s="111">
        <f t="shared" si="20"/>
        <v>0</v>
      </c>
      <c r="AX20" s="111">
        <f t="shared" si="21"/>
        <v>0</v>
      </c>
      <c r="AY20" s="112">
        <f t="shared" si="22"/>
        <v>-0.29147664847278915</v>
      </c>
      <c r="AZ20" s="113" t="str">
        <f t="shared" si="23"/>
        <v>SG</v>
      </c>
      <c r="BA20" s="114">
        <f t="shared" si="24"/>
        <v>2</v>
      </c>
      <c r="BB20" s="115">
        <f t="shared" si="25"/>
        <v>5.3068735098245083</v>
      </c>
      <c r="BC20" s="115">
        <f t="shared" si="26"/>
        <v>2.244953593320334</v>
      </c>
      <c r="BD20" s="115">
        <f t="shared" si="27"/>
        <v>2.244953593320334</v>
      </c>
      <c r="BE20" s="129">
        <f t="shared" si="82"/>
        <v>3.0594530799001212</v>
      </c>
      <c r="BF20" s="115">
        <f t="shared" si="28"/>
        <v>2.1855005134202128</v>
      </c>
      <c r="BG20" s="115">
        <f t="shared" si="29"/>
        <v>2.1855005134202128</v>
      </c>
      <c r="BH20" s="129">
        <f t="shared" si="83"/>
        <v>3.0011220963264353</v>
      </c>
      <c r="BI20" s="115">
        <f t="shared" si="30"/>
        <v>2.1843784170937774</v>
      </c>
      <c r="BJ20" s="115">
        <f t="shared" si="31"/>
        <v>2.1843784170937774</v>
      </c>
      <c r="BK20" s="129">
        <f t="shared" si="84"/>
        <v>3</v>
      </c>
      <c r="BL20" s="115">
        <f t="shared" si="32"/>
        <v>2.1843784170937774</v>
      </c>
      <c r="BM20" s="115">
        <f t="shared" si="33"/>
        <v>2.1843784170937774</v>
      </c>
      <c r="BN20" s="117">
        <f t="shared" si="34"/>
        <v>8.4904056322163584</v>
      </c>
      <c r="BO20" s="115">
        <f t="shared" si="35"/>
        <v>4.332622639423434</v>
      </c>
      <c r="BP20" s="115">
        <f t="shared" si="36"/>
        <v>4.332622639423434</v>
      </c>
      <c r="BQ20" s="129">
        <f t="shared" si="85"/>
        <v>3.0304420834518617</v>
      </c>
      <c r="BR20" s="115">
        <f t="shared" si="37"/>
        <v>4.3021805559715727</v>
      </c>
      <c r="BS20" s="115">
        <f t="shared" si="38"/>
        <v>4.3021805559715727</v>
      </c>
      <c r="BT20" s="129">
        <f t="shared" si="86"/>
        <v>3.0000000000000004</v>
      </c>
      <c r="BU20" s="115">
        <f t="shared" si="39"/>
        <v>4.3021805559715727</v>
      </c>
      <c r="BV20" s="115">
        <f t="shared" si="40"/>
        <v>4.3021805559715727</v>
      </c>
      <c r="BW20" s="129">
        <f t="shared" si="87"/>
        <v>3</v>
      </c>
      <c r="BX20" s="115">
        <f t="shared" si="41"/>
        <v>4.3021805559715727</v>
      </c>
      <c r="BY20" s="115">
        <f t="shared" si="42"/>
        <v>4.3021805559715727</v>
      </c>
      <c r="BZ20" s="57" t="str">
        <f t="shared" si="43"/>
        <v>#14 Mia Fleming-Mullins</v>
      </c>
      <c r="CA20" s="118">
        <f t="shared" si="44"/>
        <v>0.8600000000000001</v>
      </c>
      <c r="CB20" s="119">
        <f t="shared" si="45"/>
        <v>-0.74161993057843656</v>
      </c>
      <c r="CC20" s="119">
        <f t="shared" si="45"/>
        <v>-0.32631276945451204</v>
      </c>
      <c r="CD20" s="118">
        <f t="shared" si="46"/>
        <v>0.38900000000000001</v>
      </c>
      <c r="CE20" s="118">
        <f t="shared" si="46"/>
        <v>0.7144269503401437</v>
      </c>
      <c r="CF20" s="118">
        <f t="shared" si="46"/>
        <v>-0.96399999999999997</v>
      </c>
      <c r="CG20" s="118">
        <f t="shared" si="46"/>
        <v>0.48508713095387201</v>
      </c>
      <c r="CH20" s="118">
        <f t="shared" si="46"/>
        <v>0.1352461492777739</v>
      </c>
      <c r="CI20" s="118">
        <f t="shared" si="46"/>
        <v>0</v>
      </c>
      <c r="CJ20" s="118">
        <f t="shared" si="46"/>
        <v>1.2621098478572867</v>
      </c>
      <c r="CK20" s="118">
        <f t="shared" si="46"/>
        <v>1.1422369669333707</v>
      </c>
      <c r="CL20" s="118">
        <f t="shared" si="46"/>
        <v>-0.36699999999999999</v>
      </c>
      <c r="CM20" s="115">
        <f t="shared" si="47"/>
        <v>-8.6940161108066647</v>
      </c>
      <c r="CN20" s="115">
        <f t="shared" si="48"/>
        <v>-11.209302325581394</v>
      </c>
      <c r="CO20" s="115">
        <f t="shared" si="49"/>
        <v>5.6405480343473489</v>
      </c>
      <c r="CP20" s="115">
        <f t="shared" si="50"/>
        <v>-4.2674418604651159</v>
      </c>
      <c r="CQ20" s="120">
        <f t="shared" si="51"/>
        <v>1.4725352037239263</v>
      </c>
      <c r="CR20" s="121">
        <f t="shared" si="52"/>
        <v>-17.057677058781902</v>
      </c>
      <c r="CS20" s="111">
        <f t="shared" si="53"/>
        <v>4.9055678194751045E-3</v>
      </c>
      <c r="CT20" s="115">
        <f t="shared" si="54"/>
        <v>-8.367759165455925E-2</v>
      </c>
      <c r="CU20" s="122" t="str">
        <f t="shared" si="55"/>
        <v>#14 Mia Fleming-Mullins</v>
      </c>
      <c r="CV20" s="118">
        <f t="shared" si="56"/>
        <v>0.60499999999999998</v>
      </c>
      <c r="CW20" s="119">
        <f t="shared" si="57"/>
        <v>-0.44722740973699082</v>
      </c>
      <c r="CX20" s="119">
        <f t="shared" si="57"/>
        <v>-0.19678006028427597</v>
      </c>
      <c r="CY20" s="118">
        <f t="shared" si="58"/>
        <v>0.47699999999999998</v>
      </c>
      <c r="CZ20" s="118">
        <f t="shared" si="58"/>
        <v>0.47599999999999998</v>
      </c>
      <c r="DA20" s="118">
        <f t="shared" si="58"/>
        <v>-0.66871666509485361</v>
      </c>
      <c r="DB20" s="118">
        <f t="shared" si="58"/>
        <v>0.5515185928136862</v>
      </c>
      <c r="DC20" s="118">
        <f t="shared" si="58"/>
        <v>-4.8339660081209462E-2</v>
      </c>
      <c r="DD20" s="118">
        <f t="shared" si="58"/>
        <v>0</v>
      </c>
      <c r="DE20" s="118">
        <f t="shared" si="58"/>
        <v>0.211643068699993</v>
      </c>
      <c r="DF20" s="118">
        <f t="shared" si="58"/>
        <v>0.53905258851627691</v>
      </c>
      <c r="DG20" s="118">
        <f t="shared" si="58"/>
        <v>-0.439</v>
      </c>
      <c r="DH20" s="115">
        <f t="shared" si="59"/>
        <v>-5.2499347298421952</v>
      </c>
      <c r="DI20" s="115">
        <f t="shared" si="60"/>
        <v>-7.7757751755215532</v>
      </c>
      <c r="DJ20" s="115">
        <f t="shared" si="61"/>
        <v>6.4130068931823976</v>
      </c>
      <c r="DK20" s="115">
        <f t="shared" si="62"/>
        <v>-5.104651162790697</v>
      </c>
      <c r="DL20" s="120">
        <f t="shared" si="63"/>
        <v>-0.13252508481960668</v>
      </c>
      <c r="DM20" s="121">
        <f t="shared" si="64"/>
        <v>-11.849879259791654</v>
      </c>
      <c r="DN20" s="111">
        <f t="shared" si="65"/>
        <v>4.9055678194751045E-3</v>
      </c>
      <c r="DO20" s="115">
        <f t="shared" si="66"/>
        <v>-5.8130386361499413E-2</v>
      </c>
      <c r="DP20" s="123" t="str">
        <f t="shared" si="67"/>
        <v>#14 Mia Fleming-Mullins (3rd)</v>
      </c>
      <c r="DQ20" s="124">
        <f t="shared" si="68"/>
        <v>2.1843784170937774</v>
      </c>
      <c r="DR20" s="124">
        <f t="shared" si="69"/>
        <v>4.3021805559715727</v>
      </c>
      <c r="DS20" s="125">
        <f t="shared" si="70"/>
        <v>4</v>
      </c>
      <c r="DT20" s="124">
        <f t="shared" si="71"/>
        <v>2</v>
      </c>
      <c r="DU20" s="124">
        <f t="shared" si="72"/>
        <v>-22.754146668527213</v>
      </c>
      <c r="DV20" s="124">
        <f t="shared" si="73"/>
        <v>-14.027481894366563</v>
      </c>
      <c r="DW20" s="124">
        <f t="shared" si="74"/>
        <v>-8.7266647741606498</v>
      </c>
      <c r="DX20" s="124">
        <f t="shared" si="75"/>
        <v>-0.11162200965674375</v>
      </c>
      <c r="DY20" s="126">
        <f t="shared" si="88"/>
        <v>-0.10181087401779354</v>
      </c>
      <c r="DZ20" s="127">
        <f t="shared" si="76"/>
        <v>0.66666666666666663</v>
      </c>
      <c r="EA20" s="127">
        <f t="shared" si="77"/>
        <v>148.66666666666666</v>
      </c>
      <c r="EB20" s="127">
        <f t="shared" si="78"/>
        <v>-4.6333333333333337</v>
      </c>
      <c r="EC20" s="127">
        <f t="shared" si="79"/>
        <v>-5.1081144687532607</v>
      </c>
      <c r="ED20" s="29">
        <f t="shared" si="80"/>
        <v>-4.879468230128964</v>
      </c>
      <c r="EE20" s="29">
        <f t="shared" si="81"/>
        <v>-0.22864623862429667</v>
      </c>
    </row>
    <row r="21" spans="1:135" ht="14" x14ac:dyDescent="0.15">
      <c r="A21" s="105">
        <v>8</v>
      </c>
      <c r="B21" s="194" t="s">
        <v>722</v>
      </c>
      <c r="C21" s="193">
        <v>21</v>
      </c>
      <c r="D21" s="194">
        <v>17</v>
      </c>
      <c r="E21" s="193"/>
      <c r="F21" s="194">
        <v>306</v>
      </c>
      <c r="G21" s="135">
        <v>32</v>
      </c>
      <c r="H21" s="135">
        <v>76</v>
      </c>
      <c r="I21" s="135">
        <v>0.42099999999999999</v>
      </c>
      <c r="J21" s="135">
        <v>13</v>
      </c>
      <c r="K21" s="135">
        <v>24</v>
      </c>
      <c r="L21" s="135">
        <v>0.54200000000000004</v>
      </c>
      <c r="M21" s="135">
        <v>19</v>
      </c>
      <c r="N21" s="135">
        <v>52</v>
      </c>
      <c r="O21" s="135">
        <v>0.36499999999999999</v>
      </c>
      <c r="P21" s="135"/>
      <c r="Q21" s="135">
        <v>10</v>
      </c>
      <c r="R21" s="135">
        <v>11</v>
      </c>
      <c r="S21" s="135">
        <v>0.90900000000000003</v>
      </c>
      <c r="T21" s="135">
        <v>11</v>
      </c>
      <c r="U21" s="135">
        <v>28</v>
      </c>
      <c r="V21" s="128">
        <v>39</v>
      </c>
      <c r="W21" s="135">
        <v>13</v>
      </c>
      <c r="X21" s="135">
        <v>8</v>
      </c>
      <c r="Y21" s="135">
        <v>1</v>
      </c>
      <c r="Z21" s="135">
        <v>17</v>
      </c>
      <c r="AA21" s="135">
        <v>25</v>
      </c>
      <c r="AB21" s="135">
        <v>87</v>
      </c>
      <c r="AC21" s="107">
        <f t="shared" si="3"/>
        <v>80.84</v>
      </c>
      <c r="AD21" s="108">
        <f t="shared" si="4"/>
        <v>1.0761999010390895</v>
      </c>
      <c r="AE21" s="4">
        <f t="shared" si="5"/>
        <v>86.429847234611941</v>
      </c>
      <c r="AF21" s="107">
        <f t="shared" si="6"/>
        <v>657.9</v>
      </c>
      <c r="AG21" s="109">
        <f t="shared" si="7"/>
        <v>32.267047234611951</v>
      </c>
      <c r="AH21" s="110">
        <f t="shared" si="8"/>
        <v>13.137231681807563</v>
      </c>
      <c r="AI21" s="110">
        <f t="shared" si="9"/>
        <v>11.551907584739322</v>
      </c>
      <c r="AJ21" s="110">
        <f t="shared" si="10"/>
        <v>1.6719866241070074</v>
      </c>
      <c r="AK21" s="110">
        <f t="shared" si="11"/>
        <v>1.9759841921264631</v>
      </c>
      <c r="AL21" s="110">
        <f t="shared" si="12"/>
        <v>1.9759841921264631</v>
      </c>
      <c r="AM21" s="110">
        <f t="shared" si="13"/>
        <v>2.5839793281653747</v>
      </c>
      <c r="AN21" s="110">
        <f t="shared" si="14"/>
        <v>1.6719866241070074</v>
      </c>
      <c r="AO21" s="110">
        <f t="shared" si="14"/>
        <v>4.2559659522723825</v>
      </c>
      <c r="AP21" s="110">
        <f t="shared" si="14"/>
        <v>5.927952576379389</v>
      </c>
      <c r="AQ21" s="110">
        <f t="shared" si="15"/>
        <v>1.2159902720778235</v>
      </c>
      <c r="AR21" s="110">
        <f t="shared" si="15"/>
        <v>0.15199878400972794</v>
      </c>
      <c r="AS21" s="110">
        <f t="shared" si="16"/>
        <v>3.7999696002431986</v>
      </c>
      <c r="AT21" s="111">
        <f t="shared" si="17"/>
        <v>0.15327954190525767</v>
      </c>
      <c r="AU21" s="111">
        <f t="shared" si="18"/>
        <v>0.10248868778280543</v>
      </c>
      <c r="AV21" s="111">
        <f t="shared" si="19"/>
        <v>0.18818544366899301</v>
      </c>
      <c r="AW21" s="111">
        <f t="shared" si="20"/>
        <v>0.12460854845535335</v>
      </c>
      <c r="AX21" s="111">
        <f t="shared" si="21"/>
        <v>7.2019077901430847E-2</v>
      </c>
      <c r="AY21" s="112">
        <f t="shared" si="22"/>
        <v>0.1815845873126137</v>
      </c>
      <c r="AZ21" s="113" t="str">
        <f t="shared" si="23"/>
        <v>PG</v>
      </c>
      <c r="BA21" s="114">
        <f t="shared" si="24"/>
        <v>1</v>
      </c>
      <c r="BB21" s="115">
        <f t="shared" si="25"/>
        <v>3.0694689036017402</v>
      </c>
      <c r="BC21" s="115">
        <f t="shared" si="26"/>
        <v>2.7788131587138554</v>
      </c>
      <c r="BD21" s="115">
        <f t="shared" si="27"/>
        <v>2.7788131587138554</v>
      </c>
      <c r="BE21" s="129">
        <f t="shared" si="82"/>
        <v>3.0594530799001212</v>
      </c>
      <c r="BF21" s="115">
        <f t="shared" si="28"/>
        <v>2.7193600788137342</v>
      </c>
      <c r="BG21" s="115">
        <f t="shared" si="29"/>
        <v>2.7193600788137342</v>
      </c>
      <c r="BH21" s="129">
        <f t="shared" si="83"/>
        <v>3.0011220963264353</v>
      </c>
      <c r="BI21" s="115">
        <f t="shared" si="30"/>
        <v>2.7182379824872989</v>
      </c>
      <c r="BJ21" s="115">
        <f t="shared" si="31"/>
        <v>2.7182379824872989</v>
      </c>
      <c r="BK21" s="129">
        <f t="shared" si="84"/>
        <v>3</v>
      </c>
      <c r="BL21" s="115">
        <f t="shared" si="32"/>
        <v>2.7182379824872989</v>
      </c>
      <c r="BM21" s="115">
        <f t="shared" si="33"/>
        <v>2.7182379824872989</v>
      </c>
      <c r="BN21" s="117">
        <f t="shared" si="34"/>
        <v>3.6209229921212227</v>
      </c>
      <c r="BO21" s="115">
        <f t="shared" si="35"/>
        <v>3.6741641449131857</v>
      </c>
      <c r="BP21" s="115">
        <f t="shared" si="36"/>
        <v>3.6741641449131857</v>
      </c>
      <c r="BQ21" s="129">
        <f t="shared" si="85"/>
        <v>3.0304420834518617</v>
      </c>
      <c r="BR21" s="115">
        <f t="shared" si="37"/>
        <v>3.6437220614613239</v>
      </c>
      <c r="BS21" s="115">
        <f t="shared" si="38"/>
        <v>3.6437220614613239</v>
      </c>
      <c r="BT21" s="129">
        <f t="shared" si="86"/>
        <v>3.0000000000000004</v>
      </c>
      <c r="BU21" s="115">
        <f t="shared" si="39"/>
        <v>3.6437220614613235</v>
      </c>
      <c r="BV21" s="115">
        <f t="shared" si="40"/>
        <v>3.6437220614613235</v>
      </c>
      <c r="BW21" s="129">
        <f t="shared" si="87"/>
        <v>3</v>
      </c>
      <c r="BX21" s="115">
        <f t="shared" si="41"/>
        <v>3.6437220614613235</v>
      </c>
      <c r="BY21" s="115">
        <f t="shared" si="42"/>
        <v>3.6437220614613235</v>
      </c>
      <c r="BZ21" s="57" t="str">
        <f t="shared" si="43"/>
        <v>#20 Erica Adams</v>
      </c>
      <c r="CA21" s="118">
        <f t="shared" si="44"/>
        <v>0.86</v>
      </c>
      <c r="CB21" s="119">
        <f t="shared" si="45"/>
        <v>-0.70540471338037292</v>
      </c>
      <c r="CC21" s="119">
        <f t="shared" si="45"/>
        <v>-0.31037807388736405</v>
      </c>
      <c r="CD21" s="118">
        <f t="shared" si="46"/>
        <v>0.38900000000000001</v>
      </c>
      <c r="CE21" s="118">
        <f t="shared" si="46"/>
        <v>0.77502001101230844</v>
      </c>
      <c r="CF21" s="118">
        <f t="shared" si="46"/>
        <v>-0.96399999999999997</v>
      </c>
      <c r="CG21" s="118">
        <f t="shared" si="46"/>
        <v>0.42743029789137171</v>
      </c>
      <c r="CH21" s="118">
        <f t="shared" si="46"/>
        <v>0.14392136721541859</v>
      </c>
      <c r="CI21" s="118">
        <f t="shared" si="46"/>
        <v>0</v>
      </c>
      <c r="CJ21" s="118">
        <f t="shared" si="46"/>
        <v>1.2139290220805212</v>
      </c>
      <c r="CK21" s="118">
        <f t="shared" si="46"/>
        <v>1.0589548747319812</v>
      </c>
      <c r="CL21" s="118">
        <f t="shared" si="46"/>
        <v>-0.36699999999999999</v>
      </c>
      <c r="CM21" s="115">
        <f t="shared" si="47"/>
        <v>3.3989590503263321</v>
      </c>
      <c r="CN21" s="115">
        <f t="shared" si="48"/>
        <v>-0.95952878200942227</v>
      </c>
      <c r="CO21" s="115">
        <f t="shared" si="49"/>
        <v>1.3271821794857595</v>
      </c>
      <c r="CP21" s="115">
        <f t="shared" si="50"/>
        <v>0.24249689183404022</v>
      </c>
      <c r="CQ21" s="120">
        <f t="shared" si="51"/>
        <v>0.77760183408416095</v>
      </c>
      <c r="CR21" s="121">
        <f t="shared" si="52"/>
        <v>4.7867111737208701</v>
      </c>
      <c r="CS21" s="111">
        <f t="shared" si="53"/>
        <v>0.3752759381898455</v>
      </c>
      <c r="CT21" s="115">
        <f t="shared" si="54"/>
        <v>1.7963375265619161</v>
      </c>
      <c r="CU21" s="122" t="str">
        <f t="shared" si="55"/>
        <v>#20 Erica Adams</v>
      </c>
      <c r="CV21" s="118">
        <f t="shared" si="56"/>
        <v>0.60499999999999998</v>
      </c>
      <c r="CW21" s="119">
        <f t="shared" si="57"/>
        <v>-0.42385213318187698</v>
      </c>
      <c r="CX21" s="119">
        <f t="shared" si="57"/>
        <v>-0.18649493860002589</v>
      </c>
      <c r="CY21" s="118">
        <f t="shared" si="58"/>
        <v>0.47699999999999998</v>
      </c>
      <c r="CZ21" s="118">
        <f t="shared" si="58"/>
        <v>0.47599999999999998</v>
      </c>
      <c r="DA21" s="118">
        <f t="shared" si="58"/>
        <v>-0.70915652717341282</v>
      </c>
      <c r="DB21" s="118">
        <f t="shared" si="58"/>
        <v>0.52696105280558425</v>
      </c>
      <c r="DC21" s="118">
        <f t="shared" si="58"/>
        <v>-1.9644708441307696E-2</v>
      </c>
      <c r="DD21" s="118">
        <f t="shared" si="58"/>
        <v>0</v>
      </c>
      <c r="DE21" s="118">
        <f t="shared" si="58"/>
        <v>0.22725846098775349</v>
      </c>
      <c r="DF21" s="118">
        <f t="shared" si="58"/>
        <v>0.45523663674949405</v>
      </c>
      <c r="DG21" s="118">
        <f t="shared" si="58"/>
        <v>-0.43900000000000006</v>
      </c>
      <c r="DH21" s="115">
        <f t="shared" si="59"/>
        <v>3.6824519122233319</v>
      </c>
      <c r="DI21" s="115">
        <f t="shared" si="60"/>
        <v>-0.89187733119744916</v>
      </c>
      <c r="DJ21" s="115">
        <f t="shared" si="61"/>
        <v>0.79746462144775987</v>
      </c>
      <c r="DK21" s="115">
        <f t="shared" si="62"/>
        <v>-1.3226471614756774</v>
      </c>
      <c r="DL21" s="120">
        <f t="shared" si="63"/>
        <v>3.7584533560085814E-2</v>
      </c>
      <c r="DM21" s="121">
        <f t="shared" si="64"/>
        <v>2.302976574558051</v>
      </c>
      <c r="DN21" s="111">
        <f t="shared" si="65"/>
        <v>0.3752759381898455</v>
      </c>
      <c r="DO21" s="115">
        <f t="shared" si="66"/>
        <v>0.86425169464650931</v>
      </c>
      <c r="DP21" s="123" t="str">
        <f t="shared" si="67"/>
        <v>#20 Erica Adams (2nd)</v>
      </c>
      <c r="DQ21" s="124">
        <f t="shared" si="68"/>
        <v>2.7182379824872989</v>
      </c>
      <c r="DR21" s="124">
        <f t="shared" si="69"/>
        <v>3.6437220614613235</v>
      </c>
      <c r="DS21" s="125">
        <f t="shared" si="70"/>
        <v>306</v>
      </c>
      <c r="DT21" s="124">
        <f t="shared" si="71"/>
        <v>18</v>
      </c>
      <c r="DU21" s="124">
        <f t="shared" si="72"/>
        <v>-0.90975843602443884</v>
      </c>
      <c r="DV21" s="124">
        <f t="shared" si="73"/>
        <v>0.12537393998314172</v>
      </c>
      <c r="DW21" s="124">
        <f t="shared" si="74"/>
        <v>-1.0351323760075806</v>
      </c>
      <c r="DX21" s="124">
        <f t="shared" si="75"/>
        <v>-0.34141045060519781</v>
      </c>
      <c r="DY21" s="126">
        <f t="shared" si="88"/>
        <v>0.40914142577449325</v>
      </c>
      <c r="DZ21" s="127">
        <f t="shared" si="76"/>
        <v>14.571428571428571</v>
      </c>
      <c r="EA21" s="127">
        <f t="shared" si="77"/>
        <v>48</v>
      </c>
      <c r="EB21" s="127">
        <f t="shared" si="78"/>
        <v>-2.2000000000000002</v>
      </c>
      <c r="EC21" s="127">
        <f t="shared" si="79"/>
        <v>-1.0847064446990913</v>
      </c>
      <c r="ED21" s="29">
        <f t="shared" si="80"/>
        <v>-0.18993100103152158</v>
      </c>
      <c r="EE21" s="29">
        <f t="shared" si="81"/>
        <v>-0.89477544366756967</v>
      </c>
    </row>
    <row r="22" spans="1:135" ht="14" x14ac:dyDescent="0.15">
      <c r="A22" s="105">
        <v>9</v>
      </c>
      <c r="B22" s="194" t="s">
        <v>723</v>
      </c>
      <c r="C22" s="193">
        <v>21</v>
      </c>
      <c r="D22" s="194">
        <v>18</v>
      </c>
      <c r="E22" s="193"/>
      <c r="F22" s="194">
        <v>377</v>
      </c>
      <c r="G22" s="135">
        <v>43</v>
      </c>
      <c r="H22" s="135">
        <v>118</v>
      </c>
      <c r="I22" s="135">
        <v>0.36399999999999999</v>
      </c>
      <c r="J22" s="135">
        <v>18</v>
      </c>
      <c r="K22" s="135">
        <v>60</v>
      </c>
      <c r="L22" s="135">
        <v>0.3</v>
      </c>
      <c r="M22" s="135">
        <v>25</v>
      </c>
      <c r="N22" s="135">
        <v>58</v>
      </c>
      <c r="O22" s="135">
        <v>0.43099999999999999</v>
      </c>
      <c r="P22" s="135"/>
      <c r="Q22" s="135">
        <v>38</v>
      </c>
      <c r="R22" s="135">
        <v>48</v>
      </c>
      <c r="S22" s="135">
        <v>0.79200000000000004</v>
      </c>
      <c r="T22" s="135">
        <v>8</v>
      </c>
      <c r="U22" s="135">
        <v>29</v>
      </c>
      <c r="V22" s="128">
        <v>37</v>
      </c>
      <c r="W22" s="135">
        <v>27</v>
      </c>
      <c r="X22" s="135">
        <v>14</v>
      </c>
      <c r="Y22" s="135">
        <v>1</v>
      </c>
      <c r="Z22" s="135">
        <v>29</v>
      </c>
      <c r="AA22" s="135">
        <v>32</v>
      </c>
      <c r="AB22" s="135">
        <v>142</v>
      </c>
      <c r="AC22" s="107">
        <f t="shared" si="3"/>
        <v>139.12</v>
      </c>
      <c r="AD22" s="108">
        <f t="shared" si="4"/>
        <v>1.0207015526164462</v>
      </c>
      <c r="AE22" s="4">
        <f t="shared" si="5"/>
        <v>141.01880686886707</v>
      </c>
      <c r="AF22" s="107">
        <f t="shared" si="6"/>
        <v>810.55</v>
      </c>
      <c r="AG22" s="109">
        <f t="shared" si="7"/>
        <v>47.808406868867095</v>
      </c>
      <c r="AH22" s="110">
        <f t="shared" si="8"/>
        <v>17.397915843423242</v>
      </c>
      <c r="AI22" s="110">
        <f t="shared" si="9"/>
        <v>14.5580161618654</v>
      </c>
      <c r="AJ22" s="110">
        <f t="shared" si="10"/>
        <v>5.9219048794028746</v>
      </c>
      <c r="AK22" s="110">
        <f t="shared" si="11"/>
        <v>2.2207143297760781</v>
      </c>
      <c r="AL22" s="110">
        <f t="shared" si="12"/>
        <v>3.3310714946641173</v>
      </c>
      <c r="AM22" s="110">
        <f t="shared" si="13"/>
        <v>3.5778175313059037</v>
      </c>
      <c r="AN22" s="110">
        <f t="shared" si="14"/>
        <v>0.98698414656714584</v>
      </c>
      <c r="AO22" s="110">
        <f t="shared" si="14"/>
        <v>3.5778175313059037</v>
      </c>
      <c r="AP22" s="110">
        <f t="shared" si="14"/>
        <v>4.5648016778730494</v>
      </c>
      <c r="AQ22" s="110">
        <f t="shared" si="15"/>
        <v>1.727222256492505</v>
      </c>
      <c r="AR22" s="110">
        <f t="shared" si="15"/>
        <v>0.12337301832089323</v>
      </c>
      <c r="AS22" s="110">
        <f t="shared" si="16"/>
        <v>3.9479365862685833</v>
      </c>
      <c r="AT22" s="111">
        <f t="shared" si="17"/>
        <v>0.11803244055303866</v>
      </c>
      <c r="AU22" s="111">
        <f t="shared" si="18"/>
        <v>0.14557743317690267</v>
      </c>
      <c r="AV22" s="111">
        <f t="shared" si="19"/>
        <v>0.19551319516252302</v>
      </c>
      <c r="AW22" s="111">
        <f t="shared" si="20"/>
        <v>0.21006240100757589</v>
      </c>
      <c r="AX22" s="111">
        <f t="shared" si="21"/>
        <v>5.8455803283389493E-2</v>
      </c>
      <c r="AY22" s="112">
        <f t="shared" si="22"/>
        <v>0.21837559767872772</v>
      </c>
      <c r="AZ22" s="113" t="str">
        <f t="shared" si="23"/>
        <v>SG</v>
      </c>
      <c r="BA22" s="114">
        <f t="shared" si="24"/>
        <v>2</v>
      </c>
      <c r="BB22" s="115">
        <f t="shared" si="25"/>
        <v>2.3393253370078355</v>
      </c>
      <c r="BC22" s="115">
        <f t="shared" si="26"/>
        <v>2.2995916909881826</v>
      </c>
      <c r="BD22" s="115">
        <f t="shared" si="27"/>
        <v>2.2995916909881826</v>
      </c>
      <c r="BE22" s="129">
        <f t="shared" si="82"/>
        <v>3.0594530799001212</v>
      </c>
      <c r="BF22" s="115">
        <f t="shared" si="28"/>
        <v>2.2401386110880614</v>
      </c>
      <c r="BG22" s="115">
        <f t="shared" si="29"/>
        <v>2.2401386110880614</v>
      </c>
      <c r="BH22" s="129">
        <f t="shared" si="83"/>
        <v>3.0011220963264353</v>
      </c>
      <c r="BI22" s="115">
        <f t="shared" si="30"/>
        <v>2.2390165147616261</v>
      </c>
      <c r="BJ22" s="115">
        <f t="shared" si="31"/>
        <v>2.2390165147616261</v>
      </c>
      <c r="BK22" s="129">
        <f t="shared" si="84"/>
        <v>3</v>
      </c>
      <c r="BL22" s="115">
        <f t="shared" si="32"/>
        <v>2.2390165147616261</v>
      </c>
      <c r="BM22" s="115">
        <f t="shared" si="33"/>
        <v>2.2390165147616261</v>
      </c>
      <c r="BN22" s="117">
        <f t="shared" si="34"/>
        <v>2.7390266133412666</v>
      </c>
      <c r="BO22" s="115">
        <f t="shared" si="35"/>
        <v>2.8866815766502518</v>
      </c>
      <c r="BP22" s="115">
        <f t="shared" si="36"/>
        <v>2.8866815766502518</v>
      </c>
      <c r="BQ22" s="129">
        <f t="shared" si="85"/>
        <v>3.0304420834518617</v>
      </c>
      <c r="BR22" s="115">
        <f t="shared" si="37"/>
        <v>2.8562394931983901</v>
      </c>
      <c r="BS22" s="115">
        <f t="shared" si="38"/>
        <v>2.8562394931983901</v>
      </c>
      <c r="BT22" s="129">
        <f t="shared" si="86"/>
        <v>3.0000000000000004</v>
      </c>
      <c r="BU22" s="115">
        <f t="shared" si="39"/>
        <v>2.8562394931983897</v>
      </c>
      <c r="BV22" s="115">
        <f t="shared" si="40"/>
        <v>2.8562394931983897</v>
      </c>
      <c r="BW22" s="129">
        <f t="shared" si="87"/>
        <v>3</v>
      </c>
      <c r="BX22" s="115">
        <f t="shared" si="41"/>
        <v>2.8562394931983897</v>
      </c>
      <c r="BY22" s="115">
        <f t="shared" si="42"/>
        <v>2.8562394931983897</v>
      </c>
      <c r="BZ22" s="57" t="str">
        <f t="shared" si="43"/>
        <v>#21 Kaylin Randhawa</v>
      </c>
      <c r="CA22" s="118">
        <f t="shared" si="44"/>
        <v>0.8600000000000001</v>
      </c>
      <c r="CB22" s="119">
        <f t="shared" si="45"/>
        <v>-0.66209317212591157</v>
      </c>
      <c r="CC22" s="119">
        <f t="shared" si="45"/>
        <v>-0.29132099573540104</v>
      </c>
      <c r="CD22" s="118">
        <f t="shared" si="46"/>
        <v>0.38900000000000001</v>
      </c>
      <c r="CE22" s="118">
        <f t="shared" si="46"/>
        <v>0.72062837442544447</v>
      </c>
      <c r="CF22" s="118">
        <f t="shared" si="46"/>
        <v>-0.96399999999999997</v>
      </c>
      <c r="CG22" s="118">
        <f t="shared" si="46"/>
        <v>0.47918621640574438</v>
      </c>
      <c r="CH22" s="118">
        <f t="shared" si="46"/>
        <v>0.13613401836487643</v>
      </c>
      <c r="CI22" s="118">
        <f t="shared" si="46"/>
        <v>0</v>
      </c>
      <c r="CJ22" s="118">
        <f t="shared" si="46"/>
        <v>1.2571787595427633</v>
      </c>
      <c r="CK22" s="118">
        <f t="shared" si="46"/>
        <v>1.1337134236971864</v>
      </c>
      <c r="CL22" s="118">
        <f t="shared" si="46"/>
        <v>-0.36699999999999999</v>
      </c>
      <c r="CM22" s="115">
        <f t="shared" si="47"/>
        <v>4.4621271730391578</v>
      </c>
      <c r="CN22" s="115">
        <f t="shared" si="48"/>
        <v>-1.0485514638841527</v>
      </c>
      <c r="CO22" s="115">
        <f t="shared" si="49"/>
        <v>0.96001187635893803</v>
      </c>
      <c r="CP22" s="115">
        <f t="shared" si="50"/>
        <v>0.86240405370376538</v>
      </c>
      <c r="CQ22" s="120">
        <f t="shared" si="51"/>
        <v>-0.51063806839632842</v>
      </c>
      <c r="CR22" s="121">
        <f t="shared" si="52"/>
        <v>4.7253535708213805</v>
      </c>
      <c r="CS22" s="111">
        <f t="shared" si="53"/>
        <v>0.4623497669855286</v>
      </c>
      <c r="CT22" s="115">
        <f t="shared" si="54"/>
        <v>2.1847661223935009</v>
      </c>
      <c r="CU22" s="122" t="str">
        <f t="shared" si="55"/>
        <v>#21 Kaylin Randhawa</v>
      </c>
      <c r="CV22" s="118">
        <f t="shared" si="56"/>
        <v>0.60499999999999998</v>
      </c>
      <c r="CW22" s="119">
        <f t="shared" si="57"/>
        <v>-0.39589650200854282</v>
      </c>
      <c r="CX22" s="119">
        <f t="shared" si="57"/>
        <v>-0.17419446088375884</v>
      </c>
      <c r="CY22" s="118">
        <f t="shared" si="58"/>
        <v>0.47699999999999998</v>
      </c>
      <c r="CZ22" s="118">
        <f t="shared" si="58"/>
        <v>0.47599999999999998</v>
      </c>
      <c r="DA22" s="118">
        <f t="shared" si="58"/>
        <v>-0.67285550099319313</v>
      </c>
      <c r="DB22" s="118">
        <f t="shared" si="58"/>
        <v>0.5490052403209652</v>
      </c>
      <c r="DC22" s="118">
        <f t="shared" si="58"/>
        <v>-4.5402862331562599E-2</v>
      </c>
      <c r="DD22" s="118">
        <f t="shared" si="58"/>
        <v>0</v>
      </c>
      <c r="DE22" s="118">
        <f t="shared" si="58"/>
        <v>0.21324123305677756</v>
      </c>
      <c r="DF22" s="118">
        <f t="shared" si="58"/>
        <v>0.53047440718242467</v>
      </c>
      <c r="DG22" s="118">
        <f t="shared" si="58"/>
        <v>-0.43899999999999995</v>
      </c>
      <c r="DH22" s="115">
        <f t="shared" si="59"/>
        <v>4.7899891180354217</v>
      </c>
      <c r="DI22" s="115">
        <f t="shared" si="60"/>
        <v>-0.8217641760289438</v>
      </c>
      <c r="DJ22" s="115">
        <f t="shared" si="61"/>
        <v>0.37941631175774548</v>
      </c>
      <c r="DK22" s="115">
        <f t="shared" si="62"/>
        <v>-1.2993829288782541</v>
      </c>
      <c r="DL22" s="120">
        <f t="shared" si="63"/>
        <v>-0.70789199689207183</v>
      </c>
      <c r="DM22" s="121">
        <f t="shared" si="64"/>
        <v>2.3403663279938973</v>
      </c>
      <c r="DN22" s="111">
        <f t="shared" si="65"/>
        <v>0.4623497669855286</v>
      </c>
      <c r="DO22" s="115">
        <f t="shared" si="66"/>
        <v>1.0820678264087555</v>
      </c>
      <c r="DP22" s="123" t="str">
        <f t="shared" si="67"/>
        <v>#21 Kaylin Randhawa (1st)</v>
      </c>
      <c r="DQ22" s="124">
        <f t="shared" si="68"/>
        <v>2.2390165147616261</v>
      </c>
      <c r="DR22" s="124">
        <f t="shared" si="69"/>
        <v>2.8562394931983897</v>
      </c>
      <c r="DS22" s="125">
        <f t="shared" si="70"/>
        <v>377</v>
      </c>
      <c r="DT22" s="124">
        <f t="shared" si="71"/>
        <v>20.944444444444443</v>
      </c>
      <c r="DU22" s="124">
        <f t="shared" si="72"/>
        <v>-0.97111603892392839</v>
      </c>
      <c r="DV22" s="124">
        <f t="shared" si="73"/>
        <v>0.162763693418988</v>
      </c>
      <c r="DW22" s="124">
        <f t="shared" si="74"/>
        <v>-1.1338797323429164</v>
      </c>
      <c r="DX22" s="124">
        <f t="shared" si="75"/>
        <v>-0.44899527431238784</v>
      </c>
      <c r="DY22" s="126">
        <f t="shared" si="88"/>
        <v>0.47570425965866936</v>
      </c>
      <c r="DZ22" s="127">
        <f t="shared" si="76"/>
        <v>17.136363636363637</v>
      </c>
      <c r="EA22" s="127">
        <f t="shared" si="77"/>
        <v>24.333333333333332</v>
      </c>
      <c r="EB22" s="127">
        <f t="shared" si="78"/>
        <v>-1.7511363636363639</v>
      </c>
      <c r="EC22" s="127">
        <f t="shared" si="79"/>
        <v>-1.0184096300402139</v>
      </c>
      <c r="ED22" s="29">
        <f t="shared" si="80"/>
        <v>4.672158032510039E-2</v>
      </c>
      <c r="EE22" s="29">
        <f t="shared" si="81"/>
        <v>-1.0651312103653143</v>
      </c>
    </row>
    <row r="23" spans="1:135" ht="14" x14ac:dyDescent="0.15">
      <c r="A23" s="105">
        <v>10</v>
      </c>
      <c r="B23" s="194" t="s">
        <v>724</v>
      </c>
      <c r="C23" s="193">
        <v>21</v>
      </c>
      <c r="D23" s="194">
        <v>21</v>
      </c>
      <c r="E23" s="193"/>
      <c r="F23" s="194">
        <v>657</v>
      </c>
      <c r="G23" s="135">
        <v>110</v>
      </c>
      <c r="H23" s="135">
        <v>233</v>
      </c>
      <c r="I23" s="135">
        <v>0.47199999999999998</v>
      </c>
      <c r="J23" s="135">
        <v>7</v>
      </c>
      <c r="K23" s="135">
        <v>28</v>
      </c>
      <c r="L23" s="135">
        <v>0.25</v>
      </c>
      <c r="M23" s="135">
        <v>103</v>
      </c>
      <c r="N23" s="135">
        <v>205</v>
      </c>
      <c r="O23" s="135">
        <v>0.502</v>
      </c>
      <c r="P23" s="135"/>
      <c r="Q23" s="135">
        <v>122</v>
      </c>
      <c r="R23" s="135">
        <v>139</v>
      </c>
      <c r="S23" s="135">
        <v>0.878</v>
      </c>
      <c r="T23" s="135">
        <v>43</v>
      </c>
      <c r="U23" s="135">
        <v>157</v>
      </c>
      <c r="V23" s="128">
        <v>200</v>
      </c>
      <c r="W23" s="135">
        <v>60</v>
      </c>
      <c r="X23" s="135">
        <v>78</v>
      </c>
      <c r="Y23" s="135">
        <v>17</v>
      </c>
      <c r="Z23" s="135">
        <v>54</v>
      </c>
      <c r="AA23" s="135">
        <v>46</v>
      </c>
      <c r="AB23" s="135">
        <v>349</v>
      </c>
      <c r="AC23" s="107">
        <f t="shared" si="3"/>
        <v>294.16000000000003</v>
      </c>
      <c r="AD23" s="108">
        <f t="shared" si="4"/>
        <v>1.1864291542017948</v>
      </c>
      <c r="AE23" s="4">
        <f t="shared" si="5"/>
        <v>346.9253322925959</v>
      </c>
      <c r="AF23" s="107">
        <f t="shared" si="6"/>
        <v>1412.55</v>
      </c>
      <c r="AG23" s="109">
        <f t="shared" si="7"/>
        <v>149.8381322925959</v>
      </c>
      <c r="AH23" s="110">
        <f t="shared" si="8"/>
        <v>24.56021608386223</v>
      </c>
      <c r="AI23" s="110">
        <f t="shared" si="9"/>
        <v>16.49499132774061</v>
      </c>
      <c r="AJ23" s="110">
        <f t="shared" si="10"/>
        <v>9.8403596332873171</v>
      </c>
      <c r="AK23" s="110">
        <f t="shared" si="11"/>
        <v>0.49555767937418144</v>
      </c>
      <c r="AL23" s="110">
        <f t="shared" si="12"/>
        <v>4.2476372517786984</v>
      </c>
      <c r="AM23" s="110">
        <f t="shared" si="13"/>
        <v>3.8228735266008282</v>
      </c>
      <c r="AN23" s="110">
        <f t="shared" si="14"/>
        <v>3.0441400304414006</v>
      </c>
      <c r="AO23" s="110">
        <f t="shared" si="14"/>
        <v>11.114650808820926</v>
      </c>
      <c r="AP23" s="110">
        <f t="shared" si="14"/>
        <v>14.158790839262329</v>
      </c>
      <c r="AQ23" s="110">
        <f t="shared" si="15"/>
        <v>5.5219284273123082</v>
      </c>
      <c r="AR23" s="110">
        <f t="shared" si="15"/>
        <v>1.2034972213372979</v>
      </c>
      <c r="AS23" s="110">
        <f t="shared" si="16"/>
        <v>3.2565218930303357</v>
      </c>
      <c r="AT23" s="111">
        <f t="shared" si="17"/>
        <v>0.36610498242211176</v>
      </c>
      <c r="AU23" s="111">
        <f t="shared" si="18"/>
        <v>0.46541095890410961</v>
      </c>
      <c r="AV23" s="111">
        <f t="shared" si="19"/>
        <v>0.16127234734153703</v>
      </c>
      <c r="AW23" s="111">
        <f t="shared" si="20"/>
        <v>0.26786242239085445</v>
      </c>
      <c r="AX23" s="111">
        <f t="shared" si="21"/>
        <v>0.57023324694557576</v>
      </c>
      <c r="AY23" s="112">
        <f t="shared" si="22"/>
        <v>0.39273369753904946</v>
      </c>
      <c r="AZ23" s="113" t="str">
        <f t="shared" si="23"/>
        <v>SG</v>
      </c>
      <c r="BA23" s="114">
        <f t="shared" si="24"/>
        <v>2</v>
      </c>
      <c r="BB23" s="115">
        <f t="shared" si="25"/>
        <v>4.3091090167904742</v>
      </c>
      <c r="BC23" s="115">
        <f t="shared" si="26"/>
        <v>4.1458056916992101</v>
      </c>
      <c r="BD23" s="115">
        <f t="shared" si="27"/>
        <v>4.1458056916992101</v>
      </c>
      <c r="BE23" s="129">
        <f t="shared" si="82"/>
        <v>3.0594530799001212</v>
      </c>
      <c r="BF23" s="115">
        <f t="shared" si="28"/>
        <v>4.0863526117990894</v>
      </c>
      <c r="BG23" s="115">
        <f t="shared" si="29"/>
        <v>4.0863526117990894</v>
      </c>
      <c r="BH23" s="129">
        <f t="shared" si="83"/>
        <v>3.0011220963264353</v>
      </c>
      <c r="BI23" s="115">
        <f t="shared" si="30"/>
        <v>4.085230515472654</v>
      </c>
      <c r="BJ23" s="115">
        <f t="shared" si="31"/>
        <v>4.085230515472654</v>
      </c>
      <c r="BK23" s="129">
        <f t="shared" si="84"/>
        <v>3</v>
      </c>
      <c r="BL23" s="115">
        <f t="shared" si="32"/>
        <v>4.085230515472654</v>
      </c>
      <c r="BM23" s="115">
        <f t="shared" si="33"/>
        <v>4.085230515472654</v>
      </c>
      <c r="BN23" s="117">
        <f t="shared" si="34"/>
        <v>0.86540895030550846</v>
      </c>
      <c r="BO23" s="115">
        <f t="shared" si="35"/>
        <v>1.0870914856445815</v>
      </c>
      <c r="BP23" s="115">
        <f t="shared" si="36"/>
        <v>1.0870914856445815</v>
      </c>
      <c r="BQ23" s="129">
        <f t="shared" si="85"/>
        <v>3.0304420834518617</v>
      </c>
      <c r="BR23" s="115">
        <f t="shared" si="37"/>
        <v>1.0566494021927197</v>
      </c>
      <c r="BS23" s="115">
        <f t="shared" si="38"/>
        <v>1.0566494021927197</v>
      </c>
      <c r="BT23" s="129">
        <f t="shared" si="86"/>
        <v>3.0000000000000004</v>
      </c>
      <c r="BU23" s="115">
        <f t="shared" si="39"/>
        <v>1.0566494021927193</v>
      </c>
      <c r="BV23" s="115">
        <f t="shared" si="40"/>
        <v>1.0566494021927193</v>
      </c>
      <c r="BW23" s="129">
        <f t="shared" si="87"/>
        <v>3</v>
      </c>
      <c r="BX23" s="115">
        <f t="shared" si="41"/>
        <v>1.0566494021927193</v>
      </c>
      <c r="BY23" s="115">
        <f t="shared" si="42"/>
        <v>1.0566494021927193</v>
      </c>
      <c r="BZ23" s="57" t="str">
        <f t="shared" si="43"/>
        <v>#22 Valerie Higgins</v>
      </c>
      <c r="CA23" s="118">
        <f t="shared" si="44"/>
        <v>0.86</v>
      </c>
      <c r="CB23" s="119">
        <f t="shared" si="45"/>
        <v>-0.5631157171205996</v>
      </c>
      <c r="CC23" s="119">
        <f t="shared" si="45"/>
        <v>-0.24777091553306382</v>
      </c>
      <c r="CD23" s="118">
        <f t="shared" si="46"/>
        <v>0.38900000000000001</v>
      </c>
      <c r="CE23" s="118">
        <f t="shared" si="46"/>
        <v>0.93017366350614628</v>
      </c>
      <c r="CF23" s="118">
        <f t="shared" si="46"/>
        <v>-0.96399999999999997</v>
      </c>
      <c r="CG23" s="118">
        <f t="shared" si="46"/>
        <v>0.27979510432895338</v>
      </c>
      <c r="CH23" s="118">
        <f t="shared" si="46"/>
        <v>0.1661349958764306</v>
      </c>
      <c r="CI23" s="118">
        <f t="shared" si="46"/>
        <v>0</v>
      </c>
      <c r="CJ23" s="118">
        <f t="shared" si="46"/>
        <v>1.090557945978593</v>
      </c>
      <c r="CK23" s="118">
        <f t="shared" si="46"/>
        <v>0.84570403958626605</v>
      </c>
      <c r="CL23" s="118">
        <f t="shared" si="46"/>
        <v>-0.36699999999999999</v>
      </c>
      <c r="CM23" s="115">
        <f t="shared" si="47"/>
        <v>9.5878139834651481</v>
      </c>
      <c r="CN23" s="115">
        <f t="shared" si="48"/>
        <v>0.26579022408897268</v>
      </c>
      <c r="CO23" s="115">
        <f t="shared" si="49"/>
        <v>2.6982679437007255</v>
      </c>
      <c r="CP23" s="115">
        <f t="shared" si="50"/>
        <v>5.8446418505041793</v>
      </c>
      <c r="CQ23" s="120">
        <f t="shared" si="51"/>
        <v>-2.6954272791586984</v>
      </c>
      <c r="CR23" s="121">
        <f t="shared" si="52"/>
        <v>15.701086722600328</v>
      </c>
      <c r="CS23" s="111">
        <f t="shared" si="53"/>
        <v>0.80573951434878588</v>
      </c>
      <c r="CT23" s="115">
        <f t="shared" si="54"/>
        <v>12.650985990616158</v>
      </c>
      <c r="CU23" s="122" t="str">
        <f t="shared" si="55"/>
        <v>#22 Valerie Higgins</v>
      </c>
      <c r="CV23" s="118">
        <f t="shared" si="56"/>
        <v>0.60499999999999998</v>
      </c>
      <c r="CW23" s="119">
        <f t="shared" si="57"/>
        <v>-0.33201105377784157</v>
      </c>
      <c r="CX23" s="119">
        <f t="shared" si="57"/>
        <v>-0.14608486366225026</v>
      </c>
      <c r="CY23" s="118">
        <f t="shared" si="58"/>
        <v>0.47699999999999998</v>
      </c>
      <c r="CZ23" s="118">
        <f t="shared" si="58"/>
        <v>0.47599999999999998</v>
      </c>
      <c r="DA23" s="118">
        <f t="shared" si="58"/>
        <v>-0.81270621154705358</v>
      </c>
      <c r="DB23" s="118">
        <f t="shared" si="58"/>
        <v>0.46407939628825789</v>
      </c>
      <c r="DC23" s="118">
        <f t="shared" si="58"/>
        <v>5.3831140206655151E-2</v>
      </c>
      <c r="DD23" s="118">
        <f t="shared" si="58"/>
        <v>0</v>
      </c>
      <c r="DE23" s="118">
        <f t="shared" si="58"/>
        <v>0.26724299257757511</v>
      </c>
      <c r="DF23" s="118">
        <f t="shared" si="58"/>
        <v>0.2406188090707933</v>
      </c>
      <c r="DG23" s="118">
        <f t="shared" si="58"/>
        <v>-0.43900000000000006</v>
      </c>
      <c r="DH23" s="115">
        <f t="shared" si="59"/>
        <v>8.1812646956023265</v>
      </c>
      <c r="DI23" s="115">
        <f t="shared" si="60"/>
        <v>-1.084997729180623</v>
      </c>
      <c r="DJ23" s="115">
        <f t="shared" si="61"/>
        <v>2.0110369935818166</v>
      </c>
      <c r="DK23" s="115">
        <f t="shared" si="62"/>
        <v>0.33566763479199624</v>
      </c>
      <c r="DL23" s="120">
        <f t="shared" si="63"/>
        <v>-0.8356407570571307</v>
      </c>
      <c r="DM23" s="121">
        <f t="shared" si="64"/>
        <v>8.6073308377383846</v>
      </c>
      <c r="DN23" s="111">
        <f t="shared" si="65"/>
        <v>0.80573951434878588</v>
      </c>
      <c r="DO23" s="115">
        <f t="shared" si="66"/>
        <v>6.9352665690386539</v>
      </c>
      <c r="DP23" s="123" t="str">
        <f t="shared" si="67"/>
        <v>#22 Valerie Higgins (4th)</v>
      </c>
      <c r="DQ23" s="124">
        <f t="shared" si="68"/>
        <v>4.085230515472654</v>
      </c>
      <c r="DR23" s="124">
        <f t="shared" si="69"/>
        <v>1.0566494021927193</v>
      </c>
      <c r="DS23" s="125">
        <f t="shared" si="70"/>
        <v>657</v>
      </c>
      <c r="DT23" s="124">
        <f t="shared" si="71"/>
        <v>31.285714285714285</v>
      </c>
      <c r="DU23" s="124">
        <f t="shared" si="72"/>
        <v>10.004617112855019</v>
      </c>
      <c r="DV23" s="124">
        <f t="shared" si="73"/>
        <v>6.4297282031634753</v>
      </c>
      <c r="DW23" s="124">
        <f t="shared" si="74"/>
        <v>3.5748889096915439</v>
      </c>
      <c r="DX23" s="124">
        <f t="shared" si="75"/>
        <v>8.0611153337573551</v>
      </c>
      <c r="DY23" s="126">
        <f t="shared" si="88"/>
        <v>9.6725943624549267</v>
      </c>
      <c r="DZ23" s="127">
        <f t="shared" si="76"/>
        <v>26.28</v>
      </c>
      <c r="EA23" s="127">
        <f t="shared" si="77"/>
        <v>0</v>
      </c>
      <c r="EB23" s="127">
        <f t="shared" si="78"/>
        <v>-0.1509999999999998</v>
      </c>
      <c r="EC23" s="127">
        <f t="shared" si="79"/>
        <v>10.004617112855019</v>
      </c>
      <c r="ED23" s="29">
        <f t="shared" si="80"/>
        <v>6.4297282031634753</v>
      </c>
      <c r="EE23" s="29">
        <f t="shared" si="81"/>
        <v>3.5748889096915439</v>
      </c>
    </row>
    <row r="24" spans="1:135" ht="14" x14ac:dyDescent="0.15">
      <c r="A24" s="105">
        <v>11</v>
      </c>
      <c r="B24" s="194" t="s">
        <v>725</v>
      </c>
      <c r="C24" s="193">
        <v>21</v>
      </c>
      <c r="D24" s="194">
        <v>21</v>
      </c>
      <c r="E24" s="193"/>
      <c r="F24" s="194">
        <v>681</v>
      </c>
      <c r="G24" s="135">
        <v>75</v>
      </c>
      <c r="H24" s="135">
        <v>192</v>
      </c>
      <c r="I24" s="135">
        <v>0.39100000000000001</v>
      </c>
      <c r="J24" s="135">
        <v>26</v>
      </c>
      <c r="K24" s="135">
        <v>69</v>
      </c>
      <c r="L24" s="135">
        <v>0.377</v>
      </c>
      <c r="M24" s="135">
        <v>49</v>
      </c>
      <c r="N24" s="135">
        <v>123</v>
      </c>
      <c r="O24" s="135">
        <v>0.39800000000000002</v>
      </c>
      <c r="P24" s="135"/>
      <c r="Q24" s="135">
        <v>7</v>
      </c>
      <c r="R24" s="135">
        <v>14</v>
      </c>
      <c r="S24" s="135">
        <v>0.5</v>
      </c>
      <c r="T24" s="135">
        <v>16</v>
      </c>
      <c r="U24" s="135">
        <v>38</v>
      </c>
      <c r="V24" s="128">
        <v>54</v>
      </c>
      <c r="W24" s="135">
        <v>87</v>
      </c>
      <c r="X24" s="135">
        <v>32</v>
      </c>
      <c r="Y24" s="135">
        <v>2</v>
      </c>
      <c r="Z24" s="135">
        <v>58</v>
      </c>
      <c r="AA24" s="128">
        <v>30</v>
      </c>
      <c r="AB24" s="128">
        <v>183</v>
      </c>
      <c r="AC24" s="107">
        <f t="shared" si="3"/>
        <v>198.16</v>
      </c>
      <c r="AD24" s="108">
        <f t="shared" si="4"/>
        <v>0.92349616471538154</v>
      </c>
      <c r="AE24" s="4">
        <f t="shared" si="5"/>
        <v>181.60240633363068</v>
      </c>
      <c r="AF24" s="107">
        <f t="shared" si="6"/>
        <v>1464.15</v>
      </c>
      <c r="AG24" s="109">
        <f t="shared" si="7"/>
        <v>48.835206333630701</v>
      </c>
      <c r="AH24" s="110">
        <f t="shared" si="8"/>
        <v>12.403265125405913</v>
      </c>
      <c r="AI24" s="110">
        <f t="shared" si="9"/>
        <v>13.113410511218113</v>
      </c>
      <c r="AJ24" s="110">
        <f t="shared" si="10"/>
        <v>0.95618618310965398</v>
      </c>
      <c r="AK24" s="110">
        <f t="shared" si="11"/>
        <v>1.7757743400607859</v>
      </c>
      <c r="AL24" s="110">
        <f t="shared" si="12"/>
        <v>5.9420141378957068</v>
      </c>
      <c r="AM24" s="110">
        <f t="shared" si="13"/>
        <v>3.9613427585971381</v>
      </c>
      <c r="AN24" s="110">
        <f t="shared" si="14"/>
        <v>1.0927842092681761</v>
      </c>
      <c r="AO24" s="110">
        <f t="shared" si="14"/>
        <v>2.595362497011918</v>
      </c>
      <c r="AP24" s="110">
        <f t="shared" si="14"/>
        <v>3.6881467062800941</v>
      </c>
      <c r="AQ24" s="110">
        <f t="shared" si="15"/>
        <v>2.1855684185363522</v>
      </c>
      <c r="AR24" s="110">
        <f t="shared" si="15"/>
        <v>0.13659802615852201</v>
      </c>
      <c r="AS24" s="110">
        <f t="shared" si="16"/>
        <v>2.0489703923778304</v>
      </c>
      <c r="AT24" s="111">
        <f t="shared" si="17"/>
        <v>9.5364703130482245E-2</v>
      </c>
      <c r="AU24" s="111">
        <f t="shared" si="18"/>
        <v>0.18420874279905119</v>
      </c>
      <c r="AV24" s="111">
        <f t="shared" si="19"/>
        <v>0.10147091764354513</v>
      </c>
      <c r="AW24" s="111">
        <f t="shared" si="20"/>
        <v>0.37471238867936491</v>
      </c>
      <c r="AX24" s="111">
        <f t="shared" si="21"/>
        <v>6.4721990713180147E-2</v>
      </c>
      <c r="AY24" s="112">
        <f t="shared" si="22"/>
        <v>0.12348866626757811</v>
      </c>
      <c r="AZ24" s="113" t="str">
        <f t="shared" si="23"/>
        <v>PG</v>
      </c>
      <c r="BA24" s="114">
        <f t="shared" si="24"/>
        <v>1</v>
      </c>
      <c r="BB24" s="115">
        <f t="shared" si="25"/>
        <v>1.3817455043941413</v>
      </c>
      <c r="BC24" s="115">
        <f t="shared" si="26"/>
        <v>1.355634320783051</v>
      </c>
      <c r="BD24" s="115">
        <f t="shared" si="27"/>
        <v>1.355634320783051</v>
      </c>
      <c r="BE24" s="129">
        <f t="shared" si="82"/>
        <v>3.0594530799001212</v>
      </c>
      <c r="BF24" s="115">
        <f t="shared" si="28"/>
        <v>1.2961812408829299</v>
      </c>
      <c r="BG24" s="115">
        <f t="shared" si="29"/>
        <v>1.2961812408829299</v>
      </c>
      <c r="BH24" s="129">
        <f t="shared" si="83"/>
        <v>3.0011220963264353</v>
      </c>
      <c r="BI24" s="115">
        <f t="shared" si="30"/>
        <v>1.2950591445564945</v>
      </c>
      <c r="BJ24" s="115">
        <f t="shared" si="31"/>
        <v>1.2950591445564945</v>
      </c>
      <c r="BK24" s="129">
        <f t="shared" si="84"/>
        <v>3</v>
      </c>
      <c r="BL24" s="115">
        <f t="shared" si="32"/>
        <v>1.2950591445564945</v>
      </c>
      <c r="BM24" s="115">
        <f t="shared" si="33"/>
        <v>1.2950591445564945</v>
      </c>
      <c r="BN24" s="117">
        <f t="shared" si="34"/>
        <v>2.4562106858903157</v>
      </c>
      <c r="BO24" s="115">
        <f t="shared" si="35"/>
        <v>2.5618050302206634</v>
      </c>
      <c r="BP24" s="115">
        <f t="shared" si="36"/>
        <v>2.5618050302206634</v>
      </c>
      <c r="BQ24" s="129">
        <f t="shared" si="85"/>
        <v>3.0304420834518617</v>
      </c>
      <c r="BR24" s="115">
        <f t="shared" si="37"/>
        <v>2.5313629467688017</v>
      </c>
      <c r="BS24" s="115">
        <f t="shared" si="38"/>
        <v>2.5313629467688017</v>
      </c>
      <c r="BT24" s="129">
        <f t="shared" si="86"/>
        <v>3.0000000000000004</v>
      </c>
      <c r="BU24" s="115">
        <f t="shared" si="39"/>
        <v>2.5313629467688012</v>
      </c>
      <c r="BV24" s="115">
        <f t="shared" si="40"/>
        <v>2.5313629467688012</v>
      </c>
      <c r="BW24" s="129">
        <f t="shared" si="87"/>
        <v>3</v>
      </c>
      <c r="BX24" s="115">
        <f t="shared" si="41"/>
        <v>2.5313629467688012</v>
      </c>
      <c r="BY24" s="115">
        <f t="shared" si="42"/>
        <v>2.5313629467688012</v>
      </c>
      <c r="BZ24" s="57" t="str">
        <f t="shared" si="43"/>
        <v>#23 Lianna Tillman</v>
      </c>
      <c r="CA24" s="118">
        <f t="shared" si="44"/>
        <v>0.86</v>
      </c>
      <c r="CB24" s="119">
        <f t="shared" si="45"/>
        <v>-0.64422496207228408</v>
      </c>
      <c r="CC24" s="119">
        <f t="shared" si="45"/>
        <v>-0.28345898331180502</v>
      </c>
      <c r="CD24" s="118">
        <f t="shared" si="46"/>
        <v>0.38900000000000001</v>
      </c>
      <c r="CE24" s="118">
        <f t="shared" si="46"/>
        <v>0.61348921290716207</v>
      </c>
      <c r="CF24" s="118">
        <f t="shared" si="46"/>
        <v>-0.96399999999999997</v>
      </c>
      <c r="CG24" s="118">
        <f t="shared" si="46"/>
        <v>0.58113361238789851</v>
      </c>
      <c r="CH24" s="118">
        <f t="shared" si="46"/>
        <v>0.12079471109904304</v>
      </c>
      <c r="CI24" s="118">
        <f t="shared" si="46"/>
        <v>0</v>
      </c>
      <c r="CJ24" s="118">
        <f t="shared" si="46"/>
        <v>1.3423709122037764</v>
      </c>
      <c r="CK24" s="118">
        <f t="shared" si="46"/>
        <v>1.2809707734491869</v>
      </c>
      <c r="CL24" s="118">
        <f t="shared" si="46"/>
        <v>-0.36699999999999999</v>
      </c>
      <c r="CM24" s="115">
        <f t="shared" si="47"/>
        <v>2.6385582735838917</v>
      </c>
      <c r="CN24" s="115">
        <f t="shared" si="48"/>
        <v>-0.17337284274677467</v>
      </c>
      <c r="CO24" s="115">
        <f t="shared" si="49"/>
        <v>0.94855969811631402</v>
      </c>
      <c r="CP24" s="115">
        <f t="shared" si="50"/>
        <v>2.3568494168916585</v>
      </c>
      <c r="CQ24" s="120">
        <f t="shared" si="51"/>
        <v>-1.3473204027080663</v>
      </c>
      <c r="CR24" s="121">
        <f t="shared" si="52"/>
        <v>4.4232741431370233</v>
      </c>
      <c r="CS24" s="111">
        <f t="shared" si="53"/>
        <v>0.83517292126563647</v>
      </c>
      <c r="CT24" s="115">
        <f t="shared" si="54"/>
        <v>3.6941987876825029</v>
      </c>
      <c r="CU24" s="122" t="str">
        <f t="shared" si="55"/>
        <v>#23 Lianna Tillman</v>
      </c>
      <c r="CV24" s="118">
        <f t="shared" si="56"/>
        <v>0.60499999999999998</v>
      </c>
      <c r="CW24" s="119">
        <f t="shared" si="57"/>
        <v>-0.38436338461029246</v>
      </c>
      <c r="CX24" s="119">
        <f t="shared" si="57"/>
        <v>-0.16911988922852866</v>
      </c>
      <c r="CY24" s="118">
        <f t="shared" si="58"/>
        <v>0.47699999999999998</v>
      </c>
      <c r="CZ24" s="118">
        <f t="shared" si="58"/>
        <v>0.47599999999999998</v>
      </c>
      <c r="DA24" s="118">
        <f t="shared" si="58"/>
        <v>-0.6013507302001545</v>
      </c>
      <c r="DB24" s="118">
        <f t="shared" si="58"/>
        <v>0.59242727935040129</v>
      </c>
      <c r="DC24" s="118">
        <f t="shared" si="58"/>
        <v>-9.6140570980088422E-2</v>
      </c>
      <c r="DD24" s="118">
        <f t="shared" si="58"/>
        <v>0</v>
      </c>
      <c r="DE24" s="118">
        <f t="shared" si="58"/>
        <v>0.18563047997827745</v>
      </c>
      <c r="DF24" s="118">
        <f t="shared" si="58"/>
        <v>0.67867571430463036</v>
      </c>
      <c r="DG24" s="118">
        <f t="shared" si="58"/>
        <v>-0.439</v>
      </c>
      <c r="DH24" s="115">
        <f t="shared" si="59"/>
        <v>3.1489948118342381</v>
      </c>
      <c r="DI24" s="115">
        <f t="shared" si="60"/>
        <v>0.44624236918287297</v>
      </c>
      <c r="DJ24" s="115">
        <f t="shared" si="61"/>
        <v>0.39787554365079131</v>
      </c>
      <c r="DK24" s="115">
        <f t="shared" si="62"/>
        <v>-0.40108412471986221</v>
      </c>
      <c r="DL24" s="120">
        <f t="shared" si="63"/>
        <v>-1.6490087191609517</v>
      </c>
      <c r="DM24" s="121">
        <f t="shared" si="64"/>
        <v>1.9430198807870889</v>
      </c>
      <c r="DN24" s="111">
        <f t="shared" si="65"/>
        <v>0.83517292126563647</v>
      </c>
      <c r="DO24" s="115">
        <f t="shared" si="66"/>
        <v>1.6227575899141617</v>
      </c>
      <c r="DP24" s="123" t="str">
        <f t="shared" si="67"/>
        <v>#23 Lianna Tillman (1st)</v>
      </c>
      <c r="DQ24" s="124">
        <f t="shared" si="68"/>
        <v>1.2950591445564945</v>
      </c>
      <c r="DR24" s="124">
        <f t="shared" si="69"/>
        <v>2.5313629467688012</v>
      </c>
      <c r="DS24" s="125">
        <f t="shared" si="70"/>
        <v>681</v>
      </c>
      <c r="DT24" s="124">
        <f t="shared" si="71"/>
        <v>32.428571428571431</v>
      </c>
      <c r="DU24" s="124">
        <f t="shared" si="72"/>
        <v>-1.2731954666082856</v>
      </c>
      <c r="DV24" s="124">
        <f t="shared" si="73"/>
        <v>-0.23458275378782045</v>
      </c>
      <c r="DW24" s="124">
        <f t="shared" si="74"/>
        <v>-1.0386127128204652</v>
      </c>
      <c r="DX24" s="124">
        <f t="shared" si="75"/>
        <v>-1.0633383771894069</v>
      </c>
      <c r="DY24" s="126">
        <f t="shared" si="88"/>
        <v>0.60700746534186589</v>
      </c>
      <c r="DZ24" s="127">
        <f t="shared" si="76"/>
        <v>27.24</v>
      </c>
      <c r="EA24" s="127">
        <f t="shared" si="77"/>
        <v>0</v>
      </c>
      <c r="EB24" s="127">
        <f t="shared" si="78"/>
        <v>1.699999999999946E-2</v>
      </c>
      <c r="EC24" s="127">
        <f t="shared" si="79"/>
        <v>-1.2731954666082856</v>
      </c>
      <c r="ED24" s="29">
        <f t="shared" si="80"/>
        <v>-0.23458275378782045</v>
      </c>
      <c r="EE24" s="29">
        <f t="shared" si="81"/>
        <v>-1.0386127128204652</v>
      </c>
    </row>
    <row r="25" spans="1:135" ht="14" x14ac:dyDescent="0.15">
      <c r="A25" s="105">
        <v>12</v>
      </c>
      <c r="B25" s="194" t="s">
        <v>726</v>
      </c>
      <c r="C25" s="193">
        <v>21</v>
      </c>
      <c r="D25" s="194">
        <v>18</v>
      </c>
      <c r="E25" s="193"/>
      <c r="F25" s="194">
        <v>178</v>
      </c>
      <c r="G25" s="135">
        <v>13</v>
      </c>
      <c r="H25" s="135">
        <v>36</v>
      </c>
      <c r="I25" s="135">
        <v>0.36099999999999999</v>
      </c>
      <c r="J25" s="135">
        <v>10</v>
      </c>
      <c r="K25" s="135">
        <v>28</v>
      </c>
      <c r="L25" s="135">
        <v>0.35699999999999998</v>
      </c>
      <c r="M25" s="135">
        <v>3</v>
      </c>
      <c r="N25" s="135">
        <v>8</v>
      </c>
      <c r="O25" s="135">
        <v>0.375</v>
      </c>
      <c r="P25" s="135"/>
      <c r="Q25" s="135">
        <v>4</v>
      </c>
      <c r="R25" s="135">
        <v>7</v>
      </c>
      <c r="S25" s="135">
        <v>0.57099999999999995</v>
      </c>
      <c r="T25" s="135">
        <v>4</v>
      </c>
      <c r="U25" s="135">
        <v>16</v>
      </c>
      <c r="V25" s="128">
        <v>20</v>
      </c>
      <c r="W25" s="135">
        <v>14</v>
      </c>
      <c r="X25" s="135">
        <v>4</v>
      </c>
      <c r="Y25" s="135">
        <v>1</v>
      </c>
      <c r="Z25" s="135">
        <v>37</v>
      </c>
      <c r="AA25" s="128">
        <v>17</v>
      </c>
      <c r="AB25" s="128">
        <v>40</v>
      </c>
      <c r="AC25" s="107">
        <f t="shared" si="3"/>
        <v>39.08</v>
      </c>
      <c r="AD25" s="108">
        <f t="shared" si="4"/>
        <v>1.0235414534288638</v>
      </c>
      <c r="AE25" s="4">
        <f t="shared" si="5"/>
        <v>39.724374442462086</v>
      </c>
      <c r="AF25" s="107">
        <f t="shared" si="6"/>
        <v>382.7</v>
      </c>
      <c r="AG25" s="109">
        <f t="shared" si="7"/>
        <v>13.540774442462087</v>
      </c>
      <c r="AH25" s="110">
        <f t="shared" si="8"/>
        <v>10.380029903961873</v>
      </c>
      <c r="AI25" s="110">
        <f t="shared" si="9"/>
        <v>9.4068460935458589</v>
      </c>
      <c r="AJ25" s="110">
        <f t="shared" si="10"/>
        <v>1.8291089626339168</v>
      </c>
      <c r="AK25" s="110">
        <f t="shared" si="11"/>
        <v>2.6130128037627385</v>
      </c>
      <c r="AL25" s="110">
        <f>W25/$AF25*100</f>
        <v>3.6582179252678335</v>
      </c>
      <c r="AM25" s="110">
        <f>Z25/$AF25*100</f>
        <v>9.6681473739221335</v>
      </c>
      <c r="AN25" s="110">
        <f t="shared" si="14"/>
        <v>1.0452051215050955</v>
      </c>
      <c r="AO25" s="110">
        <f>U25/$AF25*100</f>
        <v>4.1808204860203819</v>
      </c>
      <c r="AP25" s="110">
        <f>V25/$AF25*100</f>
        <v>5.226025607525477</v>
      </c>
      <c r="AQ25" s="110">
        <f t="shared" si="15"/>
        <v>1.0452051215050955</v>
      </c>
      <c r="AR25" s="110">
        <f t="shared" si="15"/>
        <v>0.26130128037627387</v>
      </c>
      <c r="AS25" s="110">
        <f t="shared" si="16"/>
        <v>4.4421217663966557</v>
      </c>
      <c r="AT25" s="111">
        <f>V25/$X$4/$CS25</f>
        <v>0.13512976036591429</v>
      </c>
      <c r="AU25" s="111">
        <f t="shared" si="18"/>
        <v>8.8094209161624901E-2</v>
      </c>
      <c r="AV25" s="111">
        <f t="shared" si="19"/>
        <v>0.21998666920586557</v>
      </c>
      <c r="AW25" s="111">
        <f t="shared" si="20"/>
        <v>0.23069274917144936</v>
      </c>
      <c r="AX25" s="111">
        <f t="shared" si="21"/>
        <v>0.12380807774066202</v>
      </c>
      <c r="AY25" s="112">
        <f t="shared" si="22"/>
        <v>0.13099800644108611</v>
      </c>
      <c r="AZ25" s="113" t="str">
        <f t="shared" si="23"/>
        <v>PG</v>
      </c>
      <c r="BA25" s="114">
        <f t="shared" si="24"/>
        <v>1</v>
      </c>
      <c r="BB25" s="115">
        <f t="shared" si="25"/>
        <v>2.690689527843849</v>
      </c>
      <c r="BC25" s="115">
        <f t="shared" si="26"/>
        <v>2.3199242805096714</v>
      </c>
      <c r="BD25" s="115">
        <f>MAX(MIN(BC25,5),1)</f>
        <v>2.3199242805096714</v>
      </c>
      <c r="BE25" s="129">
        <f t="shared" si="82"/>
        <v>3.0594530799001212</v>
      </c>
      <c r="BF25" s="115">
        <f t="shared" si="28"/>
        <v>2.2604712006095502</v>
      </c>
      <c r="BG25" s="115">
        <f t="shared" si="29"/>
        <v>2.2604712006095502</v>
      </c>
      <c r="BH25" s="129">
        <f t="shared" si="83"/>
        <v>3.0011220963264353</v>
      </c>
      <c r="BI25" s="115">
        <f t="shared" si="30"/>
        <v>2.2593491042831149</v>
      </c>
      <c r="BJ25" s="115">
        <f t="shared" si="31"/>
        <v>2.2593491042831149</v>
      </c>
      <c r="BK25" s="129">
        <f t="shared" si="84"/>
        <v>3</v>
      </c>
      <c r="BL25" s="115">
        <f t="shared" si="32"/>
        <v>2.2593491042831149</v>
      </c>
      <c r="BM25" s="115">
        <f t="shared" si="33"/>
        <v>2.2593491042831149</v>
      </c>
      <c r="BN25" s="117">
        <f t="shared" si="34"/>
        <v>3.3485709702696176</v>
      </c>
      <c r="BO25" s="115">
        <f t="shared" si="35"/>
        <v>3.4914282136315435</v>
      </c>
      <c r="BP25" s="115">
        <f t="shared" si="36"/>
        <v>3.4914282136315435</v>
      </c>
      <c r="BQ25" s="129">
        <f t="shared" si="85"/>
        <v>3.0304420834518617</v>
      </c>
      <c r="BR25" s="115">
        <f t="shared" si="37"/>
        <v>3.4609861301796818</v>
      </c>
      <c r="BS25" s="115">
        <f t="shared" si="38"/>
        <v>3.4609861301796818</v>
      </c>
      <c r="BT25" s="129">
        <f t="shared" si="86"/>
        <v>3.0000000000000004</v>
      </c>
      <c r="BU25" s="115">
        <f t="shared" si="39"/>
        <v>3.4609861301796814</v>
      </c>
      <c r="BV25" s="115">
        <f t="shared" si="40"/>
        <v>3.4609861301796814</v>
      </c>
      <c r="BW25" s="129">
        <f t="shared" si="87"/>
        <v>3</v>
      </c>
      <c r="BX25" s="115">
        <f t="shared" si="41"/>
        <v>3.4609861301796814</v>
      </c>
      <c r="BY25" s="115">
        <f t="shared" si="42"/>
        <v>3.4609861301796814</v>
      </c>
      <c r="BZ25" s="57" t="str">
        <f t="shared" si="43"/>
        <v>#24 Liz Smith</v>
      </c>
      <c r="CA25" s="118">
        <f t="shared" si="44"/>
        <v>0.85999999999999988</v>
      </c>
      <c r="CB25" s="119">
        <f t="shared" si="45"/>
        <v>-0.69535423715988243</v>
      </c>
      <c r="CC25" s="119">
        <f t="shared" si="45"/>
        <v>-0.30595586435034833</v>
      </c>
      <c r="CD25" s="118">
        <f t="shared" si="46"/>
        <v>0.38900000000000001</v>
      </c>
      <c r="CE25" s="118">
        <f t="shared" si="46"/>
        <v>0.72293612333613355</v>
      </c>
      <c r="CF25" s="118">
        <f t="shared" si="46"/>
        <v>-0.96399999999999997</v>
      </c>
      <c r="CG25" s="118">
        <f t="shared" si="46"/>
        <v>0.47699029673742355</v>
      </c>
      <c r="CH25" s="118">
        <f t="shared" si="46"/>
        <v>0.13646442294460062</v>
      </c>
      <c r="CI25" s="118">
        <f t="shared" si="46"/>
        <v>0</v>
      </c>
      <c r="CJ25" s="118">
        <f t="shared" si="46"/>
        <v>1.2553437433384489</v>
      </c>
      <c r="CK25" s="118">
        <f t="shared" si="46"/>
        <v>1.1305415397318341</v>
      </c>
      <c r="CL25" s="118">
        <f t="shared" si="46"/>
        <v>-0.36699999999999999</v>
      </c>
      <c r="CM25" s="115">
        <f t="shared" si="47"/>
        <v>2.8425707949592862</v>
      </c>
      <c r="CN25" s="115">
        <f t="shared" si="48"/>
        <v>-6.6754361832490545</v>
      </c>
      <c r="CO25" s="115">
        <f t="shared" si="49"/>
        <v>1.0690859561179265</v>
      </c>
      <c r="CP25" s="115">
        <f t="shared" si="50"/>
        <v>-2.2755026630355557E-2</v>
      </c>
      <c r="CQ25" s="120">
        <f t="shared" si="51"/>
        <v>0.33646154621101204</v>
      </c>
      <c r="CR25" s="121">
        <f t="shared" si="52"/>
        <v>-2.4500729125911858</v>
      </c>
      <c r="CS25" s="111">
        <f t="shared" si="53"/>
        <v>0.21829776796664213</v>
      </c>
      <c r="CT25" s="115">
        <f t="shared" si="54"/>
        <v>-0.53484544817418578</v>
      </c>
      <c r="CU25" s="122" t="str">
        <f t="shared" si="55"/>
        <v>#24 Liz Smith</v>
      </c>
      <c r="CV25" s="118">
        <f t="shared" si="56"/>
        <v>0.60499999999999998</v>
      </c>
      <c r="CW25" s="119">
        <f t="shared" si="57"/>
        <v>-0.41736500762137868</v>
      </c>
      <c r="CX25" s="119">
        <f t="shared" si="57"/>
        <v>-0.18364060335340662</v>
      </c>
      <c r="CY25" s="118">
        <f t="shared" si="58"/>
        <v>0.47699999999999998</v>
      </c>
      <c r="CZ25" s="118">
        <f t="shared" si="58"/>
        <v>0.47599999999999998</v>
      </c>
      <c r="DA25" s="118">
        <f t="shared" si="58"/>
        <v>-0.67439569464944593</v>
      </c>
      <c r="DB25" s="118">
        <f t="shared" si="58"/>
        <v>0.5480699412029767</v>
      </c>
      <c r="DC25" s="118">
        <f t="shared" si="58"/>
        <v>-4.4309985644782585E-2</v>
      </c>
      <c r="DD25" s="118">
        <f t="shared" si="58"/>
        <v>0</v>
      </c>
      <c r="DE25" s="118">
        <f t="shared" si="58"/>
        <v>0.2138359613002811</v>
      </c>
      <c r="DF25" s="118">
        <f t="shared" si="58"/>
        <v>0.52728219062755088</v>
      </c>
      <c r="DG25" s="118">
        <f t="shared" si="58"/>
        <v>-0.439</v>
      </c>
      <c r="DH25" s="115">
        <f t="shared" si="59"/>
        <v>3.2643381342686393</v>
      </c>
      <c r="DI25" s="115">
        <f t="shared" si="60"/>
        <v>-4.7788452317819452</v>
      </c>
      <c r="DJ25" s="115">
        <f t="shared" si="61"/>
        <v>0.38759341376937173</v>
      </c>
      <c r="DK25" s="115">
        <f t="shared" si="62"/>
        <v>-1.5888095020045272</v>
      </c>
      <c r="DL25" s="120">
        <f t="shared" si="63"/>
        <v>-0.43058857448637244</v>
      </c>
      <c r="DM25" s="121">
        <f t="shared" si="64"/>
        <v>-3.1463117602348341</v>
      </c>
      <c r="DN25" s="111">
        <f t="shared" si="65"/>
        <v>0.21829776796664213</v>
      </c>
      <c r="DO25" s="115">
        <f t="shared" si="66"/>
        <v>-0.68683283458646116</v>
      </c>
      <c r="DP25" s="123" t="str">
        <f t="shared" si="67"/>
        <v>#24 Liz Smith (3rd)</v>
      </c>
      <c r="DQ25" s="124">
        <f t="shared" si="68"/>
        <v>2.2593491042831149</v>
      </c>
      <c r="DR25" s="124">
        <f t="shared" si="69"/>
        <v>3.4609861301796814</v>
      </c>
      <c r="DS25" s="125">
        <f t="shared" si="70"/>
        <v>178</v>
      </c>
      <c r="DT25" s="124">
        <f t="shared" si="71"/>
        <v>9.8888888888888893</v>
      </c>
      <c r="DU25" s="124">
        <f t="shared" si="72"/>
        <v>-8.1465425223364942</v>
      </c>
      <c r="DV25" s="124">
        <f t="shared" si="73"/>
        <v>-5.3239143948097434</v>
      </c>
      <c r="DW25" s="124">
        <f t="shared" si="74"/>
        <v>-2.8226281275267509</v>
      </c>
      <c r="DX25" s="124">
        <f t="shared" si="75"/>
        <v>-1.7783720492713955</v>
      </c>
      <c r="DY25" s="126">
        <f t="shared" si="88"/>
        <v>-1.3417765133381112</v>
      </c>
      <c r="DZ25" s="127">
        <f t="shared" si="76"/>
        <v>8.0909090909090917</v>
      </c>
      <c r="EA25" s="127">
        <f t="shared" si="77"/>
        <v>90.666666666666671</v>
      </c>
      <c r="EB25" s="127">
        <f t="shared" si="78"/>
        <v>-3.334090909090909</v>
      </c>
      <c r="EC25" s="127">
        <f t="shared" si="79"/>
        <v>-6.5224893724570903</v>
      </c>
      <c r="ED25" s="29">
        <f t="shared" si="80"/>
        <v>-4.6524106874703852</v>
      </c>
      <c r="EE25" s="29">
        <f t="shared" si="81"/>
        <v>-1.870078684986705</v>
      </c>
    </row>
    <row r="26" spans="1:135" ht="14" x14ac:dyDescent="0.15">
      <c r="A26" s="105">
        <v>13</v>
      </c>
      <c r="B26" s="135" t="s">
        <v>727</v>
      </c>
      <c r="C26" s="135">
        <v>21</v>
      </c>
      <c r="D26" s="135">
        <v>21</v>
      </c>
      <c r="E26" s="135"/>
      <c r="F26" s="135">
        <v>494</v>
      </c>
      <c r="G26" s="135">
        <v>56</v>
      </c>
      <c r="H26" s="135">
        <v>141</v>
      </c>
      <c r="I26" s="135">
        <v>0.39700000000000002</v>
      </c>
      <c r="J26" s="135">
        <v>34</v>
      </c>
      <c r="K26" s="135">
        <v>101</v>
      </c>
      <c r="L26" s="135">
        <v>0.33700000000000002</v>
      </c>
      <c r="M26" s="135">
        <v>22</v>
      </c>
      <c r="N26" s="135">
        <v>40</v>
      </c>
      <c r="O26" s="135">
        <v>0.55000000000000004</v>
      </c>
      <c r="P26" s="135"/>
      <c r="Q26" s="135">
        <v>11</v>
      </c>
      <c r="R26" s="135">
        <v>17</v>
      </c>
      <c r="S26" s="135">
        <v>0.64700000000000002</v>
      </c>
      <c r="T26" s="135">
        <v>6</v>
      </c>
      <c r="U26" s="135">
        <v>48</v>
      </c>
      <c r="V26" s="128">
        <v>54</v>
      </c>
      <c r="W26" s="135">
        <v>28</v>
      </c>
      <c r="X26" s="135">
        <v>23</v>
      </c>
      <c r="Y26" s="135">
        <v>2</v>
      </c>
      <c r="Z26" s="135">
        <v>47</v>
      </c>
      <c r="AA26" s="135">
        <v>37</v>
      </c>
      <c r="AB26" s="135">
        <v>157</v>
      </c>
      <c r="AC26" s="107">
        <f t="shared" si="3"/>
        <v>148.47999999999999</v>
      </c>
      <c r="AD26" s="108">
        <f t="shared" si="4"/>
        <v>1.0573814655172415</v>
      </c>
      <c r="AE26" s="4">
        <f t="shared" si="5"/>
        <v>155.95279214986621</v>
      </c>
      <c r="AF26" s="107">
        <f t="shared" si="6"/>
        <v>1062.0999999999999</v>
      </c>
      <c r="AG26" s="109">
        <f t="shared" si="7"/>
        <v>56.471192149866219</v>
      </c>
      <c r="AH26" s="110">
        <f t="shared" si="8"/>
        <v>14.683437731839396</v>
      </c>
      <c r="AI26" s="110">
        <f t="shared" si="9"/>
        <v>13.275586103003484</v>
      </c>
      <c r="AJ26" s="110">
        <f t="shared" si="10"/>
        <v>1.6006025797947465</v>
      </c>
      <c r="AK26" s="110">
        <f t="shared" si="11"/>
        <v>3.201205159589493</v>
      </c>
      <c r="AL26" s="110">
        <f t="shared" ref="AL26:AL27" si="89">W26/$AF26*100</f>
        <v>2.6362866020148763</v>
      </c>
      <c r="AM26" s="110">
        <f t="shared" ref="AM26:AM27" si="90">Z26/$AF26*100</f>
        <v>4.4251953676678282</v>
      </c>
      <c r="AN26" s="110">
        <f t="shared" si="14"/>
        <v>0.5649185575746164</v>
      </c>
      <c r="AO26" s="110">
        <f t="shared" ref="AO26:AO27" si="91">U26/$AF26*100</f>
        <v>4.5193484605969312</v>
      </c>
      <c r="AP26" s="110">
        <f t="shared" ref="AP26:AP27" si="92">V26/$AF26*100</f>
        <v>5.0842670181715475</v>
      </c>
      <c r="AQ26" s="110">
        <f t="shared" si="15"/>
        <v>2.165521137369363</v>
      </c>
      <c r="AR26" s="110">
        <f t="shared" si="15"/>
        <v>0.18830618585820547</v>
      </c>
      <c r="AS26" s="110">
        <f t="shared" si="16"/>
        <v>3.4836644383768012</v>
      </c>
      <c r="AT26" s="111">
        <f t="shared" ref="AT26:AT27" si="93">V26/$X$4/$CS26</f>
        <v>0.13146429723048259</v>
      </c>
      <c r="AU26" s="111">
        <f t="shared" si="18"/>
        <v>0.18251907505450013</v>
      </c>
      <c r="AV26" s="111">
        <f t="shared" si="19"/>
        <v>0.17252110066561446</v>
      </c>
      <c r="AW26" s="111">
        <f t="shared" si="20"/>
        <v>0.1662482160020971</v>
      </c>
      <c r="AX26" s="111">
        <f t="shared" si="21"/>
        <v>8.9222015537805011E-2</v>
      </c>
      <c r="AY26" s="112">
        <f t="shared" si="22"/>
        <v>0.19685261673983107</v>
      </c>
      <c r="AZ26" s="113" t="str">
        <f t="shared" ref="AZ26:AZ27" si="94">IF(ISERROR(INDEX($C$47:$C$74,MATCH(B26,$N$47:$N$74,FALSE))),"?",INDEX($C$47:$C$74,MATCH(B26,$N$47:$N$74,FALSE)))</f>
        <v>SG</v>
      </c>
      <c r="BA26" s="114">
        <f t="shared" ref="BA26:BA27" si="95">VLOOKUP(AZ26,$S$47:$T$58,2,FALSE)</f>
        <v>2</v>
      </c>
      <c r="BB26" s="115">
        <f t="shared" si="25"/>
        <v>2.5473140631371791</v>
      </c>
      <c r="BC26" s="115">
        <f t="shared" si="26"/>
        <v>2.4970094617458942</v>
      </c>
      <c r="BD26" s="115">
        <f t="shared" ref="BD26:BD27" si="96">MAX(MIN(BC26,5),1)</f>
        <v>2.4970094617458942</v>
      </c>
      <c r="BE26" s="129">
        <f t="shared" si="82"/>
        <v>3.0594530799001212</v>
      </c>
      <c r="BF26" s="115">
        <f t="shared" si="28"/>
        <v>2.4375563818457731</v>
      </c>
      <c r="BG26" s="115">
        <f t="shared" si="29"/>
        <v>2.4375563818457731</v>
      </c>
      <c r="BH26" s="129">
        <f t="shared" si="83"/>
        <v>3.0011220963264353</v>
      </c>
      <c r="BI26" s="115">
        <f t="shared" si="30"/>
        <v>2.4364342855193377</v>
      </c>
      <c r="BJ26" s="115">
        <f t="shared" si="31"/>
        <v>2.4364342855193377</v>
      </c>
      <c r="BK26" s="129">
        <f t="shared" si="84"/>
        <v>3</v>
      </c>
      <c r="BL26" s="115">
        <f t="shared" si="32"/>
        <v>2.4364342855193377</v>
      </c>
      <c r="BM26" s="115">
        <f t="shared" si="33"/>
        <v>2.4364342855193377</v>
      </c>
      <c r="BN26" s="117">
        <f t="shared" si="34"/>
        <v>3.2139174059136817</v>
      </c>
      <c r="BO26" s="115">
        <f t="shared" si="35"/>
        <v>3.2861676443407326</v>
      </c>
      <c r="BP26" s="115">
        <f t="shared" si="36"/>
        <v>3.2861676443407326</v>
      </c>
      <c r="BQ26" s="129">
        <f t="shared" si="85"/>
        <v>3.0304420834518617</v>
      </c>
      <c r="BR26" s="115">
        <f t="shared" si="37"/>
        <v>3.2557255608888709</v>
      </c>
      <c r="BS26" s="115">
        <f t="shared" si="38"/>
        <v>3.2557255608888709</v>
      </c>
      <c r="BT26" s="129">
        <f t="shared" si="86"/>
        <v>3.0000000000000004</v>
      </c>
      <c r="BU26" s="115">
        <f t="shared" si="39"/>
        <v>3.2557255608888704</v>
      </c>
      <c r="BV26" s="115">
        <f t="shared" si="40"/>
        <v>3.2557255608888704</v>
      </c>
      <c r="BW26" s="129">
        <f t="shared" si="87"/>
        <v>3</v>
      </c>
      <c r="BX26" s="115">
        <f t="shared" si="41"/>
        <v>3.2557255608888704</v>
      </c>
      <c r="BY26" s="115">
        <f t="shared" si="42"/>
        <v>3.2557255608888704</v>
      </c>
      <c r="BZ26" s="57" t="str">
        <f t="shared" si="43"/>
        <v>#30 Sam Ashby</v>
      </c>
      <c r="CA26" s="118">
        <f t="shared" si="44"/>
        <v>0.8600000000000001</v>
      </c>
      <c r="CB26" s="119">
        <f t="shared" si="45"/>
        <v>-0.68406490584888791</v>
      </c>
      <c r="CC26" s="119">
        <f t="shared" si="45"/>
        <v>-0.3009885585735107</v>
      </c>
      <c r="CD26" s="118">
        <f t="shared" si="46"/>
        <v>0.38900000000000001</v>
      </c>
      <c r="CE26" s="118">
        <f t="shared" si="46"/>
        <v>0.74303529140644486</v>
      </c>
      <c r="CF26" s="118">
        <f t="shared" si="46"/>
        <v>-0.96399999999999997</v>
      </c>
      <c r="CG26" s="118">
        <f t="shared" si="46"/>
        <v>0.45786509716391149</v>
      </c>
      <c r="CH26" s="118">
        <f t="shared" si="46"/>
        <v>0.13934205713968922</v>
      </c>
      <c r="CI26" s="118">
        <f t="shared" si="46"/>
        <v>0</v>
      </c>
      <c r="CJ26" s="118">
        <f t="shared" si="46"/>
        <v>1.2393618057318798</v>
      </c>
      <c r="CK26" s="118">
        <f t="shared" si="46"/>
        <v>1.1029162514589832</v>
      </c>
      <c r="CL26" s="118">
        <f t="shared" si="46"/>
        <v>-0.36699999999999999</v>
      </c>
      <c r="CM26" s="115">
        <f t="shared" si="47"/>
        <v>4.309899635480849</v>
      </c>
      <c r="CN26" s="115">
        <f t="shared" si="48"/>
        <v>-2.3070343508727564</v>
      </c>
      <c r="CO26" s="115">
        <f t="shared" si="49"/>
        <v>0.88839180168426257</v>
      </c>
      <c r="CP26" s="115">
        <f t="shared" si="50"/>
        <v>1.6130452909096327</v>
      </c>
      <c r="CQ26" s="120">
        <f t="shared" si="51"/>
        <v>0.12419297573027244</v>
      </c>
      <c r="CR26" s="121">
        <f t="shared" si="52"/>
        <v>4.6284953529322603</v>
      </c>
      <c r="CS26" s="111">
        <f t="shared" si="53"/>
        <v>0.60583762570517541</v>
      </c>
      <c r="CT26" s="115">
        <f t="shared" si="54"/>
        <v>2.8041166352079183</v>
      </c>
      <c r="CU26" s="122" t="str">
        <f t="shared" si="55"/>
        <v>#30 Sam Ashby</v>
      </c>
      <c r="CV26" s="118">
        <f t="shared" si="56"/>
        <v>0.60499999999999998</v>
      </c>
      <c r="CW26" s="119">
        <f t="shared" si="57"/>
        <v>-0.4100782574115549</v>
      </c>
      <c r="CX26" s="119">
        <f t="shared" si="57"/>
        <v>-0.18043443326108416</v>
      </c>
      <c r="CY26" s="118">
        <f t="shared" si="58"/>
        <v>0.47699999999999998</v>
      </c>
      <c r="CZ26" s="118">
        <f t="shared" si="58"/>
        <v>0.47599999999999998</v>
      </c>
      <c r="DA26" s="118">
        <f t="shared" si="58"/>
        <v>-0.68780989712808982</v>
      </c>
      <c r="DB26" s="118">
        <f t="shared" si="58"/>
        <v>0.53992402286611041</v>
      </c>
      <c r="DC26" s="118">
        <f t="shared" si="58"/>
        <v>-3.4791657153335605E-2</v>
      </c>
      <c r="DD26" s="118">
        <f t="shared" si="58"/>
        <v>0</v>
      </c>
      <c r="DE26" s="118">
        <f t="shared" si="58"/>
        <v>0.21901570285144062</v>
      </c>
      <c r="DF26" s="118">
        <f t="shared" si="58"/>
        <v>0.49947981717346396</v>
      </c>
      <c r="DG26" s="118">
        <f t="shared" si="58"/>
        <v>-0.43900000000000006</v>
      </c>
      <c r="DH26" s="115">
        <f t="shared" si="59"/>
        <v>4.6776216542888029</v>
      </c>
      <c r="DI26" s="115">
        <f t="shared" si="60"/>
        <v>-1.7888207480482274</v>
      </c>
      <c r="DJ26" s="115">
        <f t="shared" si="61"/>
        <v>0.14777747799986382</v>
      </c>
      <c r="DK26" s="115">
        <f t="shared" si="62"/>
        <v>-0.96099041522172501</v>
      </c>
      <c r="DL26" s="120">
        <f t="shared" si="63"/>
        <v>-0.36850530041186796</v>
      </c>
      <c r="DM26" s="121">
        <f t="shared" si="64"/>
        <v>1.7070826686068468</v>
      </c>
      <c r="DN26" s="111">
        <f t="shared" si="65"/>
        <v>0.60583762570517541</v>
      </c>
      <c r="DO26" s="115">
        <f t="shared" si="66"/>
        <v>1.0342149108312269</v>
      </c>
      <c r="DP26" s="123" t="str">
        <f t="shared" ref="DP26:DP27" si="97">CONCATENATE(B26,IF(ISERROR(VLOOKUP(B26,$N$47:$O$74,2,FALSE)),"",CONCATENATE(" (",VLOOKUP(B26,$N$47:$O$74,2,FALSE),")")))</f>
        <v>#30 Sam Ashby (0)</v>
      </c>
      <c r="DQ26" s="124">
        <f t="shared" si="68"/>
        <v>2.4364342855193377</v>
      </c>
      <c r="DR26" s="124">
        <f t="shared" si="69"/>
        <v>3.2557255608888704</v>
      </c>
      <c r="DS26" s="125">
        <f t="shared" si="70"/>
        <v>494</v>
      </c>
      <c r="DT26" s="124">
        <f t="shared" si="71"/>
        <v>23.523809523809526</v>
      </c>
      <c r="DU26" s="124">
        <f t="shared" si="72"/>
        <v>-1.0679742568130486</v>
      </c>
      <c r="DV26" s="124">
        <f t="shared" si="73"/>
        <v>-0.47051996596806256</v>
      </c>
      <c r="DW26" s="124">
        <f t="shared" si="74"/>
        <v>-0.59745429084498602</v>
      </c>
      <c r="DX26" s="124">
        <f t="shared" si="75"/>
        <v>-0.64701898806186664</v>
      </c>
      <c r="DY26" s="126">
        <f t="shared" si="88"/>
        <v>0.56465626334848418</v>
      </c>
      <c r="DZ26" s="127">
        <f t="shared" si="76"/>
        <v>19.760000000000002</v>
      </c>
      <c r="EA26" s="127">
        <f t="shared" si="77"/>
        <v>0</v>
      </c>
      <c r="EB26" s="127">
        <f t="shared" si="78"/>
        <v>-1.2919999999999998</v>
      </c>
      <c r="EC26" s="127">
        <f t="shared" si="79"/>
        <v>-1.0679742568130486</v>
      </c>
      <c r="ED26" s="29">
        <f t="shared" si="80"/>
        <v>-0.47051996596806256</v>
      </c>
      <c r="EE26" s="29">
        <f t="shared" si="81"/>
        <v>-0.59745429084498602</v>
      </c>
    </row>
    <row r="27" spans="1:135" ht="14" x14ac:dyDescent="0.15">
      <c r="A27" s="105">
        <v>14</v>
      </c>
      <c r="B27" s="135" t="s">
        <v>728</v>
      </c>
      <c r="C27" s="135">
        <v>21</v>
      </c>
      <c r="D27" s="135">
        <v>7</v>
      </c>
      <c r="E27" s="135"/>
      <c r="F27" s="135">
        <v>17</v>
      </c>
      <c r="G27" s="135">
        <v>1</v>
      </c>
      <c r="H27" s="135">
        <v>2</v>
      </c>
      <c r="I27" s="135">
        <v>0.5</v>
      </c>
      <c r="J27" s="135">
        <v>0</v>
      </c>
      <c r="K27" s="135">
        <v>0</v>
      </c>
      <c r="L27" s="135"/>
      <c r="M27" s="135">
        <v>1</v>
      </c>
      <c r="N27" s="135">
        <v>2</v>
      </c>
      <c r="O27" s="135">
        <v>0.5</v>
      </c>
      <c r="P27" s="135"/>
      <c r="Q27" s="135">
        <v>0</v>
      </c>
      <c r="R27" s="135">
        <v>2</v>
      </c>
      <c r="S27" s="135">
        <v>0</v>
      </c>
      <c r="T27" s="135">
        <v>0</v>
      </c>
      <c r="U27" s="135">
        <v>3</v>
      </c>
      <c r="V27" s="135">
        <v>3</v>
      </c>
      <c r="W27" s="135">
        <v>0</v>
      </c>
      <c r="X27" s="135">
        <v>1</v>
      </c>
      <c r="Y27" s="135">
        <v>0</v>
      </c>
      <c r="Z27" s="135">
        <v>1</v>
      </c>
      <c r="AA27" s="135">
        <v>3</v>
      </c>
      <c r="AB27" s="135">
        <v>2</v>
      </c>
      <c r="AC27" s="107">
        <f t="shared" si="3"/>
        <v>2.88</v>
      </c>
      <c r="AD27" s="108">
        <f t="shared" si="4"/>
        <v>0.69444444444444442</v>
      </c>
      <c r="AE27" s="4">
        <f t="shared" si="5"/>
        <v>1.9796877787689562</v>
      </c>
      <c r="AF27" s="107">
        <f t="shared" si="6"/>
        <v>36.549999999999997</v>
      </c>
      <c r="AG27" s="109">
        <f t="shared" si="7"/>
        <v>5.0087778768956349E-2</v>
      </c>
      <c r="AH27" s="110">
        <f t="shared" si="8"/>
        <v>5.4163824316524112</v>
      </c>
      <c r="AI27" s="110">
        <f t="shared" si="9"/>
        <v>5.4719562243502056</v>
      </c>
      <c r="AJ27" s="110">
        <f t="shared" si="10"/>
        <v>5.4719562243502056</v>
      </c>
      <c r="AK27" s="110">
        <f t="shared" si="11"/>
        <v>0</v>
      </c>
      <c r="AL27" s="110">
        <f t="shared" si="89"/>
        <v>0</v>
      </c>
      <c r="AM27" s="110">
        <f t="shared" si="90"/>
        <v>2.7359781121751028</v>
      </c>
      <c r="AN27" s="110">
        <f t="shared" si="14"/>
        <v>0</v>
      </c>
      <c r="AO27" s="110">
        <f t="shared" si="91"/>
        <v>8.2079343365253088</v>
      </c>
      <c r="AP27" s="110">
        <f t="shared" si="92"/>
        <v>8.2079343365253088</v>
      </c>
      <c r="AQ27" s="110">
        <f t="shared" si="15"/>
        <v>2.7359781121751028</v>
      </c>
      <c r="AR27" s="110">
        <f t="shared" si="15"/>
        <v>0</v>
      </c>
      <c r="AS27" s="110">
        <f t="shared" si="16"/>
        <v>8.2079343365253088</v>
      </c>
      <c r="AT27" s="111">
        <f t="shared" si="93"/>
        <v>0.21223321186881833</v>
      </c>
      <c r="AU27" s="111">
        <f t="shared" si="18"/>
        <v>0.23059954751131223</v>
      </c>
      <c r="AV27" s="111">
        <f t="shared" si="19"/>
        <v>0.40648055832502494</v>
      </c>
      <c r="AW27" s="111">
        <f t="shared" si="20"/>
        <v>0</v>
      </c>
      <c r="AX27" s="111">
        <f t="shared" si="21"/>
        <v>0</v>
      </c>
      <c r="AY27" s="112">
        <f t="shared" si="22"/>
        <v>5.073691257791493E-3</v>
      </c>
      <c r="AZ27" s="113" t="str">
        <f t="shared" si="94"/>
        <v>SF</v>
      </c>
      <c r="BA27" s="114">
        <f t="shared" si="95"/>
        <v>3</v>
      </c>
      <c r="BB27" s="115">
        <f t="shared" si="25"/>
        <v>3.7990877659847211</v>
      </c>
      <c r="BC27" s="115">
        <f t="shared" si="26"/>
        <v>3.2027536122647802</v>
      </c>
      <c r="BD27" s="115">
        <f t="shared" si="96"/>
        <v>3.2027536122647802</v>
      </c>
      <c r="BE27" s="129">
        <f t="shared" si="82"/>
        <v>3.0594530799001212</v>
      </c>
      <c r="BF27" s="115">
        <f t="shared" si="28"/>
        <v>3.143300532364659</v>
      </c>
      <c r="BG27" s="115">
        <f t="shared" si="29"/>
        <v>3.143300532364659</v>
      </c>
      <c r="BH27" s="129">
        <f t="shared" si="83"/>
        <v>3.0011220963264353</v>
      </c>
      <c r="BI27" s="115">
        <f t="shared" si="30"/>
        <v>3.1421784360382237</v>
      </c>
      <c r="BJ27" s="115">
        <f t="shared" si="31"/>
        <v>3.1421784360382237</v>
      </c>
      <c r="BK27" s="129">
        <f t="shared" si="84"/>
        <v>3</v>
      </c>
      <c r="BL27" s="115">
        <f t="shared" si="32"/>
        <v>3.1421784360382237</v>
      </c>
      <c r="BM27" s="115">
        <f t="shared" si="33"/>
        <v>3.1421784360382237</v>
      </c>
      <c r="BN27" s="117">
        <f t="shared" si="34"/>
        <v>5.9566498745243033</v>
      </c>
      <c r="BO27" s="115">
        <f t="shared" si="35"/>
        <v>4.4964634009987039</v>
      </c>
      <c r="BP27" s="115">
        <f t="shared" si="36"/>
        <v>4.4964634009987039</v>
      </c>
      <c r="BQ27" s="129">
        <f t="shared" si="85"/>
        <v>3.0304420834518617</v>
      </c>
      <c r="BR27" s="115">
        <f t="shared" si="37"/>
        <v>4.4660213175468417</v>
      </c>
      <c r="BS27" s="115">
        <f t="shared" si="38"/>
        <v>4.4660213175468417</v>
      </c>
      <c r="BT27" s="129">
        <f t="shared" si="86"/>
        <v>3.0000000000000004</v>
      </c>
      <c r="BU27" s="115">
        <f t="shared" si="39"/>
        <v>4.4660213175468417</v>
      </c>
      <c r="BV27" s="115">
        <f t="shared" si="40"/>
        <v>4.4660213175468417</v>
      </c>
      <c r="BW27" s="129">
        <f t="shared" si="87"/>
        <v>3</v>
      </c>
      <c r="BX27" s="115">
        <f t="shared" si="41"/>
        <v>4.4660213175468417</v>
      </c>
      <c r="BY27" s="115">
        <f t="shared" si="42"/>
        <v>4.4660213175468417</v>
      </c>
      <c r="BZ27" s="57" t="str">
        <f t="shared" si="43"/>
        <v>#33 Madalene Ennis</v>
      </c>
      <c r="CA27" s="118">
        <f t="shared" si="44"/>
        <v>0.86</v>
      </c>
      <c r="CB27" s="119">
        <f t="shared" si="45"/>
        <v>-0.75063117246507627</v>
      </c>
      <c r="CC27" s="119">
        <f t="shared" si="45"/>
        <v>-0.33027771588463362</v>
      </c>
      <c r="CD27" s="118">
        <f t="shared" si="46"/>
        <v>0.38900000000000001</v>
      </c>
      <c r="CE27" s="118">
        <f t="shared" si="46"/>
        <v>0.82313725249033842</v>
      </c>
      <c r="CF27" s="118">
        <f t="shared" si="46"/>
        <v>-0.96399999999999997</v>
      </c>
      <c r="CG27" s="118">
        <f t="shared" si="46"/>
        <v>0.38164472890787182</v>
      </c>
      <c r="CH27" s="118">
        <f t="shared" si="46"/>
        <v>0.15081039958562115</v>
      </c>
      <c r="CI27" s="118">
        <f t="shared" si="46"/>
        <v>0</v>
      </c>
      <c r="CJ27" s="118">
        <f t="shared" si="46"/>
        <v>1.1756683961475503</v>
      </c>
      <c r="CK27" s="118">
        <f t="shared" si="46"/>
        <v>0.99282016397803696</v>
      </c>
      <c r="CL27" s="118">
        <f t="shared" si="46"/>
        <v>-0.36699999999999999</v>
      </c>
      <c r="CM27" s="115">
        <f t="shared" si="47"/>
        <v>-1.256597228339583</v>
      </c>
      <c r="CN27" s="115">
        <f t="shared" si="48"/>
        <v>-2.6374829001367992</v>
      </c>
      <c r="CO27" s="115">
        <f t="shared" si="49"/>
        <v>1.237841857063922</v>
      </c>
      <c r="CP27" s="115">
        <f t="shared" si="50"/>
        <v>0.20429109753091712</v>
      </c>
      <c r="CQ27" s="120">
        <f t="shared" si="51"/>
        <v>2.0333715674374693</v>
      </c>
      <c r="CR27" s="121">
        <f t="shared" si="52"/>
        <v>-0.41857560644407377</v>
      </c>
      <c r="CS27" s="111">
        <f t="shared" si="53"/>
        <v>2.0848663232769193E-2</v>
      </c>
      <c r="CT27" s="115">
        <f t="shared" si="54"/>
        <v>-8.7267418562046277E-3</v>
      </c>
      <c r="CU27" s="122" t="str">
        <f t="shared" si="55"/>
        <v>#33 Madalene Ennis</v>
      </c>
      <c r="CV27" s="118">
        <f t="shared" si="56"/>
        <v>0.60499999999999998</v>
      </c>
      <c r="CW27" s="119">
        <f t="shared" si="57"/>
        <v>-0.45304375677291286</v>
      </c>
      <c r="CX27" s="119">
        <f t="shared" si="57"/>
        <v>-0.19933925298008168</v>
      </c>
      <c r="CY27" s="118">
        <f t="shared" si="58"/>
        <v>0.47699999999999998</v>
      </c>
      <c r="CZ27" s="118">
        <f t="shared" si="58"/>
        <v>0.47599999999999998</v>
      </c>
      <c r="DA27" s="118">
        <f t="shared" si="58"/>
        <v>-0.74127001652989544</v>
      </c>
      <c r="DB27" s="118">
        <f t="shared" si="58"/>
        <v>0.50745979194224167</v>
      </c>
      <c r="DC27" s="118">
        <f t="shared" si="58"/>
        <v>3.1420909370545175E-3</v>
      </c>
      <c r="DD27" s="118">
        <f t="shared" si="58"/>
        <v>0</v>
      </c>
      <c r="DE27" s="118">
        <f t="shared" si="58"/>
        <v>0.23965871925411802</v>
      </c>
      <c r="DF27" s="118">
        <f t="shared" si="58"/>
        <v>0.38867798554199889</v>
      </c>
      <c r="DG27" s="118">
        <f t="shared" si="58"/>
        <v>-0.439</v>
      </c>
      <c r="DH27" s="115">
        <f t="shared" si="59"/>
        <v>-0.29289989972851016</v>
      </c>
      <c r="DI27" s="115">
        <f t="shared" si="60"/>
        <v>-2.0280985404374707</v>
      </c>
      <c r="DJ27" s="115">
        <f t="shared" si="61"/>
        <v>2.5790076090734755E-2</v>
      </c>
      <c r="DK27" s="115">
        <f t="shared" si="62"/>
        <v>-2.9475821634634256</v>
      </c>
      <c r="DL27" s="120">
        <f t="shared" si="63"/>
        <v>0.63038916654514199</v>
      </c>
      <c r="DM27" s="121">
        <f t="shared" si="64"/>
        <v>-4.6124013609935295</v>
      </c>
      <c r="DN27" s="111">
        <f t="shared" si="65"/>
        <v>2.0848663232769193E-2</v>
      </c>
      <c r="DO27" s="115">
        <f t="shared" si="66"/>
        <v>-9.6162402669720384E-2</v>
      </c>
      <c r="DP27" s="123" t="str">
        <f t="shared" si="97"/>
        <v>#33 Madalene Ennis (0)</v>
      </c>
      <c r="DQ27" s="124">
        <f t="shared" si="68"/>
        <v>3.1421784360382237</v>
      </c>
      <c r="DR27" s="124">
        <f t="shared" si="69"/>
        <v>4.4660213175468417</v>
      </c>
      <c r="DS27" s="125">
        <f t="shared" si="70"/>
        <v>17</v>
      </c>
      <c r="DT27" s="124">
        <f t="shared" si="71"/>
        <v>2.4285714285714284</v>
      </c>
      <c r="DU27" s="124">
        <f t="shared" si="72"/>
        <v>-6.1150452161893831</v>
      </c>
      <c r="DV27" s="124">
        <f t="shared" si="73"/>
        <v>-6.7900039955684388</v>
      </c>
      <c r="DW27" s="124">
        <f t="shared" si="74"/>
        <v>0.67495877937905568</v>
      </c>
      <c r="DX27" s="124">
        <f t="shared" si="75"/>
        <v>-0.12749051836548872</v>
      </c>
      <c r="DY27" s="126">
        <f t="shared" si="88"/>
        <v>-8.5793191899950341E-2</v>
      </c>
      <c r="DZ27" s="127">
        <f t="shared" si="76"/>
        <v>1.5454545454545454</v>
      </c>
      <c r="EA27" s="127">
        <f t="shared" si="77"/>
        <v>144.33333333333334</v>
      </c>
      <c r="EB27" s="127">
        <f t="shared" si="78"/>
        <v>-4.4795454545454545</v>
      </c>
      <c r="EC27" s="127">
        <f t="shared" si="79"/>
        <v>-4.6518811732310752</v>
      </c>
      <c r="ED27" s="29">
        <f t="shared" si="80"/>
        <v>-4.7230028627937441</v>
      </c>
      <c r="EE27" s="29">
        <f t="shared" si="81"/>
        <v>7.1121689562668955E-2</v>
      </c>
    </row>
    <row r="28" spans="1:135" ht="14" x14ac:dyDescent="0.15">
      <c r="A28" s="105"/>
      <c r="B28" s="135"/>
      <c r="C28" s="135"/>
      <c r="D28" s="135"/>
      <c r="E28" s="135"/>
      <c r="F28" s="135"/>
      <c r="G28" s="135"/>
      <c r="H28" s="135"/>
      <c r="I28" s="135"/>
      <c r="J28" s="135"/>
      <c r="K28" s="135"/>
      <c r="L28" s="135"/>
      <c r="M28" s="135"/>
      <c r="N28" s="135"/>
      <c r="O28" s="135"/>
      <c r="P28" s="135"/>
      <c r="Q28" s="135"/>
      <c r="R28" s="135"/>
      <c r="S28" s="135"/>
      <c r="T28" s="135"/>
      <c r="U28" s="135"/>
      <c r="V28" s="135"/>
      <c r="W28" s="135"/>
      <c r="X28" s="135"/>
      <c r="Y28" s="135"/>
      <c r="Z28" s="135"/>
      <c r="AA28" s="135"/>
      <c r="AB28" s="135"/>
      <c r="AC28" s="107"/>
      <c r="AD28" s="108"/>
      <c r="AE28" s="4"/>
      <c r="AF28" s="107"/>
      <c r="AG28" s="109"/>
      <c r="AH28" s="110"/>
      <c r="AI28" s="110"/>
      <c r="AJ28" s="110"/>
      <c r="AK28" s="110"/>
      <c r="AL28" s="110"/>
      <c r="AM28" s="110"/>
      <c r="AN28" s="110"/>
      <c r="AO28" s="110"/>
      <c r="AP28" s="110"/>
      <c r="AQ28" s="110"/>
      <c r="AR28" s="110"/>
      <c r="AS28" s="110"/>
      <c r="AT28" s="111"/>
      <c r="AU28" s="111"/>
      <c r="AV28" s="111"/>
      <c r="AW28" s="111"/>
      <c r="AX28" s="111"/>
      <c r="AY28" s="112"/>
      <c r="AZ28" s="113"/>
      <c r="BA28" s="114"/>
      <c r="BB28" s="115"/>
      <c r="BC28" s="115"/>
      <c r="BD28" s="115"/>
      <c r="BE28" s="129"/>
      <c r="BF28" s="115"/>
      <c r="BG28" s="115"/>
      <c r="BH28" s="129"/>
      <c r="BI28" s="115"/>
      <c r="BJ28" s="115"/>
      <c r="BK28" s="129"/>
      <c r="BL28" s="115"/>
      <c r="BM28" s="115"/>
      <c r="BN28" s="117"/>
      <c r="BO28" s="115"/>
      <c r="BP28" s="115"/>
      <c r="BQ28" s="129"/>
      <c r="BR28" s="115"/>
      <c r="BS28" s="115"/>
      <c r="BT28" s="129"/>
      <c r="BU28" s="115"/>
      <c r="BV28" s="115"/>
      <c r="BW28" s="129"/>
      <c r="BX28" s="115"/>
      <c r="BY28" s="115"/>
      <c r="CA28" s="118"/>
      <c r="CB28" s="119"/>
      <c r="CC28" s="119"/>
      <c r="CD28" s="118"/>
      <c r="CE28" s="118"/>
      <c r="CF28" s="118"/>
      <c r="CG28" s="118"/>
      <c r="CH28" s="118"/>
      <c r="CI28" s="118"/>
      <c r="CJ28" s="118"/>
      <c r="CK28" s="118"/>
      <c r="CL28" s="118"/>
      <c r="CM28" s="115"/>
      <c r="CN28" s="115"/>
      <c r="CO28" s="115"/>
      <c r="CP28" s="115"/>
      <c r="CQ28" s="120"/>
      <c r="CR28" s="100"/>
      <c r="CS28" s="111"/>
      <c r="CT28" s="115"/>
      <c r="CU28" s="122"/>
      <c r="CV28" s="118"/>
      <c r="CW28" s="119"/>
      <c r="CX28" s="119"/>
      <c r="CY28" s="118"/>
      <c r="CZ28" s="118"/>
      <c r="DA28" s="118"/>
      <c r="DB28" s="118"/>
      <c r="DC28" s="118"/>
      <c r="DD28" s="118"/>
      <c r="DE28" s="118"/>
      <c r="DF28" s="118"/>
      <c r="DG28" s="118"/>
      <c r="DH28" s="115"/>
      <c r="DI28" s="115"/>
      <c r="DJ28" s="115"/>
      <c r="DK28" s="115"/>
      <c r="DL28" s="120"/>
      <c r="DM28" s="100"/>
      <c r="DN28" s="111"/>
      <c r="DO28" s="115"/>
      <c r="DP28" s="130"/>
      <c r="DQ28" s="124"/>
      <c r="DR28" s="132"/>
      <c r="DS28" s="125"/>
      <c r="DT28" s="124"/>
      <c r="DU28" s="124"/>
      <c r="DV28" s="124"/>
      <c r="DW28" s="124"/>
      <c r="DX28" s="124"/>
      <c r="DY28" s="126"/>
      <c r="DZ28" s="127"/>
      <c r="EA28" s="127"/>
      <c r="EB28" s="127"/>
      <c r="EC28" s="127"/>
      <c r="ED28" s="29"/>
      <c r="EE28" s="29"/>
    </row>
    <row r="29" spans="1:135" ht="14" x14ac:dyDescent="0.15">
      <c r="A29" s="105"/>
      <c r="B29" s="135"/>
      <c r="C29" s="135"/>
      <c r="D29" s="135"/>
      <c r="E29" s="135"/>
      <c r="F29" s="135"/>
      <c r="G29" s="135"/>
      <c r="H29" s="135"/>
      <c r="I29" s="135"/>
      <c r="J29" s="135"/>
      <c r="K29" s="135"/>
      <c r="L29" s="135"/>
      <c r="M29" s="135"/>
      <c r="N29" s="135"/>
      <c r="O29" s="135"/>
      <c r="P29" s="135"/>
      <c r="Q29" s="135"/>
      <c r="R29" s="135"/>
      <c r="S29" s="135"/>
      <c r="T29" s="135"/>
      <c r="U29" s="135"/>
      <c r="V29" s="135"/>
      <c r="W29" s="135"/>
      <c r="X29" s="135"/>
      <c r="Y29" s="135"/>
      <c r="Z29" s="135"/>
      <c r="AA29" s="135"/>
      <c r="AB29" s="135"/>
      <c r="AC29" s="107"/>
      <c r="AD29" s="108"/>
      <c r="AE29" s="4"/>
      <c r="AF29" s="107"/>
      <c r="AG29" s="109"/>
      <c r="AH29" s="110"/>
      <c r="AI29" s="110"/>
      <c r="AJ29" s="110"/>
      <c r="AK29" s="110"/>
      <c r="AL29" s="110"/>
      <c r="AM29" s="110"/>
      <c r="AN29" s="110"/>
      <c r="AO29" s="110"/>
      <c r="AP29" s="110"/>
      <c r="AQ29" s="110"/>
      <c r="AR29" s="110"/>
      <c r="AS29" s="110"/>
      <c r="AT29" s="111"/>
      <c r="AU29" s="111"/>
      <c r="AV29" s="111"/>
      <c r="AW29" s="111"/>
      <c r="AX29" s="111"/>
      <c r="AY29" s="112"/>
      <c r="AZ29" s="113"/>
      <c r="BA29" s="114"/>
      <c r="BB29" s="115"/>
      <c r="BC29" s="115"/>
      <c r="BD29" s="115"/>
      <c r="BE29" s="129"/>
      <c r="BF29" s="115"/>
      <c r="BG29" s="115"/>
      <c r="BH29" s="129"/>
      <c r="BI29" s="115"/>
      <c r="BJ29" s="115"/>
      <c r="BK29" s="129"/>
      <c r="BL29" s="115"/>
      <c r="BM29" s="115"/>
      <c r="BN29" s="117"/>
      <c r="BO29" s="115"/>
      <c r="BP29" s="115"/>
      <c r="BQ29" s="129"/>
      <c r="BR29" s="115"/>
      <c r="BS29" s="115"/>
      <c r="BT29" s="129"/>
      <c r="BU29" s="115"/>
      <c r="BV29" s="115"/>
      <c r="BW29" s="129"/>
      <c r="BX29" s="115"/>
      <c r="BY29" s="115"/>
      <c r="CA29" s="118"/>
      <c r="CB29" s="119"/>
      <c r="CC29" s="119"/>
      <c r="CD29" s="118"/>
      <c r="CE29" s="118"/>
      <c r="CF29" s="118"/>
      <c r="CG29" s="118"/>
      <c r="CH29" s="118"/>
      <c r="CI29" s="118"/>
      <c r="CJ29" s="118"/>
      <c r="CK29" s="118"/>
      <c r="CL29" s="118"/>
      <c r="CM29" s="115"/>
      <c r="CN29" s="115"/>
      <c r="CO29" s="115"/>
      <c r="CP29" s="115"/>
      <c r="CQ29" s="120"/>
      <c r="CR29" s="100"/>
      <c r="CS29" s="111"/>
      <c r="CT29" s="115"/>
      <c r="CU29" s="122"/>
      <c r="CV29" s="118"/>
      <c r="CW29" s="119"/>
      <c r="CX29" s="119"/>
      <c r="CY29" s="118"/>
      <c r="CZ29" s="118"/>
      <c r="DA29" s="118"/>
      <c r="DB29" s="118"/>
      <c r="DC29" s="118"/>
      <c r="DD29" s="118"/>
      <c r="DE29" s="118"/>
      <c r="DF29" s="118"/>
      <c r="DG29" s="118"/>
      <c r="DH29" s="115"/>
      <c r="DI29" s="115"/>
      <c r="DJ29" s="115"/>
      <c r="DK29" s="115"/>
      <c r="DL29" s="120"/>
      <c r="DM29" s="100"/>
      <c r="DN29" s="111"/>
      <c r="DO29" s="115"/>
      <c r="DP29" s="130"/>
      <c r="DQ29" s="124"/>
      <c r="DR29" s="132"/>
      <c r="DS29" s="125"/>
      <c r="DT29" s="124"/>
      <c r="DU29" s="124"/>
      <c r="DV29" s="124"/>
      <c r="DW29" s="124"/>
      <c r="DX29" s="124"/>
      <c r="DY29" s="126"/>
      <c r="DZ29" s="127"/>
      <c r="EA29" s="127"/>
      <c r="EB29" s="127"/>
      <c r="EC29" s="127"/>
      <c r="ED29" s="29"/>
      <c r="EE29" s="29"/>
    </row>
    <row r="30" spans="1:135" ht="14" x14ac:dyDescent="0.15">
      <c r="A30" s="105"/>
      <c r="B30" s="135"/>
      <c r="C30" s="135"/>
      <c r="D30" s="135"/>
      <c r="E30" s="135"/>
      <c r="F30" s="135"/>
      <c r="G30" s="135"/>
      <c r="H30" s="135"/>
      <c r="I30" s="135"/>
      <c r="J30" s="135"/>
      <c r="K30" s="135"/>
      <c r="L30" s="135"/>
      <c r="M30" s="135"/>
      <c r="N30" s="135"/>
      <c r="O30" s="135"/>
      <c r="P30" s="135"/>
      <c r="Q30" s="135"/>
      <c r="R30" s="135"/>
      <c r="S30" s="135"/>
      <c r="T30" s="135"/>
      <c r="U30" s="135"/>
      <c r="V30" s="135"/>
      <c r="W30" s="135"/>
      <c r="X30" s="135"/>
      <c r="Y30" s="135"/>
      <c r="Z30" s="135"/>
      <c r="AA30" s="135"/>
      <c r="AB30" s="135"/>
      <c r="AC30" s="107"/>
      <c r="AD30" s="108"/>
      <c r="AE30" s="4"/>
      <c r="AF30" s="107"/>
      <c r="AG30" s="109"/>
      <c r="AH30" s="110"/>
      <c r="AI30" s="110"/>
      <c r="AJ30" s="110"/>
      <c r="AK30" s="110"/>
      <c r="AL30" s="110"/>
      <c r="AM30" s="110"/>
      <c r="AN30" s="110"/>
      <c r="AO30" s="110"/>
      <c r="AP30" s="110"/>
      <c r="AQ30" s="110"/>
      <c r="AR30" s="110"/>
      <c r="AS30" s="110"/>
      <c r="AT30" s="111"/>
      <c r="AU30" s="111"/>
      <c r="AV30" s="111"/>
      <c r="AW30" s="111"/>
      <c r="AX30" s="111"/>
      <c r="AY30" s="112"/>
      <c r="AZ30" s="113"/>
      <c r="BA30" s="114"/>
      <c r="BB30" s="115"/>
      <c r="BC30" s="115"/>
      <c r="BD30" s="115"/>
      <c r="BE30" s="129"/>
      <c r="BF30" s="115"/>
      <c r="BG30" s="115"/>
      <c r="BH30" s="129"/>
      <c r="BI30" s="115"/>
      <c r="BJ30" s="115"/>
      <c r="BK30" s="129"/>
      <c r="BL30" s="115"/>
      <c r="BM30" s="115"/>
      <c r="BN30" s="117"/>
      <c r="BO30" s="115"/>
      <c r="BP30" s="115"/>
      <c r="BQ30" s="129"/>
      <c r="BR30" s="115"/>
      <c r="BS30" s="115"/>
      <c r="BT30" s="129"/>
      <c r="BU30" s="115"/>
      <c r="BV30" s="115"/>
      <c r="BW30" s="129"/>
      <c r="BX30" s="115"/>
      <c r="BY30" s="115"/>
      <c r="CA30" s="118"/>
      <c r="CB30" s="119"/>
      <c r="CC30" s="119"/>
      <c r="CD30" s="118"/>
      <c r="CE30" s="118"/>
      <c r="CF30" s="118"/>
      <c r="CG30" s="118"/>
      <c r="CH30" s="118"/>
      <c r="CI30" s="118"/>
      <c r="CJ30" s="118"/>
      <c r="CK30" s="118"/>
      <c r="CL30" s="118"/>
      <c r="CM30" s="115"/>
      <c r="CN30" s="115"/>
      <c r="CO30" s="115"/>
      <c r="CP30" s="115"/>
      <c r="CQ30" s="120"/>
      <c r="CR30" s="100"/>
      <c r="CS30" s="111"/>
      <c r="CT30" s="115"/>
      <c r="CU30" s="122"/>
      <c r="CV30" s="118"/>
      <c r="CW30" s="119"/>
      <c r="CX30" s="119"/>
      <c r="CY30" s="118"/>
      <c r="CZ30" s="118"/>
      <c r="DA30" s="118"/>
      <c r="DB30" s="118"/>
      <c r="DC30" s="118"/>
      <c r="DD30" s="118"/>
      <c r="DE30" s="118"/>
      <c r="DF30" s="118"/>
      <c r="DG30" s="118"/>
      <c r="DH30" s="115"/>
      <c r="DI30" s="115"/>
      <c r="DJ30" s="115"/>
      <c r="DK30" s="115"/>
      <c r="DL30" s="120"/>
      <c r="DM30" s="100"/>
      <c r="DN30" s="111"/>
      <c r="DO30" s="115"/>
      <c r="DP30" s="130"/>
      <c r="DQ30" s="124"/>
      <c r="DR30" s="132"/>
      <c r="DS30" s="125"/>
      <c r="DT30" s="124"/>
      <c r="DU30" s="124"/>
      <c r="DV30" s="124"/>
      <c r="DW30" s="124"/>
      <c r="DX30" s="124"/>
      <c r="DY30" s="126"/>
      <c r="DZ30" s="127"/>
      <c r="EA30" s="127"/>
      <c r="EB30" s="127"/>
      <c r="EC30" s="127"/>
      <c r="ED30" s="29"/>
      <c r="EE30" s="29"/>
    </row>
    <row r="31" spans="1:135" ht="14" x14ac:dyDescent="0.15">
      <c r="A31" s="105"/>
      <c r="B31" s="135"/>
      <c r="C31" s="135"/>
      <c r="D31" s="135"/>
      <c r="E31" s="135"/>
      <c r="F31" s="135"/>
      <c r="G31" s="135"/>
      <c r="H31" s="135"/>
      <c r="I31" s="135"/>
      <c r="J31" s="135"/>
      <c r="K31" s="135"/>
      <c r="L31" s="135"/>
      <c r="M31" s="135"/>
      <c r="N31" s="135"/>
      <c r="O31" s="135"/>
      <c r="P31" s="135"/>
      <c r="Q31" s="135"/>
      <c r="R31" s="135"/>
      <c r="S31" s="135"/>
      <c r="T31" s="135"/>
      <c r="U31" s="135"/>
      <c r="V31" s="135"/>
      <c r="W31" s="135"/>
      <c r="X31" s="135"/>
      <c r="Y31" s="135"/>
      <c r="Z31" s="135"/>
      <c r="AA31" s="135"/>
      <c r="AB31" s="135"/>
      <c r="AC31" s="107"/>
      <c r="AD31" s="108"/>
      <c r="AE31" s="4"/>
      <c r="AF31" s="107"/>
      <c r="AG31" s="109"/>
      <c r="AH31" s="110"/>
      <c r="AI31" s="110"/>
      <c r="AJ31" s="110"/>
      <c r="AK31" s="110"/>
      <c r="AL31" s="110"/>
      <c r="AM31" s="110"/>
      <c r="AN31" s="110"/>
      <c r="AO31" s="110"/>
      <c r="AP31" s="110"/>
      <c r="AQ31" s="110"/>
      <c r="AR31" s="110"/>
      <c r="AS31" s="110"/>
      <c r="AT31" s="111"/>
      <c r="AU31" s="111"/>
      <c r="AV31" s="111"/>
      <c r="AW31" s="111"/>
      <c r="AX31" s="111"/>
      <c r="AY31" s="133"/>
      <c r="AZ31" s="113"/>
      <c r="BA31" s="114"/>
      <c r="BB31" s="115"/>
      <c r="BC31" s="115"/>
      <c r="BD31" s="115"/>
      <c r="BE31" s="129"/>
      <c r="BF31" s="115"/>
      <c r="BG31" s="115"/>
      <c r="BH31" s="129"/>
      <c r="BI31" s="115"/>
      <c r="BJ31" s="115"/>
      <c r="BK31" s="129"/>
      <c r="BL31" s="115"/>
      <c r="BM31" s="115"/>
      <c r="CA31" s="118"/>
      <c r="CB31" s="119"/>
      <c r="CC31" s="119"/>
      <c r="CD31" s="118"/>
      <c r="CE31" s="118"/>
      <c r="CF31" s="118"/>
      <c r="CG31" s="118"/>
      <c r="CH31" s="118"/>
      <c r="CI31" s="118"/>
      <c r="CJ31" s="118"/>
      <c r="CK31" s="118"/>
      <c r="CL31" s="118"/>
      <c r="CM31" s="115"/>
      <c r="CN31" s="115"/>
      <c r="CO31" s="115"/>
      <c r="CP31" s="115"/>
      <c r="CQ31" s="120"/>
      <c r="CR31" s="100"/>
      <c r="CS31" s="111"/>
      <c r="CT31" s="115"/>
      <c r="CU31" s="122"/>
      <c r="CV31" s="118"/>
      <c r="CW31" s="119"/>
      <c r="CX31" s="119"/>
      <c r="CY31" s="118"/>
      <c r="CZ31" s="118"/>
      <c r="DA31" s="118"/>
      <c r="DB31" s="118"/>
      <c r="DC31" s="118"/>
      <c r="DD31" s="118"/>
      <c r="DE31" s="118"/>
      <c r="DF31" s="118"/>
      <c r="DG31" s="118"/>
      <c r="DH31" s="115"/>
      <c r="DI31" s="115"/>
      <c r="DJ31" s="115"/>
      <c r="DK31" s="115"/>
      <c r="DL31" s="120"/>
      <c r="DM31" s="100"/>
      <c r="DN31" s="111"/>
      <c r="DO31" s="115"/>
      <c r="DP31" s="130"/>
      <c r="DQ31" s="124"/>
      <c r="DR31" s="132"/>
      <c r="DS31" s="125"/>
      <c r="DT31" s="124"/>
      <c r="DU31" s="124"/>
      <c r="DV31" s="124"/>
      <c r="DW31" s="124"/>
      <c r="DX31" s="124"/>
      <c r="DY31" s="126"/>
      <c r="DZ31" s="56"/>
      <c r="EA31" s="56"/>
      <c r="EB31" s="56"/>
      <c r="EC31" s="56"/>
      <c r="ED31" s="28"/>
      <c r="EE31" s="28"/>
    </row>
    <row r="32" spans="1:135" ht="14" x14ac:dyDescent="0.15">
      <c r="A32" s="105"/>
      <c r="B32" s="135"/>
      <c r="C32" s="135"/>
      <c r="D32" s="135"/>
      <c r="E32" s="135"/>
      <c r="F32" s="135"/>
      <c r="G32" s="135"/>
      <c r="H32" s="135"/>
      <c r="I32" s="135"/>
      <c r="J32" s="135"/>
      <c r="K32" s="135"/>
      <c r="L32" s="135"/>
      <c r="M32" s="135"/>
      <c r="N32" s="135"/>
      <c r="O32" s="135"/>
      <c r="P32" s="135"/>
      <c r="Q32" s="135"/>
      <c r="R32" s="135"/>
      <c r="S32" s="135"/>
      <c r="T32" s="135"/>
      <c r="U32" s="135"/>
      <c r="V32" s="135"/>
      <c r="W32" s="135"/>
      <c r="X32" s="135"/>
      <c r="Y32" s="135"/>
      <c r="Z32" s="135"/>
      <c r="AA32" s="135"/>
      <c r="AB32" s="135"/>
      <c r="AC32" s="107"/>
      <c r="AD32" s="108"/>
      <c r="AE32" s="4"/>
      <c r="AF32" s="107"/>
      <c r="AG32" s="134"/>
      <c r="AH32" s="110"/>
      <c r="AI32" s="110"/>
      <c r="AJ32" s="110"/>
      <c r="AK32" s="110"/>
      <c r="AL32" s="110"/>
      <c r="AM32" s="110"/>
      <c r="AN32" s="110"/>
      <c r="AO32" s="110"/>
      <c r="AP32" s="110"/>
      <c r="AQ32" s="110"/>
      <c r="AR32" s="110"/>
      <c r="AS32" s="110"/>
      <c r="AT32" s="111"/>
      <c r="AU32" s="111"/>
      <c r="AV32" s="111"/>
      <c r="AW32" s="111"/>
      <c r="AX32" s="111"/>
      <c r="AY32" s="133"/>
      <c r="AZ32" s="113"/>
      <c r="BA32" s="114"/>
      <c r="BB32" s="115"/>
      <c r="BC32" s="115"/>
      <c r="BD32" s="115"/>
      <c r="BE32" s="129"/>
      <c r="BF32" s="115"/>
      <c r="BG32" s="115"/>
      <c r="BH32" s="129"/>
      <c r="BI32" s="115"/>
      <c r="BJ32" s="115"/>
      <c r="BK32" s="129"/>
      <c r="BL32" s="115"/>
      <c r="BM32" s="115"/>
      <c r="CA32" s="118"/>
      <c r="CB32" s="119"/>
      <c r="CC32" s="119"/>
      <c r="CD32" s="118"/>
      <c r="CE32" s="118"/>
      <c r="CF32" s="118"/>
      <c r="CG32" s="118"/>
      <c r="CH32" s="118"/>
      <c r="CI32" s="118"/>
      <c r="CJ32" s="118"/>
      <c r="CK32" s="118"/>
      <c r="CL32" s="118"/>
      <c r="CM32" s="115"/>
      <c r="CN32" s="115"/>
      <c r="CO32" s="115"/>
      <c r="CP32" s="115"/>
      <c r="CQ32" s="120"/>
      <c r="CR32" s="100"/>
      <c r="CS32" s="111"/>
      <c r="CT32" s="115"/>
      <c r="CU32" s="122"/>
      <c r="CV32" s="118"/>
      <c r="CW32" s="119"/>
      <c r="CX32" s="119"/>
      <c r="CY32" s="118"/>
      <c r="CZ32" s="118"/>
      <c r="DA32" s="118"/>
      <c r="DB32" s="118"/>
      <c r="DC32" s="118"/>
      <c r="DD32" s="118"/>
      <c r="DE32" s="118"/>
      <c r="DF32" s="118"/>
      <c r="DG32" s="118"/>
      <c r="DH32" s="115"/>
      <c r="DI32" s="115"/>
      <c r="DJ32" s="115"/>
      <c r="DK32" s="115"/>
      <c r="DL32" s="120"/>
      <c r="DM32" s="100"/>
      <c r="DN32" s="111"/>
      <c r="DO32" s="115"/>
      <c r="DP32" s="130"/>
      <c r="DQ32" s="124"/>
      <c r="DR32" s="132"/>
      <c r="DS32" s="125"/>
      <c r="DT32" s="124"/>
      <c r="DU32" s="124"/>
      <c r="DV32" s="124"/>
      <c r="DW32" s="124"/>
      <c r="DX32" s="124"/>
      <c r="DY32" s="126"/>
      <c r="DZ32" s="56"/>
      <c r="EA32" s="56"/>
      <c r="EB32" s="56"/>
      <c r="EC32" s="56"/>
      <c r="ED32" s="28"/>
      <c r="EE32" s="28"/>
    </row>
    <row r="33" spans="1:135" ht="14" x14ac:dyDescent="0.15">
      <c r="A33" s="105"/>
      <c r="B33" s="135"/>
      <c r="C33" s="135"/>
      <c r="D33" s="135"/>
      <c r="E33" s="135"/>
      <c r="F33" s="135"/>
      <c r="G33" s="135"/>
      <c r="H33" s="135"/>
      <c r="I33" s="135"/>
      <c r="J33" s="135"/>
      <c r="K33" s="135"/>
      <c r="L33" s="135"/>
      <c r="M33" s="135"/>
      <c r="N33" s="135"/>
      <c r="O33" s="135"/>
      <c r="P33" s="135"/>
      <c r="Q33" s="135"/>
      <c r="R33" s="135"/>
      <c r="S33" s="135"/>
      <c r="T33" s="135"/>
      <c r="U33" s="135"/>
      <c r="V33" s="135"/>
      <c r="W33" s="135"/>
      <c r="X33" s="135"/>
      <c r="Y33" s="135"/>
      <c r="Z33" s="135"/>
      <c r="AA33" s="135"/>
      <c r="AB33" s="135"/>
      <c r="AC33" s="107"/>
      <c r="AD33" s="108"/>
      <c r="AE33" s="4"/>
      <c r="AF33" s="107"/>
      <c r="AG33" s="134"/>
      <c r="AH33" s="110"/>
      <c r="AI33" s="110"/>
      <c r="AJ33" s="110"/>
      <c r="AK33" s="110"/>
      <c r="AL33" s="110"/>
      <c r="AM33" s="110"/>
      <c r="AN33" s="110"/>
      <c r="AO33" s="110"/>
      <c r="AP33" s="110"/>
      <c r="AQ33" s="110"/>
      <c r="AR33" s="110"/>
      <c r="AS33" s="110"/>
      <c r="AT33" s="111"/>
      <c r="AU33" s="111"/>
      <c r="AV33" s="111"/>
      <c r="AW33" s="111"/>
      <c r="AX33" s="111"/>
      <c r="AY33" s="133"/>
      <c r="AZ33" s="113"/>
      <c r="BA33" s="114"/>
      <c r="BB33" s="115"/>
      <c r="BC33" s="115"/>
      <c r="BD33" s="115"/>
      <c r="BE33" s="129"/>
      <c r="BF33" s="115"/>
      <c r="BG33" s="115"/>
      <c r="BH33" s="129"/>
      <c r="BI33" s="115"/>
      <c r="BJ33" s="115"/>
      <c r="BK33" s="129"/>
      <c r="BL33" s="115"/>
      <c r="BM33" s="115"/>
      <c r="CA33" s="118"/>
      <c r="CB33" s="119"/>
      <c r="CC33" s="119"/>
      <c r="CD33" s="118"/>
      <c r="CE33" s="118"/>
      <c r="CF33" s="118"/>
      <c r="CG33" s="118"/>
      <c r="CH33" s="118"/>
      <c r="CI33" s="118"/>
      <c r="CJ33" s="118"/>
      <c r="CK33" s="118"/>
      <c r="CL33" s="118"/>
      <c r="CM33" s="115"/>
      <c r="CN33" s="115"/>
      <c r="CO33" s="115"/>
      <c r="CP33" s="115"/>
      <c r="CQ33" s="120"/>
      <c r="CR33" s="100"/>
      <c r="CS33" s="111"/>
      <c r="CT33" s="115"/>
      <c r="CU33" s="122"/>
      <c r="CV33" s="118"/>
      <c r="CW33" s="119"/>
      <c r="CX33" s="119"/>
      <c r="CY33" s="118"/>
      <c r="CZ33" s="118"/>
      <c r="DA33" s="118"/>
      <c r="DB33" s="118"/>
      <c r="DC33" s="118"/>
      <c r="DD33" s="118"/>
      <c r="DE33" s="118"/>
      <c r="DF33" s="118"/>
      <c r="DG33" s="118"/>
      <c r="DH33" s="115"/>
      <c r="DI33" s="115"/>
      <c r="DJ33" s="115"/>
      <c r="DK33" s="115"/>
      <c r="DL33" s="120"/>
      <c r="DM33" s="100"/>
      <c r="DN33" s="111"/>
      <c r="DO33" s="115"/>
      <c r="DP33" s="130"/>
      <c r="DQ33" s="124"/>
      <c r="DR33" s="132"/>
      <c r="DS33" s="125"/>
      <c r="DT33" s="124"/>
      <c r="DU33" s="124"/>
      <c r="DV33" s="124"/>
      <c r="DW33" s="124"/>
      <c r="DX33" s="124"/>
      <c r="DY33" s="126"/>
      <c r="DZ33" s="56"/>
      <c r="EA33" s="56"/>
      <c r="EB33" s="56"/>
      <c r="EC33" s="56"/>
      <c r="ED33" s="28"/>
      <c r="EE33" s="28"/>
    </row>
    <row r="34" spans="1:135" ht="14" x14ac:dyDescent="0.15">
      <c r="AC34" s="107"/>
      <c r="AD34" s="108"/>
      <c r="AE34" s="4"/>
      <c r="AF34" s="107"/>
      <c r="AG34" s="136"/>
      <c r="AH34" s="110"/>
      <c r="AI34" s="110"/>
      <c r="AJ34" s="110"/>
      <c r="AK34" s="110"/>
      <c r="AL34" s="110"/>
      <c r="AM34" s="110"/>
      <c r="AN34" s="110"/>
      <c r="AO34" s="110"/>
      <c r="AP34" s="110"/>
      <c r="AQ34" s="110"/>
      <c r="AR34" s="110"/>
      <c r="AS34" s="110"/>
      <c r="AT34" s="111"/>
      <c r="AU34" s="111"/>
      <c r="AV34" s="111"/>
      <c r="AW34" s="111"/>
      <c r="AX34" s="111"/>
      <c r="AY34" s="133"/>
      <c r="AZ34" s="113"/>
      <c r="BA34" s="114"/>
      <c r="BB34" s="115"/>
      <c r="BC34" s="115"/>
      <c r="BD34" s="115"/>
      <c r="BE34" s="129"/>
      <c r="BF34" s="115"/>
      <c r="BG34" s="115"/>
      <c r="BH34" s="129"/>
      <c r="BI34" s="115"/>
      <c r="BJ34" s="115"/>
      <c r="BK34" s="129"/>
      <c r="BL34" s="115"/>
      <c r="BM34" s="115"/>
      <c r="CA34" s="118"/>
      <c r="CB34" s="119"/>
      <c r="CC34" s="119"/>
      <c r="CD34" s="118"/>
      <c r="CE34" s="118"/>
      <c r="CF34" s="118"/>
      <c r="CG34" s="118"/>
      <c r="CH34" s="118"/>
      <c r="CI34" s="118"/>
      <c r="CJ34" s="118"/>
      <c r="CK34" s="118"/>
      <c r="CL34" s="118"/>
      <c r="CM34" s="115"/>
      <c r="CN34" s="115"/>
      <c r="CO34" s="115"/>
      <c r="CP34" s="115"/>
      <c r="CQ34" s="120"/>
      <c r="CR34" s="100"/>
      <c r="CS34" s="111"/>
      <c r="CT34" s="115"/>
      <c r="CU34" s="122"/>
      <c r="CV34" s="118"/>
      <c r="CW34" s="119"/>
      <c r="CX34" s="119"/>
      <c r="CY34" s="118"/>
      <c r="CZ34" s="118"/>
      <c r="DA34" s="118"/>
      <c r="DB34" s="118"/>
      <c r="DC34" s="118"/>
      <c r="DD34" s="118"/>
      <c r="DE34" s="118"/>
      <c r="DF34" s="118"/>
      <c r="DG34" s="118"/>
      <c r="DH34" s="115"/>
      <c r="DI34" s="115"/>
      <c r="DJ34" s="115"/>
      <c r="DK34" s="115"/>
      <c r="DL34" s="120"/>
      <c r="DM34" s="100"/>
      <c r="DN34" s="111"/>
      <c r="DO34" s="115"/>
      <c r="DP34" s="130"/>
      <c r="DQ34" s="124"/>
      <c r="DR34" s="132"/>
      <c r="DS34" s="124"/>
      <c r="DT34" s="124"/>
      <c r="DU34" s="124"/>
      <c r="DV34" s="124"/>
      <c r="DW34" s="124"/>
      <c r="DX34" s="124"/>
      <c r="DY34" s="126"/>
      <c r="DZ34" s="56"/>
      <c r="EA34" s="56"/>
      <c r="EB34" s="56"/>
      <c r="EC34" s="56"/>
      <c r="ED34" s="28"/>
      <c r="EE34" s="28"/>
    </row>
    <row r="35" spans="1:135" ht="13" x14ac:dyDescent="0.15">
      <c r="AC35" s="107"/>
      <c r="AD35" s="108"/>
      <c r="AE35" s="4"/>
      <c r="AF35" s="107"/>
      <c r="AG35" s="136"/>
      <c r="AH35" s="110"/>
      <c r="AI35" s="110"/>
      <c r="AJ35" s="110"/>
      <c r="AK35" s="110"/>
      <c r="AL35" s="110"/>
      <c r="AM35" s="110"/>
      <c r="AN35" s="110"/>
      <c r="AO35" s="110"/>
      <c r="AP35" s="110"/>
      <c r="AQ35" s="110"/>
      <c r="AR35" s="110"/>
      <c r="AS35" s="110"/>
      <c r="AT35" s="111"/>
      <c r="AU35" s="111"/>
      <c r="AV35" s="111"/>
      <c r="AW35" s="111"/>
      <c r="AX35" s="111"/>
      <c r="AY35" s="133"/>
      <c r="AZ35" s="113"/>
      <c r="BA35" s="114"/>
      <c r="BB35" s="115"/>
      <c r="BC35" s="115"/>
      <c r="BD35" s="115"/>
      <c r="BE35" s="129"/>
      <c r="BF35" s="115"/>
      <c r="BG35" s="115"/>
      <c r="BH35" s="129"/>
      <c r="BI35" s="115"/>
      <c r="BJ35" s="115"/>
      <c r="BK35" s="129"/>
      <c r="BL35" s="115"/>
      <c r="BM35" s="115"/>
      <c r="CA35" s="118"/>
      <c r="CB35" s="119"/>
      <c r="CC35" s="119"/>
      <c r="CD35" s="118"/>
      <c r="CE35" s="118"/>
      <c r="CF35" s="118"/>
      <c r="CG35" s="118"/>
      <c r="CH35" s="118"/>
      <c r="CI35" s="118"/>
      <c r="CJ35" s="118"/>
      <c r="CK35" s="118"/>
      <c r="CL35" s="118"/>
      <c r="CM35" s="115"/>
      <c r="CN35" s="115"/>
      <c r="CO35" s="115"/>
      <c r="CP35" s="115"/>
      <c r="CQ35" s="120"/>
      <c r="CR35" s="100"/>
      <c r="CS35" s="111"/>
      <c r="CT35" s="115"/>
      <c r="CU35" s="122"/>
      <c r="CV35" s="118"/>
      <c r="CW35" s="119"/>
      <c r="CX35" s="119"/>
      <c r="CY35" s="118"/>
      <c r="CZ35" s="118"/>
      <c r="DA35" s="118"/>
      <c r="DB35" s="118"/>
      <c r="DC35" s="118"/>
      <c r="DD35" s="118"/>
      <c r="DE35" s="118"/>
      <c r="DF35" s="118"/>
      <c r="DG35" s="118"/>
      <c r="DH35" s="115"/>
      <c r="DI35" s="115"/>
      <c r="DJ35" s="115"/>
      <c r="DK35" s="115"/>
      <c r="DL35" s="120"/>
      <c r="DM35" s="100"/>
      <c r="DN35" s="111"/>
      <c r="DO35" s="115"/>
      <c r="DP35" s="130"/>
      <c r="DQ35" s="124"/>
      <c r="DR35" s="132"/>
      <c r="DS35" s="124"/>
      <c r="DT35" s="124"/>
      <c r="DU35" s="124"/>
      <c r="DV35" s="124"/>
      <c r="DW35" s="124"/>
      <c r="DX35" s="124"/>
      <c r="DY35" s="126"/>
      <c r="DZ35" s="59"/>
      <c r="EA35" s="59"/>
      <c r="EB35" s="59"/>
      <c r="EC35" s="59"/>
      <c r="ED35" s="183"/>
      <c r="EE35" s="183"/>
    </row>
    <row r="36" spans="1:135" ht="13" x14ac:dyDescent="0.15">
      <c r="AC36" s="107"/>
      <c r="AD36" s="108"/>
      <c r="AE36" s="4"/>
      <c r="AF36" s="107"/>
      <c r="AG36" s="136"/>
      <c r="AH36" s="110"/>
      <c r="AI36" s="110"/>
      <c r="AJ36" s="110"/>
      <c r="AK36" s="110"/>
      <c r="AL36" s="110"/>
      <c r="AM36" s="110"/>
      <c r="AN36" s="110"/>
      <c r="AO36" s="110"/>
      <c r="AP36" s="110"/>
      <c r="AQ36" s="110"/>
      <c r="AR36" s="110"/>
      <c r="AS36" s="110"/>
      <c r="AT36" s="111"/>
      <c r="AU36" s="111"/>
      <c r="AV36" s="111"/>
      <c r="AW36" s="111"/>
      <c r="AX36" s="111"/>
      <c r="AY36" s="133"/>
      <c r="AZ36" s="113"/>
      <c r="BA36" s="114"/>
      <c r="BB36" s="115"/>
      <c r="BC36" s="115"/>
      <c r="BD36" s="115"/>
      <c r="BE36" s="129"/>
      <c r="BF36" s="115"/>
      <c r="BG36" s="115"/>
      <c r="BH36" s="129"/>
      <c r="BI36" s="115"/>
      <c r="BJ36" s="115"/>
      <c r="BK36" s="129"/>
      <c r="BL36" s="115"/>
      <c r="BM36" s="115"/>
      <c r="CA36" s="118"/>
      <c r="CB36" s="119"/>
      <c r="CC36" s="119"/>
      <c r="CD36" s="118"/>
      <c r="CE36" s="118"/>
      <c r="CF36" s="118"/>
      <c r="CG36" s="118"/>
      <c r="CH36" s="118"/>
      <c r="CI36" s="118"/>
      <c r="CJ36" s="118"/>
      <c r="CK36" s="118"/>
      <c r="CL36" s="118"/>
      <c r="CM36" s="115"/>
      <c r="CN36" s="115"/>
      <c r="CO36" s="115"/>
      <c r="CP36" s="115"/>
      <c r="CQ36" s="120"/>
      <c r="CR36" s="100"/>
      <c r="CS36" s="111"/>
      <c r="CT36" s="115"/>
      <c r="CU36" s="122"/>
      <c r="CV36" s="118"/>
      <c r="CW36" s="119"/>
      <c r="CX36" s="119"/>
      <c r="CY36" s="118"/>
      <c r="CZ36" s="118"/>
      <c r="DA36" s="118"/>
      <c r="DB36" s="118"/>
      <c r="DC36" s="118"/>
      <c r="DD36" s="118"/>
      <c r="DE36" s="118"/>
      <c r="DF36" s="118"/>
      <c r="DG36" s="118"/>
      <c r="DH36" s="115"/>
      <c r="DI36" s="115"/>
      <c r="DJ36" s="115"/>
      <c r="DK36" s="115"/>
      <c r="DL36" s="120"/>
      <c r="DM36" s="100"/>
      <c r="DN36" s="111"/>
      <c r="DO36" s="115"/>
      <c r="DP36" s="130"/>
      <c r="DQ36" s="124"/>
      <c r="DR36" s="132"/>
      <c r="DS36" s="124"/>
      <c r="DT36" s="124"/>
      <c r="DU36" s="124"/>
      <c r="DV36" s="124"/>
      <c r="DW36" s="124"/>
      <c r="DX36" s="124"/>
      <c r="DY36" s="126"/>
      <c r="DZ36" s="59"/>
      <c r="EA36" s="59"/>
      <c r="EB36" s="59"/>
      <c r="EC36" s="59"/>
      <c r="ED36" s="183"/>
      <c r="EE36" s="183"/>
    </row>
    <row r="37" spans="1:135" ht="13" x14ac:dyDescent="0.15">
      <c r="AW37" s="183"/>
      <c r="DP37" s="137"/>
      <c r="DR37" s="137"/>
      <c r="DU37" s="4"/>
      <c r="DZ37" s="183"/>
      <c r="EA37" s="183"/>
      <c r="EB37" s="183"/>
      <c r="EC37" s="183"/>
      <c r="ED37" s="183"/>
      <c r="EE37" s="183"/>
    </row>
    <row r="38" spans="1:135" ht="13" x14ac:dyDescent="0.15">
      <c r="AW38" s="183"/>
      <c r="DP38" s="137"/>
      <c r="DR38" s="137"/>
      <c r="DU38" s="4"/>
      <c r="DZ38" s="183"/>
      <c r="EA38" s="183"/>
      <c r="EB38" s="183"/>
      <c r="EC38" s="183"/>
      <c r="ED38" s="183"/>
      <c r="EE38" s="183"/>
    </row>
    <row r="39" spans="1:135" ht="13" x14ac:dyDescent="0.15">
      <c r="AW39" s="183"/>
      <c r="DP39" s="137"/>
      <c r="DR39" s="137"/>
      <c r="DU39" s="4"/>
      <c r="DZ39" s="183"/>
      <c r="EA39" s="183"/>
      <c r="EB39" s="183"/>
      <c r="EC39" s="183"/>
      <c r="ED39" s="183"/>
      <c r="EE39" s="183"/>
    </row>
    <row r="40" spans="1:135" ht="13" x14ac:dyDescent="0.15">
      <c r="AW40" s="183"/>
      <c r="DP40" s="137"/>
      <c r="DR40" s="137"/>
      <c r="DU40" s="4"/>
      <c r="DZ40" s="183"/>
      <c r="EA40" s="183"/>
      <c r="EB40" s="183"/>
      <c r="EC40" s="183"/>
      <c r="ED40" s="183"/>
      <c r="EE40" s="183"/>
    </row>
    <row r="41" spans="1:135" ht="13" x14ac:dyDescent="0.15">
      <c r="AW41" s="183"/>
      <c r="DP41" s="137"/>
      <c r="DR41" s="137"/>
      <c r="DU41" s="4"/>
      <c r="DZ41" s="183"/>
      <c r="EA41" s="183"/>
      <c r="EB41" s="183"/>
      <c r="EC41" s="183"/>
      <c r="ED41" s="183"/>
      <c r="EE41" s="183"/>
    </row>
    <row r="42" spans="1:135" ht="13" x14ac:dyDescent="0.15">
      <c r="AW42" s="183"/>
      <c r="DR42" s="137"/>
      <c r="DU42" s="4"/>
      <c r="DZ42" s="183"/>
      <c r="EA42" s="183"/>
      <c r="EB42" s="183"/>
      <c r="EC42" s="183"/>
      <c r="ED42" s="183"/>
      <c r="EE42" s="183"/>
    </row>
    <row r="43" spans="1:135" ht="13" x14ac:dyDescent="0.15">
      <c r="AW43" s="183"/>
      <c r="DR43" s="137"/>
      <c r="DU43" s="4"/>
      <c r="DZ43" s="183"/>
      <c r="EA43" s="183"/>
      <c r="EB43" s="183"/>
      <c r="EC43" s="183"/>
      <c r="ED43" s="183"/>
      <c r="EE43" s="183"/>
    </row>
    <row r="44" spans="1:135" ht="13" x14ac:dyDescent="0.15">
      <c r="L44" s="57" t="s">
        <v>157</v>
      </c>
      <c r="M44" s="57" t="s">
        <v>158</v>
      </c>
      <c r="N44" s="57" t="s">
        <v>159</v>
      </c>
      <c r="AW44" s="183"/>
      <c r="DU44" s="4"/>
      <c r="DZ44" s="183"/>
      <c r="EA44" s="183"/>
      <c r="EB44" s="183"/>
      <c r="EC44" s="183"/>
      <c r="ED44" s="183"/>
      <c r="EE44" s="183"/>
    </row>
    <row r="45" spans="1:135" ht="13" x14ac:dyDescent="0.15">
      <c r="A45" s="57" t="s">
        <v>160</v>
      </c>
      <c r="AW45" s="183"/>
      <c r="DU45" s="4"/>
      <c r="DZ45" s="183"/>
      <c r="EA45" s="183"/>
      <c r="EB45" s="183"/>
      <c r="EC45" s="183"/>
      <c r="ED45" s="183"/>
      <c r="EE45" s="183"/>
    </row>
    <row r="46" spans="1:135" ht="13" x14ac:dyDescent="0.15">
      <c r="A46" s="139" t="s">
        <v>161</v>
      </c>
      <c r="B46" s="139" t="s">
        <v>117</v>
      </c>
      <c r="C46" s="139" t="s">
        <v>127</v>
      </c>
      <c r="D46" s="139" t="s">
        <v>162</v>
      </c>
      <c r="E46" s="139" t="s">
        <v>163</v>
      </c>
      <c r="F46" s="139" t="s">
        <v>164</v>
      </c>
      <c r="G46" s="139"/>
      <c r="H46" s="139" t="s">
        <v>165</v>
      </c>
      <c r="I46" s="139" t="s">
        <v>166</v>
      </c>
      <c r="J46" s="143"/>
      <c r="K46" s="143"/>
      <c r="L46" s="57" t="s">
        <v>117</v>
      </c>
      <c r="M46" s="57" t="s">
        <v>117</v>
      </c>
      <c r="N46" s="57" t="s">
        <v>117</v>
      </c>
      <c r="O46" s="57" t="s">
        <v>167</v>
      </c>
      <c r="AW46" s="183"/>
      <c r="DU46" s="4"/>
      <c r="DZ46" s="183"/>
      <c r="EA46" s="183"/>
      <c r="EB46" s="183"/>
      <c r="EC46" s="183"/>
      <c r="ED46" s="183"/>
      <c r="EE46" s="183"/>
    </row>
    <row r="47" spans="1:135" ht="13" x14ac:dyDescent="0.15">
      <c r="A47" s="139">
        <v>0</v>
      </c>
      <c r="B47" s="186" t="s">
        <v>715</v>
      </c>
      <c r="C47" s="192" t="s">
        <v>175</v>
      </c>
      <c r="D47" s="191" t="s">
        <v>714</v>
      </c>
      <c r="E47" s="141"/>
      <c r="F47" s="142"/>
      <c r="G47" s="141"/>
      <c r="H47" s="141">
        <v>0</v>
      </c>
      <c r="I47" s="143"/>
      <c r="J47" s="143"/>
      <c r="K47" s="143"/>
      <c r="L47" s="144" t="str">
        <f t="shared" ref="L47:L74" si="98">IF(ISERROR(SEARCH(L$44,B47)),B47,TRIM(LEFT(B47,SEARCH(L$44,B47)-1)))</f>
        <v>#0 Cassidy Johnson</v>
      </c>
      <c r="M47" s="144" t="str">
        <f t="shared" ref="M47:N62" si="99">IF(ISERROR(SEARCH(M$44,L47)),L47,TRIM(LEFT(L47,SEARCH(M$44,L47)-1)))</f>
        <v>#0 Cassidy Johnson</v>
      </c>
      <c r="N47" s="144" t="str">
        <f t="shared" si="99"/>
        <v>#0 Cassidy Johnson</v>
      </c>
      <c r="O47" s="144" t="str">
        <f t="shared" ref="O47:O74" si="100">IF(NOT(ISNUMBER(H47)),H47,IF(H47&lt;3,VLOOKUP(H47,$Y$47:$Z$49,2,FALSE),CONCATENATE(H47+1,"th")))</f>
        <v>1st</v>
      </c>
      <c r="S47" s="57" t="s">
        <v>170</v>
      </c>
      <c r="T47" s="57">
        <v>1</v>
      </c>
      <c r="Y47" s="57">
        <v>0</v>
      </c>
      <c r="Z47" s="57" t="s">
        <v>171</v>
      </c>
      <c r="AW47" s="183"/>
      <c r="DU47" s="4"/>
      <c r="DZ47" s="183"/>
      <c r="EA47" s="183"/>
      <c r="EB47" s="183"/>
      <c r="EC47" s="183"/>
      <c r="ED47" s="183"/>
      <c r="EE47" s="183"/>
    </row>
    <row r="48" spans="1:135" ht="13" x14ac:dyDescent="0.15">
      <c r="A48" s="139">
        <v>1</v>
      </c>
      <c r="B48" s="186" t="s">
        <v>716</v>
      </c>
      <c r="C48" s="192" t="s">
        <v>168</v>
      </c>
      <c r="D48" s="191" t="s">
        <v>689</v>
      </c>
      <c r="E48" s="141"/>
      <c r="F48" s="142"/>
      <c r="G48" s="141"/>
      <c r="H48" s="141">
        <v>3</v>
      </c>
      <c r="I48" s="141"/>
      <c r="J48" s="143"/>
      <c r="K48" s="143"/>
      <c r="L48" s="144" t="str">
        <f t="shared" si="98"/>
        <v>#1 Brooklyn McDavid</v>
      </c>
      <c r="M48" s="144" t="str">
        <f t="shared" si="99"/>
        <v>#1 Brooklyn McDavid</v>
      </c>
      <c r="N48" s="144" t="str">
        <f t="shared" si="99"/>
        <v>#1 Brooklyn McDavid</v>
      </c>
      <c r="O48" s="144" t="str">
        <f t="shared" si="100"/>
        <v>4th</v>
      </c>
      <c r="S48" s="57" t="s">
        <v>172</v>
      </c>
      <c r="T48" s="57">
        <v>2</v>
      </c>
      <c r="Y48" s="57">
        <v>1</v>
      </c>
      <c r="Z48" s="57" t="s">
        <v>173</v>
      </c>
      <c r="AW48" s="183"/>
      <c r="DU48" s="4"/>
      <c r="DZ48" s="183"/>
      <c r="EA48" s="183"/>
      <c r="EB48" s="183"/>
      <c r="EC48" s="183"/>
      <c r="ED48" s="183"/>
      <c r="EE48" s="183"/>
    </row>
    <row r="49" spans="1:135" ht="13" x14ac:dyDescent="0.15">
      <c r="A49" s="139">
        <v>2</v>
      </c>
      <c r="B49" s="186" t="s">
        <v>717</v>
      </c>
      <c r="C49" s="192" t="s">
        <v>172</v>
      </c>
      <c r="D49" s="191" t="s">
        <v>690</v>
      </c>
      <c r="E49" s="141"/>
      <c r="F49" s="142"/>
      <c r="G49" s="141"/>
      <c r="H49" s="141">
        <v>4</v>
      </c>
      <c r="I49" s="141"/>
      <c r="J49" s="143"/>
      <c r="K49" s="143"/>
      <c r="L49" s="144" t="str">
        <f t="shared" si="98"/>
        <v>#2 Josephine Millard</v>
      </c>
      <c r="M49" s="144" t="str">
        <f t="shared" si="99"/>
        <v>#2 Josephine Millard</v>
      </c>
      <c r="N49" s="144" t="str">
        <f t="shared" si="99"/>
        <v>#2 Josephine Millard</v>
      </c>
      <c r="O49" s="144" t="str">
        <f t="shared" si="100"/>
        <v>5th</v>
      </c>
      <c r="S49" s="57" t="s">
        <v>168</v>
      </c>
      <c r="T49" s="57">
        <v>3</v>
      </c>
      <c r="Y49" s="57">
        <v>2</v>
      </c>
      <c r="Z49" s="57" t="s">
        <v>174</v>
      </c>
      <c r="AW49" s="183"/>
      <c r="DU49" s="4"/>
      <c r="DZ49" s="183"/>
      <c r="EA49" s="183"/>
      <c r="EB49" s="183"/>
      <c r="EC49" s="183"/>
      <c r="ED49" s="183"/>
      <c r="EE49" s="183"/>
    </row>
    <row r="50" spans="1:135" ht="13" x14ac:dyDescent="0.15">
      <c r="A50" s="139">
        <v>4</v>
      </c>
      <c r="B50" s="186" t="s">
        <v>718</v>
      </c>
      <c r="C50" s="192" t="s">
        <v>168</v>
      </c>
      <c r="D50" s="191" t="s">
        <v>169</v>
      </c>
      <c r="E50" s="141"/>
      <c r="F50" s="142"/>
      <c r="G50" s="141"/>
      <c r="H50" s="141">
        <v>1</v>
      </c>
      <c r="I50" s="141"/>
      <c r="J50" s="143"/>
      <c r="K50" s="143"/>
      <c r="L50" s="144" t="str">
        <f t="shared" si="98"/>
        <v>#4 Rosie Schweizer</v>
      </c>
      <c r="M50" s="144" t="str">
        <f t="shared" si="99"/>
        <v>#4 Rosie Schweizer</v>
      </c>
      <c r="N50" s="144" t="str">
        <f t="shared" si="99"/>
        <v>#4 Rosie Schweizer</v>
      </c>
      <c r="O50" s="144" t="str">
        <f t="shared" si="100"/>
        <v>2nd</v>
      </c>
      <c r="S50" s="57" t="s">
        <v>23</v>
      </c>
      <c r="T50" s="57">
        <v>4</v>
      </c>
      <c r="Y50" s="57">
        <v>3</v>
      </c>
      <c r="AW50" s="183"/>
      <c r="DU50" s="4"/>
      <c r="DZ50" s="183"/>
      <c r="EA50" s="183"/>
      <c r="EB50" s="183"/>
      <c r="EC50" s="183"/>
      <c r="ED50" s="183"/>
      <c r="EE50" s="183"/>
    </row>
    <row r="51" spans="1:135" ht="13" x14ac:dyDescent="0.15">
      <c r="A51" s="139">
        <v>10</v>
      </c>
      <c r="B51" s="186" t="s">
        <v>719</v>
      </c>
      <c r="C51" s="192" t="s">
        <v>23</v>
      </c>
      <c r="D51" s="191" t="s">
        <v>690</v>
      </c>
      <c r="E51" s="141"/>
      <c r="F51" s="142"/>
      <c r="G51" s="141"/>
      <c r="H51" s="141">
        <v>1</v>
      </c>
      <c r="I51" s="141"/>
      <c r="J51" s="143"/>
      <c r="K51" s="143"/>
      <c r="L51" s="144" t="str">
        <f t="shared" si="98"/>
        <v>#10 Savannah Whitehead</v>
      </c>
      <c r="M51" s="144" t="str">
        <f t="shared" si="99"/>
        <v>#10 Savannah Whitehead</v>
      </c>
      <c r="N51" s="144" t="str">
        <f t="shared" si="99"/>
        <v>#10 Savannah Whitehead</v>
      </c>
      <c r="O51" s="144" t="str">
        <f t="shared" si="100"/>
        <v>2nd</v>
      </c>
      <c r="S51" s="57" t="s">
        <v>175</v>
      </c>
      <c r="T51" s="57">
        <v>5</v>
      </c>
      <c r="Y51" s="57">
        <v>4</v>
      </c>
      <c r="AW51" s="183"/>
      <c r="DU51" s="4"/>
      <c r="DZ51" s="183"/>
      <c r="EA51" s="183"/>
      <c r="EB51" s="183"/>
      <c r="EC51" s="183"/>
      <c r="ED51" s="183"/>
      <c r="EE51" s="183"/>
    </row>
    <row r="52" spans="1:135" ht="13" x14ac:dyDescent="0.15">
      <c r="A52" s="139">
        <v>13</v>
      </c>
      <c r="B52" s="186" t="s">
        <v>720</v>
      </c>
      <c r="C52" s="192" t="s">
        <v>172</v>
      </c>
      <c r="D52" s="191" t="s">
        <v>692</v>
      </c>
      <c r="E52" s="141"/>
      <c r="F52" s="142"/>
      <c r="G52" s="141"/>
      <c r="H52" s="141">
        <v>3</v>
      </c>
      <c r="I52" s="141"/>
      <c r="J52" s="143"/>
      <c r="K52" s="143"/>
      <c r="L52" s="144" t="str">
        <f t="shared" si="98"/>
        <v>#13 Jordan Cruz</v>
      </c>
      <c r="M52" s="144" t="str">
        <f t="shared" si="99"/>
        <v>#13 Jordan Cruz</v>
      </c>
      <c r="N52" s="144" t="str">
        <f t="shared" si="99"/>
        <v>#13 Jordan Cruz</v>
      </c>
      <c r="O52" s="144" t="str">
        <f t="shared" si="100"/>
        <v>4th</v>
      </c>
      <c r="S52" s="57" t="s">
        <v>176</v>
      </c>
      <c r="T52" s="57">
        <v>2.5</v>
      </c>
      <c r="AW52" s="183"/>
      <c r="DU52" s="4"/>
      <c r="DZ52" s="183"/>
      <c r="EA52" s="183"/>
      <c r="EB52" s="183"/>
      <c r="EC52" s="183"/>
      <c r="ED52" s="183"/>
      <c r="EE52" s="183"/>
    </row>
    <row r="53" spans="1:135" ht="13" x14ac:dyDescent="0.15">
      <c r="A53" s="139">
        <v>14</v>
      </c>
      <c r="B53" s="186" t="s">
        <v>721</v>
      </c>
      <c r="C53" s="192" t="s">
        <v>172</v>
      </c>
      <c r="D53" s="191" t="s">
        <v>692</v>
      </c>
      <c r="E53" s="141"/>
      <c r="F53" s="142"/>
      <c r="G53" s="141"/>
      <c r="H53" s="141">
        <v>2</v>
      </c>
      <c r="I53" s="141"/>
      <c r="J53" s="143"/>
      <c r="K53" s="143"/>
      <c r="L53" s="144" t="str">
        <f t="shared" si="98"/>
        <v>#14 Mia Fleming-Mullins</v>
      </c>
      <c r="M53" s="144" t="str">
        <f t="shared" si="99"/>
        <v>#14 Mia Fleming-Mullins</v>
      </c>
      <c r="N53" s="144" t="str">
        <f t="shared" si="99"/>
        <v>#14 Mia Fleming-Mullins</v>
      </c>
      <c r="O53" s="144" t="str">
        <f t="shared" si="100"/>
        <v>3rd</v>
      </c>
      <c r="S53" s="57" t="s">
        <v>177</v>
      </c>
      <c r="T53" s="57">
        <v>2.5</v>
      </c>
      <c r="AW53" s="183"/>
      <c r="DU53" s="4"/>
      <c r="DZ53" s="183"/>
      <c r="EA53" s="183"/>
      <c r="EB53" s="183"/>
      <c r="EC53" s="183"/>
      <c r="ED53" s="183"/>
      <c r="EE53" s="183"/>
    </row>
    <row r="54" spans="1:135" ht="13" x14ac:dyDescent="0.15">
      <c r="A54" s="139">
        <v>20</v>
      </c>
      <c r="B54" s="186" t="s">
        <v>722</v>
      </c>
      <c r="C54" s="192" t="s">
        <v>170</v>
      </c>
      <c r="D54" s="191" t="s">
        <v>711</v>
      </c>
      <c r="E54" s="141"/>
      <c r="F54" s="142"/>
      <c r="G54" s="141"/>
      <c r="H54" s="141">
        <v>1</v>
      </c>
      <c r="I54" s="141"/>
      <c r="J54" s="143"/>
      <c r="K54" s="143"/>
      <c r="L54" s="144" t="str">
        <f t="shared" si="98"/>
        <v>#20 Erica Adams</v>
      </c>
      <c r="M54" s="144" t="str">
        <f t="shared" si="99"/>
        <v>#20 Erica Adams</v>
      </c>
      <c r="N54" s="144" t="str">
        <f t="shared" si="99"/>
        <v>#20 Erica Adams</v>
      </c>
      <c r="O54" s="144" t="str">
        <f t="shared" si="100"/>
        <v>2nd</v>
      </c>
      <c r="S54" s="57" t="s">
        <v>76</v>
      </c>
      <c r="T54" s="57">
        <v>1.5</v>
      </c>
      <c r="AW54" s="183"/>
      <c r="DU54" s="4"/>
      <c r="DZ54" s="183"/>
      <c r="EA54" s="183"/>
      <c r="EB54" s="183"/>
      <c r="EC54" s="183"/>
      <c r="ED54" s="183"/>
      <c r="EE54" s="183"/>
    </row>
    <row r="55" spans="1:135" ht="13" x14ac:dyDescent="0.15">
      <c r="A55" s="139">
        <v>21</v>
      </c>
      <c r="B55" s="186" t="s">
        <v>723</v>
      </c>
      <c r="C55" s="192" t="s">
        <v>172</v>
      </c>
      <c r="D55" s="191" t="s">
        <v>690</v>
      </c>
      <c r="E55" s="141"/>
      <c r="F55" s="142"/>
      <c r="G55" s="141"/>
      <c r="H55" s="141">
        <v>0</v>
      </c>
      <c r="I55" s="143"/>
      <c r="J55" s="143"/>
      <c r="K55" s="143"/>
      <c r="L55" s="144" t="str">
        <f t="shared" si="98"/>
        <v>#21 Kaylin Randhawa</v>
      </c>
      <c r="M55" s="144" t="str">
        <f t="shared" si="99"/>
        <v>#21 Kaylin Randhawa</v>
      </c>
      <c r="N55" s="144" t="str">
        <f t="shared" si="99"/>
        <v>#21 Kaylin Randhawa</v>
      </c>
      <c r="O55" s="144" t="str">
        <f t="shared" si="100"/>
        <v>1st</v>
      </c>
      <c r="S55" s="57" t="s">
        <v>178</v>
      </c>
      <c r="T55" s="57">
        <v>3.5</v>
      </c>
      <c r="AW55" s="183"/>
      <c r="DU55" s="4"/>
      <c r="DZ55" s="183"/>
      <c r="EA55" s="183"/>
      <c r="EB55" s="183"/>
      <c r="EC55" s="183"/>
      <c r="ED55" s="183"/>
      <c r="EE55" s="183"/>
    </row>
    <row r="56" spans="1:135" ht="13" x14ac:dyDescent="0.15">
      <c r="A56" s="139">
        <v>22</v>
      </c>
      <c r="B56" s="186" t="s">
        <v>724</v>
      </c>
      <c r="C56" s="192" t="s">
        <v>172</v>
      </c>
      <c r="D56" s="191" t="s">
        <v>689</v>
      </c>
      <c r="E56" s="141"/>
      <c r="F56" s="142"/>
      <c r="G56" s="141"/>
      <c r="H56" s="141">
        <v>3</v>
      </c>
      <c r="I56" s="143"/>
      <c r="J56" s="143"/>
      <c r="K56" s="143"/>
      <c r="L56" s="144" t="str">
        <f t="shared" si="98"/>
        <v>#22 Valerie Higgins</v>
      </c>
      <c r="M56" s="144" t="str">
        <f t="shared" si="99"/>
        <v>#22 Valerie Higgins</v>
      </c>
      <c r="N56" s="144" t="str">
        <f t="shared" si="99"/>
        <v>#22 Valerie Higgins</v>
      </c>
      <c r="O56" s="144" t="str">
        <f t="shared" si="100"/>
        <v>4th</v>
      </c>
      <c r="S56" s="57" t="s">
        <v>179</v>
      </c>
      <c r="T56" s="57">
        <v>3</v>
      </c>
      <c r="AW56" s="183"/>
      <c r="DU56" s="4"/>
      <c r="DZ56" s="183"/>
      <c r="EA56" s="183"/>
      <c r="EB56" s="183"/>
      <c r="EC56" s="183"/>
      <c r="ED56" s="183"/>
      <c r="EE56" s="183"/>
    </row>
    <row r="57" spans="1:135" ht="13" x14ac:dyDescent="0.15">
      <c r="A57" s="139">
        <v>23</v>
      </c>
      <c r="B57" s="186" t="s">
        <v>725</v>
      </c>
      <c r="C57" s="192" t="s">
        <v>170</v>
      </c>
      <c r="D57" s="191" t="s">
        <v>687</v>
      </c>
      <c r="E57" s="141"/>
      <c r="F57" s="142"/>
      <c r="G57" s="141"/>
      <c r="H57" s="141">
        <v>0</v>
      </c>
      <c r="I57" s="143"/>
      <c r="J57" s="143"/>
      <c r="K57" s="143"/>
      <c r="L57" s="144" t="str">
        <f t="shared" si="98"/>
        <v>#23 Lianna Tillman</v>
      </c>
      <c r="M57" s="144" t="str">
        <f t="shared" si="99"/>
        <v>#23 Lianna Tillman</v>
      </c>
      <c r="N57" s="144" t="str">
        <f t="shared" si="99"/>
        <v>#23 Lianna Tillman</v>
      </c>
      <c r="O57" s="144" t="str">
        <f t="shared" si="100"/>
        <v>1st</v>
      </c>
      <c r="AW57" s="183"/>
      <c r="DU57" s="4"/>
      <c r="DZ57" s="183"/>
      <c r="EA57" s="183"/>
      <c r="EB57" s="183"/>
      <c r="EC57" s="183"/>
      <c r="ED57" s="183"/>
      <c r="EE57" s="183"/>
    </row>
    <row r="58" spans="1:135" ht="13" x14ac:dyDescent="0.15">
      <c r="A58" s="139">
        <v>24</v>
      </c>
      <c r="B58" s="186" t="s">
        <v>726</v>
      </c>
      <c r="C58" s="192" t="s">
        <v>170</v>
      </c>
      <c r="D58" s="191" t="s">
        <v>687</v>
      </c>
      <c r="E58" s="141"/>
      <c r="F58" s="142"/>
      <c r="G58" s="141"/>
      <c r="H58" s="141">
        <v>2</v>
      </c>
      <c r="I58" s="141"/>
      <c r="J58" s="143"/>
      <c r="K58" s="143"/>
      <c r="L58" s="144" t="str">
        <f t="shared" si="98"/>
        <v>#24 Liz Smith</v>
      </c>
      <c r="M58" s="144" t="str">
        <f t="shared" si="99"/>
        <v>#24 Liz Smith</v>
      </c>
      <c r="N58" s="144" t="str">
        <f t="shared" si="99"/>
        <v>#24 Liz Smith</v>
      </c>
      <c r="O58" s="144" t="str">
        <f t="shared" si="100"/>
        <v>3rd</v>
      </c>
      <c r="AW58" s="183"/>
      <c r="DU58" s="4"/>
      <c r="DZ58" s="183"/>
      <c r="EA58" s="183"/>
      <c r="EB58" s="183"/>
      <c r="EC58" s="183"/>
      <c r="ED58" s="183"/>
      <c r="EE58" s="183"/>
    </row>
    <row r="59" spans="1:135" ht="13" x14ac:dyDescent="0.15">
      <c r="A59" s="139">
        <v>30</v>
      </c>
      <c r="B59" s="186" t="s">
        <v>727</v>
      </c>
      <c r="C59" s="192" t="s">
        <v>172</v>
      </c>
      <c r="D59" s="191" t="s">
        <v>687</v>
      </c>
      <c r="E59" s="141"/>
      <c r="F59" s="142"/>
      <c r="G59" s="141"/>
      <c r="H59" s="141"/>
      <c r="I59" s="141"/>
      <c r="J59" s="143"/>
      <c r="K59" s="143"/>
      <c r="L59" s="144" t="str">
        <f t="shared" si="98"/>
        <v>#30 Sam Ashby</v>
      </c>
      <c r="M59" s="144" t="str">
        <f t="shared" si="99"/>
        <v>#30 Sam Ashby</v>
      </c>
      <c r="N59" s="144" t="str">
        <f t="shared" si="99"/>
        <v>#30 Sam Ashby</v>
      </c>
      <c r="O59" s="144">
        <f t="shared" si="100"/>
        <v>0</v>
      </c>
      <c r="AW59" s="183"/>
      <c r="DU59" s="4"/>
      <c r="DZ59" s="183"/>
      <c r="EA59" s="183"/>
      <c r="EB59" s="183"/>
      <c r="EC59" s="183"/>
      <c r="ED59" s="183"/>
      <c r="EE59" s="183"/>
    </row>
    <row r="60" spans="1:135" ht="13" x14ac:dyDescent="0.15">
      <c r="A60" s="139">
        <v>33</v>
      </c>
      <c r="B60" s="186" t="s">
        <v>728</v>
      </c>
      <c r="C60" s="192" t="s">
        <v>168</v>
      </c>
      <c r="D60" s="191" t="s">
        <v>692</v>
      </c>
      <c r="E60" s="141"/>
      <c r="F60" s="142"/>
      <c r="G60" s="141"/>
      <c r="H60" s="141"/>
      <c r="I60" s="141"/>
      <c r="J60" s="143"/>
      <c r="K60" s="143"/>
      <c r="L60" s="144" t="str">
        <f t="shared" si="98"/>
        <v>#33 Madalene Ennis</v>
      </c>
      <c r="M60" s="144" t="str">
        <f t="shared" si="99"/>
        <v>#33 Madalene Ennis</v>
      </c>
      <c r="N60" s="144" t="str">
        <f t="shared" si="99"/>
        <v>#33 Madalene Ennis</v>
      </c>
      <c r="O60" s="144">
        <f t="shared" si="100"/>
        <v>0</v>
      </c>
      <c r="AJ60" s="197"/>
      <c r="AM60" s="197"/>
      <c r="AP60" s="197"/>
      <c r="AS60" s="197"/>
      <c r="AV60" s="197"/>
      <c r="AW60" s="183"/>
      <c r="DU60" s="4"/>
      <c r="DZ60" s="183"/>
      <c r="EA60" s="183"/>
      <c r="EB60" s="183"/>
      <c r="EC60" s="183"/>
      <c r="ED60" s="183"/>
      <c r="EE60" s="183"/>
    </row>
    <row r="61" spans="1:135" ht="13" x14ac:dyDescent="0.15">
      <c r="A61" s="139"/>
      <c r="B61" s="141"/>
      <c r="C61" s="141"/>
      <c r="D61" s="145"/>
      <c r="E61" s="141"/>
      <c r="F61" s="142"/>
      <c r="G61" s="141"/>
      <c r="H61" s="141"/>
      <c r="I61" s="141"/>
      <c r="J61" s="143"/>
      <c r="K61" s="143"/>
      <c r="L61" s="144">
        <f t="shared" si="98"/>
        <v>0</v>
      </c>
      <c r="M61" s="144">
        <f t="shared" si="99"/>
        <v>0</v>
      </c>
      <c r="N61" s="144">
        <f t="shared" si="99"/>
        <v>0</v>
      </c>
      <c r="O61" s="144">
        <f t="shared" si="100"/>
        <v>0</v>
      </c>
      <c r="AJ61" s="197"/>
      <c r="AK61" s="197"/>
      <c r="AM61" s="197"/>
      <c r="AN61" s="197"/>
      <c r="AP61" s="197"/>
      <c r="AQ61" s="197"/>
      <c r="AS61" s="197"/>
      <c r="AT61" s="197"/>
      <c r="AV61" s="197"/>
      <c r="AW61" s="201"/>
      <c r="DU61" s="4"/>
      <c r="DZ61" s="183"/>
      <c r="EA61" s="183"/>
      <c r="EB61" s="183"/>
      <c r="EC61" s="183"/>
      <c r="ED61" s="183"/>
      <c r="EE61" s="183"/>
    </row>
    <row r="62" spans="1:135" ht="13" x14ac:dyDescent="0.15">
      <c r="A62" s="139"/>
      <c r="B62" s="141"/>
      <c r="C62" s="141"/>
      <c r="D62" s="145"/>
      <c r="E62" s="141"/>
      <c r="F62" s="142"/>
      <c r="G62" s="141"/>
      <c r="H62" s="141"/>
      <c r="I62" s="141"/>
      <c r="J62" s="143"/>
      <c r="K62" s="143"/>
      <c r="L62" s="144">
        <f t="shared" si="98"/>
        <v>0</v>
      </c>
      <c r="M62" s="144">
        <f t="shared" si="99"/>
        <v>0</v>
      </c>
      <c r="N62" s="144">
        <f t="shared" si="99"/>
        <v>0</v>
      </c>
      <c r="O62" s="144">
        <f t="shared" si="100"/>
        <v>0</v>
      </c>
      <c r="AK62" s="197"/>
      <c r="AL62" s="197"/>
      <c r="AN62" s="197"/>
      <c r="AO62" s="197"/>
      <c r="AQ62" s="197"/>
      <c r="AR62" s="197"/>
      <c r="AT62" s="197"/>
      <c r="AU62" s="197"/>
      <c r="AW62" s="197"/>
      <c r="AX62" s="197"/>
      <c r="DU62" s="4"/>
      <c r="DZ62" s="183"/>
      <c r="EA62" s="183"/>
      <c r="EB62" s="183"/>
      <c r="EC62" s="183"/>
      <c r="ED62" s="183"/>
      <c r="EE62" s="183"/>
    </row>
    <row r="63" spans="1:135" ht="13" x14ac:dyDescent="0.15">
      <c r="A63" s="139"/>
      <c r="B63" s="141"/>
      <c r="C63" s="141"/>
      <c r="D63" s="145"/>
      <c r="E63" s="141"/>
      <c r="F63" s="142"/>
      <c r="G63" s="141"/>
      <c r="H63" s="141"/>
      <c r="I63" s="141"/>
      <c r="J63" s="143"/>
      <c r="K63" s="143"/>
      <c r="L63" s="144">
        <f t="shared" si="98"/>
        <v>0</v>
      </c>
      <c r="M63" s="144">
        <f t="shared" ref="M63:N74" si="101">IF(ISERROR(SEARCH(M$44,L63)),L63,TRIM(LEFT(L63,SEARCH(M$44,L63)-1)))</f>
        <v>0</v>
      </c>
      <c r="N63" s="144">
        <f t="shared" si="101"/>
        <v>0</v>
      </c>
      <c r="O63" s="144">
        <f t="shared" si="100"/>
        <v>0</v>
      </c>
      <c r="AL63" s="197"/>
      <c r="AO63" s="197"/>
      <c r="AR63" s="197"/>
      <c r="AU63" s="197"/>
      <c r="AW63" s="183"/>
      <c r="AX63" s="197"/>
      <c r="DU63" s="4"/>
      <c r="DZ63" s="183"/>
      <c r="EA63" s="183"/>
      <c r="EB63" s="183"/>
      <c r="EC63" s="183"/>
      <c r="ED63" s="183"/>
      <c r="EE63" s="183"/>
    </row>
    <row r="64" spans="1:135" ht="13" x14ac:dyDescent="0.15">
      <c r="A64" s="139"/>
      <c r="B64" s="141"/>
      <c r="C64" s="141"/>
      <c r="D64" s="141"/>
      <c r="E64" s="141"/>
      <c r="F64" s="142"/>
      <c r="G64" s="141"/>
      <c r="H64" s="141"/>
      <c r="I64" s="141"/>
      <c r="J64" s="143"/>
      <c r="K64" s="143"/>
      <c r="L64" s="144">
        <f t="shared" si="98"/>
        <v>0</v>
      </c>
      <c r="M64" s="144">
        <f t="shared" si="101"/>
        <v>0</v>
      </c>
      <c r="N64" s="144">
        <f t="shared" si="101"/>
        <v>0</v>
      </c>
      <c r="O64" s="144">
        <f t="shared" si="100"/>
        <v>0</v>
      </c>
      <c r="AN64" s="197"/>
      <c r="AQ64" s="197"/>
      <c r="AT64" s="197"/>
      <c r="AW64" s="201"/>
      <c r="BA64" s="197"/>
      <c r="DU64" s="4"/>
      <c r="DZ64" s="183"/>
      <c r="EA64" s="183"/>
      <c r="EB64" s="183"/>
      <c r="EC64" s="183"/>
      <c r="ED64" s="183"/>
      <c r="EE64" s="183"/>
    </row>
    <row r="65" spans="1:135" ht="13" x14ac:dyDescent="0.15">
      <c r="A65" s="139"/>
      <c r="B65" s="141"/>
      <c r="C65" s="141"/>
      <c r="D65" s="145"/>
      <c r="E65" s="141"/>
      <c r="F65" s="142"/>
      <c r="G65" s="141"/>
      <c r="H65" s="141"/>
      <c r="I65" s="141"/>
      <c r="J65" s="143"/>
      <c r="K65" s="143"/>
      <c r="L65" s="144">
        <f t="shared" si="98"/>
        <v>0</v>
      </c>
      <c r="M65" s="144">
        <f t="shared" si="101"/>
        <v>0</v>
      </c>
      <c r="N65" s="144">
        <f t="shared" si="101"/>
        <v>0</v>
      </c>
      <c r="O65" s="144">
        <f t="shared" si="100"/>
        <v>0</v>
      </c>
      <c r="AN65" s="197"/>
      <c r="AQ65" s="197"/>
      <c r="AT65" s="197"/>
      <c r="AW65" s="197"/>
      <c r="BA65" s="197"/>
      <c r="DU65" s="4"/>
      <c r="DZ65" s="183"/>
      <c r="EA65" s="183"/>
      <c r="EB65" s="183"/>
      <c r="EC65" s="183"/>
      <c r="ED65" s="183"/>
      <c r="EE65" s="183"/>
    </row>
    <row r="66" spans="1:135" ht="13" x14ac:dyDescent="0.15">
      <c r="A66" s="139"/>
      <c r="B66" s="141"/>
      <c r="C66" s="141"/>
      <c r="D66" s="145"/>
      <c r="E66" s="141"/>
      <c r="F66" s="142"/>
      <c r="G66" s="141"/>
      <c r="H66" s="141"/>
      <c r="I66" s="141"/>
      <c r="J66" s="143"/>
      <c r="K66" s="143"/>
      <c r="L66" s="144">
        <f t="shared" si="98"/>
        <v>0</v>
      </c>
      <c r="M66" s="144">
        <f t="shared" si="101"/>
        <v>0</v>
      </c>
      <c r="N66" s="144">
        <f t="shared" si="101"/>
        <v>0</v>
      </c>
      <c r="O66" s="144">
        <f t="shared" si="100"/>
        <v>0</v>
      </c>
      <c r="AW66" s="183"/>
      <c r="DU66" s="4"/>
      <c r="DZ66" s="183"/>
      <c r="EA66" s="183"/>
      <c r="EB66" s="183"/>
      <c r="EC66" s="183"/>
      <c r="ED66" s="183"/>
      <c r="EE66" s="183"/>
    </row>
    <row r="67" spans="1:135" ht="13" x14ac:dyDescent="0.15">
      <c r="A67" s="139"/>
      <c r="B67" s="141"/>
      <c r="C67" s="141"/>
      <c r="D67" s="145"/>
      <c r="E67" s="141"/>
      <c r="F67" s="142"/>
      <c r="G67" s="141"/>
      <c r="H67" s="141"/>
      <c r="I67" s="141"/>
      <c r="J67" s="143"/>
      <c r="K67" s="143"/>
      <c r="L67" s="144">
        <f t="shared" si="98"/>
        <v>0</v>
      </c>
      <c r="M67" s="144">
        <f t="shared" si="101"/>
        <v>0</v>
      </c>
      <c r="N67" s="144">
        <f t="shared" si="101"/>
        <v>0</v>
      </c>
      <c r="O67" s="144">
        <f t="shared" si="100"/>
        <v>0</v>
      </c>
      <c r="AW67" s="183"/>
      <c r="DU67" s="4"/>
      <c r="DZ67" s="183"/>
      <c r="EA67" s="183"/>
      <c r="EB67" s="183"/>
      <c r="EC67" s="183"/>
      <c r="ED67" s="183"/>
      <c r="EE67" s="183"/>
    </row>
    <row r="68" spans="1:135" ht="13" x14ac:dyDescent="0.15">
      <c r="A68" s="143"/>
      <c r="B68" s="143"/>
      <c r="C68" s="143"/>
      <c r="D68" s="143"/>
      <c r="E68" s="143"/>
      <c r="F68" s="143"/>
      <c r="G68" s="143"/>
      <c r="H68" s="143"/>
      <c r="I68" s="143"/>
      <c r="J68" s="143"/>
      <c r="K68" s="143"/>
      <c r="L68" s="144">
        <f t="shared" si="98"/>
        <v>0</v>
      </c>
      <c r="M68" s="144">
        <f t="shared" si="101"/>
        <v>0</v>
      </c>
      <c r="N68" s="144">
        <f t="shared" si="101"/>
        <v>0</v>
      </c>
      <c r="O68" s="144">
        <f t="shared" si="100"/>
        <v>0</v>
      </c>
      <c r="AW68" s="183"/>
      <c r="DU68" s="4"/>
      <c r="DZ68" s="183"/>
      <c r="EA68" s="183"/>
      <c r="EB68" s="183"/>
      <c r="EC68" s="183"/>
      <c r="ED68" s="183"/>
      <c r="EE68" s="183"/>
    </row>
    <row r="69" spans="1:135" ht="13" x14ac:dyDescent="0.15">
      <c r="A69" s="143"/>
      <c r="B69" s="143"/>
      <c r="C69" s="143"/>
      <c r="D69" s="143"/>
      <c r="E69" s="143"/>
      <c r="F69" s="143"/>
      <c r="G69" s="143"/>
      <c r="H69" s="143"/>
      <c r="I69" s="143"/>
      <c r="J69" s="143"/>
      <c r="K69" s="143"/>
      <c r="L69" s="144">
        <f t="shared" si="98"/>
        <v>0</v>
      </c>
      <c r="M69" s="144">
        <f t="shared" si="101"/>
        <v>0</v>
      </c>
      <c r="N69" s="144">
        <f t="shared" si="101"/>
        <v>0</v>
      </c>
      <c r="O69" s="144">
        <f t="shared" si="100"/>
        <v>0</v>
      </c>
      <c r="AS69" s="197"/>
      <c r="AV69" s="197"/>
      <c r="AW69" s="183"/>
      <c r="AZ69" s="197"/>
      <c r="BC69" s="197"/>
      <c r="DU69" s="4"/>
      <c r="DZ69" s="183"/>
      <c r="EA69" s="183"/>
      <c r="EB69" s="183"/>
      <c r="EC69" s="183"/>
      <c r="ED69" s="183"/>
      <c r="EE69" s="183"/>
    </row>
    <row r="70" spans="1:135" ht="13" x14ac:dyDescent="0.15">
      <c r="A70" s="143"/>
      <c r="B70" s="143"/>
      <c r="C70" s="143"/>
      <c r="D70" s="143"/>
      <c r="E70" s="143"/>
      <c r="F70" s="143"/>
      <c r="G70" s="143"/>
      <c r="H70" s="143"/>
      <c r="I70" s="143"/>
      <c r="J70" s="143"/>
      <c r="K70" s="143"/>
      <c r="L70" s="144">
        <f t="shared" si="98"/>
        <v>0</v>
      </c>
      <c r="M70" s="144">
        <f t="shared" si="101"/>
        <v>0</v>
      </c>
      <c r="N70" s="144">
        <f t="shared" si="101"/>
        <v>0</v>
      </c>
      <c r="O70" s="144">
        <f t="shared" si="100"/>
        <v>0</v>
      </c>
      <c r="AS70" s="197"/>
      <c r="AV70" s="197"/>
      <c r="AW70" s="183"/>
      <c r="AZ70" s="197"/>
      <c r="BC70" s="197"/>
      <c r="DU70" s="4"/>
      <c r="DZ70" s="183"/>
      <c r="EA70" s="183"/>
      <c r="EB70" s="183"/>
      <c r="EC70" s="183"/>
      <c r="ED70" s="183"/>
      <c r="EE70" s="183"/>
    </row>
    <row r="71" spans="1:135" ht="13" x14ac:dyDescent="0.15">
      <c r="A71" s="143"/>
      <c r="B71" s="143"/>
      <c r="C71" s="143"/>
      <c r="D71" s="143"/>
      <c r="E71" s="143"/>
      <c r="F71" s="143"/>
      <c r="G71" s="143"/>
      <c r="H71" s="143"/>
      <c r="I71" s="143"/>
      <c r="J71" s="143"/>
      <c r="K71" s="143"/>
      <c r="L71" s="144">
        <f t="shared" si="98"/>
        <v>0</v>
      </c>
      <c r="M71" s="144">
        <f t="shared" si="101"/>
        <v>0</v>
      </c>
      <c r="N71" s="144">
        <f t="shared" si="101"/>
        <v>0</v>
      </c>
      <c r="O71" s="144">
        <f t="shared" si="100"/>
        <v>0</v>
      </c>
      <c r="AW71" s="183"/>
      <c r="DU71" s="4"/>
      <c r="DZ71" s="183"/>
      <c r="EA71" s="183"/>
      <c r="EB71" s="183"/>
      <c r="EC71" s="183"/>
      <c r="ED71" s="183"/>
      <c r="EE71" s="183"/>
    </row>
    <row r="72" spans="1:135" ht="13" x14ac:dyDescent="0.15">
      <c r="A72" s="143"/>
      <c r="B72" s="143"/>
      <c r="C72" s="143"/>
      <c r="D72" s="143"/>
      <c r="E72" s="143"/>
      <c r="F72" s="143"/>
      <c r="G72" s="143"/>
      <c r="H72" s="143"/>
      <c r="I72" s="143"/>
      <c r="J72" s="143"/>
      <c r="K72" s="143"/>
      <c r="L72" s="144">
        <f t="shared" si="98"/>
        <v>0</v>
      </c>
      <c r="M72" s="144">
        <f t="shared" si="101"/>
        <v>0</v>
      </c>
      <c r="N72" s="144">
        <f t="shared" si="101"/>
        <v>0</v>
      </c>
      <c r="O72" s="144">
        <f t="shared" si="100"/>
        <v>0</v>
      </c>
      <c r="AW72" s="183"/>
      <c r="DU72" s="4"/>
      <c r="DZ72" s="183"/>
      <c r="EA72" s="183"/>
      <c r="EB72" s="183"/>
      <c r="EC72" s="183"/>
      <c r="ED72" s="183"/>
      <c r="EE72" s="183"/>
    </row>
    <row r="73" spans="1:135" ht="13" x14ac:dyDescent="0.15">
      <c r="A73" s="143"/>
      <c r="B73" s="143"/>
      <c r="C73" s="143"/>
      <c r="D73" s="143"/>
      <c r="E73" s="143"/>
      <c r="F73" s="143"/>
      <c r="G73" s="143"/>
      <c r="H73" s="143"/>
      <c r="I73" s="143"/>
      <c r="J73" s="143"/>
      <c r="K73" s="143"/>
      <c r="L73" s="144">
        <f t="shared" si="98"/>
        <v>0</v>
      </c>
      <c r="M73" s="144">
        <f t="shared" si="101"/>
        <v>0</v>
      </c>
      <c r="N73" s="144">
        <f t="shared" si="101"/>
        <v>0</v>
      </c>
      <c r="O73" s="144">
        <f t="shared" si="100"/>
        <v>0</v>
      </c>
      <c r="AW73" s="183"/>
      <c r="DU73" s="4"/>
      <c r="DZ73" s="183"/>
      <c r="EA73" s="183"/>
      <c r="EB73" s="183"/>
      <c r="EC73" s="183"/>
      <c r="ED73" s="183"/>
      <c r="EE73" s="183"/>
    </row>
    <row r="74" spans="1:135" ht="13" x14ac:dyDescent="0.15">
      <c r="A74" s="143"/>
      <c r="B74" s="143"/>
      <c r="C74" s="143"/>
      <c r="D74" s="143"/>
      <c r="E74" s="143"/>
      <c r="F74" s="143"/>
      <c r="G74" s="143"/>
      <c r="H74" s="143"/>
      <c r="I74" s="143"/>
      <c r="J74" s="143"/>
      <c r="K74" s="143"/>
      <c r="L74" s="144">
        <f t="shared" si="98"/>
        <v>0</v>
      </c>
      <c r="M74" s="144">
        <f t="shared" si="101"/>
        <v>0</v>
      </c>
      <c r="N74" s="144">
        <f t="shared" si="101"/>
        <v>0</v>
      </c>
      <c r="O74" s="144">
        <f t="shared" si="100"/>
        <v>0</v>
      </c>
      <c r="AW74" s="183"/>
      <c r="DU74" s="4"/>
      <c r="DZ74" s="183"/>
      <c r="EA74" s="183"/>
      <c r="EB74" s="183"/>
      <c r="EC74" s="183"/>
      <c r="ED74" s="183"/>
      <c r="EE74" s="183"/>
    </row>
    <row r="75" spans="1:135" ht="13" x14ac:dyDescent="0.15">
      <c r="AW75" s="183"/>
      <c r="DU75" s="4"/>
      <c r="DZ75" s="183"/>
      <c r="EA75" s="183"/>
      <c r="EB75" s="183"/>
      <c r="EC75" s="183"/>
      <c r="ED75" s="183"/>
      <c r="EE75" s="183"/>
    </row>
    <row r="76" spans="1:135" ht="13" x14ac:dyDescent="0.15">
      <c r="AW76" s="183"/>
      <c r="DU76" s="4"/>
      <c r="DZ76" s="183"/>
      <c r="EA76" s="183"/>
      <c r="EB76" s="183"/>
      <c r="EC76" s="183"/>
      <c r="ED76" s="183"/>
      <c r="EE76" s="183"/>
    </row>
    <row r="77" spans="1:135" ht="13" x14ac:dyDescent="0.15">
      <c r="S77" s="182">
        <f>_xlfn.XLOOKUP(B89, AZ:AZ, BC:BC)</f>
        <v>1816</v>
      </c>
      <c r="T77" s="180" t="s">
        <v>647</v>
      </c>
      <c r="AW77" s="183"/>
      <c r="DU77" s="4"/>
      <c r="DZ77" s="183"/>
      <c r="EA77" s="183"/>
      <c r="EB77" s="183"/>
      <c r="EC77" s="183"/>
      <c r="ED77" s="183"/>
      <c r="EE77" s="183"/>
    </row>
    <row r="78" spans="1:135" ht="13" x14ac:dyDescent="0.15">
      <c r="S78" s="182">
        <f>_xlfn.XLOOKUP(B89,AG:AG, AJ:AJ)</f>
        <v>1806</v>
      </c>
      <c r="T78" s="180" t="s">
        <v>648</v>
      </c>
      <c r="AF78" s="180" t="s">
        <v>646</v>
      </c>
      <c r="AW78" s="183"/>
      <c r="DU78" s="4"/>
      <c r="DZ78" s="183"/>
      <c r="EA78" s="183"/>
      <c r="EB78" s="183"/>
      <c r="EC78" s="183"/>
      <c r="ED78" s="183"/>
      <c r="EE78" s="183"/>
    </row>
    <row r="79" spans="1:135" ht="13" x14ac:dyDescent="0.15">
      <c r="I79" s="57" t="s">
        <v>180</v>
      </c>
      <c r="S79" s="182">
        <f>_xlfn.XLOOKUP(B89, AG:AG, AK:AK)</f>
        <v>1437</v>
      </c>
      <c r="T79" s="180" t="s">
        <v>649</v>
      </c>
      <c r="AW79" s="183"/>
      <c r="DU79" s="4"/>
      <c r="DZ79" s="183"/>
      <c r="EA79" s="183"/>
      <c r="EB79" s="183"/>
      <c r="EC79" s="183"/>
      <c r="ED79" s="183"/>
      <c r="EE79" s="183"/>
    </row>
    <row r="80" spans="1:135" ht="13" x14ac:dyDescent="0.15">
      <c r="A80" s="146" t="s">
        <v>181</v>
      </c>
      <c r="I80" s="144">
        <f>AVERAGE(AE82:AE424)</f>
        <v>78.867829202468712</v>
      </c>
      <c r="J80" s="144">
        <f>AVERAGE(AX82:AX424)</f>
        <v>78.688849641925913</v>
      </c>
      <c r="S80" s="182">
        <f>_xlfn.XLOOKUP(B89, AZ:AZ, BD:BD)</f>
        <v>1470</v>
      </c>
      <c r="T80" s="180" t="s">
        <v>650</v>
      </c>
      <c r="AW80" s="183"/>
      <c r="DU80" s="4"/>
      <c r="DZ80" s="183"/>
      <c r="EA80" s="183"/>
      <c r="EB80" s="183"/>
      <c r="EC80" s="183"/>
      <c r="ED80" s="183"/>
      <c r="EE80" s="183"/>
    </row>
    <row r="81" spans="1:135" ht="13" x14ac:dyDescent="0.15">
      <c r="H81" s="144" t="s">
        <v>182</v>
      </c>
      <c r="L81" s="144" t="s">
        <v>183</v>
      </c>
      <c r="AF81" s="147" t="s">
        <v>184</v>
      </c>
      <c r="AG81" s="148" t="s">
        <v>185</v>
      </c>
      <c r="AH81" s="147" t="s">
        <v>186</v>
      </c>
      <c r="AI81" s="147" t="s">
        <v>187</v>
      </c>
      <c r="AJ81" s="147" t="s">
        <v>188</v>
      </c>
      <c r="AK81" s="147" t="s">
        <v>189</v>
      </c>
      <c r="AL81" s="147" t="s">
        <v>190</v>
      </c>
      <c r="AM81" s="147" t="s">
        <v>191</v>
      </c>
      <c r="AN81" s="147" t="s">
        <v>192</v>
      </c>
      <c r="AO81" s="147" t="s">
        <v>13</v>
      </c>
      <c r="AP81" s="147" t="s">
        <v>80</v>
      </c>
      <c r="AQ81" s="147" t="s">
        <v>193</v>
      </c>
      <c r="AR81" s="147" t="s">
        <v>194</v>
      </c>
      <c r="AS81" s="147" t="s">
        <v>195</v>
      </c>
      <c r="AT81" s="147" t="s">
        <v>196</v>
      </c>
      <c r="AU81" s="147" t="s">
        <v>197</v>
      </c>
      <c r="AW81" s="183"/>
      <c r="AY81" s="147" t="s">
        <v>184</v>
      </c>
      <c r="AZ81" s="148" t="s">
        <v>185</v>
      </c>
      <c r="BA81" s="147" t="s">
        <v>186</v>
      </c>
      <c r="BB81" s="147" t="s">
        <v>187</v>
      </c>
      <c r="BC81" s="147" t="s">
        <v>188</v>
      </c>
      <c r="BD81" s="147" t="s">
        <v>189</v>
      </c>
      <c r="BE81" s="147" t="s">
        <v>190</v>
      </c>
      <c r="BF81" s="147" t="s">
        <v>191</v>
      </c>
      <c r="BG81" s="147" t="s">
        <v>192</v>
      </c>
      <c r="BH81" s="147" t="s">
        <v>13</v>
      </c>
      <c r="BI81" s="147" t="s">
        <v>80</v>
      </c>
      <c r="BJ81" s="147" t="s">
        <v>193</v>
      </c>
      <c r="BK81" s="147" t="s">
        <v>194</v>
      </c>
      <c r="BL81" s="147" t="s">
        <v>195</v>
      </c>
      <c r="BM81" s="147" t="s">
        <v>196</v>
      </c>
      <c r="BN81" s="147" t="s">
        <v>197</v>
      </c>
      <c r="DU81" s="4"/>
      <c r="DZ81" s="183"/>
      <c r="EA81" s="183"/>
      <c r="EB81" s="183"/>
      <c r="EC81" s="183"/>
      <c r="ED81" s="183"/>
      <c r="EE81" s="183"/>
    </row>
    <row r="82" spans="1:135" ht="13" x14ac:dyDescent="0.15">
      <c r="A82" s="144" t="s">
        <v>74</v>
      </c>
      <c r="B82" s="144" t="s">
        <v>185</v>
      </c>
      <c r="C82" s="144" t="s">
        <v>198</v>
      </c>
      <c r="D82" s="144" t="s">
        <v>199</v>
      </c>
      <c r="E82" s="144" t="s">
        <v>200</v>
      </c>
      <c r="F82" s="144" t="s">
        <v>201</v>
      </c>
      <c r="G82" s="144" t="s">
        <v>202</v>
      </c>
      <c r="H82" s="144" t="s">
        <v>203</v>
      </c>
      <c r="I82" s="144" t="s">
        <v>204</v>
      </c>
      <c r="J82" s="144" t="s">
        <v>205</v>
      </c>
      <c r="K82" s="144" t="s">
        <v>206</v>
      </c>
      <c r="L82" s="144" t="s">
        <v>207</v>
      </c>
      <c r="M82" s="144" t="s">
        <v>208</v>
      </c>
      <c r="N82" s="144" t="s">
        <v>209</v>
      </c>
      <c r="O82" s="144" t="s">
        <v>210</v>
      </c>
      <c r="P82" s="57" t="s">
        <v>211</v>
      </c>
      <c r="Q82" s="57" t="s">
        <v>212</v>
      </c>
      <c r="AD82" s="144">
        <f t="shared" ref="AD82:AD336" si="102">40*(AJ82/(AH82*40))</f>
        <v>82.91304347826086</v>
      </c>
      <c r="AE82" s="144">
        <f t="shared" ref="AE82:AE336" si="103">100*(AK82/AJ82)</f>
        <v>104.19507079181962</v>
      </c>
      <c r="AF82" s="149">
        <v>1</v>
      </c>
      <c r="AG82" s="150" t="s">
        <v>213</v>
      </c>
      <c r="AH82" s="149">
        <v>23</v>
      </c>
      <c r="AI82" s="151">
        <v>1</v>
      </c>
      <c r="AJ82" s="152">
        <v>1907</v>
      </c>
      <c r="AK82" s="152">
        <v>1987</v>
      </c>
      <c r="AL82" s="149">
        <v>1.042</v>
      </c>
      <c r="AM82" s="152">
        <v>682</v>
      </c>
      <c r="AN82" s="152">
        <v>728</v>
      </c>
      <c r="AO82" s="152">
        <v>1410</v>
      </c>
      <c r="AP82" s="153">
        <v>0.51600000000000001</v>
      </c>
      <c r="AQ82" s="153">
        <v>0.59599999999999997</v>
      </c>
      <c r="AR82" s="154">
        <v>0.17299999999999999</v>
      </c>
      <c r="AS82" s="154">
        <v>0.114</v>
      </c>
      <c r="AT82" s="155">
        <v>0.09</v>
      </c>
      <c r="AU82" s="154">
        <v>0.46700000000000003</v>
      </c>
      <c r="AW82" s="183"/>
      <c r="AX82" s="144">
        <f t="shared" ref="AX82:AX336" si="104">100*(BD82/BC82)</f>
        <v>59.616919393455703</v>
      </c>
      <c r="AY82" s="149">
        <v>1</v>
      </c>
      <c r="AZ82" s="150" t="s">
        <v>214</v>
      </c>
      <c r="BA82" s="149">
        <v>15</v>
      </c>
      <c r="BB82" s="151">
        <v>1</v>
      </c>
      <c r="BC82" s="152">
        <v>1253</v>
      </c>
      <c r="BD82" s="152">
        <v>747</v>
      </c>
      <c r="BE82" s="149">
        <v>0.59599999999999997</v>
      </c>
      <c r="BF82" s="152">
        <v>550</v>
      </c>
      <c r="BG82" s="152">
        <v>268</v>
      </c>
      <c r="BH82" s="152">
        <v>818</v>
      </c>
      <c r="BI82" s="153">
        <v>0.32800000000000001</v>
      </c>
      <c r="BJ82" s="153">
        <v>0.36599999999999999</v>
      </c>
      <c r="BK82" s="154">
        <v>0.27100000000000002</v>
      </c>
      <c r="BL82" s="154">
        <v>9.1999999999999998E-2</v>
      </c>
      <c r="BM82" s="154">
        <v>8.1000000000000003E-2</v>
      </c>
      <c r="BN82" s="155">
        <v>0.28000000000000003</v>
      </c>
      <c r="DU82" s="4"/>
      <c r="DZ82" s="183"/>
      <c r="EA82" s="183"/>
      <c r="EB82" s="183"/>
      <c r="EC82" s="183"/>
      <c r="ED82" s="183"/>
      <c r="EE82" s="183"/>
    </row>
    <row r="83" spans="1:135" ht="13" x14ac:dyDescent="0.15">
      <c r="A83" s="156">
        <v>1</v>
      </c>
      <c r="B83" s="156" t="s">
        <v>215</v>
      </c>
      <c r="C83" s="156" t="s">
        <v>200</v>
      </c>
      <c r="D83" s="156" t="s">
        <v>216</v>
      </c>
      <c r="E83" s="156">
        <v>67</v>
      </c>
      <c r="F83" s="156">
        <v>15</v>
      </c>
      <c r="G83" s="156">
        <v>0.81699999999999995</v>
      </c>
      <c r="H83" s="156">
        <v>11.63</v>
      </c>
      <c r="I83" s="156">
        <v>116.26</v>
      </c>
      <c r="J83" s="156">
        <v>104.57</v>
      </c>
      <c r="K83" s="156">
        <v>11.69</v>
      </c>
      <c r="L83" s="156">
        <v>11.35</v>
      </c>
      <c r="M83" s="156">
        <v>116.02</v>
      </c>
      <c r="N83" s="156">
        <v>104.61</v>
      </c>
      <c r="O83" s="178">
        <v>11.41</v>
      </c>
      <c r="P83" s="178">
        <f t="shared" ref="P83:P112" si="105">M83-$I$80</f>
        <v>37.152170797531284</v>
      </c>
      <c r="Q83" s="178">
        <f t="shared" ref="Q83:Q112" si="106">$I$80-N83</f>
        <v>-25.742170797531287</v>
      </c>
      <c r="AD83" s="144">
        <f t="shared" si="102"/>
        <v>89.34782608695653</v>
      </c>
      <c r="AE83" s="144">
        <f t="shared" si="103"/>
        <v>101.60583941605839</v>
      </c>
      <c r="AF83" s="149">
        <v>2</v>
      </c>
      <c r="AG83" s="150" t="s">
        <v>217</v>
      </c>
      <c r="AH83" s="149">
        <v>23</v>
      </c>
      <c r="AI83" s="151">
        <v>1</v>
      </c>
      <c r="AJ83" s="152">
        <v>2055</v>
      </c>
      <c r="AK83" s="152">
        <v>2088</v>
      </c>
      <c r="AL83" s="149">
        <v>1.016</v>
      </c>
      <c r="AM83" s="152">
        <v>803</v>
      </c>
      <c r="AN83" s="152">
        <v>765</v>
      </c>
      <c r="AO83" s="152">
        <v>1568</v>
      </c>
      <c r="AP83" s="153">
        <v>0.48799999999999999</v>
      </c>
      <c r="AQ83" s="151">
        <v>0.55000000000000004</v>
      </c>
      <c r="AR83" s="154">
        <v>0.13700000000000001</v>
      </c>
      <c r="AS83" s="154">
        <v>0.123</v>
      </c>
      <c r="AT83" s="154">
        <v>0.106</v>
      </c>
      <c r="AU83" s="154">
        <v>0.46600000000000003</v>
      </c>
      <c r="AW83" s="183"/>
      <c r="AX83" s="144">
        <f t="shared" si="104"/>
        <v>59.681433549029371</v>
      </c>
      <c r="AY83" s="149">
        <v>2</v>
      </c>
      <c r="AZ83" s="150" t="s">
        <v>218</v>
      </c>
      <c r="BA83" s="149">
        <v>24</v>
      </c>
      <c r="BB83" s="151">
        <v>1</v>
      </c>
      <c r="BC83" s="152">
        <v>2009</v>
      </c>
      <c r="BD83" s="152">
        <v>1199</v>
      </c>
      <c r="BE83" s="149">
        <v>0.59699999999999998</v>
      </c>
      <c r="BF83" s="152">
        <v>837</v>
      </c>
      <c r="BG83" s="152">
        <v>409</v>
      </c>
      <c r="BH83" s="152">
        <v>1246</v>
      </c>
      <c r="BI83" s="153">
        <v>0.32800000000000001</v>
      </c>
      <c r="BJ83" s="153">
        <v>0.36699999999999999</v>
      </c>
      <c r="BK83" s="154">
        <v>0.27800000000000002</v>
      </c>
      <c r="BL83" s="155">
        <v>0.12</v>
      </c>
      <c r="BM83" s="154">
        <v>9.0999999999999998E-2</v>
      </c>
      <c r="BN83" s="154">
        <v>0.29099999999999998</v>
      </c>
      <c r="DU83" s="4"/>
      <c r="DZ83" s="183"/>
      <c r="EA83" s="183"/>
      <c r="EB83" s="183"/>
      <c r="EC83" s="183"/>
      <c r="ED83" s="183"/>
      <c r="EE83" s="183"/>
    </row>
    <row r="84" spans="1:135" ht="13" x14ac:dyDescent="0.15">
      <c r="A84" s="156">
        <v>2</v>
      </c>
      <c r="B84" s="156" t="s">
        <v>219</v>
      </c>
      <c r="C84" s="156" t="s">
        <v>200</v>
      </c>
      <c r="D84" s="156" t="s">
        <v>220</v>
      </c>
      <c r="E84" s="156">
        <v>61</v>
      </c>
      <c r="F84" s="156">
        <v>21</v>
      </c>
      <c r="G84" s="156">
        <v>0.74399999999999999</v>
      </c>
      <c r="H84" s="156">
        <v>7.2</v>
      </c>
      <c r="I84" s="156">
        <v>111.81</v>
      </c>
      <c r="J84" s="156">
        <v>104.25</v>
      </c>
      <c r="K84" s="156">
        <v>7.56</v>
      </c>
      <c r="L84" s="156">
        <v>7.13</v>
      </c>
      <c r="M84" s="156">
        <v>111.62</v>
      </c>
      <c r="N84" s="156">
        <v>104.12</v>
      </c>
      <c r="O84" s="178">
        <v>7.49</v>
      </c>
      <c r="P84" s="178">
        <f t="shared" si="105"/>
        <v>32.752170797531292</v>
      </c>
      <c r="Q84" s="178">
        <f t="shared" si="106"/>
        <v>-25.252170797531292</v>
      </c>
      <c r="AD84" s="144">
        <f t="shared" si="102"/>
        <v>83.846153846153854</v>
      </c>
      <c r="AE84" s="144">
        <f t="shared" si="103"/>
        <v>99.357798165137609</v>
      </c>
      <c r="AF84" s="149">
        <v>3</v>
      </c>
      <c r="AG84" s="150" t="s">
        <v>221</v>
      </c>
      <c r="AH84" s="149">
        <v>26</v>
      </c>
      <c r="AI84" s="151">
        <v>1</v>
      </c>
      <c r="AJ84" s="152">
        <v>2180</v>
      </c>
      <c r="AK84" s="152">
        <v>2166</v>
      </c>
      <c r="AL84" s="149">
        <v>0.99399999999999999</v>
      </c>
      <c r="AM84" s="152">
        <v>912</v>
      </c>
      <c r="AN84" s="152">
        <v>742</v>
      </c>
      <c r="AO84" s="152">
        <v>1654</v>
      </c>
      <c r="AP84" s="153">
        <v>0.44900000000000001</v>
      </c>
      <c r="AQ84" s="153">
        <v>0.52400000000000002</v>
      </c>
      <c r="AR84" s="154">
        <v>0.123</v>
      </c>
      <c r="AS84" s="154">
        <v>0.14899999999999999</v>
      </c>
      <c r="AT84" s="154">
        <v>0.11700000000000001</v>
      </c>
      <c r="AU84" s="155">
        <v>0.45</v>
      </c>
      <c r="AW84" s="183"/>
      <c r="AX84" s="144">
        <f t="shared" si="104"/>
        <v>64.036418816388462</v>
      </c>
      <c r="AY84" s="149">
        <v>3</v>
      </c>
      <c r="AZ84" s="150" t="s">
        <v>222</v>
      </c>
      <c r="BA84" s="149">
        <v>17</v>
      </c>
      <c r="BB84" s="151">
        <v>1</v>
      </c>
      <c r="BC84" s="152">
        <v>1318</v>
      </c>
      <c r="BD84" s="152">
        <v>844</v>
      </c>
      <c r="BE84" s="149">
        <v>0.64</v>
      </c>
      <c r="BF84" s="152">
        <v>605</v>
      </c>
      <c r="BG84" s="152">
        <v>298</v>
      </c>
      <c r="BH84" s="152">
        <v>903</v>
      </c>
      <c r="BI84" s="151">
        <v>0.33</v>
      </c>
      <c r="BJ84" s="153">
        <v>0.38300000000000001</v>
      </c>
      <c r="BK84" s="154">
        <v>0.23400000000000001</v>
      </c>
      <c r="BL84" s="154">
        <v>9.4E-2</v>
      </c>
      <c r="BM84" s="154">
        <v>7.2999999999999995E-2</v>
      </c>
      <c r="BN84" s="154">
        <v>0.29799999999999999</v>
      </c>
      <c r="DU84" s="4"/>
      <c r="DZ84" s="183"/>
      <c r="EA84" s="183"/>
      <c r="EB84" s="183"/>
      <c r="EC84" s="183"/>
      <c r="ED84" s="183"/>
      <c r="EE84" s="183"/>
    </row>
    <row r="85" spans="1:135" ht="13" x14ac:dyDescent="0.15">
      <c r="A85" s="156">
        <v>3</v>
      </c>
      <c r="B85" s="156" t="s">
        <v>223</v>
      </c>
      <c r="C85" s="156" t="s">
        <v>200</v>
      </c>
      <c r="D85" s="156" t="s">
        <v>220</v>
      </c>
      <c r="E85" s="156">
        <v>55</v>
      </c>
      <c r="F85" s="156">
        <v>27</v>
      </c>
      <c r="G85" s="156">
        <v>0.67100000000000004</v>
      </c>
      <c r="H85" s="156">
        <v>5.77</v>
      </c>
      <c r="I85" s="156">
        <v>115.59</v>
      </c>
      <c r="J85" s="156">
        <v>109.96</v>
      </c>
      <c r="K85" s="156">
        <v>5.63</v>
      </c>
      <c r="L85" s="156">
        <v>5.84</v>
      </c>
      <c r="M85" s="156">
        <v>115.7</v>
      </c>
      <c r="N85" s="156">
        <v>109.98</v>
      </c>
      <c r="O85" s="178">
        <v>5.72</v>
      </c>
      <c r="P85" s="178">
        <f t="shared" si="105"/>
        <v>36.83217079753129</v>
      </c>
      <c r="Q85" s="178">
        <f t="shared" si="106"/>
        <v>-31.112170797531292</v>
      </c>
      <c r="AD85" s="144">
        <f t="shared" si="102"/>
        <v>83</v>
      </c>
      <c r="AE85" s="144">
        <f t="shared" si="103"/>
        <v>99.421686746987945</v>
      </c>
      <c r="AF85" s="149">
        <v>4</v>
      </c>
      <c r="AG85" s="150" t="s">
        <v>224</v>
      </c>
      <c r="AH85" s="149">
        <v>25</v>
      </c>
      <c r="AI85" s="151">
        <v>1</v>
      </c>
      <c r="AJ85" s="152">
        <v>2075</v>
      </c>
      <c r="AK85" s="152">
        <v>2063</v>
      </c>
      <c r="AL85" s="149">
        <v>0.99399999999999999</v>
      </c>
      <c r="AM85" s="152">
        <v>895</v>
      </c>
      <c r="AN85" s="152">
        <v>751</v>
      </c>
      <c r="AO85" s="152">
        <v>1646</v>
      </c>
      <c r="AP85" s="153">
        <v>0.45600000000000002</v>
      </c>
      <c r="AQ85" s="153">
        <v>0.54500000000000004</v>
      </c>
      <c r="AR85" s="154">
        <v>0.13100000000000001</v>
      </c>
      <c r="AS85" s="154">
        <v>0.10199999999999999</v>
      </c>
      <c r="AT85" s="154">
        <v>8.6999999999999994E-2</v>
      </c>
      <c r="AU85" s="154">
        <v>0.43099999999999999</v>
      </c>
      <c r="AW85" s="183"/>
      <c r="AX85" s="144">
        <f t="shared" si="104"/>
        <v>64.519774011299432</v>
      </c>
      <c r="AY85" s="149">
        <v>4</v>
      </c>
      <c r="AZ85" s="150" t="s">
        <v>225</v>
      </c>
      <c r="BA85" s="149">
        <v>22</v>
      </c>
      <c r="BB85" s="151">
        <v>1</v>
      </c>
      <c r="BC85" s="152">
        <v>1770</v>
      </c>
      <c r="BD85" s="152">
        <v>1142</v>
      </c>
      <c r="BE85" s="149">
        <v>0.64500000000000002</v>
      </c>
      <c r="BF85" s="152">
        <v>861</v>
      </c>
      <c r="BG85" s="152">
        <v>441</v>
      </c>
      <c r="BH85" s="152">
        <v>1302</v>
      </c>
      <c r="BI85" s="153">
        <v>0.33900000000000002</v>
      </c>
      <c r="BJ85" s="153">
        <v>0.38900000000000001</v>
      </c>
      <c r="BK85" s="154">
        <v>0.21199999999999999</v>
      </c>
      <c r="BL85" s="154">
        <v>6.5000000000000002E-2</v>
      </c>
      <c r="BM85" s="154">
        <v>5.5E-2</v>
      </c>
      <c r="BN85" s="154">
        <v>0.29399999999999998</v>
      </c>
      <c r="DU85" s="4"/>
      <c r="DZ85" s="183"/>
      <c r="EA85" s="183"/>
      <c r="EB85" s="183"/>
      <c r="EC85" s="183"/>
      <c r="ED85" s="183"/>
      <c r="EE85" s="183"/>
    </row>
    <row r="86" spans="1:135" ht="13" x14ac:dyDescent="0.15">
      <c r="A86" s="156">
        <v>4</v>
      </c>
      <c r="B86" s="156" t="s">
        <v>226</v>
      </c>
      <c r="C86" s="156" t="s">
        <v>200</v>
      </c>
      <c r="D86" s="156" t="s">
        <v>216</v>
      </c>
      <c r="E86" s="156">
        <v>51</v>
      </c>
      <c r="F86" s="156">
        <v>31</v>
      </c>
      <c r="G86" s="156">
        <v>0.622</v>
      </c>
      <c r="H86" s="156">
        <v>4.29</v>
      </c>
      <c r="I86" s="156">
        <v>113.38</v>
      </c>
      <c r="J86" s="156">
        <v>108.88</v>
      </c>
      <c r="K86" s="156">
        <v>4.5</v>
      </c>
      <c r="L86" s="156">
        <v>4.42</v>
      </c>
      <c r="M86" s="156">
        <v>113.46</v>
      </c>
      <c r="N86" s="156">
        <v>108.82</v>
      </c>
      <c r="O86" s="178">
        <v>4.6399999999999997</v>
      </c>
      <c r="P86" s="178">
        <f t="shared" si="105"/>
        <v>34.592170797531281</v>
      </c>
      <c r="Q86" s="178">
        <f t="shared" si="106"/>
        <v>-29.952170797531281</v>
      </c>
      <c r="AD86" s="144">
        <f t="shared" si="102"/>
        <v>83.318181818181813</v>
      </c>
      <c r="AE86" s="144">
        <f t="shared" si="103"/>
        <v>98.690671031096571</v>
      </c>
      <c r="AF86" s="149">
        <v>5</v>
      </c>
      <c r="AG86" s="150" t="s">
        <v>225</v>
      </c>
      <c r="AH86" s="149">
        <v>22</v>
      </c>
      <c r="AI86" s="151">
        <v>1</v>
      </c>
      <c r="AJ86" s="152">
        <v>1833</v>
      </c>
      <c r="AK86" s="152">
        <v>1809</v>
      </c>
      <c r="AL86" s="149">
        <v>0.98699999999999999</v>
      </c>
      <c r="AM86" s="152">
        <v>680</v>
      </c>
      <c r="AN86" s="152">
        <v>718</v>
      </c>
      <c r="AO86" s="152">
        <v>1398</v>
      </c>
      <c r="AP86" s="153">
        <v>0.51400000000000001</v>
      </c>
      <c r="AQ86" s="153">
        <v>0.56899999999999995</v>
      </c>
      <c r="AR86" s="154">
        <v>0.16700000000000001</v>
      </c>
      <c r="AS86" s="154">
        <v>0.10100000000000001</v>
      </c>
      <c r="AT86" s="154">
        <v>9.0999999999999998E-2</v>
      </c>
      <c r="AU86" s="154">
        <v>0.45400000000000001</v>
      </c>
      <c r="AW86" s="183"/>
      <c r="AX86" s="144">
        <f t="shared" si="104"/>
        <v>65.188916876574311</v>
      </c>
      <c r="AY86" s="149">
        <v>5</v>
      </c>
      <c r="AZ86" s="150" t="s">
        <v>227</v>
      </c>
      <c r="BA86" s="149">
        <v>22</v>
      </c>
      <c r="BB86" s="151">
        <v>1</v>
      </c>
      <c r="BC86" s="152">
        <v>1985</v>
      </c>
      <c r="BD86" s="152">
        <v>1294</v>
      </c>
      <c r="BE86" s="149">
        <v>0.65200000000000002</v>
      </c>
      <c r="BF86" s="152">
        <v>975</v>
      </c>
      <c r="BG86" s="152">
        <v>452</v>
      </c>
      <c r="BH86" s="152">
        <v>1427</v>
      </c>
      <c r="BI86" s="153">
        <v>0.317</v>
      </c>
      <c r="BJ86" s="153">
        <v>0.35499999999999998</v>
      </c>
      <c r="BK86" s="154">
        <v>0.17799999999999999</v>
      </c>
      <c r="BL86" s="154">
        <v>0.11899999999999999</v>
      </c>
      <c r="BM86" s="154">
        <v>0.104</v>
      </c>
      <c r="BN86" s="154">
        <v>0.317</v>
      </c>
      <c r="DU86" s="4"/>
      <c r="DZ86" s="183"/>
      <c r="EA86" s="183"/>
      <c r="EB86" s="183"/>
      <c r="EC86" s="183"/>
      <c r="ED86" s="183"/>
      <c r="EE86" s="183"/>
    </row>
    <row r="87" spans="1:135" ht="13" x14ac:dyDescent="0.15">
      <c r="A87" s="156">
        <v>5</v>
      </c>
      <c r="B87" s="156" t="s">
        <v>228</v>
      </c>
      <c r="C87" s="156" t="s">
        <v>200</v>
      </c>
      <c r="D87" s="156" t="s">
        <v>229</v>
      </c>
      <c r="E87" s="156">
        <v>51</v>
      </c>
      <c r="F87" s="156">
        <v>31</v>
      </c>
      <c r="G87" s="156">
        <v>0.622</v>
      </c>
      <c r="H87" s="156">
        <v>3.94</v>
      </c>
      <c r="I87" s="156">
        <v>110.46</v>
      </c>
      <c r="J87" s="156">
        <v>106.19</v>
      </c>
      <c r="K87" s="156">
        <v>4.2699999999999996</v>
      </c>
      <c r="L87" s="156">
        <v>4</v>
      </c>
      <c r="M87" s="156">
        <v>110.31</v>
      </c>
      <c r="N87" s="156">
        <v>105.98</v>
      </c>
      <c r="O87" s="178">
        <v>4.33</v>
      </c>
      <c r="P87" s="178">
        <f t="shared" si="105"/>
        <v>31.44217079753129</v>
      </c>
      <c r="Q87" s="178">
        <f t="shared" si="106"/>
        <v>-27.112170797531292</v>
      </c>
      <c r="AD87" s="144">
        <f t="shared" si="102"/>
        <v>82.956521739130423</v>
      </c>
      <c r="AE87" s="144">
        <f t="shared" si="103"/>
        <v>96.645702306079656</v>
      </c>
      <c r="AF87" s="149">
        <v>6</v>
      </c>
      <c r="AG87" s="150" t="s">
        <v>230</v>
      </c>
      <c r="AH87" s="149">
        <v>23</v>
      </c>
      <c r="AI87" s="151">
        <v>1</v>
      </c>
      <c r="AJ87" s="152">
        <v>1908</v>
      </c>
      <c r="AK87" s="152">
        <v>1844</v>
      </c>
      <c r="AL87" s="149">
        <v>0.96599999999999997</v>
      </c>
      <c r="AM87" s="152">
        <v>784</v>
      </c>
      <c r="AN87" s="152">
        <v>702</v>
      </c>
      <c r="AO87" s="152">
        <v>1486</v>
      </c>
      <c r="AP87" s="153">
        <v>0.47199999999999998</v>
      </c>
      <c r="AQ87" s="153">
        <v>0.53100000000000003</v>
      </c>
      <c r="AR87" s="154">
        <v>0.14399999999999999</v>
      </c>
      <c r="AS87" s="154">
        <v>9.9000000000000005E-2</v>
      </c>
      <c r="AT87" s="154">
        <v>8.1000000000000003E-2</v>
      </c>
      <c r="AU87" s="154">
        <v>0.442</v>
      </c>
      <c r="AW87" s="183"/>
      <c r="AX87" s="144">
        <f t="shared" si="104"/>
        <v>65.776209677419345</v>
      </c>
      <c r="AY87" s="149">
        <v>6</v>
      </c>
      <c r="AZ87" s="150" t="s">
        <v>231</v>
      </c>
      <c r="BA87" s="149">
        <v>24</v>
      </c>
      <c r="BB87" s="151">
        <v>1</v>
      </c>
      <c r="BC87" s="152">
        <v>1984</v>
      </c>
      <c r="BD87" s="152">
        <v>1305</v>
      </c>
      <c r="BE87" s="149">
        <v>0.65800000000000003</v>
      </c>
      <c r="BF87" s="152">
        <v>946</v>
      </c>
      <c r="BG87" s="152">
        <v>443</v>
      </c>
      <c r="BH87" s="152">
        <v>1389</v>
      </c>
      <c r="BI87" s="153">
        <v>0.31900000000000001</v>
      </c>
      <c r="BJ87" s="153">
        <v>0.36399999999999999</v>
      </c>
      <c r="BK87" s="154">
        <v>0.20899999999999999</v>
      </c>
      <c r="BL87" s="154">
        <v>0.108</v>
      </c>
      <c r="BM87" s="155">
        <v>0.09</v>
      </c>
      <c r="BN87" s="154">
        <v>0.30499999999999999</v>
      </c>
      <c r="DU87" s="4"/>
      <c r="DZ87" s="183"/>
      <c r="EA87" s="183"/>
      <c r="EB87" s="183"/>
      <c r="EC87" s="183"/>
      <c r="ED87" s="183"/>
      <c r="EE87" s="183"/>
    </row>
    <row r="88" spans="1:135" ht="13" x14ac:dyDescent="0.15">
      <c r="A88" s="156">
        <v>6</v>
      </c>
      <c r="B88" s="156" t="s">
        <v>232</v>
      </c>
      <c r="C88" s="156" t="s">
        <v>233</v>
      </c>
      <c r="D88" s="156" t="s">
        <v>234</v>
      </c>
      <c r="E88" s="156">
        <v>51</v>
      </c>
      <c r="F88" s="156">
        <v>31</v>
      </c>
      <c r="G88" s="156">
        <v>0.622</v>
      </c>
      <c r="H88" s="156">
        <v>4.21</v>
      </c>
      <c r="I88" s="156">
        <v>113.2</v>
      </c>
      <c r="J88" s="156">
        <v>108.68</v>
      </c>
      <c r="K88" s="156">
        <v>4.51</v>
      </c>
      <c r="L88" s="156">
        <v>3.65</v>
      </c>
      <c r="M88" s="156">
        <v>113.07</v>
      </c>
      <c r="N88" s="156">
        <v>109.14</v>
      </c>
      <c r="O88" s="178">
        <v>3.93</v>
      </c>
      <c r="P88" s="178">
        <f t="shared" si="105"/>
        <v>34.202170797531281</v>
      </c>
      <c r="Q88" s="178">
        <f t="shared" si="106"/>
        <v>-30.272170797531288</v>
      </c>
      <c r="AD88" s="144">
        <f t="shared" si="102"/>
        <v>76.25</v>
      </c>
      <c r="AE88" s="144">
        <f t="shared" si="103"/>
        <v>95.901639344262293</v>
      </c>
      <c r="AF88" s="149">
        <v>7</v>
      </c>
      <c r="AG88" s="150" t="s">
        <v>235</v>
      </c>
      <c r="AH88" s="149">
        <v>8</v>
      </c>
      <c r="AI88" s="151">
        <v>1</v>
      </c>
      <c r="AJ88" s="152">
        <v>610</v>
      </c>
      <c r="AK88" s="152">
        <v>585</v>
      </c>
      <c r="AL88" s="149">
        <v>0.95899999999999996</v>
      </c>
      <c r="AM88" s="152">
        <v>269</v>
      </c>
      <c r="AN88" s="152">
        <v>217</v>
      </c>
      <c r="AO88" s="152">
        <v>486</v>
      </c>
      <c r="AP88" s="153">
        <v>0.44700000000000001</v>
      </c>
      <c r="AQ88" s="153">
        <v>0.49299999999999999</v>
      </c>
      <c r="AR88" s="154">
        <v>0.113</v>
      </c>
      <c r="AS88" s="154">
        <v>0.125</v>
      </c>
      <c r="AT88" s="154">
        <v>0.107</v>
      </c>
      <c r="AU88" s="154">
        <v>0.438</v>
      </c>
      <c r="AW88" s="183"/>
      <c r="AX88" s="144">
        <f t="shared" si="104"/>
        <v>66.28602501359434</v>
      </c>
      <c r="AY88" s="149">
        <v>7</v>
      </c>
      <c r="AZ88" s="150" t="s">
        <v>236</v>
      </c>
      <c r="BA88" s="149">
        <v>23</v>
      </c>
      <c r="BB88" s="151">
        <v>1</v>
      </c>
      <c r="BC88" s="152">
        <v>1839</v>
      </c>
      <c r="BD88" s="152">
        <v>1219</v>
      </c>
      <c r="BE88" s="149">
        <v>0.66300000000000003</v>
      </c>
      <c r="BF88" s="152">
        <v>892</v>
      </c>
      <c r="BG88" s="152">
        <v>434</v>
      </c>
      <c r="BH88" s="152">
        <v>1326</v>
      </c>
      <c r="BI88" s="153">
        <v>0.32700000000000001</v>
      </c>
      <c r="BJ88" s="153">
        <v>0.374</v>
      </c>
      <c r="BK88" s="154">
        <v>0.191</v>
      </c>
      <c r="BL88" s="154">
        <v>9.9000000000000005E-2</v>
      </c>
      <c r="BM88" s="154">
        <v>8.5999999999999993E-2</v>
      </c>
      <c r="BN88" s="154">
        <v>0.312</v>
      </c>
      <c r="DU88" s="4"/>
      <c r="DZ88" s="183"/>
      <c r="EA88" s="183"/>
      <c r="EB88" s="183"/>
      <c r="EC88" s="183"/>
      <c r="ED88" s="183"/>
      <c r="EE88" s="183"/>
    </row>
    <row r="89" spans="1:135" ht="65" customHeight="1" x14ac:dyDescent="0.2">
      <c r="A89" s="144">
        <v>7</v>
      </c>
      <c r="B89" s="146" t="str">
        <f>A11</f>
        <v>Pacific Tigers</v>
      </c>
      <c r="C89" s="144"/>
      <c r="D89" s="144"/>
      <c r="E89" s="144"/>
      <c r="F89" s="144"/>
      <c r="G89" s="144"/>
      <c r="H89" s="144"/>
      <c r="I89" s="144"/>
      <c r="J89" s="144"/>
      <c r="K89" s="144"/>
      <c r="L89" s="144"/>
      <c r="M89" s="144">
        <f>100*(S79/S78)</f>
        <v>79.568106312292358</v>
      </c>
      <c r="N89" s="144">
        <f>100*(S80/S77)</f>
        <v>80.947136563876654</v>
      </c>
      <c r="O89" s="179">
        <f>100*((S79-S80)/S78)</f>
        <v>-1.8272425249169437</v>
      </c>
      <c r="P89" s="179">
        <f>M89-$I$80</f>
        <v>0.70027710982364511</v>
      </c>
      <c r="Q89" s="179">
        <f>$J$80-N89</f>
        <v>-2.2582869219507415</v>
      </c>
      <c r="AD89" s="144">
        <f t="shared" si="102"/>
        <v>80.17647058823529</v>
      </c>
      <c r="AE89" s="144">
        <f t="shared" si="103"/>
        <v>95.084372707263384</v>
      </c>
      <c r="AF89" s="149">
        <v>8</v>
      </c>
      <c r="AG89" s="150" t="s">
        <v>237</v>
      </c>
      <c r="AH89" s="149">
        <v>17</v>
      </c>
      <c r="AI89" s="151">
        <v>1</v>
      </c>
      <c r="AJ89" s="152">
        <v>1363</v>
      </c>
      <c r="AK89" s="152">
        <v>1296</v>
      </c>
      <c r="AL89" s="149">
        <v>0.95099999999999996</v>
      </c>
      <c r="AM89" s="152">
        <v>547</v>
      </c>
      <c r="AN89" s="152">
        <v>486</v>
      </c>
      <c r="AO89" s="152">
        <v>1033</v>
      </c>
      <c r="AP89" s="151">
        <v>0.47</v>
      </c>
      <c r="AQ89" s="151">
        <v>0.53</v>
      </c>
      <c r="AR89" s="154">
        <v>0.158</v>
      </c>
      <c r="AS89" s="154">
        <v>0.106</v>
      </c>
      <c r="AT89" s="154">
        <v>8.6999999999999994E-2</v>
      </c>
      <c r="AU89" s="154">
        <v>0.432</v>
      </c>
      <c r="AW89" s="183"/>
      <c r="AX89" s="144">
        <f t="shared" si="104"/>
        <v>66.691449814126386</v>
      </c>
      <c r="AY89" s="149">
        <v>8</v>
      </c>
      <c r="AZ89" s="150" t="s">
        <v>238</v>
      </c>
      <c r="BA89" s="149">
        <v>18</v>
      </c>
      <c r="BB89" s="151">
        <v>1</v>
      </c>
      <c r="BC89" s="152">
        <v>1345</v>
      </c>
      <c r="BD89" s="152">
        <v>897</v>
      </c>
      <c r="BE89" s="149">
        <v>0.66700000000000004</v>
      </c>
      <c r="BF89" s="152">
        <v>602</v>
      </c>
      <c r="BG89" s="152">
        <v>318</v>
      </c>
      <c r="BH89" s="152">
        <v>920</v>
      </c>
      <c r="BI89" s="153">
        <v>0.34599999999999997</v>
      </c>
      <c r="BJ89" s="153">
        <v>0.39300000000000002</v>
      </c>
      <c r="BK89" s="154">
        <v>0.23300000000000001</v>
      </c>
      <c r="BL89" s="155">
        <v>0.1</v>
      </c>
      <c r="BM89" s="154">
        <v>7.6999999999999999E-2</v>
      </c>
      <c r="BN89" s="154">
        <v>0.308</v>
      </c>
      <c r="DU89" s="4"/>
      <c r="DZ89" s="183"/>
      <c r="EA89" s="183"/>
      <c r="EB89" s="183"/>
      <c r="EC89" s="183"/>
      <c r="ED89" s="183"/>
      <c r="EE89" s="183"/>
    </row>
    <row r="90" spans="1:135" ht="13" x14ac:dyDescent="0.15">
      <c r="A90" s="156">
        <v>8</v>
      </c>
      <c r="B90" s="156" t="s">
        <v>239</v>
      </c>
      <c r="C90" s="156" t="s">
        <v>233</v>
      </c>
      <c r="D90" s="156" t="s">
        <v>234</v>
      </c>
      <c r="E90" s="156">
        <v>53</v>
      </c>
      <c r="F90" s="156">
        <v>29</v>
      </c>
      <c r="G90" s="156">
        <v>0.64600000000000002</v>
      </c>
      <c r="H90" s="156">
        <v>2.63</v>
      </c>
      <c r="I90" s="156">
        <v>111.88</v>
      </c>
      <c r="J90" s="156">
        <v>109.16</v>
      </c>
      <c r="K90" s="156">
        <v>2.72</v>
      </c>
      <c r="L90" s="156">
        <v>2.25</v>
      </c>
      <c r="M90" s="156">
        <v>111.81</v>
      </c>
      <c r="N90" s="156">
        <v>109.49</v>
      </c>
      <c r="O90" s="157">
        <v>2.33</v>
      </c>
      <c r="P90" s="157">
        <f t="shared" si="105"/>
        <v>32.94217079753129</v>
      </c>
      <c r="Q90" s="157">
        <f t="shared" si="106"/>
        <v>-30.622170797531282</v>
      </c>
      <c r="AD90" s="144">
        <f t="shared" si="102"/>
        <v>84.166666666666657</v>
      </c>
      <c r="AE90" s="144">
        <f t="shared" si="103"/>
        <v>94.983498349834989</v>
      </c>
      <c r="AF90" s="149">
        <v>9</v>
      </c>
      <c r="AG90" s="150" t="s">
        <v>240</v>
      </c>
      <c r="AH90" s="149">
        <v>18</v>
      </c>
      <c r="AI90" s="151">
        <v>1</v>
      </c>
      <c r="AJ90" s="152">
        <v>1515</v>
      </c>
      <c r="AK90" s="152">
        <v>1439</v>
      </c>
      <c r="AL90" s="149">
        <v>0.95</v>
      </c>
      <c r="AM90" s="152">
        <v>647</v>
      </c>
      <c r="AN90" s="152">
        <v>528</v>
      </c>
      <c r="AO90" s="152">
        <v>1175</v>
      </c>
      <c r="AP90" s="153">
        <v>0.44900000000000001</v>
      </c>
      <c r="AQ90" s="153">
        <v>0.52700000000000002</v>
      </c>
      <c r="AR90" s="154">
        <v>0.14499999999999999</v>
      </c>
      <c r="AS90" s="154">
        <v>9.4E-2</v>
      </c>
      <c r="AT90" s="154">
        <v>7.4999999999999997E-2</v>
      </c>
      <c r="AU90" s="154">
        <v>0.42099999999999999</v>
      </c>
      <c r="AW90" s="183"/>
      <c r="AX90" s="144">
        <f t="shared" si="104"/>
        <v>66.788588149231899</v>
      </c>
      <c r="AY90" s="149">
        <v>9</v>
      </c>
      <c r="AZ90" s="150" t="s">
        <v>241</v>
      </c>
      <c r="BA90" s="149">
        <v>18</v>
      </c>
      <c r="BB90" s="151">
        <v>1</v>
      </c>
      <c r="BC90" s="152">
        <v>1367</v>
      </c>
      <c r="BD90" s="152">
        <v>913</v>
      </c>
      <c r="BE90" s="149">
        <v>0.66800000000000004</v>
      </c>
      <c r="BF90" s="152">
        <v>637</v>
      </c>
      <c r="BG90" s="152">
        <v>335</v>
      </c>
      <c r="BH90" s="152">
        <v>972</v>
      </c>
      <c r="BI90" s="153">
        <v>0.34499999999999997</v>
      </c>
      <c r="BJ90" s="153">
        <v>0.38900000000000001</v>
      </c>
      <c r="BK90" s="154">
        <v>0.21199999999999999</v>
      </c>
      <c r="BL90" s="154">
        <v>8.6999999999999994E-2</v>
      </c>
      <c r="BM90" s="154">
        <v>7.6999999999999999E-2</v>
      </c>
      <c r="BN90" s="154">
        <v>0.315</v>
      </c>
      <c r="DU90" s="4"/>
      <c r="DZ90" s="183"/>
      <c r="EA90" s="183"/>
      <c r="EB90" s="183"/>
      <c r="EC90" s="183"/>
      <c r="ED90" s="183"/>
      <c r="EE90" s="183"/>
    </row>
    <row r="91" spans="1:135" ht="13" x14ac:dyDescent="0.15">
      <c r="A91" s="156">
        <v>9</v>
      </c>
      <c r="B91" s="156" t="s">
        <v>242</v>
      </c>
      <c r="C91" s="156" t="s">
        <v>233</v>
      </c>
      <c r="D91" s="156" t="s">
        <v>243</v>
      </c>
      <c r="E91" s="156">
        <v>49</v>
      </c>
      <c r="F91" s="156">
        <v>33</v>
      </c>
      <c r="G91" s="156">
        <v>0.59799999999999998</v>
      </c>
      <c r="H91" s="156">
        <v>1.8</v>
      </c>
      <c r="I91" s="156">
        <v>111.98</v>
      </c>
      <c r="J91" s="156">
        <v>110.06</v>
      </c>
      <c r="K91" s="156">
        <v>1.92</v>
      </c>
      <c r="L91" s="156">
        <v>1.36</v>
      </c>
      <c r="M91" s="156">
        <v>111.96</v>
      </c>
      <c r="N91" s="156">
        <v>110.49</v>
      </c>
      <c r="O91" s="157">
        <v>1.46</v>
      </c>
      <c r="P91" s="157">
        <f t="shared" si="105"/>
        <v>33.092170797531281</v>
      </c>
      <c r="Q91" s="157">
        <f t="shared" si="106"/>
        <v>-31.622170797531282</v>
      </c>
      <c r="AD91" s="144">
        <f t="shared" si="102"/>
        <v>84</v>
      </c>
      <c r="AE91" s="144">
        <f t="shared" si="103"/>
        <v>94.799498746867172</v>
      </c>
      <c r="AF91" s="149">
        <v>10</v>
      </c>
      <c r="AG91" s="150" t="s">
        <v>244</v>
      </c>
      <c r="AH91" s="149">
        <v>19</v>
      </c>
      <c r="AI91" s="151">
        <v>1</v>
      </c>
      <c r="AJ91" s="152">
        <v>1596</v>
      </c>
      <c r="AK91" s="152">
        <v>1513</v>
      </c>
      <c r="AL91" s="149">
        <v>0.94799999999999995</v>
      </c>
      <c r="AM91" s="152">
        <v>647</v>
      </c>
      <c r="AN91" s="152">
        <v>570</v>
      </c>
      <c r="AO91" s="152">
        <v>1217</v>
      </c>
      <c r="AP91" s="153">
        <v>0.46800000000000003</v>
      </c>
      <c r="AQ91" s="153">
        <v>0.52600000000000002</v>
      </c>
      <c r="AR91" s="154">
        <v>0.155</v>
      </c>
      <c r="AS91" s="154">
        <v>0.115</v>
      </c>
      <c r="AT91" s="154">
        <v>9.2999999999999999E-2</v>
      </c>
      <c r="AU91" s="154">
        <v>0.43099999999999999</v>
      </c>
      <c r="AW91" s="183"/>
      <c r="AX91" s="144">
        <f t="shared" si="104"/>
        <v>66.960907944514503</v>
      </c>
      <c r="AY91" s="149">
        <v>10</v>
      </c>
      <c r="AZ91" s="150" t="s">
        <v>245</v>
      </c>
      <c r="BA91" s="149">
        <v>17</v>
      </c>
      <c r="BB91" s="151">
        <v>1</v>
      </c>
      <c r="BC91" s="152">
        <v>1586</v>
      </c>
      <c r="BD91" s="152">
        <v>1062</v>
      </c>
      <c r="BE91" s="149">
        <v>0.67</v>
      </c>
      <c r="BF91" s="152">
        <v>734</v>
      </c>
      <c r="BG91" s="152">
        <v>375</v>
      </c>
      <c r="BH91" s="152">
        <v>1109</v>
      </c>
      <c r="BI91" s="153">
        <v>0.33800000000000002</v>
      </c>
      <c r="BJ91" s="153">
        <v>0.38100000000000001</v>
      </c>
      <c r="BK91" s="154">
        <v>0.20899999999999999</v>
      </c>
      <c r="BL91" s="154">
        <v>0.10299999999999999</v>
      </c>
      <c r="BM91" s="154">
        <v>7.4999999999999997E-2</v>
      </c>
      <c r="BN91" s="154">
        <v>0.317</v>
      </c>
      <c r="DU91" s="4"/>
      <c r="DZ91" s="183"/>
      <c r="EA91" s="183"/>
      <c r="EB91" s="183"/>
      <c r="EC91" s="183"/>
      <c r="ED91" s="183"/>
      <c r="EE91" s="183"/>
    </row>
    <row r="92" spans="1:135" ht="13" x14ac:dyDescent="0.15">
      <c r="A92" s="156">
        <v>10</v>
      </c>
      <c r="B92" s="156" t="s">
        <v>246</v>
      </c>
      <c r="C92" s="156" t="s">
        <v>200</v>
      </c>
      <c r="D92" s="156" t="s">
        <v>229</v>
      </c>
      <c r="E92" s="156">
        <v>47</v>
      </c>
      <c r="F92" s="156">
        <v>35</v>
      </c>
      <c r="G92" s="156">
        <v>0.57299999999999995</v>
      </c>
      <c r="H92" s="156">
        <v>0.76</v>
      </c>
      <c r="I92" s="156">
        <v>108.95</v>
      </c>
      <c r="J92" s="156">
        <v>108.17</v>
      </c>
      <c r="K92" s="156">
        <v>0.78</v>
      </c>
      <c r="L92" s="156">
        <v>1.1499999999999999</v>
      </c>
      <c r="M92" s="156">
        <v>108.94</v>
      </c>
      <c r="N92" s="156">
        <v>107.75</v>
      </c>
      <c r="O92" s="157">
        <v>1.18</v>
      </c>
      <c r="P92" s="157">
        <f t="shared" si="105"/>
        <v>30.072170797531285</v>
      </c>
      <c r="Q92" s="157">
        <f t="shared" si="106"/>
        <v>-28.882170797531288</v>
      </c>
      <c r="AD92" s="144">
        <f t="shared" si="102"/>
        <v>85.5</v>
      </c>
      <c r="AE92" s="144">
        <f t="shared" si="103"/>
        <v>94.785575048732937</v>
      </c>
      <c r="AF92" s="149">
        <v>11</v>
      </c>
      <c r="AG92" s="150" t="s">
        <v>218</v>
      </c>
      <c r="AH92" s="149">
        <v>24</v>
      </c>
      <c r="AI92" s="151">
        <v>1</v>
      </c>
      <c r="AJ92" s="152">
        <v>2052</v>
      </c>
      <c r="AK92" s="152">
        <v>1945</v>
      </c>
      <c r="AL92" s="149">
        <v>0.94799999999999995</v>
      </c>
      <c r="AM92" s="152">
        <v>758</v>
      </c>
      <c r="AN92" s="152">
        <v>725</v>
      </c>
      <c r="AO92" s="152">
        <v>1483</v>
      </c>
      <c r="AP92" s="153">
        <v>0.48899999999999999</v>
      </c>
      <c r="AQ92" s="153">
        <v>0.55700000000000005</v>
      </c>
      <c r="AR92" s="155">
        <v>0.18</v>
      </c>
      <c r="AS92" s="154">
        <v>0.122</v>
      </c>
      <c r="AT92" s="154">
        <v>9.9000000000000005E-2</v>
      </c>
      <c r="AU92" s="154">
        <v>0.435</v>
      </c>
      <c r="AW92" s="183"/>
      <c r="AX92" s="144">
        <f t="shared" si="104"/>
        <v>67.311827956989248</v>
      </c>
      <c r="AY92" s="149">
        <v>11</v>
      </c>
      <c r="AZ92" s="150" t="s">
        <v>247</v>
      </c>
      <c r="BA92" s="149">
        <v>18</v>
      </c>
      <c r="BB92" s="151">
        <v>1</v>
      </c>
      <c r="BC92" s="152">
        <v>1395</v>
      </c>
      <c r="BD92" s="152">
        <v>939</v>
      </c>
      <c r="BE92" s="149">
        <v>0.67300000000000004</v>
      </c>
      <c r="BF92" s="152">
        <v>608</v>
      </c>
      <c r="BG92" s="152">
        <v>340</v>
      </c>
      <c r="BH92" s="152">
        <v>948</v>
      </c>
      <c r="BI92" s="153">
        <v>0.35899999999999999</v>
      </c>
      <c r="BJ92" s="153">
        <v>0.40200000000000002</v>
      </c>
      <c r="BK92" s="155">
        <v>0.23</v>
      </c>
      <c r="BL92" s="154">
        <v>0.10299999999999999</v>
      </c>
      <c r="BM92" s="154">
        <v>7.6999999999999999E-2</v>
      </c>
      <c r="BN92" s="154">
        <v>0.32300000000000001</v>
      </c>
      <c r="DU92" s="4"/>
      <c r="DZ92" s="183"/>
      <c r="EA92" s="183"/>
      <c r="EB92" s="183"/>
      <c r="EC92" s="183"/>
      <c r="ED92" s="183"/>
      <c r="EE92" s="183"/>
    </row>
    <row r="93" spans="1:135" ht="13" x14ac:dyDescent="0.15">
      <c r="A93" s="156">
        <v>11</v>
      </c>
      <c r="B93" s="156" t="s">
        <v>248</v>
      </c>
      <c r="C93" s="156" t="s">
        <v>200</v>
      </c>
      <c r="D93" s="156" t="s">
        <v>220</v>
      </c>
      <c r="E93" s="156">
        <v>43</v>
      </c>
      <c r="F93" s="156">
        <v>39</v>
      </c>
      <c r="G93" s="156">
        <v>0.52400000000000002</v>
      </c>
      <c r="H93" s="156">
        <v>0.49</v>
      </c>
      <c r="I93" s="156">
        <v>108.59</v>
      </c>
      <c r="J93" s="156">
        <v>107.89</v>
      </c>
      <c r="K93" s="156">
        <v>0.7</v>
      </c>
      <c r="L93" s="156">
        <v>0.96</v>
      </c>
      <c r="M93" s="156">
        <v>108.71</v>
      </c>
      <c r="N93" s="156">
        <v>107.55</v>
      </c>
      <c r="O93" s="157">
        <v>1.17</v>
      </c>
      <c r="P93" s="157">
        <f t="shared" si="105"/>
        <v>29.842170797531281</v>
      </c>
      <c r="Q93" s="157">
        <f t="shared" si="106"/>
        <v>-28.682170797531285</v>
      </c>
      <c r="AD93" s="144">
        <f t="shared" si="102"/>
        <v>78.571428571428569</v>
      </c>
      <c r="AE93" s="144">
        <f t="shared" si="103"/>
        <v>94.545454545454547</v>
      </c>
      <c r="AF93" s="149">
        <v>12</v>
      </c>
      <c r="AG93" s="150" t="s">
        <v>249</v>
      </c>
      <c r="AH93" s="149">
        <v>14</v>
      </c>
      <c r="AI93" s="151">
        <v>1</v>
      </c>
      <c r="AJ93" s="152">
        <v>1100</v>
      </c>
      <c r="AK93" s="152">
        <v>1040</v>
      </c>
      <c r="AL93" s="149">
        <v>0.94499999999999995</v>
      </c>
      <c r="AM93" s="152">
        <v>424</v>
      </c>
      <c r="AN93" s="152">
        <v>361</v>
      </c>
      <c r="AO93" s="152">
        <v>785</v>
      </c>
      <c r="AP93" s="151">
        <v>0.46</v>
      </c>
      <c r="AQ93" s="153">
        <v>0.53600000000000003</v>
      </c>
      <c r="AR93" s="154">
        <v>0.17499999999999999</v>
      </c>
      <c r="AS93" s="154">
        <v>0.13400000000000001</v>
      </c>
      <c r="AT93" s="154">
        <v>9.9000000000000005E-2</v>
      </c>
      <c r="AU93" s="154">
        <v>0.433</v>
      </c>
      <c r="AW93" s="183"/>
      <c r="AX93" s="144">
        <f t="shared" si="104"/>
        <v>67.684140676841409</v>
      </c>
      <c r="AY93" s="149">
        <v>12</v>
      </c>
      <c r="AZ93" s="150" t="s">
        <v>250</v>
      </c>
      <c r="BA93" s="149">
        <v>19</v>
      </c>
      <c r="BB93" s="151">
        <v>1</v>
      </c>
      <c r="BC93" s="152">
        <v>1507</v>
      </c>
      <c r="BD93" s="152">
        <v>1020</v>
      </c>
      <c r="BE93" s="149">
        <v>0.67700000000000005</v>
      </c>
      <c r="BF93" s="152">
        <v>678</v>
      </c>
      <c r="BG93" s="152">
        <v>360</v>
      </c>
      <c r="BH93" s="152">
        <v>1038</v>
      </c>
      <c r="BI93" s="153">
        <v>0.34699999999999998</v>
      </c>
      <c r="BJ93" s="153">
        <v>0.38800000000000001</v>
      </c>
      <c r="BK93" s="154">
        <v>0.216</v>
      </c>
      <c r="BL93" s="154">
        <v>0.109</v>
      </c>
      <c r="BM93" s="154">
        <v>9.1999999999999998E-2</v>
      </c>
      <c r="BN93" s="154">
        <v>0.32200000000000001</v>
      </c>
      <c r="DU93" s="4"/>
      <c r="DZ93" s="183"/>
      <c r="EA93" s="183"/>
      <c r="EB93" s="183"/>
      <c r="EC93" s="183"/>
      <c r="ED93" s="183"/>
      <c r="EE93" s="183"/>
    </row>
    <row r="94" spans="1:135" ht="13" x14ac:dyDescent="0.15">
      <c r="A94" s="156">
        <v>12</v>
      </c>
      <c r="B94" s="156" t="s">
        <v>251</v>
      </c>
      <c r="C94" s="156" t="s">
        <v>233</v>
      </c>
      <c r="D94" s="156" t="s">
        <v>243</v>
      </c>
      <c r="E94" s="156">
        <v>41</v>
      </c>
      <c r="F94" s="156">
        <v>41</v>
      </c>
      <c r="G94" s="156">
        <v>0.5</v>
      </c>
      <c r="H94" s="156">
        <v>1.06</v>
      </c>
      <c r="I94" s="156">
        <v>108.73</v>
      </c>
      <c r="J94" s="156">
        <v>107.65</v>
      </c>
      <c r="K94" s="156">
        <v>1.0900000000000001</v>
      </c>
      <c r="L94" s="156">
        <v>0.78</v>
      </c>
      <c r="M94" s="156">
        <v>108.62</v>
      </c>
      <c r="N94" s="156">
        <v>107.84</v>
      </c>
      <c r="O94" s="157">
        <v>0.79</v>
      </c>
      <c r="P94" s="157">
        <f t="shared" si="105"/>
        <v>29.752170797531292</v>
      </c>
      <c r="Q94" s="157">
        <f t="shared" si="106"/>
        <v>-28.972170797531291</v>
      </c>
      <c r="AD94" s="144">
        <f t="shared" si="102"/>
        <v>82.222222222222214</v>
      </c>
      <c r="AE94" s="144">
        <f t="shared" si="103"/>
        <v>93.851351351351354</v>
      </c>
      <c r="AF94" s="149">
        <v>13</v>
      </c>
      <c r="AG94" s="150" t="s">
        <v>252</v>
      </c>
      <c r="AH94" s="149">
        <v>18</v>
      </c>
      <c r="AI94" s="151">
        <v>1</v>
      </c>
      <c r="AJ94" s="152">
        <v>1480</v>
      </c>
      <c r="AK94" s="152">
        <v>1389</v>
      </c>
      <c r="AL94" s="149">
        <v>0.93899999999999995</v>
      </c>
      <c r="AM94" s="152">
        <v>652</v>
      </c>
      <c r="AN94" s="152">
        <v>527</v>
      </c>
      <c r="AO94" s="152">
        <v>1179</v>
      </c>
      <c r="AP94" s="153">
        <v>0.44700000000000001</v>
      </c>
      <c r="AQ94" s="153">
        <v>0.50900000000000001</v>
      </c>
      <c r="AR94" s="154">
        <v>0.128</v>
      </c>
      <c r="AS94" s="154">
        <v>9.2999999999999999E-2</v>
      </c>
      <c r="AT94" s="154">
        <v>7.4999999999999997E-2</v>
      </c>
      <c r="AU94" s="154">
        <v>0.42499999999999999</v>
      </c>
      <c r="AW94" s="183"/>
      <c r="AX94" s="144">
        <f t="shared" si="104"/>
        <v>67.715019255455715</v>
      </c>
      <c r="AY94" s="149">
        <v>13</v>
      </c>
      <c r="AZ94" s="150" t="s">
        <v>253</v>
      </c>
      <c r="BA94" s="149">
        <v>20</v>
      </c>
      <c r="BB94" s="151">
        <v>1</v>
      </c>
      <c r="BC94" s="152">
        <v>1558</v>
      </c>
      <c r="BD94" s="152">
        <v>1055</v>
      </c>
      <c r="BE94" s="149">
        <v>0.67700000000000005</v>
      </c>
      <c r="BF94" s="152">
        <v>711</v>
      </c>
      <c r="BG94" s="152">
        <v>384</v>
      </c>
      <c r="BH94" s="152">
        <v>1095</v>
      </c>
      <c r="BI94" s="153">
        <v>0.35099999999999998</v>
      </c>
      <c r="BJ94" s="153">
        <v>0.38900000000000001</v>
      </c>
      <c r="BK94" s="154">
        <v>0.20899999999999999</v>
      </c>
      <c r="BL94" s="154">
        <v>0.108</v>
      </c>
      <c r="BM94" s="155">
        <v>0.09</v>
      </c>
      <c r="BN94" s="154">
        <v>0.32700000000000001</v>
      </c>
      <c r="DU94" s="4"/>
      <c r="DZ94" s="183"/>
      <c r="EA94" s="183"/>
      <c r="EB94" s="183"/>
      <c r="EC94" s="183"/>
      <c r="ED94" s="183"/>
      <c r="EE94" s="183"/>
    </row>
    <row r="95" spans="1:135" ht="13" x14ac:dyDescent="0.15">
      <c r="A95" s="156">
        <v>13</v>
      </c>
      <c r="B95" s="156" t="s">
        <v>254</v>
      </c>
      <c r="C95" s="156" t="s">
        <v>200</v>
      </c>
      <c r="D95" s="156" t="s">
        <v>229</v>
      </c>
      <c r="E95" s="156">
        <v>40</v>
      </c>
      <c r="F95" s="156">
        <v>42</v>
      </c>
      <c r="G95" s="156">
        <v>0.48799999999999999</v>
      </c>
      <c r="H95" s="156">
        <v>0.51</v>
      </c>
      <c r="I95" s="156">
        <v>113.9</v>
      </c>
      <c r="J95" s="156">
        <v>113.43</v>
      </c>
      <c r="K95" s="156">
        <v>0.47</v>
      </c>
      <c r="L95" s="156">
        <v>0.7</v>
      </c>
      <c r="M95" s="156">
        <v>114.06</v>
      </c>
      <c r="N95" s="156">
        <v>113.39</v>
      </c>
      <c r="O95" s="157">
        <v>0.67</v>
      </c>
      <c r="P95" s="157">
        <f t="shared" si="105"/>
        <v>35.19217079753129</v>
      </c>
      <c r="Q95" s="157">
        <f t="shared" si="106"/>
        <v>-34.522170797531288</v>
      </c>
      <c r="AD95" s="144">
        <f t="shared" si="102"/>
        <v>82.608695652173907</v>
      </c>
      <c r="AE95" s="144">
        <f t="shared" si="103"/>
        <v>93.736842105263165</v>
      </c>
      <c r="AF95" s="149">
        <v>14</v>
      </c>
      <c r="AG95" s="150" t="s">
        <v>236</v>
      </c>
      <c r="AH95" s="149">
        <v>23</v>
      </c>
      <c r="AI95" s="151">
        <v>1</v>
      </c>
      <c r="AJ95" s="152">
        <v>1900</v>
      </c>
      <c r="AK95" s="152">
        <v>1781</v>
      </c>
      <c r="AL95" s="149">
        <v>0.93700000000000006</v>
      </c>
      <c r="AM95" s="152">
        <v>791</v>
      </c>
      <c r="AN95" s="152">
        <v>687</v>
      </c>
      <c r="AO95" s="152">
        <v>1478</v>
      </c>
      <c r="AP95" s="153">
        <v>0.46500000000000002</v>
      </c>
      <c r="AQ95" s="153">
        <v>0.52800000000000002</v>
      </c>
      <c r="AR95" s="154">
        <v>0.152</v>
      </c>
      <c r="AS95" s="154">
        <v>8.8999999999999996E-2</v>
      </c>
      <c r="AT95" s="154">
        <v>7.0999999999999994E-2</v>
      </c>
      <c r="AU95" s="154">
        <v>0.42599999999999999</v>
      </c>
      <c r="AW95" s="183"/>
      <c r="AX95" s="144">
        <f t="shared" si="104"/>
        <v>69.42675159235668</v>
      </c>
      <c r="AY95" s="149">
        <v>14</v>
      </c>
      <c r="AZ95" s="150" t="s">
        <v>255</v>
      </c>
      <c r="BA95" s="149">
        <v>13</v>
      </c>
      <c r="BB95" s="151">
        <v>1</v>
      </c>
      <c r="BC95" s="152">
        <v>1099</v>
      </c>
      <c r="BD95" s="152">
        <v>763</v>
      </c>
      <c r="BE95" s="149">
        <v>0.69399999999999995</v>
      </c>
      <c r="BF95" s="152">
        <v>457</v>
      </c>
      <c r="BG95" s="152">
        <v>277</v>
      </c>
      <c r="BH95" s="152">
        <v>734</v>
      </c>
      <c r="BI95" s="153">
        <v>0.377</v>
      </c>
      <c r="BJ95" s="151">
        <v>0.42</v>
      </c>
      <c r="BK95" s="154">
        <v>0.23599999999999999</v>
      </c>
      <c r="BL95" s="154">
        <v>0.11700000000000001</v>
      </c>
      <c r="BM95" s="154">
        <v>8.5999999999999993E-2</v>
      </c>
      <c r="BN95" s="154">
        <v>0.33200000000000002</v>
      </c>
      <c r="DU95" s="4"/>
      <c r="DZ95" s="183"/>
      <c r="EA95" s="183"/>
      <c r="EB95" s="183"/>
      <c r="EC95" s="183"/>
      <c r="ED95" s="183"/>
      <c r="EE95" s="183"/>
    </row>
    <row r="96" spans="1:135" ht="13" x14ac:dyDescent="0.15">
      <c r="A96" s="156">
        <v>14</v>
      </c>
      <c r="B96" s="156" t="s">
        <v>256</v>
      </c>
      <c r="C96" s="156" t="s">
        <v>233</v>
      </c>
      <c r="D96" s="156" t="s">
        <v>243</v>
      </c>
      <c r="E96" s="156">
        <v>36</v>
      </c>
      <c r="F96" s="156">
        <v>46</v>
      </c>
      <c r="G96" s="156">
        <v>0.439</v>
      </c>
      <c r="H96" s="156">
        <v>0.2</v>
      </c>
      <c r="I96" s="156">
        <v>109.57</v>
      </c>
      <c r="J96" s="156">
        <v>109.31</v>
      </c>
      <c r="K96" s="156">
        <v>0.25</v>
      </c>
      <c r="L96" s="156">
        <v>-0.06</v>
      </c>
      <c r="M96" s="156">
        <v>109.53</v>
      </c>
      <c r="N96" s="156">
        <v>109.55</v>
      </c>
      <c r="O96" s="157">
        <v>-0.02</v>
      </c>
      <c r="P96" s="157">
        <f t="shared" si="105"/>
        <v>30.662170797531289</v>
      </c>
      <c r="Q96" s="157">
        <f t="shared" si="106"/>
        <v>-30.682170797531285</v>
      </c>
      <c r="AD96" s="144">
        <f t="shared" si="102"/>
        <v>80.10526315789474</v>
      </c>
      <c r="AE96" s="144">
        <f t="shared" si="103"/>
        <v>92.904073587385014</v>
      </c>
      <c r="AF96" s="149">
        <v>15</v>
      </c>
      <c r="AG96" s="150" t="s">
        <v>257</v>
      </c>
      <c r="AH96" s="149">
        <v>19</v>
      </c>
      <c r="AI96" s="151">
        <v>1</v>
      </c>
      <c r="AJ96" s="152">
        <v>1522</v>
      </c>
      <c r="AK96" s="152">
        <v>1414</v>
      </c>
      <c r="AL96" s="149">
        <v>0.92900000000000005</v>
      </c>
      <c r="AM96" s="152">
        <v>579</v>
      </c>
      <c r="AN96" s="152">
        <v>534</v>
      </c>
      <c r="AO96" s="152">
        <v>1113</v>
      </c>
      <c r="AP96" s="151">
        <v>0.48</v>
      </c>
      <c r="AQ96" s="153">
        <v>0.54400000000000004</v>
      </c>
      <c r="AR96" s="154">
        <v>0.182</v>
      </c>
      <c r="AS96" s="154">
        <v>0.107</v>
      </c>
      <c r="AT96" s="154">
        <v>8.8999999999999996E-2</v>
      </c>
      <c r="AU96" s="154">
        <v>0.42799999999999999</v>
      </c>
      <c r="AW96" s="183"/>
      <c r="AX96" s="144">
        <f t="shared" si="104"/>
        <v>69.407894736842096</v>
      </c>
      <c r="AY96" s="149">
        <v>15</v>
      </c>
      <c r="AZ96" s="150" t="s">
        <v>258</v>
      </c>
      <c r="BA96" s="149">
        <v>14</v>
      </c>
      <c r="BB96" s="151">
        <v>1</v>
      </c>
      <c r="BC96" s="152">
        <v>1216</v>
      </c>
      <c r="BD96" s="152">
        <v>844</v>
      </c>
      <c r="BE96" s="149">
        <v>0.69399999999999995</v>
      </c>
      <c r="BF96" s="152">
        <v>497</v>
      </c>
      <c r="BG96" s="152">
        <v>295</v>
      </c>
      <c r="BH96" s="152">
        <v>792</v>
      </c>
      <c r="BI96" s="153">
        <v>0.372</v>
      </c>
      <c r="BJ96" s="153">
        <v>0.41599999999999998</v>
      </c>
      <c r="BK96" s="154">
        <v>0.24299999999999999</v>
      </c>
      <c r="BL96" s="154">
        <v>0.122</v>
      </c>
      <c r="BM96" s="155">
        <v>0.09</v>
      </c>
      <c r="BN96" s="154">
        <v>0.33600000000000002</v>
      </c>
      <c r="DU96" s="4"/>
      <c r="DZ96" s="183"/>
      <c r="EA96" s="183"/>
      <c r="EB96" s="183"/>
      <c r="EC96" s="183"/>
      <c r="ED96" s="183"/>
      <c r="EE96" s="183"/>
    </row>
    <row r="97" spans="1:135" ht="13" x14ac:dyDescent="0.15">
      <c r="A97" s="156">
        <v>15</v>
      </c>
      <c r="B97" s="156" t="s">
        <v>259</v>
      </c>
      <c r="C97" s="156" t="s">
        <v>233</v>
      </c>
      <c r="D97" s="156" t="s">
        <v>175</v>
      </c>
      <c r="E97" s="156">
        <v>41</v>
      </c>
      <c r="F97" s="156">
        <v>41</v>
      </c>
      <c r="G97" s="156">
        <v>0.5</v>
      </c>
      <c r="H97" s="156">
        <v>0.43</v>
      </c>
      <c r="I97" s="156">
        <v>108.04</v>
      </c>
      <c r="J97" s="156">
        <v>107.72</v>
      </c>
      <c r="K97" s="156">
        <v>0.32</v>
      </c>
      <c r="L97" s="156">
        <v>0.03</v>
      </c>
      <c r="M97" s="156">
        <v>107.91</v>
      </c>
      <c r="N97" s="156">
        <v>107.98</v>
      </c>
      <c r="O97" s="157">
        <v>-0.08</v>
      </c>
      <c r="P97" s="157">
        <f t="shared" si="105"/>
        <v>29.042170797531284</v>
      </c>
      <c r="Q97" s="157">
        <f t="shared" si="106"/>
        <v>-29.112170797531292</v>
      </c>
      <c r="AD97" s="144">
        <f t="shared" si="102"/>
        <v>77.960000000000008</v>
      </c>
      <c r="AE97" s="144">
        <f t="shared" si="103"/>
        <v>92.714212416623909</v>
      </c>
      <c r="AF97" s="149">
        <v>16</v>
      </c>
      <c r="AG97" s="150" t="s">
        <v>260</v>
      </c>
      <c r="AH97" s="149">
        <v>25</v>
      </c>
      <c r="AI97" s="151">
        <v>1</v>
      </c>
      <c r="AJ97" s="152">
        <v>1949</v>
      </c>
      <c r="AK97" s="152">
        <v>1807</v>
      </c>
      <c r="AL97" s="149">
        <v>0.92700000000000005</v>
      </c>
      <c r="AM97" s="152">
        <v>825</v>
      </c>
      <c r="AN97" s="152">
        <v>607</v>
      </c>
      <c r="AO97" s="152">
        <v>1432</v>
      </c>
      <c r="AP97" s="153">
        <v>0.42399999999999999</v>
      </c>
      <c r="AQ97" s="153">
        <v>0.51500000000000001</v>
      </c>
      <c r="AR97" s="154">
        <v>0.16200000000000001</v>
      </c>
      <c r="AS97" s="154">
        <v>0.122</v>
      </c>
      <c r="AT97" s="154">
        <v>9.2999999999999999E-2</v>
      </c>
      <c r="AU97" s="154">
        <v>0.40699999999999997</v>
      </c>
      <c r="AW97" s="183"/>
      <c r="AX97" s="144">
        <f t="shared" si="104"/>
        <v>69.401330376940123</v>
      </c>
      <c r="AY97" s="149">
        <v>16</v>
      </c>
      <c r="AZ97" s="150" t="s">
        <v>261</v>
      </c>
      <c r="BA97" s="149">
        <v>12</v>
      </c>
      <c r="BB97" s="151">
        <v>1</v>
      </c>
      <c r="BC97" s="152">
        <v>902</v>
      </c>
      <c r="BD97" s="152">
        <v>626</v>
      </c>
      <c r="BE97" s="149">
        <v>0.69399999999999995</v>
      </c>
      <c r="BF97" s="152">
        <v>410</v>
      </c>
      <c r="BG97" s="152">
        <v>228</v>
      </c>
      <c r="BH97" s="152">
        <v>638</v>
      </c>
      <c r="BI97" s="153">
        <v>0.35699999999999998</v>
      </c>
      <c r="BJ97" s="153">
        <v>0.41099999999999998</v>
      </c>
      <c r="BK97" s="154">
        <v>0.22500000000000001</v>
      </c>
      <c r="BL97" s="154">
        <v>8.2000000000000003E-2</v>
      </c>
      <c r="BM97" s="154">
        <v>5.8999999999999997E-2</v>
      </c>
      <c r="BN97" s="154">
        <v>0.316</v>
      </c>
      <c r="DU97" s="4"/>
      <c r="DZ97" s="183"/>
      <c r="EA97" s="183"/>
      <c r="EB97" s="183"/>
      <c r="EC97" s="183"/>
      <c r="ED97" s="183"/>
      <c r="EE97" s="183"/>
    </row>
    <row r="98" spans="1:135" ht="13" x14ac:dyDescent="0.15">
      <c r="A98" s="156">
        <v>16</v>
      </c>
      <c r="B98" s="156" t="s">
        <v>262</v>
      </c>
      <c r="C98" s="156" t="s">
        <v>200</v>
      </c>
      <c r="D98" s="156" t="s">
        <v>229</v>
      </c>
      <c r="E98" s="156">
        <v>41</v>
      </c>
      <c r="F98" s="156">
        <v>41</v>
      </c>
      <c r="G98" s="156">
        <v>0.5</v>
      </c>
      <c r="H98" s="156">
        <v>-0.52</v>
      </c>
      <c r="I98" s="156">
        <v>110.93</v>
      </c>
      <c r="J98" s="156">
        <v>111.46</v>
      </c>
      <c r="K98" s="156">
        <v>-0.53</v>
      </c>
      <c r="L98" s="156">
        <v>-0.23</v>
      </c>
      <c r="M98" s="156">
        <v>111.09</v>
      </c>
      <c r="N98" s="156">
        <v>111.31</v>
      </c>
      <c r="O98" s="157">
        <v>-0.22</v>
      </c>
      <c r="P98" s="157">
        <f t="shared" si="105"/>
        <v>32.222170797531291</v>
      </c>
      <c r="Q98" s="157">
        <f t="shared" si="106"/>
        <v>-32.44217079753129</v>
      </c>
      <c r="AD98" s="144">
        <f t="shared" si="102"/>
        <v>82.608695652173907</v>
      </c>
      <c r="AE98" s="144">
        <f t="shared" si="103"/>
        <v>92.578947368421055</v>
      </c>
      <c r="AF98" s="149">
        <v>17</v>
      </c>
      <c r="AG98" s="150" t="s">
        <v>263</v>
      </c>
      <c r="AH98" s="149">
        <v>23</v>
      </c>
      <c r="AI98" s="151">
        <v>1</v>
      </c>
      <c r="AJ98" s="152">
        <v>1900</v>
      </c>
      <c r="AK98" s="152">
        <v>1759</v>
      </c>
      <c r="AL98" s="149">
        <v>0.92600000000000005</v>
      </c>
      <c r="AM98" s="152">
        <v>791</v>
      </c>
      <c r="AN98" s="152">
        <v>645</v>
      </c>
      <c r="AO98" s="152">
        <v>1436</v>
      </c>
      <c r="AP98" s="153">
        <v>0.44900000000000001</v>
      </c>
      <c r="AQ98" s="153">
        <v>0.52800000000000002</v>
      </c>
      <c r="AR98" s="154">
        <v>0.17100000000000001</v>
      </c>
      <c r="AS98" s="154">
        <v>9.5000000000000001E-2</v>
      </c>
      <c r="AT98" s="154">
        <v>7.2999999999999995E-2</v>
      </c>
      <c r="AU98" s="154">
        <v>0.40699999999999997</v>
      </c>
      <c r="AW98" s="183"/>
      <c r="AX98" s="144">
        <f t="shared" si="104"/>
        <v>69.584954604409859</v>
      </c>
      <c r="AY98" s="149">
        <v>17</v>
      </c>
      <c r="AZ98" s="150" t="s">
        <v>264</v>
      </c>
      <c r="BA98" s="149">
        <v>19</v>
      </c>
      <c r="BB98" s="151">
        <v>1</v>
      </c>
      <c r="BC98" s="152">
        <v>1542</v>
      </c>
      <c r="BD98" s="152">
        <v>1073</v>
      </c>
      <c r="BE98" s="149">
        <v>0.69599999999999995</v>
      </c>
      <c r="BF98" s="152">
        <v>682</v>
      </c>
      <c r="BG98" s="152">
        <v>414</v>
      </c>
      <c r="BH98" s="152">
        <v>1096</v>
      </c>
      <c r="BI98" s="153">
        <v>0.378</v>
      </c>
      <c r="BJ98" s="153">
        <v>0.41599999999999998</v>
      </c>
      <c r="BK98" s="154">
        <v>0.223</v>
      </c>
      <c r="BL98" s="154">
        <v>7.9000000000000001E-2</v>
      </c>
      <c r="BM98" s="154">
        <v>5.8999999999999997E-2</v>
      </c>
      <c r="BN98" s="154">
        <v>0.32900000000000001</v>
      </c>
      <c r="DU98" s="4"/>
      <c r="DZ98" s="183"/>
      <c r="EA98" s="183"/>
      <c r="EB98" s="183"/>
      <c r="EC98" s="183"/>
      <c r="ED98" s="183"/>
      <c r="EE98" s="183"/>
    </row>
    <row r="99" spans="1:135" ht="13" x14ac:dyDescent="0.15">
      <c r="A99" s="156">
        <v>17</v>
      </c>
      <c r="B99" s="156" t="s">
        <v>265</v>
      </c>
      <c r="C99" s="156" t="s">
        <v>233</v>
      </c>
      <c r="D99" s="156" t="s">
        <v>175</v>
      </c>
      <c r="E99" s="156">
        <v>42</v>
      </c>
      <c r="F99" s="156">
        <v>40</v>
      </c>
      <c r="G99" s="156">
        <v>0.51200000000000001</v>
      </c>
      <c r="H99" s="156">
        <v>-0.18</v>
      </c>
      <c r="I99" s="156">
        <v>109.92</v>
      </c>
      <c r="J99" s="156">
        <v>110.16</v>
      </c>
      <c r="K99" s="156">
        <v>-0.23</v>
      </c>
      <c r="L99" s="156">
        <v>-0.44</v>
      </c>
      <c r="M99" s="156">
        <v>109.96</v>
      </c>
      <c r="N99" s="156">
        <v>110.46</v>
      </c>
      <c r="O99" s="157">
        <v>-0.5</v>
      </c>
      <c r="P99" s="157">
        <f t="shared" si="105"/>
        <v>31.092170797531281</v>
      </c>
      <c r="Q99" s="157">
        <f t="shared" si="106"/>
        <v>-31.592170797531281</v>
      </c>
      <c r="AD99" s="144">
        <f t="shared" si="102"/>
        <v>83.045454545454547</v>
      </c>
      <c r="AE99" s="144">
        <f t="shared" si="103"/>
        <v>92.172961138478385</v>
      </c>
      <c r="AF99" s="149">
        <v>18</v>
      </c>
      <c r="AG99" s="150" t="s">
        <v>266</v>
      </c>
      <c r="AH99" s="149">
        <v>22</v>
      </c>
      <c r="AI99" s="151">
        <v>1</v>
      </c>
      <c r="AJ99" s="152">
        <v>1827</v>
      </c>
      <c r="AK99" s="152">
        <v>1684</v>
      </c>
      <c r="AL99" s="149">
        <v>0.92200000000000004</v>
      </c>
      <c r="AM99" s="152">
        <v>760</v>
      </c>
      <c r="AN99" s="152">
        <v>635</v>
      </c>
      <c r="AO99" s="152">
        <v>1395</v>
      </c>
      <c r="AP99" s="153">
        <v>0.45500000000000002</v>
      </c>
      <c r="AQ99" s="153">
        <v>0.49199999999999999</v>
      </c>
      <c r="AR99" s="154">
        <v>0.13400000000000001</v>
      </c>
      <c r="AS99" s="154">
        <v>0.13100000000000001</v>
      </c>
      <c r="AT99" s="154">
        <v>0.107</v>
      </c>
      <c r="AU99" s="154">
        <v>0.442</v>
      </c>
      <c r="AW99" s="183"/>
      <c r="AX99" s="144">
        <f t="shared" si="104"/>
        <v>69.820359281437135</v>
      </c>
      <c r="AY99" s="149">
        <v>18</v>
      </c>
      <c r="AZ99" s="150" t="s">
        <v>267</v>
      </c>
      <c r="BA99" s="149">
        <v>20</v>
      </c>
      <c r="BB99" s="151">
        <v>1</v>
      </c>
      <c r="BC99" s="152">
        <v>1670</v>
      </c>
      <c r="BD99" s="152">
        <v>1166</v>
      </c>
      <c r="BE99" s="149">
        <v>0.69799999999999995</v>
      </c>
      <c r="BF99" s="152">
        <v>787</v>
      </c>
      <c r="BG99" s="152">
        <v>409</v>
      </c>
      <c r="BH99" s="152">
        <v>1196</v>
      </c>
      <c r="BI99" s="153">
        <v>0.34200000000000003</v>
      </c>
      <c r="BJ99" s="153">
        <v>0.38700000000000001</v>
      </c>
      <c r="BK99" s="154">
        <v>0.18099999999999999</v>
      </c>
      <c r="BL99" s="154">
        <v>0.11700000000000001</v>
      </c>
      <c r="BM99" s="154">
        <v>9.5000000000000001E-2</v>
      </c>
      <c r="BN99" s="154">
        <v>0.33500000000000002</v>
      </c>
      <c r="DU99" s="4"/>
      <c r="DZ99" s="183"/>
      <c r="EA99" s="183"/>
      <c r="EB99" s="183"/>
      <c r="EC99" s="183"/>
      <c r="ED99" s="183"/>
      <c r="EE99" s="183"/>
    </row>
    <row r="100" spans="1:135" ht="13" x14ac:dyDescent="0.15">
      <c r="A100" s="156">
        <v>18</v>
      </c>
      <c r="B100" s="156" t="s">
        <v>268</v>
      </c>
      <c r="C100" s="156" t="s">
        <v>233</v>
      </c>
      <c r="D100" s="156" t="s">
        <v>175</v>
      </c>
      <c r="E100" s="156">
        <v>42</v>
      </c>
      <c r="F100" s="156">
        <v>40</v>
      </c>
      <c r="G100" s="156">
        <v>0.51200000000000001</v>
      </c>
      <c r="H100" s="156">
        <v>-0.22</v>
      </c>
      <c r="I100" s="156">
        <v>109.33</v>
      </c>
      <c r="J100" s="156">
        <v>109.49</v>
      </c>
      <c r="K100" s="156">
        <v>-0.16</v>
      </c>
      <c r="L100" s="156">
        <v>-0.64</v>
      </c>
      <c r="M100" s="156">
        <v>109.21</v>
      </c>
      <c r="N100" s="156">
        <v>109.81</v>
      </c>
      <c r="O100" s="157">
        <v>-0.6</v>
      </c>
      <c r="P100" s="157">
        <f t="shared" si="105"/>
        <v>30.342170797531281</v>
      </c>
      <c r="Q100" s="157">
        <f t="shared" si="106"/>
        <v>-30.94217079753129</v>
      </c>
      <c r="AD100" s="144">
        <f t="shared" si="102"/>
        <v>82.759999999999991</v>
      </c>
      <c r="AE100" s="144">
        <f t="shared" si="103"/>
        <v>91.88013533107781</v>
      </c>
      <c r="AF100" s="149">
        <v>19</v>
      </c>
      <c r="AG100" s="150" t="s">
        <v>269</v>
      </c>
      <c r="AH100" s="149">
        <v>25</v>
      </c>
      <c r="AI100" s="151">
        <v>1</v>
      </c>
      <c r="AJ100" s="152">
        <v>2069</v>
      </c>
      <c r="AK100" s="152">
        <v>1901</v>
      </c>
      <c r="AL100" s="149">
        <v>0.91900000000000004</v>
      </c>
      <c r="AM100" s="152">
        <v>907</v>
      </c>
      <c r="AN100" s="152">
        <v>656</v>
      </c>
      <c r="AO100" s="152">
        <v>1563</v>
      </c>
      <c r="AP100" s="151">
        <v>0.42</v>
      </c>
      <c r="AQ100" s="151">
        <v>0.5</v>
      </c>
      <c r="AR100" s="154">
        <v>0.158</v>
      </c>
      <c r="AS100" s="155">
        <v>0.11</v>
      </c>
      <c r="AT100" s="154">
        <v>8.6999999999999994E-2</v>
      </c>
      <c r="AU100" s="154">
        <v>0.39900000000000002</v>
      </c>
      <c r="AW100" s="183"/>
      <c r="AX100" s="144">
        <f t="shared" si="104"/>
        <v>69.873595505617985</v>
      </c>
      <c r="AY100" s="149">
        <v>19</v>
      </c>
      <c r="AZ100" s="150" t="s">
        <v>270</v>
      </c>
      <c r="BA100" s="149">
        <v>18</v>
      </c>
      <c r="BB100" s="151">
        <v>1</v>
      </c>
      <c r="BC100" s="152">
        <v>1424</v>
      </c>
      <c r="BD100" s="152">
        <v>995</v>
      </c>
      <c r="BE100" s="149">
        <v>0.69899999999999995</v>
      </c>
      <c r="BF100" s="152">
        <v>667</v>
      </c>
      <c r="BG100" s="152">
        <v>358</v>
      </c>
      <c r="BH100" s="152">
        <v>1025</v>
      </c>
      <c r="BI100" s="153">
        <v>0.34899999999999998</v>
      </c>
      <c r="BJ100" s="153">
        <v>0.379</v>
      </c>
      <c r="BK100" s="155">
        <v>0.18</v>
      </c>
      <c r="BL100" s="154">
        <v>0.124</v>
      </c>
      <c r="BM100" s="154">
        <v>0.105</v>
      </c>
      <c r="BN100" s="154">
        <v>0.33800000000000002</v>
      </c>
      <c r="DU100" s="4"/>
      <c r="DZ100" s="183"/>
      <c r="EA100" s="183"/>
      <c r="EB100" s="183"/>
      <c r="EC100" s="183"/>
      <c r="ED100" s="183"/>
      <c r="EE100" s="183"/>
    </row>
    <row r="101" spans="1:135" ht="13" x14ac:dyDescent="0.15">
      <c r="A101" s="156">
        <v>19</v>
      </c>
      <c r="B101" s="156" t="s">
        <v>271</v>
      </c>
      <c r="C101" s="156" t="s">
        <v>200</v>
      </c>
      <c r="D101" s="156" t="s">
        <v>229</v>
      </c>
      <c r="E101" s="156">
        <v>31</v>
      </c>
      <c r="F101" s="156">
        <v>51</v>
      </c>
      <c r="G101" s="156">
        <v>0.378</v>
      </c>
      <c r="H101" s="156">
        <v>-1.1100000000000001</v>
      </c>
      <c r="I101" s="156">
        <v>111.54</v>
      </c>
      <c r="J101" s="156">
        <v>112.74</v>
      </c>
      <c r="K101" s="156">
        <v>-1.2</v>
      </c>
      <c r="L101" s="156">
        <v>-0.63</v>
      </c>
      <c r="M101" s="156">
        <v>111.75</v>
      </c>
      <c r="N101" s="156">
        <v>112.46</v>
      </c>
      <c r="O101" s="157">
        <v>-0.71</v>
      </c>
      <c r="P101" s="157">
        <f t="shared" si="105"/>
        <v>32.882170797531288</v>
      </c>
      <c r="Q101" s="157">
        <f t="shared" si="106"/>
        <v>-33.592170797531281</v>
      </c>
      <c r="AD101" s="144">
        <f t="shared" si="102"/>
        <v>83.952380952380963</v>
      </c>
      <c r="AE101" s="144">
        <f t="shared" si="103"/>
        <v>91.832104367555303</v>
      </c>
      <c r="AF101" s="149">
        <v>20</v>
      </c>
      <c r="AG101" s="150" t="s">
        <v>272</v>
      </c>
      <c r="AH101" s="149">
        <v>21</v>
      </c>
      <c r="AI101" s="151">
        <v>1</v>
      </c>
      <c r="AJ101" s="152">
        <v>1763</v>
      </c>
      <c r="AK101" s="152">
        <v>1619</v>
      </c>
      <c r="AL101" s="149">
        <v>0.91800000000000004</v>
      </c>
      <c r="AM101" s="152">
        <v>762</v>
      </c>
      <c r="AN101" s="152">
        <v>613</v>
      </c>
      <c r="AO101" s="152">
        <v>1375</v>
      </c>
      <c r="AP101" s="153">
        <v>0.44600000000000001</v>
      </c>
      <c r="AQ101" s="153">
        <v>0.50700000000000001</v>
      </c>
      <c r="AR101" s="154">
        <v>0.14199999999999999</v>
      </c>
      <c r="AS101" s="154">
        <v>9.8000000000000004E-2</v>
      </c>
      <c r="AT101" s="154">
        <v>8.4000000000000005E-2</v>
      </c>
      <c r="AU101" s="154">
        <v>0.41899999999999998</v>
      </c>
      <c r="AW101" s="183"/>
      <c r="AX101" s="144">
        <f t="shared" si="104"/>
        <v>69.976019184652287</v>
      </c>
      <c r="AY101" s="149">
        <v>20</v>
      </c>
      <c r="AZ101" s="150" t="s">
        <v>224</v>
      </c>
      <c r="BA101" s="149">
        <v>25</v>
      </c>
      <c r="BB101" s="151">
        <v>1</v>
      </c>
      <c r="BC101" s="152">
        <v>2085</v>
      </c>
      <c r="BD101" s="152">
        <v>1459</v>
      </c>
      <c r="BE101" s="149">
        <v>0.7</v>
      </c>
      <c r="BF101" s="152">
        <v>889</v>
      </c>
      <c r="BG101" s="152">
        <v>533</v>
      </c>
      <c r="BH101" s="152">
        <v>1422</v>
      </c>
      <c r="BI101" s="153">
        <v>0.375</v>
      </c>
      <c r="BJ101" s="153">
        <v>0.40799999999999997</v>
      </c>
      <c r="BK101" s="154">
        <v>0.214</v>
      </c>
      <c r="BL101" s="154">
        <v>0.11799999999999999</v>
      </c>
      <c r="BM101" s="154">
        <v>9.9000000000000005E-2</v>
      </c>
      <c r="BN101" s="154">
        <v>0.34699999999999998</v>
      </c>
      <c r="DU101" s="4"/>
      <c r="DZ101" s="183"/>
      <c r="EA101" s="183"/>
      <c r="EB101" s="183"/>
      <c r="EC101" s="183"/>
      <c r="ED101" s="183"/>
      <c r="EE101" s="183"/>
    </row>
    <row r="102" spans="1:135" ht="13" x14ac:dyDescent="0.15">
      <c r="A102" s="156">
        <v>20</v>
      </c>
      <c r="B102" s="156" t="s">
        <v>273</v>
      </c>
      <c r="C102" s="156" t="s">
        <v>233</v>
      </c>
      <c r="D102" s="156" t="s">
        <v>243</v>
      </c>
      <c r="E102" s="156">
        <v>43</v>
      </c>
      <c r="F102" s="156">
        <v>39</v>
      </c>
      <c r="G102" s="156">
        <v>0.52400000000000002</v>
      </c>
      <c r="H102" s="156">
        <v>-0.85</v>
      </c>
      <c r="I102" s="156">
        <v>105.55</v>
      </c>
      <c r="J102" s="156">
        <v>106.54</v>
      </c>
      <c r="K102" s="156">
        <v>-0.99</v>
      </c>
      <c r="L102" s="156">
        <v>-1.23</v>
      </c>
      <c r="M102" s="156">
        <v>105.32</v>
      </c>
      <c r="N102" s="156">
        <v>106.69</v>
      </c>
      <c r="O102" s="157">
        <v>-1.37</v>
      </c>
      <c r="P102" s="157">
        <f t="shared" si="105"/>
        <v>26.452170797531281</v>
      </c>
      <c r="Q102" s="157">
        <f t="shared" si="106"/>
        <v>-27.822170797531285</v>
      </c>
      <c r="AD102" s="144">
        <f t="shared" si="102"/>
        <v>79.652173913043484</v>
      </c>
      <c r="AE102" s="144">
        <f t="shared" si="103"/>
        <v>91.539301310043669</v>
      </c>
      <c r="AF102" s="149">
        <v>21</v>
      </c>
      <c r="AG102" s="150" t="s">
        <v>274</v>
      </c>
      <c r="AH102" s="149">
        <v>23</v>
      </c>
      <c r="AI102" s="151">
        <v>1</v>
      </c>
      <c r="AJ102" s="152">
        <v>1832</v>
      </c>
      <c r="AK102" s="152">
        <v>1677</v>
      </c>
      <c r="AL102" s="149">
        <v>0.91500000000000004</v>
      </c>
      <c r="AM102" s="152">
        <v>721</v>
      </c>
      <c r="AN102" s="152">
        <v>598</v>
      </c>
      <c r="AO102" s="152">
        <v>1319</v>
      </c>
      <c r="AP102" s="153">
        <v>0.45300000000000001</v>
      </c>
      <c r="AQ102" s="153">
        <v>0.52400000000000002</v>
      </c>
      <c r="AR102" s="154">
        <v>0.186</v>
      </c>
      <c r="AS102" s="154">
        <v>0.112</v>
      </c>
      <c r="AT102" s="154">
        <v>8.5000000000000006E-2</v>
      </c>
      <c r="AU102" s="154">
        <v>0.41299999999999998</v>
      </c>
      <c r="AW102" s="183"/>
      <c r="AX102" s="144">
        <f t="shared" si="104"/>
        <v>70.065956367326237</v>
      </c>
      <c r="AY102" s="149">
        <v>21</v>
      </c>
      <c r="AZ102" s="150" t="s">
        <v>275</v>
      </c>
      <c r="BA102" s="149">
        <v>23</v>
      </c>
      <c r="BB102" s="151">
        <v>1</v>
      </c>
      <c r="BC102" s="152">
        <v>1971</v>
      </c>
      <c r="BD102" s="152">
        <v>1381</v>
      </c>
      <c r="BE102" s="149">
        <v>0.70099999999999996</v>
      </c>
      <c r="BF102" s="152">
        <v>875</v>
      </c>
      <c r="BG102" s="152">
        <v>503</v>
      </c>
      <c r="BH102" s="152">
        <v>1378</v>
      </c>
      <c r="BI102" s="153">
        <v>0.36499999999999999</v>
      </c>
      <c r="BJ102" s="153">
        <v>0.39600000000000002</v>
      </c>
      <c r="BK102" s="154">
        <v>0.20799999999999999</v>
      </c>
      <c r="BL102" s="154">
        <v>0.11700000000000001</v>
      </c>
      <c r="BM102" s="154">
        <v>9.8000000000000004E-2</v>
      </c>
      <c r="BN102" s="155">
        <v>0.34</v>
      </c>
      <c r="DU102" s="4"/>
      <c r="DZ102" s="183"/>
      <c r="EA102" s="183"/>
      <c r="EB102" s="183"/>
      <c r="EC102" s="183"/>
      <c r="ED102" s="183"/>
      <c r="EE102" s="183"/>
    </row>
    <row r="103" spans="1:135" ht="13" x14ac:dyDescent="0.15">
      <c r="A103" s="156">
        <v>21</v>
      </c>
      <c r="B103" s="156" t="s">
        <v>276</v>
      </c>
      <c r="C103" s="156" t="s">
        <v>233</v>
      </c>
      <c r="D103" s="156" t="s">
        <v>175</v>
      </c>
      <c r="E103" s="156">
        <v>37</v>
      </c>
      <c r="F103" s="156">
        <v>45</v>
      </c>
      <c r="G103" s="156">
        <v>0.45100000000000001</v>
      </c>
      <c r="H103" s="156">
        <v>-1.1200000000000001</v>
      </c>
      <c r="I103" s="156">
        <v>106.53</v>
      </c>
      <c r="J103" s="156">
        <v>107.9</v>
      </c>
      <c r="K103" s="156">
        <v>-1.37</v>
      </c>
      <c r="L103" s="156">
        <v>-1.29</v>
      </c>
      <c r="M103" s="156">
        <v>106.39</v>
      </c>
      <c r="N103" s="156">
        <v>107.93</v>
      </c>
      <c r="O103" s="157">
        <v>-1.54</v>
      </c>
      <c r="P103" s="157">
        <f t="shared" si="105"/>
        <v>27.522170797531288</v>
      </c>
      <c r="Q103" s="157">
        <f t="shared" si="106"/>
        <v>-29.062170797531294</v>
      </c>
      <c r="AD103" s="144">
        <f t="shared" si="102"/>
        <v>76.909090909090907</v>
      </c>
      <c r="AE103" s="144">
        <f t="shared" si="103"/>
        <v>91.430260047281322</v>
      </c>
      <c r="AF103" s="149">
        <v>22</v>
      </c>
      <c r="AG103" s="150" t="s">
        <v>277</v>
      </c>
      <c r="AH103" s="149">
        <v>22</v>
      </c>
      <c r="AI103" s="151">
        <v>1</v>
      </c>
      <c r="AJ103" s="152">
        <v>1692</v>
      </c>
      <c r="AK103" s="152">
        <v>1547</v>
      </c>
      <c r="AL103" s="149">
        <v>0.91400000000000003</v>
      </c>
      <c r="AM103" s="152">
        <v>656</v>
      </c>
      <c r="AN103" s="152">
        <v>563</v>
      </c>
      <c r="AO103" s="152">
        <v>1219</v>
      </c>
      <c r="AP103" s="153">
        <v>0.46200000000000002</v>
      </c>
      <c r="AQ103" s="153">
        <v>0.52100000000000002</v>
      </c>
      <c r="AR103" s="154">
        <v>0.18099999999999999</v>
      </c>
      <c r="AS103" s="154">
        <v>0.125</v>
      </c>
      <c r="AT103" s="154">
        <v>9.9000000000000005E-2</v>
      </c>
      <c r="AU103" s="154">
        <v>0.42399999999999999</v>
      </c>
      <c r="AW103" s="183"/>
      <c r="AX103" s="144">
        <f t="shared" si="104"/>
        <v>70.275229357798167</v>
      </c>
      <c r="AY103" s="149">
        <v>22</v>
      </c>
      <c r="AZ103" s="150" t="s">
        <v>278</v>
      </c>
      <c r="BA103" s="149">
        <v>20</v>
      </c>
      <c r="BB103" s="151">
        <v>1</v>
      </c>
      <c r="BC103" s="152">
        <v>1635</v>
      </c>
      <c r="BD103" s="152">
        <v>1149</v>
      </c>
      <c r="BE103" s="149">
        <v>0.70299999999999996</v>
      </c>
      <c r="BF103" s="152">
        <v>751</v>
      </c>
      <c r="BG103" s="152">
        <v>432</v>
      </c>
      <c r="BH103" s="152">
        <v>1183</v>
      </c>
      <c r="BI103" s="153">
        <v>0.36499999999999999</v>
      </c>
      <c r="BJ103" s="153">
        <v>0.41299999999999998</v>
      </c>
      <c r="BK103" s="154">
        <v>0.20300000000000001</v>
      </c>
      <c r="BL103" s="154">
        <v>8.5999999999999993E-2</v>
      </c>
      <c r="BM103" s="155">
        <v>7.0000000000000007E-2</v>
      </c>
      <c r="BN103" s="154">
        <v>0.32700000000000001</v>
      </c>
      <c r="DU103" s="4"/>
      <c r="DZ103" s="183"/>
      <c r="EA103" s="183"/>
      <c r="EB103" s="183"/>
      <c r="EC103" s="183"/>
      <c r="ED103" s="183"/>
      <c r="EE103" s="183"/>
    </row>
    <row r="104" spans="1:135" ht="13" x14ac:dyDescent="0.15">
      <c r="A104" s="156">
        <v>22</v>
      </c>
      <c r="B104" s="156" t="s">
        <v>279</v>
      </c>
      <c r="C104" s="156" t="s">
        <v>200</v>
      </c>
      <c r="D104" s="156" t="s">
        <v>220</v>
      </c>
      <c r="E104" s="156">
        <v>34</v>
      </c>
      <c r="F104" s="156">
        <v>48</v>
      </c>
      <c r="G104" s="156">
        <v>0.41499999999999998</v>
      </c>
      <c r="H104" s="156">
        <v>-2.1</v>
      </c>
      <c r="I104" s="156">
        <v>105.81</v>
      </c>
      <c r="J104" s="156">
        <v>108.01</v>
      </c>
      <c r="K104" s="156">
        <v>-2.2000000000000002</v>
      </c>
      <c r="L104" s="156">
        <v>-1.69</v>
      </c>
      <c r="M104" s="156">
        <v>105.79</v>
      </c>
      <c r="N104" s="156">
        <v>107.57</v>
      </c>
      <c r="O104" s="157">
        <v>-1.78</v>
      </c>
      <c r="P104" s="157">
        <f t="shared" si="105"/>
        <v>26.922170797531294</v>
      </c>
      <c r="Q104" s="157">
        <f t="shared" si="106"/>
        <v>-28.702170797531281</v>
      </c>
      <c r="AD104" s="144">
        <f t="shared" si="102"/>
        <v>82.434782608695656</v>
      </c>
      <c r="AE104" s="144">
        <f t="shared" si="103"/>
        <v>91.402953586497887</v>
      </c>
      <c r="AF104" s="149">
        <v>23</v>
      </c>
      <c r="AG104" s="150" t="s">
        <v>280</v>
      </c>
      <c r="AH104" s="149">
        <v>23</v>
      </c>
      <c r="AI104" s="151">
        <v>1</v>
      </c>
      <c r="AJ104" s="152">
        <v>1896</v>
      </c>
      <c r="AK104" s="152">
        <v>1733</v>
      </c>
      <c r="AL104" s="149">
        <v>0.91400000000000003</v>
      </c>
      <c r="AM104" s="152">
        <v>711</v>
      </c>
      <c r="AN104" s="152">
        <v>639</v>
      </c>
      <c r="AO104" s="152">
        <v>1350</v>
      </c>
      <c r="AP104" s="153">
        <v>0.47299999999999998</v>
      </c>
      <c r="AQ104" s="153">
        <v>0.51400000000000001</v>
      </c>
      <c r="AR104" s="154">
        <v>0.17799999999999999</v>
      </c>
      <c r="AS104" s="154">
        <v>0.13600000000000001</v>
      </c>
      <c r="AT104" s="154">
        <v>0.108</v>
      </c>
      <c r="AU104" s="155">
        <v>0.44</v>
      </c>
      <c r="AW104" s="183"/>
      <c r="AX104" s="144">
        <f t="shared" si="104"/>
        <v>70.396523628462788</v>
      </c>
      <c r="AY104" s="149">
        <v>23</v>
      </c>
      <c r="AZ104" s="150" t="s">
        <v>281</v>
      </c>
      <c r="BA104" s="149">
        <v>21</v>
      </c>
      <c r="BB104" s="151">
        <v>1</v>
      </c>
      <c r="BC104" s="152">
        <v>1841</v>
      </c>
      <c r="BD104" s="152">
        <v>1296</v>
      </c>
      <c r="BE104" s="149">
        <v>0.70399999999999996</v>
      </c>
      <c r="BF104" s="152">
        <v>768</v>
      </c>
      <c r="BG104" s="152">
        <v>463</v>
      </c>
      <c r="BH104" s="152">
        <v>1231</v>
      </c>
      <c r="BI104" s="153">
        <v>0.376</v>
      </c>
      <c r="BJ104" s="153">
        <v>0.40899999999999997</v>
      </c>
      <c r="BK104" s="154">
        <v>0.23100000000000001</v>
      </c>
      <c r="BL104" s="154">
        <v>0.11799999999999999</v>
      </c>
      <c r="BM104" s="154">
        <v>9.1999999999999998E-2</v>
      </c>
      <c r="BN104" s="154">
        <v>0.34200000000000003</v>
      </c>
      <c r="DU104" s="4"/>
      <c r="DZ104" s="183"/>
      <c r="EA104" s="183"/>
      <c r="EB104" s="183"/>
      <c r="EC104" s="183"/>
      <c r="ED104" s="183"/>
      <c r="EE104" s="183"/>
    </row>
    <row r="105" spans="1:135" ht="13" x14ac:dyDescent="0.15">
      <c r="A105" s="156">
        <v>23</v>
      </c>
      <c r="B105" s="156" t="s">
        <v>282</v>
      </c>
      <c r="C105" s="156" t="s">
        <v>200</v>
      </c>
      <c r="D105" s="156" t="s">
        <v>220</v>
      </c>
      <c r="E105" s="156">
        <v>33</v>
      </c>
      <c r="F105" s="156">
        <v>49</v>
      </c>
      <c r="G105" s="156">
        <v>0.40200000000000002</v>
      </c>
      <c r="H105" s="156">
        <v>-2.93</v>
      </c>
      <c r="I105" s="156">
        <v>106.28</v>
      </c>
      <c r="J105" s="156">
        <v>109.36</v>
      </c>
      <c r="K105" s="156">
        <v>-3.08</v>
      </c>
      <c r="L105" s="156">
        <v>-2.52</v>
      </c>
      <c r="M105" s="156">
        <v>106.31</v>
      </c>
      <c r="N105" s="156">
        <v>108.96</v>
      </c>
      <c r="O105" s="157">
        <v>-2.65</v>
      </c>
      <c r="P105" s="157">
        <f t="shared" si="105"/>
        <v>27.44217079753129</v>
      </c>
      <c r="Q105" s="157">
        <f t="shared" si="106"/>
        <v>-30.092170797531281</v>
      </c>
      <c r="AD105" s="144">
        <f t="shared" si="102"/>
        <v>82.08695652173914</v>
      </c>
      <c r="AE105" s="144">
        <f t="shared" si="103"/>
        <v>91.260593220338976</v>
      </c>
      <c r="AF105" s="149">
        <v>24</v>
      </c>
      <c r="AG105" s="150" t="s">
        <v>283</v>
      </c>
      <c r="AH105" s="149">
        <v>23</v>
      </c>
      <c r="AI105" s="151">
        <v>1</v>
      </c>
      <c r="AJ105" s="152">
        <v>1888</v>
      </c>
      <c r="AK105" s="152">
        <v>1723</v>
      </c>
      <c r="AL105" s="149">
        <v>0.91300000000000003</v>
      </c>
      <c r="AM105" s="152">
        <v>793</v>
      </c>
      <c r="AN105" s="152">
        <v>602</v>
      </c>
      <c r="AO105" s="152">
        <v>1395</v>
      </c>
      <c r="AP105" s="153">
        <v>0.432</v>
      </c>
      <c r="AQ105" s="151">
        <v>0.5</v>
      </c>
      <c r="AR105" s="154">
        <v>0.159</v>
      </c>
      <c r="AS105" s="154">
        <v>0.13100000000000001</v>
      </c>
      <c r="AT105" s="154">
        <v>0.10299999999999999</v>
      </c>
      <c r="AU105" s="154">
        <v>0.41499999999999998</v>
      </c>
      <c r="AW105" s="183"/>
      <c r="AX105" s="144">
        <f t="shared" si="104"/>
        <v>70.487483530961796</v>
      </c>
      <c r="AY105" s="149">
        <v>24</v>
      </c>
      <c r="AZ105" s="150" t="s">
        <v>284</v>
      </c>
      <c r="BA105" s="149">
        <v>19</v>
      </c>
      <c r="BB105" s="151">
        <v>1</v>
      </c>
      <c r="BC105" s="152">
        <v>1518</v>
      </c>
      <c r="BD105" s="152">
        <v>1070</v>
      </c>
      <c r="BE105" s="149">
        <v>0.70499999999999996</v>
      </c>
      <c r="BF105" s="152">
        <v>674</v>
      </c>
      <c r="BG105" s="152">
        <v>393</v>
      </c>
      <c r="BH105" s="152">
        <v>1067</v>
      </c>
      <c r="BI105" s="153">
        <v>0.36799999999999999</v>
      </c>
      <c r="BJ105" s="153">
        <v>0.41699999999999998</v>
      </c>
      <c r="BK105" s="154">
        <v>0.216</v>
      </c>
      <c r="BL105" s="155">
        <v>0.1</v>
      </c>
      <c r="BM105" s="154">
        <v>8.1000000000000003E-2</v>
      </c>
      <c r="BN105" s="154">
        <v>0.33100000000000002</v>
      </c>
      <c r="DU105" s="4"/>
      <c r="DZ105" s="183"/>
      <c r="EA105" s="183"/>
      <c r="EB105" s="183"/>
      <c r="EC105" s="183"/>
      <c r="ED105" s="183"/>
      <c r="EE105" s="183"/>
    </row>
    <row r="106" spans="1:135" ht="13" x14ac:dyDescent="0.15">
      <c r="A106" s="156">
        <v>24</v>
      </c>
      <c r="B106" s="156" t="s">
        <v>285</v>
      </c>
      <c r="C106" s="156" t="s">
        <v>200</v>
      </c>
      <c r="D106" s="156" t="s">
        <v>216</v>
      </c>
      <c r="E106" s="156">
        <v>32</v>
      </c>
      <c r="F106" s="156">
        <v>50</v>
      </c>
      <c r="G106" s="156">
        <v>0.39</v>
      </c>
      <c r="H106" s="156">
        <v>-3.88</v>
      </c>
      <c r="I106" s="156">
        <v>107.98</v>
      </c>
      <c r="J106" s="156">
        <v>112.18</v>
      </c>
      <c r="K106" s="156">
        <v>-4.21</v>
      </c>
      <c r="L106" s="156">
        <v>-3.29</v>
      </c>
      <c r="M106" s="156">
        <v>108.12</v>
      </c>
      <c r="N106" s="156">
        <v>111.72</v>
      </c>
      <c r="O106" s="157">
        <v>-3.59</v>
      </c>
      <c r="P106" s="157">
        <f t="shared" si="105"/>
        <v>29.252170797531292</v>
      </c>
      <c r="Q106" s="157">
        <f t="shared" si="106"/>
        <v>-32.852170797531286</v>
      </c>
      <c r="AD106" s="144">
        <f t="shared" si="102"/>
        <v>81.476190476190467</v>
      </c>
      <c r="AE106" s="144">
        <f t="shared" si="103"/>
        <v>91.174751607247231</v>
      </c>
      <c r="AF106" s="149">
        <v>25</v>
      </c>
      <c r="AG106" s="150" t="s">
        <v>286</v>
      </c>
      <c r="AH106" s="149">
        <v>21</v>
      </c>
      <c r="AI106" s="151">
        <v>1</v>
      </c>
      <c r="AJ106" s="152">
        <v>1711</v>
      </c>
      <c r="AK106" s="152">
        <v>1560</v>
      </c>
      <c r="AL106" s="149">
        <v>0.91200000000000003</v>
      </c>
      <c r="AM106" s="152">
        <v>719</v>
      </c>
      <c r="AN106" s="152">
        <v>567</v>
      </c>
      <c r="AO106" s="152">
        <v>1286</v>
      </c>
      <c r="AP106" s="153">
        <v>0.441</v>
      </c>
      <c r="AQ106" s="153">
        <v>0.496</v>
      </c>
      <c r="AR106" s="154">
        <v>0.14299999999999999</v>
      </c>
      <c r="AS106" s="154">
        <v>0.126</v>
      </c>
      <c r="AT106" s="154">
        <v>9.7000000000000003E-2</v>
      </c>
      <c r="AU106" s="154">
        <v>0.432</v>
      </c>
      <c r="AW106" s="183"/>
      <c r="AX106" s="144">
        <f t="shared" si="104"/>
        <v>70.594315245478029</v>
      </c>
      <c r="AY106" s="149">
        <v>25</v>
      </c>
      <c r="AZ106" s="150" t="s">
        <v>287</v>
      </c>
      <c r="BA106" s="149">
        <v>23</v>
      </c>
      <c r="BB106" s="151">
        <v>1</v>
      </c>
      <c r="BC106" s="152">
        <v>1935</v>
      </c>
      <c r="BD106" s="152">
        <v>1366</v>
      </c>
      <c r="BE106" s="149">
        <v>0.70599999999999996</v>
      </c>
      <c r="BF106" s="152">
        <v>942</v>
      </c>
      <c r="BG106" s="152">
        <v>532</v>
      </c>
      <c r="BH106" s="152">
        <v>1474</v>
      </c>
      <c r="BI106" s="153">
        <v>0.36099999999999999</v>
      </c>
      <c r="BJ106" s="153">
        <v>0.39300000000000002</v>
      </c>
      <c r="BK106" s="154">
        <v>0.16300000000000001</v>
      </c>
      <c r="BL106" s="155">
        <v>0.09</v>
      </c>
      <c r="BM106" s="154">
        <v>7.6999999999999999E-2</v>
      </c>
      <c r="BN106" s="154">
        <v>0.33900000000000002</v>
      </c>
      <c r="DU106" s="4"/>
      <c r="DZ106" s="183"/>
      <c r="EA106" s="183"/>
      <c r="EB106" s="183"/>
      <c r="EC106" s="183"/>
      <c r="ED106" s="183"/>
      <c r="EE106" s="183"/>
    </row>
    <row r="107" spans="1:135" ht="13" x14ac:dyDescent="0.15">
      <c r="A107" s="156">
        <v>25</v>
      </c>
      <c r="B107" s="156" t="s">
        <v>288</v>
      </c>
      <c r="C107" s="156" t="s">
        <v>233</v>
      </c>
      <c r="D107" s="156" t="s">
        <v>234</v>
      </c>
      <c r="E107" s="156">
        <v>31</v>
      </c>
      <c r="F107" s="156">
        <v>51</v>
      </c>
      <c r="G107" s="156">
        <v>0.378</v>
      </c>
      <c r="H107" s="156">
        <v>-3.67</v>
      </c>
      <c r="I107" s="156">
        <v>108.57</v>
      </c>
      <c r="J107" s="156">
        <v>112.35</v>
      </c>
      <c r="K107" s="156">
        <v>-3.77</v>
      </c>
      <c r="L107" s="156">
        <v>-3.87</v>
      </c>
      <c r="M107" s="156">
        <v>108.62</v>
      </c>
      <c r="N107" s="156">
        <v>112.6</v>
      </c>
      <c r="O107" s="157">
        <v>-3.98</v>
      </c>
      <c r="P107" s="157">
        <f t="shared" si="105"/>
        <v>29.752170797531292</v>
      </c>
      <c r="Q107" s="157">
        <f t="shared" si="106"/>
        <v>-33.732170797531282</v>
      </c>
      <c r="AD107" s="144">
        <f t="shared" si="102"/>
        <v>80.375</v>
      </c>
      <c r="AE107" s="144">
        <f t="shared" si="103"/>
        <v>90.513219284603423</v>
      </c>
      <c r="AF107" s="149">
        <v>26</v>
      </c>
      <c r="AG107" s="150" t="s">
        <v>289</v>
      </c>
      <c r="AH107" s="149">
        <v>24</v>
      </c>
      <c r="AI107" s="151">
        <v>1</v>
      </c>
      <c r="AJ107" s="152">
        <v>1929</v>
      </c>
      <c r="AK107" s="152">
        <v>1746</v>
      </c>
      <c r="AL107" s="149">
        <v>0.90500000000000003</v>
      </c>
      <c r="AM107" s="152">
        <v>762</v>
      </c>
      <c r="AN107" s="152">
        <v>669</v>
      </c>
      <c r="AO107" s="152">
        <v>1431</v>
      </c>
      <c r="AP107" s="153">
        <v>0.46800000000000003</v>
      </c>
      <c r="AQ107" s="151">
        <v>0.52</v>
      </c>
      <c r="AR107" s="154">
        <v>0.17799999999999999</v>
      </c>
      <c r="AS107" s="154">
        <v>9.6000000000000002E-2</v>
      </c>
      <c r="AT107" s="154">
        <v>7.0999999999999994E-2</v>
      </c>
      <c r="AU107" s="154">
        <v>0.42199999999999999</v>
      </c>
      <c r="AW107" s="183"/>
      <c r="AX107" s="144">
        <f t="shared" si="104"/>
        <v>70.795660036166367</v>
      </c>
      <c r="AY107" s="149">
        <v>26</v>
      </c>
      <c r="AZ107" s="150" t="s">
        <v>290</v>
      </c>
      <c r="BA107" s="149">
        <v>14</v>
      </c>
      <c r="BB107" s="151">
        <v>1</v>
      </c>
      <c r="BC107" s="152">
        <v>1106</v>
      </c>
      <c r="BD107" s="152">
        <v>783</v>
      </c>
      <c r="BE107" s="149">
        <v>0.70799999999999996</v>
      </c>
      <c r="BF107" s="152">
        <v>445</v>
      </c>
      <c r="BG107" s="152">
        <v>276</v>
      </c>
      <c r="BH107" s="152">
        <v>721</v>
      </c>
      <c r="BI107" s="153">
        <v>0.38300000000000001</v>
      </c>
      <c r="BJ107" s="153">
        <v>0.42499999999999999</v>
      </c>
      <c r="BK107" s="155">
        <v>0.25</v>
      </c>
      <c r="BL107" s="154">
        <v>0.114</v>
      </c>
      <c r="BM107" s="154">
        <v>7.1999999999999995E-2</v>
      </c>
      <c r="BN107" s="154">
        <v>0.33700000000000002</v>
      </c>
      <c r="DU107" s="4"/>
      <c r="DZ107" s="183"/>
      <c r="EA107" s="183"/>
      <c r="EB107" s="183"/>
      <c r="EC107" s="183"/>
      <c r="ED107" s="183"/>
      <c r="EE107" s="183"/>
    </row>
    <row r="108" spans="1:135" ht="13" x14ac:dyDescent="0.15">
      <c r="A108" s="156">
        <v>26</v>
      </c>
      <c r="B108" s="156" t="s">
        <v>291</v>
      </c>
      <c r="C108" s="156" t="s">
        <v>200</v>
      </c>
      <c r="D108" s="156" t="s">
        <v>216</v>
      </c>
      <c r="E108" s="156">
        <v>24</v>
      </c>
      <c r="F108" s="156">
        <v>58</v>
      </c>
      <c r="G108" s="156">
        <v>0.29299999999999998</v>
      </c>
      <c r="H108" s="156">
        <v>-5.63</v>
      </c>
      <c r="I108" s="156">
        <v>107.32</v>
      </c>
      <c r="J108" s="156">
        <v>112.79</v>
      </c>
      <c r="K108" s="156">
        <v>-5.47</v>
      </c>
      <c r="L108" s="156">
        <v>-5.14</v>
      </c>
      <c r="M108" s="156">
        <v>107.43</v>
      </c>
      <c r="N108" s="156">
        <v>112.41</v>
      </c>
      <c r="O108" s="157">
        <v>-4.9800000000000004</v>
      </c>
      <c r="P108" s="157">
        <f t="shared" si="105"/>
        <v>28.562170797531294</v>
      </c>
      <c r="Q108" s="157">
        <f t="shared" si="106"/>
        <v>-33.542170797531284</v>
      </c>
      <c r="AD108" s="144">
        <f t="shared" si="102"/>
        <v>81.400000000000006</v>
      </c>
      <c r="AE108" s="144">
        <f t="shared" si="103"/>
        <v>90.294840294840299</v>
      </c>
      <c r="AF108" s="149">
        <v>27</v>
      </c>
      <c r="AG108" s="150" t="s">
        <v>292</v>
      </c>
      <c r="AH108" s="149">
        <v>20</v>
      </c>
      <c r="AI108" s="151">
        <v>1</v>
      </c>
      <c r="AJ108" s="152">
        <v>1628</v>
      </c>
      <c r="AK108" s="152">
        <v>1470</v>
      </c>
      <c r="AL108" s="149">
        <v>0.90300000000000002</v>
      </c>
      <c r="AM108" s="152">
        <v>709</v>
      </c>
      <c r="AN108" s="152">
        <v>570</v>
      </c>
      <c r="AO108" s="152">
        <v>1279</v>
      </c>
      <c r="AP108" s="153">
        <v>0.44600000000000001</v>
      </c>
      <c r="AQ108" s="153">
        <v>0.50600000000000001</v>
      </c>
      <c r="AR108" s="154">
        <v>0.14699999999999999</v>
      </c>
      <c r="AS108" s="155">
        <v>0.09</v>
      </c>
      <c r="AT108" s="154">
        <v>7.6999999999999999E-2</v>
      </c>
      <c r="AU108" s="155">
        <v>0.41</v>
      </c>
      <c r="AW108" s="183"/>
      <c r="AX108" s="144">
        <f t="shared" si="104"/>
        <v>71.137339055793987</v>
      </c>
      <c r="AY108" s="149">
        <v>27</v>
      </c>
      <c r="AZ108" s="150" t="s">
        <v>293</v>
      </c>
      <c r="BA108" s="149">
        <v>24</v>
      </c>
      <c r="BB108" s="151">
        <v>1</v>
      </c>
      <c r="BC108" s="152">
        <v>1864</v>
      </c>
      <c r="BD108" s="152">
        <v>1326</v>
      </c>
      <c r="BE108" s="149">
        <v>0.71099999999999997</v>
      </c>
      <c r="BF108" s="152">
        <v>865</v>
      </c>
      <c r="BG108" s="152">
        <v>466</v>
      </c>
      <c r="BH108" s="152">
        <v>1331</v>
      </c>
      <c r="BI108" s="151">
        <v>0.35</v>
      </c>
      <c r="BJ108" s="153">
        <v>0.39400000000000002</v>
      </c>
      <c r="BK108" s="154">
        <v>0.187</v>
      </c>
      <c r="BL108" s="154">
        <v>0.11899999999999999</v>
      </c>
      <c r="BM108" s="154">
        <v>8.5000000000000006E-2</v>
      </c>
      <c r="BN108" s="155">
        <v>0.34</v>
      </c>
      <c r="DU108" s="4"/>
      <c r="DZ108" s="183"/>
      <c r="EA108" s="183"/>
      <c r="EB108" s="183"/>
      <c r="EC108" s="183"/>
      <c r="ED108" s="183"/>
      <c r="EE108" s="183"/>
    </row>
    <row r="109" spans="1:135" ht="13" x14ac:dyDescent="0.15">
      <c r="A109" s="156">
        <v>27</v>
      </c>
      <c r="B109" s="156" t="s">
        <v>294</v>
      </c>
      <c r="C109" s="156" t="s">
        <v>233</v>
      </c>
      <c r="D109" s="156" t="s">
        <v>234</v>
      </c>
      <c r="E109" s="156">
        <v>28</v>
      </c>
      <c r="F109" s="156">
        <v>54</v>
      </c>
      <c r="G109" s="156">
        <v>0.34100000000000003</v>
      </c>
      <c r="H109" s="156">
        <v>-5.7</v>
      </c>
      <c r="I109" s="156">
        <v>103.96</v>
      </c>
      <c r="J109" s="156">
        <v>109.81</v>
      </c>
      <c r="K109" s="156">
        <v>-5.85</v>
      </c>
      <c r="L109" s="156">
        <v>-5.83</v>
      </c>
      <c r="M109" s="156">
        <v>103.92</v>
      </c>
      <c r="N109" s="156">
        <v>109.91</v>
      </c>
      <c r="O109" s="157">
        <v>-5.99</v>
      </c>
      <c r="P109" s="157">
        <f t="shared" si="105"/>
        <v>25.052170797531289</v>
      </c>
      <c r="Q109" s="157">
        <f t="shared" si="106"/>
        <v>-31.042170797531284</v>
      </c>
      <c r="AD109" s="144">
        <f t="shared" si="102"/>
        <v>84.88</v>
      </c>
      <c r="AE109" s="144">
        <f t="shared" si="103"/>
        <v>90.197926484448629</v>
      </c>
      <c r="AF109" s="149">
        <v>28</v>
      </c>
      <c r="AG109" s="150" t="s">
        <v>295</v>
      </c>
      <c r="AH109" s="149">
        <v>25</v>
      </c>
      <c r="AI109" s="151">
        <v>1</v>
      </c>
      <c r="AJ109" s="152">
        <v>2122</v>
      </c>
      <c r="AK109" s="152">
        <v>1914</v>
      </c>
      <c r="AL109" s="149">
        <v>0.90200000000000002</v>
      </c>
      <c r="AM109" s="152">
        <v>767</v>
      </c>
      <c r="AN109" s="152">
        <v>714</v>
      </c>
      <c r="AO109" s="152">
        <v>1481</v>
      </c>
      <c r="AP109" s="153">
        <v>0.48199999999999998</v>
      </c>
      <c r="AQ109" s="153">
        <v>0.55100000000000005</v>
      </c>
      <c r="AR109" s="154">
        <v>0.221</v>
      </c>
      <c r="AS109" s="154">
        <v>9.9000000000000005E-2</v>
      </c>
      <c r="AT109" s="154">
        <v>8.3000000000000004E-2</v>
      </c>
      <c r="AU109" s="154">
        <v>0.41299999999999998</v>
      </c>
      <c r="AW109" s="183"/>
      <c r="AX109" s="144">
        <f t="shared" si="104"/>
        <v>71.085651936715763</v>
      </c>
      <c r="AY109" s="149">
        <v>28</v>
      </c>
      <c r="AZ109" s="150" t="s">
        <v>296</v>
      </c>
      <c r="BA109" s="149">
        <v>22</v>
      </c>
      <c r="BB109" s="151">
        <v>1</v>
      </c>
      <c r="BC109" s="152">
        <v>1833</v>
      </c>
      <c r="BD109" s="152">
        <v>1303</v>
      </c>
      <c r="BE109" s="149">
        <v>0.71099999999999997</v>
      </c>
      <c r="BF109" s="152">
        <v>776</v>
      </c>
      <c r="BG109" s="152">
        <v>463</v>
      </c>
      <c r="BH109" s="152">
        <v>1239</v>
      </c>
      <c r="BI109" s="153">
        <v>0.374</v>
      </c>
      <c r="BJ109" s="151">
        <v>0.41</v>
      </c>
      <c r="BK109" s="154">
        <v>0.218</v>
      </c>
      <c r="BL109" s="154">
        <v>0.125</v>
      </c>
      <c r="BM109" s="154">
        <v>0.10199999999999999</v>
      </c>
      <c r="BN109" s="154">
        <v>0.34899999999999998</v>
      </c>
      <c r="DU109" s="4"/>
      <c r="DZ109" s="183"/>
      <c r="EA109" s="183"/>
      <c r="EB109" s="183"/>
      <c r="EC109" s="183"/>
      <c r="ED109" s="183"/>
      <c r="EE109" s="183"/>
    </row>
    <row r="110" spans="1:135" ht="13" x14ac:dyDescent="0.15">
      <c r="A110" s="156">
        <v>28</v>
      </c>
      <c r="B110" s="156" t="s">
        <v>297</v>
      </c>
      <c r="C110" s="156" t="s">
        <v>200</v>
      </c>
      <c r="D110" s="156" t="s">
        <v>216</v>
      </c>
      <c r="E110" s="156">
        <v>26</v>
      </c>
      <c r="F110" s="156">
        <v>56</v>
      </c>
      <c r="G110" s="156">
        <v>0.317</v>
      </c>
      <c r="H110" s="156">
        <v>-6.88</v>
      </c>
      <c r="I110" s="156">
        <v>106.69</v>
      </c>
      <c r="J110" s="156">
        <v>113.72</v>
      </c>
      <c r="K110" s="156">
        <v>-7.02</v>
      </c>
      <c r="L110" s="156">
        <v>-6.29</v>
      </c>
      <c r="M110" s="156">
        <v>106.96</v>
      </c>
      <c r="N110" s="156">
        <v>113.38</v>
      </c>
      <c r="O110" s="157">
        <v>-6.42</v>
      </c>
      <c r="P110" s="157">
        <f t="shared" si="105"/>
        <v>28.092170797531281</v>
      </c>
      <c r="Q110" s="157">
        <f t="shared" si="106"/>
        <v>-34.512170797531283</v>
      </c>
      <c r="AD110" s="144">
        <f t="shared" si="102"/>
        <v>88.4</v>
      </c>
      <c r="AE110" s="144">
        <f t="shared" si="103"/>
        <v>89.875565610859738</v>
      </c>
      <c r="AF110" s="149">
        <v>29</v>
      </c>
      <c r="AG110" s="150" t="s">
        <v>298</v>
      </c>
      <c r="AH110" s="149">
        <v>20</v>
      </c>
      <c r="AI110" s="151">
        <v>1</v>
      </c>
      <c r="AJ110" s="152">
        <v>1768</v>
      </c>
      <c r="AK110" s="152">
        <v>1589</v>
      </c>
      <c r="AL110" s="149">
        <v>0.89900000000000002</v>
      </c>
      <c r="AM110" s="152">
        <v>755</v>
      </c>
      <c r="AN110" s="152">
        <v>578</v>
      </c>
      <c r="AO110" s="152">
        <v>1333</v>
      </c>
      <c r="AP110" s="153">
        <v>0.434</v>
      </c>
      <c r="AQ110" s="153">
        <v>0.48499999999999999</v>
      </c>
      <c r="AR110" s="154">
        <v>0.14099999999999999</v>
      </c>
      <c r="AS110" s="154">
        <v>0.13300000000000001</v>
      </c>
      <c r="AT110" s="155">
        <v>0.11</v>
      </c>
      <c r="AU110" s="154">
        <v>0.42199999999999999</v>
      </c>
      <c r="AW110" s="183"/>
      <c r="AX110" s="144">
        <f t="shared" si="104"/>
        <v>71.086956521739125</v>
      </c>
      <c r="AY110" s="149">
        <v>29</v>
      </c>
      <c r="AZ110" s="150" t="s">
        <v>299</v>
      </c>
      <c r="BA110" s="149">
        <v>16</v>
      </c>
      <c r="BB110" s="151">
        <v>1</v>
      </c>
      <c r="BC110" s="152">
        <v>1380</v>
      </c>
      <c r="BD110" s="152">
        <v>981</v>
      </c>
      <c r="BE110" s="149">
        <v>0.71099999999999997</v>
      </c>
      <c r="BF110" s="152">
        <v>626</v>
      </c>
      <c r="BG110" s="152">
        <v>343</v>
      </c>
      <c r="BH110" s="152">
        <v>969</v>
      </c>
      <c r="BI110" s="153">
        <v>0.35399999999999998</v>
      </c>
      <c r="BJ110" s="153">
        <v>0.38900000000000001</v>
      </c>
      <c r="BK110" s="154">
        <v>0.189</v>
      </c>
      <c r="BL110" s="154">
        <v>0.13300000000000001</v>
      </c>
      <c r="BM110" s="154">
        <v>0.114</v>
      </c>
      <c r="BN110" s="154">
        <v>0.34599999999999997</v>
      </c>
      <c r="DU110" s="4"/>
      <c r="DZ110" s="183"/>
      <c r="EA110" s="183"/>
      <c r="EB110" s="183"/>
      <c r="EC110" s="183"/>
      <c r="ED110" s="183"/>
      <c r="EE110" s="183"/>
    </row>
    <row r="111" spans="1:135" ht="13" x14ac:dyDescent="0.15">
      <c r="A111" s="156">
        <v>29</v>
      </c>
      <c r="B111" s="156" t="s">
        <v>300</v>
      </c>
      <c r="C111" s="156" t="s">
        <v>233</v>
      </c>
      <c r="D111" s="156" t="s">
        <v>234</v>
      </c>
      <c r="E111" s="156">
        <v>20</v>
      </c>
      <c r="F111" s="156">
        <v>62</v>
      </c>
      <c r="G111" s="156">
        <v>0.24399999999999999</v>
      </c>
      <c r="H111" s="156">
        <v>-6.73</v>
      </c>
      <c r="I111" s="156">
        <v>104.61</v>
      </c>
      <c r="J111" s="156">
        <v>111.34</v>
      </c>
      <c r="K111" s="156">
        <v>-6.73</v>
      </c>
      <c r="L111" s="156">
        <v>-6.74</v>
      </c>
      <c r="M111" s="156">
        <v>104.63</v>
      </c>
      <c r="N111" s="156">
        <v>111.37</v>
      </c>
      <c r="O111" s="157">
        <v>-6.74</v>
      </c>
      <c r="P111" s="157">
        <f t="shared" si="105"/>
        <v>25.762170797531283</v>
      </c>
      <c r="Q111" s="157">
        <f t="shared" si="106"/>
        <v>-32.502170797531292</v>
      </c>
      <c r="AD111" s="144">
        <f t="shared" si="102"/>
        <v>79.521739130434781</v>
      </c>
      <c r="AE111" s="144">
        <f t="shared" si="103"/>
        <v>89.885183160196817</v>
      </c>
      <c r="AF111" s="149">
        <v>30</v>
      </c>
      <c r="AG111" s="150" t="s">
        <v>301</v>
      </c>
      <c r="AH111" s="149">
        <v>23</v>
      </c>
      <c r="AI111" s="151">
        <v>1</v>
      </c>
      <c r="AJ111" s="152">
        <v>1829</v>
      </c>
      <c r="AK111" s="152">
        <v>1644</v>
      </c>
      <c r="AL111" s="149">
        <v>0.89900000000000002</v>
      </c>
      <c r="AM111" s="152">
        <v>741</v>
      </c>
      <c r="AN111" s="152">
        <v>564</v>
      </c>
      <c r="AO111" s="152">
        <v>1305</v>
      </c>
      <c r="AP111" s="153">
        <v>0.432</v>
      </c>
      <c r="AQ111" s="153">
        <v>0.49099999999999999</v>
      </c>
      <c r="AR111" s="154">
        <v>0.16500000000000001</v>
      </c>
      <c r="AS111" s="155">
        <v>0.15</v>
      </c>
      <c r="AT111" s="154">
        <v>0.109</v>
      </c>
      <c r="AU111" s="154">
        <v>0.41899999999999998</v>
      </c>
      <c r="AW111" s="183"/>
      <c r="AX111" s="144">
        <f t="shared" si="104"/>
        <v>71.198453608247419</v>
      </c>
      <c r="AY111" s="149">
        <v>30</v>
      </c>
      <c r="AZ111" s="150" t="s">
        <v>302</v>
      </c>
      <c r="BA111" s="149">
        <v>19</v>
      </c>
      <c r="BB111" s="151">
        <v>1</v>
      </c>
      <c r="BC111" s="152">
        <v>1552</v>
      </c>
      <c r="BD111" s="152">
        <v>1105</v>
      </c>
      <c r="BE111" s="149">
        <v>0.71199999999999997</v>
      </c>
      <c r="BF111" s="152">
        <v>804</v>
      </c>
      <c r="BG111" s="152">
        <v>414</v>
      </c>
      <c r="BH111" s="152">
        <v>1218</v>
      </c>
      <c r="BI111" s="151">
        <v>0.34</v>
      </c>
      <c r="BJ111" s="153">
        <v>0.38400000000000001</v>
      </c>
      <c r="BK111" s="154">
        <v>0.14299999999999999</v>
      </c>
      <c r="BL111" s="154">
        <v>8.6999999999999994E-2</v>
      </c>
      <c r="BM111" s="154">
        <v>7.5999999999999998E-2</v>
      </c>
      <c r="BN111" s="154">
        <v>0.32800000000000001</v>
      </c>
      <c r="DU111" s="4"/>
      <c r="DZ111" s="183"/>
      <c r="EA111" s="183"/>
      <c r="EB111" s="183"/>
      <c r="EC111" s="183"/>
      <c r="ED111" s="183"/>
      <c r="EE111" s="183"/>
    </row>
    <row r="112" spans="1:135" ht="13" x14ac:dyDescent="0.15">
      <c r="A112" s="156">
        <v>30</v>
      </c>
      <c r="B112" s="156" t="s">
        <v>303</v>
      </c>
      <c r="C112" s="156" t="s">
        <v>233</v>
      </c>
      <c r="D112" s="156" t="s">
        <v>243</v>
      </c>
      <c r="E112" s="156">
        <v>29</v>
      </c>
      <c r="F112" s="156">
        <v>53</v>
      </c>
      <c r="G112" s="156">
        <v>0.35399999999999998</v>
      </c>
      <c r="H112" s="156">
        <v>-6.57</v>
      </c>
      <c r="I112" s="156">
        <v>104.23</v>
      </c>
      <c r="J112" s="156">
        <v>111.11</v>
      </c>
      <c r="K112" s="156">
        <v>-6.88</v>
      </c>
      <c r="L112" s="156">
        <v>-6.61</v>
      </c>
      <c r="M112" s="156">
        <v>104.3</v>
      </c>
      <c r="N112" s="156">
        <v>111.21</v>
      </c>
      <c r="O112" s="157">
        <v>-6.92</v>
      </c>
      <c r="P112" s="157">
        <f t="shared" si="105"/>
        <v>25.432170797531285</v>
      </c>
      <c r="Q112" s="157">
        <f t="shared" si="106"/>
        <v>-32.342170797531281</v>
      </c>
      <c r="AD112" s="144">
        <f t="shared" si="102"/>
        <v>91.041666666666657</v>
      </c>
      <c r="AE112" s="144">
        <f t="shared" si="103"/>
        <v>89.839816933638446</v>
      </c>
      <c r="AF112" s="149">
        <v>31</v>
      </c>
      <c r="AG112" s="150" t="s">
        <v>231</v>
      </c>
      <c r="AH112" s="149">
        <v>24</v>
      </c>
      <c r="AI112" s="151">
        <v>1</v>
      </c>
      <c r="AJ112" s="152">
        <v>2185</v>
      </c>
      <c r="AK112" s="152">
        <v>1963</v>
      </c>
      <c r="AL112" s="149">
        <v>0.89800000000000002</v>
      </c>
      <c r="AM112" s="152">
        <v>826</v>
      </c>
      <c r="AN112" s="152">
        <v>770</v>
      </c>
      <c r="AO112" s="152">
        <v>1596</v>
      </c>
      <c r="AP112" s="153">
        <v>0.48199999999999998</v>
      </c>
      <c r="AQ112" s="153">
        <v>0.50900000000000001</v>
      </c>
      <c r="AR112" s="154">
        <v>0.17599999999999999</v>
      </c>
      <c r="AS112" s="154">
        <v>0.125</v>
      </c>
      <c r="AT112" s="154">
        <v>0.106</v>
      </c>
      <c r="AU112" s="154">
        <v>0.436</v>
      </c>
      <c r="AW112" s="183"/>
      <c r="AX112" s="144">
        <f t="shared" si="104"/>
        <v>71.457905544147849</v>
      </c>
      <c r="AY112" s="149">
        <v>31</v>
      </c>
      <c r="AZ112" s="150" t="s">
        <v>304</v>
      </c>
      <c r="BA112" s="149">
        <v>6</v>
      </c>
      <c r="BB112" s="151">
        <v>1</v>
      </c>
      <c r="BC112" s="152">
        <v>487</v>
      </c>
      <c r="BD112" s="152">
        <v>348</v>
      </c>
      <c r="BE112" s="149">
        <v>0.71499999999999997</v>
      </c>
      <c r="BF112" s="152">
        <v>237</v>
      </c>
      <c r="BG112" s="152">
        <v>127</v>
      </c>
      <c r="BH112" s="152">
        <v>364</v>
      </c>
      <c r="BI112" s="153">
        <v>0.34899999999999998</v>
      </c>
      <c r="BJ112" s="153">
        <v>0.39100000000000001</v>
      </c>
      <c r="BK112" s="155">
        <v>0.17</v>
      </c>
      <c r="BL112" s="154">
        <v>9.9000000000000005E-2</v>
      </c>
      <c r="BM112" s="154">
        <v>8.4000000000000005E-2</v>
      </c>
      <c r="BN112" s="154">
        <v>0.33500000000000002</v>
      </c>
      <c r="DU112" s="4"/>
      <c r="DZ112" s="183"/>
      <c r="EA112" s="183"/>
      <c r="EB112" s="183"/>
      <c r="EC112" s="183"/>
      <c r="ED112" s="183"/>
      <c r="EE112" s="183"/>
    </row>
    <row r="113" spans="2:135" ht="13" x14ac:dyDescent="0.15">
      <c r="AD113" s="144">
        <f t="shared" si="102"/>
        <v>82.333333333333329</v>
      </c>
      <c r="AE113" s="144">
        <f t="shared" si="103"/>
        <v>89.820705610179303</v>
      </c>
      <c r="AF113" s="149">
        <v>32</v>
      </c>
      <c r="AG113" s="150" t="s">
        <v>305</v>
      </c>
      <c r="AH113" s="149">
        <v>21</v>
      </c>
      <c r="AI113" s="151">
        <v>1</v>
      </c>
      <c r="AJ113" s="152">
        <v>1729</v>
      </c>
      <c r="AK113" s="152">
        <v>1553</v>
      </c>
      <c r="AL113" s="149">
        <v>0.89800000000000002</v>
      </c>
      <c r="AM113" s="152">
        <v>734</v>
      </c>
      <c r="AN113" s="152">
        <v>555</v>
      </c>
      <c r="AO113" s="152">
        <v>1289</v>
      </c>
      <c r="AP113" s="153">
        <v>0.43099999999999999</v>
      </c>
      <c r="AQ113" s="153">
        <v>0.51300000000000001</v>
      </c>
      <c r="AR113" s="154">
        <v>0.17199999999999999</v>
      </c>
      <c r="AS113" s="154">
        <v>9.4E-2</v>
      </c>
      <c r="AT113" s="154">
        <v>6.9000000000000006E-2</v>
      </c>
      <c r="AU113" s="154">
        <v>0.39800000000000002</v>
      </c>
      <c r="AW113" s="183"/>
      <c r="AX113" s="144">
        <f t="shared" si="104"/>
        <v>71.471471471471475</v>
      </c>
      <c r="AY113" s="149">
        <v>32</v>
      </c>
      <c r="AZ113" s="150" t="s">
        <v>237</v>
      </c>
      <c r="BA113" s="149">
        <v>17</v>
      </c>
      <c r="BB113" s="151">
        <v>1</v>
      </c>
      <c r="BC113" s="152">
        <v>1332</v>
      </c>
      <c r="BD113" s="152">
        <v>952</v>
      </c>
      <c r="BE113" s="149">
        <v>0.71499999999999997</v>
      </c>
      <c r="BF113" s="152">
        <v>559</v>
      </c>
      <c r="BG113" s="152">
        <v>318</v>
      </c>
      <c r="BH113" s="152">
        <v>877</v>
      </c>
      <c r="BI113" s="153">
        <v>0.36299999999999999</v>
      </c>
      <c r="BJ113" s="153">
        <v>0.42099999999999999</v>
      </c>
      <c r="BK113" s="154">
        <v>0.23699999999999999</v>
      </c>
      <c r="BL113" s="154">
        <v>0.123</v>
      </c>
      <c r="BM113" s="154">
        <v>9.6000000000000002E-2</v>
      </c>
      <c r="BN113" s="154">
        <v>0.33200000000000002</v>
      </c>
      <c r="DU113" s="4"/>
      <c r="DZ113" s="183"/>
      <c r="EA113" s="183"/>
      <c r="EB113" s="183"/>
      <c r="EC113" s="183"/>
      <c r="ED113" s="183"/>
      <c r="EE113" s="183"/>
    </row>
    <row r="114" spans="2:135" ht="13" x14ac:dyDescent="0.15">
      <c r="AD114" s="144">
        <f t="shared" si="102"/>
        <v>79.705882352941174</v>
      </c>
      <c r="AE114" s="144">
        <f t="shared" si="103"/>
        <v>89.594095940959406</v>
      </c>
      <c r="AF114" s="149">
        <v>33</v>
      </c>
      <c r="AG114" s="150" t="s">
        <v>306</v>
      </c>
      <c r="AH114" s="149">
        <v>17</v>
      </c>
      <c r="AI114" s="151">
        <v>1</v>
      </c>
      <c r="AJ114" s="152">
        <v>1355</v>
      </c>
      <c r="AK114" s="152">
        <v>1214</v>
      </c>
      <c r="AL114" s="149">
        <v>0.89600000000000002</v>
      </c>
      <c r="AM114" s="152">
        <v>519</v>
      </c>
      <c r="AN114" s="152">
        <v>443</v>
      </c>
      <c r="AO114" s="152">
        <v>962</v>
      </c>
      <c r="AP114" s="151">
        <v>0.46</v>
      </c>
      <c r="AQ114" s="153">
        <v>0.52400000000000002</v>
      </c>
      <c r="AR114" s="154">
        <v>0.19600000000000001</v>
      </c>
      <c r="AS114" s="154">
        <v>0.124</v>
      </c>
      <c r="AT114" s="154">
        <v>9.7000000000000003E-2</v>
      </c>
      <c r="AU114" s="154">
        <v>0.41299999999999998</v>
      </c>
      <c r="AW114" s="183"/>
      <c r="AX114" s="144">
        <f t="shared" si="104"/>
        <v>71.809661139149242</v>
      </c>
      <c r="AY114" s="149">
        <v>33</v>
      </c>
      <c r="AZ114" s="150" t="s">
        <v>307</v>
      </c>
      <c r="BA114" s="149">
        <v>17</v>
      </c>
      <c r="BB114" s="151">
        <v>1</v>
      </c>
      <c r="BC114" s="152">
        <v>1387</v>
      </c>
      <c r="BD114" s="152">
        <v>996</v>
      </c>
      <c r="BE114" s="149">
        <v>0.71799999999999997</v>
      </c>
      <c r="BF114" s="152">
        <v>587</v>
      </c>
      <c r="BG114" s="152">
        <v>353</v>
      </c>
      <c r="BH114" s="152">
        <v>940</v>
      </c>
      <c r="BI114" s="153">
        <v>0.376</v>
      </c>
      <c r="BJ114" s="153">
        <v>0.42199999999999999</v>
      </c>
      <c r="BK114" s="155">
        <v>0.23</v>
      </c>
      <c r="BL114" s="154">
        <v>0.115</v>
      </c>
      <c r="BM114" s="154">
        <v>8.6999999999999994E-2</v>
      </c>
      <c r="BN114" s="154">
        <v>0.33900000000000002</v>
      </c>
      <c r="DU114" s="4"/>
      <c r="DZ114" s="183"/>
      <c r="EA114" s="183"/>
      <c r="EB114" s="183"/>
      <c r="EC114" s="183"/>
      <c r="ED114" s="183"/>
      <c r="EE114" s="183"/>
    </row>
    <row r="115" spans="2:135" ht="13" x14ac:dyDescent="0.15">
      <c r="AD115" s="144">
        <f t="shared" si="102"/>
        <v>82.333333333333329</v>
      </c>
      <c r="AE115" s="144">
        <f t="shared" si="103"/>
        <v>89.271255060728748</v>
      </c>
      <c r="AF115" s="149">
        <v>34</v>
      </c>
      <c r="AG115" s="150" t="s">
        <v>308</v>
      </c>
      <c r="AH115" s="149">
        <v>12</v>
      </c>
      <c r="AI115" s="151">
        <v>1</v>
      </c>
      <c r="AJ115" s="152">
        <v>988</v>
      </c>
      <c r="AK115" s="152">
        <v>882</v>
      </c>
      <c r="AL115" s="149">
        <v>0.89300000000000002</v>
      </c>
      <c r="AM115" s="152">
        <v>464</v>
      </c>
      <c r="AN115" s="152">
        <v>308</v>
      </c>
      <c r="AO115" s="152">
        <v>772</v>
      </c>
      <c r="AP115" s="153">
        <v>0.39900000000000002</v>
      </c>
      <c r="AQ115" s="153">
        <v>0.47699999999999998</v>
      </c>
      <c r="AR115" s="154">
        <v>0.14199999999999999</v>
      </c>
      <c r="AS115" s="154">
        <v>9.8000000000000004E-2</v>
      </c>
      <c r="AT115" s="155">
        <v>0.08</v>
      </c>
      <c r="AU115" s="154">
        <v>0.38600000000000001</v>
      </c>
      <c r="AW115" s="183"/>
      <c r="AX115" s="144">
        <f t="shared" si="104"/>
        <v>71.763754045307451</v>
      </c>
      <c r="AY115" s="149">
        <v>34</v>
      </c>
      <c r="AZ115" s="150" t="s">
        <v>309</v>
      </c>
      <c r="BA115" s="149">
        <v>16</v>
      </c>
      <c r="BB115" s="151">
        <v>1</v>
      </c>
      <c r="BC115" s="152">
        <v>1236</v>
      </c>
      <c r="BD115" s="152">
        <v>887</v>
      </c>
      <c r="BE115" s="149">
        <v>0.71799999999999997</v>
      </c>
      <c r="BF115" s="152">
        <v>550</v>
      </c>
      <c r="BG115" s="152">
        <v>321</v>
      </c>
      <c r="BH115" s="152">
        <v>871</v>
      </c>
      <c r="BI115" s="153">
        <v>0.36899999999999999</v>
      </c>
      <c r="BJ115" s="153">
        <v>0.41799999999999998</v>
      </c>
      <c r="BK115" s="154">
        <v>0.20899999999999999</v>
      </c>
      <c r="BL115" s="154">
        <v>0.10299999999999999</v>
      </c>
      <c r="BM115" s="154">
        <v>8.1000000000000003E-2</v>
      </c>
      <c r="BN115" s="154">
        <v>0.33300000000000002</v>
      </c>
      <c r="DU115" s="4"/>
      <c r="DZ115" s="183"/>
      <c r="EA115" s="183"/>
      <c r="EB115" s="183"/>
      <c r="EC115" s="183"/>
      <c r="ED115" s="183"/>
      <c r="EE115" s="183"/>
    </row>
    <row r="116" spans="2:135" ht="13" x14ac:dyDescent="0.15">
      <c r="AD116" s="144">
        <f t="shared" si="102"/>
        <v>73.666666666666657</v>
      </c>
      <c r="AE116" s="144">
        <f t="shared" si="103"/>
        <v>89.25339366515837</v>
      </c>
      <c r="AF116" s="149">
        <v>35</v>
      </c>
      <c r="AG116" s="150" t="s">
        <v>310</v>
      </c>
      <c r="AH116" s="149">
        <v>12</v>
      </c>
      <c r="AI116" s="151">
        <v>1</v>
      </c>
      <c r="AJ116" s="152">
        <v>884</v>
      </c>
      <c r="AK116" s="152">
        <v>789</v>
      </c>
      <c r="AL116" s="149">
        <v>0.89300000000000002</v>
      </c>
      <c r="AM116" s="152">
        <v>375</v>
      </c>
      <c r="AN116" s="152">
        <v>282</v>
      </c>
      <c r="AO116" s="152">
        <v>657</v>
      </c>
      <c r="AP116" s="153">
        <v>0.42899999999999999</v>
      </c>
      <c r="AQ116" s="153">
        <v>0.505</v>
      </c>
      <c r="AR116" s="154">
        <v>0.17199999999999999</v>
      </c>
      <c r="AS116" s="155">
        <v>0.1</v>
      </c>
      <c r="AT116" s="154">
        <v>6.9000000000000006E-2</v>
      </c>
      <c r="AU116" s="154">
        <v>0.39800000000000002</v>
      </c>
      <c r="AW116" s="183"/>
      <c r="AX116" s="144">
        <f t="shared" si="104"/>
        <v>71.797323135755249</v>
      </c>
      <c r="AY116" s="149">
        <v>35</v>
      </c>
      <c r="AZ116" s="150" t="s">
        <v>311</v>
      </c>
      <c r="BA116" s="149">
        <v>14</v>
      </c>
      <c r="BB116" s="151">
        <v>1</v>
      </c>
      <c r="BC116" s="152">
        <v>1046</v>
      </c>
      <c r="BD116" s="152">
        <v>751</v>
      </c>
      <c r="BE116" s="149">
        <v>0.71799999999999997</v>
      </c>
      <c r="BF116" s="152">
        <v>489</v>
      </c>
      <c r="BG116" s="152">
        <v>279</v>
      </c>
      <c r="BH116" s="152">
        <v>768</v>
      </c>
      <c r="BI116" s="153">
        <v>0.36299999999999999</v>
      </c>
      <c r="BJ116" s="153">
        <v>0.42399999999999999</v>
      </c>
      <c r="BK116" s="155">
        <v>0.2</v>
      </c>
      <c r="BL116" s="154">
        <v>7.4999999999999997E-2</v>
      </c>
      <c r="BM116" s="154">
        <v>6.2E-2</v>
      </c>
      <c r="BN116" s="154">
        <v>0.32500000000000001</v>
      </c>
      <c r="DU116" s="4"/>
      <c r="DZ116" s="183"/>
      <c r="EA116" s="183"/>
      <c r="EB116" s="183"/>
      <c r="EC116" s="183"/>
      <c r="ED116" s="183"/>
      <c r="EE116" s="183"/>
    </row>
    <row r="117" spans="2:135" ht="13" x14ac:dyDescent="0.15">
      <c r="AD117" s="144">
        <f t="shared" si="102"/>
        <v>84.6111111111111</v>
      </c>
      <c r="AE117" s="144">
        <f t="shared" si="103"/>
        <v>89.231779382797114</v>
      </c>
      <c r="AF117" s="149">
        <v>36</v>
      </c>
      <c r="AG117" s="150" t="s">
        <v>312</v>
      </c>
      <c r="AH117" s="149">
        <v>18</v>
      </c>
      <c r="AI117" s="151">
        <v>1</v>
      </c>
      <c r="AJ117" s="152">
        <v>1523</v>
      </c>
      <c r="AK117" s="152">
        <v>1359</v>
      </c>
      <c r="AL117" s="149">
        <v>0.89200000000000002</v>
      </c>
      <c r="AM117" s="152">
        <v>588</v>
      </c>
      <c r="AN117" s="152">
        <v>491</v>
      </c>
      <c r="AO117" s="152">
        <v>1079</v>
      </c>
      <c r="AP117" s="153">
        <v>0.45500000000000002</v>
      </c>
      <c r="AQ117" s="153">
        <v>0.499</v>
      </c>
      <c r="AR117" s="154">
        <v>0.182</v>
      </c>
      <c r="AS117" s="154">
        <v>0.13900000000000001</v>
      </c>
      <c r="AT117" s="155">
        <v>0.11</v>
      </c>
      <c r="AU117" s="154">
        <v>0.42399999999999999</v>
      </c>
      <c r="AW117" s="183"/>
      <c r="AX117" s="144">
        <f t="shared" si="104"/>
        <v>71.896955503512885</v>
      </c>
      <c r="AY117" s="149">
        <v>36</v>
      </c>
      <c r="AZ117" s="150" t="s">
        <v>313</v>
      </c>
      <c r="BA117" s="149">
        <v>20</v>
      </c>
      <c r="BB117" s="151">
        <v>1</v>
      </c>
      <c r="BC117" s="152">
        <v>1708</v>
      </c>
      <c r="BD117" s="152">
        <v>1228</v>
      </c>
      <c r="BE117" s="149">
        <v>0.71899999999999997</v>
      </c>
      <c r="BF117" s="152">
        <v>718</v>
      </c>
      <c r="BG117" s="152">
        <v>436</v>
      </c>
      <c r="BH117" s="152">
        <v>1154</v>
      </c>
      <c r="BI117" s="153">
        <v>0.378</v>
      </c>
      <c r="BJ117" s="151">
        <v>0.41</v>
      </c>
      <c r="BK117" s="154">
        <v>0.219</v>
      </c>
      <c r="BL117" s="154">
        <v>0.125</v>
      </c>
      <c r="BM117" s="154">
        <v>9.7000000000000003E-2</v>
      </c>
      <c r="BN117" s="154">
        <v>0.35199999999999998</v>
      </c>
      <c r="DU117" s="4"/>
      <c r="DZ117" s="183"/>
      <c r="EA117" s="183"/>
      <c r="EB117" s="183"/>
      <c r="EC117" s="183"/>
      <c r="ED117" s="183"/>
      <c r="EE117" s="183"/>
    </row>
    <row r="118" spans="2:135" ht="13" x14ac:dyDescent="0.15">
      <c r="AD118" s="144">
        <f t="shared" si="102"/>
        <v>85.9</v>
      </c>
      <c r="AE118" s="144">
        <f t="shared" si="103"/>
        <v>89.057043073341092</v>
      </c>
      <c r="AF118" s="149">
        <v>37</v>
      </c>
      <c r="AG118" s="150" t="s">
        <v>314</v>
      </c>
      <c r="AH118" s="149">
        <v>20</v>
      </c>
      <c r="AI118" s="151">
        <v>1</v>
      </c>
      <c r="AJ118" s="152">
        <v>1718</v>
      </c>
      <c r="AK118" s="152">
        <v>1530</v>
      </c>
      <c r="AL118" s="149">
        <v>0.89100000000000001</v>
      </c>
      <c r="AM118" s="152">
        <v>747</v>
      </c>
      <c r="AN118" s="152">
        <v>553</v>
      </c>
      <c r="AO118" s="152">
        <v>1300</v>
      </c>
      <c r="AP118" s="153">
        <v>0.42499999999999999</v>
      </c>
      <c r="AQ118" s="153">
        <v>0.48799999999999999</v>
      </c>
      <c r="AR118" s="154">
        <v>0.155</v>
      </c>
      <c r="AS118" s="154">
        <v>0.111</v>
      </c>
      <c r="AT118" s="154">
        <v>8.8999999999999996E-2</v>
      </c>
      <c r="AU118" s="154">
        <v>0.40400000000000003</v>
      </c>
      <c r="AW118" s="183"/>
      <c r="AX118" s="144">
        <f t="shared" si="104"/>
        <v>71.909090909090907</v>
      </c>
      <c r="AY118" s="149">
        <v>37</v>
      </c>
      <c r="AZ118" s="150" t="s">
        <v>315</v>
      </c>
      <c r="BA118" s="149">
        <v>15</v>
      </c>
      <c r="BB118" s="151">
        <v>1</v>
      </c>
      <c r="BC118" s="152">
        <v>1100</v>
      </c>
      <c r="BD118" s="152">
        <v>791</v>
      </c>
      <c r="BE118" s="149">
        <v>0.71899999999999997</v>
      </c>
      <c r="BF118" s="152">
        <v>547</v>
      </c>
      <c r="BG118" s="152">
        <v>305</v>
      </c>
      <c r="BH118" s="152">
        <v>852</v>
      </c>
      <c r="BI118" s="153">
        <v>0.35799999999999998</v>
      </c>
      <c r="BJ118" s="153">
        <v>0.39200000000000002</v>
      </c>
      <c r="BK118" s="154">
        <v>0.14499999999999999</v>
      </c>
      <c r="BL118" s="154">
        <v>9.4E-2</v>
      </c>
      <c r="BM118" s="154">
        <v>6.9000000000000006E-2</v>
      </c>
      <c r="BN118" s="154">
        <v>0.34499999999999997</v>
      </c>
      <c r="DU118" s="4"/>
      <c r="DZ118" s="183"/>
      <c r="EA118" s="183"/>
      <c r="EB118" s="183"/>
      <c r="EC118" s="183"/>
      <c r="ED118" s="183"/>
      <c r="EE118" s="183"/>
    </row>
    <row r="119" spans="2:135" ht="13" x14ac:dyDescent="0.15">
      <c r="AD119" s="144">
        <f t="shared" si="102"/>
        <v>79.5</v>
      </c>
      <c r="AE119" s="144">
        <f t="shared" si="103"/>
        <v>89.022298456260714</v>
      </c>
      <c r="AF119" s="149">
        <v>38</v>
      </c>
      <c r="AG119" s="150" t="s">
        <v>316</v>
      </c>
      <c r="AH119" s="149">
        <v>22</v>
      </c>
      <c r="AI119" s="151">
        <v>1</v>
      </c>
      <c r="AJ119" s="152">
        <v>1749</v>
      </c>
      <c r="AK119" s="152">
        <v>1557</v>
      </c>
      <c r="AL119" s="149">
        <v>0.89</v>
      </c>
      <c r="AM119" s="152">
        <v>746</v>
      </c>
      <c r="AN119" s="152">
        <v>581</v>
      </c>
      <c r="AO119" s="152">
        <v>1327</v>
      </c>
      <c r="AP119" s="153">
        <v>0.438</v>
      </c>
      <c r="AQ119" s="153">
        <v>0.51100000000000001</v>
      </c>
      <c r="AR119" s="154">
        <v>0.16900000000000001</v>
      </c>
      <c r="AS119" s="155">
        <v>0.09</v>
      </c>
      <c r="AT119" s="154">
        <v>7.2999999999999995E-2</v>
      </c>
      <c r="AU119" s="154">
        <v>0.39900000000000002</v>
      </c>
      <c r="AW119" s="183"/>
      <c r="AX119" s="144">
        <f t="shared" si="104"/>
        <v>72.063666300768375</v>
      </c>
      <c r="AY119" s="149">
        <v>38</v>
      </c>
      <c r="AZ119" s="150" t="s">
        <v>317</v>
      </c>
      <c r="BA119" s="149">
        <v>22</v>
      </c>
      <c r="BB119" s="151">
        <v>1</v>
      </c>
      <c r="BC119" s="152">
        <v>1822</v>
      </c>
      <c r="BD119" s="152">
        <v>1313</v>
      </c>
      <c r="BE119" s="149">
        <v>0.72099999999999997</v>
      </c>
      <c r="BF119" s="152">
        <v>834</v>
      </c>
      <c r="BG119" s="152">
        <v>454</v>
      </c>
      <c r="BH119" s="152">
        <v>1288</v>
      </c>
      <c r="BI119" s="153">
        <v>0.35199999999999998</v>
      </c>
      <c r="BJ119" s="153">
        <v>0.39900000000000002</v>
      </c>
      <c r="BK119" s="154">
        <v>0.19900000000000001</v>
      </c>
      <c r="BL119" s="154">
        <v>0.114</v>
      </c>
      <c r="BM119" s="155">
        <v>0.09</v>
      </c>
      <c r="BN119" s="154">
        <v>0.33500000000000002</v>
      </c>
      <c r="DU119" s="4"/>
      <c r="DZ119" s="183"/>
      <c r="EA119" s="183"/>
      <c r="EB119" s="183"/>
      <c r="EC119" s="183"/>
      <c r="ED119" s="183"/>
      <c r="EE119" s="183"/>
    </row>
    <row r="120" spans="2:135" ht="13" x14ac:dyDescent="0.15">
      <c r="AD120" s="144">
        <f t="shared" si="102"/>
        <v>86.181818181818187</v>
      </c>
      <c r="AE120" s="144">
        <f t="shared" si="103"/>
        <v>88.976793248945157</v>
      </c>
      <c r="AF120" s="149">
        <v>39</v>
      </c>
      <c r="AG120" s="150" t="s">
        <v>227</v>
      </c>
      <c r="AH120" s="149">
        <v>22</v>
      </c>
      <c r="AI120" s="151">
        <v>1</v>
      </c>
      <c r="AJ120" s="152">
        <v>1896</v>
      </c>
      <c r="AK120" s="152">
        <v>1687</v>
      </c>
      <c r="AL120" s="149">
        <v>0.89</v>
      </c>
      <c r="AM120" s="152">
        <v>794</v>
      </c>
      <c r="AN120" s="152">
        <v>621</v>
      </c>
      <c r="AO120" s="152">
        <v>1415</v>
      </c>
      <c r="AP120" s="153">
        <v>0.439</v>
      </c>
      <c r="AQ120" s="153">
        <v>0.50900000000000001</v>
      </c>
      <c r="AR120" s="154">
        <v>0.17199999999999999</v>
      </c>
      <c r="AS120" s="154">
        <v>0.10299999999999999</v>
      </c>
      <c r="AT120" s="154">
        <v>8.6999999999999994E-2</v>
      </c>
      <c r="AU120" s="155">
        <v>0.4</v>
      </c>
      <c r="AW120" s="183"/>
      <c r="AX120" s="144">
        <f t="shared" si="104"/>
        <v>72.070534698521044</v>
      </c>
      <c r="AY120" s="149">
        <v>39</v>
      </c>
      <c r="AZ120" s="150" t="s">
        <v>316</v>
      </c>
      <c r="BA120" s="149">
        <v>22</v>
      </c>
      <c r="BB120" s="151">
        <v>1</v>
      </c>
      <c r="BC120" s="152">
        <v>1758</v>
      </c>
      <c r="BD120" s="152">
        <v>1267</v>
      </c>
      <c r="BE120" s="149">
        <v>0.72099999999999997</v>
      </c>
      <c r="BF120" s="152">
        <v>731</v>
      </c>
      <c r="BG120" s="152">
        <v>453</v>
      </c>
      <c r="BH120" s="152">
        <v>1184</v>
      </c>
      <c r="BI120" s="153">
        <v>0.38300000000000001</v>
      </c>
      <c r="BJ120" s="153">
        <v>0.432</v>
      </c>
      <c r="BK120" s="154">
        <v>0.22700000000000001</v>
      </c>
      <c r="BL120" s="154">
        <v>0.115</v>
      </c>
      <c r="BM120" s="154">
        <v>8.6999999999999994E-2</v>
      </c>
      <c r="BN120" s="154">
        <v>0.34399999999999997</v>
      </c>
      <c r="DU120" s="4"/>
      <c r="DZ120" s="183"/>
      <c r="EA120" s="183"/>
      <c r="EB120" s="183"/>
      <c r="EC120" s="183"/>
      <c r="ED120" s="183"/>
      <c r="EE120" s="183"/>
    </row>
    <row r="121" spans="2:135" ht="13" x14ac:dyDescent="0.15">
      <c r="N121" s="158"/>
      <c r="O121" s="76"/>
      <c r="AD121" s="144">
        <f t="shared" si="102"/>
        <v>77.21052631578948</v>
      </c>
      <c r="AE121" s="144">
        <f t="shared" si="103"/>
        <v>88.957055214723923</v>
      </c>
      <c r="AF121" s="149">
        <v>40</v>
      </c>
      <c r="AG121" s="150" t="s">
        <v>302</v>
      </c>
      <c r="AH121" s="149">
        <v>19</v>
      </c>
      <c r="AI121" s="151">
        <v>1</v>
      </c>
      <c r="AJ121" s="152">
        <v>1467</v>
      </c>
      <c r="AK121" s="152">
        <v>1305</v>
      </c>
      <c r="AL121" s="149">
        <v>0.89</v>
      </c>
      <c r="AM121" s="152">
        <v>541</v>
      </c>
      <c r="AN121" s="152">
        <v>484</v>
      </c>
      <c r="AO121" s="152">
        <v>1025</v>
      </c>
      <c r="AP121" s="153">
        <v>0.47199999999999998</v>
      </c>
      <c r="AQ121" s="153">
        <v>0.53300000000000003</v>
      </c>
      <c r="AR121" s="154">
        <v>0.215</v>
      </c>
      <c r="AS121" s="154">
        <v>0.111</v>
      </c>
      <c r="AT121" s="154">
        <v>8.5000000000000006E-2</v>
      </c>
      <c r="AU121" s="154">
        <v>0.40799999999999997</v>
      </c>
      <c r="AW121" s="183"/>
      <c r="AX121" s="144">
        <f t="shared" si="104"/>
        <v>72.19402143260011</v>
      </c>
      <c r="AY121" s="149">
        <v>40</v>
      </c>
      <c r="AZ121" s="150" t="s">
        <v>318</v>
      </c>
      <c r="BA121" s="149">
        <v>23</v>
      </c>
      <c r="BB121" s="151">
        <v>1</v>
      </c>
      <c r="BC121" s="152">
        <v>1773</v>
      </c>
      <c r="BD121" s="152">
        <v>1280</v>
      </c>
      <c r="BE121" s="149">
        <v>0.72199999999999998</v>
      </c>
      <c r="BF121" s="152">
        <v>815</v>
      </c>
      <c r="BG121" s="152">
        <v>482</v>
      </c>
      <c r="BH121" s="152">
        <v>1297</v>
      </c>
      <c r="BI121" s="153">
        <v>0.372</v>
      </c>
      <c r="BJ121" s="153">
        <v>0.41199999999999998</v>
      </c>
      <c r="BK121" s="154">
        <v>0.188</v>
      </c>
      <c r="BL121" s="154">
        <v>9.0999999999999998E-2</v>
      </c>
      <c r="BM121" s="154">
        <v>6.7000000000000004E-2</v>
      </c>
      <c r="BN121" s="154">
        <v>0.34499999999999997</v>
      </c>
      <c r="DU121" s="4"/>
      <c r="DZ121" s="183"/>
      <c r="EA121" s="183"/>
      <c r="EB121" s="183"/>
      <c r="EC121" s="183"/>
      <c r="ED121" s="183"/>
      <c r="EE121" s="183"/>
    </row>
    <row r="122" spans="2:135" ht="13" x14ac:dyDescent="0.15">
      <c r="D122" s="158"/>
      <c r="N122" s="158"/>
      <c r="O122" s="158"/>
      <c r="AD122" s="144">
        <f t="shared" si="102"/>
        <v>82.782608695652172</v>
      </c>
      <c r="AE122" s="144">
        <f t="shared" si="103"/>
        <v>88.65546218487394</v>
      </c>
      <c r="AF122" s="149">
        <v>41</v>
      </c>
      <c r="AG122" s="150" t="s">
        <v>319</v>
      </c>
      <c r="AH122" s="149">
        <v>23</v>
      </c>
      <c r="AI122" s="151">
        <v>1</v>
      </c>
      <c r="AJ122" s="152">
        <v>1904</v>
      </c>
      <c r="AK122" s="152">
        <v>1688</v>
      </c>
      <c r="AL122" s="149">
        <v>0.88700000000000001</v>
      </c>
      <c r="AM122" s="152">
        <v>799</v>
      </c>
      <c r="AN122" s="152">
        <v>600</v>
      </c>
      <c r="AO122" s="152">
        <v>1399</v>
      </c>
      <c r="AP122" s="153">
        <v>0.42899999999999999</v>
      </c>
      <c r="AQ122" s="153">
        <v>0.495</v>
      </c>
      <c r="AR122" s="154">
        <v>0.16600000000000001</v>
      </c>
      <c r="AS122" s="154">
        <v>0.115</v>
      </c>
      <c r="AT122" s="154">
        <v>8.4000000000000005E-2</v>
      </c>
      <c r="AU122" s="154">
        <v>0.40699999999999997</v>
      </c>
      <c r="AW122" s="183"/>
      <c r="AX122" s="144">
        <f t="shared" si="104"/>
        <v>72.180916976456018</v>
      </c>
      <c r="AY122" s="149">
        <v>41</v>
      </c>
      <c r="AZ122" s="150" t="s">
        <v>320</v>
      </c>
      <c r="BA122" s="149">
        <v>21</v>
      </c>
      <c r="BB122" s="151">
        <v>1</v>
      </c>
      <c r="BC122" s="152">
        <v>1614</v>
      </c>
      <c r="BD122" s="152">
        <v>1165</v>
      </c>
      <c r="BE122" s="149">
        <v>0.72199999999999998</v>
      </c>
      <c r="BF122" s="152">
        <v>728</v>
      </c>
      <c r="BG122" s="152">
        <v>427</v>
      </c>
      <c r="BH122" s="152">
        <v>1155</v>
      </c>
      <c r="BI122" s="151">
        <v>0.37</v>
      </c>
      <c r="BJ122" s="153">
        <v>0.42599999999999999</v>
      </c>
      <c r="BK122" s="154">
        <v>0.20799999999999999</v>
      </c>
      <c r="BL122" s="154">
        <v>8.6999999999999994E-2</v>
      </c>
      <c r="BM122" s="154">
        <v>6.3E-2</v>
      </c>
      <c r="BN122" s="154">
        <v>0.33400000000000002</v>
      </c>
      <c r="DU122" s="4"/>
      <c r="DZ122" s="183"/>
      <c r="EA122" s="183"/>
      <c r="EB122" s="183"/>
      <c r="EC122" s="183"/>
      <c r="ED122" s="183"/>
      <c r="EE122" s="183"/>
    </row>
    <row r="123" spans="2:135" ht="13" x14ac:dyDescent="0.15">
      <c r="D123" s="159"/>
      <c r="N123" s="159"/>
      <c r="O123" s="159"/>
      <c r="AD123" s="144">
        <f t="shared" si="102"/>
        <v>82.434782608695656</v>
      </c>
      <c r="AE123" s="144">
        <f t="shared" si="103"/>
        <v>88.660337552742618</v>
      </c>
      <c r="AF123" s="149">
        <v>42</v>
      </c>
      <c r="AG123" s="150" t="s">
        <v>321</v>
      </c>
      <c r="AH123" s="149">
        <v>23</v>
      </c>
      <c r="AI123" s="151">
        <v>1</v>
      </c>
      <c r="AJ123" s="152">
        <v>1896</v>
      </c>
      <c r="AK123" s="152">
        <v>1681</v>
      </c>
      <c r="AL123" s="149">
        <v>0.88700000000000001</v>
      </c>
      <c r="AM123" s="152">
        <v>836</v>
      </c>
      <c r="AN123" s="152">
        <v>630</v>
      </c>
      <c r="AO123" s="152">
        <v>1466</v>
      </c>
      <c r="AP123" s="151">
        <v>0.43</v>
      </c>
      <c r="AQ123" s="153">
        <v>0.48699999999999999</v>
      </c>
      <c r="AR123" s="154">
        <v>0.14499999999999999</v>
      </c>
      <c r="AS123" s="154">
        <v>0.10100000000000001</v>
      </c>
      <c r="AT123" s="154">
        <v>8.3000000000000004E-2</v>
      </c>
      <c r="AU123" s="154">
        <v>0.40899999999999997</v>
      </c>
      <c r="AW123" s="183"/>
      <c r="AX123" s="144">
        <f t="shared" si="104"/>
        <v>72.176759410801964</v>
      </c>
      <c r="AY123" s="149">
        <v>42</v>
      </c>
      <c r="AZ123" s="150" t="s">
        <v>235</v>
      </c>
      <c r="BA123" s="149">
        <v>8</v>
      </c>
      <c r="BB123" s="151">
        <v>1</v>
      </c>
      <c r="BC123" s="152">
        <v>611</v>
      </c>
      <c r="BD123" s="152">
        <v>441</v>
      </c>
      <c r="BE123" s="149">
        <v>0.72199999999999998</v>
      </c>
      <c r="BF123" s="152">
        <v>305</v>
      </c>
      <c r="BG123" s="152">
        <v>157</v>
      </c>
      <c r="BH123" s="152">
        <v>462</v>
      </c>
      <c r="BI123" s="151">
        <v>0.34</v>
      </c>
      <c r="BJ123" s="153">
        <v>0.38700000000000001</v>
      </c>
      <c r="BK123" s="154">
        <v>0.16500000000000001</v>
      </c>
      <c r="BL123" s="154">
        <v>9.2999999999999999E-2</v>
      </c>
      <c r="BM123" s="154">
        <v>7.9000000000000001E-2</v>
      </c>
      <c r="BN123" s="154">
        <v>0.33400000000000002</v>
      </c>
      <c r="DU123" s="4"/>
      <c r="DZ123" s="183"/>
      <c r="EA123" s="183"/>
      <c r="EB123" s="183"/>
      <c r="EC123" s="183"/>
      <c r="ED123" s="183"/>
      <c r="EE123" s="183"/>
    </row>
    <row r="124" spans="2:135" ht="13" x14ac:dyDescent="0.15">
      <c r="AD124" s="144">
        <f t="shared" si="102"/>
        <v>85</v>
      </c>
      <c r="AE124" s="144">
        <f t="shared" si="103"/>
        <v>88.588235294117652</v>
      </c>
      <c r="AF124" s="149">
        <v>43</v>
      </c>
      <c r="AG124" s="150" t="s">
        <v>322</v>
      </c>
      <c r="AH124" s="149">
        <v>20</v>
      </c>
      <c r="AI124" s="151">
        <v>1</v>
      </c>
      <c r="AJ124" s="152">
        <v>1700</v>
      </c>
      <c r="AK124" s="152">
        <v>1506</v>
      </c>
      <c r="AL124" s="149">
        <v>0.88600000000000001</v>
      </c>
      <c r="AM124" s="152">
        <v>700</v>
      </c>
      <c r="AN124" s="152">
        <v>564</v>
      </c>
      <c r="AO124" s="152">
        <v>1264</v>
      </c>
      <c r="AP124" s="153">
        <v>0.44600000000000001</v>
      </c>
      <c r="AQ124" s="153">
        <v>0.496</v>
      </c>
      <c r="AR124" s="154">
        <v>0.16300000000000001</v>
      </c>
      <c r="AS124" s="154">
        <v>0.124</v>
      </c>
      <c r="AT124" s="154">
        <v>0.104</v>
      </c>
      <c r="AU124" s="154">
        <v>0.41599999999999998</v>
      </c>
      <c r="AW124" s="183"/>
      <c r="AX124" s="144">
        <f t="shared" si="104"/>
        <v>72.396212672978876</v>
      </c>
      <c r="AY124" s="149">
        <v>43</v>
      </c>
      <c r="AZ124" s="150" t="s">
        <v>323</v>
      </c>
      <c r="BA124" s="149">
        <v>16</v>
      </c>
      <c r="BB124" s="151">
        <v>1</v>
      </c>
      <c r="BC124" s="152">
        <v>1373</v>
      </c>
      <c r="BD124" s="152">
        <v>994</v>
      </c>
      <c r="BE124" s="149">
        <v>0.72399999999999998</v>
      </c>
      <c r="BF124" s="152">
        <v>663</v>
      </c>
      <c r="BG124" s="152">
        <v>355</v>
      </c>
      <c r="BH124" s="152">
        <v>1018</v>
      </c>
      <c r="BI124" s="153">
        <v>0.34899999999999998</v>
      </c>
      <c r="BJ124" s="153">
        <v>0.39500000000000002</v>
      </c>
      <c r="BK124" s="155">
        <v>0.16</v>
      </c>
      <c r="BL124" s="154">
        <v>0.11899999999999999</v>
      </c>
      <c r="BM124" s="154">
        <v>8.2000000000000003E-2</v>
      </c>
      <c r="BN124" s="154">
        <v>0.34799999999999998</v>
      </c>
      <c r="DU124" s="4"/>
      <c r="DZ124" s="183"/>
      <c r="EA124" s="183"/>
      <c r="EB124" s="183"/>
      <c r="EC124" s="183"/>
      <c r="ED124" s="183"/>
      <c r="EE124" s="183"/>
    </row>
    <row r="125" spans="2:135" ht="13" x14ac:dyDescent="0.15">
      <c r="AD125" s="144">
        <f t="shared" si="102"/>
        <v>81.347826086956516</v>
      </c>
      <c r="AE125" s="144">
        <f t="shared" si="103"/>
        <v>88.615713522180656</v>
      </c>
      <c r="AF125" s="149">
        <v>44</v>
      </c>
      <c r="AG125" s="150" t="s">
        <v>324</v>
      </c>
      <c r="AH125" s="149">
        <v>23</v>
      </c>
      <c r="AI125" s="151">
        <v>1</v>
      </c>
      <c r="AJ125" s="152">
        <v>1871</v>
      </c>
      <c r="AK125" s="152">
        <v>1658</v>
      </c>
      <c r="AL125" s="149">
        <v>0.88600000000000001</v>
      </c>
      <c r="AM125" s="152">
        <v>767</v>
      </c>
      <c r="AN125" s="152">
        <v>604</v>
      </c>
      <c r="AO125" s="152">
        <v>1371</v>
      </c>
      <c r="AP125" s="153">
        <v>0.441</v>
      </c>
      <c r="AQ125" s="153">
        <v>0.505</v>
      </c>
      <c r="AR125" s="154">
        <v>0.17699999999999999</v>
      </c>
      <c r="AS125" s="154">
        <v>0.109</v>
      </c>
      <c r="AT125" s="154">
        <v>7.9000000000000001E-2</v>
      </c>
      <c r="AU125" s="154">
        <v>0.40400000000000003</v>
      </c>
      <c r="AW125" s="183"/>
      <c r="AX125" s="144">
        <f t="shared" si="104"/>
        <v>72.385542168674704</v>
      </c>
      <c r="AY125" s="149">
        <v>44</v>
      </c>
      <c r="AZ125" s="150" t="s">
        <v>325</v>
      </c>
      <c r="BA125" s="149">
        <v>23</v>
      </c>
      <c r="BB125" s="151">
        <v>1</v>
      </c>
      <c r="BC125" s="152">
        <v>2075</v>
      </c>
      <c r="BD125" s="152">
        <v>1502</v>
      </c>
      <c r="BE125" s="149">
        <v>0.72399999999999998</v>
      </c>
      <c r="BF125" s="152">
        <v>915</v>
      </c>
      <c r="BG125" s="152">
        <v>534</v>
      </c>
      <c r="BH125" s="152">
        <v>1449</v>
      </c>
      <c r="BI125" s="153">
        <v>0.36899999999999999</v>
      </c>
      <c r="BJ125" s="153">
        <v>0.41099999999999998</v>
      </c>
      <c r="BK125" s="154">
        <v>0.19800000000000001</v>
      </c>
      <c r="BL125" s="154">
        <v>0.121</v>
      </c>
      <c r="BM125" s="154">
        <v>9.8000000000000004E-2</v>
      </c>
      <c r="BN125" s="154">
        <v>0.34799999999999998</v>
      </c>
      <c r="DU125" s="4"/>
      <c r="DZ125" s="183"/>
      <c r="EA125" s="183"/>
      <c r="EB125" s="183"/>
      <c r="EC125" s="183"/>
      <c r="ED125" s="183"/>
      <c r="EE125" s="183"/>
    </row>
    <row r="126" spans="2:135" ht="13" x14ac:dyDescent="0.15">
      <c r="AD126" s="144">
        <f t="shared" si="102"/>
        <v>83.791666666666657</v>
      </c>
      <c r="AE126" s="144">
        <f t="shared" si="103"/>
        <v>88.314271506713084</v>
      </c>
      <c r="AF126" s="149">
        <v>45</v>
      </c>
      <c r="AG126" s="150" t="s">
        <v>326</v>
      </c>
      <c r="AH126" s="149">
        <v>24</v>
      </c>
      <c r="AI126" s="151">
        <v>1</v>
      </c>
      <c r="AJ126" s="152">
        <v>2011</v>
      </c>
      <c r="AK126" s="152">
        <v>1776</v>
      </c>
      <c r="AL126" s="149">
        <v>0.88300000000000001</v>
      </c>
      <c r="AM126" s="152">
        <v>806</v>
      </c>
      <c r="AN126" s="152">
        <v>652</v>
      </c>
      <c r="AO126" s="152">
        <v>1458</v>
      </c>
      <c r="AP126" s="153">
        <v>0.44700000000000001</v>
      </c>
      <c r="AQ126" s="153">
        <v>0.496</v>
      </c>
      <c r="AR126" s="154">
        <v>0.17399999999999999</v>
      </c>
      <c r="AS126" s="154">
        <v>0.124</v>
      </c>
      <c r="AT126" s="154">
        <v>0.10100000000000001</v>
      </c>
      <c r="AU126" s="154">
        <v>0.41599999999999998</v>
      </c>
      <c r="AW126" s="183"/>
      <c r="AX126" s="144">
        <f t="shared" si="104"/>
        <v>72.534464475079531</v>
      </c>
      <c r="AY126" s="149">
        <v>45</v>
      </c>
      <c r="AZ126" s="150" t="s">
        <v>310</v>
      </c>
      <c r="BA126" s="149">
        <v>12</v>
      </c>
      <c r="BB126" s="151">
        <v>1</v>
      </c>
      <c r="BC126" s="152">
        <v>943</v>
      </c>
      <c r="BD126" s="152">
        <v>684</v>
      </c>
      <c r="BE126" s="149">
        <v>0.72499999999999998</v>
      </c>
      <c r="BF126" s="152">
        <v>492</v>
      </c>
      <c r="BG126" s="152">
        <v>250</v>
      </c>
      <c r="BH126" s="152">
        <v>742</v>
      </c>
      <c r="BI126" s="153">
        <v>0.33700000000000002</v>
      </c>
      <c r="BJ126" s="153">
        <v>0.379</v>
      </c>
      <c r="BK126" s="155">
        <v>0.14000000000000001</v>
      </c>
      <c r="BL126" s="155">
        <v>0.1</v>
      </c>
      <c r="BM126" s="154">
        <v>8.7999999999999995E-2</v>
      </c>
      <c r="BN126" s="154">
        <v>0.33200000000000002</v>
      </c>
      <c r="DU126" s="4"/>
      <c r="DZ126" s="183"/>
      <c r="EA126" s="183"/>
      <c r="EB126" s="183"/>
      <c r="EC126" s="183"/>
      <c r="ED126" s="183"/>
      <c r="EE126" s="183"/>
    </row>
    <row r="127" spans="2:135" ht="13" x14ac:dyDescent="0.15">
      <c r="B127" s="158"/>
      <c r="AD127" s="144">
        <f t="shared" si="102"/>
        <v>82.285714285714278</v>
      </c>
      <c r="AE127" s="144">
        <f t="shared" si="103"/>
        <v>87.847222222222214</v>
      </c>
      <c r="AF127" s="149">
        <v>46</v>
      </c>
      <c r="AG127" s="150" t="s">
        <v>327</v>
      </c>
      <c r="AH127" s="149">
        <v>21</v>
      </c>
      <c r="AI127" s="151">
        <v>1</v>
      </c>
      <c r="AJ127" s="152">
        <v>1728</v>
      </c>
      <c r="AK127" s="152">
        <v>1518</v>
      </c>
      <c r="AL127" s="149">
        <v>0.878</v>
      </c>
      <c r="AM127" s="152">
        <v>737</v>
      </c>
      <c r="AN127" s="152">
        <v>550</v>
      </c>
      <c r="AO127" s="152">
        <v>1287</v>
      </c>
      <c r="AP127" s="153">
        <v>0.42699999999999999</v>
      </c>
      <c r="AQ127" s="153">
        <v>0.497</v>
      </c>
      <c r="AR127" s="154">
        <v>0.17899999999999999</v>
      </c>
      <c r="AS127" s="154">
        <v>9.7000000000000003E-2</v>
      </c>
      <c r="AT127" s="154">
        <v>7.8E-2</v>
      </c>
      <c r="AU127" s="154">
        <v>0.39200000000000002</v>
      </c>
      <c r="AW127" s="183"/>
      <c r="AX127" s="144">
        <f t="shared" si="104"/>
        <v>72.597676874340024</v>
      </c>
      <c r="AY127" s="149">
        <v>46</v>
      </c>
      <c r="AZ127" s="150" t="s">
        <v>328</v>
      </c>
      <c r="BA127" s="149">
        <v>23</v>
      </c>
      <c r="BB127" s="151">
        <v>1</v>
      </c>
      <c r="BC127" s="152">
        <v>1894</v>
      </c>
      <c r="BD127" s="152">
        <v>1375</v>
      </c>
      <c r="BE127" s="149">
        <v>0.72599999999999998</v>
      </c>
      <c r="BF127" s="152">
        <v>891</v>
      </c>
      <c r="BG127" s="152">
        <v>508</v>
      </c>
      <c r="BH127" s="152">
        <v>1399</v>
      </c>
      <c r="BI127" s="153">
        <v>0.36299999999999999</v>
      </c>
      <c r="BJ127" s="153">
        <v>0.40899999999999997</v>
      </c>
      <c r="BK127" s="154">
        <v>0.183</v>
      </c>
      <c r="BL127" s="154">
        <v>9.6000000000000002E-2</v>
      </c>
      <c r="BM127" s="155">
        <v>0.08</v>
      </c>
      <c r="BN127" s="154">
        <v>0.33900000000000002</v>
      </c>
      <c r="DU127" s="4"/>
      <c r="DZ127" s="183"/>
      <c r="EA127" s="183"/>
      <c r="EB127" s="183"/>
      <c r="EC127" s="183"/>
      <c r="ED127" s="183"/>
      <c r="EE127" s="183"/>
    </row>
    <row r="128" spans="2:135" ht="13" x14ac:dyDescent="0.15">
      <c r="AD128" s="144">
        <f t="shared" si="102"/>
        <v>89.149999999999991</v>
      </c>
      <c r="AE128" s="144">
        <f t="shared" si="103"/>
        <v>87.829500841278744</v>
      </c>
      <c r="AF128" s="149">
        <v>47</v>
      </c>
      <c r="AG128" s="150" t="s">
        <v>329</v>
      </c>
      <c r="AH128" s="149">
        <v>20</v>
      </c>
      <c r="AI128" s="151">
        <v>1</v>
      </c>
      <c r="AJ128" s="152">
        <v>1783</v>
      </c>
      <c r="AK128" s="152">
        <v>1566</v>
      </c>
      <c r="AL128" s="149">
        <v>0.878</v>
      </c>
      <c r="AM128" s="152">
        <v>765</v>
      </c>
      <c r="AN128" s="152">
        <v>554</v>
      </c>
      <c r="AO128" s="152">
        <v>1319</v>
      </c>
      <c r="AP128" s="151">
        <v>0.42</v>
      </c>
      <c r="AQ128" s="153">
        <v>0.48499999999999999</v>
      </c>
      <c r="AR128" s="154">
        <v>0.161</v>
      </c>
      <c r="AS128" s="154">
        <v>0.123</v>
      </c>
      <c r="AT128" s="155">
        <v>0.1</v>
      </c>
      <c r="AU128" s="154">
        <v>0.40200000000000002</v>
      </c>
      <c r="AW128" s="183"/>
      <c r="AX128" s="144">
        <f t="shared" si="104"/>
        <v>72.605459057071968</v>
      </c>
      <c r="AY128" s="149">
        <v>47</v>
      </c>
      <c r="AZ128" s="150" t="s">
        <v>330</v>
      </c>
      <c r="BA128" s="149">
        <v>24</v>
      </c>
      <c r="BB128" s="151">
        <v>1</v>
      </c>
      <c r="BC128" s="152">
        <v>2015</v>
      </c>
      <c r="BD128" s="152">
        <v>1463</v>
      </c>
      <c r="BE128" s="149">
        <v>0.72599999999999998</v>
      </c>
      <c r="BF128" s="152">
        <v>947</v>
      </c>
      <c r="BG128" s="152">
        <v>538</v>
      </c>
      <c r="BH128" s="152">
        <v>1485</v>
      </c>
      <c r="BI128" s="153">
        <v>0.36199999999999999</v>
      </c>
      <c r="BJ128" s="153">
        <v>0.41399999999999998</v>
      </c>
      <c r="BK128" s="154">
        <v>0.193</v>
      </c>
      <c r="BL128" s="154">
        <v>8.4000000000000005E-2</v>
      </c>
      <c r="BM128" s="154">
        <v>7.0999999999999994E-2</v>
      </c>
      <c r="BN128" s="154">
        <v>0.33200000000000002</v>
      </c>
      <c r="DU128" s="4"/>
      <c r="DZ128" s="183"/>
      <c r="EA128" s="183"/>
      <c r="EB128" s="183"/>
      <c r="EC128" s="183"/>
      <c r="ED128" s="183"/>
      <c r="EE128" s="183"/>
    </row>
    <row r="129" spans="30:135" ht="13" x14ac:dyDescent="0.15">
      <c r="AD129" s="144">
        <f t="shared" si="102"/>
        <v>77.315789473684205</v>
      </c>
      <c r="AE129" s="144">
        <f t="shared" si="103"/>
        <v>87.6786929884275</v>
      </c>
      <c r="AF129" s="149">
        <v>48</v>
      </c>
      <c r="AG129" s="150" t="s">
        <v>331</v>
      </c>
      <c r="AH129" s="149">
        <v>19</v>
      </c>
      <c r="AI129" s="151">
        <v>1</v>
      </c>
      <c r="AJ129" s="152">
        <v>1469</v>
      </c>
      <c r="AK129" s="152">
        <v>1288</v>
      </c>
      <c r="AL129" s="149">
        <v>0.877</v>
      </c>
      <c r="AM129" s="152">
        <v>583</v>
      </c>
      <c r="AN129" s="152">
        <v>453</v>
      </c>
      <c r="AO129" s="152">
        <v>1036</v>
      </c>
      <c r="AP129" s="153">
        <v>0.437</v>
      </c>
      <c r="AQ129" s="153">
        <v>0.49399999999999999</v>
      </c>
      <c r="AR129" s="155">
        <v>0.18</v>
      </c>
      <c r="AS129" s="154">
        <v>0.13800000000000001</v>
      </c>
      <c r="AT129" s="154">
        <v>0.113</v>
      </c>
      <c r="AU129" s="154">
        <v>0.41099999999999998</v>
      </c>
      <c r="AW129" s="183"/>
      <c r="AX129" s="144">
        <f t="shared" si="104"/>
        <v>72.554204124801686</v>
      </c>
      <c r="AY129" s="149">
        <v>48</v>
      </c>
      <c r="AZ129" s="150" t="s">
        <v>332</v>
      </c>
      <c r="BA129" s="149">
        <v>22</v>
      </c>
      <c r="BB129" s="151">
        <v>1</v>
      </c>
      <c r="BC129" s="152">
        <v>1891</v>
      </c>
      <c r="BD129" s="152">
        <v>1372</v>
      </c>
      <c r="BE129" s="149">
        <v>0.72599999999999998</v>
      </c>
      <c r="BF129" s="152">
        <v>789</v>
      </c>
      <c r="BG129" s="152">
        <v>491</v>
      </c>
      <c r="BH129" s="152">
        <v>1280</v>
      </c>
      <c r="BI129" s="153">
        <v>0.38400000000000001</v>
      </c>
      <c r="BJ129" s="153">
        <v>0.42699999999999999</v>
      </c>
      <c r="BK129" s="154">
        <v>0.223</v>
      </c>
      <c r="BL129" s="154">
        <v>0.11799999999999999</v>
      </c>
      <c r="BM129" s="154">
        <v>8.7999999999999995E-2</v>
      </c>
      <c r="BN129" s="154">
        <v>0.34799999999999998</v>
      </c>
      <c r="DU129" s="4"/>
      <c r="DZ129" s="183"/>
      <c r="EA129" s="183"/>
      <c r="EB129" s="183"/>
      <c r="EC129" s="183"/>
      <c r="ED129" s="183"/>
      <c r="EE129" s="183"/>
    </row>
    <row r="130" spans="30:135" ht="13" x14ac:dyDescent="0.15">
      <c r="AD130" s="144">
        <f t="shared" si="102"/>
        <v>78.090909090909093</v>
      </c>
      <c r="AE130" s="144">
        <f t="shared" si="103"/>
        <v>87.601862630966238</v>
      </c>
      <c r="AF130" s="149">
        <v>49</v>
      </c>
      <c r="AG130" s="150" t="s">
        <v>333</v>
      </c>
      <c r="AH130" s="149">
        <v>22</v>
      </c>
      <c r="AI130" s="151">
        <v>1</v>
      </c>
      <c r="AJ130" s="152">
        <v>1718</v>
      </c>
      <c r="AK130" s="152">
        <v>1505</v>
      </c>
      <c r="AL130" s="149">
        <v>0.876</v>
      </c>
      <c r="AM130" s="152">
        <v>647</v>
      </c>
      <c r="AN130" s="152">
        <v>512</v>
      </c>
      <c r="AO130" s="152">
        <v>1159</v>
      </c>
      <c r="AP130" s="153">
        <v>0.442</v>
      </c>
      <c r="AQ130" s="153">
        <v>0.52100000000000002</v>
      </c>
      <c r="AR130" s="154">
        <v>0.223</v>
      </c>
      <c r="AS130" s="155">
        <v>0.12</v>
      </c>
      <c r="AT130" s="154">
        <v>8.5999999999999993E-2</v>
      </c>
      <c r="AU130" s="154">
        <v>0.39200000000000002</v>
      </c>
      <c r="AW130" s="183"/>
      <c r="AX130" s="144">
        <f t="shared" si="104"/>
        <v>72.578692493946733</v>
      </c>
      <c r="AY130" s="149">
        <v>49</v>
      </c>
      <c r="AZ130" s="150" t="s">
        <v>334</v>
      </c>
      <c r="BA130" s="149">
        <v>20</v>
      </c>
      <c r="BB130" s="151">
        <v>1</v>
      </c>
      <c r="BC130" s="152">
        <v>1652</v>
      </c>
      <c r="BD130" s="152">
        <v>1199</v>
      </c>
      <c r="BE130" s="149">
        <v>0.72599999999999998</v>
      </c>
      <c r="BF130" s="152">
        <v>783</v>
      </c>
      <c r="BG130" s="152">
        <v>441</v>
      </c>
      <c r="BH130" s="152">
        <v>1224</v>
      </c>
      <c r="BI130" s="151">
        <v>0.36</v>
      </c>
      <c r="BJ130" s="153">
        <v>0.40799999999999997</v>
      </c>
      <c r="BK130" s="154">
        <v>0.188</v>
      </c>
      <c r="BL130" s="154">
        <v>9.0999999999999998E-2</v>
      </c>
      <c r="BM130" s="155">
        <v>7.0000000000000007E-2</v>
      </c>
      <c r="BN130" s="154">
        <v>0.33200000000000002</v>
      </c>
      <c r="DU130" s="4"/>
      <c r="DZ130" s="183"/>
      <c r="EA130" s="183"/>
      <c r="EB130" s="183"/>
      <c r="EC130" s="183"/>
      <c r="ED130" s="183"/>
      <c r="EE130" s="183"/>
    </row>
    <row r="131" spans="30:135" ht="13" x14ac:dyDescent="0.15">
      <c r="AD131" s="144">
        <f t="shared" si="102"/>
        <v>84.5</v>
      </c>
      <c r="AE131" s="144">
        <f t="shared" si="103"/>
        <v>87.57396449704143</v>
      </c>
      <c r="AF131" s="149">
        <v>50</v>
      </c>
      <c r="AG131" s="150" t="s">
        <v>335</v>
      </c>
      <c r="AH131" s="149">
        <v>4</v>
      </c>
      <c r="AI131" s="151">
        <v>1</v>
      </c>
      <c r="AJ131" s="152">
        <v>338</v>
      </c>
      <c r="AK131" s="152">
        <v>296</v>
      </c>
      <c r="AL131" s="149">
        <v>0.876</v>
      </c>
      <c r="AM131" s="152">
        <v>132</v>
      </c>
      <c r="AN131" s="152">
        <v>115</v>
      </c>
      <c r="AO131" s="152">
        <v>247</v>
      </c>
      <c r="AP131" s="153">
        <v>0.46600000000000003</v>
      </c>
      <c r="AQ131" s="153">
        <v>0.52400000000000002</v>
      </c>
      <c r="AR131" s="154">
        <v>0.19500000000000001</v>
      </c>
      <c r="AS131" s="154">
        <v>8.8999999999999996E-2</v>
      </c>
      <c r="AT131" s="154">
        <v>7.3999999999999996E-2</v>
      </c>
      <c r="AU131" s="154">
        <v>0.39900000000000002</v>
      </c>
      <c r="AW131" s="183"/>
      <c r="AX131" s="144">
        <f t="shared" si="104"/>
        <v>72.74666666666667</v>
      </c>
      <c r="AY131" s="149">
        <v>50</v>
      </c>
      <c r="AZ131" s="150" t="s">
        <v>336</v>
      </c>
      <c r="BA131" s="149">
        <v>23</v>
      </c>
      <c r="BB131" s="151">
        <v>1</v>
      </c>
      <c r="BC131" s="152">
        <v>1875</v>
      </c>
      <c r="BD131" s="152">
        <v>1364</v>
      </c>
      <c r="BE131" s="149">
        <v>0.72699999999999998</v>
      </c>
      <c r="BF131" s="152">
        <v>860</v>
      </c>
      <c r="BG131" s="152">
        <v>497</v>
      </c>
      <c r="BH131" s="152">
        <v>1357</v>
      </c>
      <c r="BI131" s="153">
        <v>0.36599999999999999</v>
      </c>
      <c r="BJ131" s="153">
        <v>0.40600000000000003</v>
      </c>
      <c r="BK131" s="154">
        <v>0.17799999999999999</v>
      </c>
      <c r="BL131" s="154">
        <v>0.114</v>
      </c>
      <c r="BM131" s="154">
        <v>7.8E-2</v>
      </c>
      <c r="BN131" s="155">
        <v>0.35</v>
      </c>
      <c r="DU131" s="4"/>
      <c r="DZ131" s="183"/>
      <c r="EA131" s="183"/>
      <c r="EB131" s="183"/>
      <c r="EC131" s="183"/>
      <c r="ED131" s="183"/>
      <c r="EE131" s="183"/>
    </row>
    <row r="132" spans="30:135" ht="13" x14ac:dyDescent="0.15">
      <c r="AD132" s="144">
        <f t="shared" si="102"/>
        <v>81.444444444444443</v>
      </c>
      <c r="AE132" s="144">
        <f t="shared" si="103"/>
        <v>87.380627557980901</v>
      </c>
      <c r="AF132" s="149">
        <v>51</v>
      </c>
      <c r="AG132" s="150" t="s">
        <v>337</v>
      </c>
      <c r="AH132" s="149">
        <v>18</v>
      </c>
      <c r="AI132" s="151">
        <v>1</v>
      </c>
      <c r="AJ132" s="152">
        <v>1466</v>
      </c>
      <c r="AK132" s="152">
        <v>1281</v>
      </c>
      <c r="AL132" s="149">
        <v>0.874</v>
      </c>
      <c r="AM132" s="152">
        <v>631</v>
      </c>
      <c r="AN132" s="152">
        <v>479</v>
      </c>
      <c r="AO132" s="152">
        <v>1110</v>
      </c>
      <c r="AP132" s="153">
        <v>0.432</v>
      </c>
      <c r="AQ132" s="153">
        <v>0.49299999999999999</v>
      </c>
      <c r="AR132" s="155">
        <v>0.17</v>
      </c>
      <c r="AS132" s="154">
        <v>9.0999999999999998E-2</v>
      </c>
      <c r="AT132" s="154">
        <v>7.3999999999999996E-2</v>
      </c>
      <c r="AU132" s="154">
        <v>0.39600000000000002</v>
      </c>
      <c r="AW132" s="183"/>
      <c r="AX132" s="144">
        <f t="shared" si="104"/>
        <v>72.696476964769658</v>
      </c>
      <c r="AY132" s="149">
        <v>51</v>
      </c>
      <c r="AZ132" s="150" t="s">
        <v>338</v>
      </c>
      <c r="BA132" s="149">
        <v>19</v>
      </c>
      <c r="BB132" s="151">
        <v>1</v>
      </c>
      <c r="BC132" s="152">
        <v>1476</v>
      </c>
      <c r="BD132" s="152">
        <v>1073</v>
      </c>
      <c r="BE132" s="149">
        <v>0.72699999999999998</v>
      </c>
      <c r="BF132" s="152">
        <v>634</v>
      </c>
      <c r="BG132" s="152">
        <v>392</v>
      </c>
      <c r="BH132" s="152">
        <v>1026</v>
      </c>
      <c r="BI132" s="153">
        <v>0.38200000000000001</v>
      </c>
      <c r="BJ132" s="153">
        <v>0.432</v>
      </c>
      <c r="BK132" s="154">
        <v>0.221</v>
      </c>
      <c r="BL132" s="154">
        <v>9.8000000000000004E-2</v>
      </c>
      <c r="BM132" s="154">
        <v>7.4999999999999997E-2</v>
      </c>
      <c r="BN132" s="154">
        <v>0.33900000000000002</v>
      </c>
      <c r="DU132" s="4"/>
      <c r="DZ132" s="183"/>
      <c r="EA132" s="183"/>
      <c r="EB132" s="183"/>
      <c r="EC132" s="183"/>
      <c r="ED132" s="183"/>
      <c r="EE132" s="183"/>
    </row>
    <row r="133" spans="30:135" ht="13" x14ac:dyDescent="0.15">
      <c r="AD133" s="144">
        <f t="shared" si="102"/>
        <v>76.125</v>
      </c>
      <c r="AE133" s="144">
        <f t="shared" si="103"/>
        <v>87.438423645320199</v>
      </c>
      <c r="AF133" s="149">
        <v>52</v>
      </c>
      <c r="AG133" s="150" t="s">
        <v>339</v>
      </c>
      <c r="AH133" s="149">
        <v>16</v>
      </c>
      <c r="AI133" s="151">
        <v>1</v>
      </c>
      <c r="AJ133" s="152">
        <v>1218</v>
      </c>
      <c r="AK133" s="152">
        <v>1065</v>
      </c>
      <c r="AL133" s="149">
        <v>0.874</v>
      </c>
      <c r="AM133" s="152">
        <v>484</v>
      </c>
      <c r="AN133" s="152">
        <v>383</v>
      </c>
      <c r="AO133" s="152">
        <v>867</v>
      </c>
      <c r="AP133" s="153">
        <v>0.442</v>
      </c>
      <c r="AQ133" s="151">
        <v>0.51</v>
      </c>
      <c r="AR133" s="155">
        <v>0.2</v>
      </c>
      <c r="AS133" s="154">
        <v>0.115</v>
      </c>
      <c r="AT133" s="154">
        <v>7.9000000000000001E-2</v>
      </c>
      <c r="AU133" s="154">
        <v>0.39600000000000002</v>
      </c>
      <c r="AW133" s="183"/>
      <c r="AX133" s="144">
        <f t="shared" si="104"/>
        <v>72.699149265274556</v>
      </c>
      <c r="AY133" s="149">
        <v>52</v>
      </c>
      <c r="AZ133" s="150" t="s">
        <v>340</v>
      </c>
      <c r="BA133" s="149">
        <v>16</v>
      </c>
      <c r="BB133" s="151">
        <v>1</v>
      </c>
      <c r="BC133" s="152">
        <v>1293</v>
      </c>
      <c r="BD133" s="152">
        <v>940</v>
      </c>
      <c r="BE133" s="149">
        <v>0.72699999999999998</v>
      </c>
      <c r="BF133" s="152">
        <v>570</v>
      </c>
      <c r="BG133" s="152">
        <v>355</v>
      </c>
      <c r="BH133" s="152">
        <v>925</v>
      </c>
      <c r="BI133" s="153">
        <v>0.38400000000000001</v>
      </c>
      <c r="BJ133" s="153">
        <v>0.41399999999999998</v>
      </c>
      <c r="BK133" s="154">
        <v>0.19400000000000001</v>
      </c>
      <c r="BL133" s="154">
        <v>0.113</v>
      </c>
      <c r="BM133" s="154">
        <v>9.7000000000000003E-2</v>
      </c>
      <c r="BN133" s="154">
        <v>0.35599999999999998</v>
      </c>
      <c r="DU133" s="4"/>
      <c r="DZ133" s="183"/>
      <c r="EA133" s="183"/>
      <c r="EB133" s="183"/>
      <c r="EC133" s="183"/>
      <c r="ED133" s="183"/>
      <c r="EE133" s="183"/>
    </row>
    <row r="134" spans="30:135" ht="13" x14ac:dyDescent="0.15">
      <c r="AD134" s="144">
        <f t="shared" si="102"/>
        <v>80.047619047619051</v>
      </c>
      <c r="AE134" s="144">
        <f t="shared" si="103"/>
        <v>87.031528851873887</v>
      </c>
      <c r="AF134" s="160">
        <v>53</v>
      </c>
      <c r="AG134" s="161" t="s">
        <v>341</v>
      </c>
      <c r="AH134" s="160">
        <v>21</v>
      </c>
      <c r="AI134" s="162">
        <v>1</v>
      </c>
      <c r="AJ134" s="163">
        <v>1681</v>
      </c>
      <c r="AK134" s="163">
        <v>1463</v>
      </c>
      <c r="AL134" s="160">
        <v>0.87</v>
      </c>
      <c r="AM134" s="163">
        <v>715</v>
      </c>
      <c r="AN134" s="163">
        <v>567</v>
      </c>
      <c r="AO134" s="163">
        <v>1282</v>
      </c>
      <c r="AP134" s="164">
        <v>0.442</v>
      </c>
      <c r="AQ134" s="164">
        <v>0.499</v>
      </c>
      <c r="AR134" s="165">
        <v>0.17</v>
      </c>
      <c r="AS134" s="166">
        <v>8.1000000000000003E-2</v>
      </c>
      <c r="AT134" s="166">
        <v>6.6000000000000003E-2</v>
      </c>
      <c r="AU134" s="166">
        <v>0.40100000000000002</v>
      </c>
      <c r="AW134" s="183"/>
      <c r="AX134" s="144">
        <f t="shared" si="104"/>
        <v>72.927689594356266</v>
      </c>
      <c r="AY134" s="149">
        <v>53</v>
      </c>
      <c r="AZ134" s="150" t="s">
        <v>342</v>
      </c>
      <c r="BA134" s="149">
        <v>14</v>
      </c>
      <c r="BB134" s="151">
        <v>1</v>
      </c>
      <c r="BC134" s="152">
        <v>1134</v>
      </c>
      <c r="BD134" s="152">
        <v>827</v>
      </c>
      <c r="BE134" s="149">
        <v>0.72899999999999998</v>
      </c>
      <c r="BF134" s="152">
        <v>600</v>
      </c>
      <c r="BG134" s="152">
        <v>314</v>
      </c>
      <c r="BH134" s="152">
        <v>914</v>
      </c>
      <c r="BI134" s="153">
        <v>0.34399999999999997</v>
      </c>
      <c r="BJ134" s="153">
        <v>0.39500000000000002</v>
      </c>
      <c r="BK134" s="155">
        <v>0.13</v>
      </c>
      <c r="BL134" s="154">
        <v>7.3999999999999996E-2</v>
      </c>
      <c r="BM134" s="154">
        <v>5.8000000000000003E-2</v>
      </c>
      <c r="BN134" s="154">
        <v>0.33300000000000002</v>
      </c>
      <c r="DU134" s="4"/>
      <c r="DZ134" s="183"/>
      <c r="EA134" s="183"/>
      <c r="EB134" s="183"/>
      <c r="EC134" s="183"/>
      <c r="ED134" s="183"/>
      <c r="EE134" s="183"/>
    </row>
    <row r="135" spans="30:135" ht="13" x14ac:dyDescent="0.15">
      <c r="AD135" s="144">
        <f t="shared" si="102"/>
        <v>85.941176470588232</v>
      </c>
      <c r="AE135" s="144">
        <f t="shared" si="103"/>
        <v>86.995208761122527</v>
      </c>
      <c r="AF135" s="149">
        <v>54</v>
      </c>
      <c r="AG135" s="150" t="s">
        <v>343</v>
      </c>
      <c r="AH135" s="149">
        <v>17</v>
      </c>
      <c r="AI135" s="151">
        <v>1</v>
      </c>
      <c r="AJ135" s="152">
        <v>1461</v>
      </c>
      <c r="AK135" s="152">
        <v>1271</v>
      </c>
      <c r="AL135" s="149">
        <v>0.87</v>
      </c>
      <c r="AM135" s="152">
        <v>669</v>
      </c>
      <c r="AN135" s="152">
        <v>452</v>
      </c>
      <c r="AO135" s="152">
        <v>1121</v>
      </c>
      <c r="AP135" s="153">
        <v>0.40300000000000002</v>
      </c>
      <c r="AQ135" s="153">
        <v>0.46200000000000002</v>
      </c>
      <c r="AR135" s="154">
        <v>0.129</v>
      </c>
      <c r="AS135" s="155">
        <v>0.12</v>
      </c>
      <c r="AT135" s="154">
        <v>0.10100000000000001</v>
      </c>
      <c r="AU135" s="154">
        <v>0.40100000000000002</v>
      </c>
      <c r="AW135" s="183"/>
      <c r="AX135" s="144">
        <f t="shared" si="104"/>
        <v>73.030303030303031</v>
      </c>
      <c r="AY135" s="149">
        <v>54</v>
      </c>
      <c r="AZ135" s="150" t="s">
        <v>344</v>
      </c>
      <c r="BA135" s="149">
        <v>22</v>
      </c>
      <c r="BB135" s="151">
        <v>1</v>
      </c>
      <c r="BC135" s="152">
        <v>1650</v>
      </c>
      <c r="BD135" s="152">
        <v>1205</v>
      </c>
      <c r="BE135" s="149">
        <v>0.73</v>
      </c>
      <c r="BF135" s="152">
        <v>740</v>
      </c>
      <c r="BG135" s="152">
        <v>419</v>
      </c>
      <c r="BH135" s="152">
        <v>1159</v>
      </c>
      <c r="BI135" s="153">
        <v>0.36199999999999999</v>
      </c>
      <c r="BJ135" s="153">
        <v>0.41199999999999998</v>
      </c>
      <c r="BK135" s="154">
        <v>0.19800000000000001</v>
      </c>
      <c r="BL135" s="154">
        <v>0.125</v>
      </c>
      <c r="BM135" s="154">
        <v>9.9000000000000005E-2</v>
      </c>
      <c r="BN135" s="154">
        <v>0.34200000000000003</v>
      </c>
      <c r="DU135" s="4"/>
      <c r="DZ135" s="183"/>
      <c r="EA135" s="183"/>
      <c r="EB135" s="183"/>
      <c r="EC135" s="183"/>
      <c r="ED135" s="183"/>
      <c r="EE135" s="183"/>
    </row>
    <row r="136" spans="30:135" ht="13" x14ac:dyDescent="0.15">
      <c r="AD136" s="144">
        <f t="shared" si="102"/>
        <v>81.039999999999992</v>
      </c>
      <c r="AE136" s="144">
        <f t="shared" si="103"/>
        <v>86.870681145113522</v>
      </c>
      <c r="AF136" s="149">
        <v>55</v>
      </c>
      <c r="AG136" s="150" t="s">
        <v>345</v>
      </c>
      <c r="AH136" s="149">
        <v>25</v>
      </c>
      <c r="AI136" s="151">
        <v>1</v>
      </c>
      <c r="AJ136" s="152">
        <v>2026</v>
      </c>
      <c r="AK136" s="152">
        <v>1760</v>
      </c>
      <c r="AL136" s="149">
        <v>0.86899999999999999</v>
      </c>
      <c r="AM136" s="152">
        <v>894</v>
      </c>
      <c r="AN136" s="152">
        <v>642</v>
      </c>
      <c r="AO136" s="152">
        <v>1536</v>
      </c>
      <c r="AP136" s="153">
        <v>0.41799999999999998</v>
      </c>
      <c r="AQ136" s="153">
        <v>0.47799999999999998</v>
      </c>
      <c r="AR136" s="154">
        <v>0.157</v>
      </c>
      <c r="AS136" s="154">
        <v>0.113</v>
      </c>
      <c r="AT136" s="154">
        <v>8.7999999999999995E-2</v>
      </c>
      <c r="AU136" s="154">
        <v>0.39400000000000002</v>
      </c>
      <c r="AW136" s="183"/>
      <c r="AX136" s="144">
        <f t="shared" si="104"/>
        <v>73.117338003502624</v>
      </c>
      <c r="AY136" s="149">
        <v>55</v>
      </c>
      <c r="AZ136" s="150" t="s">
        <v>346</v>
      </c>
      <c r="BA136" s="149">
        <v>15</v>
      </c>
      <c r="BB136" s="151">
        <v>1</v>
      </c>
      <c r="BC136" s="152">
        <v>1142</v>
      </c>
      <c r="BD136" s="152">
        <v>835</v>
      </c>
      <c r="BE136" s="149">
        <v>0.73099999999999998</v>
      </c>
      <c r="BF136" s="152">
        <v>549</v>
      </c>
      <c r="BG136" s="152">
        <v>298</v>
      </c>
      <c r="BH136" s="152">
        <v>847</v>
      </c>
      <c r="BI136" s="153">
        <v>0.35199999999999998</v>
      </c>
      <c r="BJ136" s="153">
        <v>0.39900000000000002</v>
      </c>
      <c r="BK136" s="154">
        <v>0.16600000000000001</v>
      </c>
      <c r="BL136" s="154">
        <v>0.108</v>
      </c>
      <c r="BM136" s="154">
        <v>8.1000000000000003E-2</v>
      </c>
      <c r="BN136" s="154">
        <v>0.34200000000000003</v>
      </c>
      <c r="DU136" s="4"/>
      <c r="DZ136" s="183"/>
      <c r="EA136" s="183"/>
      <c r="EB136" s="183"/>
      <c r="EC136" s="183"/>
      <c r="ED136" s="183"/>
      <c r="EE136" s="183"/>
    </row>
    <row r="137" spans="30:135" ht="13" x14ac:dyDescent="0.15">
      <c r="AD137" s="144">
        <f t="shared" si="102"/>
        <v>83.27272727272728</v>
      </c>
      <c r="AE137" s="144">
        <f t="shared" si="103"/>
        <v>86.681222707423572</v>
      </c>
      <c r="AF137" s="149">
        <v>56</v>
      </c>
      <c r="AG137" s="150" t="s">
        <v>317</v>
      </c>
      <c r="AH137" s="149">
        <v>22</v>
      </c>
      <c r="AI137" s="151">
        <v>1</v>
      </c>
      <c r="AJ137" s="152">
        <v>1832</v>
      </c>
      <c r="AK137" s="152">
        <v>1588</v>
      </c>
      <c r="AL137" s="149">
        <v>0.86699999999999999</v>
      </c>
      <c r="AM137" s="152">
        <v>743</v>
      </c>
      <c r="AN137" s="152">
        <v>607</v>
      </c>
      <c r="AO137" s="152">
        <v>1350</v>
      </c>
      <c r="AP137" s="151">
        <v>0.45</v>
      </c>
      <c r="AQ137" s="153">
        <v>0.503</v>
      </c>
      <c r="AR137" s="154">
        <v>0.18099999999999999</v>
      </c>
      <c r="AS137" s="154">
        <v>9.6000000000000002E-2</v>
      </c>
      <c r="AT137" s="154">
        <v>6.7000000000000004E-2</v>
      </c>
      <c r="AU137" s="154">
        <v>0.40300000000000002</v>
      </c>
      <c r="AW137" s="183"/>
      <c r="AX137" s="144">
        <f t="shared" si="104"/>
        <v>73.166926677067082</v>
      </c>
      <c r="AY137" s="149">
        <v>56</v>
      </c>
      <c r="AZ137" s="150" t="s">
        <v>347</v>
      </c>
      <c r="BA137" s="149">
        <v>16</v>
      </c>
      <c r="BB137" s="151">
        <v>1</v>
      </c>
      <c r="BC137" s="152">
        <v>1282</v>
      </c>
      <c r="BD137" s="152">
        <v>938</v>
      </c>
      <c r="BE137" s="149">
        <v>0.73199999999999998</v>
      </c>
      <c r="BF137" s="152">
        <v>588</v>
      </c>
      <c r="BG137" s="152">
        <v>345</v>
      </c>
      <c r="BH137" s="152">
        <v>933</v>
      </c>
      <c r="BI137" s="151">
        <v>0.37</v>
      </c>
      <c r="BJ137" s="153">
        <v>0.40799999999999997</v>
      </c>
      <c r="BK137" s="154">
        <v>0.17599999999999999</v>
      </c>
      <c r="BL137" s="154">
        <v>0.111</v>
      </c>
      <c r="BM137" s="154">
        <v>8.7999999999999995E-2</v>
      </c>
      <c r="BN137" s="154">
        <v>0.35299999999999998</v>
      </c>
      <c r="DU137" s="4"/>
      <c r="DZ137" s="183"/>
      <c r="EA137" s="183"/>
      <c r="EB137" s="183"/>
      <c r="EC137" s="183"/>
      <c r="ED137" s="183"/>
      <c r="EE137" s="183"/>
    </row>
    <row r="138" spans="30:135" ht="13" x14ac:dyDescent="0.15">
      <c r="AD138" s="144">
        <f t="shared" si="102"/>
        <v>93.761904761904759</v>
      </c>
      <c r="AE138" s="144">
        <f t="shared" si="103"/>
        <v>86.43981716607415</v>
      </c>
      <c r="AF138" s="149">
        <v>57</v>
      </c>
      <c r="AG138" s="150" t="s">
        <v>348</v>
      </c>
      <c r="AH138" s="149">
        <v>21</v>
      </c>
      <c r="AI138" s="151">
        <v>1</v>
      </c>
      <c r="AJ138" s="152">
        <v>1969</v>
      </c>
      <c r="AK138" s="152">
        <v>1702</v>
      </c>
      <c r="AL138" s="149">
        <v>0.86399999999999999</v>
      </c>
      <c r="AM138" s="152">
        <v>884</v>
      </c>
      <c r="AN138" s="152">
        <v>633</v>
      </c>
      <c r="AO138" s="152">
        <v>1517</v>
      </c>
      <c r="AP138" s="153">
        <v>0.41699999999999998</v>
      </c>
      <c r="AQ138" s="153">
        <v>0.47799999999999998</v>
      </c>
      <c r="AR138" s="154">
        <v>0.153</v>
      </c>
      <c r="AS138" s="154">
        <v>9.1999999999999998E-2</v>
      </c>
      <c r="AT138" s="155">
        <v>7.0000000000000007E-2</v>
      </c>
      <c r="AU138" s="154">
        <v>0.39500000000000002</v>
      </c>
      <c r="AW138" s="183"/>
      <c r="AX138" s="144">
        <f t="shared" si="104"/>
        <v>73.298816568047343</v>
      </c>
      <c r="AY138" s="149">
        <v>57</v>
      </c>
      <c r="AZ138" s="150" t="s">
        <v>343</v>
      </c>
      <c r="BA138" s="149">
        <v>17</v>
      </c>
      <c r="BB138" s="151">
        <v>1</v>
      </c>
      <c r="BC138" s="152">
        <v>1352</v>
      </c>
      <c r="BD138" s="152">
        <v>991</v>
      </c>
      <c r="BE138" s="149">
        <v>0.73299999999999998</v>
      </c>
      <c r="BF138" s="152">
        <v>584</v>
      </c>
      <c r="BG138" s="152">
        <v>356</v>
      </c>
      <c r="BH138" s="152">
        <v>940</v>
      </c>
      <c r="BI138" s="153">
        <v>0.379</v>
      </c>
      <c r="BJ138" s="153">
        <v>0.42799999999999999</v>
      </c>
      <c r="BK138" s="154">
        <v>0.20899999999999999</v>
      </c>
      <c r="BL138" s="154">
        <v>0.106</v>
      </c>
      <c r="BM138" s="154">
        <v>7.4999999999999997E-2</v>
      </c>
      <c r="BN138" s="154">
        <v>0.35199999999999998</v>
      </c>
      <c r="DU138" s="4"/>
      <c r="DZ138" s="183"/>
      <c r="EA138" s="183"/>
      <c r="EB138" s="183"/>
      <c r="EC138" s="183"/>
      <c r="ED138" s="183"/>
      <c r="EE138" s="183"/>
    </row>
    <row r="139" spans="30:135" ht="13" x14ac:dyDescent="0.15">
      <c r="AD139" s="144">
        <f t="shared" si="102"/>
        <v>76.777777777777786</v>
      </c>
      <c r="AE139" s="144">
        <f t="shared" si="103"/>
        <v>86.396526772793052</v>
      </c>
      <c r="AF139" s="149">
        <v>58</v>
      </c>
      <c r="AG139" s="150" t="s">
        <v>247</v>
      </c>
      <c r="AH139" s="149">
        <v>18</v>
      </c>
      <c r="AI139" s="151">
        <v>1</v>
      </c>
      <c r="AJ139" s="152">
        <v>1382</v>
      </c>
      <c r="AK139" s="152">
        <v>1194</v>
      </c>
      <c r="AL139" s="149">
        <v>0.86399999999999999</v>
      </c>
      <c r="AM139" s="152">
        <v>614</v>
      </c>
      <c r="AN139" s="152">
        <v>450</v>
      </c>
      <c r="AO139" s="152">
        <v>1064</v>
      </c>
      <c r="AP139" s="153">
        <v>0.42299999999999999</v>
      </c>
      <c r="AQ139" s="153">
        <v>0.48599999999999999</v>
      </c>
      <c r="AR139" s="154">
        <v>0.16200000000000001</v>
      </c>
      <c r="AS139" s="155">
        <v>0.09</v>
      </c>
      <c r="AT139" s="154">
        <v>7.1999999999999995E-2</v>
      </c>
      <c r="AU139" s="154">
        <v>0.38900000000000001</v>
      </c>
      <c r="AW139" s="183"/>
      <c r="AX139" s="144">
        <f t="shared" si="104"/>
        <v>73.337902673063738</v>
      </c>
      <c r="AY139" s="149">
        <v>58</v>
      </c>
      <c r="AZ139" s="150" t="s">
        <v>349</v>
      </c>
      <c r="BA139" s="149">
        <v>18</v>
      </c>
      <c r="BB139" s="151">
        <v>1</v>
      </c>
      <c r="BC139" s="152">
        <v>1459</v>
      </c>
      <c r="BD139" s="152">
        <v>1070</v>
      </c>
      <c r="BE139" s="149">
        <v>0.73299999999999998</v>
      </c>
      <c r="BF139" s="152">
        <v>534</v>
      </c>
      <c r="BG139" s="152">
        <v>370</v>
      </c>
      <c r="BH139" s="152">
        <v>904</v>
      </c>
      <c r="BI139" s="153">
        <v>0.40899999999999997</v>
      </c>
      <c r="BJ139" s="153">
        <v>0.45800000000000002</v>
      </c>
      <c r="BK139" s="154">
        <v>0.27300000000000002</v>
      </c>
      <c r="BL139" s="154">
        <v>0.125</v>
      </c>
      <c r="BM139" s="154">
        <v>9.2999999999999999E-2</v>
      </c>
      <c r="BN139" s="154">
        <v>0.34899999999999998</v>
      </c>
      <c r="DU139" s="4"/>
      <c r="DZ139" s="183"/>
      <c r="EA139" s="183"/>
      <c r="EB139" s="183"/>
      <c r="EC139" s="183"/>
      <c r="ED139" s="183"/>
      <c r="EE139" s="183"/>
    </row>
    <row r="140" spans="30:135" ht="13" x14ac:dyDescent="0.15">
      <c r="AD140" s="144">
        <f t="shared" si="102"/>
        <v>83.695652173913047</v>
      </c>
      <c r="AE140" s="144">
        <f t="shared" si="103"/>
        <v>86.389610389610397</v>
      </c>
      <c r="AF140" s="149">
        <v>59</v>
      </c>
      <c r="AG140" s="150" t="s">
        <v>350</v>
      </c>
      <c r="AH140" s="149">
        <v>23</v>
      </c>
      <c r="AI140" s="151">
        <v>1</v>
      </c>
      <c r="AJ140" s="152">
        <v>1925</v>
      </c>
      <c r="AK140" s="152">
        <v>1663</v>
      </c>
      <c r="AL140" s="149">
        <v>0.86399999999999999</v>
      </c>
      <c r="AM140" s="152">
        <v>853</v>
      </c>
      <c r="AN140" s="152">
        <v>630</v>
      </c>
      <c r="AO140" s="152">
        <v>1483</v>
      </c>
      <c r="AP140" s="153">
        <v>0.42499999999999999</v>
      </c>
      <c r="AQ140" s="153">
        <v>0.48199999999999998</v>
      </c>
      <c r="AR140" s="154">
        <v>0.156</v>
      </c>
      <c r="AS140" s="154">
        <v>9.2999999999999999E-2</v>
      </c>
      <c r="AT140" s="154">
        <v>7.3999999999999996E-2</v>
      </c>
      <c r="AU140" s="154">
        <v>0.39600000000000002</v>
      </c>
      <c r="AW140" s="183"/>
      <c r="AX140" s="144">
        <f t="shared" si="104"/>
        <v>73.400852878464818</v>
      </c>
      <c r="AY140" s="149">
        <v>59</v>
      </c>
      <c r="AZ140" s="150" t="s">
        <v>280</v>
      </c>
      <c r="BA140" s="149">
        <v>23</v>
      </c>
      <c r="BB140" s="151">
        <v>1</v>
      </c>
      <c r="BC140" s="152">
        <v>1876</v>
      </c>
      <c r="BD140" s="152">
        <v>1377</v>
      </c>
      <c r="BE140" s="149">
        <v>0.73399999999999999</v>
      </c>
      <c r="BF140" s="152">
        <v>859</v>
      </c>
      <c r="BG140" s="152">
        <v>519</v>
      </c>
      <c r="BH140" s="152">
        <v>1378</v>
      </c>
      <c r="BI140" s="153">
        <v>0.377</v>
      </c>
      <c r="BJ140" s="153">
        <v>0.433</v>
      </c>
      <c r="BK140" s="154">
        <v>0.19900000000000001</v>
      </c>
      <c r="BL140" s="154">
        <v>7.9000000000000001E-2</v>
      </c>
      <c r="BM140" s="154">
        <v>6.7000000000000004E-2</v>
      </c>
      <c r="BN140" s="154">
        <v>0.33500000000000002</v>
      </c>
      <c r="DU140" s="4"/>
      <c r="DZ140" s="183"/>
      <c r="EA140" s="183"/>
      <c r="EB140" s="183"/>
      <c r="EC140" s="183"/>
      <c r="ED140" s="183"/>
      <c r="EE140" s="183"/>
    </row>
    <row r="141" spans="30:135" ht="13" x14ac:dyDescent="0.15">
      <c r="AD141" s="144">
        <f t="shared" si="102"/>
        <v>82</v>
      </c>
      <c r="AE141" s="144">
        <f t="shared" si="103"/>
        <v>86.30820399113081</v>
      </c>
      <c r="AF141" s="149">
        <v>60</v>
      </c>
      <c r="AG141" s="150" t="s">
        <v>351</v>
      </c>
      <c r="AH141" s="149">
        <v>22</v>
      </c>
      <c r="AI141" s="151">
        <v>1</v>
      </c>
      <c r="AJ141" s="152">
        <v>1804</v>
      </c>
      <c r="AK141" s="152">
        <v>1557</v>
      </c>
      <c r="AL141" s="149">
        <v>0.86299999999999999</v>
      </c>
      <c r="AM141" s="152">
        <v>749</v>
      </c>
      <c r="AN141" s="152">
        <v>559</v>
      </c>
      <c r="AO141" s="152">
        <v>1308</v>
      </c>
      <c r="AP141" s="153">
        <v>0.42699999999999999</v>
      </c>
      <c r="AQ141" s="153">
        <v>0.50600000000000001</v>
      </c>
      <c r="AR141" s="154">
        <v>0.189</v>
      </c>
      <c r="AS141" s="154">
        <v>0.10299999999999999</v>
      </c>
      <c r="AT141" s="154">
        <v>7.3999999999999996E-2</v>
      </c>
      <c r="AU141" s="154">
        <v>0.38600000000000001</v>
      </c>
      <c r="AW141" s="183"/>
      <c r="AX141" s="144">
        <f t="shared" si="104"/>
        <v>73.425605536332185</v>
      </c>
      <c r="AY141" s="149">
        <v>60</v>
      </c>
      <c r="AZ141" s="150" t="s">
        <v>352</v>
      </c>
      <c r="BA141" s="149">
        <v>17</v>
      </c>
      <c r="BB141" s="151">
        <v>1</v>
      </c>
      <c r="BC141" s="152">
        <v>1445</v>
      </c>
      <c r="BD141" s="152">
        <v>1061</v>
      </c>
      <c r="BE141" s="149">
        <v>0.73399999999999999</v>
      </c>
      <c r="BF141" s="152">
        <v>570</v>
      </c>
      <c r="BG141" s="152">
        <v>362</v>
      </c>
      <c r="BH141" s="152">
        <v>932</v>
      </c>
      <c r="BI141" s="153">
        <v>0.38800000000000001</v>
      </c>
      <c r="BJ141" s="153">
        <v>0.43099999999999999</v>
      </c>
      <c r="BK141" s="154">
        <v>0.222</v>
      </c>
      <c r="BL141" s="154">
        <v>0.151</v>
      </c>
      <c r="BM141" s="154">
        <v>0.11700000000000001</v>
      </c>
      <c r="BN141" s="154">
        <v>0.36199999999999999</v>
      </c>
      <c r="DU141" s="4"/>
      <c r="DZ141" s="183"/>
      <c r="EA141" s="183"/>
      <c r="EB141" s="183"/>
      <c r="EC141" s="183"/>
      <c r="ED141" s="183"/>
      <c r="EE141" s="183"/>
    </row>
    <row r="142" spans="30:135" ht="13" x14ac:dyDescent="0.15">
      <c r="AD142" s="144">
        <f t="shared" si="102"/>
        <v>77.565217391304344</v>
      </c>
      <c r="AE142" s="144">
        <f t="shared" si="103"/>
        <v>86.32286995515696</v>
      </c>
      <c r="AF142" s="149">
        <v>61</v>
      </c>
      <c r="AG142" s="150" t="s">
        <v>353</v>
      </c>
      <c r="AH142" s="149">
        <v>23</v>
      </c>
      <c r="AI142" s="151">
        <v>1</v>
      </c>
      <c r="AJ142" s="152">
        <v>1784</v>
      </c>
      <c r="AK142" s="152">
        <v>1540</v>
      </c>
      <c r="AL142" s="149">
        <v>0.86299999999999999</v>
      </c>
      <c r="AM142" s="152">
        <v>744</v>
      </c>
      <c r="AN142" s="152">
        <v>550</v>
      </c>
      <c r="AO142" s="152">
        <v>1294</v>
      </c>
      <c r="AP142" s="153">
        <v>0.42499999999999999</v>
      </c>
      <c r="AQ142" s="153">
        <v>0.49399999999999999</v>
      </c>
      <c r="AR142" s="154">
        <v>0.187</v>
      </c>
      <c r="AS142" s="154">
        <v>0.107</v>
      </c>
      <c r="AT142" s="154">
        <v>7.4999999999999997E-2</v>
      </c>
      <c r="AU142" s="155">
        <v>0.39</v>
      </c>
      <c r="AW142" s="183"/>
      <c r="AX142" s="144">
        <f t="shared" si="104"/>
        <v>73.492217898832692</v>
      </c>
      <c r="AY142" s="149">
        <v>61</v>
      </c>
      <c r="AZ142" s="150" t="s">
        <v>354</v>
      </c>
      <c r="BA142" s="149">
        <v>24</v>
      </c>
      <c r="BB142" s="151">
        <v>1</v>
      </c>
      <c r="BC142" s="152">
        <v>2056</v>
      </c>
      <c r="BD142" s="152">
        <v>1511</v>
      </c>
      <c r="BE142" s="149">
        <v>0.73499999999999999</v>
      </c>
      <c r="BF142" s="152">
        <v>927</v>
      </c>
      <c r="BG142" s="152">
        <v>549</v>
      </c>
      <c r="BH142" s="152">
        <v>1476</v>
      </c>
      <c r="BI142" s="153">
        <v>0.372</v>
      </c>
      <c r="BJ142" s="153">
        <v>0.41799999999999998</v>
      </c>
      <c r="BK142" s="154">
        <v>0.19400000000000001</v>
      </c>
      <c r="BL142" s="154">
        <v>0.106</v>
      </c>
      <c r="BM142" s="154">
        <v>8.7999999999999995E-2</v>
      </c>
      <c r="BN142" s="154">
        <v>0.34499999999999997</v>
      </c>
      <c r="DU142" s="4"/>
      <c r="DZ142" s="183"/>
      <c r="EA142" s="183"/>
      <c r="EB142" s="183"/>
      <c r="EC142" s="183"/>
      <c r="ED142" s="183"/>
      <c r="EE142" s="183"/>
    </row>
    <row r="143" spans="30:135" ht="13" x14ac:dyDescent="0.15">
      <c r="AD143" s="144">
        <f t="shared" si="102"/>
        <v>84.166666666666657</v>
      </c>
      <c r="AE143" s="144">
        <f t="shared" si="103"/>
        <v>86.089108910891085</v>
      </c>
      <c r="AF143" s="149">
        <v>62</v>
      </c>
      <c r="AG143" s="150" t="s">
        <v>355</v>
      </c>
      <c r="AH143" s="149">
        <v>24</v>
      </c>
      <c r="AI143" s="151">
        <v>1</v>
      </c>
      <c r="AJ143" s="152">
        <v>2020</v>
      </c>
      <c r="AK143" s="152">
        <v>1739</v>
      </c>
      <c r="AL143" s="149">
        <v>0.86099999999999999</v>
      </c>
      <c r="AM143" s="152">
        <v>835</v>
      </c>
      <c r="AN143" s="152">
        <v>662</v>
      </c>
      <c r="AO143" s="152">
        <v>1497</v>
      </c>
      <c r="AP143" s="153">
        <v>0.442</v>
      </c>
      <c r="AQ143" s="153">
        <v>0.499</v>
      </c>
      <c r="AR143" s="154">
        <v>0.17799999999999999</v>
      </c>
      <c r="AS143" s="154">
        <v>0.10100000000000001</v>
      </c>
      <c r="AT143" s="154">
        <v>7.5999999999999998E-2</v>
      </c>
      <c r="AU143" s="154">
        <v>0.39800000000000002</v>
      </c>
      <c r="AW143" s="183"/>
      <c r="AX143" s="144">
        <f t="shared" si="104"/>
        <v>73.452380952380963</v>
      </c>
      <c r="AY143" s="149">
        <v>62</v>
      </c>
      <c r="AZ143" s="150" t="s">
        <v>356</v>
      </c>
      <c r="BA143" s="149">
        <v>20</v>
      </c>
      <c r="BB143" s="151">
        <v>1</v>
      </c>
      <c r="BC143" s="152">
        <v>1680</v>
      </c>
      <c r="BD143" s="152">
        <v>1234</v>
      </c>
      <c r="BE143" s="149">
        <v>0.73499999999999999</v>
      </c>
      <c r="BF143" s="152">
        <v>815</v>
      </c>
      <c r="BG143" s="152">
        <v>452</v>
      </c>
      <c r="BH143" s="152">
        <v>1267</v>
      </c>
      <c r="BI143" s="153">
        <v>0.35699999999999998</v>
      </c>
      <c r="BJ143" s="153">
        <v>0.40500000000000003</v>
      </c>
      <c r="BK143" s="154">
        <v>0.16600000000000001</v>
      </c>
      <c r="BL143" s="154">
        <v>9.2999999999999999E-2</v>
      </c>
      <c r="BM143" s="154">
        <v>7.5999999999999998E-2</v>
      </c>
      <c r="BN143" s="154">
        <v>0.34300000000000003</v>
      </c>
      <c r="DU143" s="4"/>
      <c r="DZ143" s="183"/>
      <c r="EA143" s="183"/>
      <c r="EB143" s="183"/>
      <c r="EC143" s="183"/>
      <c r="ED143" s="183"/>
      <c r="EE143" s="183"/>
    </row>
    <row r="144" spans="30:135" ht="13" x14ac:dyDescent="0.15">
      <c r="AD144" s="144">
        <f t="shared" si="102"/>
        <v>85.761904761904759</v>
      </c>
      <c r="AE144" s="144">
        <f t="shared" si="103"/>
        <v>86.063298167684621</v>
      </c>
      <c r="AF144" s="149">
        <v>63</v>
      </c>
      <c r="AG144" s="150" t="s">
        <v>357</v>
      </c>
      <c r="AH144" s="149">
        <v>21</v>
      </c>
      <c r="AI144" s="151">
        <v>1</v>
      </c>
      <c r="AJ144" s="152">
        <v>1801</v>
      </c>
      <c r="AK144" s="152">
        <v>1550</v>
      </c>
      <c r="AL144" s="149">
        <v>0.86099999999999999</v>
      </c>
      <c r="AM144" s="152">
        <v>832</v>
      </c>
      <c r="AN144" s="152">
        <v>535</v>
      </c>
      <c r="AO144" s="152">
        <v>1367</v>
      </c>
      <c r="AP144" s="153">
        <v>0.39100000000000001</v>
      </c>
      <c r="AQ144" s="151">
        <v>0.46</v>
      </c>
      <c r="AR144" s="154">
        <v>0.128</v>
      </c>
      <c r="AS144" s="154">
        <v>0.13500000000000001</v>
      </c>
      <c r="AT144" s="154">
        <v>9.9000000000000005E-2</v>
      </c>
      <c r="AU144" s="154">
        <v>0.39900000000000002</v>
      </c>
      <c r="AW144" s="183"/>
      <c r="AX144" s="144">
        <f t="shared" si="104"/>
        <v>73.531269740998113</v>
      </c>
      <c r="AY144" s="149">
        <v>63</v>
      </c>
      <c r="AZ144" s="150" t="s">
        <v>358</v>
      </c>
      <c r="BA144" s="149">
        <v>20</v>
      </c>
      <c r="BB144" s="151">
        <v>1</v>
      </c>
      <c r="BC144" s="152">
        <v>1583</v>
      </c>
      <c r="BD144" s="152">
        <v>1164</v>
      </c>
      <c r="BE144" s="149">
        <v>0.73499999999999999</v>
      </c>
      <c r="BF144" s="152">
        <v>710</v>
      </c>
      <c r="BG144" s="152">
        <v>425</v>
      </c>
      <c r="BH144" s="152">
        <v>1135</v>
      </c>
      <c r="BI144" s="153">
        <v>0.374</v>
      </c>
      <c r="BJ144" s="153">
        <v>0.432</v>
      </c>
      <c r="BK144" s="154">
        <v>0.21099999999999999</v>
      </c>
      <c r="BL144" s="154">
        <v>8.7999999999999995E-2</v>
      </c>
      <c r="BM144" s="154">
        <v>7.0999999999999994E-2</v>
      </c>
      <c r="BN144" s="154">
        <v>0.33300000000000002</v>
      </c>
      <c r="DU144" s="4"/>
      <c r="DZ144" s="183"/>
      <c r="EA144" s="183"/>
      <c r="EB144" s="183"/>
      <c r="EC144" s="183"/>
      <c r="ED144" s="183"/>
      <c r="EE144" s="183"/>
    </row>
    <row r="145" spans="30:135" ht="13" x14ac:dyDescent="0.15">
      <c r="AD145" s="144">
        <f t="shared" si="102"/>
        <v>84.181818181818187</v>
      </c>
      <c r="AE145" s="144">
        <f t="shared" si="103"/>
        <v>86.069114470842337</v>
      </c>
      <c r="AF145" s="149">
        <v>64</v>
      </c>
      <c r="AG145" s="150" t="s">
        <v>359</v>
      </c>
      <c r="AH145" s="149">
        <v>22</v>
      </c>
      <c r="AI145" s="151">
        <v>1</v>
      </c>
      <c r="AJ145" s="152">
        <v>1852</v>
      </c>
      <c r="AK145" s="152">
        <v>1594</v>
      </c>
      <c r="AL145" s="149">
        <v>0.86099999999999999</v>
      </c>
      <c r="AM145" s="152">
        <v>846</v>
      </c>
      <c r="AN145" s="152">
        <v>549</v>
      </c>
      <c r="AO145" s="152">
        <v>1395</v>
      </c>
      <c r="AP145" s="153">
        <v>0.39400000000000002</v>
      </c>
      <c r="AQ145" s="153">
        <v>0.46300000000000002</v>
      </c>
      <c r="AR145" s="154">
        <v>0.14899999999999999</v>
      </c>
      <c r="AS145" s="154">
        <v>0.114</v>
      </c>
      <c r="AT145" s="154">
        <v>8.8999999999999996E-2</v>
      </c>
      <c r="AU145" s="154">
        <v>0.39100000000000001</v>
      </c>
      <c r="AW145" s="183"/>
      <c r="AX145" s="144">
        <f t="shared" si="104"/>
        <v>73.611111111111114</v>
      </c>
      <c r="AY145" s="149">
        <v>64</v>
      </c>
      <c r="AZ145" s="150" t="s">
        <v>266</v>
      </c>
      <c r="BA145" s="149">
        <v>22</v>
      </c>
      <c r="BB145" s="151">
        <v>1</v>
      </c>
      <c r="BC145" s="152">
        <v>1800</v>
      </c>
      <c r="BD145" s="152">
        <v>1325</v>
      </c>
      <c r="BE145" s="149">
        <v>0.73599999999999999</v>
      </c>
      <c r="BF145" s="152">
        <v>831</v>
      </c>
      <c r="BG145" s="152">
        <v>497</v>
      </c>
      <c r="BH145" s="152">
        <v>1328</v>
      </c>
      <c r="BI145" s="153">
        <v>0.374</v>
      </c>
      <c r="BJ145" s="153">
        <v>0.41499999999999998</v>
      </c>
      <c r="BK145" s="154">
        <v>0.185</v>
      </c>
      <c r="BL145" s="154">
        <v>9.1999999999999998E-2</v>
      </c>
      <c r="BM145" s="154">
        <v>7.5999999999999998E-2</v>
      </c>
      <c r="BN145" s="154">
        <v>0.34699999999999998</v>
      </c>
      <c r="DU145" s="4"/>
      <c r="DZ145" s="183"/>
      <c r="EA145" s="183"/>
      <c r="EB145" s="183"/>
      <c r="EC145" s="183"/>
      <c r="ED145" s="183"/>
      <c r="EE145" s="183"/>
    </row>
    <row r="146" spans="30:135" ht="13" x14ac:dyDescent="0.15">
      <c r="AD146" s="144">
        <f t="shared" si="102"/>
        <v>80.045454545454533</v>
      </c>
      <c r="AE146" s="144">
        <f t="shared" si="103"/>
        <v>86.087450312322545</v>
      </c>
      <c r="AF146" s="149">
        <v>65</v>
      </c>
      <c r="AG146" s="150" t="s">
        <v>360</v>
      </c>
      <c r="AH146" s="149">
        <v>22</v>
      </c>
      <c r="AI146" s="151">
        <v>1</v>
      </c>
      <c r="AJ146" s="152">
        <v>1761</v>
      </c>
      <c r="AK146" s="152">
        <v>1516</v>
      </c>
      <c r="AL146" s="149">
        <v>0.86099999999999999</v>
      </c>
      <c r="AM146" s="152">
        <v>714</v>
      </c>
      <c r="AN146" s="152">
        <v>515</v>
      </c>
      <c r="AO146" s="152">
        <v>1229</v>
      </c>
      <c r="AP146" s="153">
        <v>0.41899999999999998</v>
      </c>
      <c r="AQ146" s="153">
        <v>0.48599999999999999</v>
      </c>
      <c r="AR146" s="154">
        <v>0.191</v>
      </c>
      <c r="AS146" s="154">
        <v>0.125</v>
      </c>
      <c r="AT146" s="154">
        <v>8.5999999999999993E-2</v>
      </c>
      <c r="AU146" s="154">
        <v>0.39400000000000002</v>
      </c>
      <c r="AW146" s="183"/>
      <c r="AX146" s="144">
        <f t="shared" si="104"/>
        <v>73.767123287671239</v>
      </c>
      <c r="AY146" s="149">
        <v>65</v>
      </c>
      <c r="AZ146" s="150" t="s">
        <v>361</v>
      </c>
      <c r="BA146" s="149">
        <v>18</v>
      </c>
      <c r="BB146" s="151">
        <v>1</v>
      </c>
      <c r="BC146" s="152">
        <v>1460</v>
      </c>
      <c r="BD146" s="152">
        <v>1077</v>
      </c>
      <c r="BE146" s="149">
        <v>0.73799999999999999</v>
      </c>
      <c r="BF146" s="152">
        <v>602</v>
      </c>
      <c r="BG146" s="152">
        <v>387</v>
      </c>
      <c r="BH146" s="152">
        <v>989</v>
      </c>
      <c r="BI146" s="153">
        <v>0.39100000000000001</v>
      </c>
      <c r="BJ146" s="153">
        <v>0.42699999999999999</v>
      </c>
      <c r="BK146" s="154">
        <v>0.21199999999999999</v>
      </c>
      <c r="BL146" s="154">
        <v>0.128</v>
      </c>
      <c r="BM146" s="155">
        <v>0.1</v>
      </c>
      <c r="BN146" s="154">
        <v>0.36199999999999999</v>
      </c>
      <c r="DU146" s="4"/>
      <c r="DZ146" s="183"/>
      <c r="EA146" s="183"/>
      <c r="EB146" s="183"/>
      <c r="EC146" s="183"/>
      <c r="ED146" s="183"/>
      <c r="EE146" s="183"/>
    </row>
    <row r="147" spans="30:135" ht="15.75" customHeight="1" x14ac:dyDescent="0.15">
      <c r="AD147" s="144">
        <f t="shared" si="102"/>
        <v>79.571428571428569</v>
      </c>
      <c r="AE147" s="144">
        <f t="shared" si="103"/>
        <v>86.056253740275281</v>
      </c>
      <c r="AF147" s="149">
        <v>66</v>
      </c>
      <c r="AG147" s="150" t="s">
        <v>362</v>
      </c>
      <c r="AH147" s="149">
        <v>21</v>
      </c>
      <c r="AI147" s="151">
        <v>1</v>
      </c>
      <c r="AJ147" s="152">
        <v>1671</v>
      </c>
      <c r="AK147" s="152">
        <v>1438</v>
      </c>
      <c r="AL147" s="149">
        <v>0.86099999999999999</v>
      </c>
      <c r="AM147" s="152">
        <v>711</v>
      </c>
      <c r="AN147" s="152">
        <v>513</v>
      </c>
      <c r="AO147" s="152">
        <v>1224</v>
      </c>
      <c r="AP147" s="153">
        <v>0.41899999999999998</v>
      </c>
      <c r="AQ147" s="153">
        <v>0.496</v>
      </c>
      <c r="AR147" s="154">
        <v>0.185</v>
      </c>
      <c r="AS147" s="154">
        <v>0.10100000000000001</v>
      </c>
      <c r="AT147" s="154">
        <v>6.9000000000000006E-2</v>
      </c>
      <c r="AU147" s="154">
        <v>0.38500000000000001</v>
      </c>
      <c r="AW147" s="183"/>
      <c r="AX147" s="144">
        <f t="shared" si="104"/>
        <v>73.789649415692821</v>
      </c>
      <c r="AY147" s="149">
        <v>66</v>
      </c>
      <c r="AZ147" s="150" t="s">
        <v>363</v>
      </c>
      <c r="BA147" s="149">
        <v>23</v>
      </c>
      <c r="BB147" s="151">
        <v>1</v>
      </c>
      <c r="BC147" s="152">
        <v>1797</v>
      </c>
      <c r="BD147" s="152">
        <v>1326</v>
      </c>
      <c r="BE147" s="149">
        <v>0.73799999999999999</v>
      </c>
      <c r="BF147" s="152">
        <v>832</v>
      </c>
      <c r="BG147" s="152">
        <v>483</v>
      </c>
      <c r="BH147" s="152">
        <v>1315</v>
      </c>
      <c r="BI147" s="153">
        <v>0.36699999999999999</v>
      </c>
      <c r="BJ147" s="153">
        <v>0.40600000000000003</v>
      </c>
      <c r="BK147" s="154">
        <v>0.18099999999999999</v>
      </c>
      <c r="BL147" s="154">
        <v>0.109</v>
      </c>
      <c r="BM147" s="154">
        <v>9.0999999999999998E-2</v>
      </c>
      <c r="BN147" s="154">
        <v>0.34899999999999998</v>
      </c>
      <c r="DU147" s="4"/>
      <c r="DZ147" s="183"/>
      <c r="EA147" s="183"/>
      <c r="EB147" s="183"/>
      <c r="EC147" s="183"/>
      <c r="ED147" s="183"/>
      <c r="EE147" s="183"/>
    </row>
    <row r="148" spans="30:135" ht="13" x14ac:dyDescent="0.15">
      <c r="AD148" s="144">
        <f t="shared" si="102"/>
        <v>87.15789473684211</v>
      </c>
      <c r="AE148" s="144">
        <f t="shared" si="103"/>
        <v>85.869565217391312</v>
      </c>
      <c r="AF148" s="149">
        <v>67</v>
      </c>
      <c r="AG148" s="150" t="s">
        <v>364</v>
      </c>
      <c r="AH148" s="149">
        <v>19</v>
      </c>
      <c r="AI148" s="151">
        <v>1</v>
      </c>
      <c r="AJ148" s="152">
        <v>1656</v>
      </c>
      <c r="AK148" s="152">
        <v>1422</v>
      </c>
      <c r="AL148" s="149">
        <v>0.85899999999999999</v>
      </c>
      <c r="AM148" s="152">
        <v>700</v>
      </c>
      <c r="AN148" s="152">
        <v>494</v>
      </c>
      <c r="AO148" s="152">
        <v>1194</v>
      </c>
      <c r="AP148" s="153">
        <v>0.41399999999999998</v>
      </c>
      <c r="AQ148" s="153">
        <v>0.45300000000000001</v>
      </c>
      <c r="AR148" s="154">
        <v>0.155</v>
      </c>
      <c r="AS148" s="154">
        <v>0.14899999999999999</v>
      </c>
      <c r="AT148" s="154">
        <v>0.115</v>
      </c>
      <c r="AU148" s="154">
        <v>0.41599999999999998</v>
      </c>
      <c r="AW148" s="183"/>
      <c r="AX148" s="144">
        <f t="shared" si="104"/>
        <v>73.81703470031546</v>
      </c>
      <c r="AY148" s="149">
        <v>67</v>
      </c>
      <c r="AZ148" s="150" t="s">
        <v>365</v>
      </c>
      <c r="BA148" s="149">
        <v>22</v>
      </c>
      <c r="BB148" s="151">
        <v>1</v>
      </c>
      <c r="BC148" s="152">
        <v>1902</v>
      </c>
      <c r="BD148" s="152">
        <v>1404</v>
      </c>
      <c r="BE148" s="149">
        <v>0.73799999999999999</v>
      </c>
      <c r="BF148" s="152">
        <v>711</v>
      </c>
      <c r="BG148" s="152">
        <v>474</v>
      </c>
      <c r="BH148" s="152">
        <v>1185</v>
      </c>
      <c r="BI148" s="151">
        <v>0.4</v>
      </c>
      <c r="BJ148" s="153">
        <v>0.45600000000000002</v>
      </c>
      <c r="BK148" s="155">
        <v>0.26</v>
      </c>
      <c r="BL148" s="154">
        <v>0.13700000000000001</v>
      </c>
      <c r="BM148" s="154">
        <v>9.7000000000000003E-2</v>
      </c>
      <c r="BN148" s="154">
        <v>0.35099999999999998</v>
      </c>
      <c r="DU148" s="4"/>
      <c r="DZ148" s="183"/>
      <c r="EA148" s="183"/>
      <c r="EB148" s="183"/>
      <c r="EC148" s="183"/>
      <c r="ED148" s="183"/>
      <c r="EE148" s="183"/>
    </row>
    <row r="149" spans="30:135" ht="13" x14ac:dyDescent="0.15">
      <c r="AD149" s="144">
        <f t="shared" si="102"/>
        <v>83.13636363636364</v>
      </c>
      <c r="AE149" s="144">
        <f t="shared" si="103"/>
        <v>85.94860579551667</v>
      </c>
      <c r="AF149" s="149">
        <v>68</v>
      </c>
      <c r="AG149" s="150" t="s">
        <v>366</v>
      </c>
      <c r="AH149" s="149">
        <v>22</v>
      </c>
      <c r="AI149" s="151">
        <v>1</v>
      </c>
      <c r="AJ149" s="152">
        <v>1829</v>
      </c>
      <c r="AK149" s="152">
        <v>1572</v>
      </c>
      <c r="AL149" s="149">
        <v>0.85899999999999999</v>
      </c>
      <c r="AM149" s="152">
        <v>793</v>
      </c>
      <c r="AN149" s="152">
        <v>517</v>
      </c>
      <c r="AO149" s="152">
        <v>1310</v>
      </c>
      <c r="AP149" s="153">
        <v>0.39500000000000002</v>
      </c>
      <c r="AQ149" s="153">
        <v>0.47099999999999997</v>
      </c>
      <c r="AR149" s="154">
        <v>0.17699999999999999</v>
      </c>
      <c r="AS149" s="155">
        <v>0.13</v>
      </c>
      <c r="AT149" s="154">
        <v>0.106</v>
      </c>
      <c r="AU149" s="154">
        <v>0.38200000000000001</v>
      </c>
      <c r="AW149" s="183"/>
      <c r="AX149" s="144">
        <f t="shared" si="104"/>
        <v>73.796192609182526</v>
      </c>
      <c r="AY149" s="149">
        <v>68</v>
      </c>
      <c r="AZ149" s="150" t="s">
        <v>289</v>
      </c>
      <c r="BA149" s="149">
        <v>24</v>
      </c>
      <c r="BB149" s="151">
        <v>1</v>
      </c>
      <c r="BC149" s="152">
        <v>1786</v>
      </c>
      <c r="BD149" s="152">
        <v>1318</v>
      </c>
      <c r="BE149" s="149">
        <v>0.73799999999999999</v>
      </c>
      <c r="BF149" s="152">
        <v>790</v>
      </c>
      <c r="BG149" s="152">
        <v>464</v>
      </c>
      <c r="BH149" s="152">
        <v>1254</v>
      </c>
      <c r="BI149" s="151">
        <v>0.37</v>
      </c>
      <c r="BJ149" s="153">
        <v>0.41899999999999998</v>
      </c>
      <c r="BK149" s="154">
        <v>0.19900000000000001</v>
      </c>
      <c r="BL149" s="154">
        <v>0.115</v>
      </c>
      <c r="BM149" s="154">
        <v>9.2999999999999999E-2</v>
      </c>
      <c r="BN149" s="154">
        <v>0.34799999999999998</v>
      </c>
      <c r="DU149" s="4"/>
      <c r="DZ149" s="183"/>
      <c r="EA149" s="183"/>
      <c r="EB149" s="183"/>
      <c r="EC149" s="183"/>
      <c r="ED149" s="183"/>
      <c r="EE149" s="183"/>
    </row>
    <row r="150" spans="30:135" ht="13" x14ac:dyDescent="0.15">
      <c r="AD150" s="144">
        <f t="shared" si="102"/>
        <v>84.590909090909093</v>
      </c>
      <c r="AE150" s="144">
        <f t="shared" si="103"/>
        <v>85.867813003761412</v>
      </c>
      <c r="AF150" s="149">
        <v>69</v>
      </c>
      <c r="AG150" s="150" t="s">
        <v>367</v>
      </c>
      <c r="AH150" s="149">
        <v>22</v>
      </c>
      <c r="AI150" s="151">
        <v>1</v>
      </c>
      <c r="AJ150" s="152">
        <v>1861</v>
      </c>
      <c r="AK150" s="152">
        <v>1598</v>
      </c>
      <c r="AL150" s="149">
        <v>0.85899999999999999</v>
      </c>
      <c r="AM150" s="152">
        <v>748</v>
      </c>
      <c r="AN150" s="152">
        <v>637</v>
      </c>
      <c r="AO150" s="152">
        <v>1385</v>
      </c>
      <c r="AP150" s="151">
        <v>0.46</v>
      </c>
      <c r="AQ150" s="153">
        <v>0.49399999999999999</v>
      </c>
      <c r="AR150" s="154">
        <v>0.17899999999999999</v>
      </c>
      <c r="AS150" s="154">
        <v>9.7000000000000003E-2</v>
      </c>
      <c r="AT150" s="154">
        <v>8.1000000000000003E-2</v>
      </c>
      <c r="AU150" s="155">
        <v>0.41</v>
      </c>
      <c r="AW150" s="183"/>
      <c r="AX150" s="144">
        <f t="shared" si="104"/>
        <v>73.893521488133416</v>
      </c>
      <c r="AY150" s="149">
        <v>69</v>
      </c>
      <c r="AZ150" s="150" t="s">
        <v>368</v>
      </c>
      <c r="BA150" s="149">
        <v>20</v>
      </c>
      <c r="BB150" s="151">
        <v>1</v>
      </c>
      <c r="BC150" s="152">
        <v>1559</v>
      </c>
      <c r="BD150" s="152">
        <v>1152</v>
      </c>
      <c r="BE150" s="149">
        <v>0.73899999999999999</v>
      </c>
      <c r="BF150" s="152">
        <v>575</v>
      </c>
      <c r="BG150" s="152">
        <v>440</v>
      </c>
      <c r="BH150" s="152">
        <v>1015</v>
      </c>
      <c r="BI150" s="153">
        <v>0.433</v>
      </c>
      <c r="BJ150" s="153">
        <v>0.46400000000000002</v>
      </c>
      <c r="BK150" s="154">
        <v>0.25800000000000001</v>
      </c>
      <c r="BL150" s="154">
        <v>0.11899999999999999</v>
      </c>
      <c r="BM150" s="154">
        <v>9.4E-2</v>
      </c>
      <c r="BN150" s="154">
        <v>0.36099999999999999</v>
      </c>
      <c r="DU150" s="4"/>
      <c r="DZ150" s="183"/>
      <c r="EA150" s="183"/>
      <c r="EB150" s="183"/>
      <c r="EC150" s="183"/>
      <c r="ED150" s="183"/>
      <c r="EE150" s="183"/>
    </row>
    <row r="151" spans="30:135" ht="13" x14ac:dyDescent="0.15">
      <c r="AD151" s="144">
        <f t="shared" si="102"/>
        <v>81.199999999999989</v>
      </c>
      <c r="AE151" s="144">
        <f t="shared" si="103"/>
        <v>85.911330049261082</v>
      </c>
      <c r="AF151" s="149">
        <v>70</v>
      </c>
      <c r="AG151" s="150" t="s">
        <v>369</v>
      </c>
      <c r="AH151" s="149">
        <v>25</v>
      </c>
      <c r="AI151" s="151">
        <v>1</v>
      </c>
      <c r="AJ151" s="152">
        <v>2030</v>
      </c>
      <c r="AK151" s="152">
        <v>1744</v>
      </c>
      <c r="AL151" s="149">
        <v>0.85899999999999999</v>
      </c>
      <c r="AM151" s="152">
        <v>858</v>
      </c>
      <c r="AN151" s="152">
        <v>596</v>
      </c>
      <c r="AO151" s="152">
        <v>1454</v>
      </c>
      <c r="AP151" s="151">
        <v>0.41</v>
      </c>
      <c r="AQ151" s="153">
        <v>0.48399999999999999</v>
      </c>
      <c r="AR151" s="154">
        <v>0.18099999999999999</v>
      </c>
      <c r="AS151" s="154">
        <v>0.115</v>
      </c>
      <c r="AT151" s="154">
        <v>8.7999999999999995E-2</v>
      </c>
      <c r="AU151" s="154">
        <v>0.39200000000000002</v>
      </c>
      <c r="AW151" s="183"/>
      <c r="AX151" s="144">
        <f t="shared" si="104"/>
        <v>73.972602739726028</v>
      </c>
      <c r="AY151" s="149">
        <v>70</v>
      </c>
      <c r="AZ151" s="150" t="s">
        <v>370</v>
      </c>
      <c r="BA151" s="149">
        <v>4</v>
      </c>
      <c r="BB151" s="151">
        <v>1</v>
      </c>
      <c r="BC151" s="152">
        <v>365</v>
      </c>
      <c r="BD151" s="152">
        <v>270</v>
      </c>
      <c r="BE151" s="149">
        <v>0.74</v>
      </c>
      <c r="BF151" s="152">
        <v>163</v>
      </c>
      <c r="BG151" s="152">
        <v>100</v>
      </c>
      <c r="BH151" s="152">
        <v>263</v>
      </c>
      <c r="BI151" s="151">
        <v>0.38</v>
      </c>
      <c r="BJ151" s="153">
        <v>0.42199999999999999</v>
      </c>
      <c r="BK151" s="154">
        <v>0.192</v>
      </c>
      <c r="BL151" s="154">
        <v>0.10100000000000001</v>
      </c>
      <c r="BM151" s="154">
        <v>7.3999999999999996E-2</v>
      </c>
      <c r="BN151" s="154">
        <v>0.35099999999999998</v>
      </c>
      <c r="DU151" s="4"/>
      <c r="DZ151" s="183"/>
      <c r="EA151" s="183"/>
      <c r="EB151" s="183"/>
      <c r="EC151" s="183"/>
      <c r="ED151" s="183"/>
      <c r="EE151" s="183"/>
    </row>
    <row r="152" spans="30:135" ht="13" x14ac:dyDescent="0.15">
      <c r="AD152" s="144">
        <f t="shared" si="102"/>
        <v>85.708333333333329</v>
      </c>
      <c r="AE152" s="144">
        <f t="shared" si="103"/>
        <v>85.804569761789011</v>
      </c>
      <c r="AF152" s="149">
        <v>71</v>
      </c>
      <c r="AG152" s="150" t="s">
        <v>371</v>
      </c>
      <c r="AH152" s="149">
        <v>24</v>
      </c>
      <c r="AI152" s="151">
        <v>1</v>
      </c>
      <c r="AJ152" s="152">
        <v>2057</v>
      </c>
      <c r="AK152" s="152">
        <v>1765</v>
      </c>
      <c r="AL152" s="149">
        <v>0.85799999999999998</v>
      </c>
      <c r="AM152" s="152">
        <v>788</v>
      </c>
      <c r="AN152" s="152">
        <v>610</v>
      </c>
      <c r="AO152" s="152">
        <v>1398</v>
      </c>
      <c r="AP152" s="153">
        <v>0.436</v>
      </c>
      <c r="AQ152" s="153">
        <v>0.48399999999999999</v>
      </c>
      <c r="AR152" s="154">
        <v>0.193</v>
      </c>
      <c r="AS152" s="154">
        <v>0.156</v>
      </c>
      <c r="AT152" s="154">
        <v>0.11600000000000001</v>
      </c>
      <c r="AU152" s="154">
        <v>0.41099999999999998</v>
      </c>
      <c r="AW152" s="183"/>
      <c r="AX152" s="144">
        <f t="shared" si="104"/>
        <v>74.04148334380892</v>
      </c>
      <c r="AY152" s="149">
        <v>71</v>
      </c>
      <c r="AZ152" s="150" t="s">
        <v>244</v>
      </c>
      <c r="BA152" s="149">
        <v>19</v>
      </c>
      <c r="BB152" s="151">
        <v>1</v>
      </c>
      <c r="BC152" s="152">
        <v>1591</v>
      </c>
      <c r="BD152" s="152">
        <v>1178</v>
      </c>
      <c r="BE152" s="149">
        <v>0.74</v>
      </c>
      <c r="BF152" s="152">
        <v>801</v>
      </c>
      <c r="BG152" s="152">
        <v>438</v>
      </c>
      <c r="BH152" s="152">
        <v>1239</v>
      </c>
      <c r="BI152" s="153">
        <v>0.35399999999999998</v>
      </c>
      <c r="BJ152" s="153">
        <v>0.41199999999999998</v>
      </c>
      <c r="BK152" s="154">
        <v>0.157</v>
      </c>
      <c r="BL152" s="154">
        <v>8.3000000000000004E-2</v>
      </c>
      <c r="BM152" s="154">
        <v>6.9000000000000006E-2</v>
      </c>
      <c r="BN152" s="154">
        <v>0.33100000000000002</v>
      </c>
      <c r="DU152" s="4"/>
      <c r="DZ152" s="183"/>
      <c r="EA152" s="183"/>
      <c r="EB152" s="183"/>
      <c r="EC152" s="183"/>
      <c r="ED152" s="183"/>
      <c r="EE152" s="183"/>
    </row>
    <row r="153" spans="30:135" ht="13" x14ac:dyDescent="0.15">
      <c r="AD153" s="144">
        <f t="shared" si="102"/>
        <v>84.6111111111111</v>
      </c>
      <c r="AE153" s="144">
        <f t="shared" si="103"/>
        <v>85.75180564674983</v>
      </c>
      <c r="AF153" s="149">
        <v>72</v>
      </c>
      <c r="AG153" s="150" t="s">
        <v>372</v>
      </c>
      <c r="AH153" s="149">
        <v>18</v>
      </c>
      <c r="AI153" s="151">
        <v>1</v>
      </c>
      <c r="AJ153" s="152">
        <v>1523</v>
      </c>
      <c r="AK153" s="152">
        <v>1306</v>
      </c>
      <c r="AL153" s="149">
        <v>0.85799999999999998</v>
      </c>
      <c r="AM153" s="152">
        <v>648</v>
      </c>
      <c r="AN153" s="152">
        <v>505</v>
      </c>
      <c r="AO153" s="152">
        <v>1153</v>
      </c>
      <c r="AP153" s="153">
        <v>0.438</v>
      </c>
      <c r="AQ153" s="153">
        <v>0.48899999999999999</v>
      </c>
      <c r="AR153" s="154">
        <v>0.16400000000000001</v>
      </c>
      <c r="AS153" s="154">
        <v>0.109</v>
      </c>
      <c r="AT153" s="154">
        <v>9.1999999999999998E-2</v>
      </c>
      <c r="AU153" s="154">
        <v>0.39900000000000002</v>
      </c>
      <c r="AW153" s="183"/>
      <c r="AX153" s="144">
        <f t="shared" si="104"/>
        <v>73.954116059379217</v>
      </c>
      <c r="AY153" s="149">
        <v>72</v>
      </c>
      <c r="AZ153" s="150" t="s">
        <v>373</v>
      </c>
      <c r="BA153" s="149">
        <v>19</v>
      </c>
      <c r="BB153" s="151">
        <v>1</v>
      </c>
      <c r="BC153" s="152">
        <v>1482</v>
      </c>
      <c r="BD153" s="152">
        <v>1096</v>
      </c>
      <c r="BE153" s="149">
        <v>0.74</v>
      </c>
      <c r="BF153" s="152">
        <v>647</v>
      </c>
      <c r="BG153" s="152">
        <v>409</v>
      </c>
      <c r="BH153" s="152">
        <v>1056</v>
      </c>
      <c r="BI153" s="153">
        <v>0.38700000000000001</v>
      </c>
      <c r="BJ153" s="153">
        <v>0.432</v>
      </c>
      <c r="BK153" s="154">
        <v>0.20899999999999999</v>
      </c>
      <c r="BL153" s="154">
        <v>9.8000000000000004E-2</v>
      </c>
      <c r="BM153" s="155">
        <v>0.08</v>
      </c>
      <c r="BN153" s="154">
        <v>0.34799999999999998</v>
      </c>
      <c r="DU153" s="4"/>
      <c r="DZ153" s="183"/>
      <c r="EA153" s="183"/>
      <c r="EB153" s="183"/>
      <c r="EC153" s="183"/>
      <c r="ED153" s="183"/>
      <c r="EE153" s="183"/>
    </row>
    <row r="154" spans="30:135" ht="13" x14ac:dyDescent="0.15">
      <c r="AD154" s="144">
        <f t="shared" si="102"/>
        <v>84.952380952380949</v>
      </c>
      <c r="AE154" s="144">
        <f t="shared" si="103"/>
        <v>85.426008968609864</v>
      </c>
      <c r="AF154" s="149">
        <v>73</v>
      </c>
      <c r="AG154" s="150" t="s">
        <v>374</v>
      </c>
      <c r="AH154" s="149">
        <v>21</v>
      </c>
      <c r="AI154" s="151">
        <v>1</v>
      </c>
      <c r="AJ154" s="152">
        <v>1784</v>
      </c>
      <c r="AK154" s="152">
        <v>1524</v>
      </c>
      <c r="AL154" s="149">
        <v>0.85399999999999998</v>
      </c>
      <c r="AM154" s="152">
        <v>839</v>
      </c>
      <c r="AN154" s="152">
        <v>532</v>
      </c>
      <c r="AO154" s="152">
        <v>1371</v>
      </c>
      <c r="AP154" s="153">
        <v>0.38800000000000001</v>
      </c>
      <c r="AQ154" s="153">
        <v>0.45200000000000001</v>
      </c>
      <c r="AR154" s="154">
        <v>0.13600000000000001</v>
      </c>
      <c r="AS154" s="154">
        <v>0.11700000000000001</v>
      </c>
      <c r="AT154" s="154">
        <v>8.2000000000000003E-2</v>
      </c>
      <c r="AU154" s="154">
        <v>0.38900000000000001</v>
      </c>
      <c r="AW154" s="183"/>
      <c r="AX154" s="144">
        <f t="shared" si="104"/>
        <v>74.057891862370283</v>
      </c>
      <c r="AY154" s="149">
        <v>73</v>
      </c>
      <c r="AZ154" s="150" t="s">
        <v>375</v>
      </c>
      <c r="BA154" s="149">
        <v>21</v>
      </c>
      <c r="BB154" s="151">
        <v>1</v>
      </c>
      <c r="BC154" s="152">
        <v>1831</v>
      </c>
      <c r="BD154" s="152">
        <v>1356</v>
      </c>
      <c r="BE154" s="149">
        <v>0.74099999999999999</v>
      </c>
      <c r="BF154" s="152">
        <v>855</v>
      </c>
      <c r="BG154" s="152">
        <v>501</v>
      </c>
      <c r="BH154" s="152">
        <v>1356</v>
      </c>
      <c r="BI154" s="153">
        <v>0.36899999999999999</v>
      </c>
      <c r="BJ154" s="153">
        <v>0.41599999999999998</v>
      </c>
      <c r="BK154" s="155">
        <v>0.18</v>
      </c>
      <c r="BL154" s="154">
        <v>9.9000000000000005E-2</v>
      </c>
      <c r="BM154" s="154">
        <v>8.6999999999999994E-2</v>
      </c>
      <c r="BN154" s="154">
        <v>0.34799999999999998</v>
      </c>
      <c r="DU154" s="4"/>
      <c r="DZ154" s="183"/>
      <c r="EA154" s="183"/>
      <c r="EB154" s="183"/>
      <c r="EC154" s="183"/>
      <c r="ED154" s="183"/>
      <c r="EE154" s="183"/>
    </row>
    <row r="155" spans="30:135" ht="13" x14ac:dyDescent="0.15">
      <c r="AD155" s="144">
        <f t="shared" si="102"/>
        <v>80.545454545454547</v>
      </c>
      <c r="AE155" s="144">
        <f t="shared" si="103"/>
        <v>85.383747178329571</v>
      </c>
      <c r="AF155" s="149">
        <v>74</v>
      </c>
      <c r="AG155" s="150" t="s">
        <v>376</v>
      </c>
      <c r="AH155" s="149">
        <v>22</v>
      </c>
      <c r="AI155" s="151">
        <v>1</v>
      </c>
      <c r="AJ155" s="152">
        <v>1772</v>
      </c>
      <c r="AK155" s="152">
        <v>1513</v>
      </c>
      <c r="AL155" s="149">
        <v>0.85399999999999998</v>
      </c>
      <c r="AM155" s="152">
        <v>758</v>
      </c>
      <c r="AN155" s="152">
        <v>553</v>
      </c>
      <c r="AO155" s="152">
        <v>1311</v>
      </c>
      <c r="AP155" s="153">
        <v>0.42199999999999999</v>
      </c>
      <c r="AQ155" s="153">
        <v>0.47899999999999998</v>
      </c>
      <c r="AR155" s="155">
        <v>0.17</v>
      </c>
      <c r="AS155" s="154">
        <v>0.112</v>
      </c>
      <c r="AT155" s="154">
        <v>8.4000000000000005E-2</v>
      </c>
      <c r="AU155" s="154">
        <v>0.39700000000000002</v>
      </c>
      <c r="AW155" s="183"/>
      <c r="AX155" s="144">
        <f t="shared" si="104"/>
        <v>74.349635796045789</v>
      </c>
      <c r="AY155" s="149">
        <v>74</v>
      </c>
      <c r="AZ155" s="150" t="s">
        <v>230</v>
      </c>
      <c r="BA155" s="149">
        <v>23</v>
      </c>
      <c r="BB155" s="151">
        <v>1</v>
      </c>
      <c r="BC155" s="152">
        <v>1922</v>
      </c>
      <c r="BD155" s="152">
        <v>1429</v>
      </c>
      <c r="BE155" s="149">
        <v>0.74299999999999999</v>
      </c>
      <c r="BF155" s="152">
        <v>875</v>
      </c>
      <c r="BG155" s="152">
        <v>520</v>
      </c>
      <c r="BH155" s="152">
        <v>1395</v>
      </c>
      <c r="BI155" s="153">
        <v>0.373</v>
      </c>
      <c r="BJ155" s="153">
        <v>0.41299999999999998</v>
      </c>
      <c r="BK155" s="154">
        <v>0.183</v>
      </c>
      <c r="BL155" s="154">
        <v>0.11600000000000001</v>
      </c>
      <c r="BM155" s="154">
        <v>9.7000000000000003E-2</v>
      </c>
      <c r="BN155" s="154">
        <v>0.35299999999999998</v>
      </c>
      <c r="DU155" s="4"/>
      <c r="DZ155" s="183"/>
      <c r="EA155" s="183"/>
      <c r="EB155" s="183"/>
      <c r="EC155" s="183"/>
      <c r="ED155" s="183"/>
      <c r="EE155" s="183"/>
    </row>
    <row r="156" spans="30:135" ht="13" x14ac:dyDescent="0.15">
      <c r="AD156" s="144">
        <f t="shared" si="102"/>
        <v>87.5</v>
      </c>
      <c r="AE156" s="144">
        <f t="shared" si="103"/>
        <v>85.402597402597408</v>
      </c>
      <c r="AF156" s="149">
        <v>75</v>
      </c>
      <c r="AG156" s="150" t="s">
        <v>377</v>
      </c>
      <c r="AH156" s="149">
        <v>22</v>
      </c>
      <c r="AI156" s="151">
        <v>1</v>
      </c>
      <c r="AJ156" s="152">
        <v>1925</v>
      </c>
      <c r="AK156" s="152">
        <v>1644</v>
      </c>
      <c r="AL156" s="149">
        <v>0.85399999999999998</v>
      </c>
      <c r="AM156" s="152">
        <v>855</v>
      </c>
      <c r="AN156" s="152">
        <v>600</v>
      </c>
      <c r="AO156" s="152">
        <v>1455</v>
      </c>
      <c r="AP156" s="153">
        <v>0.41199999999999998</v>
      </c>
      <c r="AQ156" s="153">
        <v>0.46300000000000002</v>
      </c>
      <c r="AR156" s="154">
        <v>0.14799999999999999</v>
      </c>
      <c r="AS156" s="154">
        <v>0.11700000000000001</v>
      </c>
      <c r="AT156" s="154">
        <v>8.5999999999999993E-2</v>
      </c>
      <c r="AU156" s="154">
        <v>0.39900000000000002</v>
      </c>
      <c r="AW156" s="183"/>
      <c r="AX156" s="144">
        <f t="shared" si="104"/>
        <v>74.273072060682679</v>
      </c>
      <c r="AY156" s="149">
        <v>75</v>
      </c>
      <c r="AZ156" s="150" t="s">
        <v>378</v>
      </c>
      <c r="BA156" s="149">
        <v>19</v>
      </c>
      <c r="BB156" s="151">
        <v>1</v>
      </c>
      <c r="BC156" s="152">
        <v>1582</v>
      </c>
      <c r="BD156" s="152">
        <v>1175</v>
      </c>
      <c r="BE156" s="149">
        <v>0.74299999999999999</v>
      </c>
      <c r="BF156" s="152">
        <v>673</v>
      </c>
      <c r="BG156" s="152">
        <v>396</v>
      </c>
      <c r="BH156" s="152">
        <v>1069</v>
      </c>
      <c r="BI156" s="151">
        <v>0.37</v>
      </c>
      <c r="BJ156" s="153">
        <v>0.42299999999999999</v>
      </c>
      <c r="BK156" s="154">
        <v>0.20699999999999999</v>
      </c>
      <c r="BL156" s="154">
        <v>0.13400000000000001</v>
      </c>
      <c r="BM156" s="154">
        <v>9.7000000000000003E-2</v>
      </c>
      <c r="BN156" s="154">
        <v>0.35299999999999998</v>
      </c>
      <c r="DU156" s="4"/>
      <c r="DZ156" s="183"/>
      <c r="EA156" s="183"/>
      <c r="EB156" s="183"/>
      <c r="EC156" s="183"/>
      <c r="ED156" s="183"/>
      <c r="EE156" s="183"/>
    </row>
    <row r="157" spans="30:135" ht="13" x14ac:dyDescent="0.15">
      <c r="AD157" s="144">
        <f t="shared" si="102"/>
        <v>75.571428571428569</v>
      </c>
      <c r="AE157" s="144">
        <f t="shared" si="103"/>
        <v>85.444234404536871</v>
      </c>
      <c r="AF157" s="149">
        <v>76</v>
      </c>
      <c r="AG157" s="150" t="s">
        <v>379</v>
      </c>
      <c r="AH157" s="149">
        <v>21</v>
      </c>
      <c r="AI157" s="151">
        <v>1</v>
      </c>
      <c r="AJ157" s="152">
        <v>1587</v>
      </c>
      <c r="AK157" s="152">
        <v>1356</v>
      </c>
      <c r="AL157" s="149">
        <v>0.85399999999999998</v>
      </c>
      <c r="AM157" s="152">
        <v>667</v>
      </c>
      <c r="AN157" s="152">
        <v>501</v>
      </c>
      <c r="AO157" s="152">
        <v>1168</v>
      </c>
      <c r="AP157" s="153">
        <v>0.42899999999999999</v>
      </c>
      <c r="AQ157" s="153">
        <v>0.48299999999999998</v>
      </c>
      <c r="AR157" s="154">
        <v>0.17499999999999999</v>
      </c>
      <c r="AS157" s="154">
        <v>0.106</v>
      </c>
      <c r="AT157" s="154">
        <v>7.6999999999999999E-2</v>
      </c>
      <c r="AU157" s="154">
        <v>0.39900000000000002</v>
      </c>
      <c r="AW157" s="183"/>
      <c r="AX157" s="144">
        <f t="shared" si="104"/>
        <v>74.303405572755423</v>
      </c>
      <c r="AY157" s="149">
        <v>76</v>
      </c>
      <c r="AZ157" s="150" t="s">
        <v>335</v>
      </c>
      <c r="BA157" s="149">
        <v>4</v>
      </c>
      <c r="BB157" s="151">
        <v>1</v>
      </c>
      <c r="BC157" s="152">
        <v>323</v>
      </c>
      <c r="BD157" s="152">
        <v>240</v>
      </c>
      <c r="BE157" s="149">
        <v>0.74299999999999999</v>
      </c>
      <c r="BF157" s="152">
        <v>166</v>
      </c>
      <c r="BG157" s="152">
        <v>97</v>
      </c>
      <c r="BH157" s="152">
        <v>263</v>
      </c>
      <c r="BI157" s="153">
        <v>0.36899999999999999</v>
      </c>
      <c r="BJ157" s="153">
        <v>0.40300000000000002</v>
      </c>
      <c r="BK157" s="154">
        <v>0.127</v>
      </c>
      <c r="BL157" s="155">
        <v>0.08</v>
      </c>
      <c r="BM157" s="154">
        <v>7.3999999999999996E-2</v>
      </c>
      <c r="BN157" s="154">
        <v>0.35899999999999999</v>
      </c>
      <c r="DU157" s="4"/>
      <c r="DZ157" s="183"/>
      <c r="EA157" s="183"/>
      <c r="EB157" s="183"/>
      <c r="EC157" s="183"/>
      <c r="ED157" s="183"/>
      <c r="EE157" s="183"/>
    </row>
    <row r="158" spans="30:135" ht="13" x14ac:dyDescent="0.15">
      <c r="AD158" s="144">
        <f t="shared" si="102"/>
        <v>83.208333333333329</v>
      </c>
      <c r="AE158" s="144">
        <f t="shared" si="103"/>
        <v>85.227841762643962</v>
      </c>
      <c r="AF158" s="149">
        <v>77</v>
      </c>
      <c r="AG158" s="150" t="s">
        <v>380</v>
      </c>
      <c r="AH158" s="149">
        <v>24</v>
      </c>
      <c r="AI158" s="151">
        <v>1</v>
      </c>
      <c r="AJ158" s="152">
        <v>1997</v>
      </c>
      <c r="AK158" s="152">
        <v>1702</v>
      </c>
      <c r="AL158" s="149">
        <v>0.85199999999999998</v>
      </c>
      <c r="AM158" s="152">
        <v>855</v>
      </c>
      <c r="AN158" s="152">
        <v>614</v>
      </c>
      <c r="AO158" s="152">
        <v>1469</v>
      </c>
      <c r="AP158" s="153">
        <v>0.41799999999999998</v>
      </c>
      <c r="AQ158" s="153">
        <v>0.46500000000000002</v>
      </c>
      <c r="AR158" s="154">
        <v>0.16300000000000001</v>
      </c>
      <c r="AS158" s="154">
        <v>0.124</v>
      </c>
      <c r="AT158" s="154">
        <v>9.4E-2</v>
      </c>
      <c r="AU158" s="154">
        <v>0.39900000000000002</v>
      </c>
      <c r="AW158" s="183"/>
      <c r="AX158" s="144">
        <f t="shared" si="104"/>
        <v>74.307692307692307</v>
      </c>
      <c r="AY158" s="149">
        <v>77</v>
      </c>
      <c r="AZ158" s="150" t="s">
        <v>319</v>
      </c>
      <c r="BA158" s="149">
        <v>23</v>
      </c>
      <c r="BB158" s="151">
        <v>1</v>
      </c>
      <c r="BC158" s="152">
        <v>1950</v>
      </c>
      <c r="BD158" s="152">
        <v>1449</v>
      </c>
      <c r="BE158" s="149">
        <v>0.74299999999999999</v>
      </c>
      <c r="BF158" s="152">
        <v>816</v>
      </c>
      <c r="BG158" s="152">
        <v>523</v>
      </c>
      <c r="BH158" s="152">
        <v>1339</v>
      </c>
      <c r="BI158" s="153">
        <v>0.39100000000000001</v>
      </c>
      <c r="BJ158" s="153">
        <v>0.44500000000000001</v>
      </c>
      <c r="BK158" s="154">
        <v>0.22600000000000001</v>
      </c>
      <c r="BL158" s="154">
        <v>0.10100000000000001</v>
      </c>
      <c r="BM158" s="154">
        <v>7.8E-2</v>
      </c>
      <c r="BN158" s="154">
        <v>0.34499999999999997</v>
      </c>
      <c r="DU158" s="4"/>
      <c r="DZ158" s="183"/>
      <c r="EA158" s="183"/>
      <c r="EB158" s="183"/>
      <c r="EC158" s="183"/>
      <c r="ED158" s="183"/>
      <c r="EE158" s="183"/>
    </row>
    <row r="159" spans="30:135" ht="13" x14ac:dyDescent="0.15">
      <c r="AD159" s="144">
        <f t="shared" si="102"/>
        <v>81.045454545454561</v>
      </c>
      <c r="AE159" s="144">
        <f t="shared" si="103"/>
        <v>85.137408861469439</v>
      </c>
      <c r="AF159" s="149">
        <v>78</v>
      </c>
      <c r="AG159" s="150" t="s">
        <v>381</v>
      </c>
      <c r="AH159" s="149">
        <v>22</v>
      </c>
      <c r="AI159" s="151">
        <v>1</v>
      </c>
      <c r="AJ159" s="152">
        <v>1783</v>
      </c>
      <c r="AK159" s="152">
        <v>1518</v>
      </c>
      <c r="AL159" s="149">
        <v>0.85099999999999998</v>
      </c>
      <c r="AM159" s="152">
        <v>730</v>
      </c>
      <c r="AN159" s="152">
        <v>568</v>
      </c>
      <c r="AO159" s="152">
        <v>1298</v>
      </c>
      <c r="AP159" s="153">
        <v>0.438</v>
      </c>
      <c r="AQ159" s="153">
        <v>0.496</v>
      </c>
      <c r="AR159" s="154">
        <v>0.192</v>
      </c>
      <c r="AS159" s="154">
        <v>0.10100000000000001</v>
      </c>
      <c r="AT159" s="154">
        <v>7.5999999999999998E-2</v>
      </c>
      <c r="AU159" s="155">
        <v>0.39</v>
      </c>
      <c r="AW159" s="183"/>
      <c r="AX159" s="144">
        <f t="shared" si="104"/>
        <v>74.381625441696116</v>
      </c>
      <c r="AY159" s="149">
        <v>78</v>
      </c>
      <c r="AZ159" s="150" t="s">
        <v>327</v>
      </c>
      <c r="BA159" s="149">
        <v>21</v>
      </c>
      <c r="BB159" s="151">
        <v>1</v>
      </c>
      <c r="BC159" s="152">
        <v>1698</v>
      </c>
      <c r="BD159" s="152">
        <v>1263</v>
      </c>
      <c r="BE159" s="149">
        <v>0.74399999999999999</v>
      </c>
      <c r="BF159" s="152">
        <v>746</v>
      </c>
      <c r="BG159" s="152">
        <v>460</v>
      </c>
      <c r="BH159" s="152">
        <v>1206</v>
      </c>
      <c r="BI159" s="153">
        <v>0.38100000000000001</v>
      </c>
      <c r="BJ159" s="153">
        <v>0.42299999999999999</v>
      </c>
      <c r="BK159" s="154">
        <v>0.20399999999999999</v>
      </c>
      <c r="BL159" s="154">
        <v>0.10199999999999999</v>
      </c>
      <c r="BM159" s="154">
        <v>7.6999999999999999E-2</v>
      </c>
      <c r="BN159" s="154">
        <v>0.35199999999999998</v>
      </c>
      <c r="DU159" s="4"/>
      <c r="DZ159" s="183"/>
      <c r="EA159" s="183"/>
      <c r="EB159" s="183"/>
      <c r="EC159" s="183"/>
      <c r="ED159" s="183"/>
      <c r="EE159" s="183"/>
    </row>
    <row r="160" spans="30:135" ht="13" x14ac:dyDescent="0.15">
      <c r="AD160" s="144">
        <f t="shared" si="102"/>
        <v>82.368421052631575</v>
      </c>
      <c r="AE160" s="144">
        <f t="shared" si="103"/>
        <v>85.047923322683701</v>
      </c>
      <c r="AF160" s="149">
        <v>79</v>
      </c>
      <c r="AG160" s="150" t="s">
        <v>382</v>
      </c>
      <c r="AH160" s="149">
        <v>19</v>
      </c>
      <c r="AI160" s="151">
        <v>1</v>
      </c>
      <c r="AJ160" s="152">
        <v>1565</v>
      </c>
      <c r="AK160" s="152">
        <v>1331</v>
      </c>
      <c r="AL160" s="149">
        <v>0.85</v>
      </c>
      <c r="AM160" s="152">
        <v>625</v>
      </c>
      <c r="AN160" s="152">
        <v>506</v>
      </c>
      <c r="AO160" s="152">
        <v>1131</v>
      </c>
      <c r="AP160" s="153">
        <v>0.44700000000000001</v>
      </c>
      <c r="AQ160" s="153">
        <v>0.49299999999999999</v>
      </c>
      <c r="AR160" s="155">
        <v>0.19</v>
      </c>
      <c r="AS160" s="154">
        <v>0.104</v>
      </c>
      <c r="AT160" s="154">
        <v>7.8E-2</v>
      </c>
      <c r="AU160" s="154">
        <v>0.40300000000000002</v>
      </c>
      <c r="AW160" s="183"/>
      <c r="AX160" s="144">
        <f t="shared" si="104"/>
        <v>74.37759336099586</v>
      </c>
      <c r="AY160" s="149">
        <v>79</v>
      </c>
      <c r="AZ160" s="150" t="s">
        <v>383</v>
      </c>
      <c r="BA160" s="149">
        <v>23</v>
      </c>
      <c r="BB160" s="151">
        <v>1</v>
      </c>
      <c r="BC160" s="152">
        <v>1928</v>
      </c>
      <c r="BD160" s="152">
        <v>1434</v>
      </c>
      <c r="BE160" s="149">
        <v>0.74399999999999999</v>
      </c>
      <c r="BF160" s="152">
        <v>893</v>
      </c>
      <c r="BG160" s="152">
        <v>527</v>
      </c>
      <c r="BH160" s="152">
        <v>1420</v>
      </c>
      <c r="BI160" s="153">
        <v>0.371</v>
      </c>
      <c r="BJ160" s="153">
        <v>0.41399999999999998</v>
      </c>
      <c r="BK160" s="154">
        <v>0.18099999999999999</v>
      </c>
      <c r="BL160" s="154">
        <v>0.105</v>
      </c>
      <c r="BM160" s="154">
        <v>8.6999999999999994E-2</v>
      </c>
      <c r="BN160" s="154">
        <v>0.34799999999999998</v>
      </c>
      <c r="DU160" s="4"/>
      <c r="DZ160" s="183"/>
      <c r="EA160" s="183"/>
      <c r="EB160" s="183"/>
      <c r="EC160" s="183"/>
      <c r="ED160" s="183"/>
      <c r="EE160" s="183"/>
    </row>
    <row r="161" spans="30:135" ht="13" x14ac:dyDescent="0.15">
      <c r="AD161" s="144">
        <f t="shared" si="102"/>
        <v>91.086956521739125</v>
      </c>
      <c r="AE161" s="144">
        <f t="shared" si="103"/>
        <v>85.011933174224339</v>
      </c>
      <c r="AF161" s="149">
        <v>80</v>
      </c>
      <c r="AG161" s="150" t="s">
        <v>287</v>
      </c>
      <c r="AH161" s="149">
        <v>23</v>
      </c>
      <c r="AI161" s="151">
        <v>1</v>
      </c>
      <c r="AJ161" s="152">
        <v>2095</v>
      </c>
      <c r="AK161" s="152">
        <v>1781</v>
      </c>
      <c r="AL161" s="149">
        <v>0.85</v>
      </c>
      <c r="AM161" s="152">
        <v>875</v>
      </c>
      <c r="AN161" s="152">
        <v>674</v>
      </c>
      <c r="AO161" s="152">
        <v>1549</v>
      </c>
      <c r="AP161" s="153">
        <v>0.435</v>
      </c>
      <c r="AQ161" s="153">
        <v>0.46700000000000003</v>
      </c>
      <c r="AR161" s="155">
        <v>0.15</v>
      </c>
      <c r="AS161" s="154">
        <v>0.13100000000000001</v>
      </c>
      <c r="AT161" s="154">
        <v>0.108</v>
      </c>
      <c r="AU161" s="154">
        <v>0.41599999999999998</v>
      </c>
      <c r="AW161" s="183"/>
      <c r="AX161" s="144">
        <f t="shared" si="104"/>
        <v>74.411764705882348</v>
      </c>
      <c r="AY161" s="149">
        <v>80</v>
      </c>
      <c r="AZ161" s="150" t="s">
        <v>384</v>
      </c>
      <c r="BA161" s="149">
        <v>23</v>
      </c>
      <c r="BB161" s="151">
        <v>1</v>
      </c>
      <c r="BC161" s="152">
        <v>1700</v>
      </c>
      <c r="BD161" s="152">
        <v>1265</v>
      </c>
      <c r="BE161" s="149">
        <v>0.74399999999999999</v>
      </c>
      <c r="BF161" s="152">
        <v>704</v>
      </c>
      <c r="BG161" s="152">
        <v>459</v>
      </c>
      <c r="BH161" s="152">
        <v>1163</v>
      </c>
      <c r="BI161" s="153">
        <v>0.39500000000000002</v>
      </c>
      <c r="BJ161" s="153">
        <v>0.438</v>
      </c>
      <c r="BK161" s="154">
        <v>0.218</v>
      </c>
      <c r="BL161" s="154">
        <v>0.115</v>
      </c>
      <c r="BM161" s="154">
        <v>9.7000000000000003E-2</v>
      </c>
      <c r="BN161" s="154">
        <v>0.35799999999999998</v>
      </c>
      <c r="DU161" s="4"/>
      <c r="DZ161" s="183"/>
      <c r="EA161" s="183"/>
      <c r="EB161" s="183"/>
      <c r="EC161" s="183"/>
      <c r="ED161" s="183"/>
      <c r="EE161" s="183"/>
    </row>
    <row r="162" spans="30:135" ht="13" x14ac:dyDescent="0.15">
      <c r="AD162" s="144">
        <f t="shared" si="102"/>
        <v>85.434782608695642</v>
      </c>
      <c r="AE162" s="144">
        <f t="shared" si="103"/>
        <v>84.936386768447832</v>
      </c>
      <c r="AF162" s="149">
        <v>81</v>
      </c>
      <c r="AG162" s="150" t="s">
        <v>385</v>
      </c>
      <c r="AH162" s="149">
        <v>23</v>
      </c>
      <c r="AI162" s="151">
        <v>1</v>
      </c>
      <c r="AJ162" s="152">
        <v>1965</v>
      </c>
      <c r="AK162" s="152">
        <v>1669</v>
      </c>
      <c r="AL162" s="149">
        <v>0.84899999999999998</v>
      </c>
      <c r="AM162" s="152">
        <v>782</v>
      </c>
      <c r="AN162" s="152">
        <v>575</v>
      </c>
      <c r="AO162" s="152">
        <v>1357</v>
      </c>
      <c r="AP162" s="153">
        <v>0.42399999999999999</v>
      </c>
      <c r="AQ162" s="153">
        <v>0.501</v>
      </c>
      <c r="AR162" s="155">
        <v>0.21</v>
      </c>
      <c r="AS162" s="154">
        <v>0.11899999999999999</v>
      </c>
      <c r="AT162" s="154">
        <v>8.1000000000000003E-2</v>
      </c>
      <c r="AU162" s="154">
        <v>0.38500000000000001</v>
      </c>
      <c r="AW162" s="183"/>
      <c r="AX162" s="144">
        <f t="shared" si="104"/>
        <v>74.501573976914997</v>
      </c>
      <c r="AY162" s="149">
        <v>81</v>
      </c>
      <c r="AZ162" s="150" t="s">
        <v>386</v>
      </c>
      <c r="BA162" s="149">
        <v>12</v>
      </c>
      <c r="BB162" s="151">
        <v>1</v>
      </c>
      <c r="BC162" s="152">
        <v>953</v>
      </c>
      <c r="BD162" s="152">
        <v>710</v>
      </c>
      <c r="BE162" s="149">
        <v>0.745</v>
      </c>
      <c r="BF162" s="152">
        <v>446</v>
      </c>
      <c r="BG162" s="152">
        <v>256</v>
      </c>
      <c r="BH162" s="152">
        <v>702</v>
      </c>
      <c r="BI162" s="153">
        <v>0.36499999999999999</v>
      </c>
      <c r="BJ162" s="151">
        <v>0.42</v>
      </c>
      <c r="BK162" s="154">
        <v>0.186</v>
      </c>
      <c r="BL162" s="154">
        <v>9.9000000000000005E-2</v>
      </c>
      <c r="BM162" s="154">
        <v>7.2999999999999995E-2</v>
      </c>
      <c r="BN162" s="154">
        <v>0.33600000000000002</v>
      </c>
      <c r="DU162" s="4"/>
      <c r="DZ162" s="183"/>
      <c r="EA162" s="183"/>
      <c r="EB162" s="183"/>
      <c r="EC162" s="183"/>
      <c r="ED162" s="183"/>
      <c r="EE162" s="183"/>
    </row>
    <row r="163" spans="30:135" ht="13" x14ac:dyDescent="0.15">
      <c r="AD163" s="144">
        <f t="shared" si="102"/>
        <v>74.857142857142861</v>
      </c>
      <c r="AE163" s="144">
        <f t="shared" si="103"/>
        <v>84.860050890585242</v>
      </c>
      <c r="AF163" s="149">
        <v>82</v>
      </c>
      <c r="AG163" s="150" t="s">
        <v>387</v>
      </c>
      <c r="AH163" s="149">
        <v>21</v>
      </c>
      <c r="AI163" s="151">
        <v>1</v>
      </c>
      <c r="AJ163" s="152">
        <v>1572</v>
      </c>
      <c r="AK163" s="152">
        <v>1334</v>
      </c>
      <c r="AL163" s="149">
        <v>0.84899999999999998</v>
      </c>
      <c r="AM163" s="152">
        <v>685</v>
      </c>
      <c r="AN163" s="152">
        <v>488</v>
      </c>
      <c r="AO163" s="152">
        <v>1173</v>
      </c>
      <c r="AP163" s="153">
        <v>0.41599999999999998</v>
      </c>
      <c r="AQ163" s="153">
        <v>0.47499999999999998</v>
      </c>
      <c r="AR163" s="154">
        <v>0.16700000000000001</v>
      </c>
      <c r="AS163" s="155">
        <v>0.1</v>
      </c>
      <c r="AT163" s="154">
        <v>7.3999999999999996E-2</v>
      </c>
      <c r="AU163" s="155">
        <v>0.39</v>
      </c>
      <c r="AW163" s="183"/>
      <c r="AX163" s="144">
        <f t="shared" si="104"/>
        <v>74.473180076628353</v>
      </c>
      <c r="AY163" s="149">
        <v>82</v>
      </c>
      <c r="AZ163" s="150" t="s">
        <v>260</v>
      </c>
      <c r="BA163" s="149">
        <v>25</v>
      </c>
      <c r="BB163" s="151">
        <v>1</v>
      </c>
      <c r="BC163" s="152">
        <v>2088</v>
      </c>
      <c r="BD163" s="152">
        <v>1555</v>
      </c>
      <c r="BE163" s="149">
        <v>0.745</v>
      </c>
      <c r="BF163" s="152">
        <v>993</v>
      </c>
      <c r="BG163" s="152">
        <v>570</v>
      </c>
      <c r="BH163" s="152">
        <v>1563</v>
      </c>
      <c r="BI163" s="153">
        <v>0.36499999999999999</v>
      </c>
      <c r="BJ163" s="153">
        <v>0.39700000000000002</v>
      </c>
      <c r="BK163" s="154">
        <v>0.156</v>
      </c>
      <c r="BL163" s="154">
        <v>0.11799999999999999</v>
      </c>
      <c r="BM163" s="154">
        <v>9.2999999999999999E-2</v>
      </c>
      <c r="BN163" s="154">
        <v>0.35699999999999998</v>
      </c>
      <c r="DU163" s="4"/>
      <c r="DZ163" s="183"/>
      <c r="EA163" s="183"/>
      <c r="EB163" s="183"/>
      <c r="EC163" s="183"/>
      <c r="ED163" s="183"/>
      <c r="EE163" s="183"/>
    </row>
    <row r="164" spans="30:135" ht="13" x14ac:dyDescent="0.15">
      <c r="AD164" s="144">
        <f t="shared" si="102"/>
        <v>88.909090909090907</v>
      </c>
      <c r="AE164" s="144">
        <f t="shared" si="103"/>
        <v>84.509202453987726</v>
      </c>
      <c r="AF164" s="149">
        <v>83</v>
      </c>
      <c r="AG164" s="150" t="s">
        <v>365</v>
      </c>
      <c r="AH164" s="149">
        <v>22</v>
      </c>
      <c r="AI164" s="151">
        <v>1</v>
      </c>
      <c r="AJ164" s="152">
        <v>1956</v>
      </c>
      <c r="AK164" s="152">
        <v>1653</v>
      </c>
      <c r="AL164" s="149">
        <v>0.84499999999999997</v>
      </c>
      <c r="AM164" s="152">
        <v>827</v>
      </c>
      <c r="AN164" s="152">
        <v>634</v>
      </c>
      <c r="AO164" s="152">
        <v>1461</v>
      </c>
      <c r="AP164" s="153">
        <v>0.434</v>
      </c>
      <c r="AQ164" s="153">
        <v>0.48199999999999998</v>
      </c>
      <c r="AR164" s="154">
        <v>0.16900000000000001</v>
      </c>
      <c r="AS164" s="154">
        <v>0.104</v>
      </c>
      <c r="AT164" s="154">
        <v>8.2000000000000003E-2</v>
      </c>
      <c r="AU164" s="154">
        <v>0.39800000000000002</v>
      </c>
      <c r="AW164" s="183"/>
      <c r="AX164" s="144">
        <f t="shared" si="104"/>
        <v>74.574347332576622</v>
      </c>
      <c r="AY164" s="149">
        <v>83</v>
      </c>
      <c r="AZ164" s="150" t="s">
        <v>277</v>
      </c>
      <c r="BA164" s="149">
        <v>22</v>
      </c>
      <c r="BB164" s="151">
        <v>1</v>
      </c>
      <c r="BC164" s="152">
        <v>1762</v>
      </c>
      <c r="BD164" s="152">
        <v>1314</v>
      </c>
      <c r="BE164" s="149">
        <v>0.746</v>
      </c>
      <c r="BF164" s="152">
        <v>794</v>
      </c>
      <c r="BG164" s="152">
        <v>462</v>
      </c>
      <c r="BH164" s="152">
        <v>1256</v>
      </c>
      <c r="BI164" s="153">
        <v>0.36799999999999999</v>
      </c>
      <c r="BJ164" s="153">
        <v>0.42399999999999999</v>
      </c>
      <c r="BK164" s="154">
        <v>0.19600000000000001</v>
      </c>
      <c r="BL164" s="154">
        <v>0.108</v>
      </c>
      <c r="BM164" s="154">
        <v>9.4E-2</v>
      </c>
      <c r="BN164" s="154">
        <v>0.34399999999999997</v>
      </c>
      <c r="DU164" s="4"/>
      <c r="DZ164" s="183"/>
      <c r="EA164" s="183"/>
      <c r="EB164" s="183"/>
      <c r="EC164" s="183"/>
      <c r="ED164" s="183"/>
      <c r="EE164" s="183"/>
    </row>
    <row r="165" spans="30:135" ht="13" x14ac:dyDescent="0.15">
      <c r="AD165" s="144">
        <f t="shared" si="102"/>
        <v>83.52000000000001</v>
      </c>
      <c r="AE165" s="144">
        <f t="shared" si="103"/>
        <v>84.530651340996172</v>
      </c>
      <c r="AF165" s="149">
        <v>84</v>
      </c>
      <c r="AG165" s="150" t="s">
        <v>388</v>
      </c>
      <c r="AH165" s="149">
        <v>25</v>
      </c>
      <c r="AI165" s="151">
        <v>1</v>
      </c>
      <c r="AJ165" s="152">
        <v>2088</v>
      </c>
      <c r="AK165" s="152">
        <v>1765</v>
      </c>
      <c r="AL165" s="149">
        <v>0.84499999999999997</v>
      </c>
      <c r="AM165" s="152">
        <v>866</v>
      </c>
      <c r="AN165" s="152">
        <v>615</v>
      </c>
      <c r="AO165" s="152">
        <v>1481</v>
      </c>
      <c r="AP165" s="153">
        <v>0.41499999999999998</v>
      </c>
      <c r="AQ165" s="153">
        <v>0.46400000000000002</v>
      </c>
      <c r="AR165" s="155">
        <v>0.18</v>
      </c>
      <c r="AS165" s="154">
        <v>0.13400000000000001</v>
      </c>
      <c r="AT165" s="154">
        <v>0.109</v>
      </c>
      <c r="AU165" s="154">
        <v>0.39500000000000002</v>
      </c>
      <c r="AW165" s="183"/>
      <c r="AX165" s="144">
        <f t="shared" si="104"/>
        <v>74.647887323943664</v>
      </c>
      <c r="AY165" s="149">
        <v>84</v>
      </c>
      <c r="AZ165" s="150" t="s">
        <v>389</v>
      </c>
      <c r="BA165" s="149">
        <v>21</v>
      </c>
      <c r="BB165" s="151">
        <v>1</v>
      </c>
      <c r="BC165" s="152">
        <v>1704</v>
      </c>
      <c r="BD165" s="152">
        <v>1272</v>
      </c>
      <c r="BE165" s="149">
        <v>0.746</v>
      </c>
      <c r="BF165" s="152">
        <v>822</v>
      </c>
      <c r="BG165" s="152">
        <v>461</v>
      </c>
      <c r="BH165" s="152">
        <v>1283</v>
      </c>
      <c r="BI165" s="153">
        <v>0.35899999999999999</v>
      </c>
      <c r="BJ165" s="153">
        <v>0.41299999999999998</v>
      </c>
      <c r="BK165" s="154">
        <v>0.161</v>
      </c>
      <c r="BL165" s="154">
        <v>0.10299999999999999</v>
      </c>
      <c r="BM165" s="154">
        <v>8.7999999999999995E-2</v>
      </c>
      <c r="BN165" s="154">
        <v>0.34599999999999997</v>
      </c>
      <c r="DU165" s="4"/>
      <c r="DZ165" s="183"/>
      <c r="EA165" s="183"/>
      <c r="EB165" s="183"/>
      <c r="EC165" s="183"/>
      <c r="ED165" s="183"/>
      <c r="EE165" s="183"/>
    </row>
    <row r="166" spans="30:135" ht="13" x14ac:dyDescent="0.15">
      <c r="AD166" s="144">
        <f t="shared" si="102"/>
        <v>85.3125</v>
      </c>
      <c r="AE166" s="144">
        <f t="shared" si="103"/>
        <v>84.395604395604394</v>
      </c>
      <c r="AF166" s="149">
        <v>85</v>
      </c>
      <c r="AG166" s="150" t="s">
        <v>299</v>
      </c>
      <c r="AH166" s="149">
        <v>16</v>
      </c>
      <c r="AI166" s="151">
        <v>1</v>
      </c>
      <c r="AJ166" s="152">
        <v>1365</v>
      </c>
      <c r="AK166" s="152">
        <v>1152</v>
      </c>
      <c r="AL166" s="149">
        <v>0.84399999999999997</v>
      </c>
      <c r="AM166" s="152">
        <v>533</v>
      </c>
      <c r="AN166" s="152">
        <v>402</v>
      </c>
      <c r="AO166" s="152">
        <v>935</v>
      </c>
      <c r="AP166" s="151">
        <v>0.43</v>
      </c>
      <c r="AQ166" s="153">
        <v>0.48299999999999998</v>
      </c>
      <c r="AR166" s="154">
        <v>0.191</v>
      </c>
      <c r="AS166" s="154">
        <v>0.14799999999999999</v>
      </c>
      <c r="AT166" s="154">
        <v>0.109</v>
      </c>
      <c r="AU166" s="154">
        <v>0.40100000000000002</v>
      </c>
      <c r="AW166" s="183"/>
      <c r="AX166" s="144">
        <f t="shared" si="104"/>
        <v>74.585308056872037</v>
      </c>
      <c r="AY166" s="149">
        <v>85</v>
      </c>
      <c r="AZ166" s="150" t="s">
        <v>390</v>
      </c>
      <c r="BA166" s="149">
        <v>22</v>
      </c>
      <c r="BB166" s="151">
        <v>1</v>
      </c>
      <c r="BC166" s="152">
        <v>1688</v>
      </c>
      <c r="BD166" s="152">
        <v>1259</v>
      </c>
      <c r="BE166" s="149">
        <v>0.746</v>
      </c>
      <c r="BF166" s="152">
        <v>735</v>
      </c>
      <c r="BG166" s="152">
        <v>451</v>
      </c>
      <c r="BH166" s="152">
        <v>1186</v>
      </c>
      <c r="BI166" s="151">
        <v>0.38</v>
      </c>
      <c r="BJ166" s="153">
        <v>0.432</v>
      </c>
      <c r="BK166" s="155">
        <v>0.21</v>
      </c>
      <c r="BL166" s="154">
        <v>0.104</v>
      </c>
      <c r="BM166" s="154">
        <v>8.4000000000000005E-2</v>
      </c>
      <c r="BN166" s="154">
        <v>0.34899999999999998</v>
      </c>
      <c r="DU166" s="4"/>
      <c r="DZ166" s="183"/>
      <c r="EA166" s="183"/>
      <c r="EB166" s="183"/>
      <c r="EC166" s="183"/>
      <c r="ED166" s="183"/>
      <c r="EE166" s="183"/>
    </row>
    <row r="167" spans="30:135" ht="13" x14ac:dyDescent="0.15">
      <c r="AD167" s="144">
        <f t="shared" si="102"/>
        <v>83.863636363636374</v>
      </c>
      <c r="AE167" s="144">
        <f t="shared" si="103"/>
        <v>84.390243902439025</v>
      </c>
      <c r="AF167" s="149">
        <v>86</v>
      </c>
      <c r="AG167" s="150" t="s">
        <v>390</v>
      </c>
      <c r="AH167" s="149">
        <v>22</v>
      </c>
      <c r="AI167" s="151">
        <v>1</v>
      </c>
      <c r="AJ167" s="152">
        <v>1845</v>
      </c>
      <c r="AK167" s="152">
        <v>1557</v>
      </c>
      <c r="AL167" s="149">
        <v>0.84399999999999997</v>
      </c>
      <c r="AM167" s="152">
        <v>815</v>
      </c>
      <c r="AN167" s="152">
        <v>587</v>
      </c>
      <c r="AO167" s="152">
        <v>1402</v>
      </c>
      <c r="AP167" s="153">
        <v>0.41899999999999998</v>
      </c>
      <c r="AQ167" s="153">
        <v>0.46300000000000002</v>
      </c>
      <c r="AR167" s="155">
        <v>0.15</v>
      </c>
      <c r="AS167" s="154">
        <v>0.106</v>
      </c>
      <c r="AT167" s="154">
        <v>8.3000000000000004E-2</v>
      </c>
      <c r="AU167" s="154">
        <v>0.39900000000000002</v>
      </c>
      <c r="AW167" s="183"/>
      <c r="AX167" s="144">
        <f t="shared" si="104"/>
        <v>74.645390070921991</v>
      </c>
      <c r="AY167" s="149">
        <v>86</v>
      </c>
      <c r="AZ167" s="150" t="s">
        <v>391</v>
      </c>
      <c r="BA167" s="149">
        <v>22</v>
      </c>
      <c r="BB167" s="151">
        <v>1</v>
      </c>
      <c r="BC167" s="152">
        <v>1692</v>
      </c>
      <c r="BD167" s="152">
        <v>1263</v>
      </c>
      <c r="BE167" s="149">
        <v>0.746</v>
      </c>
      <c r="BF167" s="152">
        <v>756</v>
      </c>
      <c r="BG167" s="152">
        <v>479</v>
      </c>
      <c r="BH167" s="152">
        <v>1235</v>
      </c>
      <c r="BI167" s="153">
        <v>0.38800000000000001</v>
      </c>
      <c r="BJ167" s="153">
        <v>0.43099999999999999</v>
      </c>
      <c r="BK167" s="154">
        <v>0.191</v>
      </c>
      <c r="BL167" s="154">
        <v>9.2999999999999999E-2</v>
      </c>
      <c r="BM167" s="154">
        <v>6.7000000000000004E-2</v>
      </c>
      <c r="BN167" s="154">
        <v>0.35599999999999998</v>
      </c>
      <c r="DU167" s="4"/>
      <c r="DZ167" s="183"/>
      <c r="EA167" s="183"/>
      <c r="EB167" s="183"/>
      <c r="EC167" s="183"/>
      <c r="ED167" s="183"/>
      <c r="EE167" s="183"/>
    </row>
    <row r="168" spans="30:135" ht="13" x14ac:dyDescent="0.15">
      <c r="AD168" s="144">
        <f t="shared" si="102"/>
        <v>83.458333333333329</v>
      </c>
      <c r="AE168" s="144">
        <f t="shared" si="103"/>
        <v>84.373439840239641</v>
      </c>
      <c r="AF168" s="149">
        <v>87</v>
      </c>
      <c r="AG168" s="150" t="s">
        <v>330</v>
      </c>
      <c r="AH168" s="149">
        <v>24</v>
      </c>
      <c r="AI168" s="151">
        <v>1</v>
      </c>
      <c r="AJ168" s="152">
        <v>2003</v>
      </c>
      <c r="AK168" s="152">
        <v>1690</v>
      </c>
      <c r="AL168" s="149">
        <v>0.84399999999999997</v>
      </c>
      <c r="AM168" s="152">
        <v>885</v>
      </c>
      <c r="AN168" s="152">
        <v>657</v>
      </c>
      <c r="AO168" s="152">
        <v>1542</v>
      </c>
      <c r="AP168" s="153">
        <v>0.42599999999999999</v>
      </c>
      <c r="AQ168" s="153">
        <v>0.47099999999999997</v>
      </c>
      <c r="AR168" s="154">
        <v>0.155</v>
      </c>
      <c r="AS168" s="154">
        <v>9.8000000000000004E-2</v>
      </c>
      <c r="AT168" s="154">
        <v>8.1000000000000003E-2</v>
      </c>
      <c r="AU168" s="154">
        <v>0.39500000000000002</v>
      </c>
      <c r="AW168" s="183"/>
      <c r="AX168" s="144">
        <f t="shared" si="104"/>
        <v>74.666092201637227</v>
      </c>
      <c r="AY168" s="149">
        <v>87</v>
      </c>
      <c r="AZ168" s="150" t="s">
        <v>392</v>
      </c>
      <c r="BA168" s="149">
        <v>24</v>
      </c>
      <c r="BB168" s="151">
        <v>1</v>
      </c>
      <c r="BC168" s="152">
        <v>2321</v>
      </c>
      <c r="BD168" s="152">
        <v>1733</v>
      </c>
      <c r="BE168" s="149">
        <v>0.747</v>
      </c>
      <c r="BF168" s="152">
        <v>1016</v>
      </c>
      <c r="BG168" s="152">
        <v>628</v>
      </c>
      <c r="BH168" s="152">
        <v>1644</v>
      </c>
      <c r="BI168" s="153">
        <v>0.38200000000000001</v>
      </c>
      <c r="BJ168" s="153">
        <v>0.432</v>
      </c>
      <c r="BK168" s="154">
        <v>0.19900000000000001</v>
      </c>
      <c r="BL168" s="155">
        <v>0.11</v>
      </c>
      <c r="BM168" s="154">
        <v>7.6999999999999999E-2</v>
      </c>
      <c r="BN168" s="154">
        <v>0.34899999999999998</v>
      </c>
      <c r="DU168" s="4"/>
      <c r="DZ168" s="183"/>
      <c r="EA168" s="183"/>
      <c r="EB168" s="183"/>
      <c r="EC168" s="183"/>
      <c r="ED168" s="183"/>
      <c r="EE168" s="183"/>
    </row>
    <row r="169" spans="30:135" ht="13" x14ac:dyDescent="0.15">
      <c r="AD169" s="144">
        <f t="shared" si="102"/>
        <v>87.91304347826086</v>
      </c>
      <c r="AE169" s="144">
        <f t="shared" si="103"/>
        <v>84.272997032640944</v>
      </c>
      <c r="AF169" s="149">
        <v>88</v>
      </c>
      <c r="AG169" s="150" t="s">
        <v>393</v>
      </c>
      <c r="AH169" s="149">
        <v>23</v>
      </c>
      <c r="AI169" s="151">
        <v>1</v>
      </c>
      <c r="AJ169" s="152">
        <v>2022</v>
      </c>
      <c r="AK169" s="152">
        <v>1704</v>
      </c>
      <c r="AL169" s="149">
        <v>0.84299999999999997</v>
      </c>
      <c r="AM169" s="152">
        <v>849</v>
      </c>
      <c r="AN169" s="152">
        <v>616</v>
      </c>
      <c r="AO169" s="152">
        <v>1465</v>
      </c>
      <c r="AP169" s="151">
        <v>0.42</v>
      </c>
      <c r="AQ169" s="153">
        <v>0.48799999999999999</v>
      </c>
      <c r="AR169" s="154">
        <v>0.187</v>
      </c>
      <c r="AS169" s="154">
        <v>0.11600000000000001</v>
      </c>
      <c r="AT169" s="154">
        <v>9.7000000000000003E-2</v>
      </c>
      <c r="AU169" s="154">
        <v>0.38300000000000001</v>
      </c>
      <c r="AW169" s="183"/>
      <c r="AX169" s="144">
        <f t="shared" si="104"/>
        <v>74.677187948350081</v>
      </c>
      <c r="AY169" s="149">
        <v>88</v>
      </c>
      <c r="AZ169" s="150" t="s">
        <v>394</v>
      </c>
      <c r="BA169" s="149">
        <v>17</v>
      </c>
      <c r="BB169" s="151">
        <v>1</v>
      </c>
      <c r="BC169" s="152">
        <v>1394</v>
      </c>
      <c r="BD169" s="152">
        <v>1041</v>
      </c>
      <c r="BE169" s="149">
        <v>0.747</v>
      </c>
      <c r="BF169" s="152">
        <v>601</v>
      </c>
      <c r="BG169" s="152">
        <v>379</v>
      </c>
      <c r="BH169" s="152">
        <v>980</v>
      </c>
      <c r="BI169" s="153">
        <v>0.38700000000000001</v>
      </c>
      <c r="BJ169" s="153">
        <v>0.438</v>
      </c>
      <c r="BK169" s="154">
        <v>0.217</v>
      </c>
      <c r="BL169" s="154">
        <v>9.6000000000000002E-2</v>
      </c>
      <c r="BM169" s="154">
        <v>7.2999999999999995E-2</v>
      </c>
      <c r="BN169" s="154">
        <v>0.34799999999999998</v>
      </c>
      <c r="DU169" s="4"/>
      <c r="DZ169" s="183"/>
      <c r="EA169" s="183"/>
      <c r="EB169" s="183"/>
      <c r="EC169" s="183"/>
      <c r="ED169" s="183"/>
      <c r="EE169" s="183"/>
    </row>
    <row r="170" spans="30:135" ht="13" x14ac:dyDescent="0.15">
      <c r="AD170" s="144">
        <f t="shared" si="102"/>
        <v>93.952380952380963</v>
      </c>
      <c r="AE170" s="144">
        <f t="shared" si="103"/>
        <v>84.3385707045109</v>
      </c>
      <c r="AF170" s="149">
        <v>89</v>
      </c>
      <c r="AG170" s="150" t="s">
        <v>395</v>
      </c>
      <c r="AH170" s="149">
        <v>21</v>
      </c>
      <c r="AI170" s="151">
        <v>1</v>
      </c>
      <c r="AJ170" s="152">
        <v>1973</v>
      </c>
      <c r="AK170" s="152">
        <v>1664</v>
      </c>
      <c r="AL170" s="149">
        <v>0.84299999999999997</v>
      </c>
      <c r="AM170" s="152">
        <v>819</v>
      </c>
      <c r="AN170" s="152">
        <v>620</v>
      </c>
      <c r="AO170" s="152">
        <v>1439</v>
      </c>
      <c r="AP170" s="153">
        <v>0.43099999999999999</v>
      </c>
      <c r="AQ170" s="153">
        <v>0.47799999999999998</v>
      </c>
      <c r="AR170" s="154">
        <v>0.17299999999999999</v>
      </c>
      <c r="AS170" s="155">
        <v>0.12</v>
      </c>
      <c r="AT170" s="154">
        <v>9.0999999999999998E-2</v>
      </c>
      <c r="AU170" s="154">
        <v>0.39800000000000002</v>
      </c>
      <c r="AW170" s="183"/>
      <c r="AX170" s="144">
        <f t="shared" si="104"/>
        <v>74.838330393885954</v>
      </c>
      <c r="AY170" s="149">
        <v>89</v>
      </c>
      <c r="AZ170" s="150" t="s">
        <v>396</v>
      </c>
      <c r="BA170" s="149">
        <v>21</v>
      </c>
      <c r="BB170" s="151">
        <v>1</v>
      </c>
      <c r="BC170" s="152">
        <v>1701</v>
      </c>
      <c r="BD170" s="152">
        <v>1273</v>
      </c>
      <c r="BE170" s="149">
        <v>0.748</v>
      </c>
      <c r="BF170" s="152">
        <v>804</v>
      </c>
      <c r="BG170" s="152">
        <v>474</v>
      </c>
      <c r="BH170" s="152">
        <v>1278</v>
      </c>
      <c r="BI170" s="153">
        <v>0.371</v>
      </c>
      <c r="BJ170" s="153">
        <v>0.41599999999999998</v>
      </c>
      <c r="BK170" s="155">
        <v>0.17</v>
      </c>
      <c r="BL170" s="154">
        <v>9.8000000000000004E-2</v>
      </c>
      <c r="BM170" s="154">
        <v>7.6999999999999999E-2</v>
      </c>
      <c r="BN170" s="154">
        <v>0.34899999999999998</v>
      </c>
      <c r="DU170" s="4"/>
      <c r="DZ170" s="183"/>
      <c r="EA170" s="183"/>
      <c r="EB170" s="183"/>
      <c r="EC170" s="183"/>
      <c r="ED170" s="183"/>
      <c r="EE170" s="183"/>
    </row>
    <row r="171" spans="30:135" ht="13" x14ac:dyDescent="0.15">
      <c r="AD171" s="144">
        <f t="shared" si="102"/>
        <v>76</v>
      </c>
      <c r="AE171" s="144">
        <f t="shared" si="103"/>
        <v>83.771929824561411</v>
      </c>
      <c r="AF171" s="149">
        <v>90</v>
      </c>
      <c r="AG171" s="150" t="s">
        <v>397</v>
      </c>
      <c r="AH171" s="149">
        <v>9</v>
      </c>
      <c r="AI171" s="151">
        <v>1</v>
      </c>
      <c r="AJ171" s="152">
        <v>684</v>
      </c>
      <c r="AK171" s="152">
        <v>573</v>
      </c>
      <c r="AL171" s="149">
        <v>0.83799999999999997</v>
      </c>
      <c r="AM171" s="152">
        <v>259</v>
      </c>
      <c r="AN171" s="152">
        <v>210</v>
      </c>
      <c r="AO171" s="152">
        <v>469</v>
      </c>
      <c r="AP171" s="153">
        <v>0.44800000000000001</v>
      </c>
      <c r="AQ171" s="153">
        <v>0.48899999999999999</v>
      </c>
      <c r="AR171" s="154">
        <v>0.21099999999999999</v>
      </c>
      <c r="AS171" s="154">
        <v>0.13600000000000001</v>
      </c>
      <c r="AT171" s="154">
        <v>0.105</v>
      </c>
      <c r="AU171" s="154">
        <v>0.39200000000000002</v>
      </c>
      <c r="AW171" s="183"/>
      <c r="AX171" s="144">
        <f t="shared" si="104"/>
        <v>74.843126069594973</v>
      </c>
      <c r="AY171" s="149">
        <v>90</v>
      </c>
      <c r="AZ171" s="150" t="s">
        <v>398</v>
      </c>
      <c r="BA171" s="149">
        <v>22</v>
      </c>
      <c r="BB171" s="151">
        <v>1</v>
      </c>
      <c r="BC171" s="152">
        <v>1753</v>
      </c>
      <c r="BD171" s="152">
        <v>1312</v>
      </c>
      <c r="BE171" s="149">
        <v>0.748</v>
      </c>
      <c r="BF171" s="152">
        <v>756</v>
      </c>
      <c r="BG171" s="152">
        <v>489</v>
      </c>
      <c r="BH171" s="152">
        <v>1245</v>
      </c>
      <c r="BI171" s="153">
        <v>0.39300000000000002</v>
      </c>
      <c r="BJ171" s="153">
        <v>0.44600000000000001</v>
      </c>
      <c r="BK171" s="154">
        <v>0.214</v>
      </c>
      <c r="BL171" s="154">
        <v>8.8999999999999996E-2</v>
      </c>
      <c r="BM171" s="154">
        <v>6.8000000000000005E-2</v>
      </c>
      <c r="BN171" s="154">
        <v>0.34699999999999998</v>
      </c>
      <c r="DU171" s="4"/>
      <c r="DZ171" s="183"/>
      <c r="EA171" s="183"/>
      <c r="EB171" s="183"/>
      <c r="EC171" s="183"/>
      <c r="ED171" s="183"/>
      <c r="EE171" s="183"/>
    </row>
    <row r="172" spans="30:135" ht="13" x14ac:dyDescent="0.15">
      <c r="AD172" s="144">
        <f t="shared" si="102"/>
        <v>81.222222222222214</v>
      </c>
      <c r="AE172" s="144">
        <f t="shared" si="103"/>
        <v>83.789329685362517</v>
      </c>
      <c r="AF172" s="149">
        <v>91</v>
      </c>
      <c r="AG172" s="150" t="s">
        <v>361</v>
      </c>
      <c r="AH172" s="149">
        <v>18</v>
      </c>
      <c r="AI172" s="151">
        <v>1</v>
      </c>
      <c r="AJ172" s="152">
        <v>1462</v>
      </c>
      <c r="AK172" s="152">
        <v>1225</v>
      </c>
      <c r="AL172" s="149">
        <v>0.83799999999999997</v>
      </c>
      <c r="AM172" s="152">
        <v>569</v>
      </c>
      <c r="AN172" s="152">
        <v>450</v>
      </c>
      <c r="AO172" s="152">
        <v>1019</v>
      </c>
      <c r="AP172" s="153">
        <v>0.442</v>
      </c>
      <c r="AQ172" s="153">
        <v>0.498</v>
      </c>
      <c r="AR172" s="154">
        <v>0.19900000000000001</v>
      </c>
      <c r="AS172" s="154">
        <v>0.124</v>
      </c>
      <c r="AT172" s="154">
        <v>0.106</v>
      </c>
      <c r="AU172" s="154">
        <v>0.39700000000000002</v>
      </c>
      <c r="AW172" s="183"/>
      <c r="AX172" s="144">
        <f t="shared" si="104"/>
        <v>74.967658473479943</v>
      </c>
      <c r="AY172" s="149">
        <v>91</v>
      </c>
      <c r="AZ172" s="150" t="s">
        <v>399</v>
      </c>
      <c r="BA172" s="149">
        <v>20</v>
      </c>
      <c r="BB172" s="151">
        <v>1</v>
      </c>
      <c r="BC172" s="152">
        <v>1546</v>
      </c>
      <c r="BD172" s="152">
        <v>1159</v>
      </c>
      <c r="BE172" s="149">
        <v>0.75</v>
      </c>
      <c r="BF172" s="152">
        <v>616</v>
      </c>
      <c r="BG172" s="152">
        <v>427</v>
      </c>
      <c r="BH172" s="152">
        <v>1043</v>
      </c>
      <c r="BI172" s="153">
        <v>0.40899999999999997</v>
      </c>
      <c r="BJ172" s="153">
        <v>0.45500000000000002</v>
      </c>
      <c r="BK172" s="154">
        <v>0.23499999999999999</v>
      </c>
      <c r="BL172" s="154">
        <v>0.105</v>
      </c>
      <c r="BM172" s="154">
        <v>8.3000000000000004E-2</v>
      </c>
      <c r="BN172" s="154">
        <v>0.35599999999999998</v>
      </c>
      <c r="DU172" s="4"/>
      <c r="DZ172" s="183"/>
      <c r="EA172" s="183"/>
      <c r="EB172" s="183"/>
      <c r="EC172" s="183"/>
      <c r="ED172" s="183"/>
      <c r="EE172" s="183"/>
    </row>
    <row r="173" spans="30:135" ht="13" x14ac:dyDescent="0.15">
      <c r="AD173" s="144">
        <f t="shared" si="102"/>
        <v>82.34782608695653</v>
      </c>
      <c r="AE173" s="144">
        <f t="shared" si="103"/>
        <v>83.685322069693768</v>
      </c>
      <c r="AF173" s="149">
        <v>92</v>
      </c>
      <c r="AG173" s="150" t="s">
        <v>328</v>
      </c>
      <c r="AH173" s="149">
        <v>23</v>
      </c>
      <c r="AI173" s="151">
        <v>1</v>
      </c>
      <c r="AJ173" s="152">
        <v>1894</v>
      </c>
      <c r="AK173" s="152">
        <v>1585</v>
      </c>
      <c r="AL173" s="149">
        <v>0.83699999999999997</v>
      </c>
      <c r="AM173" s="152">
        <v>777</v>
      </c>
      <c r="AN173" s="152">
        <v>580</v>
      </c>
      <c r="AO173" s="152">
        <v>1357</v>
      </c>
      <c r="AP173" s="153">
        <v>0.42699999999999999</v>
      </c>
      <c r="AQ173" s="153">
        <v>0.47599999999999998</v>
      </c>
      <c r="AR173" s="155">
        <v>0.18</v>
      </c>
      <c r="AS173" s="154">
        <v>0.126</v>
      </c>
      <c r="AT173" s="154">
        <v>0.10199999999999999</v>
      </c>
      <c r="AU173" s="154">
        <v>0.39900000000000002</v>
      </c>
      <c r="AW173" s="183"/>
      <c r="AX173" s="144">
        <f t="shared" si="104"/>
        <v>75.04520795660035</v>
      </c>
      <c r="AY173" s="149">
        <v>92</v>
      </c>
      <c r="AZ173" s="150" t="s">
        <v>286</v>
      </c>
      <c r="BA173" s="149">
        <v>21</v>
      </c>
      <c r="BB173" s="151">
        <v>1</v>
      </c>
      <c r="BC173" s="152">
        <v>1659</v>
      </c>
      <c r="BD173" s="152">
        <v>1245</v>
      </c>
      <c r="BE173" s="149">
        <v>0.75</v>
      </c>
      <c r="BF173" s="152">
        <v>735</v>
      </c>
      <c r="BG173" s="152">
        <v>431</v>
      </c>
      <c r="BH173" s="152">
        <v>1166</v>
      </c>
      <c r="BI173" s="151">
        <v>0.37</v>
      </c>
      <c r="BJ173" s="153">
        <v>0.436</v>
      </c>
      <c r="BK173" s="154">
        <v>0.20399999999999999</v>
      </c>
      <c r="BL173" s="155">
        <v>0.11</v>
      </c>
      <c r="BM173" s="154">
        <v>7.8E-2</v>
      </c>
      <c r="BN173" s="154">
        <v>0.34100000000000003</v>
      </c>
      <c r="DU173" s="4"/>
      <c r="DZ173" s="183"/>
      <c r="EA173" s="183"/>
      <c r="EB173" s="183"/>
      <c r="EC173" s="183"/>
      <c r="ED173" s="183"/>
      <c r="EE173" s="183"/>
    </row>
    <row r="174" spans="30:135" ht="13" x14ac:dyDescent="0.15">
      <c r="AD174" s="144">
        <f t="shared" si="102"/>
        <v>79.77272727272728</v>
      </c>
      <c r="AE174" s="144">
        <f t="shared" si="103"/>
        <v>83.703703703703695</v>
      </c>
      <c r="AF174" s="149">
        <v>93</v>
      </c>
      <c r="AG174" s="150" t="s">
        <v>400</v>
      </c>
      <c r="AH174" s="149">
        <v>22</v>
      </c>
      <c r="AI174" s="151">
        <v>1</v>
      </c>
      <c r="AJ174" s="152">
        <v>1755</v>
      </c>
      <c r="AK174" s="152">
        <v>1469</v>
      </c>
      <c r="AL174" s="149">
        <v>0.83699999999999997</v>
      </c>
      <c r="AM174" s="152">
        <v>773</v>
      </c>
      <c r="AN174" s="152">
        <v>531</v>
      </c>
      <c r="AO174" s="152">
        <v>1304</v>
      </c>
      <c r="AP174" s="153">
        <v>0.40699999999999997</v>
      </c>
      <c r="AQ174" s="153">
        <v>0.45600000000000002</v>
      </c>
      <c r="AR174" s="155">
        <v>0.16</v>
      </c>
      <c r="AS174" s="154">
        <v>0.121</v>
      </c>
      <c r="AT174" s="154">
        <v>9.4E-2</v>
      </c>
      <c r="AU174" s="155">
        <v>0.39</v>
      </c>
      <c r="AW174" s="183"/>
      <c r="AX174" s="144">
        <f t="shared" si="104"/>
        <v>75.047378395451673</v>
      </c>
      <c r="AY174" s="149">
        <v>93</v>
      </c>
      <c r="AZ174" s="150" t="s">
        <v>292</v>
      </c>
      <c r="BA174" s="149">
        <v>20</v>
      </c>
      <c r="BB174" s="151">
        <v>1</v>
      </c>
      <c r="BC174" s="152">
        <v>1583</v>
      </c>
      <c r="BD174" s="152">
        <v>1188</v>
      </c>
      <c r="BE174" s="149">
        <v>0.75</v>
      </c>
      <c r="BF174" s="152">
        <v>737</v>
      </c>
      <c r="BG174" s="152">
        <v>434</v>
      </c>
      <c r="BH174" s="152">
        <v>1171</v>
      </c>
      <c r="BI174" s="153">
        <v>0.371</v>
      </c>
      <c r="BJ174" s="153">
        <v>0.42099999999999999</v>
      </c>
      <c r="BK174" s="154">
        <v>0.18099999999999999</v>
      </c>
      <c r="BL174" s="154">
        <v>9.7000000000000003E-2</v>
      </c>
      <c r="BM174" s="154">
        <v>8.4000000000000005E-2</v>
      </c>
      <c r="BN174" s="154">
        <v>0.34599999999999997</v>
      </c>
      <c r="DU174" s="4"/>
      <c r="DZ174" s="183"/>
      <c r="EA174" s="183"/>
      <c r="EB174" s="183"/>
      <c r="EC174" s="183"/>
      <c r="ED174" s="183"/>
      <c r="EE174" s="183"/>
    </row>
    <row r="175" spans="30:135" ht="13" x14ac:dyDescent="0.15">
      <c r="AD175" s="144">
        <f t="shared" si="102"/>
        <v>75.388888888888886</v>
      </c>
      <c r="AE175" s="144">
        <f t="shared" si="103"/>
        <v>83.64038319823139</v>
      </c>
      <c r="AF175" s="149">
        <v>94</v>
      </c>
      <c r="AG175" s="150" t="s">
        <v>401</v>
      </c>
      <c r="AH175" s="149">
        <v>18</v>
      </c>
      <c r="AI175" s="151">
        <v>1</v>
      </c>
      <c r="AJ175" s="152">
        <v>1357</v>
      </c>
      <c r="AK175" s="152">
        <v>1135</v>
      </c>
      <c r="AL175" s="149">
        <v>0.83599999999999997</v>
      </c>
      <c r="AM175" s="152">
        <v>572</v>
      </c>
      <c r="AN175" s="152">
        <v>444</v>
      </c>
      <c r="AO175" s="152">
        <v>1016</v>
      </c>
      <c r="AP175" s="153">
        <v>0.437</v>
      </c>
      <c r="AQ175" s="153">
        <v>0.497</v>
      </c>
      <c r="AR175" s="154">
        <v>0.187</v>
      </c>
      <c r="AS175" s="154">
        <v>8.3000000000000004E-2</v>
      </c>
      <c r="AT175" s="154">
        <v>6.4000000000000001E-2</v>
      </c>
      <c r="AU175" s="154">
        <v>0.38300000000000001</v>
      </c>
      <c r="AW175" s="183"/>
      <c r="AX175" s="144">
        <f t="shared" si="104"/>
        <v>75.115740740740748</v>
      </c>
      <c r="AY175" s="149">
        <v>94</v>
      </c>
      <c r="AZ175" s="150" t="s">
        <v>333</v>
      </c>
      <c r="BA175" s="149">
        <v>22</v>
      </c>
      <c r="BB175" s="151">
        <v>1</v>
      </c>
      <c r="BC175" s="152">
        <v>1728</v>
      </c>
      <c r="BD175" s="152">
        <v>1298</v>
      </c>
      <c r="BE175" s="149">
        <v>0.751</v>
      </c>
      <c r="BF175" s="152">
        <v>770</v>
      </c>
      <c r="BG175" s="152">
        <v>491</v>
      </c>
      <c r="BH175" s="152">
        <v>1261</v>
      </c>
      <c r="BI175" s="153">
        <v>0.38900000000000001</v>
      </c>
      <c r="BJ175" s="153">
        <v>0.433</v>
      </c>
      <c r="BK175" s="154">
        <v>0.189</v>
      </c>
      <c r="BL175" s="154">
        <v>0.10199999999999999</v>
      </c>
      <c r="BM175" s="154">
        <v>8.5999999999999993E-2</v>
      </c>
      <c r="BN175" s="154">
        <v>0.35399999999999998</v>
      </c>
      <c r="DU175" s="4"/>
      <c r="DZ175" s="183"/>
      <c r="EA175" s="183"/>
      <c r="EB175" s="183"/>
      <c r="EC175" s="183"/>
      <c r="ED175" s="183"/>
      <c r="EE175" s="183"/>
    </row>
    <row r="176" spans="30:135" ht="13" x14ac:dyDescent="0.15">
      <c r="AD176" s="144">
        <f t="shared" si="102"/>
        <v>80.94736842105263</v>
      </c>
      <c r="AE176" s="144">
        <f t="shared" si="103"/>
        <v>83.4850455136541</v>
      </c>
      <c r="AF176" s="149">
        <v>95</v>
      </c>
      <c r="AG176" s="150" t="s">
        <v>284</v>
      </c>
      <c r="AH176" s="149">
        <v>19</v>
      </c>
      <c r="AI176" s="151">
        <v>1</v>
      </c>
      <c r="AJ176" s="152">
        <v>1538</v>
      </c>
      <c r="AK176" s="152">
        <v>1284</v>
      </c>
      <c r="AL176" s="149">
        <v>0.83499999999999996</v>
      </c>
      <c r="AM176" s="152">
        <v>688</v>
      </c>
      <c r="AN176" s="152">
        <v>474</v>
      </c>
      <c r="AO176" s="152">
        <v>1162</v>
      </c>
      <c r="AP176" s="153">
        <v>0.40799999999999997</v>
      </c>
      <c r="AQ176" s="153">
        <v>0.45700000000000002</v>
      </c>
      <c r="AR176" s="154">
        <v>0.153</v>
      </c>
      <c r="AS176" s="154">
        <v>0.112</v>
      </c>
      <c r="AT176" s="154">
        <v>8.7999999999999995E-2</v>
      </c>
      <c r="AU176" s="154">
        <v>0.39400000000000002</v>
      </c>
      <c r="AW176" s="183"/>
      <c r="AX176" s="144">
        <f t="shared" si="104"/>
        <v>75.230769230769241</v>
      </c>
      <c r="AY176" s="149">
        <v>95</v>
      </c>
      <c r="AZ176" s="150" t="s">
        <v>306</v>
      </c>
      <c r="BA176" s="149">
        <v>17</v>
      </c>
      <c r="BB176" s="151">
        <v>1</v>
      </c>
      <c r="BC176" s="152">
        <v>1300</v>
      </c>
      <c r="BD176" s="152">
        <v>978</v>
      </c>
      <c r="BE176" s="149">
        <v>0.752</v>
      </c>
      <c r="BF176" s="152">
        <v>549</v>
      </c>
      <c r="BG176" s="152">
        <v>371</v>
      </c>
      <c r="BH176" s="152">
        <v>920</v>
      </c>
      <c r="BI176" s="153">
        <v>0.40300000000000002</v>
      </c>
      <c r="BJ176" s="153">
        <v>0.44900000000000001</v>
      </c>
      <c r="BK176" s="155">
        <v>0.22</v>
      </c>
      <c r="BL176" s="154">
        <v>9.0999999999999998E-2</v>
      </c>
      <c r="BM176" s="154">
        <v>7.5999999999999998E-2</v>
      </c>
      <c r="BN176" s="154">
        <v>0.35099999999999998</v>
      </c>
      <c r="DU176" s="4"/>
      <c r="DZ176" s="183"/>
      <c r="EA176" s="183"/>
      <c r="EB176" s="183"/>
      <c r="EC176" s="183"/>
      <c r="ED176" s="183"/>
      <c r="EE176" s="183"/>
    </row>
    <row r="177" spans="30:135" ht="13" x14ac:dyDescent="0.15">
      <c r="AD177" s="144">
        <f t="shared" si="102"/>
        <v>87.136363636363626</v>
      </c>
      <c r="AE177" s="144">
        <f t="shared" si="103"/>
        <v>83.515910276473662</v>
      </c>
      <c r="AF177" s="149">
        <v>96</v>
      </c>
      <c r="AG177" s="150" t="s">
        <v>402</v>
      </c>
      <c r="AH177" s="149">
        <v>22</v>
      </c>
      <c r="AI177" s="151">
        <v>1</v>
      </c>
      <c r="AJ177" s="152">
        <v>1917</v>
      </c>
      <c r="AK177" s="152">
        <v>1601</v>
      </c>
      <c r="AL177" s="149">
        <v>0.83499999999999996</v>
      </c>
      <c r="AM177" s="152">
        <v>850</v>
      </c>
      <c r="AN177" s="152">
        <v>592</v>
      </c>
      <c r="AO177" s="152">
        <v>1442</v>
      </c>
      <c r="AP177" s="153">
        <v>0.41099999999999998</v>
      </c>
      <c r="AQ177" s="153">
        <v>0.45900000000000002</v>
      </c>
      <c r="AR177" s="154">
        <v>0.155</v>
      </c>
      <c r="AS177" s="154">
        <v>0.11600000000000001</v>
      </c>
      <c r="AT177" s="154">
        <v>0.10100000000000001</v>
      </c>
      <c r="AU177" s="154">
        <v>0.39100000000000001</v>
      </c>
      <c r="AW177" s="183"/>
      <c r="AX177" s="144">
        <f t="shared" si="104"/>
        <v>75.177865612648219</v>
      </c>
      <c r="AY177" s="149">
        <v>96</v>
      </c>
      <c r="AZ177" s="150" t="s">
        <v>403</v>
      </c>
      <c r="BA177" s="149">
        <v>15</v>
      </c>
      <c r="BB177" s="151">
        <v>1</v>
      </c>
      <c r="BC177" s="152">
        <v>1265</v>
      </c>
      <c r="BD177" s="152">
        <v>951</v>
      </c>
      <c r="BE177" s="149">
        <v>0.752</v>
      </c>
      <c r="BF177" s="152">
        <v>518</v>
      </c>
      <c r="BG177" s="152">
        <v>337</v>
      </c>
      <c r="BH177" s="152">
        <v>855</v>
      </c>
      <c r="BI177" s="153">
        <v>0.39400000000000002</v>
      </c>
      <c r="BJ177" s="153">
        <v>0.443</v>
      </c>
      <c r="BK177" s="154">
        <v>0.219</v>
      </c>
      <c r="BL177" s="154">
        <v>0.13100000000000001</v>
      </c>
      <c r="BM177" s="154">
        <v>0.10100000000000001</v>
      </c>
      <c r="BN177" s="154">
        <v>0.35699999999999998</v>
      </c>
      <c r="DU177" s="4"/>
      <c r="DZ177" s="183"/>
      <c r="EA177" s="183"/>
      <c r="EB177" s="183"/>
      <c r="EC177" s="183"/>
      <c r="ED177" s="183"/>
      <c r="EE177" s="183"/>
    </row>
    <row r="178" spans="30:135" ht="13" x14ac:dyDescent="0.15">
      <c r="AD178" s="144">
        <f t="shared" si="102"/>
        <v>79.047619047619051</v>
      </c>
      <c r="AE178" s="144">
        <f t="shared" si="103"/>
        <v>83.493975903614455</v>
      </c>
      <c r="AF178" s="149">
        <v>97</v>
      </c>
      <c r="AG178" s="150" t="s">
        <v>404</v>
      </c>
      <c r="AH178" s="149">
        <v>21</v>
      </c>
      <c r="AI178" s="151">
        <v>1</v>
      </c>
      <c r="AJ178" s="152">
        <v>1660</v>
      </c>
      <c r="AK178" s="152">
        <v>1386</v>
      </c>
      <c r="AL178" s="149">
        <v>0.83499999999999996</v>
      </c>
      <c r="AM178" s="152">
        <v>737</v>
      </c>
      <c r="AN178" s="152">
        <v>524</v>
      </c>
      <c r="AO178" s="152">
        <v>1261</v>
      </c>
      <c r="AP178" s="153">
        <v>0.41599999999999998</v>
      </c>
      <c r="AQ178" s="153">
        <v>0.46500000000000002</v>
      </c>
      <c r="AR178" s="154">
        <v>0.155</v>
      </c>
      <c r="AS178" s="154">
        <v>0.104</v>
      </c>
      <c r="AT178" s="154">
        <v>8.3000000000000004E-2</v>
      </c>
      <c r="AU178" s="154">
        <v>0.39100000000000001</v>
      </c>
      <c r="AW178" s="183"/>
      <c r="AX178" s="144">
        <f t="shared" si="104"/>
        <v>75.223880597014926</v>
      </c>
      <c r="AY178" s="160">
        <v>97</v>
      </c>
      <c r="AZ178" s="161" t="s">
        <v>341</v>
      </c>
      <c r="BA178" s="160">
        <v>21</v>
      </c>
      <c r="BB178" s="162">
        <v>1</v>
      </c>
      <c r="BC178" s="163">
        <v>1675</v>
      </c>
      <c r="BD178" s="163">
        <v>1260</v>
      </c>
      <c r="BE178" s="160">
        <v>0.752</v>
      </c>
      <c r="BF178" s="163">
        <v>781</v>
      </c>
      <c r="BG178" s="163">
        <v>434</v>
      </c>
      <c r="BH178" s="163">
        <v>1215</v>
      </c>
      <c r="BI178" s="164">
        <v>0.35699999999999998</v>
      </c>
      <c r="BJ178" s="164">
        <v>0.41099999999999998</v>
      </c>
      <c r="BK178" s="166">
        <v>0.18099999999999999</v>
      </c>
      <c r="BL178" s="166">
        <v>0.108</v>
      </c>
      <c r="BM178" s="166">
        <v>8.7999999999999995E-2</v>
      </c>
      <c r="BN178" s="166">
        <v>0.34499999999999997</v>
      </c>
      <c r="DU178" s="4"/>
      <c r="DZ178" s="183"/>
      <c r="EA178" s="183"/>
      <c r="EB178" s="183"/>
      <c r="EC178" s="183"/>
      <c r="ED178" s="183"/>
      <c r="EE178" s="183"/>
    </row>
    <row r="179" spans="30:135" ht="13" x14ac:dyDescent="0.15">
      <c r="AD179" s="144">
        <f t="shared" si="102"/>
        <v>81.875</v>
      </c>
      <c r="AE179" s="144">
        <f t="shared" si="103"/>
        <v>83.460559796437664</v>
      </c>
      <c r="AF179" s="149">
        <v>98</v>
      </c>
      <c r="AG179" s="150" t="s">
        <v>405</v>
      </c>
      <c r="AH179" s="149">
        <v>24</v>
      </c>
      <c r="AI179" s="151">
        <v>1</v>
      </c>
      <c r="AJ179" s="152">
        <v>1965</v>
      </c>
      <c r="AK179" s="152">
        <v>1640</v>
      </c>
      <c r="AL179" s="149">
        <v>0.83499999999999996</v>
      </c>
      <c r="AM179" s="152">
        <v>871</v>
      </c>
      <c r="AN179" s="152">
        <v>577</v>
      </c>
      <c r="AO179" s="152">
        <v>1448</v>
      </c>
      <c r="AP179" s="153">
        <v>0.39800000000000002</v>
      </c>
      <c r="AQ179" s="151">
        <v>0.46</v>
      </c>
      <c r="AR179" s="154">
        <v>0.16300000000000001</v>
      </c>
      <c r="AS179" s="154">
        <v>0.121</v>
      </c>
      <c r="AT179" s="154">
        <v>9.7000000000000003E-2</v>
      </c>
      <c r="AU179" s="154">
        <v>0.38500000000000001</v>
      </c>
      <c r="AW179" s="183"/>
      <c r="AX179" s="144">
        <f t="shared" si="104"/>
        <v>75.323383084577117</v>
      </c>
      <c r="AY179" s="149">
        <v>98</v>
      </c>
      <c r="AZ179" s="150" t="s">
        <v>406</v>
      </c>
      <c r="BA179" s="149">
        <v>25</v>
      </c>
      <c r="BB179" s="151">
        <v>1</v>
      </c>
      <c r="BC179" s="152">
        <v>2010</v>
      </c>
      <c r="BD179" s="152">
        <v>1514</v>
      </c>
      <c r="BE179" s="149">
        <v>0.753</v>
      </c>
      <c r="BF179" s="152">
        <v>936</v>
      </c>
      <c r="BG179" s="152">
        <v>542</v>
      </c>
      <c r="BH179" s="152">
        <v>1478</v>
      </c>
      <c r="BI179" s="153">
        <v>0.36699999999999999</v>
      </c>
      <c r="BJ179" s="153">
        <v>0.41399999999999998</v>
      </c>
      <c r="BK179" s="154">
        <v>0.17699999999999999</v>
      </c>
      <c r="BL179" s="154">
        <v>0.107</v>
      </c>
      <c r="BM179" s="154">
        <v>9.1999999999999998E-2</v>
      </c>
      <c r="BN179" s="154">
        <v>0.35099999999999998</v>
      </c>
      <c r="DU179" s="4"/>
      <c r="DZ179" s="183"/>
      <c r="EA179" s="183"/>
      <c r="EB179" s="183"/>
      <c r="EC179" s="183"/>
      <c r="ED179" s="183"/>
      <c r="EE179" s="183"/>
    </row>
    <row r="180" spans="30:135" ht="13" x14ac:dyDescent="0.15">
      <c r="AD180" s="144">
        <f t="shared" si="102"/>
        <v>103.875</v>
      </c>
      <c r="AE180" s="144">
        <f t="shared" si="103"/>
        <v>83.433614119534695</v>
      </c>
      <c r="AF180" s="149">
        <v>99</v>
      </c>
      <c r="AG180" s="150" t="s">
        <v>392</v>
      </c>
      <c r="AH180" s="149">
        <v>24</v>
      </c>
      <c r="AI180" s="151">
        <v>1</v>
      </c>
      <c r="AJ180" s="152">
        <v>2493</v>
      </c>
      <c r="AK180" s="152">
        <v>2080</v>
      </c>
      <c r="AL180" s="149">
        <v>0.83399999999999996</v>
      </c>
      <c r="AM180" s="152">
        <v>1087</v>
      </c>
      <c r="AN180" s="152">
        <v>758</v>
      </c>
      <c r="AO180" s="152">
        <v>1845</v>
      </c>
      <c r="AP180" s="153">
        <v>0.41099999999999998</v>
      </c>
      <c r="AQ180" s="153">
        <v>0.44900000000000001</v>
      </c>
      <c r="AR180" s="154">
        <v>0.155</v>
      </c>
      <c r="AS180" s="154">
        <v>0.129</v>
      </c>
      <c r="AT180" s="154">
        <v>9.7000000000000003E-2</v>
      </c>
      <c r="AU180" s="155">
        <v>0.4</v>
      </c>
      <c r="AW180" s="183"/>
      <c r="AX180" s="144">
        <f t="shared" si="104"/>
        <v>75.534950071326676</v>
      </c>
      <c r="AY180" s="149">
        <v>99</v>
      </c>
      <c r="AZ180" s="150" t="s">
        <v>407</v>
      </c>
      <c r="BA180" s="149">
        <v>17</v>
      </c>
      <c r="BB180" s="151">
        <v>1</v>
      </c>
      <c r="BC180" s="152">
        <v>1402</v>
      </c>
      <c r="BD180" s="152">
        <v>1059</v>
      </c>
      <c r="BE180" s="149">
        <v>0.755</v>
      </c>
      <c r="BF180" s="152">
        <v>611</v>
      </c>
      <c r="BG180" s="152">
        <v>381</v>
      </c>
      <c r="BH180" s="152">
        <v>992</v>
      </c>
      <c r="BI180" s="153">
        <v>0.38400000000000001</v>
      </c>
      <c r="BJ180" s="153">
        <v>0.439</v>
      </c>
      <c r="BK180" s="155">
        <v>0.21</v>
      </c>
      <c r="BL180" s="154">
        <v>9.8000000000000004E-2</v>
      </c>
      <c r="BM180" s="154">
        <v>7.4999999999999997E-2</v>
      </c>
      <c r="BN180" s="155">
        <v>0.35</v>
      </c>
      <c r="DU180" s="4"/>
      <c r="DZ180" s="183"/>
      <c r="EA180" s="183"/>
      <c r="EB180" s="183"/>
      <c r="EC180" s="183"/>
      <c r="ED180" s="183"/>
      <c r="EE180" s="183"/>
    </row>
    <row r="181" spans="30:135" ht="13" x14ac:dyDescent="0.15">
      <c r="AD181" s="144">
        <f t="shared" si="102"/>
        <v>78</v>
      </c>
      <c r="AE181" s="144">
        <f t="shared" si="103"/>
        <v>83.333333333333343</v>
      </c>
      <c r="AF181" s="149">
        <v>100</v>
      </c>
      <c r="AG181" s="150" t="s">
        <v>261</v>
      </c>
      <c r="AH181" s="149">
        <v>12</v>
      </c>
      <c r="AI181" s="151">
        <v>1</v>
      </c>
      <c r="AJ181" s="152">
        <v>936</v>
      </c>
      <c r="AK181" s="152">
        <v>780</v>
      </c>
      <c r="AL181" s="149">
        <v>0.83299999999999996</v>
      </c>
      <c r="AM181" s="152">
        <v>380</v>
      </c>
      <c r="AN181" s="152">
        <v>315</v>
      </c>
      <c r="AO181" s="152">
        <v>695</v>
      </c>
      <c r="AP181" s="153">
        <v>0.45300000000000001</v>
      </c>
      <c r="AQ181" s="153">
        <v>0.502</v>
      </c>
      <c r="AR181" s="154">
        <v>0.19600000000000001</v>
      </c>
      <c r="AS181" s="154">
        <v>6.8000000000000005E-2</v>
      </c>
      <c r="AT181" s="154">
        <v>5.0999999999999997E-2</v>
      </c>
      <c r="AU181" s="154">
        <v>0.39100000000000001</v>
      </c>
      <c r="AW181" s="183"/>
      <c r="AX181" s="144">
        <f t="shared" si="104"/>
        <v>75.471698113207552</v>
      </c>
      <c r="AY181" s="149">
        <v>100</v>
      </c>
      <c r="AZ181" s="150" t="s">
        <v>408</v>
      </c>
      <c r="BA181" s="149">
        <v>14</v>
      </c>
      <c r="BB181" s="151">
        <v>1</v>
      </c>
      <c r="BC181" s="152">
        <v>1219</v>
      </c>
      <c r="BD181" s="152">
        <v>920</v>
      </c>
      <c r="BE181" s="149">
        <v>0.755</v>
      </c>
      <c r="BF181" s="152">
        <v>557</v>
      </c>
      <c r="BG181" s="152">
        <v>335</v>
      </c>
      <c r="BH181" s="152">
        <v>892</v>
      </c>
      <c r="BI181" s="153">
        <v>0.376</v>
      </c>
      <c r="BJ181" s="153">
        <v>0.41699999999999998</v>
      </c>
      <c r="BK181" s="154">
        <v>0.16700000000000001</v>
      </c>
      <c r="BL181" s="155">
        <v>0.12</v>
      </c>
      <c r="BM181" s="154">
        <v>0.10299999999999999</v>
      </c>
      <c r="BN181" s="154">
        <v>0.36199999999999999</v>
      </c>
      <c r="DU181" s="4"/>
      <c r="DZ181" s="183"/>
      <c r="EA181" s="183"/>
      <c r="EB181" s="183"/>
      <c r="EC181" s="183"/>
      <c r="ED181" s="183"/>
      <c r="EE181" s="183"/>
    </row>
    <row r="182" spans="30:135" ht="13" x14ac:dyDescent="0.15">
      <c r="AD182" s="144">
        <f t="shared" si="102"/>
        <v>82.705882352941188</v>
      </c>
      <c r="AE182" s="144">
        <f t="shared" si="103"/>
        <v>83.285917496443815</v>
      </c>
      <c r="AF182" s="149">
        <v>101</v>
      </c>
      <c r="AG182" s="150" t="s">
        <v>407</v>
      </c>
      <c r="AH182" s="149">
        <v>17</v>
      </c>
      <c r="AI182" s="151">
        <v>1</v>
      </c>
      <c r="AJ182" s="152">
        <v>1406</v>
      </c>
      <c r="AK182" s="152">
        <v>1171</v>
      </c>
      <c r="AL182" s="149">
        <v>0.83299999999999996</v>
      </c>
      <c r="AM182" s="152">
        <v>599</v>
      </c>
      <c r="AN182" s="152">
        <v>442</v>
      </c>
      <c r="AO182" s="152">
        <v>1041</v>
      </c>
      <c r="AP182" s="153">
        <v>0.42499999999999999</v>
      </c>
      <c r="AQ182" s="153">
        <v>0.47299999999999998</v>
      </c>
      <c r="AR182" s="154">
        <v>0.17100000000000001</v>
      </c>
      <c r="AS182" s="154">
        <v>0.109</v>
      </c>
      <c r="AT182" s="154">
        <v>8.1000000000000003E-2</v>
      </c>
      <c r="AU182" s="154">
        <v>0.39500000000000002</v>
      </c>
      <c r="AW182" s="183"/>
      <c r="AX182" s="144">
        <f t="shared" si="104"/>
        <v>75.645268034414286</v>
      </c>
      <c r="AY182" s="149">
        <v>101</v>
      </c>
      <c r="AZ182" s="150" t="s">
        <v>409</v>
      </c>
      <c r="BA182" s="149">
        <v>18</v>
      </c>
      <c r="BB182" s="151">
        <v>1</v>
      </c>
      <c r="BC182" s="152">
        <v>1511</v>
      </c>
      <c r="BD182" s="152">
        <v>1143</v>
      </c>
      <c r="BE182" s="149">
        <v>0.75600000000000001</v>
      </c>
      <c r="BF182" s="152">
        <v>594</v>
      </c>
      <c r="BG182" s="152">
        <v>391</v>
      </c>
      <c r="BH182" s="152">
        <v>985</v>
      </c>
      <c r="BI182" s="153">
        <v>0.39700000000000002</v>
      </c>
      <c r="BJ182" s="153">
        <v>0.44400000000000001</v>
      </c>
      <c r="BK182" s="154">
        <v>0.222</v>
      </c>
      <c r="BL182" s="154">
        <v>0.14499999999999999</v>
      </c>
      <c r="BM182" s="154">
        <v>0.105</v>
      </c>
      <c r="BN182" s="154">
        <v>0.36599999999999999</v>
      </c>
      <c r="DU182" s="4"/>
      <c r="DZ182" s="183"/>
      <c r="EA182" s="183"/>
      <c r="EB182" s="183"/>
      <c r="EC182" s="183"/>
      <c r="ED182" s="183"/>
      <c r="EE182" s="183"/>
    </row>
    <row r="183" spans="30:135" ht="13" x14ac:dyDescent="0.15">
      <c r="AD183" s="144">
        <f t="shared" si="102"/>
        <v>78.041666666666657</v>
      </c>
      <c r="AE183" s="144">
        <f t="shared" si="103"/>
        <v>83.182060864922576</v>
      </c>
      <c r="AF183" s="149">
        <v>102</v>
      </c>
      <c r="AG183" s="150" t="s">
        <v>410</v>
      </c>
      <c r="AH183" s="149">
        <v>24</v>
      </c>
      <c r="AI183" s="151">
        <v>1</v>
      </c>
      <c r="AJ183" s="152">
        <v>1873</v>
      </c>
      <c r="AK183" s="152">
        <v>1558</v>
      </c>
      <c r="AL183" s="149">
        <v>0.83199999999999996</v>
      </c>
      <c r="AM183" s="152">
        <v>780</v>
      </c>
      <c r="AN183" s="152">
        <v>564</v>
      </c>
      <c r="AO183" s="152">
        <v>1344</v>
      </c>
      <c r="AP183" s="151">
        <v>0.42</v>
      </c>
      <c r="AQ183" s="153">
        <v>0.47299999999999998</v>
      </c>
      <c r="AR183" s="154">
        <v>0.192</v>
      </c>
      <c r="AS183" s="154">
        <v>0.108</v>
      </c>
      <c r="AT183" s="154">
        <v>8.7999999999999995E-2</v>
      </c>
      <c r="AU183" s="154">
        <v>0.38500000000000001</v>
      </c>
      <c r="AW183" s="183"/>
      <c r="AX183" s="144">
        <f t="shared" si="104"/>
        <v>75.637583892617457</v>
      </c>
      <c r="AY183" s="149">
        <v>102</v>
      </c>
      <c r="AZ183" s="150" t="s">
        <v>331</v>
      </c>
      <c r="BA183" s="149">
        <v>19</v>
      </c>
      <c r="BB183" s="151">
        <v>1</v>
      </c>
      <c r="BC183" s="152">
        <v>1490</v>
      </c>
      <c r="BD183" s="152">
        <v>1127</v>
      </c>
      <c r="BE183" s="149">
        <v>0.75600000000000001</v>
      </c>
      <c r="BF183" s="152">
        <v>665</v>
      </c>
      <c r="BG183" s="152">
        <v>396</v>
      </c>
      <c r="BH183" s="152">
        <v>1061</v>
      </c>
      <c r="BI183" s="153">
        <v>0.373</v>
      </c>
      <c r="BJ183" s="153">
        <v>0.43099999999999999</v>
      </c>
      <c r="BK183" s="154">
        <v>0.19900000000000001</v>
      </c>
      <c r="BL183" s="154">
        <v>0.10299999999999999</v>
      </c>
      <c r="BM183" s="154">
        <v>8.1000000000000003E-2</v>
      </c>
      <c r="BN183" s="154">
        <v>0.34699999999999998</v>
      </c>
      <c r="DU183" s="4"/>
      <c r="DZ183" s="183"/>
      <c r="EA183" s="183"/>
      <c r="EB183" s="183"/>
      <c r="EC183" s="183"/>
      <c r="ED183" s="183"/>
      <c r="EE183" s="183"/>
    </row>
    <row r="184" spans="30:135" ht="13" x14ac:dyDescent="0.15">
      <c r="AD184" s="144">
        <f t="shared" si="102"/>
        <v>82.608695652173907</v>
      </c>
      <c r="AE184" s="144">
        <f t="shared" si="103"/>
        <v>82.89473684210526</v>
      </c>
      <c r="AF184" s="149">
        <v>103</v>
      </c>
      <c r="AG184" s="150" t="s">
        <v>411</v>
      </c>
      <c r="AH184" s="149">
        <v>23</v>
      </c>
      <c r="AI184" s="151">
        <v>1</v>
      </c>
      <c r="AJ184" s="152">
        <v>1900</v>
      </c>
      <c r="AK184" s="152">
        <v>1575</v>
      </c>
      <c r="AL184" s="149">
        <v>0.82899999999999996</v>
      </c>
      <c r="AM184" s="152">
        <v>761</v>
      </c>
      <c r="AN184" s="152">
        <v>578</v>
      </c>
      <c r="AO184" s="152">
        <v>1339</v>
      </c>
      <c r="AP184" s="153">
        <v>0.432</v>
      </c>
      <c r="AQ184" s="153">
        <v>0.48599999999999999</v>
      </c>
      <c r="AR184" s="154">
        <v>0.20399999999999999</v>
      </c>
      <c r="AS184" s="155">
        <v>0.11</v>
      </c>
      <c r="AT184" s="154">
        <v>8.1000000000000003E-2</v>
      </c>
      <c r="AU184" s="154">
        <v>0.38800000000000001</v>
      </c>
      <c r="AW184" s="183"/>
      <c r="AX184" s="144">
        <f t="shared" si="104"/>
        <v>75.707257072570727</v>
      </c>
      <c r="AY184" s="149">
        <v>103</v>
      </c>
      <c r="AZ184" s="150" t="s">
        <v>379</v>
      </c>
      <c r="BA184" s="149">
        <v>21</v>
      </c>
      <c r="BB184" s="151">
        <v>1</v>
      </c>
      <c r="BC184" s="152">
        <v>1626</v>
      </c>
      <c r="BD184" s="152">
        <v>1231</v>
      </c>
      <c r="BE184" s="149">
        <v>0.75700000000000001</v>
      </c>
      <c r="BF184" s="152">
        <v>755</v>
      </c>
      <c r="BG184" s="152">
        <v>423</v>
      </c>
      <c r="BH184" s="152">
        <v>1178</v>
      </c>
      <c r="BI184" s="153">
        <v>0.35899999999999999</v>
      </c>
      <c r="BJ184" s="153">
        <v>0.438</v>
      </c>
      <c r="BK184" s="154">
        <v>0.19900000000000001</v>
      </c>
      <c r="BL184" s="154">
        <v>9.1999999999999998E-2</v>
      </c>
      <c r="BM184" s="154">
        <v>6.9000000000000006E-2</v>
      </c>
      <c r="BN184" s="154">
        <v>0.33300000000000002</v>
      </c>
      <c r="DU184" s="4"/>
      <c r="DZ184" s="183"/>
      <c r="EA184" s="183"/>
      <c r="EB184" s="183"/>
      <c r="EC184" s="183"/>
      <c r="ED184" s="183"/>
      <c r="EE184" s="183"/>
    </row>
    <row r="185" spans="30:135" ht="13" x14ac:dyDescent="0.15">
      <c r="AD185" s="144">
        <f t="shared" si="102"/>
        <v>89.631578947368411</v>
      </c>
      <c r="AE185" s="144">
        <f t="shared" si="103"/>
        <v>82.853787433940113</v>
      </c>
      <c r="AF185" s="149">
        <v>104</v>
      </c>
      <c r="AG185" s="150" t="s">
        <v>412</v>
      </c>
      <c r="AH185" s="149">
        <v>19</v>
      </c>
      <c r="AI185" s="151">
        <v>1</v>
      </c>
      <c r="AJ185" s="152">
        <v>1703</v>
      </c>
      <c r="AK185" s="152">
        <v>1411</v>
      </c>
      <c r="AL185" s="149">
        <v>0.82899999999999996</v>
      </c>
      <c r="AM185" s="152">
        <v>718</v>
      </c>
      <c r="AN185" s="152">
        <v>516</v>
      </c>
      <c r="AO185" s="152">
        <v>1234</v>
      </c>
      <c r="AP185" s="153">
        <v>0.41799999999999998</v>
      </c>
      <c r="AQ185" s="153">
        <v>0.47699999999999998</v>
      </c>
      <c r="AR185" s="154">
        <v>0.184</v>
      </c>
      <c r="AS185" s="154">
        <v>0.11600000000000001</v>
      </c>
      <c r="AT185" s="154">
        <v>8.5000000000000006E-2</v>
      </c>
      <c r="AU185" s="154">
        <v>0.379</v>
      </c>
      <c r="AW185" s="183"/>
      <c r="AX185" s="144">
        <f t="shared" si="104"/>
        <v>75.69818716315531</v>
      </c>
      <c r="AY185" s="149">
        <v>104</v>
      </c>
      <c r="AZ185" s="150" t="s">
        <v>413</v>
      </c>
      <c r="BA185" s="149">
        <v>25</v>
      </c>
      <c r="BB185" s="151">
        <v>1</v>
      </c>
      <c r="BC185" s="152">
        <v>2041</v>
      </c>
      <c r="BD185" s="152">
        <v>1545</v>
      </c>
      <c r="BE185" s="149">
        <v>0.75700000000000001</v>
      </c>
      <c r="BF185" s="152">
        <v>902</v>
      </c>
      <c r="BG185" s="152">
        <v>576</v>
      </c>
      <c r="BH185" s="152">
        <v>1478</v>
      </c>
      <c r="BI185" s="151">
        <v>0.39</v>
      </c>
      <c r="BJ185" s="153">
        <v>0.438</v>
      </c>
      <c r="BK185" s="154">
        <v>0.19700000000000001</v>
      </c>
      <c r="BL185" s="154">
        <v>9.5000000000000001E-2</v>
      </c>
      <c r="BM185" s="154">
        <v>8.1000000000000003E-2</v>
      </c>
      <c r="BN185" s="154">
        <v>0.35199999999999998</v>
      </c>
      <c r="DU185" s="4"/>
      <c r="DZ185" s="183"/>
      <c r="EA185" s="183"/>
      <c r="EB185" s="183"/>
      <c r="EC185" s="183"/>
      <c r="ED185" s="183"/>
      <c r="EE185" s="183"/>
    </row>
    <row r="186" spans="30:135" ht="13" x14ac:dyDescent="0.15">
      <c r="AD186" s="144">
        <f t="shared" si="102"/>
        <v>87.34782608695653</v>
      </c>
      <c r="AE186" s="144">
        <f t="shared" si="103"/>
        <v>82.777501244400199</v>
      </c>
      <c r="AF186" s="149">
        <v>105</v>
      </c>
      <c r="AG186" s="150" t="s">
        <v>275</v>
      </c>
      <c r="AH186" s="149">
        <v>23</v>
      </c>
      <c r="AI186" s="151">
        <v>1</v>
      </c>
      <c r="AJ186" s="152">
        <v>2009</v>
      </c>
      <c r="AK186" s="152">
        <v>1663</v>
      </c>
      <c r="AL186" s="149">
        <v>0.82799999999999996</v>
      </c>
      <c r="AM186" s="152">
        <v>807</v>
      </c>
      <c r="AN186" s="152">
        <v>640</v>
      </c>
      <c r="AO186" s="152">
        <v>1447</v>
      </c>
      <c r="AP186" s="153">
        <v>0.442</v>
      </c>
      <c r="AQ186" s="151">
        <v>0.48</v>
      </c>
      <c r="AR186" s="154">
        <v>0.19800000000000001</v>
      </c>
      <c r="AS186" s="155">
        <v>0.1</v>
      </c>
      <c r="AT186" s="154">
        <v>8.2000000000000003E-2</v>
      </c>
      <c r="AU186" s="154">
        <v>0.39400000000000002</v>
      </c>
      <c r="AW186" s="183"/>
      <c r="AX186" s="144">
        <f t="shared" si="104"/>
        <v>75.747508305647841</v>
      </c>
      <c r="AY186" s="149">
        <v>105</v>
      </c>
      <c r="AZ186" s="150" t="s">
        <v>381</v>
      </c>
      <c r="BA186" s="149">
        <v>22</v>
      </c>
      <c r="BB186" s="151">
        <v>1</v>
      </c>
      <c r="BC186" s="152">
        <v>1806</v>
      </c>
      <c r="BD186" s="152">
        <v>1368</v>
      </c>
      <c r="BE186" s="149">
        <v>0.75700000000000001</v>
      </c>
      <c r="BF186" s="152">
        <v>845</v>
      </c>
      <c r="BG186" s="152">
        <v>516</v>
      </c>
      <c r="BH186" s="152">
        <v>1361</v>
      </c>
      <c r="BI186" s="153">
        <v>0.379</v>
      </c>
      <c r="BJ186" s="153">
        <v>0.433</v>
      </c>
      <c r="BK186" s="154">
        <v>0.17699999999999999</v>
      </c>
      <c r="BL186" s="154">
        <v>8.5999999999999993E-2</v>
      </c>
      <c r="BM186" s="154">
        <v>7.5999999999999998E-2</v>
      </c>
      <c r="BN186" s="154">
        <v>0.34799999999999998</v>
      </c>
      <c r="DU186" s="4"/>
      <c r="DZ186" s="183"/>
      <c r="EA186" s="183"/>
      <c r="EB186" s="183"/>
      <c r="EC186" s="183"/>
      <c r="ED186" s="183"/>
      <c r="EE186" s="183"/>
    </row>
    <row r="187" spans="30:135" ht="13" x14ac:dyDescent="0.15">
      <c r="AD187" s="144">
        <f t="shared" si="102"/>
        <v>84.578947368421055</v>
      </c>
      <c r="AE187" s="144">
        <f t="shared" si="103"/>
        <v>82.762912258867459</v>
      </c>
      <c r="AF187" s="149">
        <v>106</v>
      </c>
      <c r="AG187" s="150" t="s">
        <v>414</v>
      </c>
      <c r="AH187" s="149">
        <v>19</v>
      </c>
      <c r="AI187" s="151">
        <v>1</v>
      </c>
      <c r="AJ187" s="152">
        <v>1607</v>
      </c>
      <c r="AK187" s="152">
        <v>1330</v>
      </c>
      <c r="AL187" s="149">
        <v>0.82799999999999996</v>
      </c>
      <c r="AM187" s="152">
        <v>664</v>
      </c>
      <c r="AN187" s="152">
        <v>469</v>
      </c>
      <c r="AO187" s="152">
        <v>1133</v>
      </c>
      <c r="AP187" s="153">
        <v>0.41399999999999998</v>
      </c>
      <c r="AQ187" s="153">
        <v>0.45300000000000001</v>
      </c>
      <c r="AR187" s="154">
        <v>0.189</v>
      </c>
      <c r="AS187" s="155">
        <v>0.13</v>
      </c>
      <c r="AT187" s="154">
        <v>9.6000000000000002E-2</v>
      </c>
      <c r="AU187" s="154">
        <v>0.39300000000000002</v>
      </c>
      <c r="AW187" s="183"/>
      <c r="AX187" s="144">
        <f t="shared" si="104"/>
        <v>75.724937862468934</v>
      </c>
      <c r="AY187" s="149">
        <v>106</v>
      </c>
      <c r="AZ187" s="150" t="s">
        <v>415</v>
      </c>
      <c r="BA187" s="149">
        <v>14</v>
      </c>
      <c r="BB187" s="151">
        <v>1</v>
      </c>
      <c r="BC187" s="152">
        <v>1207</v>
      </c>
      <c r="BD187" s="152">
        <v>914</v>
      </c>
      <c r="BE187" s="149">
        <v>0.75700000000000001</v>
      </c>
      <c r="BF187" s="152">
        <v>504</v>
      </c>
      <c r="BG187" s="152">
        <v>331</v>
      </c>
      <c r="BH187" s="152">
        <v>835</v>
      </c>
      <c r="BI187" s="153">
        <v>0.39600000000000002</v>
      </c>
      <c r="BJ187" s="153">
        <v>0.438</v>
      </c>
      <c r="BK187" s="154">
        <v>0.19800000000000001</v>
      </c>
      <c r="BL187" s="154">
        <v>0.13300000000000001</v>
      </c>
      <c r="BM187" s="154">
        <v>0.107</v>
      </c>
      <c r="BN187" s="154">
        <v>0.36899999999999999</v>
      </c>
      <c r="DU187" s="4"/>
      <c r="DZ187" s="183"/>
      <c r="EA187" s="183"/>
      <c r="EB187" s="183"/>
      <c r="EC187" s="183"/>
      <c r="ED187" s="183"/>
      <c r="EE187" s="183"/>
    </row>
    <row r="188" spans="30:135" ht="13" x14ac:dyDescent="0.15">
      <c r="AD188" s="144">
        <f t="shared" si="102"/>
        <v>88.181818181818187</v>
      </c>
      <c r="AE188" s="144">
        <f t="shared" si="103"/>
        <v>82.680412371134011</v>
      </c>
      <c r="AF188" s="149">
        <v>107</v>
      </c>
      <c r="AG188" s="150" t="s">
        <v>416</v>
      </c>
      <c r="AH188" s="149">
        <v>22</v>
      </c>
      <c r="AI188" s="151">
        <v>1</v>
      </c>
      <c r="AJ188" s="152">
        <v>1940</v>
      </c>
      <c r="AK188" s="152">
        <v>1604</v>
      </c>
      <c r="AL188" s="149">
        <v>0.82699999999999996</v>
      </c>
      <c r="AM188" s="152">
        <v>871</v>
      </c>
      <c r="AN188" s="152">
        <v>588</v>
      </c>
      <c r="AO188" s="152">
        <v>1459</v>
      </c>
      <c r="AP188" s="153">
        <v>0.40300000000000002</v>
      </c>
      <c r="AQ188" s="153">
        <v>0.44900000000000001</v>
      </c>
      <c r="AR188" s="154">
        <v>0.152</v>
      </c>
      <c r="AS188" s="154">
        <v>0.112</v>
      </c>
      <c r="AT188" s="155">
        <v>0.08</v>
      </c>
      <c r="AU188" s="154">
        <v>0.39200000000000002</v>
      </c>
      <c r="AW188" s="183"/>
      <c r="AX188" s="144">
        <f t="shared" si="104"/>
        <v>75.897129186602868</v>
      </c>
      <c r="AY188" s="149">
        <v>107</v>
      </c>
      <c r="AZ188" s="150" t="s">
        <v>417</v>
      </c>
      <c r="BA188" s="149">
        <v>20</v>
      </c>
      <c r="BB188" s="151">
        <v>1</v>
      </c>
      <c r="BC188" s="152">
        <v>1672</v>
      </c>
      <c r="BD188" s="152">
        <v>1269</v>
      </c>
      <c r="BE188" s="149">
        <v>0.75900000000000001</v>
      </c>
      <c r="BF188" s="152">
        <v>707</v>
      </c>
      <c r="BG188" s="152">
        <v>436</v>
      </c>
      <c r="BH188" s="152">
        <v>1143</v>
      </c>
      <c r="BI188" s="153">
        <v>0.38100000000000001</v>
      </c>
      <c r="BJ188" s="151">
        <v>0.42</v>
      </c>
      <c r="BK188" s="154">
        <v>0.19700000000000001</v>
      </c>
      <c r="BL188" s="154">
        <v>0.13600000000000001</v>
      </c>
      <c r="BM188" s="154">
        <v>0.104</v>
      </c>
      <c r="BN188" s="154">
        <v>0.373</v>
      </c>
      <c r="DU188" s="4"/>
      <c r="DZ188" s="183"/>
      <c r="EA188" s="183"/>
      <c r="EB188" s="183"/>
      <c r="EC188" s="183"/>
      <c r="ED188" s="183"/>
      <c r="EE188" s="183"/>
    </row>
    <row r="189" spans="30:135" ht="13" x14ac:dyDescent="0.15">
      <c r="AD189" s="144">
        <f t="shared" si="102"/>
        <v>84.565217391304358</v>
      </c>
      <c r="AE189" s="144">
        <f t="shared" si="103"/>
        <v>82.673521850899746</v>
      </c>
      <c r="AF189" s="149">
        <v>108</v>
      </c>
      <c r="AG189" s="150" t="s">
        <v>418</v>
      </c>
      <c r="AH189" s="149">
        <v>23</v>
      </c>
      <c r="AI189" s="151">
        <v>1</v>
      </c>
      <c r="AJ189" s="152">
        <v>1945</v>
      </c>
      <c r="AK189" s="152">
        <v>1608</v>
      </c>
      <c r="AL189" s="149">
        <v>0.82699999999999996</v>
      </c>
      <c r="AM189" s="152">
        <v>817</v>
      </c>
      <c r="AN189" s="152">
        <v>607</v>
      </c>
      <c r="AO189" s="152">
        <v>1424</v>
      </c>
      <c r="AP189" s="153">
        <v>0.42599999999999999</v>
      </c>
      <c r="AQ189" s="153">
        <v>0.47599999999999998</v>
      </c>
      <c r="AR189" s="154">
        <v>0.17499999999999999</v>
      </c>
      <c r="AS189" s="155">
        <v>0.11</v>
      </c>
      <c r="AT189" s="154">
        <v>8.5000000000000006E-2</v>
      </c>
      <c r="AU189" s="154">
        <v>0.39300000000000002</v>
      </c>
      <c r="AW189" s="183"/>
      <c r="AX189" s="144">
        <f t="shared" si="104"/>
        <v>76.004464285714292</v>
      </c>
      <c r="AY189" s="149">
        <v>108</v>
      </c>
      <c r="AZ189" s="150" t="s">
        <v>419</v>
      </c>
      <c r="BA189" s="149">
        <v>20</v>
      </c>
      <c r="BB189" s="151">
        <v>1</v>
      </c>
      <c r="BC189" s="152">
        <v>1792</v>
      </c>
      <c r="BD189" s="152">
        <v>1362</v>
      </c>
      <c r="BE189" s="149">
        <v>0.76</v>
      </c>
      <c r="BF189" s="152">
        <v>750</v>
      </c>
      <c r="BG189" s="152">
        <v>478</v>
      </c>
      <c r="BH189" s="152">
        <v>1228</v>
      </c>
      <c r="BI189" s="153">
        <v>0.38900000000000001</v>
      </c>
      <c r="BJ189" s="153">
        <v>0.42399999999999999</v>
      </c>
      <c r="BK189" s="154">
        <v>0.192</v>
      </c>
      <c r="BL189" s="154">
        <v>0.14699999999999999</v>
      </c>
      <c r="BM189" s="154">
        <v>0.11700000000000001</v>
      </c>
      <c r="BN189" s="154">
        <v>0.372</v>
      </c>
      <c r="DU189" s="4"/>
      <c r="DZ189" s="183"/>
      <c r="EA189" s="183"/>
      <c r="EB189" s="183"/>
      <c r="EC189" s="183"/>
      <c r="ED189" s="183"/>
      <c r="EE189" s="183"/>
    </row>
    <row r="190" spans="30:135" ht="13" x14ac:dyDescent="0.15">
      <c r="AD190" s="144">
        <f t="shared" si="102"/>
        <v>83.2</v>
      </c>
      <c r="AE190" s="144">
        <f t="shared" si="103"/>
        <v>82.451923076923066</v>
      </c>
      <c r="AF190" s="149">
        <v>109</v>
      </c>
      <c r="AG190" s="150" t="s">
        <v>420</v>
      </c>
      <c r="AH190" s="149">
        <v>20</v>
      </c>
      <c r="AI190" s="151">
        <v>1</v>
      </c>
      <c r="AJ190" s="152">
        <v>1664</v>
      </c>
      <c r="AK190" s="152">
        <v>1372</v>
      </c>
      <c r="AL190" s="149">
        <v>0.82499999999999996</v>
      </c>
      <c r="AM190" s="152">
        <v>729</v>
      </c>
      <c r="AN190" s="152">
        <v>487</v>
      </c>
      <c r="AO190" s="152">
        <v>1216</v>
      </c>
      <c r="AP190" s="151">
        <v>0.4</v>
      </c>
      <c r="AQ190" s="153">
        <v>0.46100000000000002</v>
      </c>
      <c r="AR190" s="154">
        <v>0.17399999999999999</v>
      </c>
      <c r="AS190" s="155">
        <v>0.11</v>
      </c>
      <c r="AT190" s="154">
        <v>7.8E-2</v>
      </c>
      <c r="AU190" s="154">
        <v>0.38300000000000001</v>
      </c>
      <c r="AW190" s="183"/>
      <c r="AX190" s="144">
        <f t="shared" si="104"/>
        <v>76.016830294530152</v>
      </c>
      <c r="AY190" s="149">
        <v>109</v>
      </c>
      <c r="AZ190" s="150" t="s">
        <v>421</v>
      </c>
      <c r="BA190" s="149">
        <v>18</v>
      </c>
      <c r="BB190" s="151">
        <v>1</v>
      </c>
      <c r="BC190" s="152">
        <v>1426</v>
      </c>
      <c r="BD190" s="152">
        <v>1084</v>
      </c>
      <c r="BE190" s="149">
        <v>0.76</v>
      </c>
      <c r="BF190" s="152">
        <v>574</v>
      </c>
      <c r="BG190" s="152">
        <v>377</v>
      </c>
      <c r="BH190" s="152">
        <v>951</v>
      </c>
      <c r="BI190" s="153">
        <v>0.39600000000000002</v>
      </c>
      <c r="BJ190" s="151">
        <v>0.45</v>
      </c>
      <c r="BK190" s="154">
        <v>0.22900000000000001</v>
      </c>
      <c r="BL190" s="155">
        <v>0.12</v>
      </c>
      <c r="BM190" s="154">
        <v>7.5999999999999998E-2</v>
      </c>
      <c r="BN190" s="154">
        <v>0.35799999999999998</v>
      </c>
      <c r="DU190" s="4"/>
      <c r="DZ190" s="183"/>
      <c r="EA190" s="183"/>
      <c r="EB190" s="183"/>
      <c r="EC190" s="183"/>
      <c r="ED190" s="183"/>
      <c r="EE190" s="183"/>
    </row>
    <row r="191" spans="30:135" ht="13" x14ac:dyDescent="0.15">
      <c r="AD191" s="144">
        <f t="shared" si="102"/>
        <v>85.666666666666657</v>
      </c>
      <c r="AE191" s="144">
        <f t="shared" si="103"/>
        <v>82.545858810450241</v>
      </c>
      <c r="AF191" s="149">
        <v>110</v>
      </c>
      <c r="AG191" s="150" t="s">
        <v>389</v>
      </c>
      <c r="AH191" s="149">
        <v>21</v>
      </c>
      <c r="AI191" s="151">
        <v>1</v>
      </c>
      <c r="AJ191" s="152">
        <v>1799</v>
      </c>
      <c r="AK191" s="152">
        <v>1485</v>
      </c>
      <c r="AL191" s="149">
        <v>0.82499999999999996</v>
      </c>
      <c r="AM191" s="152">
        <v>744</v>
      </c>
      <c r="AN191" s="152">
        <v>584</v>
      </c>
      <c r="AO191" s="152">
        <v>1328</v>
      </c>
      <c r="AP191" s="151">
        <v>0.44</v>
      </c>
      <c r="AQ191" s="153">
        <v>0.47599999999999998</v>
      </c>
      <c r="AR191" s="154">
        <v>0.18099999999999999</v>
      </c>
      <c r="AS191" s="154">
        <v>9.7000000000000003E-2</v>
      </c>
      <c r="AT191" s="154">
        <v>8.2000000000000003E-2</v>
      </c>
      <c r="AU191" s="154">
        <v>0.39500000000000002</v>
      </c>
      <c r="AW191" s="183"/>
      <c r="AX191" s="144">
        <f t="shared" si="104"/>
        <v>76.024411508282469</v>
      </c>
      <c r="AY191" s="149">
        <v>110</v>
      </c>
      <c r="AZ191" s="150" t="s">
        <v>422</v>
      </c>
      <c r="BA191" s="149">
        <v>14</v>
      </c>
      <c r="BB191" s="151">
        <v>1</v>
      </c>
      <c r="BC191" s="152">
        <v>1147</v>
      </c>
      <c r="BD191" s="152">
        <v>872</v>
      </c>
      <c r="BE191" s="149">
        <v>0.76</v>
      </c>
      <c r="BF191" s="152">
        <v>476</v>
      </c>
      <c r="BG191" s="152">
        <v>314</v>
      </c>
      <c r="BH191" s="152">
        <v>790</v>
      </c>
      <c r="BI191" s="153">
        <v>0.39700000000000002</v>
      </c>
      <c r="BJ191" s="153">
        <v>0.45500000000000002</v>
      </c>
      <c r="BK191" s="154">
        <v>0.22700000000000001</v>
      </c>
      <c r="BL191" s="155">
        <v>0.1</v>
      </c>
      <c r="BM191" s="154">
        <v>8.6999999999999994E-2</v>
      </c>
      <c r="BN191" s="154">
        <v>0.34799999999999998</v>
      </c>
      <c r="DU191" s="4"/>
      <c r="DZ191" s="183"/>
      <c r="EA191" s="183"/>
      <c r="EB191" s="183"/>
      <c r="EC191" s="183"/>
      <c r="ED191" s="183"/>
      <c r="EE191" s="183"/>
    </row>
    <row r="192" spans="30:135" ht="13" x14ac:dyDescent="0.15">
      <c r="AD192" s="144">
        <f t="shared" si="102"/>
        <v>73.578947368421055</v>
      </c>
      <c r="AE192" s="144">
        <f t="shared" si="103"/>
        <v>82.546494992846917</v>
      </c>
      <c r="AF192" s="149">
        <v>111</v>
      </c>
      <c r="AG192" s="150" t="s">
        <v>423</v>
      </c>
      <c r="AH192" s="149">
        <v>19</v>
      </c>
      <c r="AI192" s="151">
        <v>1</v>
      </c>
      <c r="AJ192" s="152">
        <v>1398</v>
      </c>
      <c r="AK192" s="152">
        <v>1154</v>
      </c>
      <c r="AL192" s="149">
        <v>0.82499999999999996</v>
      </c>
      <c r="AM192" s="152">
        <v>666</v>
      </c>
      <c r="AN192" s="152">
        <v>434</v>
      </c>
      <c r="AO192" s="152">
        <v>1100</v>
      </c>
      <c r="AP192" s="153">
        <v>0.39500000000000002</v>
      </c>
      <c r="AQ192" s="153">
        <v>0.45600000000000002</v>
      </c>
      <c r="AR192" s="154">
        <v>0.14399999999999999</v>
      </c>
      <c r="AS192" s="154">
        <v>8.4000000000000005E-2</v>
      </c>
      <c r="AT192" s="154">
        <v>7.1999999999999995E-2</v>
      </c>
      <c r="AU192" s="154">
        <v>0.374</v>
      </c>
      <c r="AW192" s="183"/>
      <c r="AX192" s="144">
        <f t="shared" si="104"/>
        <v>76.081871345029242</v>
      </c>
      <c r="AY192" s="149">
        <v>111</v>
      </c>
      <c r="AZ192" s="150" t="s">
        <v>424</v>
      </c>
      <c r="BA192" s="149">
        <v>21</v>
      </c>
      <c r="BB192" s="151">
        <v>1</v>
      </c>
      <c r="BC192" s="152">
        <v>1710</v>
      </c>
      <c r="BD192" s="152">
        <v>1301</v>
      </c>
      <c r="BE192" s="149">
        <v>0.76100000000000001</v>
      </c>
      <c r="BF192" s="152">
        <v>795</v>
      </c>
      <c r="BG192" s="152">
        <v>478</v>
      </c>
      <c r="BH192" s="152">
        <v>1273</v>
      </c>
      <c r="BI192" s="153">
        <v>0.375</v>
      </c>
      <c r="BJ192" s="153">
        <v>0.43099999999999999</v>
      </c>
      <c r="BK192" s="154">
        <v>0.17499999999999999</v>
      </c>
      <c r="BL192" s="154">
        <v>9.4E-2</v>
      </c>
      <c r="BM192" s="154">
        <v>7.6999999999999999E-2</v>
      </c>
      <c r="BN192" s="154">
        <v>0.35099999999999998</v>
      </c>
      <c r="DU192" s="4"/>
      <c r="DZ192" s="183"/>
      <c r="EA192" s="183"/>
      <c r="EB192" s="183"/>
      <c r="EC192" s="183"/>
      <c r="ED192" s="183"/>
      <c r="EE192" s="183"/>
    </row>
    <row r="193" spans="30:135" ht="13" x14ac:dyDescent="0.15">
      <c r="AD193" s="144">
        <f t="shared" si="102"/>
        <v>78.600000000000009</v>
      </c>
      <c r="AE193" s="144">
        <f t="shared" si="103"/>
        <v>82.379134860050897</v>
      </c>
      <c r="AF193" s="149">
        <v>112</v>
      </c>
      <c r="AG193" s="150" t="s">
        <v>425</v>
      </c>
      <c r="AH193" s="149">
        <v>20</v>
      </c>
      <c r="AI193" s="151">
        <v>1</v>
      </c>
      <c r="AJ193" s="152">
        <v>1572</v>
      </c>
      <c r="AK193" s="152">
        <v>1295</v>
      </c>
      <c r="AL193" s="149">
        <v>0.82399999999999995</v>
      </c>
      <c r="AM193" s="152">
        <v>687</v>
      </c>
      <c r="AN193" s="152">
        <v>448</v>
      </c>
      <c r="AO193" s="152">
        <v>1135</v>
      </c>
      <c r="AP193" s="153">
        <v>0.39500000000000002</v>
      </c>
      <c r="AQ193" s="153">
        <v>0.46700000000000003</v>
      </c>
      <c r="AR193" s="154">
        <v>0.191</v>
      </c>
      <c r="AS193" s="154">
        <v>0.10299999999999999</v>
      </c>
      <c r="AT193" s="154">
        <v>8.4000000000000005E-2</v>
      </c>
      <c r="AU193" s="154">
        <v>0.36699999999999999</v>
      </c>
      <c r="AW193" s="183"/>
      <c r="AX193" s="144">
        <f t="shared" si="104"/>
        <v>76.068965517241381</v>
      </c>
      <c r="AY193" s="149">
        <v>112</v>
      </c>
      <c r="AZ193" s="150" t="s">
        <v>426</v>
      </c>
      <c r="BA193" s="149">
        <v>15</v>
      </c>
      <c r="BB193" s="151">
        <v>1</v>
      </c>
      <c r="BC193" s="152">
        <v>1450</v>
      </c>
      <c r="BD193" s="152">
        <v>1103</v>
      </c>
      <c r="BE193" s="149">
        <v>0.76100000000000001</v>
      </c>
      <c r="BF193" s="152">
        <v>600</v>
      </c>
      <c r="BG193" s="152">
        <v>390</v>
      </c>
      <c r="BH193" s="152">
        <v>990</v>
      </c>
      <c r="BI193" s="153">
        <v>0.39400000000000002</v>
      </c>
      <c r="BJ193" s="153">
        <v>0.443</v>
      </c>
      <c r="BK193" s="154">
        <v>0.20699999999999999</v>
      </c>
      <c r="BL193" s="154">
        <v>0.13100000000000001</v>
      </c>
      <c r="BM193" s="155">
        <v>0.09</v>
      </c>
      <c r="BN193" s="154">
        <v>0.36399999999999999</v>
      </c>
      <c r="DU193" s="4"/>
      <c r="DZ193" s="183"/>
      <c r="EA193" s="183"/>
      <c r="EB193" s="183"/>
      <c r="EC193" s="183"/>
      <c r="ED193" s="183"/>
      <c r="EE193" s="183"/>
    </row>
    <row r="194" spans="30:135" ht="13" x14ac:dyDescent="0.15">
      <c r="AD194" s="144">
        <f t="shared" si="102"/>
        <v>85.347826086956516</v>
      </c>
      <c r="AE194" s="144">
        <f t="shared" si="103"/>
        <v>82.32297503820682</v>
      </c>
      <c r="AF194" s="149">
        <v>113</v>
      </c>
      <c r="AG194" s="150" t="s">
        <v>427</v>
      </c>
      <c r="AH194" s="149">
        <v>23</v>
      </c>
      <c r="AI194" s="151">
        <v>1</v>
      </c>
      <c r="AJ194" s="152">
        <v>1963</v>
      </c>
      <c r="AK194" s="152">
        <v>1616</v>
      </c>
      <c r="AL194" s="149">
        <v>0.82299999999999995</v>
      </c>
      <c r="AM194" s="152">
        <v>854</v>
      </c>
      <c r="AN194" s="152">
        <v>542</v>
      </c>
      <c r="AO194" s="152">
        <v>1396</v>
      </c>
      <c r="AP194" s="153">
        <v>0.38800000000000001</v>
      </c>
      <c r="AQ194" s="153">
        <v>0.44800000000000001</v>
      </c>
      <c r="AR194" s="154">
        <v>0.16600000000000001</v>
      </c>
      <c r="AS194" s="154">
        <v>0.14299999999999999</v>
      </c>
      <c r="AT194" s="154">
        <v>0.104</v>
      </c>
      <c r="AU194" s="154">
        <v>0.38600000000000001</v>
      </c>
      <c r="AW194" s="183"/>
      <c r="AX194" s="144">
        <f t="shared" si="104"/>
        <v>76.171428571428564</v>
      </c>
      <c r="AY194" s="149">
        <v>113</v>
      </c>
      <c r="AZ194" s="150" t="s">
        <v>428</v>
      </c>
      <c r="BA194" s="149">
        <v>21</v>
      </c>
      <c r="BB194" s="151">
        <v>1</v>
      </c>
      <c r="BC194" s="152">
        <v>1750</v>
      </c>
      <c r="BD194" s="152">
        <v>1333</v>
      </c>
      <c r="BE194" s="149">
        <v>0.76200000000000001</v>
      </c>
      <c r="BF194" s="152">
        <v>634</v>
      </c>
      <c r="BG194" s="152">
        <v>471</v>
      </c>
      <c r="BH194" s="152">
        <v>1105</v>
      </c>
      <c r="BI194" s="153">
        <v>0.42599999999999999</v>
      </c>
      <c r="BJ194" s="151">
        <v>0.47</v>
      </c>
      <c r="BK194" s="154">
        <v>0.255</v>
      </c>
      <c r="BL194" s="154">
        <v>0.127</v>
      </c>
      <c r="BM194" s="154">
        <v>9.2999999999999999E-2</v>
      </c>
      <c r="BN194" s="155">
        <v>0.37</v>
      </c>
      <c r="DU194" s="4"/>
      <c r="DZ194" s="183"/>
      <c r="EA194" s="183"/>
      <c r="EB194" s="183"/>
      <c r="EC194" s="183"/>
      <c r="ED194" s="183"/>
      <c r="EE194" s="183"/>
    </row>
    <row r="195" spans="30:135" ht="13" x14ac:dyDescent="0.15">
      <c r="AD195" s="144">
        <f t="shared" si="102"/>
        <v>85.8</v>
      </c>
      <c r="AE195" s="144">
        <f t="shared" si="103"/>
        <v>82.226107226107231</v>
      </c>
      <c r="AF195" s="149">
        <v>114</v>
      </c>
      <c r="AG195" s="150" t="s">
        <v>417</v>
      </c>
      <c r="AH195" s="149">
        <v>20</v>
      </c>
      <c r="AI195" s="151">
        <v>1</v>
      </c>
      <c r="AJ195" s="152">
        <v>1716</v>
      </c>
      <c r="AK195" s="152">
        <v>1411</v>
      </c>
      <c r="AL195" s="149">
        <v>0.82199999999999995</v>
      </c>
      <c r="AM195" s="152">
        <v>699</v>
      </c>
      <c r="AN195" s="152">
        <v>523</v>
      </c>
      <c r="AO195" s="152">
        <v>1222</v>
      </c>
      <c r="AP195" s="153">
        <v>0.42799999999999999</v>
      </c>
      <c r="AQ195" s="153">
        <v>0.46400000000000002</v>
      </c>
      <c r="AR195" s="154">
        <v>0.185</v>
      </c>
      <c r="AS195" s="154">
        <v>0.129</v>
      </c>
      <c r="AT195" s="154">
        <v>0.104</v>
      </c>
      <c r="AU195" s="154">
        <v>0.39500000000000002</v>
      </c>
      <c r="AW195" s="183"/>
      <c r="AX195" s="144">
        <f t="shared" si="104"/>
        <v>76.301476301476299</v>
      </c>
      <c r="AY195" s="149">
        <v>114</v>
      </c>
      <c r="AZ195" s="150" t="s">
        <v>429</v>
      </c>
      <c r="BA195" s="149">
        <v>17</v>
      </c>
      <c r="BB195" s="151">
        <v>1</v>
      </c>
      <c r="BC195" s="152">
        <v>1287</v>
      </c>
      <c r="BD195" s="152">
        <v>982</v>
      </c>
      <c r="BE195" s="149">
        <v>0.76300000000000001</v>
      </c>
      <c r="BF195" s="152">
        <v>607</v>
      </c>
      <c r="BG195" s="152">
        <v>362</v>
      </c>
      <c r="BH195" s="152">
        <v>969</v>
      </c>
      <c r="BI195" s="153">
        <v>0.374</v>
      </c>
      <c r="BJ195" s="153">
        <v>0.42899999999999999</v>
      </c>
      <c r="BK195" s="154">
        <v>0.17100000000000001</v>
      </c>
      <c r="BL195" s="154">
        <v>8.7999999999999995E-2</v>
      </c>
      <c r="BM195" s="154">
        <v>6.9000000000000006E-2</v>
      </c>
      <c r="BN195" s="154">
        <v>0.35399999999999998</v>
      </c>
      <c r="DU195" s="4"/>
      <c r="DZ195" s="183"/>
      <c r="EA195" s="183"/>
      <c r="EB195" s="183"/>
      <c r="EC195" s="183"/>
      <c r="ED195" s="183"/>
      <c r="EE195" s="183"/>
    </row>
    <row r="196" spans="30:135" ht="13" x14ac:dyDescent="0.15">
      <c r="AD196" s="144">
        <f t="shared" si="102"/>
        <v>79.333333333333343</v>
      </c>
      <c r="AE196" s="144">
        <f t="shared" si="103"/>
        <v>82.195378151260499</v>
      </c>
      <c r="AF196" s="149">
        <v>115</v>
      </c>
      <c r="AG196" s="150" t="s">
        <v>430</v>
      </c>
      <c r="AH196" s="149">
        <v>24</v>
      </c>
      <c r="AI196" s="151">
        <v>1</v>
      </c>
      <c r="AJ196" s="152">
        <v>1904</v>
      </c>
      <c r="AK196" s="152">
        <v>1565</v>
      </c>
      <c r="AL196" s="149">
        <v>0.82199999999999995</v>
      </c>
      <c r="AM196" s="152">
        <v>785</v>
      </c>
      <c r="AN196" s="152">
        <v>556</v>
      </c>
      <c r="AO196" s="152">
        <v>1341</v>
      </c>
      <c r="AP196" s="153">
        <v>0.41499999999999998</v>
      </c>
      <c r="AQ196" s="153">
        <v>0.47499999999999998</v>
      </c>
      <c r="AR196" s="154">
        <v>0.19400000000000001</v>
      </c>
      <c r="AS196" s="154">
        <v>0.11700000000000001</v>
      </c>
      <c r="AT196" s="154">
        <v>9.2999999999999999E-2</v>
      </c>
      <c r="AU196" s="154">
        <v>0.38500000000000001</v>
      </c>
      <c r="AW196" s="183"/>
      <c r="AX196" s="144">
        <f t="shared" si="104"/>
        <v>76.321709786276713</v>
      </c>
      <c r="AY196" s="149">
        <v>115</v>
      </c>
      <c r="AZ196" s="150" t="s">
        <v>367</v>
      </c>
      <c r="BA196" s="149">
        <v>22</v>
      </c>
      <c r="BB196" s="151">
        <v>1</v>
      </c>
      <c r="BC196" s="152">
        <v>1778</v>
      </c>
      <c r="BD196" s="152">
        <v>1357</v>
      </c>
      <c r="BE196" s="149">
        <v>0.76300000000000001</v>
      </c>
      <c r="BF196" s="152">
        <v>804</v>
      </c>
      <c r="BG196" s="152">
        <v>507</v>
      </c>
      <c r="BH196" s="152">
        <v>1311</v>
      </c>
      <c r="BI196" s="153">
        <v>0.38700000000000001</v>
      </c>
      <c r="BJ196" s="153">
        <v>0.43099999999999999</v>
      </c>
      <c r="BK196" s="155">
        <v>0.19</v>
      </c>
      <c r="BL196" s="154">
        <v>9.0999999999999998E-2</v>
      </c>
      <c r="BM196" s="154">
        <v>7.4999999999999997E-2</v>
      </c>
      <c r="BN196" s="154">
        <v>0.35299999999999998</v>
      </c>
      <c r="DU196" s="4"/>
      <c r="DZ196" s="183"/>
      <c r="EA196" s="183"/>
      <c r="EB196" s="183"/>
      <c r="EC196" s="183"/>
      <c r="ED196" s="183"/>
      <c r="EE196" s="183"/>
    </row>
    <row r="197" spans="30:135" ht="13" x14ac:dyDescent="0.15">
      <c r="AD197" s="144">
        <f t="shared" si="102"/>
        <v>84.149999999999991</v>
      </c>
      <c r="AE197" s="144">
        <f t="shared" si="103"/>
        <v>82.234105763517533</v>
      </c>
      <c r="AF197" s="149">
        <v>116</v>
      </c>
      <c r="AG197" s="150" t="s">
        <v>431</v>
      </c>
      <c r="AH197" s="149">
        <v>20</v>
      </c>
      <c r="AI197" s="151">
        <v>1</v>
      </c>
      <c r="AJ197" s="152">
        <v>1683</v>
      </c>
      <c r="AK197" s="152">
        <v>1384</v>
      </c>
      <c r="AL197" s="149">
        <v>0.82199999999999995</v>
      </c>
      <c r="AM197" s="152">
        <v>757</v>
      </c>
      <c r="AN197" s="152">
        <v>510</v>
      </c>
      <c r="AO197" s="152">
        <v>1267</v>
      </c>
      <c r="AP197" s="153">
        <v>0.40300000000000002</v>
      </c>
      <c r="AQ197" s="153">
        <v>0.435</v>
      </c>
      <c r="AR197" s="154">
        <v>0.13200000000000001</v>
      </c>
      <c r="AS197" s="154">
        <v>0.13700000000000001</v>
      </c>
      <c r="AT197" s="154">
        <v>0.108</v>
      </c>
      <c r="AU197" s="154">
        <v>0.40300000000000002</v>
      </c>
      <c r="AW197" s="183"/>
      <c r="AX197" s="144">
        <f t="shared" si="104"/>
        <v>76.414189837008621</v>
      </c>
      <c r="AY197" s="149">
        <v>116</v>
      </c>
      <c r="AZ197" s="150" t="s">
        <v>432</v>
      </c>
      <c r="BA197" s="149">
        <v>13</v>
      </c>
      <c r="BB197" s="151">
        <v>1</v>
      </c>
      <c r="BC197" s="152">
        <v>1043</v>
      </c>
      <c r="BD197" s="152">
        <v>797</v>
      </c>
      <c r="BE197" s="149">
        <v>0.76400000000000001</v>
      </c>
      <c r="BF197" s="152">
        <v>456</v>
      </c>
      <c r="BG197" s="152">
        <v>292</v>
      </c>
      <c r="BH197" s="152">
        <v>748</v>
      </c>
      <c r="BI197" s="151">
        <v>0.39</v>
      </c>
      <c r="BJ197" s="153">
        <v>0.42199999999999999</v>
      </c>
      <c r="BK197" s="154">
        <v>0.17599999999999999</v>
      </c>
      <c r="BL197" s="155">
        <v>0.13</v>
      </c>
      <c r="BM197" s="154">
        <v>9.7000000000000003E-2</v>
      </c>
      <c r="BN197" s="154">
        <v>0.376</v>
      </c>
      <c r="DU197" s="4"/>
      <c r="DZ197" s="183"/>
      <c r="EA197" s="183"/>
      <c r="EB197" s="183"/>
      <c r="EC197" s="183"/>
      <c r="ED197" s="183"/>
      <c r="EE197" s="183"/>
    </row>
    <row r="198" spans="30:135" ht="13" x14ac:dyDescent="0.15">
      <c r="AD198" s="144">
        <f t="shared" si="102"/>
        <v>77.869565217391298</v>
      </c>
      <c r="AE198" s="144">
        <f t="shared" si="103"/>
        <v>82.244556113902846</v>
      </c>
      <c r="AF198" s="149">
        <v>117</v>
      </c>
      <c r="AG198" s="150" t="s">
        <v>433</v>
      </c>
      <c r="AH198" s="149">
        <v>23</v>
      </c>
      <c r="AI198" s="151">
        <v>1</v>
      </c>
      <c r="AJ198" s="152">
        <v>1791</v>
      </c>
      <c r="AK198" s="152">
        <v>1473</v>
      </c>
      <c r="AL198" s="149">
        <v>0.82199999999999995</v>
      </c>
      <c r="AM198" s="152">
        <v>789</v>
      </c>
      <c r="AN198" s="152">
        <v>495</v>
      </c>
      <c r="AO198" s="152">
        <v>1284</v>
      </c>
      <c r="AP198" s="153">
        <v>0.38600000000000001</v>
      </c>
      <c r="AQ198" s="153">
        <v>0.46700000000000003</v>
      </c>
      <c r="AR198" s="154">
        <v>0.183</v>
      </c>
      <c r="AS198" s="154">
        <v>0.11700000000000001</v>
      </c>
      <c r="AT198" s="155">
        <v>0.09</v>
      </c>
      <c r="AU198" s="154">
        <v>0.36699999999999999</v>
      </c>
      <c r="AW198" s="183"/>
      <c r="AX198" s="144">
        <f t="shared" si="104"/>
        <v>76.476476476476478</v>
      </c>
      <c r="AY198" s="149">
        <v>117</v>
      </c>
      <c r="AZ198" s="150" t="s">
        <v>434</v>
      </c>
      <c r="BA198" s="149">
        <v>25</v>
      </c>
      <c r="BB198" s="151">
        <v>1</v>
      </c>
      <c r="BC198" s="152">
        <v>1998</v>
      </c>
      <c r="BD198" s="152">
        <v>1528</v>
      </c>
      <c r="BE198" s="149">
        <v>0.76500000000000001</v>
      </c>
      <c r="BF198" s="152">
        <v>785</v>
      </c>
      <c r="BG198" s="152">
        <v>560</v>
      </c>
      <c r="BH198" s="152">
        <v>1345</v>
      </c>
      <c r="BI198" s="153">
        <v>0.41599999999999998</v>
      </c>
      <c r="BJ198" s="153">
        <v>0.45700000000000002</v>
      </c>
      <c r="BK198" s="154">
        <v>0.23200000000000001</v>
      </c>
      <c r="BL198" s="154">
        <v>0.11600000000000001</v>
      </c>
      <c r="BM198" s="154">
        <v>8.7999999999999995E-2</v>
      </c>
      <c r="BN198" s="154">
        <v>0.36699999999999999</v>
      </c>
      <c r="DU198" s="4"/>
      <c r="DZ198" s="183"/>
      <c r="EA198" s="183"/>
      <c r="EB198" s="183"/>
      <c r="EC198" s="183"/>
      <c r="ED198" s="183"/>
      <c r="EE198" s="183"/>
    </row>
    <row r="199" spans="30:135" ht="13" x14ac:dyDescent="0.15">
      <c r="AD199" s="144">
        <f t="shared" si="102"/>
        <v>74.933333333333337</v>
      </c>
      <c r="AE199" s="144">
        <f t="shared" si="103"/>
        <v>82.117437722419922</v>
      </c>
      <c r="AF199" s="149">
        <v>118</v>
      </c>
      <c r="AG199" s="150" t="s">
        <v>315</v>
      </c>
      <c r="AH199" s="149">
        <v>15</v>
      </c>
      <c r="AI199" s="151">
        <v>1</v>
      </c>
      <c r="AJ199" s="152">
        <v>1124</v>
      </c>
      <c r="AK199" s="152">
        <v>923</v>
      </c>
      <c r="AL199" s="149">
        <v>0.82099999999999995</v>
      </c>
      <c r="AM199" s="152">
        <v>497</v>
      </c>
      <c r="AN199" s="152">
        <v>329</v>
      </c>
      <c r="AO199" s="152">
        <v>826</v>
      </c>
      <c r="AP199" s="153">
        <v>0.39800000000000002</v>
      </c>
      <c r="AQ199" s="153">
        <v>0.47599999999999998</v>
      </c>
      <c r="AR199" s="154">
        <v>0.187</v>
      </c>
      <c r="AS199" s="155">
        <v>0.09</v>
      </c>
      <c r="AT199" s="155">
        <v>0.06</v>
      </c>
      <c r="AU199" s="154">
        <v>0.36399999999999999</v>
      </c>
      <c r="AW199" s="183"/>
      <c r="AX199" s="144">
        <f t="shared" si="104"/>
        <v>76.536312849162016</v>
      </c>
      <c r="AY199" s="149">
        <v>118</v>
      </c>
      <c r="AZ199" s="150" t="s">
        <v>431</v>
      </c>
      <c r="BA199" s="149">
        <v>20</v>
      </c>
      <c r="BB199" s="151">
        <v>1</v>
      </c>
      <c r="BC199" s="152">
        <v>1611</v>
      </c>
      <c r="BD199" s="152">
        <v>1233</v>
      </c>
      <c r="BE199" s="149">
        <v>0.76500000000000001</v>
      </c>
      <c r="BF199" s="152">
        <v>604</v>
      </c>
      <c r="BG199" s="152">
        <v>441</v>
      </c>
      <c r="BH199" s="152">
        <v>1045</v>
      </c>
      <c r="BI199" s="153">
        <v>0.42199999999999999</v>
      </c>
      <c r="BJ199" s="153">
        <v>0.47699999999999998</v>
      </c>
      <c r="BK199" s="154">
        <v>0.25900000000000001</v>
      </c>
      <c r="BL199" s="154">
        <v>0.115</v>
      </c>
      <c r="BM199" s="154">
        <v>9.4E-2</v>
      </c>
      <c r="BN199" s="154">
        <v>0.35799999999999998</v>
      </c>
      <c r="DU199" s="4"/>
      <c r="DZ199" s="183"/>
      <c r="EA199" s="183"/>
      <c r="EB199" s="183"/>
      <c r="EC199" s="183"/>
      <c r="ED199" s="183"/>
      <c r="EE199" s="183"/>
    </row>
    <row r="200" spans="30:135" ht="13" x14ac:dyDescent="0.15">
      <c r="AD200" s="144">
        <f t="shared" si="102"/>
        <v>87.434782608695656</v>
      </c>
      <c r="AE200" s="144">
        <f t="shared" si="103"/>
        <v>82.098458478368968</v>
      </c>
      <c r="AF200" s="149">
        <v>119</v>
      </c>
      <c r="AG200" s="150" t="s">
        <v>435</v>
      </c>
      <c r="AH200" s="149">
        <v>23</v>
      </c>
      <c r="AI200" s="151">
        <v>1</v>
      </c>
      <c r="AJ200" s="152">
        <v>2011</v>
      </c>
      <c r="AK200" s="152">
        <v>1651</v>
      </c>
      <c r="AL200" s="149">
        <v>0.82099999999999995</v>
      </c>
      <c r="AM200" s="152">
        <v>889</v>
      </c>
      <c r="AN200" s="152">
        <v>619</v>
      </c>
      <c r="AO200" s="152">
        <v>1508</v>
      </c>
      <c r="AP200" s="151">
        <v>0.41</v>
      </c>
      <c r="AQ200" s="151">
        <v>0.47</v>
      </c>
      <c r="AR200" s="154">
        <v>0.17299999999999999</v>
      </c>
      <c r="AS200" s="154">
        <v>9.1999999999999998E-2</v>
      </c>
      <c r="AT200" s="154">
        <v>7.9000000000000001E-2</v>
      </c>
      <c r="AU200" s="154">
        <v>0.372</v>
      </c>
      <c r="AW200" s="183"/>
      <c r="AX200" s="144">
        <f t="shared" si="104"/>
        <v>76.552106430155206</v>
      </c>
      <c r="AY200" s="149">
        <v>119</v>
      </c>
      <c r="AZ200" s="150" t="s">
        <v>436</v>
      </c>
      <c r="BA200" s="149">
        <v>21</v>
      </c>
      <c r="BB200" s="151">
        <v>1</v>
      </c>
      <c r="BC200" s="152">
        <v>1804</v>
      </c>
      <c r="BD200" s="152">
        <v>1381</v>
      </c>
      <c r="BE200" s="149">
        <v>0.76600000000000001</v>
      </c>
      <c r="BF200" s="152">
        <v>795</v>
      </c>
      <c r="BG200" s="152">
        <v>514</v>
      </c>
      <c r="BH200" s="152">
        <v>1309</v>
      </c>
      <c r="BI200" s="153">
        <v>0.39300000000000002</v>
      </c>
      <c r="BJ200" s="153">
        <v>0.437</v>
      </c>
      <c r="BK200" s="154">
        <v>0.183</v>
      </c>
      <c r="BL200" s="154">
        <v>0.111</v>
      </c>
      <c r="BM200" s="154">
        <v>9.0999999999999998E-2</v>
      </c>
      <c r="BN200" s="154">
        <v>0.36399999999999999</v>
      </c>
      <c r="DU200" s="4"/>
      <c r="DZ200" s="183"/>
      <c r="EA200" s="183"/>
      <c r="EB200" s="183"/>
      <c r="EC200" s="183"/>
      <c r="ED200" s="183"/>
      <c r="EE200" s="183"/>
    </row>
    <row r="201" spans="30:135" ht="13" x14ac:dyDescent="0.15">
      <c r="AD201" s="144">
        <f t="shared" si="102"/>
        <v>72.428571428571431</v>
      </c>
      <c r="AE201" s="144">
        <f t="shared" si="103"/>
        <v>81.952662721893489</v>
      </c>
      <c r="AF201" s="149">
        <v>120</v>
      </c>
      <c r="AG201" s="150" t="s">
        <v>311</v>
      </c>
      <c r="AH201" s="149">
        <v>14</v>
      </c>
      <c r="AI201" s="151">
        <v>1</v>
      </c>
      <c r="AJ201" s="152">
        <v>1014</v>
      </c>
      <c r="AK201" s="152">
        <v>831</v>
      </c>
      <c r="AL201" s="149">
        <v>0.82</v>
      </c>
      <c r="AM201" s="152">
        <v>455</v>
      </c>
      <c r="AN201" s="152">
        <v>315</v>
      </c>
      <c r="AO201" s="152">
        <v>770</v>
      </c>
      <c r="AP201" s="153">
        <v>0.40899999999999997</v>
      </c>
      <c r="AQ201" s="153">
        <v>0.47899999999999998</v>
      </c>
      <c r="AR201" s="154">
        <v>0.18099999999999999</v>
      </c>
      <c r="AS201" s="154">
        <v>7.5999999999999998E-2</v>
      </c>
      <c r="AT201" s="154">
        <v>6.2E-2</v>
      </c>
      <c r="AU201" s="154">
        <v>0.36499999999999999</v>
      </c>
      <c r="AW201" s="183"/>
      <c r="AX201" s="144">
        <f t="shared" si="104"/>
        <v>76.64637520752629</v>
      </c>
      <c r="AY201" s="149">
        <v>120</v>
      </c>
      <c r="AZ201" s="150" t="s">
        <v>359</v>
      </c>
      <c r="BA201" s="149">
        <v>22</v>
      </c>
      <c r="BB201" s="151">
        <v>1</v>
      </c>
      <c r="BC201" s="152">
        <v>1807</v>
      </c>
      <c r="BD201" s="152">
        <v>1385</v>
      </c>
      <c r="BE201" s="149">
        <v>0.76600000000000001</v>
      </c>
      <c r="BF201" s="152">
        <v>752</v>
      </c>
      <c r="BG201" s="152">
        <v>473</v>
      </c>
      <c r="BH201" s="152">
        <v>1225</v>
      </c>
      <c r="BI201" s="153">
        <v>0.38600000000000001</v>
      </c>
      <c r="BJ201" s="153">
        <v>0.442</v>
      </c>
      <c r="BK201" s="154">
        <v>0.21099999999999999</v>
      </c>
      <c r="BL201" s="154">
        <v>0.129</v>
      </c>
      <c r="BM201" s="154">
        <v>9.0999999999999998E-2</v>
      </c>
      <c r="BN201" s="154">
        <v>0.36099999999999999</v>
      </c>
      <c r="DU201" s="4"/>
      <c r="DZ201" s="183"/>
      <c r="EA201" s="183"/>
      <c r="EB201" s="183"/>
      <c r="EC201" s="183"/>
      <c r="ED201" s="183"/>
      <c r="EE201" s="183"/>
    </row>
    <row r="202" spans="30:135" ht="13" x14ac:dyDescent="0.15">
      <c r="AD202" s="144">
        <f t="shared" si="102"/>
        <v>78.150000000000006</v>
      </c>
      <c r="AE202" s="144">
        <f t="shared" si="103"/>
        <v>82.021753039027516</v>
      </c>
      <c r="AF202" s="149">
        <v>121</v>
      </c>
      <c r="AG202" s="150" t="s">
        <v>437</v>
      </c>
      <c r="AH202" s="149">
        <v>20</v>
      </c>
      <c r="AI202" s="151">
        <v>1</v>
      </c>
      <c r="AJ202" s="152">
        <v>1563</v>
      </c>
      <c r="AK202" s="152">
        <v>1282</v>
      </c>
      <c r="AL202" s="149">
        <v>0.82</v>
      </c>
      <c r="AM202" s="152">
        <v>683</v>
      </c>
      <c r="AN202" s="152">
        <v>455</v>
      </c>
      <c r="AO202" s="152">
        <v>1138</v>
      </c>
      <c r="AP202" s="151">
        <v>0.4</v>
      </c>
      <c r="AQ202" s="153">
        <v>0.46400000000000002</v>
      </c>
      <c r="AR202" s="154">
        <v>0.17899999999999999</v>
      </c>
      <c r="AS202" s="154">
        <v>0.108</v>
      </c>
      <c r="AT202" s="154">
        <v>8.1000000000000003E-2</v>
      </c>
      <c r="AU202" s="154">
        <v>0.376</v>
      </c>
      <c r="AW202" s="183"/>
      <c r="AX202" s="144">
        <f t="shared" si="104"/>
        <v>76.633785450061652</v>
      </c>
      <c r="AY202" s="149">
        <v>121</v>
      </c>
      <c r="AZ202" s="150" t="s">
        <v>438</v>
      </c>
      <c r="BA202" s="149">
        <v>20</v>
      </c>
      <c r="BB202" s="151">
        <v>1</v>
      </c>
      <c r="BC202" s="152">
        <v>1622</v>
      </c>
      <c r="BD202" s="152">
        <v>1243</v>
      </c>
      <c r="BE202" s="149">
        <v>0.76600000000000001</v>
      </c>
      <c r="BF202" s="152">
        <v>606</v>
      </c>
      <c r="BG202" s="152">
        <v>444</v>
      </c>
      <c r="BH202" s="152">
        <v>1050</v>
      </c>
      <c r="BI202" s="153">
        <v>0.42299999999999999</v>
      </c>
      <c r="BJ202" s="153">
        <v>0.46500000000000002</v>
      </c>
      <c r="BK202" s="155">
        <v>0.24</v>
      </c>
      <c r="BL202" s="154">
        <v>0.13100000000000001</v>
      </c>
      <c r="BM202" s="154">
        <v>9.4E-2</v>
      </c>
      <c r="BN202" s="154">
        <v>0.371</v>
      </c>
      <c r="DU202" s="4"/>
      <c r="DZ202" s="183"/>
      <c r="EA202" s="183"/>
      <c r="EB202" s="183"/>
      <c r="EC202" s="183"/>
      <c r="ED202" s="183"/>
      <c r="EE202" s="183"/>
    </row>
    <row r="203" spans="30:135" ht="13" x14ac:dyDescent="0.15">
      <c r="AD203" s="144">
        <f t="shared" si="102"/>
        <v>87.521739130434781</v>
      </c>
      <c r="AE203" s="144">
        <f t="shared" si="103"/>
        <v>81.867858917039243</v>
      </c>
      <c r="AF203" s="149">
        <v>122</v>
      </c>
      <c r="AG203" s="150" t="s">
        <v>439</v>
      </c>
      <c r="AH203" s="149">
        <v>23</v>
      </c>
      <c r="AI203" s="151">
        <v>1</v>
      </c>
      <c r="AJ203" s="152">
        <v>2013</v>
      </c>
      <c r="AK203" s="152">
        <v>1648</v>
      </c>
      <c r="AL203" s="149">
        <v>0.81899999999999995</v>
      </c>
      <c r="AM203" s="152">
        <v>909</v>
      </c>
      <c r="AN203" s="152">
        <v>596</v>
      </c>
      <c r="AO203" s="152">
        <v>1505</v>
      </c>
      <c r="AP203" s="153">
        <v>0.39600000000000002</v>
      </c>
      <c r="AQ203" s="153">
        <v>0.442</v>
      </c>
      <c r="AR203" s="154">
        <v>0.16200000000000001</v>
      </c>
      <c r="AS203" s="154">
        <v>0.106</v>
      </c>
      <c r="AT203" s="154">
        <v>8.5000000000000006E-2</v>
      </c>
      <c r="AU203" s="154">
        <v>0.38100000000000001</v>
      </c>
      <c r="AW203" s="183"/>
      <c r="AX203" s="144">
        <f t="shared" si="104"/>
        <v>76.687988628287144</v>
      </c>
      <c r="AY203" s="149">
        <v>122</v>
      </c>
      <c r="AZ203" s="150" t="s">
        <v>440</v>
      </c>
      <c r="BA203" s="149">
        <v>18</v>
      </c>
      <c r="BB203" s="151">
        <v>1</v>
      </c>
      <c r="BC203" s="152">
        <v>1407</v>
      </c>
      <c r="BD203" s="152">
        <v>1079</v>
      </c>
      <c r="BE203" s="149">
        <v>0.76700000000000002</v>
      </c>
      <c r="BF203" s="152">
        <v>587</v>
      </c>
      <c r="BG203" s="152">
        <v>401</v>
      </c>
      <c r="BH203" s="152">
        <v>988</v>
      </c>
      <c r="BI203" s="153">
        <v>0.40600000000000003</v>
      </c>
      <c r="BJ203" s="153">
        <v>0.44600000000000001</v>
      </c>
      <c r="BK203" s="154">
        <v>0.20799999999999999</v>
      </c>
      <c r="BL203" s="154">
        <v>0.106</v>
      </c>
      <c r="BM203" s="154">
        <v>8.6999999999999994E-2</v>
      </c>
      <c r="BN203" s="154">
        <v>0.36499999999999999</v>
      </c>
      <c r="DU203" s="4"/>
      <c r="DZ203" s="183"/>
      <c r="EA203" s="183"/>
      <c r="EB203" s="183"/>
      <c r="EC203" s="183"/>
      <c r="ED203" s="183"/>
      <c r="EE203" s="183"/>
    </row>
    <row r="204" spans="30:135" ht="13" x14ac:dyDescent="0.15">
      <c r="AD204" s="144">
        <f t="shared" si="102"/>
        <v>85.95</v>
      </c>
      <c r="AE204" s="144">
        <f t="shared" si="103"/>
        <v>81.791739383362412</v>
      </c>
      <c r="AF204" s="149">
        <v>123</v>
      </c>
      <c r="AG204" s="150" t="s">
        <v>441</v>
      </c>
      <c r="AH204" s="149">
        <v>20</v>
      </c>
      <c r="AI204" s="151">
        <v>1</v>
      </c>
      <c r="AJ204" s="152">
        <v>1719</v>
      </c>
      <c r="AK204" s="152">
        <v>1406</v>
      </c>
      <c r="AL204" s="149">
        <v>0.81799999999999995</v>
      </c>
      <c r="AM204" s="152">
        <v>778</v>
      </c>
      <c r="AN204" s="152">
        <v>535</v>
      </c>
      <c r="AO204" s="152">
        <v>1313</v>
      </c>
      <c r="AP204" s="153">
        <v>0.40699999999999997</v>
      </c>
      <c r="AQ204" s="153">
        <v>0.45200000000000001</v>
      </c>
      <c r="AR204" s="154">
        <v>0.14399999999999999</v>
      </c>
      <c r="AS204" s="154">
        <v>0.112</v>
      </c>
      <c r="AT204" s="154">
        <v>8.7999999999999995E-2</v>
      </c>
      <c r="AU204" s="154">
        <v>0.38700000000000001</v>
      </c>
      <c r="AW204" s="183"/>
      <c r="AX204" s="144">
        <f t="shared" si="104"/>
        <v>76.70753064798599</v>
      </c>
      <c r="AY204" s="149">
        <v>123</v>
      </c>
      <c r="AZ204" s="150" t="s">
        <v>314</v>
      </c>
      <c r="BA204" s="149">
        <v>20</v>
      </c>
      <c r="BB204" s="151">
        <v>1</v>
      </c>
      <c r="BC204" s="152">
        <v>1713</v>
      </c>
      <c r="BD204" s="152">
        <v>1314</v>
      </c>
      <c r="BE204" s="149">
        <v>0.76700000000000002</v>
      </c>
      <c r="BF204" s="152">
        <v>719</v>
      </c>
      <c r="BG204" s="152">
        <v>518</v>
      </c>
      <c r="BH204" s="152">
        <v>1237</v>
      </c>
      <c r="BI204" s="153">
        <v>0.41899999999999998</v>
      </c>
      <c r="BJ204" s="151">
        <v>0.46</v>
      </c>
      <c r="BK204" s="154">
        <v>0.217</v>
      </c>
      <c r="BL204" s="154">
        <v>7.8E-2</v>
      </c>
      <c r="BM204" s="154">
        <v>6.0999999999999999E-2</v>
      </c>
      <c r="BN204" s="155">
        <v>0.36</v>
      </c>
      <c r="DU204" s="4"/>
      <c r="DZ204" s="183"/>
      <c r="EA204" s="183"/>
      <c r="EB204" s="183"/>
      <c r="EC204" s="183"/>
      <c r="ED204" s="183"/>
      <c r="EE204" s="183"/>
    </row>
    <row r="205" spans="30:135" ht="13" x14ac:dyDescent="0.15">
      <c r="AD205" s="144">
        <f t="shared" si="102"/>
        <v>78.681818181818187</v>
      </c>
      <c r="AE205" s="144">
        <f t="shared" si="103"/>
        <v>81.744656268053149</v>
      </c>
      <c r="AF205" s="149">
        <v>124</v>
      </c>
      <c r="AG205" s="150" t="s">
        <v>442</v>
      </c>
      <c r="AH205" s="149">
        <v>22</v>
      </c>
      <c r="AI205" s="151">
        <v>1</v>
      </c>
      <c r="AJ205" s="152">
        <v>1731</v>
      </c>
      <c r="AK205" s="152">
        <v>1415</v>
      </c>
      <c r="AL205" s="149">
        <v>0.81699999999999995</v>
      </c>
      <c r="AM205" s="152">
        <v>740</v>
      </c>
      <c r="AN205" s="152">
        <v>506</v>
      </c>
      <c r="AO205" s="152">
        <v>1246</v>
      </c>
      <c r="AP205" s="153">
        <v>0.40600000000000003</v>
      </c>
      <c r="AQ205" s="153">
        <v>0.45600000000000002</v>
      </c>
      <c r="AR205" s="154">
        <v>0.188</v>
      </c>
      <c r="AS205" s="155">
        <v>0.11</v>
      </c>
      <c r="AT205" s="154">
        <v>6.9000000000000006E-2</v>
      </c>
      <c r="AU205" s="155">
        <v>0.38</v>
      </c>
      <c r="AW205" s="183"/>
      <c r="AX205" s="144">
        <f t="shared" si="104"/>
        <v>76.65260196905767</v>
      </c>
      <c r="AY205" s="149">
        <v>124</v>
      </c>
      <c r="AZ205" s="150" t="s">
        <v>443</v>
      </c>
      <c r="BA205" s="149">
        <v>19</v>
      </c>
      <c r="BB205" s="151">
        <v>1</v>
      </c>
      <c r="BC205" s="152">
        <v>1422</v>
      </c>
      <c r="BD205" s="152">
        <v>1090</v>
      </c>
      <c r="BE205" s="149">
        <v>0.76700000000000002</v>
      </c>
      <c r="BF205" s="152">
        <v>579</v>
      </c>
      <c r="BG205" s="152">
        <v>384</v>
      </c>
      <c r="BH205" s="152">
        <v>963</v>
      </c>
      <c r="BI205" s="153">
        <v>0.39900000000000002</v>
      </c>
      <c r="BJ205" s="151">
        <v>0.45</v>
      </c>
      <c r="BK205" s="154">
        <v>0.219</v>
      </c>
      <c r="BL205" s="155">
        <v>0.12</v>
      </c>
      <c r="BM205" s="154">
        <v>9.1999999999999998E-2</v>
      </c>
      <c r="BN205" s="154">
        <v>0.36299999999999999</v>
      </c>
      <c r="DU205" s="4"/>
      <c r="DZ205" s="183"/>
      <c r="EA205" s="183"/>
      <c r="EB205" s="183"/>
      <c r="EC205" s="183"/>
      <c r="ED205" s="183"/>
      <c r="EE205" s="183"/>
    </row>
    <row r="206" spans="30:135" ht="13" x14ac:dyDescent="0.15">
      <c r="AD206" s="144">
        <f t="shared" si="102"/>
        <v>80.357142857142861</v>
      </c>
      <c r="AE206" s="144">
        <f t="shared" si="103"/>
        <v>81.688888888888883</v>
      </c>
      <c r="AF206" s="149">
        <v>125</v>
      </c>
      <c r="AG206" s="150" t="s">
        <v>342</v>
      </c>
      <c r="AH206" s="149">
        <v>14</v>
      </c>
      <c r="AI206" s="151">
        <v>1</v>
      </c>
      <c r="AJ206" s="152">
        <v>1125</v>
      </c>
      <c r="AK206" s="152">
        <v>919</v>
      </c>
      <c r="AL206" s="149">
        <v>0.81699999999999995</v>
      </c>
      <c r="AM206" s="152">
        <v>500</v>
      </c>
      <c r="AN206" s="152">
        <v>321</v>
      </c>
      <c r="AO206" s="152">
        <v>821</v>
      </c>
      <c r="AP206" s="153">
        <v>0.39100000000000001</v>
      </c>
      <c r="AQ206" s="153">
        <v>0.437</v>
      </c>
      <c r="AR206" s="154">
        <v>0.151</v>
      </c>
      <c r="AS206" s="154">
        <v>0.13700000000000001</v>
      </c>
      <c r="AT206" s="154">
        <v>9.5000000000000001E-2</v>
      </c>
      <c r="AU206" s="154">
        <v>0.39400000000000002</v>
      </c>
      <c r="AW206" s="183"/>
      <c r="AX206" s="144">
        <f t="shared" si="104"/>
        <v>76.794258373205736</v>
      </c>
      <c r="AY206" s="149">
        <v>125</v>
      </c>
      <c r="AZ206" s="150" t="s">
        <v>444</v>
      </c>
      <c r="BA206" s="149">
        <v>5</v>
      </c>
      <c r="BB206" s="151">
        <v>1</v>
      </c>
      <c r="BC206" s="152">
        <v>418</v>
      </c>
      <c r="BD206" s="152">
        <v>321</v>
      </c>
      <c r="BE206" s="149">
        <v>0.76800000000000002</v>
      </c>
      <c r="BF206" s="152">
        <v>175</v>
      </c>
      <c r="BG206" s="152">
        <v>122</v>
      </c>
      <c r="BH206" s="152">
        <v>297</v>
      </c>
      <c r="BI206" s="153">
        <v>0.41099999999999998</v>
      </c>
      <c r="BJ206" s="153">
        <v>0.45600000000000002</v>
      </c>
      <c r="BK206" s="154">
        <v>0.21099999999999999</v>
      </c>
      <c r="BL206" s="154">
        <v>9.6000000000000002E-2</v>
      </c>
      <c r="BM206" s="154">
        <v>8.8999999999999996E-2</v>
      </c>
      <c r="BN206" s="154">
        <v>0.36399999999999999</v>
      </c>
      <c r="DU206" s="4"/>
      <c r="DZ206" s="183"/>
      <c r="EA206" s="183"/>
      <c r="EB206" s="183"/>
      <c r="EC206" s="183"/>
      <c r="ED206" s="183"/>
      <c r="EE206" s="183"/>
    </row>
    <row r="207" spans="30:135" ht="13" x14ac:dyDescent="0.15">
      <c r="AD207" s="144">
        <f t="shared" si="102"/>
        <v>80.166666666666671</v>
      </c>
      <c r="AE207" s="144">
        <f t="shared" si="103"/>
        <v>81.4968814968815</v>
      </c>
      <c r="AF207" s="149">
        <v>126</v>
      </c>
      <c r="AG207" s="150" t="s">
        <v>445</v>
      </c>
      <c r="AH207" s="149">
        <v>18</v>
      </c>
      <c r="AI207" s="151">
        <v>1</v>
      </c>
      <c r="AJ207" s="152">
        <v>1443</v>
      </c>
      <c r="AK207" s="152">
        <v>1176</v>
      </c>
      <c r="AL207" s="149">
        <v>0.81499999999999995</v>
      </c>
      <c r="AM207" s="152">
        <v>595</v>
      </c>
      <c r="AN207" s="152">
        <v>432</v>
      </c>
      <c r="AO207" s="152">
        <v>1027</v>
      </c>
      <c r="AP207" s="153">
        <v>0.42099999999999999</v>
      </c>
      <c r="AQ207" s="151">
        <v>0.47</v>
      </c>
      <c r="AR207" s="154">
        <v>0.185</v>
      </c>
      <c r="AS207" s="154">
        <v>0.126</v>
      </c>
      <c r="AT207" s="154">
        <v>0.10299999999999999</v>
      </c>
      <c r="AU207" s="154">
        <v>0.38900000000000001</v>
      </c>
      <c r="AW207" s="183"/>
      <c r="AX207" s="144">
        <f t="shared" si="104"/>
        <v>76.820307281229134</v>
      </c>
      <c r="AY207" s="149">
        <v>126</v>
      </c>
      <c r="AZ207" s="150" t="s">
        <v>252</v>
      </c>
      <c r="BA207" s="149">
        <v>18</v>
      </c>
      <c r="BB207" s="151">
        <v>1</v>
      </c>
      <c r="BC207" s="152">
        <v>1497</v>
      </c>
      <c r="BD207" s="152">
        <v>1150</v>
      </c>
      <c r="BE207" s="149">
        <v>0.76800000000000002</v>
      </c>
      <c r="BF207" s="152">
        <v>732</v>
      </c>
      <c r="BG207" s="152">
        <v>425</v>
      </c>
      <c r="BH207" s="152">
        <v>1157</v>
      </c>
      <c r="BI207" s="153">
        <v>0.36699999999999999</v>
      </c>
      <c r="BJ207" s="153">
        <v>0.41799999999999998</v>
      </c>
      <c r="BK207" s="155">
        <v>0.15</v>
      </c>
      <c r="BL207" s="154">
        <v>9.0999999999999998E-2</v>
      </c>
      <c r="BM207" s="154">
        <v>7.9000000000000001E-2</v>
      </c>
      <c r="BN207" s="154">
        <v>0.35499999999999998</v>
      </c>
      <c r="DU207" s="4"/>
      <c r="DZ207" s="183"/>
      <c r="EA207" s="183"/>
      <c r="EB207" s="183"/>
      <c r="EC207" s="183"/>
      <c r="ED207" s="183"/>
      <c r="EE207" s="183"/>
    </row>
    <row r="208" spans="30:135" ht="13" x14ac:dyDescent="0.15">
      <c r="AD208" s="144">
        <f t="shared" si="102"/>
        <v>83.458333333333329</v>
      </c>
      <c r="AE208" s="144">
        <f t="shared" si="103"/>
        <v>81.527708437343989</v>
      </c>
      <c r="AF208" s="149">
        <v>127</v>
      </c>
      <c r="AG208" s="150" t="s">
        <v>446</v>
      </c>
      <c r="AH208" s="149">
        <v>24</v>
      </c>
      <c r="AI208" s="151">
        <v>1</v>
      </c>
      <c r="AJ208" s="152">
        <v>2003</v>
      </c>
      <c r="AK208" s="152">
        <v>1633</v>
      </c>
      <c r="AL208" s="149">
        <v>0.81499999999999995</v>
      </c>
      <c r="AM208" s="152">
        <v>835</v>
      </c>
      <c r="AN208" s="152">
        <v>567</v>
      </c>
      <c r="AO208" s="152">
        <v>1402</v>
      </c>
      <c r="AP208" s="153">
        <v>0.40400000000000003</v>
      </c>
      <c r="AQ208" s="153">
        <v>0.47099999999999997</v>
      </c>
      <c r="AR208" s="154">
        <v>0.20200000000000001</v>
      </c>
      <c r="AS208" s="154">
        <v>0.11700000000000001</v>
      </c>
      <c r="AT208" s="154">
        <v>9.6000000000000002E-2</v>
      </c>
      <c r="AU208" s="154">
        <v>0.375</v>
      </c>
      <c r="AW208" s="183"/>
      <c r="AX208" s="144">
        <f t="shared" si="104"/>
        <v>76.781933662667612</v>
      </c>
      <c r="AY208" s="149">
        <v>127</v>
      </c>
      <c r="AZ208" s="150" t="s">
        <v>445</v>
      </c>
      <c r="BA208" s="149">
        <v>18</v>
      </c>
      <c r="BB208" s="151">
        <v>1</v>
      </c>
      <c r="BC208" s="152">
        <v>1417</v>
      </c>
      <c r="BD208" s="152">
        <v>1088</v>
      </c>
      <c r="BE208" s="149">
        <v>0.76800000000000002</v>
      </c>
      <c r="BF208" s="152">
        <v>621</v>
      </c>
      <c r="BG208" s="152">
        <v>396</v>
      </c>
      <c r="BH208" s="152">
        <v>1017</v>
      </c>
      <c r="BI208" s="153">
        <v>0.38900000000000001</v>
      </c>
      <c r="BJ208" s="151">
        <v>0.45</v>
      </c>
      <c r="BK208" s="154">
        <v>0.20399999999999999</v>
      </c>
      <c r="BL208" s="154">
        <v>9.5000000000000001E-2</v>
      </c>
      <c r="BM208" s="154">
        <v>7.0999999999999994E-2</v>
      </c>
      <c r="BN208" s="154">
        <v>0.34899999999999998</v>
      </c>
      <c r="DU208" s="4"/>
      <c r="DZ208" s="183"/>
      <c r="EA208" s="183"/>
      <c r="EB208" s="183"/>
      <c r="EC208" s="183"/>
      <c r="ED208" s="183"/>
      <c r="EE208" s="183"/>
    </row>
    <row r="209" spans="30:135" ht="13" x14ac:dyDescent="0.15">
      <c r="AD209" s="144">
        <f t="shared" si="102"/>
        <v>82.833333333333329</v>
      </c>
      <c r="AE209" s="144">
        <f t="shared" si="103"/>
        <v>81.354795439302478</v>
      </c>
      <c r="AF209" s="149">
        <v>128</v>
      </c>
      <c r="AG209" s="150" t="s">
        <v>270</v>
      </c>
      <c r="AH209" s="149">
        <v>18</v>
      </c>
      <c r="AI209" s="151">
        <v>1</v>
      </c>
      <c r="AJ209" s="152">
        <v>1491</v>
      </c>
      <c r="AK209" s="152">
        <v>1213</v>
      </c>
      <c r="AL209" s="149">
        <v>0.81399999999999995</v>
      </c>
      <c r="AM209" s="152">
        <v>679</v>
      </c>
      <c r="AN209" s="152">
        <v>411</v>
      </c>
      <c r="AO209" s="152">
        <v>1090</v>
      </c>
      <c r="AP209" s="153">
        <v>0.377</v>
      </c>
      <c r="AQ209" s="153">
        <v>0.439</v>
      </c>
      <c r="AR209" s="154">
        <v>0.157</v>
      </c>
      <c r="AS209" s="154">
        <v>0.125</v>
      </c>
      <c r="AT209" s="154">
        <v>9.6000000000000002E-2</v>
      </c>
      <c r="AU209" s="154">
        <v>0.377</v>
      </c>
      <c r="AW209" s="183"/>
      <c r="AX209" s="144">
        <f t="shared" si="104"/>
        <v>76.806083650190118</v>
      </c>
      <c r="AY209" s="149">
        <v>128</v>
      </c>
      <c r="AZ209" s="150" t="s">
        <v>447</v>
      </c>
      <c r="BA209" s="149">
        <v>17</v>
      </c>
      <c r="BB209" s="151">
        <v>1</v>
      </c>
      <c r="BC209" s="152">
        <v>1315</v>
      </c>
      <c r="BD209" s="152">
        <v>1010</v>
      </c>
      <c r="BE209" s="149">
        <v>0.76800000000000002</v>
      </c>
      <c r="BF209" s="152">
        <v>579</v>
      </c>
      <c r="BG209" s="152">
        <v>352</v>
      </c>
      <c r="BH209" s="152">
        <v>931</v>
      </c>
      <c r="BI209" s="153">
        <v>0.378</v>
      </c>
      <c r="BJ209" s="153">
        <v>0.439</v>
      </c>
      <c r="BK209" s="154">
        <v>0.192</v>
      </c>
      <c r="BL209" s="154">
        <v>0.11600000000000001</v>
      </c>
      <c r="BM209" s="154">
        <v>8.7999999999999995E-2</v>
      </c>
      <c r="BN209" s="154">
        <v>0.35399999999999998</v>
      </c>
      <c r="DU209" s="4"/>
      <c r="DZ209" s="183"/>
      <c r="EA209" s="183"/>
      <c r="EB209" s="183"/>
      <c r="EC209" s="183"/>
      <c r="ED209" s="183"/>
      <c r="EE209" s="183"/>
    </row>
    <row r="210" spans="30:135" ht="13" x14ac:dyDescent="0.15">
      <c r="AD210" s="144">
        <f t="shared" si="102"/>
        <v>82.523809523809533</v>
      </c>
      <c r="AE210" s="144">
        <f t="shared" si="103"/>
        <v>81.41950375072129</v>
      </c>
      <c r="AF210" s="149">
        <v>129</v>
      </c>
      <c r="AG210" s="150" t="s">
        <v>448</v>
      </c>
      <c r="AH210" s="149">
        <v>21</v>
      </c>
      <c r="AI210" s="151">
        <v>1</v>
      </c>
      <c r="AJ210" s="152">
        <v>1733</v>
      </c>
      <c r="AK210" s="152">
        <v>1411</v>
      </c>
      <c r="AL210" s="149">
        <v>0.81399999999999995</v>
      </c>
      <c r="AM210" s="152">
        <v>777</v>
      </c>
      <c r="AN210" s="152">
        <v>492</v>
      </c>
      <c r="AO210" s="152">
        <v>1269</v>
      </c>
      <c r="AP210" s="153">
        <v>0.38800000000000001</v>
      </c>
      <c r="AQ210" s="153">
        <v>0.44700000000000001</v>
      </c>
      <c r="AR210" s="154">
        <v>0.17399999999999999</v>
      </c>
      <c r="AS210" s="154">
        <v>0.114</v>
      </c>
      <c r="AT210" s="154">
        <v>8.7999999999999995E-2</v>
      </c>
      <c r="AU210" s="154">
        <v>0.371</v>
      </c>
      <c r="AW210" s="183"/>
      <c r="AX210" s="144">
        <f t="shared" si="104"/>
        <v>76.927312775330392</v>
      </c>
      <c r="AY210" s="149">
        <v>129</v>
      </c>
      <c r="AZ210" s="150" t="s">
        <v>301</v>
      </c>
      <c r="BA210" s="149">
        <v>23</v>
      </c>
      <c r="BB210" s="151">
        <v>1</v>
      </c>
      <c r="BC210" s="152">
        <v>1816</v>
      </c>
      <c r="BD210" s="152">
        <v>1397</v>
      </c>
      <c r="BE210" s="149">
        <v>0.76900000000000002</v>
      </c>
      <c r="BF210" s="152">
        <v>810</v>
      </c>
      <c r="BG210" s="152">
        <v>498</v>
      </c>
      <c r="BH210" s="152">
        <v>1308</v>
      </c>
      <c r="BI210" s="153">
        <v>0.38100000000000001</v>
      </c>
      <c r="BJ210" s="153">
        <v>0.433</v>
      </c>
      <c r="BK210" s="155">
        <v>0.19</v>
      </c>
      <c r="BL210" s="154">
        <v>0.106</v>
      </c>
      <c r="BM210" s="154">
        <v>9.2999999999999999E-2</v>
      </c>
      <c r="BN210" s="154">
        <v>0.35799999999999998</v>
      </c>
      <c r="DU210" s="4"/>
      <c r="DZ210" s="183"/>
      <c r="EA210" s="183"/>
      <c r="EB210" s="183"/>
      <c r="EC210" s="183"/>
      <c r="ED210" s="183"/>
      <c r="EE210" s="183"/>
    </row>
    <row r="211" spans="30:135" ht="13" x14ac:dyDescent="0.15">
      <c r="AD211" s="144">
        <f t="shared" si="102"/>
        <v>79.05</v>
      </c>
      <c r="AE211" s="144">
        <f t="shared" si="103"/>
        <v>81.340923466160646</v>
      </c>
      <c r="AF211" s="149">
        <v>130</v>
      </c>
      <c r="AG211" s="150" t="s">
        <v>449</v>
      </c>
      <c r="AH211" s="149">
        <v>20</v>
      </c>
      <c r="AI211" s="151">
        <v>1</v>
      </c>
      <c r="AJ211" s="152">
        <v>1581</v>
      </c>
      <c r="AK211" s="152">
        <v>1286</v>
      </c>
      <c r="AL211" s="149">
        <v>0.81299999999999994</v>
      </c>
      <c r="AM211" s="152">
        <v>707</v>
      </c>
      <c r="AN211" s="152">
        <v>467</v>
      </c>
      <c r="AO211" s="152">
        <v>1174</v>
      </c>
      <c r="AP211" s="153">
        <v>0.39800000000000002</v>
      </c>
      <c r="AQ211" s="153">
        <v>0.44500000000000001</v>
      </c>
      <c r="AR211" s="155">
        <v>0.16</v>
      </c>
      <c r="AS211" s="154">
        <v>0.122</v>
      </c>
      <c r="AT211" s="154">
        <v>0.105</v>
      </c>
      <c r="AU211" s="154">
        <v>0.38300000000000001</v>
      </c>
      <c r="AW211" s="183"/>
      <c r="AX211" s="144">
        <f t="shared" si="104"/>
        <v>76.854433909648634</v>
      </c>
      <c r="AY211" s="149">
        <v>130</v>
      </c>
      <c r="AZ211" s="150" t="s">
        <v>450</v>
      </c>
      <c r="BA211" s="149">
        <v>20</v>
      </c>
      <c r="BB211" s="151">
        <v>1</v>
      </c>
      <c r="BC211" s="152">
        <v>1793</v>
      </c>
      <c r="BD211" s="152">
        <v>1378</v>
      </c>
      <c r="BE211" s="149">
        <v>0.76900000000000002</v>
      </c>
      <c r="BF211" s="152">
        <v>640</v>
      </c>
      <c r="BG211" s="152">
        <v>480</v>
      </c>
      <c r="BH211" s="152">
        <v>1120</v>
      </c>
      <c r="BI211" s="153">
        <v>0.42899999999999999</v>
      </c>
      <c r="BJ211" s="153">
        <v>0.46100000000000002</v>
      </c>
      <c r="BK211" s="155">
        <v>0.25</v>
      </c>
      <c r="BL211" s="154">
        <v>0.14399999999999999</v>
      </c>
      <c r="BM211" s="154">
        <v>0.10299999999999999</v>
      </c>
      <c r="BN211" s="154">
        <v>0.38200000000000001</v>
      </c>
      <c r="DU211" s="4"/>
      <c r="DZ211" s="183"/>
      <c r="EA211" s="183"/>
      <c r="EB211" s="183"/>
      <c r="EC211" s="183"/>
      <c r="ED211" s="183"/>
      <c r="EE211" s="183"/>
    </row>
    <row r="212" spans="30:135" ht="13" x14ac:dyDescent="0.15">
      <c r="AD212" s="144">
        <f t="shared" si="102"/>
        <v>81.866666666666674</v>
      </c>
      <c r="AE212" s="144">
        <f t="shared" si="103"/>
        <v>81.188925081433226</v>
      </c>
      <c r="AF212" s="149">
        <v>131</v>
      </c>
      <c r="AG212" s="150" t="s">
        <v>346</v>
      </c>
      <c r="AH212" s="149">
        <v>15</v>
      </c>
      <c r="AI212" s="151">
        <v>1</v>
      </c>
      <c r="AJ212" s="152">
        <v>1228</v>
      </c>
      <c r="AK212" s="152">
        <v>997</v>
      </c>
      <c r="AL212" s="149">
        <v>0.81200000000000006</v>
      </c>
      <c r="AM212" s="152">
        <v>536</v>
      </c>
      <c r="AN212" s="152">
        <v>372</v>
      </c>
      <c r="AO212" s="152">
        <v>908</v>
      </c>
      <c r="AP212" s="151">
        <v>0.41</v>
      </c>
      <c r="AQ212" s="153">
        <v>0.45900000000000002</v>
      </c>
      <c r="AR212" s="154">
        <v>0.17299999999999999</v>
      </c>
      <c r="AS212" s="154">
        <v>0.104</v>
      </c>
      <c r="AT212" s="154">
        <v>7.9000000000000001E-2</v>
      </c>
      <c r="AU212" s="154">
        <v>0.379</v>
      </c>
      <c r="AW212" s="183"/>
      <c r="AX212" s="144">
        <f t="shared" si="104"/>
        <v>76.923076923076934</v>
      </c>
      <c r="AY212" s="149">
        <v>131</v>
      </c>
      <c r="AZ212" s="150" t="s">
        <v>451</v>
      </c>
      <c r="BA212" s="149">
        <v>24</v>
      </c>
      <c r="BB212" s="151">
        <v>1</v>
      </c>
      <c r="BC212" s="152">
        <v>2041</v>
      </c>
      <c r="BD212" s="152">
        <v>1570</v>
      </c>
      <c r="BE212" s="149">
        <v>0.76900000000000002</v>
      </c>
      <c r="BF212" s="152">
        <v>859</v>
      </c>
      <c r="BG212" s="152">
        <v>565</v>
      </c>
      <c r="BH212" s="152">
        <v>1424</v>
      </c>
      <c r="BI212" s="153">
        <v>0.39700000000000002</v>
      </c>
      <c r="BJ212" s="153">
        <v>0.44400000000000001</v>
      </c>
      <c r="BK212" s="154">
        <v>0.20499999999999999</v>
      </c>
      <c r="BL212" s="154">
        <v>0.115</v>
      </c>
      <c r="BM212" s="154">
        <v>8.2000000000000003E-2</v>
      </c>
      <c r="BN212" s="154">
        <v>0.36499999999999999</v>
      </c>
      <c r="DU212" s="4"/>
      <c r="DZ212" s="183"/>
      <c r="EA212" s="183"/>
      <c r="EB212" s="183"/>
      <c r="EC212" s="183"/>
      <c r="ED212" s="183"/>
      <c r="EE212" s="183"/>
    </row>
    <row r="213" spans="30:135" ht="13" x14ac:dyDescent="0.15">
      <c r="AD213" s="144">
        <f t="shared" si="102"/>
        <v>85.76</v>
      </c>
      <c r="AE213" s="144">
        <f t="shared" si="103"/>
        <v>81.25</v>
      </c>
      <c r="AF213" s="149">
        <v>132</v>
      </c>
      <c r="AG213" s="150" t="s">
        <v>434</v>
      </c>
      <c r="AH213" s="149">
        <v>25</v>
      </c>
      <c r="AI213" s="151">
        <v>1</v>
      </c>
      <c r="AJ213" s="152">
        <v>2144</v>
      </c>
      <c r="AK213" s="152">
        <v>1742</v>
      </c>
      <c r="AL213" s="149">
        <v>0.81200000000000006</v>
      </c>
      <c r="AM213" s="152">
        <v>940</v>
      </c>
      <c r="AN213" s="152">
        <v>647</v>
      </c>
      <c r="AO213" s="152">
        <v>1587</v>
      </c>
      <c r="AP213" s="153">
        <v>0.40799999999999997</v>
      </c>
      <c r="AQ213" s="153">
        <v>0.44700000000000001</v>
      </c>
      <c r="AR213" s="154">
        <v>0.16500000000000001</v>
      </c>
      <c r="AS213" s="154">
        <v>0.11899999999999999</v>
      </c>
      <c r="AT213" s="154">
        <v>9.9000000000000005E-2</v>
      </c>
      <c r="AU213" s="154">
        <v>0.38600000000000001</v>
      </c>
      <c r="AW213" s="183"/>
      <c r="AX213" s="144">
        <f t="shared" si="104"/>
        <v>76.945668135095445</v>
      </c>
      <c r="AY213" s="149">
        <v>132</v>
      </c>
      <c r="AZ213" s="150" t="s">
        <v>452</v>
      </c>
      <c r="BA213" s="149">
        <v>22</v>
      </c>
      <c r="BB213" s="151">
        <v>1</v>
      </c>
      <c r="BC213" s="152">
        <v>2043</v>
      </c>
      <c r="BD213" s="152">
        <v>1572</v>
      </c>
      <c r="BE213" s="149">
        <v>0.76900000000000002</v>
      </c>
      <c r="BF213" s="152">
        <v>869</v>
      </c>
      <c r="BG213" s="152">
        <v>547</v>
      </c>
      <c r="BH213" s="152">
        <v>1416</v>
      </c>
      <c r="BI213" s="153">
        <v>0.38600000000000001</v>
      </c>
      <c r="BJ213" s="153">
        <v>0.44700000000000001</v>
      </c>
      <c r="BK213" s="154">
        <v>0.20599999999999999</v>
      </c>
      <c r="BL213" s="154">
        <v>0.124</v>
      </c>
      <c r="BM213" s="155">
        <v>0.09</v>
      </c>
      <c r="BN213" s="154">
        <v>0.35599999999999998</v>
      </c>
      <c r="DU213" s="4"/>
      <c r="DZ213" s="183"/>
      <c r="EA213" s="183"/>
      <c r="EB213" s="183"/>
      <c r="EC213" s="183"/>
      <c r="ED213" s="183"/>
      <c r="EE213" s="183"/>
    </row>
    <row r="214" spans="30:135" ht="13" x14ac:dyDescent="0.15">
      <c r="AD214" s="144">
        <f t="shared" si="102"/>
        <v>83</v>
      </c>
      <c r="AE214" s="144">
        <f t="shared" si="103"/>
        <v>81.067125645438892</v>
      </c>
      <c r="AF214" s="149">
        <v>133</v>
      </c>
      <c r="AG214" s="150" t="s">
        <v>453</v>
      </c>
      <c r="AH214" s="149">
        <v>21</v>
      </c>
      <c r="AI214" s="151">
        <v>1</v>
      </c>
      <c r="AJ214" s="152">
        <v>1743</v>
      </c>
      <c r="AK214" s="152">
        <v>1413</v>
      </c>
      <c r="AL214" s="149">
        <v>0.81100000000000005</v>
      </c>
      <c r="AM214" s="152">
        <v>762</v>
      </c>
      <c r="AN214" s="152">
        <v>528</v>
      </c>
      <c r="AO214" s="152">
        <v>1290</v>
      </c>
      <c r="AP214" s="153">
        <v>0.40899999999999997</v>
      </c>
      <c r="AQ214" s="153">
        <v>0.46700000000000003</v>
      </c>
      <c r="AR214" s="154">
        <v>0.188</v>
      </c>
      <c r="AS214" s="154">
        <v>8.6999999999999994E-2</v>
      </c>
      <c r="AT214" s="154">
        <v>6.7000000000000004E-2</v>
      </c>
      <c r="AU214" s="154">
        <v>0.371</v>
      </c>
      <c r="AW214" s="183"/>
      <c r="AX214" s="144">
        <f t="shared" si="104"/>
        <v>76.940814757878556</v>
      </c>
      <c r="AY214" s="149">
        <v>133</v>
      </c>
      <c r="AZ214" s="150" t="s">
        <v>454</v>
      </c>
      <c r="BA214" s="149">
        <v>14</v>
      </c>
      <c r="BB214" s="151">
        <v>1</v>
      </c>
      <c r="BC214" s="152">
        <v>1301</v>
      </c>
      <c r="BD214" s="152">
        <v>1001</v>
      </c>
      <c r="BE214" s="149">
        <v>0.76900000000000002</v>
      </c>
      <c r="BF214" s="152">
        <v>521</v>
      </c>
      <c r="BG214" s="152">
        <v>356</v>
      </c>
      <c r="BH214" s="152">
        <v>877</v>
      </c>
      <c r="BI214" s="153">
        <v>0.40600000000000003</v>
      </c>
      <c r="BJ214" s="153">
        <v>0.44900000000000001</v>
      </c>
      <c r="BK214" s="154">
        <v>0.221</v>
      </c>
      <c r="BL214" s="154">
        <v>0.125</v>
      </c>
      <c r="BM214" s="154">
        <v>9.0999999999999998E-2</v>
      </c>
      <c r="BN214" s="154">
        <v>0.36899999999999999</v>
      </c>
      <c r="DU214" s="4"/>
      <c r="DZ214" s="183"/>
      <c r="EA214" s="183"/>
      <c r="EB214" s="183"/>
      <c r="EC214" s="183"/>
      <c r="ED214" s="183"/>
      <c r="EE214" s="183"/>
    </row>
    <row r="215" spans="30:135" ht="13" x14ac:dyDescent="0.15">
      <c r="AD215" s="144">
        <f t="shared" si="102"/>
        <v>84</v>
      </c>
      <c r="AE215" s="144">
        <f t="shared" si="103"/>
        <v>81.055900621118013</v>
      </c>
      <c r="AF215" s="149">
        <v>134</v>
      </c>
      <c r="AG215" s="150" t="s">
        <v>455</v>
      </c>
      <c r="AH215" s="149">
        <v>23</v>
      </c>
      <c r="AI215" s="151">
        <v>1</v>
      </c>
      <c r="AJ215" s="152">
        <v>1932</v>
      </c>
      <c r="AK215" s="152">
        <v>1566</v>
      </c>
      <c r="AL215" s="149">
        <v>0.81100000000000005</v>
      </c>
      <c r="AM215" s="152">
        <v>853</v>
      </c>
      <c r="AN215" s="152">
        <v>572</v>
      </c>
      <c r="AO215" s="152">
        <v>1425</v>
      </c>
      <c r="AP215" s="153">
        <v>0.40100000000000002</v>
      </c>
      <c r="AQ215" s="153">
        <v>0.45400000000000001</v>
      </c>
      <c r="AR215" s="154">
        <v>0.17499999999999999</v>
      </c>
      <c r="AS215" s="154">
        <v>0.109</v>
      </c>
      <c r="AT215" s="154">
        <v>9.0999999999999998E-2</v>
      </c>
      <c r="AU215" s="154">
        <v>0.375</v>
      </c>
      <c r="AW215" s="183"/>
      <c r="AX215" s="144">
        <f t="shared" si="104"/>
        <v>76.876513317191282</v>
      </c>
      <c r="AY215" s="149">
        <v>134</v>
      </c>
      <c r="AZ215" s="150" t="s">
        <v>456</v>
      </c>
      <c r="BA215" s="149">
        <v>21</v>
      </c>
      <c r="BB215" s="151">
        <v>1</v>
      </c>
      <c r="BC215" s="152">
        <v>1652</v>
      </c>
      <c r="BD215" s="152">
        <v>1270</v>
      </c>
      <c r="BE215" s="149">
        <v>0.76900000000000002</v>
      </c>
      <c r="BF215" s="152">
        <v>665</v>
      </c>
      <c r="BG215" s="152">
        <v>436</v>
      </c>
      <c r="BH215" s="152">
        <v>1101</v>
      </c>
      <c r="BI215" s="153">
        <v>0.39600000000000002</v>
      </c>
      <c r="BJ215" s="153">
        <v>0.439</v>
      </c>
      <c r="BK215" s="154">
        <v>0.215</v>
      </c>
      <c r="BL215" s="155">
        <v>0.14000000000000001</v>
      </c>
      <c r="BM215" s="154">
        <v>0.111</v>
      </c>
      <c r="BN215" s="154">
        <v>0.36899999999999999</v>
      </c>
      <c r="DU215" s="4"/>
      <c r="DZ215" s="183"/>
      <c r="EA215" s="183"/>
      <c r="EB215" s="183"/>
      <c r="EC215" s="183"/>
      <c r="ED215" s="183"/>
      <c r="EE215" s="183"/>
    </row>
    <row r="216" spans="30:135" ht="13" x14ac:dyDescent="0.15">
      <c r="AD216" s="144">
        <f t="shared" si="102"/>
        <v>77</v>
      </c>
      <c r="AE216" s="144">
        <f t="shared" si="103"/>
        <v>80.977845683728034</v>
      </c>
      <c r="AF216" s="149">
        <v>135</v>
      </c>
      <c r="AG216" s="150" t="s">
        <v>429</v>
      </c>
      <c r="AH216" s="149">
        <v>17</v>
      </c>
      <c r="AI216" s="151">
        <v>1</v>
      </c>
      <c r="AJ216" s="152">
        <v>1309</v>
      </c>
      <c r="AK216" s="152">
        <v>1060</v>
      </c>
      <c r="AL216" s="149">
        <v>0.81</v>
      </c>
      <c r="AM216" s="152">
        <v>550</v>
      </c>
      <c r="AN216" s="152">
        <v>377</v>
      </c>
      <c r="AO216" s="152">
        <v>927</v>
      </c>
      <c r="AP216" s="153">
        <v>0.40699999999999997</v>
      </c>
      <c r="AQ216" s="153">
        <v>0.46100000000000002</v>
      </c>
      <c r="AR216" s="154">
        <v>0.19500000000000001</v>
      </c>
      <c r="AS216" s="154">
        <v>0.123</v>
      </c>
      <c r="AT216" s="154">
        <v>9.6000000000000002E-2</v>
      </c>
      <c r="AU216" s="154">
        <v>0.377</v>
      </c>
      <c r="AW216" s="183"/>
      <c r="AX216" s="144">
        <f t="shared" si="104"/>
        <v>76.950354609929079</v>
      </c>
      <c r="AY216" s="149">
        <v>135</v>
      </c>
      <c r="AZ216" s="150" t="s">
        <v>457</v>
      </c>
      <c r="BA216" s="149">
        <v>23</v>
      </c>
      <c r="BB216" s="151">
        <v>1</v>
      </c>
      <c r="BC216" s="152">
        <v>1974</v>
      </c>
      <c r="BD216" s="152">
        <v>1519</v>
      </c>
      <c r="BE216" s="149">
        <v>0.77</v>
      </c>
      <c r="BF216" s="152">
        <v>800</v>
      </c>
      <c r="BG216" s="152">
        <v>548</v>
      </c>
      <c r="BH216" s="152">
        <v>1348</v>
      </c>
      <c r="BI216" s="153">
        <v>0.40699999999999997</v>
      </c>
      <c r="BJ216" s="153">
        <v>0.45200000000000001</v>
      </c>
      <c r="BK216" s="154">
        <v>0.221</v>
      </c>
      <c r="BL216" s="154">
        <v>0.11600000000000001</v>
      </c>
      <c r="BM216" s="154">
        <v>9.4E-2</v>
      </c>
      <c r="BN216" s="154">
        <v>0.36799999999999999</v>
      </c>
      <c r="DU216" s="4"/>
      <c r="DZ216" s="183"/>
      <c r="EA216" s="183"/>
      <c r="EB216" s="183"/>
      <c r="EC216" s="183"/>
      <c r="ED216" s="183"/>
      <c r="EE216" s="183"/>
    </row>
    <row r="217" spans="30:135" ht="13" x14ac:dyDescent="0.15">
      <c r="AD217" s="144">
        <f t="shared" si="102"/>
        <v>92.25</v>
      </c>
      <c r="AE217" s="144">
        <f t="shared" si="103"/>
        <v>81.029810298102973</v>
      </c>
      <c r="AF217" s="149">
        <v>136</v>
      </c>
      <c r="AG217" s="150" t="s">
        <v>458</v>
      </c>
      <c r="AH217" s="149">
        <v>8</v>
      </c>
      <c r="AI217" s="151">
        <v>1</v>
      </c>
      <c r="AJ217" s="152">
        <v>738</v>
      </c>
      <c r="AK217" s="152">
        <v>598</v>
      </c>
      <c r="AL217" s="149">
        <v>0.81</v>
      </c>
      <c r="AM217" s="152">
        <v>324</v>
      </c>
      <c r="AN217" s="152">
        <v>224</v>
      </c>
      <c r="AO217" s="152">
        <v>548</v>
      </c>
      <c r="AP217" s="153">
        <v>0.40899999999999997</v>
      </c>
      <c r="AQ217" s="153">
        <v>0.45800000000000002</v>
      </c>
      <c r="AR217" s="154">
        <v>0.17299999999999999</v>
      </c>
      <c r="AS217" s="154">
        <v>0.107</v>
      </c>
      <c r="AT217" s="154">
        <v>9.0999999999999998E-2</v>
      </c>
      <c r="AU217" s="154">
        <v>0.377</v>
      </c>
      <c r="AW217" s="183"/>
      <c r="AX217" s="144">
        <f t="shared" si="104"/>
        <v>77.094105480868663</v>
      </c>
      <c r="AY217" s="149">
        <v>136</v>
      </c>
      <c r="AZ217" s="150" t="s">
        <v>433</v>
      </c>
      <c r="BA217" s="149">
        <v>23</v>
      </c>
      <c r="BB217" s="151">
        <v>1</v>
      </c>
      <c r="BC217" s="152">
        <v>1934</v>
      </c>
      <c r="BD217" s="152">
        <v>1491</v>
      </c>
      <c r="BE217" s="149">
        <v>0.77100000000000002</v>
      </c>
      <c r="BF217" s="152">
        <v>789</v>
      </c>
      <c r="BG217" s="152">
        <v>528</v>
      </c>
      <c r="BH217" s="152">
        <v>1317</v>
      </c>
      <c r="BI217" s="153">
        <v>0.40100000000000002</v>
      </c>
      <c r="BJ217" s="153">
        <v>0.44700000000000001</v>
      </c>
      <c r="BK217" s="154">
        <v>0.20899999999999999</v>
      </c>
      <c r="BL217" s="154">
        <v>0.129</v>
      </c>
      <c r="BM217" s="155">
        <v>0.1</v>
      </c>
      <c r="BN217" s="154">
        <v>0.371</v>
      </c>
      <c r="DU217" s="4"/>
      <c r="DZ217" s="183"/>
      <c r="EA217" s="183"/>
      <c r="EB217" s="183"/>
      <c r="EC217" s="183"/>
      <c r="ED217" s="183"/>
      <c r="EE217" s="183"/>
    </row>
    <row r="218" spans="30:135" ht="13" x14ac:dyDescent="0.15">
      <c r="AD218" s="144">
        <f t="shared" si="102"/>
        <v>78.916666666666671</v>
      </c>
      <c r="AE218" s="144">
        <f t="shared" si="103"/>
        <v>80.992608236536441</v>
      </c>
      <c r="AF218" s="149">
        <v>137</v>
      </c>
      <c r="AG218" s="150" t="s">
        <v>293</v>
      </c>
      <c r="AH218" s="149">
        <v>24</v>
      </c>
      <c r="AI218" s="151">
        <v>1</v>
      </c>
      <c r="AJ218" s="152">
        <v>1894</v>
      </c>
      <c r="AK218" s="152">
        <v>1534</v>
      </c>
      <c r="AL218" s="149">
        <v>0.81</v>
      </c>
      <c r="AM218" s="152">
        <v>760</v>
      </c>
      <c r="AN218" s="152">
        <v>522</v>
      </c>
      <c r="AO218" s="152">
        <v>1282</v>
      </c>
      <c r="AP218" s="153">
        <v>0.40699999999999997</v>
      </c>
      <c r="AQ218" s="153">
        <v>0.46100000000000002</v>
      </c>
      <c r="AR218" s="155">
        <v>0.22</v>
      </c>
      <c r="AS218" s="154">
        <v>0.11899999999999999</v>
      </c>
      <c r="AT218" s="154">
        <v>8.1000000000000003E-2</v>
      </c>
      <c r="AU218" s="154">
        <v>0.373</v>
      </c>
      <c r="AW218" s="183"/>
      <c r="AX218" s="144">
        <f t="shared" si="104"/>
        <v>77.08693149107657</v>
      </c>
      <c r="AY218" s="149">
        <v>137</v>
      </c>
      <c r="AZ218" s="150" t="s">
        <v>459</v>
      </c>
      <c r="BA218" s="149">
        <v>21</v>
      </c>
      <c r="BB218" s="151">
        <v>1</v>
      </c>
      <c r="BC218" s="152">
        <v>1737</v>
      </c>
      <c r="BD218" s="152">
        <v>1339</v>
      </c>
      <c r="BE218" s="149">
        <v>0.77100000000000002</v>
      </c>
      <c r="BF218" s="152">
        <v>732</v>
      </c>
      <c r="BG218" s="152">
        <v>473</v>
      </c>
      <c r="BH218" s="152">
        <v>1205</v>
      </c>
      <c r="BI218" s="153">
        <v>0.39300000000000002</v>
      </c>
      <c r="BJ218" s="153">
        <v>0.45100000000000001</v>
      </c>
      <c r="BK218" s="154">
        <v>0.21299999999999999</v>
      </c>
      <c r="BL218" s="154">
        <v>0.111</v>
      </c>
      <c r="BM218" s="154">
        <v>9.1999999999999998E-2</v>
      </c>
      <c r="BN218" s="154">
        <v>0.35599999999999998</v>
      </c>
      <c r="DU218" s="4"/>
      <c r="DZ218" s="183"/>
      <c r="EA218" s="183"/>
      <c r="EB218" s="183"/>
      <c r="EC218" s="183"/>
      <c r="ED218" s="183"/>
      <c r="EE218" s="183"/>
    </row>
    <row r="219" spans="30:135" ht="13" x14ac:dyDescent="0.15">
      <c r="AD219" s="144">
        <f t="shared" si="102"/>
        <v>84.590909090909093</v>
      </c>
      <c r="AE219" s="144">
        <f t="shared" si="103"/>
        <v>80.816765180010748</v>
      </c>
      <c r="AF219" s="149">
        <v>138</v>
      </c>
      <c r="AG219" s="150" t="s">
        <v>296</v>
      </c>
      <c r="AH219" s="149">
        <v>22</v>
      </c>
      <c r="AI219" s="151">
        <v>1</v>
      </c>
      <c r="AJ219" s="152">
        <v>1861</v>
      </c>
      <c r="AK219" s="152">
        <v>1504</v>
      </c>
      <c r="AL219" s="149">
        <v>0.80800000000000005</v>
      </c>
      <c r="AM219" s="152">
        <v>889</v>
      </c>
      <c r="AN219" s="152">
        <v>587</v>
      </c>
      <c r="AO219" s="152">
        <v>1476</v>
      </c>
      <c r="AP219" s="153">
        <v>0.39800000000000002</v>
      </c>
      <c r="AQ219" s="153">
        <v>0.432</v>
      </c>
      <c r="AR219" s="154">
        <v>0.129</v>
      </c>
      <c r="AS219" s="154">
        <v>9.5000000000000001E-2</v>
      </c>
      <c r="AT219" s="154">
        <v>7.9000000000000001E-2</v>
      </c>
      <c r="AU219" s="154">
        <v>0.38600000000000001</v>
      </c>
      <c r="AW219" s="183"/>
      <c r="AX219" s="144">
        <f t="shared" si="104"/>
        <v>77.107061503416858</v>
      </c>
      <c r="AY219" s="149">
        <v>138</v>
      </c>
      <c r="AZ219" s="150" t="s">
        <v>460</v>
      </c>
      <c r="BA219" s="149">
        <v>10</v>
      </c>
      <c r="BB219" s="151">
        <v>1</v>
      </c>
      <c r="BC219" s="152">
        <v>878</v>
      </c>
      <c r="BD219" s="152">
        <v>677</v>
      </c>
      <c r="BE219" s="149">
        <v>0.77100000000000002</v>
      </c>
      <c r="BF219" s="152">
        <v>362</v>
      </c>
      <c r="BG219" s="152">
        <v>255</v>
      </c>
      <c r="BH219" s="152">
        <v>617</v>
      </c>
      <c r="BI219" s="153">
        <v>0.41299999999999998</v>
      </c>
      <c r="BJ219" s="151">
        <v>0.46</v>
      </c>
      <c r="BK219" s="154">
        <v>0.216</v>
      </c>
      <c r="BL219" s="154">
        <v>9.7000000000000003E-2</v>
      </c>
      <c r="BM219" s="154">
        <v>7.0999999999999994E-2</v>
      </c>
      <c r="BN219" s="155">
        <v>0.36</v>
      </c>
      <c r="DU219" s="4"/>
      <c r="DZ219" s="183"/>
      <c r="EA219" s="183"/>
      <c r="EB219" s="183"/>
      <c r="EC219" s="183"/>
      <c r="ED219" s="183"/>
      <c r="EE219" s="183"/>
    </row>
    <row r="220" spans="30:135" ht="13" x14ac:dyDescent="0.15">
      <c r="AD220" s="144">
        <f t="shared" si="102"/>
        <v>78</v>
      </c>
      <c r="AE220" s="144">
        <f t="shared" si="103"/>
        <v>80.693815987933633</v>
      </c>
      <c r="AF220" s="149">
        <v>139</v>
      </c>
      <c r="AG220" s="150" t="s">
        <v>461</v>
      </c>
      <c r="AH220" s="149">
        <v>17</v>
      </c>
      <c r="AI220" s="151">
        <v>1</v>
      </c>
      <c r="AJ220" s="152">
        <v>1326</v>
      </c>
      <c r="AK220" s="152">
        <v>1070</v>
      </c>
      <c r="AL220" s="149">
        <v>0.80700000000000005</v>
      </c>
      <c r="AM220" s="152">
        <v>575</v>
      </c>
      <c r="AN220" s="152">
        <v>384</v>
      </c>
      <c r="AO220" s="152">
        <v>959</v>
      </c>
      <c r="AP220" s="151">
        <v>0.4</v>
      </c>
      <c r="AQ220" s="153">
        <v>0.45300000000000001</v>
      </c>
      <c r="AR220" s="154">
        <v>0.183</v>
      </c>
      <c r="AS220" s="154">
        <v>0.11600000000000001</v>
      </c>
      <c r="AT220" s="154">
        <v>8.5000000000000006E-2</v>
      </c>
      <c r="AU220" s="154">
        <v>0.376</v>
      </c>
      <c r="AW220" s="183"/>
      <c r="AX220" s="144">
        <f t="shared" si="104"/>
        <v>77.190406265296133</v>
      </c>
      <c r="AY220" s="149">
        <v>139</v>
      </c>
      <c r="AZ220" s="150" t="s">
        <v>462</v>
      </c>
      <c r="BA220" s="149">
        <v>25</v>
      </c>
      <c r="BB220" s="151">
        <v>1</v>
      </c>
      <c r="BC220" s="152">
        <v>2043</v>
      </c>
      <c r="BD220" s="152">
        <v>1577</v>
      </c>
      <c r="BE220" s="149">
        <v>0.77200000000000002</v>
      </c>
      <c r="BF220" s="152">
        <v>808</v>
      </c>
      <c r="BG220" s="152">
        <v>571</v>
      </c>
      <c r="BH220" s="152">
        <v>1379</v>
      </c>
      <c r="BI220" s="153">
        <v>0.41399999999999998</v>
      </c>
      <c r="BJ220" s="151">
        <v>0.46</v>
      </c>
      <c r="BK220" s="154">
        <v>0.22700000000000001</v>
      </c>
      <c r="BL220" s="154">
        <v>0.124</v>
      </c>
      <c r="BM220" s="154">
        <v>9.1999999999999998E-2</v>
      </c>
      <c r="BN220" s="154">
        <v>0.36399999999999999</v>
      </c>
      <c r="DU220" s="4"/>
      <c r="DZ220" s="183"/>
      <c r="EA220" s="183"/>
      <c r="EB220" s="183"/>
      <c r="EC220" s="183"/>
      <c r="ED220" s="183"/>
      <c r="EE220" s="183"/>
    </row>
    <row r="221" spans="30:135" ht="13" x14ac:dyDescent="0.15">
      <c r="AD221" s="144">
        <f t="shared" si="102"/>
        <v>78.89473684210526</v>
      </c>
      <c r="AE221" s="144">
        <f t="shared" si="103"/>
        <v>80.587058038692462</v>
      </c>
      <c r="AF221" s="149">
        <v>140</v>
      </c>
      <c r="AG221" s="150" t="s">
        <v>373</v>
      </c>
      <c r="AH221" s="149">
        <v>19</v>
      </c>
      <c r="AI221" s="151">
        <v>1</v>
      </c>
      <c r="AJ221" s="152">
        <v>1499</v>
      </c>
      <c r="AK221" s="152">
        <v>1208</v>
      </c>
      <c r="AL221" s="149">
        <v>0.80600000000000005</v>
      </c>
      <c r="AM221" s="152">
        <v>658</v>
      </c>
      <c r="AN221" s="152">
        <v>428</v>
      </c>
      <c r="AO221" s="152">
        <v>1086</v>
      </c>
      <c r="AP221" s="153">
        <v>0.39400000000000002</v>
      </c>
      <c r="AQ221" s="153">
        <v>0.436</v>
      </c>
      <c r="AR221" s="154">
        <v>0.16900000000000001</v>
      </c>
      <c r="AS221" s="154">
        <v>0.128</v>
      </c>
      <c r="AT221" s="155">
        <v>0.1</v>
      </c>
      <c r="AU221" s="155">
        <v>0.38</v>
      </c>
      <c r="AW221" s="183"/>
      <c r="AX221" s="144">
        <f t="shared" si="104"/>
        <v>77.234042553191486</v>
      </c>
      <c r="AY221" s="149">
        <v>140</v>
      </c>
      <c r="AZ221" s="150" t="s">
        <v>463</v>
      </c>
      <c r="BA221" s="149">
        <v>17</v>
      </c>
      <c r="BB221" s="151">
        <v>1</v>
      </c>
      <c r="BC221" s="152">
        <v>1410</v>
      </c>
      <c r="BD221" s="152">
        <v>1089</v>
      </c>
      <c r="BE221" s="149">
        <v>0.77200000000000002</v>
      </c>
      <c r="BF221" s="152">
        <v>620</v>
      </c>
      <c r="BG221" s="152">
        <v>407</v>
      </c>
      <c r="BH221" s="152">
        <v>1027</v>
      </c>
      <c r="BI221" s="153">
        <v>0.39600000000000002</v>
      </c>
      <c r="BJ221" s="153">
        <v>0.44500000000000001</v>
      </c>
      <c r="BK221" s="154">
        <v>0.187</v>
      </c>
      <c r="BL221" s="154">
        <v>0.10100000000000001</v>
      </c>
      <c r="BM221" s="154">
        <v>7.4999999999999997E-2</v>
      </c>
      <c r="BN221" s="154">
        <v>0.36199999999999999</v>
      </c>
      <c r="DU221" s="4"/>
      <c r="DZ221" s="183"/>
      <c r="EA221" s="183"/>
      <c r="EB221" s="183"/>
      <c r="EC221" s="183"/>
      <c r="ED221" s="183"/>
      <c r="EE221" s="183"/>
    </row>
    <row r="222" spans="30:135" ht="13" x14ac:dyDescent="0.15">
      <c r="AD222" s="144">
        <f t="shared" si="102"/>
        <v>77.833333333333329</v>
      </c>
      <c r="AE222" s="144">
        <f t="shared" si="103"/>
        <v>80.585296216987871</v>
      </c>
      <c r="AF222" s="149">
        <v>141</v>
      </c>
      <c r="AG222" s="150" t="s">
        <v>241</v>
      </c>
      <c r="AH222" s="149">
        <v>18</v>
      </c>
      <c r="AI222" s="151">
        <v>1</v>
      </c>
      <c r="AJ222" s="152">
        <v>1401</v>
      </c>
      <c r="AK222" s="152">
        <v>1129</v>
      </c>
      <c r="AL222" s="149">
        <v>0.80600000000000005</v>
      </c>
      <c r="AM222" s="152">
        <v>617</v>
      </c>
      <c r="AN222" s="152">
        <v>428</v>
      </c>
      <c r="AO222" s="152">
        <v>1045</v>
      </c>
      <c r="AP222" s="151">
        <v>0.41</v>
      </c>
      <c r="AQ222" s="153">
        <v>0.45800000000000002</v>
      </c>
      <c r="AR222" s="154">
        <v>0.17599999999999999</v>
      </c>
      <c r="AS222" s="154">
        <v>9.9000000000000005E-2</v>
      </c>
      <c r="AT222" s="154">
        <v>7.9000000000000001E-2</v>
      </c>
      <c r="AU222" s="154">
        <v>0.373</v>
      </c>
      <c r="AW222" s="183"/>
      <c r="AX222" s="144">
        <f t="shared" si="104"/>
        <v>77.348777348777347</v>
      </c>
      <c r="AY222" s="149">
        <v>141</v>
      </c>
      <c r="AZ222" s="150" t="s">
        <v>449</v>
      </c>
      <c r="BA222" s="149">
        <v>20</v>
      </c>
      <c r="BB222" s="151">
        <v>1</v>
      </c>
      <c r="BC222" s="152">
        <v>1554</v>
      </c>
      <c r="BD222" s="152">
        <v>1202</v>
      </c>
      <c r="BE222" s="149">
        <v>0.77300000000000002</v>
      </c>
      <c r="BF222" s="152">
        <v>640</v>
      </c>
      <c r="BG222" s="152">
        <v>439</v>
      </c>
      <c r="BH222" s="152">
        <v>1079</v>
      </c>
      <c r="BI222" s="153">
        <v>0.40699999999999997</v>
      </c>
      <c r="BJ222" s="153">
        <v>0.47099999999999997</v>
      </c>
      <c r="BK222" s="154">
        <v>0.221</v>
      </c>
      <c r="BL222" s="154">
        <v>0.10299999999999999</v>
      </c>
      <c r="BM222" s="154">
        <v>8.2000000000000003E-2</v>
      </c>
      <c r="BN222" s="154">
        <v>0.35799999999999998</v>
      </c>
      <c r="DU222" s="4"/>
      <c r="DZ222" s="183"/>
      <c r="EA222" s="183"/>
      <c r="EB222" s="183"/>
      <c r="EC222" s="183"/>
      <c r="ED222" s="183"/>
      <c r="EE222" s="183"/>
    </row>
    <row r="223" spans="30:135" ht="13" x14ac:dyDescent="0.15">
      <c r="AD223" s="144">
        <f t="shared" si="102"/>
        <v>86</v>
      </c>
      <c r="AE223" s="144">
        <f t="shared" si="103"/>
        <v>80.391120507399577</v>
      </c>
      <c r="AF223" s="149">
        <v>142</v>
      </c>
      <c r="AG223" s="150" t="s">
        <v>464</v>
      </c>
      <c r="AH223" s="149">
        <v>22</v>
      </c>
      <c r="AI223" s="151">
        <v>1</v>
      </c>
      <c r="AJ223" s="152">
        <v>1892</v>
      </c>
      <c r="AK223" s="152">
        <v>1521</v>
      </c>
      <c r="AL223" s="149">
        <v>0.80400000000000005</v>
      </c>
      <c r="AM223" s="152">
        <v>807</v>
      </c>
      <c r="AN223" s="152">
        <v>553</v>
      </c>
      <c r="AO223" s="152">
        <v>1360</v>
      </c>
      <c r="AP223" s="153">
        <v>0.40699999999999997</v>
      </c>
      <c r="AQ223" s="153">
        <v>0.45800000000000002</v>
      </c>
      <c r="AR223" s="154">
        <v>0.19500000000000001</v>
      </c>
      <c r="AS223" s="155">
        <v>0.1</v>
      </c>
      <c r="AT223" s="154">
        <v>8.1000000000000003E-2</v>
      </c>
      <c r="AU223" s="154">
        <v>0.374</v>
      </c>
      <c r="AW223" s="183"/>
      <c r="AX223" s="144">
        <f t="shared" si="104"/>
        <v>77.251501000667105</v>
      </c>
      <c r="AY223" s="149">
        <v>142</v>
      </c>
      <c r="AZ223" s="150" t="s">
        <v>465</v>
      </c>
      <c r="BA223" s="149">
        <v>19</v>
      </c>
      <c r="BB223" s="151">
        <v>1</v>
      </c>
      <c r="BC223" s="152">
        <v>1499</v>
      </c>
      <c r="BD223" s="152">
        <v>1158</v>
      </c>
      <c r="BE223" s="149">
        <v>0.77300000000000002</v>
      </c>
      <c r="BF223" s="152">
        <v>724</v>
      </c>
      <c r="BG223" s="152">
        <v>463</v>
      </c>
      <c r="BH223" s="152">
        <v>1187</v>
      </c>
      <c r="BI223" s="151">
        <v>0.39</v>
      </c>
      <c r="BJ223" s="153">
        <v>0.437</v>
      </c>
      <c r="BK223" s="154">
        <v>0.157</v>
      </c>
      <c r="BL223" s="154">
        <v>6.6000000000000003E-2</v>
      </c>
      <c r="BM223" s="154">
        <v>5.2999999999999999E-2</v>
      </c>
      <c r="BN223" s="154">
        <v>0.35299999999999998</v>
      </c>
      <c r="DU223" s="4"/>
      <c r="DZ223" s="183"/>
      <c r="EA223" s="183"/>
      <c r="EB223" s="183"/>
      <c r="EC223" s="183"/>
      <c r="ED223" s="183"/>
      <c r="EE223" s="183"/>
    </row>
    <row r="224" spans="30:135" ht="13" x14ac:dyDescent="0.15">
      <c r="AD224" s="144">
        <f t="shared" si="102"/>
        <v>87.043478260869577</v>
      </c>
      <c r="AE224" s="144">
        <f t="shared" si="103"/>
        <v>80.369630369630372</v>
      </c>
      <c r="AF224" s="149">
        <v>143</v>
      </c>
      <c r="AG224" s="150" t="s">
        <v>466</v>
      </c>
      <c r="AH224" s="149">
        <v>23</v>
      </c>
      <c r="AI224" s="151">
        <v>1</v>
      </c>
      <c r="AJ224" s="152">
        <v>2002</v>
      </c>
      <c r="AK224" s="152">
        <v>1609</v>
      </c>
      <c r="AL224" s="149">
        <v>0.80400000000000005</v>
      </c>
      <c r="AM224" s="152">
        <v>876</v>
      </c>
      <c r="AN224" s="152">
        <v>567</v>
      </c>
      <c r="AO224" s="152">
        <v>1443</v>
      </c>
      <c r="AP224" s="153">
        <v>0.39300000000000002</v>
      </c>
      <c r="AQ224" s="153">
        <v>0.44400000000000001</v>
      </c>
      <c r="AR224" s="154">
        <v>0.17799999999999999</v>
      </c>
      <c r="AS224" s="154">
        <v>0.11899999999999999</v>
      </c>
      <c r="AT224" s="154">
        <v>9.9000000000000005E-2</v>
      </c>
      <c r="AU224" s="154">
        <v>0.375</v>
      </c>
      <c r="AW224" s="183"/>
      <c r="AX224" s="144">
        <f t="shared" si="104"/>
        <v>77.261200338123416</v>
      </c>
      <c r="AY224" s="149">
        <v>143</v>
      </c>
      <c r="AZ224" s="150" t="s">
        <v>467</v>
      </c>
      <c r="BA224" s="149">
        <v>16</v>
      </c>
      <c r="BB224" s="151">
        <v>1</v>
      </c>
      <c r="BC224" s="152">
        <v>1183</v>
      </c>
      <c r="BD224" s="152">
        <v>914</v>
      </c>
      <c r="BE224" s="149">
        <v>0.77300000000000002</v>
      </c>
      <c r="BF224" s="152">
        <v>526</v>
      </c>
      <c r="BG224" s="152">
        <v>342</v>
      </c>
      <c r="BH224" s="152">
        <v>868</v>
      </c>
      <c r="BI224" s="153">
        <v>0.39400000000000002</v>
      </c>
      <c r="BJ224" s="153">
        <v>0.435</v>
      </c>
      <c r="BK224" s="154">
        <v>0.185</v>
      </c>
      <c r="BL224" s="154">
        <v>0.10100000000000001</v>
      </c>
      <c r="BM224" s="154">
        <v>7.9000000000000001E-2</v>
      </c>
      <c r="BN224" s="154">
        <v>0.36299999999999999</v>
      </c>
      <c r="DU224" s="4"/>
      <c r="DZ224" s="183"/>
      <c r="EA224" s="183"/>
      <c r="EB224" s="183"/>
      <c r="EC224" s="183"/>
      <c r="ED224" s="183"/>
      <c r="EE224" s="183"/>
    </row>
    <row r="225" spans="30:135" ht="13" x14ac:dyDescent="0.15">
      <c r="AD225" s="144">
        <f t="shared" si="102"/>
        <v>86</v>
      </c>
      <c r="AE225" s="144">
        <f t="shared" si="103"/>
        <v>80.434782608695656</v>
      </c>
      <c r="AF225" s="149">
        <v>144</v>
      </c>
      <c r="AG225" s="150" t="s">
        <v>468</v>
      </c>
      <c r="AH225" s="149">
        <v>23</v>
      </c>
      <c r="AI225" s="151">
        <v>1</v>
      </c>
      <c r="AJ225" s="152">
        <v>1978</v>
      </c>
      <c r="AK225" s="152">
        <v>1591</v>
      </c>
      <c r="AL225" s="149">
        <v>0.80400000000000005</v>
      </c>
      <c r="AM225" s="152">
        <v>857</v>
      </c>
      <c r="AN225" s="152">
        <v>568</v>
      </c>
      <c r="AO225" s="152">
        <v>1425</v>
      </c>
      <c r="AP225" s="153">
        <v>0.39900000000000002</v>
      </c>
      <c r="AQ225" s="153">
        <v>0.44900000000000001</v>
      </c>
      <c r="AR225" s="154">
        <v>0.17100000000000001</v>
      </c>
      <c r="AS225" s="154">
        <v>0.128</v>
      </c>
      <c r="AT225" s="154">
        <v>9.5000000000000001E-2</v>
      </c>
      <c r="AU225" s="154">
        <v>0.38300000000000001</v>
      </c>
      <c r="AW225" s="183"/>
      <c r="AX225" s="144">
        <f t="shared" si="104"/>
        <v>77.427961579509073</v>
      </c>
      <c r="AY225" s="149">
        <v>144</v>
      </c>
      <c r="AZ225" s="150" t="s">
        <v>469</v>
      </c>
      <c r="BA225" s="149">
        <v>22</v>
      </c>
      <c r="BB225" s="151">
        <v>1</v>
      </c>
      <c r="BC225" s="152">
        <v>1874</v>
      </c>
      <c r="BD225" s="152">
        <v>1451</v>
      </c>
      <c r="BE225" s="149">
        <v>0.77400000000000002</v>
      </c>
      <c r="BF225" s="152">
        <v>816</v>
      </c>
      <c r="BG225" s="152">
        <v>544</v>
      </c>
      <c r="BH225" s="152">
        <v>1360</v>
      </c>
      <c r="BI225" s="151">
        <v>0.4</v>
      </c>
      <c r="BJ225" s="153">
        <v>0.45300000000000001</v>
      </c>
      <c r="BK225" s="154">
        <v>0.193</v>
      </c>
      <c r="BL225" s="154">
        <v>9.5000000000000001E-2</v>
      </c>
      <c r="BM225" s="154">
        <v>7.1999999999999995E-2</v>
      </c>
      <c r="BN225" s="155">
        <v>0.36</v>
      </c>
      <c r="DU225" s="4"/>
      <c r="DZ225" s="183"/>
      <c r="EA225" s="183"/>
      <c r="EB225" s="183"/>
      <c r="EC225" s="183"/>
      <c r="ED225" s="183"/>
      <c r="EE225" s="183"/>
    </row>
    <row r="226" spans="30:135" ht="13" x14ac:dyDescent="0.15">
      <c r="AD226" s="144">
        <f t="shared" si="102"/>
        <v>84.523809523809518</v>
      </c>
      <c r="AE226" s="144">
        <f t="shared" si="103"/>
        <v>80.394366197183103</v>
      </c>
      <c r="AF226" s="149">
        <v>145</v>
      </c>
      <c r="AG226" s="150" t="s">
        <v>470</v>
      </c>
      <c r="AH226" s="149">
        <v>21</v>
      </c>
      <c r="AI226" s="151">
        <v>1</v>
      </c>
      <c r="AJ226" s="152">
        <v>1775</v>
      </c>
      <c r="AK226" s="152">
        <v>1427</v>
      </c>
      <c r="AL226" s="149">
        <v>0.80400000000000005</v>
      </c>
      <c r="AM226" s="152">
        <v>771</v>
      </c>
      <c r="AN226" s="152">
        <v>490</v>
      </c>
      <c r="AO226" s="152">
        <v>1261</v>
      </c>
      <c r="AP226" s="153">
        <v>0.38900000000000001</v>
      </c>
      <c r="AQ226" s="153">
        <v>0.46100000000000002</v>
      </c>
      <c r="AR226" s="154">
        <v>0.192</v>
      </c>
      <c r="AS226" s="154">
        <v>0.11700000000000001</v>
      </c>
      <c r="AT226" s="155">
        <v>0.09</v>
      </c>
      <c r="AU226" s="154">
        <v>0.36599999999999999</v>
      </c>
      <c r="AW226" s="183"/>
      <c r="AX226" s="144">
        <f t="shared" si="104"/>
        <v>77.373134328358205</v>
      </c>
      <c r="AY226" s="149">
        <v>145</v>
      </c>
      <c r="AZ226" s="150" t="s">
        <v>412</v>
      </c>
      <c r="BA226" s="149">
        <v>19</v>
      </c>
      <c r="BB226" s="151">
        <v>1</v>
      </c>
      <c r="BC226" s="152">
        <v>1675</v>
      </c>
      <c r="BD226" s="152">
        <v>1296</v>
      </c>
      <c r="BE226" s="149">
        <v>0.77400000000000002</v>
      </c>
      <c r="BF226" s="152">
        <v>763</v>
      </c>
      <c r="BG226" s="152">
        <v>465</v>
      </c>
      <c r="BH226" s="152">
        <v>1228</v>
      </c>
      <c r="BI226" s="153">
        <v>0.379</v>
      </c>
      <c r="BJ226" s="151">
        <v>0.43</v>
      </c>
      <c r="BK226" s="154">
        <v>0.17899999999999999</v>
      </c>
      <c r="BL226" s="154">
        <v>0.104</v>
      </c>
      <c r="BM226" s="154">
        <v>8.2000000000000003E-2</v>
      </c>
      <c r="BN226" s="154">
        <v>0.35799999999999998</v>
      </c>
      <c r="DU226" s="4"/>
      <c r="DZ226" s="183"/>
      <c r="EA226" s="183"/>
      <c r="EB226" s="183"/>
      <c r="EC226" s="183"/>
      <c r="ED226" s="183"/>
      <c r="EE226" s="183"/>
    </row>
    <row r="227" spans="30:135" ht="13" x14ac:dyDescent="0.15">
      <c r="AD227" s="144">
        <f t="shared" si="102"/>
        <v>80.304347826086953</v>
      </c>
      <c r="AE227" s="144">
        <f t="shared" si="103"/>
        <v>80.3465078505685</v>
      </c>
      <c r="AF227" s="149">
        <v>146</v>
      </c>
      <c r="AG227" s="150" t="s">
        <v>471</v>
      </c>
      <c r="AH227" s="149">
        <v>23</v>
      </c>
      <c r="AI227" s="151">
        <v>1</v>
      </c>
      <c r="AJ227" s="152">
        <v>1847</v>
      </c>
      <c r="AK227" s="152">
        <v>1484</v>
      </c>
      <c r="AL227" s="149">
        <v>0.80300000000000005</v>
      </c>
      <c r="AM227" s="152">
        <v>772</v>
      </c>
      <c r="AN227" s="152">
        <v>525</v>
      </c>
      <c r="AO227" s="152">
        <v>1297</v>
      </c>
      <c r="AP227" s="153">
        <v>0.40500000000000003</v>
      </c>
      <c r="AQ227" s="153">
        <v>0.46300000000000002</v>
      </c>
      <c r="AR227" s="154">
        <v>0.20499999999999999</v>
      </c>
      <c r="AS227" s="154">
        <v>0.108</v>
      </c>
      <c r="AT227" s="154">
        <v>8.2000000000000003E-2</v>
      </c>
      <c r="AU227" s="154">
        <v>0.373</v>
      </c>
      <c r="AW227" s="183"/>
      <c r="AX227" s="144">
        <f t="shared" si="104"/>
        <v>77.522559474979488</v>
      </c>
      <c r="AY227" s="149">
        <v>146</v>
      </c>
      <c r="AZ227" s="150" t="s">
        <v>472</v>
      </c>
      <c r="BA227" s="149">
        <v>15</v>
      </c>
      <c r="BB227" s="151">
        <v>1</v>
      </c>
      <c r="BC227" s="152">
        <v>1219</v>
      </c>
      <c r="BD227" s="152">
        <v>945</v>
      </c>
      <c r="BE227" s="149">
        <v>0.77500000000000002</v>
      </c>
      <c r="BF227" s="152">
        <v>460</v>
      </c>
      <c r="BG227" s="152">
        <v>329</v>
      </c>
      <c r="BH227" s="152">
        <v>789</v>
      </c>
      <c r="BI227" s="153">
        <v>0.41699999999999998</v>
      </c>
      <c r="BJ227" s="153">
        <v>0.47499999999999998</v>
      </c>
      <c r="BK227" s="154">
        <v>0.24299999999999999</v>
      </c>
      <c r="BL227" s="154">
        <v>0.13200000000000001</v>
      </c>
      <c r="BM227" s="154">
        <v>9.2999999999999999E-2</v>
      </c>
      <c r="BN227" s="154">
        <v>0.36299999999999999</v>
      </c>
      <c r="DU227" s="4"/>
      <c r="DZ227" s="183"/>
      <c r="EA227" s="183"/>
      <c r="EB227" s="183"/>
      <c r="EC227" s="183"/>
      <c r="ED227" s="183"/>
      <c r="EE227" s="183"/>
    </row>
    <row r="228" spans="30:135" ht="13" x14ac:dyDescent="0.15">
      <c r="AD228" s="144">
        <f t="shared" si="102"/>
        <v>82.047619047619037</v>
      </c>
      <c r="AE228" s="144">
        <f t="shared" si="103"/>
        <v>80.20893789901335</v>
      </c>
      <c r="AF228" s="149">
        <v>147</v>
      </c>
      <c r="AG228" s="150" t="s">
        <v>473</v>
      </c>
      <c r="AH228" s="149">
        <v>21</v>
      </c>
      <c r="AI228" s="151">
        <v>1</v>
      </c>
      <c r="AJ228" s="152">
        <v>1723</v>
      </c>
      <c r="AK228" s="152">
        <v>1382</v>
      </c>
      <c r="AL228" s="149">
        <v>0.80200000000000005</v>
      </c>
      <c r="AM228" s="152">
        <v>776</v>
      </c>
      <c r="AN228" s="152">
        <v>504</v>
      </c>
      <c r="AO228" s="152">
        <v>1280</v>
      </c>
      <c r="AP228" s="153">
        <v>0.39400000000000002</v>
      </c>
      <c r="AQ228" s="153">
        <v>0.44900000000000001</v>
      </c>
      <c r="AR228" s="154">
        <v>0.16600000000000001</v>
      </c>
      <c r="AS228" s="155">
        <v>0.11</v>
      </c>
      <c r="AT228" s="154">
        <v>8.5000000000000006E-2</v>
      </c>
      <c r="AU228" s="155">
        <v>0.37</v>
      </c>
      <c r="AW228" s="183"/>
      <c r="AX228" s="144">
        <f t="shared" si="104"/>
        <v>77.643835616438366</v>
      </c>
      <c r="AY228" s="149">
        <v>147</v>
      </c>
      <c r="AZ228" s="150" t="s">
        <v>474</v>
      </c>
      <c r="BA228" s="149">
        <v>20</v>
      </c>
      <c r="BB228" s="151">
        <v>1</v>
      </c>
      <c r="BC228" s="152">
        <v>1825</v>
      </c>
      <c r="BD228" s="152">
        <v>1417</v>
      </c>
      <c r="BE228" s="149">
        <v>0.77600000000000002</v>
      </c>
      <c r="BF228" s="152">
        <v>780</v>
      </c>
      <c r="BG228" s="152">
        <v>490</v>
      </c>
      <c r="BH228" s="152">
        <v>1270</v>
      </c>
      <c r="BI228" s="153">
        <v>0.38600000000000001</v>
      </c>
      <c r="BJ228" s="153">
        <v>0.433</v>
      </c>
      <c r="BK228" s="154">
        <v>0.185</v>
      </c>
      <c r="BL228" s="155">
        <v>0.14000000000000001</v>
      </c>
      <c r="BM228" s="154">
        <v>0.104</v>
      </c>
      <c r="BN228" s="154">
        <v>0.375</v>
      </c>
      <c r="DU228" s="4"/>
      <c r="DZ228" s="183"/>
      <c r="EA228" s="183"/>
      <c r="EB228" s="183"/>
      <c r="EC228" s="183"/>
      <c r="ED228" s="183"/>
      <c r="EE228" s="183"/>
    </row>
    <row r="229" spans="30:135" ht="13" x14ac:dyDescent="0.15">
      <c r="AD229" s="144">
        <f t="shared" si="102"/>
        <v>80.952380952380949</v>
      </c>
      <c r="AE229" s="144">
        <f t="shared" si="103"/>
        <v>80.058823529411754</v>
      </c>
      <c r="AF229" s="149">
        <v>148</v>
      </c>
      <c r="AG229" s="150" t="s">
        <v>475</v>
      </c>
      <c r="AH229" s="149">
        <v>21</v>
      </c>
      <c r="AI229" s="151">
        <v>1</v>
      </c>
      <c r="AJ229" s="152">
        <v>1700</v>
      </c>
      <c r="AK229" s="152">
        <v>1361</v>
      </c>
      <c r="AL229" s="149">
        <v>0.80100000000000005</v>
      </c>
      <c r="AM229" s="152">
        <v>779</v>
      </c>
      <c r="AN229" s="152">
        <v>504</v>
      </c>
      <c r="AO229" s="152">
        <v>1283</v>
      </c>
      <c r="AP229" s="153">
        <v>0.39300000000000002</v>
      </c>
      <c r="AQ229" s="153">
        <v>0.45200000000000001</v>
      </c>
      <c r="AR229" s="154">
        <v>0.17299999999999999</v>
      </c>
      <c r="AS229" s="155">
        <v>0.09</v>
      </c>
      <c r="AT229" s="154">
        <v>7.5999999999999998E-2</v>
      </c>
      <c r="AU229" s="154">
        <v>0.36299999999999999</v>
      </c>
      <c r="AW229" s="183"/>
      <c r="AX229" s="144">
        <f t="shared" si="104"/>
        <v>77.741083223249674</v>
      </c>
      <c r="AY229" s="149">
        <v>148</v>
      </c>
      <c r="AZ229" s="150" t="s">
        <v>476</v>
      </c>
      <c r="BA229" s="149">
        <v>18</v>
      </c>
      <c r="BB229" s="151">
        <v>1</v>
      </c>
      <c r="BC229" s="152">
        <v>1514</v>
      </c>
      <c r="BD229" s="152">
        <v>1177</v>
      </c>
      <c r="BE229" s="149">
        <v>0.77700000000000002</v>
      </c>
      <c r="BF229" s="152">
        <v>633</v>
      </c>
      <c r="BG229" s="152">
        <v>406</v>
      </c>
      <c r="BH229" s="152">
        <v>1039</v>
      </c>
      <c r="BI229" s="153">
        <v>0.39100000000000001</v>
      </c>
      <c r="BJ229" s="153">
        <v>0.46200000000000002</v>
      </c>
      <c r="BK229" s="154">
        <v>0.216</v>
      </c>
      <c r="BL229" s="155">
        <v>0.11</v>
      </c>
      <c r="BM229" s="154">
        <v>8.1000000000000003E-2</v>
      </c>
      <c r="BN229" s="154">
        <v>0.35499999999999998</v>
      </c>
      <c r="DU229" s="4"/>
      <c r="DZ229" s="183"/>
      <c r="EA229" s="183"/>
      <c r="EB229" s="183"/>
      <c r="EC229" s="183"/>
      <c r="ED229" s="183"/>
      <c r="EE229" s="183"/>
    </row>
    <row r="230" spans="30:135" ht="13" x14ac:dyDescent="0.15">
      <c r="AD230" s="144">
        <f t="shared" si="102"/>
        <v>75.10526315789474</v>
      </c>
      <c r="AE230" s="144">
        <f t="shared" si="103"/>
        <v>79.95795374912403</v>
      </c>
      <c r="AF230" s="149">
        <v>149</v>
      </c>
      <c r="AG230" s="150" t="s">
        <v>338</v>
      </c>
      <c r="AH230" s="149">
        <v>19</v>
      </c>
      <c r="AI230" s="151">
        <v>1</v>
      </c>
      <c r="AJ230" s="152">
        <v>1427</v>
      </c>
      <c r="AK230" s="152">
        <v>1141</v>
      </c>
      <c r="AL230" s="149">
        <v>0.8</v>
      </c>
      <c r="AM230" s="152">
        <v>688</v>
      </c>
      <c r="AN230" s="152">
        <v>437</v>
      </c>
      <c r="AO230" s="152">
        <v>1125</v>
      </c>
      <c r="AP230" s="153">
        <v>0.38800000000000001</v>
      </c>
      <c r="AQ230" s="151">
        <v>0.44</v>
      </c>
      <c r="AR230" s="154">
        <v>0.14599999999999999</v>
      </c>
      <c r="AS230" s="154">
        <v>7.8E-2</v>
      </c>
      <c r="AT230" s="154">
        <v>5.7000000000000002E-2</v>
      </c>
      <c r="AU230" s="154">
        <v>0.36699999999999999</v>
      </c>
      <c r="AW230" s="183"/>
      <c r="AX230" s="144">
        <f t="shared" si="104"/>
        <v>77.655476059438627</v>
      </c>
      <c r="AY230" s="149">
        <v>149</v>
      </c>
      <c r="AZ230" s="150" t="s">
        <v>477</v>
      </c>
      <c r="BA230" s="149">
        <v>23</v>
      </c>
      <c r="BB230" s="151">
        <v>1</v>
      </c>
      <c r="BC230" s="152">
        <v>1817</v>
      </c>
      <c r="BD230" s="152">
        <v>1411</v>
      </c>
      <c r="BE230" s="149">
        <v>0.77700000000000002</v>
      </c>
      <c r="BF230" s="152">
        <v>807</v>
      </c>
      <c r="BG230" s="152">
        <v>522</v>
      </c>
      <c r="BH230" s="152">
        <v>1329</v>
      </c>
      <c r="BI230" s="153">
        <v>0.39300000000000002</v>
      </c>
      <c r="BJ230" s="153">
        <v>0.442</v>
      </c>
      <c r="BK230" s="154">
        <v>0.18099999999999999</v>
      </c>
      <c r="BL230" s="154">
        <v>0.105</v>
      </c>
      <c r="BM230" s="154">
        <v>7.9000000000000001E-2</v>
      </c>
      <c r="BN230" s="154">
        <v>0.36399999999999999</v>
      </c>
      <c r="DU230" s="4"/>
      <c r="DZ230" s="183"/>
      <c r="EA230" s="183"/>
      <c r="EB230" s="183"/>
      <c r="EC230" s="183"/>
      <c r="ED230" s="183"/>
      <c r="EE230" s="183"/>
    </row>
    <row r="231" spans="30:135" ht="13" x14ac:dyDescent="0.15">
      <c r="AD231" s="144">
        <f t="shared" si="102"/>
        <v>84.210526315789465</v>
      </c>
      <c r="AE231" s="144">
        <f t="shared" si="103"/>
        <v>79.875</v>
      </c>
      <c r="AF231" s="149">
        <v>150</v>
      </c>
      <c r="AG231" s="150" t="s">
        <v>478</v>
      </c>
      <c r="AH231" s="149">
        <v>19</v>
      </c>
      <c r="AI231" s="151">
        <v>1</v>
      </c>
      <c r="AJ231" s="152">
        <v>1600</v>
      </c>
      <c r="AK231" s="152">
        <v>1278</v>
      </c>
      <c r="AL231" s="149">
        <v>0.79900000000000004</v>
      </c>
      <c r="AM231" s="152">
        <v>697</v>
      </c>
      <c r="AN231" s="152">
        <v>440</v>
      </c>
      <c r="AO231" s="152">
        <v>1137</v>
      </c>
      <c r="AP231" s="153">
        <v>0.38700000000000001</v>
      </c>
      <c r="AQ231" s="153">
        <v>0.45200000000000001</v>
      </c>
      <c r="AR231" s="154">
        <v>0.18099999999999999</v>
      </c>
      <c r="AS231" s="154">
        <v>0.129</v>
      </c>
      <c r="AT231" s="154">
        <v>9.7000000000000003E-2</v>
      </c>
      <c r="AU231" s="154">
        <v>0.36899999999999999</v>
      </c>
      <c r="AW231" s="183"/>
      <c r="AX231" s="144">
        <f t="shared" si="104"/>
        <v>77.860696517412933</v>
      </c>
      <c r="AY231" s="149">
        <v>150</v>
      </c>
      <c r="AZ231" s="150" t="s">
        <v>479</v>
      </c>
      <c r="BA231" s="149">
        <v>19</v>
      </c>
      <c r="BB231" s="151">
        <v>1</v>
      </c>
      <c r="BC231" s="152">
        <v>1608</v>
      </c>
      <c r="BD231" s="152">
        <v>1252</v>
      </c>
      <c r="BE231" s="149">
        <v>0.77900000000000003</v>
      </c>
      <c r="BF231" s="152">
        <v>686</v>
      </c>
      <c r="BG231" s="152">
        <v>457</v>
      </c>
      <c r="BH231" s="152">
        <v>1143</v>
      </c>
      <c r="BI231" s="151">
        <v>0.4</v>
      </c>
      <c r="BJ231" s="153">
        <v>0.434</v>
      </c>
      <c r="BK231" s="154">
        <v>0.193</v>
      </c>
      <c r="BL231" s="154">
        <v>0.123</v>
      </c>
      <c r="BM231" s="154">
        <v>0.10100000000000001</v>
      </c>
      <c r="BN231" s="154">
        <v>0.374</v>
      </c>
      <c r="DU231" s="4"/>
      <c r="DZ231" s="183"/>
      <c r="EA231" s="183"/>
      <c r="EB231" s="183"/>
      <c r="EC231" s="183"/>
      <c r="ED231" s="183"/>
      <c r="EE231" s="183"/>
    </row>
    <row r="232" spans="30:135" ht="13" x14ac:dyDescent="0.15">
      <c r="AD232" s="144">
        <f t="shared" si="102"/>
        <v>81.599999999999994</v>
      </c>
      <c r="AE232" s="144">
        <f t="shared" si="103"/>
        <v>79.901960784313729</v>
      </c>
      <c r="AF232" s="149">
        <v>151</v>
      </c>
      <c r="AG232" s="150" t="s">
        <v>480</v>
      </c>
      <c r="AH232" s="149">
        <v>20</v>
      </c>
      <c r="AI232" s="151">
        <v>1</v>
      </c>
      <c r="AJ232" s="152">
        <v>1632</v>
      </c>
      <c r="AK232" s="152">
        <v>1304</v>
      </c>
      <c r="AL232" s="149">
        <v>0.79900000000000004</v>
      </c>
      <c r="AM232" s="152">
        <v>746</v>
      </c>
      <c r="AN232" s="152">
        <v>477</v>
      </c>
      <c r="AO232" s="152">
        <v>1223</v>
      </c>
      <c r="AP232" s="151">
        <v>0.39</v>
      </c>
      <c r="AQ232" s="151">
        <v>0.46</v>
      </c>
      <c r="AR232" s="154">
        <v>0.17599999999999999</v>
      </c>
      <c r="AS232" s="154">
        <v>8.6999999999999994E-2</v>
      </c>
      <c r="AT232" s="154">
        <v>6.8000000000000005E-2</v>
      </c>
      <c r="AU232" s="155">
        <v>0.36</v>
      </c>
      <c r="AW232" s="183"/>
      <c r="AX232" s="144">
        <f t="shared" si="104"/>
        <v>77.862595419847324</v>
      </c>
      <c r="AY232" s="149">
        <v>151</v>
      </c>
      <c r="AZ232" s="150" t="s">
        <v>481</v>
      </c>
      <c r="BA232" s="149">
        <v>24</v>
      </c>
      <c r="BB232" s="151">
        <v>1</v>
      </c>
      <c r="BC232" s="152">
        <v>1965</v>
      </c>
      <c r="BD232" s="152">
        <v>1530</v>
      </c>
      <c r="BE232" s="149">
        <v>0.77900000000000003</v>
      </c>
      <c r="BF232" s="152">
        <v>895</v>
      </c>
      <c r="BG232" s="152">
        <v>566</v>
      </c>
      <c r="BH232" s="152">
        <v>1461</v>
      </c>
      <c r="BI232" s="153">
        <v>0.38700000000000001</v>
      </c>
      <c r="BJ232" s="153">
        <v>0.43099999999999999</v>
      </c>
      <c r="BK232" s="154">
        <v>0.16900000000000001</v>
      </c>
      <c r="BL232" s="154">
        <v>0.107</v>
      </c>
      <c r="BM232" s="155">
        <v>0.08</v>
      </c>
      <c r="BN232" s="154">
        <v>0.36699999999999999</v>
      </c>
      <c r="DU232" s="4"/>
      <c r="DZ232" s="183"/>
      <c r="EA232" s="183"/>
      <c r="EB232" s="183"/>
      <c r="EC232" s="183"/>
      <c r="ED232" s="183"/>
      <c r="EE232" s="183"/>
    </row>
    <row r="233" spans="30:135" ht="13" x14ac:dyDescent="0.15">
      <c r="AD233" s="144">
        <f t="shared" si="102"/>
        <v>81</v>
      </c>
      <c r="AE233" s="144">
        <f t="shared" si="103"/>
        <v>79.901234567901241</v>
      </c>
      <c r="AF233" s="149">
        <v>152</v>
      </c>
      <c r="AG233" s="150" t="s">
        <v>406</v>
      </c>
      <c r="AH233" s="149">
        <v>25</v>
      </c>
      <c r="AI233" s="151">
        <v>1</v>
      </c>
      <c r="AJ233" s="152">
        <v>2025</v>
      </c>
      <c r="AK233" s="152">
        <v>1618</v>
      </c>
      <c r="AL233" s="149">
        <v>0.79900000000000004</v>
      </c>
      <c r="AM233" s="152">
        <v>874</v>
      </c>
      <c r="AN233" s="152">
        <v>601</v>
      </c>
      <c r="AO233" s="152">
        <v>1475</v>
      </c>
      <c r="AP233" s="153">
        <v>0.40699999999999997</v>
      </c>
      <c r="AQ233" s="153">
        <v>0.44800000000000001</v>
      </c>
      <c r="AR233" s="154">
        <v>0.18099999999999999</v>
      </c>
      <c r="AS233" s="154">
        <v>0.111</v>
      </c>
      <c r="AT233" s="154">
        <v>9.0999999999999998E-2</v>
      </c>
      <c r="AU233" s="154">
        <v>0.38100000000000001</v>
      </c>
      <c r="AW233" s="183"/>
      <c r="AX233" s="144">
        <f t="shared" si="104"/>
        <v>77.986906710310961</v>
      </c>
      <c r="AY233" s="149">
        <v>152</v>
      </c>
      <c r="AZ233" s="150" t="s">
        <v>482</v>
      </c>
      <c r="BA233" s="149">
        <v>14</v>
      </c>
      <c r="BB233" s="151">
        <v>1</v>
      </c>
      <c r="BC233" s="152">
        <v>1222</v>
      </c>
      <c r="BD233" s="152">
        <v>953</v>
      </c>
      <c r="BE233" s="149">
        <v>0.78</v>
      </c>
      <c r="BF233" s="152">
        <v>485</v>
      </c>
      <c r="BG233" s="152">
        <v>361</v>
      </c>
      <c r="BH233" s="152">
        <v>846</v>
      </c>
      <c r="BI233" s="153">
        <v>0.42699999999999999</v>
      </c>
      <c r="BJ233" s="151">
        <v>0.46</v>
      </c>
      <c r="BK233" s="154">
        <v>0.20599999999999999</v>
      </c>
      <c r="BL233" s="154">
        <v>0.121</v>
      </c>
      <c r="BM233" s="154">
        <v>9.7000000000000003E-2</v>
      </c>
      <c r="BN233" s="154">
        <v>0.38100000000000001</v>
      </c>
      <c r="DU233" s="4"/>
      <c r="DZ233" s="183"/>
      <c r="EA233" s="183"/>
      <c r="EB233" s="183"/>
      <c r="EC233" s="183"/>
      <c r="ED233" s="183"/>
      <c r="EE233" s="183"/>
    </row>
    <row r="234" spans="30:135" ht="13" x14ac:dyDescent="0.15">
      <c r="AD234" s="144">
        <f t="shared" si="102"/>
        <v>94.318181818181813</v>
      </c>
      <c r="AE234" s="144">
        <f t="shared" si="103"/>
        <v>79.807228915662648</v>
      </c>
      <c r="AF234" s="149">
        <v>153</v>
      </c>
      <c r="AG234" s="150" t="s">
        <v>332</v>
      </c>
      <c r="AH234" s="149">
        <v>22</v>
      </c>
      <c r="AI234" s="151">
        <v>1</v>
      </c>
      <c r="AJ234" s="152">
        <v>2075</v>
      </c>
      <c r="AK234" s="152">
        <v>1656</v>
      </c>
      <c r="AL234" s="149">
        <v>0.79800000000000004</v>
      </c>
      <c r="AM234" s="152">
        <v>935</v>
      </c>
      <c r="AN234" s="152">
        <v>586</v>
      </c>
      <c r="AO234" s="152">
        <v>1521</v>
      </c>
      <c r="AP234" s="153">
        <v>0.38500000000000001</v>
      </c>
      <c r="AQ234" s="153">
        <v>0.42799999999999999</v>
      </c>
      <c r="AR234" s="154">
        <v>0.159</v>
      </c>
      <c r="AS234" s="154">
        <v>0.125</v>
      </c>
      <c r="AT234" s="154">
        <v>9.5000000000000001E-2</v>
      </c>
      <c r="AU234" s="154">
        <v>0.38300000000000001</v>
      </c>
      <c r="AW234" s="183"/>
      <c r="AX234" s="144">
        <f t="shared" si="104"/>
        <v>77.982954545454547</v>
      </c>
      <c r="AY234" s="149">
        <v>153</v>
      </c>
      <c r="AZ234" s="150" t="s">
        <v>397</v>
      </c>
      <c r="BA234" s="149">
        <v>9</v>
      </c>
      <c r="BB234" s="151">
        <v>1</v>
      </c>
      <c r="BC234" s="152">
        <v>704</v>
      </c>
      <c r="BD234" s="152">
        <v>549</v>
      </c>
      <c r="BE234" s="149">
        <v>0.78</v>
      </c>
      <c r="BF234" s="152">
        <v>314</v>
      </c>
      <c r="BG234" s="152">
        <v>197</v>
      </c>
      <c r="BH234" s="152">
        <v>511</v>
      </c>
      <c r="BI234" s="153">
        <v>0.38600000000000001</v>
      </c>
      <c r="BJ234" s="153">
        <v>0.442</v>
      </c>
      <c r="BK234" s="154">
        <v>0.186</v>
      </c>
      <c r="BL234" s="154">
        <v>0.104</v>
      </c>
      <c r="BM234" s="154">
        <v>8.5000000000000006E-2</v>
      </c>
      <c r="BN234" s="154">
        <v>0.35899999999999999</v>
      </c>
      <c r="DU234" s="4"/>
      <c r="DZ234" s="183"/>
      <c r="EA234" s="183"/>
      <c r="EB234" s="183"/>
      <c r="EC234" s="183"/>
      <c r="ED234" s="183"/>
      <c r="EE234" s="183"/>
    </row>
    <row r="235" spans="30:135" ht="13" x14ac:dyDescent="0.15">
      <c r="AD235" s="144">
        <f t="shared" si="102"/>
        <v>78.319999999999993</v>
      </c>
      <c r="AE235" s="144">
        <f t="shared" si="103"/>
        <v>79.826353421859039</v>
      </c>
      <c r="AF235" s="149">
        <v>154</v>
      </c>
      <c r="AG235" s="150" t="s">
        <v>483</v>
      </c>
      <c r="AH235" s="149">
        <v>25</v>
      </c>
      <c r="AI235" s="151">
        <v>1</v>
      </c>
      <c r="AJ235" s="152">
        <v>1958</v>
      </c>
      <c r="AK235" s="152">
        <v>1563</v>
      </c>
      <c r="AL235" s="149">
        <v>0.79800000000000004</v>
      </c>
      <c r="AM235" s="152">
        <v>810</v>
      </c>
      <c r="AN235" s="152">
        <v>550</v>
      </c>
      <c r="AO235" s="152">
        <v>1360</v>
      </c>
      <c r="AP235" s="153">
        <v>0.40400000000000003</v>
      </c>
      <c r="AQ235" s="153">
        <v>0.46300000000000002</v>
      </c>
      <c r="AR235" s="154">
        <v>0.20699999999999999</v>
      </c>
      <c r="AS235" s="154">
        <v>0.11600000000000001</v>
      </c>
      <c r="AT235" s="154">
        <v>8.8999999999999996E-2</v>
      </c>
      <c r="AU235" s="154">
        <v>0.372</v>
      </c>
      <c r="AW235" s="183"/>
      <c r="AX235" s="144">
        <f t="shared" si="104"/>
        <v>78.077455048409405</v>
      </c>
      <c r="AY235" s="149">
        <v>154</v>
      </c>
      <c r="AZ235" s="150" t="s">
        <v>484</v>
      </c>
      <c r="BA235" s="149">
        <v>18</v>
      </c>
      <c r="BB235" s="151">
        <v>1</v>
      </c>
      <c r="BC235" s="152">
        <v>1446</v>
      </c>
      <c r="BD235" s="152">
        <v>1129</v>
      </c>
      <c r="BE235" s="149">
        <v>0.78100000000000003</v>
      </c>
      <c r="BF235" s="152">
        <v>651</v>
      </c>
      <c r="BG235" s="152">
        <v>393</v>
      </c>
      <c r="BH235" s="152">
        <v>1044</v>
      </c>
      <c r="BI235" s="153">
        <v>0.376</v>
      </c>
      <c r="BJ235" s="153">
        <v>0.432</v>
      </c>
      <c r="BK235" s="154">
        <v>0.17399999999999999</v>
      </c>
      <c r="BL235" s="155">
        <v>0.13</v>
      </c>
      <c r="BM235" s="155">
        <v>0.1</v>
      </c>
      <c r="BN235" s="154">
        <v>0.36199999999999999</v>
      </c>
      <c r="DU235" s="4"/>
      <c r="DZ235" s="183"/>
      <c r="EA235" s="183"/>
      <c r="EB235" s="183"/>
      <c r="EC235" s="183"/>
      <c r="ED235" s="183"/>
      <c r="EE235" s="183"/>
    </row>
    <row r="236" spans="30:135" ht="13" x14ac:dyDescent="0.15">
      <c r="AD236" s="144">
        <f t="shared" si="102"/>
        <v>80.909090909090921</v>
      </c>
      <c r="AE236" s="144">
        <f t="shared" si="103"/>
        <v>79.831460674157313</v>
      </c>
      <c r="AF236" s="149">
        <v>155</v>
      </c>
      <c r="AG236" s="150" t="s">
        <v>398</v>
      </c>
      <c r="AH236" s="149">
        <v>22</v>
      </c>
      <c r="AI236" s="151">
        <v>1</v>
      </c>
      <c r="AJ236" s="152">
        <v>1780</v>
      </c>
      <c r="AK236" s="152">
        <v>1421</v>
      </c>
      <c r="AL236" s="149">
        <v>0.79800000000000004</v>
      </c>
      <c r="AM236" s="152">
        <v>772</v>
      </c>
      <c r="AN236" s="152">
        <v>508</v>
      </c>
      <c r="AO236" s="152">
        <v>1280</v>
      </c>
      <c r="AP236" s="153">
        <v>0.39700000000000002</v>
      </c>
      <c r="AQ236" s="153">
        <v>0.435</v>
      </c>
      <c r="AR236" s="154">
        <v>0.17799999999999999</v>
      </c>
      <c r="AS236" s="155">
        <v>0.13</v>
      </c>
      <c r="AT236" s="154">
        <v>0.10199999999999999</v>
      </c>
      <c r="AU236" s="155">
        <v>0.38</v>
      </c>
      <c r="AW236" s="183"/>
      <c r="AX236" s="144">
        <f t="shared" si="104"/>
        <v>78.154681139755766</v>
      </c>
      <c r="AY236" s="149">
        <v>155</v>
      </c>
      <c r="AZ236" s="150" t="s">
        <v>485</v>
      </c>
      <c r="BA236" s="149">
        <v>18</v>
      </c>
      <c r="BB236" s="151">
        <v>1</v>
      </c>
      <c r="BC236" s="152">
        <v>1474</v>
      </c>
      <c r="BD236" s="152">
        <v>1152</v>
      </c>
      <c r="BE236" s="149">
        <v>0.78200000000000003</v>
      </c>
      <c r="BF236" s="152">
        <v>605</v>
      </c>
      <c r="BG236" s="152">
        <v>428</v>
      </c>
      <c r="BH236" s="152">
        <v>1033</v>
      </c>
      <c r="BI236" s="153">
        <v>0.41399999999999998</v>
      </c>
      <c r="BJ236" s="153">
        <v>0.46200000000000002</v>
      </c>
      <c r="BK236" s="155">
        <v>0.21</v>
      </c>
      <c r="BL236" s="154">
        <v>0.107</v>
      </c>
      <c r="BM236" s="154">
        <v>9.2999999999999999E-2</v>
      </c>
      <c r="BN236" s="155">
        <v>0.37</v>
      </c>
      <c r="DU236" s="4"/>
      <c r="DZ236" s="183"/>
      <c r="EA236" s="183"/>
      <c r="EB236" s="183"/>
      <c r="EC236" s="183"/>
      <c r="ED236" s="183"/>
      <c r="EE236" s="183"/>
    </row>
    <row r="237" spans="30:135" ht="13" x14ac:dyDescent="0.15">
      <c r="AD237" s="144">
        <f t="shared" si="102"/>
        <v>79.800000000000011</v>
      </c>
      <c r="AE237" s="144">
        <f t="shared" si="103"/>
        <v>79.761904761904773</v>
      </c>
      <c r="AF237" s="149">
        <v>156</v>
      </c>
      <c r="AG237" s="150" t="s">
        <v>486</v>
      </c>
      <c r="AH237" s="149">
        <v>20</v>
      </c>
      <c r="AI237" s="151">
        <v>1</v>
      </c>
      <c r="AJ237" s="152">
        <v>1596</v>
      </c>
      <c r="AK237" s="152">
        <v>1273</v>
      </c>
      <c r="AL237" s="149">
        <v>0.79800000000000004</v>
      </c>
      <c r="AM237" s="152">
        <v>671</v>
      </c>
      <c r="AN237" s="152">
        <v>499</v>
      </c>
      <c r="AO237" s="152">
        <v>1170</v>
      </c>
      <c r="AP237" s="153">
        <v>0.42599999999999999</v>
      </c>
      <c r="AQ237" s="153">
        <v>0.47099999999999997</v>
      </c>
      <c r="AR237" s="154">
        <v>0.20300000000000001</v>
      </c>
      <c r="AS237" s="154">
        <v>8.4000000000000005E-2</v>
      </c>
      <c r="AT237" s="154">
        <v>7.0999999999999994E-2</v>
      </c>
      <c r="AU237" s="155">
        <v>0.37</v>
      </c>
      <c r="AW237" s="183"/>
      <c r="AX237" s="144">
        <f t="shared" si="104"/>
        <v>78.211284513805523</v>
      </c>
      <c r="AY237" s="149">
        <v>156</v>
      </c>
      <c r="AZ237" s="150" t="s">
        <v>487</v>
      </c>
      <c r="BA237" s="149">
        <v>22</v>
      </c>
      <c r="BB237" s="151">
        <v>1</v>
      </c>
      <c r="BC237" s="152">
        <v>1666</v>
      </c>
      <c r="BD237" s="152">
        <v>1303</v>
      </c>
      <c r="BE237" s="149">
        <v>0.78200000000000003</v>
      </c>
      <c r="BF237" s="152">
        <v>743</v>
      </c>
      <c r="BG237" s="152">
        <v>483</v>
      </c>
      <c r="BH237" s="152">
        <v>1226</v>
      </c>
      <c r="BI237" s="153">
        <v>0.39400000000000002</v>
      </c>
      <c r="BJ237" s="153">
        <v>0.442</v>
      </c>
      <c r="BK237" s="154">
        <v>0.17799999999999999</v>
      </c>
      <c r="BL237" s="154">
        <v>0.106</v>
      </c>
      <c r="BM237" s="154">
        <v>8.5000000000000006E-2</v>
      </c>
      <c r="BN237" s="155">
        <v>0.37</v>
      </c>
      <c r="DU237" s="4"/>
      <c r="DZ237" s="183"/>
      <c r="EA237" s="183"/>
      <c r="EB237" s="183"/>
      <c r="EC237" s="183"/>
      <c r="ED237" s="183"/>
      <c r="EE237" s="183"/>
    </row>
    <row r="238" spans="30:135" ht="13" x14ac:dyDescent="0.15">
      <c r="AD238" s="144">
        <f t="shared" si="102"/>
        <v>80.125</v>
      </c>
      <c r="AE238" s="144">
        <f t="shared" si="103"/>
        <v>79.667186687467492</v>
      </c>
      <c r="AF238" s="149">
        <v>157</v>
      </c>
      <c r="AG238" s="150" t="s">
        <v>451</v>
      </c>
      <c r="AH238" s="149">
        <v>24</v>
      </c>
      <c r="AI238" s="151">
        <v>1</v>
      </c>
      <c r="AJ238" s="152">
        <v>1923</v>
      </c>
      <c r="AK238" s="152">
        <v>1532</v>
      </c>
      <c r="AL238" s="149">
        <v>0.79700000000000004</v>
      </c>
      <c r="AM238" s="152">
        <v>895</v>
      </c>
      <c r="AN238" s="152">
        <v>529</v>
      </c>
      <c r="AO238" s="152">
        <v>1424</v>
      </c>
      <c r="AP238" s="153">
        <v>0.371</v>
      </c>
      <c r="AQ238" s="151">
        <v>0.44</v>
      </c>
      <c r="AR238" s="154">
        <v>0.17100000000000001</v>
      </c>
      <c r="AS238" s="154">
        <v>0.10299999999999999</v>
      </c>
      <c r="AT238" s="154">
        <v>7.5999999999999998E-2</v>
      </c>
      <c r="AU238" s="154">
        <v>0.35499999999999998</v>
      </c>
      <c r="AW238" s="183"/>
      <c r="AX238" s="144">
        <f t="shared" si="104"/>
        <v>78.162106350025823</v>
      </c>
      <c r="AY238" s="149">
        <v>157</v>
      </c>
      <c r="AZ238" s="150" t="s">
        <v>355</v>
      </c>
      <c r="BA238" s="149">
        <v>24</v>
      </c>
      <c r="BB238" s="151">
        <v>1</v>
      </c>
      <c r="BC238" s="152">
        <v>1937</v>
      </c>
      <c r="BD238" s="152">
        <v>1514</v>
      </c>
      <c r="BE238" s="149">
        <v>0.78200000000000003</v>
      </c>
      <c r="BF238" s="152">
        <v>870</v>
      </c>
      <c r="BG238" s="152">
        <v>499</v>
      </c>
      <c r="BH238" s="152">
        <v>1369</v>
      </c>
      <c r="BI238" s="153">
        <v>0.36499999999999999</v>
      </c>
      <c r="BJ238" s="153">
        <v>0.432</v>
      </c>
      <c r="BK238" s="154">
        <v>0.186</v>
      </c>
      <c r="BL238" s="154">
        <v>0.126</v>
      </c>
      <c r="BM238" s="154">
        <v>9.9000000000000005E-2</v>
      </c>
      <c r="BN238" s="154">
        <v>0.35699999999999998</v>
      </c>
      <c r="DU238" s="4"/>
      <c r="DZ238" s="183"/>
      <c r="EA238" s="183"/>
      <c r="EB238" s="183"/>
      <c r="EC238" s="183"/>
      <c r="ED238" s="183"/>
      <c r="EE238" s="183"/>
    </row>
    <row r="239" spans="30:135" ht="13" x14ac:dyDescent="0.15">
      <c r="AD239" s="144">
        <f t="shared" si="102"/>
        <v>86.89473684210526</v>
      </c>
      <c r="AE239" s="144">
        <f t="shared" si="103"/>
        <v>79.648697758933977</v>
      </c>
      <c r="AF239" s="149">
        <v>158</v>
      </c>
      <c r="AG239" s="150" t="s">
        <v>479</v>
      </c>
      <c r="AH239" s="149">
        <v>19</v>
      </c>
      <c r="AI239" s="151">
        <v>1</v>
      </c>
      <c r="AJ239" s="152">
        <v>1651</v>
      </c>
      <c r="AK239" s="152">
        <v>1315</v>
      </c>
      <c r="AL239" s="149">
        <v>0.79600000000000004</v>
      </c>
      <c r="AM239" s="152">
        <v>747</v>
      </c>
      <c r="AN239" s="152">
        <v>485</v>
      </c>
      <c r="AO239" s="152">
        <v>1232</v>
      </c>
      <c r="AP239" s="153">
        <v>0.39400000000000002</v>
      </c>
      <c r="AQ239" s="153">
        <v>0.442</v>
      </c>
      <c r="AR239" s="154">
        <v>0.159</v>
      </c>
      <c r="AS239" s="154">
        <v>0.111</v>
      </c>
      <c r="AT239" s="154">
        <v>9.0999999999999998E-2</v>
      </c>
      <c r="AU239" s="154">
        <v>0.376</v>
      </c>
      <c r="AW239" s="183"/>
      <c r="AX239" s="144">
        <f t="shared" si="104"/>
        <v>78.193430656934311</v>
      </c>
      <c r="AY239" s="149">
        <v>158</v>
      </c>
      <c r="AZ239" s="150" t="s">
        <v>488</v>
      </c>
      <c r="BA239" s="149">
        <v>14</v>
      </c>
      <c r="BB239" s="151">
        <v>1</v>
      </c>
      <c r="BC239" s="152">
        <v>1096</v>
      </c>
      <c r="BD239" s="152">
        <v>857</v>
      </c>
      <c r="BE239" s="149">
        <v>0.78200000000000003</v>
      </c>
      <c r="BF239" s="152">
        <v>462</v>
      </c>
      <c r="BG239" s="152">
        <v>343</v>
      </c>
      <c r="BH239" s="152">
        <v>805</v>
      </c>
      <c r="BI239" s="153">
        <v>0.42599999999999999</v>
      </c>
      <c r="BJ239" s="153">
        <v>0.47499999999999998</v>
      </c>
      <c r="BK239" s="154">
        <v>0.21099999999999999</v>
      </c>
      <c r="BL239" s="154">
        <v>7.0999999999999994E-2</v>
      </c>
      <c r="BM239" s="154">
        <v>5.8000000000000003E-2</v>
      </c>
      <c r="BN239" s="154">
        <v>0.36099999999999999</v>
      </c>
      <c r="DU239" s="4"/>
      <c r="DZ239" s="183"/>
      <c r="EA239" s="183"/>
      <c r="EB239" s="183"/>
      <c r="EC239" s="183"/>
      <c r="ED239" s="183"/>
      <c r="EE239" s="183"/>
    </row>
    <row r="240" spans="30:135" ht="13" x14ac:dyDescent="0.15">
      <c r="AD240" s="144">
        <f t="shared" si="102"/>
        <v>86</v>
      </c>
      <c r="AE240" s="144">
        <f t="shared" si="103"/>
        <v>79.568106312292358</v>
      </c>
      <c r="AF240" s="149">
        <v>159</v>
      </c>
      <c r="AG240" s="150" t="s">
        <v>489</v>
      </c>
      <c r="AH240" s="149">
        <v>21</v>
      </c>
      <c r="AI240" s="151">
        <v>1</v>
      </c>
      <c r="AJ240" s="152">
        <v>1806</v>
      </c>
      <c r="AK240" s="152">
        <v>1437</v>
      </c>
      <c r="AL240" s="149">
        <v>0.79600000000000004</v>
      </c>
      <c r="AM240" s="152">
        <v>759</v>
      </c>
      <c r="AN240" s="152">
        <v>516</v>
      </c>
      <c r="AO240" s="152">
        <v>1275</v>
      </c>
      <c r="AP240" s="153">
        <v>0.40500000000000003</v>
      </c>
      <c r="AQ240" s="153">
        <v>0.45200000000000001</v>
      </c>
      <c r="AR240" s="154">
        <v>0.20100000000000001</v>
      </c>
      <c r="AS240" s="154">
        <v>0.114</v>
      </c>
      <c r="AT240" s="154">
        <v>9.2999999999999999E-2</v>
      </c>
      <c r="AU240" s="155">
        <v>0.37</v>
      </c>
      <c r="AW240" s="183"/>
      <c r="AX240" s="144">
        <f t="shared" si="104"/>
        <v>78.157349896480326</v>
      </c>
      <c r="AY240" s="149">
        <v>159</v>
      </c>
      <c r="AZ240" s="150" t="s">
        <v>490</v>
      </c>
      <c r="BA240" s="149">
        <v>12</v>
      </c>
      <c r="BB240" s="151">
        <v>1</v>
      </c>
      <c r="BC240" s="152">
        <v>966</v>
      </c>
      <c r="BD240" s="152">
        <v>755</v>
      </c>
      <c r="BE240" s="149">
        <v>0.78200000000000003</v>
      </c>
      <c r="BF240" s="152">
        <v>433</v>
      </c>
      <c r="BG240" s="152">
        <v>278</v>
      </c>
      <c r="BH240" s="152">
        <v>711</v>
      </c>
      <c r="BI240" s="153">
        <v>0.39100000000000001</v>
      </c>
      <c r="BJ240" s="153">
        <v>0.435</v>
      </c>
      <c r="BK240" s="154">
        <v>0.17599999999999999</v>
      </c>
      <c r="BL240" s="154">
        <v>0.109</v>
      </c>
      <c r="BM240" s="154">
        <v>8.4000000000000005E-2</v>
      </c>
      <c r="BN240" s="154">
        <v>0.36899999999999999</v>
      </c>
      <c r="DU240" s="4"/>
      <c r="DZ240" s="183"/>
      <c r="EA240" s="183"/>
      <c r="EB240" s="183"/>
      <c r="EC240" s="183"/>
      <c r="ED240" s="183"/>
      <c r="EE240" s="183"/>
    </row>
    <row r="241" spans="30:135" ht="13" x14ac:dyDescent="0.15">
      <c r="AD241" s="144">
        <f t="shared" si="102"/>
        <v>77.666666666666671</v>
      </c>
      <c r="AE241" s="144">
        <f t="shared" si="103"/>
        <v>79.613733905579394</v>
      </c>
      <c r="AF241" s="149">
        <v>160</v>
      </c>
      <c r="AG241" s="150" t="s">
        <v>304</v>
      </c>
      <c r="AH241" s="149">
        <v>6</v>
      </c>
      <c r="AI241" s="151">
        <v>1</v>
      </c>
      <c r="AJ241" s="152">
        <v>466</v>
      </c>
      <c r="AK241" s="152">
        <v>371</v>
      </c>
      <c r="AL241" s="149">
        <v>0.79600000000000004</v>
      </c>
      <c r="AM241" s="152">
        <v>206</v>
      </c>
      <c r="AN241" s="152">
        <v>151</v>
      </c>
      <c r="AO241" s="152">
        <v>357</v>
      </c>
      <c r="AP241" s="153">
        <v>0.42299999999999999</v>
      </c>
      <c r="AQ241" s="153">
        <v>0.46400000000000002</v>
      </c>
      <c r="AR241" s="154">
        <v>0.17799999999999999</v>
      </c>
      <c r="AS241" s="154">
        <v>7.4999999999999997E-2</v>
      </c>
      <c r="AT241" s="154">
        <v>5.1999999999999998E-2</v>
      </c>
      <c r="AU241" s="154">
        <v>0.371</v>
      </c>
      <c r="AW241" s="183"/>
      <c r="AX241" s="144">
        <f t="shared" si="104"/>
        <v>78.331527627302279</v>
      </c>
      <c r="AY241" s="149">
        <v>160</v>
      </c>
      <c r="AZ241" s="150" t="s">
        <v>377</v>
      </c>
      <c r="BA241" s="149">
        <v>22</v>
      </c>
      <c r="BB241" s="151">
        <v>1</v>
      </c>
      <c r="BC241" s="152">
        <v>1846</v>
      </c>
      <c r="BD241" s="152">
        <v>1446</v>
      </c>
      <c r="BE241" s="149">
        <v>0.78300000000000003</v>
      </c>
      <c r="BF241" s="152">
        <v>874</v>
      </c>
      <c r="BG241" s="152">
        <v>512</v>
      </c>
      <c r="BH241" s="152">
        <v>1386</v>
      </c>
      <c r="BI241" s="153">
        <v>0.36899999999999999</v>
      </c>
      <c r="BJ241" s="153">
        <v>0.433</v>
      </c>
      <c r="BK241" s="154">
        <v>0.16400000000000001</v>
      </c>
      <c r="BL241" s="154">
        <v>0.105</v>
      </c>
      <c r="BM241" s="155">
        <v>0.08</v>
      </c>
      <c r="BN241" s="154">
        <v>0.35299999999999998</v>
      </c>
      <c r="DU241" s="4"/>
      <c r="DZ241" s="183"/>
      <c r="EA241" s="183"/>
      <c r="EB241" s="183"/>
      <c r="EC241" s="183"/>
      <c r="ED241" s="183"/>
      <c r="EE241" s="183"/>
    </row>
    <row r="242" spans="30:135" ht="13" x14ac:dyDescent="0.15">
      <c r="AD242" s="144">
        <f t="shared" si="102"/>
        <v>81.6875</v>
      </c>
      <c r="AE242" s="144">
        <f t="shared" si="103"/>
        <v>79.495026778882931</v>
      </c>
      <c r="AF242" s="149">
        <v>161</v>
      </c>
      <c r="AG242" s="150" t="s">
        <v>347</v>
      </c>
      <c r="AH242" s="149">
        <v>16</v>
      </c>
      <c r="AI242" s="151">
        <v>1</v>
      </c>
      <c r="AJ242" s="152">
        <v>1307</v>
      </c>
      <c r="AK242" s="152">
        <v>1039</v>
      </c>
      <c r="AL242" s="149">
        <v>0.79500000000000004</v>
      </c>
      <c r="AM242" s="152">
        <v>553</v>
      </c>
      <c r="AN242" s="152">
        <v>395</v>
      </c>
      <c r="AO242" s="152">
        <v>948</v>
      </c>
      <c r="AP242" s="153">
        <v>0.41699999999999998</v>
      </c>
      <c r="AQ242" s="153">
        <v>0.45500000000000002</v>
      </c>
      <c r="AR242" s="154">
        <v>0.18099999999999999</v>
      </c>
      <c r="AS242" s="154">
        <v>0.11799999999999999</v>
      </c>
      <c r="AT242" s="154">
        <v>9.6000000000000002E-2</v>
      </c>
      <c r="AU242" s="154">
        <v>0.38300000000000001</v>
      </c>
      <c r="AW242" s="183"/>
      <c r="AX242" s="144">
        <f t="shared" si="104"/>
        <v>78.415138971023069</v>
      </c>
      <c r="AY242" s="149">
        <v>161</v>
      </c>
      <c r="AZ242" s="150" t="s">
        <v>491</v>
      </c>
      <c r="BA242" s="149">
        <v>20</v>
      </c>
      <c r="BB242" s="151">
        <v>1</v>
      </c>
      <c r="BC242" s="152">
        <v>1691</v>
      </c>
      <c r="BD242" s="152">
        <v>1326</v>
      </c>
      <c r="BE242" s="149">
        <v>0.78400000000000003</v>
      </c>
      <c r="BF242" s="152">
        <v>822</v>
      </c>
      <c r="BG242" s="152">
        <v>494</v>
      </c>
      <c r="BH242" s="152">
        <v>1316</v>
      </c>
      <c r="BI242" s="153">
        <v>0.375</v>
      </c>
      <c r="BJ242" s="151">
        <v>0.42</v>
      </c>
      <c r="BK242" s="154">
        <v>0.13500000000000001</v>
      </c>
      <c r="BL242" s="154">
        <v>0.10299999999999999</v>
      </c>
      <c r="BM242" s="154">
        <v>8.1000000000000003E-2</v>
      </c>
      <c r="BN242" s="154">
        <v>0.36699999999999999</v>
      </c>
      <c r="DU242" s="4"/>
      <c r="DZ242" s="183"/>
      <c r="EA242" s="183"/>
      <c r="EB242" s="183"/>
      <c r="EC242" s="183"/>
      <c r="ED242" s="183"/>
      <c r="EE242" s="183"/>
    </row>
    <row r="243" spans="30:135" ht="13" x14ac:dyDescent="0.15">
      <c r="AD243" s="144">
        <f t="shared" si="102"/>
        <v>81.705882352941174</v>
      </c>
      <c r="AE243" s="144">
        <f t="shared" si="103"/>
        <v>79.481641468682511</v>
      </c>
      <c r="AF243" s="149">
        <v>162</v>
      </c>
      <c r="AG243" s="150" t="s">
        <v>492</v>
      </c>
      <c r="AH243" s="149">
        <v>17</v>
      </c>
      <c r="AI243" s="151">
        <v>1</v>
      </c>
      <c r="AJ243" s="152">
        <v>1389</v>
      </c>
      <c r="AK243" s="152">
        <v>1104</v>
      </c>
      <c r="AL243" s="149">
        <v>0.79500000000000004</v>
      </c>
      <c r="AM243" s="152">
        <v>603</v>
      </c>
      <c r="AN243" s="152">
        <v>397</v>
      </c>
      <c r="AO243" s="152">
        <v>1000</v>
      </c>
      <c r="AP243" s="153">
        <v>0.39700000000000002</v>
      </c>
      <c r="AQ243" s="153">
        <v>0.45200000000000001</v>
      </c>
      <c r="AR243" s="154">
        <v>0.189</v>
      </c>
      <c r="AS243" s="154">
        <v>0.11700000000000001</v>
      </c>
      <c r="AT243" s="154">
        <v>9.6000000000000002E-2</v>
      </c>
      <c r="AU243" s="154">
        <v>0.36899999999999999</v>
      </c>
      <c r="AW243" s="183"/>
      <c r="AX243" s="144">
        <f t="shared" si="104"/>
        <v>78.398791540785496</v>
      </c>
      <c r="AY243" s="149">
        <v>162</v>
      </c>
      <c r="AZ243" s="150" t="s">
        <v>493</v>
      </c>
      <c r="BA243" s="149">
        <v>17</v>
      </c>
      <c r="BB243" s="151">
        <v>1</v>
      </c>
      <c r="BC243" s="152">
        <v>1324</v>
      </c>
      <c r="BD243" s="152">
        <v>1038</v>
      </c>
      <c r="BE243" s="149">
        <v>0.78400000000000003</v>
      </c>
      <c r="BF243" s="152">
        <v>654</v>
      </c>
      <c r="BG243" s="152">
        <v>385</v>
      </c>
      <c r="BH243" s="152">
        <v>1039</v>
      </c>
      <c r="BI243" s="153">
        <v>0.371</v>
      </c>
      <c r="BJ243" s="153">
        <v>0.42299999999999999</v>
      </c>
      <c r="BK243" s="154">
        <v>0.14299999999999999</v>
      </c>
      <c r="BL243" s="154">
        <v>8.5999999999999993E-2</v>
      </c>
      <c r="BM243" s="154">
        <v>6.9000000000000006E-2</v>
      </c>
      <c r="BN243" s="154">
        <v>0.35599999999999998</v>
      </c>
      <c r="DU243" s="4"/>
      <c r="DZ243" s="183"/>
      <c r="EA243" s="183"/>
      <c r="EB243" s="183"/>
      <c r="EC243" s="183"/>
      <c r="ED243" s="183"/>
      <c r="EE243" s="183"/>
    </row>
    <row r="244" spans="30:135" ht="13" x14ac:dyDescent="0.15">
      <c r="AD244" s="144">
        <f t="shared" si="102"/>
        <v>88.333333333333343</v>
      </c>
      <c r="AE244" s="144">
        <f t="shared" si="103"/>
        <v>79.353099730458226</v>
      </c>
      <c r="AF244" s="149">
        <v>163</v>
      </c>
      <c r="AG244" s="150" t="s">
        <v>375</v>
      </c>
      <c r="AH244" s="149">
        <v>21</v>
      </c>
      <c r="AI244" s="151">
        <v>1</v>
      </c>
      <c r="AJ244" s="152">
        <v>1855</v>
      </c>
      <c r="AK244" s="152">
        <v>1472</v>
      </c>
      <c r="AL244" s="149">
        <v>0.79400000000000004</v>
      </c>
      <c r="AM244" s="152">
        <v>824</v>
      </c>
      <c r="AN244" s="152">
        <v>597</v>
      </c>
      <c r="AO244" s="152">
        <v>1421</v>
      </c>
      <c r="AP244" s="151">
        <v>0.42</v>
      </c>
      <c r="AQ244" s="153">
        <v>0.45200000000000001</v>
      </c>
      <c r="AR244" s="154">
        <v>0.16600000000000001</v>
      </c>
      <c r="AS244" s="154">
        <v>8.1000000000000003E-2</v>
      </c>
      <c r="AT244" s="154">
        <v>6.5000000000000002E-2</v>
      </c>
      <c r="AU244" s="154">
        <v>0.38100000000000001</v>
      </c>
      <c r="AW244" s="183"/>
      <c r="AX244" s="144">
        <f t="shared" si="104"/>
        <v>78.502415458937207</v>
      </c>
      <c r="AY244" s="149">
        <v>163</v>
      </c>
      <c r="AZ244" s="150" t="s">
        <v>494</v>
      </c>
      <c r="BA244" s="149">
        <v>16</v>
      </c>
      <c r="BB244" s="151">
        <v>1</v>
      </c>
      <c r="BC244" s="152">
        <v>1242</v>
      </c>
      <c r="BD244" s="152">
        <v>975</v>
      </c>
      <c r="BE244" s="149">
        <v>0.78500000000000003</v>
      </c>
      <c r="BF244" s="152">
        <v>540</v>
      </c>
      <c r="BG244" s="152">
        <v>335</v>
      </c>
      <c r="BH244" s="152">
        <v>875</v>
      </c>
      <c r="BI244" s="153">
        <v>0.38300000000000001</v>
      </c>
      <c r="BJ244" s="153">
        <v>0.433</v>
      </c>
      <c r="BK244" s="154">
        <v>0.17199999999999999</v>
      </c>
      <c r="BL244" s="154">
        <v>0.14299999999999999</v>
      </c>
      <c r="BM244" s="154">
        <v>9.8000000000000004E-2</v>
      </c>
      <c r="BN244" s="154">
        <v>0.377</v>
      </c>
      <c r="DU244" s="4"/>
      <c r="DZ244" s="183"/>
      <c r="EA244" s="183"/>
      <c r="EB244" s="183"/>
      <c r="EC244" s="183"/>
      <c r="ED244" s="183"/>
      <c r="EE244" s="183"/>
    </row>
    <row r="245" spans="30:135" ht="13" x14ac:dyDescent="0.15">
      <c r="AD245" s="144">
        <f t="shared" si="102"/>
        <v>80.913043478260875</v>
      </c>
      <c r="AE245" s="144">
        <f t="shared" si="103"/>
        <v>79.312197743148843</v>
      </c>
      <c r="AF245" s="149">
        <v>164</v>
      </c>
      <c r="AG245" s="150" t="s">
        <v>383</v>
      </c>
      <c r="AH245" s="149">
        <v>23</v>
      </c>
      <c r="AI245" s="151">
        <v>1</v>
      </c>
      <c r="AJ245" s="152">
        <v>1861</v>
      </c>
      <c r="AK245" s="152">
        <v>1476</v>
      </c>
      <c r="AL245" s="149">
        <v>0.79300000000000004</v>
      </c>
      <c r="AM245" s="152">
        <v>741</v>
      </c>
      <c r="AN245" s="152">
        <v>531</v>
      </c>
      <c r="AO245" s="152">
        <v>1272</v>
      </c>
      <c r="AP245" s="153">
        <v>0.41699999999999998</v>
      </c>
      <c r="AQ245" s="153">
        <v>0.47199999999999998</v>
      </c>
      <c r="AR245" s="154">
        <v>0.221</v>
      </c>
      <c r="AS245" s="154">
        <v>0.114</v>
      </c>
      <c r="AT245" s="154">
        <v>7.9000000000000001E-2</v>
      </c>
      <c r="AU245" s="154">
        <v>0.371</v>
      </c>
      <c r="AW245" s="183"/>
      <c r="AX245" s="144">
        <f t="shared" si="104"/>
        <v>78.459687123947049</v>
      </c>
      <c r="AY245" s="149">
        <v>164</v>
      </c>
      <c r="AZ245" s="150" t="s">
        <v>495</v>
      </c>
      <c r="BA245" s="149">
        <v>21</v>
      </c>
      <c r="BB245" s="151">
        <v>1</v>
      </c>
      <c r="BC245" s="152">
        <v>1662</v>
      </c>
      <c r="BD245" s="152">
        <v>1304</v>
      </c>
      <c r="BE245" s="149">
        <v>0.78500000000000003</v>
      </c>
      <c r="BF245" s="152">
        <v>740</v>
      </c>
      <c r="BG245" s="152">
        <v>487</v>
      </c>
      <c r="BH245" s="152">
        <v>1227</v>
      </c>
      <c r="BI245" s="153">
        <v>0.39700000000000002</v>
      </c>
      <c r="BJ245" s="153">
        <v>0.441</v>
      </c>
      <c r="BK245" s="154">
        <v>0.17599999999999999</v>
      </c>
      <c r="BL245" s="154">
        <v>9.7000000000000003E-2</v>
      </c>
      <c r="BM245" s="154">
        <v>7.2999999999999995E-2</v>
      </c>
      <c r="BN245" s="154">
        <v>0.36899999999999999</v>
      </c>
      <c r="DU245" s="4"/>
      <c r="DZ245" s="183"/>
      <c r="EA245" s="183"/>
      <c r="EB245" s="183"/>
      <c r="EC245" s="183"/>
      <c r="ED245" s="183"/>
      <c r="EE245" s="183"/>
    </row>
    <row r="246" spans="30:135" ht="13" x14ac:dyDescent="0.15">
      <c r="AD246" s="144">
        <f t="shared" si="102"/>
        <v>80.150000000000006</v>
      </c>
      <c r="AE246" s="144">
        <f t="shared" si="103"/>
        <v>79.226450405489715</v>
      </c>
      <c r="AF246" s="149">
        <v>165</v>
      </c>
      <c r="AG246" s="150" t="s">
        <v>356</v>
      </c>
      <c r="AH246" s="149">
        <v>20</v>
      </c>
      <c r="AI246" s="151">
        <v>1</v>
      </c>
      <c r="AJ246" s="152">
        <v>1603</v>
      </c>
      <c r="AK246" s="152">
        <v>1270</v>
      </c>
      <c r="AL246" s="149">
        <v>0.79200000000000004</v>
      </c>
      <c r="AM246" s="152">
        <v>677</v>
      </c>
      <c r="AN246" s="152">
        <v>457</v>
      </c>
      <c r="AO246" s="152">
        <v>1134</v>
      </c>
      <c r="AP246" s="153">
        <v>0.40300000000000002</v>
      </c>
      <c r="AQ246" s="153">
        <v>0.46899999999999997</v>
      </c>
      <c r="AR246" s="154">
        <v>0.20799999999999999</v>
      </c>
      <c r="AS246" s="154">
        <v>9.9000000000000005E-2</v>
      </c>
      <c r="AT246" s="154">
        <v>7.1999999999999995E-2</v>
      </c>
      <c r="AU246" s="154">
        <v>0.36299999999999999</v>
      </c>
      <c r="AW246" s="183"/>
      <c r="AX246" s="144">
        <f t="shared" si="104"/>
        <v>78.473581213307241</v>
      </c>
      <c r="AY246" s="149">
        <v>165</v>
      </c>
      <c r="AZ246" s="150" t="s">
        <v>372</v>
      </c>
      <c r="BA246" s="149">
        <v>18</v>
      </c>
      <c r="BB246" s="151">
        <v>1</v>
      </c>
      <c r="BC246" s="152">
        <v>1533</v>
      </c>
      <c r="BD246" s="152">
        <v>1203</v>
      </c>
      <c r="BE246" s="149">
        <v>0.78500000000000003</v>
      </c>
      <c r="BF246" s="152">
        <v>696</v>
      </c>
      <c r="BG246" s="152">
        <v>427</v>
      </c>
      <c r="BH246" s="152">
        <v>1123</v>
      </c>
      <c r="BI246" s="151">
        <v>0.38</v>
      </c>
      <c r="BJ246" s="153">
        <v>0.42399999999999999</v>
      </c>
      <c r="BK246" s="155">
        <v>0.17</v>
      </c>
      <c r="BL246" s="154">
        <v>0.114</v>
      </c>
      <c r="BM246" s="154">
        <v>9.0999999999999998E-2</v>
      </c>
      <c r="BN246" s="154">
        <v>0.372</v>
      </c>
      <c r="DU246" s="4"/>
      <c r="DZ246" s="183"/>
      <c r="EA246" s="183"/>
      <c r="EB246" s="183"/>
      <c r="EC246" s="183"/>
      <c r="ED246" s="183"/>
      <c r="EE246" s="183"/>
    </row>
    <row r="247" spans="30:135" ht="13" x14ac:dyDescent="0.15">
      <c r="AD247" s="144">
        <f t="shared" si="102"/>
        <v>95.45</v>
      </c>
      <c r="AE247" s="144">
        <f t="shared" si="103"/>
        <v>79.20377160817182</v>
      </c>
      <c r="AF247" s="149">
        <v>166</v>
      </c>
      <c r="AG247" s="150" t="s">
        <v>450</v>
      </c>
      <c r="AH247" s="149">
        <v>20</v>
      </c>
      <c r="AI247" s="151">
        <v>1</v>
      </c>
      <c r="AJ247" s="152">
        <v>1909</v>
      </c>
      <c r="AK247" s="152">
        <v>1512</v>
      </c>
      <c r="AL247" s="149">
        <v>0.79200000000000004</v>
      </c>
      <c r="AM247" s="152">
        <v>736</v>
      </c>
      <c r="AN247" s="152">
        <v>534</v>
      </c>
      <c r="AO247" s="152">
        <v>1270</v>
      </c>
      <c r="AP247" s="151">
        <v>0.42</v>
      </c>
      <c r="AQ247" s="153">
        <v>0.45400000000000001</v>
      </c>
      <c r="AR247" s="154">
        <v>0.20399999999999999</v>
      </c>
      <c r="AS247" s="154">
        <v>0.157</v>
      </c>
      <c r="AT247" s="154">
        <v>0.11600000000000001</v>
      </c>
      <c r="AU247" s="154">
        <v>0.39400000000000002</v>
      </c>
      <c r="AW247" s="183"/>
      <c r="AX247" s="144">
        <f t="shared" si="104"/>
        <v>78.633468442385634</v>
      </c>
      <c r="AY247" s="149">
        <v>166</v>
      </c>
      <c r="AZ247" s="150" t="s">
        <v>305</v>
      </c>
      <c r="BA247" s="149">
        <v>21</v>
      </c>
      <c r="BB247" s="151">
        <v>1</v>
      </c>
      <c r="BC247" s="152">
        <v>1727</v>
      </c>
      <c r="BD247" s="152">
        <v>1358</v>
      </c>
      <c r="BE247" s="149">
        <v>0.78600000000000003</v>
      </c>
      <c r="BF247" s="152">
        <v>792</v>
      </c>
      <c r="BG247" s="152">
        <v>491</v>
      </c>
      <c r="BH247" s="152">
        <v>1283</v>
      </c>
      <c r="BI247" s="153">
        <v>0.38300000000000001</v>
      </c>
      <c r="BJ247" s="153">
        <v>0.435</v>
      </c>
      <c r="BK247" s="154">
        <v>0.16700000000000001</v>
      </c>
      <c r="BL247" s="154">
        <v>0.112</v>
      </c>
      <c r="BM247" s="154">
        <v>8.5999999999999993E-2</v>
      </c>
      <c r="BN247" s="154">
        <v>0.36199999999999999</v>
      </c>
      <c r="DU247" s="4"/>
      <c r="DZ247" s="183"/>
      <c r="EA247" s="183"/>
      <c r="EB247" s="183"/>
      <c r="EC247" s="183"/>
      <c r="ED247" s="183"/>
      <c r="EE247" s="183"/>
    </row>
    <row r="248" spans="30:135" ht="13" x14ac:dyDescent="0.15">
      <c r="AD248" s="144">
        <f t="shared" si="102"/>
        <v>75.818181818181813</v>
      </c>
      <c r="AE248" s="144">
        <f t="shared" si="103"/>
        <v>79.136690647482013</v>
      </c>
      <c r="AF248" s="149">
        <v>167</v>
      </c>
      <c r="AG248" s="150" t="s">
        <v>391</v>
      </c>
      <c r="AH248" s="149">
        <v>22</v>
      </c>
      <c r="AI248" s="151">
        <v>1</v>
      </c>
      <c r="AJ248" s="152">
        <v>1668</v>
      </c>
      <c r="AK248" s="152">
        <v>1320</v>
      </c>
      <c r="AL248" s="149">
        <v>0.79100000000000004</v>
      </c>
      <c r="AM248" s="152">
        <v>700</v>
      </c>
      <c r="AN248" s="152">
        <v>503</v>
      </c>
      <c r="AO248" s="152">
        <v>1203</v>
      </c>
      <c r="AP248" s="153">
        <v>0.41799999999999998</v>
      </c>
      <c r="AQ248" s="151">
        <v>0.47</v>
      </c>
      <c r="AR248" s="154">
        <v>0.20100000000000001</v>
      </c>
      <c r="AS248" s="154">
        <v>9.1999999999999998E-2</v>
      </c>
      <c r="AT248" s="154">
        <v>6.5000000000000002E-2</v>
      </c>
      <c r="AU248" s="154">
        <v>0.371</v>
      </c>
      <c r="AW248" s="183"/>
      <c r="AX248" s="144">
        <f t="shared" si="104"/>
        <v>78.621058257616255</v>
      </c>
      <c r="AY248" s="149">
        <v>167</v>
      </c>
      <c r="AZ248" s="150" t="s">
        <v>418</v>
      </c>
      <c r="BA248" s="149">
        <v>23</v>
      </c>
      <c r="BB248" s="151">
        <v>1</v>
      </c>
      <c r="BC248" s="152">
        <v>1871</v>
      </c>
      <c r="BD248" s="152">
        <v>1471</v>
      </c>
      <c r="BE248" s="149">
        <v>0.78600000000000003</v>
      </c>
      <c r="BF248" s="152">
        <v>746</v>
      </c>
      <c r="BG248" s="152">
        <v>537</v>
      </c>
      <c r="BH248" s="152">
        <v>1283</v>
      </c>
      <c r="BI248" s="153">
        <v>0.41899999999999998</v>
      </c>
      <c r="BJ248" s="153">
        <v>0.46700000000000003</v>
      </c>
      <c r="BK248" s="154">
        <v>0.218</v>
      </c>
      <c r="BL248" s="154">
        <v>0.11700000000000001</v>
      </c>
      <c r="BM248" s="155">
        <v>0.09</v>
      </c>
      <c r="BN248" s="154">
        <v>0.374</v>
      </c>
      <c r="DU248" s="4"/>
      <c r="DZ248" s="183"/>
      <c r="EA248" s="183"/>
      <c r="EB248" s="183"/>
      <c r="EC248" s="183"/>
      <c r="ED248" s="183"/>
      <c r="EE248" s="183"/>
    </row>
    <row r="249" spans="30:135" ht="13" x14ac:dyDescent="0.15">
      <c r="AD249" s="144">
        <f t="shared" si="102"/>
        <v>81</v>
      </c>
      <c r="AE249" s="144">
        <f t="shared" si="103"/>
        <v>79.066022544283413</v>
      </c>
      <c r="AF249" s="149">
        <v>168</v>
      </c>
      <c r="AG249" s="150" t="s">
        <v>363</v>
      </c>
      <c r="AH249" s="149">
        <v>23</v>
      </c>
      <c r="AI249" s="151">
        <v>1</v>
      </c>
      <c r="AJ249" s="152">
        <v>1863</v>
      </c>
      <c r="AK249" s="152">
        <v>1473</v>
      </c>
      <c r="AL249" s="149">
        <v>0.79100000000000004</v>
      </c>
      <c r="AM249" s="152">
        <v>867</v>
      </c>
      <c r="AN249" s="152">
        <v>541</v>
      </c>
      <c r="AO249" s="152">
        <v>1408</v>
      </c>
      <c r="AP249" s="153">
        <v>0.38400000000000001</v>
      </c>
      <c r="AQ249" s="153">
        <v>0.442</v>
      </c>
      <c r="AR249" s="154">
        <v>0.159</v>
      </c>
      <c r="AS249" s="154">
        <v>0.105</v>
      </c>
      <c r="AT249" s="154">
        <v>8.6999999999999994E-2</v>
      </c>
      <c r="AU249" s="154">
        <v>0.36299999999999999</v>
      </c>
      <c r="AW249" s="183"/>
      <c r="AX249" s="144">
        <f t="shared" si="104"/>
        <v>78.566899175649979</v>
      </c>
      <c r="AY249" s="149">
        <v>168</v>
      </c>
      <c r="AZ249" s="150" t="s">
        <v>414</v>
      </c>
      <c r="BA249" s="149">
        <v>19</v>
      </c>
      <c r="BB249" s="151">
        <v>1</v>
      </c>
      <c r="BC249" s="152">
        <v>1577</v>
      </c>
      <c r="BD249" s="152">
        <v>1239</v>
      </c>
      <c r="BE249" s="149">
        <v>0.78600000000000003</v>
      </c>
      <c r="BF249" s="152">
        <v>742</v>
      </c>
      <c r="BG249" s="152">
        <v>441</v>
      </c>
      <c r="BH249" s="152">
        <v>1183</v>
      </c>
      <c r="BI249" s="153">
        <v>0.373</v>
      </c>
      <c r="BJ249" s="153">
        <v>0.42499999999999999</v>
      </c>
      <c r="BK249" s="155">
        <v>0.16</v>
      </c>
      <c r="BL249" s="154">
        <v>0.112</v>
      </c>
      <c r="BM249" s="154">
        <v>9.0999999999999998E-2</v>
      </c>
      <c r="BN249" s="154">
        <v>0.36299999999999999</v>
      </c>
      <c r="DU249" s="4"/>
      <c r="DZ249" s="183"/>
      <c r="EA249" s="183"/>
      <c r="EB249" s="183"/>
      <c r="EC249" s="183"/>
      <c r="ED249" s="183"/>
      <c r="EE249" s="183"/>
    </row>
    <row r="250" spans="30:135" ht="13" x14ac:dyDescent="0.15">
      <c r="AD250" s="144">
        <f t="shared" si="102"/>
        <v>79.19047619047619</v>
      </c>
      <c r="AE250" s="144">
        <f t="shared" si="103"/>
        <v>79.013830426939265</v>
      </c>
      <c r="AF250" s="149">
        <v>169</v>
      </c>
      <c r="AG250" s="150" t="s">
        <v>496</v>
      </c>
      <c r="AH250" s="149">
        <v>21</v>
      </c>
      <c r="AI250" s="151">
        <v>1</v>
      </c>
      <c r="AJ250" s="152">
        <v>1663</v>
      </c>
      <c r="AK250" s="152">
        <v>1314</v>
      </c>
      <c r="AL250" s="149">
        <v>0.79</v>
      </c>
      <c r="AM250" s="152">
        <v>760</v>
      </c>
      <c r="AN250" s="152">
        <v>480</v>
      </c>
      <c r="AO250" s="152">
        <v>1240</v>
      </c>
      <c r="AP250" s="153">
        <v>0.38700000000000001</v>
      </c>
      <c r="AQ250" s="153">
        <v>0.44600000000000001</v>
      </c>
      <c r="AR250" s="154">
        <v>0.17299999999999999</v>
      </c>
      <c r="AS250" s="154">
        <v>0.10199999999999999</v>
      </c>
      <c r="AT250" s="154">
        <v>7.5999999999999998E-2</v>
      </c>
      <c r="AU250" s="154">
        <v>0.36199999999999999</v>
      </c>
      <c r="AW250" s="183"/>
      <c r="AX250" s="144">
        <f t="shared" si="104"/>
        <v>78.595317725752508</v>
      </c>
      <c r="AY250" s="149">
        <v>169</v>
      </c>
      <c r="AZ250" s="150" t="s">
        <v>497</v>
      </c>
      <c r="BA250" s="149">
        <v>22</v>
      </c>
      <c r="BB250" s="151">
        <v>1</v>
      </c>
      <c r="BC250" s="152">
        <v>1794</v>
      </c>
      <c r="BD250" s="152">
        <v>1410</v>
      </c>
      <c r="BE250" s="149">
        <v>0.78600000000000003</v>
      </c>
      <c r="BF250" s="152">
        <v>687</v>
      </c>
      <c r="BG250" s="152">
        <v>493</v>
      </c>
      <c r="BH250" s="152">
        <v>1180</v>
      </c>
      <c r="BI250" s="153">
        <v>0.41799999999999998</v>
      </c>
      <c r="BJ250" s="153">
        <v>0.46400000000000002</v>
      </c>
      <c r="BK250" s="154">
        <v>0.22900000000000001</v>
      </c>
      <c r="BL250" s="154">
        <v>0.13800000000000001</v>
      </c>
      <c r="BM250" s="154">
        <v>0.104</v>
      </c>
      <c r="BN250" s="154">
        <v>0.376</v>
      </c>
      <c r="DU250" s="4"/>
      <c r="DZ250" s="183"/>
      <c r="EA250" s="183"/>
      <c r="EB250" s="183"/>
      <c r="EC250" s="183"/>
      <c r="ED250" s="183"/>
      <c r="EE250" s="183"/>
    </row>
    <row r="251" spans="30:135" ht="13" x14ac:dyDescent="0.15">
      <c r="AD251" s="144">
        <f t="shared" si="102"/>
        <v>83.22727272727272</v>
      </c>
      <c r="AE251" s="144">
        <f t="shared" si="103"/>
        <v>78.918623702894592</v>
      </c>
      <c r="AF251" s="149">
        <v>170</v>
      </c>
      <c r="AG251" s="150" t="s">
        <v>498</v>
      </c>
      <c r="AH251" s="149">
        <v>22</v>
      </c>
      <c r="AI251" s="151">
        <v>1</v>
      </c>
      <c r="AJ251" s="152">
        <v>1831</v>
      </c>
      <c r="AK251" s="152">
        <v>1445</v>
      </c>
      <c r="AL251" s="149">
        <v>0.78900000000000003</v>
      </c>
      <c r="AM251" s="152">
        <v>766</v>
      </c>
      <c r="AN251" s="152">
        <v>535</v>
      </c>
      <c r="AO251" s="152">
        <v>1301</v>
      </c>
      <c r="AP251" s="153">
        <v>0.41099999999999998</v>
      </c>
      <c r="AQ251" s="153">
        <v>0.46200000000000002</v>
      </c>
      <c r="AR251" s="154">
        <v>0.20300000000000001</v>
      </c>
      <c r="AS251" s="154">
        <v>0.106</v>
      </c>
      <c r="AT251" s="154">
        <v>8.7999999999999995E-2</v>
      </c>
      <c r="AU251" s="154">
        <v>0.36799999999999999</v>
      </c>
      <c r="AW251" s="183"/>
      <c r="AX251" s="144">
        <f t="shared" si="104"/>
        <v>78.692493946731233</v>
      </c>
      <c r="AY251" s="149">
        <v>170</v>
      </c>
      <c r="AZ251" s="150" t="s">
        <v>369</v>
      </c>
      <c r="BA251" s="149">
        <v>25</v>
      </c>
      <c r="BB251" s="151">
        <v>1</v>
      </c>
      <c r="BC251" s="152">
        <v>2065</v>
      </c>
      <c r="BD251" s="152">
        <v>1625</v>
      </c>
      <c r="BE251" s="149">
        <v>0.78700000000000003</v>
      </c>
      <c r="BF251" s="152">
        <v>904</v>
      </c>
      <c r="BG251" s="152">
        <v>605</v>
      </c>
      <c r="BH251" s="152">
        <v>1509</v>
      </c>
      <c r="BI251" s="153">
        <v>0.40100000000000002</v>
      </c>
      <c r="BJ251" s="151">
        <v>0.44</v>
      </c>
      <c r="BK251" s="154">
        <v>0.184</v>
      </c>
      <c r="BL251" s="154">
        <v>0.108</v>
      </c>
      <c r="BM251" s="155">
        <v>0.09</v>
      </c>
      <c r="BN251" s="154">
        <v>0.36899999999999999</v>
      </c>
      <c r="DU251" s="4"/>
      <c r="DZ251" s="183"/>
      <c r="EA251" s="183"/>
      <c r="EB251" s="183"/>
      <c r="EC251" s="183"/>
      <c r="ED251" s="183"/>
      <c r="EE251" s="183"/>
    </row>
    <row r="252" spans="30:135" ht="13" x14ac:dyDescent="0.15">
      <c r="AD252" s="144">
        <f t="shared" si="102"/>
        <v>90.227272727272734</v>
      </c>
      <c r="AE252" s="144">
        <f t="shared" si="103"/>
        <v>78.790931989924431</v>
      </c>
      <c r="AF252" s="149">
        <v>171</v>
      </c>
      <c r="AG252" s="150" t="s">
        <v>499</v>
      </c>
      <c r="AH252" s="149">
        <v>22</v>
      </c>
      <c r="AI252" s="151">
        <v>1</v>
      </c>
      <c r="AJ252" s="152">
        <v>1985</v>
      </c>
      <c r="AK252" s="152">
        <v>1564</v>
      </c>
      <c r="AL252" s="149">
        <v>0.78800000000000003</v>
      </c>
      <c r="AM252" s="152">
        <v>832</v>
      </c>
      <c r="AN252" s="152">
        <v>593</v>
      </c>
      <c r="AO252" s="152">
        <v>1425</v>
      </c>
      <c r="AP252" s="153">
        <v>0.41599999999999998</v>
      </c>
      <c r="AQ252" s="151">
        <v>0.46</v>
      </c>
      <c r="AR252" s="154">
        <v>0.191</v>
      </c>
      <c r="AS252" s="154">
        <v>0.108</v>
      </c>
      <c r="AT252" s="154">
        <v>8.4000000000000005E-2</v>
      </c>
      <c r="AU252" s="154">
        <v>0.379</v>
      </c>
      <c r="AW252" s="183"/>
      <c r="AX252" s="144">
        <f t="shared" si="104"/>
        <v>78.733031674208149</v>
      </c>
      <c r="AY252" s="149">
        <v>171</v>
      </c>
      <c r="AZ252" s="150" t="s">
        <v>500</v>
      </c>
      <c r="BA252" s="149">
        <v>19</v>
      </c>
      <c r="BB252" s="151">
        <v>1</v>
      </c>
      <c r="BC252" s="152">
        <v>1547</v>
      </c>
      <c r="BD252" s="152">
        <v>1218</v>
      </c>
      <c r="BE252" s="149">
        <v>0.78700000000000003</v>
      </c>
      <c r="BF252" s="152">
        <v>654</v>
      </c>
      <c r="BG252" s="152">
        <v>428</v>
      </c>
      <c r="BH252" s="152">
        <v>1082</v>
      </c>
      <c r="BI252" s="153">
        <v>0.39600000000000002</v>
      </c>
      <c r="BJ252" s="153">
        <v>0.45100000000000001</v>
      </c>
      <c r="BK252" s="154">
        <v>0.19400000000000001</v>
      </c>
      <c r="BL252" s="154">
        <v>0.121</v>
      </c>
      <c r="BM252" s="154">
        <v>8.5000000000000006E-2</v>
      </c>
      <c r="BN252" s="154">
        <v>0.371</v>
      </c>
      <c r="DU252" s="4"/>
      <c r="DZ252" s="183"/>
      <c r="EA252" s="183"/>
      <c r="EB252" s="183"/>
      <c r="EC252" s="183"/>
      <c r="ED252" s="183"/>
      <c r="EE252" s="183"/>
    </row>
    <row r="253" spans="30:135" ht="13" x14ac:dyDescent="0.15">
      <c r="AD253" s="144">
        <f t="shared" si="102"/>
        <v>82.529411764705884</v>
      </c>
      <c r="AE253" s="144">
        <f t="shared" si="103"/>
        <v>78.759800427655023</v>
      </c>
      <c r="AF253" s="149">
        <v>172</v>
      </c>
      <c r="AG253" s="150" t="s">
        <v>463</v>
      </c>
      <c r="AH253" s="149">
        <v>17</v>
      </c>
      <c r="AI253" s="151">
        <v>1</v>
      </c>
      <c r="AJ253" s="152">
        <v>1403</v>
      </c>
      <c r="AK253" s="152">
        <v>1105</v>
      </c>
      <c r="AL253" s="149">
        <v>0.78800000000000003</v>
      </c>
      <c r="AM253" s="152">
        <v>613</v>
      </c>
      <c r="AN253" s="152">
        <v>405</v>
      </c>
      <c r="AO253" s="152">
        <v>1018</v>
      </c>
      <c r="AP253" s="153">
        <v>0.39800000000000002</v>
      </c>
      <c r="AQ253" s="153">
        <v>0.441</v>
      </c>
      <c r="AR253" s="154">
        <v>0.185</v>
      </c>
      <c r="AS253" s="155">
        <v>0.11</v>
      </c>
      <c r="AT253" s="154">
        <v>7.8E-2</v>
      </c>
      <c r="AU253" s="154">
        <v>0.374</v>
      </c>
      <c r="AW253" s="183"/>
      <c r="AX253" s="144">
        <f t="shared" si="104"/>
        <v>78.689609530112506</v>
      </c>
      <c r="AY253" s="149">
        <v>172</v>
      </c>
      <c r="AZ253" s="150" t="s">
        <v>501</v>
      </c>
      <c r="BA253" s="149">
        <v>18</v>
      </c>
      <c r="BB253" s="151">
        <v>1</v>
      </c>
      <c r="BC253" s="152">
        <v>1511</v>
      </c>
      <c r="BD253" s="152">
        <v>1189</v>
      </c>
      <c r="BE253" s="149">
        <v>0.78700000000000003</v>
      </c>
      <c r="BF253" s="152">
        <v>610</v>
      </c>
      <c r="BG253" s="152">
        <v>419</v>
      </c>
      <c r="BH253" s="152">
        <v>1029</v>
      </c>
      <c r="BI253" s="153">
        <v>0.40699999999999997</v>
      </c>
      <c r="BJ253" s="153">
        <v>0.46700000000000003</v>
      </c>
      <c r="BK253" s="154">
        <v>0.222</v>
      </c>
      <c r="BL253" s="154">
        <v>0.11899999999999999</v>
      </c>
      <c r="BM253" s="154">
        <v>9.5000000000000001E-2</v>
      </c>
      <c r="BN253" s="154">
        <v>0.36499999999999999</v>
      </c>
      <c r="DU253" s="4"/>
      <c r="DZ253" s="183"/>
      <c r="EA253" s="183"/>
      <c r="EB253" s="183"/>
      <c r="EC253" s="183"/>
      <c r="ED253" s="183"/>
      <c r="EE253" s="183"/>
    </row>
    <row r="254" spans="30:135" ht="13" x14ac:dyDescent="0.15">
      <c r="AD254" s="144">
        <f t="shared" si="102"/>
        <v>81.272727272727266</v>
      </c>
      <c r="AE254" s="144">
        <f t="shared" si="103"/>
        <v>78.74720357941834</v>
      </c>
      <c r="AF254" s="149">
        <v>173</v>
      </c>
      <c r="AG254" s="150" t="s">
        <v>502</v>
      </c>
      <c r="AH254" s="149">
        <v>22</v>
      </c>
      <c r="AI254" s="151">
        <v>1</v>
      </c>
      <c r="AJ254" s="152">
        <v>1788</v>
      </c>
      <c r="AK254" s="152">
        <v>1408</v>
      </c>
      <c r="AL254" s="149">
        <v>0.78700000000000003</v>
      </c>
      <c r="AM254" s="152">
        <v>818</v>
      </c>
      <c r="AN254" s="152">
        <v>510</v>
      </c>
      <c r="AO254" s="152">
        <v>1328</v>
      </c>
      <c r="AP254" s="153">
        <v>0.38400000000000001</v>
      </c>
      <c r="AQ254" s="153">
        <v>0.432</v>
      </c>
      <c r="AR254" s="154">
        <v>0.161</v>
      </c>
      <c r="AS254" s="154">
        <v>0.107</v>
      </c>
      <c r="AT254" s="154">
        <v>8.4000000000000005E-2</v>
      </c>
      <c r="AU254" s="154">
        <v>0.36699999999999999</v>
      </c>
      <c r="AW254" s="183"/>
      <c r="AX254" s="144">
        <f t="shared" si="104"/>
        <v>78.730330982094415</v>
      </c>
      <c r="AY254" s="149">
        <v>173</v>
      </c>
      <c r="AZ254" s="150" t="s">
        <v>503</v>
      </c>
      <c r="BA254" s="149">
        <v>24</v>
      </c>
      <c r="BB254" s="151">
        <v>1</v>
      </c>
      <c r="BC254" s="152">
        <v>1843</v>
      </c>
      <c r="BD254" s="152">
        <v>1451</v>
      </c>
      <c r="BE254" s="149">
        <v>0.78700000000000003</v>
      </c>
      <c r="BF254" s="152">
        <v>710</v>
      </c>
      <c r="BG254" s="152">
        <v>501</v>
      </c>
      <c r="BH254" s="152">
        <v>1211</v>
      </c>
      <c r="BI254" s="153">
        <v>0.41399999999999998</v>
      </c>
      <c r="BJ254" s="153">
        <v>0.45700000000000002</v>
      </c>
      <c r="BK254" s="154">
        <v>0.215</v>
      </c>
      <c r="BL254" s="154">
        <v>0.155</v>
      </c>
      <c r="BM254" s="154">
        <v>0.11700000000000001</v>
      </c>
      <c r="BN254" s="155">
        <v>0.38</v>
      </c>
      <c r="DU254" s="4"/>
      <c r="DZ254" s="183"/>
      <c r="EA254" s="183"/>
      <c r="EB254" s="183"/>
      <c r="EC254" s="183"/>
      <c r="ED254" s="183"/>
      <c r="EE254" s="183"/>
    </row>
    <row r="255" spans="30:135" ht="13" x14ac:dyDescent="0.15">
      <c r="AD255" s="144">
        <f t="shared" si="102"/>
        <v>88.466666666666654</v>
      </c>
      <c r="AE255" s="144">
        <f t="shared" si="103"/>
        <v>78.598342125094206</v>
      </c>
      <c r="AF255" s="149">
        <v>174</v>
      </c>
      <c r="AG255" s="150" t="s">
        <v>214</v>
      </c>
      <c r="AH255" s="149">
        <v>15</v>
      </c>
      <c r="AI255" s="151">
        <v>1</v>
      </c>
      <c r="AJ255" s="152">
        <v>1327</v>
      </c>
      <c r="AK255" s="152">
        <v>1043</v>
      </c>
      <c r="AL255" s="149">
        <v>0.78600000000000003</v>
      </c>
      <c r="AM255" s="152">
        <v>576</v>
      </c>
      <c r="AN255" s="152">
        <v>399</v>
      </c>
      <c r="AO255" s="152">
        <v>975</v>
      </c>
      <c r="AP255" s="153">
        <v>0.40899999999999997</v>
      </c>
      <c r="AQ255" s="151">
        <v>0.45</v>
      </c>
      <c r="AR255" s="154">
        <v>0.187</v>
      </c>
      <c r="AS255" s="154">
        <v>9.7000000000000003E-2</v>
      </c>
      <c r="AT255" s="154">
        <v>7.8E-2</v>
      </c>
      <c r="AU255" s="154">
        <v>0.375</v>
      </c>
      <c r="AW255" s="183"/>
      <c r="AX255" s="144">
        <f t="shared" si="104"/>
        <v>78.789592760180994</v>
      </c>
      <c r="AY255" s="149">
        <v>174</v>
      </c>
      <c r="AZ255" s="150" t="s">
        <v>298</v>
      </c>
      <c r="BA255" s="149">
        <v>20</v>
      </c>
      <c r="BB255" s="151">
        <v>1</v>
      </c>
      <c r="BC255" s="152">
        <v>1768</v>
      </c>
      <c r="BD255" s="152">
        <v>1393</v>
      </c>
      <c r="BE255" s="149">
        <v>0.78800000000000003</v>
      </c>
      <c r="BF255" s="152">
        <v>768</v>
      </c>
      <c r="BG255" s="152">
        <v>511</v>
      </c>
      <c r="BH255" s="152">
        <v>1279</v>
      </c>
      <c r="BI255" s="151">
        <v>0.4</v>
      </c>
      <c r="BJ255" s="153">
        <v>0.437</v>
      </c>
      <c r="BK255" s="154">
        <v>0.17899999999999999</v>
      </c>
      <c r="BL255" s="154">
        <v>0.11899999999999999</v>
      </c>
      <c r="BM255" s="154">
        <v>9.2999999999999999E-2</v>
      </c>
      <c r="BN255" s="154">
        <v>0.376</v>
      </c>
      <c r="DU255" s="4"/>
      <c r="DZ255" s="183"/>
      <c r="EA255" s="183"/>
      <c r="EB255" s="183"/>
      <c r="EC255" s="183"/>
      <c r="ED255" s="183"/>
      <c r="EE255" s="183"/>
    </row>
    <row r="256" spans="30:135" ht="13" x14ac:dyDescent="0.15">
      <c r="AD256" s="144">
        <f t="shared" si="102"/>
        <v>78.368421052631575</v>
      </c>
      <c r="AE256" s="144">
        <f t="shared" si="103"/>
        <v>78.64338482202821</v>
      </c>
      <c r="AF256" s="149">
        <v>175</v>
      </c>
      <c r="AG256" s="150" t="s">
        <v>500</v>
      </c>
      <c r="AH256" s="149">
        <v>19</v>
      </c>
      <c r="AI256" s="151">
        <v>1</v>
      </c>
      <c r="AJ256" s="152">
        <v>1489</v>
      </c>
      <c r="AK256" s="152">
        <v>1171</v>
      </c>
      <c r="AL256" s="149">
        <v>0.78600000000000003</v>
      </c>
      <c r="AM256" s="152">
        <v>626</v>
      </c>
      <c r="AN256" s="152">
        <v>429</v>
      </c>
      <c r="AO256" s="152">
        <v>1055</v>
      </c>
      <c r="AP256" s="153">
        <v>0.40699999999999997</v>
      </c>
      <c r="AQ256" s="153">
        <v>0.47299999999999998</v>
      </c>
      <c r="AR256" s="154">
        <v>0.221</v>
      </c>
      <c r="AS256" s="154">
        <v>8.7999999999999995E-2</v>
      </c>
      <c r="AT256" s="154">
        <v>6.6000000000000003E-2</v>
      </c>
      <c r="AU256" s="154">
        <v>0.35299999999999998</v>
      </c>
      <c r="AW256" s="183"/>
      <c r="AX256" s="144">
        <f t="shared" si="104"/>
        <v>78.841991341991346</v>
      </c>
      <c r="AY256" s="149">
        <v>175</v>
      </c>
      <c r="AZ256" s="150" t="s">
        <v>504</v>
      </c>
      <c r="BA256" s="149">
        <v>22</v>
      </c>
      <c r="BB256" s="151">
        <v>1</v>
      </c>
      <c r="BC256" s="152">
        <v>1848</v>
      </c>
      <c r="BD256" s="152">
        <v>1457</v>
      </c>
      <c r="BE256" s="149">
        <v>0.78800000000000003</v>
      </c>
      <c r="BF256" s="152">
        <v>876</v>
      </c>
      <c r="BG256" s="152">
        <v>519</v>
      </c>
      <c r="BH256" s="152">
        <v>1395</v>
      </c>
      <c r="BI256" s="153">
        <v>0.372</v>
      </c>
      <c r="BJ256" s="153">
        <v>0.432</v>
      </c>
      <c r="BK256" s="154">
        <v>0.157</v>
      </c>
      <c r="BL256" s="154">
        <v>0.10100000000000001</v>
      </c>
      <c r="BM256" s="154">
        <v>7.3999999999999996E-2</v>
      </c>
      <c r="BN256" s="154">
        <v>0.36299999999999999</v>
      </c>
      <c r="DU256" s="4"/>
      <c r="DZ256" s="183"/>
      <c r="EA256" s="183"/>
      <c r="EB256" s="183"/>
      <c r="EC256" s="183"/>
      <c r="ED256" s="183"/>
      <c r="EE256" s="183"/>
    </row>
    <row r="257" spans="30:135" ht="13" x14ac:dyDescent="0.15">
      <c r="AD257" s="144">
        <f t="shared" si="102"/>
        <v>83.38095238095238</v>
      </c>
      <c r="AE257" s="144">
        <f t="shared" si="103"/>
        <v>78.640776699029118</v>
      </c>
      <c r="AF257" s="149">
        <v>176</v>
      </c>
      <c r="AG257" s="150" t="s">
        <v>459</v>
      </c>
      <c r="AH257" s="149">
        <v>21</v>
      </c>
      <c r="AI257" s="151">
        <v>1</v>
      </c>
      <c r="AJ257" s="152">
        <v>1751</v>
      </c>
      <c r="AK257" s="152">
        <v>1377</v>
      </c>
      <c r="AL257" s="149">
        <v>0.78600000000000003</v>
      </c>
      <c r="AM257" s="152">
        <v>735</v>
      </c>
      <c r="AN257" s="152">
        <v>474</v>
      </c>
      <c r="AO257" s="152">
        <v>1209</v>
      </c>
      <c r="AP257" s="153">
        <v>0.39200000000000002</v>
      </c>
      <c r="AQ257" s="153">
        <v>0.442</v>
      </c>
      <c r="AR257" s="154">
        <v>0.191</v>
      </c>
      <c r="AS257" s="154">
        <v>0.13600000000000001</v>
      </c>
      <c r="AT257" s="154">
        <v>9.9000000000000005E-2</v>
      </c>
      <c r="AU257" s="154">
        <v>0.376</v>
      </c>
      <c r="AW257" s="183"/>
      <c r="AX257" s="144">
        <f t="shared" si="104"/>
        <v>78.784704033525415</v>
      </c>
      <c r="AY257" s="149">
        <v>176</v>
      </c>
      <c r="AZ257" s="150" t="s">
        <v>321</v>
      </c>
      <c r="BA257" s="149">
        <v>23</v>
      </c>
      <c r="BB257" s="151">
        <v>1</v>
      </c>
      <c r="BC257" s="152">
        <v>1909</v>
      </c>
      <c r="BD257" s="152">
        <v>1504</v>
      </c>
      <c r="BE257" s="149">
        <v>0.78800000000000003</v>
      </c>
      <c r="BF257" s="152">
        <v>804</v>
      </c>
      <c r="BG257" s="152">
        <v>561</v>
      </c>
      <c r="BH257" s="152">
        <v>1365</v>
      </c>
      <c r="BI257" s="153">
        <v>0.41099999999999998</v>
      </c>
      <c r="BJ257" s="151">
        <v>0.45</v>
      </c>
      <c r="BK257" s="154">
        <v>0.191</v>
      </c>
      <c r="BL257" s="154">
        <v>0.11700000000000001</v>
      </c>
      <c r="BM257" s="155">
        <v>0.1</v>
      </c>
      <c r="BN257" s="154">
        <v>0.376</v>
      </c>
      <c r="DU257" s="4"/>
      <c r="DZ257" s="183"/>
      <c r="EA257" s="183"/>
      <c r="EB257" s="183"/>
      <c r="EC257" s="183"/>
      <c r="ED257" s="183"/>
      <c r="EE257" s="183"/>
    </row>
    <row r="258" spans="30:135" ht="13" x14ac:dyDescent="0.15">
      <c r="AD258" s="144">
        <f t="shared" si="102"/>
        <v>83.636363636363626</v>
      </c>
      <c r="AE258" s="144">
        <f t="shared" si="103"/>
        <v>78.532608695652172</v>
      </c>
      <c r="AF258" s="149">
        <v>177</v>
      </c>
      <c r="AG258" s="150" t="s">
        <v>504</v>
      </c>
      <c r="AH258" s="149">
        <v>22</v>
      </c>
      <c r="AI258" s="151">
        <v>1</v>
      </c>
      <c r="AJ258" s="152">
        <v>1840</v>
      </c>
      <c r="AK258" s="152">
        <v>1445</v>
      </c>
      <c r="AL258" s="149">
        <v>0.78500000000000003</v>
      </c>
      <c r="AM258" s="152">
        <v>804</v>
      </c>
      <c r="AN258" s="152">
        <v>509</v>
      </c>
      <c r="AO258" s="152">
        <v>1313</v>
      </c>
      <c r="AP258" s="153">
        <v>0.38800000000000001</v>
      </c>
      <c r="AQ258" s="153">
        <v>0.433</v>
      </c>
      <c r="AR258" s="154">
        <v>0.189</v>
      </c>
      <c r="AS258" s="154">
        <v>0.11700000000000001</v>
      </c>
      <c r="AT258" s="154">
        <v>9.4E-2</v>
      </c>
      <c r="AU258" s="154">
        <v>0.36799999999999999</v>
      </c>
      <c r="AW258" s="183"/>
      <c r="AX258" s="144">
        <f t="shared" si="104"/>
        <v>78.767541183648575</v>
      </c>
      <c r="AY258" s="149">
        <v>177</v>
      </c>
      <c r="AZ258" s="150" t="s">
        <v>404</v>
      </c>
      <c r="BA258" s="149">
        <v>21</v>
      </c>
      <c r="BB258" s="151">
        <v>1</v>
      </c>
      <c r="BC258" s="152">
        <v>1639</v>
      </c>
      <c r="BD258" s="152">
        <v>1291</v>
      </c>
      <c r="BE258" s="149">
        <v>0.78800000000000003</v>
      </c>
      <c r="BF258" s="152">
        <v>737</v>
      </c>
      <c r="BG258" s="152">
        <v>496</v>
      </c>
      <c r="BH258" s="152">
        <v>1233</v>
      </c>
      <c r="BI258" s="153">
        <v>0.40200000000000002</v>
      </c>
      <c r="BJ258" s="153">
        <v>0.44500000000000001</v>
      </c>
      <c r="BK258" s="154">
        <v>0.16900000000000001</v>
      </c>
      <c r="BL258" s="154">
        <v>9.6000000000000002E-2</v>
      </c>
      <c r="BM258" s="154">
        <v>7.4999999999999997E-2</v>
      </c>
      <c r="BN258" s="155">
        <v>0.37</v>
      </c>
      <c r="DU258" s="4"/>
      <c r="DZ258" s="183"/>
      <c r="EA258" s="183"/>
      <c r="EB258" s="183"/>
      <c r="EC258" s="183"/>
      <c r="ED258" s="183"/>
      <c r="EE258" s="183"/>
    </row>
    <row r="259" spans="30:135" ht="13" x14ac:dyDescent="0.15">
      <c r="AD259" s="144">
        <f t="shared" si="102"/>
        <v>84.55</v>
      </c>
      <c r="AE259" s="144">
        <f t="shared" si="103"/>
        <v>78.415138971023069</v>
      </c>
      <c r="AF259" s="149">
        <v>178</v>
      </c>
      <c r="AG259" s="150" t="s">
        <v>334</v>
      </c>
      <c r="AH259" s="149">
        <v>20</v>
      </c>
      <c r="AI259" s="151">
        <v>1</v>
      </c>
      <c r="AJ259" s="152">
        <v>1691</v>
      </c>
      <c r="AK259" s="152">
        <v>1326</v>
      </c>
      <c r="AL259" s="149">
        <v>0.78400000000000003</v>
      </c>
      <c r="AM259" s="152">
        <v>721</v>
      </c>
      <c r="AN259" s="152">
        <v>485</v>
      </c>
      <c r="AO259" s="152">
        <v>1206</v>
      </c>
      <c r="AP259" s="153">
        <v>0.40200000000000002</v>
      </c>
      <c r="AQ259" s="153">
        <v>0.45100000000000001</v>
      </c>
      <c r="AR259" s="154">
        <v>0.19600000000000001</v>
      </c>
      <c r="AS259" s="154">
        <v>0.11700000000000001</v>
      </c>
      <c r="AT259" s="154">
        <v>0.10100000000000001</v>
      </c>
      <c r="AU259" s="154">
        <v>0.36699999999999999</v>
      </c>
      <c r="AW259" s="183"/>
      <c r="AX259" s="144">
        <f t="shared" si="104"/>
        <v>78.958479943701619</v>
      </c>
      <c r="AY259" s="149">
        <v>178</v>
      </c>
      <c r="AZ259" s="150" t="s">
        <v>423</v>
      </c>
      <c r="BA259" s="149">
        <v>19</v>
      </c>
      <c r="BB259" s="151">
        <v>1</v>
      </c>
      <c r="BC259" s="152">
        <v>1421</v>
      </c>
      <c r="BD259" s="152">
        <v>1122</v>
      </c>
      <c r="BE259" s="149">
        <v>0.79</v>
      </c>
      <c r="BF259" s="152">
        <v>637</v>
      </c>
      <c r="BG259" s="152">
        <v>419</v>
      </c>
      <c r="BH259" s="152">
        <v>1056</v>
      </c>
      <c r="BI259" s="153">
        <v>0.39700000000000002</v>
      </c>
      <c r="BJ259" s="153">
        <v>0.44600000000000001</v>
      </c>
      <c r="BK259" s="154">
        <v>0.17799999999999999</v>
      </c>
      <c r="BL259" s="154">
        <v>9.4E-2</v>
      </c>
      <c r="BM259" s="154">
        <v>7.0999999999999994E-2</v>
      </c>
      <c r="BN259" s="154">
        <v>0.36699999999999999</v>
      </c>
      <c r="DU259" s="4"/>
      <c r="DZ259" s="183"/>
      <c r="EA259" s="183"/>
      <c r="EB259" s="183"/>
      <c r="EC259" s="183"/>
      <c r="ED259" s="183"/>
      <c r="EE259" s="183"/>
    </row>
    <row r="260" spans="30:135" ht="13" x14ac:dyDescent="0.15">
      <c r="AD260" s="144">
        <f t="shared" si="102"/>
        <v>80.523809523809518</v>
      </c>
      <c r="AE260" s="144">
        <f t="shared" si="103"/>
        <v>78.415138971023069</v>
      </c>
      <c r="AF260" s="149">
        <v>179</v>
      </c>
      <c r="AG260" s="150" t="s">
        <v>505</v>
      </c>
      <c r="AH260" s="149">
        <v>21</v>
      </c>
      <c r="AI260" s="151">
        <v>1</v>
      </c>
      <c r="AJ260" s="152">
        <v>1691</v>
      </c>
      <c r="AK260" s="152">
        <v>1326</v>
      </c>
      <c r="AL260" s="149">
        <v>0.78400000000000003</v>
      </c>
      <c r="AM260" s="152">
        <v>706</v>
      </c>
      <c r="AN260" s="152">
        <v>469</v>
      </c>
      <c r="AO260" s="152">
        <v>1175</v>
      </c>
      <c r="AP260" s="153">
        <v>0.39900000000000002</v>
      </c>
      <c r="AQ260" s="153">
        <v>0.46400000000000002</v>
      </c>
      <c r="AR260" s="154">
        <v>0.221</v>
      </c>
      <c r="AS260" s="154">
        <v>9.6000000000000002E-2</v>
      </c>
      <c r="AT260" s="154">
        <v>7.3999999999999996E-2</v>
      </c>
      <c r="AU260" s="154">
        <v>0.35399999999999998</v>
      </c>
      <c r="AW260" s="183"/>
      <c r="AX260" s="144">
        <f t="shared" si="104"/>
        <v>78.986332574031891</v>
      </c>
      <c r="AY260" s="149">
        <v>179</v>
      </c>
      <c r="AZ260" s="150" t="s">
        <v>502</v>
      </c>
      <c r="BA260" s="149">
        <v>22</v>
      </c>
      <c r="BB260" s="151">
        <v>1</v>
      </c>
      <c r="BC260" s="152">
        <v>1756</v>
      </c>
      <c r="BD260" s="152">
        <v>1387</v>
      </c>
      <c r="BE260" s="149">
        <v>0.79</v>
      </c>
      <c r="BF260" s="152">
        <v>761</v>
      </c>
      <c r="BG260" s="152">
        <v>521</v>
      </c>
      <c r="BH260" s="152">
        <v>1282</v>
      </c>
      <c r="BI260" s="153">
        <v>0.40600000000000003</v>
      </c>
      <c r="BJ260" s="153">
        <v>0.46100000000000002</v>
      </c>
      <c r="BK260" s="154">
        <v>0.191</v>
      </c>
      <c r="BL260" s="154">
        <v>9.2999999999999999E-2</v>
      </c>
      <c r="BM260" s="154">
        <v>6.9000000000000006E-2</v>
      </c>
      <c r="BN260" s="154">
        <v>0.36399999999999999</v>
      </c>
      <c r="DU260" s="4"/>
      <c r="DZ260" s="183"/>
      <c r="EA260" s="183"/>
      <c r="EB260" s="183"/>
      <c r="EC260" s="183"/>
      <c r="ED260" s="183"/>
      <c r="EE260" s="183"/>
    </row>
    <row r="261" spans="30:135" ht="13" x14ac:dyDescent="0.15">
      <c r="AD261" s="144">
        <f t="shared" si="102"/>
        <v>92.4</v>
      </c>
      <c r="AE261" s="144">
        <f t="shared" si="103"/>
        <v>78.409090909090907</v>
      </c>
      <c r="AF261" s="149">
        <v>180</v>
      </c>
      <c r="AG261" s="150" t="s">
        <v>474</v>
      </c>
      <c r="AH261" s="149">
        <v>20</v>
      </c>
      <c r="AI261" s="151">
        <v>1</v>
      </c>
      <c r="AJ261" s="152">
        <v>1848</v>
      </c>
      <c r="AK261" s="152">
        <v>1449</v>
      </c>
      <c r="AL261" s="149">
        <v>0.78400000000000003</v>
      </c>
      <c r="AM261" s="152">
        <v>787</v>
      </c>
      <c r="AN261" s="152">
        <v>529</v>
      </c>
      <c r="AO261" s="152">
        <v>1316</v>
      </c>
      <c r="AP261" s="153">
        <v>0.40200000000000002</v>
      </c>
      <c r="AQ261" s="153">
        <v>0.46700000000000003</v>
      </c>
      <c r="AR261" s="154">
        <v>0.19800000000000001</v>
      </c>
      <c r="AS261" s="154">
        <v>0.10299999999999999</v>
      </c>
      <c r="AT261" s="154">
        <v>7.6999999999999999E-2</v>
      </c>
      <c r="AU261" s="155">
        <v>0.36</v>
      </c>
      <c r="AW261" s="183"/>
      <c r="AX261" s="144">
        <f t="shared" si="104"/>
        <v>79.020979020979027</v>
      </c>
      <c r="AY261" s="149">
        <v>180</v>
      </c>
      <c r="AZ261" s="150" t="s">
        <v>506</v>
      </c>
      <c r="BA261" s="149">
        <v>19</v>
      </c>
      <c r="BB261" s="151">
        <v>1</v>
      </c>
      <c r="BC261" s="152">
        <v>1573</v>
      </c>
      <c r="BD261" s="152">
        <v>1243</v>
      </c>
      <c r="BE261" s="149">
        <v>0.79</v>
      </c>
      <c r="BF261" s="152">
        <v>657</v>
      </c>
      <c r="BG261" s="152">
        <v>428</v>
      </c>
      <c r="BH261" s="152">
        <v>1085</v>
      </c>
      <c r="BI261" s="153">
        <v>0.39400000000000002</v>
      </c>
      <c r="BJ261" s="153">
        <v>0.45400000000000001</v>
      </c>
      <c r="BK261" s="154">
        <v>0.20699999999999999</v>
      </c>
      <c r="BL261" s="154">
        <v>0.124</v>
      </c>
      <c r="BM261" s="154">
        <v>9.6000000000000002E-2</v>
      </c>
      <c r="BN261" s="154">
        <v>0.36599999999999999</v>
      </c>
      <c r="DU261" s="4"/>
      <c r="DZ261" s="183"/>
      <c r="EA261" s="183"/>
      <c r="EB261" s="183"/>
      <c r="EC261" s="183"/>
      <c r="ED261" s="183"/>
      <c r="EE261" s="183"/>
    </row>
    <row r="262" spans="30:135" ht="13" x14ac:dyDescent="0.15">
      <c r="AD262" s="144">
        <f t="shared" si="102"/>
        <v>82.61904761904762</v>
      </c>
      <c r="AE262" s="144">
        <f t="shared" si="103"/>
        <v>78.38616714697406</v>
      </c>
      <c r="AF262" s="149">
        <v>181</v>
      </c>
      <c r="AG262" s="150" t="s">
        <v>507</v>
      </c>
      <c r="AH262" s="149">
        <v>21</v>
      </c>
      <c r="AI262" s="151">
        <v>1</v>
      </c>
      <c r="AJ262" s="152">
        <v>1735</v>
      </c>
      <c r="AK262" s="152">
        <v>1360</v>
      </c>
      <c r="AL262" s="149">
        <v>0.78400000000000003</v>
      </c>
      <c r="AM262" s="152">
        <v>718</v>
      </c>
      <c r="AN262" s="152">
        <v>485</v>
      </c>
      <c r="AO262" s="152">
        <v>1203</v>
      </c>
      <c r="AP262" s="153">
        <v>0.40300000000000002</v>
      </c>
      <c r="AQ262" s="153">
        <v>0.46700000000000003</v>
      </c>
      <c r="AR262" s="154">
        <v>0.20599999999999999</v>
      </c>
      <c r="AS262" s="154">
        <v>0.11700000000000001</v>
      </c>
      <c r="AT262" s="154">
        <v>9.2999999999999999E-2</v>
      </c>
      <c r="AU262" s="154">
        <v>0.36499999999999999</v>
      </c>
      <c r="AW262" s="183"/>
      <c r="AX262" s="144">
        <f t="shared" si="104"/>
        <v>78.957654723127035</v>
      </c>
      <c r="AY262" s="149">
        <v>181</v>
      </c>
      <c r="AZ262" s="150" t="s">
        <v>240</v>
      </c>
      <c r="BA262" s="149">
        <v>18</v>
      </c>
      <c r="BB262" s="151">
        <v>1</v>
      </c>
      <c r="BC262" s="152">
        <v>1535</v>
      </c>
      <c r="BD262" s="152">
        <v>1212</v>
      </c>
      <c r="BE262" s="149">
        <v>0.79</v>
      </c>
      <c r="BF262" s="152">
        <v>675</v>
      </c>
      <c r="BG262" s="152">
        <v>443</v>
      </c>
      <c r="BH262" s="152">
        <v>1118</v>
      </c>
      <c r="BI262" s="153">
        <v>0.39600000000000002</v>
      </c>
      <c r="BJ262" s="153">
        <v>0.44700000000000001</v>
      </c>
      <c r="BK262" s="154">
        <v>0.185</v>
      </c>
      <c r="BL262" s="154">
        <v>0.108</v>
      </c>
      <c r="BM262" s="154">
        <v>9.2999999999999999E-2</v>
      </c>
      <c r="BN262" s="154">
        <v>0.36699999999999999</v>
      </c>
      <c r="DU262" s="4"/>
      <c r="DZ262" s="183"/>
      <c r="EA262" s="183"/>
      <c r="EB262" s="183"/>
      <c r="EC262" s="183"/>
      <c r="ED262" s="183"/>
      <c r="EE262" s="183"/>
    </row>
    <row r="263" spans="30:135" ht="13" x14ac:dyDescent="0.15">
      <c r="AD263" s="144">
        <f t="shared" si="102"/>
        <v>78.10526315789474</v>
      </c>
      <c r="AE263" s="144">
        <f t="shared" si="103"/>
        <v>78.301886792452834</v>
      </c>
      <c r="AF263" s="149">
        <v>182</v>
      </c>
      <c r="AG263" s="150" t="s">
        <v>250</v>
      </c>
      <c r="AH263" s="149">
        <v>19</v>
      </c>
      <c r="AI263" s="151">
        <v>1</v>
      </c>
      <c r="AJ263" s="152">
        <v>1484</v>
      </c>
      <c r="AK263" s="152">
        <v>1162</v>
      </c>
      <c r="AL263" s="149">
        <v>0.78300000000000003</v>
      </c>
      <c r="AM263" s="152">
        <v>641</v>
      </c>
      <c r="AN263" s="152">
        <v>421</v>
      </c>
      <c r="AO263" s="152">
        <v>1062</v>
      </c>
      <c r="AP263" s="153">
        <v>0.39600000000000002</v>
      </c>
      <c r="AQ263" s="153">
        <v>0.44900000000000001</v>
      </c>
      <c r="AR263" s="154">
        <v>0.19500000000000001</v>
      </c>
      <c r="AS263" s="154">
        <v>0.106</v>
      </c>
      <c r="AT263" s="154">
        <v>7.9000000000000001E-2</v>
      </c>
      <c r="AU263" s="154">
        <v>0.36399999999999999</v>
      </c>
      <c r="AW263" s="183"/>
      <c r="AX263" s="144">
        <f t="shared" si="104"/>
        <v>79.071803852889673</v>
      </c>
      <c r="AY263" s="149">
        <v>182</v>
      </c>
      <c r="AZ263" s="150" t="s">
        <v>508</v>
      </c>
      <c r="BA263" s="149">
        <v>14</v>
      </c>
      <c r="BB263" s="151">
        <v>1</v>
      </c>
      <c r="BC263" s="152">
        <v>1142</v>
      </c>
      <c r="BD263" s="152">
        <v>903</v>
      </c>
      <c r="BE263" s="149">
        <v>0.79100000000000004</v>
      </c>
      <c r="BF263" s="152">
        <v>474</v>
      </c>
      <c r="BG263" s="152">
        <v>335</v>
      </c>
      <c r="BH263" s="152">
        <v>809</v>
      </c>
      <c r="BI263" s="153">
        <v>0.41399999999999998</v>
      </c>
      <c r="BJ263" s="153">
        <v>0.45100000000000001</v>
      </c>
      <c r="BK263" s="154">
        <v>0.19800000000000001</v>
      </c>
      <c r="BL263" s="154">
        <v>0.114</v>
      </c>
      <c r="BM263" s="154">
        <v>9.2999999999999999E-2</v>
      </c>
      <c r="BN263" s="154">
        <v>0.377</v>
      </c>
      <c r="DU263" s="4"/>
      <c r="DZ263" s="183"/>
      <c r="EA263" s="183"/>
      <c r="EB263" s="183"/>
      <c r="EC263" s="183"/>
      <c r="ED263" s="183"/>
      <c r="EE263" s="183"/>
    </row>
    <row r="264" spans="30:135" ht="13" x14ac:dyDescent="0.15">
      <c r="AD264" s="144">
        <f t="shared" si="102"/>
        <v>82.476190476190467</v>
      </c>
      <c r="AE264" s="144">
        <f t="shared" si="103"/>
        <v>78.233256351039259</v>
      </c>
      <c r="AF264" s="149">
        <v>183</v>
      </c>
      <c r="AG264" s="150" t="s">
        <v>456</v>
      </c>
      <c r="AH264" s="149">
        <v>21</v>
      </c>
      <c r="AI264" s="151">
        <v>1</v>
      </c>
      <c r="AJ264" s="152">
        <v>1732</v>
      </c>
      <c r="AK264" s="152">
        <v>1355</v>
      </c>
      <c r="AL264" s="149">
        <v>0.78200000000000003</v>
      </c>
      <c r="AM264" s="152">
        <v>771</v>
      </c>
      <c r="AN264" s="152">
        <v>470</v>
      </c>
      <c r="AO264" s="152">
        <v>1241</v>
      </c>
      <c r="AP264" s="153">
        <v>0.379</v>
      </c>
      <c r="AQ264" s="153">
        <v>0.45100000000000001</v>
      </c>
      <c r="AR264" s="155">
        <v>0.19</v>
      </c>
      <c r="AS264" s="154">
        <v>0.105</v>
      </c>
      <c r="AT264" s="154">
        <v>8.4000000000000005E-2</v>
      </c>
      <c r="AU264" s="154">
        <v>0.35599999999999998</v>
      </c>
      <c r="AW264" s="183"/>
      <c r="AX264" s="144">
        <f t="shared" si="104"/>
        <v>79.211697393515578</v>
      </c>
      <c r="AY264" s="149">
        <v>183</v>
      </c>
      <c r="AZ264" s="150" t="s">
        <v>509</v>
      </c>
      <c r="BA264" s="149">
        <v>18</v>
      </c>
      <c r="BB264" s="151">
        <v>1</v>
      </c>
      <c r="BC264" s="152">
        <v>1573</v>
      </c>
      <c r="BD264" s="152">
        <v>1246</v>
      </c>
      <c r="BE264" s="149">
        <v>0.79200000000000004</v>
      </c>
      <c r="BF264" s="152">
        <v>692</v>
      </c>
      <c r="BG264" s="152">
        <v>480</v>
      </c>
      <c r="BH264" s="152">
        <v>1172</v>
      </c>
      <c r="BI264" s="151">
        <v>0.41</v>
      </c>
      <c r="BJ264" s="153">
        <v>0.46200000000000002</v>
      </c>
      <c r="BK264" s="154">
        <v>0.188</v>
      </c>
      <c r="BL264" s="154">
        <v>8.3000000000000004E-2</v>
      </c>
      <c r="BM264" s="154">
        <v>6.6000000000000003E-2</v>
      </c>
      <c r="BN264" s="154">
        <v>0.36299999999999999</v>
      </c>
      <c r="DU264" s="4"/>
      <c r="DZ264" s="183"/>
      <c r="EA264" s="183"/>
      <c r="EB264" s="183"/>
      <c r="EC264" s="183"/>
      <c r="ED264" s="183"/>
      <c r="EE264" s="183"/>
    </row>
    <row r="265" spans="30:135" ht="13" x14ac:dyDescent="0.15">
      <c r="AD265" s="144">
        <f t="shared" si="102"/>
        <v>87.705882352941188</v>
      </c>
      <c r="AE265" s="144">
        <f t="shared" si="103"/>
        <v>78.202548625083836</v>
      </c>
      <c r="AF265" s="149">
        <v>184</v>
      </c>
      <c r="AG265" s="150" t="s">
        <v>510</v>
      </c>
      <c r="AH265" s="149">
        <v>17</v>
      </c>
      <c r="AI265" s="151">
        <v>1</v>
      </c>
      <c r="AJ265" s="152">
        <v>1491</v>
      </c>
      <c r="AK265" s="152">
        <v>1166</v>
      </c>
      <c r="AL265" s="149">
        <v>0.78200000000000003</v>
      </c>
      <c r="AM265" s="152">
        <v>687</v>
      </c>
      <c r="AN265" s="152">
        <v>434</v>
      </c>
      <c r="AO265" s="152">
        <v>1121</v>
      </c>
      <c r="AP265" s="153">
        <v>0.38700000000000001</v>
      </c>
      <c r="AQ265" s="151">
        <v>0.44</v>
      </c>
      <c r="AR265" s="154">
        <v>0.182</v>
      </c>
      <c r="AS265" s="154">
        <v>8.8999999999999996E-2</v>
      </c>
      <c r="AT265" s="154">
        <v>7.6999999999999999E-2</v>
      </c>
      <c r="AU265" s="154">
        <v>0.35199999999999998</v>
      </c>
      <c r="AW265" s="183"/>
      <c r="AX265" s="144">
        <f t="shared" si="104"/>
        <v>79.189944134078218</v>
      </c>
      <c r="AY265" s="149">
        <v>184</v>
      </c>
      <c r="AZ265" s="150" t="s">
        <v>511</v>
      </c>
      <c r="BA265" s="149">
        <v>17</v>
      </c>
      <c r="BB265" s="151">
        <v>1</v>
      </c>
      <c r="BC265" s="152">
        <v>1432</v>
      </c>
      <c r="BD265" s="152">
        <v>1134</v>
      </c>
      <c r="BE265" s="149">
        <v>0.79200000000000004</v>
      </c>
      <c r="BF265" s="152">
        <v>510</v>
      </c>
      <c r="BG265" s="152">
        <v>414</v>
      </c>
      <c r="BH265" s="152">
        <v>924</v>
      </c>
      <c r="BI265" s="153">
        <v>0.44800000000000001</v>
      </c>
      <c r="BJ265" s="153">
        <v>0.495</v>
      </c>
      <c r="BK265" s="154">
        <v>0.246</v>
      </c>
      <c r="BL265" s="154">
        <v>0.13100000000000001</v>
      </c>
      <c r="BM265" s="154">
        <v>0.10100000000000001</v>
      </c>
      <c r="BN265" s="155">
        <v>0.38</v>
      </c>
      <c r="DU265" s="4"/>
      <c r="DZ265" s="183"/>
      <c r="EA265" s="183"/>
      <c r="EB265" s="183"/>
      <c r="EC265" s="183"/>
      <c r="ED265" s="183"/>
      <c r="EE265" s="183"/>
    </row>
    <row r="266" spans="30:135" ht="13" x14ac:dyDescent="0.15">
      <c r="AD266" s="144">
        <f t="shared" si="102"/>
        <v>85.260869565217391</v>
      </c>
      <c r="AE266" s="144">
        <f t="shared" si="103"/>
        <v>78.072412034676191</v>
      </c>
      <c r="AF266" s="149">
        <v>185</v>
      </c>
      <c r="AG266" s="150" t="s">
        <v>325</v>
      </c>
      <c r="AH266" s="149">
        <v>23</v>
      </c>
      <c r="AI266" s="151">
        <v>1</v>
      </c>
      <c r="AJ266" s="152">
        <v>1961</v>
      </c>
      <c r="AK266" s="152">
        <v>1531</v>
      </c>
      <c r="AL266" s="149">
        <v>0.78100000000000003</v>
      </c>
      <c r="AM266" s="152">
        <v>854</v>
      </c>
      <c r="AN266" s="152">
        <v>553</v>
      </c>
      <c r="AO266" s="152">
        <v>1407</v>
      </c>
      <c r="AP266" s="153">
        <v>0.39300000000000002</v>
      </c>
      <c r="AQ266" s="153">
        <v>0.44500000000000001</v>
      </c>
      <c r="AR266" s="154">
        <v>0.187</v>
      </c>
      <c r="AS266" s="154">
        <v>0.122</v>
      </c>
      <c r="AT266" s="154">
        <v>9.6000000000000002E-2</v>
      </c>
      <c r="AU266" s="154">
        <v>0.36599999999999999</v>
      </c>
      <c r="AW266" s="183"/>
      <c r="AX266" s="144">
        <f t="shared" si="104"/>
        <v>79.314221472737486</v>
      </c>
      <c r="AY266" s="149">
        <v>185</v>
      </c>
      <c r="AZ266" s="150" t="s">
        <v>448</v>
      </c>
      <c r="BA266" s="149">
        <v>21</v>
      </c>
      <c r="BB266" s="151">
        <v>1</v>
      </c>
      <c r="BC266" s="152">
        <v>1779</v>
      </c>
      <c r="BD266" s="152">
        <v>1411</v>
      </c>
      <c r="BE266" s="149">
        <v>0.79300000000000004</v>
      </c>
      <c r="BF266" s="152">
        <v>896</v>
      </c>
      <c r="BG266" s="152">
        <v>517</v>
      </c>
      <c r="BH266" s="152">
        <v>1413</v>
      </c>
      <c r="BI266" s="153">
        <v>0.36599999999999999</v>
      </c>
      <c r="BJ266" s="153">
        <v>0.40500000000000003</v>
      </c>
      <c r="BK266" s="154">
        <v>0.108</v>
      </c>
      <c r="BL266" s="154">
        <v>0.11899999999999999</v>
      </c>
      <c r="BM266" s="154">
        <v>9.9000000000000005E-2</v>
      </c>
      <c r="BN266" s="154">
        <v>0.378</v>
      </c>
      <c r="DU266" s="4"/>
      <c r="DZ266" s="183"/>
      <c r="EA266" s="183"/>
      <c r="EB266" s="183"/>
      <c r="EC266" s="183"/>
      <c r="ED266" s="183"/>
      <c r="EE266" s="183"/>
    </row>
    <row r="267" spans="30:135" ht="13" x14ac:dyDescent="0.15">
      <c r="AD267" s="144">
        <f t="shared" si="102"/>
        <v>87</v>
      </c>
      <c r="AE267" s="144">
        <f t="shared" si="103"/>
        <v>77.873563218390814</v>
      </c>
      <c r="AF267" s="149">
        <v>186</v>
      </c>
      <c r="AG267" s="150" t="s">
        <v>267</v>
      </c>
      <c r="AH267" s="149">
        <v>20</v>
      </c>
      <c r="AI267" s="151">
        <v>1</v>
      </c>
      <c r="AJ267" s="152">
        <v>1740</v>
      </c>
      <c r="AK267" s="152">
        <v>1355</v>
      </c>
      <c r="AL267" s="149">
        <v>0.77900000000000003</v>
      </c>
      <c r="AM267" s="152">
        <v>680</v>
      </c>
      <c r="AN267" s="152">
        <v>484</v>
      </c>
      <c r="AO267" s="152">
        <v>1164</v>
      </c>
      <c r="AP267" s="153">
        <v>0.41599999999999998</v>
      </c>
      <c r="AQ267" s="153">
        <v>0.45400000000000001</v>
      </c>
      <c r="AR267" s="154">
        <v>0.21099999999999999</v>
      </c>
      <c r="AS267" s="154">
        <v>0.13500000000000001</v>
      </c>
      <c r="AT267" s="154">
        <v>0.10199999999999999</v>
      </c>
      <c r="AU267" s="154">
        <v>0.38400000000000001</v>
      </c>
      <c r="AW267" s="183"/>
      <c r="AX267" s="144">
        <f t="shared" si="104"/>
        <v>79.450343535290443</v>
      </c>
      <c r="AY267" s="149">
        <v>186</v>
      </c>
      <c r="AZ267" s="150" t="s">
        <v>512</v>
      </c>
      <c r="BA267" s="149">
        <v>19</v>
      </c>
      <c r="BB267" s="151">
        <v>1</v>
      </c>
      <c r="BC267" s="152">
        <v>1601</v>
      </c>
      <c r="BD267" s="152">
        <v>1272</v>
      </c>
      <c r="BE267" s="149">
        <v>0.79500000000000004</v>
      </c>
      <c r="BF267" s="152">
        <v>718</v>
      </c>
      <c r="BG267" s="152">
        <v>482</v>
      </c>
      <c r="BH267" s="152">
        <v>1200</v>
      </c>
      <c r="BI267" s="153">
        <v>0.40200000000000002</v>
      </c>
      <c r="BJ267" s="153">
        <v>0.45500000000000002</v>
      </c>
      <c r="BK267" s="154">
        <v>0.17699999999999999</v>
      </c>
      <c r="BL267" s="155">
        <v>0.09</v>
      </c>
      <c r="BM267" s="154">
        <v>7.1999999999999995E-2</v>
      </c>
      <c r="BN267" s="154">
        <v>0.36699999999999999</v>
      </c>
      <c r="DU267" s="4"/>
      <c r="DZ267" s="183"/>
      <c r="EA267" s="183"/>
      <c r="EB267" s="183"/>
      <c r="EC267" s="183"/>
      <c r="ED267" s="183"/>
      <c r="EE267" s="183"/>
    </row>
    <row r="268" spans="30:135" ht="13" x14ac:dyDescent="0.15">
      <c r="AD268" s="144">
        <f t="shared" si="102"/>
        <v>80.066666666666663</v>
      </c>
      <c r="AE268" s="144">
        <f t="shared" si="103"/>
        <v>77.935054121565358</v>
      </c>
      <c r="AF268" s="149">
        <v>187</v>
      </c>
      <c r="AG268" s="150" t="s">
        <v>513</v>
      </c>
      <c r="AH268" s="149">
        <v>15</v>
      </c>
      <c r="AI268" s="151">
        <v>1</v>
      </c>
      <c r="AJ268" s="152">
        <v>1201</v>
      </c>
      <c r="AK268" s="152">
        <v>936</v>
      </c>
      <c r="AL268" s="149">
        <v>0.77900000000000003</v>
      </c>
      <c r="AM268" s="152">
        <v>532</v>
      </c>
      <c r="AN268" s="152">
        <v>344</v>
      </c>
      <c r="AO268" s="152">
        <v>876</v>
      </c>
      <c r="AP268" s="153">
        <v>0.39300000000000002</v>
      </c>
      <c r="AQ268" s="153">
        <v>0.45800000000000002</v>
      </c>
      <c r="AR268" s="154">
        <v>0.20100000000000001</v>
      </c>
      <c r="AS268" s="154">
        <v>8.5999999999999993E-2</v>
      </c>
      <c r="AT268" s="154">
        <v>6.9000000000000006E-2</v>
      </c>
      <c r="AU268" s="154">
        <v>0.35099999999999998</v>
      </c>
      <c r="AW268" s="183"/>
      <c r="AX268" s="144">
        <f t="shared" si="104"/>
        <v>79.476584022038566</v>
      </c>
      <c r="AY268" s="149">
        <v>187</v>
      </c>
      <c r="AZ268" s="150" t="s">
        <v>312</v>
      </c>
      <c r="BA268" s="149">
        <v>18</v>
      </c>
      <c r="BB268" s="151">
        <v>1</v>
      </c>
      <c r="BC268" s="152">
        <v>1452</v>
      </c>
      <c r="BD268" s="152">
        <v>1154</v>
      </c>
      <c r="BE268" s="149">
        <v>0.79500000000000004</v>
      </c>
      <c r="BF268" s="152">
        <v>673</v>
      </c>
      <c r="BG268" s="152">
        <v>420</v>
      </c>
      <c r="BH268" s="152">
        <v>1093</v>
      </c>
      <c r="BI268" s="153">
        <v>0.38400000000000001</v>
      </c>
      <c r="BJ268" s="153">
        <v>0.433</v>
      </c>
      <c r="BK268" s="154">
        <v>0.154</v>
      </c>
      <c r="BL268" s="154">
        <v>0.114</v>
      </c>
      <c r="BM268" s="155">
        <v>0.1</v>
      </c>
      <c r="BN268" s="154">
        <v>0.373</v>
      </c>
      <c r="DU268" s="4"/>
      <c r="DZ268" s="183"/>
      <c r="EA268" s="183"/>
      <c r="EB268" s="183"/>
      <c r="EC268" s="183"/>
      <c r="ED268" s="183"/>
      <c r="EE268" s="183"/>
    </row>
    <row r="269" spans="30:135" ht="13" x14ac:dyDescent="0.15">
      <c r="AD269" s="144">
        <f t="shared" si="102"/>
        <v>80.600000000000009</v>
      </c>
      <c r="AE269" s="144">
        <f t="shared" si="103"/>
        <v>77.750206782464844</v>
      </c>
      <c r="AF269" s="149">
        <v>188</v>
      </c>
      <c r="AG269" s="150" t="s">
        <v>514</v>
      </c>
      <c r="AH269" s="149">
        <v>15</v>
      </c>
      <c r="AI269" s="151">
        <v>1</v>
      </c>
      <c r="AJ269" s="152">
        <v>1209</v>
      </c>
      <c r="AK269" s="152">
        <v>940</v>
      </c>
      <c r="AL269" s="149">
        <v>0.77800000000000002</v>
      </c>
      <c r="AM269" s="152">
        <v>520</v>
      </c>
      <c r="AN269" s="152">
        <v>321</v>
      </c>
      <c r="AO269" s="152">
        <v>841</v>
      </c>
      <c r="AP269" s="153">
        <v>0.38200000000000001</v>
      </c>
      <c r="AQ269" s="153">
        <v>0.442</v>
      </c>
      <c r="AR269" s="154">
        <v>0.19700000000000001</v>
      </c>
      <c r="AS269" s="155">
        <v>0.13</v>
      </c>
      <c r="AT269" s="154">
        <v>0.112</v>
      </c>
      <c r="AU269" s="154">
        <v>0.36099999999999999</v>
      </c>
      <c r="AW269" s="183"/>
      <c r="AX269" s="144">
        <f t="shared" si="104"/>
        <v>79.613095238095227</v>
      </c>
      <c r="AY269" s="149">
        <v>188</v>
      </c>
      <c r="AZ269" s="150" t="s">
        <v>515</v>
      </c>
      <c r="BA269" s="149">
        <v>16</v>
      </c>
      <c r="BB269" s="151">
        <v>1</v>
      </c>
      <c r="BC269" s="152">
        <v>1344</v>
      </c>
      <c r="BD269" s="152">
        <v>1070</v>
      </c>
      <c r="BE269" s="149">
        <v>0.79600000000000004</v>
      </c>
      <c r="BF269" s="152">
        <v>594</v>
      </c>
      <c r="BG269" s="152">
        <v>369</v>
      </c>
      <c r="BH269" s="152">
        <v>963</v>
      </c>
      <c r="BI269" s="153">
        <v>0.38300000000000001</v>
      </c>
      <c r="BJ269" s="151">
        <v>0.44</v>
      </c>
      <c r="BK269" s="154">
        <v>0.17199999999999999</v>
      </c>
      <c r="BL269" s="154">
        <v>0.129</v>
      </c>
      <c r="BM269" s="155">
        <v>0.1</v>
      </c>
      <c r="BN269" s="154">
        <v>0.374</v>
      </c>
      <c r="DU269" s="4"/>
      <c r="DZ269" s="183"/>
      <c r="EA269" s="183"/>
      <c r="EB269" s="183"/>
      <c r="EC269" s="183"/>
      <c r="ED269" s="183"/>
      <c r="EE269" s="183"/>
    </row>
    <row r="270" spans="30:135" ht="13" x14ac:dyDescent="0.15">
      <c r="AD270" s="144">
        <f t="shared" si="102"/>
        <v>75.199999999999989</v>
      </c>
      <c r="AE270" s="144">
        <f t="shared" si="103"/>
        <v>77.792553191489361</v>
      </c>
      <c r="AF270" s="149">
        <v>189</v>
      </c>
      <c r="AG270" s="150" t="s">
        <v>516</v>
      </c>
      <c r="AH270" s="149">
        <v>20</v>
      </c>
      <c r="AI270" s="151">
        <v>1</v>
      </c>
      <c r="AJ270" s="152">
        <v>1504</v>
      </c>
      <c r="AK270" s="152">
        <v>1170</v>
      </c>
      <c r="AL270" s="149">
        <v>0.77800000000000002</v>
      </c>
      <c r="AM270" s="152">
        <v>673</v>
      </c>
      <c r="AN270" s="152">
        <v>445</v>
      </c>
      <c r="AO270" s="152">
        <v>1118</v>
      </c>
      <c r="AP270" s="153">
        <v>0.39800000000000002</v>
      </c>
      <c r="AQ270" s="153">
        <v>0.44600000000000001</v>
      </c>
      <c r="AR270" s="154">
        <v>0.183</v>
      </c>
      <c r="AS270" s="154">
        <v>9.0999999999999998E-2</v>
      </c>
      <c r="AT270" s="154">
        <v>7.5999999999999998E-2</v>
      </c>
      <c r="AU270" s="154">
        <v>0.36599999999999999</v>
      </c>
      <c r="AW270" s="183"/>
      <c r="AX270" s="144">
        <f t="shared" si="104"/>
        <v>79.65517241379311</v>
      </c>
      <c r="AY270" s="149">
        <v>189</v>
      </c>
      <c r="AZ270" s="150" t="s">
        <v>517</v>
      </c>
      <c r="BA270" s="149">
        <v>23</v>
      </c>
      <c r="BB270" s="151">
        <v>1</v>
      </c>
      <c r="BC270" s="152">
        <v>2030</v>
      </c>
      <c r="BD270" s="152">
        <v>1617</v>
      </c>
      <c r="BE270" s="149">
        <v>0.79700000000000004</v>
      </c>
      <c r="BF270" s="152">
        <v>853</v>
      </c>
      <c r="BG270" s="152">
        <v>563</v>
      </c>
      <c r="BH270" s="152">
        <v>1416</v>
      </c>
      <c r="BI270" s="153">
        <v>0.39800000000000002</v>
      </c>
      <c r="BJ270" s="153">
        <v>0.46100000000000002</v>
      </c>
      <c r="BK270" s="155">
        <v>0.2</v>
      </c>
      <c r="BL270" s="154">
        <v>0.11700000000000001</v>
      </c>
      <c r="BM270" s="154">
        <v>8.3000000000000004E-2</v>
      </c>
      <c r="BN270" s="154">
        <v>0.36799999999999999</v>
      </c>
      <c r="DU270" s="4"/>
      <c r="DZ270" s="183"/>
      <c r="EA270" s="183"/>
      <c r="EB270" s="183"/>
      <c r="EC270" s="183"/>
      <c r="ED270" s="183"/>
      <c r="EE270" s="183"/>
    </row>
    <row r="271" spans="30:135" ht="13" x14ac:dyDescent="0.15">
      <c r="AD271" s="144">
        <f t="shared" si="102"/>
        <v>81.590909090909079</v>
      </c>
      <c r="AE271" s="144">
        <f t="shared" si="103"/>
        <v>77.715877437325915</v>
      </c>
      <c r="AF271" s="149">
        <v>190</v>
      </c>
      <c r="AG271" s="150" t="s">
        <v>518</v>
      </c>
      <c r="AH271" s="149">
        <v>22</v>
      </c>
      <c r="AI271" s="151">
        <v>1</v>
      </c>
      <c r="AJ271" s="152">
        <v>1795</v>
      </c>
      <c r="AK271" s="152">
        <v>1395</v>
      </c>
      <c r="AL271" s="149">
        <v>0.77700000000000002</v>
      </c>
      <c r="AM271" s="152">
        <v>829</v>
      </c>
      <c r="AN271" s="152">
        <v>493</v>
      </c>
      <c r="AO271" s="152">
        <v>1322</v>
      </c>
      <c r="AP271" s="153">
        <v>0.373</v>
      </c>
      <c r="AQ271" s="153">
        <v>0.42899999999999999</v>
      </c>
      <c r="AR271" s="154">
        <v>0.17399999999999999</v>
      </c>
      <c r="AS271" s="154">
        <v>0.105</v>
      </c>
      <c r="AT271" s="155">
        <v>0.08</v>
      </c>
      <c r="AU271" s="154">
        <v>0.35799999999999998</v>
      </c>
      <c r="AW271" s="183"/>
      <c r="AX271" s="144">
        <f t="shared" si="104"/>
        <v>79.695431472081211</v>
      </c>
      <c r="AY271" s="149">
        <v>190</v>
      </c>
      <c r="AZ271" s="150" t="s">
        <v>442</v>
      </c>
      <c r="BA271" s="149">
        <v>22</v>
      </c>
      <c r="BB271" s="151">
        <v>1</v>
      </c>
      <c r="BC271" s="152">
        <v>1773</v>
      </c>
      <c r="BD271" s="152">
        <v>1413</v>
      </c>
      <c r="BE271" s="149">
        <v>0.79700000000000004</v>
      </c>
      <c r="BF271" s="152">
        <v>827</v>
      </c>
      <c r="BG271" s="152">
        <v>535</v>
      </c>
      <c r="BH271" s="152">
        <v>1362</v>
      </c>
      <c r="BI271" s="153">
        <v>0.39300000000000002</v>
      </c>
      <c r="BJ271" s="153">
        <v>0.44700000000000001</v>
      </c>
      <c r="BK271" s="154">
        <v>0.16400000000000001</v>
      </c>
      <c r="BL271" s="154">
        <v>8.7999999999999995E-2</v>
      </c>
      <c r="BM271" s="154">
        <v>7.0999999999999994E-2</v>
      </c>
      <c r="BN271" s="154">
        <v>0.36099999999999999</v>
      </c>
      <c r="DU271" s="4"/>
      <c r="DZ271" s="183"/>
      <c r="EA271" s="183"/>
      <c r="EB271" s="183"/>
      <c r="EC271" s="183"/>
      <c r="ED271" s="183"/>
      <c r="EE271" s="183"/>
    </row>
    <row r="272" spans="30:135" ht="13" x14ac:dyDescent="0.15">
      <c r="AD272" s="144">
        <f t="shared" si="102"/>
        <v>76.26315789473685</v>
      </c>
      <c r="AE272" s="144">
        <f t="shared" si="103"/>
        <v>77.570738440303657</v>
      </c>
      <c r="AF272" s="149">
        <v>191</v>
      </c>
      <c r="AG272" s="150" t="s">
        <v>465</v>
      </c>
      <c r="AH272" s="149">
        <v>19</v>
      </c>
      <c r="AI272" s="151">
        <v>1</v>
      </c>
      <c r="AJ272" s="152">
        <v>1449</v>
      </c>
      <c r="AK272" s="152">
        <v>1124</v>
      </c>
      <c r="AL272" s="149">
        <v>0.77600000000000002</v>
      </c>
      <c r="AM272" s="152">
        <v>626</v>
      </c>
      <c r="AN272" s="152">
        <v>390</v>
      </c>
      <c r="AO272" s="152">
        <v>1016</v>
      </c>
      <c r="AP272" s="153">
        <v>0.38400000000000001</v>
      </c>
      <c r="AQ272" s="153">
        <v>0.44800000000000001</v>
      </c>
      <c r="AR272" s="154">
        <v>0.20200000000000001</v>
      </c>
      <c r="AS272" s="154">
        <v>0.11700000000000001</v>
      </c>
      <c r="AT272" s="154">
        <v>8.8999999999999996E-2</v>
      </c>
      <c r="AU272" s="154">
        <v>0.35299999999999998</v>
      </c>
      <c r="AW272" s="183"/>
      <c r="AX272" s="144">
        <f t="shared" si="104"/>
        <v>79.73664959765911</v>
      </c>
      <c r="AY272" s="149">
        <v>191</v>
      </c>
      <c r="AZ272" s="150" t="s">
        <v>492</v>
      </c>
      <c r="BA272" s="149">
        <v>17</v>
      </c>
      <c r="BB272" s="151">
        <v>1</v>
      </c>
      <c r="BC272" s="152">
        <v>1367</v>
      </c>
      <c r="BD272" s="152">
        <v>1090</v>
      </c>
      <c r="BE272" s="149">
        <v>0.79700000000000004</v>
      </c>
      <c r="BF272" s="152">
        <v>631</v>
      </c>
      <c r="BG272" s="152">
        <v>397</v>
      </c>
      <c r="BH272" s="152">
        <v>1028</v>
      </c>
      <c r="BI272" s="153">
        <v>0.38600000000000001</v>
      </c>
      <c r="BJ272" s="153">
        <v>0.434</v>
      </c>
      <c r="BK272" s="154">
        <v>0.161</v>
      </c>
      <c r="BL272" s="154">
        <v>0.105</v>
      </c>
      <c r="BM272" s="155">
        <v>0.08</v>
      </c>
      <c r="BN272" s="154">
        <v>0.372</v>
      </c>
      <c r="DU272" s="4"/>
      <c r="DZ272" s="183"/>
      <c r="EA272" s="183"/>
      <c r="EB272" s="183"/>
      <c r="EC272" s="183"/>
      <c r="ED272" s="183"/>
      <c r="EE272" s="183"/>
    </row>
    <row r="273" spans="30:135" ht="13" x14ac:dyDescent="0.15">
      <c r="AD273" s="144">
        <f t="shared" si="102"/>
        <v>76.529411764705884</v>
      </c>
      <c r="AE273" s="144">
        <f t="shared" si="103"/>
        <v>77.555726364335129</v>
      </c>
      <c r="AF273" s="149">
        <v>192</v>
      </c>
      <c r="AG273" s="150" t="s">
        <v>447</v>
      </c>
      <c r="AH273" s="149">
        <v>17</v>
      </c>
      <c r="AI273" s="151">
        <v>1</v>
      </c>
      <c r="AJ273" s="152">
        <v>1301</v>
      </c>
      <c r="AK273" s="152">
        <v>1009</v>
      </c>
      <c r="AL273" s="149">
        <v>0.77600000000000002</v>
      </c>
      <c r="AM273" s="152">
        <v>569</v>
      </c>
      <c r="AN273" s="152">
        <v>377</v>
      </c>
      <c r="AO273" s="152">
        <v>946</v>
      </c>
      <c r="AP273" s="153">
        <v>0.39900000000000002</v>
      </c>
      <c r="AQ273" s="153">
        <v>0.44600000000000001</v>
      </c>
      <c r="AR273" s="154">
        <v>0.193</v>
      </c>
      <c r="AS273" s="154">
        <v>0.10100000000000001</v>
      </c>
      <c r="AT273" s="154">
        <v>7.5999999999999998E-2</v>
      </c>
      <c r="AU273" s="154">
        <v>0.36299999999999999</v>
      </c>
      <c r="AW273" s="183"/>
      <c r="AX273" s="144">
        <f t="shared" si="104"/>
        <v>79.72027972027972</v>
      </c>
      <c r="AY273" s="149">
        <v>192</v>
      </c>
      <c r="AZ273" s="150" t="s">
        <v>519</v>
      </c>
      <c r="BA273" s="149">
        <v>22</v>
      </c>
      <c r="BB273" s="151">
        <v>1</v>
      </c>
      <c r="BC273" s="152">
        <v>1859</v>
      </c>
      <c r="BD273" s="152">
        <v>1482</v>
      </c>
      <c r="BE273" s="149">
        <v>0.79700000000000004</v>
      </c>
      <c r="BF273" s="152">
        <v>658</v>
      </c>
      <c r="BG273" s="152">
        <v>528</v>
      </c>
      <c r="BH273" s="152">
        <v>1186</v>
      </c>
      <c r="BI273" s="153">
        <v>0.44500000000000001</v>
      </c>
      <c r="BJ273" s="153">
        <v>0.497</v>
      </c>
      <c r="BK273" s="154">
        <v>0.254</v>
      </c>
      <c r="BL273" s="154">
        <v>0.128</v>
      </c>
      <c r="BM273" s="154">
        <v>8.6999999999999994E-2</v>
      </c>
      <c r="BN273" s="154">
        <v>0.38100000000000001</v>
      </c>
      <c r="DU273" s="4"/>
      <c r="DZ273" s="183"/>
      <c r="EA273" s="183"/>
      <c r="EB273" s="183"/>
      <c r="EC273" s="183"/>
      <c r="ED273" s="183"/>
      <c r="EE273" s="183"/>
    </row>
    <row r="274" spans="30:135" ht="13" x14ac:dyDescent="0.15">
      <c r="AD274" s="144">
        <f t="shared" si="102"/>
        <v>82.4375</v>
      </c>
      <c r="AE274" s="144">
        <f t="shared" si="103"/>
        <v>77.25549658832449</v>
      </c>
      <c r="AF274" s="149">
        <v>193</v>
      </c>
      <c r="AG274" s="150" t="s">
        <v>515</v>
      </c>
      <c r="AH274" s="149">
        <v>16</v>
      </c>
      <c r="AI274" s="151">
        <v>1</v>
      </c>
      <c r="AJ274" s="152">
        <v>1319</v>
      </c>
      <c r="AK274" s="152">
        <v>1019</v>
      </c>
      <c r="AL274" s="149">
        <v>0.77300000000000002</v>
      </c>
      <c r="AM274" s="152">
        <v>544</v>
      </c>
      <c r="AN274" s="152">
        <v>376</v>
      </c>
      <c r="AO274" s="152">
        <v>920</v>
      </c>
      <c r="AP274" s="153">
        <v>0.40899999999999997</v>
      </c>
      <c r="AQ274" s="153">
        <v>0.44900000000000001</v>
      </c>
      <c r="AR274" s="154">
        <v>0.20100000000000001</v>
      </c>
      <c r="AS274" s="154">
        <v>0.11799999999999999</v>
      </c>
      <c r="AT274" s="154">
        <v>8.8999999999999996E-2</v>
      </c>
      <c r="AU274" s="154">
        <v>0.376</v>
      </c>
      <c r="AW274" s="183"/>
      <c r="AX274" s="144">
        <f t="shared" si="104"/>
        <v>79.705573080967412</v>
      </c>
      <c r="AY274" s="149">
        <v>193</v>
      </c>
      <c r="AZ274" s="150" t="s">
        <v>499</v>
      </c>
      <c r="BA274" s="149">
        <v>22</v>
      </c>
      <c r="BB274" s="151">
        <v>1</v>
      </c>
      <c r="BC274" s="152">
        <v>1902</v>
      </c>
      <c r="BD274" s="152">
        <v>1516</v>
      </c>
      <c r="BE274" s="149">
        <v>0.79700000000000004</v>
      </c>
      <c r="BF274" s="152">
        <v>826</v>
      </c>
      <c r="BG274" s="152">
        <v>569</v>
      </c>
      <c r="BH274" s="152">
        <v>1395</v>
      </c>
      <c r="BI274" s="153">
        <v>0.40799999999999997</v>
      </c>
      <c r="BJ274" s="153">
        <v>0.45900000000000002</v>
      </c>
      <c r="BK274" s="154">
        <v>0.184</v>
      </c>
      <c r="BL274" s="154">
        <v>0.105</v>
      </c>
      <c r="BM274" s="154">
        <v>7.8E-2</v>
      </c>
      <c r="BN274" s="154">
        <v>0.36899999999999999</v>
      </c>
      <c r="DU274" s="4"/>
      <c r="DZ274" s="183"/>
      <c r="EA274" s="183"/>
      <c r="EB274" s="183"/>
      <c r="EC274" s="183"/>
      <c r="ED274" s="183"/>
      <c r="EE274" s="183"/>
    </row>
    <row r="275" spans="30:135" ht="13" x14ac:dyDescent="0.15">
      <c r="AD275" s="144">
        <f t="shared" si="102"/>
        <v>78.533333333333331</v>
      </c>
      <c r="AE275" s="144">
        <f t="shared" si="103"/>
        <v>77.249575551782684</v>
      </c>
      <c r="AF275" s="149">
        <v>194</v>
      </c>
      <c r="AG275" s="150" t="s">
        <v>520</v>
      </c>
      <c r="AH275" s="149">
        <v>15</v>
      </c>
      <c r="AI275" s="151">
        <v>1</v>
      </c>
      <c r="AJ275" s="152">
        <v>1178</v>
      </c>
      <c r="AK275" s="152">
        <v>910</v>
      </c>
      <c r="AL275" s="149">
        <v>0.77200000000000002</v>
      </c>
      <c r="AM275" s="152">
        <v>573</v>
      </c>
      <c r="AN275" s="152">
        <v>319</v>
      </c>
      <c r="AO275" s="152">
        <v>892</v>
      </c>
      <c r="AP275" s="153">
        <v>0.35799999999999998</v>
      </c>
      <c r="AQ275" s="153">
        <v>0.432</v>
      </c>
      <c r="AR275" s="154">
        <v>0.16800000000000001</v>
      </c>
      <c r="AS275" s="154">
        <v>8.6999999999999994E-2</v>
      </c>
      <c r="AT275" s="155">
        <v>7.0000000000000007E-2</v>
      </c>
      <c r="AU275" s="154">
        <v>0.34100000000000003</v>
      </c>
      <c r="AW275" s="183"/>
      <c r="AX275" s="144">
        <f t="shared" si="104"/>
        <v>79.841374752148056</v>
      </c>
      <c r="AY275" s="149">
        <v>194</v>
      </c>
      <c r="AZ275" s="150" t="s">
        <v>521</v>
      </c>
      <c r="BA275" s="149">
        <v>19</v>
      </c>
      <c r="BB275" s="151">
        <v>1</v>
      </c>
      <c r="BC275" s="152">
        <v>1513</v>
      </c>
      <c r="BD275" s="152">
        <v>1208</v>
      </c>
      <c r="BE275" s="149">
        <v>0.79800000000000004</v>
      </c>
      <c r="BF275" s="152">
        <v>683</v>
      </c>
      <c r="BG275" s="152">
        <v>447</v>
      </c>
      <c r="BH275" s="152">
        <v>1130</v>
      </c>
      <c r="BI275" s="153">
        <v>0.39600000000000002</v>
      </c>
      <c r="BJ275" s="153">
        <v>0.45200000000000001</v>
      </c>
      <c r="BK275" s="155">
        <v>0.18</v>
      </c>
      <c r="BL275" s="154">
        <v>8.6999999999999994E-2</v>
      </c>
      <c r="BM275" s="154">
        <v>7.0999999999999994E-2</v>
      </c>
      <c r="BN275" s="154">
        <v>0.36199999999999999</v>
      </c>
      <c r="DU275" s="4"/>
      <c r="DZ275" s="183"/>
      <c r="EA275" s="183"/>
      <c r="EB275" s="183"/>
      <c r="EC275" s="183"/>
      <c r="ED275" s="183"/>
      <c r="EE275" s="183"/>
    </row>
    <row r="276" spans="30:135" ht="13" x14ac:dyDescent="0.15">
      <c r="AD276" s="144">
        <f t="shared" si="102"/>
        <v>81.882352941176464</v>
      </c>
      <c r="AE276" s="144">
        <f t="shared" si="103"/>
        <v>77.083333333333343</v>
      </c>
      <c r="AF276" s="149">
        <v>195</v>
      </c>
      <c r="AG276" s="150" t="s">
        <v>394</v>
      </c>
      <c r="AH276" s="149">
        <v>17</v>
      </c>
      <c r="AI276" s="151">
        <v>1</v>
      </c>
      <c r="AJ276" s="152">
        <v>1392</v>
      </c>
      <c r="AK276" s="152">
        <v>1073</v>
      </c>
      <c r="AL276" s="149">
        <v>0.77100000000000002</v>
      </c>
      <c r="AM276" s="152">
        <v>600</v>
      </c>
      <c r="AN276" s="152">
        <v>384</v>
      </c>
      <c r="AO276" s="152">
        <v>984</v>
      </c>
      <c r="AP276" s="151">
        <v>0.39</v>
      </c>
      <c r="AQ276" s="153">
        <v>0.441</v>
      </c>
      <c r="AR276" s="154">
        <v>0.187</v>
      </c>
      <c r="AS276" s="154">
        <v>0.129</v>
      </c>
      <c r="AT276" s="154">
        <v>0.104</v>
      </c>
      <c r="AU276" s="154">
        <v>0.36599999999999999</v>
      </c>
      <c r="AW276" s="183"/>
      <c r="AX276" s="144">
        <f t="shared" si="104"/>
        <v>79.897435897435898</v>
      </c>
      <c r="AY276" s="149">
        <v>195</v>
      </c>
      <c r="AZ276" s="150" t="s">
        <v>395</v>
      </c>
      <c r="BA276" s="149">
        <v>21</v>
      </c>
      <c r="BB276" s="151">
        <v>1</v>
      </c>
      <c r="BC276" s="152">
        <v>1950</v>
      </c>
      <c r="BD276" s="152">
        <v>1558</v>
      </c>
      <c r="BE276" s="149">
        <v>0.79900000000000004</v>
      </c>
      <c r="BF276" s="152">
        <v>873</v>
      </c>
      <c r="BG276" s="152">
        <v>551</v>
      </c>
      <c r="BH276" s="152">
        <v>1424</v>
      </c>
      <c r="BI276" s="153">
        <v>0.38700000000000001</v>
      </c>
      <c r="BJ276" s="151">
        <v>0.44</v>
      </c>
      <c r="BK276" s="154">
        <v>0.17499999999999999</v>
      </c>
      <c r="BL276" s="154">
        <v>0.115</v>
      </c>
      <c r="BM276" s="154">
        <v>9.2999999999999999E-2</v>
      </c>
      <c r="BN276" s="154">
        <v>0.36799999999999999</v>
      </c>
      <c r="DU276" s="4"/>
      <c r="DZ276" s="183"/>
      <c r="EA276" s="183"/>
      <c r="EB276" s="183"/>
      <c r="EC276" s="183"/>
      <c r="ED276" s="183"/>
      <c r="EE276" s="183"/>
    </row>
    <row r="277" spans="30:135" ht="13" x14ac:dyDescent="0.15">
      <c r="AD277" s="144">
        <f t="shared" si="102"/>
        <v>82.521739130434781</v>
      </c>
      <c r="AE277" s="144">
        <f t="shared" si="103"/>
        <v>77.133825079030558</v>
      </c>
      <c r="AF277" s="149">
        <v>196</v>
      </c>
      <c r="AG277" s="150" t="s">
        <v>522</v>
      </c>
      <c r="AH277" s="149">
        <v>23</v>
      </c>
      <c r="AI277" s="151">
        <v>1</v>
      </c>
      <c r="AJ277" s="152">
        <v>1898</v>
      </c>
      <c r="AK277" s="152">
        <v>1464</v>
      </c>
      <c r="AL277" s="149">
        <v>0.77100000000000002</v>
      </c>
      <c r="AM277" s="152">
        <v>794</v>
      </c>
      <c r="AN277" s="152">
        <v>547</v>
      </c>
      <c r="AO277" s="152">
        <v>1341</v>
      </c>
      <c r="AP277" s="153">
        <v>0.40799999999999997</v>
      </c>
      <c r="AQ277" s="153">
        <v>0.44500000000000001</v>
      </c>
      <c r="AR277" s="154">
        <v>0.20499999999999999</v>
      </c>
      <c r="AS277" s="154">
        <v>0.112</v>
      </c>
      <c r="AT277" s="154">
        <v>9.1999999999999998E-2</v>
      </c>
      <c r="AU277" s="154">
        <v>0.36899999999999999</v>
      </c>
      <c r="AW277" s="183"/>
      <c r="AX277" s="144">
        <f t="shared" si="104"/>
        <v>79.930555555555557</v>
      </c>
      <c r="AY277" s="149">
        <v>196</v>
      </c>
      <c r="AZ277" s="150" t="s">
        <v>523</v>
      </c>
      <c r="BA277" s="149">
        <v>18</v>
      </c>
      <c r="BB277" s="151">
        <v>1</v>
      </c>
      <c r="BC277" s="152">
        <v>1440</v>
      </c>
      <c r="BD277" s="152">
        <v>1151</v>
      </c>
      <c r="BE277" s="149">
        <v>0.79900000000000004</v>
      </c>
      <c r="BF277" s="152">
        <v>601</v>
      </c>
      <c r="BG277" s="152">
        <v>412</v>
      </c>
      <c r="BH277" s="152">
        <v>1013</v>
      </c>
      <c r="BI277" s="153">
        <v>0.40699999999999997</v>
      </c>
      <c r="BJ277" s="153">
        <v>0.45400000000000001</v>
      </c>
      <c r="BK277" s="154">
        <v>0.19800000000000001</v>
      </c>
      <c r="BL277" s="154">
        <v>0.11799999999999999</v>
      </c>
      <c r="BM277" s="154">
        <v>9.1999999999999998E-2</v>
      </c>
      <c r="BN277" s="154">
        <v>0.378</v>
      </c>
      <c r="DU277" s="4"/>
      <c r="DZ277" s="183"/>
      <c r="EA277" s="183"/>
      <c r="EB277" s="183"/>
      <c r="EC277" s="183"/>
      <c r="ED277" s="183"/>
      <c r="EE277" s="183"/>
    </row>
    <row r="278" spans="30:135" ht="13" x14ac:dyDescent="0.15">
      <c r="AD278" s="144">
        <f t="shared" si="102"/>
        <v>77.75</v>
      </c>
      <c r="AE278" s="144">
        <f t="shared" si="103"/>
        <v>77.0096463022508</v>
      </c>
      <c r="AF278" s="149">
        <v>197</v>
      </c>
      <c r="AG278" s="150" t="s">
        <v>494</v>
      </c>
      <c r="AH278" s="149">
        <v>16</v>
      </c>
      <c r="AI278" s="151">
        <v>1</v>
      </c>
      <c r="AJ278" s="152">
        <v>1244</v>
      </c>
      <c r="AK278" s="152">
        <v>958</v>
      </c>
      <c r="AL278" s="149">
        <v>0.77</v>
      </c>
      <c r="AM278" s="152">
        <v>570</v>
      </c>
      <c r="AN278" s="152">
        <v>366</v>
      </c>
      <c r="AO278" s="152">
        <v>936</v>
      </c>
      <c r="AP278" s="153">
        <v>0.39100000000000001</v>
      </c>
      <c r="AQ278" s="153">
        <v>0.434</v>
      </c>
      <c r="AR278" s="154">
        <v>0.17499999999999999</v>
      </c>
      <c r="AS278" s="154">
        <v>8.6999999999999994E-2</v>
      </c>
      <c r="AT278" s="155">
        <v>7.0000000000000007E-2</v>
      </c>
      <c r="AU278" s="154">
        <v>0.36099999999999999</v>
      </c>
      <c r="AW278" s="183"/>
      <c r="AX278" s="144">
        <f t="shared" si="104"/>
        <v>79.955207166853299</v>
      </c>
      <c r="AY278" s="149">
        <v>197</v>
      </c>
      <c r="AZ278" s="150" t="s">
        <v>374</v>
      </c>
      <c r="BA278" s="149">
        <v>21</v>
      </c>
      <c r="BB278" s="151">
        <v>1</v>
      </c>
      <c r="BC278" s="152">
        <v>1786</v>
      </c>
      <c r="BD278" s="152">
        <v>1428</v>
      </c>
      <c r="BE278" s="149">
        <v>0.8</v>
      </c>
      <c r="BF278" s="152">
        <v>835</v>
      </c>
      <c r="BG278" s="152">
        <v>559</v>
      </c>
      <c r="BH278" s="152">
        <v>1394</v>
      </c>
      <c r="BI278" s="153">
        <v>0.40100000000000002</v>
      </c>
      <c r="BJ278" s="151">
        <v>0.45</v>
      </c>
      <c r="BK278" s="154">
        <v>0.156</v>
      </c>
      <c r="BL278" s="154">
        <v>8.4000000000000005E-2</v>
      </c>
      <c r="BM278" s="154">
        <v>7.4999999999999997E-2</v>
      </c>
      <c r="BN278" s="155">
        <v>0.37</v>
      </c>
      <c r="DU278" s="4"/>
      <c r="DZ278" s="183"/>
      <c r="EA278" s="183"/>
      <c r="EB278" s="183"/>
      <c r="EC278" s="183"/>
      <c r="ED278" s="183"/>
      <c r="EE278" s="183"/>
    </row>
    <row r="279" spans="30:135" ht="13" x14ac:dyDescent="0.15">
      <c r="AD279" s="144">
        <f t="shared" si="102"/>
        <v>80.666666666666657</v>
      </c>
      <c r="AE279" s="144">
        <f t="shared" si="103"/>
        <v>76.859504132231407</v>
      </c>
      <c r="AF279" s="149">
        <v>198</v>
      </c>
      <c r="AG279" s="150" t="s">
        <v>524</v>
      </c>
      <c r="AH279" s="149">
        <v>24</v>
      </c>
      <c r="AI279" s="151">
        <v>1</v>
      </c>
      <c r="AJ279" s="152">
        <v>1936</v>
      </c>
      <c r="AK279" s="152">
        <v>1488</v>
      </c>
      <c r="AL279" s="149">
        <v>0.76900000000000002</v>
      </c>
      <c r="AM279" s="152">
        <v>821</v>
      </c>
      <c r="AN279" s="152">
        <v>523</v>
      </c>
      <c r="AO279" s="152">
        <v>1344</v>
      </c>
      <c r="AP279" s="153">
        <v>0.38900000000000001</v>
      </c>
      <c r="AQ279" s="153">
        <v>0.442</v>
      </c>
      <c r="AR279" s="154">
        <v>0.215</v>
      </c>
      <c r="AS279" s="155">
        <v>0.11</v>
      </c>
      <c r="AT279" s="154">
        <v>8.7999999999999995E-2</v>
      </c>
      <c r="AU279" s="154">
        <v>0.35599999999999998</v>
      </c>
      <c r="AW279" s="183"/>
      <c r="AX279" s="144">
        <f t="shared" si="104"/>
        <v>80.012187690432668</v>
      </c>
      <c r="AY279" s="149">
        <v>198</v>
      </c>
      <c r="AZ279" s="150" t="s">
        <v>525</v>
      </c>
      <c r="BA279" s="149">
        <v>20</v>
      </c>
      <c r="BB279" s="151">
        <v>1</v>
      </c>
      <c r="BC279" s="152">
        <v>1641</v>
      </c>
      <c r="BD279" s="152">
        <v>1313</v>
      </c>
      <c r="BE279" s="149">
        <v>0.8</v>
      </c>
      <c r="BF279" s="152">
        <v>729</v>
      </c>
      <c r="BG279" s="152">
        <v>486</v>
      </c>
      <c r="BH279" s="152">
        <v>1215</v>
      </c>
      <c r="BI279" s="151">
        <v>0.4</v>
      </c>
      <c r="BJ279" s="153">
        <v>0.45900000000000002</v>
      </c>
      <c r="BK279" s="154">
        <v>0.185</v>
      </c>
      <c r="BL279" s="155">
        <v>0.09</v>
      </c>
      <c r="BM279" s="154">
        <v>5.8999999999999997E-2</v>
      </c>
      <c r="BN279" s="154">
        <v>0.36599999999999999</v>
      </c>
      <c r="DU279" s="4"/>
      <c r="DZ279" s="183"/>
      <c r="EA279" s="183"/>
      <c r="EB279" s="183"/>
      <c r="EC279" s="183"/>
      <c r="ED279" s="183"/>
      <c r="EE279" s="183"/>
    </row>
    <row r="280" spans="30:135" ht="13" x14ac:dyDescent="0.15">
      <c r="AD280" s="144">
        <f t="shared" si="102"/>
        <v>81.214285714285722</v>
      </c>
      <c r="AE280" s="144">
        <f t="shared" si="103"/>
        <v>76.868953386103783</v>
      </c>
      <c r="AF280" s="149">
        <v>199</v>
      </c>
      <c r="AG280" s="150" t="s">
        <v>422</v>
      </c>
      <c r="AH280" s="149">
        <v>14</v>
      </c>
      <c r="AI280" s="151">
        <v>1</v>
      </c>
      <c r="AJ280" s="152">
        <v>1137</v>
      </c>
      <c r="AK280" s="152">
        <v>874</v>
      </c>
      <c r="AL280" s="149">
        <v>0.76900000000000002</v>
      </c>
      <c r="AM280" s="152">
        <v>491</v>
      </c>
      <c r="AN280" s="152">
        <v>316</v>
      </c>
      <c r="AO280" s="152">
        <v>807</v>
      </c>
      <c r="AP280" s="153">
        <v>0.39200000000000002</v>
      </c>
      <c r="AQ280" s="153">
        <v>0.441</v>
      </c>
      <c r="AR280" s="154">
        <v>0.19400000000000001</v>
      </c>
      <c r="AS280" s="154">
        <v>0.113</v>
      </c>
      <c r="AT280" s="154">
        <v>8.5000000000000006E-2</v>
      </c>
      <c r="AU280" s="154">
        <v>0.36499999999999999</v>
      </c>
      <c r="AW280" s="183"/>
      <c r="AX280" s="144">
        <f t="shared" si="104"/>
        <v>80.098955470038476</v>
      </c>
      <c r="AY280" s="149">
        <v>199</v>
      </c>
      <c r="AZ280" s="150" t="s">
        <v>518</v>
      </c>
      <c r="BA280" s="149">
        <v>22</v>
      </c>
      <c r="BB280" s="151">
        <v>1</v>
      </c>
      <c r="BC280" s="152">
        <v>1819</v>
      </c>
      <c r="BD280" s="152">
        <v>1457</v>
      </c>
      <c r="BE280" s="149">
        <v>0.80100000000000005</v>
      </c>
      <c r="BF280" s="152">
        <v>796</v>
      </c>
      <c r="BG280" s="152">
        <v>545</v>
      </c>
      <c r="BH280" s="152">
        <v>1341</v>
      </c>
      <c r="BI280" s="153">
        <v>0.40600000000000003</v>
      </c>
      <c r="BJ280" s="153">
        <v>0.45700000000000002</v>
      </c>
      <c r="BK280" s="154">
        <v>0.184</v>
      </c>
      <c r="BL280" s="154">
        <v>9.2999999999999999E-2</v>
      </c>
      <c r="BM280" s="154">
        <v>7.8E-2</v>
      </c>
      <c r="BN280" s="155">
        <v>0.37</v>
      </c>
      <c r="DU280" s="4"/>
      <c r="DZ280" s="183"/>
      <c r="EA280" s="183"/>
      <c r="EB280" s="183"/>
      <c r="EC280" s="183"/>
      <c r="ED280" s="183"/>
      <c r="EE280" s="183"/>
    </row>
    <row r="281" spans="30:135" ht="13" x14ac:dyDescent="0.15">
      <c r="AD281" s="144">
        <f t="shared" si="102"/>
        <v>80.5</v>
      </c>
      <c r="AE281" s="144">
        <f t="shared" si="103"/>
        <v>76.83229813664596</v>
      </c>
      <c r="AF281" s="149">
        <v>200</v>
      </c>
      <c r="AG281" s="150" t="s">
        <v>358</v>
      </c>
      <c r="AH281" s="149">
        <v>20</v>
      </c>
      <c r="AI281" s="151">
        <v>1</v>
      </c>
      <c r="AJ281" s="152">
        <v>1610</v>
      </c>
      <c r="AK281" s="152">
        <v>1237</v>
      </c>
      <c r="AL281" s="149">
        <v>0.76800000000000002</v>
      </c>
      <c r="AM281" s="152">
        <v>681</v>
      </c>
      <c r="AN281" s="152">
        <v>427</v>
      </c>
      <c r="AO281" s="152">
        <v>1108</v>
      </c>
      <c r="AP281" s="153">
        <v>0.38500000000000001</v>
      </c>
      <c r="AQ281" s="153">
        <v>0.42599999999999999</v>
      </c>
      <c r="AR281" s="154">
        <v>0.19400000000000001</v>
      </c>
      <c r="AS281" s="154">
        <v>0.13400000000000001</v>
      </c>
      <c r="AT281" s="154">
        <v>9.7000000000000003E-2</v>
      </c>
      <c r="AU281" s="154">
        <v>0.371</v>
      </c>
      <c r="AW281" s="183"/>
      <c r="AX281" s="144">
        <f t="shared" si="104"/>
        <v>80.09563658099222</v>
      </c>
      <c r="AY281" s="149">
        <v>200</v>
      </c>
      <c r="AZ281" s="150" t="s">
        <v>441</v>
      </c>
      <c r="BA281" s="149">
        <v>20</v>
      </c>
      <c r="BB281" s="151">
        <v>1</v>
      </c>
      <c r="BC281" s="152">
        <v>1673</v>
      </c>
      <c r="BD281" s="152">
        <v>1340</v>
      </c>
      <c r="BE281" s="149">
        <v>0.80100000000000005</v>
      </c>
      <c r="BF281" s="152">
        <v>733</v>
      </c>
      <c r="BG281" s="152">
        <v>502</v>
      </c>
      <c r="BH281" s="152">
        <v>1235</v>
      </c>
      <c r="BI281" s="153">
        <v>0.40600000000000003</v>
      </c>
      <c r="BJ281" s="153">
        <v>0.44800000000000001</v>
      </c>
      <c r="BK281" s="154">
        <v>0.17899999999999999</v>
      </c>
      <c r="BL281" s="154">
        <v>0.104</v>
      </c>
      <c r="BM281" s="154">
        <v>7.8E-2</v>
      </c>
      <c r="BN281" s="154">
        <v>0.375</v>
      </c>
      <c r="DU281" s="4"/>
      <c r="DZ281" s="183"/>
      <c r="EA281" s="183"/>
      <c r="EB281" s="183"/>
      <c r="EC281" s="183"/>
      <c r="ED281" s="183"/>
      <c r="EE281" s="183"/>
    </row>
    <row r="282" spans="30:135" ht="13" x14ac:dyDescent="0.15">
      <c r="AD282" s="144">
        <f t="shared" si="102"/>
        <v>79.599999999999994</v>
      </c>
      <c r="AE282" s="144">
        <f t="shared" si="103"/>
        <v>76.695979899497488</v>
      </c>
      <c r="AF282" s="149">
        <v>201</v>
      </c>
      <c r="AG282" s="150" t="s">
        <v>253</v>
      </c>
      <c r="AH282" s="149">
        <v>20</v>
      </c>
      <c r="AI282" s="151">
        <v>1</v>
      </c>
      <c r="AJ282" s="152">
        <v>1592</v>
      </c>
      <c r="AK282" s="152">
        <v>1221</v>
      </c>
      <c r="AL282" s="149">
        <v>0.76700000000000002</v>
      </c>
      <c r="AM282" s="152">
        <v>733</v>
      </c>
      <c r="AN282" s="152">
        <v>462</v>
      </c>
      <c r="AO282" s="152">
        <v>1195</v>
      </c>
      <c r="AP282" s="153">
        <v>0.38700000000000001</v>
      </c>
      <c r="AQ282" s="153">
        <v>0.44400000000000001</v>
      </c>
      <c r="AR282" s="154">
        <v>0.17499999999999999</v>
      </c>
      <c r="AS282" s="154">
        <v>9.4E-2</v>
      </c>
      <c r="AT282" s="154">
        <v>7.1999999999999995E-2</v>
      </c>
      <c r="AU282" s="154">
        <v>0.35099999999999998</v>
      </c>
      <c r="AW282" s="183"/>
      <c r="AX282" s="144">
        <f t="shared" si="104"/>
        <v>80.090270812437311</v>
      </c>
      <c r="AY282" s="149">
        <v>201</v>
      </c>
      <c r="AZ282" s="150" t="s">
        <v>439</v>
      </c>
      <c r="BA282" s="149">
        <v>23</v>
      </c>
      <c r="BB282" s="151">
        <v>1</v>
      </c>
      <c r="BC282" s="152">
        <v>1994</v>
      </c>
      <c r="BD282" s="152">
        <v>1597</v>
      </c>
      <c r="BE282" s="149">
        <v>0.80100000000000005</v>
      </c>
      <c r="BF282" s="152">
        <v>869</v>
      </c>
      <c r="BG282" s="152">
        <v>573</v>
      </c>
      <c r="BH282" s="152">
        <v>1442</v>
      </c>
      <c r="BI282" s="153">
        <v>0.39700000000000002</v>
      </c>
      <c r="BJ282" s="153">
        <v>0.44800000000000001</v>
      </c>
      <c r="BK282" s="154">
        <v>0.17599999999999999</v>
      </c>
      <c r="BL282" s="154">
        <v>0.11799999999999999</v>
      </c>
      <c r="BM282" s="154">
        <v>8.5000000000000006E-2</v>
      </c>
      <c r="BN282" s="155">
        <v>0.38</v>
      </c>
      <c r="DU282" s="4"/>
      <c r="DZ282" s="183"/>
      <c r="EA282" s="183"/>
      <c r="EB282" s="183"/>
      <c r="EC282" s="183"/>
      <c r="ED282" s="183"/>
      <c r="EE282" s="183"/>
    </row>
    <row r="283" spans="30:135" ht="13" x14ac:dyDescent="0.15">
      <c r="AD283" s="144">
        <f t="shared" si="102"/>
        <v>87.764705882352956</v>
      </c>
      <c r="AE283" s="144">
        <f t="shared" si="103"/>
        <v>76.675603217158169</v>
      </c>
      <c r="AF283" s="149">
        <v>202</v>
      </c>
      <c r="AG283" s="150" t="s">
        <v>526</v>
      </c>
      <c r="AH283" s="149">
        <v>17</v>
      </c>
      <c r="AI283" s="151">
        <v>1</v>
      </c>
      <c r="AJ283" s="152">
        <v>1492</v>
      </c>
      <c r="AK283" s="152">
        <v>1144</v>
      </c>
      <c r="AL283" s="149">
        <v>0.76700000000000002</v>
      </c>
      <c r="AM283" s="152">
        <v>615</v>
      </c>
      <c r="AN283" s="152">
        <v>444</v>
      </c>
      <c r="AO283" s="152">
        <v>1059</v>
      </c>
      <c r="AP283" s="153">
        <v>0.41899999999999998</v>
      </c>
      <c r="AQ283" s="151">
        <v>0.45</v>
      </c>
      <c r="AR283" s="154">
        <v>0.20599999999999999</v>
      </c>
      <c r="AS283" s="154">
        <v>0.107</v>
      </c>
      <c r="AT283" s="154">
        <v>8.7999999999999995E-2</v>
      </c>
      <c r="AU283" s="154">
        <v>0.373</v>
      </c>
      <c r="AW283" s="183"/>
      <c r="AX283" s="144">
        <f t="shared" si="104"/>
        <v>80.075365049458313</v>
      </c>
      <c r="AY283" s="149">
        <v>202</v>
      </c>
      <c r="AZ283" s="150" t="s">
        <v>295</v>
      </c>
      <c r="BA283" s="149">
        <v>25</v>
      </c>
      <c r="BB283" s="151">
        <v>1</v>
      </c>
      <c r="BC283" s="152">
        <v>2123</v>
      </c>
      <c r="BD283" s="152">
        <v>1700</v>
      </c>
      <c r="BE283" s="149">
        <v>0.80100000000000005</v>
      </c>
      <c r="BF283" s="152">
        <v>963</v>
      </c>
      <c r="BG283" s="152">
        <v>617</v>
      </c>
      <c r="BH283" s="152">
        <v>1580</v>
      </c>
      <c r="BI283" s="153">
        <v>0.39100000000000001</v>
      </c>
      <c r="BJ283" s="153">
        <v>0.44800000000000001</v>
      </c>
      <c r="BK283" s="155">
        <v>0.17</v>
      </c>
      <c r="BL283" s="154">
        <v>0.10100000000000001</v>
      </c>
      <c r="BM283" s="154">
        <v>7.9000000000000001E-2</v>
      </c>
      <c r="BN283" s="155">
        <v>0.37</v>
      </c>
      <c r="DU283" s="4"/>
      <c r="DZ283" s="183"/>
      <c r="EA283" s="183"/>
      <c r="EB283" s="183"/>
      <c r="EC283" s="183"/>
      <c r="ED283" s="183"/>
      <c r="EE283" s="183"/>
    </row>
    <row r="284" spans="30:135" ht="13" x14ac:dyDescent="0.15">
      <c r="AD284" s="144">
        <f t="shared" si="102"/>
        <v>83.714285714285722</v>
      </c>
      <c r="AE284" s="144">
        <f t="shared" si="103"/>
        <v>76.706484641638227</v>
      </c>
      <c r="AF284" s="149">
        <v>203</v>
      </c>
      <c r="AG284" s="150" t="s">
        <v>527</v>
      </c>
      <c r="AH284" s="149">
        <v>14</v>
      </c>
      <c r="AI284" s="151">
        <v>1</v>
      </c>
      <c r="AJ284" s="152">
        <v>1172</v>
      </c>
      <c r="AK284" s="152">
        <v>899</v>
      </c>
      <c r="AL284" s="149">
        <v>0.76700000000000002</v>
      </c>
      <c r="AM284" s="152">
        <v>515</v>
      </c>
      <c r="AN284" s="152">
        <v>328</v>
      </c>
      <c r="AO284" s="152">
        <v>843</v>
      </c>
      <c r="AP284" s="153">
        <v>0.38900000000000001</v>
      </c>
      <c r="AQ284" s="153">
        <v>0.441</v>
      </c>
      <c r="AR284" s="154">
        <v>0.193</v>
      </c>
      <c r="AS284" s="154">
        <v>0.107</v>
      </c>
      <c r="AT284" s="154">
        <v>7.3999999999999996E-2</v>
      </c>
      <c r="AU284" s="154">
        <v>0.35799999999999998</v>
      </c>
      <c r="AW284" s="183"/>
      <c r="AX284" s="144">
        <f t="shared" si="104"/>
        <v>80.120481927710841</v>
      </c>
      <c r="AY284" s="149">
        <v>203</v>
      </c>
      <c r="AZ284" s="150" t="s">
        <v>528</v>
      </c>
      <c r="BA284" s="149">
        <v>22</v>
      </c>
      <c r="BB284" s="151">
        <v>1</v>
      </c>
      <c r="BC284" s="152">
        <v>1826</v>
      </c>
      <c r="BD284" s="152">
        <v>1463</v>
      </c>
      <c r="BE284" s="149">
        <v>0.80100000000000005</v>
      </c>
      <c r="BF284" s="152">
        <v>799</v>
      </c>
      <c r="BG284" s="152">
        <v>524</v>
      </c>
      <c r="BH284" s="152">
        <v>1323</v>
      </c>
      <c r="BI284" s="153">
        <v>0.39600000000000002</v>
      </c>
      <c r="BJ284" s="153">
        <v>0.443</v>
      </c>
      <c r="BK284" s="154">
        <v>0.16700000000000001</v>
      </c>
      <c r="BL284" s="154">
        <v>0.125</v>
      </c>
      <c r="BM284" s="154">
        <v>0.10299999999999999</v>
      </c>
      <c r="BN284" s="154">
        <v>0.38600000000000001</v>
      </c>
      <c r="DU284" s="4"/>
      <c r="DZ284" s="183"/>
      <c r="EA284" s="183"/>
      <c r="EB284" s="183"/>
      <c r="EC284" s="183"/>
      <c r="ED284" s="183"/>
      <c r="EE284" s="183"/>
    </row>
    <row r="285" spans="30:135" ht="13" x14ac:dyDescent="0.15">
      <c r="AD285" s="144">
        <f t="shared" si="102"/>
        <v>75.263157894736835</v>
      </c>
      <c r="AE285" s="144">
        <f t="shared" si="103"/>
        <v>76.64335664335664</v>
      </c>
      <c r="AF285" s="149">
        <v>204</v>
      </c>
      <c r="AG285" s="150" t="s">
        <v>521</v>
      </c>
      <c r="AH285" s="149">
        <v>19</v>
      </c>
      <c r="AI285" s="151">
        <v>1</v>
      </c>
      <c r="AJ285" s="152">
        <v>1430</v>
      </c>
      <c r="AK285" s="152">
        <v>1096</v>
      </c>
      <c r="AL285" s="149">
        <v>0.76600000000000001</v>
      </c>
      <c r="AM285" s="152">
        <v>609</v>
      </c>
      <c r="AN285" s="152">
        <v>433</v>
      </c>
      <c r="AO285" s="152">
        <v>1042</v>
      </c>
      <c r="AP285" s="153">
        <v>0.41599999999999998</v>
      </c>
      <c r="AQ285" s="153">
        <v>0.45700000000000002</v>
      </c>
      <c r="AR285" s="154">
        <v>0.20499999999999999</v>
      </c>
      <c r="AS285" s="154">
        <v>7.6999999999999999E-2</v>
      </c>
      <c r="AT285" s="154">
        <v>6.2E-2</v>
      </c>
      <c r="AU285" s="154">
        <v>0.36499999999999999</v>
      </c>
      <c r="AW285" s="183"/>
      <c r="AX285" s="144">
        <f t="shared" si="104"/>
        <v>80.190930787589494</v>
      </c>
      <c r="AY285" s="149">
        <v>204</v>
      </c>
      <c r="AZ285" s="150" t="s">
        <v>339</v>
      </c>
      <c r="BA285" s="149">
        <v>16</v>
      </c>
      <c r="BB285" s="151">
        <v>1</v>
      </c>
      <c r="BC285" s="152">
        <v>1257</v>
      </c>
      <c r="BD285" s="152">
        <v>1008</v>
      </c>
      <c r="BE285" s="149">
        <v>0.80200000000000005</v>
      </c>
      <c r="BF285" s="152">
        <v>574</v>
      </c>
      <c r="BG285" s="152">
        <v>379</v>
      </c>
      <c r="BH285" s="152">
        <v>953</v>
      </c>
      <c r="BI285" s="153">
        <v>0.39800000000000002</v>
      </c>
      <c r="BJ285" s="153">
        <v>0.45100000000000001</v>
      </c>
      <c r="BK285" s="154">
        <v>0.156</v>
      </c>
      <c r="BL285" s="154">
        <v>0.106</v>
      </c>
      <c r="BM285" s="154">
        <v>8.4000000000000005E-2</v>
      </c>
      <c r="BN285" s="154">
        <v>0.374</v>
      </c>
      <c r="DU285" s="4"/>
      <c r="DZ285" s="183"/>
      <c r="EA285" s="183"/>
      <c r="EB285" s="183"/>
      <c r="EC285" s="183"/>
      <c r="ED285" s="183"/>
      <c r="EE285" s="183"/>
    </row>
    <row r="286" spans="30:135" ht="13" x14ac:dyDescent="0.15">
      <c r="AD286" s="144">
        <f t="shared" si="102"/>
        <v>83.800000000000011</v>
      </c>
      <c r="AE286" s="144">
        <f t="shared" si="103"/>
        <v>76.551312649164686</v>
      </c>
      <c r="AF286" s="149">
        <v>205</v>
      </c>
      <c r="AG286" s="150" t="s">
        <v>278</v>
      </c>
      <c r="AH286" s="149">
        <v>20</v>
      </c>
      <c r="AI286" s="151">
        <v>1</v>
      </c>
      <c r="AJ286" s="152">
        <v>1676</v>
      </c>
      <c r="AK286" s="152">
        <v>1283</v>
      </c>
      <c r="AL286" s="149">
        <v>0.76600000000000001</v>
      </c>
      <c r="AM286" s="152">
        <v>775</v>
      </c>
      <c r="AN286" s="152">
        <v>468</v>
      </c>
      <c r="AO286" s="152">
        <v>1243</v>
      </c>
      <c r="AP286" s="153">
        <v>0.377</v>
      </c>
      <c r="AQ286" s="153">
        <v>0.41699999999999998</v>
      </c>
      <c r="AR286" s="154">
        <v>0.16400000000000001</v>
      </c>
      <c r="AS286" s="154">
        <v>0.112</v>
      </c>
      <c r="AT286" s="154">
        <v>8.4000000000000005E-2</v>
      </c>
      <c r="AU286" s="154">
        <v>0.36199999999999999</v>
      </c>
      <c r="AW286" s="183"/>
      <c r="AX286" s="144">
        <f t="shared" si="104"/>
        <v>80.187207488299521</v>
      </c>
      <c r="AY286" s="149">
        <v>205</v>
      </c>
      <c r="AZ286" s="150" t="s">
        <v>529</v>
      </c>
      <c r="BA286" s="149">
        <v>8</v>
      </c>
      <c r="BB286" s="151">
        <v>1</v>
      </c>
      <c r="BC286" s="152">
        <v>641</v>
      </c>
      <c r="BD286" s="152">
        <v>514</v>
      </c>
      <c r="BE286" s="149">
        <v>0.80200000000000005</v>
      </c>
      <c r="BF286" s="152">
        <v>254</v>
      </c>
      <c r="BG286" s="152">
        <v>195</v>
      </c>
      <c r="BH286" s="152">
        <v>449</v>
      </c>
      <c r="BI286" s="153">
        <v>0.434</v>
      </c>
      <c r="BJ286" s="153">
        <v>0.47599999999999998</v>
      </c>
      <c r="BK286" s="154">
        <v>0.20300000000000001</v>
      </c>
      <c r="BL286" s="154">
        <v>0.106</v>
      </c>
      <c r="BM286" s="154">
        <v>7.4999999999999997E-2</v>
      </c>
      <c r="BN286" s="154">
        <v>0.38700000000000001</v>
      </c>
      <c r="DU286" s="4"/>
      <c r="DZ286" s="183"/>
      <c r="EA286" s="183"/>
      <c r="EB286" s="183"/>
      <c r="EC286" s="183"/>
      <c r="ED286" s="183"/>
      <c r="EE286" s="183"/>
    </row>
    <row r="287" spans="30:135" ht="13" x14ac:dyDescent="0.15">
      <c r="AD287" s="144">
        <f t="shared" si="102"/>
        <v>81.125</v>
      </c>
      <c r="AE287" s="144">
        <f t="shared" si="103"/>
        <v>76.579352850539294</v>
      </c>
      <c r="AF287" s="149">
        <v>206</v>
      </c>
      <c r="AG287" s="150" t="s">
        <v>530</v>
      </c>
      <c r="AH287" s="149">
        <v>24</v>
      </c>
      <c r="AI287" s="151">
        <v>1</v>
      </c>
      <c r="AJ287" s="152">
        <v>1947</v>
      </c>
      <c r="AK287" s="152">
        <v>1491</v>
      </c>
      <c r="AL287" s="149">
        <v>0.76600000000000001</v>
      </c>
      <c r="AM287" s="152">
        <v>815</v>
      </c>
      <c r="AN287" s="152">
        <v>566</v>
      </c>
      <c r="AO287" s="152">
        <v>1381</v>
      </c>
      <c r="AP287" s="151">
        <v>0.41</v>
      </c>
      <c r="AQ287" s="153">
        <v>0.47099999999999997</v>
      </c>
      <c r="AR287" s="154">
        <v>0.22700000000000001</v>
      </c>
      <c r="AS287" s="154">
        <v>7.8E-2</v>
      </c>
      <c r="AT287" s="155">
        <v>0.06</v>
      </c>
      <c r="AU287" s="154">
        <v>0.34499999999999997</v>
      </c>
      <c r="AW287" s="183"/>
      <c r="AX287" s="144">
        <f t="shared" si="104"/>
        <v>80.345821325648416</v>
      </c>
      <c r="AY287" s="149">
        <v>206</v>
      </c>
      <c r="AZ287" s="150" t="s">
        <v>473</v>
      </c>
      <c r="BA287" s="149">
        <v>21</v>
      </c>
      <c r="BB287" s="151">
        <v>1</v>
      </c>
      <c r="BC287" s="152">
        <v>1735</v>
      </c>
      <c r="BD287" s="152">
        <v>1394</v>
      </c>
      <c r="BE287" s="149">
        <v>0.80300000000000005</v>
      </c>
      <c r="BF287" s="152">
        <v>767</v>
      </c>
      <c r="BG287" s="152">
        <v>528</v>
      </c>
      <c r="BH287" s="152">
        <v>1295</v>
      </c>
      <c r="BI287" s="153">
        <v>0.40799999999999997</v>
      </c>
      <c r="BJ287" s="153">
        <v>0.46400000000000002</v>
      </c>
      <c r="BK287" s="154">
        <v>0.183</v>
      </c>
      <c r="BL287" s="154">
        <v>8.8999999999999996E-2</v>
      </c>
      <c r="BM287" s="154">
        <v>6.9000000000000006E-2</v>
      </c>
      <c r="BN287" s="154">
        <v>0.36899999999999999</v>
      </c>
      <c r="DU287" s="4"/>
      <c r="DZ287" s="183"/>
      <c r="EA287" s="183"/>
      <c r="EB287" s="183"/>
      <c r="EC287" s="183"/>
      <c r="ED287" s="183"/>
      <c r="EE287" s="183"/>
    </row>
    <row r="288" spans="30:135" ht="13" x14ac:dyDescent="0.15">
      <c r="AD288" s="144">
        <f t="shared" si="102"/>
        <v>76.384615384615387</v>
      </c>
      <c r="AE288" s="144">
        <f t="shared" si="103"/>
        <v>76.636455186304133</v>
      </c>
      <c r="AF288" s="149">
        <v>207</v>
      </c>
      <c r="AG288" s="150" t="s">
        <v>432</v>
      </c>
      <c r="AH288" s="149">
        <v>13</v>
      </c>
      <c r="AI288" s="151">
        <v>1</v>
      </c>
      <c r="AJ288" s="152">
        <v>993</v>
      </c>
      <c r="AK288" s="152">
        <v>761</v>
      </c>
      <c r="AL288" s="149">
        <v>0.76600000000000001</v>
      </c>
      <c r="AM288" s="152">
        <v>446</v>
      </c>
      <c r="AN288" s="152">
        <v>269</v>
      </c>
      <c r="AO288" s="152">
        <v>715</v>
      </c>
      <c r="AP288" s="153">
        <v>0.376</v>
      </c>
      <c r="AQ288" s="153">
        <v>0.437</v>
      </c>
      <c r="AR288" s="154">
        <v>0.186</v>
      </c>
      <c r="AS288" s="154">
        <v>0.106</v>
      </c>
      <c r="AT288" s="154">
        <v>8.1000000000000003E-2</v>
      </c>
      <c r="AU288" s="154">
        <v>0.35299999999999998</v>
      </c>
      <c r="AW288" s="183"/>
      <c r="AX288" s="144">
        <f t="shared" si="104"/>
        <v>80.327868852459019</v>
      </c>
      <c r="AY288" s="149">
        <v>207</v>
      </c>
      <c r="AZ288" s="150" t="s">
        <v>531</v>
      </c>
      <c r="BA288" s="149">
        <v>3</v>
      </c>
      <c r="BB288" s="151">
        <v>1</v>
      </c>
      <c r="BC288" s="152">
        <v>244</v>
      </c>
      <c r="BD288" s="152">
        <v>196</v>
      </c>
      <c r="BE288" s="149">
        <v>0.80300000000000005</v>
      </c>
      <c r="BF288" s="152">
        <v>109</v>
      </c>
      <c r="BG288" s="152">
        <v>70</v>
      </c>
      <c r="BH288" s="152">
        <v>179</v>
      </c>
      <c r="BI288" s="153">
        <v>0.39100000000000001</v>
      </c>
      <c r="BJ288" s="153">
        <v>0.441</v>
      </c>
      <c r="BK288" s="154">
        <v>0.16800000000000001</v>
      </c>
      <c r="BL288" s="154">
        <v>0.123</v>
      </c>
      <c r="BM288" s="154">
        <v>0.10199999999999999</v>
      </c>
      <c r="BN288" s="154">
        <v>0.36899999999999999</v>
      </c>
      <c r="DU288" s="4"/>
      <c r="DZ288" s="183"/>
      <c r="EA288" s="183"/>
      <c r="EB288" s="183"/>
      <c r="EC288" s="183"/>
      <c r="ED288" s="183"/>
      <c r="EE288" s="183"/>
    </row>
    <row r="289" spans="30:135" ht="13" x14ac:dyDescent="0.15">
      <c r="AD289" s="144">
        <f t="shared" si="102"/>
        <v>78.5</v>
      </c>
      <c r="AE289" s="144">
        <f t="shared" si="103"/>
        <v>76.539278131634831</v>
      </c>
      <c r="AF289" s="149">
        <v>208</v>
      </c>
      <c r="AG289" s="150" t="s">
        <v>532</v>
      </c>
      <c r="AH289" s="149">
        <v>12</v>
      </c>
      <c r="AI289" s="151">
        <v>1</v>
      </c>
      <c r="AJ289" s="152">
        <v>942</v>
      </c>
      <c r="AK289" s="152">
        <v>721</v>
      </c>
      <c r="AL289" s="149">
        <v>0.76500000000000001</v>
      </c>
      <c r="AM289" s="152">
        <v>405</v>
      </c>
      <c r="AN289" s="152">
        <v>284</v>
      </c>
      <c r="AO289" s="152">
        <v>689</v>
      </c>
      <c r="AP289" s="153">
        <v>0.41199999999999998</v>
      </c>
      <c r="AQ289" s="153">
        <v>0.45900000000000002</v>
      </c>
      <c r="AR289" s="155">
        <v>0.21</v>
      </c>
      <c r="AS289" s="154">
        <v>7.3999999999999996E-2</v>
      </c>
      <c r="AT289" s="154">
        <v>6.3E-2</v>
      </c>
      <c r="AU289" s="154">
        <v>0.35499999999999998</v>
      </c>
      <c r="AW289" s="183"/>
      <c r="AX289" s="144">
        <f t="shared" si="104"/>
        <v>80.296735905044514</v>
      </c>
      <c r="AY289" s="149">
        <v>208</v>
      </c>
      <c r="AZ289" s="150" t="s">
        <v>364</v>
      </c>
      <c r="BA289" s="149">
        <v>19</v>
      </c>
      <c r="BB289" s="151">
        <v>1</v>
      </c>
      <c r="BC289" s="152">
        <v>1685</v>
      </c>
      <c r="BD289" s="152">
        <v>1353</v>
      </c>
      <c r="BE289" s="149">
        <v>0.80300000000000005</v>
      </c>
      <c r="BF289" s="152">
        <v>773</v>
      </c>
      <c r="BG289" s="152">
        <v>483</v>
      </c>
      <c r="BH289" s="152">
        <v>1256</v>
      </c>
      <c r="BI289" s="153">
        <v>0.38500000000000001</v>
      </c>
      <c r="BJ289" s="153">
        <v>0.42899999999999999</v>
      </c>
      <c r="BK289" s="154">
        <v>0.14899999999999999</v>
      </c>
      <c r="BL289" s="154">
        <v>0.13100000000000001</v>
      </c>
      <c r="BM289" s="154">
        <v>0.10299999999999999</v>
      </c>
      <c r="BN289" s="154">
        <v>0.38300000000000001</v>
      </c>
      <c r="DU289" s="4"/>
      <c r="DZ289" s="183"/>
      <c r="EA289" s="183"/>
      <c r="EB289" s="183"/>
      <c r="EC289" s="183"/>
      <c r="ED289" s="183"/>
      <c r="EE289" s="183"/>
    </row>
    <row r="290" spans="30:135" ht="13" x14ac:dyDescent="0.15">
      <c r="AD290" s="144">
        <f t="shared" si="102"/>
        <v>80.16</v>
      </c>
      <c r="AE290" s="144">
        <f t="shared" si="103"/>
        <v>76.447105788423158</v>
      </c>
      <c r="AF290" s="149">
        <v>209</v>
      </c>
      <c r="AG290" s="150" t="s">
        <v>413</v>
      </c>
      <c r="AH290" s="149">
        <v>25</v>
      </c>
      <c r="AI290" s="151">
        <v>1</v>
      </c>
      <c r="AJ290" s="152">
        <v>2004</v>
      </c>
      <c r="AK290" s="152">
        <v>1532</v>
      </c>
      <c r="AL290" s="149">
        <v>0.76400000000000001</v>
      </c>
      <c r="AM290" s="152">
        <v>908</v>
      </c>
      <c r="AN290" s="152">
        <v>499</v>
      </c>
      <c r="AO290" s="152">
        <v>1407</v>
      </c>
      <c r="AP290" s="153">
        <v>0.35499999999999998</v>
      </c>
      <c r="AQ290" s="153">
        <v>0.40500000000000003</v>
      </c>
      <c r="AR290" s="154">
        <v>0.17599999999999999</v>
      </c>
      <c r="AS290" s="154">
        <v>0.14499999999999999</v>
      </c>
      <c r="AT290" s="154">
        <v>0.108</v>
      </c>
      <c r="AU290" s="154">
        <v>0.36299999999999999</v>
      </c>
      <c r="AW290" s="183"/>
      <c r="AX290" s="144">
        <f t="shared" si="104"/>
        <v>80.394190871369304</v>
      </c>
      <c r="AY290" s="149">
        <v>209</v>
      </c>
      <c r="AZ290" s="150" t="s">
        <v>427</v>
      </c>
      <c r="BA290" s="149">
        <v>23</v>
      </c>
      <c r="BB290" s="151">
        <v>1</v>
      </c>
      <c r="BC290" s="152">
        <v>1928</v>
      </c>
      <c r="BD290" s="152">
        <v>1550</v>
      </c>
      <c r="BE290" s="149">
        <v>0.80400000000000005</v>
      </c>
      <c r="BF290" s="152">
        <v>904</v>
      </c>
      <c r="BG290" s="152">
        <v>589</v>
      </c>
      <c r="BH290" s="152">
        <v>1493</v>
      </c>
      <c r="BI290" s="153">
        <v>0.39500000000000002</v>
      </c>
      <c r="BJ290" s="153">
        <v>0.44900000000000001</v>
      </c>
      <c r="BK290" s="154">
        <v>0.157</v>
      </c>
      <c r="BL290" s="154">
        <v>8.4000000000000005E-2</v>
      </c>
      <c r="BM290" s="154">
        <v>6.6000000000000003E-2</v>
      </c>
      <c r="BN290" s="154">
        <v>0.36599999999999999</v>
      </c>
      <c r="DU290" s="4"/>
      <c r="DZ290" s="183"/>
      <c r="EA290" s="183"/>
      <c r="EB290" s="183"/>
      <c r="EC290" s="183"/>
      <c r="ED290" s="183"/>
      <c r="EE290" s="183"/>
    </row>
    <row r="291" spans="30:135" ht="13" x14ac:dyDescent="0.15">
      <c r="AD291" s="144">
        <f t="shared" si="102"/>
        <v>96.045454545454561</v>
      </c>
      <c r="AE291" s="144">
        <f t="shared" si="103"/>
        <v>76.289635589209652</v>
      </c>
      <c r="AF291" s="149">
        <v>210</v>
      </c>
      <c r="AG291" s="150" t="s">
        <v>452</v>
      </c>
      <c r="AH291" s="149">
        <v>22</v>
      </c>
      <c r="AI291" s="151">
        <v>1</v>
      </c>
      <c r="AJ291" s="152">
        <v>2113</v>
      </c>
      <c r="AK291" s="152">
        <v>1612</v>
      </c>
      <c r="AL291" s="149">
        <v>0.76300000000000001</v>
      </c>
      <c r="AM291" s="152">
        <v>878</v>
      </c>
      <c r="AN291" s="152">
        <v>578</v>
      </c>
      <c r="AO291" s="152">
        <v>1456</v>
      </c>
      <c r="AP291" s="153">
        <v>0.39700000000000002</v>
      </c>
      <c r="AQ291" s="153">
        <v>0.443</v>
      </c>
      <c r="AR291" s="154">
        <v>0.215</v>
      </c>
      <c r="AS291" s="154">
        <v>0.115</v>
      </c>
      <c r="AT291" s="154">
        <v>9.4E-2</v>
      </c>
      <c r="AU291" s="154">
        <v>0.36299999999999999</v>
      </c>
      <c r="AW291" s="183"/>
      <c r="AX291" s="144">
        <f t="shared" si="104"/>
        <v>80.350194552529189</v>
      </c>
      <c r="AY291" s="149">
        <v>210</v>
      </c>
      <c r="AZ291" s="150" t="s">
        <v>533</v>
      </c>
      <c r="BA291" s="149">
        <v>18</v>
      </c>
      <c r="BB291" s="151">
        <v>1</v>
      </c>
      <c r="BC291" s="152">
        <v>1542</v>
      </c>
      <c r="BD291" s="152">
        <v>1239</v>
      </c>
      <c r="BE291" s="149">
        <v>0.80400000000000005</v>
      </c>
      <c r="BF291" s="152">
        <v>701</v>
      </c>
      <c r="BG291" s="152">
        <v>463</v>
      </c>
      <c r="BH291" s="152">
        <v>1164</v>
      </c>
      <c r="BI291" s="153">
        <v>0.39800000000000002</v>
      </c>
      <c r="BJ291" s="153">
        <v>0.44800000000000001</v>
      </c>
      <c r="BK291" s="154">
        <v>0.16300000000000001</v>
      </c>
      <c r="BL291" s="154">
        <v>9.7000000000000003E-2</v>
      </c>
      <c r="BM291" s="154">
        <v>6.7000000000000004E-2</v>
      </c>
      <c r="BN291" s="154">
        <v>0.375</v>
      </c>
      <c r="DU291" s="4"/>
      <c r="DZ291" s="183"/>
      <c r="EA291" s="183"/>
      <c r="EB291" s="183"/>
      <c r="EC291" s="183"/>
      <c r="ED291" s="183"/>
      <c r="EE291" s="183"/>
    </row>
    <row r="292" spans="30:135" ht="13" x14ac:dyDescent="0.15">
      <c r="AD292" s="144">
        <f t="shared" si="102"/>
        <v>76.454545454545453</v>
      </c>
      <c r="AE292" s="144">
        <f t="shared" si="103"/>
        <v>76.337693222354346</v>
      </c>
      <c r="AF292" s="149">
        <v>211</v>
      </c>
      <c r="AG292" s="150" t="s">
        <v>487</v>
      </c>
      <c r="AH292" s="149">
        <v>22</v>
      </c>
      <c r="AI292" s="151">
        <v>1</v>
      </c>
      <c r="AJ292" s="152">
        <v>1682</v>
      </c>
      <c r="AK292" s="152">
        <v>1284</v>
      </c>
      <c r="AL292" s="149">
        <v>0.76300000000000001</v>
      </c>
      <c r="AM292" s="152">
        <v>737</v>
      </c>
      <c r="AN292" s="152">
        <v>473</v>
      </c>
      <c r="AO292" s="152">
        <v>1210</v>
      </c>
      <c r="AP292" s="153">
        <v>0.39100000000000001</v>
      </c>
      <c r="AQ292" s="153">
        <v>0.437</v>
      </c>
      <c r="AR292" s="154">
        <v>0.19400000000000001</v>
      </c>
      <c r="AS292" s="155">
        <v>0.1</v>
      </c>
      <c r="AT292" s="154">
        <v>7.8E-2</v>
      </c>
      <c r="AU292" s="154">
        <v>0.36099999999999999</v>
      </c>
      <c r="AW292" s="183"/>
      <c r="AX292" s="144">
        <f t="shared" si="104"/>
        <v>80.441810344827587</v>
      </c>
      <c r="AY292" s="149">
        <v>211</v>
      </c>
      <c r="AZ292" s="150" t="s">
        <v>464</v>
      </c>
      <c r="BA292" s="149">
        <v>22</v>
      </c>
      <c r="BB292" s="151">
        <v>1</v>
      </c>
      <c r="BC292" s="152">
        <v>1856</v>
      </c>
      <c r="BD292" s="152">
        <v>1493</v>
      </c>
      <c r="BE292" s="149">
        <v>0.80400000000000005</v>
      </c>
      <c r="BF292" s="152">
        <v>869</v>
      </c>
      <c r="BG292" s="152">
        <v>538</v>
      </c>
      <c r="BH292" s="152">
        <v>1407</v>
      </c>
      <c r="BI292" s="153">
        <v>0.38200000000000001</v>
      </c>
      <c r="BJ292" s="153">
        <v>0.432</v>
      </c>
      <c r="BK292" s="155">
        <v>0.15</v>
      </c>
      <c r="BL292" s="154">
        <v>0.108</v>
      </c>
      <c r="BM292" s="154">
        <v>8.8999999999999996E-2</v>
      </c>
      <c r="BN292" s="154">
        <v>0.376</v>
      </c>
      <c r="DU292" s="4"/>
      <c r="DZ292" s="183"/>
      <c r="EA292" s="183"/>
      <c r="EB292" s="183"/>
      <c r="EC292" s="183"/>
      <c r="ED292" s="183"/>
      <c r="EE292" s="183"/>
    </row>
    <row r="293" spans="30:135" ht="13" x14ac:dyDescent="0.15">
      <c r="AD293" s="144">
        <f t="shared" si="102"/>
        <v>76.739130434782609</v>
      </c>
      <c r="AE293" s="144">
        <f t="shared" si="103"/>
        <v>76.260623229461757</v>
      </c>
      <c r="AF293" s="149">
        <v>212</v>
      </c>
      <c r="AG293" s="150" t="s">
        <v>534</v>
      </c>
      <c r="AH293" s="149">
        <v>23</v>
      </c>
      <c r="AI293" s="151">
        <v>1</v>
      </c>
      <c r="AJ293" s="152">
        <v>1765</v>
      </c>
      <c r="AK293" s="152">
        <v>1346</v>
      </c>
      <c r="AL293" s="149">
        <v>0.76300000000000001</v>
      </c>
      <c r="AM293" s="152">
        <v>808</v>
      </c>
      <c r="AN293" s="152">
        <v>508</v>
      </c>
      <c r="AO293" s="152">
        <v>1316</v>
      </c>
      <c r="AP293" s="153">
        <v>0.38600000000000001</v>
      </c>
      <c r="AQ293" s="153">
        <v>0.438</v>
      </c>
      <c r="AR293" s="154">
        <v>0.17599999999999999</v>
      </c>
      <c r="AS293" s="154">
        <v>9.6000000000000002E-2</v>
      </c>
      <c r="AT293" s="154">
        <v>8.2000000000000003E-2</v>
      </c>
      <c r="AU293" s="154">
        <v>0.35199999999999998</v>
      </c>
      <c r="AW293" s="183"/>
      <c r="AX293" s="144">
        <f t="shared" si="104"/>
        <v>80.438268305718864</v>
      </c>
      <c r="AY293" s="149">
        <v>212</v>
      </c>
      <c r="AZ293" s="150" t="s">
        <v>416</v>
      </c>
      <c r="BA293" s="149">
        <v>22</v>
      </c>
      <c r="BB293" s="151">
        <v>1</v>
      </c>
      <c r="BC293" s="152">
        <v>1871</v>
      </c>
      <c r="BD293" s="152">
        <v>1505</v>
      </c>
      <c r="BE293" s="149">
        <v>0.80400000000000005</v>
      </c>
      <c r="BF293" s="152">
        <v>821</v>
      </c>
      <c r="BG293" s="152">
        <v>525</v>
      </c>
      <c r="BH293" s="152">
        <v>1346</v>
      </c>
      <c r="BI293" s="151">
        <v>0.39</v>
      </c>
      <c r="BJ293" s="153">
        <v>0.45400000000000001</v>
      </c>
      <c r="BK293" s="154">
        <v>0.17899999999999999</v>
      </c>
      <c r="BL293" s="154">
        <v>0.113</v>
      </c>
      <c r="BM293" s="155">
        <v>0.09</v>
      </c>
      <c r="BN293" s="154">
        <v>0.36799999999999999</v>
      </c>
      <c r="DU293" s="4"/>
      <c r="DZ293" s="183"/>
      <c r="EA293" s="183"/>
      <c r="EB293" s="183"/>
      <c r="EC293" s="183"/>
      <c r="ED293" s="183"/>
      <c r="EE293" s="183"/>
    </row>
    <row r="294" spans="30:135" ht="13" x14ac:dyDescent="0.15">
      <c r="AD294" s="144">
        <f t="shared" si="102"/>
        <v>81.400000000000006</v>
      </c>
      <c r="AE294" s="144">
        <f t="shared" si="103"/>
        <v>76.167076167076161</v>
      </c>
      <c r="AF294" s="149">
        <v>213</v>
      </c>
      <c r="AG294" s="150" t="s">
        <v>535</v>
      </c>
      <c r="AH294" s="149">
        <v>15</v>
      </c>
      <c r="AI294" s="151">
        <v>1</v>
      </c>
      <c r="AJ294" s="152">
        <v>1221</v>
      </c>
      <c r="AK294" s="152">
        <v>930</v>
      </c>
      <c r="AL294" s="149">
        <v>0.76200000000000001</v>
      </c>
      <c r="AM294" s="152">
        <v>552</v>
      </c>
      <c r="AN294" s="152">
        <v>323</v>
      </c>
      <c r="AO294" s="152">
        <v>875</v>
      </c>
      <c r="AP294" s="153">
        <v>0.36899999999999999</v>
      </c>
      <c r="AQ294" s="153">
        <v>0.42399999999999999</v>
      </c>
      <c r="AR294" s="155">
        <v>0.18</v>
      </c>
      <c r="AS294" s="154">
        <v>0.123</v>
      </c>
      <c r="AT294" s="155">
        <v>0.09</v>
      </c>
      <c r="AU294" s="155">
        <v>0.36</v>
      </c>
      <c r="AW294" s="183"/>
      <c r="AX294" s="144">
        <f t="shared" si="104"/>
        <v>80.502793296089379</v>
      </c>
      <c r="AY294" s="149">
        <v>213</v>
      </c>
      <c r="AZ294" s="150" t="s">
        <v>536</v>
      </c>
      <c r="BA294" s="149">
        <v>23</v>
      </c>
      <c r="BB294" s="151">
        <v>1</v>
      </c>
      <c r="BC294" s="152">
        <v>1790</v>
      </c>
      <c r="BD294" s="152">
        <v>1441</v>
      </c>
      <c r="BE294" s="149">
        <v>0.80500000000000005</v>
      </c>
      <c r="BF294" s="152">
        <v>784</v>
      </c>
      <c r="BG294" s="152">
        <v>535</v>
      </c>
      <c r="BH294" s="152">
        <v>1319</v>
      </c>
      <c r="BI294" s="153">
        <v>0.40600000000000003</v>
      </c>
      <c r="BJ294" s="153">
        <v>0.46200000000000002</v>
      </c>
      <c r="BK294" s="154">
        <v>0.17499999999999999</v>
      </c>
      <c r="BL294" s="154">
        <v>0.106</v>
      </c>
      <c r="BM294" s="154">
        <v>8.7999999999999995E-2</v>
      </c>
      <c r="BN294" s="154">
        <v>0.372</v>
      </c>
      <c r="DU294" s="4"/>
      <c r="DZ294" s="183"/>
      <c r="EA294" s="183"/>
      <c r="EB294" s="183"/>
      <c r="EC294" s="183"/>
      <c r="ED294" s="183"/>
      <c r="EE294" s="183"/>
    </row>
    <row r="295" spans="30:135" ht="13" x14ac:dyDescent="0.15">
      <c r="AD295" s="144">
        <f t="shared" si="102"/>
        <v>84.333333333333343</v>
      </c>
      <c r="AE295" s="144">
        <f t="shared" si="103"/>
        <v>76.171654432523994</v>
      </c>
      <c r="AF295" s="149">
        <v>214</v>
      </c>
      <c r="AG295" s="150" t="s">
        <v>495</v>
      </c>
      <c r="AH295" s="149">
        <v>21</v>
      </c>
      <c r="AI295" s="151">
        <v>1</v>
      </c>
      <c r="AJ295" s="152">
        <v>1771</v>
      </c>
      <c r="AK295" s="152">
        <v>1349</v>
      </c>
      <c r="AL295" s="149">
        <v>0.76200000000000001</v>
      </c>
      <c r="AM295" s="152">
        <v>816</v>
      </c>
      <c r="AN295" s="152">
        <v>507</v>
      </c>
      <c r="AO295" s="152">
        <v>1323</v>
      </c>
      <c r="AP295" s="153">
        <v>0.38300000000000001</v>
      </c>
      <c r="AQ295" s="153">
        <v>0.41599999999999998</v>
      </c>
      <c r="AR295" s="154">
        <v>0.17199999999999999</v>
      </c>
      <c r="AS295" s="154">
        <v>9.7000000000000003E-2</v>
      </c>
      <c r="AT295" s="154">
        <v>7.6999999999999999E-2</v>
      </c>
      <c r="AU295" s="154">
        <v>0.36499999999999999</v>
      </c>
      <c r="AW295" s="183"/>
      <c r="AX295" s="144">
        <f t="shared" si="104"/>
        <v>80.490349504434008</v>
      </c>
      <c r="AY295" s="149">
        <v>214</v>
      </c>
      <c r="AZ295" s="150" t="s">
        <v>537</v>
      </c>
      <c r="BA295" s="149">
        <v>23</v>
      </c>
      <c r="BB295" s="151">
        <v>1</v>
      </c>
      <c r="BC295" s="152">
        <v>1917</v>
      </c>
      <c r="BD295" s="152">
        <v>1543</v>
      </c>
      <c r="BE295" s="149">
        <v>0.80500000000000005</v>
      </c>
      <c r="BF295" s="152">
        <v>846</v>
      </c>
      <c r="BG295" s="152">
        <v>561</v>
      </c>
      <c r="BH295" s="152">
        <v>1407</v>
      </c>
      <c r="BI295" s="153">
        <v>0.39900000000000002</v>
      </c>
      <c r="BJ295" s="153">
        <v>0.45500000000000002</v>
      </c>
      <c r="BK295" s="155">
        <v>0.18</v>
      </c>
      <c r="BL295" s="154">
        <v>0.10100000000000001</v>
      </c>
      <c r="BM295" s="154">
        <v>8.3000000000000004E-2</v>
      </c>
      <c r="BN295" s="155">
        <v>0.37</v>
      </c>
      <c r="DU295" s="4"/>
      <c r="DZ295" s="183"/>
      <c r="EA295" s="183"/>
      <c r="EB295" s="183"/>
      <c r="EC295" s="183"/>
      <c r="ED295" s="183"/>
      <c r="EE295" s="183"/>
    </row>
    <row r="296" spans="30:135" ht="13" x14ac:dyDescent="0.15">
      <c r="AD296" s="144">
        <f t="shared" si="102"/>
        <v>81.045454545454561</v>
      </c>
      <c r="AE296" s="144">
        <f t="shared" si="103"/>
        <v>76.051598429613009</v>
      </c>
      <c r="AF296" s="149">
        <v>215</v>
      </c>
      <c r="AG296" s="150" t="s">
        <v>528</v>
      </c>
      <c r="AH296" s="149">
        <v>22</v>
      </c>
      <c r="AI296" s="151">
        <v>1</v>
      </c>
      <c r="AJ296" s="152">
        <v>1783</v>
      </c>
      <c r="AK296" s="152">
        <v>1356</v>
      </c>
      <c r="AL296" s="149">
        <v>0.76100000000000001</v>
      </c>
      <c r="AM296" s="152">
        <v>736</v>
      </c>
      <c r="AN296" s="152">
        <v>502</v>
      </c>
      <c r="AO296" s="152">
        <v>1238</v>
      </c>
      <c r="AP296" s="153">
        <v>0.40500000000000003</v>
      </c>
      <c r="AQ296" s="151">
        <v>0.44</v>
      </c>
      <c r="AR296" s="154">
        <v>0.21299999999999999</v>
      </c>
      <c r="AS296" s="154">
        <v>0.114</v>
      </c>
      <c r="AT296" s="154">
        <v>9.8000000000000004E-2</v>
      </c>
      <c r="AU296" s="154">
        <v>0.36499999999999999</v>
      </c>
      <c r="AW296" s="183"/>
      <c r="AX296" s="144">
        <f t="shared" si="104"/>
        <v>80.454928390901443</v>
      </c>
      <c r="AY296" s="149">
        <v>215</v>
      </c>
      <c r="AZ296" s="150" t="s">
        <v>514</v>
      </c>
      <c r="BA296" s="149">
        <v>15</v>
      </c>
      <c r="BB296" s="151">
        <v>1</v>
      </c>
      <c r="BC296" s="152">
        <v>1187</v>
      </c>
      <c r="BD296" s="152">
        <v>955</v>
      </c>
      <c r="BE296" s="149">
        <v>0.80500000000000005</v>
      </c>
      <c r="BF296" s="152">
        <v>572</v>
      </c>
      <c r="BG296" s="152">
        <v>351</v>
      </c>
      <c r="BH296" s="152">
        <v>923</v>
      </c>
      <c r="BI296" s="151">
        <v>0.38</v>
      </c>
      <c r="BJ296" s="153">
        <v>0.434</v>
      </c>
      <c r="BK296" s="154">
        <v>0.13700000000000001</v>
      </c>
      <c r="BL296" s="155">
        <v>0.1</v>
      </c>
      <c r="BM296" s="154">
        <v>7.2999999999999995E-2</v>
      </c>
      <c r="BN296" s="154">
        <v>0.373</v>
      </c>
      <c r="DU296" s="4"/>
      <c r="DZ296" s="183"/>
      <c r="EA296" s="183"/>
      <c r="EB296" s="183"/>
      <c r="EC296" s="183"/>
      <c r="ED296" s="183"/>
      <c r="EE296" s="183"/>
    </row>
    <row r="297" spans="30:135" ht="13" x14ac:dyDescent="0.15">
      <c r="AD297" s="144">
        <f t="shared" si="102"/>
        <v>77.25</v>
      </c>
      <c r="AE297" s="144">
        <f t="shared" si="103"/>
        <v>76.132686084142392</v>
      </c>
      <c r="AF297" s="149">
        <v>216</v>
      </c>
      <c r="AG297" s="150" t="s">
        <v>538</v>
      </c>
      <c r="AH297" s="149">
        <v>16</v>
      </c>
      <c r="AI297" s="151">
        <v>1</v>
      </c>
      <c r="AJ297" s="152">
        <v>1236</v>
      </c>
      <c r="AK297" s="152">
        <v>941</v>
      </c>
      <c r="AL297" s="149">
        <v>0.76100000000000001</v>
      </c>
      <c r="AM297" s="152">
        <v>602</v>
      </c>
      <c r="AN297" s="152">
        <v>348</v>
      </c>
      <c r="AO297" s="152">
        <v>950</v>
      </c>
      <c r="AP297" s="153">
        <v>0.36599999999999999</v>
      </c>
      <c r="AQ297" s="153">
        <v>0.433</v>
      </c>
      <c r="AR297" s="154">
        <v>0.17599999999999999</v>
      </c>
      <c r="AS297" s="154">
        <v>6.6000000000000003E-2</v>
      </c>
      <c r="AT297" s="154">
        <v>4.9000000000000002E-2</v>
      </c>
      <c r="AU297" s="154">
        <v>0.33200000000000002</v>
      </c>
      <c r="AW297" s="183"/>
      <c r="AX297" s="144">
        <f t="shared" si="104"/>
        <v>80.537580886012933</v>
      </c>
      <c r="AY297" s="149">
        <v>216</v>
      </c>
      <c r="AZ297" s="150" t="s">
        <v>345</v>
      </c>
      <c r="BA297" s="149">
        <v>25</v>
      </c>
      <c r="BB297" s="151">
        <v>1</v>
      </c>
      <c r="BC297" s="152">
        <v>2009</v>
      </c>
      <c r="BD297" s="152">
        <v>1618</v>
      </c>
      <c r="BE297" s="149">
        <v>0.80500000000000005</v>
      </c>
      <c r="BF297" s="152">
        <v>919</v>
      </c>
      <c r="BG297" s="152">
        <v>557</v>
      </c>
      <c r="BH297" s="152">
        <v>1476</v>
      </c>
      <c r="BI297" s="153">
        <v>0.377</v>
      </c>
      <c r="BJ297" s="153">
        <v>0.439</v>
      </c>
      <c r="BK297" s="155">
        <v>0.16</v>
      </c>
      <c r="BL297" s="154">
        <v>0.121</v>
      </c>
      <c r="BM297" s="154">
        <v>9.6000000000000002E-2</v>
      </c>
      <c r="BN297" s="154">
        <v>0.374</v>
      </c>
      <c r="DU297" s="4"/>
      <c r="DZ297" s="183"/>
      <c r="EA297" s="183"/>
      <c r="EB297" s="183"/>
      <c r="EC297" s="183"/>
      <c r="ED297" s="183"/>
      <c r="EE297" s="183"/>
    </row>
    <row r="298" spans="30:135" ht="13" x14ac:dyDescent="0.15">
      <c r="AD298" s="144">
        <f t="shared" si="102"/>
        <v>79.555555555555557</v>
      </c>
      <c r="AE298" s="144">
        <f t="shared" si="103"/>
        <v>76.117318435754186</v>
      </c>
      <c r="AF298" s="149">
        <v>217</v>
      </c>
      <c r="AG298" s="150" t="s">
        <v>484</v>
      </c>
      <c r="AH298" s="149">
        <v>18</v>
      </c>
      <c r="AI298" s="151">
        <v>1</v>
      </c>
      <c r="AJ298" s="152">
        <v>1432</v>
      </c>
      <c r="AK298" s="152">
        <v>1090</v>
      </c>
      <c r="AL298" s="149">
        <v>0.76100000000000001</v>
      </c>
      <c r="AM298" s="152">
        <v>642</v>
      </c>
      <c r="AN298" s="152">
        <v>386</v>
      </c>
      <c r="AO298" s="152">
        <v>1028</v>
      </c>
      <c r="AP298" s="153">
        <v>0.375</v>
      </c>
      <c r="AQ298" s="153">
        <v>0.42799999999999999</v>
      </c>
      <c r="AR298" s="154">
        <v>0.184</v>
      </c>
      <c r="AS298" s="154">
        <v>0.115</v>
      </c>
      <c r="AT298" s="154">
        <v>9.5000000000000001E-2</v>
      </c>
      <c r="AU298" s="154">
        <v>0.35499999999999998</v>
      </c>
      <c r="AW298" s="183"/>
      <c r="AX298" s="144">
        <f t="shared" si="104"/>
        <v>80.569105691056905</v>
      </c>
      <c r="AY298" s="149">
        <v>217</v>
      </c>
      <c r="AZ298" s="150" t="s">
        <v>513</v>
      </c>
      <c r="BA298" s="149">
        <v>15</v>
      </c>
      <c r="BB298" s="151">
        <v>1</v>
      </c>
      <c r="BC298" s="152">
        <v>1230</v>
      </c>
      <c r="BD298" s="152">
        <v>991</v>
      </c>
      <c r="BE298" s="149">
        <v>0.80600000000000005</v>
      </c>
      <c r="BF298" s="152">
        <v>527</v>
      </c>
      <c r="BG298" s="152">
        <v>358</v>
      </c>
      <c r="BH298" s="152">
        <v>885</v>
      </c>
      <c r="BI298" s="153">
        <v>0.40500000000000003</v>
      </c>
      <c r="BJ298" s="153">
        <v>0.46300000000000002</v>
      </c>
      <c r="BK298" s="154">
        <v>0.193</v>
      </c>
      <c r="BL298" s="154">
        <v>0.105</v>
      </c>
      <c r="BM298" s="154">
        <v>6.7000000000000004E-2</v>
      </c>
      <c r="BN298" s="154">
        <v>0.373</v>
      </c>
      <c r="DU298" s="4"/>
      <c r="DZ298" s="183"/>
      <c r="EA298" s="183"/>
      <c r="EB298" s="183"/>
      <c r="EC298" s="183"/>
      <c r="ED298" s="183"/>
      <c r="EE298" s="183"/>
    </row>
    <row r="299" spans="30:135" ht="13" x14ac:dyDescent="0.15">
      <c r="AD299" s="144">
        <f t="shared" si="102"/>
        <v>81.050000000000011</v>
      </c>
      <c r="AE299" s="144">
        <f t="shared" si="103"/>
        <v>76.125848241826034</v>
      </c>
      <c r="AF299" s="149">
        <v>218</v>
      </c>
      <c r="AG299" s="150" t="s">
        <v>491</v>
      </c>
      <c r="AH299" s="149">
        <v>20</v>
      </c>
      <c r="AI299" s="151">
        <v>1</v>
      </c>
      <c r="AJ299" s="152">
        <v>1621</v>
      </c>
      <c r="AK299" s="152">
        <v>1234</v>
      </c>
      <c r="AL299" s="149">
        <v>0.76100000000000001</v>
      </c>
      <c r="AM299" s="152">
        <v>697</v>
      </c>
      <c r="AN299" s="152">
        <v>441</v>
      </c>
      <c r="AO299" s="152">
        <v>1138</v>
      </c>
      <c r="AP299" s="153">
        <v>0.38800000000000001</v>
      </c>
      <c r="AQ299" s="153">
        <v>0.442</v>
      </c>
      <c r="AR299" s="154">
        <v>0.20699999999999999</v>
      </c>
      <c r="AS299" s="154">
        <v>0.112</v>
      </c>
      <c r="AT299" s="154">
        <v>9.0999999999999998E-2</v>
      </c>
      <c r="AU299" s="154">
        <v>0.35199999999999998</v>
      </c>
      <c r="AW299" s="183"/>
      <c r="AX299" s="144">
        <f t="shared" si="104"/>
        <v>80.6640625</v>
      </c>
      <c r="AY299" s="149">
        <v>218</v>
      </c>
      <c r="AZ299" s="150" t="s">
        <v>539</v>
      </c>
      <c r="BA299" s="149">
        <v>25</v>
      </c>
      <c r="BB299" s="151">
        <v>1</v>
      </c>
      <c r="BC299" s="152">
        <v>2048</v>
      </c>
      <c r="BD299" s="152">
        <v>1652</v>
      </c>
      <c r="BE299" s="149">
        <v>0.80700000000000005</v>
      </c>
      <c r="BF299" s="152">
        <v>861</v>
      </c>
      <c r="BG299" s="152">
        <v>608</v>
      </c>
      <c r="BH299" s="152">
        <v>1469</v>
      </c>
      <c r="BI299" s="153">
        <v>0.41399999999999998</v>
      </c>
      <c r="BJ299" s="153">
        <v>0.47099999999999997</v>
      </c>
      <c r="BK299" s="154">
        <v>0.19900000000000001</v>
      </c>
      <c r="BL299" s="154">
        <v>0.107</v>
      </c>
      <c r="BM299" s="154">
        <v>8.6999999999999994E-2</v>
      </c>
      <c r="BN299" s="154">
        <v>0.372</v>
      </c>
      <c r="DU299" s="4"/>
      <c r="DZ299" s="183"/>
      <c r="EA299" s="183"/>
      <c r="EB299" s="183"/>
      <c r="EC299" s="183"/>
      <c r="ED299" s="183"/>
      <c r="EE299" s="183"/>
    </row>
    <row r="300" spans="30:135" ht="13" x14ac:dyDescent="0.15">
      <c r="AD300" s="144">
        <f t="shared" si="102"/>
        <v>86.050000000000011</v>
      </c>
      <c r="AE300" s="144">
        <f t="shared" si="103"/>
        <v>75.886112725159791</v>
      </c>
      <c r="AF300" s="149">
        <v>219</v>
      </c>
      <c r="AG300" s="150" t="s">
        <v>313</v>
      </c>
      <c r="AH300" s="149">
        <v>20</v>
      </c>
      <c r="AI300" s="151">
        <v>1</v>
      </c>
      <c r="AJ300" s="152">
        <v>1721</v>
      </c>
      <c r="AK300" s="152">
        <v>1306</v>
      </c>
      <c r="AL300" s="149">
        <v>0.75900000000000001</v>
      </c>
      <c r="AM300" s="152">
        <v>764</v>
      </c>
      <c r="AN300" s="152">
        <v>460</v>
      </c>
      <c r="AO300" s="152">
        <v>1224</v>
      </c>
      <c r="AP300" s="153">
        <v>0.376</v>
      </c>
      <c r="AQ300" s="153">
        <v>0.41599999999999998</v>
      </c>
      <c r="AR300" s="155">
        <v>0.18</v>
      </c>
      <c r="AS300" s="154">
        <v>0.125</v>
      </c>
      <c r="AT300" s="154">
        <v>0.104</v>
      </c>
      <c r="AU300" s="154">
        <v>0.36599999999999999</v>
      </c>
      <c r="AW300" s="183"/>
      <c r="AX300" s="144">
        <f t="shared" si="104"/>
        <v>80.657969370391385</v>
      </c>
      <c r="AY300" s="149">
        <v>219</v>
      </c>
      <c r="AZ300" s="150" t="s">
        <v>360</v>
      </c>
      <c r="BA300" s="149">
        <v>22</v>
      </c>
      <c r="BB300" s="151">
        <v>1</v>
      </c>
      <c r="BC300" s="152">
        <v>1763</v>
      </c>
      <c r="BD300" s="152">
        <v>1422</v>
      </c>
      <c r="BE300" s="149">
        <v>0.80700000000000005</v>
      </c>
      <c r="BF300" s="152">
        <v>741</v>
      </c>
      <c r="BG300" s="152">
        <v>492</v>
      </c>
      <c r="BH300" s="152">
        <v>1233</v>
      </c>
      <c r="BI300" s="153">
        <v>0.39900000000000002</v>
      </c>
      <c r="BJ300" s="153">
        <v>0.44500000000000001</v>
      </c>
      <c r="BK300" s="154">
        <v>0.182</v>
      </c>
      <c r="BL300" s="154">
        <v>0.14399999999999999</v>
      </c>
      <c r="BM300" s="154">
        <v>0.108</v>
      </c>
      <c r="BN300" s="154">
        <v>0.38700000000000001</v>
      </c>
      <c r="DU300" s="4"/>
      <c r="DZ300" s="183"/>
      <c r="EA300" s="183"/>
      <c r="EB300" s="183"/>
      <c r="EC300" s="183"/>
      <c r="ED300" s="183"/>
      <c r="EE300" s="183"/>
    </row>
    <row r="301" spans="30:135" ht="13" x14ac:dyDescent="0.15">
      <c r="AD301" s="144">
        <f t="shared" si="102"/>
        <v>85.210526315789465</v>
      </c>
      <c r="AE301" s="144">
        <f t="shared" si="103"/>
        <v>75.849289684990737</v>
      </c>
      <c r="AF301" s="149">
        <v>220</v>
      </c>
      <c r="AG301" s="150" t="s">
        <v>378</v>
      </c>
      <c r="AH301" s="149">
        <v>19</v>
      </c>
      <c r="AI301" s="151">
        <v>1</v>
      </c>
      <c r="AJ301" s="152">
        <v>1619</v>
      </c>
      <c r="AK301" s="152">
        <v>1228</v>
      </c>
      <c r="AL301" s="149">
        <v>0.75800000000000001</v>
      </c>
      <c r="AM301" s="152">
        <v>749</v>
      </c>
      <c r="AN301" s="152">
        <v>444</v>
      </c>
      <c r="AO301" s="152">
        <v>1193</v>
      </c>
      <c r="AP301" s="153">
        <v>0.372</v>
      </c>
      <c r="AQ301" s="153">
        <v>0.41099999999999998</v>
      </c>
      <c r="AR301" s="154">
        <v>0.16700000000000001</v>
      </c>
      <c r="AS301" s="154">
        <v>0.11799999999999999</v>
      </c>
      <c r="AT301" s="154">
        <v>9.5000000000000001E-2</v>
      </c>
      <c r="AU301" s="154">
        <v>0.36199999999999999</v>
      </c>
      <c r="AW301" s="183"/>
      <c r="AX301" s="144">
        <f t="shared" si="104"/>
        <v>80.691358024691368</v>
      </c>
      <c r="AY301" s="149">
        <v>220</v>
      </c>
      <c r="AZ301" s="150" t="s">
        <v>540</v>
      </c>
      <c r="BA301" s="149">
        <v>24</v>
      </c>
      <c r="BB301" s="151">
        <v>1</v>
      </c>
      <c r="BC301" s="152">
        <v>2025</v>
      </c>
      <c r="BD301" s="152">
        <v>1634</v>
      </c>
      <c r="BE301" s="149">
        <v>0.80700000000000005</v>
      </c>
      <c r="BF301" s="152">
        <v>802</v>
      </c>
      <c r="BG301" s="152">
        <v>591</v>
      </c>
      <c r="BH301" s="152">
        <v>1393</v>
      </c>
      <c r="BI301" s="153">
        <v>0.42399999999999999</v>
      </c>
      <c r="BJ301" s="153">
        <v>0.47099999999999997</v>
      </c>
      <c r="BK301" s="154">
        <v>0.21099999999999999</v>
      </c>
      <c r="BL301" s="154">
        <v>0.125</v>
      </c>
      <c r="BM301" s="154">
        <v>9.0999999999999998E-2</v>
      </c>
      <c r="BN301" s="154">
        <v>0.38100000000000001</v>
      </c>
      <c r="DU301" s="4"/>
      <c r="DZ301" s="183"/>
      <c r="EA301" s="183"/>
      <c r="EB301" s="183"/>
      <c r="EC301" s="183"/>
      <c r="ED301" s="183"/>
      <c r="EE301" s="183"/>
    </row>
    <row r="302" spans="30:135" ht="13" x14ac:dyDescent="0.15">
      <c r="AD302" s="144">
        <f t="shared" si="102"/>
        <v>86</v>
      </c>
      <c r="AE302" s="144">
        <f t="shared" si="103"/>
        <v>75.834175935288172</v>
      </c>
      <c r="AF302" s="149">
        <v>221</v>
      </c>
      <c r="AG302" s="150" t="s">
        <v>541</v>
      </c>
      <c r="AH302" s="149">
        <v>23</v>
      </c>
      <c r="AI302" s="151">
        <v>1</v>
      </c>
      <c r="AJ302" s="152">
        <v>1978</v>
      </c>
      <c r="AK302" s="152">
        <v>1500</v>
      </c>
      <c r="AL302" s="149">
        <v>0.75800000000000001</v>
      </c>
      <c r="AM302" s="152">
        <v>961</v>
      </c>
      <c r="AN302" s="152">
        <v>530</v>
      </c>
      <c r="AO302" s="152">
        <v>1491</v>
      </c>
      <c r="AP302" s="153">
        <v>0.35499999999999998</v>
      </c>
      <c r="AQ302" s="151">
        <v>0.42</v>
      </c>
      <c r="AR302" s="154">
        <v>0.16400000000000001</v>
      </c>
      <c r="AS302" s="154">
        <v>9.7000000000000003E-2</v>
      </c>
      <c r="AT302" s="154">
        <v>8.2000000000000003E-2</v>
      </c>
      <c r="AU302" s="154">
        <v>0.34200000000000003</v>
      </c>
      <c r="AW302" s="183"/>
      <c r="AX302" s="144">
        <f t="shared" si="104"/>
        <v>80.69358178053831</v>
      </c>
      <c r="AY302" s="149">
        <v>221</v>
      </c>
      <c r="AZ302" s="150" t="s">
        <v>542</v>
      </c>
      <c r="BA302" s="149">
        <v>24</v>
      </c>
      <c r="BB302" s="151">
        <v>1</v>
      </c>
      <c r="BC302" s="152">
        <v>1932</v>
      </c>
      <c r="BD302" s="152">
        <v>1559</v>
      </c>
      <c r="BE302" s="149">
        <v>0.80700000000000005</v>
      </c>
      <c r="BF302" s="152">
        <v>746</v>
      </c>
      <c r="BG302" s="152">
        <v>582</v>
      </c>
      <c r="BH302" s="152">
        <v>1328</v>
      </c>
      <c r="BI302" s="153">
        <v>0.438</v>
      </c>
      <c r="BJ302" s="153">
        <v>0.48299999999999998</v>
      </c>
      <c r="BK302" s="154">
        <v>0.216</v>
      </c>
      <c r="BL302" s="154">
        <v>0.115</v>
      </c>
      <c r="BM302" s="155">
        <v>0.09</v>
      </c>
      <c r="BN302" s="154">
        <v>0.38500000000000001</v>
      </c>
      <c r="DU302" s="4"/>
      <c r="DZ302" s="183"/>
      <c r="EA302" s="183"/>
      <c r="EB302" s="183"/>
      <c r="EC302" s="183"/>
      <c r="ED302" s="183"/>
      <c r="EE302" s="183"/>
    </row>
    <row r="303" spans="30:135" ht="13" x14ac:dyDescent="0.15">
      <c r="AD303" s="144">
        <f t="shared" si="102"/>
        <v>77.722222222222229</v>
      </c>
      <c r="AE303" s="144">
        <f t="shared" si="103"/>
        <v>75.768406004288778</v>
      </c>
      <c r="AF303" s="149">
        <v>222</v>
      </c>
      <c r="AG303" s="150" t="s">
        <v>238</v>
      </c>
      <c r="AH303" s="149">
        <v>18</v>
      </c>
      <c r="AI303" s="151">
        <v>1</v>
      </c>
      <c r="AJ303" s="152">
        <v>1399</v>
      </c>
      <c r="AK303" s="152">
        <v>1060</v>
      </c>
      <c r="AL303" s="149">
        <v>0.75800000000000001</v>
      </c>
      <c r="AM303" s="152">
        <v>597</v>
      </c>
      <c r="AN303" s="152">
        <v>392</v>
      </c>
      <c r="AO303" s="152">
        <v>989</v>
      </c>
      <c r="AP303" s="153">
        <v>0.39600000000000002</v>
      </c>
      <c r="AQ303" s="153">
        <v>0.433</v>
      </c>
      <c r="AR303" s="154">
        <v>0.19500000000000001</v>
      </c>
      <c r="AS303" s="154">
        <v>0.115</v>
      </c>
      <c r="AT303" s="155">
        <v>0.09</v>
      </c>
      <c r="AU303" s="154">
        <v>0.36199999999999999</v>
      </c>
      <c r="AW303" s="183"/>
      <c r="AX303" s="144">
        <f t="shared" si="104"/>
        <v>80.800405268490366</v>
      </c>
      <c r="AY303" s="149">
        <v>222</v>
      </c>
      <c r="AZ303" s="150" t="s">
        <v>326</v>
      </c>
      <c r="BA303" s="149">
        <v>24</v>
      </c>
      <c r="BB303" s="151">
        <v>1</v>
      </c>
      <c r="BC303" s="152">
        <v>1974</v>
      </c>
      <c r="BD303" s="152">
        <v>1595</v>
      </c>
      <c r="BE303" s="149">
        <v>0.80800000000000005</v>
      </c>
      <c r="BF303" s="152">
        <v>860</v>
      </c>
      <c r="BG303" s="152">
        <v>591</v>
      </c>
      <c r="BH303" s="152">
        <v>1451</v>
      </c>
      <c r="BI303" s="153">
        <v>0.40699999999999997</v>
      </c>
      <c r="BJ303" s="153">
        <v>0.45900000000000002</v>
      </c>
      <c r="BK303" s="154">
        <v>0.184</v>
      </c>
      <c r="BL303" s="154">
        <v>0.105</v>
      </c>
      <c r="BM303" s="154">
        <v>9.0999999999999998E-2</v>
      </c>
      <c r="BN303" s="154">
        <v>0.373</v>
      </c>
      <c r="DU303" s="4"/>
      <c r="DZ303" s="183"/>
      <c r="EA303" s="183"/>
      <c r="EB303" s="183"/>
      <c r="EC303" s="183"/>
      <c r="ED303" s="183"/>
      <c r="EE303" s="183"/>
    </row>
    <row r="304" spans="30:135" ht="13" x14ac:dyDescent="0.15">
      <c r="AD304" s="144">
        <f t="shared" si="102"/>
        <v>80.357142857142861</v>
      </c>
      <c r="AE304" s="144">
        <f t="shared" si="103"/>
        <v>75.733333333333334</v>
      </c>
      <c r="AF304" s="149">
        <v>223</v>
      </c>
      <c r="AG304" s="150" t="s">
        <v>488</v>
      </c>
      <c r="AH304" s="149">
        <v>14</v>
      </c>
      <c r="AI304" s="151">
        <v>1</v>
      </c>
      <c r="AJ304" s="152">
        <v>1125</v>
      </c>
      <c r="AK304" s="152">
        <v>852</v>
      </c>
      <c r="AL304" s="149">
        <v>0.75700000000000001</v>
      </c>
      <c r="AM304" s="152">
        <v>522</v>
      </c>
      <c r="AN304" s="152">
        <v>318</v>
      </c>
      <c r="AO304" s="152">
        <v>840</v>
      </c>
      <c r="AP304" s="153">
        <v>0.379</v>
      </c>
      <c r="AQ304" s="153">
        <v>0.42899999999999999</v>
      </c>
      <c r="AR304" s="154">
        <v>0.182</v>
      </c>
      <c r="AS304" s="154">
        <v>8.5999999999999993E-2</v>
      </c>
      <c r="AT304" s="154">
        <v>6.5000000000000002E-2</v>
      </c>
      <c r="AU304" s="154">
        <v>0.34599999999999997</v>
      </c>
      <c r="AW304" s="183"/>
      <c r="AX304" s="144">
        <f t="shared" si="104"/>
        <v>80.792891319207101</v>
      </c>
      <c r="AY304" s="149">
        <v>223</v>
      </c>
      <c r="AZ304" s="150" t="s">
        <v>337</v>
      </c>
      <c r="BA304" s="149">
        <v>18</v>
      </c>
      <c r="BB304" s="151">
        <v>1</v>
      </c>
      <c r="BC304" s="152">
        <v>1463</v>
      </c>
      <c r="BD304" s="152">
        <v>1182</v>
      </c>
      <c r="BE304" s="149">
        <v>0.80800000000000005</v>
      </c>
      <c r="BF304" s="152">
        <v>658</v>
      </c>
      <c r="BG304" s="152">
        <v>436</v>
      </c>
      <c r="BH304" s="152">
        <v>1094</v>
      </c>
      <c r="BI304" s="153">
        <v>0.39900000000000002</v>
      </c>
      <c r="BJ304" s="153">
        <v>0.436</v>
      </c>
      <c r="BK304" s="154">
        <v>0.16300000000000001</v>
      </c>
      <c r="BL304" s="154">
        <v>0.11600000000000001</v>
      </c>
      <c r="BM304" s="154">
        <v>9.6000000000000002E-2</v>
      </c>
      <c r="BN304" s="154">
        <v>0.38300000000000001</v>
      </c>
      <c r="DU304" s="4"/>
      <c r="DZ304" s="183"/>
      <c r="EA304" s="183"/>
      <c r="EB304" s="183"/>
      <c r="EC304" s="183"/>
      <c r="ED304" s="183"/>
      <c r="EE304" s="183"/>
    </row>
    <row r="305" spans="30:135" ht="13" x14ac:dyDescent="0.15">
      <c r="AD305" s="144">
        <f t="shared" si="102"/>
        <v>89.666666666666671</v>
      </c>
      <c r="AE305" s="144">
        <f t="shared" si="103"/>
        <v>75.73021773765268</v>
      </c>
      <c r="AF305" s="149">
        <v>224</v>
      </c>
      <c r="AG305" s="150" t="s">
        <v>281</v>
      </c>
      <c r="AH305" s="149">
        <v>21</v>
      </c>
      <c r="AI305" s="151">
        <v>1</v>
      </c>
      <c r="AJ305" s="152">
        <v>1883</v>
      </c>
      <c r="AK305" s="152">
        <v>1426</v>
      </c>
      <c r="AL305" s="149">
        <v>0.75700000000000001</v>
      </c>
      <c r="AM305" s="152">
        <v>831</v>
      </c>
      <c r="AN305" s="152">
        <v>522</v>
      </c>
      <c r="AO305" s="152">
        <v>1353</v>
      </c>
      <c r="AP305" s="153">
        <v>0.38600000000000001</v>
      </c>
      <c r="AQ305" s="153">
        <v>0.439</v>
      </c>
      <c r="AR305" s="154">
        <v>0.193</v>
      </c>
      <c r="AS305" s="154">
        <v>0.105</v>
      </c>
      <c r="AT305" s="154">
        <v>8.3000000000000004E-2</v>
      </c>
      <c r="AU305" s="154">
        <v>0.35599999999999998</v>
      </c>
      <c r="AW305" s="183"/>
      <c r="AX305" s="144">
        <f t="shared" si="104"/>
        <v>80.83067092651757</v>
      </c>
      <c r="AY305" s="149">
        <v>224</v>
      </c>
      <c r="AZ305" s="150" t="s">
        <v>543</v>
      </c>
      <c r="BA305" s="149">
        <v>16</v>
      </c>
      <c r="BB305" s="151">
        <v>1</v>
      </c>
      <c r="BC305" s="152">
        <v>1252</v>
      </c>
      <c r="BD305" s="152">
        <v>1012</v>
      </c>
      <c r="BE305" s="149">
        <v>0.80800000000000005</v>
      </c>
      <c r="BF305" s="152">
        <v>567</v>
      </c>
      <c r="BG305" s="152">
        <v>361</v>
      </c>
      <c r="BH305" s="152">
        <v>928</v>
      </c>
      <c r="BI305" s="153">
        <v>0.38900000000000001</v>
      </c>
      <c r="BJ305" s="153">
        <v>0.44900000000000001</v>
      </c>
      <c r="BK305" s="154">
        <v>0.17100000000000001</v>
      </c>
      <c r="BL305" s="154">
        <v>0.10299999999999999</v>
      </c>
      <c r="BM305" s="154">
        <v>7.9000000000000001E-2</v>
      </c>
      <c r="BN305" s="154">
        <v>0.36899999999999999</v>
      </c>
      <c r="DU305" s="4"/>
      <c r="DZ305" s="183"/>
      <c r="EA305" s="183"/>
      <c r="EB305" s="183"/>
      <c r="EC305" s="183"/>
      <c r="ED305" s="183"/>
      <c r="EE305" s="183"/>
    </row>
    <row r="306" spans="30:135" ht="13" x14ac:dyDescent="0.15">
      <c r="AD306" s="144">
        <f t="shared" si="102"/>
        <v>78.055555555555557</v>
      </c>
      <c r="AE306" s="144">
        <f t="shared" si="103"/>
        <v>75.658362989323848</v>
      </c>
      <c r="AF306" s="149">
        <v>225</v>
      </c>
      <c r="AG306" s="150" t="s">
        <v>440</v>
      </c>
      <c r="AH306" s="149">
        <v>18</v>
      </c>
      <c r="AI306" s="151">
        <v>1</v>
      </c>
      <c r="AJ306" s="152">
        <v>1405</v>
      </c>
      <c r="AK306" s="152">
        <v>1063</v>
      </c>
      <c r="AL306" s="149">
        <v>0.75700000000000001</v>
      </c>
      <c r="AM306" s="152">
        <v>640</v>
      </c>
      <c r="AN306" s="152">
        <v>397</v>
      </c>
      <c r="AO306" s="152">
        <v>1037</v>
      </c>
      <c r="AP306" s="153">
        <v>0.38300000000000001</v>
      </c>
      <c r="AQ306" s="153">
        <v>0.42599999999999999</v>
      </c>
      <c r="AR306" s="154">
        <v>0.17799999999999999</v>
      </c>
      <c r="AS306" s="154">
        <v>9.7000000000000003E-2</v>
      </c>
      <c r="AT306" s="154">
        <v>8.3000000000000004E-2</v>
      </c>
      <c r="AU306" s="155">
        <v>0.36</v>
      </c>
      <c r="AW306" s="183"/>
      <c r="AX306" s="144">
        <f t="shared" si="104"/>
        <v>80.947136563876654</v>
      </c>
      <c r="AY306" s="149">
        <v>225</v>
      </c>
      <c r="AZ306" s="150" t="s">
        <v>489</v>
      </c>
      <c r="BA306" s="149">
        <v>21</v>
      </c>
      <c r="BB306" s="151">
        <v>1</v>
      </c>
      <c r="BC306" s="152">
        <v>1816</v>
      </c>
      <c r="BD306" s="152">
        <v>1470</v>
      </c>
      <c r="BE306" s="149">
        <v>0.80900000000000005</v>
      </c>
      <c r="BF306" s="152">
        <v>780</v>
      </c>
      <c r="BG306" s="152">
        <v>533</v>
      </c>
      <c r="BH306" s="152">
        <v>1313</v>
      </c>
      <c r="BI306" s="153">
        <v>0.40600000000000003</v>
      </c>
      <c r="BJ306" s="153">
        <v>0.45800000000000002</v>
      </c>
      <c r="BK306" s="154">
        <v>0.187</v>
      </c>
      <c r="BL306" s="154">
        <v>0.109</v>
      </c>
      <c r="BM306" s="154">
        <v>8.8999999999999996E-2</v>
      </c>
      <c r="BN306" s="154">
        <v>0.376</v>
      </c>
      <c r="DU306" s="4"/>
      <c r="DZ306" s="183"/>
      <c r="EA306" s="183"/>
      <c r="EB306" s="183"/>
      <c r="EC306" s="183"/>
      <c r="ED306" s="183"/>
      <c r="EE306" s="183"/>
    </row>
    <row r="307" spans="30:135" ht="13" x14ac:dyDescent="0.15">
      <c r="AD307" s="144">
        <f t="shared" si="102"/>
        <v>82.047619047619037</v>
      </c>
      <c r="AE307" s="144">
        <f t="shared" si="103"/>
        <v>75.623911781775973</v>
      </c>
      <c r="AF307" s="149">
        <v>226</v>
      </c>
      <c r="AG307" s="150" t="s">
        <v>544</v>
      </c>
      <c r="AH307" s="149">
        <v>21</v>
      </c>
      <c r="AI307" s="151">
        <v>1</v>
      </c>
      <c r="AJ307" s="152">
        <v>1723</v>
      </c>
      <c r="AK307" s="152">
        <v>1303</v>
      </c>
      <c r="AL307" s="149">
        <v>0.75600000000000001</v>
      </c>
      <c r="AM307" s="152">
        <v>791</v>
      </c>
      <c r="AN307" s="152">
        <v>516</v>
      </c>
      <c r="AO307" s="152">
        <v>1307</v>
      </c>
      <c r="AP307" s="153">
        <v>0.39500000000000002</v>
      </c>
      <c r="AQ307" s="153">
        <v>0.435</v>
      </c>
      <c r="AR307" s="154">
        <v>0.182</v>
      </c>
      <c r="AS307" s="154">
        <v>6.9000000000000006E-2</v>
      </c>
      <c r="AT307" s="154">
        <v>5.2999999999999999E-2</v>
      </c>
      <c r="AU307" s="154">
        <v>0.35499999999999998</v>
      </c>
      <c r="AW307" s="183"/>
      <c r="AX307" s="144">
        <f t="shared" si="104"/>
        <v>80.922098569157399</v>
      </c>
      <c r="AY307" s="149">
        <v>226</v>
      </c>
      <c r="AZ307" s="150" t="s">
        <v>430</v>
      </c>
      <c r="BA307" s="149">
        <v>24</v>
      </c>
      <c r="BB307" s="151">
        <v>1</v>
      </c>
      <c r="BC307" s="152">
        <v>1887</v>
      </c>
      <c r="BD307" s="152">
        <v>1527</v>
      </c>
      <c r="BE307" s="149">
        <v>0.80900000000000005</v>
      </c>
      <c r="BF307" s="152">
        <v>873</v>
      </c>
      <c r="BG307" s="152">
        <v>542</v>
      </c>
      <c r="BH307" s="152">
        <v>1415</v>
      </c>
      <c r="BI307" s="153">
        <v>0.38300000000000001</v>
      </c>
      <c r="BJ307" s="151">
        <v>0.44</v>
      </c>
      <c r="BK307" s="154">
        <v>0.16300000000000001</v>
      </c>
      <c r="BL307" s="154">
        <v>0.10100000000000001</v>
      </c>
      <c r="BM307" s="154">
        <v>7.9000000000000001E-2</v>
      </c>
      <c r="BN307" s="155">
        <v>0.37</v>
      </c>
      <c r="DU307" s="4"/>
      <c r="DZ307" s="183"/>
      <c r="EA307" s="183"/>
      <c r="EB307" s="183"/>
      <c r="EC307" s="183"/>
      <c r="ED307" s="183"/>
      <c r="EE307" s="183"/>
    </row>
    <row r="308" spans="30:135" ht="13" x14ac:dyDescent="0.15">
      <c r="AD308" s="144">
        <f t="shared" si="102"/>
        <v>85.833333333333343</v>
      </c>
      <c r="AE308" s="144">
        <f t="shared" si="103"/>
        <v>75.582524271844662</v>
      </c>
      <c r="AF308" s="149">
        <v>227</v>
      </c>
      <c r="AG308" s="150" t="s">
        <v>545</v>
      </c>
      <c r="AH308" s="149">
        <v>24</v>
      </c>
      <c r="AI308" s="151">
        <v>1</v>
      </c>
      <c r="AJ308" s="152">
        <v>2060</v>
      </c>
      <c r="AK308" s="152">
        <v>1557</v>
      </c>
      <c r="AL308" s="149">
        <v>0.75600000000000001</v>
      </c>
      <c r="AM308" s="152">
        <v>892</v>
      </c>
      <c r="AN308" s="152">
        <v>583</v>
      </c>
      <c r="AO308" s="152">
        <v>1475</v>
      </c>
      <c r="AP308" s="153">
        <v>0.39500000000000002</v>
      </c>
      <c r="AQ308" s="153">
        <v>0.44600000000000001</v>
      </c>
      <c r="AR308" s="154">
        <v>0.217</v>
      </c>
      <c r="AS308" s="155">
        <v>0.09</v>
      </c>
      <c r="AT308" s="154">
        <v>7.1999999999999995E-2</v>
      </c>
      <c r="AU308" s="154">
        <v>0.34599999999999997</v>
      </c>
      <c r="AW308" s="183"/>
      <c r="AX308" s="144">
        <f t="shared" si="104"/>
        <v>80.915609487038054</v>
      </c>
      <c r="AY308" s="149">
        <v>227</v>
      </c>
      <c r="AZ308" s="150" t="s">
        <v>357</v>
      </c>
      <c r="BA308" s="149">
        <v>21</v>
      </c>
      <c r="BB308" s="151">
        <v>1</v>
      </c>
      <c r="BC308" s="152">
        <v>1813</v>
      </c>
      <c r="BD308" s="152">
        <v>1467</v>
      </c>
      <c r="BE308" s="149">
        <v>0.80900000000000005</v>
      </c>
      <c r="BF308" s="152">
        <v>803</v>
      </c>
      <c r="BG308" s="152">
        <v>537</v>
      </c>
      <c r="BH308" s="152">
        <v>1340</v>
      </c>
      <c r="BI308" s="153">
        <v>0.40100000000000002</v>
      </c>
      <c r="BJ308" s="153">
        <v>0.45800000000000002</v>
      </c>
      <c r="BK308" s="155">
        <v>0.17</v>
      </c>
      <c r="BL308" s="154">
        <v>0.104</v>
      </c>
      <c r="BM308" s="154">
        <v>8.4000000000000005E-2</v>
      </c>
      <c r="BN308" s="154">
        <v>0.378</v>
      </c>
      <c r="DU308" s="4"/>
      <c r="DZ308" s="183"/>
      <c r="EA308" s="183"/>
      <c r="EB308" s="183"/>
      <c r="EC308" s="183"/>
      <c r="ED308" s="183"/>
      <c r="EE308" s="183"/>
    </row>
    <row r="309" spans="30:135" ht="13" x14ac:dyDescent="0.15">
      <c r="AD309" s="144">
        <f t="shared" si="102"/>
        <v>79.954545454545453</v>
      </c>
      <c r="AE309" s="144">
        <f t="shared" si="103"/>
        <v>75.554292211483798</v>
      </c>
      <c r="AF309" s="149">
        <v>228</v>
      </c>
      <c r="AG309" s="150" t="s">
        <v>546</v>
      </c>
      <c r="AH309" s="149">
        <v>22</v>
      </c>
      <c r="AI309" s="151">
        <v>1</v>
      </c>
      <c r="AJ309" s="152">
        <v>1759</v>
      </c>
      <c r="AK309" s="152">
        <v>1329</v>
      </c>
      <c r="AL309" s="149">
        <v>0.75600000000000001</v>
      </c>
      <c r="AM309" s="152">
        <v>806</v>
      </c>
      <c r="AN309" s="152">
        <v>490</v>
      </c>
      <c r="AO309" s="152">
        <v>1296</v>
      </c>
      <c r="AP309" s="153">
        <v>0.378</v>
      </c>
      <c r="AQ309" s="153">
        <v>0.42299999999999999</v>
      </c>
      <c r="AR309" s="154">
        <v>0.17599999999999999</v>
      </c>
      <c r="AS309" s="154">
        <v>0.107</v>
      </c>
      <c r="AT309" s="154">
        <v>8.7999999999999995E-2</v>
      </c>
      <c r="AU309" s="154">
        <v>0.35499999999999998</v>
      </c>
      <c r="AW309" s="183"/>
      <c r="AX309" s="144">
        <f t="shared" si="104"/>
        <v>80.873410724156997</v>
      </c>
      <c r="AY309" s="149">
        <v>228</v>
      </c>
      <c r="AZ309" s="150" t="s">
        <v>547</v>
      </c>
      <c r="BA309" s="149">
        <v>22</v>
      </c>
      <c r="BB309" s="151">
        <v>1</v>
      </c>
      <c r="BC309" s="152">
        <v>1809</v>
      </c>
      <c r="BD309" s="152">
        <v>1463</v>
      </c>
      <c r="BE309" s="149">
        <v>0.80900000000000005</v>
      </c>
      <c r="BF309" s="152">
        <v>849</v>
      </c>
      <c r="BG309" s="152">
        <v>536</v>
      </c>
      <c r="BH309" s="152">
        <v>1385</v>
      </c>
      <c r="BI309" s="153">
        <v>0.38700000000000001</v>
      </c>
      <c r="BJ309" s="153">
        <v>0.44800000000000001</v>
      </c>
      <c r="BK309" s="154">
        <v>0.157</v>
      </c>
      <c r="BL309" s="154">
        <v>9.2999999999999999E-2</v>
      </c>
      <c r="BM309" s="154">
        <v>7.6999999999999999E-2</v>
      </c>
      <c r="BN309" s="154">
        <v>0.36399999999999999</v>
      </c>
      <c r="DU309" s="4"/>
      <c r="DZ309" s="183"/>
      <c r="EA309" s="183"/>
      <c r="EB309" s="183"/>
      <c r="EC309" s="183"/>
      <c r="ED309" s="183"/>
      <c r="EE309" s="183"/>
    </row>
    <row r="310" spans="30:135" ht="13" x14ac:dyDescent="0.15">
      <c r="AD310" s="144">
        <f t="shared" si="102"/>
        <v>79.05</v>
      </c>
      <c r="AE310" s="144">
        <f t="shared" si="103"/>
        <v>75.585072738772936</v>
      </c>
      <c r="AF310" s="149">
        <v>229</v>
      </c>
      <c r="AG310" s="150" t="s">
        <v>399</v>
      </c>
      <c r="AH310" s="149">
        <v>20</v>
      </c>
      <c r="AI310" s="151">
        <v>1</v>
      </c>
      <c r="AJ310" s="152">
        <v>1581</v>
      </c>
      <c r="AK310" s="152">
        <v>1195</v>
      </c>
      <c r="AL310" s="149">
        <v>0.75600000000000001</v>
      </c>
      <c r="AM310" s="152">
        <v>672</v>
      </c>
      <c r="AN310" s="152">
        <v>415</v>
      </c>
      <c r="AO310" s="152">
        <v>1087</v>
      </c>
      <c r="AP310" s="153">
        <v>0.38200000000000001</v>
      </c>
      <c r="AQ310" s="153">
        <v>0.42399999999999999</v>
      </c>
      <c r="AR310" s="154">
        <v>0.20499999999999999</v>
      </c>
      <c r="AS310" s="154">
        <v>0.127</v>
      </c>
      <c r="AT310" s="154">
        <v>9.7000000000000003E-2</v>
      </c>
      <c r="AU310" s="154">
        <v>0.35899999999999999</v>
      </c>
      <c r="AW310" s="183"/>
      <c r="AX310" s="144">
        <f t="shared" si="104"/>
        <v>80.978809283551968</v>
      </c>
      <c r="AY310" s="149">
        <v>229</v>
      </c>
      <c r="AZ310" s="150" t="s">
        <v>217</v>
      </c>
      <c r="BA310" s="149">
        <v>23</v>
      </c>
      <c r="BB310" s="151">
        <v>1</v>
      </c>
      <c r="BC310" s="152">
        <v>1982</v>
      </c>
      <c r="BD310" s="152">
        <v>1605</v>
      </c>
      <c r="BE310" s="149">
        <v>0.81</v>
      </c>
      <c r="BF310" s="152">
        <v>864</v>
      </c>
      <c r="BG310" s="152">
        <v>599</v>
      </c>
      <c r="BH310" s="152">
        <v>1463</v>
      </c>
      <c r="BI310" s="153">
        <v>0.40899999999999997</v>
      </c>
      <c r="BJ310" s="153">
        <v>0.46300000000000002</v>
      </c>
      <c r="BK310" s="155">
        <v>0.18</v>
      </c>
      <c r="BL310" s="154">
        <v>0.10199999999999999</v>
      </c>
      <c r="BM310" s="154">
        <v>8.3000000000000004E-2</v>
      </c>
      <c r="BN310" s="154">
        <v>0.375</v>
      </c>
      <c r="DU310" s="4"/>
      <c r="DZ310" s="183"/>
      <c r="EA310" s="183"/>
      <c r="EB310" s="183"/>
      <c r="EC310" s="183"/>
      <c r="ED310" s="183"/>
      <c r="EE310" s="183"/>
    </row>
    <row r="311" spans="30:135" ht="13" x14ac:dyDescent="0.15">
      <c r="AD311" s="144">
        <f t="shared" si="102"/>
        <v>81.72727272727272</v>
      </c>
      <c r="AE311" s="144">
        <f t="shared" si="103"/>
        <v>75.472747497219132</v>
      </c>
      <c r="AF311" s="149">
        <v>230</v>
      </c>
      <c r="AG311" s="150" t="s">
        <v>497</v>
      </c>
      <c r="AH311" s="149">
        <v>22</v>
      </c>
      <c r="AI311" s="151">
        <v>1</v>
      </c>
      <c r="AJ311" s="152">
        <v>1798</v>
      </c>
      <c r="AK311" s="152">
        <v>1357</v>
      </c>
      <c r="AL311" s="149">
        <v>0.755</v>
      </c>
      <c r="AM311" s="152">
        <v>809</v>
      </c>
      <c r="AN311" s="152">
        <v>488</v>
      </c>
      <c r="AO311" s="152">
        <v>1297</v>
      </c>
      <c r="AP311" s="153">
        <v>0.376</v>
      </c>
      <c r="AQ311" s="153">
        <v>0.41699999999999998</v>
      </c>
      <c r="AR311" s="154">
        <v>0.18099999999999999</v>
      </c>
      <c r="AS311" s="154">
        <v>0.111</v>
      </c>
      <c r="AT311" s="154">
        <v>8.5000000000000006E-2</v>
      </c>
      <c r="AU311" s="154">
        <v>0.36199999999999999</v>
      </c>
      <c r="AW311" s="183"/>
      <c r="AX311" s="144">
        <f t="shared" si="104"/>
        <v>80.98290598290599</v>
      </c>
      <c r="AY311" s="149">
        <v>230</v>
      </c>
      <c r="AZ311" s="150" t="s">
        <v>532</v>
      </c>
      <c r="BA311" s="149">
        <v>12</v>
      </c>
      <c r="BB311" s="151">
        <v>1</v>
      </c>
      <c r="BC311" s="152">
        <v>936</v>
      </c>
      <c r="BD311" s="152">
        <v>758</v>
      </c>
      <c r="BE311" s="149">
        <v>0.81</v>
      </c>
      <c r="BF311" s="152">
        <v>462</v>
      </c>
      <c r="BG311" s="152">
        <v>266</v>
      </c>
      <c r="BH311" s="152">
        <v>728</v>
      </c>
      <c r="BI311" s="153">
        <v>0.36499999999999999</v>
      </c>
      <c r="BJ311" s="153">
        <v>0.432</v>
      </c>
      <c r="BK311" s="154">
        <v>0.14499999999999999</v>
      </c>
      <c r="BL311" s="154">
        <v>9.2999999999999999E-2</v>
      </c>
      <c r="BM311" s="154">
        <v>7.4999999999999997E-2</v>
      </c>
      <c r="BN311" s="154">
        <v>0.35499999999999998</v>
      </c>
      <c r="DU311" s="4"/>
      <c r="DZ311" s="183"/>
      <c r="EA311" s="183"/>
      <c r="EB311" s="183"/>
      <c r="EC311" s="183"/>
      <c r="ED311" s="183"/>
      <c r="EE311" s="183"/>
    </row>
    <row r="312" spans="30:135" ht="13" x14ac:dyDescent="0.15">
      <c r="AD312" s="144">
        <f t="shared" si="102"/>
        <v>82.84210526315789</v>
      </c>
      <c r="AE312" s="144">
        <f t="shared" si="103"/>
        <v>75.285895806861504</v>
      </c>
      <c r="AF312" s="149">
        <v>231</v>
      </c>
      <c r="AG312" s="150" t="s">
        <v>548</v>
      </c>
      <c r="AH312" s="149">
        <v>19</v>
      </c>
      <c r="AI312" s="151">
        <v>1</v>
      </c>
      <c r="AJ312" s="152">
        <v>1574</v>
      </c>
      <c r="AK312" s="152">
        <v>1185</v>
      </c>
      <c r="AL312" s="149">
        <v>0.753</v>
      </c>
      <c r="AM312" s="152">
        <v>705</v>
      </c>
      <c r="AN312" s="152">
        <v>422</v>
      </c>
      <c r="AO312" s="152">
        <v>1127</v>
      </c>
      <c r="AP312" s="153">
        <v>0.374</v>
      </c>
      <c r="AQ312" s="153">
        <v>0.432</v>
      </c>
      <c r="AR312" s="154">
        <v>0.193</v>
      </c>
      <c r="AS312" s="154">
        <v>0.109</v>
      </c>
      <c r="AT312" s="154">
        <v>8.7999999999999995E-2</v>
      </c>
      <c r="AU312" s="154">
        <v>0.34899999999999998</v>
      </c>
      <c r="AW312" s="183"/>
      <c r="AX312" s="144">
        <f t="shared" si="104"/>
        <v>81.099873577749676</v>
      </c>
      <c r="AY312" s="149">
        <v>231</v>
      </c>
      <c r="AZ312" s="150" t="s">
        <v>516</v>
      </c>
      <c r="BA312" s="149">
        <v>20</v>
      </c>
      <c r="BB312" s="151">
        <v>1</v>
      </c>
      <c r="BC312" s="152">
        <v>1582</v>
      </c>
      <c r="BD312" s="152">
        <v>1283</v>
      </c>
      <c r="BE312" s="149">
        <v>0.81100000000000005</v>
      </c>
      <c r="BF312" s="152">
        <v>710</v>
      </c>
      <c r="BG312" s="152">
        <v>470</v>
      </c>
      <c r="BH312" s="152">
        <v>1180</v>
      </c>
      <c r="BI312" s="153">
        <v>0.39800000000000002</v>
      </c>
      <c r="BJ312" s="151">
        <v>0.46</v>
      </c>
      <c r="BK312" s="155">
        <v>0.17</v>
      </c>
      <c r="BL312" s="154">
        <v>9.8000000000000004E-2</v>
      </c>
      <c r="BM312" s="155">
        <v>0.08</v>
      </c>
      <c r="BN312" s="154">
        <v>0.372</v>
      </c>
      <c r="DU312" s="4"/>
      <c r="DZ312" s="183"/>
      <c r="EA312" s="183"/>
      <c r="EB312" s="183"/>
      <c r="EC312" s="183"/>
      <c r="ED312" s="183"/>
      <c r="EE312" s="183"/>
    </row>
    <row r="313" spans="30:135" ht="13" x14ac:dyDescent="0.15">
      <c r="AD313" s="144">
        <f t="shared" si="102"/>
        <v>80.900000000000006</v>
      </c>
      <c r="AE313" s="144">
        <f t="shared" si="103"/>
        <v>75.154511742892467</v>
      </c>
      <c r="AF313" s="149">
        <v>232</v>
      </c>
      <c r="AG313" s="150" t="s">
        <v>549</v>
      </c>
      <c r="AH313" s="149">
        <v>20</v>
      </c>
      <c r="AI313" s="151">
        <v>1</v>
      </c>
      <c r="AJ313" s="152">
        <v>1618</v>
      </c>
      <c r="AK313" s="152">
        <v>1216</v>
      </c>
      <c r="AL313" s="149">
        <v>0.752</v>
      </c>
      <c r="AM313" s="152">
        <v>692</v>
      </c>
      <c r="AN313" s="152">
        <v>417</v>
      </c>
      <c r="AO313" s="152">
        <v>1109</v>
      </c>
      <c r="AP313" s="153">
        <v>0.376</v>
      </c>
      <c r="AQ313" s="153">
        <v>0.438</v>
      </c>
      <c r="AR313" s="154">
        <v>0.217</v>
      </c>
      <c r="AS313" s="154">
        <v>0.112</v>
      </c>
      <c r="AT313" s="154">
        <v>8.5000000000000006E-2</v>
      </c>
      <c r="AU313" s="154">
        <v>0.34300000000000003</v>
      </c>
      <c r="AW313" s="183"/>
      <c r="AX313" s="144">
        <f t="shared" si="104"/>
        <v>81.228668941979521</v>
      </c>
      <c r="AY313" s="149">
        <v>232</v>
      </c>
      <c r="AZ313" s="150" t="s">
        <v>550</v>
      </c>
      <c r="BA313" s="149">
        <v>21</v>
      </c>
      <c r="BB313" s="151">
        <v>1</v>
      </c>
      <c r="BC313" s="152">
        <v>1758</v>
      </c>
      <c r="BD313" s="152">
        <v>1428</v>
      </c>
      <c r="BE313" s="149">
        <v>0.81200000000000006</v>
      </c>
      <c r="BF313" s="152">
        <v>658</v>
      </c>
      <c r="BG313" s="152">
        <v>508</v>
      </c>
      <c r="BH313" s="152">
        <v>1166</v>
      </c>
      <c r="BI313" s="153">
        <v>0.436</v>
      </c>
      <c r="BJ313" s="151">
        <v>0.49</v>
      </c>
      <c r="BK313" s="154">
        <v>0.221</v>
      </c>
      <c r="BL313" s="154">
        <v>0.13700000000000001</v>
      </c>
      <c r="BM313" s="154">
        <v>0.105</v>
      </c>
      <c r="BN313" s="154">
        <v>0.39100000000000001</v>
      </c>
      <c r="DU313" s="4"/>
      <c r="DZ313" s="183"/>
      <c r="EA313" s="183"/>
      <c r="EB313" s="183"/>
      <c r="EC313" s="183"/>
      <c r="ED313" s="183"/>
      <c r="EE313" s="183"/>
    </row>
    <row r="314" spans="30:135" ht="13" x14ac:dyDescent="0.15">
      <c r="AD314" s="144">
        <f t="shared" si="102"/>
        <v>78.529411764705884</v>
      </c>
      <c r="AE314" s="144">
        <f t="shared" si="103"/>
        <v>75.205992509363298</v>
      </c>
      <c r="AF314" s="149">
        <v>233</v>
      </c>
      <c r="AG314" s="150" t="s">
        <v>551</v>
      </c>
      <c r="AH314" s="149">
        <v>17</v>
      </c>
      <c r="AI314" s="151">
        <v>1</v>
      </c>
      <c r="AJ314" s="152">
        <v>1335</v>
      </c>
      <c r="AK314" s="152">
        <v>1004</v>
      </c>
      <c r="AL314" s="149">
        <v>0.752</v>
      </c>
      <c r="AM314" s="152">
        <v>581</v>
      </c>
      <c r="AN314" s="152">
        <v>368</v>
      </c>
      <c r="AO314" s="152">
        <v>949</v>
      </c>
      <c r="AP314" s="153">
        <v>0.38800000000000001</v>
      </c>
      <c r="AQ314" s="153">
        <v>0.44500000000000001</v>
      </c>
      <c r="AR314" s="155">
        <v>0.21</v>
      </c>
      <c r="AS314" s="154">
        <v>9.7000000000000003E-2</v>
      </c>
      <c r="AT314" s="154">
        <v>8.5000000000000006E-2</v>
      </c>
      <c r="AU314" s="154">
        <v>0.34599999999999997</v>
      </c>
      <c r="AW314" s="183"/>
      <c r="AX314" s="144">
        <f t="shared" si="104"/>
        <v>81.163767246550691</v>
      </c>
      <c r="AY314" s="149">
        <v>233</v>
      </c>
      <c r="AZ314" s="150" t="s">
        <v>552</v>
      </c>
      <c r="BA314" s="149">
        <v>21</v>
      </c>
      <c r="BB314" s="151">
        <v>1</v>
      </c>
      <c r="BC314" s="152">
        <v>1667</v>
      </c>
      <c r="BD314" s="152">
        <v>1353</v>
      </c>
      <c r="BE314" s="149">
        <v>0.81200000000000006</v>
      </c>
      <c r="BF314" s="152">
        <v>809</v>
      </c>
      <c r="BG314" s="152">
        <v>510</v>
      </c>
      <c r="BH314" s="152">
        <v>1319</v>
      </c>
      <c r="BI314" s="153">
        <v>0.38700000000000001</v>
      </c>
      <c r="BJ314" s="153">
        <v>0.44700000000000001</v>
      </c>
      <c r="BK314" s="154">
        <v>0.14699999999999999</v>
      </c>
      <c r="BL314" s="154">
        <v>8.1000000000000003E-2</v>
      </c>
      <c r="BM314" s="154">
        <v>6.0999999999999999E-2</v>
      </c>
      <c r="BN314" s="154">
        <v>0.36399999999999999</v>
      </c>
      <c r="DU314" s="4"/>
      <c r="DZ314" s="183"/>
      <c r="EA314" s="183"/>
      <c r="EB314" s="183"/>
      <c r="EC314" s="183"/>
      <c r="ED314" s="183"/>
      <c r="EE314" s="183"/>
    </row>
    <row r="315" spans="30:135" ht="13" x14ac:dyDescent="0.15">
      <c r="AD315" s="144">
        <f t="shared" si="102"/>
        <v>88.913043478260875</v>
      </c>
      <c r="AE315" s="144">
        <f t="shared" si="103"/>
        <v>75.110024449877756</v>
      </c>
      <c r="AF315" s="149">
        <v>234</v>
      </c>
      <c r="AG315" s="150" t="s">
        <v>517</v>
      </c>
      <c r="AH315" s="149">
        <v>23</v>
      </c>
      <c r="AI315" s="151">
        <v>1</v>
      </c>
      <c r="AJ315" s="152">
        <v>2045</v>
      </c>
      <c r="AK315" s="152">
        <v>1536</v>
      </c>
      <c r="AL315" s="149">
        <v>0.751</v>
      </c>
      <c r="AM315" s="152">
        <v>925</v>
      </c>
      <c r="AN315" s="152">
        <v>561</v>
      </c>
      <c r="AO315" s="152">
        <v>1486</v>
      </c>
      <c r="AP315" s="153">
        <v>0.378</v>
      </c>
      <c r="AQ315" s="153">
        <v>0.42299999999999999</v>
      </c>
      <c r="AR315" s="154">
        <v>0.17799999999999999</v>
      </c>
      <c r="AS315" s="154">
        <v>0.109</v>
      </c>
      <c r="AT315" s="154">
        <v>8.4000000000000005E-2</v>
      </c>
      <c r="AU315" s="154">
        <v>0.35899999999999999</v>
      </c>
      <c r="AW315" s="183"/>
      <c r="AX315" s="144">
        <f t="shared" si="104"/>
        <v>81.339439038351458</v>
      </c>
      <c r="AY315" s="149">
        <v>234</v>
      </c>
      <c r="AZ315" s="150" t="s">
        <v>353</v>
      </c>
      <c r="BA315" s="149">
        <v>23</v>
      </c>
      <c r="BB315" s="151">
        <v>1</v>
      </c>
      <c r="BC315" s="152">
        <v>1747</v>
      </c>
      <c r="BD315" s="152">
        <v>1421</v>
      </c>
      <c r="BE315" s="149">
        <v>0.81299999999999994</v>
      </c>
      <c r="BF315" s="152">
        <v>723</v>
      </c>
      <c r="BG315" s="152">
        <v>538</v>
      </c>
      <c r="BH315" s="152">
        <v>1261</v>
      </c>
      <c r="BI315" s="153">
        <v>0.42699999999999999</v>
      </c>
      <c r="BJ315" s="153">
        <v>0.47399999999999998</v>
      </c>
      <c r="BK315" s="154">
        <v>0.193</v>
      </c>
      <c r="BL315" s="154">
        <v>0.10199999999999999</v>
      </c>
      <c r="BM315" s="154">
        <v>7.9000000000000001E-2</v>
      </c>
      <c r="BN315" s="154">
        <v>0.38500000000000001</v>
      </c>
      <c r="DU315" s="4"/>
      <c r="DZ315" s="183"/>
      <c r="EA315" s="183"/>
      <c r="EB315" s="183"/>
      <c r="EC315" s="183"/>
      <c r="ED315" s="183"/>
      <c r="EE315" s="183"/>
    </row>
    <row r="316" spans="30:135" ht="13" x14ac:dyDescent="0.15">
      <c r="AD316" s="144">
        <f t="shared" si="102"/>
        <v>85.111111111111114</v>
      </c>
      <c r="AE316" s="144">
        <f t="shared" si="103"/>
        <v>75</v>
      </c>
      <c r="AF316" s="149">
        <v>235</v>
      </c>
      <c r="AG316" s="150" t="s">
        <v>349</v>
      </c>
      <c r="AH316" s="149">
        <v>18</v>
      </c>
      <c r="AI316" s="151">
        <v>1</v>
      </c>
      <c r="AJ316" s="152">
        <v>1532</v>
      </c>
      <c r="AK316" s="152">
        <v>1149</v>
      </c>
      <c r="AL316" s="149">
        <v>0.75</v>
      </c>
      <c r="AM316" s="152">
        <v>684</v>
      </c>
      <c r="AN316" s="152">
        <v>432</v>
      </c>
      <c r="AO316" s="152">
        <v>1116</v>
      </c>
      <c r="AP316" s="153">
        <v>0.38700000000000001</v>
      </c>
      <c r="AQ316" s="153">
        <v>0.43099999999999999</v>
      </c>
      <c r="AR316" s="154">
        <v>0.183</v>
      </c>
      <c r="AS316" s="154">
        <v>0.107</v>
      </c>
      <c r="AT316" s="154">
        <v>9.0999999999999998E-2</v>
      </c>
      <c r="AU316" s="154">
        <v>0.35799999999999998</v>
      </c>
      <c r="AW316" s="183"/>
      <c r="AX316" s="144">
        <f t="shared" si="104"/>
        <v>81.32678132678133</v>
      </c>
      <c r="AY316" s="149">
        <v>235</v>
      </c>
      <c r="AZ316" s="150" t="s">
        <v>437</v>
      </c>
      <c r="BA316" s="149">
        <v>20</v>
      </c>
      <c r="BB316" s="151">
        <v>1</v>
      </c>
      <c r="BC316" s="152">
        <v>1628</v>
      </c>
      <c r="BD316" s="152">
        <v>1324</v>
      </c>
      <c r="BE316" s="149">
        <v>0.81299999999999994</v>
      </c>
      <c r="BF316" s="152">
        <v>708</v>
      </c>
      <c r="BG316" s="152">
        <v>467</v>
      </c>
      <c r="BH316" s="152">
        <v>1175</v>
      </c>
      <c r="BI316" s="153">
        <v>0.39700000000000002</v>
      </c>
      <c r="BJ316" s="153">
        <v>0.46800000000000003</v>
      </c>
      <c r="BK316" s="154">
        <v>0.187</v>
      </c>
      <c r="BL316" s="154">
        <v>0.104</v>
      </c>
      <c r="BM316" s="154">
        <v>7.6999999999999999E-2</v>
      </c>
      <c r="BN316" s="155">
        <v>0.37</v>
      </c>
      <c r="DU316" s="4"/>
      <c r="DZ316" s="183"/>
      <c r="EA316" s="183"/>
      <c r="EB316" s="183"/>
      <c r="EC316" s="183"/>
      <c r="ED316" s="183"/>
      <c r="EE316" s="183"/>
    </row>
    <row r="317" spans="30:135" ht="13" x14ac:dyDescent="0.15">
      <c r="AD317" s="144">
        <f t="shared" si="102"/>
        <v>86.25</v>
      </c>
      <c r="AE317" s="144">
        <f t="shared" si="103"/>
        <v>74.830917874396135</v>
      </c>
      <c r="AF317" s="149">
        <v>236</v>
      </c>
      <c r="AG317" s="150" t="s">
        <v>540</v>
      </c>
      <c r="AH317" s="149">
        <v>24</v>
      </c>
      <c r="AI317" s="151">
        <v>1</v>
      </c>
      <c r="AJ317" s="152">
        <v>2070</v>
      </c>
      <c r="AK317" s="152">
        <v>1549</v>
      </c>
      <c r="AL317" s="149">
        <v>0.748</v>
      </c>
      <c r="AM317" s="152">
        <v>941</v>
      </c>
      <c r="AN317" s="152">
        <v>535</v>
      </c>
      <c r="AO317" s="152">
        <v>1476</v>
      </c>
      <c r="AP317" s="153">
        <v>0.36199999999999999</v>
      </c>
      <c r="AQ317" s="153">
        <v>0.42299999999999999</v>
      </c>
      <c r="AR317" s="154">
        <v>0.187</v>
      </c>
      <c r="AS317" s="154">
        <v>0.11899999999999999</v>
      </c>
      <c r="AT317" s="154">
        <v>8.7999999999999995E-2</v>
      </c>
      <c r="AU317" s="154">
        <v>0.34499999999999997</v>
      </c>
      <c r="AW317" s="183"/>
      <c r="AX317" s="144">
        <f t="shared" si="104"/>
        <v>81.287970838396106</v>
      </c>
      <c r="AY317" s="149">
        <v>236</v>
      </c>
      <c r="AZ317" s="150" t="s">
        <v>486</v>
      </c>
      <c r="BA317" s="149">
        <v>20</v>
      </c>
      <c r="BB317" s="151">
        <v>1</v>
      </c>
      <c r="BC317" s="152">
        <v>1646</v>
      </c>
      <c r="BD317" s="152">
        <v>1338</v>
      </c>
      <c r="BE317" s="149">
        <v>0.81299999999999994</v>
      </c>
      <c r="BF317" s="152">
        <v>720</v>
      </c>
      <c r="BG317" s="152">
        <v>525</v>
      </c>
      <c r="BH317" s="152">
        <v>1245</v>
      </c>
      <c r="BI317" s="153">
        <v>0.42199999999999999</v>
      </c>
      <c r="BJ317" s="153">
        <v>0.46600000000000003</v>
      </c>
      <c r="BK317" s="154">
        <v>0.17299999999999999</v>
      </c>
      <c r="BL317" s="154">
        <v>8.8999999999999996E-2</v>
      </c>
      <c r="BM317" s="155">
        <v>0.08</v>
      </c>
      <c r="BN317" s="155">
        <v>0.38</v>
      </c>
      <c r="DU317" s="4"/>
      <c r="DZ317" s="183"/>
      <c r="EA317" s="183"/>
      <c r="EB317" s="183"/>
      <c r="EC317" s="183"/>
      <c r="ED317" s="183"/>
      <c r="EE317" s="183"/>
    </row>
    <row r="318" spans="30:135" ht="13" x14ac:dyDescent="0.15">
      <c r="AD318" s="144">
        <f t="shared" si="102"/>
        <v>86.478260869565219</v>
      </c>
      <c r="AE318" s="144">
        <f t="shared" si="103"/>
        <v>74.811463046757169</v>
      </c>
      <c r="AF318" s="149">
        <v>237</v>
      </c>
      <c r="AG318" s="150" t="s">
        <v>553</v>
      </c>
      <c r="AH318" s="149">
        <v>23</v>
      </c>
      <c r="AI318" s="151">
        <v>1</v>
      </c>
      <c r="AJ318" s="152">
        <v>1989</v>
      </c>
      <c r="AK318" s="152">
        <v>1488</v>
      </c>
      <c r="AL318" s="149">
        <v>0.748</v>
      </c>
      <c r="AM318" s="152">
        <v>919</v>
      </c>
      <c r="AN318" s="152">
        <v>551</v>
      </c>
      <c r="AO318" s="152">
        <v>1470</v>
      </c>
      <c r="AP318" s="153">
        <v>0.375</v>
      </c>
      <c r="AQ318" s="153">
        <v>0.41199999999999998</v>
      </c>
      <c r="AR318" s="154">
        <v>0.17699999999999999</v>
      </c>
      <c r="AS318" s="155">
        <v>0.11</v>
      </c>
      <c r="AT318" s="154">
        <v>9.5000000000000001E-2</v>
      </c>
      <c r="AU318" s="154">
        <v>0.35399999999999998</v>
      </c>
      <c r="AW318" s="183"/>
      <c r="AX318" s="144">
        <f t="shared" si="104"/>
        <v>81.272822117892545</v>
      </c>
      <c r="AY318" s="149">
        <v>237</v>
      </c>
      <c r="AZ318" s="150" t="s">
        <v>324</v>
      </c>
      <c r="BA318" s="149">
        <v>23</v>
      </c>
      <c r="BB318" s="151">
        <v>1</v>
      </c>
      <c r="BC318" s="152">
        <v>1917</v>
      </c>
      <c r="BD318" s="152">
        <v>1558</v>
      </c>
      <c r="BE318" s="149">
        <v>0.81299999999999994</v>
      </c>
      <c r="BF318" s="152">
        <v>813</v>
      </c>
      <c r="BG318" s="152">
        <v>573</v>
      </c>
      <c r="BH318" s="152">
        <v>1386</v>
      </c>
      <c r="BI318" s="153">
        <v>0.41299999999999998</v>
      </c>
      <c r="BJ318" s="153">
        <v>0.45900000000000002</v>
      </c>
      <c r="BK318" s="154">
        <v>0.184</v>
      </c>
      <c r="BL318" s="154">
        <v>0.109</v>
      </c>
      <c r="BM318" s="154">
        <v>7.9000000000000001E-2</v>
      </c>
      <c r="BN318" s="154">
        <v>0.38400000000000001</v>
      </c>
      <c r="DU318" s="4"/>
      <c r="DZ318" s="183"/>
      <c r="EA318" s="183"/>
      <c r="EB318" s="183"/>
      <c r="EC318" s="183"/>
      <c r="ED318" s="183"/>
      <c r="EE318" s="183"/>
    </row>
    <row r="319" spans="30:135" ht="13" x14ac:dyDescent="0.15">
      <c r="AD319" s="144">
        <f t="shared" si="102"/>
        <v>84.45</v>
      </c>
      <c r="AE319" s="144">
        <f t="shared" si="103"/>
        <v>74.837181764357609</v>
      </c>
      <c r="AF319" s="149">
        <v>238</v>
      </c>
      <c r="AG319" s="150" t="s">
        <v>554</v>
      </c>
      <c r="AH319" s="149">
        <v>20</v>
      </c>
      <c r="AI319" s="151">
        <v>1</v>
      </c>
      <c r="AJ319" s="152">
        <v>1689</v>
      </c>
      <c r="AK319" s="152">
        <v>1264</v>
      </c>
      <c r="AL319" s="149">
        <v>0.748</v>
      </c>
      <c r="AM319" s="152">
        <v>765</v>
      </c>
      <c r="AN319" s="152">
        <v>440</v>
      </c>
      <c r="AO319" s="152">
        <v>1205</v>
      </c>
      <c r="AP319" s="153">
        <v>0.36499999999999999</v>
      </c>
      <c r="AQ319" s="151">
        <v>0.41</v>
      </c>
      <c r="AR319" s="154">
        <v>0.185</v>
      </c>
      <c r="AS319" s="154">
        <v>0.115</v>
      </c>
      <c r="AT319" s="155">
        <v>0.08</v>
      </c>
      <c r="AU319" s="154">
        <v>0.35499999999999998</v>
      </c>
      <c r="AW319" s="183"/>
      <c r="AX319" s="144">
        <f t="shared" si="104"/>
        <v>81.312889314805943</v>
      </c>
      <c r="AY319" s="149">
        <v>238</v>
      </c>
      <c r="AZ319" s="150" t="s">
        <v>388</v>
      </c>
      <c r="BA319" s="149">
        <v>25</v>
      </c>
      <c r="BB319" s="151">
        <v>1</v>
      </c>
      <c r="BC319" s="152">
        <v>2087</v>
      </c>
      <c r="BD319" s="152">
        <v>1697</v>
      </c>
      <c r="BE319" s="149">
        <v>0.81299999999999994</v>
      </c>
      <c r="BF319" s="152">
        <v>938</v>
      </c>
      <c r="BG319" s="152">
        <v>649</v>
      </c>
      <c r="BH319" s="152">
        <v>1587</v>
      </c>
      <c r="BI319" s="153">
        <v>0.40899999999999997</v>
      </c>
      <c r="BJ319" s="153">
        <v>0.45400000000000001</v>
      </c>
      <c r="BK319" s="154">
        <v>0.16300000000000001</v>
      </c>
      <c r="BL319" s="154">
        <v>9.6000000000000002E-2</v>
      </c>
      <c r="BM319" s="154">
        <v>7.3999999999999996E-2</v>
      </c>
      <c r="BN319" s="154">
        <v>0.38100000000000001</v>
      </c>
      <c r="DU319" s="4"/>
      <c r="DZ319" s="183"/>
      <c r="EA319" s="183"/>
      <c r="EB319" s="183"/>
      <c r="EC319" s="183"/>
      <c r="ED319" s="183"/>
      <c r="EE319" s="183"/>
    </row>
    <row r="320" spans="30:135" ht="13" x14ac:dyDescent="0.15">
      <c r="AD320" s="144">
        <f t="shared" si="102"/>
        <v>83.5</v>
      </c>
      <c r="AE320" s="144">
        <f t="shared" si="103"/>
        <v>74.750499001996005</v>
      </c>
      <c r="AF320" s="149">
        <v>239</v>
      </c>
      <c r="AG320" s="150" t="s">
        <v>354</v>
      </c>
      <c r="AH320" s="149">
        <v>24</v>
      </c>
      <c r="AI320" s="151">
        <v>1</v>
      </c>
      <c r="AJ320" s="152">
        <v>2004</v>
      </c>
      <c r="AK320" s="152">
        <v>1498</v>
      </c>
      <c r="AL320" s="149">
        <v>0.748</v>
      </c>
      <c r="AM320" s="152">
        <v>850</v>
      </c>
      <c r="AN320" s="152">
        <v>530</v>
      </c>
      <c r="AO320" s="152">
        <v>1380</v>
      </c>
      <c r="AP320" s="153">
        <v>0.38400000000000001</v>
      </c>
      <c r="AQ320" s="153">
        <v>0.44800000000000001</v>
      </c>
      <c r="AR320" s="154">
        <v>0.21299999999999999</v>
      </c>
      <c r="AS320" s="154">
        <v>0.113</v>
      </c>
      <c r="AT320" s="155">
        <v>0.09</v>
      </c>
      <c r="AU320" s="154">
        <v>0.34799999999999998</v>
      </c>
      <c r="AW320" s="183"/>
      <c r="AX320" s="144">
        <f t="shared" si="104"/>
        <v>81.405405405405403</v>
      </c>
      <c r="AY320" s="149">
        <v>239</v>
      </c>
      <c r="AZ320" s="150" t="s">
        <v>555</v>
      </c>
      <c r="BA320" s="149">
        <v>23</v>
      </c>
      <c r="BB320" s="151">
        <v>1</v>
      </c>
      <c r="BC320" s="152">
        <v>1850</v>
      </c>
      <c r="BD320" s="152">
        <v>1506</v>
      </c>
      <c r="BE320" s="149">
        <v>0.81399999999999995</v>
      </c>
      <c r="BF320" s="152">
        <v>772</v>
      </c>
      <c r="BG320" s="152">
        <v>543</v>
      </c>
      <c r="BH320" s="152">
        <v>1315</v>
      </c>
      <c r="BI320" s="153">
        <v>0.41299999999999998</v>
      </c>
      <c r="BJ320" s="153">
        <v>0.46500000000000002</v>
      </c>
      <c r="BK320" s="154">
        <v>0.189</v>
      </c>
      <c r="BL320" s="154">
        <v>0.121</v>
      </c>
      <c r="BM320" s="155">
        <v>0.09</v>
      </c>
      <c r="BN320" s="155">
        <v>0.38</v>
      </c>
      <c r="DU320" s="4"/>
      <c r="DZ320" s="183"/>
      <c r="EA320" s="183"/>
      <c r="EB320" s="183"/>
      <c r="EC320" s="183"/>
      <c r="ED320" s="183"/>
      <c r="EE320" s="183"/>
    </row>
    <row r="321" spans="30:135" ht="13" x14ac:dyDescent="0.15">
      <c r="AD321" s="144">
        <f t="shared" si="102"/>
        <v>77.529411764705884</v>
      </c>
      <c r="AE321" s="144">
        <f t="shared" si="103"/>
        <v>74.81031866464339</v>
      </c>
      <c r="AF321" s="149">
        <v>240</v>
      </c>
      <c r="AG321" s="150" t="s">
        <v>222</v>
      </c>
      <c r="AH321" s="149">
        <v>17</v>
      </c>
      <c r="AI321" s="151">
        <v>1</v>
      </c>
      <c r="AJ321" s="152">
        <v>1318</v>
      </c>
      <c r="AK321" s="152">
        <v>986</v>
      </c>
      <c r="AL321" s="149">
        <v>0.748</v>
      </c>
      <c r="AM321" s="152">
        <v>524</v>
      </c>
      <c r="AN321" s="152">
        <v>360</v>
      </c>
      <c r="AO321" s="152">
        <v>884</v>
      </c>
      <c r="AP321" s="153">
        <v>0.40699999999999997</v>
      </c>
      <c r="AQ321" s="153">
        <v>0.442</v>
      </c>
      <c r="AR321" s="154">
        <v>0.222</v>
      </c>
      <c r="AS321" s="154">
        <v>0.125</v>
      </c>
      <c r="AT321" s="154">
        <v>9.7000000000000003E-2</v>
      </c>
      <c r="AU321" s="154">
        <v>0.36799999999999999</v>
      </c>
      <c r="AW321" s="183"/>
      <c r="AX321" s="144">
        <f t="shared" si="104"/>
        <v>81.728665207877455</v>
      </c>
      <c r="AY321" s="149">
        <v>240</v>
      </c>
      <c r="AZ321" s="150" t="s">
        <v>471</v>
      </c>
      <c r="BA321" s="149">
        <v>23</v>
      </c>
      <c r="BB321" s="151">
        <v>1</v>
      </c>
      <c r="BC321" s="152">
        <v>1828</v>
      </c>
      <c r="BD321" s="152">
        <v>1494</v>
      </c>
      <c r="BE321" s="149">
        <v>0.81699999999999995</v>
      </c>
      <c r="BF321" s="152">
        <v>759</v>
      </c>
      <c r="BG321" s="152">
        <v>555</v>
      </c>
      <c r="BH321" s="152">
        <v>1314</v>
      </c>
      <c r="BI321" s="153">
        <v>0.42199999999999999</v>
      </c>
      <c r="BJ321" s="153">
        <v>0.48199999999999998</v>
      </c>
      <c r="BK321" s="154">
        <v>0.20200000000000001</v>
      </c>
      <c r="BL321" s="154">
        <v>9.1999999999999998E-2</v>
      </c>
      <c r="BM321" s="154">
        <v>7.1999999999999995E-2</v>
      </c>
      <c r="BN321" s="154">
        <v>0.379</v>
      </c>
      <c r="DU321" s="4"/>
      <c r="DZ321" s="183"/>
      <c r="EA321" s="183"/>
      <c r="EB321" s="183"/>
      <c r="EC321" s="183"/>
      <c r="ED321" s="183"/>
      <c r="EE321" s="183"/>
    </row>
    <row r="322" spans="30:135" ht="13" x14ac:dyDescent="0.15">
      <c r="AD322" s="144">
        <f t="shared" si="102"/>
        <v>78.826086956521735</v>
      </c>
      <c r="AE322" s="144">
        <f t="shared" si="103"/>
        <v>74.738003309431875</v>
      </c>
      <c r="AF322" s="149">
        <v>241</v>
      </c>
      <c r="AG322" s="150" t="s">
        <v>537</v>
      </c>
      <c r="AH322" s="149">
        <v>23</v>
      </c>
      <c r="AI322" s="151">
        <v>1</v>
      </c>
      <c r="AJ322" s="152">
        <v>1813</v>
      </c>
      <c r="AK322" s="152">
        <v>1355</v>
      </c>
      <c r="AL322" s="149">
        <v>0.747</v>
      </c>
      <c r="AM322" s="152">
        <v>786</v>
      </c>
      <c r="AN322" s="152">
        <v>492</v>
      </c>
      <c r="AO322" s="152">
        <v>1278</v>
      </c>
      <c r="AP322" s="153">
        <v>0.38500000000000001</v>
      </c>
      <c r="AQ322" s="153">
        <v>0.42899999999999999</v>
      </c>
      <c r="AR322" s="154">
        <v>0.20499999999999999</v>
      </c>
      <c r="AS322" s="154">
        <v>0.10299999999999999</v>
      </c>
      <c r="AT322" s="154">
        <v>7.6999999999999999E-2</v>
      </c>
      <c r="AU322" s="154">
        <v>0.35399999999999998</v>
      </c>
      <c r="AW322" s="183"/>
      <c r="AX322" s="144">
        <f t="shared" si="104"/>
        <v>81.834640917320456</v>
      </c>
      <c r="AY322" s="149">
        <v>241</v>
      </c>
      <c r="AZ322" s="150" t="s">
        <v>475</v>
      </c>
      <c r="BA322" s="149">
        <v>21</v>
      </c>
      <c r="BB322" s="151">
        <v>1</v>
      </c>
      <c r="BC322" s="152">
        <v>1657</v>
      </c>
      <c r="BD322" s="152">
        <v>1356</v>
      </c>
      <c r="BE322" s="149">
        <v>0.81799999999999995</v>
      </c>
      <c r="BF322" s="152">
        <v>715</v>
      </c>
      <c r="BG322" s="152">
        <v>488</v>
      </c>
      <c r="BH322" s="152">
        <v>1203</v>
      </c>
      <c r="BI322" s="153">
        <v>0.40600000000000003</v>
      </c>
      <c r="BJ322" s="153">
        <v>0.45900000000000002</v>
      </c>
      <c r="BK322" s="154">
        <v>0.182</v>
      </c>
      <c r="BL322" s="154">
        <v>0.113</v>
      </c>
      <c r="BM322" s="154">
        <v>8.4000000000000005E-2</v>
      </c>
      <c r="BN322" s="155">
        <v>0.38</v>
      </c>
      <c r="DU322" s="4"/>
      <c r="DZ322" s="183"/>
      <c r="EA322" s="183"/>
      <c r="EB322" s="183"/>
      <c r="EC322" s="183"/>
      <c r="ED322" s="183"/>
      <c r="EE322" s="183"/>
    </row>
    <row r="323" spans="30:135" ht="13" x14ac:dyDescent="0.15">
      <c r="AD323" s="144">
        <f t="shared" si="102"/>
        <v>77.333333333333329</v>
      </c>
      <c r="AE323" s="144">
        <f t="shared" si="103"/>
        <v>74.640804597701148</v>
      </c>
      <c r="AF323" s="149">
        <v>242</v>
      </c>
      <c r="AG323" s="150" t="s">
        <v>556</v>
      </c>
      <c r="AH323" s="149">
        <v>18</v>
      </c>
      <c r="AI323" s="151">
        <v>1</v>
      </c>
      <c r="AJ323" s="152">
        <v>1392</v>
      </c>
      <c r="AK323" s="152">
        <v>1039</v>
      </c>
      <c r="AL323" s="149">
        <v>0.746</v>
      </c>
      <c r="AM323" s="152">
        <v>632</v>
      </c>
      <c r="AN323" s="152">
        <v>363</v>
      </c>
      <c r="AO323" s="152">
        <v>995</v>
      </c>
      <c r="AP323" s="153">
        <v>0.36499999999999999</v>
      </c>
      <c r="AQ323" s="153">
        <v>0.434</v>
      </c>
      <c r="AR323" s="155">
        <v>0.21</v>
      </c>
      <c r="AS323" s="154">
        <v>9.8000000000000004E-2</v>
      </c>
      <c r="AT323" s="154">
        <v>8.7999999999999995E-2</v>
      </c>
      <c r="AU323" s="154">
        <v>0.32800000000000001</v>
      </c>
      <c r="AW323" s="183"/>
      <c r="AX323" s="144">
        <f t="shared" si="104"/>
        <v>81.923714759535656</v>
      </c>
      <c r="AY323" s="149">
        <v>242</v>
      </c>
      <c r="AZ323" s="150" t="s">
        <v>272</v>
      </c>
      <c r="BA323" s="149">
        <v>21</v>
      </c>
      <c r="BB323" s="151">
        <v>1</v>
      </c>
      <c r="BC323" s="152">
        <v>1809</v>
      </c>
      <c r="BD323" s="152">
        <v>1482</v>
      </c>
      <c r="BE323" s="149">
        <v>0.81899999999999995</v>
      </c>
      <c r="BF323" s="152">
        <v>821</v>
      </c>
      <c r="BG323" s="152">
        <v>578</v>
      </c>
      <c r="BH323" s="152">
        <v>1399</v>
      </c>
      <c r="BI323" s="153">
        <v>0.41299999999999998</v>
      </c>
      <c r="BJ323" s="153">
        <v>0.46600000000000003</v>
      </c>
      <c r="BK323" s="154">
        <v>0.16300000000000001</v>
      </c>
      <c r="BL323" s="154">
        <v>7.5999999999999998E-2</v>
      </c>
      <c r="BM323" s="154">
        <v>6.2E-2</v>
      </c>
      <c r="BN323" s="154">
        <v>0.376</v>
      </c>
      <c r="DU323" s="4"/>
      <c r="DZ323" s="183"/>
      <c r="EA323" s="183"/>
      <c r="EB323" s="183"/>
      <c r="EC323" s="183"/>
      <c r="ED323" s="183"/>
      <c r="EE323" s="183"/>
    </row>
    <row r="324" spans="30:135" ht="13" x14ac:dyDescent="0.15">
      <c r="AD324" s="144">
        <f t="shared" si="102"/>
        <v>88.611111111111114</v>
      </c>
      <c r="AE324" s="144">
        <f t="shared" si="103"/>
        <v>74.608150470219442</v>
      </c>
      <c r="AF324" s="149">
        <v>243</v>
      </c>
      <c r="AG324" s="150" t="s">
        <v>557</v>
      </c>
      <c r="AH324" s="149">
        <v>18</v>
      </c>
      <c r="AI324" s="151">
        <v>1</v>
      </c>
      <c r="AJ324" s="152">
        <v>1595</v>
      </c>
      <c r="AK324" s="152">
        <v>1190</v>
      </c>
      <c r="AL324" s="149">
        <v>0.746</v>
      </c>
      <c r="AM324" s="152">
        <v>713</v>
      </c>
      <c r="AN324" s="152">
        <v>438</v>
      </c>
      <c r="AO324" s="152">
        <v>1151</v>
      </c>
      <c r="AP324" s="153">
        <v>0.38100000000000001</v>
      </c>
      <c r="AQ324" s="153">
        <v>0.43099999999999999</v>
      </c>
      <c r="AR324" s="154">
        <v>0.19400000000000001</v>
      </c>
      <c r="AS324" s="154">
        <v>0.104</v>
      </c>
      <c r="AT324" s="154">
        <v>8.6999999999999994E-2</v>
      </c>
      <c r="AU324" s="154">
        <v>0.34699999999999998</v>
      </c>
      <c r="AW324" s="183"/>
      <c r="AX324" s="144">
        <f t="shared" si="104"/>
        <v>82.073265783320352</v>
      </c>
      <c r="AY324" s="149">
        <v>243</v>
      </c>
      <c r="AZ324" s="150" t="s">
        <v>401</v>
      </c>
      <c r="BA324" s="149">
        <v>18</v>
      </c>
      <c r="BB324" s="151">
        <v>1</v>
      </c>
      <c r="BC324" s="152">
        <v>1283</v>
      </c>
      <c r="BD324" s="152">
        <v>1053</v>
      </c>
      <c r="BE324" s="149">
        <v>0.82099999999999995</v>
      </c>
      <c r="BF324" s="152">
        <v>554</v>
      </c>
      <c r="BG324" s="152">
        <v>391</v>
      </c>
      <c r="BH324" s="152">
        <v>945</v>
      </c>
      <c r="BI324" s="153">
        <v>0.41399999999999998</v>
      </c>
      <c r="BJ324" s="153">
        <v>0.47599999999999998</v>
      </c>
      <c r="BK324" s="154">
        <v>0.193</v>
      </c>
      <c r="BL324" s="154">
        <v>8.2000000000000003E-2</v>
      </c>
      <c r="BM324" s="154">
        <v>6.8000000000000005E-2</v>
      </c>
      <c r="BN324" s="155">
        <v>0.37</v>
      </c>
      <c r="DU324" s="4"/>
      <c r="DZ324" s="183"/>
      <c r="EA324" s="183"/>
      <c r="EB324" s="183"/>
      <c r="EC324" s="183"/>
      <c r="ED324" s="183"/>
      <c r="EE324" s="183"/>
    </row>
    <row r="325" spans="30:135" ht="13" x14ac:dyDescent="0.15">
      <c r="AD325" s="144">
        <f t="shared" si="102"/>
        <v>83.545454545454561</v>
      </c>
      <c r="AE325" s="144">
        <f t="shared" si="103"/>
        <v>74.646354733405872</v>
      </c>
      <c r="AF325" s="149">
        <v>244</v>
      </c>
      <c r="AG325" s="150" t="s">
        <v>344</v>
      </c>
      <c r="AH325" s="149">
        <v>22</v>
      </c>
      <c r="AI325" s="151">
        <v>1</v>
      </c>
      <c r="AJ325" s="152">
        <v>1838</v>
      </c>
      <c r="AK325" s="152">
        <v>1372</v>
      </c>
      <c r="AL325" s="149">
        <v>0.746</v>
      </c>
      <c r="AM325" s="152">
        <v>820</v>
      </c>
      <c r="AN325" s="152">
        <v>516</v>
      </c>
      <c r="AO325" s="152">
        <v>1336</v>
      </c>
      <c r="AP325" s="153">
        <v>0.38600000000000001</v>
      </c>
      <c r="AQ325" s="153">
        <v>0.41899999999999998</v>
      </c>
      <c r="AR325" s="154">
        <v>0.17199999999999999</v>
      </c>
      <c r="AS325" s="154">
        <v>0.124</v>
      </c>
      <c r="AT325" s="155">
        <v>0.1</v>
      </c>
      <c r="AU325" s="154">
        <v>0.371</v>
      </c>
      <c r="AW325" s="183"/>
      <c r="AX325" s="144">
        <f t="shared" si="104"/>
        <v>82.223701731025301</v>
      </c>
      <c r="AY325" s="149">
        <v>244</v>
      </c>
      <c r="AZ325" s="150" t="s">
        <v>558</v>
      </c>
      <c r="BA325" s="149">
        <v>18</v>
      </c>
      <c r="BB325" s="151">
        <v>1</v>
      </c>
      <c r="BC325" s="152">
        <v>1502</v>
      </c>
      <c r="BD325" s="152">
        <v>1235</v>
      </c>
      <c r="BE325" s="149">
        <v>0.82199999999999995</v>
      </c>
      <c r="BF325" s="152">
        <v>617</v>
      </c>
      <c r="BG325" s="152">
        <v>427</v>
      </c>
      <c r="BH325" s="152">
        <v>1044</v>
      </c>
      <c r="BI325" s="153">
        <v>0.40899999999999997</v>
      </c>
      <c r="BJ325" s="153">
        <v>0.47699999999999998</v>
      </c>
      <c r="BK325" s="154">
        <v>0.20100000000000001</v>
      </c>
      <c r="BL325" s="154">
        <v>0.126</v>
      </c>
      <c r="BM325" s="154">
        <v>0.10100000000000001</v>
      </c>
      <c r="BN325" s="154">
        <v>0.376</v>
      </c>
      <c r="DU325" s="4"/>
      <c r="DZ325" s="183"/>
      <c r="EA325" s="183"/>
      <c r="EB325" s="183"/>
      <c r="EC325" s="183"/>
      <c r="ED325" s="183"/>
      <c r="EE325" s="183"/>
    </row>
    <row r="326" spans="30:135" ht="13" x14ac:dyDescent="0.15">
      <c r="AD326" s="144">
        <f t="shared" si="102"/>
        <v>77.27272727272728</v>
      </c>
      <c r="AE326" s="144">
        <f t="shared" si="103"/>
        <v>74.470588235294116</v>
      </c>
      <c r="AF326" s="149">
        <v>245</v>
      </c>
      <c r="AG326" s="150" t="s">
        <v>547</v>
      </c>
      <c r="AH326" s="149">
        <v>22</v>
      </c>
      <c r="AI326" s="151">
        <v>1</v>
      </c>
      <c r="AJ326" s="152">
        <v>1700</v>
      </c>
      <c r="AK326" s="152">
        <v>1266</v>
      </c>
      <c r="AL326" s="149">
        <v>0.745</v>
      </c>
      <c r="AM326" s="152">
        <v>727</v>
      </c>
      <c r="AN326" s="152">
        <v>456</v>
      </c>
      <c r="AO326" s="152">
        <v>1183</v>
      </c>
      <c r="AP326" s="153">
        <v>0.38500000000000001</v>
      </c>
      <c r="AQ326" s="153">
        <v>0.433</v>
      </c>
      <c r="AR326" s="154">
        <v>0.21299999999999999</v>
      </c>
      <c r="AS326" s="154">
        <v>0.108</v>
      </c>
      <c r="AT326" s="154">
        <v>8.4000000000000005E-2</v>
      </c>
      <c r="AU326" s="154">
        <v>0.34899999999999998</v>
      </c>
      <c r="AW326" s="183"/>
      <c r="AX326" s="144">
        <f t="shared" si="104"/>
        <v>82.179341657207715</v>
      </c>
      <c r="AY326" s="149">
        <v>245</v>
      </c>
      <c r="AZ326" s="150" t="s">
        <v>559</v>
      </c>
      <c r="BA326" s="149">
        <v>11</v>
      </c>
      <c r="BB326" s="151">
        <v>1</v>
      </c>
      <c r="BC326" s="152">
        <v>881</v>
      </c>
      <c r="BD326" s="152">
        <v>724</v>
      </c>
      <c r="BE326" s="149">
        <v>0.82199999999999995</v>
      </c>
      <c r="BF326" s="152">
        <v>378</v>
      </c>
      <c r="BG326" s="152">
        <v>275</v>
      </c>
      <c r="BH326" s="152">
        <v>653</v>
      </c>
      <c r="BI326" s="153">
        <v>0.42099999999999999</v>
      </c>
      <c r="BJ326" s="153">
        <v>0.47199999999999998</v>
      </c>
      <c r="BK326" s="154">
        <v>0.183</v>
      </c>
      <c r="BL326" s="154">
        <v>9.6000000000000002E-2</v>
      </c>
      <c r="BM326" s="154">
        <v>7.5999999999999998E-2</v>
      </c>
      <c r="BN326" s="154">
        <v>0.378</v>
      </c>
      <c r="DU326" s="4"/>
      <c r="DZ326" s="183"/>
      <c r="EA326" s="183"/>
      <c r="EB326" s="183"/>
      <c r="EC326" s="183"/>
      <c r="ED326" s="183"/>
      <c r="EE326" s="183"/>
    </row>
    <row r="327" spans="30:135" ht="13" x14ac:dyDescent="0.15">
      <c r="AD327" s="144">
        <f t="shared" si="102"/>
        <v>79.521739130434781</v>
      </c>
      <c r="AE327" s="144">
        <f t="shared" si="103"/>
        <v>74.466921815199555</v>
      </c>
      <c r="AF327" s="149">
        <v>246</v>
      </c>
      <c r="AG327" s="150" t="s">
        <v>477</v>
      </c>
      <c r="AH327" s="149">
        <v>23</v>
      </c>
      <c r="AI327" s="151">
        <v>1</v>
      </c>
      <c r="AJ327" s="152">
        <v>1829</v>
      </c>
      <c r="AK327" s="152">
        <v>1362</v>
      </c>
      <c r="AL327" s="149">
        <v>0.745</v>
      </c>
      <c r="AM327" s="152">
        <v>770</v>
      </c>
      <c r="AN327" s="152">
        <v>503</v>
      </c>
      <c r="AO327" s="152">
        <v>1273</v>
      </c>
      <c r="AP327" s="153">
        <v>0.39500000000000002</v>
      </c>
      <c r="AQ327" s="151">
        <v>0.45</v>
      </c>
      <c r="AR327" s="154">
        <v>0.219</v>
      </c>
      <c r="AS327" s="155">
        <v>0.1</v>
      </c>
      <c r="AT327" s="154">
        <v>7.6999999999999999E-2</v>
      </c>
      <c r="AU327" s="154">
        <v>0.34899999999999998</v>
      </c>
      <c r="AW327" s="183"/>
      <c r="AX327" s="144">
        <f t="shared" si="104"/>
        <v>82.223579718998167</v>
      </c>
      <c r="AY327" s="149">
        <v>246</v>
      </c>
      <c r="AZ327" s="150" t="s">
        <v>322</v>
      </c>
      <c r="BA327" s="149">
        <v>20</v>
      </c>
      <c r="BB327" s="151">
        <v>1</v>
      </c>
      <c r="BC327" s="152">
        <v>1637</v>
      </c>
      <c r="BD327" s="152">
        <v>1346</v>
      </c>
      <c r="BE327" s="149">
        <v>0.82199999999999995</v>
      </c>
      <c r="BF327" s="152">
        <v>656</v>
      </c>
      <c r="BG327" s="152">
        <v>472</v>
      </c>
      <c r="BH327" s="152">
        <v>1128</v>
      </c>
      <c r="BI327" s="153">
        <v>0.41799999999999998</v>
      </c>
      <c r="BJ327" s="151">
        <v>0.47</v>
      </c>
      <c r="BK327" s="154">
        <v>0.20699999999999999</v>
      </c>
      <c r="BL327" s="154">
        <v>0.123</v>
      </c>
      <c r="BM327" s="154">
        <v>9.6000000000000002E-2</v>
      </c>
      <c r="BN327" s="154">
        <v>0.38600000000000001</v>
      </c>
      <c r="DU327" s="4"/>
      <c r="DZ327" s="183"/>
      <c r="EA327" s="183"/>
      <c r="EB327" s="183"/>
      <c r="EC327" s="183"/>
      <c r="ED327" s="183"/>
      <c r="EE327" s="183"/>
    </row>
    <row r="328" spans="30:135" ht="13" x14ac:dyDescent="0.15">
      <c r="AD328" s="144">
        <f t="shared" si="102"/>
        <v>92.64705882352942</v>
      </c>
      <c r="AE328" s="144">
        <f t="shared" si="103"/>
        <v>74.476190476190467</v>
      </c>
      <c r="AF328" s="149">
        <v>247</v>
      </c>
      <c r="AG328" s="150" t="s">
        <v>245</v>
      </c>
      <c r="AH328" s="149">
        <v>17</v>
      </c>
      <c r="AI328" s="151">
        <v>1</v>
      </c>
      <c r="AJ328" s="152">
        <v>1575</v>
      </c>
      <c r="AK328" s="152">
        <v>1173</v>
      </c>
      <c r="AL328" s="149">
        <v>0.745</v>
      </c>
      <c r="AM328" s="152">
        <v>652</v>
      </c>
      <c r="AN328" s="152">
        <v>390</v>
      </c>
      <c r="AO328" s="152">
        <v>1042</v>
      </c>
      <c r="AP328" s="153">
        <v>0.374</v>
      </c>
      <c r="AQ328" s="153">
        <v>0.41499999999999998</v>
      </c>
      <c r="AR328" s="154">
        <v>0.20300000000000001</v>
      </c>
      <c r="AS328" s="154">
        <v>0.159</v>
      </c>
      <c r="AT328" s="154">
        <v>0.11700000000000001</v>
      </c>
      <c r="AU328" s="154">
        <v>0.36299999999999999</v>
      </c>
      <c r="AW328" s="183"/>
      <c r="AX328" s="144">
        <f t="shared" si="104"/>
        <v>82.307147912243451</v>
      </c>
      <c r="AY328" s="149">
        <v>247</v>
      </c>
      <c r="AZ328" s="150" t="s">
        <v>526</v>
      </c>
      <c r="BA328" s="149">
        <v>17</v>
      </c>
      <c r="BB328" s="151">
        <v>1</v>
      </c>
      <c r="BC328" s="152">
        <v>1413</v>
      </c>
      <c r="BD328" s="152">
        <v>1163</v>
      </c>
      <c r="BE328" s="149">
        <v>0.82299999999999995</v>
      </c>
      <c r="BF328" s="152">
        <v>605</v>
      </c>
      <c r="BG328" s="152">
        <v>430</v>
      </c>
      <c r="BH328" s="152">
        <v>1035</v>
      </c>
      <c r="BI328" s="153">
        <v>0.41499999999999998</v>
      </c>
      <c r="BJ328" s="153">
        <v>0.47099999999999997</v>
      </c>
      <c r="BK328" s="155">
        <v>0.18</v>
      </c>
      <c r="BL328" s="154">
        <v>0.106</v>
      </c>
      <c r="BM328" s="155">
        <v>0.08</v>
      </c>
      <c r="BN328" s="154">
        <v>0.38400000000000001</v>
      </c>
      <c r="DU328" s="4"/>
      <c r="DZ328" s="183"/>
      <c r="EA328" s="183"/>
      <c r="EB328" s="183"/>
      <c r="EC328" s="183"/>
      <c r="ED328" s="183"/>
      <c r="EE328" s="183"/>
    </row>
    <row r="329" spans="30:135" ht="13" x14ac:dyDescent="0.15">
      <c r="AD329" s="144">
        <f t="shared" si="102"/>
        <v>86</v>
      </c>
      <c r="AE329" s="144">
        <f t="shared" si="103"/>
        <v>74.547803617571063</v>
      </c>
      <c r="AF329" s="149">
        <v>248</v>
      </c>
      <c r="AG329" s="150" t="s">
        <v>558</v>
      </c>
      <c r="AH329" s="149">
        <v>18</v>
      </c>
      <c r="AI329" s="151">
        <v>1</v>
      </c>
      <c r="AJ329" s="152">
        <v>1548</v>
      </c>
      <c r="AK329" s="152">
        <v>1154</v>
      </c>
      <c r="AL329" s="149">
        <v>0.745</v>
      </c>
      <c r="AM329" s="152">
        <v>639</v>
      </c>
      <c r="AN329" s="152">
        <v>458</v>
      </c>
      <c r="AO329" s="152">
        <v>1097</v>
      </c>
      <c r="AP329" s="153">
        <v>0.41799999999999998</v>
      </c>
      <c r="AQ329" s="153">
        <v>0.44600000000000001</v>
      </c>
      <c r="AR329" s="154">
        <v>0.20899999999999999</v>
      </c>
      <c r="AS329" s="154">
        <v>9.6000000000000002E-2</v>
      </c>
      <c r="AT329" s="154">
        <v>7.5999999999999998E-2</v>
      </c>
      <c r="AU329" s="154">
        <v>0.36399999999999999</v>
      </c>
      <c r="AW329" s="183"/>
      <c r="AX329" s="144">
        <f t="shared" si="104"/>
        <v>82.341891045710696</v>
      </c>
      <c r="AY329" s="149">
        <v>248</v>
      </c>
      <c r="AZ329" s="150" t="s">
        <v>560</v>
      </c>
      <c r="BA329" s="149">
        <v>20</v>
      </c>
      <c r="BB329" s="151">
        <v>1</v>
      </c>
      <c r="BC329" s="152">
        <v>1597</v>
      </c>
      <c r="BD329" s="152">
        <v>1315</v>
      </c>
      <c r="BE329" s="149">
        <v>0.82299999999999995</v>
      </c>
      <c r="BF329" s="152">
        <v>685</v>
      </c>
      <c r="BG329" s="152">
        <v>467</v>
      </c>
      <c r="BH329" s="152">
        <v>1152</v>
      </c>
      <c r="BI329" s="153">
        <v>0.40500000000000003</v>
      </c>
      <c r="BJ329" s="153">
        <v>0.46600000000000003</v>
      </c>
      <c r="BK329" s="154">
        <v>0.183</v>
      </c>
      <c r="BL329" s="154">
        <v>0.115</v>
      </c>
      <c r="BM329" s="154">
        <v>9.2999999999999999E-2</v>
      </c>
      <c r="BN329" s="154">
        <v>0.379</v>
      </c>
      <c r="DU329" s="4"/>
      <c r="DZ329" s="183"/>
      <c r="EA329" s="183"/>
      <c r="EB329" s="183"/>
      <c r="EC329" s="183"/>
      <c r="ED329" s="183"/>
      <c r="EE329" s="183"/>
    </row>
    <row r="330" spans="30:135" ht="13" x14ac:dyDescent="0.15">
      <c r="AD330" s="144">
        <f t="shared" si="102"/>
        <v>84.235294117647058</v>
      </c>
      <c r="AE330" s="144">
        <f t="shared" si="103"/>
        <v>74.162011173184368</v>
      </c>
      <c r="AF330" s="149">
        <v>249</v>
      </c>
      <c r="AG330" s="150" t="s">
        <v>352</v>
      </c>
      <c r="AH330" s="149">
        <v>17</v>
      </c>
      <c r="AI330" s="151">
        <v>1</v>
      </c>
      <c r="AJ330" s="152">
        <v>1432</v>
      </c>
      <c r="AK330" s="152">
        <v>1062</v>
      </c>
      <c r="AL330" s="149">
        <v>0.74199999999999999</v>
      </c>
      <c r="AM330" s="152">
        <v>594</v>
      </c>
      <c r="AN330" s="152">
        <v>378</v>
      </c>
      <c r="AO330" s="152">
        <v>972</v>
      </c>
      <c r="AP330" s="153">
        <v>0.38900000000000001</v>
      </c>
      <c r="AQ330" s="153">
        <v>0.432</v>
      </c>
      <c r="AR330" s="154">
        <v>0.214</v>
      </c>
      <c r="AS330" s="154">
        <v>0.13100000000000001</v>
      </c>
      <c r="AT330" s="154">
        <v>9.8000000000000004E-2</v>
      </c>
      <c r="AU330" s="154">
        <v>0.35599999999999998</v>
      </c>
      <c r="AW330" s="183"/>
      <c r="AX330" s="144">
        <f t="shared" si="104"/>
        <v>82.342121397915392</v>
      </c>
      <c r="AY330" s="149">
        <v>249</v>
      </c>
      <c r="AZ330" s="150" t="s">
        <v>544</v>
      </c>
      <c r="BA330" s="149">
        <v>21</v>
      </c>
      <c r="BB330" s="151">
        <v>1</v>
      </c>
      <c r="BC330" s="152">
        <v>1631</v>
      </c>
      <c r="BD330" s="152">
        <v>1343</v>
      </c>
      <c r="BE330" s="149">
        <v>0.82299999999999995</v>
      </c>
      <c r="BF330" s="152">
        <v>680</v>
      </c>
      <c r="BG330" s="152">
        <v>453</v>
      </c>
      <c r="BH330" s="152">
        <v>1133</v>
      </c>
      <c r="BI330" s="151">
        <v>0.4</v>
      </c>
      <c r="BJ330" s="153">
        <v>0.47499999999999998</v>
      </c>
      <c r="BK330" s="155">
        <v>0.2</v>
      </c>
      <c r="BL330" s="154">
        <v>0.124</v>
      </c>
      <c r="BM330" s="154">
        <v>8.7999999999999995E-2</v>
      </c>
      <c r="BN330" s="155">
        <v>0.37</v>
      </c>
      <c r="DU330" s="4"/>
      <c r="DZ330" s="183"/>
      <c r="EA330" s="183"/>
      <c r="EB330" s="183"/>
      <c r="EC330" s="183"/>
      <c r="ED330" s="183"/>
      <c r="EE330" s="183"/>
    </row>
    <row r="331" spans="30:135" ht="13" x14ac:dyDescent="0.15">
      <c r="AD331" s="144">
        <f t="shared" si="102"/>
        <v>89.095238095238102</v>
      </c>
      <c r="AE331" s="144">
        <f t="shared" si="103"/>
        <v>74.238375200427569</v>
      </c>
      <c r="AF331" s="149">
        <v>250</v>
      </c>
      <c r="AG331" s="150" t="s">
        <v>561</v>
      </c>
      <c r="AH331" s="149">
        <v>21</v>
      </c>
      <c r="AI331" s="151">
        <v>1</v>
      </c>
      <c r="AJ331" s="152">
        <v>1871</v>
      </c>
      <c r="AK331" s="152">
        <v>1389</v>
      </c>
      <c r="AL331" s="149">
        <v>0.74199999999999999</v>
      </c>
      <c r="AM331" s="152">
        <v>868</v>
      </c>
      <c r="AN331" s="152">
        <v>490</v>
      </c>
      <c r="AO331" s="152">
        <v>1358</v>
      </c>
      <c r="AP331" s="153">
        <v>0.36099999999999999</v>
      </c>
      <c r="AQ331" s="153">
        <v>0.40600000000000003</v>
      </c>
      <c r="AR331" s="154">
        <v>0.17199999999999999</v>
      </c>
      <c r="AS331" s="154">
        <v>0.122</v>
      </c>
      <c r="AT331" s="154">
        <v>9.6000000000000002E-2</v>
      </c>
      <c r="AU331" s="154">
        <v>0.35299999999999998</v>
      </c>
      <c r="AW331" s="183"/>
      <c r="AX331" s="144">
        <f t="shared" si="104"/>
        <v>82.349785407725321</v>
      </c>
      <c r="AY331" s="149">
        <v>250</v>
      </c>
      <c r="AZ331" s="150" t="s">
        <v>453</v>
      </c>
      <c r="BA331" s="149">
        <v>21</v>
      </c>
      <c r="BB331" s="151">
        <v>1</v>
      </c>
      <c r="BC331" s="152">
        <v>1864</v>
      </c>
      <c r="BD331" s="152">
        <v>1535</v>
      </c>
      <c r="BE331" s="149">
        <v>0.82299999999999995</v>
      </c>
      <c r="BF331" s="152">
        <v>803</v>
      </c>
      <c r="BG331" s="152">
        <v>558</v>
      </c>
      <c r="BH331" s="152">
        <v>1361</v>
      </c>
      <c r="BI331" s="151">
        <v>0.41</v>
      </c>
      <c r="BJ331" s="153">
        <v>0.46100000000000002</v>
      </c>
      <c r="BK331" s="154">
        <v>0.17299999999999999</v>
      </c>
      <c r="BL331" s="154">
        <v>0.121</v>
      </c>
      <c r="BM331" s="154">
        <v>9.0999999999999998E-2</v>
      </c>
      <c r="BN331" s="154">
        <v>0.38600000000000001</v>
      </c>
      <c r="DU331" s="4"/>
      <c r="DZ331" s="183"/>
      <c r="EA331" s="183"/>
      <c r="EB331" s="183"/>
      <c r="EC331" s="183"/>
      <c r="ED331" s="183"/>
      <c r="EE331" s="183"/>
    </row>
    <row r="332" spans="30:135" ht="13" x14ac:dyDescent="0.15">
      <c r="AD332" s="144">
        <f t="shared" si="102"/>
        <v>81.666666666666657</v>
      </c>
      <c r="AE332" s="144">
        <f t="shared" si="103"/>
        <v>74.217687074829925</v>
      </c>
      <c r="AF332" s="149">
        <v>251</v>
      </c>
      <c r="AG332" s="150" t="s">
        <v>523</v>
      </c>
      <c r="AH332" s="149">
        <v>18</v>
      </c>
      <c r="AI332" s="151">
        <v>1</v>
      </c>
      <c r="AJ332" s="152">
        <v>1470</v>
      </c>
      <c r="AK332" s="152">
        <v>1091</v>
      </c>
      <c r="AL332" s="149">
        <v>0.74199999999999999</v>
      </c>
      <c r="AM332" s="152">
        <v>654</v>
      </c>
      <c r="AN332" s="152">
        <v>384</v>
      </c>
      <c r="AO332" s="152">
        <v>1038</v>
      </c>
      <c r="AP332" s="151">
        <v>0.37</v>
      </c>
      <c r="AQ332" s="153">
        <v>0.41499999999999998</v>
      </c>
      <c r="AR332" s="154">
        <v>0.19700000000000001</v>
      </c>
      <c r="AS332" s="154">
        <v>0.114</v>
      </c>
      <c r="AT332" s="154">
        <v>7.8E-2</v>
      </c>
      <c r="AU332" s="154">
        <v>0.35199999999999998</v>
      </c>
      <c r="AW332" s="183"/>
      <c r="AX332" s="144">
        <f t="shared" si="104"/>
        <v>82.434782608695656</v>
      </c>
      <c r="AY332" s="149">
        <v>251</v>
      </c>
      <c r="AZ332" s="150" t="s">
        <v>527</v>
      </c>
      <c r="BA332" s="149">
        <v>14</v>
      </c>
      <c r="BB332" s="151">
        <v>1</v>
      </c>
      <c r="BC332" s="152">
        <v>1150</v>
      </c>
      <c r="BD332" s="152">
        <v>948</v>
      </c>
      <c r="BE332" s="149">
        <v>0.82399999999999995</v>
      </c>
      <c r="BF332" s="152">
        <v>472</v>
      </c>
      <c r="BG332" s="152">
        <v>361</v>
      </c>
      <c r="BH332" s="152">
        <v>833</v>
      </c>
      <c r="BI332" s="153">
        <v>0.433</v>
      </c>
      <c r="BJ332" s="153">
        <v>0.495</v>
      </c>
      <c r="BK332" s="154">
        <v>0.20799999999999999</v>
      </c>
      <c r="BL332" s="154">
        <v>8.6999999999999994E-2</v>
      </c>
      <c r="BM332" s="154">
        <v>6.5000000000000002E-2</v>
      </c>
      <c r="BN332" s="154">
        <v>0.374</v>
      </c>
      <c r="DU332" s="4"/>
      <c r="DZ332" s="183"/>
      <c r="EA332" s="183"/>
      <c r="EB332" s="183"/>
      <c r="EC332" s="183"/>
      <c r="ED332" s="183"/>
      <c r="EE332" s="183"/>
    </row>
    <row r="333" spans="30:135" ht="13" x14ac:dyDescent="0.15">
      <c r="AD333" s="144">
        <f t="shared" si="102"/>
        <v>79.882352941176464</v>
      </c>
      <c r="AE333" s="144">
        <f t="shared" si="103"/>
        <v>74.153166421207658</v>
      </c>
      <c r="AF333" s="149">
        <v>252</v>
      </c>
      <c r="AG333" s="150" t="s">
        <v>307</v>
      </c>
      <c r="AH333" s="149">
        <v>17</v>
      </c>
      <c r="AI333" s="151">
        <v>1</v>
      </c>
      <c r="AJ333" s="152">
        <v>1358</v>
      </c>
      <c r="AK333" s="152">
        <v>1007</v>
      </c>
      <c r="AL333" s="149">
        <v>0.74199999999999999</v>
      </c>
      <c r="AM333" s="152">
        <v>569</v>
      </c>
      <c r="AN333" s="152">
        <v>388</v>
      </c>
      <c r="AO333" s="152">
        <v>957</v>
      </c>
      <c r="AP333" s="153">
        <v>0.40500000000000003</v>
      </c>
      <c r="AQ333" s="153">
        <v>0.441</v>
      </c>
      <c r="AR333" s="154">
        <v>0.21299999999999999</v>
      </c>
      <c r="AS333" s="154">
        <v>9.5000000000000001E-2</v>
      </c>
      <c r="AT333" s="154">
        <v>6.6000000000000003E-2</v>
      </c>
      <c r="AU333" s="154">
        <v>0.35799999999999998</v>
      </c>
      <c r="AW333" s="183"/>
      <c r="AX333" s="144">
        <f t="shared" si="104"/>
        <v>82.403651115618658</v>
      </c>
      <c r="AY333" s="149">
        <v>252</v>
      </c>
      <c r="AZ333" s="150" t="s">
        <v>351</v>
      </c>
      <c r="BA333" s="149">
        <v>22</v>
      </c>
      <c r="BB333" s="151">
        <v>1</v>
      </c>
      <c r="BC333" s="152">
        <v>1972</v>
      </c>
      <c r="BD333" s="152">
        <v>1625</v>
      </c>
      <c r="BE333" s="149">
        <v>0.82399999999999995</v>
      </c>
      <c r="BF333" s="152">
        <v>929</v>
      </c>
      <c r="BG333" s="152">
        <v>603</v>
      </c>
      <c r="BH333" s="152">
        <v>1532</v>
      </c>
      <c r="BI333" s="153">
        <v>0.39400000000000002</v>
      </c>
      <c r="BJ333" s="153">
        <v>0.45800000000000002</v>
      </c>
      <c r="BK333" s="154">
        <v>0.152</v>
      </c>
      <c r="BL333" s="155">
        <v>0.09</v>
      </c>
      <c r="BM333" s="154">
        <v>7.4999999999999997E-2</v>
      </c>
      <c r="BN333" s="154">
        <v>0.36799999999999999</v>
      </c>
      <c r="DU333" s="4"/>
      <c r="DZ333" s="183"/>
      <c r="EA333" s="183"/>
      <c r="EB333" s="183"/>
      <c r="EC333" s="183"/>
      <c r="ED333" s="183"/>
      <c r="EE333" s="183"/>
    </row>
    <row r="334" spans="30:135" ht="13" x14ac:dyDescent="0.15">
      <c r="AD334" s="144">
        <f t="shared" si="102"/>
        <v>76.782608695652172</v>
      </c>
      <c r="AE334" s="144">
        <f t="shared" si="103"/>
        <v>74.009060022650047</v>
      </c>
      <c r="AF334" s="149">
        <v>253</v>
      </c>
      <c r="AG334" s="150" t="s">
        <v>384</v>
      </c>
      <c r="AH334" s="149">
        <v>23</v>
      </c>
      <c r="AI334" s="151">
        <v>1</v>
      </c>
      <c r="AJ334" s="152">
        <v>1766</v>
      </c>
      <c r="AK334" s="152">
        <v>1307</v>
      </c>
      <c r="AL334" s="149">
        <v>0.74</v>
      </c>
      <c r="AM334" s="152">
        <v>762</v>
      </c>
      <c r="AN334" s="152">
        <v>477</v>
      </c>
      <c r="AO334" s="152">
        <v>1239</v>
      </c>
      <c r="AP334" s="153">
        <v>0.38500000000000001</v>
      </c>
      <c r="AQ334" s="153">
        <v>0.41599999999999998</v>
      </c>
      <c r="AR334" s="154">
        <v>0.19800000000000001</v>
      </c>
      <c r="AS334" s="154">
        <v>0.115</v>
      </c>
      <c r="AT334" s="154">
        <v>9.6000000000000002E-2</v>
      </c>
      <c r="AU334" s="154">
        <v>0.36199999999999999</v>
      </c>
      <c r="AW334" s="183"/>
      <c r="AX334" s="144">
        <f t="shared" si="104"/>
        <v>82.362373062533408</v>
      </c>
      <c r="AY334" s="149">
        <v>253</v>
      </c>
      <c r="AZ334" s="150" t="s">
        <v>402</v>
      </c>
      <c r="BA334" s="149">
        <v>22</v>
      </c>
      <c r="BB334" s="151">
        <v>1</v>
      </c>
      <c r="BC334" s="152">
        <v>1871</v>
      </c>
      <c r="BD334" s="152">
        <v>1541</v>
      </c>
      <c r="BE334" s="149">
        <v>0.82399999999999995</v>
      </c>
      <c r="BF334" s="152">
        <v>821</v>
      </c>
      <c r="BG334" s="152">
        <v>596</v>
      </c>
      <c r="BH334" s="152">
        <v>1417</v>
      </c>
      <c r="BI334" s="153">
        <v>0.42099999999999999</v>
      </c>
      <c r="BJ334" s="153">
        <v>0.45800000000000002</v>
      </c>
      <c r="BK334" s="155">
        <v>0.16</v>
      </c>
      <c r="BL334" s="154">
        <v>0.10100000000000001</v>
      </c>
      <c r="BM334" s="154">
        <v>8.4000000000000005E-2</v>
      </c>
      <c r="BN334" s="154">
        <v>0.39300000000000002</v>
      </c>
      <c r="DU334" s="4"/>
      <c r="DZ334" s="183"/>
      <c r="EA334" s="183"/>
      <c r="EB334" s="183"/>
      <c r="EC334" s="183"/>
      <c r="ED334" s="183"/>
      <c r="EE334" s="183"/>
    </row>
    <row r="335" spans="30:135" ht="13" x14ac:dyDescent="0.15">
      <c r="AD335" s="144">
        <f t="shared" si="102"/>
        <v>83.913043478260875</v>
      </c>
      <c r="AE335" s="144">
        <f t="shared" si="103"/>
        <v>74.041450777202073</v>
      </c>
      <c r="AF335" s="149">
        <v>254</v>
      </c>
      <c r="AG335" s="150" t="s">
        <v>457</v>
      </c>
      <c r="AH335" s="149">
        <v>23</v>
      </c>
      <c r="AI335" s="151">
        <v>1</v>
      </c>
      <c r="AJ335" s="152">
        <v>1930</v>
      </c>
      <c r="AK335" s="152">
        <v>1429</v>
      </c>
      <c r="AL335" s="149">
        <v>0.74</v>
      </c>
      <c r="AM335" s="152">
        <v>764</v>
      </c>
      <c r="AN335" s="152">
        <v>501</v>
      </c>
      <c r="AO335" s="152">
        <v>1265</v>
      </c>
      <c r="AP335" s="153">
        <v>0.39600000000000002</v>
      </c>
      <c r="AQ335" s="153">
        <v>0.43099999999999999</v>
      </c>
      <c r="AR335" s="155">
        <v>0.23</v>
      </c>
      <c r="AS335" s="154">
        <v>0.13500000000000001</v>
      </c>
      <c r="AT335" s="154">
        <v>0.106</v>
      </c>
      <c r="AU335" s="154">
        <v>0.36399999999999999</v>
      </c>
      <c r="AW335" s="183"/>
      <c r="AX335" s="144">
        <f t="shared" si="104"/>
        <v>82.452193475815534</v>
      </c>
      <c r="AY335" s="149">
        <v>254</v>
      </c>
      <c r="AZ335" s="150" t="s">
        <v>562</v>
      </c>
      <c r="BA335" s="149">
        <v>22</v>
      </c>
      <c r="BB335" s="151">
        <v>1</v>
      </c>
      <c r="BC335" s="152">
        <v>1778</v>
      </c>
      <c r="BD335" s="152">
        <v>1466</v>
      </c>
      <c r="BE335" s="149">
        <v>0.82499999999999996</v>
      </c>
      <c r="BF335" s="152">
        <v>810</v>
      </c>
      <c r="BG335" s="152">
        <v>550</v>
      </c>
      <c r="BH335" s="152">
        <v>1360</v>
      </c>
      <c r="BI335" s="153">
        <v>0.40400000000000003</v>
      </c>
      <c r="BJ335" s="153">
        <v>0.45800000000000002</v>
      </c>
      <c r="BK335" s="154">
        <v>0.155</v>
      </c>
      <c r="BL335" s="154">
        <v>9.4E-2</v>
      </c>
      <c r="BM335" s="155">
        <v>7.0000000000000007E-2</v>
      </c>
      <c r="BN335" s="155">
        <v>0.38</v>
      </c>
      <c r="DU335" s="4"/>
      <c r="DZ335" s="183"/>
      <c r="EA335" s="183"/>
      <c r="EB335" s="183"/>
      <c r="EC335" s="183"/>
      <c r="ED335" s="183"/>
      <c r="EE335" s="183"/>
    </row>
    <row r="336" spans="30:135" ht="13" x14ac:dyDescent="0.15">
      <c r="AD336" s="144">
        <f t="shared" si="102"/>
        <v>79.5</v>
      </c>
      <c r="AE336" s="144">
        <f t="shared" si="103"/>
        <v>73.944294699011678</v>
      </c>
      <c r="AF336" s="149">
        <v>255</v>
      </c>
      <c r="AG336" s="150" t="s">
        <v>508</v>
      </c>
      <c r="AH336" s="149">
        <v>14</v>
      </c>
      <c r="AI336" s="151">
        <v>1</v>
      </c>
      <c r="AJ336" s="152">
        <v>1113</v>
      </c>
      <c r="AK336" s="152">
        <v>823</v>
      </c>
      <c r="AL336" s="149">
        <v>0.73899999999999999</v>
      </c>
      <c r="AM336" s="152">
        <v>494</v>
      </c>
      <c r="AN336" s="152">
        <v>290</v>
      </c>
      <c r="AO336" s="152">
        <v>784</v>
      </c>
      <c r="AP336" s="151">
        <v>0.37</v>
      </c>
      <c r="AQ336" s="151">
        <v>0.42</v>
      </c>
      <c r="AR336" s="154">
        <v>0.192</v>
      </c>
      <c r="AS336" s="154">
        <v>0.126</v>
      </c>
      <c r="AT336" s="154">
        <v>9.4E-2</v>
      </c>
      <c r="AU336" s="154">
        <v>0.35499999999999998</v>
      </c>
      <c r="AW336" s="183"/>
      <c r="AX336" s="144">
        <f t="shared" si="104"/>
        <v>82.511467889908246</v>
      </c>
      <c r="AY336" s="149">
        <v>255</v>
      </c>
      <c r="AZ336" s="150" t="s">
        <v>329</v>
      </c>
      <c r="BA336" s="149">
        <v>20</v>
      </c>
      <c r="BB336" s="151">
        <v>1</v>
      </c>
      <c r="BC336" s="152">
        <v>1744</v>
      </c>
      <c r="BD336" s="152">
        <v>1439</v>
      </c>
      <c r="BE336" s="149">
        <v>0.82499999999999996</v>
      </c>
      <c r="BF336" s="152">
        <v>682</v>
      </c>
      <c r="BG336" s="152">
        <v>520</v>
      </c>
      <c r="BH336" s="152">
        <v>1202</v>
      </c>
      <c r="BI336" s="153">
        <v>0.433</v>
      </c>
      <c r="BJ336" s="153">
        <v>0.499</v>
      </c>
      <c r="BK336" s="154">
        <v>0.22800000000000001</v>
      </c>
      <c r="BL336" s="155">
        <v>0.1</v>
      </c>
      <c r="BM336" s="154">
        <v>7.0999999999999994E-2</v>
      </c>
      <c r="BN336" s="154">
        <v>0.377</v>
      </c>
      <c r="DU336" s="4"/>
      <c r="DZ336" s="183"/>
      <c r="EA336" s="183"/>
      <c r="EB336" s="183"/>
      <c r="EC336" s="183"/>
      <c r="ED336" s="183"/>
      <c r="EE336" s="183"/>
    </row>
    <row r="337" spans="30:135" ht="13" x14ac:dyDescent="0.15">
      <c r="AD337" s="144">
        <f t="shared" ref="AD337:AD424" si="107">40*(AJ337/(AH337*40))</f>
        <v>83.055555555555557</v>
      </c>
      <c r="AE337" s="144">
        <f t="shared" ref="AE337:AE424" si="108">100*(AK337/AJ337)</f>
        <v>73.779264214046819</v>
      </c>
      <c r="AF337" s="149">
        <v>256</v>
      </c>
      <c r="AG337" s="150" t="s">
        <v>509</v>
      </c>
      <c r="AH337" s="149">
        <v>18</v>
      </c>
      <c r="AI337" s="151">
        <v>1</v>
      </c>
      <c r="AJ337" s="152">
        <v>1495</v>
      </c>
      <c r="AK337" s="152">
        <v>1103</v>
      </c>
      <c r="AL337" s="149">
        <v>0.73799999999999999</v>
      </c>
      <c r="AM337" s="152">
        <v>697</v>
      </c>
      <c r="AN337" s="152">
        <v>390</v>
      </c>
      <c r="AO337" s="152">
        <v>1087</v>
      </c>
      <c r="AP337" s="153">
        <v>0.35899999999999999</v>
      </c>
      <c r="AQ337" s="153">
        <v>0.41399999999999998</v>
      </c>
      <c r="AR337" s="154">
        <v>0.191</v>
      </c>
      <c r="AS337" s="154">
        <v>9.7000000000000003E-2</v>
      </c>
      <c r="AT337" s="154">
        <v>7.3999999999999996E-2</v>
      </c>
      <c r="AU337" s="154">
        <v>0.33900000000000002</v>
      </c>
      <c r="AW337" s="183"/>
      <c r="AX337" s="144">
        <f t="shared" ref="AX337:AX424" si="109">100*(BD337/BC337)</f>
        <v>82.643607164916617</v>
      </c>
      <c r="AY337" s="149">
        <v>256</v>
      </c>
      <c r="AZ337" s="150" t="s">
        <v>382</v>
      </c>
      <c r="BA337" s="149">
        <v>19</v>
      </c>
      <c r="BB337" s="151">
        <v>1</v>
      </c>
      <c r="BC337" s="152">
        <v>1619</v>
      </c>
      <c r="BD337" s="152">
        <v>1338</v>
      </c>
      <c r="BE337" s="149">
        <v>0.82599999999999996</v>
      </c>
      <c r="BF337" s="152">
        <v>716</v>
      </c>
      <c r="BG337" s="152">
        <v>500</v>
      </c>
      <c r="BH337" s="152">
        <v>1216</v>
      </c>
      <c r="BI337" s="153">
        <v>0.41099999999999998</v>
      </c>
      <c r="BJ337" s="153">
        <v>0.47699999999999998</v>
      </c>
      <c r="BK337" s="154">
        <v>0.18099999999999999</v>
      </c>
      <c r="BL337" s="154">
        <v>9.2999999999999999E-2</v>
      </c>
      <c r="BM337" s="154">
        <v>7.4999999999999997E-2</v>
      </c>
      <c r="BN337" s="154">
        <v>0.36699999999999999</v>
      </c>
      <c r="DU337" s="4"/>
      <c r="DZ337" s="183"/>
      <c r="EA337" s="183"/>
      <c r="EB337" s="183"/>
      <c r="EC337" s="183"/>
      <c r="ED337" s="183"/>
      <c r="EE337" s="183"/>
    </row>
    <row r="338" spans="30:135" ht="13" x14ac:dyDescent="0.15">
      <c r="AD338" s="144">
        <f t="shared" si="107"/>
        <v>80.916666666666671</v>
      </c>
      <c r="AE338" s="144">
        <f t="shared" si="108"/>
        <v>73.635427394438722</v>
      </c>
      <c r="AF338" s="149">
        <v>257</v>
      </c>
      <c r="AG338" s="150" t="s">
        <v>481</v>
      </c>
      <c r="AH338" s="149">
        <v>24</v>
      </c>
      <c r="AI338" s="151">
        <v>1</v>
      </c>
      <c r="AJ338" s="152">
        <v>1942</v>
      </c>
      <c r="AK338" s="152">
        <v>1430</v>
      </c>
      <c r="AL338" s="149">
        <v>0.73599999999999999</v>
      </c>
      <c r="AM338" s="152">
        <v>899</v>
      </c>
      <c r="AN338" s="152">
        <v>511</v>
      </c>
      <c r="AO338" s="152">
        <v>1410</v>
      </c>
      <c r="AP338" s="153">
        <v>0.36199999999999999</v>
      </c>
      <c r="AQ338" s="153">
        <v>0.41099999999999998</v>
      </c>
      <c r="AR338" s="155">
        <v>0.18</v>
      </c>
      <c r="AS338" s="154">
        <v>0.109</v>
      </c>
      <c r="AT338" s="154">
        <v>8.3000000000000004E-2</v>
      </c>
      <c r="AU338" s="154">
        <v>0.34699999999999998</v>
      </c>
      <c r="AW338" s="183"/>
      <c r="AX338" s="144">
        <f t="shared" si="109"/>
        <v>82.604055496264678</v>
      </c>
      <c r="AY338" s="149">
        <v>257</v>
      </c>
      <c r="AZ338" s="150" t="s">
        <v>376</v>
      </c>
      <c r="BA338" s="149">
        <v>22</v>
      </c>
      <c r="BB338" s="151">
        <v>1</v>
      </c>
      <c r="BC338" s="152">
        <v>1874</v>
      </c>
      <c r="BD338" s="152">
        <v>1548</v>
      </c>
      <c r="BE338" s="149">
        <v>0.82599999999999996</v>
      </c>
      <c r="BF338" s="152">
        <v>919</v>
      </c>
      <c r="BG338" s="152">
        <v>569</v>
      </c>
      <c r="BH338" s="152">
        <v>1488</v>
      </c>
      <c r="BI338" s="153">
        <v>0.38200000000000001</v>
      </c>
      <c r="BJ338" s="153">
        <v>0.436</v>
      </c>
      <c r="BK338" s="154">
        <v>0.115</v>
      </c>
      <c r="BL338" s="154">
        <v>0.107</v>
      </c>
      <c r="BM338" s="154">
        <v>8.2000000000000003E-2</v>
      </c>
      <c r="BN338" s="154">
        <v>0.38200000000000001</v>
      </c>
      <c r="DU338" s="4"/>
      <c r="DZ338" s="183"/>
      <c r="EA338" s="183"/>
      <c r="EB338" s="183"/>
      <c r="EC338" s="183"/>
      <c r="ED338" s="183"/>
      <c r="EE338" s="183"/>
    </row>
    <row r="339" spans="30:135" ht="13" x14ac:dyDescent="0.15">
      <c r="AD339" s="144">
        <f t="shared" si="107"/>
        <v>76.5</v>
      </c>
      <c r="AE339" s="144">
        <f t="shared" si="108"/>
        <v>73.611111111111114</v>
      </c>
      <c r="AF339" s="149">
        <v>258</v>
      </c>
      <c r="AG339" s="150" t="s">
        <v>563</v>
      </c>
      <c r="AH339" s="149">
        <v>16</v>
      </c>
      <c r="AI339" s="151">
        <v>1</v>
      </c>
      <c r="AJ339" s="152">
        <v>1224</v>
      </c>
      <c r="AK339" s="152">
        <v>901</v>
      </c>
      <c r="AL339" s="149">
        <v>0.73599999999999999</v>
      </c>
      <c r="AM339" s="152">
        <v>592</v>
      </c>
      <c r="AN339" s="152">
        <v>347</v>
      </c>
      <c r="AO339" s="152">
        <v>939</v>
      </c>
      <c r="AP339" s="151">
        <v>0.37</v>
      </c>
      <c r="AQ339" s="153">
        <v>0.41899999999999998</v>
      </c>
      <c r="AR339" s="154">
        <v>0.17199999999999999</v>
      </c>
      <c r="AS339" s="154">
        <v>7.3999999999999996E-2</v>
      </c>
      <c r="AT339" s="155">
        <v>0.06</v>
      </c>
      <c r="AU339" s="154">
        <v>0.33700000000000002</v>
      </c>
      <c r="AW339" s="183"/>
      <c r="AX339" s="144">
        <f t="shared" si="109"/>
        <v>82.628205128205124</v>
      </c>
      <c r="AY339" s="149">
        <v>258</v>
      </c>
      <c r="AZ339" s="150" t="s">
        <v>257</v>
      </c>
      <c r="BA339" s="149">
        <v>19</v>
      </c>
      <c r="BB339" s="151">
        <v>1</v>
      </c>
      <c r="BC339" s="152">
        <v>1560</v>
      </c>
      <c r="BD339" s="152">
        <v>1289</v>
      </c>
      <c r="BE339" s="149">
        <v>0.82599999999999996</v>
      </c>
      <c r="BF339" s="152">
        <v>707</v>
      </c>
      <c r="BG339" s="152">
        <v>458</v>
      </c>
      <c r="BH339" s="152">
        <v>1165</v>
      </c>
      <c r="BI339" s="153">
        <v>0.39300000000000002</v>
      </c>
      <c r="BJ339" s="153">
        <v>0.44600000000000001</v>
      </c>
      <c r="BK339" s="154">
        <v>0.151</v>
      </c>
      <c r="BL339" s="154">
        <v>0.125</v>
      </c>
      <c r="BM339" s="154">
        <v>9.6000000000000002E-2</v>
      </c>
      <c r="BN339" s="154">
        <v>0.38100000000000001</v>
      </c>
      <c r="DU339" s="4"/>
      <c r="DZ339" s="183"/>
      <c r="EA339" s="183"/>
      <c r="EB339" s="183"/>
      <c r="EC339" s="183"/>
      <c r="ED339" s="183"/>
      <c r="EE339" s="183"/>
    </row>
    <row r="340" spans="30:135" ht="13" x14ac:dyDescent="0.15">
      <c r="AD340" s="144">
        <f t="shared" si="107"/>
        <v>86.357142857142861</v>
      </c>
      <c r="AE340" s="144">
        <f t="shared" si="108"/>
        <v>73.531844499586427</v>
      </c>
      <c r="AF340" s="149">
        <v>259</v>
      </c>
      <c r="AG340" s="150" t="s">
        <v>258</v>
      </c>
      <c r="AH340" s="149">
        <v>14</v>
      </c>
      <c r="AI340" s="151">
        <v>1</v>
      </c>
      <c r="AJ340" s="152">
        <v>1209</v>
      </c>
      <c r="AK340" s="152">
        <v>889</v>
      </c>
      <c r="AL340" s="149">
        <v>0.73499999999999999</v>
      </c>
      <c r="AM340" s="152">
        <v>531</v>
      </c>
      <c r="AN340" s="152">
        <v>302</v>
      </c>
      <c r="AO340" s="152">
        <v>833</v>
      </c>
      <c r="AP340" s="153">
        <v>0.36299999999999999</v>
      </c>
      <c r="AQ340" s="153">
        <v>0.39700000000000002</v>
      </c>
      <c r="AR340" s="154">
        <v>0.19500000000000001</v>
      </c>
      <c r="AS340" s="154">
        <v>0.13400000000000001</v>
      </c>
      <c r="AT340" s="154">
        <v>0.112</v>
      </c>
      <c r="AU340" s="154">
        <v>0.35599999999999998</v>
      </c>
      <c r="AW340" s="183"/>
      <c r="AX340" s="144">
        <f t="shared" si="109"/>
        <v>82.784090909090907</v>
      </c>
      <c r="AY340" s="149">
        <v>259</v>
      </c>
      <c r="AZ340" s="150" t="s">
        <v>564</v>
      </c>
      <c r="BA340" s="149">
        <v>23</v>
      </c>
      <c r="BB340" s="151">
        <v>1</v>
      </c>
      <c r="BC340" s="152">
        <v>1760</v>
      </c>
      <c r="BD340" s="152">
        <v>1457</v>
      </c>
      <c r="BE340" s="149">
        <v>0.82799999999999996</v>
      </c>
      <c r="BF340" s="152">
        <v>725</v>
      </c>
      <c r="BG340" s="152">
        <v>512</v>
      </c>
      <c r="BH340" s="152">
        <v>1237</v>
      </c>
      <c r="BI340" s="153">
        <v>0.41399999999999998</v>
      </c>
      <c r="BJ340" s="153">
        <v>0.47199999999999998</v>
      </c>
      <c r="BK340" s="155">
        <v>0.19</v>
      </c>
      <c r="BL340" s="154">
        <v>0.13100000000000001</v>
      </c>
      <c r="BM340" s="154">
        <v>0.10100000000000001</v>
      </c>
      <c r="BN340" s="154">
        <v>0.38800000000000001</v>
      </c>
      <c r="DU340" s="4"/>
      <c r="DZ340" s="183"/>
      <c r="EA340" s="183"/>
      <c r="EB340" s="183"/>
      <c r="EC340" s="183"/>
      <c r="ED340" s="183"/>
      <c r="EE340" s="183"/>
    </row>
    <row r="341" spans="30:135" ht="13" x14ac:dyDescent="0.15">
      <c r="AD341" s="144">
        <f t="shared" si="107"/>
        <v>83.857142857142861</v>
      </c>
      <c r="AE341" s="144">
        <f t="shared" si="108"/>
        <v>73.537762634866553</v>
      </c>
      <c r="AF341" s="149">
        <v>260</v>
      </c>
      <c r="AG341" s="150" t="s">
        <v>396</v>
      </c>
      <c r="AH341" s="149">
        <v>21</v>
      </c>
      <c r="AI341" s="151">
        <v>1</v>
      </c>
      <c r="AJ341" s="152">
        <v>1761</v>
      </c>
      <c r="AK341" s="152">
        <v>1295</v>
      </c>
      <c r="AL341" s="149">
        <v>0.73499999999999999</v>
      </c>
      <c r="AM341" s="152">
        <v>799</v>
      </c>
      <c r="AN341" s="152">
        <v>475</v>
      </c>
      <c r="AO341" s="152">
        <v>1274</v>
      </c>
      <c r="AP341" s="153">
        <v>0.373</v>
      </c>
      <c r="AQ341" s="153">
        <v>0.41499999999999998</v>
      </c>
      <c r="AR341" s="154">
        <v>0.186</v>
      </c>
      <c r="AS341" s="154">
        <v>0.108</v>
      </c>
      <c r="AT341" s="154">
        <v>8.1000000000000003E-2</v>
      </c>
      <c r="AU341" s="154">
        <v>0.34799999999999998</v>
      </c>
      <c r="AW341" s="183"/>
      <c r="AX341" s="144">
        <f t="shared" si="109"/>
        <v>82.829808660624366</v>
      </c>
      <c r="AY341" s="149">
        <v>260</v>
      </c>
      <c r="AZ341" s="150" t="s">
        <v>405</v>
      </c>
      <c r="BA341" s="149">
        <v>24</v>
      </c>
      <c r="BB341" s="151">
        <v>1</v>
      </c>
      <c r="BC341" s="152">
        <v>1986</v>
      </c>
      <c r="BD341" s="152">
        <v>1645</v>
      </c>
      <c r="BE341" s="149">
        <v>0.82799999999999996</v>
      </c>
      <c r="BF341" s="152">
        <v>828</v>
      </c>
      <c r="BG341" s="152">
        <v>592</v>
      </c>
      <c r="BH341" s="152">
        <v>1420</v>
      </c>
      <c r="BI341" s="153">
        <v>0.41699999999999998</v>
      </c>
      <c r="BJ341" s="153">
        <v>0.47199999999999998</v>
      </c>
      <c r="BK341" s="154">
        <v>0.186</v>
      </c>
      <c r="BL341" s="154">
        <v>0.123</v>
      </c>
      <c r="BM341" s="154">
        <v>8.5999999999999993E-2</v>
      </c>
      <c r="BN341" s="154">
        <v>0.38700000000000001</v>
      </c>
      <c r="DU341" s="4"/>
      <c r="DZ341" s="183"/>
      <c r="EA341" s="183"/>
      <c r="EB341" s="183"/>
      <c r="EC341" s="183"/>
      <c r="ED341" s="183"/>
      <c r="EE341" s="183"/>
    </row>
    <row r="342" spans="30:135" ht="13" x14ac:dyDescent="0.15">
      <c r="AD342" s="144">
        <f t="shared" si="107"/>
        <v>81.791666666666671</v>
      </c>
      <c r="AE342" s="144">
        <f t="shared" si="108"/>
        <v>73.357106469689242</v>
      </c>
      <c r="AF342" s="149">
        <v>261</v>
      </c>
      <c r="AG342" s="150" t="s">
        <v>542</v>
      </c>
      <c r="AH342" s="149">
        <v>24</v>
      </c>
      <c r="AI342" s="151">
        <v>1</v>
      </c>
      <c r="AJ342" s="152">
        <v>1963</v>
      </c>
      <c r="AK342" s="152">
        <v>1440</v>
      </c>
      <c r="AL342" s="149">
        <v>0.73399999999999999</v>
      </c>
      <c r="AM342" s="152">
        <v>934</v>
      </c>
      <c r="AN342" s="152">
        <v>543</v>
      </c>
      <c r="AO342" s="152">
        <v>1477</v>
      </c>
      <c r="AP342" s="153">
        <v>0.36799999999999999</v>
      </c>
      <c r="AQ342" s="153">
        <v>0.41399999999999998</v>
      </c>
      <c r="AR342" s="154">
        <v>0.18099999999999999</v>
      </c>
      <c r="AS342" s="154">
        <v>7.8E-2</v>
      </c>
      <c r="AT342" s="154">
        <v>6.7000000000000004E-2</v>
      </c>
      <c r="AU342" s="154">
        <v>0.33900000000000002</v>
      </c>
      <c r="AW342" s="183"/>
      <c r="AX342" s="144">
        <f t="shared" si="109"/>
        <v>82.942603071948255</v>
      </c>
      <c r="AY342" s="149">
        <v>261</v>
      </c>
      <c r="AZ342" s="150" t="s">
        <v>563</v>
      </c>
      <c r="BA342" s="149">
        <v>16</v>
      </c>
      <c r="BB342" s="151">
        <v>1</v>
      </c>
      <c r="BC342" s="152">
        <v>1237</v>
      </c>
      <c r="BD342" s="152">
        <v>1026</v>
      </c>
      <c r="BE342" s="149">
        <v>0.82899999999999996</v>
      </c>
      <c r="BF342" s="152">
        <v>482</v>
      </c>
      <c r="BG342" s="152">
        <v>348</v>
      </c>
      <c r="BH342" s="152">
        <v>830</v>
      </c>
      <c r="BI342" s="153">
        <v>0.41899999999999998</v>
      </c>
      <c r="BJ342" s="153">
        <v>0.47499999999999998</v>
      </c>
      <c r="BK342" s="154">
        <v>0.20499999999999999</v>
      </c>
      <c r="BL342" s="154">
        <v>0.14599999999999999</v>
      </c>
      <c r="BM342" s="155">
        <v>0.1</v>
      </c>
      <c r="BN342" s="154">
        <v>0.39900000000000002</v>
      </c>
      <c r="DU342" s="4"/>
      <c r="DZ342" s="183"/>
      <c r="EA342" s="183"/>
      <c r="EB342" s="183"/>
      <c r="EC342" s="183"/>
      <c r="ED342" s="183"/>
      <c r="EE342" s="183"/>
    </row>
    <row r="343" spans="30:135" ht="13" x14ac:dyDescent="0.15">
      <c r="AD343" s="144">
        <f t="shared" si="107"/>
        <v>78.909090909090907</v>
      </c>
      <c r="AE343" s="144">
        <f t="shared" si="108"/>
        <v>73.444700460829495</v>
      </c>
      <c r="AF343" s="149">
        <v>262</v>
      </c>
      <c r="AG343" s="150" t="s">
        <v>562</v>
      </c>
      <c r="AH343" s="149">
        <v>22</v>
      </c>
      <c r="AI343" s="151">
        <v>1</v>
      </c>
      <c r="AJ343" s="152">
        <v>1736</v>
      </c>
      <c r="AK343" s="152">
        <v>1275</v>
      </c>
      <c r="AL343" s="149">
        <v>0.73399999999999999</v>
      </c>
      <c r="AM343" s="152">
        <v>734</v>
      </c>
      <c r="AN343" s="152">
        <v>459</v>
      </c>
      <c r="AO343" s="152">
        <v>1193</v>
      </c>
      <c r="AP343" s="153">
        <v>0.38500000000000001</v>
      </c>
      <c r="AQ343" s="153">
        <v>0.42199999999999999</v>
      </c>
      <c r="AR343" s="155">
        <v>0.21</v>
      </c>
      <c r="AS343" s="154">
        <v>0.11799999999999999</v>
      </c>
      <c r="AT343" s="154">
        <v>9.5000000000000001E-2</v>
      </c>
      <c r="AU343" s="154">
        <v>0.35499999999999998</v>
      </c>
      <c r="AW343" s="183"/>
      <c r="AX343" s="144">
        <f t="shared" si="109"/>
        <v>82.995495495495504</v>
      </c>
      <c r="AY343" s="149">
        <v>262</v>
      </c>
      <c r="AZ343" s="150" t="s">
        <v>507</v>
      </c>
      <c r="BA343" s="149">
        <v>21</v>
      </c>
      <c r="BB343" s="151">
        <v>1</v>
      </c>
      <c r="BC343" s="152">
        <v>1776</v>
      </c>
      <c r="BD343" s="152">
        <v>1474</v>
      </c>
      <c r="BE343" s="149">
        <v>0.83</v>
      </c>
      <c r="BF343" s="152">
        <v>755</v>
      </c>
      <c r="BG343" s="152">
        <v>538</v>
      </c>
      <c r="BH343" s="152">
        <v>1293</v>
      </c>
      <c r="BI343" s="153">
        <v>0.41599999999999998</v>
      </c>
      <c r="BJ343" s="153">
        <v>0.47599999999999998</v>
      </c>
      <c r="BK343" s="154">
        <v>0.186</v>
      </c>
      <c r="BL343" s="154">
        <v>0.109</v>
      </c>
      <c r="BM343" s="154">
        <v>8.6999999999999994E-2</v>
      </c>
      <c r="BN343" s="154">
        <v>0.38200000000000001</v>
      </c>
      <c r="DU343" s="4"/>
      <c r="DZ343" s="183"/>
      <c r="EA343" s="183"/>
      <c r="EB343" s="183"/>
      <c r="EC343" s="183"/>
      <c r="ED343" s="183"/>
      <c r="EE343" s="183"/>
    </row>
    <row r="344" spans="30:135" ht="13" x14ac:dyDescent="0.15">
      <c r="AD344" s="144">
        <f t="shared" si="107"/>
        <v>84.590909090909093</v>
      </c>
      <c r="AE344" s="144">
        <f t="shared" si="108"/>
        <v>73.240193444384744</v>
      </c>
      <c r="AF344" s="149">
        <v>263</v>
      </c>
      <c r="AG344" s="150" t="s">
        <v>469</v>
      </c>
      <c r="AH344" s="149">
        <v>22</v>
      </c>
      <c r="AI344" s="151">
        <v>1</v>
      </c>
      <c r="AJ344" s="152">
        <v>1861</v>
      </c>
      <c r="AK344" s="152">
        <v>1363</v>
      </c>
      <c r="AL344" s="149">
        <v>0.73199999999999998</v>
      </c>
      <c r="AM344" s="152">
        <v>808</v>
      </c>
      <c r="AN344" s="152">
        <v>500</v>
      </c>
      <c r="AO344" s="152">
        <v>1308</v>
      </c>
      <c r="AP344" s="153">
        <v>0.38200000000000001</v>
      </c>
      <c r="AQ344" s="153">
        <v>0.42499999999999999</v>
      </c>
      <c r="AR344" s="154">
        <v>0.20200000000000001</v>
      </c>
      <c r="AS344" s="154">
        <v>0.11700000000000001</v>
      </c>
      <c r="AT344" s="154">
        <v>9.5000000000000001E-2</v>
      </c>
      <c r="AU344" s="154">
        <v>0.35199999999999998</v>
      </c>
      <c r="AW344" s="183"/>
      <c r="AX344" s="144">
        <f t="shared" si="109"/>
        <v>83.002207505518768</v>
      </c>
      <c r="AY344" s="149">
        <v>263</v>
      </c>
      <c r="AZ344" s="150" t="s">
        <v>565</v>
      </c>
      <c r="BA344" s="149">
        <v>10</v>
      </c>
      <c r="BB344" s="151">
        <v>1</v>
      </c>
      <c r="BC344" s="152">
        <v>906</v>
      </c>
      <c r="BD344" s="152">
        <v>752</v>
      </c>
      <c r="BE344" s="149">
        <v>0.83</v>
      </c>
      <c r="BF344" s="152">
        <v>399</v>
      </c>
      <c r="BG344" s="152">
        <v>285</v>
      </c>
      <c r="BH344" s="152">
        <v>684</v>
      </c>
      <c r="BI344" s="153">
        <v>0.41699999999999998</v>
      </c>
      <c r="BJ344" s="153">
        <v>0.46800000000000003</v>
      </c>
      <c r="BK344" s="154">
        <v>0.16200000000000001</v>
      </c>
      <c r="BL344" s="154">
        <v>0.104</v>
      </c>
      <c r="BM344" s="154">
        <v>9.4E-2</v>
      </c>
      <c r="BN344" s="154">
        <v>0.38400000000000001</v>
      </c>
      <c r="DU344" s="4"/>
      <c r="DZ344" s="183"/>
      <c r="EA344" s="183"/>
      <c r="EB344" s="183"/>
      <c r="EC344" s="183"/>
      <c r="ED344" s="183"/>
      <c r="EE344" s="183"/>
    </row>
    <row r="345" spans="30:135" ht="13" x14ac:dyDescent="0.15">
      <c r="AD345" s="144">
        <f t="shared" si="107"/>
        <v>83.666666666666671</v>
      </c>
      <c r="AE345" s="144">
        <f t="shared" si="108"/>
        <v>73.079112122936834</v>
      </c>
      <c r="AF345" s="149">
        <v>264</v>
      </c>
      <c r="AG345" s="150" t="s">
        <v>436</v>
      </c>
      <c r="AH345" s="149">
        <v>21</v>
      </c>
      <c r="AI345" s="151">
        <v>1</v>
      </c>
      <c r="AJ345" s="152">
        <v>1757</v>
      </c>
      <c r="AK345" s="152">
        <v>1284</v>
      </c>
      <c r="AL345" s="149">
        <v>0.73099999999999998</v>
      </c>
      <c r="AM345" s="152">
        <v>753</v>
      </c>
      <c r="AN345" s="152">
        <v>468</v>
      </c>
      <c r="AO345" s="152">
        <v>1221</v>
      </c>
      <c r="AP345" s="153">
        <v>0.38300000000000001</v>
      </c>
      <c r="AQ345" s="153">
        <v>0.41799999999999998</v>
      </c>
      <c r="AR345" s="154">
        <v>0.20200000000000001</v>
      </c>
      <c r="AS345" s="154">
        <v>0.125</v>
      </c>
      <c r="AT345" s="154">
        <v>0.104</v>
      </c>
      <c r="AU345" s="154">
        <v>0.35599999999999998</v>
      </c>
      <c r="AW345" s="183"/>
      <c r="AX345" s="144">
        <f t="shared" si="109"/>
        <v>82.952182952182952</v>
      </c>
      <c r="AY345" s="149">
        <v>264</v>
      </c>
      <c r="AZ345" s="150" t="s">
        <v>566</v>
      </c>
      <c r="BA345" s="149">
        <v>18</v>
      </c>
      <c r="BB345" s="151">
        <v>1</v>
      </c>
      <c r="BC345" s="152">
        <v>1443</v>
      </c>
      <c r="BD345" s="152">
        <v>1197</v>
      </c>
      <c r="BE345" s="149">
        <v>0.83</v>
      </c>
      <c r="BF345" s="152">
        <v>588</v>
      </c>
      <c r="BG345" s="152">
        <v>435</v>
      </c>
      <c r="BH345" s="152">
        <v>1023</v>
      </c>
      <c r="BI345" s="153">
        <v>0.42499999999999999</v>
      </c>
      <c r="BJ345" s="153">
        <v>0.48099999999999998</v>
      </c>
      <c r="BK345" s="154">
        <v>0.19500000000000001</v>
      </c>
      <c r="BL345" s="154">
        <v>0.11899999999999999</v>
      </c>
      <c r="BM345" s="154">
        <v>9.2999999999999999E-2</v>
      </c>
      <c r="BN345" s="154">
        <v>0.38500000000000001</v>
      </c>
      <c r="DU345" s="4"/>
      <c r="DZ345" s="183"/>
      <c r="EA345" s="183"/>
      <c r="EB345" s="183"/>
      <c r="EC345" s="183"/>
      <c r="ED345" s="183"/>
      <c r="EE345" s="183"/>
    </row>
    <row r="346" spans="30:135" ht="13" x14ac:dyDescent="0.15">
      <c r="AD346" s="144">
        <f t="shared" si="107"/>
        <v>87.391304347826093</v>
      </c>
      <c r="AE346" s="144">
        <f t="shared" si="108"/>
        <v>73.084577114427859</v>
      </c>
      <c r="AF346" s="149">
        <v>265</v>
      </c>
      <c r="AG346" s="150" t="s">
        <v>567</v>
      </c>
      <c r="AH346" s="149">
        <v>23</v>
      </c>
      <c r="AI346" s="151">
        <v>1</v>
      </c>
      <c r="AJ346" s="152">
        <v>2010</v>
      </c>
      <c r="AK346" s="152">
        <v>1469</v>
      </c>
      <c r="AL346" s="149">
        <v>0.73099999999999998</v>
      </c>
      <c r="AM346" s="152">
        <v>952</v>
      </c>
      <c r="AN346" s="152">
        <v>546</v>
      </c>
      <c r="AO346" s="152">
        <v>1498</v>
      </c>
      <c r="AP346" s="153">
        <v>0.36399999999999999</v>
      </c>
      <c r="AQ346" s="153">
        <v>0.41399999999999998</v>
      </c>
      <c r="AR346" s="154">
        <v>0.17899999999999999</v>
      </c>
      <c r="AS346" s="154">
        <v>9.4E-2</v>
      </c>
      <c r="AT346" s="154">
        <v>7.6999999999999999E-2</v>
      </c>
      <c r="AU346" s="154">
        <v>0.33900000000000002</v>
      </c>
      <c r="AW346" s="183"/>
      <c r="AX346" s="144">
        <f t="shared" si="109"/>
        <v>83.033932135728534</v>
      </c>
      <c r="AY346" s="149">
        <v>265</v>
      </c>
      <c r="AZ346" s="150" t="s">
        <v>308</v>
      </c>
      <c r="BA346" s="149">
        <v>12</v>
      </c>
      <c r="BB346" s="151">
        <v>1</v>
      </c>
      <c r="BC346" s="152">
        <v>1002</v>
      </c>
      <c r="BD346" s="152">
        <v>832</v>
      </c>
      <c r="BE346" s="149">
        <v>0.83</v>
      </c>
      <c r="BF346" s="152">
        <v>442</v>
      </c>
      <c r="BG346" s="152">
        <v>323</v>
      </c>
      <c r="BH346" s="152">
        <v>765</v>
      </c>
      <c r="BI346" s="153">
        <v>0.42199999999999999</v>
      </c>
      <c r="BJ346" s="151">
        <v>0.46</v>
      </c>
      <c r="BK346" s="154">
        <v>0.16500000000000001</v>
      </c>
      <c r="BL346" s="154">
        <v>9.9000000000000005E-2</v>
      </c>
      <c r="BM346" s="154">
        <v>8.2000000000000003E-2</v>
      </c>
      <c r="BN346" s="154">
        <v>0.38800000000000001</v>
      </c>
      <c r="DU346" s="4"/>
      <c r="DZ346" s="183"/>
      <c r="EA346" s="183"/>
      <c r="EB346" s="183"/>
      <c r="EC346" s="183"/>
      <c r="ED346" s="183"/>
      <c r="EE346" s="183"/>
    </row>
    <row r="347" spans="30:135" ht="13" x14ac:dyDescent="0.15">
      <c r="AD347" s="144">
        <f t="shared" si="107"/>
        <v>82.684210526315795</v>
      </c>
      <c r="AE347" s="144">
        <f t="shared" si="108"/>
        <v>72.883513685550611</v>
      </c>
      <c r="AF347" s="149">
        <v>266</v>
      </c>
      <c r="AG347" s="150" t="s">
        <v>568</v>
      </c>
      <c r="AH347" s="149">
        <v>19</v>
      </c>
      <c r="AI347" s="151">
        <v>1</v>
      </c>
      <c r="AJ347" s="152">
        <v>1571</v>
      </c>
      <c r="AK347" s="152">
        <v>1145</v>
      </c>
      <c r="AL347" s="149">
        <v>0.72899999999999998</v>
      </c>
      <c r="AM347" s="152">
        <v>735</v>
      </c>
      <c r="AN347" s="152">
        <v>419</v>
      </c>
      <c r="AO347" s="152">
        <v>1154</v>
      </c>
      <c r="AP347" s="153">
        <v>0.36299999999999999</v>
      </c>
      <c r="AQ347" s="153">
        <v>0.40500000000000003</v>
      </c>
      <c r="AR347" s="154">
        <v>0.17299999999999999</v>
      </c>
      <c r="AS347" s="154">
        <v>0.108</v>
      </c>
      <c r="AT347" s="154">
        <v>9.0999999999999998E-2</v>
      </c>
      <c r="AU347" s="154">
        <v>0.34899999999999998</v>
      </c>
      <c r="AW347" s="183"/>
      <c r="AX347" s="144">
        <f t="shared" si="109"/>
        <v>83.195798949737437</v>
      </c>
      <c r="AY347" s="149">
        <v>266</v>
      </c>
      <c r="AZ347" s="150" t="s">
        <v>551</v>
      </c>
      <c r="BA347" s="149">
        <v>17</v>
      </c>
      <c r="BB347" s="151">
        <v>1</v>
      </c>
      <c r="BC347" s="152">
        <v>1333</v>
      </c>
      <c r="BD347" s="152">
        <v>1109</v>
      </c>
      <c r="BE347" s="149">
        <v>0.83199999999999996</v>
      </c>
      <c r="BF347" s="152">
        <v>534</v>
      </c>
      <c r="BG347" s="152">
        <v>393</v>
      </c>
      <c r="BH347" s="152">
        <v>927</v>
      </c>
      <c r="BI347" s="153">
        <v>0.42399999999999999</v>
      </c>
      <c r="BJ347" s="153">
        <v>0.49199999999999999</v>
      </c>
      <c r="BK347" s="154">
        <v>0.215</v>
      </c>
      <c r="BL347" s="154">
        <v>0.109</v>
      </c>
      <c r="BM347" s="154">
        <v>7.6999999999999999E-2</v>
      </c>
      <c r="BN347" s="154">
        <v>0.377</v>
      </c>
      <c r="DU347" s="4"/>
      <c r="DZ347" s="183"/>
      <c r="EA347" s="183"/>
      <c r="EB347" s="183"/>
      <c r="EC347" s="183"/>
      <c r="ED347" s="183"/>
      <c r="EE347" s="183"/>
    </row>
    <row r="348" spans="30:135" ht="13" x14ac:dyDescent="0.15">
      <c r="AD348" s="144">
        <f t="shared" si="107"/>
        <v>80</v>
      </c>
      <c r="AE348" s="144">
        <f t="shared" si="108"/>
        <v>72.8125</v>
      </c>
      <c r="AF348" s="149">
        <v>267</v>
      </c>
      <c r="AG348" s="150" t="s">
        <v>386</v>
      </c>
      <c r="AH348" s="149">
        <v>12</v>
      </c>
      <c r="AI348" s="151">
        <v>1</v>
      </c>
      <c r="AJ348" s="152">
        <v>960</v>
      </c>
      <c r="AK348" s="152">
        <v>699</v>
      </c>
      <c r="AL348" s="149">
        <v>0.72799999999999998</v>
      </c>
      <c r="AM348" s="152">
        <v>420</v>
      </c>
      <c r="AN348" s="152">
        <v>263</v>
      </c>
      <c r="AO348" s="152">
        <v>683</v>
      </c>
      <c r="AP348" s="153">
        <v>0.38500000000000001</v>
      </c>
      <c r="AQ348" s="153">
        <v>0.42199999999999999</v>
      </c>
      <c r="AR348" s="154">
        <v>0.20799999999999999</v>
      </c>
      <c r="AS348" s="154">
        <v>9.8000000000000004E-2</v>
      </c>
      <c r="AT348" s="154">
        <v>7.8E-2</v>
      </c>
      <c r="AU348" s="154">
        <v>0.34899999999999998</v>
      </c>
      <c r="AW348" s="183"/>
      <c r="AX348" s="144">
        <f t="shared" si="109"/>
        <v>83.248081841432224</v>
      </c>
      <c r="AY348" s="149">
        <v>267</v>
      </c>
      <c r="AZ348" s="150" t="s">
        <v>557</v>
      </c>
      <c r="BA348" s="149">
        <v>18</v>
      </c>
      <c r="BB348" s="151">
        <v>1</v>
      </c>
      <c r="BC348" s="152">
        <v>1564</v>
      </c>
      <c r="BD348" s="152">
        <v>1302</v>
      </c>
      <c r="BE348" s="149">
        <v>0.83199999999999996</v>
      </c>
      <c r="BF348" s="152">
        <v>689</v>
      </c>
      <c r="BG348" s="152">
        <v>447</v>
      </c>
      <c r="BH348" s="152">
        <v>1136</v>
      </c>
      <c r="BI348" s="153">
        <v>0.39300000000000002</v>
      </c>
      <c r="BJ348" s="153">
        <v>0.45300000000000001</v>
      </c>
      <c r="BK348" s="154">
        <v>0.16200000000000001</v>
      </c>
      <c r="BL348" s="154">
        <v>0.127</v>
      </c>
      <c r="BM348" s="154">
        <v>9.9000000000000005E-2</v>
      </c>
      <c r="BN348" s="154">
        <v>0.38600000000000001</v>
      </c>
      <c r="DU348" s="4"/>
      <c r="DZ348" s="183"/>
      <c r="EA348" s="183"/>
      <c r="EB348" s="183"/>
      <c r="EC348" s="183"/>
      <c r="ED348" s="183"/>
      <c r="EE348" s="183"/>
    </row>
    <row r="349" spans="30:135" ht="13" x14ac:dyDescent="0.15">
      <c r="AD349" s="144">
        <f t="shared" si="107"/>
        <v>88.235294117647072</v>
      </c>
      <c r="AE349" s="144">
        <f t="shared" si="108"/>
        <v>72.733333333333334</v>
      </c>
      <c r="AF349" s="149">
        <v>268</v>
      </c>
      <c r="AG349" s="150" t="s">
        <v>569</v>
      </c>
      <c r="AH349" s="149">
        <v>17</v>
      </c>
      <c r="AI349" s="151">
        <v>1</v>
      </c>
      <c r="AJ349" s="152">
        <v>1500</v>
      </c>
      <c r="AK349" s="152">
        <v>1091</v>
      </c>
      <c r="AL349" s="149">
        <v>0.72699999999999998</v>
      </c>
      <c r="AM349" s="152">
        <v>613</v>
      </c>
      <c r="AN349" s="152">
        <v>406</v>
      </c>
      <c r="AO349" s="152">
        <v>1019</v>
      </c>
      <c r="AP349" s="153">
        <v>0.39800000000000002</v>
      </c>
      <c r="AQ349" s="153">
        <v>0.437</v>
      </c>
      <c r="AR349" s="154">
        <v>0.22600000000000001</v>
      </c>
      <c r="AS349" s="154">
        <v>0.107</v>
      </c>
      <c r="AT349" s="154">
        <v>8.8999999999999996E-2</v>
      </c>
      <c r="AU349" s="154">
        <v>0.35099999999999998</v>
      </c>
      <c r="AW349" s="183"/>
      <c r="AX349" s="144">
        <f t="shared" si="109"/>
        <v>83.235451147891084</v>
      </c>
      <c r="AY349" s="149">
        <v>268</v>
      </c>
      <c r="AZ349" s="150" t="s">
        <v>570</v>
      </c>
      <c r="BA349" s="149">
        <v>22</v>
      </c>
      <c r="BB349" s="151">
        <v>1</v>
      </c>
      <c r="BC349" s="152">
        <v>1873</v>
      </c>
      <c r="BD349" s="152">
        <v>1559</v>
      </c>
      <c r="BE349" s="149">
        <v>0.83199999999999996</v>
      </c>
      <c r="BF349" s="152">
        <v>876</v>
      </c>
      <c r="BG349" s="152">
        <v>560</v>
      </c>
      <c r="BH349" s="152">
        <v>1436</v>
      </c>
      <c r="BI349" s="151">
        <v>0.39</v>
      </c>
      <c r="BJ349" s="153">
        <v>0.46500000000000002</v>
      </c>
      <c r="BK349" s="154">
        <v>0.154</v>
      </c>
      <c r="BL349" s="154">
        <v>9.0999999999999998E-2</v>
      </c>
      <c r="BM349" s="154">
        <v>8.1000000000000003E-2</v>
      </c>
      <c r="BN349" s="154">
        <v>0.36899999999999999</v>
      </c>
      <c r="DU349" s="4"/>
      <c r="DZ349" s="183"/>
      <c r="EA349" s="183"/>
      <c r="EB349" s="183"/>
      <c r="EC349" s="183"/>
      <c r="ED349" s="183"/>
      <c r="EE349" s="183"/>
    </row>
    <row r="350" spans="30:135" ht="13" x14ac:dyDescent="0.15">
      <c r="AD350" s="144">
        <f t="shared" si="107"/>
        <v>88.05</v>
      </c>
      <c r="AE350" s="144">
        <f t="shared" si="108"/>
        <v>72.742759795570706</v>
      </c>
      <c r="AF350" s="149">
        <v>269</v>
      </c>
      <c r="AG350" s="150" t="s">
        <v>571</v>
      </c>
      <c r="AH350" s="149">
        <v>20</v>
      </c>
      <c r="AI350" s="151">
        <v>1</v>
      </c>
      <c r="AJ350" s="152">
        <v>1761</v>
      </c>
      <c r="AK350" s="152">
        <v>1281</v>
      </c>
      <c r="AL350" s="149">
        <v>0.72699999999999998</v>
      </c>
      <c r="AM350" s="152">
        <v>809</v>
      </c>
      <c r="AN350" s="152">
        <v>439</v>
      </c>
      <c r="AO350" s="152">
        <v>1248</v>
      </c>
      <c r="AP350" s="153">
        <v>0.35199999999999998</v>
      </c>
      <c r="AQ350" s="153">
        <v>0.40699999999999997</v>
      </c>
      <c r="AR350" s="154">
        <v>0.187</v>
      </c>
      <c r="AS350" s="155">
        <v>0.12</v>
      </c>
      <c r="AT350" s="154">
        <v>9.9000000000000005E-2</v>
      </c>
      <c r="AU350" s="154">
        <v>0.34200000000000003</v>
      </c>
      <c r="AW350" s="183"/>
      <c r="AX350" s="144">
        <f t="shared" si="109"/>
        <v>83.498023715415016</v>
      </c>
      <c r="AY350" s="149">
        <v>269</v>
      </c>
      <c r="AZ350" s="150" t="s">
        <v>466</v>
      </c>
      <c r="BA350" s="149">
        <v>23</v>
      </c>
      <c r="BB350" s="151">
        <v>1</v>
      </c>
      <c r="BC350" s="152">
        <v>2024</v>
      </c>
      <c r="BD350" s="152">
        <v>1690</v>
      </c>
      <c r="BE350" s="149">
        <v>0.83499999999999996</v>
      </c>
      <c r="BF350" s="152">
        <v>888</v>
      </c>
      <c r="BG350" s="152">
        <v>618</v>
      </c>
      <c r="BH350" s="152">
        <v>1506</v>
      </c>
      <c r="BI350" s="151">
        <v>0.41</v>
      </c>
      <c r="BJ350" s="153">
        <v>0.46100000000000002</v>
      </c>
      <c r="BK350" s="154">
        <v>0.16300000000000001</v>
      </c>
      <c r="BL350" s="154">
        <v>0.11799999999999999</v>
      </c>
      <c r="BM350" s="154">
        <v>8.7999999999999995E-2</v>
      </c>
      <c r="BN350" s="154">
        <v>0.38800000000000001</v>
      </c>
      <c r="DU350" s="4"/>
      <c r="DZ350" s="183"/>
      <c r="EA350" s="183"/>
      <c r="EB350" s="183"/>
      <c r="EC350" s="183"/>
      <c r="ED350" s="183"/>
      <c r="EE350" s="183"/>
    </row>
    <row r="351" spans="30:135" ht="13" x14ac:dyDescent="0.15">
      <c r="AD351" s="144">
        <f t="shared" si="107"/>
        <v>75.333333333333329</v>
      </c>
      <c r="AE351" s="144">
        <f t="shared" si="108"/>
        <v>72.56637168141593</v>
      </c>
      <c r="AF351" s="149">
        <v>270</v>
      </c>
      <c r="AG351" s="150" t="s">
        <v>572</v>
      </c>
      <c r="AH351" s="149">
        <v>9</v>
      </c>
      <c r="AI351" s="151">
        <v>1</v>
      </c>
      <c r="AJ351" s="152">
        <v>678</v>
      </c>
      <c r="AK351" s="152">
        <v>492</v>
      </c>
      <c r="AL351" s="149">
        <v>0.72599999999999998</v>
      </c>
      <c r="AM351" s="152">
        <v>326</v>
      </c>
      <c r="AN351" s="152">
        <v>188</v>
      </c>
      <c r="AO351" s="152">
        <v>514</v>
      </c>
      <c r="AP351" s="153">
        <v>0.36599999999999999</v>
      </c>
      <c r="AQ351" s="153">
        <v>0.41599999999999998</v>
      </c>
      <c r="AR351" s="154">
        <v>0.187</v>
      </c>
      <c r="AS351" s="154">
        <v>7.6999999999999999E-2</v>
      </c>
      <c r="AT351" s="154">
        <v>5.8000000000000003E-2</v>
      </c>
      <c r="AU351" s="154">
        <v>0.32900000000000001</v>
      </c>
      <c r="AW351" s="183"/>
      <c r="AX351" s="144">
        <f t="shared" si="109"/>
        <v>83.623693379790936</v>
      </c>
      <c r="AY351" s="149">
        <v>270</v>
      </c>
      <c r="AZ351" s="150" t="s">
        <v>573</v>
      </c>
      <c r="BA351" s="149">
        <v>22</v>
      </c>
      <c r="BB351" s="151">
        <v>1</v>
      </c>
      <c r="BC351" s="152">
        <v>1722</v>
      </c>
      <c r="BD351" s="152">
        <v>1440</v>
      </c>
      <c r="BE351" s="149">
        <v>0.83599999999999997</v>
      </c>
      <c r="BF351" s="152">
        <v>744</v>
      </c>
      <c r="BG351" s="152">
        <v>504</v>
      </c>
      <c r="BH351" s="152">
        <v>1248</v>
      </c>
      <c r="BI351" s="153">
        <v>0.40400000000000003</v>
      </c>
      <c r="BJ351" s="153">
        <v>0.45400000000000001</v>
      </c>
      <c r="BK351" s="154">
        <v>0.156</v>
      </c>
      <c r="BL351" s="154">
        <v>0.14399999999999999</v>
      </c>
      <c r="BM351" s="154">
        <v>0.113</v>
      </c>
      <c r="BN351" s="154">
        <v>0.39700000000000002</v>
      </c>
      <c r="DU351" s="4"/>
      <c r="DZ351" s="183"/>
      <c r="EA351" s="183"/>
      <c r="EB351" s="183"/>
      <c r="EC351" s="183"/>
      <c r="ED351" s="183"/>
      <c r="EE351" s="183"/>
    </row>
    <row r="352" spans="30:135" ht="13" x14ac:dyDescent="0.15">
      <c r="AD352" s="144">
        <f t="shared" si="107"/>
        <v>83.529411764705884</v>
      </c>
      <c r="AE352" s="144">
        <f t="shared" si="108"/>
        <v>72.464788732394368</v>
      </c>
      <c r="AF352" s="149">
        <v>271</v>
      </c>
      <c r="AG352" s="150" t="s">
        <v>574</v>
      </c>
      <c r="AH352" s="149">
        <v>17</v>
      </c>
      <c r="AI352" s="151">
        <v>1</v>
      </c>
      <c r="AJ352" s="152">
        <v>1420</v>
      </c>
      <c r="AK352" s="152">
        <v>1029</v>
      </c>
      <c r="AL352" s="149">
        <v>0.72499999999999998</v>
      </c>
      <c r="AM352" s="152">
        <v>580</v>
      </c>
      <c r="AN352" s="152">
        <v>370</v>
      </c>
      <c r="AO352" s="152">
        <v>950</v>
      </c>
      <c r="AP352" s="153">
        <v>0.38900000000000001</v>
      </c>
      <c r="AQ352" s="153">
        <v>0.438</v>
      </c>
      <c r="AR352" s="154">
        <v>0.22600000000000001</v>
      </c>
      <c r="AS352" s="154">
        <v>0.13300000000000001</v>
      </c>
      <c r="AT352" s="154">
        <v>0.104</v>
      </c>
      <c r="AU352" s="154">
        <v>0.34699999999999998</v>
      </c>
      <c r="AW352" s="183"/>
      <c r="AX352" s="144">
        <f t="shared" si="109"/>
        <v>83.562462641960551</v>
      </c>
      <c r="AY352" s="149">
        <v>271</v>
      </c>
      <c r="AZ352" s="150" t="s">
        <v>480</v>
      </c>
      <c r="BA352" s="149">
        <v>20</v>
      </c>
      <c r="BB352" s="151">
        <v>1</v>
      </c>
      <c r="BC352" s="152">
        <v>1673</v>
      </c>
      <c r="BD352" s="152">
        <v>1398</v>
      </c>
      <c r="BE352" s="149">
        <v>0.83599999999999997</v>
      </c>
      <c r="BF352" s="152">
        <v>745</v>
      </c>
      <c r="BG352" s="152">
        <v>480</v>
      </c>
      <c r="BH352" s="152">
        <v>1225</v>
      </c>
      <c r="BI352" s="153">
        <v>0.39200000000000002</v>
      </c>
      <c r="BJ352" s="153">
        <v>0.46800000000000003</v>
      </c>
      <c r="BK352" s="154">
        <v>0.17199999999999999</v>
      </c>
      <c r="BL352" s="155">
        <v>0.12</v>
      </c>
      <c r="BM352" s="155">
        <v>0.09</v>
      </c>
      <c r="BN352" s="154">
        <v>0.371</v>
      </c>
      <c r="DU352" s="4"/>
      <c r="DZ352" s="183"/>
      <c r="EA352" s="183"/>
      <c r="EB352" s="183"/>
      <c r="EC352" s="183"/>
      <c r="ED352" s="183"/>
      <c r="EE352" s="183"/>
    </row>
    <row r="353" spans="30:135" ht="13" x14ac:dyDescent="0.15">
      <c r="AD353" s="144">
        <f t="shared" si="107"/>
        <v>78.45</v>
      </c>
      <c r="AE353" s="144">
        <f t="shared" si="108"/>
        <v>72.27533460803059</v>
      </c>
      <c r="AF353" s="149">
        <v>272</v>
      </c>
      <c r="AG353" s="150" t="s">
        <v>560</v>
      </c>
      <c r="AH353" s="149">
        <v>20</v>
      </c>
      <c r="AI353" s="151">
        <v>1</v>
      </c>
      <c r="AJ353" s="152">
        <v>1569</v>
      </c>
      <c r="AK353" s="152">
        <v>1134</v>
      </c>
      <c r="AL353" s="149">
        <v>0.72299999999999998</v>
      </c>
      <c r="AM353" s="152">
        <v>653</v>
      </c>
      <c r="AN353" s="152">
        <v>421</v>
      </c>
      <c r="AO353" s="152">
        <v>1074</v>
      </c>
      <c r="AP353" s="153">
        <v>0.39200000000000002</v>
      </c>
      <c r="AQ353" s="153">
        <v>0.443</v>
      </c>
      <c r="AR353" s="154">
        <v>0.23300000000000001</v>
      </c>
      <c r="AS353" s="154">
        <v>9.9000000000000005E-2</v>
      </c>
      <c r="AT353" s="154">
        <v>7.1999999999999995E-2</v>
      </c>
      <c r="AU353" s="154">
        <v>0.34200000000000003</v>
      </c>
      <c r="AW353" s="183"/>
      <c r="AX353" s="144">
        <f t="shared" si="109"/>
        <v>83.718104495747269</v>
      </c>
      <c r="AY353" s="149">
        <v>272</v>
      </c>
      <c r="AZ353" s="150" t="s">
        <v>575</v>
      </c>
      <c r="BA353" s="149">
        <v>19</v>
      </c>
      <c r="BB353" s="151">
        <v>1</v>
      </c>
      <c r="BC353" s="152">
        <v>1646</v>
      </c>
      <c r="BD353" s="152">
        <v>1378</v>
      </c>
      <c r="BE353" s="149">
        <v>0.83699999999999997</v>
      </c>
      <c r="BF353" s="152">
        <v>651</v>
      </c>
      <c r="BG353" s="152">
        <v>529</v>
      </c>
      <c r="BH353" s="152">
        <v>1180</v>
      </c>
      <c r="BI353" s="153">
        <v>0.44800000000000001</v>
      </c>
      <c r="BJ353" s="153">
        <v>0.499</v>
      </c>
      <c r="BK353" s="154">
        <v>0.191</v>
      </c>
      <c r="BL353" s="155">
        <v>0.12</v>
      </c>
      <c r="BM353" s="154">
        <v>9.5000000000000001E-2</v>
      </c>
      <c r="BN353" s="154">
        <v>0.39600000000000002</v>
      </c>
      <c r="DU353" s="4"/>
      <c r="DZ353" s="183"/>
      <c r="EA353" s="183"/>
      <c r="EB353" s="183"/>
      <c r="EC353" s="183"/>
      <c r="ED353" s="183"/>
      <c r="EE353" s="183"/>
    </row>
    <row r="354" spans="30:135" ht="13" x14ac:dyDescent="0.15">
      <c r="AD354" s="144">
        <f t="shared" si="107"/>
        <v>85.888888888888886</v>
      </c>
      <c r="AE354" s="144">
        <f t="shared" si="108"/>
        <v>72.2509702457956</v>
      </c>
      <c r="AF354" s="149">
        <v>273</v>
      </c>
      <c r="AG354" s="150" t="s">
        <v>409</v>
      </c>
      <c r="AH354" s="149">
        <v>18</v>
      </c>
      <c r="AI354" s="151">
        <v>1</v>
      </c>
      <c r="AJ354" s="152">
        <v>1546</v>
      </c>
      <c r="AK354" s="152">
        <v>1117</v>
      </c>
      <c r="AL354" s="149">
        <v>0.72299999999999998</v>
      </c>
      <c r="AM354" s="152">
        <v>660</v>
      </c>
      <c r="AN354" s="152">
        <v>430</v>
      </c>
      <c r="AO354" s="152">
        <v>1090</v>
      </c>
      <c r="AP354" s="153">
        <v>0.39400000000000002</v>
      </c>
      <c r="AQ354" s="153">
        <v>0.42799999999999999</v>
      </c>
      <c r="AR354" s="154">
        <v>0.20399999999999999</v>
      </c>
      <c r="AS354" s="154">
        <v>0.106</v>
      </c>
      <c r="AT354" s="155">
        <v>0.09</v>
      </c>
      <c r="AU354" s="154">
        <v>0.35299999999999998</v>
      </c>
      <c r="AW354" s="183"/>
      <c r="AX354" s="144">
        <f t="shared" si="109"/>
        <v>83.746792130025653</v>
      </c>
      <c r="AY354" s="149">
        <v>273</v>
      </c>
      <c r="AZ354" s="150" t="s">
        <v>249</v>
      </c>
      <c r="BA354" s="149">
        <v>14</v>
      </c>
      <c r="BB354" s="151">
        <v>1</v>
      </c>
      <c r="BC354" s="152">
        <v>1169</v>
      </c>
      <c r="BD354" s="152">
        <v>979</v>
      </c>
      <c r="BE354" s="149">
        <v>0.83699999999999997</v>
      </c>
      <c r="BF354" s="152">
        <v>598</v>
      </c>
      <c r="BG354" s="152">
        <v>345</v>
      </c>
      <c r="BH354" s="152">
        <v>943</v>
      </c>
      <c r="BI354" s="153">
        <v>0.36599999999999999</v>
      </c>
      <c r="BJ354" s="153">
        <v>0.435</v>
      </c>
      <c r="BK354" s="154">
        <v>0.113</v>
      </c>
      <c r="BL354" s="154">
        <v>9.4E-2</v>
      </c>
      <c r="BM354" s="154">
        <v>8.4000000000000005E-2</v>
      </c>
      <c r="BN354" s="154">
        <v>0.36699999999999999</v>
      </c>
      <c r="DU354" s="4"/>
      <c r="DZ354" s="183"/>
      <c r="EA354" s="183"/>
      <c r="EB354" s="183"/>
      <c r="EC354" s="183"/>
      <c r="ED354" s="183"/>
      <c r="EE354" s="183"/>
    </row>
    <row r="355" spans="30:135" ht="13" x14ac:dyDescent="0.15">
      <c r="AD355" s="144">
        <f t="shared" si="107"/>
        <v>79.27272727272728</v>
      </c>
      <c r="AE355" s="144">
        <f t="shared" si="108"/>
        <v>72.018348623853214</v>
      </c>
      <c r="AF355" s="149">
        <v>274</v>
      </c>
      <c r="AG355" s="150" t="s">
        <v>559</v>
      </c>
      <c r="AH355" s="149">
        <v>11</v>
      </c>
      <c r="AI355" s="151">
        <v>1</v>
      </c>
      <c r="AJ355" s="152">
        <v>872</v>
      </c>
      <c r="AK355" s="152">
        <v>628</v>
      </c>
      <c r="AL355" s="149">
        <v>0.72</v>
      </c>
      <c r="AM355" s="152">
        <v>399</v>
      </c>
      <c r="AN355" s="152">
        <v>232</v>
      </c>
      <c r="AO355" s="152">
        <v>631</v>
      </c>
      <c r="AP355" s="153">
        <v>0.36799999999999999</v>
      </c>
      <c r="AQ355" s="153">
        <v>0.41899999999999998</v>
      </c>
      <c r="AR355" s="154">
        <v>0.19500000000000001</v>
      </c>
      <c r="AS355" s="154">
        <v>9.4E-2</v>
      </c>
      <c r="AT355" s="154">
        <v>7.8E-2</v>
      </c>
      <c r="AU355" s="155">
        <v>0.33</v>
      </c>
      <c r="AW355" s="183"/>
      <c r="AX355" s="144">
        <f t="shared" si="109"/>
        <v>83.687150837988824</v>
      </c>
      <c r="AY355" s="149">
        <v>274</v>
      </c>
      <c r="AZ355" s="150" t="s">
        <v>576</v>
      </c>
      <c r="BA355" s="149">
        <v>21</v>
      </c>
      <c r="BB355" s="151">
        <v>1</v>
      </c>
      <c r="BC355" s="152">
        <v>1790</v>
      </c>
      <c r="BD355" s="152">
        <v>1498</v>
      </c>
      <c r="BE355" s="149">
        <v>0.83699999999999997</v>
      </c>
      <c r="BF355" s="152">
        <v>768</v>
      </c>
      <c r="BG355" s="152">
        <v>535</v>
      </c>
      <c r="BH355" s="152">
        <v>1303</v>
      </c>
      <c r="BI355" s="153">
        <v>0.41099999999999998</v>
      </c>
      <c r="BJ355" s="153">
        <v>0.46700000000000003</v>
      </c>
      <c r="BK355" s="154">
        <v>0.17399999999999999</v>
      </c>
      <c r="BL355" s="154">
        <v>0.113</v>
      </c>
      <c r="BM355" s="154">
        <v>8.3000000000000004E-2</v>
      </c>
      <c r="BN355" s="155">
        <v>0.39</v>
      </c>
      <c r="DU355" s="4"/>
      <c r="DZ355" s="183"/>
      <c r="EA355" s="183"/>
      <c r="EB355" s="183"/>
      <c r="EC355" s="183"/>
      <c r="ED355" s="183"/>
      <c r="EE355" s="183"/>
    </row>
    <row r="356" spans="30:135" ht="13" x14ac:dyDescent="0.15">
      <c r="AD356" s="144">
        <f t="shared" si="107"/>
        <v>83.666666666666671</v>
      </c>
      <c r="AE356" s="144">
        <f t="shared" si="108"/>
        <v>71.713147410358573</v>
      </c>
      <c r="AF356" s="149">
        <v>275</v>
      </c>
      <c r="AG356" s="150" t="s">
        <v>531</v>
      </c>
      <c r="AH356" s="149">
        <v>3</v>
      </c>
      <c r="AI356" s="151">
        <v>1</v>
      </c>
      <c r="AJ356" s="152">
        <v>251</v>
      </c>
      <c r="AK356" s="152">
        <v>180</v>
      </c>
      <c r="AL356" s="149">
        <v>0.71699999999999997</v>
      </c>
      <c r="AM356" s="152">
        <v>120</v>
      </c>
      <c r="AN356" s="152">
        <v>69</v>
      </c>
      <c r="AO356" s="152">
        <v>189</v>
      </c>
      <c r="AP356" s="153">
        <v>0.36499999999999999</v>
      </c>
      <c r="AQ356" s="151">
        <v>0.41</v>
      </c>
      <c r="AR356" s="154">
        <v>0.17899999999999999</v>
      </c>
      <c r="AS356" s="154">
        <v>9.6000000000000002E-2</v>
      </c>
      <c r="AT356" s="155">
        <v>0.08</v>
      </c>
      <c r="AU356" s="154">
        <v>0.32300000000000001</v>
      </c>
      <c r="AW356" s="183"/>
      <c r="AX356" s="144">
        <f t="shared" si="109"/>
        <v>83.772652388797368</v>
      </c>
      <c r="AY356" s="149">
        <v>275</v>
      </c>
      <c r="AZ356" s="150" t="s">
        <v>535</v>
      </c>
      <c r="BA356" s="149">
        <v>15</v>
      </c>
      <c r="BB356" s="151">
        <v>1</v>
      </c>
      <c r="BC356" s="152">
        <v>1214</v>
      </c>
      <c r="BD356" s="152">
        <v>1017</v>
      </c>
      <c r="BE356" s="149">
        <v>0.83799999999999997</v>
      </c>
      <c r="BF356" s="152">
        <v>503</v>
      </c>
      <c r="BG356" s="152">
        <v>371</v>
      </c>
      <c r="BH356" s="152">
        <v>874</v>
      </c>
      <c r="BI356" s="153">
        <v>0.42399999999999999</v>
      </c>
      <c r="BJ356" s="153">
        <v>0.48699999999999999</v>
      </c>
      <c r="BK356" s="154">
        <v>0.185</v>
      </c>
      <c r="BL356" s="154">
        <v>0.108</v>
      </c>
      <c r="BM356" s="154">
        <v>7.5999999999999998E-2</v>
      </c>
      <c r="BN356" s="155">
        <v>0.39</v>
      </c>
      <c r="DU356" s="4"/>
      <c r="DZ356" s="183"/>
      <c r="EA356" s="183"/>
      <c r="EB356" s="183"/>
      <c r="EC356" s="183"/>
      <c r="ED356" s="183"/>
      <c r="EE356" s="183"/>
    </row>
    <row r="357" spans="30:135" ht="13" x14ac:dyDescent="0.15">
      <c r="AD357" s="144">
        <f t="shared" si="107"/>
        <v>88.142857142857153</v>
      </c>
      <c r="AE357" s="144">
        <f t="shared" si="108"/>
        <v>71.636952998379257</v>
      </c>
      <c r="AF357" s="149">
        <v>276</v>
      </c>
      <c r="AG357" s="150" t="s">
        <v>577</v>
      </c>
      <c r="AH357" s="149">
        <v>14</v>
      </c>
      <c r="AI357" s="151">
        <v>1</v>
      </c>
      <c r="AJ357" s="152">
        <v>1234</v>
      </c>
      <c r="AK357" s="152">
        <v>884</v>
      </c>
      <c r="AL357" s="149">
        <v>0.71599999999999997</v>
      </c>
      <c r="AM357" s="152">
        <v>536</v>
      </c>
      <c r="AN357" s="152">
        <v>325</v>
      </c>
      <c r="AO357" s="152">
        <v>861</v>
      </c>
      <c r="AP357" s="153">
        <v>0.377</v>
      </c>
      <c r="AQ357" s="153">
        <v>0.41099999999999998</v>
      </c>
      <c r="AR357" s="154">
        <v>0.21099999999999999</v>
      </c>
      <c r="AS357" s="154">
        <v>0.106</v>
      </c>
      <c r="AT357" s="154">
        <v>8.4000000000000005E-2</v>
      </c>
      <c r="AU357" s="154">
        <v>0.34699999999999998</v>
      </c>
      <c r="AW357" s="183"/>
      <c r="AX357" s="144">
        <f t="shared" si="109"/>
        <v>83.819051761635492</v>
      </c>
      <c r="AY357" s="149">
        <v>276</v>
      </c>
      <c r="AZ357" s="150" t="s">
        <v>221</v>
      </c>
      <c r="BA357" s="149">
        <v>26</v>
      </c>
      <c r="BB357" s="151">
        <v>1</v>
      </c>
      <c r="BC357" s="152">
        <v>2299</v>
      </c>
      <c r="BD357" s="152">
        <v>1927</v>
      </c>
      <c r="BE357" s="149">
        <v>0.83799999999999997</v>
      </c>
      <c r="BF357" s="152">
        <v>949</v>
      </c>
      <c r="BG357" s="152">
        <v>721</v>
      </c>
      <c r="BH357" s="152">
        <v>1670</v>
      </c>
      <c r="BI357" s="153">
        <v>0.432</v>
      </c>
      <c r="BJ357" s="153">
        <v>0.48099999999999998</v>
      </c>
      <c r="BK357" s="154">
        <v>0.189</v>
      </c>
      <c r="BL357" s="155">
        <v>0.11</v>
      </c>
      <c r="BM357" s="155">
        <v>0.1</v>
      </c>
      <c r="BN357" s="154">
        <v>0.39200000000000002</v>
      </c>
      <c r="DU357" s="4"/>
      <c r="DZ357" s="183"/>
      <c r="EA357" s="183"/>
      <c r="EB357" s="183"/>
      <c r="EC357" s="183"/>
      <c r="ED357" s="183"/>
      <c r="EE357" s="183"/>
    </row>
    <row r="358" spans="30:135" ht="13" x14ac:dyDescent="0.15">
      <c r="AD358" s="144">
        <f t="shared" si="107"/>
        <v>83.05</v>
      </c>
      <c r="AE358" s="144">
        <f t="shared" si="108"/>
        <v>71.523178807947019</v>
      </c>
      <c r="AF358" s="149">
        <v>277</v>
      </c>
      <c r="AG358" s="150" t="s">
        <v>438</v>
      </c>
      <c r="AH358" s="149">
        <v>20</v>
      </c>
      <c r="AI358" s="151">
        <v>1</v>
      </c>
      <c r="AJ358" s="152">
        <v>1661</v>
      </c>
      <c r="AK358" s="152">
        <v>1188</v>
      </c>
      <c r="AL358" s="149">
        <v>0.71499999999999997</v>
      </c>
      <c r="AM358" s="152">
        <v>720</v>
      </c>
      <c r="AN358" s="152">
        <v>454</v>
      </c>
      <c r="AO358" s="152">
        <v>1174</v>
      </c>
      <c r="AP358" s="153">
        <v>0.38700000000000001</v>
      </c>
      <c r="AQ358" s="153">
        <v>0.40899999999999997</v>
      </c>
      <c r="AR358" s="154">
        <v>0.19700000000000001</v>
      </c>
      <c r="AS358" s="154">
        <v>0.113</v>
      </c>
      <c r="AT358" s="154">
        <v>8.6999999999999994E-2</v>
      </c>
      <c r="AU358" s="154">
        <v>0.35599999999999998</v>
      </c>
      <c r="AW358" s="183"/>
      <c r="AX358" s="144">
        <f t="shared" si="109"/>
        <v>83.87715930902111</v>
      </c>
      <c r="AY358" s="149">
        <v>277</v>
      </c>
      <c r="AZ358" s="150" t="s">
        <v>578</v>
      </c>
      <c r="BA358" s="149">
        <v>6</v>
      </c>
      <c r="BB358" s="151">
        <v>1</v>
      </c>
      <c r="BC358" s="152">
        <v>521</v>
      </c>
      <c r="BD358" s="152">
        <v>437</v>
      </c>
      <c r="BE358" s="149">
        <v>0.83899999999999997</v>
      </c>
      <c r="BF358" s="152">
        <v>201</v>
      </c>
      <c r="BG358" s="152">
        <v>155</v>
      </c>
      <c r="BH358" s="152">
        <v>356</v>
      </c>
      <c r="BI358" s="153">
        <v>0.435</v>
      </c>
      <c r="BJ358" s="153">
        <v>0.47799999999999998</v>
      </c>
      <c r="BK358" s="154">
        <v>0.192</v>
      </c>
      <c r="BL358" s="154">
        <v>0.154</v>
      </c>
      <c r="BM358" s="154">
        <v>0.11899999999999999</v>
      </c>
      <c r="BN358" s="154">
        <v>0.40300000000000002</v>
      </c>
      <c r="DU358" s="4"/>
      <c r="DZ358" s="183"/>
      <c r="EA358" s="183"/>
      <c r="EB358" s="183"/>
      <c r="EC358" s="183"/>
      <c r="ED358" s="183"/>
      <c r="EE358" s="183"/>
    </row>
    <row r="359" spans="30:135" ht="13" x14ac:dyDescent="0.15">
      <c r="AD359" s="144">
        <f t="shared" si="107"/>
        <v>79.4375</v>
      </c>
      <c r="AE359" s="144">
        <f t="shared" si="108"/>
        <v>71.518489378442169</v>
      </c>
      <c r="AF359" s="149">
        <v>278</v>
      </c>
      <c r="AG359" s="150" t="s">
        <v>323</v>
      </c>
      <c r="AH359" s="149">
        <v>16</v>
      </c>
      <c r="AI359" s="151">
        <v>1</v>
      </c>
      <c r="AJ359" s="152">
        <v>1271</v>
      </c>
      <c r="AK359" s="152">
        <v>909</v>
      </c>
      <c r="AL359" s="149">
        <v>0.71499999999999997</v>
      </c>
      <c r="AM359" s="152">
        <v>554</v>
      </c>
      <c r="AN359" s="152">
        <v>305</v>
      </c>
      <c r="AO359" s="152">
        <v>859</v>
      </c>
      <c r="AP359" s="153">
        <v>0.35499999999999998</v>
      </c>
      <c r="AQ359" s="153">
        <v>0.41299999999999998</v>
      </c>
      <c r="AR359" s="154">
        <v>0.221</v>
      </c>
      <c r="AS359" s="154">
        <v>0.115</v>
      </c>
      <c r="AT359" s="154">
        <v>9.4E-2</v>
      </c>
      <c r="AU359" s="154">
        <v>0.33400000000000002</v>
      </c>
      <c r="AW359" s="183"/>
      <c r="AX359" s="144">
        <f t="shared" si="109"/>
        <v>83.925888833249871</v>
      </c>
      <c r="AY359" s="149">
        <v>278</v>
      </c>
      <c r="AZ359" s="150" t="s">
        <v>393</v>
      </c>
      <c r="BA359" s="149">
        <v>23</v>
      </c>
      <c r="BB359" s="151">
        <v>1</v>
      </c>
      <c r="BC359" s="152">
        <v>1997</v>
      </c>
      <c r="BD359" s="152">
        <v>1676</v>
      </c>
      <c r="BE359" s="149">
        <v>0.83899999999999997</v>
      </c>
      <c r="BF359" s="152">
        <v>805</v>
      </c>
      <c r="BG359" s="152">
        <v>624</v>
      </c>
      <c r="BH359" s="152">
        <v>1429</v>
      </c>
      <c r="BI359" s="153">
        <v>0.437</v>
      </c>
      <c r="BJ359" s="153">
        <v>0.49199999999999999</v>
      </c>
      <c r="BK359" s="154">
        <v>0.188</v>
      </c>
      <c r="BL359" s="154">
        <v>0.11600000000000001</v>
      </c>
      <c r="BM359" s="154">
        <v>8.2000000000000003E-2</v>
      </c>
      <c r="BN359" s="154">
        <v>0.39200000000000002</v>
      </c>
      <c r="DU359" s="4"/>
      <c r="DZ359" s="183"/>
      <c r="EA359" s="183"/>
      <c r="EB359" s="183"/>
      <c r="EC359" s="183"/>
      <c r="ED359" s="183"/>
      <c r="EE359" s="183"/>
    </row>
    <row r="360" spans="30:135" ht="13" x14ac:dyDescent="0.15">
      <c r="AD360" s="144">
        <f t="shared" si="107"/>
        <v>79.900000000000006</v>
      </c>
      <c r="AE360" s="144">
        <f t="shared" si="108"/>
        <v>71.52690863579474</v>
      </c>
      <c r="AF360" s="149">
        <v>279</v>
      </c>
      <c r="AG360" s="150" t="s">
        <v>368</v>
      </c>
      <c r="AH360" s="149">
        <v>20</v>
      </c>
      <c r="AI360" s="151">
        <v>1</v>
      </c>
      <c r="AJ360" s="152">
        <v>1598</v>
      </c>
      <c r="AK360" s="152">
        <v>1143</v>
      </c>
      <c r="AL360" s="149">
        <v>0.71499999999999997</v>
      </c>
      <c r="AM360" s="152">
        <v>744</v>
      </c>
      <c r="AN360" s="152">
        <v>403</v>
      </c>
      <c r="AO360" s="152">
        <v>1147</v>
      </c>
      <c r="AP360" s="153">
        <v>0.35099999999999998</v>
      </c>
      <c r="AQ360" s="153">
        <v>0.38700000000000001</v>
      </c>
      <c r="AR360" s="154">
        <v>0.16500000000000001</v>
      </c>
      <c r="AS360" s="154">
        <v>0.13100000000000001</v>
      </c>
      <c r="AT360" s="154">
        <v>0.108</v>
      </c>
      <c r="AU360" s="154">
        <v>0.35599999999999998</v>
      </c>
      <c r="AW360" s="183"/>
      <c r="AX360" s="144">
        <f t="shared" si="109"/>
        <v>83.86831275720165</v>
      </c>
      <c r="AY360" s="149">
        <v>279</v>
      </c>
      <c r="AZ360" s="150" t="s">
        <v>579</v>
      </c>
      <c r="BA360" s="149">
        <v>14</v>
      </c>
      <c r="BB360" s="151">
        <v>1</v>
      </c>
      <c r="BC360" s="152">
        <v>1215</v>
      </c>
      <c r="BD360" s="152">
        <v>1019</v>
      </c>
      <c r="BE360" s="149">
        <v>0.83899999999999997</v>
      </c>
      <c r="BF360" s="152">
        <v>463</v>
      </c>
      <c r="BG360" s="152">
        <v>367</v>
      </c>
      <c r="BH360" s="152">
        <v>830</v>
      </c>
      <c r="BI360" s="153">
        <v>0.442</v>
      </c>
      <c r="BJ360" s="153">
        <v>0.496</v>
      </c>
      <c r="BK360" s="154">
        <v>0.19900000000000001</v>
      </c>
      <c r="BL360" s="154">
        <v>0.14199999999999999</v>
      </c>
      <c r="BM360" s="154">
        <v>0.106</v>
      </c>
      <c r="BN360" s="154">
        <v>0.40200000000000002</v>
      </c>
      <c r="DU360" s="4"/>
      <c r="DZ360" s="183"/>
      <c r="EA360" s="183"/>
      <c r="EB360" s="183"/>
      <c r="EC360" s="183"/>
      <c r="ED360" s="183"/>
      <c r="EE360" s="183"/>
    </row>
    <row r="361" spans="30:135" ht="13" x14ac:dyDescent="0.15">
      <c r="AD361" s="144">
        <f t="shared" si="107"/>
        <v>93.714285714285722</v>
      </c>
      <c r="AE361" s="144">
        <f t="shared" si="108"/>
        <v>71.265243902439025</v>
      </c>
      <c r="AF361" s="149">
        <v>280</v>
      </c>
      <c r="AG361" s="150" t="s">
        <v>454</v>
      </c>
      <c r="AH361" s="149">
        <v>14</v>
      </c>
      <c r="AI361" s="151">
        <v>1</v>
      </c>
      <c r="AJ361" s="152">
        <v>1312</v>
      </c>
      <c r="AK361" s="152">
        <v>935</v>
      </c>
      <c r="AL361" s="149">
        <v>0.71299999999999997</v>
      </c>
      <c r="AM361" s="152">
        <v>632</v>
      </c>
      <c r="AN361" s="152">
        <v>329</v>
      </c>
      <c r="AO361" s="152">
        <v>961</v>
      </c>
      <c r="AP361" s="153">
        <v>0.34200000000000003</v>
      </c>
      <c r="AQ361" s="153">
        <v>0.39100000000000001</v>
      </c>
      <c r="AR361" s="154">
        <v>0.16900000000000001</v>
      </c>
      <c r="AS361" s="154">
        <v>0.114</v>
      </c>
      <c r="AT361" s="154">
        <v>9.5000000000000001E-2</v>
      </c>
      <c r="AU361" s="154">
        <v>0.33400000000000002</v>
      </c>
      <c r="AW361" s="183"/>
      <c r="AX361" s="144">
        <f t="shared" si="109"/>
        <v>83.983451536643031</v>
      </c>
      <c r="AY361" s="149">
        <v>280</v>
      </c>
      <c r="AZ361" s="150" t="s">
        <v>387</v>
      </c>
      <c r="BA361" s="149">
        <v>21</v>
      </c>
      <c r="BB361" s="151">
        <v>1</v>
      </c>
      <c r="BC361" s="152">
        <v>1692</v>
      </c>
      <c r="BD361" s="152">
        <v>1421</v>
      </c>
      <c r="BE361" s="149">
        <v>0.84</v>
      </c>
      <c r="BF361" s="152">
        <v>757</v>
      </c>
      <c r="BG361" s="152">
        <v>507</v>
      </c>
      <c r="BH361" s="152">
        <v>1264</v>
      </c>
      <c r="BI361" s="153">
        <v>0.40100000000000002</v>
      </c>
      <c r="BJ361" s="153">
        <v>0.46800000000000003</v>
      </c>
      <c r="BK361" s="154">
        <v>0.16500000000000001</v>
      </c>
      <c r="BL361" s="154">
        <v>0.111</v>
      </c>
      <c r="BM361" s="154">
        <v>9.6000000000000002E-2</v>
      </c>
      <c r="BN361" s="154">
        <v>0.38100000000000001</v>
      </c>
      <c r="DU361" s="4"/>
      <c r="DZ361" s="183"/>
      <c r="EA361" s="183"/>
      <c r="EB361" s="183"/>
      <c r="EC361" s="183"/>
      <c r="ED361" s="183"/>
      <c r="EE361" s="183"/>
    </row>
    <row r="362" spans="30:135" ht="13" x14ac:dyDescent="0.15">
      <c r="AD362" s="144">
        <f t="shared" si="107"/>
        <v>77</v>
      </c>
      <c r="AE362" s="144">
        <f t="shared" si="108"/>
        <v>71.335807050092768</v>
      </c>
      <c r="AF362" s="149">
        <v>281</v>
      </c>
      <c r="AG362" s="150" t="s">
        <v>290</v>
      </c>
      <c r="AH362" s="149">
        <v>14</v>
      </c>
      <c r="AI362" s="151">
        <v>1</v>
      </c>
      <c r="AJ362" s="152">
        <v>1078</v>
      </c>
      <c r="AK362" s="152">
        <v>769</v>
      </c>
      <c r="AL362" s="149">
        <v>0.71299999999999997</v>
      </c>
      <c r="AM362" s="152">
        <v>453</v>
      </c>
      <c r="AN362" s="152">
        <v>286</v>
      </c>
      <c r="AO362" s="152">
        <v>739</v>
      </c>
      <c r="AP362" s="153">
        <v>0.38700000000000001</v>
      </c>
      <c r="AQ362" s="153">
        <v>0.442</v>
      </c>
      <c r="AR362" s="154">
        <v>0.23899999999999999</v>
      </c>
      <c r="AS362" s="154">
        <v>8.3000000000000004E-2</v>
      </c>
      <c r="AT362" s="154">
        <v>5.2999999999999999E-2</v>
      </c>
      <c r="AU362" s="154">
        <v>0.32900000000000001</v>
      </c>
      <c r="AW362" s="183"/>
      <c r="AX362" s="144">
        <f t="shared" si="109"/>
        <v>84.029038112522699</v>
      </c>
      <c r="AY362" s="149">
        <v>281</v>
      </c>
      <c r="AZ362" s="150" t="s">
        <v>425</v>
      </c>
      <c r="BA362" s="149">
        <v>20</v>
      </c>
      <c r="BB362" s="151">
        <v>1</v>
      </c>
      <c r="BC362" s="152">
        <v>1653</v>
      </c>
      <c r="BD362" s="152">
        <v>1389</v>
      </c>
      <c r="BE362" s="149">
        <v>0.84</v>
      </c>
      <c r="BF362" s="152">
        <v>754</v>
      </c>
      <c r="BG362" s="152">
        <v>530</v>
      </c>
      <c r="BH362" s="152">
        <v>1284</v>
      </c>
      <c r="BI362" s="153">
        <v>0.41299999999999998</v>
      </c>
      <c r="BJ362" s="153">
        <v>0.45700000000000002</v>
      </c>
      <c r="BK362" s="154">
        <v>0.14499999999999999</v>
      </c>
      <c r="BL362" s="154">
        <v>9.8000000000000004E-2</v>
      </c>
      <c r="BM362" s="154">
        <v>7.9000000000000001E-2</v>
      </c>
      <c r="BN362" s="154">
        <v>0.39200000000000002</v>
      </c>
      <c r="DU362" s="4"/>
      <c r="DZ362" s="183"/>
      <c r="EA362" s="183"/>
      <c r="EB362" s="183"/>
      <c r="EC362" s="183"/>
      <c r="ED362" s="183"/>
      <c r="EE362" s="183"/>
    </row>
    <row r="363" spans="30:135" ht="13" x14ac:dyDescent="0.15">
      <c r="AD363" s="144">
        <f t="shared" si="107"/>
        <v>85.952380952380949</v>
      </c>
      <c r="AE363" s="144">
        <f t="shared" si="108"/>
        <v>71.19113573407202</v>
      </c>
      <c r="AF363" s="149">
        <v>282</v>
      </c>
      <c r="AG363" s="150" t="s">
        <v>580</v>
      </c>
      <c r="AH363" s="149">
        <v>21</v>
      </c>
      <c r="AI363" s="151">
        <v>1</v>
      </c>
      <c r="AJ363" s="152">
        <v>1805</v>
      </c>
      <c r="AK363" s="152">
        <v>1285</v>
      </c>
      <c r="AL363" s="149">
        <v>0.71199999999999997</v>
      </c>
      <c r="AM363" s="152">
        <v>784</v>
      </c>
      <c r="AN363" s="152">
        <v>443</v>
      </c>
      <c r="AO363" s="152">
        <v>1227</v>
      </c>
      <c r="AP363" s="153">
        <v>0.36099999999999999</v>
      </c>
      <c r="AQ363" s="153">
        <v>0.39500000000000002</v>
      </c>
      <c r="AR363" s="154">
        <v>0.218</v>
      </c>
      <c r="AS363" s="154">
        <v>0.126</v>
      </c>
      <c r="AT363" s="154">
        <v>0.107</v>
      </c>
      <c r="AU363" s="155">
        <v>0.34</v>
      </c>
      <c r="AW363" s="183"/>
      <c r="AX363" s="144">
        <f t="shared" si="109"/>
        <v>83.979848866498742</v>
      </c>
      <c r="AY363" s="149">
        <v>282</v>
      </c>
      <c r="AZ363" s="150" t="s">
        <v>468</v>
      </c>
      <c r="BA363" s="149">
        <v>23</v>
      </c>
      <c r="BB363" s="151">
        <v>1</v>
      </c>
      <c r="BC363" s="152">
        <v>1985</v>
      </c>
      <c r="BD363" s="152">
        <v>1667</v>
      </c>
      <c r="BE363" s="149">
        <v>0.84</v>
      </c>
      <c r="BF363" s="152">
        <v>786</v>
      </c>
      <c r="BG363" s="152">
        <v>610</v>
      </c>
      <c r="BH363" s="152">
        <v>1396</v>
      </c>
      <c r="BI363" s="153">
        <v>0.437</v>
      </c>
      <c r="BJ363" s="153">
        <v>0.48399999999999999</v>
      </c>
      <c r="BK363" s="154">
        <v>0.19400000000000001</v>
      </c>
      <c r="BL363" s="154">
        <v>0.126</v>
      </c>
      <c r="BM363" s="154">
        <v>9.8000000000000004E-2</v>
      </c>
      <c r="BN363" s="154">
        <v>0.39800000000000002</v>
      </c>
      <c r="DU363" s="4"/>
      <c r="DZ363" s="183"/>
      <c r="EA363" s="183"/>
      <c r="EB363" s="183"/>
      <c r="EC363" s="183"/>
      <c r="ED363" s="183"/>
      <c r="EE363" s="183"/>
    </row>
    <row r="364" spans="30:135" ht="13" x14ac:dyDescent="0.15">
      <c r="AD364" s="144">
        <f t="shared" si="107"/>
        <v>78.476190476190467</v>
      </c>
      <c r="AE364" s="144">
        <f t="shared" si="108"/>
        <v>71.116504854368941</v>
      </c>
      <c r="AF364" s="149">
        <v>283</v>
      </c>
      <c r="AG364" s="150" t="s">
        <v>320</v>
      </c>
      <c r="AH364" s="149">
        <v>21</v>
      </c>
      <c r="AI364" s="151">
        <v>1</v>
      </c>
      <c r="AJ364" s="152">
        <v>1648</v>
      </c>
      <c r="AK364" s="152">
        <v>1172</v>
      </c>
      <c r="AL364" s="149">
        <v>0.71099999999999997</v>
      </c>
      <c r="AM364" s="152">
        <v>775</v>
      </c>
      <c r="AN364" s="152">
        <v>459</v>
      </c>
      <c r="AO364" s="152">
        <v>1234</v>
      </c>
      <c r="AP364" s="153">
        <v>0.372</v>
      </c>
      <c r="AQ364" s="153">
        <v>0.40200000000000002</v>
      </c>
      <c r="AR364" s="154">
        <v>0.17699999999999999</v>
      </c>
      <c r="AS364" s="154">
        <v>8.8999999999999996E-2</v>
      </c>
      <c r="AT364" s="154">
        <v>6.9000000000000006E-2</v>
      </c>
      <c r="AU364" s="155">
        <v>0.34</v>
      </c>
      <c r="AW364" s="183"/>
      <c r="AX364" s="144">
        <f t="shared" si="109"/>
        <v>84.119106699751853</v>
      </c>
      <c r="AY364" s="149">
        <v>283</v>
      </c>
      <c r="AZ364" s="150" t="s">
        <v>524</v>
      </c>
      <c r="BA364" s="149">
        <v>24</v>
      </c>
      <c r="BB364" s="151">
        <v>1</v>
      </c>
      <c r="BC364" s="152">
        <v>2015</v>
      </c>
      <c r="BD364" s="152">
        <v>1695</v>
      </c>
      <c r="BE364" s="149">
        <v>0.84099999999999997</v>
      </c>
      <c r="BF364" s="152">
        <v>896</v>
      </c>
      <c r="BG364" s="152">
        <v>616</v>
      </c>
      <c r="BH364" s="152">
        <v>1512</v>
      </c>
      <c r="BI364" s="153">
        <v>0.40699999999999997</v>
      </c>
      <c r="BJ364" s="151">
        <v>0.46</v>
      </c>
      <c r="BK364" s="154">
        <v>0.158</v>
      </c>
      <c r="BL364" s="154">
        <v>0.109</v>
      </c>
      <c r="BM364" s="155">
        <v>0.09</v>
      </c>
      <c r="BN364" s="154">
        <v>0.39300000000000002</v>
      </c>
      <c r="DU364" s="4"/>
      <c r="DZ364" s="183"/>
      <c r="EA364" s="183"/>
      <c r="EB364" s="183"/>
      <c r="EC364" s="183"/>
      <c r="ED364" s="183"/>
      <c r="EE364" s="183"/>
    </row>
    <row r="365" spans="30:135" ht="13" x14ac:dyDescent="0.15">
      <c r="AD365" s="144">
        <f t="shared" si="107"/>
        <v>84.571428571428569</v>
      </c>
      <c r="AE365" s="144">
        <f t="shared" si="108"/>
        <v>71.058558558558559</v>
      </c>
      <c r="AF365" s="149">
        <v>284</v>
      </c>
      <c r="AG365" s="150" t="s">
        <v>576</v>
      </c>
      <c r="AH365" s="149">
        <v>21</v>
      </c>
      <c r="AI365" s="151">
        <v>1</v>
      </c>
      <c r="AJ365" s="152">
        <v>1776</v>
      </c>
      <c r="AK365" s="152">
        <v>1262</v>
      </c>
      <c r="AL365" s="149">
        <v>0.71099999999999997</v>
      </c>
      <c r="AM365" s="152">
        <v>801</v>
      </c>
      <c r="AN365" s="152">
        <v>466</v>
      </c>
      <c r="AO365" s="152">
        <v>1267</v>
      </c>
      <c r="AP365" s="153">
        <v>0.36799999999999999</v>
      </c>
      <c r="AQ365" s="153">
        <v>0.40899999999999997</v>
      </c>
      <c r="AR365" s="154">
        <v>0.20399999999999999</v>
      </c>
      <c r="AS365" s="155">
        <v>0.1</v>
      </c>
      <c r="AT365" s="154">
        <v>8.8999999999999996E-2</v>
      </c>
      <c r="AU365" s="154">
        <v>0.33700000000000002</v>
      </c>
      <c r="AW365" s="183"/>
      <c r="AX365" s="144">
        <f t="shared" si="109"/>
        <v>84.151156232374504</v>
      </c>
      <c r="AY365" s="149">
        <v>284</v>
      </c>
      <c r="AZ365" s="150" t="s">
        <v>400</v>
      </c>
      <c r="BA365" s="149">
        <v>22</v>
      </c>
      <c r="BB365" s="151">
        <v>1</v>
      </c>
      <c r="BC365" s="152">
        <v>1773</v>
      </c>
      <c r="BD365" s="152">
        <v>1492</v>
      </c>
      <c r="BE365" s="149">
        <v>0.84199999999999997</v>
      </c>
      <c r="BF365" s="152">
        <v>798</v>
      </c>
      <c r="BG365" s="152">
        <v>581</v>
      </c>
      <c r="BH365" s="152">
        <v>1379</v>
      </c>
      <c r="BI365" s="153">
        <v>0.42099999999999999</v>
      </c>
      <c r="BJ365" s="153">
        <v>0.46700000000000003</v>
      </c>
      <c r="BK365" s="154">
        <v>0.14799999999999999</v>
      </c>
      <c r="BL365" s="155">
        <v>0.09</v>
      </c>
      <c r="BM365" s="154">
        <v>6.7000000000000004E-2</v>
      </c>
      <c r="BN365" s="154">
        <v>0.39500000000000002</v>
      </c>
      <c r="DU365" s="4"/>
      <c r="DZ365" s="183"/>
      <c r="EA365" s="183"/>
      <c r="EB365" s="183"/>
      <c r="EC365" s="183"/>
      <c r="ED365" s="183"/>
      <c r="EE365" s="183"/>
    </row>
    <row r="366" spans="30:135" ht="13" x14ac:dyDescent="0.15">
      <c r="AD366" s="144">
        <f t="shared" si="107"/>
        <v>80.473684210526315</v>
      </c>
      <c r="AE366" s="144">
        <f t="shared" si="108"/>
        <v>70.765206017004573</v>
      </c>
      <c r="AF366" s="149">
        <v>285</v>
      </c>
      <c r="AG366" s="150" t="s">
        <v>264</v>
      </c>
      <c r="AH366" s="149">
        <v>19</v>
      </c>
      <c r="AI366" s="151">
        <v>1</v>
      </c>
      <c r="AJ366" s="152">
        <v>1529</v>
      </c>
      <c r="AK366" s="152">
        <v>1082</v>
      </c>
      <c r="AL366" s="149">
        <v>0.70799999999999996</v>
      </c>
      <c r="AM366" s="152">
        <v>656</v>
      </c>
      <c r="AN366" s="152">
        <v>389</v>
      </c>
      <c r="AO366" s="152">
        <v>1045</v>
      </c>
      <c r="AP366" s="153">
        <v>0.372</v>
      </c>
      <c r="AQ366" s="151">
        <v>0.41</v>
      </c>
      <c r="AR366" s="154">
        <v>0.216</v>
      </c>
      <c r="AS366" s="154">
        <v>0.11799999999999999</v>
      </c>
      <c r="AT366" s="155">
        <v>0.09</v>
      </c>
      <c r="AU366" s="154">
        <v>0.34599999999999997</v>
      </c>
      <c r="AW366" s="183"/>
      <c r="AX366" s="144">
        <f t="shared" si="109"/>
        <v>84.17462482946793</v>
      </c>
      <c r="AY366" s="149">
        <v>285</v>
      </c>
      <c r="AZ366" s="150" t="s">
        <v>458</v>
      </c>
      <c r="BA366" s="149">
        <v>8</v>
      </c>
      <c r="BB366" s="151">
        <v>1</v>
      </c>
      <c r="BC366" s="152">
        <v>733</v>
      </c>
      <c r="BD366" s="152">
        <v>617</v>
      </c>
      <c r="BE366" s="149">
        <v>0.84199999999999997</v>
      </c>
      <c r="BF366" s="152">
        <v>298</v>
      </c>
      <c r="BG366" s="152">
        <v>221</v>
      </c>
      <c r="BH366" s="152">
        <v>519</v>
      </c>
      <c r="BI366" s="153">
        <v>0.42599999999999999</v>
      </c>
      <c r="BJ366" s="151">
        <v>0.48</v>
      </c>
      <c r="BK366" s="155">
        <v>0.18</v>
      </c>
      <c r="BL366" s="154">
        <v>0.127</v>
      </c>
      <c r="BM366" s="154">
        <v>8.8999999999999996E-2</v>
      </c>
      <c r="BN366" s="154">
        <v>0.40200000000000002</v>
      </c>
      <c r="DU366" s="4"/>
      <c r="DZ366" s="183"/>
      <c r="EA366" s="183"/>
      <c r="EB366" s="183"/>
      <c r="EC366" s="183"/>
      <c r="ED366" s="183"/>
      <c r="EE366" s="183"/>
    </row>
    <row r="367" spans="30:135" ht="13" x14ac:dyDescent="0.15">
      <c r="AD367" s="144">
        <f t="shared" si="107"/>
        <v>82</v>
      </c>
      <c r="AE367" s="144">
        <f t="shared" si="108"/>
        <v>70.83775185577943</v>
      </c>
      <c r="AF367" s="149">
        <v>286</v>
      </c>
      <c r="AG367" s="150" t="s">
        <v>555</v>
      </c>
      <c r="AH367" s="149">
        <v>23</v>
      </c>
      <c r="AI367" s="151">
        <v>1</v>
      </c>
      <c r="AJ367" s="152">
        <v>1886</v>
      </c>
      <c r="AK367" s="152">
        <v>1336</v>
      </c>
      <c r="AL367" s="149">
        <v>0.70799999999999996</v>
      </c>
      <c r="AM367" s="152">
        <v>843</v>
      </c>
      <c r="AN367" s="152">
        <v>463</v>
      </c>
      <c r="AO367" s="152">
        <v>1306</v>
      </c>
      <c r="AP367" s="153">
        <v>0.35499999999999998</v>
      </c>
      <c r="AQ367" s="153">
        <v>0.39100000000000001</v>
      </c>
      <c r="AR367" s="154">
        <v>0.20300000000000001</v>
      </c>
      <c r="AS367" s="154">
        <v>0.11799999999999999</v>
      </c>
      <c r="AT367" s="154">
        <v>8.8999999999999996E-2</v>
      </c>
      <c r="AU367" s="154">
        <v>0.34300000000000003</v>
      </c>
      <c r="AW367" s="183"/>
      <c r="AX367" s="144">
        <f t="shared" si="109"/>
        <v>84.163402350307777</v>
      </c>
      <c r="AY367" s="149">
        <v>286</v>
      </c>
      <c r="AZ367" s="150" t="s">
        <v>546</v>
      </c>
      <c r="BA367" s="149">
        <v>22</v>
      </c>
      <c r="BB367" s="151">
        <v>1</v>
      </c>
      <c r="BC367" s="152">
        <v>1787</v>
      </c>
      <c r="BD367" s="152">
        <v>1504</v>
      </c>
      <c r="BE367" s="149">
        <v>0.84199999999999997</v>
      </c>
      <c r="BF367" s="152">
        <v>833</v>
      </c>
      <c r="BG367" s="152">
        <v>553</v>
      </c>
      <c r="BH367" s="152">
        <v>1386</v>
      </c>
      <c r="BI367" s="153">
        <v>0.39900000000000002</v>
      </c>
      <c r="BJ367" s="153">
        <v>0.45900000000000002</v>
      </c>
      <c r="BK367" s="154">
        <v>0.14699999999999999</v>
      </c>
      <c r="BL367" s="154">
        <v>9.5000000000000001E-2</v>
      </c>
      <c r="BM367" s="154">
        <v>7.4999999999999997E-2</v>
      </c>
      <c r="BN367" s="154">
        <v>0.38300000000000001</v>
      </c>
      <c r="DU367" s="4"/>
      <c r="DZ367" s="183"/>
      <c r="EA367" s="183"/>
      <c r="EB367" s="183"/>
      <c r="EC367" s="183"/>
      <c r="ED367" s="183"/>
      <c r="EE367" s="183"/>
    </row>
    <row r="368" spans="30:135" ht="13" x14ac:dyDescent="0.15">
      <c r="AD368" s="144">
        <f t="shared" si="107"/>
        <v>87.476190476190467</v>
      </c>
      <c r="AE368" s="144">
        <f t="shared" si="108"/>
        <v>70.549809471965162</v>
      </c>
      <c r="AF368" s="149">
        <v>287</v>
      </c>
      <c r="AG368" s="150" t="s">
        <v>581</v>
      </c>
      <c r="AH368" s="149">
        <v>21</v>
      </c>
      <c r="AI368" s="151">
        <v>1</v>
      </c>
      <c r="AJ368" s="152">
        <v>1837</v>
      </c>
      <c r="AK368" s="152">
        <v>1296</v>
      </c>
      <c r="AL368" s="149">
        <v>0.70499999999999996</v>
      </c>
      <c r="AM368" s="152">
        <v>784</v>
      </c>
      <c r="AN368" s="152">
        <v>453</v>
      </c>
      <c r="AO368" s="152">
        <v>1237</v>
      </c>
      <c r="AP368" s="153">
        <v>0.36599999999999999</v>
      </c>
      <c r="AQ368" s="153">
        <v>0.40899999999999997</v>
      </c>
      <c r="AR368" s="154">
        <v>0.219</v>
      </c>
      <c r="AS368" s="154">
        <v>0.126</v>
      </c>
      <c r="AT368" s="154">
        <v>0.107</v>
      </c>
      <c r="AU368" s="154">
        <v>0.34300000000000003</v>
      </c>
      <c r="AW368" s="183"/>
      <c r="AX368" s="144">
        <f t="shared" si="109"/>
        <v>84.18952618453865</v>
      </c>
      <c r="AY368" s="149">
        <v>287</v>
      </c>
      <c r="AZ368" s="150" t="s">
        <v>483</v>
      </c>
      <c r="BA368" s="149">
        <v>25</v>
      </c>
      <c r="BB368" s="151">
        <v>1</v>
      </c>
      <c r="BC368" s="152">
        <v>2005</v>
      </c>
      <c r="BD368" s="152">
        <v>1688</v>
      </c>
      <c r="BE368" s="149">
        <v>0.84199999999999997</v>
      </c>
      <c r="BF368" s="152">
        <v>926</v>
      </c>
      <c r="BG368" s="152">
        <v>608</v>
      </c>
      <c r="BH368" s="152">
        <v>1534</v>
      </c>
      <c r="BI368" s="153">
        <v>0.39600000000000002</v>
      </c>
      <c r="BJ368" s="153">
        <v>0.45500000000000002</v>
      </c>
      <c r="BK368" s="154">
        <v>0.14499999999999999</v>
      </c>
      <c r="BL368" s="154">
        <v>0.108</v>
      </c>
      <c r="BM368" s="154">
        <v>8.5999999999999993E-2</v>
      </c>
      <c r="BN368" s="154">
        <v>0.38600000000000001</v>
      </c>
      <c r="DU368" s="4"/>
      <c r="DZ368" s="183"/>
      <c r="EA368" s="183"/>
      <c r="EB368" s="183"/>
      <c r="EC368" s="183"/>
      <c r="ED368" s="183"/>
      <c r="EE368" s="183"/>
    </row>
    <row r="369" spans="30:135" ht="13" x14ac:dyDescent="0.15">
      <c r="AD369" s="144">
        <f t="shared" si="107"/>
        <v>85.111111111111114</v>
      </c>
      <c r="AE369" s="144">
        <f t="shared" si="108"/>
        <v>70.36553524804178</v>
      </c>
      <c r="AF369" s="149">
        <v>288</v>
      </c>
      <c r="AG369" s="150" t="s">
        <v>476</v>
      </c>
      <c r="AH369" s="149">
        <v>18</v>
      </c>
      <c r="AI369" s="151">
        <v>1</v>
      </c>
      <c r="AJ369" s="152">
        <v>1532</v>
      </c>
      <c r="AK369" s="152">
        <v>1078</v>
      </c>
      <c r="AL369" s="149">
        <v>0.70399999999999996</v>
      </c>
      <c r="AM369" s="152">
        <v>640</v>
      </c>
      <c r="AN369" s="152">
        <v>400</v>
      </c>
      <c r="AO369" s="152">
        <v>1040</v>
      </c>
      <c r="AP369" s="153">
        <v>0.38500000000000001</v>
      </c>
      <c r="AQ369" s="151">
        <v>0.41</v>
      </c>
      <c r="AR369" s="154">
        <v>0.214</v>
      </c>
      <c r="AS369" s="154">
        <v>0.129</v>
      </c>
      <c r="AT369" s="154">
        <v>9.2999999999999999E-2</v>
      </c>
      <c r="AU369" s="154">
        <v>0.34799999999999998</v>
      </c>
      <c r="AW369" s="183"/>
      <c r="AX369" s="144">
        <f t="shared" si="109"/>
        <v>84.322508398656211</v>
      </c>
      <c r="AY369" s="149">
        <v>288</v>
      </c>
      <c r="AZ369" s="150" t="s">
        <v>582</v>
      </c>
      <c r="BA369" s="149">
        <v>12</v>
      </c>
      <c r="BB369" s="151">
        <v>1</v>
      </c>
      <c r="BC369" s="152">
        <v>893</v>
      </c>
      <c r="BD369" s="152">
        <v>753</v>
      </c>
      <c r="BE369" s="149">
        <v>0.84299999999999997</v>
      </c>
      <c r="BF369" s="152">
        <v>351</v>
      </c>
      <c r="BG369" s="152">
        <v>282</v>
      </c>
      <c r="BH369" s="152">
        <v>633</v>
      </c>
      <c r="BI369" s="153">
        <v>0.44500000000000001</v>
      </c>
      <c r="BJ369" s="153">
        <v>0.49399999999999999</v>
      </c>
      <c r="BK369" s="154">
        <v>0.20300000000000001</v>
      </c>
      <c r="BL369" s="154">
        <v>0.113</v>
      </c>
      <c r="BM369" s="155">
        <v>0.09</v>
      </c>
      <c r="BN369" s="154">
        <v>0.39300000000000002</v>
      </c>
      <c r="DU369" s="4"/>
      <c r="DZ369" s="183"/>
      <c r="EA369" s="183"/>
      <c r="EB369" s="183"/>
      <c r="EC369" s="183"/>
      <c r="ED369" s="183"/>
      <c r="EE369" s="183"/>
    </row>
    <row r="370" spans="30:135" ht="13" x14ac:dyDescent="0.15">
      <c r="AD370" s="144">
        <f t="shared" si="107"/>
        <v>87.899999999999991</v>
      </c>
      <c r="AE370" s="144">
        <f t="shared" si="108"/>
        <v>70.420932878270762</v>
      </c>
      <c r="AF370" s="149">
        <v>289</v>
      </c>
      <c r="AG370" s="150" t="s">
        <v>460</v>
      </c>
      <c r="AH370" s="149">
        <v>10</v>
      </c>
      <c r="AI370" s="151">
        <v>1</v>
      </c>
      <c r="AJ370" s="152">
        <v>879</v>
      </c>
      <c r="AK370" s="152">
        <v>619</v>
      </c>
      <c r="AL370" s="149">
        <v>0.70399999999999996</v>
      </c>
      <c r="AM370" s="152">
        <v>368</v>
      </c>
      <c r="AN370" s="152">
        <v>228</v>
      </c>
      <c r="AO370" s="152">
        <v>596</v>
      </c>
      <c r="AP370" s="153">
        <v>0.38300000000000001</v>
      </c>
      <c r="AQ370" s="153">
        <v>0.41799999999999998</v>
      </c>
      <c r="AR370" s="154">
        <v>0.23799999999999999</v>
      </c>
      <c r="AS370" s="154">
        <v>0.10100000000000001</v>
      </c>
      <c r="AT370" s="154">
        <v>7.6999999999999999E-2</v>
      </c>
      <c r="AU370" s="154">
        <v>0.33600000000000002</v>
      </c>
      <c r="AW370" s="183"/>
      <c r="AX370" s="144">
        <f t="shared" si="109"/>
        <v>84.273182957393487</v>
      </c>
      <c r="AY370" s="149">
        <v>289</v>
      </c>
      <c r="AZ370" s="150" t="s">
        <v>583</v>
      </c>
      <c r="BA370" s="149">
        <v>19</v>
      </c>
      <c r="BB370" s="151">
        <v>1</v>
      </c>
      <c r="BC370" s="152">
        <v>1596</v>
      </c>
      <c r="BD370" s="152">
        <v>1345</v>
      </c>
      <c r="BE370" s="149">
        <v>0.84299999999999997</v>
      </c>
      <c r="BF370" s="152">
        <v>685</v>
      </c>
      <c r="BG370" s="152">
        <v>480</v>
      </c>
      <c r="BH370" s="152">
        <v>1165</v>
      </c>
      <c r="BI370" s="153">
        <v>0.41199999999999998</v>
      </c>
      <c r="BJ370" s="151">
        <v>0.47</v>
      </c>
      <c r="BK370" s="154">
        <v>0.17199999999999999</v>
      </c>
      <c r="BL370" s="154">
        <v>0.11700000000000001</v>
      </c>
      <c r="BM370" s="155">
        <v>0.08</v>
      </c>
      <c r="BN370" s="154">
        <v>0.39100000000000001</v>
      </c>
      <c r="DU370" s="4"/>
      <c r="DZ370" s="183"/>
      <c r="EA370" s="183"/>
      <c r="EB370" s="183"/>
      <c r="EC370" s="183"/>
      <c r="ED370" s="183"/>
      <c r="EE370" s="183"/>
    </row>
    <row r="371" spans="30:135" ht="13" x14ac:dyDescent="0.15">
      <c r="AD371" s="144">
        <f t="shared" si="107"/>
        <v>92.75</v>
      </c>
      <c r="AE371" s="144">
        <f t="shared" si="108"/>
        <v>70.350404312668473</v>
      </c>
      <c r="AF371" s="149">
        <v>290</v>
      </c>
      <c r="AG371" s="150" t="s">
        <v>370</v>
      </c>
      <c r="AH371" s="149">
        <v>4</v>
      </c>
      <c r="AI371" s="151">
        <v>1</v>
      </c>
      <c r="AJ371" s="152">
        <v>371</v>
      </c>
      <c r="AK371" s="152">
        <v>261</v>
      </c>
      <c r="AL371" s="149">
        <v>0.70399999999999996</v>
      </c>
      <c r="AM371" s="152">
        <v>193</v>
      </c>
      <c r="AN371" s="152">
        <v>96</v>
      </c>
      <c r="AO371" s="152">
        <v>289</v>
      </c>
      <c r="AP371" s="153">
        <v>0.33200000000000002</v>
      </c>
      <c r="AQ371" s="153">
        <v>0.375</v>
      </c>
      <c r="AR371" s="154">
        <v>0.13500000000000001</v>
      </c>
      <c r="AS371" s="154">
        <v>9.7000000000000003E-2</v>
      </c>
      <c r="AT371" s="154">
        <v>7.2999999999999995E-2</v>
      </c>
      <c r="AU371" s="154">
        <v>0.33700000000000002</v>
      </c>
      <c r="AW371" s="183"/>
      <c r="AX371" s="144">
        <f t="shared" si="109"/>
        <v>84.338624338624328</v>
      </c>
      <c r="AY371" s="149">
        <v>290</v>
      </c>
      <c r="AZ371" s="150" t="s">
        <v>581</v>
      </c>
      <c r="BA371" s="149">
        <v>21</v>
      </c>
      <c r="BB371" s="151">
        <v>1</v>
      </c>
      <c r="BC371" s="152">
        <v>1890</v>
      </c>
      <c r="BD371" s="152">
        <v>1594</v>
      </c>
      <c r="BE371" s="149">
        <v>0.84299999999999997</v>
      </c>
      <c r="BF371" s="152">
        <v>793</v>
      </c>
      <c r="BG371" s="152">
        <v>578</v>
      </c>
      <c r="BH371" s="152">
        <v>1371</v>
      </c>
      <c r="BI371" s="153">
        <v>0.42199999999999999</v>
      </c>
      <c r="BJ371" s="153">
        <v>0.47099999999999997</v>
      </c>
      <c r="BK371" s="154">
        <v>0.16700000000000001</v>
      </c>
      <c r="BL371" s="154">
        <v>0.126</v>
      </c>
      <c r="BM371" s="154">
        <v>8.8999999999999996E-2</v>
      </c>
      <c r="BN371" s="154">
        <v>0.40500000000000003</v>
      </c>
      <c r="DU371" s="4"/>
      <c r="DZ371" s="183"/>
      <c r="EA371" s="183"/>
      <c r="EB371" s="183"/>
      <c r="EC371" s="183"/>
      <c r="ED371" s="183"/>
      <c r="EE371" s="183"/>
    </row>
    <row r="372" spans="30:135" ht="13" x14ac:dyDescent="0.15">
      <c r="AD372" s="144">
        <f t="shared" si="107"/>
        <v>77.478260869565219</v>
      </c>
      <c r="AE372" s="144">
        <f t="shared" si="108"/>
        <v>70.370370370370367</v>
      </c>
      <c r="AF372" s="149">
        <v>291</v>
      </c>
      <c r="AG372" s="150" t="s">
        <v>564</v>
      </c>
      <c r="AH372" s="149">
        <v>23</v>
      </c>
      <c r="AI372" s="151">
        <v>1</v>
      </c>
      <c r="AJ372" s="152">
        <v>1782</v>
      </c>
      <c r="AK372" s="152">
        <v>1254</v>
      </c>
      <c r="AL372" s="149">
        <v>0.70399999999999996</v>
      </c>
      <c r="AM372" s="152">
        <v>797</v>
      </c>
      <c r="AN372" s="152">
        <v>481</v>
      </c>
      <c r="AO372" s="152">
        <v>1278</v>
      </c>
      <c r="AP372" s="153">
        <v>0.376</v>
      </c>
      <c r="AQ372" s="153">
        <v>0.41099999999999998</v>
      </c>
      <c r="AR372" s="154">
        <v>0.21199999999999999</v>
      </c>
      <c r="AS372" s="154">
        <v>8.7999999999999995E-2</v>
      </c>
      <c r="AT372" s="154">
        <v>7.3999999999999996E-2</v>
      </c>
      <c r="AU372" s="154">
        <v>0.33400000000000002</v>
      </c>
      <c r="AW372" s="183"/>
      <c r="AX372" s="144">
        <f t="shared" si="109"/>
        <v>84.387966804979257</v>
      </c>
      <c r="AY372" s="149">
        <v>291</v>
      </c>
      <c r="AZ372" s="150" t="s">
        <v>348</v>
      </c>
      <c r="BA372" s="149">
        <v>21</v>
      </c>
      <c r="BB372" s="151">
        <v>1</v>
      </c>
      <c r="BC372" s="152">
        <v>1928</v>
      </c>
      <c r="BD372" s="152">
        <v>1627</v>
      </c>
      <c r="BE372" s="149">
        <v>0.84399999999999997</v>
      </c>
      <c r="BF372" s="152">
        <v>694</v>
      </c>
      <c r="BG372" s="152">
        <v>637</v>
      </c>
      <c r="BH372" s="152">
        <v>1331</v>
      </c>
      <c r="BI372" s="153">
        <v>0.47899999999999998</v>
      </c>
      <c r="BJ372" s="153">
        <v>0.52300000000000002</v>
      </c>
      <c r="BK372" s="154">
        <v>0.23100000000000001</v>
      </c>
      <c r="BL372" s="154">
        <v>9.6000000000000002E-2</v>
      </c>
      <c r="BM372" s="154">
        <v>7.8E-2</v>
      </c>
      <c r="BN372" s="155">
        <v>0.4</v>
      </c>
      <c r="DU372" s="4"/>
      <c r="DZ372" s="183"/>
      <c r="EA372" s="183"/>
      <c r="EB372" s="183"/>
      <c r="EC372" s="183"/>
      <c r="ED372" s="183"/>
      <c r="EE372" s="183"/>
    </row>
    <row r="373" spans="30:135" ht="13" x14ac:dyDescent="0.15">
      <c r="AD373" s="144">
        <f t="shared" si="107"/>
        <v>89.454545454545453</v>
      </c>
      <c r="AE373" s="144">
        <f t="shared" si="108"/>
        <v>70.325203252032523</v>
      </c>
      <c r="AF373" s="149">
        <v>292</v>
      </c>
      <c r="AG373" s="150" t="s">
        <v>519</v>
      </c>
      <c r="AH373" s="149">
        <v>22</v>
      </c>
      <c r="AI373" s="151">
        <v>1</v>
      </c>
      <c r="AJ373" s="152">
        <v>1968</v>
      </c>
      <c r="AK373" s="152">
        <v>1384</v>
      </c>
      <c r="AL373" s="149">
        <v>0.70299999999999996</v>
      </c>
      <c r="AM373" s="152">
        <v>959</v>
      </c>
      <c r="AN373" s="152">
        <v>512</v>
      </c>
      <c r="AO373" s="152">
        <v>1471</v>
      </c>
      <c r="AP373" s="153">
        <v>0.34799999999999998</v>
      </c>
      <c r="AQ373" s="153">
        <v>0.39600000000000002</v>
      </c>
      <c r="AR373" s="154">
        <v>0.17899999999999999</v>
      </c>
      <c r="AS373" s="154">
        <v>8.8999999999999996E-2</v>
      </c>
      <c r="AT373" s="155">
        <v>0.08</v>
      </c>
      <c r="AU373" s="154">
        <v>0.32600000000000001</v>
      </c>
      <c r="AW373" s="183"/>
      <c r="AX373" s="144">
        <f t="shared" si="109"/>
        <v>84.399788471708092</v>
      </c>
      <c r="AY373" s="149">
        <v>292</v>
      </c>
      <c r="AZ373" s="150" t="s">
        <v>283</v>
      </c>
      <c r="BA373" s="149">
        <v>23</v>
      </c>
      <c r="BB373" s="151">
        <v>1</v>
      </c>
      <c r="BC373" s="152">
        <v>1891</v>
      </c>
      <c r="BD373" s="152">
        <v>1596</v>
      </c>
      <c r="BE373" s="149">
        <v>0.84399999999999997</v>
      </c>
      <c r="BF373" s="152">
        <v>852</v>
      </c>
      <c r="BG373" s="152">
        <v>623</v>
      </c>
      <c r="BH373" s="152">
        <v>1475</v>
      </c>
      <c r="BI373" s="153">
        <v>0.42199999999999999</v>
      </c>
      <c r="BJ373" s="151">
        <v>0.47</v>
      </c>
      <c r="BK373" s="154">
        <v>0.152</v>
      </c>
      <c r="BL373" s="154">
        <v>9.5000000000000001E-2</v>
      </c>
      <c r="BM373" s="154">
        <v>8.5000000000000006E-2</v>
      </c>
      <c r="BN373" s="154">
        <v>0.38900000000000001</v>
      </c>
      <c r="DU373" s="4"/>
      <c r="DZ373" s="183"/>
      <c r="EA373" s="183"/>
      <c r="EB373" s="183"/>
      <c r="EC373" s="183"/>
      <c r="ED373" s="183"/>
      <c r="EE373" s="183"/>
    </row>
    <row r="374" spans="30:135" ht="13" x14ac:dyDescent="0.15">
      <c r="AD374" s="144">
        <f t="shared" si="107"/>
        <v>84.263157894736835</v>
      </c>
      <c r="AE374" s="144">
        <f t="shared" si="108"/>
        <v>70.081199250468458</v>
      </c>
      <c r="AF374" s="149">
        <v>293</v>
      </c>
      <c r="AG374" s="150" t="s">
        <v>512</v>
      </c>
      <c r="AH374" s="149">
        <v>19</v>
      </c>
      <c r="AI374" s="151">
        <v>1</v>
      </c>
      <c r="AJ374" s="152">
        <v>1601</v>
      </c>
      <c r="AK374" s="152">
        <v>1122</v>
      </c>
      <c r="AL374" s="149">
        <v>0.70099999999999996</v>
      </c>
      <c r="AM374" s="152">
        <v>716</v>
      </c>
      <c r="AN374" s="152">
        <v>388</v>
      </c>
      <c r="AO374" s="152">
        <v>1104</v>
      </c>
      <c r="AP374" s="153">
        <v>0.35099999999999998</v>
      </c>
      <c r="AQ374" s="153">
        <v>0.39300000000000002</v>
      </c>
      <c r="AR374" s="154">
        <v>0.19900000000000001</v>
      </c>
      <c r="AS374" s="154">
        <v>0.13200000000000001</v>
      </c>
      <c r="AT374" s="154">
        <v>0.10100000000000001</v>
      </c>
      <c r="AU374" s="155">
        <v>0.34</v>
      </c>
      <c r="AW374" s="183"/>
      <c r="AX374" s="144">
        <f t="shared" si="109"/>
        <v>84.74834773767158</v>
      </c>
      <c r="AY374" s="149">
        <v>293</v>
      </c>
      <c r="AZ374" s="150" t="s">
        <v>385</v>
      </c>
      <c r="BA374" s="149">
        <v>23</v>
      </c>
      <c r="BB374" s="151">
        <v>1</v>
      </c>
      <c r="BC374" s="152">
        <v>1967</v>
      </c>
      <c r="BD374" s="152">
        <v>1667</v>
      </c>
      <c r="BE374" s="149">
        <v>0.84699999999999998</v>
      </c>
      <c r="BF374" s="152">
        <v>901</v>
      </c>
      <c r="BG374" s="152">
        <v>619</v>
      </c>
      <c r="BH374" s="152">
        <v>1520</v>
      </c>
      <c r="BI374" s="153">
        <v>0.40699999999999997</v>
      </c>
      <c r="BJ374" s="153">
        <v>0.47099999999999997</v>
      </c>
      <c r="BK374" s="154">
        <v>0.154</v>
      </c>
      <c r="BL374" s="154">
        <v>9.5000000000000001E-2</v>
      </c>
      <c r="BM374" s="154">
        <v>7.2999999999999995E-2</v>
      </c>
      <c r="BN374" s="154">
        <v>0.38200000000000001</v>
      </c>
      <c r="DU374" s="4"/>
      <c r="DZ374" s="183"/>
      <c r="EA374" s="183"/>
      <c r="EB374" s="183"/>
      <c r="EC374" s="183"/>
      <c r="ED374" s="183"/>
      <c r="EE374" s="183"/>
    </row>
    <row r="375" spans="30:135" ht="13" x14ac:dyDescent="0.15">
      <c r="AD375" s="144">
        <f t="shared" si="107"/>
        <v>84.357142857142847</v>
      </c>
      <c r="AE375" s="144">
        <f t="shared" si="108"/>
        <v>69.771380186282812</v>
      </c>
      <c r="AF375" s="149">
        <v>294</v>
      </c>
      <c r="AG375" s="150" t="s">
        <v>482</v>
      </c>
      <c r="AH375" s="149">
        <v>14</v>
      </c>
      <c r="AI375" s="151">
        <v>1</v>
      </c>
      <c r="AJ375" s="152">
        <v>1181</v>
      </c>
      <c r="AK375" s="152">
        <v>824</v>
      </c>
      <c r="AL375" s="149">
        <v>0.69799999999999995</v>
      </c>
      <c r="AM375" s="152">
        <v>536</v>
      </c>
      <c r="AN375" s="152">
        <v>314</v>
      </c>
      <c r="AO375" s="152">
        <v>850</v>
      </c>
      <c r="AP375" s="153">
        <v>0.36899999999999999</v>
      </c>
      <c r="AQ375" s="153">
        <v>0.40799999999999997</v>
      </c>
      <c r="AR375" s="155">
        <v>0.2</v>
      </c>
      <c r="AS375" s="155">
        <v>0.1</v>
      </c>
      <c r="AT375" s="154">
        <v>8.2000000000000003E-2</v>
      </c>
      <c r="AU375" s="154">
        <v>0.33400000000000002</v>
      </c>
      <c r="AW375" s="183"/>
      <c r="AX375" s="144">
        <f t="shared" si="109"/>
        <v>84.694494857834243</v>
      </c>
      <c r="AY375" s="149">
        <v>294</v>
      </c>
      <c r="AZ375" s="150" t="s">
        <v>496</v>
      </c>
      <c r="BA375" s="149">
        <v>21</v>
      </c>
      <c r="BB375" s="151">
        <v>1</v>
      </c>
      <c r="BC375" s="152">
        <v>1653</v>
      </c>
      <c r="BD375" s="152">
        <v>1400</v>
      </c>
      <c r="BE375" s="149">
        <v>0.84699999999999998</v>
      </c>
      <c r="BF375" s="152">
        <v>687</v>
      </c>
      <c r="BG375" s="152">
        <v>515</v>
      </c>
      <c r="BH375" s="152">
        <v>1202</v>
      </c>
      <c r="BI375" s="153">
        <v>0.42799999999999999</v>
      </c>
      <c r="BJ375" s="153">
        <v>0.47699999999999998</v>
      </c>
      <c r="BK375" s="154">
        <v>0.17699999999999999</v>
      </c>
      <c r="BL375" s="154">
        <v>0.11600000000000001</v>
      </c>
      <c r="BM375" s="154">
        <v>8.8999999999999996E-2</v>
      </c>
      <c r="BN375" s="154">
        <v>0.39900000000000002</v>
      </c>
      <c r="DU375" s="4"/>
      <c r="DZ375" s="183"/>
      <c r="EA375" s="183"/>
      <c r="EB375" s="183"/>
      <c r="EC375" s="183"/>
      <c r="ED375" s="183"/>
      <c r="EE375" s="183"/>
    </row>
    <row r="376" spans="30:135" ht="13" x14ac:dyDescent="0.15">
      <c r="AD376" s="144">
        <f t="shared" si="107"/>
        <v>81.642857142857139</v>
      </c>
      <c r="AE376" s="144">
        <f t="shared" si="108"/>
        <v>69.728783902012253</v>
      </c>
      <c r="AF376" s="149">
        <v>295</v>
      </c>
      <c r="AG376" s="150" t="s">
        <v>579</v>
      </c>
      <c r="AH376" s="149">
        <v>14</v>
      </c>
      <c r="AI376" s="151">
        <v>1</v>
      </c>
      <c r="AJ376" s="152">
        <v>1143</v>
      </c>
      <c r="AK376" s="152">
        <v>797</v>
      </c>
      <c r="AL376" s="149">
        <v>0.69699999999999995</v>
      </c>
      <c r="AM376" s="152">
        <v>503</v>
      </c>
      <c r="AN376" s="152">
        <v>271</v>
      </c>
      <c r="AO376" s="152">
        <v>774</v>
      </c>
      <c r="AP376" s="151">
        <v>0.35</v>
      </c>
      <c r="AQ376" s="153">
        <v>0.40200000000000002</v>
      </c>
      <c r="AR376" s="154">
        <v>0.224</v>
      </c>
      <c r="AS376" s="154">
        <v>0.114</v>
      </c>
      <c r="AT376" s="154">
        <v>8.5000000000000006E-2</v>
      </c>
      <c r="AU376" s="154">
        <v>0.32600000000000001</v>
      </c>
      <c r="AW376" s="183"/>
      <c r="AX376" s="144">
        <f t="shared" si="109"/>
        <v>84.722222222222214</v>
      </c>
      <c r="AY376" s="149">
        <v>295</v>
      </c>
      <c r="AZ376" s="150" t="s">
        <v>510</v>
      </c>
      <c r="BA376" s="149">
        <v>17</v>
      </c>
      <c r="BB376" s="151">
        <v>1</v>
      </c>
      <c r="BC376" s="152">
        <v>1440</v>
      </c>
      <c r="BD376" s="152">
        <v>1220</v>
      </c>
      <c r="BE376" s="149">
        <v>0.84699999999999998</v>
      </c>
      <c r="BF376" s="152">
        <v>552</v>
      </c>
      <c r="BG376" s="152">
        <v>459</v>
      </c>
      <c r="BH376" s="152">
        <v>1011</v>
      </c>
      <c r="BI376" s="153">
        <v>0.45400000000000001</v>
      </c>
      <c r="BJ376" s="153">
        <v>0.499</v>
      </c>
      <c r="BK376" s="154">
        <v>0.21299999999999999</v>
      </c>
      <c r="BL376" s="154">
        <v>0.108</v>
      </c>
      <c r="BM376" s="154">
        <v>8.4000000000000005E-2</v>
      </c>
      <c r="BN376" s="154">
        <v>0.40100000000000002</v>
      </c>
      <c r="DU376" s="4"/>
      <c r="DZ376" s="183"/>
      <c r="EA376" s="183"/>
      <c r="EB376" s="183"/>
      <c r="EC376" s="183"/>
      <c r="ED376" s="183"/>
      <c r="EE376" s="183"/>
    </row>
    <row r="377" spans="30:135" ht="13" x14ac:dyDescent="0.15">
      <c r="AD377" s="144">
        <f t="shared" si="107"/>
        <v>85.476190476190482</v>
      </c>
      <c r="AE377" s="144">
        <f t="shared" si="108"/>
        <v>69.749303621169915</v>
      </c>
      <c r="AF377" s="149">
        <v>296</v>
      </c>
      <c r="AG377" s="150" t="s">
        <v>428</v>
      </c>
      <c r="AH377" s="149">
        <v>21</v>
      </c>
      <c r="AI377" s="151">
        <v>1</v>
      </c>
      <c r="AJ377" s="152">
        <v>1795</v>
      </c>
      <c r="AK377" s="152">
        <v>1252</v>
      </c>
      <c r="AL377" s="149">
        <v>0.69699999999999995</v>
      </c>
      <c r="AM377" s="152">
        <v>861</v>
      </c>
      <c r="AN377" s="152">
        <v>467</v>
      </c>
      <c r="AO377" s="152">
        <v>1328</v>
      </c>
      <c r="AP377" s="153">
        <v>0.35199999999999998</v>
      </c>
      <c r="AQ377" s="153">
        <v>0.39200000000000002</v>
      </c>
      <c r="AR377" s="154">
        <v>0.17599999999999999</v>
      </c>
      <c r="AS377" s="154">
        <v>0.10100000000000001</v>
      </c>
      <c r="AT377" s="154">
        <v>8.4000000000000005E-2</v>
      </c>
      <c r="AU377" s="154">
        <v>0.33400000000000002</v>
      </c>
      <c r="AW377" s="183"/>
      <c r="AX377" s="144">
        <f t="shared" si="109"/>
        <v>84.78676002546149</v>
      </c>
      <c r="AY377" s="149">
        <v>296</v>
      </c>
      <c r="AZ377" s="150" t="s">
        <v>584</v>
      </c>
      <c r="BA377" s="149">
        <v>19</v>
      </c>
      <c r="BB377" s="151">
        <v>1</v>
      </c>
      <c r="BC377" s="152">
        <v>1571</v>
      </c>
      <c r="BD377" s="152">
        <v>1332</v>
      </c>
      <c r="BE377" s="149">
        <v>0.84799999999999998</v>
      </c>
      <c r="BF377" s="152">
        <v>676</v>
      </c>
      <c r="BG377" s="152">
        <v>519</v>
      </c>
      <c r="BH377" s="152">
        <v>1195</v>
      </c>
      <c r="BI377" s="153">
        <v>0.434</v>
      </c>
      <c r="BJ377" s="153">
        <v>0.49199999999999999</v>
      </c>
      <c r="BK377" s="154">
        <v>0.16400000000000001</v>
      </c>
      <c r="BL377" s="154">
        <v>9.4E-2</v>
      </c>
      <c r="BM377" s="154">
        <v>7.8E-2</v>
      </c>
      <c r="BN377" s="154">
        <v>0.39300000000000002</v>
      </c>
      <c r="DU377" s="4"/>
      <c r="DZ377" s="183"/>
      <c r="EA377" s="183"/>
      <c r="EB377" s="183"/>
      <c r="EC377" s="183"/>
      <c r="ED377" s="183"/>
      <c r="EE377" s="183"/>
    </row>
    <row r="378" spans="30:135" ht="13" x14ac:dyDescent="0.15">
      <c r="AD378" s="144">
        <f t="shared" si="107"/>
        <v>78.727272727272734</v>
      </c>
      <c r="AE378" s="144">
        <f t="shared" si="108"/>
        <v>69.688221709006925</v>
      </c>
      <c r="AF378" s="149">
        <v>297</v>
      </c>
      <c r="AG378" s="150" t="s">
        <v>570</v>
      </c>
      <c r="AH378" s="149">
        <v>22</v>
      </c>
      <c r="AI378" s="151">
        <v>1</v>
      </c>
      <c r="AJ378" s="152">
        <v>1732</v>
      </c>
      <c r="AK378" s="152">
        <v>1207</v>
      </c>
      <c r="AL378" s="149">
        <v>0.69699999999999995</v>
      </c>
      <c r="AM378" s="152">
        <v>720</v>
      </c>
      <c r="AN378" s="152">
        <v>421</v>
      </c>
      <c r="AO378" s="152">
        <v>1141</v>
      </c>
      <c r="AP378" s="153">
        <v>0.36899999999999999</v>
      </c>
      <c r="AQ378" s="153">
        <v>0.41099999999999998</v>
      </c>
      <c r="AR378" s="154">
        <v>0.23300000000000001</v>
      </c>
      <c r="AS378" s="154">
        <v>0.127</v>
      </c>
      <c r="AT378" s="154">
        <v>9.5000000000000001E-2</v>
      </c>
      <c r="AU378" s="154">
        <v>0.33900000000000002</v>
      </c>
      <c r="AW378" s="183"/>
      <c r="AX378" s="144">
        <f t="shared" si="109"/>
        <v>84.918549658434046</v>
      </c>
      <c r="AY378" s="149">
        <v>297</v>
      </c>
      <c r="AZ378" s="150" t="s">
        <v>411</v>
      </c>
      <c r="BA378" s="149">
        <v>23</v>
      </c>
      <c r="BB378" s="151">
        <v>1</v>
      </c>
      <c r="BC378" s="152">
        <v>1903</v>
      </c>
      <c r="BD378" s="152">
        <v>1616</v>
      </c>
      <c r="BE378" s="149">
        <v>0.84899999999999998</v>
      </c>
      <c r="BF378" s="152">
        <v>711</v>
      </c>
      <c r="BG378" s="152">
        <v>625</v>
      </c>
      <c r="BH378" s="152">
        <v>1336</v>
      </c>
      <c r="BI378" s="153">
        <v>0.46800000000000003</v>
      </c>
      <c r="BJ378" s="153">
        <v>0.51100000000000001</v>
      </c>
      <c r="BK378" s="154">
        <v>0.21099999999999999</v>
      </c>
      <c r="BL378" s="154">
        <v>0.105</v>
      </c>
      <c r="BM378" s="154">
        <v>7.2999999999999995E-2</v>
      </c>
      <c r="BN378" s="154">
        <v>0.40699999999999997</v>
      </c>
      <c r="DU378" s="4"/>
      <c r="DZ378" s="183"/>
      <c r="EA378" s="183"/>
      <c r="EB378" s="183"/>
      <c r="EC378" s="183"/>
      <c r="ED378" s="183"/>
      <c r="EE378" s="183"/>
    </row>
    <row r="379" spans="30:135" ht="13" x14ac:dyDescent="0.15">
      <c r="AD379" s="144">
        <f t="shared" si="107"/>
        <v>86.777777777777771</v>
      </c>
      <c r="AE379" s="144">
        <f t="shared" si="108"/>
        <v>69.462227912932136</v>
      </c>
      <c r="AF379" s="149">
        <v>298</v>
      </c>
      <c r="AG379" s="150" t="s">
        <v>533</v>
      </c>
      <c r="AH379" s="149">
        <v>18</v>
      </c>
      <c r="AI379" s="151">
        <v>1</v>
      </c>
      <c r="AJ379" s="152">
        <v>1562</v>
      </c>
      <c r="AK379" s="152">
        <v>1085</v>
      </c>
      <c r="AL379" s="149">
        <v>0.69499999999999995</v>
      </c>
      <c r="AM379" s="152">
        <v>656</v>
      </c>
      <c r="AN379" s="152">
        <v>409</v>
      </c>
      <c r="AO379" s="152">
        <v>1065</v>
      </c>
      <c r="AP379" s="153">
        <v>0.38400000000000001</v>
      </c>
      <c r="AQ379" s="153">
        <v>0.41799999999999998</v>
      </c>
      <c r="AR379" s="154">
        <v>0.23699999999999999</v>
      </c>
      <c r="AS379" s="154">
        <v>0.10100000000000001</v>
      </c>
      <c r="AT379" s="154">
        <v>8.5999999999999993E-2</v>
      </c>
      <c r="AU379" s="154">
        <v>0.33700000000000002</v>
      </c>
      <c r="AW379" s="183"/>
      <c r="AX379" s="144">
        <f t="shared" si="109"/>
        <v>84.850078905839027</v>
      </c>
      <c r="AY379" s="149">
        <v>298</v>
      </c>
      <c r="AZ379" s="150" t="s">
        <v>410</v>
      </c>
      <c r="BA379" s="149">
        <v>24</v>
      </c>
      <c r="BB379" s="151">
        <v>1</v>
      </c>
      <c r="BC379" s="152">
        <v>1901</v>
      </c>
      <c r="BD379" s="152">
        <v>1613</v>
      </c>
      <c r="BE379" s="149">
        <v>0.84899999999999998</v>
      </c>
      <c r="BF379" s="152">
        <v>754</v>
      </c>
      <c r="BG379" s="152">
        <v>571</v>
      </c>
      <c r="BH379" s="152">
        <v>1325</v>
      </c>
      <c r="BI379" s="153">
        <v>0.43099999999999999</v>
      </c>
      <c r="BJ379" s="153">
        <v>0.499</v>
      </c>
      <c r="BK379" s="154">
        <v>0.20699999999999999</v>
      </c>
      <c r="BL379" s="155">
        <v>0.12</v>
      </c>
      <c r="BM379" s="154">
        <v>8.5000000000000006E-2</v>
      </c>
      <c r="BN379" s="154">
        <v>0.38700000000000001</v>
      </c>
      <c r="DU379" s="4"/>
      <c r="DZ379" s="183"/>
      <c r="EA379" s="183"/>
      <c r="EB379" s="183"/>
      <c r="EC379" s="183"/>
      <c r="ED379" s="183"/>
      <c r="EE379" s="183"/>
    </row>
    <row r="380" spans="30:135" ht="13" x14ac:dyDescent="0.15">
      <c r="AD380" s="144">
        <f t="shared" si="107"/>
        <v>87.578947368421055</v>
      </c>
      <c r="AE380" s="144">
        <f t="shared" si="108"/>
        <v>69.47115384615384</v>
      </c>
      <c r="AF380" s="149">
        <v>299</v>
      </c>
      <c r="AG380" s="150" t="s">
        <v>575</v>
      </c>
      <c r="AH380" s="149">
        <v>19</v>
      </c>
      <c r="AI380" s="151">
        <v>1</v>
      </c>
      <c r="AJ380" s="152">
        <v>1664</v>
      </c>
      <c r="AK380" s="152">
        <v>1156</v>
      </c>
      <c r="AL380" s="149">
        <v>0.69499999999999995</v>
      </c>
      <c r="AM380" s="152">
        <v>785</v>
      </c>
      <c r="AN380" s="152">
        <v>432</v>
      </c>
      <c r="AO380" s="152">
        <v>1217</v>
      </c>
      <c r="AP380" s="153">
        <v>0.35499999999999998</v>
      </c>
      <c r="AQ380" s="153">
        <v>0.38500000000000001</v>
      </c>
      <c r="AR380" s="154">
        <v>0.17399999999999999</v>
      </c>
      <c r="AS380" s="154">
        <v>0.114</v>
      </c>
      <c r="AT380" s="154">
        <v>9.8000000000000004E-2</v>
      </c>
      <c r="AU380" s="154">
        <v>0.33900000000000002</v>
      </c>
      <c r="AW380" s="183"/>
      <c r="AX380" s="144">
        <f t="shared" si="109"/>
        <v>85.025641025641036</v>
      </c>
      <c r="AY380" s="149">
        <v>299</v>
      </c>
      <c r="AZ380" s="150" t="s">
        <v>455</v>
      </c>
      <c r="BA380" s="149">
        <v>23</v>
      </c>
      <c r="BB380" s="151">
        <v>1</v>
      </c>
      <c r="BC380" s="152">
        <v>1950</v>
      </c>
      <c r="BD380" s="152">
        <v>1658</v>
      </c>
      <c r="BE380" s="149">
        <v>0.85</v>
      </c>
      <c r="BF380" s="152">
        <v>830</v>
      </c>
      <c r="BG380" s="152">
        <v>593</v>
      </c>
      <c r="BH380" s="152">
        <v>1423</v>
      </c>
      <c r="BI380" s="153">
        <v>0.41699999999999998</v>
      </c>
      <c r="BJ380" s="151">
        <v>0.47</v>
      </c>
      <c r="BK380" s="154">
        <v>0.17499999999999999</v>
      </c>
      <c r="BL380" s="154">
        <v>0.11700000000000001</v>
      </c>
      <c r="BM380" s="154">
        <v>8.3000000000000004E-2</v>
      </c>
      <c r="BN380" s="154">
        <v>0.39200000000000002</v>
      </c>
      <c r="DU380" s="4"/>
      <c r="DZ380" s="183"/>
      <c r="EA380" s="183"/>
      <c r="EB380" s="183"/>
      <c r="EC380" s="183"/>
      <c r="ED380" s="183"/>
      <c r="EE380" s="183"/>
    </row>
    <row r="381" spans="30:135" ht="13" x14ac:dyDescent="0.15">
      <c r="AD381" s="144">
        <f t="shared" si="107"/>
        <v>80.333333333333329</v>
      </c>
      <c r="AE381" s="144">
        <f t="shared" si="108"/>
        <v>69.353882631890926</v>
      </c>
      <c r="AF381" s="149">
        <v>300</v>
      </c>
      <c r="AG381" s="150" t="s">
        <v>424</v>
      </c>
      <c r="AH381" s="149">
        <v>21</v>
      </c>
      <c r="AI381" s="151">
        <v>1</v>
      </c>
      <c r="AJ381" s="152">
        <v>1687</v>
      </c>
      <c r="AK381" s="152">
        <v>1170</v>
      </c>
      <c r="AL381" s="149">
        <v>0.69399999999999995</v>
      </c>
      <c r="AM381" s="152">
        <v>729</v>
      </c>
      <c r="AN381" s="152">
        <v>435</v>
      </c>
      <c r="AO381" s="152">
        <v>1164</v>
      </c>
      <c r="AP381" s="153">
        <v>0.374</v>
      </c>
      <c r="AQ381" s="153">
        <v>0.40799999999999997</v>
      </c>
      <c r="AR381" s="154">
        <v>0.219</v>
      </c>
      <c r="AS381" s="154">
        <v>0.111</v>
      </c>
      <c r="AT381" s="154">
        <v>8.2000000000000003E-2</v>
      </c>
      <c r="AU381" s="154">
        <v>0.33700000000000002</v>
      </c>
      <c r="AW381" s="183"/>
      <c r="AX381" s="144">
        <f t="shared" si="109"/>
        <v>85.03898635477583</v>
      </c>
      <c r="AY381" s="149">
        <v>300</v>
      </c>
      <c r="AZ381" s="150" t="s">
        <v>269</v>
      </c>
      <c r="BA381" s="149">
        <v>25</v>
      </c>
      <c r="BB381" s="151">
        <v>1</v>
      </c>
      <c r="BC381" s="152">
        <v>2052</v>
      </c>
      <c r="BD381" s="152">
        <v>1745</v>
      </c>
      <c r="BE381" s="149">
        <v>0.85</v>
      </c>
      <c r="BF381" s="152">
        <v>922</v>
      </c>
      <c r="BG381" s="152">
        <v>642</v>
      </c>
      <c r="BH381" s="152">
        <v>1564</v>
      </c>
      <c r="BI381" s="151">
        <v>0.41</v>
      </c>
      <c r="BJ381" s="153">
        <v>0.46500000000000002</v>
      </c>
      <c r="BK381" s="154">
        <v>0.14799999999999999</v>
      </c>
      <c r="BL381" s="154">
        <v>0.106</v>
      </c>
      <c r="BM381" s="155">
        <v>0.09</v>
      </c>
      <c r="BN381" s="154">
        <v>0.39600000000000002</v>
      </c>
      <c r="DU381" s="4"/>
      <c r="DZ381" s="183"/>
      <c r="EA381" s="183"/>
      <c r="EB381" s="183"/>
      <c r="EC381" s="183"/>
      <c r="ED381" s="183"/>
      <c r="EE381" s="183"/>
    </row>
    <row r="382" spans="30:135" ht="13" x14ac:dyDescent="0.15">
      <c r="AD382" s="144">
        <f t="shared" si="107"/>
        <v>83.15789473684211</v>
      </c>
      <c r="AE382" s="144">
        <f t="shared" si="108"/>
        <v>69.303797468354432</v>
      </c>
      <c r="AF382" s="149">
        <v>301</v>
      </c>
      <c r="AG382" s="150" t="s">
        <v>506</v>
      </c>
      <c r="AH382" s="149">
        <v>19</v>
      </c>
      <c r="AI382" s="151">
        <v>1</v>
      </c>
      <c r="AJ382" s="152">
        <v>1580</v>
      </c>
      <c r="AK382" s="152">
        <v>1095</v>
      </c>
      <c r="AL382" s="149">
        <v>0.69299999999999995</v>
      </c>
      <c r="AM382" s="152">
        <v>635</v>
      </c>
      <c r="AN382" s="152">
        <v>405</v>
      </c>
      <c r="AO382" s="152">
        <v>1040</v>
      </c>
      <c r="AP382" s="153">
        <v>0.38900000000000001</v>
      </c>
      <c r="AQ382" s="153">
        <v>0.41299999999999998</v>
      </c>
      <c r="AR382" s="155">
        <v>0.24</v>
      </c>
      <c r="AS382" s="154">
        <v>0.129</v>
      </c>
      <c r="AT382" s="154">
        <v>0.10299999999999999</v>
      </c>
      <c r="AU382" s="154">
        <v>0.34599999999999997</v>
      </c>
      <c r="AW382" s="183"/>
      <c r="AX382" s="144">
        <f t="shared" si="109"/>
        <v>85.236593059936908</v>
      </c>
      <c r="AY382" s="149">
        <v>301</v>
      </c>
      <c r="AZ382" s="150" t="s">
        <v>548</v>
      </c>
      <c r="BA382" s="149">
        <v>19</v>
      </c>
      <c r="BB382" s="151">
        <v>1</v>
      </c>
      <c r="BC382" s="152">
        <v>1585</v>
      </c>
      <c r="BD382" s="152">
        <v>1351</v>
      </c>
      <c r="BE382" s="149">
        <v>0.85199999999999998</v>
      </c>
      <c r="BF382" s="152">
        <v>705</v>
      </c>
      <c r="BG382" s="152">
        <v>495</v>
      </c>
      <c r="BH382" s="152">
        <v>1200</v>
      </c>
      <c r="BI382" s="153">
        <v>0.41299999999999998</v>
      </c>
      <c r="BJ382" s="153">
        <v>0.46100000000000002</v>
      </c>
      <c r="BK382" s="154">
        <v>0.14199999999999999</v>
      </c>
      <c r="BL382" s="154">
        <v>0.125</v>
      </c>
      <c r="BM382" s="154">
        <v>0.104</v>
      </c>
      <c r="BN382" s="154">
        <v>0.40200000000000002</v>
      </c>
      <c r="DU382" s="4"/>
      <c r="DZ382" s="183"/>
      <c r="EA382" s="183"/>
      <c r="EB382" s="183"/>
      <c r="EC382" s="183"/>
      <c r="ED382" s="183"/>
      <c r="EE382" s="183"/>
    </row>
    <row r="383" spans="30:135" ht="13" x14ac:dyDescent="0.15">
      <c r="AD383" s="144">
        <f t="shared" si="107"/>
        <v>84.444444444444443</v>
      </c>
      <c r="AE383" s="144">
        <f t="shared" si="108"/>
        <v>68.881578947368411</v>
      </c>
      <c r="AF383" s="149">
        <v>302</v>
      </c>
      <c r="AG383" s="150" t="s">
        <v>421</v>
      </c>
      <c r="AH383" s="149">
        <v>18</v>
      </c>
      <c r="AI383" s="151">
        <v>1</v>
      </c>
      <c r="AJ383" s="152">
        <v>1520</v>
      </c>
      <c r="AK383" s="152">
        <v>1047</v>
      </c>
      <c r="AL383" s="149">
        <v>0.68899999999999995</v>
      </c>
      <c r="AM383" s="152">
        <v>715</v>
      </c>
      <c r="AN383" s="152">
        <v>378</v>
      </c>
      <c r="AO383" s="152">
        <v>1093</v>
      </c>
      <c r="AP383" s="153">
        <v>0.34599999999999997</v>
      </c>
      <c r="AQ383" s="153">
        <v>0.39500000000000002</v>
      </c>
      <c r="AR383" s="154">
        <v>0.192</v>
      </c>
      <c r="AS383" s="154">
        <v>0.105</v>
      </c>
      <c r="AT383" s="154">
        <v>7.4999999999999997E-2</v>
      </c>
      <c r="AU383" s="154">
        <v>0.32600000000000001</v>
      </c>
      <c r="AW383" s="183"/>
      <c r="AX383" s="144">
        <f t="shared" si="109"/>
        <v>85.180995475113122</v>
      </c>
      <c r="AY383" s="149">
        <v>302</v>
      </c>
      <c r="AZ383" s="150" t="s">
        <v>505</v>
      </c>
      <c r="BA383" s="149">
        <v>21</v>
      </c>
      <c r="BB383" s="151">
        <v>1</v>
      </c>
      <c r="BC383" s="152">
        <v>1768</v>
      </c>
      <c r="BD383" s="152">
        <v>1506</v>
      </c>
      <c r="BE383" s="149">
        <v>0.85199999999999998</v>
      </c>
      <c r="BF383" s="152">
        <v>758</v>
      </c>
      <c r="BG383" s="152">
        <v>542</v>
      </c>
      <c r="BH383" s="152">
        <v>1300</v>
      </c>
      <c r="BI383" s="153">
        <v>0.41699999999999998</v>
      </c>
      <c r="BJ383" s="153">
        <v>0.47799999999999998</v>
      </c>
      <c r="BK383" s="155">
        <v>0.18</v>
      </c>
      <c r="BL383" s="154">
        <v>0.104</v>
      </c>
      <c r="BM383" s="154">
        <v>8.3000000000000004E-2</v>
      </c>
      <c r="BN383" s="154">
        <v>0.38700000000000001</v>
      </c>
      <c r="DU383" s="4"/>
      <c r="DZ383" s="183"/>
      <c r="EA383" s="183"/>
      <c r="EB383" s="183"/>
      <c r="EC383" s="183"/>
      <c r="ED383" s="183"/>
      <c r="EE383" s="183"/>
    </row>
    <row r="384" spans="30:135" ht="13" x14ac:dyDescent="0.15">
      <c r="AD384" s="144">
        <f t="shared" si="107"/>
        <v>80.277777777777786</v>
      </c>
      <c r="AE384" s="144">
        <f t="shared" si="108"/>
        <v>68.927335640138409</v>
      </c>
      <c r="AF384" s="149">
        <v>303</v>
      </c>
      <c r="AG384" s="150" t="s">
        <v>485</v>
      </c>
      <c r="AH384" s="149">
        <v>18</v>
      </c>
      <c r="AI384" s="151">
        <v>1</v>
      </c>
      <c r="AJ384" s="152">
        <v>1445</v>
      </c>
      <c r="AK384" s="152">
        <v>996</v>
      </c>
      <c r="AL384" s="149">
        <v>0.68899999999999995</v>
      </c>
      <c r="AM384" s="152">
        <v>734</v>
      </c>
      <c r="AN384" s="152">
        <v>364</v>
      </c>
      <c r="AO384" s="152">
        <v>1098</v>
      </c>
      <c r="AP384" s="153">
        <v>0.33200000000000002</v>
      </c>
      <c r="AQ384" s="153">
        <v>0.38100000000000001</v>
      </c>
      <c r="AR384" s="155">
        <v>0.16</v>
      </c>
      <c r="AS384" s="154">
        <v>9.2999999999999999E-2</v>
      </c>
      <c r="AT384" s="154">
        <v>7.4999999999999997E-2</v>
      </c>
      <c r="AU384" s="154">
        <v>0.31900000000000001</v>
      </c>
      <c r="AW384" s="183"/>
      <c r="AX384" s="144">
        <f t="shared" si="109"/>
        <v>85.174418604651152</v>
      </c>
      <c r="AY384" s="149">
        <v>303</v>
      </c>
      <c r="AZ384" s="150" t="s">
        <v>371</v>
      </c>
      <c r="BA384" s="149">
        <v>24</v>
      </c>
      <c r="BB384" s="151">
        <v>1</v>
      </c>
      <c r="BC384" s="152">
        <v>2064</v>
      </c>
      <c r="BD384" s="152">
        <v>1758</v>
      </c>
      <c r="BE384" s="149">
        <v>0.85199999999999998</v>
      </c>
      <c r="BF384" s="152">
        <v>910</v>
      </c>
      <c r="BG384" s="152">
        <v>632</v>
      </c>
      <c r="BH384" s="152">
        <v>1542</v>
      </c>
      <c r="BI384" s="151">
        <v>0.41</v>
      </c>
      <c r="BJ384" s="153">
        <v>0.47399999999999998</v>
      </c>
      <c r="BK384" s="154">
        <v>0.16900000000000001</v>
      </c>
      <c r="BL384" s="154">
        <v>0.108</v>
      </c>
      <c r="BM384" s="154">
        <v>8.5999999999999993E-2</v>
      </c>
      <c r="BN384" s="154">
        <v>0.38300000000000001</v>
      </c>
      <c r="DU384" s="4"/>
      <c r="DZ384" s="183"/>
      <c r="EA384" s="183"/>
      <c r="EB384" s="183"/>
      <c r="EC384" s="183"/>
      <c r="ED384" s="183"/>
      <c r="EE384" s="183"/>
    </row>
    <row r="385" spans="30:135" ht="13" x14ac:dyDescent="0.15">
      <c r="AD385" s="144">
        <f t="shared" si="107"/>
        <v>78.94736842105263</v>
      </c>
      <c r="AE385" s="144">
        <f t="shared" si="108"/>
        <v>68.733333333333334</v>
      </c>
      <c r="AF385" s="149">
        <v>304</v>
      </c>
      <c r="AG385" s="150" t="s">
        <v>443</v>
      </c>
      <c r="AH385" s="149">
        <v>19</v>
      </c>
      <c r="AI385" s="151">
        <v>1</v>
      </c>
      <c r="AJ385" s="152">
        <v>1500</v>
      </c>
      <c r="AK385" s="152">
        <v>1031</v>
      </c>
      <c r="AL385" s="149">
        <v>0.68700000000000006</v>
      </c>
      <c r="AM385" s="152">
        <v>728</v>
      </c>
      <c r="AN385" s="152">
        <v>353</v>
      </c>
      <c r="AO385" s="152">
        <v>1081</v>
      </c>
      <c r="AP385" s="153">
        <v>0.32700000000000001</v>
      </c>
      <c r="AQ385" s="153">
        <v>0.372</v>
      </c>
      <c r="AR385" s="155">
        <v>0.18</v>
      </c>
      <c r="AS385" s="154">
        <v>0.113</v>
      </c>
      <c r="AT385" s="155">
        <v>0.08</v>
      </c>
      <c r="AU385" s="154">
        <v>0.32400000000000001</v>
      </c>
      <c r="AW385" s="183"/>
      <c r="AX385" s="144">
        <f t="shared" si="109"/>
        <v>85.482493595217761</v>
      </c>
      <c r="AY385" s="149">
        <v>304</v>
      </c>
      <c r="AZ385" s="150" t="s">
        <v>520</v>
      </c>
      <c r="BA385" s="149">
        <v>15</v>
      </c>
      <c r="BB385" s="151">
        <v>1</v>
      </c>
      <c r="BC385" s="152">
        <v>1171</v>
      </c>
      <c r="BD385" s="152">
        <v>1001</v>
      </c>
      <c r="BE385" s="149">
        <v>0.85499999999999998</v>
      </c>
      <c r="BF385" s="152">
        <v>521</v>
      </c>
      <c r="BG385" s="152">
        <v>371</v>
      </c>
      <c r="BH385" s="152">
        <v>892</v>
      </c>
      <c r="BI385" s="153">
        <v>0.41599999999999998</v>
      </c>
      <c r="BJ385" s="153">
        <v>0.47299999999999998</v>
      </c>
      <c r="BK385" s="155">
        <v>0.16</v>
      </c>
      <c r="BL385" s="154">
        <v>9.6000000000000002E-2</v>
      </c>
      <c r="BM385" s="154">
        <v>7.8E-2</v>
      </c>
      <c r="BN385" s="154">
        <v>0.38900000000000001</v>
      </c>
      <c r="DU385" s="4"/>
      <c r="DZ385" s="183"/>
      <c r="EA385" s="183"/>
      <c r="EB385" s="183"/>
      <c r="EC385" s="183"/>
      <c r="ED385" s="183"/>
      <c r="EE385" s="183"/>
    </row>
    <row r="386" spans="30:135" ht="13" x14ac:dyDescent="0.15">
      <c r="AD386" s="144">
        <f t="shared" si="107"/>
        <v>78.1875</v>
      </c>
      <c r="AE386" s="144">
        <f t="shared" si="108"/>
        <v>68.585131894484405</v>
      </c>
      <c r="AF386" s="149">
        <v>305</v>
      </c>
      <c r="AG386" s="150" t="s">
        <v>340</v>
      </c>
      <c r="AH386" s="149">
        <v>16</v>
      </c>
      <c r="AI386" s="151">
        <v>1</v>
      </c>
      <c r="AJ386" s="152">
        <v>1251</v>
      </c>
      <c r="AK386" s="152">
        <v>858</v>
      </c>
      <c r="AL386" s="149">
        <v>0.68600000000000005</v>
      </c>
      <c r="AM386" s="152">
        <v>559</v>
      </c>
      <c r="AN386" s="152">
        <v>346</v>
      </c>
      <c r="AO386" s="152">
        <v>905</v>
      </c>
      <c r="AP386" s="153">
        <v>0.38200000000000001</v>
      </c>
      <c r="AQ386" s="153">
        <v>0.41599999999999998</v>
      </c>
      <c r="AR386" s="155">
        <v>0.21</v>
      </c>
      <c r="AS386" s="154">
        <v>7.5999999999999998E-2</v>
      </c>
      <c r="AT386" s="154">
        <v>4.9000000000000002E-2</v>
      </c>
      <c r="AU386" s="154">
        <v>0.32900000000000001</v>
      </c>
      <c r="AW386" s="183"/>
      <c r="AX386" s="144">
        <f t="shared" si="109"/>
        <v>85.547785547785551</v>
      </c>
      <c r="AY386" s="149">
        <v>305</v>
      </c>
      <c r="AZ386" s="150" t="s">
        <v>585</v>
      </c>
      <c r="BA386" s="149">
        <v>5</v>
      </c>
      <c r="BB386" s="151">
        <v>1</v>
      </c>
      <c r="BC386" s="152">
        <v>429</v>
      </c>
      <c r="BD386" s="152">
        <v>367</v>
      </c>
      <c r="BE386" s="149">
        <v>0.85499999999999998</v>
      </c>
      <c r="BF386" s="152">
        <v>180</v>
      </c>
      <c r="BG386" s="152">
        <v>142</v>
      </c>
      <c r="BH386" s="152">
        <v>322</v>
      </c>
      <c r="BI386" s="153">
        <v>0.441</v>
      </c>
      <c r="BJ386" s="153">
        <v>0.48899999999999999</v>
      </c>
      <c r="BK386" s="155">
        <v>0.17</v>
      </c>
      <c r="BL386" s="154">
        <v>9.8000000000000004E-2</v>
      </c>
      <c r="BM386" s="154">
        <v>8.2000000000000003E-2</v>
      </c>
      <c r="BN386" s="154">
        <v>0.40100000000000002</v>
      </c>
      <c r="DU386" s="4"/>
      <c r="DZ386" s="183"/>
      <c r="EA386" s="183"/>
      <c r="EB386" s="183"/>
      <c r="EC386" s="183"/>
      <c r="ED386" s="183"/>
      <c r="EE386" s="183"/>
    </row>
    <row r="387" spans="30:135" ht="13" x14ac:dyDescent="0.15">
      <c r="AD387" s="144">
        <f t="shared" si="107"/>
        <v>81.4375</v>
      </c>
      <c r="AE387" s="144">
        <f t="shared" si="108"/>
        <v>68.610897927858787</v>
      </c>
      <c r="AF387" s="149">
        <v>306</v>
      </c>
      <c r="AG387" s="150" t="s">
        <v>309</v>
      </c>
      <c r="AH387" s="149">
        <v>16</v>
      </c>
      <c r="AI387" s="151">
        <v>1</v>
      </c>
      <c r="AJ387" s="152">
        <v>1303</v>
      </c>
      <c r="AK387" s="152">
        <v>894</v>
      </c>
      <c r="AL387" s="149">
        <v>0.68600000000000005</v>
      </c>
      <c r="AM387" s="152">
        <v>623</v>
      </c>
      <c r="AN387" s="152">
        <v>322</v>
      </c>
      <c r="AO387" s="152">
        <v>945</v>
      </c>
      <c r="AP387" s="153">
        <v>0.34100000000000003</v>
      </c>
      <c r="AQ387" s="153">
        <v>0.38500000000000001</v>
      </c>
      <c r="AR387" s="154">
        <v>0.193</v>
      </c>
      <c r="AS387" s="154">
        <v>9.7000000000000003E-2</v>
      </c>
      <c r="AT387" s="155">
        <v>7.0000000000000007E-2</v>
      </c>
      <c r="AU387" s="154">
        <v>0.32300000000000001</v>
      </c>
      <c r="AW387" s="183"/>
      <c r="AX387" s="144">
        <f t="shared" si="109"/>
        <v>85.721676151060535</v>
      </c>
      <c r="AY387" s="149">
        <v>306</v>
      </c>
      <c r="AZ387" s="150" t="s">
        <v>553</v>
      </c>
      <c r="BA387" s="149">
        <v>23</v>
      </c>
      <c r="BB387" s="151">
        <v>1</v>
      </c>
      <c r="BC387" s="152">
        <v>1933</v>
      </c>
      <c r="BD387" s="152">
        <v>1657</v>
      </c>
      <c r="BE387" s="149">
        <v>0.85699999999999998</v>
      </c>
      <c r="BF387" s="152">
        <v>766</v>
      </c>
      <c r="BG387" s="152">
        <v>610</v>
      </c>
      <c r="BH387" s="152">
        <v>1376</v>
      </c>
      <c r="BI387" s="153">
        <v>0.443</v>
      </c>
      <c r="BJ387" s="151">
        <v>0.51</v>
      </c>
      <c r="BK387" s="154">
        <v>0.21099999999999999</v>
      </c>
      <c r="BL387" s="154">
        <v>0.10199999999999999</v>
      </c>
      <c r="BM387" s="154">
        <v>8.5000000000000006E-2</v>
      </c>
      <c r="BN387" s="154">
        <v>0.38700000000000001</v>
      </c>
      <c r="DU387" s="4"/>
      <c r="DZ387" s="183"/>
      <c r="EA387" s="183"/>
      <c r="EB387" s="183"/>
      <c r="EC387" s="183"/>
      <c r="ED387" s="183"/>
      <c r="EE387" s="183"/>
    </row>
    <row r="388" spans="30:135" ht="13" x14ac:dyDescent="0.15">
      <c r="AD388" s="144">
        <f t="shared" si="107"/>
        <v>82.25</v>
      </c>
      <c r="AE388" s="144">
        <f t="shared" si="108"/>
        <v>68.510638297872333</v>
      </c>
      <c r="AF388" s="149">
        <v>307</v>
      </c>
      <c r="AG388" s="150" t="s">
        <v>525</v>
      </c>
      <c r="AH388" s="149">
        <v>20</v>
      </c>
      <c r="AI388" s="151">
        <v>1</v>
      </c>
      <c r="AJ388" s="152">
        <v>1645</v>
      </c>
      <c r="AK388" s="152">
        <v>1127</v>
      </c>
      <c r="AL388" s="149">
        <v>0.68500000000000005</v>
      </c>
      <c r="AM388" s="152">
        <v>692</v>
      </c>
      <c r="AN388" s="152">
        <v>427</v>
      </c>
      <c r="AO388" s="152">
        <v>1119</v>
      </c>
      <c r="AP388" s="153">
        <v>0.38200000000000001</v>
      </c>
      <c r="AQ388" s="153">
        <v>0.42099999999999999</v>
      </c>
      <c r="AR388" s="154">
        <v>0.24399999999999999</v>
      </c>
      <c r="AS388" s="155">
        <v>0.09</v>
      </c>
      <c r="AT388" s="154">
        <v>6.8000000000000005E-2</v>
      </c>
      <c r="AU388" s="154">
        <v>0.32500000000000001</v>
      </c>
      <c r="AW388" s="183"/>
      <c r="AX388" s="144">
        <f t="shared" si="109"/>
        <v>85.829959514170042</v>
      </c>
      <c r="AY388" s="149">
        <v>307</v>
      </c>
      <c r="AZ388" s="150" t="s">
        <v>538</v>
      </c>
      <c r="BA388" s="149">
        <v>16</v>
      </c>
      <c r="BB388" s="151">
        <v>1</v>
      </c>
      <c r="BC388" s="152">
        <v>1235</v>
      </c>
      <c r="BD388" s="152">
        <v>1060</v>
      </c>
      <c r="BE388" s="149">
        <v>0.85799999999999998</v>
      </c>
      <c r="BF388" s="152">
        <v>536</v>
      </c>
      <c r="BG388" s="152">
        <v>402</v>
      </c>
      <c r="BH388" s="152">
        <v>938</v>
      </c>
      <c r="BI388" s="153">
        <v>0.42899999999999999</v>
      </c>
      <c r="BJ388" s="153">
        <v>0.47299999999999998</v>
      </c>
      <c r="BK388" s="154">
        <v>0.16300000000000001</v>
      </c>
      <c r="BL388" s="154">
        <v>0.104</v>
      </c>
      <c r="BM388" s="154">
        <v>9.5000000000000001E-2</v>
      </c>
      <c r="BN388" s="155">
        <v>0.4</v>
      </c>
      <c r="DU388" s="4"/>
      <c r="DZ388" s="183"/>
      <c r="EA388" s="183"/>
      <c r="EB388" s="183"/>
      <c r="EC388" s="183"/>
      <c r="ED388" s="183"/>
      <c r="EE388" s="183"/>
    </row>
    <row r="389" spans="30:135" ht="13" x14ac:dyDescent="0.15">
      <c r="AD389" s="144">
        <f t="shared" si="107"/>
        <v>83.5</v>
      </c>
      <c r="AE389" s="144">
        <f t="shared" si="108"/>
        <v>68.263473053892227</v>
      </c>
      <c r="AF389" s="149">
        <v>308</v>
      </c>
      <c r="AG389" s="150" t="s">
        <v>415</v>
      </c>
      <c r="AH389" s="149">
        <v>14</v>
      </c>
      <c r="AI389" s="151">
        <v>1</v>
      </c>
      <c r="AJ389" s="152">
        <v>1169</v>
      </c>
      <c r="AK389" s="152">
        <v>798</v>
      </c>
      <c r="AL389" s="149">
        <v>0.68300000000000005</v>
      </c>
      <c r="AM389" s="152">
        <v>492</v>
      </c>
      <c r="AN389" s="152">
        <v>303</v>
      </c>
      <c r="AO389" s="152">
        <v>795</v>
      </c>
      <c r="AP389" s="153">
        <v>0.38100000000000001</v>
      </c>
      <c r="AQ389" s="151">
        <v>0.42</v>
      </c>
      <c r="AR389" s="154">
        <v>0.23699999999999999</v>
      </c>
      <c r="AS389" s="154">
        <v>9.9000000000000005E-2</v>
      </c>
      <c r="AT389" s="154">
        <v>7.8E-2</v>
      </c>
      <c r="AU389" s="154">
        <v>0.32900000000000001</v>
      </c>
      <c r="AW389" s="183"/>
      <c r="AX389" s="144">
        <f t="shared" si="109"/>
        <v>85.911602209944746</v>
      </c>
      <c r="AY389" s="149">
        <v>308</v>
      </c>
      <c r="AZ389" s="150" t="s">
        <v>574</v>
      </c>
      <c r="BA389" s="149">
        <v>17</v>
      </c>
      <c r="BB389" s="151">
        <v>1</v>
      </c>
      <c r="BC389" s="152">
        <v>1448</v>
      </c>
      <c r="BD389" s="152">
        <v>1244</v>
      </c>
      <c r="BE389" s="149">
        <v>0.85899999999999999</v>
      </c>
      <c r="BF389" s="152">
        <v>544</v>
      </c>
      <c r="BG389" s="152">
        <v>449</v>
      </c>
      <c r="BH389" s="152">
        <v>993</v>
      </c>
      <c r="BI389" s="153">
        <v>0.45200000000000001</v>
      </c>
      <c r="BJ389" s="153">
        <v>0.51100000000000001</v>
      </c>
      <c r="BK389" s="154">
        <v>0.21299999999999999</v>
      </c>
      <c r="BL389" s="155">
        <v>0.12</v>
      </c>
      <c r="BM389" s="154">
        <v>8.4000000000000005E-2</v>
      </c>
      <c r="BN389" s="154">
        <v>0.39900000000000002</v>
      </c>
      <c r="DU389" s="4"/>
      <c r="DZ389" s="183"/>
      <c r="EA389" s="183"/>
      <c r="EB389" s="183"/>
      <c r="EC389" s="183"/>
      <c r="ED389" s="183"/>
      <c r="EE389" s="183"/>
    </row>
    <row r="390" spans="30:135" ht="13" x14ac:dyDescent="0.15">
      <c r="AD390" s="144">
        <f t="shared" si="107"/>
        <v>73.375</v>
      </c>
      <c r="AE390" s="144">
        <f t="shared" si="108"/>
        <v>68.057921635434411</v>
      </c>
      <c r="AF390" s="149">
        <v>309</v>
      </c>
      <c r="AG390" s="150" t="s">
        <v>467</v>
      </c>
      <c r="AH390" s="149">
        <v>16</v>
      </c>
      <c r="AI390" s="151">
        <v>1</v>
      </c>
      <c r="AJ390" s="152">
        <v>1174</v>
      </c>
      <c r="AK390" s="152">
        <v>799</v>
      </c>
      <c r="AL390" s="149">
        <v>0.68100000000000005</v>
      </c>
      <c r="AM390" s="152">
        <v>510</v>
      </c>
      <c r="AN390" s="152">
        <v>301</v>
      </c>
      <c r="AO390" s="152">
        <v>811</v>
      </c>
      <c r="AP390" s="153">
        <v>0.371</v>
      </c>
      <c r="AQ390" s="153">
        <v>0.41399999999999998</v>
      </c>
      <c r="AR390" s="154">
        <v>0.23300000000000001</v>
      </c>
      <c r="AS390" s="154">
        <v>8.5999999999999993E-2</v>
      </c>
      <c r="AT390" s="154">
        <v>6.0999999999999999E-2</v>
      </c>
      <c r="AU390" s="154">
        <v>0.32300000000000001</v>
      </c>
      <c r="AW390" s="183"/>
      <c r="AX390" s="144">
        <f t="shared" si="109"/>
        <v>85.892388451443566</v>
      </c>
      <c r="AY390" s="149">
        <v>309</v>
      </c>
      <c r="AZ390" s="150" t="s">
        <v>569</v>
      </c>
      <c r="BA390" s="149">
        <v>17</v>
      </c>
      <c r="BB390" s="151">
        <v>1</v>
      </c>
      <c r="BC390" s="152">
        <v>1524</v>
      </c>
      <c r="BD390" s="152">
        <v>1309</v>
      </c>
      <c r="BE390" s="149">
        <v>0.85899999999999999</v>
      </c>
      <c r="BF390" s="152">
        <v>653</v>
      </c>
      <c r="BG390" s="152">
        <v>479</v>
      </c>
      <c r="BH390" s="152">
        <v>1132</v>
      </c>
      <c r="BI390" s="153">
        <v>0.42299999999999999</v>
      </c>
      <c r="BJ390" s="153">
        <v>0.49299999999999999</v>
      </c>
      <c r="BK390" s="154">
        <v>0.17699999999999999</v>
      </c>
      <c r="BL390" s="154">
        <v>9.6000000000000002E-2</v>
      </c>
      <c r="BM390" s="154">
        <v>6.2E-2</v>
      </c>
      <c r="BN390" s="154">
        <v>0.38900000000000001</v>
      </c>
      <c r="DU390" s="4"/>
      <c r="DZ390" s="183"/>
      <c r="EA390" s="183"/>
      <c r="EB390" s="183"/>
      <c r="EC390" s="183"/>
      <c r="ED390" s="183"/>
      <c r="EE390" s="183"/>
    </row>
    <row r="391" spans="30:135" ht="13" x14ac:dyDescent="0.15">
      <c r="AD391" s="144">
        <f t="shared" si="107"/>
        <v>78.090909090909093</v>
      </c>
      <c r="AE391" s="144">
        <f t="shared" si="108"/>
        <v>67.986030267753208</v>
      </c>
      <c r="AF391" s="149">
        <v>310</v>
      </c>
      <c r="AG391" s="150" t="s">
        <v>586</v>
      </c>
      <c r="AH391" s="149">
        <v>22</v>
      </c>
      <c r="AI391" s="151">
        <v>1</v>
      </c>
      <c r="AJ391" s="152">
        <v>1718</v>
      </c>
      <c r="AK391" s="152">
        <v>1168</v>
      </c>
      <c r="AL391" s="149">
        <v>0.68</v>
      </c>
      <c r="AM391" s="152">
        <v>817</v>
      </c>
      <c r="AN391" s="152">
        <v>414</v>
      </c>
      <c r="AO391" s="152">
        <v>1231</v>
      </c>
      <c r="AP391" s="153">
        <v>0.33600000000000002</v>
      </c>
      <c r="AQ391" s="153">
        <v>0.39100000000000001</v>
      </c>
      <c r="AR391" s="154">
        <v>0.20499999999999999</v>
      </c>
      <c r="AS391" s="155">
        <v>0.09</v>
      </c>
      <c r="AT391" s="154">
        <v>6.8000000000000005E-2</v>
      </c>
      <c r="AU391" s="154">
        <v>0.317</v>
      </c>
      <c r="AW391" s="183"/>
      <c r="AX391" s="144">
        <f t="shared" si="109"/>
        <v>86.118386589837613</v>
      </c>
      <c r="AY391" s="149">
        <v>310</v>
      </c>
      <c r="AZ391" s="150" t="s">
        <v>350</v>
      </c>
      <c r="BA391" s="149">
        <v>23</v>
      </c>
      <c r="BB391" s="151">
        <v>1</v>
      </c>
      <c r="BC391" s="152">
        <v>1909</v>
      </c>
      <c r="BD391" s="152">
        <v>1644</v>
      </c>
      <c r="BE391" s="149">
        <v>0.86099999999999999</v>
      </c>
      <c r="BF391" s="152">
        <v>782</v>
      </c>
      <c r="BG391" s="152">
        <v>618</v>
      </c>
      <c r="BH391" s="152">
        <v>1400</v>
      </c>
      <c r="BI391" s="153">
        <v>0.441</v>
      </c>
      <c r="BJ391" s="153">
        <v>0.49299999999999999</v>
      </c>
      <c r="BK391" s="154">
        <v>0.17899999999999999</v>
      </c>
      <c r="BL391" s="154">
        <v>0.105</v>
      </c>
      <c r="BM391" s="154">
        <v>7.9000000000000001E-2</v>
      </c>
      <c r="BN391" s="154">
        <v>0.40500000000000003</v>
      </c>
      <c r="DU391" s="4"/>
      <c r="DZ391" s="183"/>
      <c r="EA391" s="183"/>
      <c r="EB391" s="183"/>
      <c r="EC391" s="183"/>
      <c r="ED391" s="183"/>
      <c r="EE391" s="183"/>
    </row>
    <row r="392" spans="30:135" ht="13" x14ac:dyDescent="0.15">
      <c r="AD392" s="144">
        <f t="shared" si="107"/>
        <v>88.04</v>
      </c>
      <c r="AE392" s="144">
        <f t="shared" si="108"/>
        <v>67.969104952294416</v>
      </c>
      <c r="AF392" s="149">
        <v>311</v>
      </c>
      <c r="AG392" s="150" t="s">
        <v>462</v>
      </c>
      <c r="AH392" s="149">
        <v>25</v>
      </c>
      <c r="AI392" s="151">
        <v>1</v>
      </c>
      <c r="AJ392" s="152">
        <v>2201</v>
      </c>
      <c r="AK392" s="152">
        <v>1496</v>
      </c>
      <c r="AL392" s="149">
        <v>0.68</v>
      </c>
      <c r="AM392" s="152">
        <v>1081</v>
      </c>
      <c r="AN392" s="152">
        <v>554</v>
      </c>
      <c r="AO392" s="152">
        <v>1635</v>
      </c>
      <c r="AP392" s="153">
        <v>0.33900000000000002</v>
      </c>
      <c r="AQ392" s="153">
        <v>0.379</v>
      </c>
      <c r="AR392" s="154">
        <v>0.17100000000000001</v>
      </c>
      <c r="AS392" s="154">
        <v>9.6000000000000002E-2</v>
      </c>
      <c r="AT392" s="154">
        <v>7.0999999999999994E-2</v>
      </c>
      <c r="AU392" s="154">
        <v>0.32600000000000001</v>
      </c>
      <c r="AW392" s="183"/>
      <c r="AX392" s="144">
        <f t="shared" si="109"/>
        <v>86.282151208106001</v>
      </c>
      <c r="AY392" s="149">
        <v>311</v>
      </c>
      <c r="AZ392" s="150" t="s">
        <v>587</v>
      </c>
      <c r="BA392" s="149">
        <v>16</v>
      </c>
      <c r="BB392" s="151">
        <v>1</v>
      </c>
      <c r="BC392" s="152">
        <v>1283</v>
      </c>
      <c r="BD392" s="152">
        <v>1107</v>
      </c>
      <c r="BE392" s="149">
        <v>0.86299999999999999</v>
      </c>
      <c r="BF392" s="152">
        <v>599</v>
      </c>
      <c r="BG392" s="152">
        <v>436</v>
      </c>
      <c r="BH392" s="152">
        <v>1035</v>
      </c>
      <c r="BI392" s="153">
        <v>0.42099999999999999</v>
      </c>
      <c r="BJ392" s="153">
        <v>0.47899999999999998</v>
      </c>
      <c r="BK392" s="154">
        <v>0.13400000000000001</v>
      </c>
      <c r="BL392" s="154">
        <v>7.2999999999999995E-2</v>
      </c>
      <c r="BM392" s="154">
        <v>6.3E-2</v>
      </c>
      <c r="BN392" s="154">
        <v>0.39200000000000002</v>
      </c>
      <c r="DU392" s="4"/>
      <c r="DZ392" s="183"/>
      <c r="EA392" s="183"/>
      <c r="EB392" s="183"/>
      <c r="EC392" s="183"/>
      <c r="ED392" s="183"/>
      <c r="EE392" s="183"/>
    </row>
    <row r="393" spans="30:135" ht="13" x14ac:dyDescent="0.15">
      <c r="AD393" s="144">
        <f t="shared" si="107"/>
        <v>77.826086956521735</v>
      </c>
      <c r="AE393" s="144">
        <f t="shared" si="108"/>
        <v>67.932960893854741</v>
      </c>
      <c r="AF393" s="149">
        <v>312</v>
      </c>
      <c r="AG393" s="150" t="s">
        <v>336</v>
      </c>
      <c r="AH393" s="149">
        <v>23</v>
      </c>
      <c r="AI393" s="151">
        <v>1</v>
      </c>
      <c r="AJ393" s="152">
        <v>1790</v>
      </c>
      <c r="AK393" s="152">
        <v>1216</v>
      </c>
      <c r="AL393" s="149">
        <v>0.67900000000000005</v>
      </c>
      <c r="AM393" s="152">
        <v>797</v>
      </c>
      <c r="AN393" s="152">
        <v>436</v>
      </c>
      <c r="AO393" s="152">
        <v>1233</v>
      </c>
      <c r="AP393" s="153">
        <v>0.35399999999999998</v>
      </c>
      <c r="AQ393" s="153">
        <v>0.40300000000000002</v>
      </c>
      <c r="AR393" s="154">
        <v>0.23200000000000001</v>
      </c>
      <c r="AS393" s="154">
        <v>9.2999999999999999E-2</v>
      </c>
      <c r="AT393" s="154">
        <v>7.3999999999999996E-2</v>
      </c>
      <c r="AU393" s="154">
        <v>0.317</v>
      </c>
      <c r="AW393" s="183"/>
      <c r="AX393" s="144">
        <f t="shared" si="109"/>
        <v>86.551724137931032</v>
      </c>
      <c r="AY393" s="149">
        <v>312</v>
      </c>
      <c r="AZ393" s="150" t="s">
        <v>380</v>
      </c>
      <c r="BA393" s="149">
        <v>24</v>
      </c>
      <c r="BB393" s="151">
        <v>1</v>
      </c>
      <c r="BC393" s="152">
        <v>2030</v>
      </c>
      <c r="BD393" s="152">
        <v>1757</v>
      </c>
      <c r="BE393" s="149">
        <v>0.86599999999999999</v>
      </c>
      <c r="BF393" s="152">
        <v>918</v>
      </c>
      <c r="BG393" s="152">
        <v>640</v>
      </c>
      <c r="BH393" s="152">
        <v>1558</v>
      </c>
      <c r="BI393" s="153">
        <v>0.41099999999999998</v>
      </c>
      <c r="BJ393" s="153">
        <v>0.46800000000000003</v>
      </c>
      <c r="BK393" s="154">
        <v>0.14499999999999999</v>
      </c>
      <c r="BL393" s="154">
        <v>0.105</v>
      </c>
      <c r="BM393" s="155">
        <v>0.09</v>
      </c>
      <c r="BN393" s="154">
        <v>0.39500000000000002</v>
      </c>
      <c r="DU393" s="4"/>
      <c r="DZ393" s="183"/>
      <c r="EA393" s="183"/>
      <c r="EB393" s="183"/>
      <c r="EC393" s="183"/>
      <c r="ED393" s="183"/>
      <c r="EE393" s="183"/>
    </row>
    <row r="394" spans="30:135" ht="13" x14ac:dyDescent="0.15">
      <c r="AD394" s="144">
        <f t="shared" si="107"/>
        <v>83.235294117647072</v>
      </c>
      <c r="AE394" s="144">
        <f t="shared" si="108"/>
        <v>67.773851590106005</v>
      </c>
      <c r="AF394" s="149">
        <v>313</v>
      </c>
      <c r="AG394" s="150" t="s">
        <v>511</v>
      </c>
      <c r="AH394" s="149">
        <v>17</v>
      </c>
      <c r="AI394" s="151">
        <v>1</v>
      </c>
      <c r="AJ394" s="152">
        <v>1415</v>
      </c>
      <c r="AK394" s="152">
        <v>959</v>
      </c>
      <c r="AL394" s="149">
        <v>0.67800000000000005</v>
      </c>
      <c r="AM394" s="152">
        <v>646</v>
      </c>
      <c r="AN394" s="152">
        <v>372</v>
      </c>
      <c r="AO394" s="152">
        <v>1018</v>
      </c>
      <c r="AP394" s="153">
        <v>0.36499999999999999</v>
      </c>
      <c r="AQ394" s="153">
        <v>0.39900000000000002</v>
      </c>
      <c r="AR394" s="154">
        <v>0.20200000000000001</v>
      </c>
      <c r="AS394" s="154">
        <v>9.1999999999999998E-2</v>
      </c>
      <c r="AT394" s="154">
        <v>7.2999999999999995E-2</v>
      </c>
      <c r="AU394" s="154">
        <v>0.33100000000000002</v>
      </c>
      <c r="AW394" s="183"/>
      <c r="AX394" s="144">
        <f t="shared" si="109"/>
        <v>86.60022148394242</v>
      </c>
      <c r="AY394" s="149">
        <v>313</v>
      </c>
      <c r="AZ394" s="150" t="s">
        <v>588</v>
      </c>
      <c r="BA394" s="149">
        <v>22</v>
      </c>
      <c r="BB394" s="151">
        <v>1</v>
      </c>
      <c r="BC394" s="152">
        <v>1806</v>
      </c>
      <c r="BD394" s="152">
        <v>1564</v>
      </c>
      <c r="BE394" s="149">
        <v>0.86599999999999999</v>
      </c>
      <c r="BF394" s="152">
        <v>727</v>
      </c>
      <c r="BG394" s="152">
        <v>556</v>
      </c>
      <c r="BH394" s="152">
        <v>1283</v>
      </c>
      <c r="BI394" s="153">
        <v>0.433</v>
      </c>
      <c r="BJ394" s="153">
        <v>0.50800000000000001</v>
      </c>
      <c r="BK394" s="154">
        <v>0.20100000000000001</v>
      </c>
      <c r="BL394" s="154">
        <v>0.104</v>
      </c>
      <c r="BM394" s="154">
        <v>8.8999999999999996E-2</v>
      </c>
      <c r="BN394" s="154">
        <v>0.39100000000000001</v>
      </c>
      <c r="DU394" s="4"/>
      <c r="DZ394" s="183"/>
      <c r="EA394" s="183"/>
      <c r="EB394" s="183"/>
      <c r="EC394" s="183"/>
      <c r="ED394" s="183"/>
      <c r="EE394" s="183"/>
    </row>
    <row r="395" spans="30:135" ht="13" x14ac:dyDescent="0.15">
      <c r="AD395" s="144">
        <f t="shared" si="107"/>
        <v>84.5</v>
      </c>
      <c r="AE395" s="144">
        <f t="shared" si="108"/>
        <v>67.751479289940832</v>
      </c>
      <c r="AF395" s="149">
        <v>314</v>
      </c>
      <c r="AG395" s="150" t="s">
        <v>529</v>
      </c>
      <c r="AH395" s="149">
        <v>8</v>
      </c>
      <c r="AI395" s="151">
        <v>1</v>
      </c>
      <c r="AJ395" s="152">
        <v>676</v>
      </c>
      <c r="AK395" s="152">
        <v>458</v>
      </c>
      <c r="AL395" s="149">
        <v>0.67800000000000005</v>
      </c>
      <c r="AM395" s="152">
        <v>309</v>
      </c>
      <c r="AN395" s="152">
        <v>164</v>
      </c>
      <c r="AO395" s="152">
        <v>473</v>
      </c>
      <c r="AP395" s="153">
        <v>0.34699999999999998</v>
      </c>
      <c r="AQ395" s="151">
        <v>0.37</v>
      </c>
      <c r="AR395" s="154">
        <v>0.191</v>
      </c>
      <c r="AS395" s="154">
        <v>0.127</v>
      </c>
      <c r="AT395" s="154">
        <v>0.104</v>
      </c>
      <c r="AU395" s="155">
        <v>0.34</v>
      </c>
      <c r="AW395" s="183"/>
      <c r="AX395" s="144">
        <f t="shared" si="109"/>
        <v>86.596218020022235</v>
      </c>
      <c r="AY395" s="149">
        <v>314</v>
      </c>
      <c r="AZ395" s="150" t="s">
        <v>571</v>
      </c>
      <c r="BA395" s="149">
        <v>20</v>
      </c>
      <c r="BB395" s="151">
        <v>1</v>
      </c>
      <c r="BC395" s="152">
        <v>1798</v>
      </c>
      <c r="BD395" s="152">
        <v>1557</v>
      </c>
      <c r="BE395" s="149">
        <v>0.86599999999999999</v>
      </c>
      <c r="BF395" s="152">
        <v>738</v>
      </c>
      <c r="BG395" s="152">
        <v>554</v>
      </c>
      <c r="BH395" s="152">
        <v>1292</v>
      </c>
      <c r="BI395" s="153">
        <v>0.42899999999999999</v>
      </c>
      <c r="BJ395" s="153">
        <v>0.49099999999999999</v>
      </c>
      <c r="BK395" s="154">
        <v>0.17399999999999999</v>
      </c>
      <c r="BL395" s="155">
        <v>0.13</v>
      </c>
      <c r="BM395" s="154">
        <v>9.9000000000000005E-2</v>
      </c>
      <c r="BN395" s="154">
        <v>0.40400000000000003</v>
      </c>
      <c r="DU395" s="4"/>
      <c r="DZ395" s="183"/>
      <c r="EA395" s="183"/>
      <c r="EB395" s="183"/>
      <c r="EC395" s="183"/>
      <c r="ED395" s="183"/>
      <c r="EE395" s="183"/>
    </row>
    <row r="396" spans="30:135" ht="13" x14ac:dyDescent="0.15">
      <c r="AD396" s="144">
        <f t="shared" si="107"/>
        <v>81.31578947368422</v>
      </c>
      <c r="AE396" s="144">
        <f t="shared" si="108"/>
        <v>67.702265372168284</v>
      </c>
      <c r="AF396" s="149">
        <v>315</v>
      </c>
      <c r="AG396" s="150" t="s">
        <v>584</v>
      </c>
      <c r="AH396" s="149">
        <v>19</v>
      </c>
      <c r="AI396" s="151">
        <v>1</v>
      </c>
      <c r="AJ396" s="152">
        <v>1545</v>
      </c>
      <c r="AK396" s="152">
        <v>1046</v>
      </c>
      <c r="AL396" s="149">
        <v>0.67700000000000005</v>
      </c>
      <c r="AM396" s="152">
        <v>677</v>
      </c>
      <c r="AN396" s="152">
        <v>377</v>
      </c>
      <c r="AO396" s="152">
        <v>1054</v>
      </c>
      <c r="AP396" s="153">
        <v>0.35799999999999998</v>
      </c>
      <c r="AQ396" s="153">
        <v>0.38500000000000001</v>
      </c>
      <c r="AR396" s="154">
        <v>0.20499999999999999</v>
      </c>
      <c r="AS396" s="154">
        <v>0.13300000000000001</v>
      </c>
      <c r="AT396" s="154">
        <v>9.8000000000000004E-2</v>
      </c>
      <c r="AU396" s="154">
        <v>0.33900000000000002</v>
      </c>
      <c r="AW396" s="183"/>
      <c r="AX396" s="144">
        <f t="shared" si="109"/>
        <v>86.612161471640263</v>
      </c>
      <c r="AY396" s="149">
        <v>315</v>
      </c>
      <c r="AZ396" s="150" t="s">
        <v>274</v>
      </c>
      <c r="BA396" s="149">
        <v>23</v>
      </c>
      <c r="BB396" s="151">
        <v>1</v>
      </c>
      <c r="BC396" s="152">
        <v>1957</v>
      </c>
      <c r="BD396" s="152">
        <v>1695</v>
      </c>
      <c r="BE396" s="149">
        <v>0.86599999999999999</v>
      </c>
      <c r="BF396" s="152">
        <v>804</v>
      </c>
      <c r="BG396" s="152">
        <v>646</v>
      </c>
      <c r="BH396" s="152">
        <v>1450</v>
      </c>
      <c r="BI396" s="153">
        <v>0.44600000000000001</v>
      </c>
      <c r="BJ396" s="153">
        <v>0.495</v>
      </c>
      <c r="BK396" s="154">
        <v>0.17399999999999999</v>
      </c>
      <c r="BL396" s="154">
        <v>0.109</v>
      </c>
      <c r="BM396" s="154">
        <v>8.6999999999999994E-2</v>
      </c>
      <c r="BN396" s="154">
        <v>0.40500000000000003</v>
      </c>
      <c r="DU396" s="4"/>
      <c r="DZ396" s="183"/>
      <c r="EA396" s="183"/>
      <c r="EB396" s="183"/>
      <c r="EC396" s="183"/>
      <c r="ED396" s="183"/>
      <c r="EE396" s="183"/>
    </row>
    <row r="397" spans="30:135" ht="13" x14ac:dyDescent="0.15">
      <c r="AD397" s="144">
        <f t="shared" si="107"/>
        <v>85.733333333333348</v>
      </c>
      <c r="AE397" s="144">
        <f t="shared" si="108"/>
        <v>66.951788491446337</v>
      </c>
      <c r="AF397" s="149">
        <v>316</v>
      </c>
      <c r="AG397" s="150" t="s">
        <v>403</v>
      </c>
      <c r="AH397" s="149">
        <v>15</v>
      </c>
      <c r="AI397" s="151">
        <v>1</v>
      </c>
      <c r="AJ397" s="152">
        <v>1286</v>
      </c>
      <c r="AK397" s="152">
        <v>861</v>
      </c>
      <c r="AL397" s="149">
        <v>0.67</v>
      </c>
      <c r="AM397" s="152">
        <v>611</v>
      </c>
      <c r="AN397" s="152">
        <v>326</v>
      </c>
      <c r="AO397" s="152">
        <v>937</v>
      </c>
      <c r="AP397" s="153">
        <v>0.34799999999999998</v>
      </c>
      <c r="AQ397" s="153">
        <v>0.38600000000000001</v>
      </c>
      <c r="AR397" s="154">
        <v>0.20100000000000001</v>
      </c>
      <c r="AS397" s="154">
        <v>8.5999999999999993E-2</v>
      </c>
      <c r="AT397" s="154">
        <v>7.4999999999999997E-2</v>
      </c>
      <c r="AU397" s="154">
        <v>0.316</v>
      </c>
      <c r="AW397" s="183"/>
      <c r="AX397" s="144">
        <f t="shared" si="109"/>
        <v>86.727879799666113</v>
      </c>
      <c r="AY397" s="149">
        <v>316</v>
      </c>
      <c r="AZ397" s="150" t="s">
        <v>577</v>
      </c>
      <c r="BA397" s="149">
        <v>14</v>
      </c>
      <c r="BB397" s="151">
        <v>1</v>
      </c>
      <c r="BC397" s="152">
        <v>1198</v>
      </c>
      <c r="BD397" s="152">
        <v>1039</v>
      </c>
      <c r="BE397" s="149">
        <v>0.86699999999999999</v>
      </c>
      <c r="BF397" s="152">
        <v>448</v>
      </c>
      <c r="BG397" s="152">
        <v>372</v>
      </c>
      <c r="BH397" s="152">
        <v>820</v>
      </c>
      <c r="BI397" s="153">
        <v>0.45400000000000001</v>
      </c>
      <c r="BJ397" s="151">
        <v>0.51</v>
      </c>
      <c r="BK397" s="154">
        <v>0.20899999999999999</v>
      </c>
      <c r="BL397" s="154">
        <v>0.128</v>
      </c>
      <c r="BM397" s="154">
        <v>9.8000000000000004E-2</v>
      </c>
      <c r="BN397" s="154">
        <v>0.41199999999999998</v>
      </c>
      <c r="DU397" s="4"/>
      <c r="DZ397" s="183"/>
      <c r="EA397" s="183"/>
      <c r="EB397" s="183"/>
      <c r="EC397" s="183"/>
      <c r="ED397" s="183"/>
      <c r="EE397" s="183"/>
    </row>
    <row r="398" spans="30:135" ht="13" x14ac:dyDescent="0.15">
      <c r="AD398" s="144">
        <f t="shared" si="107"/>
        <v>81.904761904761898</v>
      </c>
      <c r="AE398" s="144">
        <f t="shared" si="108"/>
        <v>66.976744186046517</v>
      </c>
      <c r="AF398" s="149">
        <v>317</v>
      </c>
      <c r="AG398" s="150" t="s">
        <v>550</v>
      </c>
      <c r="AH398" s="149">
        <v>21</v>
      </c>
      <c r="AI398" s="151">
        <v>1</v>
      </c>
      <c r="AJ398" s="152">
        <v>1720</v>
      </c>
      <c r="AK398" s="152">
        <v>1152</v>
      </c>
      <c r="AL398" s="149">
        <v>0.67</v>
      </c>
      <c r="AM398" s="152">
        <v>751</v>
      </c>
      <c r="AN398" s="152">
        <v>400</v>
      </c>
      <c r="AO398" s="152">
        <v>1151</v>
      </c>
      <c r="AP398" s="153">
        <v>0.34799999999999998</v>
      </c>
      <c r="AQ398" s="153">
        <v>0.39400000000000002</v>
      </c>
      <c r="AR398" s="154">
        <v>0.23699999999999999</v>
      </c>
      <c r="AS398" s="155">
        <v>0.11</v>
      </c>
      <c r="AT398" s="154">
        <v>8.1000000000000003E-2</v>
      </c>
      <c r="AU398" s="154">
        <v>0.317</v>
      </c>
      <c r="AW398" s="183"/>
      <c r="AX398" s="144">
        <f t="shared" si="109"/>
        <v>86.666666666666671</v>
      </c>
      <c r="AY398" s="149">
        <v>317</v>
      </c>
      <c r="AZ398" s="150" t="s">
        <v>534</v>
      </c>
      <c r="BA398" s="149">
        <v>23</v>
      </c>
      <c r="BB398" s="151">
        <v>1</v>
      </c>
      <c r="BC398" s="152">
        <v>1665</v>
      </c>
      <c r="BD398" s="152">
        <v>1443</v>
      </c>
      <c r="BE398" s="149">
        <v>0.86699999999999999</v>
      </c>
      <c r="BF398" s="152">
        <v>653</v>
      </c>
      <c r="BG398" s="152">
        <v>530</v>
      </c>
      <c r="BH398" s="152">
        <v>1183</v>
      </c>
      <c r="BI398" s="153">
        <v>0.44800000000000001</v>
      </c>
      <c r="BJ398" s="153">
        <v>0.502</v>
      </c>
      <c r="BK398" s="154">
        <v>0.19400000000000001</v>
      </c>
      <c r="BL398" s="154">
        <v>0.11799999999999999</v>
      </c>
      <c r="BM398" s="154">
        <v>9.4E-2</v>
      </c>
      <c r="BN398" s="154">
        <v>0.40500000000000003</v>
      </c>
      <c r="DU398" s="4"/>
      <c r="DZ398" s="183"/>
      <c r="EA398" s="183"/>
      <c r="EB398" s="183"/>
      <c r="EC398" s="183"/>
      <c r="ED398" s="183"/>
      <c r="EE398" s="183"/>
    </row>
    <row r="399" spans="30:135" ht="13" x14ac:dyDescent="0.15">
      <c r="AD399" s="144">
        <f t="shared" si="107"/>
        <v>83.266666666666666</v>
      </c>
      <c r="AE399" s="144">
        <f t="shared" si="108"/>
        <v>66.85348278622898</v>
      </c>
      <c r="AF399" s="149">
        <v>318</v>
      </c>
      <c r="AG399" s="150" t="s">
        <v>472</v>
      </c>
      <c r="AH399" s="149">
        <v>15</v>
      </c>
      <c r="AI399" s="151">
        <v>1</v>
      </c>
      <c r="AJ399" s="152">
        <v>1249</v>
      </c>
      <c r="AK399" s="152">
        <v>835</v>
      </c>
      <c r="AL399" s="149">
        <v>0.66900000000000004</v>
      </c>
      <c r="AM399" s="152">
        <v>619</v>
      </c>
      <c r="AN399" s="152">
        <v>299</v>
      </c>
      <c r="AO399" s="152">
        <v>918</v>
      </c>
      <c r="AP399" s="153">
        <v>0.32600000000000001</v>
      </c>
      <c r="AQ399" s="153">
        <v>0.36399999999999999</v>
      </c>
      <c r="AR399" s="154">
        <v>0.16700000000000001</v>
      </c>
      <c r="AS399" s="154">
        <v>0.11799999999999999</v>
      </c>
      <c r="AT399" s="155">
        <v>0.09</v>
      </c>
      <c r="AU399" s="154">
        <v>0.32300000000000001</v>
      </c>
      <c r="AW399" s="183"/>
      <c r="AX399" s="144">
        <f t="shared" si="109"/>
        <v>87.033639143730895</v>
      </c>
      <c r="AY399" s="149">
        <v>318</v>
      </c>
      <c r="AZ399" s="150" t="s">
        <v>549</v>
      </c>
      <c r="BA399" s="149">
        <v>20</v>
      </c>
      <c r="BB399" s="151">
        <v>1</v>
      </c>
      <c r="BC399" s="152">
        <v>1635</v>
      </c>
      <c r="BD399" s="152">
        <v>1423</v>
      </c>
      <c r="BE399" s="149">
        <v>0.87</v>
      </c>
      <c r="BF399" s="152">
        <v>699</v>
      </c>
      <c r="BG399" s="152">
        <v>514</v>
      </c>
      <c r="BH399" s="152">
        <v>1213</v>
      </c>
      <c r="BI399" s="153">
        <v>0.42399999999999999</v>
      </c>
      <c r="BJ399" s="153">
        <v>0.48499999999999999</v>
      </c>
      <c r="BK399" s="154">
        <v>0.16500000000000001</v>
      </c>
      <c r="BL399" s="154">
        <v>0.111</v>
      </c>
      <c r="BM399" s="154">
        <v>8.3000000000000004E-2</v>
      </c>
      <c r="BN399" s="154">
        <v>0.39800000000000002</v>
      </c>
      <c r="DU399" s="4"/>
      <c r="DZ399" s="183"/>
      <c r="EA399" s="183"/>
      <c r="EB399" s="183"/>
      <c r="EC399" s="183"/>
      <c r="ED399" s="183"/>
      <c r="EE399" s="183"/>
    </row>
    <row r="400" spans="30:135" ht="13" x14ac:dyDescent="0.15">
      <c r="AD400" s="144">
        <f t="shared" si="107"/>
        <v>85.277777777777786</v>
      </c>
      <c r="AE400" s="144">
        <f t="shared" si="108"/>
        <v>66.840390879478832</v>
      </c>
      <c r="AF400" s="149">
        <v>319</v>
      </c>
      <c r="AG400" s="150" t="s">
        <v>501</v>
      </c>
      <c r="AH400" s="149">
        <v>18</v>
      </c>
      <c r="AI400" s="151">
        <v>1</v>
      </c>
      <c r="AJ400" s="152">
        <v>1535</v>
      </c>
      <c r="AK400" s="152">
        <v>1026</v>
      </c>
      <c r="AL400" s="149">
        <v>0.66800000000000004</v>
      </c>
      <c r="AM400" s="152">
        <v>705</v>
      </c>
      <c r="AN400" s="152">
        <v>368</v>
      </c>
      <c r="AO400" s="152">
        <v>1073</v>
      </c>
      <c r="AP400" s="153">
        <v>0.34300000000000003</v>
      </c>
      <c r="AQ400" s="153">
        <v>0.38700000000000001</v>
      </c>
      <c r="AR400" s="154">
        <v>0.214</v>
      </c>
      <c r="AS400" s="154">
        <v>0.108</v>
      </c>
      <c r="AT400" s="154">
        <v>7.9000000000000001E-2</v>
      </c>
      <c r="AU400" s="154">
        <v>0.317</v>
      </c>
      <c r="AW400" s="183"/>
      <c r="AX400" s="144">
        <f t="shared" si="109"/>
        <v>87.022900763358777</v>
      </c>
      <c r="AY400" s="149">
        <v>319</v>
      </c>
      <c r="AZ400" s="150" t="s">
        <v>362</v>
      </c>
      <c r="BA400" s="149">
        <v>21</v>
      </c>
      <c r="BB400" s="151">
        <v>1</v>
      </c>
      <c r="BC400" s="152">
        <v>1703</v>
      </c>
      <c r="BD400" s="152">
        <v>1482</v>
      </c>
      <c r="BE400" s="149">
        <v>0.87</v>
      </c>
      <c r="BF400" s="152">
        <v>695</v>
      </c>
      <c r="BG400" s="152">
        <v>507</v>
      </c>
      <c r="BH400" s="152">
        <v>1202</v>
      </c>
      <c r="BI400" s="153">
        <v>0.42199999999999999</v>
      </c>
      <c r="BJ400" s="153">
        <v>0.47699999999999998</v>
      </c>
      <c r="BK400" s="154">
        <v>0.16700000000000001</v>
      </c>
      <c r="BL400" s="155">
        <v>0.15</v>
      </c>
      <c r="BM400" s="154">
        <v>0.111</v>
      </c>
      <c r="BN400" s="154">
        <v>0.41199999999999998</v>
      </c>
      <c r="DU400" s="4"/>
      <c r="DZ400" s="183"/>
      <c r="EA400" s="183"/>
      <c r="EB400" s="183"/>
      <c r="EC400" s="183"/>
      <c r="ED400" s="183"/>
      <c r="EE400" s="183"/>
    </row>
    <row r="401" spans="30:135" ht="13" x14ac:dyDescent="0.15">
      <c r="AD401" s="144">
        <f t="shared" si="107"/>
        <v>81.111111111111114</v>
      </c>
      <c r="AE401" s="144">
        <f t="shared" si="108"/>
        <v>66.575342465753423</v>
      </c>
      <c r="AF401" s="149">
        <v>320</v>
      </c>
      <c r="AG401" s="150" t="s">
        <v>566</v>
      </c>
      <c r="AH401" s="149">
        <v>18</v>
      </c>
      <c r="AI401" s="151">
        <v>1</v>
      </c>
      <c r="AJ401" s="152">
        <v>1460</v>
      </c>
      <c r="AK401" s="152">
        <v>972</v>
      </c>
      <c r="AL401" s="149">
        <v>0.66600000000000004</v>
      </c>
      <c r="AM401" s="152">
        <v>683</v>
      </c>
      <c r="AN401" s="152">
        <v>341</v>
      </c>
      <c r="AO401" s="152">
        <v>1024</v>
      </c>
      <c r="AP401" s="153">
        <v>0.33300000000000002</v>
      </c>
      <c r="AQ401" s="153">
        <v>0.371</v>
      </c>
      <c r="AR401" s="154">
        <v>0.20799999999999999</v>
      </c>
      <c r="AS401" s="154">
        <v>0.109</v>
      </c>
      <c r="AT401" s="154">
        <v>8.7999999999999995E-2</v>
      </c>
      <c r="AU401" s="154">
        <v>0.317</v>
      </c>
      <c r="AW401" s="183"/>
      <c r="AX401" s="144">
        <f t="shared" si="109"/>
        <v>86.956521739130437</v>
      </c>
      <c r="AY401" s="149">
        <v>320</v>
      </c>
      <c r="AZ401" s="150" t="s">
        <v>589</v>
      </c>
      <c r="BA401" s="149">
        <v>13</v>
      </c>
      <c r="BB401" s="151">
        <v>1</v>
      </c>
      <c r="BC401" s="152">
        <v>1081</v>
      </c>
      <c r="BD401" s="152">
        <v>940</v>
      </c>
      <c r="BE401" s="149">
        <v>0.87</v>
      </c>
      <c r="BF401" s="152">
        <v>434</v>
      </c>
      <c r="BG401" s="152">
        <v>341</v>
      </c>
      <c r="BH401" s="152">
        <v>775</v>
      </c>
      <c r="BI401" s="151">
        <v>0.44</v>
      </c>
      <c r="BJ401" s="153">
        <v>0.49099999999999999</v>
      </c>
      <c r="BK401" s="154">
        <v>0.17599999999999999</v>
      </c>
      <c r="BL401" s="155">
        <v>0.13</v>
      </c>
      <c r="BM401" s="154">
        <v>0.104</v>
      </c>
      <c r="BN401" s="154">
        <v>0.41099999999999998</v>
      </c>
      <c r="DU401" s="4"/>
      <c r="DZ401" s="183"/>
      <c r="EA401" s="183"/>
      <c r="EB401" s="183"/>
      <c r="EC401" s="183"/>
      <c r="ED401" s="183"/>
      <c r="EE401" s="183"/>
    </row>
    <row r="402" spans="30:135" ht="13" x14ac:dyDescent="0.15">
      <c r="AD402" s="144">
        <f t="shared" si="107"/>
        <v>82.076923076923066</v>
      </c>
      <c r="AE402" s="144">
        <f t="shared" si="108"/>
        <v>66.541705716963449</v>
      </c>
      <c r="AF402" s="149">
        <v>321</v>
      </c>
      <c r="AG402" s="150" t="s">
        <v>255</v>
      </c>
      <c r="AH402" s="149">
        <v>13</v>
      </c>
      <c r="AI402" s="151">
        <v>1</v>
      </c>
      <c r="AJ402" s="152">
        <v>1067</v>
      </c>
      <c r="AK402" s="152">
        <v>710</v>
      </c>
      <c r="AL402" s="149">
        <v>0.66500000000000004</v>
      </c>
      <c r="AM402" s="152">
        <v>478</v>
      </c>
      <c r="AN402" s="152">
        <v>248</v>
      </c>
      <c r="AO402" s="152">
        <v>726</v>
      </c>
      <c r="AP402" s="153">
        <v>0.34200000000000003</v>
      </c>
      <c r="AQ402" s="153">
        <v>0.38800000000000001</v>
      </c>
      <c r="AR402" s="154">
        <v>0.222</v>
      </c>
      <c r="AS402" s="154">
        <v>0.121</v>
      </c>
      <c r="AT402" s="154">
        <v>0.10100000000000001</v>
      </c>
      <c r="AU402" s="154">
        <v>0.311</v>
      </c>
      <c r="AW402" s="183"/>
      <c r="AX402" s="144">
        <f t="shared" si="109"/>
        <v>87.112561174551388</v>
      </c>
      <c r="AY402" s="149">
        <v>321</v>
      </c>
      <c r="AZ402" s="150" t="s">
        <v>580</v>
      </c>
      <c r="BA402" s="149">
        <v>21</v>
      </c>
      <c r="BB402" s="151">
        <v>1</v>
      </c>
      <c r="BC402" s="152">
        <v>1839</v>
      </c>
      <c r="BD402" s="152">
        <v>1602</v>
      </c>
      <c r="BE402" s="149">
        <v>0.871</v>
      </c>
      <c r="BF402" s="152">
        <v>801</v>
      </c>
      <c r="BG402" s="152">
        <v>568</v>
      </c>
      <c r="BH402" s="152">
        <v>1369</v>
      </c>
      <c r="BI402" s="153">
        <v>0.41499999999999998</v>
      </c>
      <c r="BJ402" s="153">
        <v>0.47899999999999998</v>
      </c>
      <c r="BK402" s="154">
        <v>0.16200000000000001</v>
      </c>
      <c r="BL402" s="155">
        <v>0.11</v>
      </c>
      <c r="BM402" s="154">
        <v>7.6999999999999999E-2</v>
      </c>
      <c r="BN402" s="154">
        <v>0.39900000000000002</v>
      </c>
      <c r="DU402" s="4"/>
      <c r="DZ402" s="183"/>
      <c r="EA402" s="183"/>
      <c r="EB402" s="183"/>
      <c r="EC402" s="183"/>
      <c r="ED402" s="183"/>
      <c r="EE402" s="183"/>
    </row>
    <row r="403" spans="30:135" ht="13" x14ac:dyDescent="0.15">
      <c r="AD403" s="144">
        <f t="shared" si="107"/>
        <v>84.76</v>
      </c>
      <c r="AE403" s="144">
        <f t="shared" si="108"/>
        <v>66.39924492685229</v>
      </c>
      <c r="AF403" s="149">
        <v>322</v>
      </c>
      <c r="AG403" s="150" t="s">
        <v>539</v>
      </c>
      <c r="AH403" s="149">
        <v>25</v>
      </c>
      <c r="AI403" s="151">
        <v>1</v>
      </c>
      <c r="AJ403" s="152">
        <v>2119</v>
      </c>
      <c r="AK403" s="152">
        <v>1407</v>
      </c>
      <c r="AL403" s="149">
        <v>0.66400000000000003</v>
      </c>
      <c r="AM403" s="152">
        <v>927</v>
      </c>
      <c r="AN403" s="152">
        <v>530</v>
      </c>
      <c r="AO403" s="152">
        <v>1457</v>
      </c>
      <c r="AP403" s="153">
        <v>0.36399999999999999</v>
      </c>
      <c r="AQ403" s="153">
        <v>0.39800000000000002</v>
      </c>
      <c r="AR403" s="154">
        <v>0.222</v>
      </c>
      <c r="AS403" s="154">
        <v>0.112</v>
      </c>
      <c r="AT403" s="154">
        <v>9.7000000000000003E-2</v>
      </c>
      <c r="AU403" s="154">
        <v>0.32200000000000001</v>
      </c>
      <c r="AW403" s="183"/>
      <c r="AX403" s="144">
        <f t="shared" si="109"/>
        <v>87.223823246878013</v>
      </c>
      <c r="AY403" s="149">
        <v>322</v>
      </c>
      <c r="AZ403" s="150" t="s">
        <v>446</v>
      </c>
      <c r="BA403" s="149">
        <v>24</v>
      </c>
      <c r="BB403" s="151">
        <v>1</v>
      </c>
      <c r="BC403" s="152">
        <v>2082</v>
      </c>
      <c r="BD403" s="152">
        <v>1816</v>
      </c>
      <c r="BE403" s="149">
        <v>0.872</v>
      </c>
      <c r="BF403" s="152">
        <v>849</v>
      </c>
      <c r="BG403" s="152">
        <v>675</v>
      </c>
      <c r="BH403" s="152">
        <v>1524</v>
      </c>
      <c r="BI403" s="153">
        <v>0.443</v>
      </c>
      <c r="BJ403" s="153">
        <v>0.49199999999999999</v>
      </c>
      <c r="BK403" s="154">
        <v>0.17100000000000001</v>
      </c>
      <c r="BL403" s="154">
        <v>0.121</v>
      </c>
      <c r="BM403" s="155">
        <v>0.1</v>
      </c>
      <c r="BN403" s="154">
        <v>0.41199999999999998</v>
      </c>
      <c r="DU403" s="4"/>
      <c r="DZ403" s="183"/>
      <c r="EA403" s="183"/>
      <c r="EB403" s="183"/>
      <c r="EC403" s="183"/>
      <c r="ED403" s="183"/>
      <c r="EE403" s="183"/>
    </row>
    <row r="404" spans="30:135" ht="13" x14ac:dyDescent="0.15">
      <c r="AD404" s="144">
        <f t="shared" si="107"/>
        <v>81.625</v>
      </c>
      <c r="AE404" s="144">
        <f t="shared" si="108"/>
        <v>66.054109239407865</v>
      </c>
      <c r="AF404" s="149">
        <v>323</v>
      </c>
      <c r="AG404" s="150" t="s">
        <v>503</v>
      </c>
      <c r="AH404" s="149">
        <v>24</v>
      </c>
      <c r="AI404" s="151">
        <v>1</v>
      </c>
      <c r="AJ404" s="152">
        <v>1959</v>
      </c>
      <c r="AK404" s="152">
        <v>1294</v>
      </c>
      <c r="AL404" s="149">
        <v>0.66100000000000003</v>
      </c>
      <c r="AM404" s="152">
        <v>831</v>
      </c>
      <c r="AN404" s="152">
        <v>461</v>
      </c>
      <c r="AO404" s="152">
        <v>1292</v>
      </c>
      <c r="AP404" s="153">
        <v>0.35699999999999998</v>
      </c>
      <c r="AQ404" s="153">
        <v>0.38200000000000001</v>
      </c>
      <c r="AR404" s="155">
        <v>0.23</v>
      </c>
      <c r="AS404" s="154">
        <v>0.13500000000000001</v>
      </c>
      <c r="AT404" s="154">
        <v>0.105</v>
      </c>
      <c r="AU404" s="155">
        <v>0.33</v>
      </c>
      <c r="AW404" s="183"/>
      <c r="AX404" s="144">
        <f t="shared" si="109"/>
        <v>87.315472936030616</v>
      </c>
      <c r="AY404" s="149">
        <v>323</v>
      </c>
      <c r="AZ404" s="150" t="s">
        <v>498</v>
      </c>
      <c r="BA404" s="149">
        <v>22</v>
      </c>
      <c r="BB404" s="151">
        <v>1</v>
      </c>
      <c r="BC404" s="152">
        <v>1829</v>
      </c>
      <c r="BD404" s="152">
        <v>1597</v>
      </c>
      <c r="BE404" s="149">
        <v>0.873</v>
      </c>
      <c r="BF404" s="152">
        <v>765</v>
      </c>
      <c r="BG404" s="152">
        <v>601</v>
      </c>
      <c r="BH404" s="152">
        <v>1366</v>
      </c>
      <c r="BI404" s="151">
        <v>0.44</v>
      </c>
      <c r="BJ404" s="153">
        <v>0.48599999999999999</v>
      </c>
      <c r="BK404" s="154">
        <v>0.16300000000000001</v>
      </c>
      <c r="BL404" s="154">
        <v>0.111</v>
      </c>
      <c r="BM404" s="154">
        <v>9.6000000000000002E-2</v>
      </c>
      <c r="BN404" s="154">
        <v>0.41299999999999998</v>
      </c>
      <c r="DU404" s="4"/>
      <c r="DZ404" s="183"/>
      <c r="EA404" s="183"/>
      <c r="EB404" s="183"/>
      <c r="EC404" s="183"/>
      <c r="ED404" s="183"/>
      <c r="EE404" s="183"/>
    </row>
    <row r="405" spans="30:135" ht="13" x14ac:dyDescent="0.15">
      <c r="AD405" s="144">
        <f t="shared" si="107"/>
        <v>86.578947368421041</v>
      </c>
      <c r="AE405" s="144">
        <f t="shared" si="108"/>
        <v>66.139817629179333</v>
      </c>
      <c r="AF405" s="149">
        <v>324</v>
      </c>
      <c r="AG405" s="150" t="s">
        <v>583</v>
      </c>
      <c r="AH405" s="149">
        <v>19</v>
      </c>
      <c r="AI405" s="151">
        <v>1</v>
      </c>
      <c r="AJ405" s="152">
        <v>1645</v>
      </c>
      <c r="AK405" s="152">
        <v>1088</v>
      </c>
      <c r="AL405" s="149">
        <v>0.66100000000000003</v>
      </c>
      <c r="AM405" s="152">
        <v>815</v>
      </c>
      <c r="AN405" s="152">
        <v>401</v>
      </c>
      <c r="AO405" s="152">
        <v>1216</v>
      </c>
      <c r="AP405" s="151">
        <v>0.33</v>
      </c>
      <c r="AQ405" s="153">
        <v>0.373</v>
      </c>
      <c r="AR405" s="154">
        <v>0.17199999999999999</v>
      </c>
      <c r="AS405" s="154">
        <v>0.109</v>
      </c>
      <c r="AT405" s="154">
        <v>8.8999999999999996E-2</v>
      </c>
      <c r="AU405" s="154">
        <v>0.313</v>
      </c>
      <c r="AW405" s="183"/>
      <c r="AX405" s="144">
        <f t="shared" si="109"/>
        <v>87.584541062801932</v>
      </c>
      <c r="AY405" s="149">
        <v>324</v>
      </c>
      <c r="AZ405" s="150" t="s">
        <v>567</v>
      </c>
      <c r="BA405" s="149">
        <v>23</v>
      </c>
      <c r="BB405" s="151">
        <v>1</v>
      </c>
      <c r="BC405" s="152">
        <v>2070</v>
      </c>
      <c r="BD405" s="152">
        <v>1813</v>
      </c>
      <c r="BE405" s="149">
        <v>0.876</v>
      </c>
      <c r="BF405" s="152">
        <v>943</v>
      </c>
      <c r="BG405" s="152">
        <v>657</v>
      </c>
      <c r="BH405" s="152">
        <v>1600</v>
      </c>
      <c r="BI405" s="153">
        <v>0.41099999999999998</v>
      </c>
      <c r="BJ405" s="153">
        <v>0.47099999999999997</v>
      </c>
      <c r="BK405" s="154">
        <v>0.13400000000000001</v>
      </c>
      <c r="BL405" s="154">
        <v>0.113</v>
      </c>
      <c r="BM405" s="155">
        <v>0.09</v>
      </c>
      <c r="BN405" s="154">
        <v>0.40400000000000003</v>
      </c>
      <c r="DU405" s="4"/>
      <c r="DZ405" s="183"/>
      <c r="EA405" s="183"/>
      <c r="EB405" s="183"/>
      <c r="EC405" s="183"/>
      <c r="ED405" s="183"/>
      <c r="EE405" s="183"/>
    </row>
    <row r="406" spans="30:135" ht="13" x14ac:dyDescent="0.15">
      <c r="AD406" s="144">
        <f t="shared" si="107"/>
        <v>74.75</v>
      </c>
      <c r="AE406" s="144">
        <f t="shared" si="108"/>
        <v>65.997770345596436</v>
      </c>
      <c r="AF406" s="149">
        <v>325</v>
      </c>
      <c r="AG406" s="150" t="s">
        <v>582</v>
      </c>
      <c r="AH406" s="149">
        <v>12</v>
      </c>
      <c r="AI406" s="151">
        <v>1</v>
      </c>
      <c r="AJ406" s="152">
        <v>897</v>
      </c>
      <c r="AK406" s="152">
        <v>592</v>
      </c>
      <c r="AL406" s="149">
        <v>0.66</v>
      </c>
      <c r="AM406" s="152">
        <v>448</v>
      </c>
      <c r="AN406" s="152">
        <v>214</v>
      </c>
      <c r="AO406" s="152">
        <v>662</v>
      </c>
      <c r="AP406" s="153">
        <v>0.32300000000000001</v>
      </c>
      <c r="AQ406" s="153">
        <v>0.36899999999999999</v>
      </c>
      <c r="AR406" s="154">
        <v>0.186</v>
      </c>
      <c r="AS406" s="154">
        <v>8.4000000000000005E-2</v>
      </c>
      <c r="AT406" s="155">
        <v>7.0000000000000007E-2</v>
      </c>
      <c r="AU406" s="155">
        <v>0.31</v>
      </c>
      <c r="AW406" s="183"/>
      <c r="AX406" s="144">
        <f t="shared" si="109"/>
        <v>87.61904761904762</v>
      </c>
      <c r="AY406" s="149">
        <v>325</v>
      </c>
      <c r="AZ406" s="150" t="s">
        <v>435</v>
      </c>
      <c r="BA406" s="149">
        <v>23</v>
      </c>
      <c r="BB406" s="151">
        <v>1</v>
      </c>
      <c r="BC406" s="152">
        <v>1995</v>
      </c>
      <c r="BD406" s="152">
        <v>1748</v>
      </c>
      <c r="BE406" s="149">
        <v>0.876</v>
      </c>
      <c r="BF406" s="152">
        <v>827</v>
      </c>
      <c r="BG406" s="152">
        <v>665</v>
      </c>
      <c r="BH406" s="152">
        <v>1492</v>
      </c>
      <c r="BI406" s="153">
        <v>0.44600000000000001</v>
      </c>
      <c r="BJ406" s="153">
        <v>0.499</v>
      </c>
      <c r="BK406" s="154">
        <v>0.16700000000000001</v>
      </c>
      <c r="BL406" s="154">
        <v>0.10299999999999999</v>
      </c>
      <c r="BM406" s="154">
        <v>8.5000000000000006E-2</v>
      </c>
      <c r="BN406" s="155">
        <v>0.41</v>
      </c>
      <c r="DU406" s="4"/>
      <c r="DZ406" s="183"/>
      <c r="EA406" s="183"/>
      <c r="EB406" s="183"/>
      <c r="EC406" s="183"/>
      <c r="ED406" s="183"/>
      <c r="EE406" s="183"/>
    </row>
    <row r="407" spans="30:135" ht="13" x14ac:dyDescent="0.15">
      <c r="AD407" s="144">
        <f t="shared" si="107"/>
        <v>95.533333333333331</v>
      </c>
      <c r="AE407" s="144">
        <f t="shared" si="108"/>
        <v>66.015352407536625</v>
      </c>
      <c r="AF407" s="149">
        <v>326</v>
      </c>
      <c r="AG407" s="150" t="s">
        <v>426</v>
      </c>
      <c r="AH407" s="149">
        <v>15</v>
      </c>
      <c r="AI407" s="151">
        <v>1</v>
      </c>
      <c r="AJ407" s="152">
        <v>1433</v>
      </c>
      <c r="AK407" s="152">
        <v>946</v>
      </c>
      <c r="AL407" s="149">
        <v>0.66</v>
      </c>
      <c r="AM407" s="152">
        <v>600</v>
      </c>
      <c r="AN407" s="152">
        <v>329</v>
      </c>
      <c r="AO407" s="152">
        <v>929</v>
      </c>
      <c r="AP407" s="153">
        <v>0.35399999999999998</v>
      </c>
      <c r="AQ407" s="153">
        <v>0.39800000000000002</v>
      </c>
      <c r="AR407" s="154">
        <v>0.245</v>
      </c>
      <c r="AS407" s="155">
        <v>0.12</v>
      </c>
      <c r="AT407" s="154">
        <v>8.6999999999999994E-2</v>
      </c>
      <c r="AU407" s="154">
        <v>0.31900000000000001</v>
      </c>
      <c r="AW407" s="183"/>
      <c r="AX407" s="144">
        <f t="shared" si="109"/>
        <v>87.683923705722066</v>
      </c>
      <c r="AY407" s="149">
        <v>326</v>
      </c>
      <c r="AZ407" s="150" t="s">
        <v>470</v>
      </c>
      <c r="BA407" s="149">
        <v>21</v>
      </c>
      <c r="BB407" s="151">
        <v>1</v>
      </c>
      <c r="BC407" s="152">
        <v>1835</v>
      </c>
      <c r="BD407" s="152">
        <v>1609</v>
      </c>
      <c r="BE407" s="149">
        <v>0.877</v>
      </c>
      <c r="BF407" s="152">
        <v>756</v>
      </c>
      <c r="BG407" s="152">
        <v>572</v>
      </c>
      <c r="BH407" s="152">
        <v>1328</v>
      </c>
      <c r="BI407" s="153">
        <v>0.43099999999999999</v>
      </c>
      <c r="BJ407" s="153">
        <v>0.49299999999999999</v>
      </c>
      <c r="BK407" s="154">
        <v>0.182</v>
      </c>
      <c r="BL407" s="154">
        <v>0.114</v>
      </c>
      <c r="BM407" s="154">
        <v>9.1999999999999998E-2</v>
      </c>
      <c r="BN407" s="155">
        <v>0.4</v>
      </c>
      <c r="DU407" s="4"/>
      <c r="DZ407" s="183"/>
      <c r="EA407" s="183"/>
      <c r="EB407" s="183"/>
      <c r="EC407" s="183"/>
      <c r="ED407" s="183"/>
      <c r="EE407" s="183"/>
    </row>
    <row r="408" spans="30:135" ht="13" x14ac:dyDescent="0.15">
      <c r="AD408" s="144">
        <f t="shared" si="107"/>
        <v>73.8</v>
      </c>
      <c r="AE408" s="144">
        <f t="shared" si="108"/>
        <v>65.853658536585371</v>
      </c>
      <c r="AF408" s="149">
        <v>327</v>
      </c>
      <c r="AG408" s="150" t="s">
        <v>585</v>
      </c>
      <c r="AH408" s="149">
        <v>5</v>
      </c>
      <c r="AI408" s="151">
        <v>1</v>
      </c>
      <c r="AJ408" s="152">
        <v>369</v>
      </c>
      <c r="AK408" s="152">
        <v>243</v>
      </c>
      <c r="AL408" s="149">
        <v>0.65900000000000003</v>
      </c>
      <c r="AM408" s="152">
        <v>185</v>
      </c>
      <c r="AN408" s="152">
        <v>86</v>
      </c>
      <c r="AO408" s="152">
        <v>271</v>
      </c>
      <c r="AP408" s="153">
        <v>0.317</v>
      </c>
      <c r="AQ408" s="153">
        <v>0.378</v>
      </c>
      <c r="AR408" s="154">
        <v>0.187</v>
      </c>
      <c r="AS408" s="154">
        <v>8.8999999999999996E-2</v>
      </c>
      <c r="AT408" s="154">
        <v>7.2999999999999995E-2</v>
      </c>
      <c r="AU408" s="154">
        <v>0.29499999999999998</v>
      </c>
      <c r="AW408" s="183"/>
      <c r="AX408" s="144">
        <f t="shared" si="109"/>
        <v>87.7</v>
      </c>
      <c r="AY408" s="149">
        <v>327</v>
      </c>
      <c r="AZ408" s="150" t="s">
        <v>541</v>
      </c>
      <c r="BA408" s="149">
        <v>23</v>
      </c>
      <c r="BB408" s="151">
        <v>1</v>
      </c>
      <c r="BC408" s="152">
        <v>2000</v>
      </c>
      <c r="BD408" s="152">
        <v>1754</v>
      </c>
      <c r="BE408" s="149">
        <v>0.877</v>
      </c>
      <c r="BF408" s="152">
        <v>837</v>
      </c>
      <c r="BG408" s="152">
        <v>649</v>
      </c>
      <c r="BH408" s="152">
        <v>1486</v>
      </c>
      <c r="BI408" s="153">
        <v>0.437</v>
      </c>
      <c r="BJ408" s="153">
        <v>0.49199999999999999</v>
      </c>
      <c r="BK408" s="154">
        <v>0.17399999999999999</v>
      </c>
      <c r="BL408" s="154">
        <v>0.10100000000000001</v>
      </c>
      <c r="BM408" s="154">
        <v>8.3000000000000004E-2</v>
      </c>
      <c r="BN408" s="154">
        <v>0.40600000000000003</v>
      </c>
      <c r="DU408" s="4"/>
      <c r="DZ408" s="183"/>
      <c r="EA408" s="183"/>
      <c r="EB408" s="183"/>
      <c r="EC408" s="183"/>
      <c r="ED408" s="183"/>
      <c r="EE408" s="183"/>
    </row>
    <row r="409" spans="30:135" ht="13" x14ac:dyDescent="0.15">
      <c r="AD409" s="144">
        <f t="shared" si="107"/>
        <v>75.304347826086953</v>
      </c>
      <c r="AE409" s="144">
        <f t="shared" si="108"/>
        <v>65.819861431870677</v>
      </c>
      <c r="AF409" s="149">
        <v>328</v>
      </c>
      <c r="AG409" s="150" t="s">
        <v>318</v>
      </c>
      <c r="AH409" s="149">
        <v>23</v>
      </c>
      <c r="AI409" s="151">
        <v>1</v>
      </c>
      <c r="AJ409" s="152">
        <v>1732</v>
      </c>
      <c r="AK409" s="152">
        <v>1140</v>
      </c>
      <c r="AL409" s="149">
        <v>0.65800000000000003</v>
      </c>
      <c r="AM409" s="152">
        <v>851</v>
      </c>
      <c r="AN409" s="152">
        <v>411</v>
      </c>
      <c r="AO409" s="152">
        <v>1262</v>
      </c>
      <c r="AP409" s="153">
        <v>0.32600000000000001</v>
      </c>
      <c r="AQ409" s="153">
        <v>0.36699999999999999</v>
      </c>
      <c r="AR409" s="154">
        <v>0.186</v>
      </c>
      <c r="AS409" s="154">
        <v>0.10299999999999999</v>
      </c>
      <c r="AT409" s="154">
        <v>8.5000000000000006E-2</v>
      </c>
      <c r="AU409" s="154">
        <v>0.312</v>
      </c>
      <c r="AW409" s="183"/>
      <c r="AX409" s="144">
        <f t="shared" si="109"/>
        <v>87.837150127226465</v>
      </c>
      <c r="AY409" s="149">
        <v>328</v>
      </c>
      <c r="AZ409" s="150" t="s">
        <v>530</v>
      </c>
      <c r="BA409" s="149">
        <v>24</v>
      </c>
      <c r="BB409" s="151">
        <v>1</v>
      </c>
      <c r="BC409" s="152">
        <v>1965</v>
      </c>
      <c r="BD409" s="152">
        <v>1726</v>
      </c>
      <c r="BE409" s="149">
        <v>0.878</v>
      </c>
      <c r="BF409" s="152">
        <v>832</v>
      </c>
      <c r="BG409" s="152">
        <v>672</v>
      </c>
      <c r="BH409" s="152">
        <v>1504</v>
      </c>
      <c r="BI409" s="153">
        <v>0.44700000000000001</v>
      </c>
      <c r="BJ409" s="153">
        <v>0.495</v>
      </c>
      <c r="BK409" s="154">
        <v>0.158</v>
      </c>
      <c r="BL409" s="154">
        <v>9.5000000000000001E-2</v>
      </c>
      <c r="BM409" s="154">
        <v>8.1000000000000003E-2</v>
      </c>
      <c r="BN409" s="155">
        <v>0.41</v>
      </c>
      <c r="DU409" s="4"/>
      <c r="DZ409" s="183"/>
      <c r="EA409" s="183"/>
      <c r="EB409" s="183"/>
      <c r="EC409" s="183"/>
      <c r="ED409" s="183"/>
      <c r="EE409" s="183"/>
    </row>
    <row r="410" spans="30:135" ht="13" x14ac:dyDescent="0.15">
      <c r="AD410" s="144">
        <f t="shared" si="107"/>
        <v>77.454545454545453</v>
      </c>
      <c r="AE410" s="144">
        <f t="shared" si="108"/>
        <v>65.66901408450704</v>
      </c>
      <c r="AF410" s="149">
        <v>329</v>
      </c>
      <c r="AG410" s="150" t="s">
        <v>573</v>
      </c>
      <c r="AH410" s="149">
        <v>22</v>
      </c>
      <c r="AI410" s="151">
        <v>1</v>
      </c>
      <c r="AJ410" s="152">
        <v>1704</v>
      </c>
      <c r="AK410" s="152">
        <v>1119</v>
      </c>
      <c r="AL410" s="149">
        <v>0.65700000000000003</v>
      </c>
      <c r="AM410" s="152">
        <v>727</v>
      </c>
      <c r="AN410" s="152">
        <v>417</v>
      </c>
      <c r="AO410" s="152">
        <v>1144</v>
      </c>
      <c r="AP410" s="153">
        <v>0.36499999999999999</v>
      </c>
      <c r="AQ410" s="153">
        <v>0.40300000000000002</v>
      </c>
      <c r="AR410" s="154">
        <v>0.24399999999999999</v>
      </c>
      <c r="AS410" s="154">
        <v>0.10199999999999999</v>
      </c>
      <c r="AT410" s="154">
        <v>8.5999999999999993E-2</v>
      </c>
      <c r="AU410" s="154">
        <v>0.315</v>
      </c>
      <c r="AW410" s="183"/>
      <c r="AX410" s="144">
        <f t="shared" si="109"/>
        <v>87.928759894459105</v>
      </c>
      <c r="AY410" s="149">
        <v>329</v>
      </c>
      <c r="AZ410" s="150" t="s">
        <v>478</v>
      </c>
      <c r="BA410" s="149">
        <v>19</v>
      </c>
      <c r="BB410" s="151">
        <v>1</v>
      </c>
      <c r="BC410" s="152">
        <v>1516</v>
      </c>
      <c r="BD410" s="152">
        <v>1333</v>
      </c>
      <c r="BE410" s="149">
        <v>0.879</v>
      </c>
      <c r="BF410" s="152">
        <v>644</v>
      </c>
      <c r="BG410" s="152">
        <v>478</v>
      </c>
      <c r="BH410" s="152">
        <v>1122</v>
      </c>
      <c r="BI410" s="153">
        <v>0.42599999999999999</v>
      </c>
      <c r="BJ410" s="153">
        <v>0.47799999999999998</v>
      </c>
      <c r="BK410" s="154">
        <v>0.156</v>
      </c>
      <c r="BL410" s="154">
        <v>0.128</v>
      </c>
      <c r="BM410" s="155">
        <v>0.11</v>
      </c>
      <c r="BN410" s="154">
        <v>0.41199999999999998</v>
      </c>
      <c r="DU410" s="4"/>
      <c r="DZ410" s="183"/>
      <c r="EA410" s="183"/>
      <c r="EB410" s="183"/>
      <c r="EC410" s="183"/>
      <c r="ED410" s="183"/>
      <c r="EE410" s="183"/>
    </row>
    <row r="411" spans="30:135" ht="13" x14ac:dyDescent="0.15">
      <c r="AD411" s="144">
        <f t="shared" si="107"/>
        <v>79.043478260869563</v>
      </c>
      <c r="AE411" s="144">
        <f t="shared" si="108"/>
        <v>65.45654565456546</v>
      </c>
      <c r="AF411" s="149">
        <v>330</v>
      </c>
      <c r="AG411" s="150" t="s">
        <v>536</v>
      </c>
      <c r="AH411" s="149">
        <v>23</v>
      </c>
      <c r="AI411" s="151">
        <v>1</v>
      </c>
      <c r="AJ411" s="152">
        <v>1818</v>
      </c>
      <c r="AK411" s="152">
        <v>1190</v>
      </c>
      <c r="AL411" s="149">
        <v>0.65500000000000003</v>
      </c>
      <c r="AM411" s="152">
        <v>822</v>
      </c>
      <c r="AN411" s="152">
        <v>449</v>
      </c>
      <c r="AO411" s="152">
        <v>1271</v>
      </c>
      <c r="AP411" s="153">
        <v>0.35299999999999998</v>
      </c>
      <c r="AQ411" s="153">
        <v>0.38600000000000001</v>
      </c>
      <c r="AR411" s="154">
        <v>0.219</v>
      </c>
      <c r="AS411" s="154">
        <v>9.7000000000000003E-2</v>
      </c>
      <c r="AT411" s="154">
        <v>7.9000000000000001E-2</v>
      </c>
      <c r="AU411" s="154">
        <v>0.317</v>
      </c>
      <c r="AW411" s="183"/>
      <c r="AX411" s="144">
        <f t="shared" si="109"/>
        <v>87.869198312236279</v>
      </c>
      <c r="AY411" s="149">
        <v>330</v>
      </c>
      <c r="AZ411" s="150" t="s">
        <v>263</v>
      </c>
      <c r="BA411" s="149">
        <v>23</v>
      </c>
      <c r="BB411" s="151">
        <v>1</v>
      </c>
      <c r="BC411" s="152">
        <v>1896</v>
      </c>
      <c r="BD411" s="152">
        <v>1666</v>
      </c>
      <c r="BE411" s="149">
        <v>0.879</v>
      </c>
      <c r="BF411" s="152">
        <v>816</v>
      </c>
      <c r="BG411" s="152">
        <v>596</v>
      </c>
      <c r="BH411" s="152">
        <v>1412</v>
      </c>
      <c r="BI411" s="153">
        <v>0.42199999999999999</v>
      </c>
      <c r="BJ411" s="153">
        <v>0.48199999999999998</v>
      </c>
      <c r="BK411" s="154">
        <v>0.161</v>
      </c>
      <c r="BL411" s="154">
        <v>0.11700000000000001</v>
      </c>
      <c r="BM411" s="154">
        <v>9.1999999999999998E-2</v>
      </c>
      <c r="BN411" s="154">
        <v>0.40400000000000003</v>
      </c>
      <c r="DU411" s="4"/>
      <c r="DZ411" s="183"/>
      <c r="EA411" s="183"/>
      <c r="EB411" s="183"/>
      <c r="EC411" s="183"/>
      <c r="ED411" s="183"/>
      <c r="EE411" s="183"/>
    </row>
    <row r="412" spans="30:135" ht="13" x14ac:dyDescent="0.15">
      <c r="AD412" s="144">
        <f t="shared" si="107"/>
        <v>78.600000000000009</v>
      </c>
      <c r="AE412" s="144">
        <f t="shared" si="108"/>
        <v>65.394402035623415</v>
      </c>
      <c r="AF412" s="149">
        <v>331</v>
      </c>
      <c r="AG412" s="150" t="s">
        <v>444</v>
      </c>
      <c r="AH412" s="149">
        <v>5</v>
      </c>
      <c r="AI412" s="151">
        <v>1</v>
      </c>
      <c r="AJ412" s="152">
        <v>393</v>
      </c>
      <c r="AK412" s="152">
        <v>257</v>
      </c>
      <c r="AL412" s="149">
        <v>0.65400000000000003</v>
      </c>
      <c r="AM412" s="152">
        <v>166</v>
      </c>
      <c r="AN412" s="152">
        <v>95</v>
      </c>
      <c r="AO412" s="152">
        <v>261</v>
      </c>
      <c r="AP412" s="153">
        <v>0.36399999999999999</v>
      </c>
      <c r="AQ412" s="153">
        <v>0.40600000000000003</v>
      </c>
      <c r="AR412" s="154">
        <v>0.254</v>
      </c>
      <c r="AS412" s="154">
        <v>9.4E-2</v>
      </c>
      <c r="AT412" s="154">
        <v>7.9000000000000001E-2</v>
      </c>
      <c r="AU412" s="154">
        <v>0.313</v>
      </c>
      <c r="AW412" s="183"/>
      <c r="AX412" s="144">
        <f t="shared" si="109"/>
        <v>88.634046890927621</v>
      </c>
      <c r="AY412" s="149">
        <v>331</v>
      </c>
      <c r="AZ412" s="150" t="s">
        <v>522</v>
      </c>
      <c r="BA412" s="149">
        <v>23</v>
      </c>
      <c r="BB412" s="151">
        <v>1</v>
      </c>
      <c r="BC412" s="152">
        <v>1962</v>
      </c>
      <c r="BD412" s="152">
        <v>1739</v>
      </c>
      <c r="BE412" s="149">
        <v>0.88600000000000001</v>
      </c>
      <c r="BF412" s="152">
        <v>874</v>
      </c>
      <c r="BG412" s="152">
        <v>639</v>
      </c>
      <c r="BH412" s="152">
        <v>1513</v>
      </c>
      <c r="BI412" s="153">
        <v>0.42199999999999999</v>
      </c>
      <c r="BJ412" s="153">
        <v>0.47699999999999998</v>
      </c>
      <c r="BK412" s="154">
        <v>0.13400000000000001</v>
      </c>
      <c r="BL412" s="154">
        <v>0.11700000000000001</v>
      </c>
      <c r="BM412" s="154">
        <v>9.6000000000000002E-2</v>
      </c>
      <c r="BN412" s="155">
        <v>0.41</v>
      </c>
      <c r="DU412" s="4"/>
      <c r="DZ412" s="183"/>
      <c r="EA412" s="183"/>
      <c r="EB412" s="183"/>
      <c r="EC412" s="183"/>
      <c r="ED412" s="183"/>
      <c r="EE412" s="183"/>
    </row>
    <row r="413" spans="30:135" ht="13" x14ac:dyDescent="0.15">
      <c r="AD413" s="144">
        <f t="shared" si="107"/>
        <v>85.1</v>
      </c>
      <c r="AE413" s="144">
        <f t="shared" si="108"/>
        <v>64.394829612220917</v>
      </c>
      <c r="AF413" s="149">
        <v>332</v>
      </c>
      <c r="AG413" s="150" t="s">
        <v>419</v>
      </c>
      <c r="AH413" s="149">
        <v>20</v>
      </c>
      <c r="AI413" s="151">
        <v>1</v>
      </c>
      <c r="AJ413" s="152">
        <v>1702</v>
      </c>
      <c r="AK413" s="152">
        <v>1096</v>
      </c>
      <c r="AL413" s="149">
        <v>0.64400000000000002</v>
      </c>
      <c r="AM413" s="152">
        <v>770</v>
      </c>
      <c r="AN413" s="152">
        <v>365</v>
      </c>
      <c r="AO413" s="152">
        <v>1135</v>
      </c>
      <c r="AP413" s="153">
        <v>0.32200000000000001</v>
      </c>
      <c r="AQ413" s="153">
        <v>0.36099999999999999</v>
      </c>
      <c r="AR413" s="154">
        <v>0.224</v>
      </c>
      <c r="AS413" s="154">
        <v>0.121</v>
      </c>
      <c r="AT413" s="154">
        <v>8.2000000000000003E-2</v>
      </c>
      <c r="AU413" s="154">
        <v>0.313</v>
      </c>
      <c r="AW413" s="183"/>
      <c r="AX413" s="144">
        <f t="shared" si="109"/>
        <v>88.60830527497194</v>
      </c>
      <c r="AY413" s="149">
        <v>332</v>
      </c>
      <c r="AZ413" s="150" t="s">
        <v>561</v>
      </c>
      <c r="BA413" s="149">
        <v>21</v>
      </c>
      <c r="BB413" s="151">
        <v>1</v>
      </c>
      <c r="BC413" s="152">
        <v>1782</v>
      </c>
      <c r="BD413" s="152">
        <v>1579</v>
      </c>
      <c r="BE413" s="149">
        <v>0.88600000000000001</v>
      </c>
      <c r="BF413" s="152">
        <v>782</v>
      </c>
      <c r="BG413" s="152">
        <v>522</v>
      </c>
      <c r="BH413" s="152">
        <v>1304</v>
      </c>
      <c r="BI413" s="151">
        <v>0.4</v>
      </c>
      <c r="BJ413" s="153">
        <v>0.47099999999999997</v>
      </c>
      <c r="BK413" s="154">
        <v>0.14599999999999999</v>
      </c>
      <c r="BL413" s="154">
        <v>0.14399999999999999</v>
      </c>
      <c r="BM413" s="154">
        <v>0.10199999999999999</v>
      </c>
      <c r="BN413" s="154">
        <v>0.40699999999999997</v>
      </c>
      <c r="DU413" s="4"/>
      <c r="DZ413" s="183"/>
      <c r="EA413" s="183"/>
      <c r="EB413" s="183"/>
      <c r="EC413" s="183"/>
      <c r="ED413" s="183"/>
      <c r="EE413" s="183"/>
    </row>
    <row r="414" spans="30:135" ht="13" x14ac:dyDescent="0.15">
      <c r="AD414" s="144">
        <f t="shared" si="107"/>
        <v>78.181818181818187</v>
      </c>
      <c r="AE414" s="144">
        <f t="shared" si="108"/>
        <v>63.837209302325583</v>
      </c>
      <c r="AF414" s="149">
        <v>333</v>
      </c>
      <c r="AG414" s="150" t="s">
        <v>588</v>
      </c>
      <c r="AH414" s="149">
        <v>22</v>
      </c>
      <c r="AI414" s="151">
        <v>1</v>
      </c>
      <c r="AJ414" s="152">
        <v>1720</v>
      </c>
      <c r="AK414" s="152">
        <v>1098</v>
      </c>
      <c r="AL414" s="149">
        <v>0.63800000000000001</v>
      </c>
      <c r="AM414" s="152">
        <v>814</v>
      </c>
      <c r="AN414" s="152">
        <v>419</v>
      </c>
      <c r="AO414" s="152">
        <v>1233</v>
      </c>
      <c r="AP414" s="151">
        <v>0.34</v>
      </c>
      <c r="AQ414" s="153">
        <v>0.377</v>
      </c>
      <c r="AR414" s="154">
        <v>0.219</v>
      </c>
      <c r="AS414" s="154">
        <v>8.1000000000000003E-2</v>
      </c>
      <c r="AT414" s="154">
        <v>7.1999999999999995E-2</v>
      </c>
      <c r="AU414" s="154">
        <v>0.29899999999999999</v>
      </c>
      <c r="AW414" s="183"/>
      <c r="AX414" s="144">
        <f t="shared" si="109"/>
        <v>88.870246085011189</v>
      </c>
      <c r="AY414" s="149">
        <v>333</v>
      </c>
      <c r="AZ414" s="150" t="s">
        <v>586</v>
      </c>
      <c r="BA414" s="149">
        <v>22</v>
      </c>
      <c r="BB414" s="151">
        <v>1</v>
      </c>
      <c r="BC414" s="152">
        <v>1788</v>
      </c>
      <c r="BD414" s="152">
        <v>1589</v>
      </c>
      <c r="BE414" s="149">
        <v>0.88900000000000001</v>
      </c>
      <c r="BF414" s="152">
        <v>675</v>
      </c>
      <c r="BG414" s="152">
        <v>591</v>
      </c>
      <c r="BH414" s="152">
        <v>1266</v>
      </c>
      <c r="BI414" s="153">
        <v>0.46700000000000003</v>
      </c>
      <c r="BJ414" s="153">
        <v>0.51700000000000002</v>
      </c>
      <c r="BK414" s="154">
        <v>0.192</v>
      </c>
      <c r="BL414" s="154">
        <v>0.126</v>
      </c>
      <c r="BM414" s="154">
        <v>9.4E-2</v>
      </c>
      <c r="BN414" s="154">
        <v>0.42099999999999999</v>
      </c>
      <c r="DU414" s="4"/>
      <c r="DZ414" s="183"/>
      <c r="EA414" s="183"/>
      <c r="EB414" s="183"/>
      <c r="EC414" s="183"/>
      <c r="ED414" s="183"/>
      <c r="EE414" s="183"/>
    </row>
    <row r="415" spans="30:135" ht="13" x14ac:dyDescent="0.15">
      <c r="AD415" s="144">
        <f t="shared" si="107"/>
        <v>79.8125</v>
      </c>
      <c r="AE415" s="144">
        <f t="shared" si="108"/>
        <v>63.508222396241187</v>
      </c>
      <c r="AF415" s="149">
        <v>334</v>
      </c>
      <c r="AG415" s="150" t="s">
        <v>543</v>
      </c>
      <c r="AH415" s="149">
        <v>16</v>
      </c>
      <c r="AI415" s="151">
        <v>1</v>
      </c>
      <c r="AJ415" s="152">
        <v>1277</v>
      </c>
      <c r="AK415" s="152">
        <v>811</v>
      </c>
      <c r="AL415" s="149">
        <v>0.63500000000000001</v>
      </c>
      <c r="AM415" s="152">
        <v>587</v>
      </c>
      <c r="AN415" s="152">
        <v>321</v>
      </c>
      <c r="AO415" s="152">
        <v>908</v>
      </c>
      <c r="AP415" s="153">
        <v>0.35399999999999998</v>
      </c>
      <c r="AQ415" s="153">
        <v>0.38600000000000001</v>
      </c>
      <c r="AR415" s="154">
        <v>0.22700000000000001</v>
      </c>
      <c r="AS415" s="154">
        <v>7.9000000000000001E-2</v>
      </c>
      <c r="AT415" s="154">
        <v>6.6000000000000003E-2</v>
      </c>
      <c r="AU415" s="154">
        <v>0.30499999999999999</v>
      </c>
      <c r="AW415" s="183"/>
      <c r="AX415" s="144">
        <f t="shared" si="109"/>
        <v>89.515279241306629</v>
      </c>
      <c r="AY415" s="149">
        <v>334</v>
      </c>
      <c r="AZ415" s="150" t="s">
        <v>366</v>
      </c>
      <c r="BA415" s="149">
        <v>22</v>
      </c>
      <c r="BB415" s="151">
        <v>1</v>
      </c>
      <c r="BC415" s="152">
        <v>1898</v>
      </c>
      <c r="BD415" s="152">
        <v>1699</v>
      </c>
      <c r="BE415" s="149">
        <v>0.89500000000000002</v>
      </c>
      <c r="BF415" s="152">
        <v>842</v>
      </c>
      <c r="BG415" s="152">
        <v>637</v>
      </c>
      <c r="BH415" s="152">
        <v>1479</v>
      </c>
      <c r="BI415" s="153">
        <v>0.43099999999999999</v>
      </c>
      <c r="BJ415" s="153">
        <v>0.49299999999999999</v>
      </c>
      <c r="BK415" s="154">
        <v>0.13800000000000001</v>
      </c>
      <c r="BL415" s="154">
        <v>0.105</v>
      </c>
      <c r="BM415" s="154">
        <v>8.5000000000000006E-2</v>
      </c>
      <c r="BN415" s="154">
        <v>0.40799999999999997</v>
      </c>
      <c r="DU415" s="4"/>
      <c r="DZ415" s="183"/>
      <c r="EA415" s="183"/>
      <c r="EB415" s="183"/>
      <c r="EC415" s="183"/>
      <c r="ED415" s="183"/>
      <c r="EE415" s="183"/>
    </row>
    <row r="416" spans="30:135" ht="13" x14ac:dyDescent="0.15">
      <c r="AD416" s="144">
        <f t="shared" si="107"/>
        <v>81.666666666666657</v>
      </c>
      <c r="AE416" s="144">
        <f t="shared" si="108"/>
        <v>62.65306122448979</v>
      </c>
      <c r="AF416" s="149">
        <v>335</v>
      </c>
      <c r="AG416" s="150" t="s">
        <v>490</v>
      </c>
      <c r="AH416" s="149">
        <v>12</v>
      </c>
      <c r="AI416" s="151">
        <v>1</v>
      </c>
      <c r="AJ416" s="152">
        <v>980</v>
      </c>
      <c r="AK416" s="152">
        <v>614</v>
      </c>
      <c r="AL416" s="149">
        <v>0.627</v>
      </c>
      <c r="AM416" s="152">
        <v>449</v>
      </c>
      <c r="AN416" s="152">
        <v>227</v>
      </c>
      <c r="AO416" s="152">
        <v>676</v>
      </c>
      <c r="AP416" s="153">
        <v>0.33600000000000002</v>
      </c>
      <c r="AQ416" s="153">
        <v>0.378</v>
      </c>
      <c r="AR416" s="154">
        <v>0.23599999999999999</v>
      </c>
      <c r="AS416" s="155">
        <v>0.09</v>
      </c>
      <c r="AT416" s="154">
        <v>6.8000000000000005E-2</v>
      </c>
      <c r="AU416" s="154">
        <v>0.29599999999999999</v>
      </c>
      <c r="AW416" s="183"/>
      <c r="AX416" s="144">
        <f t="shared" si="109"/>
        <v>89.598811292719176</v>
      </c>
      <c r="AY416" s="149">
        <v>335</v>
      </c>
      <c r="AZ416" s="150" t="s">
        <v>461</v>
      </c>
      <c r="BA416" s="149">
        <v>17</v>
      </c>
      <c r="BB416" s="151">
        <v>1</v>
      </c>
      <c r="BC416" s="152">
        <v>1346</v>
      </c>
      <c r="BD416" s="152">
        <v>1206</v>
      </c>
      <c r="BE416" s="149">
        <v>0.89600000000000002</v>
      </c>
      <c r="BF416" s="152">
        <v>569</v>
      </c>
      <c r="BG416" s="152">
        <v>415</v>
      </c>
      <c r="BH416" s="152">
        <v>984</v>
      </c>
      <c r="BI416" s="153">
        <v>0.42199999999999999</v>
      </c>
      <c r="BJ416" s="153">
        <v>0.505</v>
      </c>
      <c r="BK416" s="154">
        <v>0.16900000000000001</v>
      </c>
      <c r="BL416" s="154">
        <v>0.121</v>
      </c>
      <c r="BM416" s="154">
        <v>8.6999999999999994E-2</v>
      </c>
      <c r="BN416" s="154">
        <v>0.39600000000000002</v>
      </c>
      <c r="DU416" s="4"/>
      <c r="DZ416" s="183"/>
      <c r="EA416" s="183"/>
      <c r="EB416" s="183"/>
      <c r="EC416" s="183"/>
      <c r="ED416" s="183"/>
      <c r="EE416" s="183"/>
    </row>
    <row r="417" spans="30:135" ht="13" x14ac:dyDescent="0.15">
      <c r="AD417" s="144">
        <f t="shared" si="107"/>
        <v>81.095238095238088</v>
      </c>
      <c r="AE417" s="144">
        <f t="shared" si="108"/>
        <v>61.714621256605994</v>
      </c>
      <c r="AF417" s="149">
        <v>336</v>
      </c>
      <c r="AG417" s="150" t="s">
        <v>552</v>
      </c>
      <c r="AH417" s="149">
        <v>21</v>
      </c>
      <c r="AI417" s="151">
        <v>1</v>
      </c>
      <c r="AJ417" s="152">
        <v>1703</v>
      </c>
      <c r="AK417" s="152">
        <v>1051</v>
      </c>
      <c r="AL417" s="149">
        <v>0.61699999999999999</v>
      </c>
      <c r="AM417" s="152">
        <v>852</v>
      </c>
      <c r="AN417" s="152">
        <v>360</v>
      </c>
      <c r="AO417" s="152">
        <v>1212</v>
      </c>
      <c r="AP417" s="153">
        <v>0.29699999999999999</v>
      </c>
      <c r="AQ417" s="153">
        <v>0.34699999999999998</v>
      </c>
      <c r="AR417" s="154">
        <v>0.20799999999999999</v>
      </c>
      <c r="AS417" s="154">
        <v>9.1999999999999998E-2</v>
      </c>
      <c r="AT417" s="154">
        <v>7.4999999999999997E-2</v>
      </c>
      <c r="AU417" s="154">
        <v>0.28699999999999998</v>
      </c>
      <c r="AW417" s="183"/>
      <c r="AX417" s="144">
        <f t="shared" si="109"/>
        <v>89.728096676737152</v>
      </c>
      <c r="AY417" s="149">
        <v>336</v>
      </c>
      <c r="AZ417" s="150" t="s">
        <v>545</v>
      </c>
      <c r="BA417" s="149">
        <v>24</v>
      </c>
      <c r="BB417" s="151">
        <v>1</v>
      </c>
      <c r="BC417" s="152">
        <v>1986</v>
      </c>
      <c r="BD417" s="152">
        <v>1782</v>
      </c>
      <c r="BE417" s="149">
        <v>0.89700000000000002</v>
      </c>
      <c r="BF417" s="152">
        <v>733</v>
      </c>
      <c r="BG417" s="152">
        <v>641</v>
      </c>
      <c r="BH417" s="152">
        <v>1374</v>
      </c>
      <c r="BI417" s="153">
        <v>0.46700000000000003</v>
      </c>
      <c r="BJ417" s="153">
        <v>0.51700000000000002</v>
      </c>
      <c r="BK417" s="154">
        <v>0.185</v>
      </c>
      <c r="BL417" s="154">
        <v>0.14699999999999999</v>
      </c>
      <c r="BM417" s="154">
        <v>0.10299999999999999</v>
      </c>
      <c r="BN417" s="154">
        <v>0.43099999999999999</v>
      </c>
      <c r="DU417" s="4"/>
      <c r="DZ417" s="183"/>
      <c r="EA417" s="183"/>
      <c r="EB417" s="183"/>
      <c r="EC417" s="183"/>
      <c r="ED417" s="183"/>
      <c r="EE417" s="183"/>
    </row>
    <row r="418" spans="30:135" ht="13" x14ac:dyDescent="0.15">
      <c r="AD418" s="144">
        <f t="shared" si="107"/>
        <v>89.5</v>
      </c>
      <c r="AE418" s="144">
        <f t="shared" si="108"/>
        <v>61.638733705772808</v>
      </c>
      <c r="AF418" s="149">
        <v>337</v>
      </c>
      <c r="AG418" s="150" t="s">
        <v>578</v>
      </c>
      <c r="AH418" s="149">
        <v>6</v>
      </c>
      <c r="AI418" s="151">
        <v>1</v>
      </c>
      <c r="AJ418" s="152">
        <v>537</v>
      </c>
      <c r="AK418" s="152">
        <v>331</v>
      </c>
      <c r="AL418" s="149">
        <v>0.61599999999999999</v>
      </c>
      <c r="AM418" s="152">
        <v>254</v>
      </c>
      <c r="AN418" s="152">
        <v>126</v>
      </c>
      <c r="AO418" s="152">
        <v>380</v>
      </c>
      <c r="AP418" s="153">
        <v>0.33200000000000002</v>
      </c>
      <c r="AQ418" s="153">
        <v>0.374</v>
      </c>
      <c r="AR418" s="154">
        <v>0.22500000000000001</v>
      </c>
      <c r="AS418" s="154">
        <v>7.5999999999999998E-2</v>
      </c>
      <c r="AT418" s="154">
        <v>7.0999999999999994E-2</v>
      </c>
      <c r="AU418" s="154">
        <v>0.29199999999999998</v>
      </c>
      <c r="AW418" s="183"/>
      <c r="AX418" s="144">
        <f t="shared" si="109"/>
        <v>89.912536443148682</v>
      </c>
      <c r="AY418" s="149">
        <v>337</v>
      </c>
      <c r="AZ418" s="150" t="s">
        <v>590</v>
      </c>
      <c r="BA418" s="149">
        <v>20</v>
      </c>
      <c r="BB418" s="151">
        <v>1</v>
      </c>
      <c r="BC418" s="152">
        <v>1715</v>
      </c>
      <c r="BD418" s="152">
        <v>1542</v>
      </c>
      <c r="BE418" s="149">
        <v>0.89900000000000002</v>
      </c>
      <c r="BF418" s="152">
        <v>663</v>
      </c>
      <c r="BG418" s="152">
        <v>570</v>
      </c>
      <c r="BH418" s="152">
        <v>1233</v>
      </c>
      <c r="BI418" s="153">
        <v>0.46200000000000002</v>
      </c>
      <c r="BJ418" s="153">
        <v>0.51600000000000001</v>
      </c>
      <c r="BK418" s="154">
        <v>0.17699999999999999</v>
      </c>
      <c r="BL418" s="154">
        <v>0.129</v>
      </c>
      <c r="BM418" s="154">
        <v>0.104</v>
      </c>
      <c r="BN418" s="154">
        <v>0.42399999999999999</v>
      </c>
      <c r="DU418" s="4"/>
      <c r="DZ418" s="183"/>
      <c r="EA418" s="183"/>
      <c r="EB418" s="183"/>
      <c r="EC418" s="183"/>
      <c r="ED418" s="183"/>
      <c r="EE418" s="183"/>
    </row>
    <row r="419" spans="30:135" ht="13" x14ac:dyDescent="0.15">
      <c r="AD419" s="144">
        <f t="shared" si="107"/>
        <v>79.3125</v>
      </c>
      <c r="AE419" s="144">
        <f t="shared" si="108"/>
        <v>61.386918833727343</v>
      </c>
      <c r="AF419" s="149">
        <v>338</v>
      </c>
      <c r="AG419" s="150" t="s">
        <v>587</v>
      </c>
      <c r="AH419" s="149">
        <v>16</v>
      </c>
      <c r="AI419" s="151">
        <v>1</v>
      </c>
      <c r="AJ419" s="152">
        <v>1269</v>
      </c>
      <c r="AK419" s="152">
        <v>779</v>
      </c>
      <c r="AL419" s="149">
        <v>0.61399999999999999</v>
      </c>
      <c r="AM419" s="152">
        <v>552</v>
      </c>
      <c r="AN419" s="152">
        <v>280</v>
      </c>
      <c r="AO419" s="152">
        <v>832</v>
      </c>
      <c r="AP419" s="153">
        <v>0.33700000000000002</v>
      </c>
      <c r="AQ419" s="153">
        <v>0.36499999999999999</v>
      </c>
      <c r="AR419" s="154">
        <v>0.255</v>
      </c>
      <c r="AS419" s="154">
        <v>0.113</v>
      </c>
      <c r="AT419" s="155">
        <v>0.09</v>
      </c>
      <c r="AU419" s="154">
        <v>0.30099999999999999</v>
      </c>
      <c r="AW419" s="183"/>
      <c r="AX419" s="144">
        <f t="shared" si="109"/>
        <v>90.476190476190482</v>
      </c>
      <c r="AY419" s="149">
        <v>338</v>
      </c>
      <c r="AZ419" s="150" t="s">
        <v>568</v>
      </c>
      <c r="BA419" s="149">
        <v>19</v>
      </c>
      <c r="BB419" s="151">
        <v>1</v>
      </c>
      <c r="BC419" s="152">
        <v>1554</v>
      </c>
      <c r="BD419" s="152">
        <v>1406</v>
      </c>
      <c r="BE419" s="149">
        <v>0.90500000000000003</v>
      </c>
      <c r="BF419" s="152">
        <v>614</v>
      </c>
      <c r="BG419" s="152">
        <v>506</v>
      </c>
      <c r="BH419" s="152">
        <v>1120</v>
      </c>
      <c r="BI419" s="153">
        <v>0.45200000000000001</v>
      </c>
      <c r="BJ419" s="153">
        <v>0.51400000000000001</v>
      </c>
      <c r="BK419" s="154">
        <v>0.17499999999999999</v>
      </c>
      <c r="BL419" s="154">
        <v>0.13100000000000001</v>
      </c>
      <c r="BM419" s="154">
        <v>0.107</v>
      </c>
      <c r="BN419" s="154">
        <v>0.41799999999999998</v>
      </c>
      <c r="DU419" s="4"/>
      <c r="DZ419" s="183"/>
      <c r="EA419" s="183"/>
      <c r="EB419" s="183"/>
      <c r="EC419" s="183"/>
      <c r="ED419" s="183"/>
      <c r="EE419" s="183"/>
    </row>
    <row r="420" spans="30:135" ht="13" x14ac:dyDescent="0.15">
      <c r="AD420" s="144">
        <f t="shared" si="107"/>
        <v>83.214285714285708</v>
      </c>
      <c r="AE420" s="144">
        <f t="shared" si="108"/>
        <v>61.201716738197419</v>
      </c>
      <c r="AF420" s="149">
        <v>339</v>
      </c>
      <c r="AG420" s="150" t="s">
        <v>408</v>
      </c>
      <c r="AH420" s="149">
        <v>14</v>
      </c>
      <c r="AI420" s="151">
        <v>1</v>
      </c>
      <c r="AJ420" s="152">
        <v>1165</v>
      </c>
      <c r="AK420" s="152">
        <v>713</v>
      </c>
      <c r="AL420" s="149">
        <v>0.61199999999999999</v>
      </c>
      <c r="AM420" s="152">
        <v>513</v>
      </c>
      <c r="AN420" s="152">
        <v>250</v>
      </c>
      <c r="AO420" s="152">
        <v>763</v>
      </c>
      <c r="AP420" s="153">
        <v>0.32800000000000001</v>
      </c>
      <c r="AQ420" s="153">
        <v>0.38700000000000001</v>
      </c>
      <c r="AR420" s="154">
        <v>0.25900000000000001</v>
      </c>
      <c r="AS420" s="154">
        <v>0.10100000000000001</v>
      </c>
      <c r="AT420" s="154">
        <v>7.9000000000000001E-2</v>
      </c>
      <c r="AU420" s="154">
        <v>0.28199999999999997</v>
      </c>
      <c r="AW420" s="183"/>
      <c r="AX420" s="144">
        <f t="shared" si="109"/>
        <v>91.457286432160799</v>
      </c>
      <c r="AY420" s="149">
        <v>339</v>
      </c>
      <c r="AZ420" s="150" t="s">
        <v>213</v>
      </c>
      <c r="BA420" s="149">
        <v>23</v>
      </c>
      <c r="BB420" s="151">
        <v>1</v>
      </c>
      <c r="BC420" s="152">
        <v>1990</v>
      </c>
      <c r="BD420" s="152">
        <v>1820</v>
      </c>
      <c r="BE420" s="149">
        <v>0.91500000000000004</v>
      </c>
      <c r="BF420" s="152">
        <v>838</v>
      </c>
      <c r="BG420" s="152">
        <v>675</v>
      </c>
      <c r="BH420" s="152">
        <v>1513</v>
      </c>
      <c r="BI420" s="153">
        <v>0.44600000000000001</v>
      </c>
      <c r="BJ420" s="153">
        <v>0.50700000000000001</v>
      </c>
      <c r="BK420" s="155">
        <v>0.15</v>
      </c>
      <c r="BL420" s="154">
        <v>0.11700000000000001</v>
      </c>
      <c r="BM420" s="154">
        <v>9.0999999999999998E-2</v>
      </c>
      <c r="BN420" s="154">
        <v>0.42099999999999999</v>
      </c>
      <c r="DU420" s="4"/>
      <c r="DZ420" s="183"/>
      <c r="EA420" s="183"/>
      <c r="EB420" s="183"/>
      <c r="EC420" s="183"/>
      <c r="ED420" s="183"/>
      <c r="EE420" s="183"/>
    </row>
    <row r="421" spans="30:135" ht="13" x14ac:dyDescent="0.15">
      <c r="AD421" s="144">
        <f t="shared" si="107"/>
        <v>75.705882352941174</v>
      </c>
      <c r="AE421" s="144">
        <f t="shared" si="108"/>
        <v>61.072261072261071</v>
      </c>
      <c r="AF421" s="149">
        <v>340</v>
      </c>
      <c r="AG421" s="150" t="s">
        <v>493</v>
      </c>
      <c r="AH421" s="149">
        <v>17</v>
      </c>
      <c r="AI421" s="151">
        <v>1</v>
      </c>
      <c r="AJ421" s="152">
        <v>1287</v>
      </c>
      <c r="AK421" s="152">
        <v>786</v>
      </c>
      <c r="AL421" s="149">
        <v>0.61099999999999999</v>
      </c>
      <c r="AM421" s="152">
        <v>570</v>
      </c>
      <c r="AN421" s="152">
        <v>286</v>
      </c>
      <c r="AO421" s="152">
        <v>856</v>
      </c>
      <c r="AP421" s="153">
        <v>0.33400000000000002</v>
      </c>
      <c r="AQ421" s="153">
        <v>0.373</v>
      </c>
      <c r="AR421" s="154">
        <v>0.247</v>
      </c>
      <c r="AS421" s="154">
        <v>0.10299999999999999</v>
      </c>
      <c r="AT421" s="154">
        <v>7.5999999999999998E-2</v>
      </c>
      <c r="AU421" s="154">
        <v>0.29099999999999998</v>
      </c>
      <c r="AW421" s="183"/>
      <c r="AX421" s="144">
        <f t="shared" si="109"/>
        <v>91.595441595441599</v>
      </c>
      <c r="AY421" s="149">
        <v>340</v>
      </c>
      <c r="AZ421" s="150" t="s">
        <v>572</v>
      </c>
      <c r="BA421" s="149">
        <v>9</v>
      </c>
      <c r="BB421" s="151">
        <v>1</v>
      </c>
      <c r="BC421" s="152">
        <v>702</v>
      </c>
      <c r="BD421" s="152">
        <v>643</v>
      </c>
      <c r="BE421" s="149">
        <v>0.91600000000000004</v>
      </c>
      <c r="BF421" s="152">
        <v>278</v>
      </c>
      <c r="BG421" s="152">
        <v>225</v>
      </c>
      <c r="BH421" s="152">
        <v>503</v>
      </c>
      <c r="BI421" s="153">
        <v>0.44700000000000001</v>
      </c>
      <c r="BJ421" s="153">
        <v>0.52400000000000002</v>
      </c>
      <c r="BK421" s="155">
        <v>0.17</v>
      </c>
      <c r="BL421" s="154">
        <v>0.13200000000000001</v>
      </c>
      <c r="BM421" s="154">
        <v>0.10100000000000001</v>
      </c>
      <c r="BN421" s="154">
        <v>0.41899999999999998</v>
      </c>
      <c r="DU421" s="4"/>
      <c r="DZ421" s="183"/>
      <c r="EA421" s="183"/>
      <c r="EB421" s="183"/>
      <c r="EC421" s="183"/>
      <c r="ED421" s="183"/>
      <c r="EE421" s="183"/>
    </row>
    <row r="422" spans="30:135" ht="13" x14ac:dyDescent="0.15">
      <c r="AD422" s="144">
        <f t="shared" si="107"/>
        <v>82</v>
      </c>
      <c r="AE422" s="144">
        <f t="shared" si="108"/>
        <v>60.31894934333959</v>
      </c>
      <c r="AF422" s="149">
        <v>341</v>
      </c>
      <c r="AG422" s="150" t="s">
        <v>589</v>
      </c>
      <c r="AH422" s="149">
        <v>13</v>
      </c>
      <c r="AI422" s="151">
        <v>1</v>
      </c>
      <c r="AJ422" s="152">
        <v>1066</v>
      </c>
      <c r="AK422" s="152">
        <v>643</v>
      </c>
      <c r="AL422" s="149">
        <v>0.60299999999999998</v>
      </c>
      <c r="AM422" s="152">
        <v>455</v>
      </c>
      <c r="AN422" s="152">
        <v>235</v>
      </c>
      <c r="AO422" s="152">
        <v>690</v>
      </c>
      <c r="AP422" s="153">
        <v>0.34100000000000003</v>
      </c>
      <c r="AQ422" s="153">
        <v>0.36699999999999999</v>
      </c>
      <c r="AR422" s="154">
        <v>0.255</v>
      </c>
      <c r="AS422" s="155">
        <v>0.12</v>
      </c>
      <c r="AT422" s="154">
        <v>9.8000000000000004E-2</v>
      </c>
      <c r="AU422" s="154">
        <v>0.30199999999999999</v>
      </c>
      <c r="AW422" s="183"/>
      <c r="AX422" s="144">
        <f t="shared" si="109"/>
        <v>91.786570743405278</v>
      </c>
      <c r="AY422" s="149">
        <v>341</v>
      </c>
      <c r="AZ422" s="150" t="s">
        <v>554</v>
      </c>
      <c r="BA422" s="149">
        <v>20</v>
      </c>
      <c r="BB422" s="151">
        <v>1</v>
      </c>
      <c r="BC422" s="152">
        <v>1668</v>
      </c>
      <c r="BD422" s="152">
        <v>1531</v>
      </c>
      <c r="BE422" s="149">
        <v>0.91800000000000004</v>
      </c>
      <c r="BF422" s="152">
        <v>638</v>
      </c>
      <c r="BG422" s="152">
        <v>568</v>
      </c>
      <c r="BH422" s="152">
        <v>1206</v>
      </c>
      <c r="BI422" s="153">
        <v>0.47099999999999997</v>
      </c>
      <c r="BJ422" s="153">
        <v>0.53500000000000003</v>
      </c>
      <c r="BK422" s="154">
        <v>0.186</v>
      </c>
      <c r="BL422" s="154">
        <v>0.11600000000000001</v>
      </c>
      <c r="BM422" s="155">
        <v>0.09</v>
      </c>
      <c r="BN422" s="154">
        <v>0.42399999999999999</v>
      </c>
      <c r="DU422" s="4"/>
      <c r="DZ422" s="183"/>
      <c r="EA422" s="183"/>
      <c r="EB422" s="183"/>
      <c r="EC422" s="183"/>
      <c r="ED422" s="183"/>
      <c r="EE422" s="183"/>
    </row>
    <row r="423" spans="30:135" ht="13" x14ac:dyDescent="0.15">
      <c r="AD423" s="144">
        <f t="shared" si="107"/>
        <v>80.75</v>
      </c>
      <c r="AE423" s="144">
        <f t="shared" si="108"/>
        <v>57.275541795665632</v>
      </c>
      <c r="AF423" s="149">
        <v>342</v>
      </c>
      <c r="AG423" s="150" t="s">
        <v>590</v>
      </c>
      <c r="AH423" s="149">
        <v>20</v>
      </c>
      <c r="AI423" s="151">
        <v>1</v>
      </c>
      <c r="AJ423" s="152">
        <v>1615</v>
      </c>
      <c r="AK423" s="152">
        <v>925</v>
      </c>
      <c r="AL423" s="149">
        <v>0.57299999999999995</v>
      </c>
      <c r="AM423" s="152">
        <v>751</v>
      </c>
      <c r="AN423" s="152">
        <v>328</v>
      </c>
      <c r="AO423" s="152">
        <v>1079</v>
      </c>
      <c r="AP423" s="153">
        <v>0.30399999999999999</v>
      </c>
      <c r="AQ423" s="153">
        <v>0.34899999999999998</v>
      </c>
      <c r="AR423" s="155">
        <v>0.25</v>
      </c>
      <c r="AS423" s="154">
        <v>9.7000000000000003E-2</v>
      </c>
      <c r="AT423" s="154">
        <v>8.1000000000000003E-2</v>
      </c>
      <c r="AU423" s="154">
        <v>0.27100000000000002</v>
      </c>
      <c r="AW423" s="183"/>
      <c r="AX423" s="144">
        <f t="shared" si="109"/>
        <v>92.722371967654979</v>
      </c>
      <c r="AY423" s="149">
        <v>342</v>
      </c>
      <c r="AZ423" s="150" t="s">
        <v>556</v>
      </c>
      <c r="BA423" s="149">
        <v>18</v>
      </c>
      <c r="BB423" s="151">
        <v>1</v>
      </c>
      <c r="BC423" s="152">
        <v>1484</v>
      </c>
      <c r="BD423" s="152">
        <v>1376</v>
      </c>
      <c r="BE423" s="149">
        <v>0.92700000000000005</v>
      </c>
      <c r="BF423" s="152">
        <v>632</v>
      </c>
      <c r="BG423" s="152">
        <v>521</v>
      </c>
      <c r="BH423" s="152">
        <v>1153</v>
      </c>
      <c r="BI423" s="153">
        <v>0.45200000000000001</v>
      </c>
      <c r="BJ423" s="153">
        <v>0.52300000000000002</v>
      </c>
      <c r="BK423" s="154">
        <v>0.159</v>
      </c>
      <c r="BL423" s="154">
        <v>8.7999999999999995E-2</v>
      </c>
      <c r="BM423" s="154">
        <v>7.3999999999999996E-2</v>
      </c>
      <c r="BN423" s="155">
        <v>0.41</v>
      </c>
      <c r="DU423" s="4"/>
      <c r="DZ423" s="183"/>
      <c r="EA423" s="183"/>
      <c r="EB423" s="183"/>
      <c r="EC423" s="183"/>
      <c r="ED423" s="183"/>
      <c r="EE423" s="183"/>
    </row>
    <row r="424" spans="30:135" ht="13" x14ac:dyDescent="0.15">
      <c r="AD424" s="144">
        <f t="shared" si="107"/>
        <v>82.4</v>
      </c>
      <c r="AE424" s="144">
        <f t="shared" si="108"/>
        <v>55.582524271844655</v>
      </c>
      <c r="AF424" s="167">
        <v>343</v>
      </c>
      <c r="AG424" s="168" t="s">
        <v>565</v>
      </c>
      <c r="AH424" s="167">
        <v>10</v>
      </c>
      <c r="AI424" s="169">
        <v>1</v>
      </c>
      <c r="AJ424" s="170">
        <v>824</v>
      </c>
      <c r="AK424" s="170">
        <v>458</v>
      </c>
      <c r="AL424" s="167">
        <v>0.55600000000000005</v>
      </c>
      <c r="AM424" s="170">
        <v>374</v>
      </c>
      <c r="AN424" s="170">
        <v>164</v>
      </c>
      <c r="AO424" s="170">
        <v>538</v>
      </c>
      <c r="AP424" s="171">
        <v>0.30499999999999999</v>
      </c>
      <c r="AQ424" s="171">
        <v>0.34899999999999998</v>
      </c>
      <c r="AR424" s="172">
        <v>0.27200000000000002</v>
      </c>
      <c r="AS424" s="172">
        <v>8.4000000000000005E-2</v>
      </c>
      <c r="AT424" s="172">
        <v>6.8000000000000005E-2</v>
      </c>
      <c r="AU424" s="172">
        <v>0.26100000000000001</v>
      </c>
      <c r="AW424" s="183"/>
      <c r="AX424" s="144">
        <f t="shared" si="109"/>
        <v>94.638554216867462</v>
      </c>
      <c r="AY424" s="167">
        <v>343</v>
      </c>
      <c r="AZ424" s="168" t="s">
        <v>420</v>
      </c>
      <c r="BA424" s="167">
        <v>20</v>
      </c>
      <c r="BB424" s="169">
        <v>1</v>
      </c>
      <c r="BC424" s="170">
        <v>1660</v>
      </c>
      <c r="BD424" s="170">
        <v>1571</v>
      </c>
      <c r="BE424" s="167">
        <v>0.94599999999999995</v>
      </c>
      <c r="BF424" s="170">
        <v>682</v>
      </c>
      <c r="BG424" s="170">
        <v>584</v>
      </c>
      <c r="BH424" s="170">
        <v>1266</v>
      </c>
      <c r="BI424" s="171">
        <v>0.46100000000000002</v>
      </c>
      <c r="BJ424" s="171">
        <v>0.52100000000000002</v>
      </c>
      <c r="BK424" s="172">
        <v>0.154</v>
      </c>
      <c r="BL424" s="172">
        <v>0.108</v>
      </c>
      <c r="BM424" s="172">
        <v>9.5000000000000001E-2</v>
      </c>
      <c r="BN424" s="172">
        <v>0.432</v>
      </c>
      <c r="DU424" s="4"/>
      <c r="DZ424" s="183"/>
      <c r="EA424" s="183"/>
      <c r="EB424" s="183"/>
      <c r="EC424" s="183"/>
      <c r="ED424" s="183"/>
      <c r="EE424" s="183"/>
    </row>
    <row r="425" spans="30:135" ht="13" x14ac:dyDescent="0.15">
      <c r="AW425" s="183"/>
      <c r="DU425" s="4"/>
      <c r="DZ425" s="183"/>
      <c r="EA425" s="183"/>
      <c r="EB425" s="183"/>
      <c r="EC425" s="183"/>
      <c r="ED425" s="183"/>
      <c r="EE425" s="183"/>
    </row>
    <row r="426" spans="30:135" ht="13" x14ac:dyDescent="0.15">
      <c r="AW426" s="183"/>
      <c r="DU426" s="4"/>
      <c r="DZ426" s="183"/>
      <c r="EA426" s="183"/>
      <c r="EB426" s="183"/>
      <c r="EC426" s="183"/>
      <c r="ED426" s="183"/>
      <c r="EE426" s="183"/>
    </row>
    <row r="427" spans="30:135" ht="13" x14ac:dyDescent="0.15">
      <c r="AW427" s="183"/>
      <c r="DU427" s="4"/>
      <c r="DZ427" s="183"/>
      <c r="EA427" s="183"/>
      <c r="EB427" s="183"/>
      <c r="EC427" s="183"/>
      <c r="ED427" s="183"/>
      <c r="EE427" s="183"/>
    </row>
    <row r="428" spans="30:135" ht="13" x14ac:dyDescent="0.15">
      <c r="AW428" s="183"/>
      <c r="DU428" s="4"/>
      <c r="DZ428" s="183"/>
      <c r="EA428" s="183"/>
      <c r="EB428" s="183"/>
      <c r="EC428" s="183"/>
      <c r="ED428" s="183"/>
      <c r="EE428" s="183"/>
    </row>
    <row r="429" spans="30:135" ht="13" x14ac:dyDescent="0.15">
      <c r="AW429" s="183"/>
      <c r="DU429" s="4"/>
      <c r="DZ429" s="183"/>
      <c r="EA429" s="183"/>
      <c r="EB429" s="183"/>
      <c r="EC429" s="183"/>
      <c r="ED429" s="183"/>
      <c r="EE429" s="183"/>
    </row>
    <row r="430" spans="30:135" ht="13" x14ac:dyDescent="0.15">
      <c r="AW430" s="183"/>
      <c r="DU430" s="4"/>
      <c r="DZ430" s="183"/>
      <c r="EA430" s="183"/>
      <c r="EB430" s="183"/>
      <c r="EC430" s="183"/>
      <c r="ED430" s="183"/>
      <c r="EE430" s="183"/>
    </row>
    <row r="431" spans="30:135" ht="13" x14ac:dyDescent="0.15">
      <c r="AW431" s="183"/>
      <c r="DU431" s="4"/>
      <c r="DZ431" s="183"/>
      <c r="EA431" s="183"/>
      <c r="EB431" s="183"/>
      <c r="EC431" s="183"/>
      <c r="ED431" s="183"/>
      <c r="EE431" s="183"/>
    </row>
    <row r="432" spans="30:135" ht="13" x14ac:dyDescent="0.15">
      <c r="AW432" s="183"/>
      <c r="DU432" s="4"/>
      <c r="DZ432" s="183"/>
      <c r="EA432" s="183"/>
      <c r="EB432" s="183"/>
      <c r="EC432" s="183"/>
      <c r="ED432" s="183"/>
      <c r="EE432" s="183"/>
    </row>
    <row r="433" spans="49:135" ht="13" x14ac:dyDescent="0.15">
      <c r="AW433" s="183"/>
      <c r="DU433" s="4"/>
      <c r="DZ433" s="183"/>
      <c r="EA433" s="183"/>
      <c r="EB433" s="183"/>
      <c r="EC433" s="183"/>
      <c r="ED433" s="183"/>
      <c r="EE433" s="183"/>
    </row>
    <row r="434" spans="49:135" ht="13" x14ac:dyDescent="0.15">
      <c r="AW434" s="183"/>
      <c r="DU434" s="4"/>
      <c r="DZ434" s="183"/>
      <c r="EA434" s="183"/>
      <c r="EB434" s="183"/>
      <c r="EC434" s="183"/>
      <c r="ED434" s="183"/>
      <c r="EE434" s="183"/>
    </row>
    <row r="435" spans="49:135" ht="13" x14ac:dyDescent="0.15">
      <c r="AW435" s="183"/>
      <c r="DU435" s="4"/>
      <c r="DZ435" s="183"/>
      <c r="EA435" s="183"/>
      <c r="EB435" s="183"/>
      <c r="EC435" s="183"/>
      <c r="ED435" s="183"/>
      <c r="EE435" s="183"/>
    </row>
    <row r="436" spans="49:135" ht="13" x14ac:dyDescent="0.15">
      <c r="AW436" s="183"/>
      <c r="DU436" s="4"/>
      <c r="DZ436" s="183"/>
      <c r="EA436" s="183"/>
      <c r="EB436" s="183"/>
      <c r="EC436" s="183"/>
      <c r="ED436" s="183"/>
      <c r="EE436" s="183"/>
    </row>
    <row r="437" spans="49:135" ht="13" x14ac:dyDescent="0.15">
      <c r="AW437" s="183"/>
      <c r="DU437" s="4"/>
      <c r="DZ437" s="183"/>
      <c r="EA437" s="183"/>
      <c r="EB437" s="183"/>
      <c r="EC437" s="183"/>
      <c r="ED437" s="183"/>
      <c r="EE437" s="183"/>
    </row>
    <row r="438" spans="49:135" ht="13" x14ac:dyDescent="0.15">
      <c r="AW438" s="183"/>
      <c r="DU438" s="4"/>
      <c r="DZ438" s="183"/>
      <c r="EA438" s="183"/>
      <c r="EB438" s="183"/>
      <c r="EC438" s="183"/>
      <c r="ED438" s="183"/>
      <c r="EE438" s="183"/>
    </row>
    <row r="439" spans="49:135" ht="13" x14ac:dyDescent="0.15">
      <c r="AW439" s="183"/>
      <c r="DU439" s="4"/>
      <c r="DZ439" s="183"/>
      <c r="EA439" s="183"/>
      <c r="EB439" s="183"/>
      <c r="EC439" s="183"/>
      <c r="ED439" s="183"/>
      <c r="EE439" s="183"/>
    </row>
    <row r="440" spans="49:135" ht="13" x14ac:dyDescent="0.15">
      <c r="AW440" s="183"/>
      <c r="DU440" s="4"/>
      <c r="DZ440" s="183"/>
      <c r="EA440" s="183"/>
      <c r="EB440" s="183"/>
      <c r="EC440" s="183"/>
      <c r="ED440" s="183"/>
      <c r="EE440" s="183"/>
    </row>
    <row r="441" spans="49:135" ht="13" x14ac:dyDescent="0.15">
      <c r="AW441" s="183"/>
      <c r="DU441" s="4"/>
      <c r="DZ441" s="183"/>
      <c r="EA441" s="183"/>
      <c r="EB441" s="183"/>
      <c r="EC441" s="183"/>
      <c r="ED441" s="183"/>
      <c r="EE441" s="183"/>
    </row>
    <row r="442" spans="49:135" ht="13" x14ac:dyDescent="0.15">
      <c r="AW442" s="183"/>
      <c r="DU442" s="4"/>
      <c r="DZ442" s="183"/>
      <c r="EA442" s="183"/>
      <c r="EB442" s="183"/>
      <c r="EC442" s="183"/>
      <c r="ED442" s="183"/>
      <c r="EE442" s="183"/>
    </row>
    <row r="443" spans="49:135" ht="13" x14ac:dyDescent="0.15">
      <c r="AW443" s="183"/>
      <c r="DU443" s="4"/>
      <c r="DZ443" s="183"/>
      <c r="EA443" s="183"/>
      <c r="EB443" s="183"/>
      <c r="EC443" s="183"/>
      <c r="ED443" s="183"/>
      <c r="EE443" s="183"/>
    </row>
    <row r="444" spans="49:135" ht="13" x14ac:dyDescent="0.15">
      <c r="AW444" s="183"/>
      <c r="DU444" s="4"/>
      <c r="DZ444" s="183"/>
      <c r="EA444" s="183"/>
      <c r="EB444" s="183"/>
      <c r="EC444" s="183"/>
      <c r="ED444" s="183"/>
      <c r="EE444" s="183"/>
    </row>
    <row r="445" spans="49:135" ht="13" x14ac:dyDescent="0.15">
      <c r="AW445" s="183"/>
      <c r="DU445" s="4"/>
      <c r="DZ445" s="183"/>
      <c r="EA445" s="183"/>
      <c r="EB445" s="183"/>
      <c r="EC445" s="183"/>
      <c r="ED445" s="183"/>
      <c r="EE445" s="183"/>
    </row>
    <row r="446" spans="49:135" ht="13" x14ac:dyDescent="0.15">
      <c r="AW446" s="183"/>
      <c r="DU446" s="4"/>
      <c r="DZ446" s="183"/>
      <c r="EA446" s="183"/>
      <c r="EB446" s="183"/>
      <c r="EC446" s="183"/>
      <c r="ED446" s="183"/>
      <c r="EE446" s="183"/>
    </row>
    <row r="447" spans="49:135" ht="13" x14ac:dyDescent="0.15">
      <c r="AW447" s="183"/>
      <c r="DU447" s="4"/>
      <c r="DZ447" s="183"/>
      <c r="EA447" s="183"/>
      <c r="EB447" s="183"/>
      <c r="EC447" s="183"/>
      <c r="ED447" s="183"/>
      <c r="EE447" s="183"/>
    </row>
    <row r="448" spans="49:135" ht="13" x14ac:dyDescent="0.15">
      <c r="AW448" s="183"/>
      <c r="DU448" s="4"/>
      <c r="DZ448" s="183"/>
      <c r="EA448" s="183"/>
      <c r="EB448" s="183"/>
      <c r="EC448" s="183"/>
      <c r="ED448" s="183"/>
      <c r="EE448" s="183"/>
    </row>
    <row r="449" spans="49:135" ht="13" x14ac:dyDescent="0.15">
      <c r="AW449" s="183"/>
      <c r="DU449" s="4"/>
      <c r="DZ449" s="183"/>
      <c r="EA449" s="183"/>
      <c r="EB449" s="183"/>
      <c r="EC449" s="183"/>
      <c r="ED449" s="183"/>
      <c r="EE449" s="183"/>
    </row>
    <row r="450" spans="49:135" ht="13" x14ac:dyDescent="0.15">
      <c r="AW450" s="183"/>
      <c r="DU450" s="4"/>
      <c r="DZ450" s="183"/>
      <c r="EA450" s="183"/>
      <c r="EB450" s="183"/>
      <c r="EC450" s="183"/>
      <c r="ED450" s="183"/>
      <c r="EE450" s="183"/>
    </row>
    <row r="451" spans="49:135" ht="13" x14ac:dyDescent="0.15">
      <c r="AW451" s="183"/>
      <c r="DU451" s="4"/>
      <c r="DZ451" s="183"/>
      <c r="EA451" s="183"/>
      <c r="EB451" s="183"/>
      <c r="EC451" s="183"/>
      <c r="ED451" s="183"/>
      <c r="EE451" s="183"/>
    </row>
    <row r="452" spans="49:135" ht="13" x14ac:dyDescent="0.15">
      <c r="AW452" s="183"/>
      <c r="DU452" s="4"/>
      <c r="DZ452" s="183"/>
      <c r="EA452" s="183"/>
      <c r="EB452" s="183"/>
      <c r="EC452" s="183"/>
      <c r="ED452" s="183"/>
      <c r="EE452" s="183"/>
    </row>
    <row r="453" spans="49:135" ht="13" x14ac:dyDescent="0.15">
      <c r="AW453" s="183"/>
      <c r="DU453" s="4"/>
      <c r="DZ453" s="183"/>
      <c r="EA453" s="183"/>
      <c r="EB453" s="183"/>
      <c r="EC453" s="183"/>
      <c r="ED453" s="183"/>
      <c r="EE453" s="183"/>
    </row>
    <row r="454" spans="49:135" ht="13" x14ac:dyDescent="0.15">
      <c r="AW454" s="183"/>
      <c r="DU454" s="4"/>
      <c r="DZ454" s="183"/>
      <c r="EA454" s="183"/>
      <c r="EB454" s="183"/>
      <c r="EC454" s="183"/>
      <c r="ED454" s="183"/>
      <c r="EE454" s="183"/>
    </row>
    <row r="455" spans="49:135" ht="13" x14ac:dyDescent="0.15">
      <c r="AW455" s="183"/>
      <c r="DU455" s="4"/>
      <c r="DZ455" s="183"/>
      <c r="EA455" s="183"/>
      <c r="EB455" s="183"/>
      <c r="EC455" s="183"/>
      <c r="ED455" s="183"/>
      <c r="EE455" s="183"/>
    </row>
    <row r="456" spans="49:135" ht="13" x14ac:dyDescent="0.15">
      <c r="AW456" s="183"/>
      <c r="DU456" s="4"/>
      <c r="DZ456" s="183"/>
      <c r="EA456" s="183"/>
      <c r="EB456" s="183"/>
      <c r="EC456" s="183"/>
      <c r="ED456" s="183"/>
      <c r="EE456" s="183"/>
    </row>
    <row r="457" spans="49:135" ht="13" x14ac:dyDescent="0.15">
      <c r="AW457" s="183"/>
      <c r="DU457" s="4"/>
      <c r="DZ457" s="183"/>
      <c r="EA457" s="183"/>
      <c r="EB457" s="183"/>
      <c r="EC457" s="183"/>
      <c r="ED457" s="183"/>
      <c r="EE457" s="183"/>
    </row>
    <row r="458" spans="49:135" ht="13" x14ac:dyDescent="0.15">
      <c r="AW458" s="183"/>
      <c r="DU458" s="4"/>
      <c r="DZ458" s="183"/>
      <c r="EA458" s="183"/>
      <c r="EB458" s="183"/>
      <c r="EC458" s="183"/>
      <c r="ED458" s="183"/>
      <c r="EE458" s="183"/>
    </row>
    <row r="459" spans="49:135" ht="13" x14ac:dyDescent="0.15">
      <c r="AW459" s="183"/>
      <c r="DU459" s="4"/>
      <c r="DZ459" s="183"/>
      <c r="EA459" s="183"/>
      <c r="EB459" s="183"/>
      <c r="EC459" s="183"/>
      <c r="ED459" s="183"/>
      <c r="EE459" s="183"/>
    </row>
    <row r="460" spans="49:135" ht="13" x14ac:dyDescent="0.15">
      <c r="AW460" s="183"/>
      <c r="DU460" s="4"/>
      <c r="DZ460" s="183"/>
      <c r="EA460" s="183"/>
      <c r="EB460" s="183"/>
      <c r="EC460" s="183"/>
      <c r="ED460" s="183"/>
      <c r="EE460" s="183"/>
    </row>
    <row r="461" spans="49:135" ht="13" x14ac:dyDescent="0.15">
      <c r="AW461" s="183"/>
      <c r="DU461" s="4"/>
      <c r="DZ461" s="183"/>
      <c r="EA461" s="183"/>
      <c r="EB461" s="183"/>
      <c r="EC461" s="183"/>
      <c r="ED461" s="183"/>
      <c r="EE461" s="183"/>
    </row>
    <row r="462" spans="49:135" ht="13" x14ac:dyDescent="0.15">
      <c r="AW462" s="183"/>
      <c r="DU462" s="4"/>
      <c r="DZ462" s="183"/>
      <c r="EA462" s="183"/>
      <c r="EB462" s="183"/>
      <c r="EC462" s="183"/>
      <c r="ED462" s="183"/>
      <c r="EE462" s="183"/>
    </row>
    <row r="463" spans="49:135" ht="13" x14ac:dyDescent="0.15">
      <c r="AW463" s="183"/>
      <c r="DU463" s="4"/>
      <c r="DZ463" s="183"/>
      <c r="EA463" s="183"/>
      <c r="EB463" s="183"/>
      <c r="EC463" s="183"/>
      <c r="ED463" s="183"/>
      <c r="EE463" s="183"/>
    </row>
    <row r="464" spans="49:135" ht="13" x14ac:dyDescent="0.15">
      <c r="AW464" s="183"/>
      <c r="DU464" s="4"/>
      <c r="DZ464" s="183"/>
      <c r="EA464" s="183"/>
      <c r="EB464" s="183"/>
      <c r="EC464" s="183"/>
      <c r="ED464" s="183"/>
      <c r="EE464" s="183"/>
    </row>
    <row r="465" spans="49:135" ht="13" x14ac:dyDescent="0.15">
      <c r="AW465" s="183"/>
      <c r="DU465" s="4"/>
      <c r="DZ465" s="183"/>
      <c r="EA465" s="183"/>
      <c r="EB465" s="183"/>
      <c r="EC465" s="183"/>
      <c r="ED465" s="183"/>
      <c r="EE465" s="183"/>
    </row>
    <row r="466" spans="49:135" ht="13" x14ac:dyDescent="0.15">
      <c r="AW466" s="183"/>
      <c r="DU466" s="4"/>
      <c r="DZ466" s="183"/>
      <c r="EA466" s="183"/>
      <c r="EB466" s="183"/>
      <c r="EC466" s="183"/>
      <c r="ED466" s="183"/>
      <c r="EE466" s="183"/>
    </row>
    <row r="467" spans="49:135" ht="13" x14ac:dyDescent="0.15">
      <c r="AW467" s="183"/>
      <c r="DU467" s="4"/>
      <c r="DZ467" s="183"/>
      <c r="EA467" s="183"/>
      <c r="EB467" s="183"/>
      <c r="EC467" s="183"/>
      <c r="ED467" s="183"/>
      <c r="EE467" s="183"/>
    </row>
    <row r="468" spans="49:135" ht="13" x14ac:dyDescent="0.15">
      <c r="AW468" s="183"/>
      <c r="DU468" s="4"/>
      <c r="DZ468" s="183"/>
      <c r="EA468" s="183"/>
      <c r="EB468" s="183"/>
      <c r="EC468" s="183"/>
      <c r="ED468" s="183"/>
      <c r="EE468" s="183"/>
    </row>
    <row r="469" spans="49:135" ht="13" x14ac:dyDescent="0.15">
      <c r="AW469" s="183"/>
      <c r="DU469" s="4"/>
      <c r="DZ469" s="183"/>
      <c r="EA469" s="183"/>
      <c r="EB469" s="183"/>
      <c r="EC469" s="183"/>
      <c r="ED469" s="183"/>
      <c r="EE469" s="183"/>
    </row>
    <row r="470" spans="49:135" ht="13" x14ac:dyDescent="0.15">
      <c r="AW470" s="183"/>
      <c r="DU470" s="4"/>
      <c r="DZ470" s="183"/>
      <c r="EA470" s="183"/>
      <c r="EB470" s="183"/>
      <c r="EC470" s="183"/>
      <c r="ED470" s="183"/>
      <c r="EE470" s="183"/>
    </row>
    <row r="471" spans="49:135" ht="13" x14ac:dyDescent="0.15">
      <c r="AW471" s="183"/>
      <c r="DU471" s="4"/>
      <c r="DZ471" s="183"/>
      <c r="EA471" s="183"/>
      <c r="EB471" s="183"/>
      <c r="EC471" s="183"/>
      <c r="ED471" s="183"/>
      <c r="EE471" s="183"/>
    </row>
    <row r="472" spans="49:135" ht="13" x14ac:dyDescent="0.15">
      <c r="AW472" s="183"/>
      <c r="DU472" s="4"/>
      <c r="DZ472" s="183"/>
      <c r="EA472" s="183"/>
      <c r="EB472" s="183"/>
      <c r="EC472" s="183"/>
      <c r="ED472" s="183"/>
      <c r="EE472" s="183"/>
    </row>
    <row r="473" spans="49:135" ht="13" x14ac:dyDescent="0.15">
      <c r="AW473" s="183"/>
      <c r="DU473" s="4"/>
      <c r="DZ473" s="183"/>
      <c r="EA473" s="183"/>
      <c r="EB473" s="183"/>
      <c r="EC473" s="183"/>
      <c r="ED473" s="183"/>
      <c r="EE473" s="183"/>
    </row>
    <row r="474" spans="49:135" ht="13" x14ac:dyDescent="0.15">
      <c r="AW474" s="183"/>
      <c r="DU474" s="4"/>
      <c r="DZ474" s="183"/>
      <c r="EA474" s="183"/>
      <c r="EB474" s="183"/>
      <c r="EC474" s="183"/>
      <c r="ED474" s="183"/>
      <c r="EE474" s="183"/>
    </row>
    <row r="475" spans="49:135" ht="13" x14ac:dyDescent="0.15">
      <c r="AW475" s="183"/>
      <c r="DU475" s="4"/>
      <c r="DZ475" s="183"/>
      <c r="EA475" s="183"/>
      <c r="EB475" s="183"/>
      <c r="EC475" s="183"/>
      <c r="ED475" s="183"/>
      <c r="EE475" s="183"/>
    </row>
    <row r="476" spans="49:135" ht="13" x14ac:dyDescent="0.15">
      <c r="AW476" s="183"/>
      <c r="DU476" s="4"/>
      <c r="DZ476" s="183"/>
      <c r="EA476" s="183"/>
      <c r="EB476" s="183"/>
      <c r="EC476" s="183"/>
      <c r="ED476" s="183"/>
      <c r="EE476" s="183"/>
    </row>
    <row r="477" spans="49:135" ht="13" x14ac:dyDescent="0.15">
      <c r="AW477" s="183"/>
      <c r="DU477" s="4"/>
      <c r="DZ477" s="183"/>
      <c r="EA477" s="183"/>
      <c r="EB477" s="183"/>
      <c r="EC477" s="183"/>
      <c r="ED477" s="183"/>
      <c r="EE477" s="183"/>
    </row>
    <row r="478" spans="49:135" ht="13" x14ac:dyDescent="0.15">
      <c r="AW478" s="183"/>
      <c r="DU478" s="4"/>
      <c r="DZ478" s="183"/>
      <c r="EA478" s="183"/>
      <c r="EB478" s="183"/>
      <c r="EC478" s="183"/>
      <c r="ED478" s="183"/>
      <c r="EE478" s="183"/>
    </row>
    <row r="479" spans="49:135" ht="13" x14ac:dyDescent="0.15">
      <c r="AW479" s="183"/>
      <c r="DU479" s="4"/>
      <c r="DZ479" s="183"/>
      <c r="EA479" s="183"/>
      <c r="EB479" s="183"/>
      <c r="EC479" s="183"/>
      <c r="ED479" s="183"/>
      <c r="EE479" s="183"/>
    </row>
    <row r="480" spans="49:135" ht="13" x14ac:dyDescent="0.15">
      <c r="AW480" s="183"/>
      <c r="DU480" s="4"/>
      <c r="DZ480" s="183"/>
      <c r="EA480" s="183"/>
      <c r="EB480" s="183"/>
      <c r="EC480" s="183"/>
      <c r="ED480" s="183"/>
      <c r="EE480" s="183"/>
    </row>
    <row r="481" spans="49:135" ht="13" x14ac:dyDescent="0.15">
      <c r="AW481" s="183"/>
      <c r="DU481" s="4"/>
      <c r="DZ481" s="183"/>
      <c r="EA481" s="183"/>
      <c r="EB481" s="183"/>
      <c r="EC481" s="183"/>
      <c r="ED481" s="183"/>
      <c r="EE481" s="183"/>
    </row>
    <row r="482" spans="49:135" ht="13" x14ac:dyDescent="0.15">
      <c r="AW482" s="183"/>
      <c r="DU482" s="4"/>
      <c r="DZ482" s="183"/>
      <c r="EA482" s="183"/>
      <c r="EB482" s="183"/>
      <c r="EC482" s="183"/>
      <c r="ED482" s="183"/>
      <c r="EE482" s="183"/>
    </row>
    <row r="483" spans="49:135" ht="13" x14ac:dyDescent="0.15">
      <c r="AW483" s="183"/>
      <c r="DU483" s="4"/>
      <c r="DZ483" s="183"/>
      <c r="EA483" s="183"/>
      <c r="EB483" s="183"/>
      <c r="EC483" s="183"/>
      <c r="ED483" s="183"/>
      <c r="EE483" s="183"/>
    </row>
    <row r="484" spans="49:135" ht="13" x14ac:dyDescent="0.15">
      <c r="AW484" s="183"/>
      <c r="DU484" s="4"/>
      <c r="DZ484" s="183"/>
      <c r="EA484" s="183"/>
      <c r="EB484" s="183"/>
      <c r="EC484" s="183"/>
      <c r="ED484" s="183"/>
      <c r="EE484" s="183"/>
    </row>
    <row r="485" spans="49:135" ht="13" x14ac:dyDescent="0.15">
      <c r="AW485" s="183"/>
      <c r="DU485" s="4"/>
      <c r="DZ485" s="183"/>
      <c r="EA485" s="183"/>
      <c r="EB485" s="183"/>
      <c r="EC485" s="183"/>
      <c r="ED485" s="183"/>
      <c r="EE485" s="183"/>
    </row>
    <row r="486" spans="49:135" ht="13" x14ac:dyDescent="0.15">
      <c r="AW486" s="183"/>
      <c r="DU486" s="4"/>
      <c r="DZ486" s="183"/>
      <c r="EA486" s="183"/>
      <c r="EB486" s="183"/>
      <c r="EC486" s="183"/>
      <c r="ED486" s="183"/>
      <c r="EE486" s="183"/>
    </row>
    <row r="487" spans="49:135" ht="13" x14ac:dyDescent="0.15">
      <c r="AW487" s="183"/>
      <c r="DU487" s="4"/>
      <c r="DZ487" s="183"/>
      <c r="EA487" s="183"/>
      <c r="EB487" s="183"/>
      <c r="EC487" s="183"/>
      <c r="ED487" s="183"/>
      <c r="EE487" s="183"/>
    </row>
    <row r="488" spans="49:135" ht="13" x14ac:dyDescent="0.15">
      <c r="AW488" s="183"/>
      <c r="DU488" s="4"/>
      <c r="DZ488" s="183"/>
      <c r="EA488" s="183"/>
      <c r="EB488" s="183"/>
      <c r="EC488" s="183"/>
      <c r="ED488" s="183"/>
      <c r="EE488" s="183"/>
    </row>
    <row r="489" spans="49:135" ht="13" x14ac:dyDescent="0.15">
      <c r="AW489" s="183"/>
      <c r="DU489" s="4"/>
      <c r="DZ489" s="183"/>
      <c r="EA489" s="183"/>
      <c r="EB489" s="183"/>
      <c r="EC489" s="183"/>
      <c r="ED489" s="183"/>
      <c r="EE489" s="183"/>
    </row>
    <row r="490" spans="49:135" ht="13" x14ac:dyDescent="0.15">
      <c r="AW490" s="183"/>
      <c r="DU490" s="4"/>
      <c r="DZ490" s="183"/>
      <c r="EA490" s="183"/>
      <c r="EB490" s="183"/>
      <c r="EC490" s="183"/>
      <c r="ED490" s="183"/>
      <c r="EE490" s="183"/>
    </row>
    <row r="491" spans="49:135" ht="13" x14ac:dyDescent="0.15">
      <c r="AW491" s="183"/>
      <c r="DU491" s="4"/>
      <c r="DZ491" s="183"/>
      <c r="EA491" s="183"/>
      <c r="EB491" s="183"/>
      <c r="EC491" s="183"/>
      <c r="ED491" s="183"/>
      <c r="EE491" s="183"/>
    </row>
    <row r="492" spans="49:135" ht="13" x14ac:dyDescent="0.15">
      <c r="AW492" s="183"/>
      <c r="DU492" s="4"/>
      <c r="DZ492" s="183"/>
      <c r="EA492" s="183"/>
      <c r="EB492" s="183"/>
      <c r="EC492" s="183"/>
      <c r="ED492" s="183"/>
      <c r="EE492" s="183"/>
    </row>
    <row r="493" spans="49:135" ht="13" x14ac:dyDescent="0.15">
      <c r="AW493" s="183"/>
      <c r="DU493" s="4"/>
      <c r="DZ493" s="183"/>
      <c r="EA493" s="183"/>
      <c r="EB493" s="183"/>
      <c r="EC493" s="183"/>
      <c r="ED493" s="183"/>
      <c r="EE493" s="183"/>
    </row>
    <row r="494" spans="49:135" ht="13" x14ac:dyDescent="0.15">
      <c r="AW494" s="183"/>
      <c r="DU494" s="4"/>
      <c r="DZ494" s="183"/>
      <c r="EA494" s="183"/>
      <c r="EB494" s="183"/>
      <c r="EC494" s="183"/>
      <c r="ED494" s="183"/>
      <c r="EE494" s="183"/>
    </row>
    <row r="495" spans="49:135" ht="13" x14ac:dyDescent="0.15">
      <c r="AW495" s="183"/>
      <c r="DU495" s="4"/>
      <c r="DZ495" s="183"/>
      <c r="EA495" s="183"/>
      <c r="EB495" s="183"/>
      <c r="EC495" s="183"/>
      <c r="ED495" s="183"/>
      <c r="EE495" s="183"/>
    </row>
    <row r="496" spans="49:135" ht="13" x14ac:dyDescent="0.15">
      <c r="AW496" s="183"/>
      <c r="DU496" s="4"/>
      <c r="DZ496" s="183"/>
      <c r="EA496" s="183"/>
      <c r="EB496" s="183"/>
      <c r="EC496" s="183"/>
      <c r="ED496" s="183"/>
      <c r="EE496" s="183"/>
    </row>
    <row r="497" spans="49:135" ht="13" x14ac:dyDescent="0.15">
      <c r="AW497" s="183"/>
      <c r="DU497" s="4"/>
      <c r="DZ497" s="183"/>
      <c r="EA497" s="183"/>
      <c r="EB497" s="183"/>
      <c r="EC497" s="183"/>
      <c r="ED497" s="183"/>
      <c r="EE497" s="183"/>
    </row>
    <row r="498" spans="49:135" ht="13" x14ac:dyDescent="0.15">
      <c r="AW498" s="183"/>
      <c r="DU498" s="4"/>
      <c r="DZ498" s="183"/>
      <c r="EA498" s="183"/>
      <c r="EB498" s="183"/>
      <c r="EC498" s="183"/>
      <c r="ED498" s="183"/>
      <c r="EE498" s="183"/>
    </row>
    <row r="499" spans="49:135" ht="13" x14ac:dyDescent="0.15">
      <c r="AW499" s="183"/>
      <c r="DU499" s="4"/>
      <c r="DZ499" s="183"/>
      <c r="EA499" s="183"/>
      <c r="EB499" s="183"/>
      <c r="EC499" s="183"/>
      <c r="ED499" s="183"/>
      <c r="EE499" s="183"/>
    </row>
    <row r="500" spans="49:135" ht="13" x14ac:dyDescent="0.15">
      <c r="AW500" s="183"/>
      <c r="DU500" s="4"/>
      <c r="DZ500" s="183"/>
      <c r="EA500" s="183"/>
      <c r="EB500" s="183"/>
      <c r="EC500" s="183"/>
      <c r="ED500" s="183"/>
      <c r="EE500" s="183"/>
    </row>
    <row r="501" spans="49:135" ht="13" x14ac:dyDescent="0.15">
      <c r="AW501" s="183"/>
      <c r="DU501" s="4"/>
      <c r="DZ501" s="183"/>
      <c r="EA501" s="183"/>
      <c r="EB501" s="183"/>
      <c r="EC501" s="183"/>
      <c r="ED501" s="183"/>
      <c r="EE501" s="183"/>
    </row>
    <row r="502" spans="49:135" ht="13" x14ac:dyDescent="0.15">
      <c r="AW502" s="183"/>
      <c r="DU502" s="4"/>
      <c r="DZ502" s="183"/>
      <c r="EA502" s="183"/>
      <c r="EB502" s="183"/>
      <c r="EC502" s="183"/>
      <c r="ED502" s="183"/>
      <c r="EE502" s="183"/>
    </row>
    <row r="503" spans="49:135" ht="13" x14ac:dyDescent="0.15">
      <c r="AW503" s="183"/>
      <c r="DU503" s="4"/>
      <c r="DZ503" s="183"/>
      <c r="EA503" s="183"/>
      <c r="EB503" s="183"/>
      <c r="EC503" s="183"/>
      <c r="ED503" s="183"/>
      <c r="EE503" s="183"/>
    </row>
    <row r="504" spans="49:135" ht="13" x14ac:dyDescent="0.15">
      <c r="AW504" s="183"/>
      <c r="DU504" s="4"/>
      <c r="DZ504" s="183"/>
      <c r="EA504" s="183"/>
      <c r="EB504" s="183"/>
      <c r="EC504" s="183"/>
      <c r="ED504" s="183"/>
      <c r="EE504" s="183"/>
    </row>
    <row r="505" spans="49:135" ht="13" x14ac:dyDescent="0.15">
      <c r="AW505" s="183"/>
      <c r="DU505" s="4"/>
      <c r="DZ505" s="183"/>
      <c r="EA505" s="183"/>
      <c r="EB505" s="183"/>
      <c r="EC505" s="183"/>
      <c r="ED505" s="183"/>
      <c r="EE505" s="183"/>
    </row>
    <row r="506" spans="49:135" ht="13" x14ac:dyDescent="0.15">
      <c r="AW506" s="183"/>
      <c r="DU506" s="4"/>
      <c r="DZ506" s="183"/>
      <c r="EA506" s="183"/>
      <c r="EB506" s="183"/>
      <c r="EC506" s="183"/>
      <c r="ED506" s="183"/>
      <c r="EE506" s="183"/>
    </row>
    <row r="507" spans="49:135" ht="13" x14ac:dyDescent="0.15">
      <c r="AW507" s="183"/>
      <c r="DU507" s="4"/>
      <c r="DZ507" s="183"/>
      <c r="EA507" s="183"/>
      <c r="EB507" s="183"/>
      <c r="EC507" s="183"/>
      <c r="ED507" s="183"/>
      <c r="EE507" s="183"/>
    </row>
    <row r="508" spans="49:135" ht="13" x14ac:dyDescent="0.15">
      <c r="AW508" s="183"/>
      <c r="DU508" s="4"/>
      <c r="DZ508" s="183"/>
      <c r="EA508" s="183"/>
      <c r="EB508" s="183"/>
      <c r="EC508" s="183"/>
      <c r="ED508" s="183"/>
      <c r="EE508" s="183"/>
    </row>
    <row r="509" spans="49:135" ht="13" x14ac:dyDescent="0.15">
      <c r="AW509" s="183"/>
      <c r="DU509" s="4"/>
      <c r="DZ509" s="183"/>
      <c r="EA509" s="183"/>
      <c r="EB509" s="183"/>
      <c r="EC509" s="183"/>
      <c r="ED509" s="183"/>
      <c r="EE509" s="183"/>
    </row>
    <row r="510" spans="49:135" ht="13" x14ac:dyDescent="0.15">
      <c r="AW510" s="183"/>
      <c r="DU510" s="4"/>
      <c r="DZ510" s="183"/>
      <c r="EA510" s="183"/>
      <c r="EB510" s="183"/>
      <c r="EC510" s="183"/>
      <c r="ED510" s="183"/>
      <c r="EE510" s="183"/>
    </row>
    <row r="511" spans="49:135" ht="13" x14ac:dyDescent="0.15">
      <c r="AW511" s="183"/>
      <c r="DU511" s="4"/>
      <c r="DZ511" s="183"/>
      <c r="EA511" s="183"/>
      <c r="EB511" s="183"/>
      <c r="EC511" s="183"/>
      <c r="ED511" s="183"/>
      <c r="EE511" s="183"/>
    </row>
    <row r="512" spans="49:135" ht="13" x14ac:dyDescent="0.15">
      <c r="AW512" s="183"/>
      <c r="DU512" s="4"/>
      <c r="DZ512" s="183"/>
      <c r="EA512" s="183"/>
      <c r="EB512" s="183"/>
      <c r="EC512" s="183"/>
      <c r="ED512" s="183"/>
      <c r="EE512" s="183"/>
    </row>
    <row r="513" spans="49:135" ht="13" x14ac:dyDescent="0.15">
      <c r="AW513" s="183"/>
      <c r="DU513" s="4"/>
      <c r="DZ513" s="183"/>
      <c r="EA513" s="183"/>
      <c r="EB513" s="183"/>
      <c r="EC513" s="183"/>
      <c r="ED513" s="183"/>
      <c r="EE513" s="183"/>
    </row>
    <row r="514" spans="49:135" ht="13" x14ac:dyDescent="0.15">
      <c r="AW514" s="183"/>
      <c r="DU514" s="4"/>
      <c r="DZ514" s="183"/>
      <c r="EA514" s="183"/>
      <c r="EB514" s="183"/>
      <c r="EC514" s="183"/>
      <c r="ED514" s="183"/>
      <c r="EE514" s="183"/>
    </row>
    <row r="515" spans="49:135" ht="13" x14ac:dyDescent="0.15">
      <c r="AW515" s="183"/>
      <c r="DU515" s="4"/>
      <c r="DZ515" s="183"/>
      <c r="EA515" s="183"/>
      <c r="EB515" s="183"/>
      <c r="EC515" s="183"/>
      <c r="ED515" s="183"/>
      <c r="EE515" s="183"/>
    </row>
    <row r="516" spans="49:135" ht="13" x14ac:dyDescent="0.15">
      <c r="AW516" s="183"/>
      <c r="DU516" s="4"/>
      <c r="DZ516" s="183"/>
      <c r="EA516" s="183"/>
      <c r="EB516" s="183"/>
      <c r="EC516" s="183"/>
      <c r="ED516" s="183"/>
      <c r="EE516" s="183"/>
    </row>
    <row r="517" spans="49:135" ht="13" x14ac:dyDescent="0.15">
      <c r="AW517" s="183"/>
      <c r="DU517" s="4"/>
      <c r="DZ517" s="183"/>
      <c r="EA517" s="183"/>
      <c r="EB517" s="183"/>
      <c r="EC517" s="183"/>
      <c r="ED517" s="183"/>
      <c r="EE517" s="183"/>
    </row>
    <row r="518" spans="49:135" ht="13" x14ac:dyDescent="0.15">
      <c r="AW518" s="183"/>
      <c r="DU518" s="4"/>
      <c r="DZ518" s="183"/>
      <c r="EA518" s="183"/>
      <c r="EB518" s="183"/>
      <c r="EC518" s="183"/>
      <c r="ED518" s="183"/>
      <c r="EE518" s="183"/>
    </row>
    <row r="519" spans="49:135" ht="13" x14ac:dyDescent="0.15">
      <c r="AW519" s="183"/>
      <c r="DU519" s="4"/>
      <c r="DZ519" s="183"/>
      <c r="EA519" s="183"/>
      <c r="EB519" s="183"/>
      <c r="EC519" s="183"/>
      <c r="ED519" s="183"/>
      <c r="EE519" s="183"/>
    </row>
    <row r="520" spans="49:135" ht="13" x14ac:dyDescent="0.15">
      <c r="AW520" s="183"/>
      <c r="DU520" s="4"/>
      <c r="DZ520" s="183"/>
      <c r="EA520" s="183"/>
      <c r="EB520" s="183"/>
      <c r="EC520" s="183"/>
      <c r="ED520" s="183"/>
      <c r="EE520" s="183"/>
    </row>
    <row r="521" spans="49:135" ht="13" x14ac:dyDescent="0.15">
      <c r="AW521" s="183"/>
      <c r="DU521" s="4"/>
      <c r="DZ521" s="183"/>
      <c r="EA521" s="183"/>
      <c r="EB521" s="183"/>
      <c r="EC521" s="183"/>
      <c r="ED521" s="183"/>
      <c r="EE521" s="183"/>
    </row>
    <row r="522" spans="49:135" ht="13" x14ac:dyDescent="0.15">
      <c r="AW522" s="183"/>
      <c r="DU522" s="4"/>
      <c r="DZ522" s="183"/>
      <c r="EA522" s="183"/>
      <c r="EB522" s="183"/>
      <c r="EC522" s="183"/>
      <c r="ED522" s="183"/>
      <c r="EE522" s="183"/>
    </row>
    <row r="523" spans="49:135" ht="13" x14ac:dyDescent="0.15">
      <c r="AW523" s="183"/>
      <c r="DU523" s="4"/>
      <c r="DZ523" s="183"/>
      <c r="EA523" s="183"/>
      <c r="EB523" s="183"/>
      <c r="EC523" s="183"/>
      <c r="ED523" s="183"/>
      <c r="EE523" s="183"/>
    </row>
    <row r="524" spans="49:135" ht="13" x14ac:dyDescent="0.15">
      <c r="AW524" s="183"/>
      <c r="DU524" s="4"/>
      <c r="DZ524" s="183"/>
      <c r="EA524" s="183"/>
      <c r="EB524" s="183"/>
      <c r="EC524" s="183"/>
      <c r="ED524" s="183"/>
      <c r="EE524" s="183"/>
    </row>
    <row r="525" spans="49:135" ht="13" x14ac:dyDescent="0.15">
      <c r="AW525" s="183"/>
      <c r="DU525" s="4"/>
      <c r="DZ525" s="183"/>
      <c r="EA525" s="183"/>
      <c r="EB525" s="183"/>
      <c r="EC525" s="183"/>
      <c r="ED525" s="183"/>
      <c r="EE525" s="183"/>
    </row>
    <row r="526" spans="49:135" ht="13" x14ac:dyDescent="0.15">
      <c r="AW526" s="183"/>
      <c r="DU526" s="4"/>
      <c r="DZ526" s="183"/>
      <c r="EA526" s="183"/>
      <c r="EB526" s="183"/>
      <c r="EC526" s="183"/>
      <c r="ED526" s="183"/>
      <c r="EE526" s="183"/>
    </row>
    <row r="527" spans="49:135" ht="13" x14ac:dyDescent="0.15">
      <c r="AW527" s="183"/>
      <c r="DU527" s="4"/>
      <c r="DZ527" s="183"/>
      <c r="EA527" s="183"/>
      <c r="EB527" s="183"/>
      <c r="EC527" s="183"/>
      <c r="ED527" s="183"/>
      <c r="EE527" s="183"/>
    </row>
    <row r="528" spans="49:135" ht="13" x14ac:dyDescent="0.15">
      <c r="AW528" s="183"/>
      <c r="DU528" s="4"/>
      <c r="DZ528" s="183"/>
      <c r="EA528" s="183"/>
      <c r="EB528" s="183"/>
      <c r="EC528" s="183"/>
      <c r="ED528" s="183"/>
      <c r="EE528" s="183"/>
    </row>
    <row r="529" spans="49:135" ht="13" x14ac:dyDescent="0.15">
      <c r="AW529" s="183"/>
      <c r="DU529" s="4"/>
      <c r="DZ529" s="183"/>
      <c r="EA529" s="183"/>
      <c r="EB529" s="183"/>
      <c r="EC529" s="183"/>
      <c r="ED529" s="183"/>
      <c r="EE529" s="183"/>
    </row>
    <row r="530" spans="49:135" ht="13" x14ac:dyDescent="0.15">
      <c r="AW530" s="183"/>
      <c r="DU530" s="4"/>
      <c r="DZ530" s="183"/>
      <c r="EA530" s="183"/>
      <c r="EB530" s="183"/>
      <c r="EC530" s="183"/>
      <c r="ED530" s="183"/>
      <c r="EE530" s="183"/>
    </row>
    <row r="531" spans="49:135" ht="13" x14ac:dyDescent="0.15">
      <c r="AW531" s="183"/>
      <c r="DU531" s="4"/>
      <c r="DZ531" s="183"/>
      <c r="EA531" s="183"/>
      <c r="EB531" s="183"/>
      <c r="EC531" s="183"/>
      <c r="ED531" s="183"/>
      <c r="EE531" s="183"/>
    </row>
    <row r="532" spans="49:135" ht="13" x14ac:dyDescent="0.15">
      <c r="AW532" s="183"/>
      <c r="DU532" s="4"/>
      <c r="DZ532" s="183"/>
      <c r="EA532" s="183"/>
      <c r="EB532" s="183"/>
      <c r="EC532" s="183"/>
      <c r="ED532" s="183"/>
      <c r="EE532" s="183"/>
    </row>
    <row r="533" spans="49:135" ht="13" x14ac:dyDescent="0.15">
      <c r="AW533" s="183"/>
      <c r="DU533" s="4"/>
      <c r="DZ533" s="183"/>
      <c r="EA533" s="183"/>
      <c r="EB533" s="183"/>
      <c r="EC533" s="183"/>
      <c r="ED533" s="183"/>
      <c r="EE533" s="183"/>
    </row>
    <row r="534" spans="49:135" ht="13" x14ac:dyDescent="0.15">
      <c r="AW534" s="183"/>
      <c r="DU534" s="4"/>
      <c r="DZ534" s="183"/>
      <c r="EA534" s="183"/>
      <c r="EB534" s="183"/>
      <c r="EC534" s="183"/>
      <c r="ED534" s="183"/>
      <c r="EE534" s="183"/>
    </row>
    <row r="535" spans="49:135" ht="13" x14ac:dyDescent="0.15">
      <c r="AW535" s="183"/>
      <c r="DU535" s="4"/>
      <c r="DZ535" s="183"/>
      <c r="EA535" s="183"/>
      <c r="EB535" s="183"/>
      <c r="EC535" s="183"/>
      <c r="ED535" s="183"/>
      <c r="EE535" s="183"/>
    </row>
    <row r="536" spans="49:135" ht="13" x14ac:dyDescent="0.15">
      <c r="AW536" s="183"/>
      <c r="DU536" s="4"/>
      <c r="DZ536" s="183"/>
      <c r="EA536" s="183"/>
      <c r="EB536" s="183"/>
      <c r="EC536" s="183"/>
      <c r="ED536" s="183"/>
      <c r="EE536" s="183"/>
    </row>
    <row r="537" spans="49:135" ht="13" x14ac:dyDescent="0.15">
      <c r="AW537" s="183"/>
      <c r="DU537" s="4"/>
      <c r="DZ537" s="183"/>
      <c r="EA537" s="183"/>
      <c r="EB537" s="183"/>
      <c r="EC537" s="183"/>
      <c r="ED537" s="183"/>
      <c r="EE537" s="183"/>
    </row>
    <row r="538" spans="49:135" ht="13" x14ac:dyDescent="0.15">
      <c r="AW538" s="183"/>
      <c r="DU538" s="4"/>
      <c r="DZ538" s="183"/>
      <c r="EA538" s="183"/>
      <c r="EB538" s="183"/>
      <c r="EC538" s="183"/>
      <c r="ED538" s="183"/>
      <c r="EE538" s="183"/>
    </row>
    <row r="539" spans="49:135" ht="13" x14ac:dyDescent="0.15">
      <c r="AW539" s="183"/>
      <c r="DU539" s="4"/>
      <c r="DZ539" s="183"/>
      <c r="EA539" s="183"/>
      <c r="EB539" s="183"/>
      <c r="EC539" s="183"/>
      <c r="ED539" s="183"/>
      <c r="EE539" s="183"/>
    </row>
    <row r="540" spans="49:135" ht="13" x14ac:dyDescent="0.15">
      <c r="AW540" s="183"/>
      <c r="DU540" s="4"/>
      <c r="DZ540" s="183"/>
      <c r="EA540" s="183"/>
      <c r="EB540" s="183"/>
      <c r="EC540" s="183"/>
      <c r="ED540" s="183"/>
      <c r="EE540" s="183"/>
    </row>
    <row r="541" spans="49:135" ht="13" x14ac:dyDescent="0.15">
      <c r="AW541" s="183"/>
      <c r="DU541" s="4"/>
      <c r="DZ541" s="183"/>
      <c r="EA541" s="183"/>
      <c r="EB541" s="183"/>
      <c r="EC541" s="183"/>
      <c r="ED541" s="183"/>
      <c r="EE541" s="183"/>
    </row>
    <row r="542" spans="49:135" ht="13" x14ac:dyDescent="0.15">
      <c r="AW542" s="183"/>
      <c r="DU542" s="4"/>
      <c r="DZ542" s="183"/>
      <c r="EA542" s="183"/>
      <c r="EB542" s="183"/>
      <c r="EC542" s="183"/>
      <c r="ED542" s="183"/>
      <c r="EE542" s="183"/>
    </row>
    <row r="543" spans="49:135" ht="13" x14ac:dyDescent="0.15">
      <c r="AW543" s="183"/>
      <c r="DU543" s="4"/>
      <c r="DZ543" s="183"/>
      <c r="EA543" s="183"/>
      <c r="EB543" s="183"/>
      <c r="EC543" s="183"/>
      <c r="ED543" s="183"/>
      <c r="EE543" s="183"/>
    </row>
    <row r="544" spans="49:135" ht="13" x14ac:dyDescent="0.15">
      <c r="AW544" s="183"/>
      <c r="DU544" s="4"/>
      <c r="DZ544" s="183"/>
      <c r="EA544" s="183"/>
      <c r="EB544" s="183"/>
      <c r="EC544" s="183"/>
      <c r="ED544" s="183"/>
      <c r="EE544" s="183"/>
    </row>
    <row r="545" spans="49:135" ht="13" x14ac:dyDescent="0.15">
      <c r="AW545" s="183"/>
      <c r="DU545" s="4"/>
      <c r="DZ545" s="183"/>
      <c r="EA545" s="183"/>
      <c r="EB545" s="183"/>
      <c r="EC545" s="183"/>
      <c r="ED545" s="183"/>
      <c r="EE545" s="183"/>
    </row>
    <row r="546" spans="49:135" ht="13" x14ac:dyDescent="0.15">
      <c r="AW546" s="183"/>
      <c r="DU546" s="4"/>
      <c r="DZ546" s="183"/>
      <c r="EA546" s="183"/>
      <c r="EB546" s="183"/>
      <c r="EC546" s="183"/>
      <c r="ED546" s="183"/>
      <c r="EE546" s="183"/>
    </row>
    <row r="547" spans="49:135" ht="13" x14ac:dyDescent="0.15">
      <c r="AW547" s="183"/>
      <c r="DU547" s="4"/>
      <c r="DZ547" s="183"/>
      <c r="EA547" s="183"/>
      <c r="EB547" s="183"/>
      <c r="EC547" s="183"/>
      <c r="ED547" s="183"/>
      <c r="EE547" s="183"/>
    </row>
    <row r="548" spans="49:135" ht="13" x14ac:dyDescent="0.15">
      <c r="AW548" s="183"/>
      <c r="DU548" s="4"/>
      <c r="DZ548" s="183"/>
      <c r="EA548" s="183"/>
      <c r="EB548" s="183"/>
      <c r="EC548" s="183"/>
      <c r="ED548" s="183"/>
      <c r="EE548" s="183"/>
    </row>
    <row r="549" spans="49:135" ht="13" x14ac:dyDescent="0.15">
      <c r="AW549" s="183"/>
      <c r="DU549" s="4"/>
      <c r="DZ549" s="183"/>
      <c r="EA549" s="183"/>
      <c r="EB549" s="183"/>
      <c r="EC549" s="183"/>
      <c r="ED549" s="183"/>
      <c r="EE549" s="183"/>
    </row>
    <row r="550" spans="49:135" ht="13" x14ac:dyDescent="0.15">
      <c r="AW550" s="183"/>
      <c r="DU550" s="4"/>
      <c r="DZ550" s="183"/>
      <c r="EA550" s="183"/>
      <c r="EB550" s="183"/>
      <c r="EC550" s="183"/>
      <c r="ED550" s="183"/>
      <c r="EE550" s="183"/>
    </row>
    <row r="551" spans="49:135" ht="13" x14ac:dyDescent="0.15">
      <c r="AW551" s="183"/>
      <c r="DU551" s="4"/>
      <c r="DZ551" s="183"/>
      <c r="EA551" s="183"/>
      <c r="EB551" s="183"/>
      <c r="EC551" s="183"/>
      <c r="ED551" s="183"/>
      <c r="EE551" s="183"/>
    </row>
    <row r="552" spans="49:135" ht="13" x14ac:dyDescent="0.15">
      <c r="AW552" s="183"/>
      <c r="DU552" s="4"/>
      <c r="DZ552" s="183"/>
      <c r="EA552" s="183"/>
      <c r="EB552" s="183"/>
      <c r="EC552" s="183"/>
      <c r="ED552" s="183"/>
      <c r="EE552" s="183"/>
    </row>
    <row r="553" spans="49:135" ht="13" x14ac:dyDescent="0.15">
      <c r="AW553" s="183"/>
      <c r="DU553" s="4"/>
      <c r="DZ553" s="183"/>
      <c r="EA553" s="183"/>
      <c r="EB553" s="183"/>
      <c r="EC553" s="183"/>
      <c r="ED553" s="183"/>
      <c r="EE553" s="183"/>
    </row>
    <row r="554" spans="49:135" ht="13" x14ac:dyDescent="0.15">
      <c r="AW554" s="183"/>
      <c r="DU554" s="4"/>
      <c r="DZ554" s="183"/>
      <c r="EA554" s="183"/>
      <c r="EB554" s="183"/>
      <c r="EC554" s="183"/>
      <c r="ED554" s="183"/>
      <c r="EE554" s="183"/>
    </row>
    <row r="555" spans="49:135" ht="13" x14ac:dyDescent="0.15">
      <c r="AW555" s="183"/>
      <c r="DU555" s="4"/>
      <c r="DZ555" s="183"/>
      <c r="EA555" s="183"/>
      <c r="EB555" s="183"/>
      <c r="EC555" s="183"/>
      <c r="ED555" s="183"/>
      <c r="EE555" s="183"/>
    </row>
    <row r="556" spans="49:135" ht="13" x14ac:dyDescent="0.15">
      <c r="AW556" s="183"/>
      <c r="DU556" s="4"/>
      <c r="DZ556" s="183"/>
      <c r="EA556" s="183"/>
      <c r="EB556" s="183"/>
      <c r="EC556" s="183"/>
      <c r="ED556" s="183"/>
      <c r="EE556" s="183"/>
    </row>
    <row r="557" spans="49:135" ht="13" x14ac:dyDescent="0.15">
      <c r="AW557" s="183"/>
      <c r="DU557" s="4"/>
      <c r="DZ557" s="183"/>
      <c r="EA557" s="183"/>
      <c r="EB557" s="183"/>
      <c r="EC557" s="183"/>
      <c r="ED557" s="183"/>
      <c r="EE557" s="183"/>
    </row>
    <row r="558" spans="49:135" ht="13" x14ac:dyDescent="0.15">
      <c r="AW558" s="183"/>
      <c r="DU558" s="4"/>
      <c r="DZ558" s="183"/>
      <c r="EA558" s="183"/>
      <c r="EB558" s="183"/>
      <c r="EC558" s="183"/>
      <c r="ED558" s="183"/>
      <c r="EE558" s="183"/>
    </row>
    <row r="559" spans="49:135" ht="13" x14ac:dyDescent="0.15">
      <c r="AW559" s="183"/>
      <c r="DU559" s="4"/>
      <c r="DZ559" s="183"/>
      <c r="EA559" s="183"/>
      <c r="EB559" s="183"/>
      <c r="EC559" s="183"/>
      <c r="ED559" s="183"/>
      <c r="EE559" s="183"/>
    </row>
    <row r="560" spans="49:135" ht="13" x14ac:dyDescent="0.15">
      <c r="AW560" s="183"/>
      <c r="DU560" s="4"/>
      <c r="DZ560" s="183"/>
      <c r="EA560" s="183"/>
      <c r="EB560" s="183"/>
      <c r="EC560" s="183"/>
      <c r="ED560" s="183"/>
      <c r="EE560" s="183"/>
    </row>
    <row r="561" spans="49:135" ht="13" x14ac:dyDescent="0.15">
      <c r="AW561" s="183"/>
      <c r="DU561" s="4"/>
      <c r="DZ561" s="183"/>
      <c r="EA561" s="183"/>
      <c r="EB561" s="183"/>
      <c r="EC561" s="183"/>
      <c r="ED561" s="183"/>
      <c r="EE561" s="183"/>
    </row>
    <row r="562" spans="49:135" ht="13" x14ac:dyDescent="0.15">
      <c r="AW562" s="183"/>
      <c r="DU562" s="4"/>
      <c r="DZ562" s="183"/>
      <c r="EA562" s="183"/>
      <c r="EB562" s="183"/>
      <c r="EC562" s="183"/>
      <c r="ED562" s="183"/>
      <c r="EE562" s="183"/>
    </row>
    <row r="563" spans="49:135" ht="13" x14ac:dyDescent="0.15">
      <c r="AW563" s="183"/>
      <c r="DU563" s="4"/>
      <c r="DZ563" s="183"/>
      <c r="EA563" s="183"/>
      <c r="EB563" s="183"/>
      <c r="EC563" s="183"/>
      <c r="ED563" s="183"/>
      <c r="EE563" s="183"/>
    </row>
    <row r="564" spans="49:135" ht="13" x14ac:dyDescent="0.15">
      <c r="AW564" s="183"/>
      <c r="DU564" s="4"/>
      <c r="DZ564" s="183"/>
      <c r="EA564" s="183"/>
      <c r="EB564" s="183"/>
      <c r="EC564" s="183"/>
      <c r="ED564" s="183"/>
      <c r="EE564" s="183"/>
    </row>
    <row r="565" spans="49:135" ht="13" x14ac:dyDescent="0.15">
      <c r="AW565" s="183"/>
      <c r="DU565" s="4"/>
      <c r="DZ565" s="183"/>
      <c r="EA565" s="183"/>
      <c r="EB565" s="183"/>
      <c r="EC565" s="183"/>
      <c r="ED565" s="183"/>
      <c r="EE565" s="183"/>
    </row>
    <row r="566" spans="49:135" ht="13" x14ac:dyDescent="0.15">
      <c r="AW566" s="183"/>
      <c r="DU566" s="4"/>
      <c r="DZ566" s="183"/>
      <c r="EA566" s="183"/>
      <c r="EB566" s="183"/>
      <c r="EC566" s="183"/>
      <c r="ED566" s="183"/>
      <c r="EE566" s="183"/>
    </row>
    <row r="567" spans="49:135" ht="13" x14ac:dyDescent="0.15">
      <c r="AW567" s="183"/>
      <c r="DU567" s="4"/>
      <c r="DZ567" s="183"/>
      <c r="EA567" s="183"/>
      <c r="EB567" s="183"/>
      <c r="EC567" s="183"/>
      <c r="ED567" s="183"/>
      <c r="EE567" s="183"/>
    </row>
    <row r="568" spans="49:135" ht="13" x14ac:dyDescent="0.15">
      <c r="AW568" s="183"/>
      <c r="DU568" s="4"/>
      <c r="DZ568" s="183"/>
      <c r="EA568" s="183"/>
      <c r="EB568" s="183"/>
      <c r="EC568" s="183"/>
      <c r="ED568" s="183"/>
      <c r="EE568" s="183"/>
    </row>
    <row r="569" spans="49:135" ht="13" x14ac:dyDescent="0.15">
      <c r="AW569" s="183"/>
      <c r="DU569" s="4"/>
      <c r="DZ569" s="183"/>
      <c r="EA569" s="183"/>
      <c r="EB569" s="183"/>
      <c r="EC569" s="183"/>
      <c r="ED569" s="183"/>
      <c r="EE569" s="183"/>
    </row>
    <row r="570" spans="49:135" ht="13" x14ac:dyDescent="0.15">
      <c r="AW570" s="183"/>
      <c r="DU570" s="4"/>
      <c r="DZ570" s="183"/>
      <c r="EA570" s="183"/>
      <c r="EB570" s="183"/>
      <c r="EC570" s="183"/>
      <c r="ED570" s="183"/>
      <c r="EE570" s="183"/>
    </row>
    <row r="571" spans="49:135" ht="13" x14ac:dyDescent="0.15">
      <c r="AW571" s="183"/>
      <c r="DU571" s="4"/>
      <c r="DZ571" s="183"/>
      <c r="EA571" s="183"/>
      <c r="EB571" s="183"/>
      <c r="EC571" s="183"/>
      <c r="ED571" s="183"/>
      <c r="EE571" s="183"/>
    </row>
    <row r="572" spans="49:135" ht="13" x14ac:dyDescent="0.15">
      <c r="AW572" s="183"/>
      <c r="DU572" s="4"/>
      <c r="DZ572" s="183"/>
      <c r="EA572" s="183"/>
      <c r="EB572" s="183"/>
      <c r="EC572" s="183"/>
      <c r="ED572" s="183"/>
      <c r="EE572" s="183"/>
    </row>
    <row r="573" spans="49:135" ht="13" x14ac:dyDescent="0.15">
      <c r="AW573" s="183"/>
      <c r="DU573" s="4"/>
      <c r="DZ573" s="183"/>
      <c r="EA573" s="183"/>
      <c r="EB573" s="183"/>
      <c r="EC573" s="183"/>
      <c r="ED573" s="183"/>
      <c r="EE573" s="183"/>
    </row>
    <row r="574" spans="49:135" ht="13" x14ac:dyDescent="0.15">
      <c r="AW574" s="183"/>
      <c r="DU574" s="4"/>
      <c r="DZ574" s="183"/>
      <c r="EA574" s="183"/>
      <c r="EB574" s="183"/>
      <c r="EC574" s="183"/>
      <c r="ED574" s="183"/>
      <c r="EE574" s="183"/>
    </row>
    <row r="575" spans="49:135" ht="13" x14ac:dyDescent="0.15">
      <c r="AW575" s="183"/>
      <c r="DU575" s="4"/>
      <c r="DZ575" s="183"/>
      <c r="EA575" s="183"/>
      <c r="EB575" s="183"/>
      <c r="EC575" s="183"/>
      <c r="ED575" s="183"/>
      <c r="EE575" s="183"/>
    </row>
    <row r="576" spans="49:135" ht="13" x14ac:dyDescent="0.15">
      <c r="AW576" s="183"/>
      <c r="DU576" s="4"/>
      <c r="DZ576" s="183"/>
      <c r="EA576" s="183"/>
      <c r="EB576" s="183"/>
      <c r="EC576" s="183"/>
      <c r="ED576" s="183"/>
      <c r="EE576" s="183"/>
    </row>
    <row r="577" spans="49:135" ht="13" x14ac:dyDescent="0.15">
      <c r="AW577" s="183"/>
      <c r="DU577" s="4"/>
      <c r="DZ577" s="183"/>
      <c r="EA577" s="183"/>
      <c r="EB577" s="183"/>
      <c r="EC577" s="183"/>
      <c r="ED577" s="183"/>
      <c r="EE577" s="183"/>
    </row>
    <row r="578" spans="49:135" ht="13" x14ac:dyDescent="0.15">
      <c r="AW578" s="183"/>
      <c r="DU578" s="4"/>
      <c r="DZ578" s="183"/>
      <c r="EA578" s="183"/>
      <c r="EB578" s="183"/>
      <c r="EC578" s="183"/>
      <c r="ED578" s="183"/>
      <c r="EE578" s="183"/>
    </row>
    <row r="579" spans="49:135" ht="13" x14ac:dyDescent="0.15">
      <c r="AW579" s="183"/>
      <c r="DU579" s="4"/>
      <c r="DZ579" s="183"/>
      <c r="EA579" s="183"/>
      <c r="EB579" s="183"/>
      <c r="EC579" s="183"/>
      <c r="ED579" s="183"/>
      <c r="EE579" s="183"/>
    </row>
    <row r="580" spans="49:135" ht="13" x14ac:dyDescent="0.15">
      <c r="AW580" s="183"/>
      <c r="DU580" s="4"/>
      <c r="DZ580" s="183"/>
      <c r="EA580" s="183"/>
      <c r="EB580" s="183"/>
      <c r="EC580" s="183"/>
      <c r="ED580" s="183"/>
      <c r="EE580" s="183"/>
    </row>
    <row r="581" spans="49:135" ht="13" x14ac:dyDescent="0.15">
      <c r="AW581" s="183"/>
      <c r="DU581" s="4"/>
      <c r="DZ581" s="183"/>
      <c r="EA581" s="183"/>
      <c r="EB581" s="183"/>
      <c r="EC581" s="183"/>
      <c r="ED581" s="183"/>
      <c r="EE581" s="183"/>
    </row>
    <row r="582" spans="49:135" ht="13" x14ac:dyDescent="0.15">
      <c r="AW582" s="183"/>
      <c r="DU582" s="4"/>
      <c r="DZ582" s="183"/>
      <c r="EA582" s="183"/>
      <c r="EB582" s="183"/>
      <c r="EC582" s="183"/>
      <c r="ED582" s="183"/>
      <c r="EE582" s="183"/>
    </row>
    <row r="583" spans="49:135" ht="13" x14ac:dyDescent="0.15">
      <c r="AW583" s="183"/>
      <c r="DU583" s="4"/>
      <c r="DZ583" s="183"/>
      <c r="EA583" s="183"/>
      <c r="EB583" s="183"/>
      <c r="EC583" s="183"/>
      <c r="ED583" s="183"/>
      <c r="EE583" s="183"/>
    </row>
    <row r="584" spans="49:135" ht="13" x14ac:dyDescent="0.15">
      <c r="AW584" s="183"/>
      <c r="DU584" s="4"/>
      <c r="DZ584" s="183"/>
      <c r="EA584" s="183"/>
      <c r="EB584" s="183"/>
      <c r="EC584" s="183"/>
      <c r="ED584" s="183"/>
      <c r="EE584" s="183"/>
    </row>
    <row r="585" spans="49:135" ht="13" x14ac:dyDescent="0.15">
      <c r="AW585" s="183"/>
      <c r="DU585" s="4"/>
      <c r="DZ585" s="183"/>
      <c r="EA585" s="183"/>
      <c r="EB585" s="183"/>
      <c r="EC585" s="183"/>
      <c r="ED585" s="183"/>
      <c r="EE585" s="183"/>
    </row>
    <row r="586" spans="49:135" ht="13" x14ac:dyDescent="0.15">
      <c r="AW586" s="183"/>
      <c r="DU586" s="4"/>
      <c r="DZ586" s="183"/>
      <c r="EA586" s="183"/>
      <c r="EB586" s="183"/>
      <c r="EC586" s="183"/>
      <c r="ED586" s="183"/>
      <c r="EE586" s="183"/>
    </row>
    <row r="587" spans="49:135" ht="13" x14ac:dyDescent="0.15">
      <c r="AW587" s="183"/>
      <c r="DU587" s="4"/>
      <c r="DZ587" s="183"/>
      <c r="EA587" s="183"/>
      <c r="EB587" s="183"/>
      <c r="EC587" s="183"/>
      <c r="ED587" s="183"/>
      <c r="EE587" s="183"/>
    </row>
    <row r="588" spans="49:135" ht="13" x14ac:dyDescent="0.15">
      <c r="AW588" s="183"/>
      <c r="DU588" s="4"/>
      <c r="DZ588" s="183"/>
      <c r="EA588" s="183"/>
      <c r="EB588" s="183"/>
      <c r="EC588" s="183"/>
      <c r="ED588" s="183"/>
      <c r="EE588" s="183"/>
    </row>
    <row r="589" spans="49:135" ht="13" x14ac:dyDescent="0.15">
      <c r="AW589" s="183"/>
      <c r="DU589" s="4"/>
      <c r="DZ589" s="183"/>
      <c r="EA589" s="183"/>
      <c r="EB589" s="183"/>
      <c r="EC589" s="183"/>
      <c r="ED589" s="183"/>
      <c r="EE589" s="183"/>
    </row>
    <row r="590" spans="49:135" ht="13" x14ac:dyDescent="0.15">
      <c r="AW590" s="183"/>
      <c r="DU590" s="4"/>
      <c r="DZ590" s="183"/>
      <c r="EA590" s="183"/>
      <c r="EB590" s="183"/>
      <c r="EC590" s="183"/>
      <c r="ED590" s="183"/>
      <c r="EE590" s="183"/>
    </row>
    <row r="591" spans="49:135" ht="13" x14ac:dyDescent="0.15">
      <c r="AW591" s="183"/>
      <c r="DU591" s="4"/>
      <c r="DZ591" s="183"/>
      <c r="EA591" s="183"/>
      <c r="EB591" s="183"/>
      <c r="EC591" s="183"/>
      <c r="ED591" s="183"/>
      <c r="EE591" s="183"/>
    </row>
    <row r="592" spans="49:135" ht="13" x14ac:dyDescent="0.15">
      <c r="AW592" s="183"/>
      <c r="DU592" s="4"/>
      <c r="DZ592" s="183"/>
      <c r="EA592" s="183"/>
      <c r="EB592" s="183"/>
      <c r="EC592" s="183"/>
      <c r="ED592" s="183"/>
      <c r="EE592" s="183"/>
    </row>
    <row r="593" spans="49:135" ht="13" x14ac:dyDescent="0.15">
      <c r="AW593" s="183"/>
      <c r="DU593" s="4"/>
      <c r="DZ593" s="183"/>
      <c r="EA593" s="183"/>
      <c r="EB593" s="183"/>
      <c r="EC593" s="183"/>
      <c r="ED593" s="183"/>
      <c r="EE593" s="183"/>
    </row>
    <row r="594" spans="49:135" ht="13" x14ac:dyDescent="0.15">
      <c r="AW594" s="183"/>
      <c r="DU594" s="4"/>
      <c r="DZ594" s="183"/>
      <c r="EA594" s="183"/>
      <c r="EB594" s="183"/>
      <c r="EC594" s="183"/>
      <c r="ED594" s="183"/>
      <c r="EE594" s="183"/>
    </row>
    <row r="595" spans="49:135" ht="13" x14ac:dyDescent="0.15">
      <c r="AW595" s="183"/>
      <c r="DU595" s="4"/>
      <c r="DZ595" s="183"/>
      <c r="EA595" s="183"/>
      <c r="EB595" s="183"/>
      <c r="EC595" s="183"/>
      <c r="ED595" s="183"/>
      <c r="EE595" s="183"/>
    </row>
    <row r="596" spans="49:135" ht="13" x14ac:dyDescent="0.15">
      <c r="AW596" s="183"/>
      <c r="DU596" s="4"/>
      <c r="DZ596" s="183"/>
      <c r="EA596" s="183"/>
      <c r="EB596" s="183"/>
      <c r="EC596" s="183"/>
      <c r="ED596" s="183"/>
      <c r="EE596" s="183"/>
    </row>
    <row r="597" spans="49:135" ht="13" x14ac:dyDescent="0.15">
      <c r="AW597" s="183"/>
      <c r="DU597" s="4"/>
      <c r="DZ597" s="183"/>
      <c r="EA597" s="183"/>
      <c r="EB597" s="183"/>
      <c r="EC597" s="183"/>
      <c r="ED597" s="183"/>
      <c r="EE597" s="183"/>
    </row>
    <row r="598" spans="49:135" ht="13" x14ac:dyDescent="0.15">
      <c r="AW598" s="183"/>
      <c r="DU598" s="4"/>
      <c r="DZ598" s="183"/>
      <c r="EA598" s="183"/>
      <c r="EB598" s="183"/>
      <c r="EC598" s="183"/>
      <c r="ED598" s="183"/>
      <c r="EE598" s="183"/>
    </row>
    <row r="599" spans="49:135" ht="13" x14ac:dyDescent="0.15">
      <c r="AW599" s="183"/>
      <c r="DU599" s="4"/>
      <c r="DZ599" s="183"/>
      <c r="EA599" s="183"/>
      <c r="EB599" s="183"/>
      <c r="EC599" s="183"/>
      <c r="ED599" s="183"/>
      <c r="EE599" s="183"/>
    </row>
    <row r="600" spans="49:135" ht="13" x14ac:dyDescent="0.15">
      <c r="AW600" s="183"/>
      <c r="DU600" s="4"/>
      <c r="DZ600" s="183"/>
      <c r="EA600" s="183"/>
      <c r="EB600" s="183"/>
      <c r="EC600" s="183"/>
      <c r="ED600" s="183"/>
      <c r="EE600" s="183"/>
    </row>
    <row r="601" spans="49:135" ht="13" x14ac:dyDescent="0.15">
      <c r="AW601" s="183"/>
      <c r="DU601" s="4"/>
      <c r="DZ601" s="183"/>
      <c r="EA601" s="183"/>
      <c r="EB601" s="183"/>
      <c r="EC601" s="183"/>
      <c r="ED601" s="183"/>
      <c r="EE601" s="183"/>
    </row>
    <row r="602" spans="49:135" ht="13" x14ac:dyDescent="0.15">
      <c r="AW602" s="183"/>
      <c r="DU602" s="4"/>
      <c r="DZ602" s="183"/>
      <c r="EA602" s="183"/>
      <c r="EB602" s="183"/>
      <c r="EC602" s="183"/>
      <c r="ED602" s="183"/>
      <c r="EE602" s="183"/>
    </row>
    <row r="603" spans="49:135" ht="13" x14ac:dyDescent="0.15">
      <c r="AW603" s="183"/>
      <c r="DU603" s="4"/>
      <c r="DZ603" s="183"/>
      <c r="EA603" s="183"/>
      <c r="EB603" s="183"/>
      <c r="EC603" s="183"/>
      <c r="ED603" s="183"/>
      <c r="EE603" s="183"/>
    </row>
    <row r="604" spans="49:135" ht="13" x14ac:dyDescent="0.15">
      <c r="AW604" s="183"/>
      <c r="DU604" s="4"/>
      <c r="DZ604" s="183"/>
      <c r="EA604" s="183"/>
      <c r="EB604" s="183"/>
      <c r="EC604" s="183"/>
      <c r="ED604" s="183"/>
      <c r="EE604" s="183"/>
    </row>
    <row r="605" spans="49:135" ht="13" x14ac:dyDescent="0.15">
      <c r="AW605" s="183"/>
      <c r="DU605" s="4"/>
      <c r="DZ605" s="183"/>
      <c r="EA605" s="183"/>
      <c r="EB605" s="183"/>
      <c r="EC605" s="183"/>
      <c r="ED605" s="183"/>
      <c r="EE605" s="183"/>
    </row>
    <row r="606" spans="49:135" ht="13" x14ac:dyDescent="0.15">
      <c r="AW606" s="183"/>
      <c r="DU606" s="4"/>
      <c r="DZ606" s="183"/>
      <c r="EA606" s="183"/>
      <c r="EB606" s="183"/>
      <c r="EC606" s="183"/>
      <c r="ED606" s="183"/>
      <c r="EE606" s="183"/>
    </row>
    <row r="607" spans="49:135" ht="13" x14ac:dyDescent="0.15">
      <c r="AW607" s="183"/>
      <c r="DU607" s="4"/>
      <c r="DZ607" s="183"/>
      <c r="EA607" s="183"/>
      <c r="EB607" s="183"/>
      <c r="EC607" s="183"/>
      <c r="ED607" s="183"/>
      <c r="EE607" s="183"/>
    </row>
    <row r="608" spans="49:135" ht="13" x14ac:dyDescent="0.15">
      <c r="AW608" s="183"/>
      <c r="DU608" s="4"/>
      <c r="DZ608" s="183"/>
      <c r="EA608" s="183"/>
      <c r="EB608" s="183"/>
      <c r="EC608" s="183"/>
      <c r="ED608" s="183"/>
      <c r="EE608" s="183"/>
    </row>
    <row r="609" spans="49:135" ht="13" x14ac:dyDescent="0.15">
      <c r="AW609" s="183"/>
      <c r="DU609" s="4"/>
      <c r="DZ609" s="183"/>
      <c r="EA609" s="183"/>
      <c r="EB609" s="183"/>
      <c r="EC609" s="183"/>
      <c r="ED609" s="183"/>
      <c r="EE609" s="183"/>
    </row>
    <row r="610" spans="49:135" ht="13" x14ac:dyDescent="0.15">
      <c r="AW610" s="183"/>
      <c r="DU610" s="4"/>
      <c r="DZ610" s="183"/>
      <c r="EA610" s="183"/>
      <c r="EB610" s="183"/>
      <c r="EC610" s="183"/>
      <c r="ED610" s="183"/>
      <c r="EE610" s="183"/>
    </row>
    <row r="611" spans="49:135" ht="13" x14ac:dyDescent="0.15">
      <c r="AW611" s="183"/>
      <c r="DU611" s="4"/>
      <c r="DZ611" s="183"/>
      <c r="EA611" s="183"/>
      <c r="EB611" s="183"/>
      <c r="EC611" s="183"/>
      <c r="ED611" s="183"/>
      <c r="EE611" s="183"/>
    </row>
    <row r="612" spans="49:135" ht="13" x14ac:dyDescent="0.15">
      <c r="AW612" s="183"/>
      <c r="DU612" s="4"/>
      <c r="DZ612" s="183"/>
      <c r="EA612" s="183"/>
      <c r="EB612" s="183"/>
      <c r="EC612" s="183"/>
      <c r="ED612" s="183"/>
      <c r="EE612" s="183"/>
    </row>
    <row r="613" spans="49:135" ht="13" x14ac:dyDescent="0.15">
      <c r="AW613" s="183"/>
      <c r="DU613" s="4"/>
      <c r="DZ613" s="183"/>
      <c r="EA613" s="183"/>
      <c r="EB613" s="183"/>
      <c r="EC613" s="183"/>
      <c r="ED613" s="183"/>
      <c r="EE613" s="183"/>
    </row>
    <row r="614" spans="49:135" ht="13" x14ac:dyDescent="0.15">
      <c r="AW614" s="183"/>
      <c r="DU614" s="4"/>
      <c r="DZ614" s="183"/>
      <c r="EA614" s="183"/>
      <c r="EB614" s="183"/>
      <c r="EC614" s="183"/>
      <c r="ED614" s="183"/>
      <c r="EE614" s="183"/>
    </row>
    <row r="615" spans="49:135" ht="13" x14ac:dyDescent="0.15">
      <c r="AW615" s="183"/>
      <c r="DU615" s="4"/>
      <c r="DZ615" s="183"/>
      <c r="EA615" s="183"/>
      <c r="EB615" s="183"/>
      <c r="EC615" s="183"/>
      <c r="ED615" s="183"/>
      <c r="EE615" s="183"/>
    </row>
    <row r="616" spans="49:135" ht="13" x14ac:dyDescent="0.15">
      <c r="AW616" s="183"/>
      <c r="DU616" s="4"/>
      <c r="DZ616" s="183"/>
      <c r="EA616" s="183"/>
      <c r="EB616" s="183"/>
      <c r="EC616" s="183"/>
      <c r="ED616" s="183"/>
      <c r="EE616" s="183"/>
    </row>
    <row r="617" spans="49:135" ht="13" x14ac:dyDescent="0.15">
      <c r="AW617" s="183"/>
      <c r="DU617" s="4"/>
      <c r="DZ617" s="183"/>
      <c r="EA617" s="183"/>
      <c r="EB617" s="183"/>
      <c r="EC617" s="183"/>
      <c r="ED617" s="183"/>
      <c r="EE617" s="183"/>
    </row>
    <row r="618" spans="49:135" ht="13" x14ac:dyDescent="0.15">
      <c r="AW618" s="183"/>
      <c r="DU618" s="4"/>
      <c r="DZ618" s="183"/>
      <c r="EA618" s="183"/>
      <c r="EB618" s="183"/>
      <c r="EC618" s="183"/>
      <c r="ED618" s="183"/>
      <c r="EE618" s="183"/>
    </row>
    <row r="619" spans="49:135" ht="13" x14ac:dyDescent="0.15">
      <c r="AW619" s="183"/>
      <c r="DU619" s="4"/>
      <c r="DZ619" s="183"/>
      <c r="EA619" s="183"/>
      <c r="EB619" s="183"/>
      <c r="EC619" s="183"/>
      <c r="ED619" s="183"/>
      <c r="EE619" s="183"/>
    </row>
    <row r="620" spans="49:135" ht="13" x14ac:dyDescent="0.15">
      <c r="AW620" s="183"/>
      <c r="DU620" s="4"/>
      <c r="DZ620" s="183"/>
      <c r="EA620" s="183"/>
      <c r="EB620" s="183"/>
      <c r="EC620" s="183"/>
      <c r="ED620" s="183"/>
      <c r="EE620" s="183"/>
    </row>
    <row r="621" spans="49:135" ht="13" x14ac:dyDescent="0.15">
      <c r="AW621" s="183"/>
      <c r="DU621" s="4"/>
      <c r="DZ621" s="183"/>
      <c r="EA621" s="183"/>
      <c r="EB621" s="183"/>
      <c r="EC621" s="183"/>
      <c r="ED621" s="183"/>
      <c r="EE621" s="183"/>
    </row>
    <row r="622" spans="49:135" ht="13" x14ac:dyDescent="0.15">
      <c r="AW622" s="183"/>
      <c r="DU622" s="4"/>
      <c r="DZ622" s="183"/>
      <c r="EA622" s="183"/>
      <c r="EB622" s="183"/>
      <c r="EC622" s="183"/>
      <c r="ED622" s="183"/>
      <c r="EE622" s="183"/>
    </row>
    <row r="623" spans="49:135" ht="13" x14ac:dyDescent="0.15">
      <c r="AW623" s="183"/>
      <c r="DU623" s="4"/>
      <c r="DZ623" s="183"/>
      <c r="EA623" s="183"/>
      <c r="EB623" s="183"/>
      <c r="EC623" s="183"/>
      <c r="ED623" s="183"/>
      <c r="EE623" s="183"/>
    </row>
    <row r="624" spans="49:135" ht="13" x14ac:dyDescent="0.15">
      <c r="AW624" s="183"/>
      <c r="DU624" s="4"/>
      <c r="DZ624" s="183"/>
      <c r="EA624" s="183"/>
      <c r="EB624" s="183"/>
      <c r="EC624" s="183"/>
      <c r="ED624" s="183"/>
      <c r="EE624" s="183"/>
    </row>
    <row r="625" spans="49:135" ht="13" x14ac:dyDescent="0.15">
      <c r="AW625" s="183"/>
      <c r="DU625" s="4"/>
      <c r="DZ625" s="183"/>
      <c r="EA625" s="183"/>
      <c r="EB625" s="183"/>
      <c r="EC625" s="183"/>
      <c r="ED625" s="183"/>
      <c r="EE625" s="183"/>
    </row>
    <row r="626" spans="49:135" ht="13" x14ac:dyDescent="0.15">
      <c r="AW626" s="183"/>
      <c r="DU626" s="4"/>
      <c r="DZ626" s="183"/>
      <c r="EA626" s="183"/>
      <c r="EB626" s="183"/>
      <c r="EC626" s="183"/>
      <c r="ED626" s="183"/>
      <c r="EE626" s="183"/>
    </row>
    <row r="627" spans="49:135" ht="13" x14ac:dyDescent="0.15">
      <c r="AW627" s="183"/>
      <c r="DU627" s="4"/>
      <c r="DZ627" s="183"/>
      <c r="EA627" s="183"/>
      <c r="EB627" s="183"/>
      <c r="EC627" s="183"/>
      <c r="ED627" s="183"/>
      <c r="EE627" s="183"/>
    </row>
    <row r="628" spans="49:135" ht="13" x14ac:dyDescent="0.15">
      <c r="AW628" s="183"/>
      <c r="DU628" s="4"/>
      <c r="DZ628" s="183"/>
      <c r="EA628" s="183"/>
      <c r="EB628" s="183"/>
      <c r="EC628" s="183"/>
      <c r="ED628" s="183"/>
      <c r="EE628" s="183"/>
    </row>
    <row r="629" spans="49:135" ht="13" x14ac:dyDescent="0.15">
      <c r="AW629" s="183"/>
      <c r="DU629" s="4"/>
      <c r="DZ629" s="183"/>
      <c r="EA629" s="183"/>
      <c r="EB629" s="183"/>
      <c r="EC629" s="183"/>
      <c r="ED629" s="183"/>
      <c r="EE629" s="183"/>
    </row>
    <row r="630" spans="49:135" ht="13" x14ac:dyDescent="0.15">
      <c r="AW630" s="183"/>
      <c r="DU630" s="4"/>
      <c r="DZ630" s="183"/>
      <c r="EA630" s="183"/>
      <c r="EB630" s="183"/>
      <c r="EC630" s="183"/>
      <c r="ED630" s="183"/>
      <c r="EE630" s="183"/>
    </row>
    <row r="631" spans="49:135" ht="13" x14ac:dyDescent="0.15">
      <c r="AW631" s="183"/>
      <c r="DU631" s="4"/>
      <c r="DZ631" s="183"/>
      <c r="EA631" s="183"/>
      <c r="EB631" s="183"/>
      <c r="EC631" s="183"/>
      <c r="ED631" s="183"/>
      <c r="EE631" s="183"/>
    </row>
    <row r="632" spans="49:135" ht="13" x14ac:dyDescent="0.15">
      <c r="AW632" s="183"/>
      <c r="DU632" s="4"/>
      <c r="DZ632" s="183"/>
      <c r="EA632" s="183"/>
      <c r="EB632" s="183"/>
      <c r="EC632" s="183"/>
      <c r="ED632" s="183"/>
      <c r="EE632" s="183"/>
    </row>
    <row r="633" spans="49:135" ht="13" x14ac:dyDescent="0.15">
      <c r="AW633" s="183"/>
      <c r="DU633" s="4"/>
      <c r="DZ633" s="183"/>
      <c r="EA633" s="183"/>
      <c r="EB633" s="183"/>
      <c r="EC633" s="183"/>
      <c r="ED633" s="183"/>
      <c r="EE633" s="183"/>
    </row>
    <row r="634" spans="49:135" ht="13" x14ac:dyDescent="0.15">
      <c r="AW634" s="183"/>
      <c r="DU634" s="4"/>
      <c r="DZ634" s="183"/>
      <c r="EA634" s="183"/>
      <c r="EB634" s="183"/>
      <c r="EC634" s="183"/>
      <c r="ED634" s="183"/>
      <c r="EE634" s="183"/>
    </row>
    <row r="635" spans="49:135" ht="13" x14ac:dyDescent="0.15">
      <c r="AW635" s="183"/>
      <c r="DU635" s="4"/>
      <c r="DZ635" s="183"/>
      <c r="EA635" s="183"/>
      <c r="EB635" s="183"/>
      <c r="EC635" s="183"/>
      <c r="ED635" s="183"/>
      <c r="EE635" s="183"/>
    </row>
    <row r="636" spans="49:135" ht="13" x14ac:dyDescent="0.15">
      <c r="AW636" s="183"/>
      <c r="DU636" s="4"/>
      <c r="DZ636" s="183"/>
      <c r="EA636" s="183"/>
      <c r="EB636" s="183"/>
      <c r="EC636" s="183"/>
      <c r="ED636" s="183"/>
      <c r="EE636" s="183"/>
    </row>
    <row r="637" spans="49:135" ht="13" x14ac:dyDescent="0.15">
      <c r="AW637" s="183"/>
      <c r="DU637" s="4"/>
      <c r="DZ637" s="183"/>
      <c r="EA637" s="183"/>
      <c r="EB637" s="183"/>
      <c r="EC637" s="183"/>
      <c r="ED637" s="183"/>
      <c r="EE637" s="183"/>
    </row>
    <row r="638" spans="49:135" ht="13" x14ac:dyDescent="0.15">
      <c r="AW638" s="183"/>
      <c r="DU638" s="4"/>
      <c r="DZ638" s="183"/>
      <c r="EA638" s="183"/>
      <c r="EB638" s="183"/>
      <c r="EC638" s="183"/>
      <c r="ED638" s="183"/>
      <c r="EE638" s="183"/>
    </row>
    <row r="639" spans="49:135" ht="13" x14ac:dyDescent="0.15">
      <c r="AW639" s="183"/>
      <c r="DU639" s="4"/>
      <c r="DZ639" s="183"/>
      <c r="EA639" s="183"/>
      <c r="EB639" s="183"/>
      <c r="EC639" s="183"/>
      <c r="ED639" s="183"/>
      <c r="EE639" s="183"/>
    </row>
    <row r="640" spans="49:135" ht="13" x14ac:dyDescent="0.15">
      <c r="AW640" s="183"/>
      <c r="DU640" s="4"/>
      <c r="DZ640" s="183"/>
      <c r="EA640" s="183"/>
      <c r="EB640" s="183"/>
      <c r="EC640" s="183"/>
      <c r="ED640" s="183"/>
      <c r="EE640" s="183"/>
    </row>
    <row r="641" spans="49:135" ht="13" x14ac:dyDescent="0.15">
      <c r="AW641" s="183"/>
      <c r="DU641" s="4"/>
      <c r="DZ641" s="183"/>
      <c r="EA641" s="183"/>
      <c r="EB641" s="183"/>
      <c r="EC641" s="183"/>
      <c r="ED641" s="183"/>
      <c r="EE641" s="183"/>
    </row>
    <row r="642" spans="49:135" ht="13" x14ac:dyDescent="0.15">
      <c r="AW642" s="183"/>
      <c r="DU642" s="4"/>
      <c r="DZ642" s="183"/>
      <c r="EA642" s="183"/>
      <c r="EB642" s="183"/>
      <c r="EC642" s="183"/>
      <c r="ED642" s="183"/>
      <c r="EE642" s="183"/>
    </row>
    <row r="643" spans="49:135" ht="13" x14ac:dyDescent="0.15">
      <c r="AW643" s="183"/>
      <c r="DU643" s="4"/>
      <c r="DZ643" s="183"/>
      <c r="EA643" s="183"/>
      <c r="EB643" s="183"/>
      <c r="EC643" s="183"/>
      <c r="ED643" s="183"/>
      <c r="EE643" s="183"/>
    </row>
    <row r="644" spans="49:135" ht="13" x14ac:dyDescent="0.15">
      <c r="AW644" s="183"/>
      <c r="DU644" s="4"/>
      <c r="DZ644" s="183"/>
      <c r="EA644" s="183"/>
      <c r="EB644" s="183"/>
      <c r="EC644" s="183"/>
      <c r="ED644" s="183"/>
      <c r="EE644" s="183"/>
    </row>
    <row r="645" spans="49:135" ht="13" x14ac:dyDescent="0.15">
      <c r="AW645" s="183"/>
      <c r="DU645" s="4"/>
      <c r="DZ645" s="183"/>
      <c r="EA645" s="183"/>
      <c r="EB645" s="183"/>
      <c r="EC645" s="183"/>
      <c r="ED645" s="183"/>
      <c r="EE645" s="183"/>
    </row>
    <row r="646" spans="49:135" ht="13" x14ac:dyDescent="0.15">
      <c r="AW646" s="183"/>
      <c r="DU646" s="4"/>
      <c r="DZ646" s="183"/>
      <c r="EA646" s="183"/>
      <c r="EB646" s="183"/>
      <c r="EC646" s="183"/>
      <c r="ED646" s="183"/>
      <c r="EE646" s="183"/>
    </row>
    <row r="647" spans="49:135" ht="13" x14ac:dyDescent="0.15">
      <c r="AW647" s="183"/>
      <c r="DU647" s="4"/>
      <c r="DZ647" s="183"/>
      <c r="EA647" s="183"/>
      <c r="EB647" s="183"/>
      <c r="EC647" s="183"/>
      <c r="ED647" s="183"/>
      <c r="EE647" s="183"/>
    </row>
    <row r="648" spans="49:135" ht="13" x14ac:dyDescent="0.15">
      <c r="AW648" s="183"/>
      <c r="DU648" s="4"/>
      <c r="DZ648" s="183"/>
      <c r="EA648" s="183"/>
      <c r="EB648" s="183"/>
      <c r="EC648" s="183"/>
      <c r="ED648" s="183"/>
      <c r="EE648" s="183"/>
    </row>
    <row r="649" spans="49:135" ht="13" x14ac:dyDescent="0.15">
      <c r="AW649" s="183"/>
      <c r="DU649" s="4"/>
      <c r="DZ649" s="183"/>
      <c r="EA649" s="183"/>
      <c r="EB649" s="183"/>
      <c r="EC649" s="183"/>
      <c r="ED649" s="183"/>
      <c r="EE649" s="183"/>
    </row>
    <row r="650" spans="49:135" ht="13" x14ac:dyDescent="0.15">
      <c r="AW650" s="183"/>
      <c r="DU650" s="4"/>
      <c r="DZ650" s="183"/>
      <c r="EA650" s="183"/>
      <c r="EB650" s="183"/>
      <c r="EC650" s="183"/>
      <c r="ED650" s="183"/>
      <c r="EE650" s="183"/>
    </row>
    <row r="651" spans="49:135" ht="13" x14ac:dyDescent="0.15">
      <c r="AW651" s="183"/>
      <c r="DU651" s="4"/>
      <c r="DZ651" s="183"/>
      <c r="EA651" s="183"/>
      <c r="EB651" s="183"/>
      <c r="EC651" s="183"/>
      <c r="ED651" s="183"/>
      <c r="EE651" s="183"/>
    </row>
    <row r="652" spans="49:135" ht="13" x14ac:dyDescent="0.15">
      <c r="AW652" s="183"/>
      <c r="DU652" s="4"/>
      <c r="DZ652" s="183"/>
      <c r="EA652" s="183"/>
      <c r="EB652" s="183"/>
      <c r="EC652" s="183"/>
      <c r="ED652" s="183"/>
      <c r="EE652" s="183"/>
    </row>
    <row r="653" spans="49:135" ht="13" x14ac:dyDescent="0.15">
      <c r="AW653" s="183"/>
      <c r="DU653" s="4"/>
      <c r="DZ653" s="183"/>
      <c r="EA653" s="183"/>
      <c r="EB653" s="183"/>
      <c r="EC653" s="183"/>
      <c r="ED653" s="183"/>
      <c r="EE653" s="183"/>
    </row>
    <row r="654" spans="49:135" ht="13" x14ac:dyDescent="0.15">
      <c r="AW654" s="183"/>
      <c r="DU654" s="4"/>
      <c r="DZ654" s="183"/>
      <c r="EA654" s="183"/>
      <c r="EB654" s="183"/>
      <c r="EC654" s="183"/>
      <c r="ED654" s="183"/>
      <c r="EE654" s="183"/>
    </row>
    <row r="655" spans="49:135" ht="13" x14ac:dyDescent="0.15">
      <c r="AW655" s="183"/>
      <c r="DU655" s="4"/>
      <c r="DZ655" s="183"/>
      <c r="EA655" s="183"/>
      <c r="EB655" s="183"/>
      <c r="EC655" s="183"/>
      <c r="ED655" s="183"/>
      <c r="EE655" s="183"/>
    </row>
    <row r="656" spans="49:135" ht="13" x14ac:dyDescent="0.15">
      <c r="AW656" s="183"/>
      <c r="DU656" s="4"/>
      <c r="DZ656" s="183"/>
      <c r="EA656" s="183"/>
      <c r="EB656" s="183"/>
      <c r="EC656" s="183"/>
      <c r="ED656" s="183"/>
      <c r="EE656" s="183"/>
    </row>
    <row r="657" spans="49:135" ht="13" x14ac:dyDescent="0.15">
      <c r="AW657" s="183"/>
      <c r="DU657" s="4"/>
      <c r="DZ657" s="183"/>
      <c r="EA657" s="183"/>
      <c r="EB657" s="183"/>
      <c r="EC657" s="183"/>
      <c r="ED657" s="183"/>
      <c r="EE657" s="183"/>
    </row>
    <row r="658" spans="49:135" ht="13" x14ac:dyDescent="0.15">
      <c r="AW658" s="183"/>
      <c r="DU658" s="4"/>
      <c r="DZ658" s="183"/>
      <c r="EA658" s="183"/>
      <c r="EB658" s="183"/>
      <c r="EC658" s="183"/>
      <c r="ED658" s="183"/>
      <c r="EE658" s="183"/>
    </row>
    <row r="659" spans="49:135" ht="13" x14ac:dyDescent="0.15">
      <c r="AW659" s="183"/>
      <c r="DU659" s="4"/>
      <c r="DZ659" s="183"/>
      <c r="EA659" s="183"/>
      <c r="EB659" s="183"/>
      <c r="EC659" s="183"/>
      <c r="ED659" s="183"/>
      <c r="EE659" s="183"/>
    </row>
    <row r="660" spans="49:135" ht="13" x14ac:dyDescent="0.15">
      <c r="AW660" s="183"/>
      <c r="DU660" s="4"/>
      <c r="DZ660" s="183"/>
      <c r="EA660" s="183"/>
      <c r="EB660" s="183"/>
      <c r="EC660" s="183"/>
      <c r="ED660" s="183"/>
      <c r="EE660" s="183"/>
    </row>
    <row r="661" spans="49:135" ht="13" x14ac:dyDescent="0.15">
      <c r="AW661" s="183"/>
      <c r="DU661" s="4"/>
      <c r="DZ661" s="183"/>
      <c r="EA661" s="183"/>
      <c r="EB661" s="183"/>
      <c r="EC661" s="183"/>
      <c r="ED661" s="183"/>
      <c r="EE661" s="183"/>
    </row>
    <row r="662" spans="49:135" ht="13" x14ac:dyDescent="0.15">
      <c r="AW662" s="183"/>
      <c r="DU662" s="4"/>
      <c r="DZ662" s="183"/>
      <c r="EA662" s="183"/>
      <c r="EB662" s="183"/>
      <c r="EC662" s="183"/>
      <c r="ED662" s="183"/>
      <c r="EE662" s="183"/>
    </row>
    <row r="663" spans="49:135" ht="13" x14ac:dyDescent="0.15">
      <c r="AW663" s="183"/>
      <c r="DU663" s="4"/>
      <c r="DZ663" s="183"/>
      <c r="EA663" s="183"/>
      <c r="EB663" s="183"/>
      <c r="EC663" s="183"/>
      <c r="ED663" s="183"/>
      <c r="EE663" s="183"/>
    </row>
    <row r="664" spans="49:135" ht="13" x14ac:dyDescent="0.15">
      <c r="AW664" s="183"/>
      <c r="DU664" s="4"/>
      <c r="DZ664" s="183"/>
      <c r="EA664" s="183"/>
      <c r="EB664" s="183"/>
      <c r="EC664" s="183"/>
      <c r="ED664" s="183"/>
      <c r="EE664" s="183"/>
    </row>
    <row r="665" spans="49:135" ht="13" x14ac:dyDescent="0.15">
      <c r="AW665" s="183"/>
      <c r="DU665" s="4"/>
      <c r="DZ665" s="183"/>
      <c r="EA665" s="183"/>
      <c r="EB665" s="183"/>
      <c r="EC665" s="183"/>
      <c r="ED665" s="183"/>
      <c r="EE665" s="183"/>
    </row>
    <row r="666" spans="49:135" ht="13" x14ac:dyDescent="0.15">
      <c r="AW666" s="183"/>
      <c r="DU666" s="4"/>
      <c r="DZ666" s="183"/>
      <c r="EA666" s="183"/>
      <c r="EB666" s="183"/>
      <c r="EC666" s="183"/>
      <c r="ED666" s="183"/>
      <c r="EE666" s="183"/>
    </row>
    <row r="667" spans="49:135" ht="13" x14ac:dyDescent="0.15">
      <c r="AW667" s="183"/>
      <c r="DU667" s="4"/>
      <c r="DZ667" s="183"/>
      <c r="EA667" s="183"/>
      <c r="EB667" s="183"/>
      <c r="EC667" s="183"/>
      <c r="ED667" s="183"/>
      <c r="EE667" s="183"/>
    </row>
    <row r="668" spans="49:135" ht="13" x14ac:dyDescent="0.15">
      <c r="AW668" s="183"/>
      <c r="DU668" s="4"/>
      <c r="DZ668" s="183"/>
      <c r="EA668" s="183"/>
      <c r="EB668" s="183"/>
      <c r="EC668" s="183"/>
      <c r="ED668" s="183"/>
      <c r="EE668" s="183"/>
    </row>
    <row r="669" spans="49:135" ht="13" x14ac:dyDescent="0.15">
      <c r="AW669" s="183"/>
      <c r="DU669" s="4"/>
      <c r="DZ669" s="183"/>
      <c r="EA669" s="183"/>
      <c r="EB669" s="183"/>
      <c r="EC669" s="183"/>
      <c r="ED669" s="183"/>
      <c r="EE669" s="183"/>
    </row>
    <row r="670" spans="49:135" ht="13" x14ac:dyDescent="0.15">
      <c r="AW670" s="183"/>
      <c r="DU670" s="4"/>
      <c r="DZ670" s="183"/>
      <c r="EA670" s="183"/>
      <c r="EB670" s="183"/>
      <c r="EC670" s="183"/>
      <c r="ED670" s="183"/>
      <c r="EE670" s="183"/>
    </row>
    <row r="671" spans="49:135" ht="13" x14ac:dyDescent="0.15">
      <c r="AW671" s="183"/>
      <c r="DU671" s="4"/>
      <c r="DZ671" s="183"/>
      <c r="EA671" s="183"/>
      <c r="EB671" s="183"/>
      <c r="EC671" s="183"/>
      <c r="ED671" s="183"/>
      <c r="EE671" s="183"/>
    </row>
    <row r="672" spans="49:135" ht="13" x14ac:dyDescent="0.15">
      <c r="AW672" s="183"/>
      <c r="DU672" s="4"/>
      <c r="DZ672" s="183"/>
      <c r="EA672" s="183"/>
      <c r="EB672" s="183"/>
      <c r="EC672" s="183"/>
      <c r="ED672" s="183"/>
      <c r="EE672" s="183"/>
    </row>
    <row r="673" spans="49:135" ht="13" x14ac:dyDescent="0.15">
      <c r="AW673" s="183"/>
      <c r="DU673" s="4"/>
      <c r="DZ673" s="183"/>
      <c r="EA673" s="183"/>
      <c r="EB673" s="183"/>
      <c r="EC673" s="183"/>
      <c r="ED673" s="183"/>
      <c r="EE673" s="183"/>
    </row>
    <row r="674" spans="49:135" ht="13" x14ac:dyDescent="0.15">
      <c r="AW674" s="183"/>
      <c r="DU674" s="4"/>
      <c r="DZ674" s="183"/>
      <c r="EA674" s="183"/>
      <c r="EB674" s="183"/>
      <c r="EC674" s="183"/>
      <c r="ED674" s="183"/>
      <c r="EE674" s="183"/>
    </row>
    <row r="675" spans="49:135" ht="13" x14ac:dyDescent="0.15">
      <c r="AW675" s="183"/>
      <c r="DU675" s="4"/>
      <c r="DZ675" s="183"/>
      <c r="EA675" s="183"/>
      <c r="EB675" s="183"/>
      <c r="EC675" s="183"/>
      <c r="ED675" s="183"/>
      <c r="EE675" s="183"/>
    </row>
    <row r="676" spans="49:135" ht="13" x14ac:dyDescent="0.15">
      <c r="AW676" s="183"/>
      <c r="DU676" s="4"/>
      <c r="DZ676" s="183"/>
      <c r="EA676" s="183"/>
      <c r="EB676" s="183"/>
      <c r="EC676" s="183"/>
      <c r="ED676" s="183"/>
      <c r="EE676" s="183"/>
    </row>
    <row r="677" spans="49:135" ht="13" x14ac:dyDescent="0.15">
      <c r="AW677" s="183"/>
      <c r="DU677" s="4"/>
      <c r="DZ677" s="183"/>
      <c r="EA677" s="183"/>
      <c r="EB677" s="183"/>
      <c r="EC677" s="183"/>
      <c r="ED677" s="183"/>
      <c r="EE677" s="183"/>
    </row>
    <row r="678" spans="49:135" ht="13" x14ac:dyDescent="0.15">
      <c r="AW678" s="183"/>
      <c r="DU678" s="4"/>
      <c r="DZ678" s="183"/>
      <c r="EA678" s="183"/>
      <c r="EB678" s="183"/>
      <c r="EC678" s="183"/>
      <c r="ED678" s="183"/>
      <c r="EE678" s="183"/>
    </row>
    <row r="679" spans="49:135" ht="13" x14ac:dyDescent="0.15">
      <c r="AW679" s="183"/>
      <c r="DU679" s="4"/>
      <c r="DZ679" s="183"/>
      <c r="EA679" s="183"/>
      <c r="EB679" s="183"/>
      <c r="EC679" s="183"/>
      <c r="ED679" s="183"/>
      <c r="EE679" s="183"/>
    </row>
    <row r="680" spans="49:135" ht="13" x14ac:dyDescent="0.15">
      <c r="AW680" s="183"/>
      <c r="DU680" s="4"/>
      <c r="DZ680" s="183"/>
      <c r="EA680" s="183"/>
      <c r="EB680" s="183"/>
      <c r="EC680" s="183"/>
      <c r="ED680" s="183"/>
      <c r="EE680" s="183"/>
    </row>
    <row r="681" spans="49:135" ht="13" x14ac:dyDescent="0.15">
      <c r="AW681" s="183"/>
      <c r="DU681" s="4"/>
      <c r="DZ681" s="183"/>
      <c r="EA681" s="183"/>
      <c r="EB681" s="183"/>
      <c r="EC681" s="183"/>
      <c r="ED681" s="183"/>
      <c r="EE681" s="183"/>
    </row>
    <row r="682" spans="49:135" ht="13" x14ac:dyDescent="0.15">
      <c r="AW682" s="183"/>
      <c r="DU682" s="4"/>
      <c r="DZ682" s="183"/>
      <c r="EA682" s="183"/>
      <c r="EB682" s="183"/>
      <c r="EC682" s="183"/>
      <c r="ED682" s="183"/>
      <c r="EE682" s="183"/>
    </row>
    <row r="683" spans="49:135" ht="13" x14ac:dyDescent="0.15">
      <c r="AW683" s="183"/>
      <c r="DU683" s="4"/>
      <c r="DZ683" s="183"/>
      <c r="EA683" s="183"/>
      <c r="EB683" s="183"/>
      <c r="EC683" s="183"/>
      <c r="ED683" s="183"/>
      <c r="EE683" s="183"/>
    </row>
    <row r="684" spans="49:135" ht="13" x14ac:dyDescent="0.15">
      <c r="AW684" s="183"/>
      <c r="DU684" s="4"/>
      <c r="DZ684" s="183"/>
      <c r="EA684" s="183"/>
      <c r="EB684" s="183"/>
      <c r="EC684" s="183"/>
      <c r="ED684" s="183"/>
      <c r="EE684" s="183"/>
    </row>
    <row r="685" spans="49:135" ht="13" x14ac:dyDescent="0.15">
      <c r="AW685" s="183"/>
      <c r="DU685" s="4"/>
      <c r="DZ685" s="183"/>
      <c r="EA685" s="183"/>
      <c r="EB685" s="183"/>
      <c r="EC685" s="183"/>
      <c r="ED685" s="183"/>
      <c r="EE685" s="183"/>
    </row>
    <row r="686" spans="49:135" ht="13" x14ac:dyDescent="0.15">
      <c r="AW686" s="183"/>
      <c r="DU686" s="4"/>
      <c r="DZ686" s="183"/>
      <c r="EA686" s="183"/>
      <c r="EB686" s="183"/>
      <c r="EC686" s="183"/>
      <c r="ED686" s="183"/>
      <c r="EE686" s="183"/>
    </row>
    <row r="687" spans="49:135" ht="13" x14ac:dyDescent="0.15">
      <c r="AW687" s="183"/>
      <c r="DU687" s="4"/>
      <c r="DZ687" s="183"/>
      <c r="EA687" s="183"/>
      <c r="EB687" s="183"/>
      <c r="EC687" s="183"/>
      <c r="ED687" s="183"/>
      <c r="EE687" s="183"/>
    </row>
    <row r="688" spans="49:135" ht="13" x14ac:dyDescent="0.15">
      <c r="AW688" s="183"/>
      <c r="DU688" s="4"/>
      <c r="DZ688" s="183"/>
      <c r="EA688" s="183"/>
      <c r="EB688" s="183"/>
      <c r="EC688" s="183"/>
      <c r="ED688" s="183"/>
      <c r="EE688" s="183"/>
    </row>
    <row r="689" spans="49:135" ht="13" x14ac:dyDescent="0.15">
      <c r="AW689" s="183"/>
      <c r="DU689" s="4"/>
      <c r="DZ689" s="183"/>
      <c r="EA689" s="183"/>
      <c r="EB689" s="183"/>
      <c r="EC689" s="183"/>
      <c r="ED689" s="183"/>
      <c r="EE689" s="183"/>
    </row>
    <row r="690" spans="49:135" ht="13" x14ac:dyDescent="0.15">
      <c r="AW690" s="183"/>
      <c r="DU690" s="4"/>
      <c r="DZ690" s="183"/>
      <c r="EA690" s="183"/>
      <c r="EB690" s="183"/>
      <c r="EC690" s="183"/>
      <c r="ED690" s="183"/>
      <c r="EE690" s="183"/>
    </row>
    <row r="691" spans="49:135" ht="13" x14ac:dyDescent="0.15">
      <c r="AW691" s="183"/>
      <c r="DU691" s="4"/>
      <c r="DZ691" s="183"/>
      <c r="EA691" s="183"/>
      <c r="EB691" s="183"/>
      <c r="EC691" s="183"/>
      <c r="ED691" s="183"/>
      <c r="EE691" s="183"/>
    </row>
    <row r="692" spans="49:135" ht="13" x14ac:dyDescent="0.15">
      <c r="AW692" s="183"/>
      <c r="DU692" s="4"/>
      <c r="DZ692" s="183"/>
      <c r="EA692" s="183"/>
      <c r="EB692" s="183"/>
      <c r="EC692" s="183"/>
      <c r="ED692" s="183"/>
      <c r="EE692" s="183"/>
    </row>
    <row r="693" spans="49:135" ht="13" x14ac:dyDescent="0.15">
      <c r="AW693" s="183"/>
      <c r="DU693" s="4"/>
      <c r="DZ693" s="183"/>
      <c r="EA693" s="183"/>
      <c r="EB693" s="183"/>
      <c r="EC693" s="183"/>
      <c r="ED693" s="183"/>
      <c r="EE693" s="183"/>
    </row>
    <row r="694" spans="49:135" ht="13" x14ac:dyDescent="0.15">
      <c r="AW694" s="183"/>
      <c r="DU694" s="4"/>
      <c r="DZ694" s="183"/>
      <c r="EA694" s="183"/>
      <c r="EB694" s="183"/>
      <c r="EC694" s="183"/>
      <c r="ED694" s="183"/>
      <c r="EE694" s="183"/>
    </row>
    <row r="695" spans="49:135" ht="13" x14ac:dyDescent="0.15">
      <c r="AW695" s="183"/>
      <c r="DU695" s="4"/>
      <c r="DZ695" s="183"/>
      <c r="EA695" s="183"/>
      <c r="EB695" s="183"/>
      <c r="EC695" s="183"/>
      <c r="ED695" s="183"/>
      <c r="EE695" s="183"/>
    </row>
    <row r="696" spans="49:135" ht="13" x14ac:dyDescent="0.15">
      <c r="AW696" s="183"/>
      <c r="DU696" s="4"/>
      <c r="DZ696" s="183"/>
      <c r="EA696" s="183"/>
      <c r="EB696" s="183"/>
      <c r="EC696" s="183"/>
      <c r="ED696" s="183"/>
      <c r="EE696" s="183"/>
    </row>
    <row r="697" spans="49:135" ht="13" x14ac:dyDescent="0.15">
      <c r="AW697" s="183"/>
      <c r="DU697" s="4"/>
      <c r="DZ697" s="183"/>
      <c r="EA697" s="183"/>
      <c r="EB697" s="183"/>
      <c r="EC697" s="183"/>
      <c r="ED697" s="183"/>
      <c r="EE697" s="183"/>
    </row>
    <row r="698" spans="49:135" ht="13" x14ac:dyDescent="0.15">
      <c r="AW698" s="183"/>
      <c r="DU698" s="4"/>
      <c r="DZ698" s="183"/>
      <c r="EA698" s="183"/>
      <c r="EB698" s="183"/>
      <c r="EC698" s="183"/>
      <c r="ED698" s="183"/>
      <c r="EE698" s="183"/>
    </row>
    <row r="699" spans="49:135" ht="13" x14ac:dyDescent="0.15">
      <c r="AW699" s="183"/>
      <c r="DU699" s="4"/>
      <c r="DZ699" s="183"/>
      <c r="EA699" s="183"/>
      <c r="EB699" s="183"/>
      <c r="EC699" s="183"/>
      <c r="ED699" s="183"/>
      <c r="EE699" s="183"/>
    </row>
    <row r="700" spans="49:135" ht="13" x14ac:dyDescent="0.15">
      <c r="AW700" s="183"/>
      <c r="DU700" s="4"/>
      <c r="DZ700" s="183"/>
      <c r="EA700" s="183"/>
      <c r="EB700" s="183"/>
      <c r="EC700" s="183"/>
      <c r="ED700" s="183"/>
      <c r="EE700" s="183"/>
    </row>
    <row r="701" spans="49:135" ht="13" x14ac:dyDescent="0.15">
      <c r="AW701" s="183"/>
      <c r="DU701" s="4"/>
      <c r="DZ701" s="183"/>
      <c r="EA701" s="183"/>
      <c r="EB701" s="183"/>
      <c r="EC701" s="183"/>
      <c r="ED701" s="183"/>
      <c r="EE701" s="183"/>
    </row>
    <row r="702" spans="49:135" ht="13" x14ac:dyDescent="0.15">
      <c r="AW702" s="183"/>
      <c r="DU702" s="4"/>
      <c r="DZ702" s="183"/>
      <c r="EA702" s="183"/>
      <c r="EB702" s="183"/>
      <c r="EC702" s="183"/>
      <c r="ED702" s="183"/>
      <c r="EE702" s="183"/>
    </row>
    <row r="703" spans="49:135" ht="13" x14ac:dyDescent="0.15">
      <c r="AW703" s="183"/>
      <c r="DU703" s="4"/>
      <c r="DZ703" s="183"/>
      <c r="EA703" s="183"/>
      <c r="EB703" s="183"/>
      <c r="EC703" s="183"/>
      <c r="ED703" s="183"/>
      <c r="EE703" s="183"/>
    </row>
    <row r="704" spans="49:135" ht="13" x14ac:dyDescent="0.15">
      <c r="AW704" s="183"/>
      <c r="DU704" s="4"/>
      <c r="DZ704" s="183"/>
      <c r="EA704" s="183"/>
      <c r="EB704" s="183"/>
      <c r="EC704" s="183"/>
      <c r="ED704" s="183"/>
      <c r="EE704" s="183"/>
    </row>
    <row r="705" spans="49:135" ht="13" x14ac:dyDescent="0.15">
      <c r="AW705" s="183"/>
      <c r="DU705" s="4"/>
      <c r="DZ705" s="183"/>
      <c r="EA705" s="183"/>
      <c r="EB705" s="183"/>
      <c r="EC705" s="183"/>
      <c r="ED705" s="183"/>
      <c r="EE705" s="183"/>
    </row>
    <row r="706" spans="49:135" ht="13" x14ac:dyDescent="0.15">
      <c r="AW706" s="183"/>
      <c r="DU706" s="4"/>
      <c r="DZ706" s="183"/>
      <c r="EA706" s="183"/>
      <c r="EB706" s="183"/>
      <c r="EC706" s="183"/>
      <c r="ED706" s="183"/>
      <c r="EE706" s="183"/>
    </row>
    <row r="707" spans="49:135" ht="13" x14ac:dyDescent="0.15">
      <c r="AW707" s="183"/>
      <c r="DU707" s="4"/>
      <c r="DZ707" s="183"/>
      <c r="EA707" s="183"/>
      <c r="EB707" s="183"/>
      <c r="EC707" s="183"/>
      <c r="ED707" s="183"/>
      <c r="EE707" s="183"/>
    </row>
    <row r="708" spans="49:135" ht="13" x14ac:dyDescent="0.15">
      <c r="AW708" s="183"/>
      <c r="DU708" s="4"/>
      <c r="DZ708" s="183"/>
      <c r="EA708" s="183"/>
      <c r="EB708" s="183"/>
      <c r="EC708" s="183"/>
      <c r="ED708" s="183"/>
      <c r="EE708" s="183"/>
    </row>
    <row r="709" spans="49:135" ht="13" x14ac:dyDescent="0.15">
      <c r="AW709" s="183"/>
      <c r="DU709" s="4"/>
      <c r="DZ709" s="183"/>
      <c r="EA709" s="183"/>
      <c r="EB709" s="183"/>
      <c r="EC709" s="183"/>
      <c r="ED709" s="183"/>
      <c r="EE709" s="183"/>
    </row>
    <row r="710" spans="49:135" ht="13" x14ac:dyDescent="0.15">
      <c r="AW710" s="183"/>
      <c r="DU710" s="4"/>
      <c r="DZ710" s="183"/>
      <c r="EA710" s="183"/>
      <c r="EB710" s="183"/>
      <c r="EC710" s="183"/>
      <c r="ED710" s="183"/>
      <c r="EE710" s="183"/>
    </row>
    <row r="711" spans="49:135" ht="13" x14ac:dyDescent="0.15">
      <c r="AW711" s="183"/>
      <c r="DU711" s="4"/>
      <c r="DZ711" s="183"/>
      <c r="EA711" s="183"/>
      <c r="EB711" s="183"/>
      <c r="EC711" s="183"/>
      <c r="ED711" s="183"/>
      <c r="EE711" s="183"/>
    </row>
    <row r="712" spans="49:135" ht="13" x14ac:dyDescent="0.15">
      <c r="AW712" s="183"/>
      <c r="DU712" s="4"/>
      <c r="DZ712" s="183"/>
      <c r="EA712" s="183"/>
      <c r="EB712" s="183"/>
      <c r="EC712" s="183"/>
      <c r="ED712" s="183"/>
      <c r="EE712" s="183"/>
    </row>
    <row r="713" spans="49:135" ht="13" x14ac:dyDescent="0.15">
      <c r="AW713" s="183"/>
      <c r="DU713" s="4"/>
      <c r="DZ713" s="183"/>
      <c r="EA713" s="183"/>
      <c r="EB713" s="183"/>
      <c r="EC713" s="183"/>
      <c r="ED713" s="183"/>
      <c r="EE713" s="183"/>
    </row>
    <row r="714" spans="49:135" ht="13" x14ac:dyDescent="0.15">
      <c r="AW714" s="183"/>
      <c r="DU714" s="4"/>
      <c r="DZ714" s="183"/>
      <c r="EA714" s="183"/>
      <c r="EB714" s="183"/>
      <c r="EC714" s="183"/>
      <c r="ED714" s="183"/>
      <c r="EE714" s="183"/>
    </row>
    <row r="715" spans="49:135" ht="13" x14ac:dyDescent="0.15">
      <c r="AW715" s="183"/>
      <c r="DU715" s="4"/>
      <c r="DZ715" s="183"/>
      <c r="EA715" s="183"/>
      <c r="EB715" s="183"/>
      <c r="EC715" s="183"/>
      <c r="ED715" s="183"/>
      <c r="EE715" s="183"/>
    </row>
    <row r="716" spans="49:135" ht="13" x14ac:dyDescent="0.15">
      <c r="AW716" s="183"/>
      <c r="DU716" s="4"/>
      <c r="DZ716" s="183"/>
      <c r="EA716" s="183"/>
      <c r="EB716" s="183"/>
      <c r="EC716" s="183"/>
      <c r="ED716" s="183"/>
      <c r="EE716" s="183"/>
    </row>
    <row r="717" spans="49:135" ht="13" x14ac:dyDescent="0.15">
      <c r="AW717" s="183"/>
      <c r="DU717" s="4"/>
      <c r="DZ717" s="183"/>
      <c r="EA717" s="183"/>
      <c r="EB717" s="183"/>
      <c r="EC717" s="183"/>
      <c r="ED717" s="183"/>
      <c r="EE717" s="183"/>
    </row>
    <row r="718" spans="49:135" ht="13" x14ac:dyDescent="0.15">
      <c r="AW718" s="183"/>
      <c r="DU718" s="4"/>
      <c r="DZ718" s="183"/>
      <c r="EA718" s="183"/>
      <c r="EB718" s="183"/>
      <c r="EC718" s="183"/>
      <c r="ED718" s="183"/>
      <c r="EE718" s="183"/>
    </row>
    <row r="719" spans="49:135" ht="13" x14ac:dyDescent="0.15">
      <c r="AW719" s="183"/>
      <c r="DU719" s="4"/>
      <c r="DZ719" s="183"/>
      <c r="EA719" s="183"/>
      <c r="EB719" s="183"/>
      <c r="EC719" s="183"/>
      <c r="ED719" s="183"/>
      <c r="EE719" s="183"/>
    </row>
    <row r="720" spans="49:135" ht="13" x14ac:dyDescent="0.15">
      <c r="AW720" s="183"/>
      <c r="DU720" s="4"/>
      <c r="DZ720" s="183"/>
      <c r="EA720" s="183"/>
      <c r="EB720" s="183"/>
      <c r="EC720" s="183"/>
      <c r="ED720" s="183"/>
      <c r="EE720" s="183"/>
    </row>
    <row r="721" spans="49:135" ht="13" x14ac:dyDescent="0.15">
      <c r="AW721" s="183"/>
      <c r="DU721" s="4"/>
      <c r="DZ721" s="183"/>
      <c r="EA721" s="183"/>
      <c r="EB721" s="183"/>
      <c r="EC721" s="183"/>
      <c r="ED721" s="183"/>
      <c r="EE721" s="183"/>
    </row>
    <row r="722" spans="49:135" ht="13" x14ac:dyDescent="0.15">
      <c r="AW722" s="183"/>
      <c r="DU722" s="4"/>
      <c r="DZ722" s="183"/>
      <c r="EA722" s="183"/>
      <c r="EB722" s="183"/>
      <c r="EC722" s="183"/>
      <c r="ED722" s="183"/>
      <c r="EE722" s="183"/>
    </row>
    <row r="723" spans="49:135" ht="13" x14ac:dyDescent="0.15">
      <c r="AW723" s="183"/>
      <c r="DU723" s="4"/>
      <c r="DZ723" s="183"/>
      <c r="EA723" s="183"/>
      <c r="EB723" s="183"/>
      <c r="EC723" s="183"/>
      <c r="ED723" s="183"/>
      <c r="EE723" s="183"/>
    </row>
    <row r="724" spans="49:135" ht="13" x14ac:dyDescent="0.15">
      <c r="AW724" s="183"/>
      <c r="DU724" s="4"/>
      <c r="DZ724" s="183"/>
      <c r="EA724" s="183"/>
      <c r="EB724" s="183"/>
      <c r="EC724" s="183"/>
      <c r="ED724" s="183"/>
      <c r="EE724" s="183"/>
    </row>
    <row r="725" spans="49:135" ht="13" x14ac:dyDescent="0.15">
      <c r="AW725" s="183"/>
      <c r="DU725" s="4"/>
      <c r="DZ725" s="183"/>
      <c r="EA725" s="183"/>
      <c r="EB725" s="183"/>
      <c r="EC725" s="183"/>
      <c r="ED725" s="183"/>
      <c r="EE725" s="183"/>
    </row>
    <row r="726" spans="49:135" ht="13" x14ac:dyDescent="0.15">
      <c r="AW726" s="183"/>
      <c r="DU726" s="4"/>
      <c r="DZ726" s="183"/>
      <c r="EA726" s="183"/>
      <c r="EB726" s="183"/>
      <c r="EC726" s="183"/>
      <c r="ED726" s="183"/>
      <c r="EE726" s="183"/>
    </row>
    <row r="727" spans="49:135" ht="13" x14ac:dyDescent="0.15">
      <c r="AW727" s="183"/>
      <c r="DU727" s="4"/>
      <c r="DZ727" s="183"/>
      <c r="EA727" s="183"/>
      <c r="EB727" s="183"/>
      <c r="EC727" s="183"/>
      <c r="ED727" s="183"/>
      <c r="EE727" s="183"/>
    </row>
    <row r="728" spans="49:135" ht="13" x14ac:dyDescent="0.15">
      <c r="AW728" s="183"/>
      <c r="DU728" s="4"/>
      <c r="DZ728" s="183"/>
      <c r="EA728" s="183"/>
      <c r="EB728" s="183"/>
      <c r="EC728" s="183"/>
      <c r="ED728" s="183"/>
      <c r="EE728" s="183"/>
    </row>
    <row r="729" spans="49:135" ht="13" x14ac:dyDescent="0.15">
      <c r="AW729" s="183"/>
      <c r="DU729" s="4"/>
      <c r="DZ729" s="183"/>
      <c r="EA729" s="183"/>
      <c r="EB729" s="183"/>
      <c r="EC729" s="183"/>
      <c r="ED729" s="183"/>
      <c r="EE729" s="183"/>
    </row>
    <row r="730" spans="49:135" ht="13" x14ac:dyDescent="0.15">
      <c r="AW730" s="183"/>
      <c r="DU730" s="4"/>
      <c r="DZ730" s="183"/>
      <c r="EA730" s="183"/>
      <c r="EB730" s="183"/>
      <c r="EC730" s="183"/>
      <c r="ED730" s="183"/>
      <c r="EE730" s="183"/>
    </row>
    <row r="731" spans="49:135" ht="13" x14ac:dyDescent="0.15">
      <c r="AW731" s="183"/>
      <c r="DU731" s="4"/>
      <c r="DZ731" s="183"/>
      <c r="EA731" s="183"/>
      <c r="EB731" s="183"/>
      <c r="EC731" s="183"/>
      <c r="ED731" s="183"/>
      <c r="EE731" s="183"/>
    </row>
    <row r="732" spans="49:135" ht="13" x14ac:dyDescent="0.15">
      <c r="AW732" s="183"/>
      <c r="DU732" s="4"/>
      <c r="DZ732" s="183"/>
      <c r="EA732" s="183"/>
      <c r="EB732" s="183"/>
      <c r="EC732" s="183"/>
      <c r="ED732" s="183"/>
      <c r="EE732" s="183"/>
    </row>
    <row r="733" spans="49:135" ht="13" x14ac:dyDescent="0.15">
      <c r="AW733" s="183"/>
      <c r="DU733" s="4"/>
      <c r="DZ733" s="183"/>
      <c r="EA733" s="183"/>
      <c r="EB733" s="183"/>
      <c r="EC733" s="183"/>
      <c r="ED733" s="183"/>
      <c r="EE733" s="183"/>
    </row>
    <row r="734" spans="49:135" ht="13" x14ac:dyDescent="0.15">
      <c r="AW734" s="183"/>
      <c r="DU734" s="4"/>
      <c r="DZ734" s="183"/>
      <c r="EA734" s="183"/>
      <c r="EB734" s="183"/>
      <c r="EC734" s="183"/>
      <c r="ED734" s="183"/>
      <c r="EE734" s="183"/>
    </row>
    <row r="735" spans="49:135" ht="13" x14ac:dyDescent="0.15">
      <c r="AW735" s="183"/>
      <c r="DU735" s="4"/>
      <c r="DZ735" s="183"/>
      <c r="EA735" s="183"/>
      <c r="EB735" s="183"/>
      <c r="EC735" s="183"/>
      <c r="ED735" s="183"/>
      <c r="EE735" s="183"/>
    </row>
    <row r="736" spans="49:135" ht="13" x14ac:dyDescent="0.15">
      <c r="AW736" s="183"/>
      <c r="DU736" s="4"/>
      <c r="DZ736" s="183"/>
      <c r="EA736" s="183"/>
      <c r="EB736" s="183"/>
      <c r="EC736" s="183"/>
      <c r="ED736" s="183"/>
      <c r="EE736" s="183"/>
    </row>
    <row r="737" spans="49:135" ht="13" x14ac:dyDescent="0.15">
      <c r="AW737" s="183"/>
      <c r="DU737" s="4"/>
      <c r="DZ737" s="183"/>
      <c r="EA737" s="183"/>
      <c r="EB737" s="183"/>
      <c r="EC737" s="183"/>
      <c r="ED737" s="183"/>
      <c r="EE737" s="183"/>
    </row>
    <row r="738" spans="49:135" ht="13" x14ac:dyDescent="0.15">
      <c r="AW738" s="183"/>
      <c r="DU738" s="4"/>
      <c r="DZ738" s="183"/>
      <c r="EA738" s="183"/>
      <c r="EB738" s="183"/>
      <c r="EC738" s="183"/>
      <c r="ED738" s="183"/>
      <c r="EE738" s="183"/>
    </row>
    <row r="739" spans="49:135" ht="13" x14ac:dyDescent="0.15">
      <c r="AW739" s="183"/>
      <c r="DU739" s="4"/>
      <c r="DZ739" s="183"/>
      <c r="EA739" s="183"/>
      <c r="EB739" s="183"/>
      <c r="EC739" s="183"/>
      <c r="ED739" s="183"/>
      <c r="EE739" s="183"/>
    </row>
    <row r="740" spans="49:135" ht="13" x14ac:dyDescent="0.15">
      <c r="AW740" s="183"/>
      <c r="DU740" s="4"/>
      <c r="DZ740" s="183"/>
      <c r="EA740" s="183"/>
      <c r="EB740" s="183"/>
      <c r="EC740" s="183"/>
      <c r="ED740" s="183"/>
      <c r="EE740" s="183"/>
    </row>
    <row r="741" spans="49:135" ht="13" x14ac:dyDescent="0.15">
      <c r="AW741" s="183"/>
      <c r="DU741" s="4"/>
      <c r="DZ741" s="183"/>
      <c r="EA741" s="183"/>
      <c r="EB741" s="183"/>
      <c r="EC741" s="183"/>
      <c r="ED741" s="183"/>
      <c r="EE741" s="183"/>
    </row>
    <row r="742" spans="49:135" ht="13" x14ac:dyDescent="0.15">
      <c r="AW742" s="183"/>
      <c r="DU742" s="4"/>
      <c r="DZ742" s="183"/>
      <c r="EA742" s="183"/>
      <c r="EB742" s="183"/>
      <c r="EC742" s="183"/>
      <c r="ED742" s="183"/>
      <c r="EE742" s="183"/>
    </row>
    <row r="743" spans="49:135" ht="13" x14ac:dyDescent="0.15">
      <c r="AW743" s="183"/>
      <c r="DU743" s="4"/>
      <c r="DZ743" s="183"/>
      <c r="EA743" s="183"/>
      <c r="EB743" s="183"/>
      <c r="EC743" s="183"/>
      <c r="ED743" s="183"/>
      <c r="EE743" s="183"/>
    </row>
    <row r="744" spans="49:135" ht="13" x14ac:dyDescent="0.15">
      <c r="AW744" s="183"/>
      <c r="DU744" s="4"/>
      <c r="DZ744" s="183"/>
      <c r="EA744" s="183"/>
      <c r="EB744" s="183"/>
      <c r="EC744" s="183"/>
      <c r="ED744" s="183"/>
      <c r="EE744" s="183"/>
    </row>
    <row r="745" spans="49:135" ht="13" x14ac:dyDescent="0.15">
      <c r="AW745" s="183"/>
      <c r="DU745" s="4"/>
      <c r="DZ745" s="183"/>
      <c r="EA745" s="183"/>
      <c r="EB745" s="183"/>
      <c r="EC745" s="183"/>
      <c r="ED745" s="183"/>
      <c r="EE745" s="183"/>
    </row>
    <row r="746" spans="49:135" ht="13" x14ac:dyDescent="0.15">
      <c r="AW746" s="183"/>
      <c r="DU746" s="4"/>
      <c r="DZ746" s="183"/>
      <c r="EA746" s="183"/>
      <c r="EB746" s="183"/>
      <c r="EC746" s="183"/>
      <c r="ED746" s="183"/>
      <c r="EE746" s="183"/>
    </row>
    <row r="747" spans="49:135" ht="13" x14ac:dyDescent="0.15">
      <c r="AW747" s="183"/>
      <c r="DU747" s="4"/>
      <c r="DZ747" s="183"/>
      <c r="EA747" s="183"/>
      <c r="EB747" s="183"/>
      <c r="EC747" s="183"/>
      <c r="ED747" s="183"/>
      <c r="EE747" s="183"/>
    </row>
    <row r="748" spans="49:135" ht="13" x14ac:dyDescent="0.15">
      <c r="AW748" s="183"/>
      <c r="DU748" s="4"/>
      <c r="DZ748" s="183"/>
      <c r="EA748" s="183"/>
      <c r="EB748" s="183"/>
      <c r="EC748" s="183"/>
      <c r="ED748" s="183"/>
      <c r="EE748" s="183"/>
    </row>
    <row r="749" spans="49:135" ht="13" x14ac:dyDescent="0.15">
      <c r="AW749" s="183"/>
      <c r="DU749" s="4"/>
      <c r="DZ749" s="183"/>
      <c r="EA749" s="183"/>
      <c r="EB749" s="183"/>
      <c r="EC749" s="183"/>
      <c r="ED749" s="183"/>
      <c r="EE749" s="183"/>
    </row>
    <row r="750" spans="49:135" ht="13" x14ac:dyDescent="0.15">
      <c r="AW750" s="183"/>
      <c r="DU750" s="4"/>
      <c r="DZ750" s="183"/>
      <c r="EA750" s="183"/>
      <c r="EB750" s="183"/>
      <c r="EC750" s="183"/>
      <c r="ED750" s="183"/>
      <c r="EE750" s="183"/>
    </row>
    <row r="751" spans="49:135" ht="13" x14ac:dyDescent="0.15">
      <c r="AW751" s="183"/>
      <c r="DU751" s="4"/>
      <c r="DZ751" s="183"/>
      <c r="EA751" s="183"/>
      <c r="EB751" s="183"/>
      <c r="EC751" s="183"/>
      <c r="ED751" s="183"/>
      <c r="EE751" s="183"/>
    </row>
    <row r="752" spans="49:135" ht="13" x14ac:dyDescent="0.15">
      <c r="AW752" s="183"/>
      <c r="DU752" s="4"/>
      <c r="DZ752" s="183"/>
      <c r="EA752" s="183"/>
      <c r="EB752" s="183"/>
      <c r="EC752" s="183"/>
      <c r="ED752" s="183"/>
      <c r="EE752" s="183"/>
    </row>
    <row r="753" spans="49:135" ht="13" x14ac:dyDescent="0.15">
      <c r="AW753" s="183"/>
      <c r="DU753" s="4"/>
      <c r="DZ753" s="183"/>
      <c r="EA753" s="183"/>
      <c r="EB753" s="183"/>
      <c r="EC753" s="183"/>
      <c r="ED753" s="183"/>
      <c r="EE753" s="183"/>
    </row>
    <row r="754" spans="49:135" ht="13" x14ac:dyDescent="0.15">
      <c r="AW754" s="183"/>
      <c r="DU754" s="4"/>
      <c r="DZ754" s="183"/>
      <c r="EA754" s="183"/>
      <c r="EB754" s="183"/>
      <c r="EC754" s="183"/>
      <c r="ED754" s="183"/>
      <c r="EE754" s="183"/>
    </row>
    <row r="755" spans="49:135" ht="13" x14ac:dyDescent="0.15">
      <c r="AW755" s="183"/>
      <c r="DU755" s="4"/>
      <c r="DZ755" s="183"/>
      <c r="EA755" s="183"/>
      <c r="EB755" s="183"/>
      <c r="EC755" s="183"/>
      <c r="ED755" s="183"/>
      <c r="EE755" s="183"/>
    </row>
    <row r="756" spans="49:135" ht="13" x14ac:dyDescent="0.15">
      <c r="AW756" s="183"/>
      <c r="DU756" s="4"/>
      <c r="DZ756" s="183"/>
      <c r="EA756" s="183"/>
      <c r="EB756" s="183"/>
      <c r="EC756" s="183"/>
      <c r="ED756" s="183"/>
      <c r="EE756" s="183"/>
    </row>
    <row r="757" spans="49:135" ht="13" x14ac:dyDescent="0.15">
      <c r="AW757" s="183"/>
      <c r="DU757" s="4"/>
      <c r="DZ757" s="183"/>
      <c r="EA757" s="183"/>
      <c r="EB757" s="183"/>
      <c r="EC757" s="183"/>
      <c r="ED757" s="183"/>
      <c r="EE757" s="183"/>
    </row>
    <row r="758" spans="49:135" ht="13" x14ac:dyDescent="0.15">
      <c r="AW758" s="183"/>
      <c r="DU758" s="4"/>
      <c r="DZ758" s="183"/>
      <c r="EA758" s="183"/>
      <c r="EB758" s="183"/>
      <c r="EC758" s="183"/>
      <c r="ED758" s="183"/>
      <c r="EE758" s="183"/>
    </row>
    <row r="759" spans="49:135" ht="13" x14ac:dyDescent="0.15">
      <c r="AW759" s="183"/>
      <c r="DU759" s="4"/>
      <c r="DZ759" s="183"/>
      <c r="EA759" s="183"/>
      <c r="EB759" s="183"/>
      <c r="EC759" s="183"/>
      <c r="ED759" s="183"/>
      <c r="EE759" s="183"/>
    </row>
    <row r="760" spans="49:135" ht="13" x14ac:dyDescent="0.15">
      <c r="AW760" s="183"/>
      <c r="DU760" s="4"/>
      <c r="DZ760" s="183"/>
      <c r="EA760" s="183"/>
      <c r="EB760" s="183"/>
      <c r="EC760" s="183"/>
      <c r="ED760" s="183"/>
      <c r="EE760" s="183"/>
    </row>
    <row r="761" spans="49:135" ht="13" x14ac:dyDescent="0.15">
      <c r="AW761" s="183"/>
      <c r="DU761" s="4"/>
      <c r="DZ761" s="183"/>
      <c r="EA761" s="183"/>
      <c r="EB761" s="183"/>
      <c r="EC761" s="183"/>
      <c r="ED761" s="183"/>
      <c r="EE761" s="183"/>
    </row>
    <row r="762" spans="49:135" ht="13" x14ac:dyDescent="0.15">
      <c r="AW762" s="183"/>
      <c r="DU762" s="4"/>
      <c r="DZ762" s="183"/>
      <c r="EA762" s="183"/>
      <c r="EB762" s="183"/>
      <c r="EC762" s="183"/>
      <c r="ED762" s="183"/>
      <c r="EE762" s="183"/>
    </row>
    <row r="763" spans="49:135" ht="13" x14ac:dyDescent="0.15">
      <c r="AW763" s="183"/>
      <c r="DU763" s="4"/>
      <c r="DZ763" s="183"/>
      <c r="EA763" s="183"/>
      <c r="EB763" s="183"/>
      <c r="EC763" s="183"/>
      <c r="ED763" s="183"/>
      <c r="EE763" s="183"/>
    </row>
    <row r="764" spans="49:135" ht="13" x14ac:dyDescent="0.15">
      <c r="AW764" s="183"/>
      <c r="DU764" s="4"/>
      <c r="DZ764" s="183"/>
      <c r="EA764" s="183"/>
      <c r="EB764" s="183"/>
      <c r="EC764" s="183"/>
      <c r="ED764" s="183"/>
      <c r="EE764" s="183"/>
    </row>
    <row r="765" spans="49:135" ht="13" x14ac:dyDescent="0.15">
      <c r="AW765" s="183"/>
      <c r="DU765" s="4"/>
      <c r="DZ765" s="183"/>
      <c r="EA765" s="183"/>
      <c r="EB765" s="183"/>
      <c r="EC765" s="183"/>
      <c r="ED765" s="183"/>
      <c r="EE765" s="183"/>
    </row>
    <row r="766" spans="49:135" ht="13" x14ac:dyDescent="0.15">
      <c r="AW766" s="183"/>
      <c r="DU766" s="4"/>
      <c r="DZ766" s="183"/>
      <c r="EA766" s="183"/>
      <c r="EB766" s="183"/>
      <c r="EC766" s="183"/>
      <c r="ED766" s="183"/>
      <c r="EE766" s="183"/>
    </row>
    <row r="767" spans="49:135" ht="13" x14ac:dyDescent="0.15">
      <c r="AW767" s="183"/>
      <c r="DU767" s="4"/>
      <c r="DZ767" s="183"/>
      <c r="EA767" s="183"/>
      <c r="EB767" s="183"/>
      <c r="EC767" s="183"/>
      <c r="ED767" s="183"/>
      <c r="EE767" s="183"/>
    </row>
    <row r="768" spans="49:135" ht="13" x14ac:dyDescent="0.15">
      <c r="AW768" s="183"/>
      <c r="DU768" s="4"/>
      <c r="DZ768" s="183"/>
      <c r="EA768" s="183"/>
      <c r="EB768" s="183"/>
      <c r="EC768" s="183"/>
      <c r="ED768" s="183"/>
      <c r="EE768" s="183"/>
    </row>
    <row r="769" spans="49:135" ht="13" x14ac:dyDescent="0.15">
      <c r="AW769" s="183"/>
      <c r="DU769" s="4"/>
      <c r="DZ769" s="183"/>
      <c r="EA769" s="183"/>
      <c r="EB769" s="183"/>
      <c r="EC769" s="183"/>
      <c r="ED769" s="183"/>
      <c r="EE769" s="183"/>
    </row>
    <row r="770" spans="49:135" ht="13" x14ac:dyDescent="0.15">
      <c r="AW770" s="183"/>
      <c r="DU770" s="4"/>
      <c r="DZ770" s="183"/>
      <c r="EA770" s="183"/>
      <c r="EB770" s="183"/>
      <c r="EC770" s="183"/>
      <c r="ED770" s="183"/>
      <c r="EE770" s="183"/>
    </row>
    <row r="771" spans="49:135" ht="13" x14ac:dyDescent="0.15">
      <c r="AW771" s="183"/>
      <c r="DU771" s="4"/>
      <c r="DZ771" s="183"/>
      <c r="EA771" s="183"/>
      <c r="EB771" s="183"/>
      <c r="EC771" s="183"/>
      <c r="ED771" s="183"/>
      <c r="EE771" s="183"/>
    </row>
    <row r="772" spans="49:135" ht="13" x14ac:dyDescent="0.15">
      <c r="AW772" s="183"/>
      <c r="DU772" s="4"/>
      <c r="DZ772" s="183"/>
      <c r="EA772" s="183"/>
      <c r="EB772" s="183"/>
      <c r="EC772" s="183"/>
      <c r="ED772" s="183"/>
      <c r="EE772" s="183"/>
    </row>
    <row r="773" spans="49:135" ht="13" x14ac:dyDescent="0.15">
      <c r="AW773" s="183"/>
      <c r="DU773" s="4"/>
      <c r="DZ773" s="183"/>
      <c r="EA773" s="183"/>
      <c r="EB773" s="183"/>
      <c r="EC773" s="183"/>
      <c r="ED773" s="183"/>
      <c r="EE773" s="183"/>
    </row>
    <row r="774" spans="49:135" ht="13" x14ac:dyDescent="0.15">
      <c r="AW774" s="183"/>
      <c r="DU774" s="4"/>
      <c r="DZ774" s="183"/>
      <c r="EA774" s="183"/>
      <c r="EB774" s="183"/>
      <c r="EC774" s="183"/>
      <c r="ED774" s="183"/>
      <c r="EE774" s="183"/>
    </row>
    <row r="775" spans="49:135" ht="13" x14ac:dyDescent="0.15">
      <c r="AW775" s="183"/>
      <c r="DU775" s="4"/>
      <c r="DZ775" s="183"/>
      <c r="EA775" s="183"/>
      <c r="EB775" s="183"/>
      <c r="EC775" s="183"/>
      <c r="ED775" s="183"/>
      <c r="EE775" s="183"/>
    </row>
    <row r="776" spans="49:135" ht="13" x14ac:dyDescent="0.15">
      <c r="AW776" s="183"/>
      <c r="DU776" s="4"/>
      <c r="DZ776" s="183"/>
      <c r="EA776" s="183"/>
      <c r="EB776" s="183"/>
      <c r="EC776" s="183"/>
      <c r="ED776" s="183"/>
      <c r="EE776" s="183"/>
    </row>
    <row r="777" spans="49:135" ht="13" x14ac:dyDescent="0.15">
      <c r="AW777" s="183"/>
      <c r="DU777" s="4"/>
      <c r="DZ777" s="183"/>
      <c r="EA777" s="183"/>
      <c r="EB777" s="183"/>
      <c r="EC777" s="183"/>
      <c r="ED777" s="183"/>
      <c r="EE777" s="183"/>
    </row>
    <row r="778" spans="49:135" ht="13" x14ac:dyDescent="0.15">
      <c r="AW778" s="183"/>
      <c r="DU778" s="4"/>
      <c r="DZ778" s="183"/>
      <c r="EA778" s="183"/>
      <c r="EB778" s="183"/>
      <c r="EC778" s="183"/>
      <c r="ED778" s="183"/>
      <c r="EE778" s="183"/>
    </row>
    <row r="779" spans="49:135" ht="13" x14ac:dyDescent="0.15">
      <c r="AW779" s="183"/>
      <c r="DU779" s="4"/>
      <c r="DZ779" s="183"/>
      <c r="EA779" s="183"/>
      <c r="EB779" s="183"/>
      <c r="EC779" s="183"/>
      <c r="ED779" s="183"/>
      <c r="EE779" s="183"/>
    </row>
    <row r="780" spans="49:135" ht="13" x14ac:dyDescent="0.15">
      <c r="AW780" s="183"/>
      <c r="DU780" s="4"/>
      <c r="DZ780" s="183"/>
      <c r="EA780" s="183"/>
      <c r="EB780" s="183"/>
      <c r="EC780" s="183"/>
      <c r="ED780" s="183"/>
      <c r="EE780" s="183"/>
    </row>
    <row r="781" spans="49:135" ht="13" x14ac:dyDescent="0.15">
      <c r="AW781" s="183"/>
      <c r="DU781" s="4"/>
      <c r="DZ781" s="183"/>
      <c r="EA781" s="183"/>
      <c r="EB781" s="183"/>
      <c r="EC781" s="183"/>
      <c r="ED781" s="183"/>
      <c r="EE781" s="183"/>
    </row>
    <row r="782" spans="49:135" ht="13" x14ac:dyDescent="0.15">
      <c r="AW782" s="183"/>
      <c r="DU782" s="4"/>
      <c r="DZ782" s="183"/>
      <c r="EA782" s="183"/>
      <c r="EB782" s="183"/>
      <c r="EC782" s="183"/>
      <c r="ED782" s="183"/>
      <c r="EE782" s="183"/>
    </row>
    <row r="783" spans="49:135" ht="13" x14ac:dyDescent="0.15">
      <c r="AW783" s="183"/>
      <c r="DU783" s="4"/>
      <c r="DZ783" s="183"/>
      <c r="EA783" s="183"/>
      <c r="EB783" s="183"/>
      <c r="EC783" s="183"/>
      <c r="ED783" s="183"/>
      <c r="EE783" s="183"/>
    </row>
    <row r="784" spans="49:135" ht="13" x14ac:dyDescent="0.15">
      <c r="AW784" s="183"/>
      <c r="DU784" s="4"/>
      <c r="DZ784" s="183"/>
      <c r="EA784" s="183"/>
      <c r="EB784" s="183"/>
      <c r="EC784" s="183"/>
      <c r="ED784" s="183"/>
      <c r="EE784" s="183"/>
    </row>
    <row r="785" spans="49:135" ht="13" x14ac:dyDescent="0.15">
      <c r="AW785" s="183"/>
      <c r="DU785" s="4"/>
      <c r="DZ785" s="183"/>
      <c r="EA785" s="183"/>
      <c r="EB785" s="183"/>
      <c r="EC785" s="183"/>
      <c r="ED785" s="183"/>
      <c r="EE785" s="183"/>
    </row>
    <row r="786" spans="49:135" ht="13" x14ac:dyDescent="0.15">
      <c r="AW786" s="183"/>
      <c r="DU786" s="4"/>
      <c r="DZ786" s="183"/>
      <c r="EA786" s="183"/>
      <c r="EB786" s="183"/>
      <c r="EC786" s="183"/>
      <c r="ED786" s="183"/>
      <c r="EE786" s="183"/>
    </row>
    <row r="787" spans="49:135" ht="13" x14ac:dyDescent="0.15">
      <c r="AW787" s="183"/>
      <c r="DU787" s="4"/>
      <c r="DZ787" s="183"/>
      <c r="EA787" s="183"/>
      <c r="EB787" s="183"/>
      <c r="EC787" s="183"/>
      <c r="ED787" s="183"/>
      <c r="EE787" s="183"/>
    </row>
    <row r="788" spans="49:135" ht="13" x14ac:dyDescent="0.15">
      <c r="AW788" s="183"/>
      <c r="DU788" s="4"/>
      <c r="DZ788" s="183"/>
      <c r="EA788" s="183"/>
      <c r="EB788" s="183"/>
      <c r="EC788" s="183"/>
      <c r="ED788" s="183"/>
      <c r="EE788" s="183"/>
    </row>
    <row r="789" spans="49:135" ht="13" x14ac:dyDescent="0.15">
      <c r="AW789" s="183"/>
      <c r="DU789" s="4"/>
      <c r="DZ789" s="183"/>
      <c r="EA789" s="183"/>
      <c r="EB789" s="183"/>
      <c r="EC789" s="183"/>
      <c r="ED789" s="183"/>
      <c r="EE789" s="183"/>
    </row>
    <row r="790" spans="49:135" ht="13" x14ac:dyDescent="0.15">
      <c r="AW790" s="183"/>
      <c r="DU790" s="4"/>
      <c r="DZ790" s="183"/>
      <c r="EA790" s="183"/>
      <c r="EB790" s="183"/>
      <c r="EC790" s="183"/>
      <c r="ED790" s="183"/>
      <c r="EE790" s="183"/>
    </row>
    <row r="791" spans="49:135" ht="13" x14ac:dyDescent="0.15">
      <c r="AW791" s="183"/>
      <c r="DU791" s="4"/>
      <c r="DZ791" s="183"/>
      <c r="EA791" s="183"/>
      <c r="EB791" s="183"/>
      <c r="EC791" s="183"/>
      <c r="ED791" s="183"/>
      <c r="EE791" s="183"/>
    </row>
    <row r="792" spans="49:135" ht="13" x14ac:dyDescent="0.15">
      <c r="AW792" s="183"/>
      <c r="DU792" s="4"/>
      <c r="DZ792" s="183"/>
      <c r="EA792" s="183"/>
      <c r="EB792" s="183"/>
      <c r="EC792" s="183"/>
      <c r="ED792" s="183"/>
      <c r="EE792" s="183"/>
    </row>
    <row r="793" spans="49:135" ht="13" x14ac:dyDescent="0.15">
      <c r="AW793" s="183"/>
      <c r="DU793" s="4"/>
      <c r="DZ793" s="183"/>
      <c r="EA793" s="183"/>
      <c r="EB793" s="183"/>
      <c r="EC793" s="183"/>
      <c r="ED793" s="183"/>
      <c r="EE793" s="183"/>
    </row>
    <row r="794" spans="49:135" ht="13" x14ac:dyDescent="0.15">
      <c r="AW794" s="183"/>
      <c r="DU794" s="4"/>
      <c r="DZ794" s="183"/>
      <c r="EA794" s="183"/>
      <c r="EB794" s="183"/>
      <c r="EC794" s="183"/>
      <c r="ED794" s="183"/>
      <c r="EE794" s="183"/>
    </row>
    <row r="795" spans="49:135" ht="13" x14ac:dyDescent="0.15">
      <c r="AW795" s="183"/>
      <c r="DU795" s="4"/>
      <c r="DZ795" s="183"/>
      <c r="EA795" s="183"/>
      <c r="EB795" s="183"/>
      <c r="EC795" s="183"/>
      <c r="ED795" s="183"/>
      <c r="EE795" s="183"/>
    </row>
    <row r="796" spans="49:135" ht="13" x14ac:dyDescent="0.15">
      <c r="AW796" s="183"/>
      <c r="DU796" s="4"/>
      <c r="DZ796" s="183"/>
      <c r="EA796" s="183"/>
      <c r="EB796" s="183"/>
      <c r="EC796" s="183"/>
      <c r="ED796" s="183"/>
      <c r="EE796" s="183"/>
    </row>
    <row r="797" spans="49:135" ht="13" x14ac:dyDescent="0.15">
      <c r="AW797" s="183"/>
      <c r="DU797" s="4"/>
      <c r="DZ797" s="183"/>
      <c r="EA797" s="183"/>
      <c r="EB797" s="183"/>
      <c r="EC797" s="183"/>
      <c r="ED797" s="183"/>
      <c r="EE797" s="183"/>
    </row>
    <row r="798" spans="49:135" ht="13" x14ac:dyDescent="0.15">
      <c r="AW798" s="183"/>
      <c r="DU798" s="4"/>
      <c r="DZ798" s="183"/>
      <c r="EA798" s="183"/>
      <c r="EB798" s="183"/>
      <c r="EC798" s="183"/>
      <c r="ED798" s="183"/>
      <c r="EE798" s="183"/>
    </row>
    <row r="799" spans="49:135" ht="13" x14ac:dyDescent="0.15">
      <c r="AW799" s="183"/>
      <c r="DU799" s="4"/>
      <c r="DZ799" s="183"/>
      <c r="EA799" s="183"/>
      <c r="EB799" s="183"/>
      <c r="EC799" s="183"/>
      <c r="ED799" s="183"/>
      <c r="EE799" s="183"/>
    </row>
    <row r="800" spans="49:135" ht="13" x14ac:dyDescent="0.15">
      <c r="AW800" s="183"/>
      <c r="DU800" s="4"/>
      <c r="DZ800" s="183"/>
      <c r="EA800" s="183"/>
      <c r="EB800" s="183"/>
      <c r="EC800" s="183"/>
      <c r="ED800" s="183"/>
      <c r="EE800" s="183"/>
    </row>
    <row r="801" spans="49:135" ht="13" x14ac:dyDescent="0.15">
      <c r="AW801" s="183"/>
      <c r="DU801" s="4"/>
      <c r="DZ801" s="183"/>
      <c r="EA801" s="183"/>
      <c r="EB801" s="183"/>
      <c r="EC801" s="183"/>
      <c r="ED801" s="183"/>
      <c r="EE801" s="183"/>
    </row>
    <row r="802" spans="49:135" ht="13" x14ac:dyDescent="0.15">
      <c r="AW802" s="183"/>
      <c r="DU802" s="4"/>
      <c r="DZ802" s="183"/>
      <c r="EA802" s="183"/>
      <c r="EB802" s="183"/>
      <c r="EC802" s="183"/>
      <c r="ED802" s="183"/>
      <c r="EE802" s="183"/>
    </row>
    <row r="803" spans="49:135" ht="13" x14ac:dyDescent="0.15">
      <c r="AW803" s="183"/>
      <c r="DU803" s="4"/>
      <c r="DZ803" s="183"/>
      <c r="EA803" s="183"/>
      <c r="EB803" s="183"/>
      <c r="EC803" s="183"/>
      <c r="ED803" s="183"/>
      <c r="EE803" s="183"/>
    </row>
    <row r="804" spans="49:135" ht="13" x14ac:dyDescent="0.15">
      <c r="AW804" s="183"/>
      <c r="DU804" s="4"/>
      <c r="DZ804" s="183"/>
      <c r="EA804" s="183"/>
      <c r="EB804" s="183"/>
      <c r="EC804" s="183"/>
      <c r="ED804" s="183"/>
      <c r="EE804" s="183"/>
    </row>
    <row r="805" spans="49:135" ht="13" x14ac:dyDescent="0.15">
      <c r="AW805" s="183"/>
      <c r="DU805" s="4"/>
      <c r="DZ805" s="183"/>
      <c r="EA805" s="183"/>
      <c r="EB805" s="183"/>
      <c r="EC805" s="183"/>
      <c r="ED805" s="183"/>
      <c r="EE805" s="183"/>
    </row>
    <row r="806" spans="49:135" ht="13" x14ac:dyDescent="0.15">
      <c r="AW806" s="183"/>
      <c r="DU806" s="4"/>
      <c r="DZ806" s="183"/>
      <c r="EA806" s="183"/>
      <c r="EB806" s="183"/>
      <c r="EC806" s="183"/>
      <c r="ED806" s="183"/>
      <c r="EE806" s="183"/>
    </row>
    <row r="807" spans="49:135" ht="13" x14ac:dyDescent="0.15">
      <c r="AW807" s="183"/>
      <c r="DU807" s="4"/>
      <c r="DZ807" s="183"/>
      <c r="EA807" s="183"/>
      <c r="EB807" s="183"/>
      <c r="EC807" s="183"/>
      <c r="ED807" s="183"/>
      <c r="EE807" s="183"/>
    </row>
    <row r="808" spans="49:135" ht="13" x14ac:dyDescent="0.15">
      <c r="AW808" s="183"/>
      <c r="DU808" s="4"/>
      <c r="DZ808" s="183"/>
      <c r="EA808" s="183"/>
      <c r="EB808" s="183"/>
      <c r="EC808" s="183"/>
      <c r="ED808" s="183"/>
      <c r="EE808" s="183"/>
    </row>
    <row r="809" spans="49:135" ht="13" x14ac:dyDescent="0.15">
      <c r="AW809" s="183"/>
      <c r="DU809" s="4"/>
      <c r="DZ809" s="183"/>
      <c r="EA809" s="183"/>
      <c r="EB809" s="183"/>
      <c r="EC809" s="183"/>
      <c r="ED809" s="183"/>
      <c r="EE809" s="183"/>
    </row>
    <row r="810" spans="49:135" ht="13" x14ac:dyDescent="0.15">
      <c r="AW810" s="183"/>
      <c r="DU810" s="4"/>
      <c r="DZ810" s="183"/>
      <c r="EA810" s="183"/>
      <c r="EB810" s="183"/>
      <c r="EC810" s="183"/>
      <c r="ED810" s="183"/>
      <c r="EE810" s="183"/>
    </row>
    <row r="811" spans="49:135" ht="13" x14ac:dyDescent="0.15">
      <c r="AW811" s="183"/>
      <c r="DU811" s="4"/>
      <c r="DZ811" s="183"/>
      <c r="EA811" s="183"/>
      <c r="EB811" s="183"/>
      <c r="EC811" s="183"/>
      <c r="ED811" s="183"/>
      <c r="EE811" s="183"/>
    </row>
    <row r="812" spans="49:135" ht="13" x14ac:dyDescent="0.15">
      <c r="AW812" s="183"/>
      <c r="DU812" s="4"/>
      <c r="DZ812" s="183"/>
      <c r="EA812" s="183"/>
      <c r="EB812" s="183"/>
      <c r="EC812" s="183"/>
      <c r="ED812" s="183"/>
      <c r="EE812" s="183"/>
    </row>
    <row r="813" spans="49:135" ht="13" x14ac:dyDescent="0.15">
      <c r="AW813" s="183"/>
      <c r="DU813" s="4"/>
      <c r="DZ813" s="183"/>
      <c r="EA813" s="183"/>
      <c r="EB813" s="183"/>
      <c r="EC813" s="183"/>
      <c r="ED813" s="183"/>
      <c r="EE813" s="183"/>
    </row>
    <row r="814" spans="49:135" ht="13" x14ac:dyDescent="0.15">
      <c r="AW814" s="183"/>
      <c r="DU814" s="4"/>
      <c r="DZ814" s="183"/>
      <c r="EA814" s="183"/>
      <c r="EB814" s="183"/>
      <c r="EC814" s="183"/>
      <c r="ED814" s="183"/>
      <c r="EE814" s="183"/>
    </row>
    <row r="815" spans="49:135" ht="13" x14ac:dyDescent="0.15">
      <c r="AW815" s="183"/>
      <c r="DU815" s="4"/>
      <c r="DZ815" s="183"/>
      <c r="EA815" s="183"/>
      <c r="EB815" s="183"/>
      <c r="EC815" s="183"/>
      <c r="ED815" s="183"/>
      <c r="EE815" s="183"/>
    </row>
    <row r="816" spans="49:135" ht="13" x14ac:dyDescent="0.15">
      <c r="AW816" s="183"/>
      <c r="DU816" s="4"/>
      <c r="DZ816" s="183"/>
      <c r="EA816" s="183"/>
      <c r="EB816" s="183"/>
      <c r="EC816" s="183"/>
      <c r="ED816" s="183"/>
      <c r="EE816" s="183"/>
    </row>
    <row r="817" spans="49:135" ht="13" x14ac:dyDescent="0.15">
      <c r="AW817" s="183"/>
      <c r="DU817" s="4"/>
      <c r="DZ817" s="183"/>
      <c r="EA817" s="183"/>
      <c r="EB817" s="183"/>
      <c r="EC817" s="183"/>
      <c r="ED817" s="183"/>
      <c r="EE817" s="183"/>
    </row>
    <row r="818" spans="49:135" ht="13" x14ac:dyDescent="0.15">
      <c r="AW818" s="183"/>
      <c r="DU818" s="4"/>
      <c r="DZ818" s="183"/>
      <c r="EA818" s="183"/>
      <c r="EB818" s="183"/>
      <c r="EC818" s="183"/>
      <c r="ED818" s="183"/>
      <c r="EE818" s="183"/>
    </row>
    <row r="819" spans="49:135" ht="13" x14ac:dyDescent="0.15">
      <c r="AW819" s="183"/>
      <c r="DU819" s="4"/>
      <c r="DZ819" s="183"/>
      <c r="EA819" s="183"/>
      <c r="EB819" s="183"/>
      <c r="EC819" s="183"/>
      <c r="ED819" s="183"/>
      <c r="EE819" s="183"/>
    </row>
    <row r="820" spans="49:135" ht="13" x14ac:dyDescent="0.15">
      <c r="AW820" s="183"/>
      <c r="DU820" s="4"/>
      <c r="DZ820" s="183"/>
      <c r="EA820" s="183"/>
      <c r="EB820" s="183"/>
      <c r="EC820" s="183"/>
      <c r="ED820" s="183"/>
      <c r="EE820" s="183"/>
    </row>
    <row r="821" spans="49:135" ht="13" x14ac:dyDescent="0.15">
      <c r="AW821" s="183"/>
      <c r="DU821" s="4"/>
      <c r="DZ821" s="183"/>
      <c r="EA821" s="183"/>
      <c r="EB821" s="183"/>
      <c r="EC821" s="183"/>
      <c r="ED821" s="183"/>
      <c r="EE821" s="183"/>
    </row>
    <row r="822" spans="49:135" ht="13" x14ac:dyDescent="0.15">
      <c r="AW822" s="183"/>
      <c r="DU822" s="4"/>
      <c r="DZ822" s="183"/>
      <c r="EA822" s="183"/>
      <c r="EB822" s="183"/>
      <c r="EC822" s="183"/>
      <c r="ED822" s="183"/>
      <c r="EE822" s="183"/>
    </row>
    <row r="823" spans="49:135" ht="13" x14ac:dyDescent="0.15">
      <c r="AW823" s="183"/>
      <c r="DU823" s="4"/>
      <c r="DZ823" s="183"/>
      <c r="EA823" s="183"/>
      <c r="EB823" s="183"/>
      <c r="EC823" s="183"/>
      <c r="ED823" s="183"/>
      <c r="EE823" s="183"/>
    </row>
    <row r="824" spans="49:135" ht="13" x14ac:dyDescent="0.15">
      <c r="AW824" s="183"/>
      <c r="DU824" s="4"/>
      <c r="DZ824" s="183"/>
      <c r="EA824" s="183"/>
      <c r="EB824" s="183"/>
      <c r="EC824" s="183"/>
      <c r="ED824" s="183"/>
      <c r="EE824" s="183"/>
    </row>
    <row r="825" spans="49:135" ht="13" x14ac:dyDescent="0.15">
      <c r="AW825" s="183"/>
      <c r="DU825" s="4"/>
      <c r="DZ825" s="183"/>
      <c r="EA825" s="183"/>
      <c r="EB825" s="183"/>
      <c r="EC825" s="183"/>
      <c r="ED825" s="183"/>
      <c r="EE825" s="183"/>
    </row>
    <row r="826" spans="49:135" ht="13" x14ac:dyDescent="0.15">
      <c r="AW826" s="183"/>
      <c r="DU826" s="4"/>
      <c r="DZ826" s="183"/>
      <c r="EA826" s="183"/>
      <c r="EB826" s="183"/>
      <c r="EC826" s="183"/>
      <c r="ED826" s="183"/>
      <c r="EE826" s="183"/>
    </row>
    <row r="827" spans="49:135" ht="13" x14ac:dyDescent="0.15">
      <c r="AW827" s="183"/>
      <c r="DU827" s="4"/>
      <c r="DZ827" s="183"/>
      <c r="EA827" s="183"/>
      <c r="EB827" s="183"/>
      <c r="EC827" s="183"/>
      <c r="ED827" s="183"/>
      <c r="EE827" s="183"/>
    </row>
    <row r="828" spans="49:135" ht="13" x14ac:dyDescent="0.15">
      <c r="AW828" s="183"/>
      <c r="DU828" s="4"/>
      <c r="DZ828" s="183"/>
      <c r="EA828" s="183"/>
      <c r="EB828" s="183"/>
      <c r="EC828" s="183"/>
      <c r="ED828" s="183"/>
      <c r="EE828" s="183"/>
    </row>
    <row r="829" spans="49:135" ht="13" x14ac:dyDescent="0.15">
      <c r="AW829" s="183"/>
      <c r="DU829" s="4"/>
      <c r="DZ829" s="183"/>
      <c r="EA829" s="183"/>
      <c r="EB829" s="183"/>
      <c r="EC829" s="183"/>
      <c r="ED829" s="183"/>
      <c r="EE829" s="183"/>
    </row>
    <row r="830" spans="49:135" ht="13" x14ac:dyDescent="0.15">
      <c r="AW830" s="183"/>
      <c r="DU830" s="4"/>
      <c r="DZ830" s="183"/>
      <c r="EA830" s="183"/>
      <c r="EB830" s="183"/>
      <c r="EC830" s="183"/>
      <c r="ED830" s="183"/>
      <c r="EE830" s="183"/>
    </row>
    <row r="831" spans="49:135" ht="13" x14ac:dyDescent="0.15">
      <c r="AW831" s="183"/>
      <c r="DU831" s="4"/>
      <c r="DZ831" s="183"/>
      <c r="EA831" s="183"/>
      <c r="EB831" s="183"/>
      <c r="EC831" s="183"/>
      <c r="ED831" s="183"/>
      <c r="EE831" s="183"/>
    </row>
    <row r="832" spans="49:135" ht="13" x14ac:dyDescent="0.15">
      <c r="AW832" s="183"/>
      <c r="DU832" s="4"/>
      <c r="DZ832" s="183"/>
      <c r="EA832" s="183"/>
      <c r="EB832" s="183"/>
      <c r="EC832" s="183"/>
      <c r="ED832" s="183"/>
      <c r="EE832" s="183"/>
    </row>
    <row r="833" spans="49:135" ht="13" x14ac:dyDescent="0.15">
      <c r="AW833" s="183"/>
      <c r="DU833" s="4"/>
      <c r="DZ833" s="183"/>
      <c r="EA833" s="183"/>
      <c r="EB833" s="183"/>
      <c r="EC833" s="183"/>
      <c r="ED833" s="183"/>
      <c r="EE833" s="183"/>
    </row>
    <row r="834" spans="49:135" ht="13" x14ac:dyDescent="0.15">
      <c r="AW834" s="183"/>
      <c r="DU834" s="4"/>
      <c r="DZ834" s="183"/>
      <c r="EA834" s="183"/>
      <c r="EB834" s="183"/>
      <c r="EC834" s="183"/>
      <c r="ED834" s="183"/>
      <c r="EE834" s="183"/>
    </row>
    <row r="835" spans="49:135" ht="13" x14ac:dyDescent="0.15">
      <c r="AW835" s="183"/>
      <c r="DU835" s="4"/>
      <c r="DZ835" s="183"/>
      <c r="EA835" s="183"/>
      <c r="EB835" s="183"/>
      <c r="EC835" s="183"/>
      <c r="ED835" s="183"/>
      <c r="EE835" s="183"/>
    </row>
    <row r="836" spans="49:135" ht="13" x14ac:dyDescent="0.15">
      <c r="AW836" s="183"/>
      <c r="DU836" s="4"/>
      <c r="DZ836" s="183"/>
      <c r="EA836" s="183"/>
      <c r="EB836" s="183"/>
      <c r="EC836" s="183"/>
      <c r="ED836" s="183"/>
      <c r="EE836" s="183"/>
    </row>
    <row r="837" spans="49:135" ht="13" x14ac:dyDescent="0.15">
      <c r="AW837" s="183"/>
      <c r="DU837" s="4"/>
      <c r="DZ837" s="183"/>
      <c r="EA837" s="183"/>
      <c r="EB837" s="183"/>
      <c r="EC837" s="183"/>
      <c r="ED837" s="183"/>
      <c r="EE837" s="183"/>
    </row>
    <row r="838" spans="49:135" ht="13" x14ac:dyDescent="0.15">
      <c r="AW838" s="183"/>
      <c r="DU838" s="4"/>
      <c r="DZ838" s="183"/>
      <c r="EA838" s="183"/>
      <c r="EB838" s="183"/>
      <c r="EC838" s="183"/>
      <c r="ED838" s="183"/>
      <c r="EE838" s="183"/>
    </row>
    <row r="839" spans="49:135" ht="13" x14ac:dyDescent="0.15">
      <c r="AW839" s="183"/>
      <c r="DU839" s="4"/>
      <c r="DZ839" s="183"/>
      <c r="EA839" s="183"/>
      <c r="EB839" s="183"/>
      <c r="EC839" s="183"/>
      <c r="ED839" s="183"/>
      <c r="EE839" s="183"/>
    </row>
    <row r="840" spans="49:135" ht="13" x14ac:dyDescent="0.15">
      <c r="AW840" s="183"/>
      <c r="DU840" s="4"/>
      <c r="DZ840" s="183"/>
      <c r="EA840" s="183"/>
      <c r="EB840" s="183"/>
      <c r="EC840" s="183"/>
      <c r="ED840" s="183"/>
      <c r="EE840" s="183"/>
    </row>
    <row r="841" spans="49:135" ht="13" x14ac:dyDescent="0.15">
      <c r="AW841" s="183"/>
      <c r="DU841" s="4"/>
      <c r="DZ841" s="183"/>
      <c r="EA841" s="183"/>
      <c r="EB841" s="183"/>
      <c r="EC841" s="183"/>
      <c r="ED841" s="183"/>
      <c r="EE841" s="183"/>
    </row>
    <row r="842" spans="49:135" ht="13" x14ac:dyDescent="0.15">
      <c r="AW842" s="183"/>
      <c r="DU842" s="4"/>
      <c r="DZ842" s="183"/>
      <c r="EA842" s="183"/>
      <c r="EB842" s="183"/>
      <c r="EC842" s="183"/>
      <c r="ED842" s="183"/>
      <c r="EE842" s="183"/>
    </row>
    <row r="843" spans="49:135" ht="13" x14ac:dyDescent="0.15">
      <c r="AW843" s="183"/>
      <c r="DU843" s="4"/>
      <c r="DZ843" s="183"/>
      <c r="EA843" s="183"/>
      <c r="EB843" s="183"/>
      <c r="EC843" s="183"/>
      <c r="ED843" s="183"/>
      <c r="EE843" s="183"/>
    </row>
    <row r="844" spans="49:135" ht="13" x14ac:dyDescent="0.15">
      <c r="AW844" s="183"/>
      <c r="DU844" s="4"/>
      <c r="DZ844" s="183"/>
      <c r="EA844" s="183"/>
      <c r="EB844" s="183"/>
      <c r="EC844" s="183"/>
      <c r="ED844" s="183"/>
      <c r="EE844" s="183"/>
    </row>
    <row r="845" spans="49:135" ht="13" x14ac:dyDescent="0.15">
      <c r="AW845" s="183"/>
      <c r="DU845" s="4"/>
      <c r="DZ845" s="183"/>
      <c r="EA845" s="183"/>
      <c r="EB845" s="183"/>
      <c r="EC845" s="183"/>
      <c r="ED845" s="183"/>
      <c r="EE845" s="183"/>
    </row>
    <row r="846" spans="49:135" ht="13" x14ac:dyDescent="0.15">
      <c r="AW846" s="183"/>
      <c r="DU846" s="4"/>
      <c r="DZ846" s="183"/>
      <c r="EA846" s="183"/>
      <c r="EB846" s="183"/>
      <c r="EC846" s="183"/>
      <c r="ED846" s="183"/>
      <c r="EE846" s="183"/>
    </row>
    <row r="847" spans="49:135" ht="13" x14ac:dyDescent="0.15">
      <c r="AW847" s="183"/>
      <c r="DU847" s="4"/>
      <c r="DZ847" s="183"/>
      <c r="EA847" s="183"/>
      <c r="EB847" s="183"/>
      <c r="EC847" s="183"/>
      <c r="ED847" s="183"/>
      <c r="EE847" s="183"/>
    </row>
    <row r="848" spans="49:135" ht="13" x14ac:dyDescent="0.15">
      <c r="AW848" s="183"/>
      <c r="DU848" s="4"/>
      <c r="DZ848" s="183"/>
      <c r="EA848" s="183"/>
      <c r="EB848" s="183"/>
      <c r="EC848" s="183"/>
      <c r="ED848" s="183"/>
      <c r="EE848" s="183"/>
    </row>
    <row r="849" spans="49:135" ht="13" x14ac:dyDescent="0.15">
      <c r="AW849" s="183"/>
      <c r="DU849" s="4"/>
      <c r="DZ849" s="183"/>
      <c r="EA849" s="183"/>
      <c r="EB849" s="183"/>
      <c r="EC849" s="183"/>
      <c r="ED849" s="183"/>
      <c r="EE849" s="183"/>
    </row>
    <row r="850" spans="49:135" ht="13" x14ac:dyDescent="0.15">
      <c r="AW850" s="183"/>
      <c r="DU850" s="4"/>
      <c r="DZ850" s="183"/>
      <c r="EA850" s="183"/>
      <c r="EB850" s="183"/>
      <c r="EC850" s="183"/>
      <c r="ED850" s="183"/>
      <c r="EE850" s="183"/>
    </row>
    <row r="851" spans="49:135" ht="13" x14ac:dyDescent="0.15">
      <c r="AW851" s="183"/>
      <c r="DU851" s="4"/>
      <c r="DZ851" s="183"/>
      <c r="EA851" s="183"/>
      <c r="EB851" s="183"/>
      <c r="EC851" s="183"/>
      <c r="ED851" s="183"/>
      <c r="EE851" s="183"/>
    </row>
    <row r="852" spans="49:135" ht="13" x14ac:dyDescent="0.15">
      <c r="AW852" s="183"/>
      <c r="DU852" s="4"/>
      <c r="DZ852" s="183"/>
      <c r="EA852" s="183"/>
      <c r="EB852" s="183"/>
      <c r="EC852" s="183"/>
      <c r="ED852" s="183"/>
      <c r="EE852" s="183"/>
    </row>
    <row r="853" spans="49:135" ht="13" x14ac:dyDescent="0.15">
      <c r="AW853" s="183"/>
      <c r="DU853" s="4"/>
      <c r="DZ853" s="183"/>
      <c r="EA853" s="183"/>
      <c r="EB853" s="183"/>
      <c r="EC853" s="183"/>
      <c r="ED853" s="183"/>
      <c r="EE853" s="183"/>
    </row>
    <row r="854" spans="49:135" ht="13" x14ac:dyDescent="0.15">
      <c r="AW854" s="183"/>
      <c r="DU854" s="4"/>
      <c r="DZ854" s="183"/>
      <c r="EA854" s="183"/>
      <c r="EB854" s="183"/>
      <c r="EC854" s="183"/>
      <c r="ED854" s="183"/>
      <c r="EE854" s="183"/>
    </row>
    <row r="855" spans="49:135" ht="13" x14ac:dyDescent="0.15">
      <c r="AW855" s="183"/>
      <c r="DU855" s="4"/>
      <c r="DZ855" s="183"/>
      <c r="EA855" s="183"/>
      <c r="EB855" s="183"/>
      <c r="EC855" s="183"/>
      <c r="ED855" s="183"/>
      <c r="EE855" s="183"/>
    </row>
    <row r="856" spans="49:135" ht="13" x14ac:dyDescent="0.15">
      <c r="AW856" s="183"/>
      <c r="DU856" s="4"/>
      <c r="DZ856" s="183"/>
      <c r="EA856" s="183"/>
      <c r="EB856" s="183"/>
      <c r="EC856" s="183"/>
      <c r="ED856" s="183"/>
      <c r="EE856" s="183"/>
    </row>
    <row r="857" spans="49:135" ht="13" x14ac:dyDescent="0.15">
      <c r="AW857" s="183"/>
      <c r="DU857" s="4"/>
      <c r="DZ857" s="183"/>
      <c r="EA857" s="183"/>
      <c r="EB857" s="183"/>
      <c r="EC857" s="183"/>
      <c r="ED857" s="183"/>
      <c r="EE857" s="183"/>
    </row>
    <row r="858" spans="49:135" ht="13" x14ac:dyDescent="0.15">
      <c r="AW858" s="183"/>
      <c r="DU858" s="4"/>
      <c r="DZ858" s="183"/>
      <c r="EA858" s="183"/>
      <c r="EB858" s="183"/>
      <c r="EC858" s="183"/>
      <c r="ED858" s="183"/>
      <c r="EE858" s="183"/>
    </row>
    <row r="859" spans="49:135" ht="13" x14ac:dyDescent="0.15">
      <c r="AW859" s="183"/>
      <c r="DU859" s="4"/>
      <c r="DZ859" s="183"/>
      <c r="EA859" s="183"/>
      <c r="EB859" s="183"/>
      <c r="EC859" s="183"/>
      <c r="ED859" s="183"/>
      <c r="EE859" s="183"/>
    </row>
    <row r="860" spans="49:135" ht="13" x14ac:dyDescent="0.15">
      <c r="AW860" s="183"/>
      <c r="DU860" s="4"/>
      <c r="DZ860" s="183"/>
      <c r="EA860" s="183"/>
      <c r="EB860" s="183"/>
      <c r="EC860" s="183"/>
      <c r="ED860" s="183"/>
      <c r="EE860" s="183"/>
    </row>
    <row r="861" spans="49:135" ht="13" x14ac:dyDescent="0.15">
      <c r="AW861" s="183"/>
      <c r="DU861" s="4"/>
      <c r="DZ861" s="183"/>
      <c r="EA861" s="183"/>
      <c r="EB861" s="183"/>
      <c r="EC861" s="183"/>
      <c r="ED861" s="183"/>
      <c r="EE861" s="183"/>
    </row>
    <row r="862" spans="49:135" ht="13" x14ac:dyDescent="0.15">
      <c r="AW862" s="183"/>
      <c r="DU862" s="4"/>
      <c r="DZ862" s="183"/>
      <c r="EA862" s="183"/>
      <c r="EB862" s="183"/>
      <c r="EC862" s="183"/>
      <c r="ED862" s="183"/>
      <c r="EE862" s="183"/>
    </row>
    <row r="863" spans="49:135" ht="13" x14ac:dyDescent="0.15">
      <c r="AW863" s="183"/>
      <c r="DU863" s="4"/>
      <c r="DZ863" s="183"/>
      <c r="EA863" s="183"/>
      <c r="EB863" s="183"/>
      <c r="EC863" s="183"/>
      <c r="ED863" s="183"/>
      <c r="EE863" s="183"/>
    </row>
    <row r="864" spans="49:135" ht="13" x14ac:dyDescent="0.15">
      <c r="AW864" s="183"/>
      <c r="DU864" s="4"/>
      <c r="DZ864" s="183"/>
      <c r="EA864" s="183"/>
      <c r="EB864" s="183"/>
      <c r="EC864" s="183"/>
      <c r="ED864" s="183"/>
      <c r="EE864" s="183"/>
    </row>
    <row r="865" spans="49:135" ht="13" x14ac:dyDescent="0.15">
      <c r="AW865" s="183"/>
      <c r="DU865" s="4"/>
      <c r="DZ865" s="183"/>
      <c r="EA865" s="183"/>
      <c r="EB865" s="183"/>
      <c r="EC865" s="183"/>
      <c r="ED865" s="183"/>
      <c r="EE865" s="183"/>
    </row>
    <row r="866" spans="49:135" ht="13" x14ac:dyDescent="0.15">
      <c r="AW866" s="183"/>
      <c r="DU866" s="4"/>
      <c r="DZ866" s="183"/>
      <c r="EA866" s="183"/>
      <c r="EB866" s="183"/>
      <c r="EC866" s="183"/>
      <c r="ED866" s="183"/>
      <c r="EE866" s="183"/>
    </row>
    <row r="867" spans="49:135" ht="13" x14ac:dyDescent="0.15">
      <c r="AW867" s="183"/>
      <c r="DU867" s="4"/>
      <c r="DZ867" s="183"/>
      <c r="EA867" s="183"/>
      <c r="EB867" s="183"/>
      <c r="EC867" s="183"/>
      <c r="ED867" s="183"/>
      <c r="EE867" s="183"/>
    </row>
    <row r="868" spans="49:135" ht="13" x14ac:dyDescent="0.15">
      <c r="AW868" s="183"/>
      <c r="DU868" s="4"/>
      <c r="DZ868" s="183"/>
      <c r="EA868" s="183"/>
      <c r="EB868" s="183"/>
      <c r="EC868" s="183"/>
      <c r="ED868" s="183"/>
      <c r="EE868" s="183"/>
    </row>
    <row r="869" spans="49:135" ht="13" x14ac:dyDescent="0.15">
      <c r="AW869" s="183"/>
      <c r="DU869" s="4"/>
      <c r="DZ869" s="183"/>
      <c r="EA869" s="183"/>
      <c r="EB869" s="183"/>
      <c r="EC869" s="183"/>
      <c r="ED869" s="183"/>
      <c r="EE869" s="183"/>
    </row>
    <row r="870" spans="49:135" ht="13" x14ac:dyDescent="0.15">
      <c r="AW870" s="183"/>
      <c r="DU870" s="4"/>
      <c r="DZ870" s="183"/>
      <c r="EA870" s="183"/>
      <c r="EB870" s="183"/>
      <c r="EC870" s="183"/>
      <c r="ED870" s="183"/>
      <c r="EE870" s="183"/>
    </row>
    <row r="871" spans="49:135" ht="13" x14ac:dyDescent="0.15">
      <c r="AW871" s="183"/>
      <c r="DU871" s="4"/>
      <c r="DZ871" s="183"/>
      <c r="EA871" s="183"/>
      <c r="EB871" s="183"/>
      <c r="EC871" s="183"/>
      <c r="ED871" s="183"/>
      <c r="EE871" s="183"/>
    </row>
    <row r="872" spans="49:135" ht="13" x14ac:dyDescent="0.15">
      <c r="AW872" s="183"/>
      <c r="DU872" s="4"/>
      <c r="DZ872" s="183"/>
      <c r="EA872" s="183"/>
      <c r="EB872" s="183"/>
      <c r="EC872" s="183"/>
      <c r="ED872" s="183"/>
      <c r="EE872" s="183"/>
    </row>
    <row r="873" spans="49:135" ht="13" x14ac:dyDescent="0.15">
      <c r="AW873" s="183"/>
      <c r="DU873" s="4"/>
      <c r="DZ873" s="183"/>
      <c r="EA873" s="183"/>
      <c r="EB873" s="183"/>
      <c r="EC873" s="183"/>
      <c r="ED873" s="183"/>
      <c r="EE873" s="183"/>
    </row>
    <row r="874" spans="49:135" ht="13" x14ac:dyDescent="0.15">
      <c r="AW874" s="183"/>
      <c r="DU874" s="4"/>
      <c r="DZ874" s="183"/>
      <c r="EA874" s="183"/>
      <c r="EB874" s="183"/>
      <c r="EC874" s="183"/>
      <c r="ED874" s="183"/>
      <c r="EE874" s="183"/>
    </row>
    <row r="875" spans="49:135" ht="13" x14ac:dyDescent="0.15">
      <c r="AW875" s="183"/>
      <c r="DU875" s="4"/>
      <c r="DZ875" s="183"/>
      <c r="EA875" s="183"/>
      <c r="EB875" s="183"/>
      <c r="EC875" s="183"/>
      <c r="ED875" s="183"/>
      <c r="EE875" s="183"/>
    </row>
    <row r="876" spans="49:135" ht="13" x14ac:dyDescent="0.15">
      <c r="AW876" s="183"/>
      <c r="DU876" s="4"/>
      <c r="DZ876" s="183"/>
      <c r="EA876" s="183"/>
      <c r="EB876" s="183"/>
      <c r="EC876" s="183"/>
      <c r="ED876" s="183"/>
      <c r="EE876" s="183"/>
    </row>
    <row r="877" spans="49:135" ht="13" x14ac:dyDescent="0.15">
      <c r="AW877" s="183"/>
      <c r="DU877" s="4"/>
      <c r="DZ877" s="183"/>
      <c r="EA877" s="183"/>
      <c r="EB877" s="183"/>
      <c r="EC877" s="183"/>
      <c r="ED877" s="183"/>
      <c r="EE877" s="183"/>
    </row>
    <row r="878" spans="49:135" ht="13" x14ac:dyDescent="0.15">
      <c r="AW878" s="183"/>
      <c r="DU878" s="4"/>
      <c r="DZ878" s="183"/>
      <c r="EA878" s="183"/>
      <c r="EB878" s="183"/>
      <c r="EC878" s="183"/>
      <c r="ED878" s="183"/>
      <c r="EE878" s="183"/>
    </row>
    <row r="879" spans="49:135" ht="13" x14ac:dyDescent="0.15">
      <c r="AW879" s="183"/>
      <c r="DU879" s="4"/>
      <c r="DZ879" s="183"/>
      <c r="EA879" s="183"/>
      <c r="EB879" s="183"/>
      <c r="EC879" s="183"/>
      <c r="ED879" s="183"/>
      <c r="EE879" s="183"/>
    </row>
    <row r="880" spans="49:135" ht="13" x14ac:dyDescent="0.15">
      <c r="AW880" s="183"/>
      <c r="DU880" s="4"/>
      <c r="DZ880" s="183"/>
      <c r="EA880" s="183"/>
      <c r="EB880" s="183"/>
      <c r="EC880" s="183"/>
      <c r="ED880" s="183"/>
      <c r="EE880" s="183"/>
    </row>
    <row r="881" spans="49:135" ht="13" x14ac:dyDescent="0.15">
      <c r="AW881" s="183"/>
      <c r="DU881" s="4"/>
      <c r="DZ881" s="183"/>
      <c r="EA881" s="183"/>
      <c r="EB881" s="183"/>
      <c r="EC881" s="183"/>
      <c r="ED881" s="183"/>
      <c r="EE881" s="183"/>
    </row>
    <row r="882" spans="49:135" ht="13" x14ac:dyDescent="0.15">
      <c r="AW882" s="183"/>
      <c r="DU882" s="4"/>
      <c r="DZ882" s="183"/>
      <c r="EA882" s="183"/>
      <c r="EB882" s="183"/>
      <c r="EC882" s="183"/>
      <c r="ED882" s="183"/>
      <c r="EE882" s="183"/>
    </row>
    <row r="883" spans="49:135" ht="13" x14ac:dyDescent="0.15">
      <c r="AW883" s="183"/>
      <c r="DU883" s="4"/>
      <c r="DZ883" s="183"/>
      <c r="EA883" s="183"/>
      <c r="EB883" s="183"/>
      <c r="EC883" s="183"/>
      <c r="ED883" s="183"/>
      <c r="EE883" s="183"/>
    </row>
    <row r="884" spans="49:135" ht="13" x14ac:dyDescent="0.15">
      <c r="AW884" s="183"/>
      <c r="DU884" s="4"/>
      <c r="DZ884" s="183"/>
      <c r="EA884" s="183"/>
      <c r="EB884" s="183"/>
      <c r="EC884" s="183"/>
      <c r="ED884" s="183"/>
      <c r="EE884" s="183"/>
    </row>
    <row r="885" spans="49:135" ht="13" x14ac:dyDescent="0.15">
      <c r="AW885" s="183"/>
      <c r="DU885" s="4"/>
      <c r="DZ885" s="183"/>
      <c r="EA885" s="183"/>
      <c r="EB885" s="183"/>
      <c r="EC885" s="183"/>
      <c r="ED885" s="183"/>
      <c r="EE885" s="183"/>
    </row>
    <row r="886" spans="49:135" ht="13" x14ac:dyDescent="0.15">
      <c r="AW886" s="183"/>
      <c r="DU886" s="4"/>
      <c r="DZ886" s="183"/>
      <c r="EA886" s="183"/>
      <c r="EB886" s="183"/>
      <c r="EC886" s="183"/>
      <c r="ED886" s="183"/>
      <c r="EE886" s="183"/>
    </row>
    <row r="887" spans="49:135" ht="13" x14ac:dyDescent="0.15">
      <c r="AW887" s="183"/>
      <c r="DU887" s="4"/>
      <c r="DZ887" s="183"/>
      <c r="EA887" s="183"/>
      <c r="EB887" s="183"/>
      <c r="EC887" s="183"/>
      <c r="ED887" s="183"/>
      <c r="EE887" s="183"/>
    </row>
    <row r="888" spans="49:135" ht="13" x14ac:dyDescent="0.15">
      <c r="AW888" s="183"/>
      <c r="DU888" s="4"/>
      <c r="DZ888" s="183"/>
      <c r="EA888" s="183"/>
      <c r="EB888" s="183"/>
      <c r="EC888" s="183"/>
      <c r="ED888" s="183"/>
      <c r="EE888" s="183"/>
    </row>
    <row r="889" spans="49:135" ht="13" x14ac:dyDescent="0.15">
      <c r="AW889" s="183"/>
      <c r="DU889" s="4"/>
      <c r="DZ889" s="183"/>
      <c r="EA889" s="183"/>
      <c r="EB889" s="183"/>
      <c r="EC889" s="183"/>
      <c r="ED889" s="183"/>
      <c r="EE889" s="183"/>
    </row>
    <row r="890" spans="49:135" ht="13" x14ac:dyDescent="0.15">
      <c r="AW890" s="183"/>
      <c r="DU890" s="4"/>
      <c r="DZ890" s="183"/>
      <c r="EA890" s="183"/>
      <c r="EB890" s="183"/>
      <c r="EC890" s="183"/>
      <c r="ED890" s="183"/>
      <c r="EE890" s="183"/>
    </row>
    <row r="891" spans="49:135" ht="13" x14ac:dyDescent="0.15">
      <c r="AW891" s="183"/>
      <c r="DU891" s="4"/>
      <c r="DZ891" s="183"/>
      <c r="EA891" s="183"/>
      <c r="EB891" s="183"/>
      <c r="EC891" s="183"/>
      <c r="ED891" s="183"/>
      <c r="EE891" s="183"/>
    </row>
    <row r="892" spans="49:135" ht="13" x14ac:dyDescent="0.15">
      <c r="AW892" s="183"/>
      <c r="DU892" s="4"/>
      <c r="DZ892" s="183"/>
      <c r="EA892" s="183"/>
      <c r="EB892" s="183"/>
      <c r="EC892" s="183"/>
      <c r="ED892" s="183"/>
      <c r="EE892" s="183"/>
    </row>
    <row r="893" spans="49:135" ht="13" x14ac:dyDescent="0.15">
      <c r="AW893" s="183"/>
      <c r="DU893" s="4"/>
      <c r="DZ893" s="183"/>
      <c r="EA893" s="183"/>
      <c r="EB893" s="183"/>
      <c r="EC893" s="183"/>
      <c r="ED893" s="183"/>
      <c r="EE893" s="183"/>
    </row>
    <row r="894" spans="49:135" ht="13" x14ac:dyDescent="0.15">
      <c r="AW894" s="183"/>
      <c r="DU894" s="4"/>
      <c r="DZ894" s="183"/>
      <c r="EA894" s="183"/>
      <c r="EB894" s="183"/>
      <c r="EC894" s="183"/>
      <c r="ED894" s="183"/>
      <c r="EE894" s="183"/>
    </row>
    <row r="895" spans="49:135" ht="13" x14ac:dyDescent="0.15">
      <c r="AW895" s="183"/>
      <c r="DU895" s="4"/>
      <c r="DZ895" s="183"/>
      <c r="EA895" s="183"/>
      <c r="EB895" s="183"/>
      <c r="EC895" s="183"/>
      <c r="ED895" s="183"/>
      <c r="EE895" s="183"/>
    </row>
    <row r="896" spans="49:135" ht="13" x14ac:dyDescent="0.15">
      <c r="AW896" s="183"/>
      <c r="DU896" s="4"/>
      <c r="DZ896" s="183"/>
      <c r="EA896" s="183"/>
      <c r="EB896" s="183"/>
      <c r="EC896" s="183"/>
      <c r="ED896" s="183"/>
      <c r="EE896" s="183"/>
    </row>
    <row r="897" spans="49:135" ht="13" x14ac:dyDescent="0.15">
      <c r="AW897" s="183"/>
      <c r="DU897" s="4"/>
      <c r="DZ897" s="183"/>
      <c r="EA897" s="183"/>
      <c r="EB897" s="183"/>
      <c r="EC897" s="183"/>
      <c r="ED897" s="183"/>
      <c r="EE897" s="183"/>
    </row>
    <row r="898" spans="49:135" ht="13" x14ac:dyDescent="0.15">
      <c r="AW898" s="183"/>
      <c r="DU898" s="4"/>
      <c r="DZ898" s="183"/>
      <c r="EA898" s="183"/>
      <c r="EB898" s="183"/>
      <c r="EC898" s="183"/>
      <c r="ED898" s="183"/>
      <c r="EE898" s="183"/>
    </row>
    <row r="899" spans="49:135" ht="13" x14ac:dyDescent="0.15">
      <c r="AW899" s="183"/>
      <c r="DU899" s="4"/>
      <c r="DZ899" s="183"/>
      <c r="EA899" s="183"/>
      <c r="EB899" s="183"/>
      <c r="EC899" s="183"/>
      <c r="ED899" s="183"/>
      <c r="EE899" s="183"/>
    </row>
    <row r="900" spans="49:135" ht="13" x14ac:dyDescent="0.15">
      <c r="AW900" s="183"/>
      <c r="DU900" s="4"/>
      <c r="DZ900" s="183"/>
      <c r="EA900" s="183"/>
      <c r="EB900" s="183"/>
      <c r="EC900" s="183"/>
      <c r="ED900" s="183"/>
      <c r="EE900" s="183"/>
    </row>
    <row r="901" spans="49:135" ht="13" x14ac:dyDescent="0.15">
      <c r="AW901" s="183"/>
      <c r="DU901" s="4"/>
      <c r="DZ901" s="183"/>
      <c r="EA901" s="183"/>
      <c r="EB901" s="183"/>
      <c r="EC901" s="183"/>
      <c r="ED901" s="183"/>
      <c r="EE901" s="183"/>
    </row>
    <row r="902" spans="49:135" ht="13" x14ac:dyDescent="0.15">
      <c r="AW902" s="183"/>
      <c r="DU902" s="4"/>
      <c r="DZ902" s="183"/>
      <c r="EA902" s="183"/>
      <c r="EB902" s="183"/>
      <c r="EC902" s="183"/>
      <c r="ED902" s="183"/>
      <c r="EE902" s="183"/>
    </row>
    <row r="903" spans="49:135" ht="13" x14ac:dyDescent="0.15">
      <c r="AW903" s="183"/>
      <c r="DU903" s="4"/>
      <c r="DZ903" s="183"/>
      <c r="EA903" s="183"/>
      <c r="EB903" s="183"/>
      <c r="EC903" s="183"/>
      <c r="ED903" s="183"/>
      <c r="EE903" s="183"/>
    </row>
    <row r="904" spans="49:135" ht="13" x14ac:dyDescent="0.15">
      <c r="AW904" s="183"/>
      <c r="DU904" s="4"/>
      <c r="DZ904" s="183"/>
      <c r="EA904" s="183"/>
      <c r="EB904" s="183"/>
      <c r="EC904" s="183"/>
      <c r="ED904" s="183"/>
      <c r="EE904" s="183"/>
    </row>
    <row r="905" spans="49:135" ht="13" x14ac:dyDescent="0.15">
      <c r="AW905" s="183"/>
      <c r="DU905" s="4"/>
      <c r="DZ905" s="183"/>
      <c r="EA905" s="183"/>
      <c r="EB905" s="183"/>
      <c r="EC905" s="183"/>
      <c r="ED905" s="183"/>
      <c r="EE905" s="183"/>
    </row>
    <row r="906" spans="49:135" ht="13" x14ac:dyDescent="0.15">
      <c r="AW906" s="183"/>
      <c r="DU906" s="4"/>
      <c r="DZ906" s="183"/>
      <c r="EA906" s="183"/>
      <c r="EB906" s="183"/>
      <c r="EC906" s="183"/>
      <c r="ED906" s="183"/>
      <c r="EE906" s="183"/>
    </row>
    <row r="907" spans="49:135" ht="13" x14ac:dyDescent="0.15">
      <c r="AW907" s="183"/>
      <c r="DU907" s="4"/>
      <c r="DZ907" s="183"/>
      <c r="EA907" s="183"/>
      <c r="EB907" s="183"/>
      <c r="EC907" s="183"/>
      <c r="ED907" s="183"/>
      <c r="EE907" s="183"/>
    </row>
    <row r="908" spans="49:135" ht="13" x14ac:dyDescent="0.15">
      <c r="AW908" s="183"/>
      <c r="DU908" s="4"/>
      <c r="DZ908" s="183"/>
      <c r="EA908" s="183"/>
      <c r="EB908" s="183"/>
      <c r="EC908" s="183"/>
      <c r="ED908" s="183"/>
      <c r="EE908" s="183"/>
    </row>
    <row r="909" spans="49:135" ht="13" x14ac:dyDescent="0.15">
      <c r="AW909" s="183"/>
      <c r="DU909" s="4"/>
      <c r="DZ909" s="183"/>
      <c r="EA909" s="183"/>
      <c r="EB909" s="183"/>
      <c r="EC909" s="183"/>
      <c r="ED909" s="183"/>
      <c r="EE909" s="183"/>
    </row>
    <row r="910" spans="49:135" ht="13" x14ac:dyDescent="0.15">
      <c r="AW910" s="183"/>
      <c r="DU910" s="4"/>
      <c r="DZ910" s="183"/>
      <c r="EA910" s="183"/>
      <c r="EB910" s="183"/>
      <c r="EC910" s="183"/>
      <c r="ED910" s="183"/>
      <c r="EE910" s="183"/>
    </row>
    <row r="911" spans="49:135" ht="13" x14ac:dyDescent="0.15">
      <c r="AW911" s="183"/>
      <c r="DU911" s="4"/>
      <c r="DZ911" s="183"/>
      <c r="EA911" s="183"/>
      <c r="EB911" s="183"/>
      <c r="EC911" s="183"/>
      <c r="ED911" s="183"/>
      <c r="EE911" s="183"/>
    </row>
    <row r="912" spans="49:135" ht="13" x14ac:dyDescent="0.15">
      <c r="AW912" s="183"/>
      <c r="DU912" s="4"/>
      <c r="DZ912" s="183"/>
      <c r="EA912" s="183"/>
      <c r="EB912" s="183"/>
      <c r="EC912" s="183"/>
      <c r="ED912" s="183"/>
      <c r="EE912" s="183"/>
    </row>
    <row r="913" spans="49:135" ht="13" x14ac:dyDescent="0.15">
      <c r="AW913" s="183"/>
      <c r="DU913" s="4"/>
      <c r="DZ913" s="183"/>
      <c r="EA913" s="183"/>
      <c r="EB913" s="183"/>
      <c r="EC913" s="183"/>
      <c r="ED913" s="183"/>
      <c r="EE913" s="183"/>
    </row>
    <row r="914" spans="49:135" ht="13" x14ac:dyDescent="0.15">
      <c r="AW914" s="183"/>
      <c r="DU914" s="4"/>
      <c r="DZ914" s="183"/>
      <c r="EA914" s="183"/>
      <c r="EB914" s="183"/>
      <c r="EC914" s="183"/>
      <c r="ED914" s="183"/>
      <c r="EE914" s="183"/>
    </row>
    <row r="915" spans="49:135" ht="13" x14ac:dyDescent="0.15">
      <c r="AW915" s="183"/>
      <c r="DU915" s="4"/>
      <c r="DZ915" s="183"/>
      <c r="EA915" s="183"/>
      <c r="EB915" s="183"/>
      <c r="EC915" s="183"/>
      <c r="ED915" s="183"/>
      <c r="EE915" s="183"/>
    </row>
    <row r="916" spans="49:135" ht="13" x14ac:dyDescent="0.15">
      <c r="AW916" s="183"/>
      <c r="DU916" s="4"/>
      <c r="DZ916" s="183"/>
      <c r="EA916" s="183"/>
      <c r="EB916" s="183"/>
      <c r="EC916" s="183"/>
      <c r="ED916" s="183"/>
      <c r="EE916" s="183"/>
    </row>
    <row r="917" spans="49:135" ht="13" x14ac:dyDescent="0.15">
      <c r="AW917" s="183"/>
      <c r="DU917" s="4"/>
      <c r="DZ917" s="183"/>
      <c r="EA917" s="183"/>
      <c r="EB917" s="183"/>
      <c r="EC917" s="183"/>
      <c r="ED917" s="183"/>
      <c r="EE917" s="183"/>
    </row>
    <row r="918" spans="49:135" ht="13" x14ac:dyDescent="0.15">
      <c r="AW918" s="183"/>
      <c r="DU918" s="4"/>
      <c r="DZ918" s="183"/>
      <c r="EA918" s="183"/>
      <c r="EB918" s="183"/>
      <c r="EC918" s="183"/>
      <c r="ED918" s="183"/>
      <c r="EE918" s="183"/>
    </row>
    <row r="919" spans="49:135" ht="13" x14ac:dyDescent="0.15">
      <c r="AW919" s="183"/>
      <c r="DU919" s="4"/>
      <c r="DZ919" s="183"/>
      <c r="EA919" s="183"/>
      <c r="EB919" s="183"/>
      <c r="EC919" s="183"/>
      <c r="ED919" s="183"/>
      <c r="EE919" s="183"/>
    </row>
    <row r="920" spans="49:135" ht="13" x14ac:dyDescent="0.15">
      <c r="AW920" s="183"/>
      <c r="DU920" s="4"/>
      <c r="DZ920" s="183"/>
      <c r="EA920" s="183"/>
      <c r="EB920" s="183"/>
      <c r="EC920" s="183"/>
      <c r="ED920" s="183"/>
      <c r="EE920" s="183"/>
    </row>
    <row r="921" spans="49:135" ht="13" x14ac:dyDescent="0.15">
      <c r="AW921" s="183"/>
      <c r="DU921" s="4"/>
      <c r="DZ921" s="183"/>
      <c r="EA921" s="183"/>
      <c r="EB921" s="183"/>
      <c r="EC921" s="183"/>
      <c r="ED921" s="183"/>
      <c r="EE921" s="183"/>
    </row>
    <row r="922" spans="49:135" ht="13" x14ac:dyDescent="0.15">
      <c r="AW922" s="183"/>
      <c r="DU922" s="4"/>
      <c r="DZ922" s="183"/>
      <c r="EA922" s="183"/>
      <c r="EB922" s="183"/>
      <c r="EC922" s="183"/>
      <c r="ED922" s="183"/>
      <c r="EE922" s="183"/>
    </row>
    <row r="923" spans="49:135" ht="13" x14ac:dyDescent="0.15">
      <c r="AW923" s="183"/>
      <c r="DU923" s="4"/>
      <c r="DZ923" s="183"/>
      <c r="EA923" s="183"/>
      <c r="EB923" s="183"/>
      <c r="EC923" s="183"/>
      <c r="ED923" s="183"/>
      <c r="EE923" s="183"/>
    </row>
    <row r="924" spans="49:135" ht="13" x14ac:dyDescent="0.15">
      <c r="AW924" s="183"/>
      <c r="DU924" s="4"/>
      <c r="DZ924" s="183"/>
      <c r="EA924" s="183"/>
      <c r="EB924" s="183"/>
      <c r="EC924" s="183"/>
      <c r="ED924" s="183"/>
      <c r="EE924" s="183"/>
    </row>
    <row r="925" spans="49:135" ht="13" x14ac:dyDescent="0.15">
      <c r="AW925" s="183"/>
      <c r="DU925" s="4"/>
      <c r="DZ925" s="183"/>
      <c r="EA925" s="183"/>
      <c r="EB925" s="183"/>
      <c r="EC925" s="183"/>
      <c r="ED925" s="183"/>
      <c r="EE925" s="183"/>
    </row>
    <row r="926" spans="49:135" ht="13" x14ac:dyDescent="0.15">
      <c r="AW926" s="183"/>
      <c r="DU926" s="4"/>
      <c r="DZ926" s="183"/>
      <c r="EA926" s="183"/>
      <c r="EB926" s="183"/>
      <c r="EC926" s="183"/>
      <c r="ED926" s="183"/>
      <c r="EE926" s="183"/>
    </row>
    <row r="927" spans="49:135" ht="13" x14ac:dyDescent="0.15">
      <c r="AW927" s="183"/>
      <c r="DU927" s="4"/>
      <c r="DZ927" s="183"/>
      <c r="EA927" s="183"/>
      <c r="EB927" s="183"/>
      <c r="EC927" s="183"/>
      <c r="ED927" s="183"/>
      <c r="EE927" s="183"/>
    </row>
    <row r="928" spans="49:135" ht="13" x14ac:dyDescent="0.15">
      <c r="AW928" s="183"/>
      <c r="DU928" s="4"/>
      <c r="DZ928" s="183"/>
      <c r="EA928" s="183"/>
      <c r="EB928" s="183"/>
      <c r="EC928" s="183"/>
      <c r="ED928" s="183"/>
      <c r="EE928" s="183"/>
    </row>
    <row r="929" spans="49:135" ht="13" x14ac:dyDescent="0.15">
      <c r="AW929" s="183"/>
      <c r="DU929" s="4"/>
      <c r="DZ929" s="183"/>
      <c r="EA929" s="183"/>
      <c r="EB929" s="183"/>
      <c r="EC929" s="183"/>
      <c r="ED929" s="183"/>
      <c r="EE929" s="183"/>
    </row>
    <row r="930" spans="49:135" ht="13" x14ac:dyDescent="0.15">
      <c r="AW930" s="183"/>
      <c r="DU930" s="4"/>
      <c r="DZ930" s="183"/>
      <c r="EA930" s="183"/>
      <c r="EB930" s="183"/>
      <c r="EC930" s="183"/>
      <c r="ED930" s="183"/>
      <c r="EE930" s="183"/>
    </row>
    <row r="931" spans="49:135" ht="13" x14ac:dyDescent="0.15">
      <c r="AW931" s="183"/>
      <c r="DU931" s="4"/>
      <c r="DZ931" s="183"/>
      <c r="EA931" s="183"/>
      <c r="EB931" s="183"/>
      <c r="EC931" s="183"/>
      <c r="ED931" s="183"/>
      <c r="EE931" s="183"/>
    </row>
    <row r="932" spans="49:135" ht="13" x14ac:dyDescent="0.15">
      <c r="AW932" s="183"/>
      <c r="DU932" s="4"/>
      <c r="DZ932" s="183"/>
      <c r="EA932" s="183"/>
      <c r="EB932" s="183"/>
      <c r="EC932" s="183"/>
      <c r="ED932" s="183"/>
      <c r="EE932" s="183"/>
    </row>
    <row r="933" spans="49:135" ht="13" x14ac:dyDescent="0.15">
      <c r="AW933" s="183"/>
      <c r="DU933" s="4"/>
      <c r="DZ933" s="183"/>
      <c r="EA933" s="183"/>
      <c r="EB933" s="183"/>
      <c r="EC933" s="183"/>
      <c r="ED933" s="183"/>
      <c r="EE933" s="183"/>
    </row>
    <row r="934" spans="49:135" ht="13" x14ac:dyDescent="0.15">
      <c r="AW934" s="183"/>
      <c r="DU934" s="4"/>
      <c r="DZ934" s="183"/>
      <c r="EA934" s="183"/>
      <c r="EB934" s="183"/>
      <c r="EC934" s="183"/>
      <c r="ED934" s="183"/>
      <c r="EE934" s="183"/>
    </row>
    <row r="935" spans="49:135" ht="13" x14ac:dyDescent="0.15">
      <c r="AW935" s="183"/>
      <c r="DU935" s="4"/>
      <c r="DZ935" s="183"/>
      <c r="EA935" s="183"/>
      <c r="EB935" s="183"/>
      <c r="EC935" s="183"/>
      <c r="ED935" s="183"/>
      <c r="EE935" s="183"/>
    </row>
    <row r="936" spans="49:135" ht="13" x14ac:dyDescent="0.15">
      <c r="AW936" s="183"/>
      <c r="DU936" s="4"/>
      <c r="DZ936" s="183"/>
      <c r="EA936" s="183"/>
      <c r="EB936" s="183"/>
      <c r="EC936" s="183"/>
      <c r="ED936" s="183"/>
      <c r="EE936" s="183"/>
    </row>
    <row r="937" spans="49:135" ht="13" x14ac:dyDescent="0.15">
      <c r="AW937" s="183"/>
      <c r="DU937" s="4"/>
      <c r="DZ937" s="183"/>
      <c r="EA937" s="183"/>
      <c r="EB937" s="183"/>
      <c r="EC937" s="183"/>
      <c r="ED937" s="183"/>
      <c r="EE937" s="183"/>
    </row>
    <row r="938" spans="49:135" ht="13" x14ac:dyDescent="0.15">
      <c r="AW938" s="183"/>
      <c r="DU938" s="4"/>
      <c r="DZ938" s="183"/>
      <c r="EA938" s="183"/>
      <c r="EB938" s="183"/>
      <c r="EC938" s="183"/>
      <c r="ED938" s="183"/>
      <c r="EE938" s="183"/>
    </row>
    <row r="939" spans="49:135" ht="13" x14ac:dyDescent="0.15">
      <c r="AW939" s="183"/>
      <c r="DU939" s="4"/>
      <c r="DZ939" s="183"/>
      <c r="EA939" s="183"/>
      <c r="EB939" s="183"/>
      <c r="EC939" s="183"/>
      <c r="ED939" s="183"/>
      <c r="EE939" s="183"/>
    </row>
    <row r="940" spans="49:135" ht="13" x14ac:dyDescent="0.15">
      <c r="AW940" s="183"/>
      <c r="DU940" s="4"/>
      <c r="DZ940" s="183"/>
      <c r="EA940" s="183"/>
      <c r="EB940" s="183"/>
      <c r="EC940" s="183"/>
      <c r="ED940" s="183"/>
      <c r="EE940" s="183"/>
    </row>
    <row r="941" spans="49:135" ht="13" x14ac:dyDescent="0.15">
      <c r="AW941" s="183"/>
      <c r="DU941" s="4"/>
      <c r="DZ941" s="183"/>
      <c r="EA941" s="183"/>
      <c r="EB941" s="183"/>
      <c r="EC941" s="183"/>
      <c r="ED941" s="183"/>
      <c r="EE941" s="183"/>
    </row>
    <row r="942" spans="49:135" ht="13" x14ac:dyDescent="0.15">
      <c r="AW942" s="183"/>
      <c r="DU942" s="4"/>
      <c r="DZ942" s="183"/>
      <c r="EA942" s="183"/>
      <c r="EB942" s="183"/>
      <c r="EC942" s="183"/>
      <c r="ED942" s="183"/>
      <c r="EE942" s="183"/>
    </row>
    <row r="943" spans="49:135" ht="13" x14ac:dyDescent="0.15">
      <c r="AW943" s="183"/>
      <c r="DU943" s="4"/>
      <c r="DZ943" s="183"/>
      <c r="EA943" s="183"/>
      <c r="EB943" s="183"/>
      <c r="EC943" s="183"/>
      <c r="ED943" s="183"/>
      <c r="EE943" s="183"/>
    </row>
    <row r="944" spans="49:135" ht="13" x14ac:dyDescent="0.15">
      <c r="AW944" s="183"/>
      <c r="DU944" s="4"/>
      <c r="DZ944" s="183"/>
      <c r="EA944" s="183"/>
      <c r="EB944" s="183"/>
      <c r="EC944" s="183"/>
      <c r="ED944" s="183"/>
      <c r="EE944" s="183"/>
    </row>
    <row r="945" spans="49:135" ht="13" x14ac:dyDescent="0.15">
      <c r="AW945" s="183"/>
      <c r="DU945" s="4"/>
      <c r="DZ945" s="183"/>
      <c r="EA945" s="183"/>
      <c r="EB945" s="183"/>
      <c r="EC945" s="183"/>
      <c r="ED945" s="183"/>
      <c r="EE945" s="183"/>
    </row>
    <row r="946" spans="49:135" ht="13" x14ac:dyDescent="0.15">
      <c r="AW946" s="183"/>
      <c r="DU946" s="4"/>
      <c r="DZ946" s="183"/>
      <c r="EA946" s="183"/>
      <c r="EB946" s="183"/>
      <c r="EC946" s="183"/>
      <c r="ED946" s="183"/>
      <c r="EE946" s="183"/>
    </row>
    <row r="947" spans="49:135" ht="13" x14ac:dyDescent="0.15">
      <c r="AW947" s="183"/>
      <c r="DU947" s="4"/>
      <c r="DZ947" s="183"/>
      <c r="EA947" s="183"/>
      <c r="EB947" s="183"/>
      <c r="EC947" s="183"/>
      <c r="ED947" s="183"/>
      <c r="EE947" s="183"/>
    </row>
    <row r="948" spans="49:135" ht="13" x14ac:dyDescent="0.15">
      <c r="AW948" s="183"/>
      <c r="DU948" s="4"/>
      <c r="DZ948" s="183"/>
      <c r="EA948" s="183"/>
      <c r="EB948" s="183"/>
      <c r="EC948" s="183"/>
      <c r="ED948" s="183"/>
      <c r="EE948" s="183"/>
    </row>
    <row r="949" spans="49:135" ht="13" x14ac:dyDescent="0.15">
      <c r="AW949" s="183"/>
      <c r="DU949" s="4"/>
      <c r="DZ949" s="183"/>
      <c r="EA949" s="183"/>
      <c r="EB949" s="183"/>
      <c r="EC949" s="183"/>
      <c r="ED949" s="183"/>
      <c r="EE949" s="183"/>
    </row>
    <row r="950" spans="49:135" ht="13" x14ac:dyDescent="0.15">
      <c r="AW950" s="183"/>
      <c r="DU950" s="4"/>
      <c r="DZ950" s="183"/>
      <c r="EA950" s="183"/>
      <c r="EB950" s="183"/>
      <c r="EC950" s="183"/>
      <c r="ED950" s="183"/>
      <c r="EE950" s="183"/>
    </row>
    <row r="951" spans="49:135" ht="13" x14ac:dyDescent="0.15">
      <c r="AW951" s="183"/>
      <c r="DU951" s="4"/>
      <c r="DZ951" s="183"/>
      <c r="EA951" s="183"/>
      <c r="EB951" s="183"/>
      <c r="EC951" s="183"/>
      <c r="ED951" s="183"/>
      <c r="EE951" s="183"/>
    </row>
    <row r="952" spans="49:135" ht="13" x14ac:dyDescent="0.15">
      <c r="AW952" s="183"/>
      <c r="DU952" s="4"/>
      <c r="DZ952" s="183"/>
      <c r="EA952" s="183"/>
      <c r="EB952" s="183"/>
      <c r="EC952" s="183"/>
      <c r="ED952" s="183"/>
      <c r="EE952" s="183"/>
    </row>
    <row r="953" spans="49:135" ht="13" x14ac:dyDescent="0.15">
      <c r="AW953" s="183"/>
      <c r="DU953" s="4"/>
      <c r="DZ953" s="183"/>
      <c r="EA953" s="183"/>
      <c r="EB953" s="183"/>
      <c r="EC953" s="183"/>
      <c r="ED953" s="183"/>
      <c r="EE953" s="183"/>
    </row>
    <row r="954" spans="49:135" ht="13" x14ac:dyDescent="0.15">
      <c r="AW954" s="183"/>
      <c r="DU954" s="4"/>
      <c r="DZ954" s="183"/>
      <c r="EA954" s="183"/>
      <c r="EB954" s="183"/>
      <c r="EC954" s="183"/>
      <c r="ED954" s="183"/>
      <c r="EE954" s="183"/>
    </row>
    <row r="955" spans="49:135" ht="13" x14ac:dyDescent="0.15">
      <c r="AW955" s="183"/>
      <c r="DU955" s="4"/>
      <c r="DZ955" s="183"/>
      <c r="EA955" s="183"/>
      <c r="EB955" s="183"/>
      <c r="EC955" s="183"/>
      <c r="ED955" s="183"/>
      <c r="EE955" s="183"/>
    </row>
    <row r="956" spans="49:135" ht="13" x14ac:dyDescent="0.15">
      <c r="AW956" s="183"/>
      <c r="DU956" s="4"/>
      <c r="DZ956" s="183"/>
      <c r="EA956" s="183"/>
      <c r="EB956" s="183"/>
      <c r="EC956" s="183"/>
      <c r="ED956" s="183"/>
      <c r="EE956" s="183"/>
    </row>
    <row r="957" spans="49:135" ht="13" x14ac:dyDescent="0.15">
      <c r="AW957" s="183"/>
      <c r="DU957" s="4"/>
      <c r="DZ957" s="183"/>
      <c r="EA957" s="183"/>
      <c r="EB957" s="183"/>
      <c r="EC957" s="183"/>
      <c r="ED957" s="183"/>
      <c r="EE957" s="183"/>
    </row>
    <row r="958" spans="49:135" ht="13" x14ac:dyDescent="0.15">
      <c r="AW958" s="183"/>
      <c r="DU958" s="4"/>
      <c r="DZ958" s="183"/>
      <c r="EA958" s="183"/>
      <c r="EB958" s="183"/>
      <c r="EC958" s="183"/>
      <c r="ED958" s="183"/>
      <c r="EE958" s="183"/>
    </row>
    <row r="959" spans="49:135" ht="13" x14ac:dyDescent="0.15">
      <c r="AW959" s="183"/>
      <c r="DU959" s="4"/>
      <c r="DZ959" s="183"/>
      <c r="EA959" s="183"/>
      <c r="EB959" s="183"/>
      <c r="EC959" s="183"/>
      <c r="ED959" s="183"/>
      <c r="EE959" s="183"/>
    </row>
    <row r="960" spans="49:135" ht="13" x14ac:dyDescent="0.15">
      <c r="AW960" s="183"/>
      <c r="DU960" s="4"/>
      <c r="DZ960" s="183"/>
      <c r="EA960" s="183"/>
      <c r="EB960" s="183"/>
      <c r="EC960" s="183"/>
      <c r="ED960" s="183"/>
      <c r="EE960" s="183"/>
    </row>
    <row r="961" spans="49:135" ht="13" x14ac:dyDescent="0.15">
      <c r="AW961" s="183"/>
      <c r="DU961" s="4"/>
      <c r="DZ961" s="183"/>
      <c r="EA961" s="183"/>
      <c r="EB961" s="183"/>
      <c r="EC961" s="183"/>
      <c r="ED961" s="183"/>
      <c r="EE961" s="183"/>
    </row>
    <row r="962" spans="49:135" ht="13" x14ac:dyDescent="0.15">
      <c r="AW962" s="183"/>
      <c r="DU962" s="4"/>
      <c r="DZ962" s="183"/>
      <c r="EA962" s="183"/>
      <c r="EB962" s="183"/>
      <c r="EC962" s="183"/>
      <c r="ED962" s="183"/>
      <c r="EE962" s="183"/>
    </row>
    <row r="963" spans="49:135" ht="13" x14ac:dyDescent="0.15">
      <c r="AW963" s="183"/>
      <c r="DU963" s="4"/>
      <c r="DZ963" s="183"/>
      <c r="EA963" s="183"/>
      <c r="EB963" s="183"/>
      <c r="EC963" s="183"/>
      <c r="ED963" s="183"/>
      <c r="EE963" s="183"/>
    </row>
    <row r="964" spans="49:135" ht="13" x14ac:dyDescent="0.15">
      <c r="AW964" s="183"/>
      <c r="DU964" s="4"/>
      <c r="DZ964" s="183"/>
      <c r="EA964" s="183"/>
      <c r="EB964" s="183"/>
      <c r="EC964" s="183"/>
      <c r="ED964" s="183"/>
      <c r="EE964" s="183"/>
    </row>
    <row r="965" spans="49:135" ht="13" x14ac:dyDescent="0.15">
      <c r="AW965" s="183"/>
      <c r="DU965" s="4"/>
      <c r="DZ965" s="183"/>
      <c r="EA965" s="183"/>
      <c r="EB965" s="183"/>
      <c r="EC965" s="183"/>
      <c r="ED965" s="183"/>
      <c r="EE965" s="183"/>
    </row>
    <row r="966" spans="49:135" ht="13" x14ac:dyDescent="0.15">
      <c r="AW966" s="183"/>
      <c r="DU966" s="4"/>
      <c r="DZ966" s="183"/>
      <c r="EA966" s="183"/>
      <c r="EB966" s="183"/>
      <c r="EC966" s="183"/>
      <c r="ED966" s="183"/>
      <c r="EE966" s="183"/>
    </row>
    <row r="967" spans="49:135" ht="13" x14ac:dyDescent="0.15">
      <c r="AW967" s="183"/>
      <c r="DU967" s="4"/>
      <c r="DZ967" s="183"/>
      <c r="EA967" s="183"/>
      <c r="EB967" s="183"/>
      <c r="EC967" s="183"/>
      <c r="ED967" s="183"/>
      <c r="EE967" s="183"/>
    </row>
    <row r="968" spans="49:135" ht="13" x14ac:dyDescent="0.15">
      <c r="AW968" s="183"/>
      <c r="DU968" s="4"/>
      <c r="DZ968" s="183"/>
      <c r="EA968" s="183"/>
      <c r="EB968" s="183"/>
      <c r="EC968" s="183"/>
      <c r="ED968" s="183"/>
      <c r="EE968" s="183"/>
    </row>
    <row r="969" spans="49:135" ht="13" x14ac:dyDescent="0.15">
      <c r="AW969" s="183"/>
      <c r="DU969" s="4"/>
      <c r="DZ969" s="183"/>
      <c r="EA969" s="183"/>
      <c r="EB969" s="183"/>
      <c r="EC969" s="183"/>
      <c r="ED969" s="183"/>
      <c r="EE969" s="183"/>
    </row>
    <row r="970" spans="49:135" ht="13" x14ac:dyDescent="0.15">
      <c r="AW970" s="183"/>
      <c r="DU970" s="4"/>
      <c r="DZ970" s="183"/>
      <c r="EA970" s="183"/>
      <c r="EB970" s="183"/>
      <c r="EC970" s="183"/>
      <c r="ED970" s="183"/>
      <c r="EE970" s="183"/>
    </row>
    <row r="971" spans="49:135" ht="13" x14ac:dyDescent="0.15">
      <c r="AW971" s="183"/>
      <c r="DU971" s="4"/>
      <c r="DZ971" s="183"/>
      <c r="EA971" s="183"/>
      <c r="EB971" s="183"/>
      <c r="EC971" s="183"/>
      <c r="ED971" s="183"/>
      <c r="EE971" s="183"/>
    </row>
    <row r="972" spans="49:135" ht="13" x14ac:dyDescent="0.15">
      <c r="AW972" s="183"/>
      <c r="DU972" s="4"/>
      <c r="DZ972" s="183"/>
      <c r="EA972" s="183"/>
      <c r="EB972" s="183"/>
      <c r="EC972" s="183"/>
      <c r="ED972" s="183"/>
      <c r="EE972" s="183"/>
    </row>
    <row r="973" spans="49:135" ht="13" x14ac:dyDescent="0.15">
      <c r="AW973" s="183"/>
      <c r="DU973" s="4"/>
      <c r="DZ973" s="183"/>
      <c r="EA973" s="183"/>
      <c r="EB973" s="183"/>
      <c r="EC973" s="183"/>
      <c r="ED973" s="183"/>
      <c r="EE973" s="183"/>
    </row>
    <row r="974" spans="49:135" ht="13" x14ac:dyDescent="0.15">
      <c r="AW974" s="183"/>
      <c r="DU974" s="4"/>
      <c r="DZ974" s="183"/>
      <c r="EA974" s="183"/>
      <c r="EB974" s="183"/>
      <c r="EC974" s="183"/>
      <c r="ED974" s="183"/>
      <c r="EE974" s="183"/>
    </row>
    <row r="975" spans="49:135" ht="13" x14ac:dyDescent="0.15">
      <c r="AW975" s="183"/>
      <c r="DU975" s="4"/>
      <c r="DZ975" s="183"/>
      <c r="EA975" s="183"/>
      <c r="EB975" s="183"/>
      <c r="EC975" s="183"/>
      <c r="ED975" s="183"/>
      <c r="EE975" s="183"/>
    </row>
    <row r="976" spans="49:135" ht="13" x14ac:dyDescent="0.15">
      <c r="AW976" s="183"/>
      <c r="DU976" s="4"/>
      <c r="DZ976" s="183"/>
      <c r="EA976" s="183"/>
      <c r="EB976" s="183"/>
      <c r="EC976" s="183"/>
      <c r="ED976" s="183"/>
      <c r="EE976" s="183"/>
    </row>
    <row r="977" spans="49:135" ht="13" x14ac:dyDescent="0.15">
      <c r="AW977" s="183"/>
      <c r="DU977" s="4"/>
      <c r="DZ977" s="183"/>
      <c r="EA977" s="183"/>
      <c r="EB977" s="183"/>
      <c r="EC977" s="183"/>
      <c r="ED977" s="183"/>
      <c r="EE977" s="183"/>
    </row>
    <row r="978" spans="49:135" ht="13" x14ac:dyDescent="0.15">
      <c r="AW978" s="183"/>
      <c r="DU978" s="4"/>
      <c r="DZ978" s="183"/>
      <c r="EA978" s="183"/>
      <c r="EB978" s="183"/>
      <c r="EC978" s="183"/>
      <c r="ED978" s="183"/>
      <c r="EE978" s="183"/>
    </row>
    <row r="979" spans="49:135" ht="13" x14ac:dyDescent="0.15">
      <c r="AW979" s="183"/>
      <c r="DU979" s="4"/>
      <c r="DZ979" s="183"/>
      <c r="EA979" s="183"/>
      <c r="EB979" s="183"/>
      <c r="EC979" s="183"/>
      <c r="ED979" s="183"/>
      <c r="EE979" s="183"/>
    </row>
    <row r="980" spans="49:135" ht="13" x14ac:dyDescent="0.15">
      <c r="AW980" s="183"/>
      <c r="DU980" s="4"/>
      <c r="DZ980" s="183"/>
      <c r="EA980" s="183"/>
      <c r="EB980" s="183"/>
      <c r="EC980" s="183"/>
      <c r="ED980" s="183"/>
      <c r="EE980" s="183"/>
    </row>
    <row r="981" spans="49:135" ht="13" x14ac:dyDescent="0.15">
      <c r="AW981" s="183"/>
      <c r="DU981" s="4"/>
      <c r="DZ981" s="183"/>
      <c r="EA981" s="183"/>
      <c r="EB981" s="183"/>
      <c r="EC981" s="183"/>
      <c r="ED981" s="183"/>
      <c r="EE981" s="183"/>
    </row>
    <row r="982" spans="49:135" ht="13" x14ac:dyDescent="0.15">
      <c r="AW982" s="183"/>
      <c r="DU982" s="4"/>
      <c r="DZ982" s="183"/>
      <c r="EA982" s="183"/>
      <c r="EB982" s="183"/>
      <c r="EC982" s="183"/>
      <c r="ED982" s="183"/>
      <c r="EE982" s="183"/>
    </row>
    <row r="983" spans="49:135" ht="13" x14ac:dyDescent="0.15">
      <c r="AW983" s="183"/>
      <c r="DU983" s="4"/>
      <c r="DZ983" s="183"/>
      <c r="EA983" s="183"/>
      <c r="EB983" s="183"/>
      <c r="EC983" s="183"/>
      <c r="ED983" s="183"/>
      <c r="EE983" s="183"/>
    </row>
    <row r="984" spans="49:135" ht="13" x14ac:dyDescent="0.15">
      <c r="AW984" s="183"/>
      <c r="DU984" s="4"/>
      <c r="DZ984" s="183"/>
      <c r="EA984" s="183"/>
      <c r="EB984" s="183"/>
      <c r="EC984" s="183"/>
      <c r="ED984" s="183"/>
      <c r="EE984" s="183"/>
    </row>
    <row r="985" spans="49:135" ht="13" x14ac:dyDescent="0.15">
      <c r="AW985" s="183"/>
      <c r="DU985" s="4"/>
      <c r="DZ985" s="183"/>
      <c r="EA985" s="183"/>
      <c r="EB985" s="183"/>
      <c r="EC985" s="183"/>
      <c r="ED985" s="183"/>
      <c r="EE985" s="183"/>
    </row>
    <row r="986" spans="49:135" ht="13" x14ac:dyDescent="0.15">
      <c r="AW986" s="183"/>
      <c r="DU986" s="4"/>
      <c r="DZ986" s="183"/>
      <c r="EA986" s="183"/>
      <c r="EB986" s="183"/>
      <c r="EC986" s="183"/>
      <c r="ED986" s="183"/>
      <c r="EE986" s="183"/>
    </row>
    <row r="987" spans="49:135" ht="13" x14ac:dyDescent="0.15">
      <c r="AW987" s="183"/>
      <c r="DU987" s="4"/>
      <c r="DZ987" s="183"/>
      <c r="EA987" s="183"/>
      <c r="EB987" s="183"/>
      <c r="EC987" s="183"/>
      <c r="ED987" s="183"/>
      <c r="EE987" s="183"/>
    </row>
    <row r="988" spans="49:135" ht="13" x14ac:dyDescent="0.15">
      <c r="AW988" s="183"/>
      <c r="DU988" s="4"/>
      <c r="DZ988" s="183"/>
      <c r="EA988" s="183"/>
      <c r="EB988" s="183"/>
      <c r="EC988" s="183"/>
      <c r="ED988" s="183"/>
      <c r="EE988" s="183"/>
    </row>
    <row r="989" spans="49:135" ht="13" x14ac:dyDescent="0.15">
      <c r="AW989" s="183"/>
      <c r="DU989" s="4"/>
      <c r="DZ989" s="183"/>
      <c r="EA989" s="183"/>
      <c r="EB989" s="183"/>
      <c r="EC989" s="183"/>
      <c r="ED989" s="183"/>
      <c r="EE989" s="183"/>
    </row>
    <row r="990" spans="49:135" ht="13" x14ac:dyDescent="0.15">
      <c r="AW990" s="183"/>
      <c r="DU990" s="4"/>
      <c r="DZ990" s="183"/>
      <c r="EA990" s="183"/>
      <c r="EB990" s="183"/>
      <c r="EC990" s="183"/>
      <c r="ED990" s="183"/>
      <c r="EE990" s="183"/>
    </row>
    <row r="991" spans="49:135" ht="13" x14ac:dyDescent="0.15">
      <c r="AW991" s="183"/>
      <c r="DU991" s="4"/>
      <c r="DZ991" s="183"/>
      <c r="EA991" s="183"/>
      <c r="EB991" s="183"/>
      <c r="EC991" s="183"/>
      <c r="ED991" s="183"/>
      <c r="EE991" s="183"/>
    </row>
    <row r="992" spans="49:135" ht="13" x14ac:dyDescent="0.15">
      <c r="AW992" s="183"/>
      <c r="DU992" s="4"/>
      <c r="DZ992" s="183"/>
      <c r="EA992" s="183"/>
      <c r="EB992" s="183"/>
      <c r="EC992" s="183"/>
      <c r="ED992" s="183"/>
      <c r="EE992" s="183"/>
    </row>
    <row r="993" spans="49:135" ht="13" x14ac:dyDescent="0.15">
      <c r="AW993" s="183"/>
      <c r="DU993" s="4"/>
      <c r="DZ993" s="183"/>
      <c r="EA993" s="183"/>
      <c r="EB993" s="183"/>
      <c r="EC993" s="183"/>
      <c r="ED993" s="183"/>
      <c r="EE993" s="183"/>
    </row>
    <row r="994" spans="49:135" ht="13" x14ac:dyDescent="0.15">
      <c r="AW994" s="183"/>
      <c r="DU994" s="4"/>
      <c r="DZ994" s="183"/>
      <c r="EA994" s="183"/>
      <c r="EB994" s="183"/>
      <c r="EC994" s="183"/>
      <c r="ED994" s="183"/>
      <c r="EE994" s="183"/>
    </row>
    <row r="995" spans="49:135" ht="13" x14ac:dyDescent="0.15">
      <c r="AW995" s="183"/>
      <c r="DU995" s="4"/>
      <c r="DZ995" s="183"/>
      <c r="EA995" s="183"/>
      <c r="EB995" s="183"/>
      <c r="EC995" s="183"/>
      <c r="ED995" s="183"/>
      <c r="EE995" s="183"/>
    </row>
    <row r="996" spans="49:135" ht="13" x14ac:dyDescent="0.15">
      <c r="AW996" s="183"/>
      <c r="DU996" s="4"/>
      <c r="DZ996" s="183"/>
      <c r="EA996" s="183"/>
      <c r="EB996" s="183"/>
      <c r="EC996" s="183"/>
      <c r="ED996" s="183"/>
      <c r="EE996" s="183"/>
    </row>
    <row r="997" spans="49:135" ht="13" x14ac:dyDescent="0.15">
      <c r="AW997" s="183"/>
      <c r="DU997" s="4"/>
      <c r="DZ997" s="183"/>
      <c r="EA997" s="183"/>
      <c r="EB997" s="183"/>
      <c r="EC997" s="183"/>
      <c r="ED997" s="183"/>
      <c r="EE997" s="183"/>
    </row>
    <row r="998" spans="49:135" ht="13" x14ac:dyDescent="0.15">
      <c r="AW998" s="183"/>
      <c r="DU998" s="4"/>
      <c r="DZ998" s="183"/>
      <c r="EA998" s="183"/>
      <c r="EB998" s="183"/>
      <c r="EC998" s="183"/>
      <c r="ED998" s="183"/>
      <c r="EE998" s="183"/>
    </row>
    <row r="999" spans="49:135" ht="13" x14ac:dyDescent="0.15">
      <c r="AW999" s="183"/>
      <c r="DU999" s="4"/>
      <c r="DZ999" s="183"/>
      <c r="EA999" s="183"/>
      <c r="EB999" s="183"/>
      <c r="EC999" s="183"/>
      <c r="ED999" s="183"/>
      <c r="EE999" s="183"/>
    </row>
    <row r="1000" spans="49:135" ht="13" x14ac:dyDescent="0.15">
      <c r="AW1000" s="183"/>
      <c r="DU1000" s="4"/>
      <c r="DZ1000" s="183"/>
      <c r="EA1000" s="183"/>
      <c r="EB1000" s="183"/>
      <c r="EC1000" s="183"/>
      <c r="ED1000" s="183"/>
      <c r="EE1000" s="183"/>
    </row>
  </sheetData>
  <mergeCells count="26">
    <mergeCell ref="AS69:AS70"/>
    <mergeCell ref="AV69:AV70"/>
    <mergeCell ref="AZ69:AZ70"/>
    <mergeCell ref="BC69:BC70"/>
    <mergeCell ref="AX62:AX63"/>
    <mergeCell ref="AT61:AT62"/>
    <mergeCell ref="AW61:AW62"/>
    <mergeCell ref="CO2:CQ2"/>
    <mergeCell ref="CO6:CQ6"/>
    <mergeCell ref="AN64:AN65"/>
    <mergeCell ref="AQ64:AQ65"/>
    <mergeCell ref="AT64:AT65"/>
    <mergeCell ref="AW64:AW65"/>
    <mergeCell ref="BA64:BA65"/>
    <mergeCell ref="AJ60:AJ61"/>
    <mergeCell ref="AM60:AM61"/>
    <mergeCell ref="AP60:AP61"/>
    <mergeCell ref="AS60:AS61"/>
    <mergeCell ref="AV60:AV61"/>
    <mergeCell ref="AK61:AK62"/>
    <mergeCell ref="AN61:AN62"/>
    <mergeCell ref="AQ61:AQ62"/>
    <mergeCell ref="AL62:AL63"/>
    <mergeCell ref="AO62:AO63"/>
    <mergeCell ref="AR62:AR63"/>
    <mergeCell ref="AU62:AU63"/>
  </mergeCells>
  <phoneticPr fontId="30" type="noConversion"/>
  <conditionalFormatting sqref="DU14:DU36">
    <cfRule type="expression" dxfId="20" priority="1">
      <formula>DS14&lt;50</formula>
    </cfRule>
  </conditionalFormatting>
  <conditionalFormatting sqref="DV14:DV36">
    <cfRule type="expression" dxfId="19" priority="2">
      <formula>DS14&lt;50</formula>
    </cfRule>
  </conditionalFormatting>
  <conditionalFormatting sqref="DW14:DW36">
    <cfRule type="expression" dxfId="18" priority="3">
      <formula>DS14&lt;50</formula>
    </cfRule>
  </conditionalFormatting>
  <conditionalFormatting sqref="DU14:DW36">
    <cfRule type="colorScale" priority="4">
      <colorScale>
        <cfvo type="formula" val="-5"/>
        <cfvo type="formula" val="0"/>
        <cfvo type="formula" val="10"/>
        <color rgb="FFF8962E"/>
        <color rgb="FFEFEFEF"/>
        <color rgb="FF4E9DFF"/>
      </colorScale>
    </cfRule>
  </conditionalFormatting>
  <conditionalFormatting sqref="O83:Q112">
    <cfRule type="colorScale" priority="5">
      <colorScale>
        <cfvo type="min"/>
        <cfvo type="percentile" val="50"/>
        <cfvo type="max"/>
        <color rgb="FFE67C73"/>
        <color rgb="FFFFFFFF"/>
        <color rgb="FF57BB8A"/>
      </colorScale>
    </cfRule>
  </conditionalFormatting>
  <conditionalFormatting sqref="DX14:DX36">
    <cfRule type="colorScale" priority="6">
      <colorScale>
        <cfvo type="formula" val="-4"/>
        <cfvo type="formula" val="0"/>
        <cfvo type="formula" val="8"/>
        <color rgb="FFCC0000"/>
        <color rgb="FFFFFFFF"/>
        <color rgb="FF57BB8A"/>
      </colorScale>
    </cfRule>
  </conditionalFormatting>
  <conditionalFormatting sqref="DQ14:DQ36 DR14:DR27">
    <cfRule type="colorScale" priority="7">
      <colorScale>
        <cfvo type="formula" val="1"/>
        <cfvo type="formula" val="5"/>
        <color rgb="FFFFFFFF"/>
        <color rgb="FF57BB8A"/>
      </colorScale>
    </cfRule>
  </conditionalFormatting>
  <conditionalFormatting sqref="BM14:BM36 BY14:BY30">
    <cfRule type="colorScale" priority="8">
      <colorScale>
        <cfvo type="min"/>
        <cfvo type="percentile" val="50"/>
        <cfvo type="max"/>
        <color rgb="FF57BB8A"/>
        <color rgb="FFFFD666"/>
        <color rgb="FFE67C73"/>
      </colorScale>
    </cfRule>
  </conditionalFormatting>
  <conditionalFormatting sqref="DY14:DY36">
    <cfRule type="colorScale" priority="9">
      <colorScale>
        <cfvo type="formula" val="-0.5"/>
        <cfvo type="formula" val="0"/>
        <cfvo type="max"/>
        <color rgb="FF999999"/>
        <color rgb="FFFFFFFF"/>
        <color rgb="FF57BB8A"/>
      </colorScale>
    </cfRule>
  </conditionalFormatting>
  <conditionalFormatting sqref="EC14:EE30">
    <cfRule type="colorScale" priority="10">
      <colorScale>
        <cfvo type="min"/>
        <cfvo type="formula" val="0"/>
        <cfvo type="max"/>
        <color rgb="FFF8962E"/>
        <color rgb="FFEFEFEF"/>
        <color rgb="FF4E9DFF"/>
      </colorScale>
    </cfRule>
  </conditionalFormatting>
  <hyperlinks>
    <hyperlink ref="AG82" r:id="rId1" location="1" xr:uid="{219EA9E0-C194-084A-BFAE-237B8EEDBF87}"/>
    <hyperlink ref="AZ82" r:id="rId2" location="1" xr:uid="{BC84CF19-353D-944D-A6E9-10415CFB418C}"/>
    <hyperlink ref="AG83" r:id="rId3" location="1" xr:uid="{2FCBC043-8FCA-A544-9ABC-987E2093ACED}"/>
    <hyperlink ref="AZ83" r:id="rId4" location="1" xr:uid="{07621C27-7E28-FA4B-83A1-0C4E254628F7}"/>
    <hyperlink ref="AG84" r:id="rId5" location="1" xr:uid="{D8E9EB70-B920-5B44-9FD0-EEC954020A02}"/>
    <hyperlink ref="AZ84" r:id="rId6" location="1" xr:uid="{E6984F44-E92E-AC41-AAB5-9D59BD1FE93E}"/>
    <hyperlink ref="AG85" r:id="rId7" location="1" xr:uid="{E56CA5CF-B2A0-A641-86CF-E9A46524BC9D}"/>
    <hyperlink ref="AZ85" r:id="rId8" location="1" xr:uid="{2ED82F43-894E-514E-ABDC-19C738DF116C}"/>
    <hyperlink ref="AG86" r:id="rId9" location="1" xr:uid="{9A7D743B-382F-2C48-9C14-CCDF368138A0}"/>
    <hyperlink ref="AZ86" r:id="rId10" location="1" xr:uid="{E7C56B03-22F1-CA49-9813-BAB254BD0C4A}"/>
    <hyperlink ref="AG87" r:id="rId11" location="1" xr:uid="{114F0B10-088B-4740-ACED-86D97B618C95}"/>
    <hyperlink ref="AZ87" r:id="rId12" location="1" xr:uid="{01159779-A90D-B641-91C9-EA1BA0550088}"/>
    <hyperlink ref="AG88" r:id="rId13" location="1" xr:uid="{B374DF83-F0B7-B244-9756-4B4503ACF36A}"/>
    <hyperlink ref="AZ88" r:id="rId14" location="1" xr:uid="{A710186A-7B58-5F4E-ADEA-C30A000B1E1C}"/>
    <hyperlink ref="AG89" r:id="rId15" location="1" xr:uid="{97A1A597-E5C0-EB4D-989C-67A5CFFABC0E}"/>
    <hyperlink ref="AZ89" r:id="rId16" location="1" xr:uid="{AAB6263C-253B-6742-9FD1-B0F155CA17C7}"/>
    <hyperlink ref="AG90" r:id="rId17" location="1" xr:uid="{83294FDF-5EC9-0042-854E-430390551102}"/>
    <hyperlink ref="AZ90" r:id="rId18" location="1" xr:uid="{78ADA5CD-9A6C-254E-9B3E-622256F04162}"/>
    <hyperlink ref="AG91" r:id="rId19" location="1" xr:uid="{FEE8E8CD-23DE-234D-A7B6-E1DD37B02563}"/>
    <hyperlink ref="AZ91" r:id="rId20" location="1" xr:uid="{BAC08A71-802A-2C40-AAFF-BF1CD9C874D9}"/>
    <hyperlink ref="AG92" r:id="rId21" location="1" xr:uid="{F9643E2E-4C2D-404B-B3C5-48A0EA97F5A7}"/>
    <hyperlink ref="AZ92" r:id="rId22" location="1" xr:uid="{C386BE30-2F67-5B46-8FF0-CBFB339425D5}"/>
    <hyperlink ref="AG93" r:id="rId23" location="1" xr:uid="{DC637277-FB63-584E-B6E7-70582780F0B6}"/>
    <hyperlink ref="AZ93" r:id="rId24" location="1" xr:uid="{100748CF-741E-054B-88EE-4F95E5092D4A}"/>
    <hyperlink ref="AG94" r:id="rId25" location="1" xr:uid="{75B9EB08-A2A6-9141-9358-D883594623C7}"/>
    <hyperlink ref="AZ94" r:id="rId26" location="1" xr:uid="{D5BD7EF1-E06E-BB46-B1E2-A0AA5E7C5363}"/>
    <hyperlink ref="AG95" r:id="rId27" location="1" xr:uid="{A488EBB6-D01C-6C40-B178-D1E8AC3F8750}"/>
    <hyperlink ref="AZ95" r:id="rId28" location="1" xr:uid="{0F3CEE42-5441-F046-B744-986A8528D3DD}"/>
    <hyperlink ref="AG96" r:id="rId29" location="1" xr:uid="{1BED9054-BC00-0C49-A854-5216D1E9A229}"/>
    <hyperlink ref="AZ96" r:id="rId30" location="1" xr:uid="{D6B479A7-4657-0D4B-A74E-8BAAEE10FA28}"/>
    <hyperlink ref="AG97" r:id="rId31" location="1" xr:uid="{CD439830-6329-8E4D-8BDC-B1FC1719C387}"/>
    <hyperlink ref="AZ97" r:id="rId32" location="1" xr:uid="{B83C1D67-2854-CA48-89A2-091C9DA6AF5F}"/>
    <hyperlink ref="AG98" r:id="rId33" location="1" xr:uid="{92F79E49-64C6-C743-AD06-72325D2317EE}"/>
    <hyperlink ref="AZ98" r:id="rId34" location="1" xr:uid="{165723A4-735E-1340-B791-D18F63391697}"/>
    <hyperlink ref="AG99" r:id="rId35" location="1" xr:uid="{8457513B-20D5-C149-B84D-02A1CAB48183}"/>
    <hyperlink ref="AZ99" r:id="rId36" location="1" xr:uid="{847FB910-FB6C-0643-9A93-45AE5B14BBE0}"/>
    <hyperlink ref="AG100" r:id="rId37" location="1" xr:uid="{ACBC7010-F274-704E-B965-F05A8C74A776}"/>
    <hyperlink ref="AZ100" r:id="rId38" location="1" xr:uid="{BC41685F-2996-8544-879E-A7645805BF2B}"/>
    <hyperlink ref="AG101" r:id="rId39" location="1" xr:uid="{C485F197-7A37-C648-9BF4-6E647A052A85}"/>
    <hyperlink ref="AZ101" r:id="rId40" location="1" xr:uid="{1FBAAEB6-ADF3-D84D-9A33-A86A813B2F4D}"/>
    <hyperlink ref="AG102" r:id="rId41" location="1" xr:uid="{ADC2A4DE-DC7B-1542-B9F6-D1EC32CBD15B}"/>
    <hyperlink ref="AZ102" r:id="rId42" location="1" xr:uid="{1F0ECCCB-243F-DF44-A3FA-4CF7EE9744F6}"/>
    <hyperlink ref="AG103" r:id="rId43" location="1" xr:uid="{C750BD09-325D-7E49-AAE2-F534582F2090}"/>
    <hyperlink ref="AZ103" r:id="rId44" location="1" xr:uid="{5F86189F-12AD-CE4D-BCBB-41B549C33554}"/>
    <hyperlink ref="AG104" r:id="rId45" location="1" xr:uid="{D37121DC-4DF1-8A4A-BF8B-BB9ADDDEAED6}"/>
    <hyperlink ref="AZ104" r:id="rId46" location="1" xr:uid="{A0DDEEE3-5221-954B-9BAC-FF9FFEEA62F7}"/>
    <hyperlink ref="AG105" r:id="rId47" location="1" xr:uid="{B8241902-F581-5147-B148-7183D200AC90}"/>
    <hyperlink ref="AZ105" r:id="rId48" location="1" xr:uid="{8AC3547B-8C63-4540-96D7-CB38AA2C2713}"/>
    <hyperlink ref="AG106" r:id="rId49" location="1" xr:uid="{09E1AA87-3546-C041-A02C-1CDDFD8ECCCC}"/>
    <hyperlink ref="AZ106" r:id="rId50" location="1" xr:uid="{A34B71D7-D064-184A-A364-AE7F1B002007}"/>
    <hyperlink ref="AG107" r:id="rId51" location="1" xr:uid="{E981983F-B2CE-8C4E-8B18-C131E3C15D77}"/>
    <hyperlink ref="AZ107" r:id="rId52" location="1" xr:uid="{827B416A-3FD1-1F46-9BFE-C3E3C7DE92CA}"/>
    <hyperlink ref="AG108" r:id="rId53" location="1" xr:uid="{473F9471-0FFB-5B43-9B8B-B1FD4097907E}"/>
    <hyperlink ref="AZ108" r:id="rId54" location="1" xr:uid="{7B18C2D4-BECC-0440-AF30-A3768A204195}"/>
    <hyperlink ref="AG109" r:id="rId55" location="1" xr:uid="{0635963E-B87F-8146-A4A6-00DF28EF1CC5}"/>
    <hyperlink ref="AZ109" r:id="rId56" location="1" xr:uid="{77F910CC-767A-8342-8CF0-A214A748AF9E}"/>
    <hyperlink ref="AG110" r:id="rId57" location="1" xr:uid="{B043DD81-B7C8-064B-BE2E-5C85E521005C}"/>
    <hyperlink ref="AZ110" r:id="rId58" location="1" xr:uid="{B45F57D3-8C6E-2047-9EE6-9529391BD385}"/>
    <hyperlink ref="AG111" r:id="rId59" location="1" xr:uid="{A4E9851D-12D5-2647-9D48-E85419FDB16A}"/>
    <hyperlink ref="AZ111" r:id="rId60" location="1" xr:uid="{60AF0D46-F935-AF4E-AF2A-37CA3F9690E9}"/>
    <hyperlink ref="AG112" r:id="rId61" location="1" xr:uid="{3F4951EE-8E0D-B642-B249-3C7A5B252022}"/>
    <hyperlink ref="AZ112" r:id="rId62" location="1" xr:uid="{A0D18C03-D28F-AD44-B16A-463B4E3CDEA7}"/>
    <hyperlink ref="AG113" r:id="rId63" location="1" xr:uid="{B2ABB1B8-3425-1542-8A07-08260FB30F87}"/>
    <hyperlink ref="AZ113" r:id="rId64" location="1" xr:uid="{38E02550-CF28-3C48-971E-98B87CD3EEDB}"/>
    <hyperlink ref="AG114" r:id="rId65" location="1" xr:uid="{41DB1683-1A48-6243-B715-DFC3EF79C0C6}"/>
    <hyperlink ref="AZ114" r:id="rId66" location="1" xr:uid="{D9111A5A-3314-6D4C-BD36-4866776BEAD1}"/>
    <hyperlink ref="AG115" r:id="rId67" location="1" xr:uid="{8DA83FC3-55C4-3E45-8432-E4446E56D7EB}"/>
    <hyperlink ref="AZ115" r:id="rId68" location="1" xr:uid="{58572963-3E59-FD49-A481-C31800510FEC}"/>
    <hyperlink ref="AG116" r:id="rId69" location="1" xr:uid="{E9E9E766-8515-5B41-878B-04C2AED24F13}"/>
    <hyperlink ref="AZ116" r:id="rId70" location="1" xr:uid="{20642CCE-A02C-E841-9031-8F9A80FECAAA}"/>
    <hyperlink ref="AG117" r:id="rId71" location="1" xr:uid="{B8F84810-28F0-9149-A3AB-88EBED52A89C}"/>
    <hyperlink ref="AZ117" r:id="rId72" location="1" xr:uid="{B51A8177-2E2E-C54B-8E65-B7889483321F}"/>
    <hyperlink ref="AG118" r:id="rId73" location="1" xr:uid="{26753D6C-ACEE-2744-9D59-AEC9FD9ECF36}"/>
    <hyperlink ref="AZ118" r:id="rId74" location="1" xr:uid="{8B74E843-1A87-724D-9E44-4C40418CA054}"/>
    <hyperlink ref="AG119" r:id="rId75" location="1" xr:uid="{43692242-68B5-E44F-AC01-83995CBF6C1B}"/>
    <hyperlink ref="AZ119" r:id="rId76" location="1" xr:uid="{BBB985E2-CE3F-2440-9A9C-F0700E9CACD8}"/>
    <hyperlink ref="AG120" r:id="rId77" location="1" xr:uid="{4D359CCB-8487-8644-AC2F-7733C3702740}"/>
    <hyperlink ref="AZ120" r:id="rId78" location="1" xr:uid="{5B79957F-3BA8-B345-8C67-76A4559DE8B4}"/>
    <hyperlink ref="AG121" r:id="rId79" location="1" xr:uid="{8599B279-66D3-3244-99BF-112961E739DC}"/>
    <hyperlink ref="AZ121" r:id="rId80" location="1" xr:uid="{EF519715-01FA-2049-A3BC-4F3F61023173}"/>
    <hyperlink ref="AG122" r:id="rId81" location="1" xr:uid="{B2657AA6-D076-714A-A3AC-018EDD1E6F72}"/>
    <hyperlink ref="AZ122" r:id="rId82" location="1" xr:uid="{A429CF2E-2886-E54B-9C21-BC515194C450}"/>
    <hyperlink ref="AG123" r:id="rId83" location="1" xr:uid="{F64E0D82-2152-CD49-B9B6-FB21C4D95F19}"/>
    <hyperlink ref="AZ123" r:id="rId84" location="1" xr:uid="{67956A18-60A7-AF43-A943-21FD77AB8061}"/>
    <hyperlink ref="AG124" r:id="rId85" location="1" xr:uid="{279638CF-A25B-324A-ABFE-7CC31247B982}"/>
    <hyperlink ref="AZ124" r:id="rId86" location="1" xr:uid="{B4F8CCCF-F460-E14D-A6C9-F01712DBAC96}"/>
    <hyperlink ref="AG125" r:id="rId87" location="1" xr:uid="{C0F26A43-86BD-4249-ACDD-6B0CE4BD1C6C}"/>
    <hyperlink ref="AZ125" r:id="rId88" location="1" xr:uid="{1DD6E6D5-5F24-1249-AB10-AF31367B587C}"/>
    <hyperlink ref="AG126" r:id="rId89" location="1" xr:uid="{39AB840D-A6C5-3646-A576-CBD93FEC1A7F}"/>
    <hyperlink ref="AZ126" r:id="rId90" location="1" xr:uid="{B07853D0-0BEB-FF4D-B7DB-D71500221444}"/>
    <hyperlink ref="AG127" r:id="rId91" location="1" xr:uid="{955B9107-AE06-CE4E-A3FF-7E22DF1754C7}"/>
    <hyperlink ref="AZ127" r:id="rId92" location="1" xr:uid="{35146344-0DA2-904E-BD6D-80202C4678DB}"/>
    <hyperlink ref="AG128" r:id="rId93" location="1" xr:uid="{8CFF1ED1-C259-FF41-9059-B959F732D9DF}"/>
    <hyperlink ref="AZ128" r:id="rId94" location="1" xr:uid="{0338758E-FA82-9249-9862-97A7F259BFD4}"/>
    <hyperlink ref="AG129" r:id="rId95" location="1" xr:uid="{43079ADA-223D-F148-ACCD-B1E69A377439}"/>
    <hyperlink ref="AZ129" r:id="rId96" location="1" xr:uid="{F10EA110-0621-9A46-8FC0-E05FFC19182C}"/>
    <hyperlink ref="AG130" r:id="rId97" location="1" xr:uid="{C6B94C7E-69D9-4443-8704-AC02FF3A8D52}"/>
    <hyperlink ref="AZ130" r:id="rId98" location="1" xr:uid="{A0C3F1B7-8D5D-E341-8636-2F039072CCCF}"/>
    <hyperlink ref="AG131" r:id="rId99" location="1" xr:uid="{7043C5AA-32F0-4A4A-A62A-BE272A90E2BE}"/>
    <hyperlink ref="AZ131" r:id="rId100" location="1" xr:uid="{E9FC60DB-7BEA-144F-8738-474E6A2BCEF6}"/>
    <hyperlink ref="AG132" r:id="rId101" location="1" xr:uid="{890D34D5-AF84-014C-B05B-2DCEF1347B5A}"/>
    <hyperlink ref="AZ132" r:id="rId102" location="1" xr:uid="{73BFB021-0D5E-BD4C-BA01-3F7DD6BEC9B3}"/>
    <hyperlink ref="AG133" r:id="rId103" location="1" xr:uid="{38AE09A6-0B98-2142-953F-0E379DD5C537}"/>
    <hyperlink ref="AZ133" r:id="rId104" location="1" xr:uid="{FABDF623-5FC0-C44A-95E1-CA59608C0AE6}"/>
    <hyperlink ref="AG134" r:id="rId105" location="1" xr:uid="{6F5F6353-C3D6-8342-A99B-F0E32528A364}"/>
    <hyperlink ref="AZ134" r:id="rId106" location="1" xr:uid="{64A7581D-A0FF-8948-8501-91128B9ADB3E}"/>
    <hyperlink ref="AG135" r:id="rId107" location="1" xr:uid="{AC8ADD89-2B2D-B44D-B0D5-1CA4E25027DB}"/>
    <hyperlink ref="AZ135" r:id="rId108" location="1" xr:uid="{B086E677-2543-DD45-BC6E-23E1A79DBCD3}"/>
    <hyperlink ref="AG136" r:id="rId109" location="1" xr:uid="{B6EE3265-BE76-7B4A-AF7C-68674E6C4003}"/>
    <hyperlink ref="AZ136" r:id="rId110" location="1" xr:uid="{AB99BAC0-5CBE-F846-BC99-82DBB2A240BC}"/>
    <hyperlink ref="AG137" r:id="rId111" location="1" xr:uid="{909EBEED-3838-7840-AFC1-D5FC8D80262C}"/>
    <hyperlink ref="AZ137" r:id="rId112" location="1" xr:uid="{F84FD8C4-6497-894D-B671-E8935DE171CF}"/>
    <hyperlink ref="AG138" r:id="rId113" location="1" xr:uid="{7F8E9D2E-097A-254F-8D30-F5990E38E9E9}"/>
    <hyperlink ref="AZ138" r:id="rId114" location="1" xr:uid="{672AA2C6-A62E-E545-AFF2-12A7D583309C}"/>
    <hyperlink ref="AG139" r:id="rId115" location="1" xr:uid="{57B36768-814E-BC44-924A-9A357B926D4A}"/>
    <hyperlink ref="AZ139" r:id="rId116" location="1" xr:uid="{EAFEC330-9055-7A47-B399-91FF7F9457FE}"/>
    <hyperlink ref="AG140" r:id="rId117" location="1" xr:uid="{E4204DC3-157A-CE45-8179-FF19DEBFD211}"/>
    <hyperlink ref="AZ140" r:id="rId118" location="1" xr:uid="{F84EF75D-C5BE-6A40-9B8A-2C1BAD89F268}"/>
    <hyperlink ref="AG141" r:id="rId119" location="1" xr:uid="{5DB904DB-2BE6-1942-B938-737BB0341746}"/>
    <hyperlink ref="AZ141" r:id="rId120" location="1" xr:uid="{214DECD3-CDA3-DA44-BCB7-FC09E1080674}"/>
    <hyperlink ref="AG142" r:id="rId121" location="1" xr:uid="{7A3282AB-1FB7-2B42-A7BE-AE573124F8C0}"/>
    <hyperlink ref="AZ142" r:id="rId122" location="1" xr:uid="{4291A5CE-68E2-3D43-AF52-C8C71F1D81B3}"/>
    <hyperlink ref="AG143" r:id="rId123" location="1" xr:uid="{A2295A88-B933-DF41-A4D9-8ACBB55217B6}"/>
    <hyperlink ref="AZ143" r:id="rId124" location="1" xr:uid="{53C1DE99-34F3-F24F-A2B1-22D9BCB65CF3}"/>
    <hyperlink ref="AG144" r:id="rId125" location="1" xr:uid="{834C6BEA-8A20-FA4D-B253-33C85CBADAE6}"/>
    <hyperlink ref="AZ144" r:id="rId126" location="1" xr:uid="{72A82A76-8404-164F-936D-61A42890978B}"/>
    <hyperlink ref="AG145" r:id="rId127" location="1" xr:uid="{63EA6385-F1E7-DA4B-A63B-292FC4107B61}"/>
    <hyperlink ref="AZ145" r:id="rId128" location="1" xr:uid="{70FC324F-F6BF-5649-90F7-110937624914}"/>
    <hyperlink ref="AG146" r:id="rId129" location="1" xr:uid="{BAE94221-172D-EE49-A785-143BA93260DF}"/>
    <hyperlink ref="AZ146" r:id="rId130" location="1" xr:uid="{D984D2EF-08EF-AD4D-8D51-E3A993BCF753}"/>
    <hyperlink ref="AG147" r:id="rId131" location="1" xr:uid="{4A844A3A-2F66-7D4F-A2EF-DEA07A15698C}"/>
    <hyperlink ref="AZ147" r:id="rId132" location="1" xr:uid="{563E43EA-DB36-394D-BF97-95826A629798}"/>
    <hyperlink ref="AG148" r:id="rId133" location="1" xr:uid="{68EA9B36-654A-2742-B4D4-FC42D4F64875}"/>
    <hyperlink ref="AZ148" r:id="rId134" location="1" xr:uid="{EA0156CB-94C0-D64B-9427-9B578F9532BF}"/>
    <hyperlink ref="AG149" r:id="rId135" location="1" xr:uid="{D2E8B151-3103-F84B-9CF1-167CF3CDB4E3}"/>
    <hyperlink ref="AZ149" r:id="rId136" location="1" xr:uid="{7C35EE4C-4392-914F-8D8B-9B29D57B5CF1}"/>
    <hyperlink ref="AG150" r:id="rId137" location="1" xr:uid="{3B893DEE-1264-0242-9586-C692E643524E}"/>
    <hyperlink ref="AZ150" r:id="rId138" location="1" xr:uid="{CB41E9D8-C971-2E45-8337-72883422934D}"/>
    <hyperlink ref="AG151" r:id="rId139" location="1" xr:uid="{603F6F2D-D1C3-3D42-8091-E8AE0EF498D8}"/>
    <hyperlink ref="AZ151" r:id="rId140" location="1" xr:uid="{618EB843-CFAB-7849-BADA-6A293653700A}"/>
    <hyperlink ref="AG152" r:id="rId141" location="1" xr:uid="{5E8CEB89-ABCA-4748-8709-CBA98FA4274A}"/>
    <hyperlink ref="AZ152" r:id="rId142" location="1" xr:uid="{707594C9-B384-4F4A-A872-84B65370F82C}"/>
    <hyperlink ref="AG153" r:id="rId143" location="1" xr:uid="{2FBCF83E-0794-BC4C-9162-13D7019FF81A}"/>
    <hyperlink ref="AZ153" r:id="rId144" location="1" xr:uid="{76F10B59-2D66-6E48-8E6B-F9248824D44A}"/>
    <hyperlink ref="AG154" r:id="rId145" location="1" xr:uid="{D466306F-3B39-D14A-B615-A11FE97A2097}"/>
    <hyperlink ref="AZ154" r:id="rId146" location="1" xr:uid="{4B3C7E18-D8B5-B144-9D1F-2CEFCC5DDF4F}"/>
    <hyperlink ref="AG155" r:id="rId147" location="1" xr:uid="{C7EB712D-31EC-3D43-9CF6-A0AF86FF8DEC}"/>
    <hyperlink ref="AZ155" r:id="rId148" location="1" xr:uid="{D4E8287D-857E-454F-A9FD-85904CA9DA1E}"/>
    <hyperlink ref="AG156" r:id="rId149" location="1" xr:uid="{6CB8A007-B7E7-1744-B89E-ACFFD501822F}"/>
    <hyperlink ref="AZ156" r:id="rId150" location="1" xr:uid="{C1CC5FDF-09BB-0C4D-8FD3-7E49E6187AF3}"/>
    <hyperlink ref="AG157" r:id="rId151" location="1" xr:uid="{D683019A-7288-7D40-BD62-E0D563F84ECF}"/>
    <hyperlink ref="AZ157" r:id="rId152" location="1" xr:uid="{308F529B-B0F2-E542-B44B-A5EA69D40548}"/>
    <hyperlink ref="AG158" r:id="rId153" location="1" xr:uid="{31698688-4A8B-7944-8713-DB77C996A340}"/>
    <hyperlink ref="AZ158" r:id="rId154" location="1" xr:uid="{2DA1524B-EEEA-1A46-8688-D2260E5B349A}"/>
    <hyperlink ref="AG159" r:id="rId155" location="1" xr:uid="{39EAAFBF-86EC-AD45-92E3-A0E2BA2E959A}"/>
    <hyperlink ref="AZ159" r:id="rId156" location="1" xr:uid="{80984E6B-6A38-8344-B188-423783125C5E}"/>
    <hyperlink ref="AG160" r:id="rId157" location="1" xr:uid="{5B8A292B-E730-3341-8619-FFE46D9A5BB6}"/>
    <hyperlink ref="AZ160" r:id="rId158" location="1" xr:uid="{A1DFC696-24FC-D541-B34B-AD3FFC99C5A8}"/>
    <hyperlink ref="AG161" r:id="rId159" location="1" xr:uid="{AAF64F3A-DA39-254E-B0D0-9C0AF07CF9AB}"/>
    <hyperlink ref="AZ161" r:id="rId160" location="1" xr:uid="{E3F8A95F-6419-0C47-8913-552754BFD0E6}"/>
    <hyperlink ref="AG162" r:id="rId161" location="1" xr:uid="{092E798D-AFF3-644B-9912-183F7B3993EF}"/>
    <hyperlink ref="AZ162" r:id="rId162" location="1" xr:uid="{3885D24F-1197-A24E-AFF8-0B6DB9E87DF0}"/>
    <hyperlink ref="AG163" r:id="rId163" location="1" xr:uid="{0AF64714-0876-654B-A3B9-C5B022CBA476}"/>
    <hyperlink ref="AZ163" r:id="rId164" location="1" xr:uid="{4DDEE166-91FC-D84A-A297-A8E510AEB5D3}"/>
    <hyperlink ref="AG164" r:id="rId165" location="1" xr:uid="{209E7AD1-496D-AA4C-AD3D-5B33D9B6B3E1}"/>
    <hyperlink ref="AZ164" r:id="rId166" location="1" xr:uid="{AB53BEAC-AA16-214C-9B6A-29ECD4F9FAF9}"/>
    <hyperlink ref="AG165" r:id="rId167" location="1" xr:uid="{DF07EC4C-FAC7-1146-9E75-88AF2EC5A772}"/>
    <hyperlink ref="AZ165" r:id="rId168" location="1" xr:uid="{4695C722-A062-5C40-887E-E8EBC40E8CC0}"/>
    <hyperlink ref="AG166" r:id="rId169" location="1" xr:uid="{E5911A90-8741-1647-8390-D300B93CF559}"/>
    <hyperlink ref="AZ166" r:id="rId170" location="1" xr:uid="{802F35D8-0DDB-194A-BC45-D994C81C056A}"/>
    <hyperlink ref="AG167" r:id="rId171" location="1" xr:uid="{3AFF39C6-0D52-B14A-9B6A-BA99D00425B5}"/>
    <hyperlink ref="AZ167" r:id="rId172" location="1" xr:uid="{D3D832DB-74BE-FF4C-B988-C70D4FB59880}"/>
    <hyperlink ref="AG168" r:id="rId173" location="1" xr:uid="{9D4766FF-F449-9342-AB89-E1D6123E108B}"/>
    <hyperlink ref="AZ168" r:id="rId174" location="1" xr:uid="{65C311D2-62BE-A144-B124-C2BA7E325779}"/>
    <hyperlink ref="AG169" r:id="rId175" location="1" xr:uid="{6CC53D02-90B5-B441-B9E6-F092B21C0155}"/>
    <hyperlink ref="AZ169" r:id="rId176" location="1" xr:uid="{44FA2E80-6408-074F-828A-6FA3F6B85BEB}"/>
    <hyperlink ref="AG170" r:id="rId177" location="1" xr:uid="{4AD3448A-DBAF-9E4D-80BB-24D7AF71A996}"/>
    <hyperlink ref="AZ170" r:id="rId178" location="1" xr:uid="{E64AD31B-5A66-F642-B875-69D70CD8BD06}"/>
    <hyperlink ref="AG171" r:id="rId179" location="1" xr:uid="{FFAF553E-10CA-8342-9845-7BC7835C0344}"/>
    <hyperlink ref="AZ171" r:id="rId180" location="1" xr:uid="{4B95E0FF-9577-8943-BD22-70937620A771}"/>
    <hyperlink ref="AG172" r:id="rId181" location="1" xr:uid="{6A337A9C-CAA3-C842-82CA-578F0F9DDBFE}"/>
    <hyperlink ref="AZ172" r:id="rId182" location="1" xr:uid="{504ACBFD-AE04-1549-A7E3-CF554EE7754A}"/>
    <hyperlink ref="AG173" r:id="rId183" location="1" xr:uid="{3B662BB6-29F5-3C43-AE5B-A2B1AC4EC749}"/>
    <hyperlink ref="AZ173" r:id="rId184" location="1" xr:uid="{6A865FD9-340D-5143-8D3C-8B1AE8C74F28}"/>
    <hyperlink ref="AG174" r:id="rId185" location="1" xr:uid="{61C7F814-F129-2B41-8617-2BC6D7B07E2D}"/>
    <hyperlink ref="AZ174" r:id="rId186" location="1" xr:uid="{6F735F0A-FBE9-F14A-9F98-7B998B94336C}"/>
    <hyperlink ref="AG175" r:id="rId187" location="1" xr:uid="{4FCA9D71-980E-304F-A136-C12281AD2370}"/>
    <hyperlink ref="AZ175" r:id="rId188" location="1" xr:uid="{612DB4B8-65A8-5449-BECF-81EE7A6E168A}"/>
    <hyperlink ref="AG176" r:id="rId189" location="1" xr:uid="{08D950F8-932F-044F-88C4-2BDC013E2BFF}"/>
    <hyperlink ref="AZ176" r:id="rId190" location="1" xr:uid="{0FE13CE7-E944-3D48-93E3-F39FB45FAC9D}"/>
    <hyperlink ref="AG177" r:id="rId191" location="1" xr:uid="{8E2475A9-4682-E941-A7EF-46197995F422}"/>
    <hyperlink ref="AZ177" r:id="rId192" location="1" xr:uid="{6074D92F-18EF-774F-89D6-EE9BEF636DCA}"/>
    <hyperlink ref="AG178" r:id="rId193" location="1" xr:uid="{A3590A37-F63C-B244-9C14-5C969006C71D}"/>
    <hyperlink ref="AZ178" r:id="rId194" location="1" xr:uid="{F1AD3609-EC8E-854D-92E7-2F2DCF3AC692}"/>
    <hyperlink ref="AG179" r:id="rId195" location="1" xr:uid="{853967F2-F917-6349-8593-235038A86B9C}"/>
    <hyperlink ref="AZ179" r:id="rId196" location="1" xr:uid="{27D5A612-0F55-C945-8105-CD804F0A8A8B}"/>
    <hyperlink ref="AG180" r:id="rId197" location="1" xr:uid="{50550529-E0DD-A847-BD32-0FC1CFB3D081}"/>
    <hyperlink ref="AZ180" r:id="rId198" location="1" xr:uid="{A472F590-D26E-1942-8E50-DA9B43E4C452}"/>
    <hyperlink ref="AG181" r:id="rId199" location="1" xr:uid="{D32C9D44-9665-094B-9DFC-1299BF308DB4}"/>
    <hyperlink ref="AZ181" r:id="rId200" location="1" xr:uid="{C1F6E54D-F476-BF45-9A70-824B7910F56F}"/>
    <hyperlink ref="AG182" r:id="rId201" location="1" xr:uid="{18865BFE-4865-AB4D-9824-478C4769F79C}"/>
    <hyperlink ref="AZ182" r:id="rId202" location="1" xr:uid="{B5F16716-077A-EC42-812C-1111C2BBB194}"/>
    <hyperlink ref="AG183" r:id="rId203" location="1" xr:uid="{C599D2FB-8A63-BC4A-9287-88319E97AEA3}"/>
    <hyperlink ref="AZ183" r:id="rId204" location="1" xr:uid="{4CD1C4CD-3D40-134E-86A6-15E226138B15}"/>
    <hyperlink ref="AG184" r:id="rId205" location="1" xr:uid="{69DE4BEF-752A-7140-866A-60E46DF135FF}"/>
    <hyperlink ref="AZ184" r:id="rId206" location="1" xr:uid="{F74EA353-3F97-2145-B4D0-C22E98C4AF3F}"/>
    <hyperlink ref="AG185" r:id="rId207" location="1" xr:uid="{452734C4-3CD7-D741-B62C-C99EBD01D496}"/>
    <hyperlink ref="AZ185" r:id="rId208" location="1" xr:uid="{A59ED7A8-248F-7444-8204-DEDB2CECF594}"/>
    <hyperlink ref="AG186" r:id="rId209" location="1" xr:uid="{A9B6933E-2205-4C4A-9078-3ECBF2A1CC4F}"/>
    <hyperlink ref="AZ186" r:id="rId210" location="1" xr:uid="{6D7F130F-232F-764F-8EFA-658DAE1FF1C3}"/>
    <hyperlink ref="AG187" r:id="rId211" location="1" xr:uid="{D4F7F0E2-D6A2-F94F-9252-6804C811E2C5}"/>
    <hyperlink ref="AZ187" r:id="rId212" location="1" xr:uid="{A8034F3E-56CE-5C4E-80CE-2350D00BC148}"/>
    <hyperlink ref="AG188" r:id="rId213" location="1" xr:uid="{4846120C-EEAC-1F43-9F6D-D6F55886B1FF}"/>
    <hyperlink ref="AZ188" r:id="rId214" location="1" xr:uid="{93A502F9-C286-7B4D-ADA3-17C81ED91141}"/>
    <hyperlink ref="AG189" r:id="rId215" location="1" xr:uid="{EC50B330-7B61-1847-B835-F9671B17457D}"/>
    <hyperlink ref="AZ189" r:id="rId216" location="1" xr:uid="{D75C8E15-DEDA-7D41-A4EC-DF090DD1D8E9}"/>
    <hyperlink ref="AG190" r:id="rId217" location="1" xr:uid="{56223043-05F6-AF41-9A00-E44A541374C7}"/>
    <hyperlink ref="AZ190" r:id="rId218" location="1" xr:uid="{4D1A32CF-138E-E348-A078-47D17F4E3634}"/>
    <hyperlink ref="AG191" r:id="rId219" location="1" xr:uid="{7358971A-E452-1243-BD5C-0B557DF5527E}"/>
    <hyperlink ref="AZ191" r:id="rId220" location="1" xr:uid="{C0D84C78-6779-3844-93C2-3B012E1960E9}"/>
    <hyperlink ref="AG192" r:id="rId221" location="1" xr:uid="{968C895F-59DC-D348-B007-F8B4F07FA17D}"/>
    <hyperlink ref="AZ192" r:id="rId222" location="1" xr:uid="{7E7DF0FC-6F49-7E44-83E8-EB28F45FB12A}"/>
    <hyperlink ref="AG193" r:id="rId223" location="1" xr:uid="{5A26A5B4-DC04-0E4B-97D9-C32A2DD3D163}"/>
    <hyperlink ref="AZ193" r:id="rId224" location="1" xr:uid="{BB0B78F8-278A-0C45-A18B-071221CCD8BA}"/>
    <hyperlink ref="AG194" r:id="rId225" location="1" xr:uid="{BDEC5D55-DFD5-FF42-A784-B8E404D54856}"/>
    <hyperlink ref="AZ194" r:id="rId226" location="1" xr:uid="{9B946320-9723-CF4B-9465-C8D9069BF8D6}"/>
    <hyperlink ref="AG195" r:id="rId227" location="1" xr:uid="{4561BD5D-7AE4-6A47-AB04-A175BB1419B4}"/>
    <hyperlink ref="AZ195" r:id="rId228" location="1" xr:uid="{9CF40988-D32D-2247-BD81-4BD163E852F5}"/>
    <hyperlink ref="AG196" r:id="rId229" location="1" xr:uid="{E552BED9-6E7E-4A47-8B3D-B72F596BF7CB}"/>
    <hyperlink ref="AZ196" r:id="rId230" location="1" xr:uid="{0A803E96-3426-6747-8EF8-65B884D61F0D}"/>
    <hyperlink ref="AG197" r:id="rId231" location="1" xr:uid="{BF9B1488-3F91-F840-8DAF-D500897F020B}"/>
    <hyperlink ref="AZ197" r:id="rId232" location="1" xr:uid="{5E1CED43-3EB7-174C-9E33-982DEDAF8BC3}"/>
    <hyperlink ref="AG198" r:id="rId233" location="1" xr:uid="{7E191050-E093-8B4E-A9FA-CF3D8282BDE1}"/>
    <hyperlink ref="AZ198" r:id="rId234" location="1" xr:uid="{75F3B635-1633-1D4B-9EDC-874084771E5A}"/>
    <hyperlink ref="AG199" r:id="rId235" location="1" xr:uid="{3AC39E02-EFE6-994B-B7E9-E4B3F70C4CA8}"/>
    <hyperlink ref="AZ199" r:id="rId236" location="1" xr:uid="{7F3E2298-A3B5-E746-81F8-B51289ACCEB5}"/>
    <hyperlink ref="AG200" r:id="rId237" location="1" xr:uid="{FF10A98F-0A3B-3B41-9C73-1508773A15F7}"/>
    <hyperlink ref="AZ200" r:id="rId238" location="1" xr:uid="{9A24B71F-211A-AC4F-B576-95A5CDC3B3B3}"/>
    <hyperlink ref="AG201" r:id="rId239" location="1" xr:uid="{5F8E603A-2036-A346-A981-3BAFB56FCCBE}"/>
    <hyperlink ref="AZ201" r:id="rId240" location="1" xr:uid="{08CC2CAE-22B6-8049-80A3-DE1932F88E97}"/>
    <hyperlink ref="AG202" r:id="rId241" location="1" xr:uid="{31663D96-67F0-924E-BC1D-92FEC79AD037}"/>
    <hyperlink ref="AZ202" r:id="rId242" location="1" xr:uid="{DCF5063F-A51E-4643-9F47-2028AB8482B2}"/>
    <hyperlink ref="AG203" r:id="rId243" location="1" xr:uid="{5D211CAD-1967-F64E-B622-BAF9D52345EF}"/>
    <hyperlink ref="AZ203" r:id="rId244" location="1" xr:uid="{AEAFE3FF-2520-4147-B838-EED7659BACF4}"/>
    <hyperlink ref="AG204" r:id="rId245" location="1" xr:uid="{DB20BBBE-C2E4-7646-BF8D-C9918A712EEE}"/>
    <hyperlink ref="AZ204" r:id="rId246" location="1" xr:uid="{329E031F-19E0-DA46-818A-64E688AA2A20}"/>
    <hyperlink ref="AG205" r:id="rId247" location="1" xr:uid="{37E165C6-FE72-2749-A746-2CD04E26DB10}"/>
    <hyperlink ref="AZ205" r:id="rId248" location="1" xr:uid="{99A97273-C6F7-E74F-8C27-FF7B224076C1}"/>
    <hyperlink ref="AG206" r:id="rId249" location="1" xr:uid="{F6894947-A486-D54A-88F3-2CE1D2F4E491}"/>
    <hyperlink ref="AZ206" r:id="rId250" location="1" xr:uid="{3520242A-03B4-6740-90D4-CE04767A6C10}"/>
    <hyperlink ref="AG207" r:id="rId251" location="1" xr:uid="{A2B5EF95-EDAA-B348-8468-762E6820155F}"/>
    <hyperlink ref="AZ207" r:id="rId252" location="1" xr:uid="{0DF09043-F83C-A44E-9181-389306B46794}"/>
    <hyperlink ref="AG208" r:id="rId253" location="1" xr:uid="{1977EF15-FF9F-944A-8D54-BF350505341D}"/>
    <hyperlink ref="AZ208" r:id="rId254" location="1" xr:uid="{648964DE-C398-AB40-8FBF-226FAB3043EF}"/>
    <hyperlink ref="AG209" r:id="rId255" location="1" xr:uid="{86C2761B-A1C5-C443-A8F4-355A752ECC0C}"/>
    <hyperlink ref="AZ209" r:id="rId256" location="1" xr:uid="{BC4B1855-B5A2-3242-91FD-9E6F88C6B9DC}"/>
    <hyperlink ref="AG210" r:id="rId257" location="1" xr:uid="{E0D9684C-7230-EE4C-8AA8-E4C4A140B931}"/>
    <hyperlink ref="AZ210" r:id="rId258" location="1" xr:uid="{165C9DDE-99A0-4347-9855-C8403CF6E6D7}"/>
    <hyperlink ref="AG211" r:id="rId259" location="1" xr:uid="{1EFBB286-5025-0647-B1C4-D1E29834DC4E}"/>
    <hyperlink ref="AZ211" r:id="rId260" location="1" xr:uid="{39407460-F405-D245-91EB-0673D3BE62D9}"/>
    <hyperlink ref="AG212" r:id="rId261" location="1" xr:uid="{3ED47530-C581-7143-92E7-11BB7335B1C0}"/>
    <hyperlink ref="AZ212" r:id="rId262" location="1" xr:uid="{40F454BA-A967-A14B-8DD6-1DDC3A490524}"/>
    <hyperlink ref="AG213" r:id="rId263" location="1" xr:uid="{11041A38-60C4-3941-966F-C904959F02F3}"/>
    <hyperlink ref="AZ213" r:id="rId264" location="1" xr:uid="{DED1E4AC-EEDB-BE4B-A0A7-66DF6381572B}"/>
    <hyperlink ref="AG214" r:id="rId265" location="1" xr:uid="{B4A96BA9-22B3-B04B-AD4F-12BC8B4936CE}"/>
    <hyperlink ref="AZ214" r:id="rId266" location="1" xr:uid="{BD45F8AC-1AFE-C549-A1F1-784A347A3EF2}"/>
    <hyperlink ref="AG215" r:id="rId267" location="1" xr:uid="{7576DEEF-CCCE-E24A-9625-F266879D4E54}"/>
    <hyperlink ref="AZ215" r:id="rId268" location="1" xr:uid="{FBAB5868-4D09-B94D-B666-E639B5747CD2}"/>
    <hyperlink ref="AG216" r:id="rId269" location="1" xr:uid="{59C67EB5-B516-A841-857C-25629C0E0B2F}"/>
    <hyperlink ref="AZ216" r:id="rId270" location="1" xr:uid="{A8755885-3896-ED4D-BADA-44585198E725}"/>
    <hyperlink ref="AG217" r:id="rId271" location="1" xr:uid="{D76E75DC-3008-1840-970F-585C0DDAE2F0}"/>
    <hyperlink ref="AZ217" r:id="rId272" location="1" xr:uid="{5B955F7A-22E1-2940-80E7-3EEDB19D7EFC}"/>
    <hyperlink ref="AG218" r:id="rId273" location="1" xr:uid="{090FEE1F-7152-7645-9FC2-63BBE756571C}"/>
    <hyperlink ref="AZ218" r:id="rId274" location="1" xr:uid="{0DF27C15-E43E-CB49-931E-F78829916815}"/>
    <hyperlink ref="AG219" r:id="rId275" location="1" xr:uid="{34001B8C-40B5-DF46-BEBE-3076D382D7C0}"/>
    <hyperlink ref="AZ219" r:id="rId276" location="1" xr:uid="{25A2264A-41C3-4443-B982-7B9C8827CC18}"/>
    <hyperlink ref="AG220" r:id="rId277" location="1" xr:uid="{67A12378-9383-8C4C-964B-7A9798C0A0B0}"/>
    <hyperlink ref="AZ220" r:id="rId278" location="1" xr:uid="{202E9CB7-D432-8849-AB57-2880CBC58AA5}"/>
    <hyperlink ref="AG221" r:id="rId279" location="1" xr:uid="{D03FE94B-9DBB-5F40-B3FE-65F9C4987639}"/>
    <hyperlink ref="AZ221" r:id="rId280" location="1" xr:uid="{97CF8D73-C61A-5C4A-AC1B-6742537952AC}"/>
    <hyperlink ref="AG222" r:id="rId281" location="1" xr:uid="{89827B95-F781-4C4B-9E4F-2E1BF6C92E1D}"/>
    <hyperlink ref="AZ222" r:id="rId282" location="1" xr:uid="{99378DCC-D7AA-1243-ADFB-207FF98A9E80}"/>
    <hyperlink ref="AG223" r:id="rId283" location="1" xr:uid="{3CCBBA65-507E-4344-9493-572327B281FB}"/>
    <hyperlink ref="AZ223" r:id="rId284" location="1" xr:uid="{1CD92B78-8D6A-AF42-9BA8-408ADD6599D9}"/>
    <hyperlink ref="AG224" r:id="rId285" location="1" xr:uid="{FABAF052-10C3-524C-B9DD-C14AE24083DF}"/>
    <hyperlink ref="AZ224" r:id="rId286" location="1" xr:uid="{BB28B59E-4BC8-F64A-9E65-4DE4AC8E67C3}"/>
    <hyperlink ref="AG225" r:id="rId287" location="1" xr:uid="{A9366394-74FC-6F4C-9B5E-DA1A4AEEF000}"/>
    <hyperlink ref="AZ225" r:id="rId288" location="1" xr:uid="{D13A8183-430D-944C-A143-9D5F2BE0420F}"/>
    <hyperlink ref="AG226" r:id="rId289" location="1" xr:uid="{4642A412-2DE6-684E-A2F7-F35CAB92C793}"/>
    <hyperlink ref="AZ226" r:id="rId290" location="1" xr:uid="{618E9660-D870-DB4A-A92A-055F1057887C}"/>
    <hyperlink ref="AG227" r:id="rId291" location="1" xr:uid="{8F2CC930-9E94-BE4F-B142-A88595A14E67}"/>
    <hyperlink ref="AZ227" r:id="rId292" location="1" xr:uid="{262955F7-623C-AE41-A34A-1DE84DAB7C42}"/>
    <hyperlink ref="AG228" r:id="rId293" location="1" xr:uid="{7DF36A53-E5E0-1743-9B29-E343EB9A2F34}"/>
    <hyperlink ref="AZ228" r:id="rId294" location="1" xr:uid="{252A4E73-7E1C-4141-92BC-60887053BFEC}"/>
    <hyperlink ref="AG229" r:id="rId295" location="1" xr:uid="{3B067ECA-C48F-1F41-AE76-8D699BEF0FC1}"/>
    <hyperlink ref="AZ229" r:id="rId296" location="1" xr:uid="{91554428-5C39-4D49-90F6-6513C6F2329D}"/>
    <hyperlink ref="AG230" r:id="rId297" location="1" xr:uid="{56FA6658-D9F0-194A-B0B8-B30F29A338DB}"/>
    <hyperlink ref="AZ230" r:id="rId298" location="1" xr:uid="{187E7F7B-65DD-8846-B399-0536B7E5177B}"/>
    <hyperlink ref="AG231" r:id="rId299" location="1" xr:uid="{16B050D8-315F-D043-9537-4A9664882814}"/>
    <hyperlink ref="AZ231" r:id="rId300" location="1" xr:uid="{BE3F4BA4-6112-EF44-9162-1C4E2CC92679}"/>
    <hyperlink ref="AG232" r:id="rId301" location="1" xr:uid="{62E42935-CA2F-F14D-8EF0-ED6C71A013D9}"/>
    <hyperlink ref="AZ232" r:id="rId302" location="1" xr:uid="{E5B47794-3E57-0546-9014-B892826D14BC}"/>
    <hyperlink ref="AG233" r:id="rId303" location="1" xr:uid="{B1C1FCB6-71C2-C340-9EAA-8F42315A1E86}"/>
    <hyperlink ref="AZ233" r:id="rId304" location="1" xr:uid="{8F40549C-3435-F541-B5DA-90DF4AA9DC17}"/>
    <hyperlink ref="AG234" r:id="rId305" location="1" xr:uid="{5520DCEA-BA08-F547-A24A-63A0AEF5CE88}"/>
    <hyperlink ref="AZ234" r:id="rId306" location="1" xr:uid="{F7B4783D-FD78-7344-AE46-731890611348}"/>
    <hyperlink ref="AG235" r:id="rId307" location="1" xr:uid="{E213A2BC-87A1-104E-B5FE-FA0E8643A1F2}"/>
    <hyperlink ref="AZ235" r:id="rId308" location="1" xr:uid="{EAFA7E06-ACED-2941-BE47-8FE5EA7481FF}"/>
    <hyperlink ref="AG236" r:id="rId309" location="1" xr:uid="{D8EF1DB5-B681-054B-BC8F-8ABB7364B1D3}"/>
    <hyperlink ref="AZ236" r:id="rId310" location="1" xr:uid="{2BAC4C3D-5912-B74B-8AB6-E19C08A70464}"/>
    <hyperlink ref="AG237" r:id="rId311" location="1" xr:uid="{82298D53-15FA-E146-AD6D-E9BBD0CB86D9}"/>
    <hyperlink ref="AZ237" r:id="rId312" location="1" xr:uid="{D3ACEC2C-DAB0-D74C-BCEB-D243E0BBCE26}"/>
    <hyperlink ref="AG238" r:id="rId313" location="1" xr:uid="{AAD6BC40-47B0-614E-BDAA-D187D985831C}"/>
    <hyperlink ref="AZ238" r:id="rId314" location="1" xr:uid="{0A252257-1788-084A-B503-984C502CD853}"/>
    <hyperlink ref="AG239" r:id="rId315" location="1" xr:uid="{D1CF53E5-9BA0-4448-902F-2353D8AE0B44}"/>
    <hyperlink ref="AZ239" r:id="rId316" location="1" xr:uid="{94BBFD58-6A8A-B444-8839-786E9BD10151}"/>
    <hyperlink ref="AG240" r:id="rId317" location="1" xr:uid="{9F5ED4A2-0298-F246-A44D-E81294C8A3D6}"/>
    <hyperlink ref="AZ240" r:id="rId318" location="1" xr:uid="{698DAF75-77BE-4146-A042-DF6CDE95F3CF}"/>
    <hyperlink ref="AG241" r:id="rId319" location="1" xr:uid="{63ACA99E-5BED-CA43-B99E-90321A27C8F9}"/>
    <hyperlink ref="AZ241" r:id="rId320" location="1" xr:uid="{D3E62F00-780D-CC4C-9BFB-1F508F79F1DF}"/>
    <hyperlink ref="AG242" r:id="rId321" location="1" xr:uid="{25794E70-C0FD-2643-AC52-F289016E88AA}"/>
    <hyperlink ref="AZ242" r:id="rId322" location="1" xr:uid="{C24B9BA0-A6CC-0D42-9ED7-12328405E383}"/>
    <hyperlink ref="AG243" r:id="rId323" location="1" xr:uid="{2963B464-6719-7948-834D-D25FA8D1CE6D}"/>
    <hyperlink ref="AZ243" r:id="rId324" location="1" xr:uid="{0C99C020-1EBB-0742-93F0-79F1028F5AB4}"/>
    <hyperlink ref="AG244" r:id="rId325" location="1" xr:uid="{5A386310-DA6B-6B49-A6F3-7F366384D245}"/>
    <hyperlink ref="AZ244" r:id="rId326" location="1" xr:uid="{2E615708-7074-8B4D-AC68-EAA6E7D11186}"/>
    <hyperlink ref="AG245" r:id="rId327" location="1" xr:uid="{E316F814-8F1F-2D45-9694-8E4BD0561E4F}"/>
    <hyperlink ref="AZ245" r:id="rId328" location="1" xr:uid="{A3530573-673B-8142-B3B0-79EEF8CC7933}"/>
    <hyperlink ref="AG246" r:id="rId329" location="1" xr:uid="{AA7A27DC-BD0F-0A4E-9AFA-FA3669E97471}"/>
    <hyperlink ref="AZ246" r:id="rId330" location="1" xr:uid="{AEF4423F-1B83-BC41-AB6C-19C872DCFD78}"/>
    <hyperlink ref="AG247" r:id="rId331" location="1" xr:uid="{C74602B8-58F1-1B40-A8B8-DEC236165398}"/>
    <hyperlink ref="AZ247" r:id="rId332" location="1" xr:uid="{F9214D83-86BC-B542-86E3-5A244805AB42}"/>
    <hyperlink ref="AG248" r:id="rId333" location="1" xr:uid="{1DFA49E3-7575-2F43-8324-6DF8AA96CB9E}"/>
    <hyperlink ref="AZ248" r:id="rId334" location="1" xr:uid="{BF4EF4D1-2C89-9F4A-9DE8-B89151D34438}"/>
    <hyperlink ref="AG249" r:id="rId335" location="1" xr:uid="{54D193D3-E999-9F43-8C19-783DE21AE91D}"/>
    <hyperlink ref="AZ249" r:id="rId336" location="1" xr:uid="{6A952C48-9FC2-EC4D-B4A3-7DE9EEC3FEE1}"/>
    <hyperlink ref="AG250" r:id="rId337" location="1" xr:uid="{FE38779B-CC23-1C4E-86A4-17F1F70661CD}"/>
    <hyperlink ref="AZ250" r:id="rId338" location="1" xr:uid="{E648D79D-7C07-0949-83D9-F3D41992474A}"/>
    <hyperlink ref="AG251" r:id="rId339" location="1" xr:uid="{C5E412E0-95E4-B846-9734-796590112597}"/>
    <hyperlink ref="AZ251" r:id="rId340" location="1" xr:uid="{34935B7D-F248-3543-8133-0DB097272C71}"/>
    <hyperlink ref="AG252" r:id="rId341" location="1" xr:uid="{002476EF-3F10-294D-AE23-73ABD14E125C}"/>
    <hyperlink ref="AZ252" r:id="rId342" location="1" xr:uid="{DB501633-BF96-6346-9AF4-86AFC04A7424}"/>
    <hyperlink ref="AG253" r:id="rId343" location="1" xr:uid="{8BCAC57C-560F-5E40-8EF9-9F20BD287A83}"/>
    <hyperlink ref="AZ253" r:id="rId344" location="1" xr:uid="{97D02911-F8B8-5947-9F22-21A5488EB941}"/>
    <hyperlink ref="AG254" r:id="rId345" location="1" xr:uid="{3ADE9531-5CD8-9243-AF3B-2CE7650E8976}"/>
    <hyperlink ref="AZ254" r:id="rId346" location="1" xr:uid="{66D7B9FB-4E46-A946-BA39-D18A7579AC6D}"/>
    <hyperlink ref="AG255" r:id="rId347" location="1" xr:uid="{DC23E819-D576-6B44-9A2B-89D2BC28AABE}"/>
    <hyperlink ref="AZ255" r:id="rId348" location="1" xr:uid="{745723D8-BC94-B642-85EF-16C6293292D3}"/>
    <hyperlink ref="AG256" r:id="rId349" location="1" xr:uid="{E29022A5-8B8F-C741-AB92-30CEFFEFB455}"/>
    <hyperlink ref="AZ256" r:id="rId350" location="1" xr:uid="{1DA51D74-2B16-5F4A-9490-DCAE5F8CC0F9}"/>
    <hyperlink ref="AG257" r:id="rId351" location="1" xr:uid="{546EDD3A-0C35-1F40-A799-63852D91282A}"/>
    <hyperlink ref="AZ257" r:id="rId352" location="1" xr:uid="{349F04C7-7AA4-164D-8463-D6E2BD93D47C}"/>
    <hyperlink ref="AG258" r:id="rId353" location="1" xr:uid="{87A13C63-A759-BF4D-80F7-DAA71C33361C}"/>
    <hyperlink ref="AZ258" r:id="rId354" location="1" xr:uid="{F0424397-0330-5243-A94E-A1F9E5B129F8}"/>
    <hyperlink ref="AG259" r:id="rId355" location="1" xr:uid="{9D14FF14-0765-3C4B-AF93-F37063D57A2D}"/>
    <hyperlink ref="AZ259" r:id="rId356" location="1" xr:uid="{0BCAA02B-FDC1-EC4C-A37F-A399CA22C7DA}"/>
    <hyperlink ref="AG260" r:id="rId357" location="1" xr:uid="{B9A89B07-89DE-DC49-863A-0CC276B0270D}"/>
    <hyperlink ref="AZ260" r:id="rId358" location="1" xr:uid="{C337F9DF-8691-5D45-8EB1-151D914F19BF}"/>
    <hyperlink ref="AG261" r:id="rId359" location="1" xr:uid="{FF85BB6D-C536-7345-9D19-DE979EE23CC0}"/>
    <hyperlink ref="AZ261" r:id="rId360" location="1" xr:uid="{7BF8E87C-85B5-7E44-B478-7C3B810FB84F}"/>
    <hyperlink ref="AG262" r:id="rId361" location="1" xr:uid="{9E8D37C5-E8AD-8F40-848E-56365A475065}"/>
    <hyperlink ref="AZ262" r:id="rId362" location="1" xr:uid="{8B7EF81C-FDD6-9D4E-8807-9CFDD82267BD}"/>
    <hyperlink ref="AG263" r:id="rId363" location="1" xr:uid="{D43B74F5-2D50-6E49-B4C8-35BB5F656AD6}"/>
    <hyperlink ref="AZ263" r:id="rId364" location="1" xr:uid="{1B89AF41-AA39-7443-957C-50CB972DDA84}"/>
    <hyperlink ref="AG264" r:id="rId365" location="1" xr:uid="{FD4100B7-909B-D942-B367-3CBA2CD1433F}"/>
    <hyperlink ref="AZ264" r:id="rId366" location="1" xr:uid="{E91EC5E9-8EA7-3F48-92CD-C11A3C329A48}"/>
    <hyperlink ref="AG265" r:id="rId367" location="1" xr:uid="{F5EADFA1-42A3-F34D-83FB-B02E69B63E0A}"/>
    <hyperlink ref="AZ265" r:id="rId368" location="1" xr:uid="{86087152-9FA3-3345-A210-6813CC3BC98D}"/>
    <hyperlink ref="AG266" r:id="rId369" location="1" xr:uid="{635DECE9-39C7-8545-9164-77DB25ABBAC8}"/>
    <hyperlink ref="AZ266" r:id="rId370" location="1" xr:uid="{9AD91408-A985-F24D-85E2-935DC96C271D}"/>
    <hyperlink ref="AG267" r:id="rId371" location="1" xr:uid="{28C55F10-0B31-0C41-97B5-F54A5602F097}"/>
    <hyperlink ref="AZ267" r:id="rId372" location="1" xr:uid="{EDF5C4C4-0718-BD43-9787-5122B2C28F29}"/>
    <hyperlink ref="AG268" r:id="rId373" location="1" xr:uid="{6970F210-4495-B049-B63A-A318F1CD6E39}"/>
    <hyperlink ref="AZ268" r:id="rId374" location="1" xr:uid="{B90190AF-C490-744D-8380-669787113D00}"/>
    <hyperlink ref="AG269" r:id="rId375" location="1" xr:uid="{EC72D06D-E2A3-AA42-B54D-628AC43110DF}"/>
    <hyperlink ref="AZ269" r:id="rId376" location="1" xr:uid="{89E6EA6A-2829-424A-8BBF-115F14D5783C}"/>
    <hyperlink ref="AG270" r:id="rId377" location="1" xr:uid="{CCE29BC3-8804-8142-A7B6-69930A447C81}"/>
    <hyperlink ref="AZ270" r:id="rId378" location="1" xr:uid="{1507E532-546F-094F-8439-0D28B5BE57CD}"/>
    <hyperlink ref="AG271" r:id="rId379" location="1" xr:uid="{9041A458-C1BF-804D-803D-263E7F87A46D}"/>
    <hyperlink ref="AZ271" r:id="rId380" location="1" xr:uid="{DC1CAE17-D486-D742-BE59-87FE25D1BBAF}"/>
    <hyperlink ref="AG272" r:id="rId381" location="1" xr:uid="{33AF1AB0-A440-844B-9D30-F89B43E68376}"/>
    <hyperlink ref="AZ272" r:id="rId382" location="1" xr:uid="{C94902AB-1291-BE43-83C5-D55DA060AB4B}"/>
    <hyperlink ref="AG273" r:id="rId383" location="1" xr:uid="{5E339868-73F1-4A46-9014-7549F887DEF3}"/>
    <hyperlink ref="AZ273" r:id="rId384" location="1" xr:uid="{448B3B63-D691-2A40-BDFE-FC7111C9A972}"/>
    <hyperlink ref="AG274" r:id="rId385" location="1" xr:uid="{0B3995AC-758D-4B4B-8682-BE5247982CB3}"/>
    <hyperlink ref="AZ274" r:id="rId386" location="1" xr:uid="{B5A7A248-F5CF-6043-AA94-A79F5DD0BF41}"/>
    <hyperlink ref="AG275" r:id="rId387" location="1" xr:uid="{9E94F983-732D-9547-AFF5-FB5265A26E98}"/>
    <hyperlink ref="AZ275" r:id="rId388" location="1" xr:uid="{30189C97-A0A1-414C-888E-9CD658CFBD21}"/>
    <hyperlink ref="AG276" r:id="rId389" location="1" xr:uid="{AC1DD908-7FDA-A549-B40D-C9EF791C7F16}"/>
    <hyperlink ref="AZ276" r:id="rId390" location="1" xr:uid="{496F9BF2-BD44-1B41-AC13-092704B2D215}"/>
    <hyperlink ref="AG277" r:id="rId391" location="1" xr:uid="{5D2E60B3-3D53-B84E-A288-5694DD6FB293}"/>
    <hyperlink ref="AZ277" r:id="rId392" location="1" xr:uid="{92EA580E-1334-7748-A108-FD0D9FC6D8A2}"/>
    <hyperlink ref="AG278" r:id="rId393" location="1" xr:uid="{C14C51D5-AC4E-644C-8FCC-CD45205FCEFF}"/>
    <hyperlink ref="AZ278" r:id="rId394" location="1" xr:uid="{F4B5EDC1-9A44-DE47-AD1D-4A071001913C}"/>
    <hyperlink ref="AG279" r:id="rId395" location="1" xr:uid="{1A9900F5-5189-E349-AC59-AC06E4C5D11D}"/>
    <hyperlink ref="AZ279" r:id="rId396" location="1" xr:uid="{2FC1451A-E467-A646-81FE-37A066D5E22E}"/>
    <hyperlink ref="AG280" r:id="rId397" location="1" xr:uid="{55DD6AD6-AD68-AF46-AC6E-9670E043618C}"/>
    <hyperlink ref="AZ280" r:id="rId398" location="1" xr:uid="{E7DD8F75-7155-8343-96B9-62C15BE437BC}"/>
    <hyperlink ref="AG281" r:id="rId399" location="1" xr:uid="{8DE4D09F-50C8-5244-BDD6-E72B68668A1E}"/>
    <hyperlink ref="AZ281" r:id="rId400" location="1" xr:uid="{33F034E5-FCC0-E34C-8D34-8DACD218A5F6}"/>
    <hyperlink ref="AG282" r:id="rId401" location="1" xr:uid="{0DD8EAC5-C178-4649-904A-191333837AAF}"/>
    <hyperlink ref="AZ282" r:id="rId402" location="1" xr:uid="{A9BC2888-D973-A945-BADD-2F4413299D1F}"/>
    <hyperlink ref="AG283" r:id="rId403" location="1" xr:uid="{E9CC87A7-E4ED-4F44-8BE9-2F1FFAC3C3EB}"/>
    <hyperlink ref="AZ283" r:id="rId404" location="1" xr:uid="{D8EA65D6-86C4-6841-A8D3-87C6CC2B99E5}"/>
    <hyperlink ref="AG284" r:id="rId405" location="1" xr:uid="{3418BFFF-3286-DD4A-BB9C-2143823F52AA}"/>
    <hyperlink ref="AZ284" r:id="rId406" location="1" xr:uid="{26B50ED6-8DA2-A541-88CA-88B025D74E93}"/>
    <hyperlink ref="AG285" r:id="rId407" location="1" xr:uid="{CD16CC31-1EA7-2343-9F23-FF7E361BA1DA}"/>
    <hyperlink ref="AZ285" r:id="rId408" location="1" xr:uid="{A51199CC-61BB-A14F-BA52-E83FF76CABED}"/>
    <hyperlink ref="AG286" r:id="rId409" location="1" xr:uid="{FED9ED1F-9098-8546-A286-5AF3F74DCE02}"/>
    <hyperlink ref="AZ286" r:id="rId410" location="1" xr:uid="{AD679497-AA0A-CF4C-AB05-A24393C62708}"/>
    <hyperlink ref="AG287" r:id="rId411" location="1" xr:uid="{54E0E926-C4CD-8744-A391-ABD47AA9555F}"/>
    <hyperlink ref="AZ287" r:id="rId412" location="1" xr:uid="{AB6441C7-03C4-584D-AF6D-B37B78DED1C2}"/>
    <hyperlink ref="AG288" r:id="rId413" location="1" xr:uid="{6E22EA23-235D-2B43-A558-CB315FE51FB7}"/>
    <hyperlink ref="AZ288" r:id="rId414" location="1" xr:uid="{2BB9191F-0A3B-E34B-84F5-AC78F0168034}"/>
    <hyperlink ref="AG289" r:id="rId415" location="1" xr:uid="{95AB0CE3-3CA1-B045-A5C4-33CAAF8DCBA7}"/>
    <hyperlink ref="AZ289" r:id="rId416" location="1" xr:uid="{ECAF6371-566B-5949-9854-C9EE0C21BA78}"/>
    <hyperlink ref="AG290" r:id="rId417" location="1" xr:uid="{0BFDEA14-49DE-6B43-981B-0CF65512D8FE}"/>
    <hyperlink ref="AZ290" r:id="rId418" location="1" xr:uid="{7FF0D39C-F782-A64C-9A9D-4FA4B35D06F1}"/>
    <hyperlink ref="AG291" r:id="rId419" location="1" xr:uid="{D3219AC4-B56C-BF43-BF3B-76780C4C076A}"/>
    <hyperlink ref="AZ291" r:id="rId420" location="1" xr:uid="{C06F6EEC-384C-CC40-993C-BD6A35C4C30F}"/>
    <hyperlink ref="AG292" r:id="rId421" location="1" xr:uid="{52157E3C-8D5A-3341-A378-285C21F8184D}"/>
    <hyperlink ref="AZ292" r:id="rId422" location="1" xr:uid="{7D4F7D86-1F3D-1E4C-968A-686D2D27DDF2}"/>
    <hyperlink ref="AG293" r:id="rId423" location="1" xr:uid="{DAD718B6-8563-1445-BF5B-06C4CB58ACC6}"/>
    <hyperlink ref="AZ293" r:id="rId424" location="1" xr:uid="{D4EADBC7-92C7-EB4F-9C69-10DE61B1D6E7}"/>
    <hyperlink ref="AG294" r:id="rId425" location="1" xr:uid="{F719F75E-13FF-724A-BFA6-88BB2D0B535B}"/>
    <hyperlink ref="AZ294" r:id="rId426" location="1" xr:uid="{7E54285F-D098-7B49-BFD0-487EAB28E20E}"/>
    <hyperlink ref="AG295" r:id="rId427" location="1" xr:uid="{961C135A-27C4-6345-AA68-C32D13423821}"/>
    <hyperlink ref="AZ295" r:id="rId428" location="1" xr:uid="{28D91DDD-FC1F-6640-AF18-4B6464F0CB4F}"/>
    <hyperlink ref="AG296" r:id="rId429" location="1" xr:uid="{26EB5490-6622-564D-AAFF-27AD20D77591}"/>
    <hyperlink ref="AZ296" r:id="rId430" location="1" xr:uid="{35A98C44-3FDD-9744-BDA4-413EBE919EDB}"/>
    <hyperlink ref="AG297" r:id="rId431" location="1" xr:uid="{52A5E92A-4203-DD44-AC7A-0E7F4699E4EF}"/>
    <hyperlink ref="AZ297" r:id="rId432" location="1" xr:uid="{327201A3-C36A-1149-8B9E-A434F5162E84}"/>
    <hyperlink ref="AG298" r:id="rId433" location="1" xr:uid="{5CB97037-33DB-1348-A7E7-1070402DF624}"/>
    <hyperlink ref="AZ298" r:id="rId434" location="1" xr:uid="{D345690F-7B7D-B741-854F-2DB25500CCFF}"/>
    <hyperlink ref="AG299" r:id="rId435" location="1" xr:uid="{D3F4CD83-7200-0341-8A79-4D4D92F87909}"/>
    <hyperlink ref="AZ299" r:id="rId436" location="1" xr:uid="{709E9699-9FF4-2343-ACDD-2E38A12CFA2C}"/>
    <hyperlink ref="AG300" r:id="rId437" location="1" xr:uid="{92E96268-84D6-0643-B9A5-518FB230C18C}"/>
    <hyperlink ref="AZ300" r:id="rId438" location="1" xr:uid="{A899F0A1-4D69-DA4C-8B41-22A45CB26B14}"/>
    <hyperlink ref="AG301" r:id="rId439" location="1" xr:uid="{540DFB74-9F6F-3E4D-9909-06FA9DC7C2EE}"/>
    <hyperlink ref="AZ301" r:id="rId440" location="1" xr:uid="{F1534BFA-3F80-2349-879B-FF9F48F2CC17}"/>
    <hyperlink ref="AG302" r:id="rId441" location="1" xr:uid="{48B31475-427D-5743-AD84-BBEC6C601B28}"/>
    <hyperlink ref="AZ302" r:id="rId442" location="1" xr:uid="{CADC4752-C342-F348-9116-2EAEBBADD1A2}"/>
    <hyperlink ref="AG303" r:id="rId443" location="1" xr:uid="{E0B8E0FD-B63A-274E-B044-E75E554D2455}"/>
    <hyperlink ref="AZ303" r:id="rId444" location="1" xr:uid="{78AC7A78-8761-C140-AC83-A18C791BF830}"/>
    <hyperlink ref="AG304" r:id="rId445" location="1" xr:uid="{1844C405-E0FB-3841-9401-DEE2D2FAF1FA}"/>
    <hyperlink ref="AZ304" r:id="rId446" location="1" xr:uid="{6773BAB2-E61B-7D4E-A153-C18C5FA9020A}"/>
    <hyperlink ref="AG305" r:id="rId447" location="1" xr:uid="{01BFA814-AD7C-2B46-9E61-8BF004E78894}"/>
    <hyperlink ref="AZ305" r:id="rId448" location="1" xr:uid="{A12DD3F3-FBF6-634F-85D3-4B7C83AD3736}"/>
    <hyperlink ref="AG306" r:id="rId449" location="1" xr:uid="{22EFED8B-3634-8844-B28F-A61B3553BF81}"/>
    <hyperlink ref="AZ306" r:id="rId450" location="1" xr:uid="{037BD08E-F81F-0D47-AEBC-D7A8E1212F5A}"/>
    <hyperlink ref="AG307" r:id="rId451" location="1" xr:uid="{84B411DC-3738-C646-9EFC-1A9E9D4A4E23}"/>
    <hyperlink ref="AZ307" r:id="rId452" location="1" xr:uid="{BB1DF7B7-AFAF-624D-A4D2-F5CB529D4F0D}"/>
    <hyperlink ref="AG308" r:id="rId453" location="1" xr:uid="{1C5A7D8E-D74B-A841-8A31-46B99496F8F6}"/>
    <hyperlink ref="AZ308" r:id="rId454" location="1" xr:uid="{336B7DCD-CF4D-F04D-A1A2-02722E0D7896}"/>
    <hyperlink ref="AG309" r:id="rId455" location="1" xr:uid="{3B641DD0-9429-3641-9E8E-44958B567F92}"/>
    <hyperlink ref="AZ309" r:id="rId456" location="1" xr:uid="{70639594-BFBD-9B42-AF38-88181ECDCA2F}"/>
    <hyperlink ref="AG310" r:id="rId457" location="1" xr:uid="{0E46A254-2E1A-1C40-B0F6-C54F293F2AF2}"/>
    <hyperlink ref="AZ310" r:id="rId458" location="1" xr:uid="{9A8CF502-5A39-DA42-A70E-18DFE3BEC452}"/>
    <hyperlink ref="AG311" r:id="rId459" location="1" xr:uid="{AC8BF739-D1B7-9A40-92AE-E0B73FCB0E9E}"/>
    <hyperlink ref="AZ311" r:id="rId460" location="1" xr:uid="{44F4E050-8C65-CA4A-A31B-7928692A6EA0}"/>
    <hyperlink ref="AG312" r:id="rId461" location="1" xr:uid="{18DE4B3F-967C-7C4B-9060-65FDF789E5A1}"/>
    <hyperlink ref="AZ312" r:id="rId462" location="1" xr:uid="{A0901B75-D241-E54F-A9BE-184551E3E620}"/>
    <hyperlink ref="AG313" r:id="rId463" location="1" xr:uid="{66AEADD6-DBC8-F34E-AF3B-165007652F23}"/>
    <hyperlink ref="AZ313" r:id="rId464" location="1" xr:uid="{87F6FB31-D27D-0F4B-939D-770BD7A03B67}"/>
    <hyperlink ref="AG314" r:id="rId465" location="1" xr:uid="{F3859E76-4B6A-E845-904B-58610262A76B}"/>
    <hyperlink ref="AZ314" r:id="rId466" location="1" xr:uid="{082F7DC7-C772-CF43-A1EC-966EA8E6D5F3}"/>
    <hyperlink ref="AG315" r:id="rId467" location="1" xr:uid="{4408589A-4AA7-1543-9F37-FE7B0CA497C3}"/>
    <hyperlink ref="AZ315" r:id="rId468" location="1" xr:uid="{488E4876-9979-E448-8CD2-B95D74CFB637}"/>
    <hyperlink ref="AG316" r:id="rId469" location="1" xr:uid="{E68A7A81-30CE-314C-8AAF-167DA488E84E}"/>
    <hyperlink ref="AZ316" r:id="rId470" location="1" xr:uid="{9899267E-9DCA-5F43-96E4-36F5E8596E72}"/>
    <hyperlink ref="AG317" r:id="rId471" location="1" xr:uid="{0ECC3A35-627D-D248-B58C-9D7A5E1ABE2D}"/>
    <hyperlink ref="AZ317" r:id="rId472" location="1" xr:uid="{460E49D3-9CCD-6E43-A428-AF13EAA5FAC5}"/>
    <hyperlink ref="AG318" r:id="rId473" location="1" xr:uid="{0E5E103F-DB4E-FD4E-A483-3F4DC97221FA}"/>
    <hyperlink ref="AZ318" r:id="rId474" location="1" xr:uid="{4872C19B-C27A-B044-83FF-315E8AA2EB01}"/>
    <hyperlink ref="AG319" r:id="rId475" location="1" xr:uid="{E3F585D2-19CD-134A-B4C9-FC5D769699BA}"/>
    <hyperlink ref="AZ319" r:id="rId476" location="1" xr:uid="{EF10B301-DC29-9F42-859B-6611971C8280}"/>
    <hyperlink ref="AG320" r:id="rId477" location="1" xr:uid="{53994652-8E7A-1B4D-BD99-51EAB66CCDF6}"/>
    <hyperlink ref="AZ320" r:id="rId478" location="1" xr:uid="{7090BED8-ECD5-9F4E-BAFB-ECEF895E92C4}"/>
    <hyperlink ref="AG321" r:id="rId479" location="1" xr:uid="{1FE39C65-A383-6040-99F9-70AF88BB4472}"/>
    <hyperlink ref="AZ321" r:id="rId480" location="1" xr:uid="{A0E051D9-098D-4E42-BE62-221338B47E71}"/>
    <hyperlink ref="AG322" r:id="rId481" location="1" xr:uid="{0E729C38-6CD8-4A44-B831-85DC72FD8C68}"/>
    <hyperlink ref="AZ322" r:id="rId482" location="1" xr:uid="{A59466D5-6DE5-344F-BE96-A88C2617C52F}"/>
    <hyperlink ref="AG323" r:id="rId483" location="1" xr:uid="{FE68732C-3BBC-A046-AC9C-CC8A25D6BB0B}"/>
    <hyperlink ref="AZ323" r:id="rId484" location="1" xr:uid="{D8643D64-F133-5644-AAEF-CE23A3F57C40}"/>
    <hyperlink ref="AG324" r:id="rId485" location="1" xr:uid="{C2E38AD8-119F-8B48-BAAD-440355FC81B2}"/>
    <hyperlink ref="AZ324" r:id="rId486" location="1" xr:uid="{F4EAD399-8898-694B-83AC-1986DA91808C}"/>
    <hyperlink ref="AG325" r:id="rId487" location="1" xr:uid="{6DA0B0CF-2A49-644C-B34D-EFAC627908AB}"/>
    <hyperlink ref="AZ325" r:id="rId488" location="1" xr:uid="{7E7B2074-E9B4-234C-9C99-AEB25585567C}"/>
    <hyperlink ref="AG326" r:id="rId489" location="1" xr:uid="{D43CC38E-ADB6-474D-854A-4FD8411BDB32}"/>
    <hyperlink ref="AZ326" r:id="rId490" location="1" xr:uid="{E0C743FA-8670-8849-BCC3-050A29AD2D4D}"/>
    <hyperlink ref="AG327" r:id="rId491" location="1" xr:uid="{1104B979-B0FB-C447-A83E-8DDBFD4E45AF}"/>
    <hyperlink ref="AZ327" r:id="rId492" location="1" xr:uid="{1E19A16C-6B5E-9A4C-BEE6-1B7F61841798}"/>
    <hyperlink ref="AG328" r:id="rId493" location="1" xr:uid="{7B4ECF27-38A4-A640-B45C-10D82ED7165B}"/>
    <hyperlink ref="AZ328" r:id="rId494" location="1" xr:uid="{B169393F-B88F-FA44-BAC1-F76C8A8AE627}"/>
    <hyperlink ref="AG329" r:id="rId495" location="1" xr:uid="{C1165D53-4C2B-104C-85BA-C0240C0CC378}"/>
    <hyperlink ref="AZ329" r:id="rId496" location="1" xr:uid="{FCE87353-2B28-1F49-9680-11941DE113C5}"/>
    <hyperlink ref="AG330" r:id="rId497" location="1" xr:uid="{048E12CB-07A8-3B4E-AE8B-4B2123D39BD1}"/>
    <hyperlink ref="AZ330" r:id="rId498" location="1" xr:uid="{5D2A1684-8979-8B42-A18D-84581B1A9E84}"/>
    <hyperlink ref="AG331" r:id="rId499" location="1" xr:uid="{B8673990-E5CD-BE4C-B1A9-FB9F2DBE858F}"/>
    <hyperlink ref="AZ331" r:id="rId500" location="1" xr:uid="{5E90507E-A2EC-AD4C-9BBB-27876FA3661E}"/>
    <hyperlink ref="AG332" r:id="rId501" location="1" xr:uid="{8405281A-992B-7547-8627-3C2B78AB4A26}"/>
    <hyperlink ref="AZ332" r:id="rId502" location="1" xr:uid="{5C196D7A-C086-0E45-A255-1EE00A2CA07D}"/>
    <hyperlink ref="AG333" r:id="rId503" location="1" xr:uid="{79A1532A-EC8B-204B-8F66-3EF8B6A8E812}"/>
    <hyperlink ref="AZ333" r:id="rId504" location="1" xr:uid="{EE3E6569-A7B2-1544-AC67-37E6F0C108B0}"/>
    <hyperlink ref="AG334" r:id="rId505" location="1" xr:uid="{34649AFB-D872-064C-9E1F-D6277E53442E}"/>
    <hyperlink ref="AZ334" r:id="rId506" location="1" xr:uid="{9C9218B8-59C2-0F48-9FE7-31C22B99A6BC}"/>
    <hyperlink ref="AG335" r:id="rId507" location="1" xr:uid="{8EB48C37-5F24-6C4F-98F3-9B3269902C9F}"/>
    <hyperlink ref="AZ335" r:id="rId508" location="1" xr:uid="{25DE3E1B-E364-C848-B282-3115630172DC}"/>
    <hyperlink ref="AG336" r:id="rId509" location="1" xr:uid="{87329927-4600-D44B-A890-25BC58BCC577}"/>
    <hyperlink ref="AZ336" r:id="rId510" location="1" xr:uid="{5B8183AC-9437-5F4C-AF7E-0E412F742728}"/>
    <hyperlink ref="AG337" r:id="rId511" location="1" xr:uid="{43A0CBA0-4C7E-C545-A3A3-497BE552F2F5}"/>
    <hyperlink ref="AZ337" r:id="rId512" location="1" xr:uid="{464FB33A-94CC-4847-9C21-5C3955FEEBD6}"/>
    <hyperlink ref="AG338" r:id="rId513" location="1" xr:uid="{7AA0D3A1-3AD7-624F-A58F-1C1D1DEC3D34}"/>
    <hyperlink ref="AZ338" r:id="rId514" location="1" xr:uid="{8E2DD229-C19D-A642-978C-EA15A6DD8AB1}"/>
    <hyperlink ref="AG339" r:id="rId515" location="1" xr:uid="{7F5FF170-FAD1-3C41-AB0F-C19219536EA6}"/>
    <hyperlink ref="AZ339" r:id="rId516" location="1" xr:uid="{F36A77E0-A299-F944-A47E-95E3AC9AB989}"/>
    <hyperlink ref="AG340" r:id="rId517" location="1" xr:uid="{0682154C-68BB-0F4E-AFF6-FD9DE65751C8}"/>
    <hyperlink ref="AZ340" r:id="rId518" location="1" xr:uid="{9D6B1200-6463-4D4C-ADF5-422D82ACDBC5}"/>
    <hyperlink ref="AG341" r:id="rId519" location="1" xr:uid="{23762F23-5E0F-544A-9E31-99FEC5482093}"/>
    <hyperlink ref="AZ341" r:id="rId520" location="1" xr:uid="{F6E2DEA8-5BDB-0941-9111-BD237B9932CB}"/>
    <hyperlink ref="AG342" r:id="rId521" location="1" xr:uid="{BDF825CF-E3F2-734E-B267-E32D1D471357}"/>
    <hyperlink ref="AZ342" r:id="rId522" location="1" xr:uid="{7B45BF78-F256-C644-90A4-B1BE96EF253C}"/>
    <hyperlink ref="AG343" r:id="rId523" location="1" xr:uid="{D62974BE-A5FD-C743-AC0C-6247EBD8145B}"/>
    <hyperlink ref="AZ343" r:id="rId524" location="1" xr:uid="{6D732409-0F51-2F44-842C-A1A5BE4321B9}"/>
    <hyperlink ref="AG344" r:id="rId525" location="1" xr:uid="{2996CC45-C1EC-8C4F-B0A0-1BC2AB7D13CE}"/>
    <hyperlink ref="AZ344" r:id="rId526" location="1" xr:uid="{CAA6FD97-C1DB-F041-967D-EE157D0452BA}"/>
    <hyperlink ref="AG345" r:id="rId527" location="1" xr:uid="{72DA4936-CD3C-F640-BB3C-B2B0F135C30C}"/>
    <hyperlink ref="AZ345" r:id="rId528" location="1" xr:uid="{AA2E87C0-CE93-3140-AAEF-6C3E21202F31}"/>
    <hyperlink ref="AG346" r:id="rId529" location="1" xr:uid="{F018BAC3-9F6A-1349-86E7-F603AED49B32}"/>
    <hyperlink ref="AZ346" r:id="rId530" location="1" xr:uid="{9F0A5874-EF94-E146-81BD-1CDA2317FC7F}"/>
    <hyperlink ref="AG347" r:id="rId531" location="1" xr:uid="{92A08BF9-0913-7341-B5B9-1876D171BD12}"/>
    <hyperlink ref="AZ347" r:id="rId532" location="1" xr:uid="{CA7D83EB-CBD1-F24A-9971-D14107472AC5}"/>
    <hyperlink ref="AG348" r:id="rId533" location="1" xr:uid="{690B3212-3C2E-EE4F-A7B9-9BF7D61FA346}"/>
    <hyperlink ref="AZ348" r:id="rId534" location="1" xr:uid="{4FCCE4DE-77E5-674D-8285-E28F8BCCBDA0}"/>
    <hyperlink ref="AG349" r:id="rId535" location="1" xr:uid="{4DB98991-CA51-4E47-9CC8-E7E16D5C1BB6}"/>
    <hyperlink ref="AZ349" r:id="rId536" location="1" xr:uid="{7D10E6F5-B791-CE45-BDD4-C0CD273C022C}"/>
    <hyperlink ref="AG350" r:id="rId537" location="1" xr:uid="{A0367608-9E9A-0D43-BAAD-4FE9D85DFE3B}"/>
    <hyperlink ref="AZ350" r:id="rId538" location="1" xr:uid="{6BEED91A-59A2-B543-8E3B-C786F05A4A71}"/>
    <hyperlink ref="AG351" r:id="rId539" location="1" xr:uid="{3124D796-D981-C040-B3A1-E97C11825D1B}"/>
    <hyperlink ref="AZ351" r:id="rId540" location="1" xr:uid="{A645E7C2-81A3-404E-B094-65F41C72FBF6}"/>
    <hyperlink ref="AG352" r:id="rId541" location="1" xr:uid="{3AEEAE63-FE8C-AD42-A5E8-390E5FE62699}"/>
    <hyperlink ref="AZ352" r:id="rId542" location="1" xr:uid="{D063BDD6-79A1-804F-AE20-7023BF754534}"/>
    <hyperlink ref="AG353" r:id="rId543" location="1" xr:uid="{7E9EF0CC-CE5C-1542-A4E1-AF6885067862}"/>
    <hyperlink ref="AZ353" r:id="rId544" location="1" xr:uid="{B4BB4D8F-BC0C-2040-B6CF-10C6E54686B0}"/>
    <hyperlink ref="AG354" r:id="rId545" location="1" xr:uid="{99375389-C101-7142-ACBE-1911B298B99E}"/>
    <hyperlink ref="AZ354" r:id="rId546" location="1" xr:uid="{B8EBF906-DB44-1342-9354-A3541C8A9B71}"/>
    <hyperlink ref="AG355" r:id="rId547" location="1" xr:uid="{AD261A73-6A4B-A145-A623-8461D0D83F6B}"/>
    <hyperlink ref="AZ355" r:id="rId548" location="1" xr:uid="{20BDA2CF-EAFF-8E40-A875-DC389BFC570C}"/>
    <hyperlink ref="AG356" r:id="rId549" location="1" xr:uid="{87BDB094-BC23-C94F-9AEC-BFE80A2211BF}"/>
    <hyperlink ref="AZ356" r:id="rId550" location="1" xr:uid="{0D0C7D06-D06D-B34B-A756-F186F7FA78CB}"/>
    <hyperlink ref="AG357" r:id="rId551" location="1" xr:uid="{36C0A59F-7B69-3A48-B5AA-1B04A7710901}"/>
    <hyperlink ref="AZ357" r:id="rId552" location="1" xr:uid="{7024EAA1-BC36-8447-8AA6-E82ADF5F089A}"/>
    <hyperlink ref="AG358" r:id="rId553" location="1" xr:uid="{8DFB1FD1-0788-E747-9A2B-15F20136922D}"/>
    <hyperlink ref="AZ358" r:id="rId554" location="1" xr:uid="{C0DD1EDB-2F92-B149-8A39-8FA2315BBED4}"/>
    <hyperlink ref="AG359" r:id="rId555" location="1" xr:uid="{A0D03F83-5C43-514C-900E-4088D903C965}"/>
    <hyperlink ref="AZ359" r:id="rId556" location="1" xr:uid="{697CCFD1-897A-224B-BE71-627ECBB44F2F}"/>
    <hyperlink ref="AG360" r:id="rId557" location="1" xr:uid="{B5C59E8A-E174-F64A-AF18-FCB6ADC606ED}"/>
    <hyperlink ref="AZ360" r:id="rId558" location="1" xr:uid="{0E0A3B34-C465-7643-A89B-A9D42BC8698F}"/>
    <hyperlink ref="AG361" r:id="rId559" location="1" xr:uid="{5453485A-490C-3142-8159-0B8AB1A8DB00}"/>
    <hyperlink ref="AZ361" r:id="rId560" location="1" xr:uid="{1258303A-AF6E-CA42-B619-1BAA24442440}"/>
    <hyperlink ref="AG362" r:id="rId561" location="1" xr:uid="{A76F7BD0-F031-544D-9AF8-91DE239274ED}"/>
    <hyperlink ref="AZ362" r:id="rId562" location="1" xr:uid="{4E7BFDDF-6F60-6C4E-863F-0296D0B693AD}"/>
    <hyperlink ref="AG363" r:id="rId563" location="1" xr:uid="{3FC4180C-181F-3D4F-B21B-8EC4FF3C11F6}"/>
    <hyperlink ref="AZ363" r:id="rId564" location="1" xr:uid="{C6F4E0FF-EF32-8943-9E50-4D0C123D878E}"/>
    <hyperlink ref="AG364" r:id="rId565" location="1" xr:uid="{3146DC50-CD4C-1247-A4BA-54FEB18210C6}"/>
    <hyperlink ref="AZ364" r:id="rId566" location="1" xr:uid="{BA010F7A-E006-A54E-ACC2-2A7000AB9C56}"/>
    <hyperlink ref="AG365" r:id="rId567" location="1" xr:uid="{0E00940F-2F7B-5847-9E8C-E142BC8E21B6}"/>
    <hyperlink ref="AZ365" r:id="rId568" location="1" xr:uid="{200DD8D9-1DC1-CB4B-AE36-E4723A07AA53}"/>
    <hyperlink ref="AG366" r:id="rId569" location="1" xr:uid="{7596BED5-5CF9-AF45-B96E-FA013143C375}"/>
    <hyperlink ref="AZ366" r:id="rId570" location="1" xr:uid="{2E74CACD-2334-0345-9F5D-EE6B60895AEB}"/>
    <hyperlink ref="AG367" r:id="rId571" location="1" xr:uid="{30802B0D-CB16-D848-BBCE-4B6DCF62CD9F}"/>
    <hyperlink ref="AZ367" r:id="rId572" location="1" xr:uid="{9B901872-B437-6841-B9BB-E4E869D3BCAB}"/>
    <hyperlink ref="AG368" r:id="rId573" location="1" xr:uid="{9B60CCC3-A6F9-414A-B60A-36BFF93CAEF2}"/>
    <hyperlink ref="AZ368" r:id="rId574" location="1" xr:uid="{21E58ECD-78CE-9E43-BEEC-3EE4A0FDBB68}"/>
    <hyperlink ref="AG369" r:id="rId575" location="1" xr:uid="{F9ECB759-AB2B-C345-8A64-9CDFD03FD148}"/>
    <hyperlink ref="AZ369" r:id="rId576" location="1" xr:uid="{CC1EDB47-E573-AF40-A271-9858B356EE27}"/>
    <hyperlink ref="AG370" r:id="rId577" location="1" xr:uid="{2C7E170F-C014-EA46-984D-C956698CCBB0}"/>
    <hyperlink ref="AZ370" r:id="rId578" location="1" xr:uid="{50FA76C5-6893-2147-B71B-3D5AA51FF187}"/>
    <hyperlink ref="AG371" r:id="rId579" location="1" xr:uid="{E790B1DC-8EAD-E64F-ADF3-7DD9347E0AFB}"/>
    <hyperlink ref="AZ371" r:id="rId580" location="1" xr:uid="{263D1C82-9F2E-F745-8F59-ABC6AE7FFF16}"/>
    <hyperlink ref="AG372" r:id="rId581" location="1" xr:uid="{FF17D19C-E302-614B-9253-04CB243B6959}"/>
    <hyperlink ref="AZ372" r:id="rId582" location="1" xr:uid="{5389EBC3-DA09-6F41-8422-700B8C206E7E}"/>
    <hyperlink ref="AG373" r:id="rId583" location="1" xr:uid="{FB935C17-082D-DA4E-8607-B697724BEE24}"/>
    <hyperlink ref="AZ373" r:id="rId584" location="1" xr:uid="{02247F02-1210-4A4C-8E41-B4AD9C330269}"/>
    <hyperlink ref="AG374" r:id="rId585" location="1" xr:uid="{4A623DA8-D905-0A45-A689-53C8AF9EAB5F}"/>
    <hyperlink ref="AZ374" r:id="rId586" location="1" xr:uid="{C0EE4C52-6B2D-DC4E-94CB-8EC3835C6F3D}"/>
    <hyperlink ref="AG375" r:id="rId587" location="1" xr:uid="{DE393B54-D208-0F44-8702-43189CE00408}"/>
    <hyperlink ref="AZ375" r:id="rId588" location="1" xr:uid="{B1D74FB9-3A90-2D41-9075-3DF06E9CF7DE}"/>
    <hyperlink ref="AG376" r:id="rId589" location="1" xr:uid="{2AA9E817-EB76-724D-B396-90C893E4003B}"/>
    <hyperlink ref="AZ376" r:id="rId590" location="1" xr:uid="{266E3E19-E01D-7543-95F3-448C9E2DD048}"/>
    <hyperlink ref="AG377" r:id="rId591" location="1" xr:uid="{C153D761-8756-BE43-8B9B-DF12BEA4254A}"/>
    <hyperlink ref="AZ377" r:id="rId592" location="1" xr:uid="{5EA586D6-BA5E-4747-B974-8C1CB3963B0C}"/>
    <hyperlink ref="AG378" r:id="rId593" location="1" xr:uid="{64FF974E-8D59-8242-B0F7-FA899A0F5282}"/>
    <hyperlink ref="AZ378" r:id="rId594" location="1" xr:uid="{37C29A69-E44C-7140-B77C-0C8B0ECC6A8E}"/>
    <hyperlink ref="AG379" r:id="rId595" location="1" xr:uid="{6689255F-8F7A-854F-AB1F-10B98CA60948}"/>
    <hyperlink ref="AZ379" r:id="rId596" location="1" xr:uid="{A7215889-829B-414D-BA94-B746F0A62C4D}"/>
    <hyperlink ref="AG380" r:id="rId597" location="1" xr:uid="{557D2A67-92BF-C241-B26F-EF118E625275}"/>
    <hyperlink ref="AZ380" r:id="rId598" location="1" xr:uid="{7A4836C0-1CD8-F840-95DB-6A97549DEAEA}"/>
    <hyperlink ref="AG381" r:id="rId599" location="1" xr:uid="{AD7628F0-659E-1C46-85C9-CF51921C9EB2}"/>
    <hyperlink ref="AZ381" r:id="rId600" location="1" xr:uid="{0A84D305-B06E-5844-AEEA-87D8234B3A22}"/>
    <hyperlink ref="AG382" r:id="rId601" location="1" xr:uid="{53368B03-6316-2746-97E8-AEFAA1794C03}"/>
    <hyperlink ref="AZ382" r:id="rId602" location="1" xr:uid="{A9480D9C-D457-CB4A-AD57-F85CEC4401E3}"/>
    <hyperlink ref="AG383" r:id="rId603" location="1" xr:uid="{B6018BA0-65D7-C646-A4F5-4D83595C5FE6}"/>
    <hyperlink ref="AZ383" r:id="rId604" location="1" xr:uid="{6608539B-2339-2E4F-89E5-5A7B4FD2527F}"/>
    <hyperlink ref="AG384" r:id="rId605" location="1" xr:uid="{5B3E16A3-49BD-5146-AC1A-102433E1F28A}"/>
    <hyperlink ref="AZ384" r:id="rId606" location="1" xr:uid="{B5F0B951-AFAD-8E42-AB67-98B4AAE7F866}"/>
    <hyperlink ref="AG385" r:id="rId607" location="1" xr:uid="{E3411034-F403-2F4C-BF23-CE3B3D938542}"/>
    <hyperlink ref="AZ385" r:id="rId608" location="1" xr:uid="{0903A0CD-E058-664E-8C58-CDEB62CD3D77}"/>
    <hyperlink ref="AG386" r:id="rId609" location="1" xr:uid="{9172F902-408D-764B-B03B-B2D7257CCA44}"/>
    <hyperlink ref="AZ386" r:id="rId610" location="1" xr:uid="{38A776CA-6D87-E146-B7C3-746D05F048B7}"/>
    <hyperlink ref="AG387" r:id="rId611" location="1" xr:uid="{008A8FBE-7749-B641-A8D3-E2398F6352DE}"/>
    <hyperlink ref="AZ387" r:id="rId612" location="1" xr:uid="{9EA2AA97-83CB-4C41-BDE0-147E7915F3BF}"/>
    <hyperlink ref="AG388" r:id="rId613" location="1" xr:uid="{CE0702E9-5BAC-AB4E-B080-F23B1A138420}"/>
    <hyperlink ref="AZ388" r:id="rId614" location="1" xr:uid="{5F2E2978-B813-D649-A7D2-CEB79714EFB2}"/>
    <hyperlink ref="AG389" r:id="rId615" location="1" xr:uid="{2F99723D-ED1F-494B-943A-DAE1E41C1D01}"/>
    <hyperlink ref="AZ389" r:id="rId616" location="1" xr:uid="{52FC26A9-026E-7A48-B64C-445AFCC8486E}"/>
    <hyperlink ref="AG390" r:id="rId617" location="1" xr:uid="{17760728-046C-E445-BA0C-D79EF30D2F21}"/>
    <hyperlink ref="AZ390" r:id="rId618" location="1" xr:uid="{72F5B74E-F7F4-7F4B-A16B-78D2951B9917}"/>
    <hyperlink ref="AG391" r:id="rId619" location="1" xr:uid="{50C3A93B-F248-B341-BA50-F4B551E07280}"/>
    <hyperlink ref="AZ391" r:id="rId620" location="1" xr:uid="{5C50F1B5-6469-2B4C-BD57-6BC1D303F7EF}"/>
    <hyperlink ref="AG392" r:id="rId621" location="1" xr:uid="{C208E575-3A82-C046-A2DE-9C0C7FA310BC}"/>
    <hyperlink ref="AZ392" r:id="rId622" location="1" xr:uid="{0E8E09BF-0E0D-6845-AF4B-B164B6CF3CE4}"/>
    <hyperlink ref="AG393" r:id="rId623" location="1" xr:uid="{E69020AA-B5FE-2749-8939-F862BAC2FC5F}"/>
    <hyperlink ref="AZ393" r:id="rId624" location="1" xr:uid="{1C569F72-A083-5A44-95EF-F398DE793DAE}"/>
    <hyperlink ref="AG394" r:id="rId625" location="1" xr:uid="{7C813EA8-A700-4040-A553-B337DE98E68F}"/>
    <hyperlink ref="AZ394" r:id="rId626" location="1" xr:uid="{80465A11-A069-7645-95EA-3FF476E5F6B5}"/>
    <hyperlink ref="AG395" r:id="rId627" location="1" xr:uid="{DDBB13E9-7486-6242-9FD0-41D445274C72}"/>
    <hyperlink ref="AZ395" r:id="rId628" location="1" xr:uid="{AD390FB1-4E4B-774D-B837-2426428A97E9}"/>
    <hyperlink ref="AG396" r:id="rId629" location="1" xr:uid="{2D67A8E9-3CED-914B-A0EF-3577436A7944}"/>
    <hyperlink ref="AZ396" r:id="rId630" location="1" xr:uid="{579BC6A9-E371-5045-AE0A-8D575FB2BA3A}"/>
    <hyperlink ref="AG397" r:id="rId631" location="1" xr:uid="{1541C233-93B6-474B-BD28-4860079A3254}"/>
    <hyperlink ref="AZ397" r:id="rId632" location="1" xr:uid="{15EF4479-C5B6-A840-A096-66C298B8887C}"/>
    <hyperlink ref="AG398" r:id="rId633" location="1" xr:uid="{9D020DEC-AEBA-744B-B079-708F0CE464AA}"/>
    <hyperlink ref="AZ398" r:id="rId634" location="1" xr:uid="{05FD8F35-BD5A-3049-862F-60517C6D8B64}"/>
    <hyperlink ref="AG399" r:id="rId635" location="1" xr:uid="{D422325F-7FFB-D046-B971-B71BC5D9D593}"/>
    <hyperlink ref="AZ399" r:id="rId636" location="1" xr:uid="{DC2A8DC8-CD97-9745-94EA-DF5FFEF97227}"/>
    <hyperlink ref="AG400" r:id="rId637" location="1" xr:uid="{E327D792-7461-CC44-AE92-D436E789772F}"/>
    <hyperlink ref="AZ400" r:id="rId638" location="1" xr:uid="{C58006F5-5177-2C41-89F2-1321E4299FEF}"/>
    <hyperlink ref="AG401" r:id="rId639" location="1" xr:uid="{3AE52362-C736-EA4C-B13A-A4A67AF17D58}"/>
    <hyperlink ref="AZ401" r:id="rId640" location="1" xr:uid="{327C1196-8F26-2C49-92EA-DF17375517C9}"/>
    <hyperlink ref="AG402" r:id="rId641" location="1" xr:uid="{26F297DF-15C0-B54D-B8A7-2805A0686E87}"/>
    <hyperlink ref="AZ402" r:id="rId642" location="1" xr:uid="{85D28E4E-828F-F541-9F82-C661F60B79FB}"/>
    <hyperlink ref="AG403" r:id="rId643" location="1" xr:uid="{275616AC-6C0D-4E42-B4C8-93417FAD7AC7}"/>
    <hyperlink ref="AZ403" r:id="rId644" location="1" xr:uid="{94067FFA-5B2E-9F47-8F80-82310F0D7B15}"/>
    <hyperlink ref="AG404" r:id="rId645" location="1" xr:uid="{7C356B4D-F1D3-A542-9DB1-A1F59F6E5670}"/>
    <hyperlink ref="AZ404" r:id="rId646" location="1" xr:uid="{D8A4DEC5-426E-0C4F-81FC-F165F1E8FC95}"/>
    <hyperlink ref="AG405" r:id="rId647" location="1" xr:uid="{D123CF3C-B014-EA42-A056-D88D34DCC264}"/>
    <hyperlink ref="AZ405" r:id="rId648" location="1" xr:uid="{090A88A2-7D96-1348-B652-7CF508BE8127}"/>
    <hyperlink ref="AG406" r:id="rId649" location="1" xr:uid="{8C668C43-C83F-094C-A28A-6D9F692EFC92}"/>
    <hyperlink ref="AZ406" r:id="rId650" location="1" xr:uid="{09E52199-C531-AF4D-927E-1E723688513C}"/>
    <hyperlink ref="AG407" r:id="rId651" location="1" xr:uid="{96FDDD0F-9589-C646-BA44-0BD438116486}"/>
    <hyperlink ref="AZ407" r:id="rId652" location="1" xr:uid="{1178BCDD-D1BC-EF4F-BE9E-5A1EF682C563}"/>
    <hyperlink ref="AG408" r:id="rId653" location="1" xr:uid="{7DA600E3-DA27-424A-847A-86CC616FA814}"/>
    <hyperlink ref="AZ408" r:id="rId654" location="1" xr:uid="{50E1AE94-8C17-B44A-9A31-026D49614B56}"/>
    <hyperlink ref="AG409" r:id="rId655" location="1" xr:uid="{1ABEFAA1-BB5D-5148-A2A4-BCAD063B0BDA}"/>
    <hyperlink ref="AZ409" r:id="rId656" location="1" xr:uid="{9D8A1A9C-6DC2-BC42-B889-9B3C80B2D4A1}"/>
    <hyperlink ref="AG410" r:id="rId657" location="1" xr:uid="{AE4B7117-AF08-9F4D-A048-2C16FD441E6A}"/>
    <hyperlink ref="AZ410" r:id="rId658" location="1" xr:uid="{F52B3625-416F-3044-A1AC-B3687CDD6D96}"/>
    <hyperlink ref="AG411" r:id="rId659" location="1" xr:uid="{61EBC6C4-64A2-EC4A-8363-3B053E12B3E2}"/>
    <hyperlink ref="AZ411" r:id="rId660" location="1" xr:uid="{C4AB968B-FA17-0A41-8E48-90EBFC03A45B}"/>
    <hyperlink ref="AG412" r:id="rId661" location="1" xr:uid="{D81041AA-B834-9541-ABC9-7A819CE45E43}"/>
    <hyperlink ref="AZ412" r:id="rId662" location="1" xr:uid="{92C8306F-0A2D-8244-9499-6FFFAF18E010}"/>
    <hyperlink ref="AG413" r:id="rId663" location="1" xr:uid="{0D5F6F8F-5A9E-794A-8F59-5FE035CE3BFF}"/>
    <hyperlink ref="AZ413" r:id="rId664" location="1" xr:uid="{E0A370CF-E773-EC49-9E5D-EBBCC22BFA84}"/>
    <hyperlink ref="AG414" r:id="rId665" location="1" xr:uid="{13FE6B6D-89A8-3248-9383-318259DF402C}"/>
    <hyperlink ref="AZ414" r:id="rId666" location="1" xr:uid="{3726784D-B01A-C34A-B491-3C684BBCA19B}"/>
    <hyperlink ref="AG415" r:id="rId667" location="1" xr:uid="{EAC80615-38CA-324F-AACA-734285552A2F}"/>
    <hyperlink ref="AZ415" r:id="rId668" location="1" xr:uid="{47FA42A1-152A-4B4B-8C2F-D2CAD32DDB54}"/>
    <hyperlink ref="AG416" r:id="rId669" location="1" xr:uid="{FD8DFB75-CD85-AA4E-83CC-577AFBFC68C9}"/>
    <hyperlink ref="AZ416" r:id="rId670" location="1" xr:uid="{D6A89C66-60BB-6A41-80D3-CFB2B11B8CA9}"/>
    <hyperlink ref="AG417" r:id="rId671" location="1" xr:uid="{5BB88E31-D501-7E41-817C-6631A32F7A2C}"/>
    <hyperlink ref="AZ417" r:id="rId672" location="1" xr:uid="{014734E1-0C1B-7145-BCB1-3550234D0D4D}"/>
    <hyperlink ref="AG418" r:id="rId673" location="1" xr:uid="{B15FE16B-D0C0-6D45-BBB9-24779A1EA5D1}"/>
    <hyperlink ref="AZ418" r:id="rId674" location="1" xr:uid="{78B88055-5696-1443-94F0-562B8DDE089A}"/>
    <hyperlink ref="AG419" r:id="rId675" location="1" xr:uid="{03E0A89B-94DD-3F4D-AF80-7E8BB9AF5993}"/>
    <hyperlink ref="AZ419" r:id="rId676" location="1" xr:uid="{6DBDED86-61BD-1E4B-B6BE-3088D3ED7FB4}"/>
    <hyperlink ref="AG420" r:id="rId677" location="1" xr:uid="{847554AF-3830-8B4E-A39F-1FF5FC99105C}"/>
    <hyperlink ref="AZ420" r:id="rId678" location="1" xr:uid="{4EB1C86A-435A-C845-AD4A-65ECC844CF7A}"/>
    <hyperlink ref="AG421" r:id="rId679" location="1" xr:uid="{926CCBD0-4BB5-1B4D-AF41-332929B0A960}"/>
    <hyperlink ref="AZ421" r:id="rId680" location="1" xr:uid="{05236759-2DF9-104F-AD1B-7C6752277D15}"/>
    <hyperlink ref="AG422" r:id="rId681" location="1" xr:uid="{2152131B-0550-3A4B-8BAD-4619013892D4}"/>
    <hyperlink ref="AZ422" r:id="rId682" location="1" xr:uid="{9BC529A0-7CCE-EB4C-BEE9-D3D2220BD251}"/>
    <hyperlink ref="AG423" r:id="rId683" location="1" xr:uid="{277BE30A-7E51-CD42-9A76-8A9872C1BF1B}"/>
    <hyperlink ref="AZ423" r:id="rId684" location="1" xr:uid="{34B95D30-32F0-8D4B-A418-F1A5B2796469}"/>
    <hyperlink ref="AG424" r:id="rId685" location="1" xr:uid="{8CEF888F-8FF3-E649-8A42-9D282A69C658}"/>
    <hyperlink ref="AZ424" r:id="rId686" location="1" xr:uid="{37BDAD35-176B-7546-8163-06A66C2E9C74}"/>
  </hyperlinks>
  <pageMargins left="0.7" right="0.7" top="0.75" bottom="0.75" header="0.3" footer="0.3"/>
  <drawing r:id="rId68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7DB48-7CC7-3043-BFCB-130F4C57BF30}">
  <dimension ref="A1:EE994"/>
  <sheetViews>
    <sheetView workbookViewId="0">
      <selection activeCell="E54" sqref="E54"/>
    </sheetView>
  </sheetViews>
  <sheetFormatPr baseColWidth="10" defaultColWidth="14.5" defaultRowHeight="15.75" customHeight="1" x14ac:dyDescent="0.15"/>
  <cols>
    <col min="1" max="1" width="3.5" style="184" customWidth="1"/>
    <col min="2" max="2" width="20.83203125" style="184" customWidth="1"/>
    <col min="3" max="3" width="6" style="184" customWidth="1"/>
    <col min="4" max="4" width="9.83203125" style="184" customWidth="1"/>
    <col min="5" max="15" width="6.5" style="184" customWidth="1"/>
    <col min="16" max="16" width="6.33203125" style="184" customWidth="1"/>
    <col min="17" max="17" width="7" style="184" customWidth="1"/>
    <col min="18" max="18" width="5.6640625" style="184" customWidth="1"/>
    <col min="19" max="19" width="5.1640625" style="184" customWidth="1"/>
    <col min="20" max="20" width="5" style="184" customWidth="1"/>
    <col min="21" max="22" width="4.83203125" style="184" customWidth="1"/>
    <col min="23" max="23" width="4.6640625" style="184" customWidth="1"/>
    <col min="24" max="24" width="4.83203125" style="184" customWidth="1"/>
    <col min="25" max="25" width="5" style="184" customWidth="1"/>
    <col min="26" max="26" width="4.6640625" style="184" customWidth="1"/>
    <col min="27" max="27" width="4.83203125" style="184" customWidth="1"/>
    <col min="28" max="28" width="5.33203125" style="184" customWidth="1"/>
    <col min="29" max="29" width="5.5" style="184" customWidth="1"/>
    <col min="30" max="30" width="7.33203125" style="184" customWidth="1"/>
    <col min="31" max="31" width="8" style="184" customWidth="1"/>
    <col min="32" max="33" width="12.33203125" style="184" customWidth="1"/>
    <col min="34" max="45" width="6.5" style="184" customWidth="1"/>
    <col min="46" max="46" width="9.5" style="184" customWidth="1"/>
    <col min="47" max="47" width="8.1640625" style="184" customWidth="1"/>
    <col min="48" max="48" width="7.5" style="184" customWidth="1"/>
    <col min="49" max="50" width="8.5" style="184" customWidth="1"/>
    <col min="51" max="51" width="14.33203125" style="184" customWidth="1"/>
    <col min="52" max="52" width="8.1640625" style="184" customWidth="1"/>
    <col min="53" max="53" width="9.1640625" style="184" customWidth="1"/>
    <col min="54" max="64" width="8.83203125" style="184" customWidth="1"/>
    <col min="65" max="65" width="10.6640625" style="184" customWidth="1"/>
    <col min="66" max="76" width="10.33203125" style="184" customWidth="1"/>
    <col min="77" max="77" width="12.6640625" style="184" customWidth="1"/>
    <col min="78" max="78" width="18.1640625" style="184" customWidth="1"/>
    <col min="79" max="90" width="7.6640625" style="184" customWidth="1"/>
    <col min="91" max="91" width="8.6640625" style="184" customWidth="1"/>
    <col min="92" max="92" width="12.6640625" style="184" customWidth="1"/>
    <col min="93" max="93" width="12.1640625" style="184" customWidth="1"/>
    <col min="94" max="94" width="8.5" style="184" customWidth="1"/>
    <col min="95" max="95" width="10.5" style="184" customWidth="1"/>
    <col min="96" max="96" width="9.83203125" style="184" customWidth="1"/>
    <col min="97" max="97" width="6.5" style="184" customWidth="1"/>
    <col min="98" max="98" width="7.6640625" style="184" customWidth="1"/>
    <col min="99" max="99" width="12.1640625" style="184" customWidth="1"/>
    <col min="100" max="111" width="8.1640625" style="184" customWidth="1"/>
    <col min="112" max="112" width="10.6640625" style="184" customWidth="1"/>
    <col min="113" max="113" width="12.6640625" style="184" customWidth="1"/>
    <col min="114" max="114" width="12.1640625" style="184" customWidth="1"/>
    <col min="115" max="115" width="8.5" style="184" customWidth="1"/>
    <col min="116" max="116" width="10.5" style="184" customWidth="1"/>
    <col min="117" max="117" width="11.33203125" style="184" customWidth="1"/>
    <col min="118" max="118" width="6.5" style="184" customWidth="1"/>
    <col min="119" max="119" width="7.6640625" style="184" customWidth="1"/>
    <col min="120" max="120" width="21.6640625" style="184" customWidth="1"/>
    <col min="121" max="121" width="6.5" style="184" customWidth="1"/>
    <col min="122" max="129" width="7.83203125" style="184" customWidth="1"/>
    <col min="130" max="130" width="7.6640625" style="184" customWidth="1"/>
    <col min="131" max="132" width="8.5" style="184" customWidth="1"/>
    <col min="133" max="133" width="7.5" style="184" customWidth="1"/>
    <col min="134" max="134" width="9" style="184" customWidth="1"/>
    <col min="135" max="135" width="8.83203125" style="184" customWidth="1"/>
    <col min="136" max="16384" width="14.5" style="184"/>
  </cols>
  <sheetData>
    <row r="1" spans="1:135" ht="13" x14ac:dyDescent="0.15">
      <c r="BH1" s="1"/>
      <c r="BI1" s="1"/>
      <c r="BJ1" s="1"/>
      <c r="BK1" s="1"/>
      <c r="BL1" s="1"/>
      <c r="BM1" s="59"/>
      <c r="BN1" s="3"/>
      <c r="BO1" s="3"/>
      <c r="BP1" s="3"/>
      <c r="BQ1" s="3"/>
      <c r="BR1" s="3"/>
      <c r="BS1" s="3"/>
      <c r="BT1" s="3"/>
      <c r="BU1" s="3"/>
      <c r="BV1" s="3"/>
      <c r="BW1" s="3"/>
      <c r="BX1" s="3"/>
      <c r="BY1" s="3"/>
      <c r="BZ1" s="3" t="s">
        <v>0</v>
      </c>
      <c r="CA1" s="1"/>
      <c r="CB1" s="1"/>
      <c r="CC1" s="1"/>
      <c r="CD1" s="1"/>
      <c r="CE1" s="1"/>
      <c r="CF1" s="1"/>
      <c r="CG1" s="1"/>
      <c r="CH1" s="1"/>
      <c r="CI1" s="1"/>
      <c r="CJ1" s="1"/>
      <c r="CK1" s="1"/>
      <c r="CL1" s="1"/>
      <c r="DU1" s="4"/>
      <c r="DZ1" s="185"/>
      <c r="EA1" s="185"/>
      <c r="EB1" s="185"/>
      <c r="EC1" s="185"/>
      <c r="ED1" s="185"/>
      <c r="EE1" s="185"/>
    </row>
    <row r="2" spans="1:135" ht="16" x14ac:dyDescent="0.2">
      <c r="A2" s="57"/>
      <c r="B2" s="7" t="s">
        <v>1</v>
      </c>
      <c r="C2" s="57"/>
      <c r="D2" s="57"/>
      <c r="E2" s="57"/>
      <c r="F2" s="57"/>
      <c r="G2" s="8" t="s">
        <v>2</v>
      </c>
      <c r="H2" s="57"/>
      <c r="I2" s="57"/>
      <c r="J2" s="57"/>
      <c r="K2" s="57"/>
      <c r="L2" s="57"/>
      <c r="M2" s="57"/>
      <c r="N2" s="57"/>
      <c r="O2" s="57"/>
      <c r="P2" s="57"/>
      <c r="Q2" s="57"/>
      <c r="R2" s="57"/>
      <c r="S2" s="57"/>
      <c r="T2" s="57"/>
      <c r="U2" s="57"/>
      <c r="V2" s="57"/>
      <c r="W2" s="57"/>
      <c r="X2" s="57"/>
      <c r="Y2" s="57"/>
      <c r="Z2" s="57"/>
      <c r="AA2" s="57"/>
      <c r="AB2" s="57"/>
      <c r="AC2" s="57"/>
      <c r="AD2" s="57"/>
      <c r="AE2" s="57"/>
      <c r="AF2" s="57"/>
      <c r="AG2" s="57"/>
      <c r="BJ2" s="9" t="s">
        <v>3</v>
      </c>
      <c r="BK2" s="10" t="s">
        <v>4</v>
      </c>
      <c r="BL2" s="10" t="s">
        <v>5</v>
      </c>
      <c r="BM2" s="10" t="s">
        <v>6</v>
      </c>
      <c r="BN2" s="10" t="s">
        <v>7</v>
      </c>
      <c r="BO2" s="10" t="s">
        <v>8</v>
      </c>
      <c r="BP2" s="10" t="s">
        <v>9</v>
      </c>
      <c r="BQ2" s="10" t="s">
        <v>10</v>
      </c>
      <c r="BV2" s="11"/>
      <c r="BW2" s="11"/>
      <c r="BX2" s="11"/>
      <c r="BY2" s="11"/>
      <c r="BZ2" s="12" t="s">
        <v>11</v>
      </c>
      <c r="CA2" s="12" t="s">
        <v>12</v>
      </c>
      <c r="CB2" s="13" t="s">
        <v>13</v>
      </c>
      <c r="CC2" s="13" t="s">
        <v>14</v>
      </c>
      <c r="CD2" s="12" t="s">
        <v>15</v>
      </c>
      <c r="CE2" s="12" t="s">
        <v>16</v>
      </c>
      <c r="CF2" s="12" t="s">
        <v>17</v>
      </c>
      <c r="CG2" s="12" t="s">
        <v>18</v>
      </c>
      <c r="CH2" s="12" t="s">
        <v>19</v>
      </c>
      <c r="CI2" s="12" t="s">
        <v>20</v>
      </c>
      <c r="CJ2" s="12" t="s">
        <v>21</v>
      </c>
      <c r="CK2" s="12" t="s">
        <v>22</v>
      </c>
      <c r="CL2" s="12" t="s">
        <v>23</v>
      </c>
      <c r="CM2" s="57"/>
      <c r="CN2" s="27"/>
      <c r="CO2" s="198" t="s">
        <v>24</v>
      </c>
      <c r="CP2" s="199"/>
      <c r="CQ2" s="200"/>
      <c r="CR2" s="15"/>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7"/>
      <c r="DV2" s="16"/>
      <c r="DW2" s="16"/>
      <c r="DX2" s="16"/>
      <c r="DY2" s="16"/>
      <c r="DZ2" s="18"/>
      <c r="EA2" s="18"/>
      <c r="EB2" s="18"/>
      <c r="EC2" s="18"/>
      <c r="ED2" s="18"/>
      <c r="EE2" s="18"/>
    </row>
    <row r="3" spans="1:135" ht="15" x14ac:dyDescent="0.2">
      <c r="A3" s="57"/>
      <c r="B3" s="19" t="str">
        <f>A11</f>
        <v>Pepperdine Waves</v>
      </c>
      <c r="C3" s="19">
        <v>2020</v>
      </c>
      <c r="D3" s="57"/>
      <c r="F3" s="57"/>
      <c r="G3" s="57"/>
      <c r="H3" s="57"/>
      <c r="I3" s="57"/>
      <c r="J3" s="57"/>
      <c r="K3" s="57"/>
      <c r="L3" s="57"/>
      <c r="M3" s="57"/>
      <c r="N3" s="57"/>
      <c r="O3" s="57"/>
      <c r="P3" s="57"/>
      <c r="Q3" s="57"/>
      <c r="R3" s="57"/>
      <c r="S3" s="57"/>
      <c r="T3" s="57"/>
      <c r="U3" s="57"/>
      <c r="V3" s="57"/>
      <c r="W3" s="32"/>
      <c r="X3" s="57"/>
      <c r="Y3" s="57"/>
      <c r="Z3" s="57"/>
      <c r="AA3" s="57"/>
      <c r="AB3" s="57"/>
      <c r="AC3" s="57"/>
      <c r="AD3" s="57"/>
      <c r="AE3" s="57"/>
      <c r="AF3" s="57"/>
      <c r="AG3" s="57"/>
      <c r="BJ3" s="9" t="s">
        <v>25</v>
      </c>
      <c r="BK3" s="21">
        <v>2.1295999999999999</v>
      </c>
      <c r="BL3" s="21">
        <v>8.6676000000000002</v>
      </c>
      <c r="BM3" s="21">
        <v>-2.4861</v>
      </c>
      <c r="BN3" s="21">
        <v>0.99199999999999999</v>
      </c>
      <c r="BO3" s="21">
        <v>-3.5360999999999998</v>
      </c>
      <c r="BP3" s="21">
        <v>1.6669</v>
      </c>
      <c r="BQ3" s="22">
        <v>50</v>
      </c>
      <c r="BV3" s="23"/>
      <c r="BW3" s="23"/>
      <c r="BX3" s="23"/>
      <c r="BY3" s="23"/>
      <c r="BZ3" s="24" t="s">
        <v>26</v>
      </c>
      <c r="CA3" s="25">
        <v>0.86</v>
      </c>
      <c r="CB3" s="25">
        <v>-0.56000000000000005</v>
      </c>
      <c r="CC3" s="26">
        <f t="shared" ref="CC3:CC4" si="0">0.44*CB3</f>
        <v>-0.24640000000000004</v>
      </c>
      <c r="CD3" s="25">
        <v>0.38900000000000001</v>
      </c>
      <c r="CE3" s="25">
        <v>0.57999999999999996</v>
      </c>
      <c r="CF3" s="25">
        <v>-0.96399999999999997</v>
      </c>
      <c r="CG3" s="25">
        <v>0.61299999999999999</v>
      </c>
      <c r="CH3" s="25">
        <v>0.11600000000000001</v>
      </c>
      <c r="CI3" s="25">
        <v>0</v>
      </c>
      <c r="CJ3" s="25">
        <v>1.369</v>
      </c>
      <c r="CK3" s="25">
        <v>1.327</v>
      </c>
      <c r="CL3" s="25">
        <v>-0.36699999999999999</v>
      </c>
      <c r="CM3" s="57"/>
      <c r="CN3" s="27"/>
      <c r="CO3" s="24" t="s">
        <v>26</v>
      </c>
      <c r="CP3" s="24" t="s">
        <v>27</v>
      </c>
      <c r="CQ3" s="24" t="s">
        <v>28</v>
      </c>
      <c r="CR3" s="13" t="s">
        <v>29</v>
      </c>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9"/>
      <c r="DV3" s="28"/>
      <c r="DW3" s="28"/>
      <c r="DX3" s="28"/>
      <c r="DY3" s="28"/>
      <c r="DZ3" s="28"/>
      <c r="EA3" s="28"/>
      <c r="EB3" s="28"/>
      <c r="EC3" s="28"/>
      <c r="ED3" s="28"/>
      <c r="EE3" s="28"/>
    </row>
    <row r="4" spans="1:135" ht="15" x14ac:dyDescent="0.2">
      <c r="A4" s="57"/>
      <c r="B4" s="66" t="s">
        <v>30</v>
      </c>
      <c r="C4" s="50">
        <f>IF(M77="",D117, VLOOKUP($A$11,$B$77:$S$108,14,FALSE))</f>
        <v>-11.002304147465438</v>
      </c>
      <c r="D4" s="57"/>
      <c r="E4" s="32" t="s">
        <v>31</v>
      </c>
      <c r="F4" s="33">
        <f>C4*C7/100/2</f>
        <v>-4.3409090909090908</v>
      </c>
      <c r="G4" s="57"/>
      <c r="H4" s="57"/>
      <c r="I4" s="57"/>
      <c r="J4" s="57"/>
      <c r="K4" s="57"/>
      <c r="L4" s="57"/>
      <c r="M4" s="57"/>
      <c r="N4" s="57"/>
      <c r="O4" s="57"/>
      <c r="P4" s="57"/>
      <c r="Q4" s="32" t="s">
        <v>32</v>
      </c>
      <c r="R4" s="57">
        <f>SUM(AB14:AB35)</f>
        <v>1279</v>
      </c>
      <c r="S4" s="57"/>
      <c r="T4" s="57"/>
      <c r="U4" s="57"/>
      <c r="V4" s="57"/>
      <c r="W4" s="32" t="s">
        <v>33</v>
      </c>
      <c r="X4" s="57">
        <f>SUM(V14:V37)</f>
        <v>706</v>
      </c>
      <c r="Y4" s="57"/>
      <c r="Z4" s="57"/>
      <c r="AA4" s="32" t="s">
        <v>34</v>
      </c>
      <c r="AB4" s="34">
        <f>SUM(AG14:AG33)</f>
        <v>448.23239999999993</v>
      </c>
      <c r="AC4" s="57"/>
      <c r="AD4" s="57"/>
      <c r="AE4" s="57"/>
      <c r="AF4" s="57"/>
      <c r="AG4" s="57"/>
      <c r="AH4" s="57"/>
      <c r="AI4" s="57"/>
      <c r="AJ4" s="57"/>
      <c r="AK4" s="28"/>
      <c r="AL4" s="28"/>
      <c r="AM4" s="57"/>
      <c r="AN4" s="57"/>
      <c r="BJ4" s="9" t="s">
        <v>35</v>
      </c>
      <c r="BK4" s="21">
        <v>1.5895999999999999</v>
      </c>
      <c r="BL4" s="21">
        <v>10.8919</v>
      </c>
      <c r="BM4" s="35"/>
      <c r="BN4" s="21">
        <v>1.4677</v>
      </c>
      <c r="BO4" s="21">
        <v>-4.3994999999999997</v>
      </c>
      <c r="BP4" s="35"/>
      <c r="BQ4" s="36"/>
      <c r="BV4" s="23"/>
      <c r="BW4" s="23"/>
      <c r="BX4" s="23"/>
      <c r="BY4" s="23"/>
      <c r="BZ4" s="24" t="s">
        <v>28</v>
      </c>
      <c r="CA4" s="26">
        <f>CA3</f>
        <v>0.86</v>
      </c>
      <c r="CB4" s="25">
        <v>-0.78</v>
      </c>
      <c r="CC4" s="26">
        <f t="shared" si="0"/>
        <v>-0.34320000000000001</v>
      </c>
      <c r="CD4" s="26">
        <f>CD3</f>
        <v>0.38900000000000001</v>
      </c>
      <c r="CE4" s="25">
        <v>1.034</v>
      </c>
      <c r="CF4" s="26">
        <f>CF3</f>
        <v>-0.96399999999999997</v>
      </c>
      <c r="CG4" s="37">
        <v>0.18099999999999999</v>
      </c>
      <c r="CH4" s="26">
        <f>CG4</f>
        <v>0.18099999999999999</v>
      </c>
      <c r="CI4" s="25">
        <v>0</v>
      </c>
      <c r="CJ4" s="25">
        <v>1.008</v>
      </c>
      <c r="CK4" s="25">
        <v>0.70299999999999996</v>
      </c>
      <c r="CL4" s="26">
        <f>CL3</f>
        <v>-0.36699999999999999</v>
      </c>
      <c r="CM4" s="57"/>
      <c r="CN4" s="38" t="s">
        <v>24</v>
      </c>
      <c r="CO4" s="39">
        <f>-0.409*2</f>
        <v>-0.81799999999999995</v>
      </c>
      <c r="CP4" s="40">
        <v>0</v>
      </c>
      <c r="CQ4" s="40">
        <v>0</v>
      </c>
      <c r="CR4" s="41">
        <v>1.387</v>
      </c>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9"/>
      <c r="DV4" s="28"/>
      <c r="DW4" s="28"/>
      <c r="DX4" s="28"/>
      <c r="DY4" s="28"/>
      <c r="DZ4" s="28"/>
      <c r="EA4" s="28"/>
      <c r="EB4" s="28"/>
      <c r="EC4" s="28"/>
      <c r="ED4" s="28"/>
      <c r="EE4" s="28"/>
    </row>
    <row r="5" spans="1:135" ht="13" x14ac:dyDescent="0.15">
      <c r="A5" s="57"/>
      <c r="B5" s="66" t="s">
        <v>36</v>
      </c>
      <c r="C5" s="50">
        <f>IF(M77="",N117, VLOOKUP($A$11,$B$77:$S$108,15,FALSE))</f>
        <v>-5.4231287416392178</v>
      </c>
      <c r="D5" s="57"/>
      <c r="E5" s="32" t="s">
        <v>37</v>
      </c>
      <c r="F5" s="33">
        <f>0.35/2*F4</f>
        <v>-0.75965909090909089</v>
      </c>
      <c r="G5" s="57"/>
      <c r="H5" s="57"/>
      <c r="I5" s="57"/>
      <c r="J5" s="57"/>
      <c r="K5" s="57"/>
      <c r="L5" s="57"/>
      <c r="M5" s="57"/>
      <c r="N5" s="57"/>
      <c r="O5" s="57"/>
      <c r="P5" s="57"/>
      <c r="Q5" s="32" t="s">
        <v>38</v>
      </c>
      <c r="R5" s="57">
        <f>SUM(H14:H35)</f>
        <v>1188</v>
      </c>
      <c r="S5" s="57"/>
      <c r="T5" s="57"/>
      <c r="U5" s="57"/>
      <c r="V5" s="57"/>
      <c r="W5" s="32" t="s">
        <v>39</v>
      </c>
      <c r="X5" s="57">
        <f>SUM(X14:X36)</f>
        <v>156</v>
      </c>
      <c r="Y5" s="57"/>
      <c r="Z5" s="57"/>
      <c r="AA5" s="57"/>
      <c r="AB5" s="57"/>
      <c r="AC5" s="57"/>
      <c r="AD5" s="57"/>
      <c r="AE5" s="57"/>
      <c r="AF5" s="57"/>
      <c r="AG5" s="57"/>
      <c r="AH5" s="57"/>
      <c r="AI5" s="57"/>
      <c r="AJ5" s="57"/>
      <c r="AK5" s="122"/>
      <c r="AL5" s="122"/>
      <c r="AM5" s="122"/>
      <c r="AN5" s="122"/>
      <c r="BJ5" s="122"/>
      <c r="BK5" s="122"/>
      <c r="BL5" s="122"/>
      <c r="BM5" s="44"/>
      <c r="BN5" s="44"/>
      <c r="BO5" s="44"/>
      <c r="BP5" s="44"/>
      <c r="BQ5" s="44"/>
      <c r="BV5" s="45"/>
      <c r="BW5" s="45"/>
      <c r="BX5" s="45"/>
      <c r="BY5" s="45"/>
      <c r="BZ5" s="45" t="s">
        <v>40</v>
      </c>
      <c r="CA5" s="46"/>
      <c r="CB5" s="46"/>
      <c r="CC5" s="46"/>
      <c r="CD5" s="46"/>
      <c r="CE5" s="46"/>
      <c r="CF5" s="46"/>
      <c r="CG5" s="46"/>
      <c r="CH5" s="46"/>
      <c r="CI5" s="46"/>
      <c r="CJ5" s="46"/>
      <c r="CK5" s="46"/>
      <c r="CL5" s="46"/>
      <c r="CM5" s="122"/>
      <c r="CN5" s="122"/>
      <c r="CO5" s="122"/>
      <c r="CP5" s="122"/>
      <c r="CQ5" s="122"/>
      <c r="CR5" s="47"/>
      <c r="CT5" s="122"/>
      <c r="CU5" s="122"/>
      <c r="CV5" s="122"/>
      <c r="CW5" s="122"/>
      <c r="CX5" s="122"/>
      <c r="CY5" s="122"/>
      <c r="CZ5" s="122"/>
      <c r="DA5" s="122"/>
      <c r="DB5" s="122"/>
      <c r="DC5" s="122"/>
      <c r="DD5" s="122"/>
      <c r="DE5" s="122"/>
      <c r="DF5" s="122"/>
      <c r="DG5" s="122"/>
      <c r="DH5" s="122"/>
      <c r="DI5" s="122"/>
      <c r="DJ5" s="122"/>
      <c r="DK5" s="122"/>
      <c r="DL5" s="122"/>
      <c r="DM5" s="122"/>
      <c r="DN5" s="122"/>
      <c r="DO5" s="122"/>
      <c r="DP5" s="122"/>
      <c r="DQ5" s="122"/>
      <c r="DR5" s="122"/>
      <c r="DS5" s="122"/>
      <c r="DT5" s="122"/>
      <c r="DU5" s="48"/>
      <c r="DV5" s="122"/>
      <c r="DW5" s="122"/>
      <c r="DX5" s="122"/>
      <c r="DY5" s="122"/>
      <c r="DZ5" s="185"/>
      <c r="EA5" s="185"/>
      <c r="EB5" s="185"/>
      <c r="EC5" s="185"/>
      <c r="ED5" s="185"/>
      <c r="EE5" s="185"/>
    </row>
    <row r="6" spans="1:135" ht="15" x14ac:dyDescent="0.2">
      <c r="A6" s="57"/>
      <c r="B6" s="66" t="s">
        <v>41</v>
      </c>
      <c r="C6" s="50">
        <f>IF(M77="",N117, VLOOKUP($A$11,$B$77:$S$108,16,FALSE))</f>
        <v>-3.7633438338896212</v>
      </c>
      <c r="D6" s="57"/>
      <c r="E6" s="51" t="s">
        <v>42</v>
      </c>
      <c r="F6" s="52">
        <f>C4+F5</f>
        <v>-11.761963238374529</v>
      </c>
      <c r="G6" s="57"/>
      <c r="H6" s="57"/>
      <c r="I6" s="57"/>
      <c r="J6" s="57"/>
      <c r="K6" s="57"/>
      <c r="L6" s="57"/>
      <c r="M6" s="57"/>
      <c r="N6" s="57"/>
      <c r="O6" s="57"/>
      <c r="P6" s="57"/>
      <c r="Q6" s="32" t="s">
        <v>43</v>
      </c>
      <c r="R6" s="57">
        <f>SUM(R14:R35)</f>
        <v>387</v>
      </c>
      <c r="S6" s="57">
        <f>CC3/CB3</f>
        <v>0.44</v>
      </c>
      <c r="T6" s="57"/>
      <c r="U6" s="57"/>
      <c r="V6" s="57"/>
      <c r="W6" s="32" t="s">
        <v>44</v>
      </c>
      <c r="X6" s="57">
        <f>SUM(AA14:AA38)</f>
        <v>345</v>
      </c>
      <c r="Y6" s="57"/>
      <c r="Z6" s="57"/>
      <c r="AA6" s="57"/>
      <c r="AB6" s="57"/>
      <c r="AC6" s="57"/>
      <c r="AD6" s="57"/>
      <c r="AE6" s="57"/>
      <c r="AF6" s="57"/>
      <c r="AG6" s="57"/>
      <c r="AH6" s="57"/>
      <c r="AI6" s="57"/>
      <c r="AJ6" s="57"/>
      <c r="AK6" s="28"/>
      <c r="AL6" s="28"/>
      <c r="AM6" s="28"/>
      <c r="AN6" s="28"/>
      <c r="BJ6" s="9" t="s">
        <v>45</v>
      </c>
      <c r="BK6" s="10" t="s">
        <v>4</v>
      </c>
      <c r="BL6" s="10" t="s">
        <v>46</v>
      </c>
      <c r="BM6" s="10" t="s">
        <v>47</v>
      </c>
      <c r="BN6" s="10" t="s">
        <v>48</v>
      </c>
      <c r="BP6" s="10" t="s">
        <v>49</v>
      </c>
      <c r="BQ6" s="10" t="s">
        <v>10</v>
      </c>
      <c r="BV6" s="11"/>
      <c r="BW6" s="11"/>
      <c r="BX6" s="11"/>
      <c r="BY6" s="11"/>
      <c r="BZ6" s="12" t="s">
        <v>11</v>
      </c>
      <c r="CA6" s="53" t="s">
        <v>12</v>
      </c>
      <c r="CB6" s="54" t="s">
        <v>13</v>
      </c>
      <c r="CC6" s="54" t="s">
        <v>14</v>
      </c>
      <c r="CD6" s="53" t="s">
        <v>15</v>
      </c>
      <c r="CE6" s="53" t="s">
        <v>16</v>
      </c>
      <c r="CF6" s="53" t="s">
        <v>17</v>
      </c>
      <c r="CG6" s="53" t="s">
        <v>18</v>
      </c>
      <c r="CH6" s="53" t="s">
        <v>19</v>
      </c>
      <c r="CI6" s="53" t="s">
        <v>20</v>
      </c>
      <c r="CJ6" s="53" t="s">
        <v>21</v>
      </c>
      <c r="CK6" s="53" t="s">
        <v>22</v>
      </c>
      <c r="CL6" s="53" t="s">
        <v>23</v>
      </c>
      <c r="CM6" s="28"/>
      <c r="CN6" s="27"/>
      <c r="CO6" s="198" t="s">
        <v>24</v>
      </c>
      <c r="CP6" s="199"/>
      <c r="CQ6" s="200"/>
      <c r="CR6" s="55"/>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9"/>
      <c r="DV6" s="28"/>
      <c r="DW6" s="28"/>
      <c r="DX6" s="28"/>
      <c r="DY6" s="28"/>
      <c r="DZ6" s="28"/>
      <c r="EA6" s="28"/>
      <c r="EB6" s="28"/>
      <c r="EC6" s="28"/>
      <c r="ED6" s="28"/>
      <c r="EE6" s="28"/>
    </row>
    <row r="7" spans="1:135" ht="15" x14ac:dyDescent="0.2">
      <c r="A7" s="57"/>
      <c r="B7" s="66" t="s">
        <v>50</v>
      </c>
      <c r="C7" s="181">
        <f>_xlfn.XLOOKUP(A11, AG:AG, AD:AD)</f>
        <v>78.909090909090907</v>
      </c>
      <c r="D7" s="57"/>
      <c r="E7" s="51" t="s">
        <v>51</v>
      </c>
      <c r="F7" s="52">
        <f>C5+F5/2</f>
        <v>-5.8029582870937633</v>
      </c>
      <c r="G7" s="57"/>
      <c r="H7" s="57"/>
      <c r="I7" s="57"/>
      <c r="J7" s="57"/>
      <c r="K7" s="57"/>
      <c r="L7" s="57"/>
      <c r="M7" s="57"/>
      <c r="N7" s="57"/>
      <c r="O7" s="57"/>
      <c r="P7" s="57"/>
      <c r="Q7" s="32" t="s">
        <v>52</v>
      </c>
      <c r="R7" s="33">
        <f>R4/(R5+R6*S6)</f>
        <v>0.94163206408104372</v>
      </c>
      <c r="S7" s="57"/>
      <c r="T7" s="57"/>
      <c r="U7" s="57"/>
      <c r="V7" s="57"/>
      <c r="W7" s="32" t="s">
        <v>53</v>
      </c>
      <c r="X7" s="57">
        <f>SUM(W14:W37)</f>
        <v>220</v>
      </c>
      <c r="Y7" s="57"/>
      <c r="Z7" s="57"/>
      <c r="AA7" s="57"/>
      <c r="AB7" s="57"/>
      <c r="AC7" s="57"/>
      <c r="AD7" s="57"/>
      <c r="AE7" s="57"/>
      <c r="AF7" s="57"/>
      <c r="AG7" s="57"/>
      <c r="AH7" s="57"/>
      <c r="AI7" s="57"/>
      <c r="AJ7" s="57"/>
      <c r="AK7" s="28"/>
      <c r="AL7" s="28"/>
      <c r="AM7" s="28"/>
      <c r="AN7" s="28"/>
      <c r="BJ7" s="28"/>
      <c r="BK7" s="21">
        <v>6</v>
      </c>
      <c r="BL7" s="21">
        <v>-6.6416000000000004</v>
      </c>
      <c r="BM7" s="21">
        <v>-8.5441000000000003</v>
      </c>
      <c r="BN7" s="21">
        <v>-0.33</v>
      </c>
      <c r="BO7" s="56"/>
      <c r="BP7" s="21">
        <v>4</v>
      </c>
      <c r="BQ7" s="22">
        <v>50</v>
      </c>
      <c r="BV7" s="23"/>
      <c r="BW7" s="23"/>
      <c r="BX7" s="23"/>
      <c r="BY7" s="23"/>
      <c r="BZ7" s="24" t="s">
        <v>26</v>
      </c>
      <c r="CA7" s="25">
        <v>0.60499999999999998</v>
      </c>
      <c r="CB7" s="25">
        <v>-0.33</v>
      </c>
      <c r="CC7" s="26">
        <f t="shared" ref="CC7:CC8" si="1">0.44*CB7</f>
        <v>-0.1452</v>
      </c>
      <c r="CD7" s="25">
        <v>0.47699999999999998</v>
      </c>
      <c r="CE7" s="25">
        <v>0.47599999999999998</v>
      </c>
      <c r="CF7" s="25">
        <v>-0.57899999999999996</v>
      </c>
      <c r="CG7" s="25">
        <v>0.60599999999999998</v>
      </c>
      <c r="CH7" s="25">
        <v>-0.112</v>
      </c>
      <c r="CI7" s="25">
        <v>0</v>
      </c>
      <c r="CJ7" s="25">
        <v>0.17699999999999999</v>
      </c>
      <c r="CK7" s="25">
        <v>0.72499999999999998</v>
      </c>
      <c r="CL7" s="25">
        <v>-0.439</v>
      </c>
      <c r="CM7" s="28"/>
      <c r="CN7" s="27"/>
      <c r="CO7" s="24" t="s">
        <v>26</v>
      </c>
      <c r="CP7" s="24" t="s">
        <v>27</v>
      </c>
      <c r="CQ7" s="24" t="s">
        <v>28</v>
      </c>
      <c r="CR7" s="13" t="s">
        <v>29</v>
      </c>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9"/>
      <c r="DV7" s="28"/>
      <c r="DW7" s="28"/>
      <c r="DX7" s="28"/>
      <c r="DY7" s="28"/>
      <c r="DZ7" s="185"/>
      <c r="EA7" s="185"/>
      <c r="EB7" s="185"/>
      <c r="EC7" s="185"/>
      <c r="ED7" s="185"/>
      <c r="EE7" s="185"/>
    </row>
    <row r="8" spans="1:135" ht="14" x14ac:dyDescent="0.15">
      <c r="A8" s="57"/>
      <c r="B8" s="57" t="s">
        <v>54</v>
      </c>
      <c r="D8" s="57"/>
      <c r="E8" s="57"/>
      <c r="F8" s="57"/>
      <c r="G8" s="57"/>
      <c r="H8" s="57"/>
      <c r="I8" s="57"/>
      <c r="J8" s="57"/>
      <c r="K8" s="57"/>
      <c r="L8" s="57"/>
      <c r="M8" s="57"/>
      <c r="N8" s="57"/>
      <c r="O8" s="57"/>
      <c r="P8" s="57"/>
      <c r="Q8" s="32" t="s">
        <v>55</v>
      </c>
      <c r="R8" s="58">
        <v>1</v>
      </c>
      <c r="S8" s="57"/>
      <c r="T8" s="57"/>
      <c r="U8" s="57"/>
      <c r="V8" s="57"/>
      <c r="W8" s="32" t="s">
        <v>56</v>
      </c>
      <c r="X8" s="57">
        <f>SUM(Y14:Y40)</f>
        <v>73</v>
      </c>
      <c r="Y8" s="57"/>
      <c r="Z8" s="57"/>
      <c r="AA8" s="57"/>
      <c r="AB8" s="57"/>
      <c r="AC8" s="57"/>
      <c r="AD8" s="57"/>
      <c r="AE8" s="57"/>
      <c r="AF8" s="57"/>
      <c r="AG8" s="57"/>
      <c r="AH8" s="57"/>
      <c r="AI8" s="57"/>
      <c r="AJ8" s="57"/>
      <c r="AK8" s="122"/>
      <c r="AL8" s="122"/>
      <c r="AM8" s="122"/>
      <c r="AN8" s="122"/>
      <c r="BE8" s="122"/>
      <c r="BF8" s="122"/>
      <c r="BG8" s="122"/>
      <c r="BH8" s="44"/>
      <c r="BI8" s="44"/>
      <c r="BJ8" s="44"/>
      <c r="BK8" s="44"/>
      <c r="BL8" s="44"/>
      <c r="BM8" s="59"/>
      <c r="BN8" s="23"/>
      <c r="BO8" s="23"/>
      <c r="BP8" s="23"/>
      <c r="BQ8" s="23"/>
      <c r="BR8" s="23"/>
      <c r="BS8" s="23"/>
      <c r="BT8" s="23"/>
      <c r="BU8" s="23"/>
      <c r="BV8" s="23"/>
      <c r="BW8" s="23"/>
      <c r="BX8" s="23"/>
      <c r="BY8" s="23"/>
      <c r="BZ8" s="24" t="s">
        <v>28</v>
      </c>
      <c r="CA8" s="26">
        <f>CA7</f>
        <v>0.60499999999999998</v>
      </c>
      <c r="CB8" s="25">
        <v>-0.47199999999999998</v>
      </c>
      <c r="CC8" s="26">
        <f t="shared" si="1"/>
        <v>-0.20768</v>
      </c>
      <c r="CD8" s="26">
        <f t="shared" ref="CD8:CE8" si="2">CD7</f>
        <v>0.47699999999999998</v>
      </c>
      <c r="CE8" s="26">
        <f t="shared" si="2"/>
        <v>0.47599999999999998</v>
      </c>
      <c r="CF8" s="25">
        <v>-0.88200000000000001</v>
      </c>
      <c r="CG8" s="37">
        <v>0.42199999999999999</v>
      </c>
      <c r="CH8" s="37">
        <v>0.10299999999999999</v>
      </c>
      <c r="CI8" s="25">
        <v>0</v>
      </c>
      <c r="CJ8" s="25">
        <v>0.29399999999999998</v>
      </c>
      <c r="CK8" s="25">
        <v>9.7000000000000003E-2</v>
      </c>
      <c r="CL8" s="60">
        <f>CL7</f>
        <v>-0.439</v>
      </c>
      <c r="CM8" s="122"/>
      <c r="CN8" s="38" t="s">
        <v>24</v>
      </c>
      <c r="CO8" s="40">
        <f>-0.849*2</f>
        <v>-1.698</v>
      </c>
      <c r="CP8" s="40">
        <v>0</v>
      </c>
      <c r="CQ8" s="40">
        <f>0</f>
        <v>0</v>
      </c>
      <c r="CR8" s="41">
        <v>0.43</v>
      </c>
      <c r="CT8" s="61" t="s">
        <v>57</v>
      </c>
      <c r="CU8" s="122"/>
      <c r="CV8" s="122"/>
      <c r="CW8" s="122"/>
      <c r="CX8" s="122"/>
      <c r="CY8" s="122"/>
      <c r="DA8" s="122"/>
      <c r="DC8" s="122"/>
      <c r="DD8" s="122"/>
      <c r="DE8" s="122"/>
      <c r="DF8" s="122"/>
      <c r="DG8" s="122"/>
      <c r="DH8" s="122"/>
      <c r="DI8" s="122"/>
      <c r="DJ8" s="122"/>
      <c r="DK8" s="122"/>
      <c r="DL8" s="122"/>
      <c r="DM8" s="122"/>
      <c r="DN8" s="122"/>
      <c r="DO8" s="61" t="s">
        <v>57</v>
      </c>
      <c r="DP8" s="122"/>
      <c r="DQ8" s="122"/>
      <c r="DR8" s="122"/>
      <c r="DS8" s="122"/>
      <c r="DT8" s="122"/>
      <c r="DU8" s="48"/>
      <c r="DV8" s="122"/>
      <c r="DW8" s="122"/>
      <c r="DX8" s="122"/>
      <c r="DY8" s="122"/>
      <c r="DZ8" s="28"/>
      <c r="EA8" s="28"/>
      <c r="EB8" s="28"/>
      <c r="EC8" s="28"/>
      <c r="ED8" s="28"/>
      <c r="EE8" s="28"/>
    </row>
    <row r="9" spans="1:135" ht="14" x14ac:dyDescent="0.15">
      <c r="A9" s="57"/>
      <c r="B9" s="62" t="str">
        <f>CONCATENATE("https://www.basketball-reference.com/teams/",B3,"/",C3,".html")</f>
        <v>https://www.basketball-reference.com/teams/Pepperdine Waves/2020.html</v>
      </c>
      <c r="C9" s="57"/>
      <c r="D9" s="57"/>
      <c r="E9" s="57"/>
      <c r="F9" s="57"/>
      <c r="G9" s="57"/>
      <c r="H9" s="57"/>
      <c r="I9" s="57"/>
      <c r="J9" s="57"/>
      <c r="K9" s="57"/>
      <c r="L9" s="57"/>
      <c r="M9" s="57"/>
      <c r="N9" s="57"/>
      <c r="O9" s="57"/>
      <c r="P9" s="57"/>
      <c r="Q9" s="32" t="s">
        <v>58</v>
      </c>
      <c r="R9" s="57">
        <f>SUM(F13:F35)</f>
        <v>4427</v>
      </c>
      <c r="S9" s="57"/>
      <c r="T9" s="57"/>
      <c r="U9" s="57"/>
      <c r="V9" s="57"/>
      <c r="W9" s="32" t="s">
        <v>59</v>
      </c>
      <c r="X9" s="57">
        <v>21</v>
      </c>
      <c r="Y9" s="57"/>
      <c r="Z9" s="57"/>
      <c r="AA9" s="57"/>
      <c r="AB9" s="57"/>
      <c r="AC9" s="57"/>
      <c r="AD9" s="57"/>
      <c r="AE9" s="57"/>
      <c r="AF9" s="57"/>
      <c r="AG9" s="57"/>
      <c r="AH9" s="57"/>
      <c r="AI9" s="57"/>
      <c r="AJ9" s="57"/>
      <c r="AK9" s="28"/>
      <c r="AL9" s="28"/>
      <c r="AM9" s="28"/>
      <c r="AN9" s="28"/>
      <c r="AO9" s="28"/>
      <c r="AP9" s="28"/>
      <c r="AQ9" s="28"/>
      <c r="AR9" s="56"/>
      <c r="AS9" s="56"/>
      <c r="AT9" s="56"/>
      <c r="AU9" s="56"/>
      <c r="AV9" s="56"/>
      <c r="AW9" s="56"/>
      <c r="AX9" s="63"/>
      <c r="AY9" s="1"/>
      <c r="AZ9" s="1"/>
      <c r="BA9" s="1"/>
      <c r="BB9" s="1"/>
      <c r="BC9" s="56"/>
      <c r="BD9" s="56"/>
      <c r="BE9" s="56"/>
      <c r="BF9" s="56"/>
      <c r="BG9" s="56"/>
      <c r="BH9" s="56"/>
      <c r="BI9" s="56"/>
      <c r="BJ9" s="56"/>
      <c r="BK9" s="56"/>
      <c r="BL9" s="56"/>
      <c r="BM9" s="56"/>
      <c r="BN9" s="64"/>
      <c r="BO9" s="64"/>
      <c r="BP9" s="64"/>
      <c r="BQ9" s="64"/>
      <c r="BR9" s="64"/>
      <c r="BS9" s="64"/>
      <c r="BT9" s="64"/>
      <c r="BU9" s="64"/>
      <c r="BV9" s="64"/>
      <c r="BW9" s="64"/>
      <c r="BX9" s="64"/>
      <c r="BY9" s="64"/>
      <c r="BZ9" s="64"/>
      <c r="CA9" s="28"/>
      <c r="CB9" s="28"/>
      <c r="CC9" s="28"/>
      <c r="CD9" s="28"/>
      <c r="CE9" s="28"/>
      <c r="CF9" s="28"/>
      <c r="CH9" s="28"/>
      <c r="CI9" s="28"/>
      <c r="CJ9" s="28"/>
      <c r="CK9" s="28"/>
      <c r="CL9" s="28"/>
      <c r="CM9" s="28"/>
      <c r="CN9" s="28"/>
      <c r="CO9" s="28"/>
      <c r="CP9" s="28"/>
      <c r="CQ9" s="28"/>
      <c r="CR9" s="28"/>
      <c r="CS9" s="28"/>
      <c r="CT9" s="65">
        <f>SUM($CT$14:$CT$34)</f>
        <v>20.792906269164448</v>
      </c>
      <c r="CU9" s="28"/>
      <c r="CV9" s="28"/>
      <c r="CW9" s="28"/>
      <c r="CX9" s="28"/>
      <c r="CY9" s="28"/>
      <c r="CZ9" s="28"/>
      <c r="DA9" s="28"/>
      <c r="DC9" s="28"/>
      <c r="DD9" s="28"/>
      <c r="DE9" s="28"/>
      <c r="DF9" s="28"/>
      <c r="DG9" s="28"/>
      <c r="DH9" s="28"/>
      <c r="DI9" s="28"/>
      <c r="DJ9" s="28"/>
      <c r="DK9" s="28"/>
      <c r="DL9" s="28"/>
      <c r="DM9" s="28"/>
      <c r="DN9" s="28"/>
      <c r="DO9" s="65">
        <f>SUM($DO$14:$DO$37)</f>
        <v>8.4844400751190676</v>
      </c>
      <c r="DP9" s="28"/>
      <c r="DQ9" s="28"/>
      <c r="DR9" s="28"/>
      <c r="DS9" s="28"/>
      <c r="DT9" s="28"/>
      <c r="DU9" s="29"/>
      <c r="DV9" s="28"/>
      <c r="DW9" s="28"/>
      <c r="DX9" s="28"/>
      <c r="DY9" s="28"/>
      <c r="DZ9" s="185"/>
      <c r="EA9" s="185"/>
      <c r="EB9" s="185"/>
      <c r="EC9" s="185"/>
      <c r="ED9" s="185"/>
      <c r="EE9" s="185"/>
    </row>
    <row r="10" spans="1:135" ht="14" x14ac:dyDescent="0.15">
      <c r="AW10" s="185"/>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T10" s="66" t="s">
        <v>60</v>
      </c>
      <c r="DO10" s="66" t="s">
        <v>60</v>
      </c>
      <c r="DU10" s="4"/>
      <c r="DZ10" s="28"/>
      <c r="EA10" s="28"/>
      <c r="EB10" s="28"/>
      <c r="EC10" s="28"/>
      <c r="ED10" s="28"/>
      <c r="EE10" s="28"/>
    </row>
    <row r="11" spans="1:135" ht="16" x14ac:dyDescent="0.2">
      <c r="A11" s="67" t="s">
        <v>562</v>
      </c>
      <c r="B11" s="68"/>
      <c r="D11" s="69"/>
      <c r="AW11" s="185"/>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T11" s="65">
        <f>($F$6-CT9)/5</f>
        <v>-6.5109739015077945</v>
      </c>
      <c r="DO11" s="65">
        <f>($F$7-DO9)/5</f>
        <v>-2.8574796724425662</v>
      </c>
      <c r="DP11" s="70" t="str">
        <f>CONCATENATE(C3," ",A11)</f>
        <v>2020 Pepperdine Waves</v>
      </c>
      <c r="DQ11" s="71"/>
      <c r="DR11" s="71"/>
      <c r="DS11" s="72"/>
      <c r="DT11" s="73"/>
      <c r="DU11" s="74"/>
      <c r="DV11" s="73"/>
      <c r="DW11" s="73"/>
      <c r="DX11" s="73"/>
      <c r="DY11" s="75"/>
      <c r="DZ11" s="185"/>
      <c r="EA11" s="185"/>
      <c r="EB11" s="185"/>
      <c r="EC11" s="185"/>
      <c r="ED11" s="185"/>
      <c r="EE11" s="185"/>
    </row>
    <row r="12" spans="1:135" ht="14" x14ac:dyDescent="0.15">
      <c r="A12" s="66" t="s">
        <v>61</v>
      </c>
      <c r="B12" s="6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66" t="s">
        <v>62</v>
      </c>
      <c r="AD12" s="76"/>
      <c r="AE12" s="76"/>
      <c r="AF12" s="76"/>
      <c r="AG12" s="76"/>
      <c r="AH12" s="66" t="s">
        <v>63</v>
      </c>
      <c r="AI12" s="76"/>
      <c r="AJ12" s="76"/>
      <c r="AK12" s="76"/>
      <c r="AL12" s="76"/>
      <c r="AM12" s="76"/>
      <c r="AN12" s="76"/>
      <c r="AO12" s="76"/>
      <c r="AP12" s="76"/>
      <c r="AQ12" s="76"/>
      <c r="AR12" s="76"/>
      <c r="AS12" s="76"/>
      <c r="AT12" s="66" t="s">
        <v>64</v>
      </c>
      <c r="AU12" s="66"/>
      <c r="AV12" s="66"/>
      <c r="AW12" s="66"/>
      <c r="AX12" s="66"/>
      <c r="AY12" s="66"/>
      <c r="AZ12" s="77" t="s">
        <v>65</v>
      </c>
      <c r="BA12" s="78"/>
      <c r="BB12" s="78"/>
      <c r="BC12" s="78"/>
      <c r="BD12" s="78"/>
      <c r="BE12" s="78"/>
      <c r="BF12" s="78"/>
      <c r="BG12" s="78"/>
      <c r="BH12" s="78"/>
      <c r="BI12" s="78"/>
      <c r="BJ12" s="78"/>
      <c r="BK12" s="78"/>
      <c r="BL12" s="78"/>
      <c r="BM12" s="79"/>
      <c r="BN12" s="80" t="s">
        <v>66</v>
      </c>
      <c r="BO12" s="80"/>
      <c r="BP12" s="80"/>
      <c r="BQ12" s="80"/>
      <c r="BR12" s="80"/>
      <c r="BS12" s="80"/>
      <c r="BT12" s="80"/>
      <c r="BU12" s="80"/>
      <c r="BV12" s="80"/>
      <c r="BW12" s="80"/>
      <c r="BX12" s="80"/>
      <c r="BY12" s="80"/>
      <c r="BZ12" s="3" t="s">
        <v>67</v>
      </c>
      <c r="CA12" s="81"/>
      <c r="CB12" s="81"/>
      <c r="CC12" s="81"/>
      <c r="CD12" s="81"/>
      <c r="CE12" s="81"/>
      <c r="CF12" s="81"/>
      <c r="CG12" s="81"/>
      <c r="CH12" s="81"/>
      <c r="CI12" s="81"/>
      <c r="CJ12" s="81"/>
      <c r="CK12" s="81"/>
      <c r="CL12" s="81"/>
      <c r="CM12" s="11" t="s">
        <v>68</v>
      </c>
      <c r="CN12" s="76"/>
      <c r="CO12" s="76"/>
      <c r="CP12" s="76"/>
      <c r="CQ12" s="76"/>
      <c r="CR12" s="76"/>
      <c r="CS12" s="76"/>
      <c r="CT12" s="76"/>
      <c r="CU12" s="3" t="s">
        <v>69</v>
      </c>
      <c r="CV12" s="81"/>
      <c r="CW12" s="81"/>
      <c r="CX12" s="81"/>
      <c r="CY12" s="81"/>
      <c r="CZ12" s="81"/>
      <c r="DA12" s="81"/>
      <c r="DB12" s="81"/>
      <c r="DC12" s="81"/>
      <c r="DD12" s="81"/>
      <c r="DE12" s="81"/>
      <c r="DF12" s="81"/>
      <c r="DG12" s="81"/>
      <c r="DH12" s="11" t="s">
        <v>70</v>
      </c>
      <c r="DI12" s="76"/>
      <c r="DJ12" s="76"/>
      <c r="DK12" s="76"/>
      <c r="DL12" s="76"/>
      <c r="DM12" s="76"/>
      <c r="DN12" s="76"/>
      <c r="DO12" s="76"/>
      <c r="DP12" s="82"/>
      <c r="DQ12" s="83"/>
      <c r="DR12" s="83"/>
      <c r="DS12" s="84"/>
      <c r="DT12" s="85" t="s">
        <v>71</v>
      </c>
      <c r="DU12" s="86">
        <f>C7</f>
        <v>78.909090909090907</v>
      </c>
      <c r="DV12" s="85" t="s">
        <v>72</v>
      </c>
      <c r="DW12" s="86">
        <f>C4</f>
        <v>-11.002304147465438</v>
      </c>
      <c r="DX12" s="85" t="s">
        <v>73</v>
      </c>
      <c r="DY12" s="87">
        <f>C5</f>
        <v>-5.4231287416392178</v>
      </c>
      <c r="DZ12" s="28"/>
      <c r="EA12" s="28"/>
      <c r="EB12" s="28"/>
      <c r="EC12" s="28"/>
      <c r="ED12" s="28"/>
      <c r="EE12" s="28"/>
    </row>
    <row r="13" spans="1:135" ht="15" x14ac:dyDescent="0.2">
      <c r="A13" s="89" t="s">
        <v>74</v>
      </c>
      <c r="B13" s="89"/>
      <c r="C13" s="89" t="s">
        <v>75</v>
      </c>
      <c r="D13" s="89" t="s">
        <v>76</v>
      </c>
      <c r="E13" s="89" t="s">
        <v>77</v>
      </c>
      <c r="F13" s="89" t="s">
        <v>78</v>
      </c>
      <c r="G13" s="89" t="s">
        <v>79</v>
      </c>
      <c r="H13" s="89" t="s">
        <v>13</v>
      </c>
      <c r="I13" s="89" t="s">
        <v>80</v>
      </c>
      <c r="J13" s="89" t="s">
        <v>81</v>
      </c>
      <c r="K13" s="89" t="s">
        <v>82</v>
      </c>
      <c r="L13" s="89" t="s">
        <v>83</v>
      </c>
      <c r="M13" s="89" t="s">
        <v>84</v>
      </c>
      <c r="N13" s="89" t="s">
        <v>85</v>
      </c>
      <c r="O13" s="89" t="s">
        <v>86</v>
      </c>
      <c r="P13" s="89" t="s">
        <v>87</v>
      </c>
      <c r="Q13" s="89" t="s">
        <v>88</v>
      </c>
      <c r="R13" s="89" t="s">
        <v>14</v>
      </c>
      <c r="S13" s="89" t="s">
        <v>89</v>
      </c>
      <c r="T13" s="89" t="s">
        <v>18</v>
      </c>
      <c r="U13" s="89" t="s">
        <v>19</v>
      </c>
      <c r="V13" s="89" t="s">
        <v>20</v>
      </c>
      <c r="W13" s="89" t="s">
        <v>16</v>
      </c>
      <c r="X13" s="89" t="s">
        <v>21</v>
      </c>
      <c r="Y13" s="89" t="s">
        <v>22</v>
      </c>
      <c r="Z13" s="89" t="s">
        <v>90</v>
      </c>
      <c r="AA13" s="89" t="s">
        <v>23</v>
      </c>
      <c r="AB13" s="89" t="s">
        <v>91</v>
      </c>
      <c r="AC13" s="90" t="s">
        <v>92</v>
      </c>
      <c r="AD13" s="90" t="s">
        <v>93</v>
      </c>
      <c r="AE13" s="90" t="s">
        <v>94</v>
      </c>
      <c r="AF13" s="90" t="s">
        <v>95</v>
      </c>
      <c r="AG13" s="91" t="s">
        <v>96</v>
      </c>
      <c r="AH13" s="92" t="s">
        <v>97</v>
      </c>
      <c r="AI13" s="92" t="s">
        <v>13</v>
      </c>
      <c r="AJ13" s="92" t="s">
        <v>14</v>
      </c>
      <c r="AK13" s="92" t="s">
        <v>98</v>
      </c>
      <c r="AL13" s="93" t="s">
        <v>16</v>
      </c>
      <c r="AM13" s="93" t="s">
        <v>17</v>
      </c>
      <c r="AN13" s="92" t="s">
        <v>18</v>
      </c>
      <c r="AO13" s="92" t="s">
        <v>19</v>
      </c>
      <c r="AP13" s="92" t="s">
        <v>20</v>
      </c>
      <c r="AQ13" s="92" t="s">
        <v>21</v>
      </c>
      <c r="AR13" s="92" t="s">
        <v>22</v>
      </c>
      <c r="AS13" s="92" t="s">
        <v>23</v>
      </c>
      <c r="AT13" s="10" t="s">
        <v>5</v>
      </c>
      <c r="AU13" s="10" t="s">
        <v>6</v>
      </c>
      <c r="AV13" s="10" t="s">
        <v>7</v>
      </c>
      <c r="AW13" s="10" t="s">
        <v>8</v>
      </c>
      <c r="AX13" s="10" t="s">
        <v>9</v>
      </c>
      <c r="AY13" s="94" t="s">
        <v>99</v>
      </c>
      <c r="AZ13" s="94" t="s">
        <v>100</v>
      </c>
      <c r="BA13" s="94" t="s">
        <v>101</v>
      </c>
      <c r="BB13" s="94" t="s">
        <v>102</v>
      </c>
      <c r="BC13" s="94" t="s">
        <v>103</v>
      </c>
      <c r="BD13" s="94" t="s">
        <v>104</v>
      </c>
      <c r="BE13" s="94" t="s">
        <v>105</v>
      </c>
      <c r="BF13" s="94" t="s">
        <v>106</v>
      </c>
      <c r="BG13" s="94" t="s">
        <v>107</v>
      </c>
      <c r="BH13" s="94" t="s">
        <v>108</v>
      </c>
      <c r="BI13" s="94" t="s">
        <v>109</v>
      </c>
      <c r="BJ13" s="94" t="s">
        <v>110</v>
      </c>
      <c r="BK13" s="94" t="s">
        <v>111</v>
      </c>
      <c r="BL13" s="94" t="s">
        <v>112</v>
      </c>
      <c r="BM13" s="94" t="s">
        <v>100</v>
      </c>
      <c r="BN13" s="94" t="s">
        <v>113</v>
      </c>
      <c r="BO13" s="94" t="s">
        <v>103</v>
      </c>
      <c r="BP13" s="94" t="s">
        <v>104</v>
      </c>
      <c r="BQ13" s="94" t="s">
        <v>105</v>
      </c>
      <c r="BR13" s="94" t="s">
        <v>114</v>
      </c>
      <c r="BS13" s="94" t="s">
        <v>107</v>
      </c>
      <c r="BT13" s="94" t="s">
        <v>108</v>
      </c>
      <c r="BU13" s="94" t="s">
        <v>115</v>
      </c>
      <c r="BV13" s="94" t="s">
        <v>110</v>
      </c>
      <c r="BW13" s="94" t="s">
        <v>111</v>
      </c>
      <c r="BX13" s="94" t="s">
        <v>116</v>
      </c>
      <c r="BY13" s="94" t="s">
        <v>66</v>
      </c>
      <c r="BZ13" s="95" t="s">
        <v>117</v>
      </c>
      <c r="CA13" s="96" t="s">
        <v>12</v>
      </c>
      <c r="CB13" s="97" t="s">
        <v>13</v>
      </c>
      <c r="CC13" s="97" t="s">
        <v>14</v>
      </c>
      <c r="CD13" s="96" t="s">
        <v>98</v>
      </c>
      <c r="CE13" s="96" t="s">
        <v>16</v>
      </c>
      <c r="CF13" s="96" t="s">
        <v>17</v>
      </c>
      <c r="CG13" s="96" t="s">
        <v>18</v>
      </c>
      <c r="CH13" s="96" t="s">
        <v>19</v>
      </c>
      <c r="CI13" s="98" t="s">
        <v>20</v>
      </c>
      <c r="CJ13" s="96" t="s">
        <v>21</v>
      </c>
      <c r="CK13" s="96" t="s">
        <v>22</v>
      </c>
      <c r="CL13" s="99" t="s">
        <v>23</v>
      </c>
      <c r="CM13" s="100" t="s">
        <v>118</v>
      </c>
      <c r="CN13" s="100" t="s">
        <v>119</v>
      </c>
      <c r="CO13" s="100" t="s">
        <v>120</v>
      </c>
      <c r="CP13" s="100" t="s">
        <v>121</v>
      </c>
      <c r="CQ13" s="94" t="s">
        <v>122</v>
      </c>
      <c r="CR13" s="100" t="s">
        <v>123</v>
      </c>
      <c r="CS13" s="100" t="s">
        <v>124</v>
      </c>
      <c r="CT13" s="100" t="s">
        <v>125</v>
      </c>
      <c r="CU13" s="95" t="s">
        <v>117</v>
      </c>
      <c r="CV13" s="96" t="s">
        <v>12</v>
      </c>
      <c r="CW13" s="97" t="s">
        <v>13</v>
      </c>
      <c r="CX13" s="97" t="s">
        <v>14</v>
      </c>
      <c r="CY13" s="96" t="s">
        <v>98</v>
      </c>
      <c r="CZ13" s="96" t="s">
        <v>16</v>
      </c>
      <c r="DA13" s="96" t="s">
        <v>17</v>
      </c>
      <c r="DB13" s="96" t="s">
        <v>18</v>
      </c>
      <c r="DC13" s="96" t="s">
        <v>19</v>
      </c>
      <c r="DD13" s="98" t="s">
        <v>20</v>
      </c>
      <c r="DE13" s="96" t="s">
        <v>21</v>
      </c>
      <c r="DF13" s="96" t="s">
        <v>22</v>
      </c>
      <c r="DG13" s="99" t="s">
        <v>23</v>
      </c>
      <c r="DH13" s="100" t="s">
        <v>118</v>
      </c>
      <c r="DI13" s="100" t="s">
        <v>119</v>
      </c>
      <c r="DJ13" s="100" t="s">
        <v>120</v>
      </c>
      <c r="DK13" s="100" t="s">
        <v>121</v>
      </c>
      <c r="DL13" s="94" t="s">
        <v>122</v>
      </c>
      <c r="DM13" s="100" t="s">
        <v>126</v>
      </c>
      <c r="DN13" s="100" t="s">
        <v>124</v>
      </c>
      <c r="DO13" s="100" t="s">
        <v>125</v>
      </c>
      <c r="DP13" s="101" t="s">
        <v>117</v>
      </c>
      <c r="DQ13" s="101" t="s">
        <v>127</v>
      </c>
      <c r="DR13" s="101" t="s">
        <v>128</v>
      </c>
      <c r="DS13" s="101" t="s">
        <v>129</v>
      </c>
      <c r="DT13" s="101" t="s">
        <v>130</v>
      </c>
      <c r="DU13" s="102" t="s">
        <v>131</v>
      </c>
      <c r="DV13" s="101" t="s">
        <v>132</v>
      </c>
      <c r="DW13" s="101" t="s">
        <v>133</v>
      </c>
      <c r="DX13" s="101" t="s">
        <v>125</v>
      </c>
      <c r="DY13" s="103" t="s">
        <v>134</v>
      </c>
      <c r="DZ13" s="104" t="s">
        <v>135</v>
      </c>
      <c r="EA13" s="104" t="s">
        <v>136</v>
      </c>
      <c r="EB13" s="104" t="s">
        <v>137</v>
      </c>
      <c r="EC13" s="104" t="s">
        <v>138</v>
      </c>
      <c r="ED13" s="104" t="s">
        <v>139</v>
      </c>
      <c r="EE13" s="104" t="s">
        <v>140</v>
      </c>
    </row>
    <row r="14" spans="1:135" ht="14" x14ac:dyDescent="0.15">
      <c r="A14" s="105">
        <v>1</v>
      </c>
      <c r="B14" s="194" t="s">
        <v>731</v>
      </c>
      <c r="C14" s="193">
        <v>21</v>
      </c>
      <c r="D14" s="194">
        <v>18</v>
      </c>
      <c r="E14" s="193"/>
      <c r="F14" s="194">
        <v>324</v>
      </c>
      <c r="G14" s="135">
        <v>32</v>
      </c>
      <c r="H14" s="135">
        <v>94</v>
      </c>
      <c r="I14" s="135">
        <v>0.34</v>
      </c>
      <c r="J14" s="135">
        <v>9</v>
      </c>
      <c r="K14" s="135">
        <v>31</v>
      </c>
      <c r="L14" s="135">
        <v>0.28999999999999998</v>
      </c>
      <c r="M14" s="135">
        <v>23</v>
      </c>
      <c r="N14" s="135">
        <v>63</v>
      </c>
      <c r="O14" s="135">
        <v>0.36499999999999999</v>
      </c>
      <c r="P14" s="135"/>
      <c r="Q14" s="135">
        <v>20</v>
      </c>
      <c r="R14" s="135">
        <v>24</v>
      </c>
      <c r="S14" s="135">
        <v>0.83299999999999996</v>
      </c>
      <c r="T14" s="135">
        <v>6</v>
      </c>
      <c r="U14" s="135">
        <v>22</v>
      </c>
      <c r="V14" s="135">
        <v>28</v>
      </c>
      <c r="W14" s="135">
        <v>20</v>
      </c>
      <c r="X14" s="135">
        <v>6</v>
      </c>
      <c r="Y14" s="135">
        <v>0</v>
      </c>
      <c r="Z14" s="135">
        <v>20</v>
      </c>
      <c r="AA14" s="135">
        <v>14</v>
      </c>
      <c r="AB14" s="135">
        <v>93</v>
      </c>
      <c r="AC14" s="107">
        <f t="shared" ref="AC14:AC24" si="3">H14+$S$6*R14</f>
        <v>104.56</v>
      </c>
      <c r="AD14" s="108">
        <f t="shared" ref="AD14:AD24" si="4">IF(AC14=0,0,AB14/AC14)</f>
        <v>0.88944146901300691</v>
      </c>
      <c r="AE14" s="4">
        <f t="shared" ref="AE14:AE24" si="5">((AD14-$R$7)+$R$8)*AC14</f>
        <v>99.102951379686075</v>
      </c>
      <c r="AF14" s="107">
        <f t="shared" ref="AF14:AF24" si="6">F14*$C$7/40</f>
        <v>639.16363636363633</v>
      </c>
      <c r="AG14" s="109">
        <f t="shared" ref="AG14:AG24" si="7">AC14*(AD14-($R$7+BN$7))</f>
        <v>29.047751379686069</v>
      </c>
      <c r="AH14" s="110">
        <f t="shared" ref="AH14:AH24" si="8">AE14/$AF14*100</f>
        <v>15.505098497703631</v>
      </c>
      <c r="AI14" s="110">
        <f t="shared" ref="AI14:AI24" si="9">H14/$AF14*100</f>
        <v>14.706719007794277</v>
      </c>
      <c r="AJ14" s="110">
        <f t="shared" ref="AJ14:AJ24" si="10">R14/$AF14*100</f>
        <v>3.7549069807134323</v>
      </c>
      <c r="AK14" s="110">
        <f t="shared" ref="AK14:AK24" si="11">J14/$AF14*100</f>
        <v>1.4080901177675373</v>
      </c>
      <c r="AL14" s="110">
        <f t="shared" ref="AL14:AL24" si="12">W14/$AF14*100</f>
        <v>3.1290891505945275</v>
      </c>
      <c r="AM14" s="110">
        <f t="shared" ref="AM14:AM24" si="13">Z14/$AF14*100</f>
        <v>3.1290891505945275</v>
      </c>
      <c r="AN14" s="110">
        <f t="shared" ref="AN14:AP24" si="14">T14/$AF14*100</f>
        <v>0.93872674517835808</v>
      </c>
      <c r="AO14" s="110">
        <f t="shared" si="14"/>
        <v>3.4419980656539799</v>
      </c>
      <c r="AP14" s="110">
        <f t="shared" si="14"/>
        <v>4.380724810832338</v>
      </c>
      <c r="AQ14" s="110">
        <f t="shared" ref="AQ14:AR24" si="15">X14/$AF14*100</f>
        <v>0.93872674517835808</v>
      </c>
      <c r="AR14" s="110">
        <f t="shared" si="15"/>
        <v>0</v>
      </c>
      <c r="AS14" s="110">
        <f t="shared" ref="AS14:AS24" si="16">AA14/$AF14*100</f>
        <v>2.190362405416169</v>
      </c>
      <c r="AT14" s="111">
        <f t="shared" ref="AT14:AT24" si="17">V14/$X$4/$CS14</f>
        <v>0.1083796733466233</v>
      </c>
      <c r="AU14" s="111">
        <f t="shared" ref="AU14:AU24" si="18">X14/$X$5/$CS14</f>
        <v>0.10510446343779678</v>
      </c>
      <c r="AV14" s="111">
        <f t="shared" ref="AV14:AV24" si="19">AA14/$X$6/$CS14</f>
        <v>0.11089282519234209</v>
      </c>
      <c r="AW14" s="111">
        <f t="shared" ref="AW14:AW24" si="20">W14/$X$7/$CS14</f>
        <v>0.24842873176206509</v>
      </c>
      <c r="AX14" s="111">
        <f t="shared" ref="AX14:AX24" si="21">Y14/$X$8/$CS14</f>
        <v>0</v>
      </c>
      <c r="AY14" s="112">
        <f t="shared" ref="AY14:AY24" si="22">AG14/$AB$4/$CS14</f>
        <v>0.17709397266629337</v>
      </c>
      <c r="AZ14" s="113" t="str">
        <f t="shared" ref="AZ14:AZ24" si="23">IF(ISERROR(INDEX($C$44:$C$68,MATCH(B14,$N$44:$N$68,FALSE))),"?",INDEX($C$44:$C$68,MATCH(B14,$N$44:$N$68,FALSE)))</f>
        <v>PG</v>
      </c>
      <c r="BA14" s="114">
        <f t="shared" ref="BA14:BA24" si="24">VLOOKUP(AZ14,$S$44:$T$54,2,FALSE)</f>
        <v>1</v>
      </c>
      <c r="BB14" s="115">
        <f t="shared" ref="BB14:BB24" si="25">$BK$3+SUMPRODUCT($BL$3:$BP$3,AT14:AX14)</f>
        <v>2.0392282943534505</v>
      </c>
      <c r="BC14" s="115">
        <f t="shared" ref="BC14:BC24" si="26">(BB14*$F14+ BA14*$BQ$3)/($F14+$BQ$3)</f>
        <v>1.9002940304024547</v>
      </c>
      <c r="BD14" s="115">
        <f t="shared" ref="BD14:BD24" si="27">MAX(MIN(BC14,5),1)</f>
        <v>1.9002940304024547</v>
      </c>
      <c r="BE14" s="116">
        <f>SUMPRODUCT(BD14:BD32,$F14:$F32)/$R$9</f>
        <v>3.0438338544458734</v>
      </c>
      <c r="BF14" s="115">
        <f t="shared" ref="BF14:BF24" si="28">BC14-(BE14-3)</f>
        <v>1.8564601759565813</v>
      </c>
      <c r="BG14" s="115">
        <f t="shared" ref="BG14:BG24" si="29">MAX(MIN(BF14,5),1)</f>
        <v>1.8564601759565813</v>
      </c>
      <c r="BH14" s="116">
        <f>SUMPRODUCT(BG14:BG32,$F14:$F32)/$R$9</f>
        <v>3.0093073917278343</v>
      </c>
      <c r="BI14" s="115">
        <f t="shared" ref="BI14:BI24" si="30">BC14-(BE14-3)-(BH14-3)</f>
        <v>1.847152784228747</v>
      </c>
      <c r="BJ14" s="115">
        <f t="shared" ref="BJ14:BJ24" si="31">MAX(MIN(BI14,5),1)</f>
        <v>1.847152784228747</v>
      </c>
      <c r="BK14" s="116">
        <f>SUMPRODUCT(BJ14:BJ32,$F14:$F32)/$R$9</f>
        <v>3.0019762702110153</v>
      </c>
      <c r="BL14" s="115">
        <f t="shared" ref="BL14:BL24" si="32">BC14-(BE14-3)-(BH14-3)-(BK14-3)</f>
        <v>1.8451765140177316</v>
      </c>
      <c r="BM14" s="115">
        <f t="shared" ref="BM14:BM24" si="33">MAX(MIN(BL14,5),1)</f>
        <v>1.8451765140177316</v>
      </c>
      <c r="BN14" s="117">
        <f t="shared" ref="BN14:BN24" si="34">$BK$7+$BL$7*AW14+$BM$7*AY14</f>
        <v>2.8369271232709918</v>
      </c>
      <c r="BO14" s="115">
        <f t="shared" ref="BO14:BO24" si="35">(BN14*$F14+$BP$7*$BQ$7)/($F14+$BQ$7)</f>
        <v>2.9924181495716615</v>
      </c>
      <c r="BP14" s="115">
        <f t="shared" ref="BP14:BP24" si="36">MAX(MIN(BO14,5),1)</f>
        <v>2.9924181495716615</v>
      </c>
      <c r="BQ14" s="116">
        <f>SUMPRODUCT(BP14:BP32,$F14:$F32)/$R$9</f>
        <v>3.0289621341669455</v>
      </c>
      <c r="BR14" s="115">
        <f t="shared" ref="BR14:BR24" si="37">BO14-(BQ14-3)</f>
        <v>2.963456015404716</v>
      </c>
      <c r="BS14" s="115">
        <f t="shared" ref="BS14:BS24" si="38">MAX(MIN(BR14,5),1)</f>
        <v>2.963456015404716</v>
      </c>
      <c r="BT14" s="116">
        <f>SUMPRODUCT(BS14:BS32,$F14:$F32)/$R$9</f>
        <v>3.0007785168208416</v>
      </c>
      <c r="BU14" s="115">
        <f t="shared" ref="BU14:BU24" si="39">BO14-(BQ14-3)-(BT14-3)</f>
        <v>2.9626774985838744</v>
      </c>
      <c r="BV14" s="115">
        <f t="shared" ref="BV14:BV24" si="40">MAX(MIN(BU14,5),1)</f>
        <v>2.9626774985838744</v>
      </c>
      <c r="BW14" s="116">
        <f>SUMPRODUCT(BV14:BV32,$F14:$F32)/$R$9</f>
        <v>3.0000209269260631</v>
      </c>
      <c r="BX14" s="115">
        <f t="shared" ref="BX14:BX24" si="41">BO14-(BQ14-3)-(BT14-3)-(BW14-3)</f>
        <v>2.9626565716578113</v>
      </c>
      <c r="BY14" s="115">
        <f t="shared" ref="BY14:BY24" si="42">MAX(MIN(BX14,5),1)</f>
        <v>2.9626565716578113</v>
      </c>
      <c r="BZ14" s="57" t="str">
        <f t="shared" ref="BZ14:BZ24" si="43">B14</f>
        <v>#0 Cydney Rivera</v>
      </c>
      <c r="CA14" s="118">
        <f t="shared" ref="CA14:CA24" si="44">(5-$BM14)/4*CA$3+($BM14-1)/4*CA$4</f>
        <v>0.86</v>
      </c>
      <c r="CB14" s="119">
        <f t="shared" ref="CB14:CC24" si="45">(5-$BY14)/4*CB$3+($BY14-1)/4*CB$4</f>
        <v>-0.66794611144117966</v>
      </c>
      <c r="CC14" s="119">
        <f t="shared" si="45"/>
        <v>-0.29389628903411902</v>
      </c>
      <c r="CD14" s="118">
        <f t="shared" ref="CD14:CL24" si="46">(5-$BM14)/4*CD$3+($BM14-1)/4*CD$4</f>
        <v>0.38900000000000001</v>
      </c>
      <c r="CE14" s="118">
        <f t="shared" si="46"/>
        <v>0.67592753434101249</v>
      </c>
      <c r="CF14" s="118">
        <f t="shared" si="46"/>
        <v>-0.96399999999999997</v>
      </c>
      <c r="CG14" s="118">
        <f t="shared" si="46"/>
        <v>0.52172093648608497</v>
      </c>
      <c r="CH14" s="118">
        <f t="shared" si="46"/>
        <v>0.12973411835278814</v>
      </c>
      <c r="CI14" s="118">
        <f t="shared" si="46"/>
        <v>0</v>
      </c>
      <c r="CJ14" s="118">
        <f t="shared" si="46"/>
        <v>1.2927228196098997</v>
      </c>
      <c r="CK14" s="118">
        <f t="shared" si="46"/>
        <v>1.1951524638132338</v>
      </c>
      <c r="CL14" s="118">
        <f t="shared" si="46"/>
        <v>-0.36699999999999994</v>
      </c>
      <c r="CM14" s="115">
        <f t="shared" ref="CM14:CM24" si="47">SUMPRODUCT(CA14:CD14,AH14:AK14)</f>
        <v>2.9552827632224377</v>
      </c>
      <c r="CN14" s="115">
        <f t="shared" ref="CN14:CN24" si="48">SUMPRODUCT(CE14:CF14,AL14:AM14)</f>
        <v>-0.90140442687855193</v>
      </c>
      <c r="CO14" s="115">
        <f t="shared" ref="CO14:CO24" si="49">SUMPRODUCT(CG14:CI14,AN14:AP14)</f>
        <v>0.93629798101860873</v>
      </c>
      <c r="CP14" s="115">
        <f t="shared" ref="CP14:CP24" si="50">SUMPRODUCT(CJ14:CL14,AQ14:AS14)</f>
        <v>0.4096504820824568</v>
      </c>
      <c r="CQ14" s="120">
        <f t="shared" ref="CQ14:CQ24" si="51">IF(BM14&lt;3,(BM14-1)/2*$CP$4+(3-BM14)/2*$CO$4,(BM14-3)/2*$CQ$4+(5-BM14)/2*$CP$4)+$CR$4*(BY14-3)</f>
        <v>-0.52411814087736353</v>
      </c>
      <c r="CR14" s="121">
        <f t="shared" ref="CR14:CR24" si="52">SUM(CM14:CQ14)</f>
        <v>2.8757086585675875</v>
      </c>
      <c r="CS14" s="111">
        <f t="shared" ref="CS14:CS24" si="53">F14/($R$9/5)</f>
        <v>0.36593629997741134</v>
      </c>
      <c r="CT14" s="115">
        <f t="shared" ref="CT14:CT24" si="54">CS14*CR14</f>
        <v>1.0523261863292279</v>
      </c>
      <c r="CU14" s="122" t="str">
        <f t="shared" ref="CU14:CU24" si="55">BZ14</f>
        <v>#0 Cydney Rivera</v>
      </c>
      <c r="CV14" s="118">
        <f t="shared" ref="CV14:CV24" si="56">(5-$BM14)/4*CA$7+($BM14-1)/4*CA$8</f>
        <v>0.60499999999999998</v>
      </c>
      <c r="CW14" s="119">
        <f t="shared" ref="CW14:CX24" si="57">(5-$BY14)/4*CB$7+($BY14-1)/4*CB$8</f>
        <v>-0.39967430829385231</v>
      </c>
      <c r="CX14" s="119">
        <f t="shared" si="57"/>
        <v>-0.17585669564929501</v>
      </c>
      <c r="CY14" s="118">
        <f t="shared" ref="CY14:DG24" si="58">(5-$BM14)/4*CD$7+($BM14-1)/4*CD$8</f>
        <v>0.47699999999999998</v>
      </c>
      <c r="CZ14" s="118">
        <f t="shared" si="58"/>
        <v>0.47599999999999992</v>
      </c>
      <c r="DA14" s="118">
        <f t="shared" si="58"/>
        <v>-0.64302212093684319</v>
      </c>
      <c r="DB14" s="118">
        <f t="shared" si="58"/>
        <v>0.56712188035518429</v>
      </c>
      <c r="DC14" s="118">
        <f t="shared" si="58"/>
        <v>-6.6571762371546925E-2</v>
      </c>
      <c r="DD14" s="118">
        <f t="shared" si="58"/>
        <v>0</v>
      </c>
      <c r="DE14" s="118">
        <f t="shared" si="58"/>
        <v>0.20172141303501864</v>
      </c>
      <c r="DF14" s="118">
        <f t="shared" si="58"/>
        <v>0.59230728729921611</v>
      </c>
      <c r="DG14" s="118">
        <f t="shared" si="58"/>
        <v>-0.439</v>
      </c>
      <c r="DH14" s="115">
        <f t="shared" ref="DH14:DH24" si="59">SUMPRODUCT(CV14:CY14,AH14:AK14)</f>
        <v>3.514020296474849</v>
      </c>
      <c r="DI14" s="115">
        <f t="shared" ref="DI14:DI24" si="60">SUMPRODUCT(CZ14:DA14,AL14:AM14)</f>
        <v>-0.52262710653276323</v>
      </c>
      <c r="DJ14" s="115">
        <f t="shared" ref="DJ14:DJ24" si="61">SUMPRODUCT(DB14:DD14,AN14:AP14)</f>
        <v>0.30323259955521142</v>
      </c>
      <c r="DK14" s="115">
        <f t="shared" ref="DK14:DK24" si="62">SUMPRODUCT(DE14:DG14,AQ14:AS14)</f>
        <v>-0.77220781048655596</v>
      </c>
      <c r="DL14" s="120">
        <f t="shared" ref="DL14:DL24" si="63">IF(BM14&lt;3,(BM14-1)/2*$CP$8+(3-BM14)/2*$CO$8,(BM14-3)/2*$CQ$8+(5-BM14)/2*$CP$8)+$CR$8*(BY14-3)</f>
        <v>-0.99650281378608696</v>
      </c>
      <c r="DM14" s="121">
        <f t="shared" ref="DM14:DM24" si="64">SUM(DH14:DL14)</f>
        <v>1.5259151652246539</v>
      </c>
      <c r="DN14" s="111">
        <f t="shared" ref="DN14:DN24" si="65">CS14</f>
        <v>0.36593629997741134</v>
      </c>
      <c r="DO14" s="115">
        <f t="shared" ref="DO14:DO24" si="66">DN14*DM14</f>
        <v>0.5583877496417301</v>
      </c>
      <c r="DP14" s="123" t="str">
        <f t="shared" ref="DP14:DP24" si="67">CONCATENATE(B14,IF(ISERROR(VLOOKUP(B14,$N$44:$O$68,2,FALSE)),"",CONCATENATE(" (",VLOOKUP(B14,$N$44:$O$68,2,FALSE),")")))</f>
        <v>#0 Cydney Rivera (1st)</v>
      </c>
      <c r="DQ14" s="124">
        <f t="shared" ref="DQ14:DQ24" si="68">BM14</f>
        <v>1.8451765140177316</v>
      </c>
      <c r="DR14" s="124">
        <f t="shared" ref="DR14:DR24" si="69">BY14</f>
        <v>2.9626565716578113</v>
      </c>
      <c r="DS14" s="125">
        <f t="shared" ref="DS14:DS24" si="70">F14</f>
        <v>324</v>
      </c>
      <c r="DT14" s="124">
        <f t="shared" ref="DT14:DT24" si="71">F14/D14</f>
        <v>18</v>
      </c>
      <c r="DU14" s="124">
        <f t="shared" ref="DU14:DU24" si="72">CR14+$CT$11</f>
        <v>-3.635265242940207</v>
      </c>
      <c r="DV14" s="124">
        <f t="shared" ref="DV14:DV24" si="73">DM14+$DO$11</f>
        <v>-1.3315645072179123</v>
      </c>
      <c r="DW14" s="124">
        <f t="shared" ref="DW14:DW24" si="74">DU14-DV14</f>
        <v>-2.3037007357222947</v>
      </c>
      <c r="DX14" s="124">
        <f t="shared" ref="DX14:DX24" si="75">DU14*CS14</f>
        <v>-1.3302755124380248</v>
      </c>
      <c r="DY14" s="126">
        <f>(DU14+2)*DN14*$X$9/21</f>
        <v>-0.59840291248320199</v>
      </c>
      <c r="DZ14" s="127">
        <f t="shared" ref="DZ14:DZ24" si="76">F14/(D14+4)</f>
        <v>14.727272727272727</v>
      </c>
      <c r="EA14" s="127">
        <f t="shared" ref="EA14:EA24" si="77">MAX((450-DS14)/3,0)</f>
        <v>42</v>
      </c>
      <c r="EB14" s="127">
        <f t="shared" ref="EB14:EB24" si="78">-4.75+0.175*DZ14</f>
        <v>-2.1727272727272728</v>
      </c>
      <c r="EC14" s="127">
        <f t="shared" ref="EC14:EC24" si="79">(DU14*DS14+EB14* EA14)/(DS14+ EA14)</f>
        <v>-3.4674330168501979</v>
      </c>
      <c r="ED14" s="29">
        <f t="shared" ref="ED14:ED24" si="80">(DV14*DS14+EB14* EA14)/(DS14+ EA14)</f>
        <v>-1.4280913819484946</v>
      </c>
      <c r="EE14" s="29">
        <f t="shared" ref="EE14:EE24" si="81">EC14-ED14</f>
        <v>-2.0393416349017031</v>
      </c>
    </row>
    <row r="15" spans="1:135" ht="14" x14ac:dyDescent="0.15">
      <c r="A15" s="105">
        <v>2</v>
      </c>
      <c r="B15" s="194" t="s">
        <v>732</v>
      </c>
      <c r="C15" s="193">
        <v>21</v>
      </c>
      <c r="D15" s="194">
        <v>22</v>
      </c>
      <c r="E15" s="193"/>
      <c r="F15" s="194">
        <v>765</v>
      </c>
      <c r="G15" s="135">
        <v>87</v>
      </c>
      <c r="H15" s="135">
        <v>250</v>
      </c>
      <c r="I15" s="135">
        <v>0.34799999999999998</v>
      </c>
      <c r="J15" s="135">
        <v>38</v>
      </c>
      <c r="K15" s="135">
        <v>106</v>
      </c>
      <c r="L15" s="135">
        <v>0.35799999999999998</v>
      </c>
      <c r="M15" s="135">
        <v>49</v>
      </c>
      <c r="N15" s="135">
        <v>144</v>
      </c>
      <c r="O15" s="135">
        <v>0.34</v>
      </c>
      <c r="P15" s="135"/>
      <c r="Q15" s="135">
        <v>20</v>
      </c>
      <c r="R15" s="135">
        <v>27</v>
      </c>
      <c r="S15" s="135">
        <v>0.74099999999999999</v>
      </c>
      <c r="T15" s="135">
        <v>7</v>
      </c>
      <c r="U15" s="135">
        <v>62</v>
      </c>
      <c r="V15" s="128">
        <v>69</v>
      </c>
      <c r="W15" s="135">
        <v>35</v>
      </c>
      <c r="X15" s="135">
        <v>14</v>
      </c>
      <c r="Y15" s="135">
        <v>1</v>
      </c>
      <c r="Z15" s="135">
        <v>45</v>
      </c>
      <c r="AA15" s="135">
        <v>12</v>
      </c>
      <c r="AB15" s="135">
        <v>232</v>
      </c>
      <c r="AC15" s="107">
        <f t="shared" si="3"/>
        <v>261.88</v>
      </c>
      <c r="AD15" s="108">
        <f t="shared" si="4"/>
        <v>0.88590193981976484</v>
      </c>
      <c r="AE15" s="4">
        <f t="shared" si="5"/>
        <v>247.28539505845629</v>
      </c>
      <c r="AF15" s="107">
        <f t="shared" si="6"/>
        <v>1509.1363636363635</v>
      </c>
      <c r="AG15" s="109">
        <f t="shared" si="7"/>
        <v>71.825795058456279</v>
      </c>
      <c r="AH15" s="110">
        <f t="shared" si="8"/>
        <v>16.385888049414291</v>
      </c>
      <c r="AI15" s="110">
        <f t="shared" si="9"/>
        <v>16.565766091382791</v>
      </c>
      <c r="AJ15" s="110">
        <f t="shared" si="10"/>
        <v>1.7891027378693414</v>
      </c>
      <c r="AK15" s="110">
        <f t="shared" si="11"/>
        <v>2.5179964458901845</v>
      </c>
      <c r="AL15" s="110">
        <f t="shared" si="12"/>
        <v>2.319207252793591</v>
      </c>
      <c r="AM15" s="110">
        <f t="shared" si="13"/>
        <v>2.9818378964489023</v>
      </c>
      <c r="AN15" s="110">
        <f t="shared" si="14"/>
        <v>0.46384145055871817</v>
      </c>
      <c r="AO15" s="110">
        <f t="shared" si="14"/>
        <v>4.1083099906629323</v>
      </c>
      <c r="AP15" s="110">
        <f t="shared" si="14"/>
        <v>4.5721514412216502</v>
      </c>
      <c r="AQ15" s="110">
        <f t="shared" si="15"/>
        <v>0.92768290111743634</v>
      </c>
      <c r="AR15" s="110">
        <f t="shared" si="15"/>
        <v>6.6263064365531171E-2</v>
      </c>
      <c r="AS15" s="110">
        <f t="shared" si="16"/>
        <v>0.79515677238637394</v>
      </c>
      <c r="AT15" s="111">
        <f t="shared" si="17"/>
        <v>0.11311559184580348</v>
      </c>
      <c r="AU15" s="111">
        <f t="shared" si="18"/>
        <v>0.10386794033852857</v>
      </c>
      <c r="AV15" s="111">
        <f t="shared" si="19"/>
        <v>4.0256891162262005E-2</v>
      </c>
      <c r="AW15" s="111">
        <f t="shared" si="20"/>
        <v>0.18412953060011883</v>
      </c>
      <c r="AX15" s="111">
        <f t="shared" si="21"/>
        <v>1.5854597546781268E-2</v>
      </c>
      <c r="AY15" s="112">
        <f t="shared" si="22"/>
        <v>0.18546214510920522</v>
      </c>
      <c r="AZ15" s="113" t="str">
        <f t="shared" si="23"/>
        <v>SG</v>
      </c>
      <c r="BA15" s="114">
        <f t="shared" si="24"/>
        <v>2</v>
      </c>
      <c r="BB15" s="115">
        <f t="shared" si="25"/>
        <v>2.267077048935684</v>
      </c>
      <c r="BC15" s="115">
        <f t="shared" si="26"/>
        <v>2.2506919539089547</v>
      </c>
      <c r="BD15" s="115">
        <f t="shared" si="27"/>
        <v>2.2506919539089547</v>
      </c>
      <c r="BE15" s="129">
        <f t="shared" ref="BE15:BE24" si="82">BE14</f>
        <v>3.0438338544458734</v>
      </c>
      <c r="BF15" s="115">
        <f t="shared" si="28"/>
        <v>2.2068580994630813</v>
      </c>
      <c r="BG15" s="115">
        <f t="shared" si="29"/>
        <v>2.2068580994630813</v>
      </c>
      <c r="BH15" s="129">
        <f t="shared" ref="BH15:BH24" si="83">BH14</f>
        <v>3.0093073917278343</v>
      </c>
      <c r="BI15" s="115">
        <f t="shared" si="30"/>
        <v>2.197550707735247</v>
      </c>
      <c r="BJ15" s="115">
        <f t="shared" si="31"/>
        <v>2.197550707735247</v>
      </c>
      <c r="BK15" s="129">
        <f t="shared" ref="BK15:BK24" si="84">BK14</f>
        <v>3.0019762702110153</v>
      </c>
      <c r="BL15" s="115">
        <f t="shared" si="32"/>
        <v>2.1955744375242316</v>
      </c>
      <c r="BM15" s="115">
        <f t="shared" si="33"/>
        <v>2.1955744375242316</v>
      </c>
      <c r="BN15" s="117">
        <f t="shared" si="34"/>
        <v>3.1924781955386901</v>
      </c>
      <c r="BO15" s="115">
        <f t="shared" si="35"/>
        <v>3.242019410536316</v>
      </c>
      <c r="BP15" s="115">
        <f t="shared" si="36"/>
        <v>3.242019410536316</v>
      </c>
      <c r="BQ15" s="129">
        <f t="shared" ref="BQ15:BQ24" si="85">BQ14</f>
        <v>3.0289621341669455</v>
      </c>
      <c r="BR15" s="115">
        <f t="shared" si="37"/>
        <v>3.2130572763693706</v>
      </c>
      <c r="BS15" s="115">
        <f t="shared" si="38"/>
        <v>3.2130572763693706</v>
      </c>
      <c r="BT15" s="129">
        <f t="shared" ref="BT15:BT24" si="86">BT14</f>
        <v>3.0007785168208416</v>
      </c>
      <c r="BU15" s="115">
        <f t="shared" si="39"/>
        <v>3.2122787595485289</v>
      </c>
      <c r="BV15" s="115">
        <f t="shared" si="40"/>
        <v>3.2122787595485289</v>
      </c>
      <c r="BW15" s="129">
        <f t="shared" ref="BW15:BW24" si="87">BW14</f>
        <v>3.0000209269260631</v>
      </c>
      <c r="BX15" s="115">
        <f t="shared" si="41"/>
        <v>3.2122578326224658</v>
      </c>
      <c r="BY15" s="115">
        <f t="shared" si="42"/>
        <v>3.2122578326224658</v>
      </c>
      <c r="BZ15" s="57" t="str">
        <f t="shared" si="43"/>
        <v>#1 Malia Bambrick</v>
      </c>
      <c r="CA15" s="118">
        <f t="shared" si="44"/>
        <v>0.85999999999999988</v>
      </c>
      <c r="CB15" s="119">
        <f t="shared" si="45"/>
        <v>-0.6816741807942357</v>
      </c>
      <c r="CC15" s="119">
        <f t="shared" si="45"/>
        <v>-0.2999366395494637</v>
      </c>
      <c r="CD15" s="118">
        <f t="shared" si="46"/>
        <v>0.38900000000000001</v>
      </c>
      <c r="CE15" s="118">
        <f t="shared" si="46"/>
        <v>0.71569769865900024</v>
      </c>
      <c r="CF15" s="118">
        <f t="shared" si="46"/>
        <v>-0.96399999999999997</v>
      </c>
      <c r="CG15" s="118">
        <f t="shared" si="46"/>
        <v>0.48387796074738293</v>
      </c>
      <c r="CH15" s="118">
        <f t="shared" si="46"/>
        <v>0.13542808460976877</v>
      </c>
      <c r="CI15" s="118">
        <f t="shared" si="46"/>
        <v>0</v>
      </c>
      <c r="CJ15" s="118">
        <f t="shared" si="46"/>
        <v>1.261099407013438</v>
      </c>
      <c r="CK15" s="118">
        <f t="shared" si="46"/>
        <v>1.1404903877462198</v>
      </c>
      <c r="CL15" s="118">
        <f t="shared" si="46"/>
        <v>-0.36699999999999999</v>
      </c>
      <c r="CM15" s="115">
        <f t="shared" si="47"/>
        <v>3.2422918473700038</v>
      </c>
      <c r="CN15" s="115">
        <f t="shared" si="48"/>
        <v>-1.2146404386391065</v>
      </c>
      <c r="CO15" s="115">
        <f t="shared" si="49"/>
        <v>0.78082320822511853</v>
      </c>
      <c r="CP15" s="115">
        <f t="shared" si="50"/>
        <v>0.95365020900140296</v>
      </c>
      <c r="CQ15" s="120">
        <f t="shared" si="51"/>
        <v>-3.4608441205229212E-2</v>
      </c>
      <c r="CR15" s="121">
        <f t="shared" si="52"/>
        <v>3.7275163847521893</v>
      </c>
      <c r="CS15" s="111">
        <f t="shared" si="53"/>
        <v>0.86401626383555452</v>
      </c>
      <c r="CT15" s="115">
        <f t="shared" si="54"/>
        <v>3.2206347801393997</v>
      </c>
      <c r="CU15" s="122" t="str">
        <f t="shared" si="55"/>
        <v>#1 Malia Bambrick</v>
      </c>
      <c r="CV15" s="118">
        <f t="shared" si="56"/>
        <v>0.60499999999999998</v>
      </c>
      <c r="CW15" s="119">
        <f t="shared" si="57"/>
        <v>-0.40853515305809751</v>
      </c>
      <c r="CX15" s="119">
        <f t="shared" si="57"/>
        <v>-0.17975546734556291</v>
      </c>
      <c r="CY15" s="118">
        <f t="shared" si="58"/>
        <v>0.47699999999999998</v>
      </c>
      <c r="CZ15" s="118">
        <f t="shared" si="58"/>
        <v>0.47599999999999998</v>
      </c>
      <c r="DA15" s="118">
        <f t="shared" si="58"/>
        <v>-0.66956476364246043</v>
      </c>
      <c r="DB15" s="118">
        <f t="shared" si="58"/>
        <v>0.55100357587388538</v>
      </c>
      <c r="DC15" s="118">
        <f t="shared" si="58"/>
        <v>-4.7737873983072554E-2</v>
      </c>
      <c r="DD15" s="118">
        <f t="shared" si="58"/>
        <v>0</v>
      </c>
      <c r="DE15" s="118">
        <f t="shared" si="58"/>
        <v>0.21197055229758377</v>
      </c>
      <c r="DF15" s="118">
        <f t="shared" si="58"/>
        <v>0.53729481330869555</v>
      </c>
      <c r="DG15" s="118">
        <f t="shared" si="58"/>
        <v>-0.439</v>
      </c>
      <c r="DH15" s="115">
        <f t="shared" si="59"/>
        <v>4.0252477901426245</v>
      </c>
      <c r="DI15" s="115">
        <f t="shared" si="60"/>
        <v>-0.89259093402619127</v>
      </c>
      <c r="DJ15" s="115">
        <f t="shared" si="61"/>
        <v>5.9456313278718642E-2</v>
      </c>
      <c r="DK15" s="115">
        <f t="shared" si="62"/>
        <v>-0.11682956537319023</v>
      </c>
      <c r="DL15" s="120">
        <f t="shared" si="63"/>
        <v>-0.59168643451426706</v>
      </c>
      <c r="DM15" s="121">
        <f t="shared" si="64"/>
        <v>2.4835971695076946</v>
      </c>
      <c r="DN15" s="111">
        <f t="shared" si="65"/>
        <v>0.86401626383555452</v>
      </c>
      <c r="DO15" s="115">
        <f t="shared" si="66"/>
        <v>2.1458683472705968</v>
      </c>
      <c r="DP15" s="123" t="str">
        <f t="shared" si="67"/>
        <v>#1 Malia Bambrick (4th)</v>
      </c>
      <c r="DQ15" s="124">
        <f t="shared" si="68"/>
        <v>2.1955744375242316</v>
      </c>
      <c r="DR15" s="124">
        <f t="shared" si="69"/>
        <v>3.2122578326224658</v>
      </c>
      <c r="DS15" s="125">
        <f t="shared" si="70"/>
        <v>765</v>
      </c>
      <c r="DT15" s="124">
        <f t="shared" si="71"/>
        <v>34.772727272727273</v>
      </c>
      <c r="DU15" s="124">
        <f t="shared" si="72"/>
        <v>-2.7834575167556053</v>
      </c>
      <c r="DV15" s="124">
        <f t="shared" si="73"/>
        <v>-0.37388250293487157</v>
      </c>
      <c r="DW15" s="124">
        <f t="shared" si="74"/>
        <v>-2.4095750138207337</v>
      </c>
      <c r="DX15" s="124">
        <f t="shared" si="75"/>
        <v>-2.4049525641721683</v>
      </c>
      <c r="DY15" s="126">
        <f t="shared" ref="DY15:DY24" si="88">(DU15+2)*DN15*$X$9/21</f>
        <v>-0.67692003650105936</v>
      </c>
      <c r="DZ15" s="127">
        <f t="shared" si="76"/>
        <v>29.423076923076923</v>
      </c>
      <c r="EA15" s="127">
        <f t="shared" si="77"/>
        <v>0</v>
      </c>
      <c r="EB15" s="127">
        <f t="shared" si="78"/>
        <v>0.39903846153846168</v>
      </c>
      <c r="EC15" s="127">
        <f t="shared" si="79"/>
        <v>-2.7834575167556048</v>
      </c>
      <c r="ED15" s="29">
        <f t="shared" si="80"/>
        <v>-0.37388250293487152</v>
      </c>
      <c r="EE15" s="29">
        <f t="shared" si="81"/>
        <v>-2.4095750138207332</v>
      </c>
    </row>
    <row r="16" spans="1:135" ht="14" x14ac:dyDescent="0.15">
      <c r="A16" s="105">
        <v>3</v>
      </c>
      <c r="B16" s="194" t="s">
        <v>733</v>
      </c>
      <c r="C16" s="193">
        <v>21</v>
      </c>
      <c r="D16" s="194">
        <v>22</v>
      </c>
      <c r="E16" s="193"/>
      <c r="F16" s="194">
        <v>594</v>
      </c>
      <c r="G16" s="135">
        <v>47</v>
      </c>
      <c r="H16" s="135">
        <v>102</v>
      </c>
      <c r="I16" s="135">
        <v>0.46100000000000002</v>
      </c>
      <c r="J16" s="135">
        <v>4</v>
      </c>
      <c r="K16" s="135">
        <v>11</v>
      </c>
      <c r="L16" s="135">
        <v>0.36399999999999999</v>
      </c>
      <c r="M16" s="135">
        <v>43</v>
      </c>
      <c r="N16" s="135">
        <v>91</v>
      </c>
      <c r="O16" s="135">
        <v>0.47199999999999998</v>
      </c>
      <c r="P16" s="135"/>
      <c r="Q16" s="135">
        <v>41</v>
      </c>
      <c r="R16" s="135">
        <v>67</v>
      </c>
      <c r="S16" s="135">
        <v>0.61199999999999999</v>
      </c>
      <c r="T16" s="135">
        <v>41</v>
      </c>
      <c r="U16" s="135">
        <v>70</v>
      </c>
      <c r="V16" s="128">
        <v>111</v>
      </c>
      <c r="W16" s="135">
        <v>26</v>
      </c>
      <c r="X16" s="135">
        <v>17</v>
      </c>
      <c r="Y16" s="135">
        <v>11</v>
      </c>
      <c r="Z16" s="135">
        <v>60</v>
      </c>
      <c r="AA16" s="135">
        <v>62</v>
      </c>
      <c r="AB16" s="135">
        <v>139</v>
      </c>
      <c r="AC16" s="107">
        <f t="shared" si="3"/>
        <v>131.47999999999999</v>
      </c>
      <c r="AD16" s="108">
        <f t="shared" si="4"/>
        <v>1.0571950106480075</v>
      </c>
      <c r="AE16" s="4">
        <f t="shared" si="5"/>
        <v>146.67421621462438</v>
      </c>
      <c r="AF16" s="107">
        <f t="shared" si="6"/>
        <v>1171.8</v>
      </c>
      <c r="AG16" s="109">
        <f t="shared" si="7"/>
        <v>58.582616214624387</v>
      </c>
      <c r="AH16" s="110">
        <f t="shared" si="8"/>
        <v>12.517000871703738</v>
      </c>
      <c r="AI16" s="110">
        <f t="shared" si="9"/>
        <v>8.7045570916538662</v>
      </c>
      <c r="AJ16" s="110">
        <f t="shared" si="10"/>
        <v>5.7176992660863633</v>
      </c>
      <c r="AK16" s="110">
        <f t="shared" si="11"/>
        <v>0.34135518006485749</v>
      </c>
      <c r="AL16" s="110">
        <f t="shared" si="12"/>
        <v>2.2188086704215735</v>
      </c>
      <c r="AM16" s="110">
        <f t="shared" si="13"/>
        <v>5.1203277009728625</v>
      </c>
      <c r="AN16" s="110">
        <f t="shared" si="14"/>
        <v>3.4988905956647893</v>
      </c>
      <c r="AO16" s="110">
        <f t="shared" si="14"/>
        <v>5.9737156511350058</v>
      </c>
      <c r="AP16" s="110">
        <f t="shared" si="14"/>
        <v>9.4726062467997956</v>
      </c>
      <c r="AQ16" s="110">
        <f t="shared" si="15"/>
        <v>1.4507595152756443</v>
      </c>
      <c r="AR16" s="110">
        <f t="shared" si="15"/>
        <v>0.93872674517835808</v>
      </c>
      <c r="AS16" s="110">
        <f t="shared" si="16"/>
        <v>5.2910052910052912</v>
      </c>
      <c r="AT16" s="111">
        <f t="shared" si="17"/>
        <v>0.23435344950925685</v>
      </c>
      <c r="AU16" s="111">
        <f t="shared" si="18"/>
        <v>0.16243417076750408</v>
      </c>
      <c r="AV16" s="111">
        <f t="shared" si="19"/>
        <v>0.26787098033474843</v>
      </c>
      <c r="AW16" s="111">
        <f t="shared" si="20"/>
        <v>0.17615855524946433</v>
      </c>
      <c r="AX16" s="111">
        <f t="shared" si="21"/>
        <v>0.22460679857940127</v>
      </c>
      <c r="AY16" s="112">
        <f t="shared" si="22"/>
        <v>0.19481329394532293</v>
      </c>
      <c r="AZ16" s="113" t="str">
        <f t="shared" si="23"/>
        <v>SG</v>
      </c>
      <c r="BA16" s="114">
        <f t="shared" si="24"/>
        <v>2</v>
      </c>
      <c r="BB16" s="115">
        <f t="shared" si="25"/>
        <v>3.7742651848477866</v>
      </c>
      <c r="BC16" s="115">
        <f t="shared" si="26"/>
        <v>3.6365116767074306</v>
      </c>
      <c r="BD16" s="115">
        <f t="shared" si="27"/>
        <v>3.6365116767074306</v>
      </c>
      <c r="BE16" s="129">
        <f t="shared" si="82"/>
        <v>3.0438338544458734</v>
      </c>
      <c r="BF16" s="115">
        <f t="shared" si="28"/>
        <v>3.5926778222615572</v>
      </c>
      <c r="BG16" s="115">
        <f t="shared" si="29"/>
        <v>3.5926778222615572</v>
      </c>
      <c r="BH16" s="129">
        <f t="shared" si="83"/>
        <v>3.0093073917278343</v>
      </c>
      <c r="BI16" s="115">
        <f t="shared" si="30"/>
        <v>3.5833704305337228</v>
      </c>
      <c r="BJ16" s="115">
        <f t="shared" si="31"/>
        <v>3.5833704305337228</v>
      </c>
      <c r="BK16" s="129">
        <f t="shared" si="84"/>
        <v>3.0019762702110153</v>
      </c>
      <c r="BL16" s="115">
        <f t="shared" si="32"/>
        <v>3.5813941603227075</v>
      </c>
      <c r="BM16" s="115">
        <f t="shared" si="33"/>
        <v>3.5813941603227075</v>
      </c>
      <c r="BN16" s="117">
        <f t="shared" si="34"/>
        <v>3.1655210746569233</v>
      </c>
      <c r="BO16" s="115">
        <f t="shared" si="35"/>
        <v>3.2303098110966029</v>
      </c>
      <c r="BP16" s="115">
        <f t="shared" si="36"/>
        <v>3.2303098110966029</v>
      </c>
      <c r="BQ16" s="129">
        <f t="shared" si="85"/>
        <v>3.0289621341669455</v>
      </c>
      <c r="BR16" s="115">
        <f t="shared" si="37"/>
        <v>3.2013476769296574</v>
      </c>
      <c r="BS16" s="115">
        <f t="shared" si="38"/>
        <v>3.2013476769296574</v>
      </c>
      <c r="BT16" s="129">
        <f t="shared" si="86"/>
        <v>3.0007785168208416</v>
      </c>
      <c r="BU16" s="115">
        <f t="shared" si="39"/>
        <v>3.2005691601088158</v>
      </c>
      <c r="BV16" s="115">
        <f t="shared" si="40"/>
        <v>3.2005691601088158</v>
      </c>
      <c r="BW16" s="129">
        <f t="shared" si="87"/>
        <v>3.0000209269260631</v>
      </c>
      <c r="BX16" s="115">
        <f t="shared" si="41"/>
        <v>3.2005482331827526</v>
      </c>
      <c r="BY16" s="115">
        <f t="shared" si="42"/>
        <v>3.2005482331827526</v>
      </c>
      <c r="BZ16" s="57" t="str">
        <f t="shared" si="43"/>
        <v>#3 Jayda Ruffus-Milner</v>
      </c>
      <c r="CA16" s="118">
        <f t="shared" si="44"/>
        <v>0.8600000000000001</v>
      </c>
      <c r="CB16" s="119">
        <f t="shared" si="45"/>
        <v>-0.68103015282505153</v>
      </c>
      <c r="CC16" s="119">
        <f t="shared" si="45"/>
        <v>-0.29965326724302266</v>
      </c>
      <c r="CD16" s="118">
        <f t="shared" si="46"/>
        <v>0.38900000000000001</v>
      </c>
      <c r="CE16" s="118">
        <f t="shared" si="46"/>
        <v>0.87298823719662733</v>
      </c>
      <c r="CF16" s="118">
        <f t="shared" si="46"/>
        <v>-0.96399999999999997</v>
      </c>
      <c r="CG16" s="118">
        <f t="shared" si="46"/>
        <v>0.33420943068514758</v>
      </c>
      <c r="CH16" s="118">
        <f t="shared" si="46"/>
        <v>0.157947655105244</v>
      </c>
      <c r="CI16" s="118">
        <f t="shared" si="46"/>
        <v>0</v>
      </c>
      <c r="CJ16" s="118">
        <f t="shared" si="46"/>
        <v>1.1360291770308757</v>
      </c>
      <c r="CK16" s="118">
        <f t="shared" si="46"/>
        <v>0.92430251098965766</v>
      </c>
      <c r="CL16" s="118">
        <f t="shared" si="46"/>
        <v>-0.36699999999999999</v>
      </c>
      <c r="CM16" s="115">
        <f t="shared" si="47"/>
        <v>3.2560148021112152</v>
      </c>
      <c r="CN16" s="115">
        <f t="shared" si="48"/>
        <v>-2.9990020338699175</v>
      </c>
      <c r="CO16" s="115">
        <f t="shared" si="49"/>
        <v>2.1128966133690161</v>
      </c>
      <c r="CP16" s="115">
        <f t="shared" si="50"/>
        <v>0.57397368411086536</v>
      </c>
      <c r="CQ16" s="120">
        <f t="shared" si="51"/>
        <v>0.2781603994244779</v>
      </c>
      <c r="CR16" s="121">
        <f t="shared" si="52"/>
        <v>3.2220434651456573</v>
      </c>
      <c r="CS16" s="111">
        <f t="shared" si="53"/>
        <v>0.67088321662525419</v>
      </c>
      <c r="CT16" s="115">
        <f t="shared" si="54"/>
        <v>2.1616148840032987</v>
      </c>
      <c r="CU16" s="122" t="str">
        <f t="shared" si="55"/>
        <v>#3 Jayda Ruffus-Milner</v>
      </c>
      <c r="CV16" s="118">
        <f t="shared" si="56"/>
        <v>0.60499999999999998</v>
      </c>
      <c r="CW16" s="119">
        <f t="shared" si="57"/>
        <v>-0.40811946227798773</v>
      </c>
      <c r="CX16" s="119">
        <f t="shared" si="57"/>
        <v>-0.17957256340231459</v>
      </c>
      <c r="CY16" s="118">
        <f t="shared" si="58"/>
        <v>0.47699999999999998</v>
      </c>
      <c r="CZ16" s="118">
        <f t="shared" si="58"/>
        <v>0.47599999999999998</v>
      </c>
      <c r="DA16" s="118">
        <f t="shared" si="58"/>
        <v>-0.7745406076444451</v>
      </c>
      <c r="DB16" s="118">
        <f t="shared" si="58"/>
        <v>0.48725586862515546</v>
      </c>
      <c r="DC16" s="118">
        <f t="shared" si="58"/>
        <v>2.6749936117345517E-2</v>
      </c>
      <c r="DD16" s="118">
        <f t="shared" si="58"/>
        <v>0</v>
      </c>
      <c r="DE16" s="118">
        <f t="shared" si="58"/>
        <v>0.25250577918943917</v>
      </c>
      <c r="DF16" s="118">
        <f t="shared" si="58"/>
        <v>0.31972111682933491</v>
      </c>
      <c r="DG16" s="118">
        <f t="shared" si="58"/>
        <v>-0.439</v>
      </c>
      <c r="DH16" s="115">
        <f t="shared" si="59"/>
        <v>3.1563708746832173</v>
      </c>
      <c r="DI16" s="115">
        <f t="shared" si="60"/>
        <v>-2.9097488017295365</v>
      </c>
      <c r="DJ16" s="115">
        <f t="shared" si="61"/>
        <v>1.864651488466083</v>
      </c>
      <c r="DK16" s="115">
        <f t="shared" si="62"/>
        <v>-1.6562953975641621</v>
      </c>
      <c r="DL16" s="120">
        <f t="shared" si="63"/>
        <v>8.6235740268583619E-2</v>
      </c>
      <c r="DM16" s="121">
        <f t="shared" si="64"/>
        <v>0.54121390412418524</v>
      </c>
      <c r="DN16" s="111">
        <f t="shared" si="65"/>
        <v>0.67088321662525419</v>
      </c>
      <c r="DO16" s="115">
        <f t="shared" si="66"/>
        <v>0.36309132488114532</v>
      </c>
      <c r="DP16" s="123" t="str">
        <f t="shared" si="67"/>
        <v>#3 Jayda Ruffus-Milner (5th)</v>
      </c>
      <c r="DQ16" s="124">
        <f t="shared" si="68"/>
        <v>3.5813941603227075</v>
      </c>
      <c r="DR16" s="124">
        <f t="shared" si="69"/>
        <v>3.2005482331827526</v>
      </c>
      <c r="DS16" s="125">
        <f t="shared" si="70"/>
        <v>594</v>
      </c>
      <c r="DT16" s="124">
        <f t="shared" si="71"/>
        <v>27</v>
      </c>
      <c r="DU16" s="124">
        <f t="shared" si="72"/>
        <v>-3.2889304363621372</v>
      </c>
      <c r="DV16" s="124">
        <f t="shared" si="73"/>
        <v>-2.3162657683183809</v>
      </c>
      <c r="DW16" s="124">
        <f t="shared" si="74"/>
        <v>-0.97266466804375629</v>
      </c>
      <c r="DX16" s="124">
        <f t="shared" si="75"/>
        <v>-2.2064882304033313</v>
      </c>
      <c r="DY16" s="126">
        <f t="shared" si="88"/>
        <v>-0.86472179715282327</v>
      </c>
      <c r="DZ16" s="127">
        <f t="shared" si="76"/>
        <v>22.846153846153847</v>
      </c>
      <c r="EA16" s="127">
        <f t="shared" si="77"/>
        <v>0</v>
      </c>
      <c r="EB16" s="127">
        <f t="shared" si="78"/>
        <v>-0.75192307692307692</v>
      </c>
      <c r="EC16" s="127">
        <f t="shared" si="79"/>
        <v>-3.2889304363621372</v>
      </c>
      <c r="ED16" s="29">
        <f t="shared" si="80"/>
        <v>-2.3162657683183809</v>
      </c>
      <c r="EE16" s="29">
        <f t="shared" si="81"/>
        <v>-0.97266466804375629</v>
      </c>
    </row>
    <row r="17" spans="1:135" ht="14" x14ac:dyDescent="0.15">
      <c r="A17" s="105">
        <v>4</v>
      </c>
      <c r="B17" s="194" t="s">
        <v>734</v>
      </c>
      <c r="C17" s="193">
        <v>21</v>
      </c>
      <c r="D17" s="194">
        <v>22</v>
      </c>
      <c r="E17" s="193"/>
      <c r="F17" s="194">
        <v>549</v>
      </c>
      <c r="G17" s="135">
        <v>63</v>
      </c>
      <c r="H17" s="135">
        <v>194</v>
      </c>
      <c r="I17" s="135">
        <v>0.32500000000000001</v>
      </c>
      <c r="J17" s="135">
        <v>13</v>
      </c>
      <c r="K17" s="135">
        <v>49</v>
      </c>
      <c r="L17" s="135">
        <v>0.26500000000000001</v>
      </c>
      <c r="M17" s="135">
        <v>50</v>
      </c>
      <c r="N17" s="135">
        <v>145</v>
      </c>
      <c r="O17" s="135">
        <v>0.34499999999999997</v>
      </c>
      <c r="P17" s="135"/>
      <c r="Q17" s="135">
        <v>52</v>
      </c>
      <c r="R17" s="135">
        <v>68</v>
      </c>
      <c r="S17" s="135">
        <v>0.76500000000000001</v>
      </c>
      <c r="T17" s="135">
        <v>16</v>
      </c>
      <c r="U17" s="135">
        <v>32</v>
      </c>
      <c r="V17" s="128">
        <v>48</v>
      </c>
      <c r="W17" s="135">
        <v>47</v>
      </c>
      <c r="X17" s="135">
        <v>38</v>
      </c>
      <c r="Y17" s="135">
        <v>5</v>
      </c>
      <c r="Z17" s="135">
        <v>69</v>
      </c>
      <c r="AA17" s="135">
        <v>49</v>
      </c>
      <c r="AB17" s="135">
        <v>191</v>
      </c>
      <c r="AC17" s="107">
        <f t="shared" si="3"/>
        <v>223.92000000000002</v>
      </c>
      <c r="AD17" s="108">
        <f t="shared" si="4"/>
        <v>0.85298320828867447</v>
      </c>
      <c r="AE17" s="4">
        <f t="shared" si="5"/>
        <v>204.0697482109727</v>
      </c>
      <c r="AF17" s="107">
        <f t="shared" si="6"/>
        <v>1083.0272727272727</v>
      </c>
      <c r="AG17" s="109">
        <f t="shared" si="7"/>
        <v>54.043348210972674</v>
      </c>
      <c r="AH17" s="110">
        <f t="shared" si="8"/>
        <v>18.8425308715528</v>
      </c>
      <c r="AI17" s="110">
        <f t="shared" si="9"/>
        <v>17.912752973567358</v>
      </c>
      <c r="AJ17" s="110">
        <f t="shared" si="10"/>
        <v>6.2786969185700023</v>
      </c>
      <c r="AK17" s="110">
        <f t="shared" si="11"/>
        <v>1.2003391167854416</v>
      </c>
      <c r="AL17" s="110">
        <f t="shared" si="12"/>
        <v>4.3396875760704425</v>
      </c>
      <c r="AM17" s="110">
        <f t="shared" si="13"/>
        <v>6.371030696784266</v>
      </c>
      <c r="AN17" s="110">
        <f t="shared" si="14"/>
        <v>1.4773404514282356</v>
      </c>
      <c r="AO17" s="110">
        <f t="shared" si="14"/>
        <v>2.9546809028564711</v>
      </c>
      <c r="AP17" s="110">
        <f t="shared" si="14"/>
        <v>4.4320213542847071</v>
      </c>
      <c r="AQ17" s="110">
        <f t="shared" si="15"/>
        <v>3.5086835721420599</v>
      </c>
      <c r="AR17" s="110">
        <f t="shared" si="15"/>
        <v>0.46166889107132364</v>
      </c>
      <c r="AS17" s="110">
        <f t="shared" si="16"/>
        <v>4.5243551324989717</v>
      </c>
      <c r="AT17" s="111">
        <f t="shared" si="17"/>
        <v>0.10964875617269618</v>
      </c>
      <c r="AU17" s="111">
        <f t="shared" si="18"/>
        <v>0.39284946989865022</v>
      </c>
      <c r="AV17" s="111">
        <f t="shared" si="19"/>
        <v>0.22905731105303451</v>
      </c>
      <c r="AW17" s="111">
        <f t="shared" si="20"/>
        <v>0.34454214273886402</v>
      </c>
      <c r="AX17" s="111">
        <f t="shared" si="21"/>
        <v>0.1104623599570826</v>
      </c>
      <c r="AY17" s="112">
        <f t="shared" si="22"/>
        <v>0.19444920634284749</v>
      </c>
      <c r="AZ17" s="113" t="str">
        <f t="shared" si="23"/>
        <v>PG</v>
      </c>
      <c r="BA17" s="114">
        <f t="shared" si="24"/>
        <v>1</v>
      </c>
      <c r="BB17" s="115">
        <f t="shared" si="25"/>
        <v>1.2963475813256014</v>
      </c>
      <c r="BC17" s="115">
        <f t="shared" si="26"/>
        <v>1.2716107214486732</v>
      </c>
      <c r="BD17" s="115">
        <f t="shared" si="27"/>
        <v>1.2716107214486732</v>
      </c>
      <c r="BE17" s="129">
        <f t="shared" si="82"/>
        <v>3.0438338544458734</v>
      </c>
      <c r="BF17" s="115">
        <f t="shared" si="28"/>
        <v>1.2277768670027998</v>
      </c>
      <c r="BG17" s="115">
        <f t="shared" si="29"/>
        <v>1.2277768670027998</v>
      </c>
      <c r="BH17" s="129">
        <f t="shared" si="83"/>
        <v>3.0093073917278343</v>
      </c>
      <c r="BI17" s="115">
        <f t="shared" si="30"/>
        <v>1.2184694752749654</v>
      </c>
      <c r="BJ17" s="115">
        <f t="shared" si="31"/>
        <v>1.2184694752749654</v>
      </c>
      <c r="BK17" s="129">
        <f t="shared" si="84"/>
        <v>3.0019762702110153</v>
      </c>
      <c r="BL17" s="115">
        <f t="shared" si="32"/>
        <v>1.2164932050639501</v>
      </c>
      <c r="BM17" s="115">
        <f t="shared" si="33"/>
        <v>1.2164932050639501</v>
      </c>
      <c r="BN17" s="117">
        <f t="shared" si="34"/>
        <v>2.0502954408716376</v>
      </c>
      <c r="BO17" s="115">
        <f t="shared" si="35"/>
        <v>2.2130420651728366</v>
      </c>
      <c r="BP17" s="115">
        <f t="shared" si="36"/>
        <v>2.2130420651728366</v>
      </c>
      <c r="BQ17" s="129">
        <f t="shared" si="85"/>
        <v>3.0289621341669455</v>
      </c>
      <c r="BR17" s="115">
        <f t="shared" si="37"/>
        <v>2.1840799310058912</v>
      </c>
      <c r="BS17" s="115">
        <f t="shared" si="38"/>
        <v>2.1840799310058912</v>
      </c>
      <c r="BT17" s="129">
        <f t="shared" si="86"/>
        <v>3.0007785168208416</v>
      </c>
      <c r="BU17" s="115">
        <f t="shared" si="39"/>
        <v>2.1833014141850495</v>
      </c>
      <c r="BV17" s="115">
        <f t="shared" si="40"/>
        <v>2.1833014141850495</v>
      </c>
      <c r="BW17" s="129">
        <f t="shared" si="87"/>
        <v>3.0000209269260631</v>
      </c>
      <c r="BX17" s="115">
        <f t="shared" si="41"/>
        <v>2.1832804872589864</v>
      </c>
      <c r="BY17" s="115">
        <f t="shared" si="42"/>
        <v>2.1832804872589864</v>
      </c>
      <c r="BZ17" s="57" t="str">
        <f t="shared" si="43"/>
        <v>#4 Cheyenne Givens</v>
      </c>
      <c r="CA17" s="118">
        <f t="shared" si="44"/>
        <v>0.8600000000000001</v>
      </c>
      <c r="CB17" s="119">
        <f t="shared" si="45"/>
        <v>-0.62508042679924425</v>
      </c>
      <c r="CC17" s="119">
        <f t="shared" si="45"/>
        <v>-0.27503538779166747</v>
      </c>
      <c r="CD17" s="118">
        <f t="shared" si="46"/>
        <v>0.38900000000000001</v>
      </c>
      <c r="CE17" s="118">
        <f t="shared" si="46"/>
        <v>0.60457197877475832</v>
      </c>
      <c r="CF17" s="118">
        <f t="shared" si="46"/>
        <v>-0.96399999999999997</v>
      </c>
      <c r="CG17" s="118">
        <f t="shared" si="46"/>
        <v>0.58961873385309338</v>
      </c>
      <c r="CH17" s="118">
        <f t="shared" si="46"/>
        <v>0.11951801458228919</v>
      </c>
      <c r="CI17" s="118">
        <f t="shared" si="46"/>
        <v>0</v>
      </c>
      <c r="CJ17" s="118">
        <f t="shared" si="46"/>
        <v>1.3494614882429785</v>
      </c>
      <c r="CK17" s="118">
        <f t="shared" si="46"/>
        <v>1.2932270600100237</v>
      </c>
      <c r="CL17" s="118">
        <f t="shared" si="46"/>
        <v>-0.36699999999999999</v>
      </c>
      <c r="CM17" s="115">
        <f t="shared" si="47"/>
        <v>3.7477333502727839</v>
      </c>
      <c r="CN17" s="115">
        <f t="shared" si="48"/>
        <v>-3.5180200865708899</v>
      </c>
      <c r="CO17" s="115">
        <f t="shared" si="49"/>
        <v>1.2242052016746847</v>
      </c>
      <c r="CP17" s="115">
        <f t="shared" si="50"/>
        <v>3.6714377241076477</v>
      </c>
      <c r="CQ17" s="120">
        <f t="shared" si="51"/>
        <v>-1.8622442433006303</v>
      </c>
      <c r="CR17" s="121">
        <f t="shared" si="52"/>
        <v>3.2631119461835962</v>
      </c>
      <c r="CS17" s="111">
        <f t="shared" si="53"/>
        <v>0.62005873051728033</v>
      </c>
      <c r="CT17" s="115">
        <f t="shared" si="54"/>
        <v>2.0233210508863726</v>
      </c>
      <c r="CU17" s="122" t="str">
        <f t="shared" si="55"/>
        <v>#4 Cheyenne Givens</v>
      </c>
      <c r="CV17" s="118">
        <f t="shared" si="56"/>
        <v>0.60499999999999998</v>
      </c>
      <c r="CW17" s="119">
        <f t="shared" si="57"/>
        <v>-0.37200645729769399</v>
      </c>
      <c r="CX17" s="119">
        <f t="shared" si="57"/>
        <v>-0.16368284121098536</v>
      </c>
      <c r="CY17" s="118">
        <f t="shared" si="58"/>
        <v>0.47699999999999998</v>
      </c>
      <c r="CZ17" s="118">
        <f t="shared" si="58"/>
        <v>0.47599999999999998</v>
      </c>
      <c r="DA17" s="118">
        <f t="shared" si="58"/>
        <v>-0.59539936028359419</v>
      </c>
      <c r="DB17" s="118">
        <f t="shared" si="58"/>
        <v>0.59604131256705828</v>
      </c>
      <c r="DC17" s="118">
        <f t="shared" si="58"/>
        <v>-0.10036349022781269</v>
      </c>
      <c r="DD17" s="118">
        <f t="shared" si="58"/>
        <v>0</v>
      </c>
      <c r="DE17" s="118">
        <f t="shared" si="58"/>
        <v>0.18333242624812054</v>
      </c>
      <c r="DF17" s="118">
        <f t="shared" si="58"/>
        <v>0.69101056680495976</v>
      </c>
      <c r="DG17" s="118">
        <f t="shared" si="58"/>
        <v>-0.439</v>
      </c>
      <c r="DH17" s="115">
        <f t="shared" si="59"/>
        <v>4.2809182111163757</v>
      </c>
      <c r="DI17" s="115">
        <f t="shared" si="60"/>
        <v>-1.7276163150029631</v>
      </c>
      <c r="DJ17" s="115">
        <f t="shared" si="61"/>
        <v>0.58401385385755566</v>
      </c>
      <c r="DK17" s="115">
        <f t="shared" si="62"/>
        <v>-1.0239183488539096</v>
      </c>
      <c r="DL17" s="120">
        <f t="shared" si="63"/>
        <v>-1.8653866593793422</v>
      </c>
      <c r="DM17" s="121">
        <f t="shared" si="64"/>
        <v>0.24801074173771642</v>
      </c>
      <c r="DN17" s="111">
        <f t="shared" si="65"/>
        <v>0.62005873051728033</v>
      </c>
      <c r="DO17" s="115">
        <f t="shared" si="66"/>
        <v>0.15378122567653751</v>
      </c>
      <c r="DP17" s="123" t="str">
        <f t="shared" si="67"/>
        <v>#4 Cheyenne Givens (2nd)</v>
      </c>
      <c r="DQ17" s="124">
        <f t="shared" si="68"/>
        <v>1.2164932050639501</v>
      </c>
      <c r="DR17" s="124">
        <f t="shared" si="69"/>
        <v>2.1832804872589864</v>
      </c>
      <c r="DS17" s="125">
        <f t="shared" si="70"/>
        <v>549</v>
      </c>
      <c r="DT17" s="124">
        <f t="shared" si="71"/>
        <v>24.954545454545453</v>
      </c>
      <c r="DU17" s="124">
        <f t="shared" si="72"/>
        <v>-3.2478619553241983</v>
      </c>
      <c r="DV17" s="124">
        <f t="shared" si="73"/>
        <v>-2.6094689307048498</v>
      </c>
      <c r="DW17" s="124">
        <f t="shared" si="74"/>
        <v>-0.63839302461934855</v>
      </c>
      <c r="DX17" s="124">
        <f t="shared" si="75"/>
        <v>-2.0138651609136944</v>
      </c>
      <c r="DY17" s="126">
        <f t="shared" si="88"/>
        <v>-0.7737476998791335</v>
      </c>
      <c r="DZ17" s="127">
        <f t="shared" si="76"/>
        <v>21.115384615384617</v>
      </c>
      <c r="EA17" s="127">
        <f t="shared" si="77"/>
        <v>0</v>
      </c>
      <c r="EB17" s="127">
        <f t="shared" si="78"/>
        <v>-1.0548076923076923</v>
      </c>
      <c r="EC17" s="127">
        <f t="shared" si="79"/>
        <v>-3.2478619553241983</v>
      </c>
      <c r="ED17" s="29">
        <f t="shared" si="80"/>
        <v>-2.6094689307048498</v>
      </c>
      <c r="EE17" s="29">
        <f t="shared" si="81"/>
        <v>-0.63839302461934855</v>
      </c>
    </row>
    <row r="18" spans="1:135" ht="14" x14ac:dyDescent="0.15">
      <c r="A18" s="105">
        <v>5</v>
      </c>
      <c r="B18" s="194" t="s">
        <v>735</v>
      </c>
      <c r="C18" s="193">
        <v>21</v>
      </c>
      <c r="D18" s="194">
        <v>7</v>
      </c>
      <c r="E18" s="193"/>
      <c r="F18" s="194">
        <v>20</v>
      </c>
      <c r="G18" s="135">
        <v>0</v>
      </c>
      <c r="H18" s="135">
        <v>4</v>
      </c>
      <c r="I18" s="135">
        <v>0</v>
      </c>
      <c r="J18" s="135">
        <v>0</v>
      </c>
      <c r="K18" s="135">
        <v>4</v>
      </c>
      <c r="L18" s="135">
        <v>0</v>
      </c>
      <c r="M18" s="135">
        <v>0</v>
      </c>
      <c r="N18" s="135">
        <v>0</v>
      </c>
      <c r="O18" s="135"/>
      <c r="P18" s="135"/>
      <c r="Q18" s="135">
        <v>1</v>
      </c>
      <c r="R18" s="135">
        <v>2</v>
      </c>
      <c r="S18" s="135">
        <v>0.5</v>
      </c>
      <c r="T18" s="135">
        <v>0</v>
      </c>
      <c r="U18" s="135">
        <v>2</v>
      </c>
      <c r="V18" s="128">
        <v>2</v>
      </c>
      <c r="W18" s="135">
        <v>1</v>
      </c>
      <c r="X18" s="135">
        <v>0</v>
      </c>
      <c r="Y18" s="135">
        <v>0</v>
      </c>
      <c r="Z18" s="135">
        <v>1</v>
      </c>
      <c r="AA18" s="135">
        <v>1</v>
      </c>
      <c r="AB18" s="135">
        <v>1</v>
      </c>
      <c r="AC18" s="107">
        <f t="shared" si="3"/>
        <v>4.88</v>
      </c>
      <c r="AD18" s="108">
        <f t="shared" si="4"/>
        <v>0.20491803278688525</v>
      </c>
      <c r="AE18" s="4">
        <f t="shared" si="5"/>
        <v>1.2848355272845067</v>
      </c>
      <c r="AF18" s="107">
        <f t="shared" si="6"/>
        <v>39.454545454545453</v>
      </c>
      <c r="AG18" s="109">
        <f t="shared" si="7"/>
        <v>-1.9847644727154934</v>
      </c>
      <c r="AH18" s="110">
        <f t="shared" si="8"/>
        <v>3.2564955760667225</v>
      </c>
      <c r="AI18" s="110">
        <f t="shared" si="9"/>
        <v>10.138248847926267</v>
      </c>
      <c r="AJ18" s="110">
        <f t="shared" si="10"/>
        <v>5.0691244239631335</v>
      </c>
      <c r="AK18" s="110">
        <f t="shared" si="11"/>
        <v>0</v>
      </c>
      <c r="AL18" s="110">
        <f t="shared" si="12"/>
        <v>2.5345622119815667</v>
      </c>
      <c r="AM18" s="110">
        <f t="shared" si="13"/>
        <v>2.5345622119815667</v>
      </c>
      <c r="AN18" s="110">
        <f t="shared" si="14"/>
        <v>0</v>
      </c>
      <c r="AO18" s="110">
        <f t="shared" si="14"/>
        <v>5.0691244239631335</v>
      </c>
      <c r="AP18" s="110">
        <f t="shared" si="14"/>
        <v>5.0691244239631335</v>
      </c>
      <c r="AQ18" s="110">
        <f t="shared" si="15"/>
        <v>0</v>
      </c>
      <c r="AR18" s="110">
        <f t="shared" si="15"/>
        <v>0</v>
      </c>
      <c r="AS18" s="110">
        <f t="shared" si="16"/>
        <v>2.5345622119815667</v>
      </c>
      <c r="AT18" s="111">
        <f t="shared" si="17"/>
        <v>0.12541076487252126</v>
      </c>
      <c r="AU18" s="111">
        <f t="shared" si="18"/>
        <v>0</v>
      </c>
      <c r="AV18" s="111">
        <f t="shared" si="19"/>
        <v>0.12831884057971013</v>
      </c>
      <c r="AW18" s="111">
        <f t="shared" si="20"/>
        <v>0.2012272727272727</v>
      </c>
      <c r="AX18" s="111">
        <f t="shared" si="21"/>
        <v>0</v>
      </c>
      <c r="AY18" s="112">
        <f t="shared" si="22"/>
        <v>-0.19602671115946751</v>
      </c>
      <c r="AZ18" s="113" t="str">
        <f t="shared" si="23"/>
        <v>PG</v>
      </c>
      <c r="BA18" s="114">
        <f t="shared" si="24"/>
        <v>1</v>
      </c>
      <c r="BB18" s="115">
        <f t="shared" si="25"/>
        <v>2.6323428763732286</v>
      </c>
      <c r="BC18" s="115">
        <f t="shared" si="26"/>
        <v>1.4663836789637796</v>
      </c>
      <c r="BD18" s="115">
        <f t="shared" si="27"/>
        <v>1.4663836789637796</v>
      </c>
      <c r="BE18" s="129">
        <f t="shared" si="82"/>
        <v>3.0438338544458734</v>
      </c>
      <c r="BF18" s="115">
        <f t="shared" si="28"/>
        <v>1.4225498245179062</v>
      </c>
      <c r="BG18" s="115">
        <f t="shared" si="29"/>
        <v>1.4225498245179062</v>
      </c>
      <c r="BH18" s="129">
        <f t="shared" si="83"/>
        <v>3.0093073917278343</v>
      </c>
      <c r="BI18" s="115">
        <f t="shared" si="30"/>
        <v>1.4132424327900719</v>
      </c>
      <c r="BJ18" s="115">
        <f t="shared" si="31"/>
        <v>1.4132424327900719</v>
      </c>
      <c r="BK18" s="129">
        <f t="shared" si="84"/>
        <v>3.0019762702110153</v>
      </c>
      <c r="BL18" s="115">
        <f t="shared" si="32"/>
        <v>1.4112661625790566</v>
      </c>
      <c r="BM18" s="115">
        <f t="shared" si="33"/>
        <v>1.4112661625790566</v>
      </c>
      <c r="BN18" s="117">
        <f t="shared" si="34"/>
        <v>6.3384007682721526</v>
      </c>
      <c r="BO18" s="115">
        <f t="shared" si="35"/>
        <v>4.6681145052206148</v>
      </c>
      <c r="BP18" s="115">
        <f t="shared" si="36"/>
        <v>4.6681145052206148</v>
      </c>
      <c r="BQ18" s="129">
        <f t="shared" si="85"/>
        <v>3.0289621341669455</v>
      </c>
      <c r="BR18" s="115">
        <f t="shared" si="37"/>
        <v>4.6391523710536688</v>
      </c>
      <c r="BS18" s="115">
        <f t="shared" si="38"/>
        <v>4.6391523710536688</v>
      </c>
      <c r="BT18" s="129">
        <f t="shared" si="86"/>
        <v>3.0007785168208416</v>
      </c>
      <c r="BU18" s="115">
        <f t="shared" si="39"/>
        <v>4.6383738542328272</v>
      </c>
      <c r="BV18" s="115">
        <f t="shared" si="40"/>
        <v>4.6383738542328272</v>
      </c>
      <c r="BW18" s="129">
        <f t="shared" si="87"/>
        <v>3.0000209269260631</v>
      </c>
      <c r="BX18" s="115">
        <f t="shared" si="41"/>
        <v>4.6383529273067641</v>
      </c>
      <c r="BY18" s="115">
        <f t="shared" si="42"/>
        <v>4.6383529273067641</v>
      </c>
      <c r="BZ18" s="57" t="str">
        <f t="shared" si="43"/>
        <v>#5 Isabel Montoya</v>
      </c>
      <c r="CA18" s="118">
        <f t="shared" si="44"/>
        <v>0.86</v>
      </c>
      <c r="CB18" s="119">
        <f t="shared" si="45"/>
        <v>-0.76010941100187213</v>
      </c>
      <c r="CC18" s="119">
        <f t="shared" si="45"/>
        <v>-0.33444814084082369</v>
      </c>
      <c r="CD18" s="118">
        <f t="shared" si="46"/>
        <v>0.38900000000000007</v>
      </c>
      <c r="CE18" s="118">
        <f t="shared" si="46"/>
        <v>0.62667870945272297</v>
      </c>
      <c r="CF18" s="118">
        <f t="shared" si="46"/>
        <v>-0.96399999999999997</v>
      </c>
      <c r="CG18" s="118">
        <f t="shared" si="46"/>
        <v>0.56858325444146196</v>
      </c>
      <c r="CH18" s="118">
        <f t="shared" si="46"/>
        <v>0.12268307514190968</v>
      </c>
      <c r="CI18" s="118">
        <f t="shared" si="46"/>
        <v>0</v>
      </c>
      <c r="CJ18" s="118">
        <f t="shared" si="46"/>
        <v>1.3318832288272402</v>
      </c>
      <c r="CK18" s="118">
        <f t="shared" si="46"/>
        <v>1.2628424786376671</v>
      </c>
      <c r="CL18" s="118">
        <f t="shared" si="46"/>
        <v>-0.36700000000000005</v>
      </c>
      <c r="CM18" s="115">
        <f t="shared" si="47"/>
        <v>-6.6009514042555431</v>
      </c>
      <c r="CN18" s="115">
        <f t="shared" si="48"/>
        <v>-0.85496179631798297</v>
      </c>
      <c r="CO18" s="115">
        <f t="shared" si="49"/>
        <v>0.62189577260875872</v>
      </c>
      <c r="CP18" s="115">
        <f t="shared" si="50"/>
        <v>-0.93018433179723514</v>
      </c>
      <c r="CQ18" s="120">
        <f t="shared" si="51"/>
        <v>1.6226033706693159</v>
      </c>
      <c r="CR18" s="121">
        <f t="shared" si="52"/>
        <v>-6.1415983890926871</v>
      </c>
      <c r="CS18" s="111">
        <f t="shared" si="53"/>
        <v>2.2588660492432799E-2</v>
      </c>
      <c r="CT18" s="115">
        <f t="shared" si="54"/>
        <v>-0.13873048089208689</v>
      </c>
      <c r="CU18" s="122" t="str">
        <f t="shared" si="55"/>
        <v>#5 Isabel Montoya</v>
      </c>
      <c r="CV18" s="118">
        <f t="shared" si="56"/>
        <v>0.60500000000000009</v>
      </c>
      <c r="CW18" s="119">
        <f t="shared" si="57"/>
        <v>-0.45916152891939011</v>
      </c>
      <c r="CX18" s="119">
        <f t="shared" si="57"/>
        <v>-0.20203107272453166</v>
      </c>
      <c r="CY18" s="118">
        <f t="shared" si="58"/>
        <v>0.47699999999999998</v>
      </c>
      <c r="CZ18" s="118">
        <f t="shared" si="58"/>
        <v>0.47599999999999998</v>
      </c>
      <c r="DA18" s="118">
        <f t="shared" si="58"/>
        <v>-0.61015341181536353</v>
      </c>
      <c r="DB18" s="118">
        <f t="shared" si="58"/>
        <v>0.58708175652136341</v>
      </c>
      <c r="DC18" s="118">
        <f t="shared" si="58"/>
        <v>-8.9894443761375717E-2</v>
      </c>
      <c r="DD18" s="118">
        <f t="shared" si="58"/>
        <v>0</v>
      </c>
      <c r="DE18" s="118">
        <f t="shared" si="58"/>
        <v>0.18902953525543739</v>
      </c>
      <c r="DF18" s="118">
        <f t="shared" si="58"/>
        <v>0.66043121247508818</v>
      </c>
      <c r="DG18" s="118">
        <f t="shared" si="58"/>
        <v>-0.439</v>
      </c>
      <c r="DH18" s="115">
        <f t="shared" si="59"/>
        <v>-3.7090346632060984</v>
      </c>
      <c r="DI18" s="115">
        <f t="shared" si="60"/>
        <v>-0.34002016819562186</v>
      </c>
      <c r="DJ18" s="115">
        <f t="shared" si="61"/>
        <v>-0.45568612044936996</v>
      </c>
      <c r="DK18" s="115">
        <f t="shared" si="62"/>
        <v>-1.1126728110599078</v>
      </c>
      <c r="DL18" s="120">
        <f t="shared" si="63"/>
        <v>-0.6443432692284724</v>
      </c>
      <c r="DM18" s="121">
        <f t="shared" si="64"/>
        <v>-6.2617570321394709</v>
      </c>
      <c r="DN18" s="111">
        <f t="shared" si="65"/>
        <v>2.2588660492432799E-2</v>
      </c>
      <c r="DO18" s="115">
        <f t="shared" si="66"/>
        <v>-0.14144470368510212</v>
      </c>
      <c r="DP18" s="123" t="str">
        <f t="shared" si="67"/>
        <v>#5 Isabel Montoya (2nd)</v>
      </c>
      <c r="DQ18" s="124">
        <f t="shared" si="68"/>
        <v>1.4112661625790566</v>
      </c>
      <c r="DR18" s="124">
        <f t="shared" si="69"/>
        <v>4.6383529273067641</v>
      </c>
      <c r="DS18" s="125">
        <f t="shared" si="70"/>
        <v>20</v>
      </c>
      <c r="DT18" s="124">
        <f t="shared" si="71"/>
        <v>2.8571428571428572</v>
      </c>
      <c r="DU18" s="124">
        <f t="shared" si="72"/>
        <v>-12.652572290600482</v>
      </c>
      <c r="DV18" s="124">
        <f t="shared" si="73"/>
        <v>-9.1192367045820362</v>
      </c>
      <c r="DW18" s="124">
        <f t="shared" si="74"/>
        <v>-3.5333355860184454</v>
      </c>
      <c r="DX18" s="124">
        <f t="shared" si="75"/>
        <v>-0.28580465982833708</v>
      </c>
      <c r="DY18" s="126">
        <f t="shared" si="88"/>
        <v>-0.24062733884347148</v>
      </c>
      <c r="DZ18" s="127">
        <f t="shared" si="76"/>
        <v>1.8181818181818181</v>
      </c>
      <c r="EA18" s="127">
        <f t="shared" si="77"/>
        <v>143.33333333333334</v>
      </c>
      <c r="EB18" s="127">
        <f t="shared" si="78"/>
        <v>-4.4318181818181817</v>
      </c>
      <c r="EC18" s="127">
        <f t="shared" si="79"/>
        <v>-5.4384411339139733</v>
      </c>
      <c r="ED18" s="29">
        <f t="shared" si="80"/>
        <v>-5.0057877968504902</v>
      </c>
      <c r="EE18" s="29">
        <f t="shared" si="81"/>
        <v>-0.43265333706348308</v>
      </c>
    </row>
    <row r="19" spans="1:135" ht="14" x14ac:dyDescent="0.15">
      <c r="A19" s="105">
        <v>6</v>
      </c>
      <c r="B19" s="194" t="s">
        <v>736</v>
      </c>
      <c r="C19" s="193">
        <v>21</v>
      </c>
      <c r="D19" s="194">
        <v>22</v>
      </c>
      <c r="E19" s="193"/>
      <c r="F19" s="194">
        <v>323</v>
      </c>
      <c r="G19" s="135">
        <v>33</v>
      </c>
      <c r="H19" s="135">
        <v>72</v>
      </c>
      <c r="I19" s="135">
        <v>0.45800000000000002</v>
      </c>
      <c r="J19" s="135">
        <v>0</v>
      </c>
      <c r="K19" s="135">
        <v>3</v>
      </c>
      <c r="L19" s="135">
        <v>0</v>
      </c>
      <c r="M19" s="135">
        <v>33</v>
      </c>
      <c r="N19" s="135">
        <v>69</v>
      </c>
      <c r="O19" s="135">
        <v>0.47799999999999998</v>
      </c>
      <c r="P19" s="135"/>
      <c r="Q19" s="135">
        <v>10</v>
      </c>
      <c r="R19" s="135">
        <v>25</v>
      </c>
      <c r="S19" s="135">
        <v>0.4</v>
      </c>
      <c r="T19" s="135">
        <v>34</v>
      </c>
      <c r="U19" s="135">
        <v>40</v>
      </c>
      <c r="V19" s="128">
        <v>74</v>
      </c>
      <c r="W19" s="135">
        <v>12</v>
      </c>
      <c r="X19" s="135">
        <v>17</v>
      </c>
      <c r="Y19" s="135">
        <v>5</v>
      </c>
      <c r="Z19" s="135">
        <v>23</v>
      </c>
      <c r="AA19" s="135">
        <v>26</v>
      </c>
      <c r="AB19" s="135">
        <v>76</v>
      </c>
      <c r="AC19" s="107">
        <f t="shared" si="3"/>
        <v>83</v>
      </c>
      <c r="AD19" s="108">
        <f t="shared" si="4"/>
        <v>0.91566265060240959</v>
      </c>
      <c r="AE19" s="4">
        <f t="shared" si="5"/>
        <v>80.844538681273363</v>
      </c>
      <c r="AF19" s="107">
        <f t="shared" si="6"/>
        <v>637.19090909090914</v>
      </c>
      <c r="AG19" s="109">
        <f t="shared" si="7"/>
        <v>25.234538681273364</v>
      </c>
      <c r="AH19" s="110">
        <f t="shared" si="8"/>
        <v>12.687647850565792</v>
      </c>
      <c r="AI19" s="110">
        <f t="shared" si="9"/>
        <v>11.299596239174786</v>
      </c>
      <c r="AJ19" s="110">
        <f t="shared" si="10"/>
        <v>3.923470916380134</v>
      </c>
      <c r="AK19" s="110">
        <f t="shared" si="11"/>
        <v>0</v>
      </c>
      <c r="AL19" s="110">
        <f t="shared" si="12"/>
        <v>1.8832660398624645</v>
      </c>
      <c r="AM19" s="110">
        <f t="shared" si="13"/>
        <v>3.6095932430697233</v>
      </c>
      <c r="AN19" s="110">
        <f t="shared" si="14"/>
        <v>5.3359204462769823</v>
      </c>
      <c r="AO19" s="110">
        <f t="shared" si="14"/>
        <v>6.2775534662082144</v>
      </c>
      <c r="AP19" s="110">
        <f t="shared" si="14"/>
        <v>11.613473912485196</v>
      </c>
      <c r="AQ19" s="110">
        <f t="shared" si="15"/>
        <v>2.6679602231384911</v>
      </c>
      <c r="AR19" s="110">
        <f t="shared" si="15"/>
        <v>0.7846941832760268</v>
      </c>
      <c r="AS19" s="110">
        <f t="shared" si="16"/>
        <v>4.0804097530353394</v>
      </c>
      <c r="AT19" s="111">
        <f t="shared" si="17"/>
        <v>0.28731878020329948</v>
      </c>
      <c r="AU19" s="111">
        <f t="shared" si="18"/>
        <v>0.29871794871794871</v>
      </c>
      <c r="AV19" s="111">
        <f t="shared" si="19"/>
        <v>0.20658141517476558</v>
      </c>
      <c r="AW19" s="111">
        <f t="shared" si="20"/>
        <v>0.1495187165775401</v>
      </c>
      <c r="AX19" s="111">
        <f t="shared" si="21"/>
        <v>0.18775181305398872</v>
      </c>
      <c r="AY19" s="112">
        <f t="shared" si="22"/>
        <v>0.15432245343990134</v>
      </c>
      <c r="AZ19" s="113" t="str">
        <f t="shared" si="23"/>
        <v>SF</v>
      </c>
      <c r="BA19" s="114">
        <f t="shared" si="24"/>
        <v>3</v>
      </c>
      <c r="BB19" s="115">
        <f t="shared" si="25"/>
        <v>3.8665006943256479</v>
      </c>
      <c r="BC19" s="115">
        <f t="shared" si="26"/>
        <v>3.7503477862390997</v>
      </c>
      <c r="BD19" s="115">
        <f t="shared" si="27"/>
        <v>3.7503477862390997</v>
      </c>
      <c r="BE19" s="129">
        <f t="shared" si="82"/>
        <v>3.0438338544458734</v>
      </c>
      <c r="BF19" s="115">
        <f t="shared" si="28"/>
        <v>3.7065139317932263</v>
      </c>
      <c r="BG19" s="115">
        <f t="shared" si="29"/>
        <v>3.7065139317932263</v>
      </c>
      <c r="BH19" s="129">
        <f t="shared" si="83"/>
        <v>3.0093073917278343</v>
      </c>
      <c r="BI19" s="115">
        <f t="shared" si="30"/>
        <v>3.697206540065392</v>
      </c>
      <c r="BJ19" s="115">
        <f t="shared" si="31"/>
        <v>3.697206540065392</v>
      </c>
      <c r="BK19" s="129">
        <f t="shared" si="84"/>
        <v>3.0019762702110153</v>
      </c>
      <c r="BL19" s="115">
        <f t="shared" si="32"/>
        <v>3.6952302698543766</v>
      </c>
      <c r="BM19" s="115">
        <f t="shared" si="33"/>
        <v>3.6952302698543766</v>
      </c>
      <c r="BN19" s="117">
        <f t="shared" si="34"/>
        <v>3.6884100175427488</v>
      </c>
      <c r="BO19" s="115">
        <f t="shared" si="35"/>
        <v>3.7301781117059192</v>
      </c>
      <c r="BP19" s="115">
        <f t="shared" si="36"/>
        <v>3.7301781117059192</v>
      </c>
      <c r="BQ19" s="129">
        <f t="shared" si="85"/>
        <v>3.0289621341669455</v>
      </c>
      <c r="BR19" s="115">
        <f t="shared" si="37"/>
        <v>3.7012159775389737</v>
      </c>
      <c r="BS19" s="115">
        <f t="shared" si="38"/>
        <v>3.7012159775389737</v>
      </c>
      <c r="BT19" s="129">
        <f t="shared" si="86"/>
        <v>3.0007785168208416</v>
      </c>
      <c r="BU19" s="115">
        <f t="shared" si="39"/>
        <v>3.7004374607181321</v>
      </c>
      <c r="BV19" s="115">
        <f t="shared" si="40"/>
        <v>3.7004374607181321</v>
      </c>
      <c r="BW19" s="129">
        <f t="shared" si="87"/>
        <v>3.0000209269260631</v>
      </c>
      <c r="BX19" s="115">
        <f t="shared" si="41"/>
        <v>3.7004165337920689</v>
      </c>
      <c r="BY19" s="115">
        <f t="shared" si="42"/>
        <v>3.7004165337920689</v>
      </c>
      <c r="BZ19" s="57" t="str">
        <f t="shared" si="43"/>
        <v>#10 Jane Nwaba</v>
      </c>
      <c r="CA19" s="118">
        <f t="shared" si="44"/>
        <v>0.85999999999999988</v>
      </c>
      <c r="CB19" s="119">
        <f t="shared" si="45"/>
        <v>-0.70852290935856377</v>
      </c>
      <c r="CC19" s="119">
        <f t="shared" si="45"/>
        <v>-0.31175008011776806</v>
      </c>
      <c r="CD19" s="118">
        <f t="shared" si="46"/>
        <v>0.38900000000000001</v>
      </c>
      <c r="CE19" s="118">
        <f t="shared" si="46"/>
        <v>0.88590863562847177</v>
      </c>
      <c r="CF19" s="118">
        <f t="shared" si="46"/>
        <v>-0.96399999999999997</v>
      </c>
      <c r="CG19" s="118">
        <f t="shared" si="46"/>
        <v>0.32191513085572732</v>
      </c>
      <c r="CH19" s="118">
        <f t="shared" si="46"/>
        <v>0.15979749188513362</v>
      </c>
      <c r="CI19" s="118">
        <f t="shared" si="46"/>
        <v>0</v>
      </c>
      <c r="CJ19" s="118">
        <f t="shared" si="46"/>
        <v>1.1257554681456425</v>
      </c>
      <c r="CK19" s="118">
        <f t="shared" si="46"/>
        <v>0.90654407790271718</v>
      </c>
      <c r="CL19" s="118">
        <f t="shared" si="46"/>
        <v>-0.36699999999999999</v>
      </c>
      <c r="CM19" s="115">
        <f t="shared" si="47"/>
        <v>1.6822119770081356</v>
      </c>
      <c r="CN19" s="115">
        <f t="shared" si="48"/>
        <v>-1.8112462384192221</v>
      </c>
      <c r="CO19" s="115">
        <f t="shared" si="49"/>
        <v>2.720850827773905</v>
      </c>
      <c r="CP19" s="115">
        <f t="shared" si="50"/>
        <v>2.217320295442847</v>
      </c>
      <c r="CQ19" s="120">
        <f t="shared" si="51"/>
        <v>0.97147773236959956</v>
      </c>
      <c r="CR19" s="121">
        <f t="shared" si="52"/>
        <v>5.7806145941752654</v>
      </c>
      <c r="CS19" s="111">
        <f t="shared" si="53"/>
        <v>0.36480686695278969</v>
      </c>
      <c r="CT19" s="115">
        <f t="shared" si="54"/>
        <v>2.1088078991626502</v>
      </c>
      <c r="CU19" s="122" t="str">
        <f t="shared" si="55"/>
        <v>#10 Jane Nwaba</v>
      </c>
      <c r="CV19" s="118">
        <f t="shared" si="56"/>
        <v>0.60499999999999998</v>
      </c>
      <c r="CW19" s="119">
        <f t="shared" si="57"/>
        <v>-0.42586478694961843</v>
      </c>
      <c r="CX19" s="119">
        <f t="shared" si="57"/>
        <v>-0.18738050625783212</v>
      </c>
      <c r="CY19" s="118">
        <f t="shared" si="58"/>
        <v>0.47699999999999998</v>
      </c>
      <c r="CZ19" s="118">
        <f t="shared" si="58"/>
        <v>0.47599999999999998</v>
      </c>
      <c r="DA19" s="118">
        <f t="shared" si="58"/>
        <v>-0.78316369294146904</v>
      </c>
      <c r="DB19" s="118">
        <f t="shared" si="58"/>
        <v>0.48201940758669864</v>
      </c>
      <c r="DC19" s="118">
        <f t="shared" si="58"/>
        <v>3.2868627004672746E-2</v>
      </c>
      <c r="DD19" s="118">
        <f t="shared" si="58"/>
        <v>0</v>
      </c>
      <c r="DE19" s="118">
        <f t="shared" si="58"/>
        <v>0.25583548539324052</v>
      </c>
      <c r="DF19" s="118">
        <f t="shared" si="58"/>
        <v>0.30184884763286285</v>
      </c>
      <c r="DG19" s="118">
        <f t="shared" si="58"/>
        <v>-0.439</v>
      </c>
      <c r="DH19" s="115">
        <f t="shared" si="59"/>
        <v>2.1287448379802338</v>
      </c>
      <c r="DI19" s="115">
        <f t="shared" si="60"/>
        <v>-1.9304677392845249</v>
      </c>
      <c r="DJ19" s="115">
        <f t="shared" si="61"/>
        <v>2.7783517758268723</v>
      </c>
      <c r="DK19" s="115">
        <f t="shared" si="62"/>
        <v>-0.87188194791994067</v>
      </c>
      <c r="DL19" s="120">
        <f t="shared" si="63"/>
        <v>0.30117910953058963</v>
      </c>
      <c r="DM19" s="121">
        <f t="shared" si="64"/>
        <v>2.4059260361332302</v>
      </c>
      <c r="DN19" s="111">
        <f t="shared" si="65"/>
        <v>0.36480686695278969</v>
      </c>
      <c r="DO19" s="115">
        <f t="shared" si="66"/>
        <v>0.877698339361908</v>
      </c>
      <c r="DP19" s="123" t="str">
        <f t="shared" si="67"/>
        <v>#10 Jane Nwaba (4th)</v>
      </c>
      <c r="DQ19" s="124">
        <f t="shared" si="68"/>
        <v>3.6952302698543766</v>
      </c>
      <c r="DR19" s="124">
        <f t="shared" si="69"/>
        <v>3.7004165337920689</v>
      </c>
      <c r="DS19" s="125">
        <f t="shared" si="70"/>
        <v>323</v>
      </c>
      <c r="DT19" s="124">
        <f t="shared" si="71"/>
        <v>14.681818181818182</v>
      </c>
      <c r="DU19" s="124">
        <f t="shared" si="72"/>
        <v>-0.73035930733252918</v>
      </c>
      <c r="DV19" s="124">
        <f t="shared" si="73"/>
        <v>-0.45155363630933598</v>
      </c>
      <c r="DW19" s="124">
        <f t="shared" si="74"/>
        <v>-0.2788056710231932</v>
      </c>
      <c r="DX19" s="124">
        <f t="shared" si="75"/>
        <v>-0.26644009065778962</v>
      </c>
      <c r="DY19" s="126">
        <f t="shared" si="88"/>
        <v>0.46317364324778976</v>
      </c>
      <c r="DZ19" s="127">
        <f t="shared" si="76"/>
        <v>12.423076923076923</v>
      </c>
      <c r="EA19" s="127">
        <f t="shared" si="77"/>
        <v>42.333333333333336</v>
      </c>
      <c r="EB19" s="127">
        <f t="shared" si="78"/>
        <v>-2.5759615384615384</v>
      </c>
      <c r="EC19" s="127">
        <f t="shared" si="79"/>
        <v>-0.94422014980824476</v>
      </c>
      <c r="ED19" s="29">
        <f t="shared" si="80"/>
        <v>-0.69772134029960031</v>
      </c>
      <c r="EE19" s="29">
        <f t="shared" si="81"/>
        <v>-0.24649880950864445</v>
      </c>
    </row>
    <row r="20" spans="1:135" ht="14" x14ac:dyDescent="0.15">
      <c r="A20" s="105">
        <v>7</v>
      </c>
      <c r="B20" s="194" t="s">
        <v>737</v>
      </c>
      <c r="C20" s="193">
        <v>21</v>
      </c>
      <c r="D20" s="194">
        <v>22</v>
      </c>
      <c r="E20" s="193"/>
      <c r="F20" s="194">
        <v>585</v>
      </c>
      <c r="G20" s="135">
        <v>76</v>
      </c>
      <c r="H20" s="135">
        <v>195</v>
      </c>
      <c r="I20" s="135">
        <v>0.39</v>
      </c>
      <c r="J20" s="135">
        <v>8</v>
      </c>
      <c r="K20" s="135">
        <v>26</v>
      </c>
      <c r="L20" s="135">
        <v>0.308</v>
      </c>
      <c r="M20" s="135">
        <v>68</v>
      </c>
      <c r="N20" s="135">
        <v>169</v>
      </c>
      <c r="O20" s="135">
        <v>0.40200000000000002</v>
      </c>
      <c r="P20" s="135"/>
      <c r="Q20" s="135">
        <v>48</v>
      </c>
      <c r="R20" s="135">
        <v>63</v>
      </c>
      <c r="S20" s="135">
        <v>0.76200000000000001</v>
      </c>
      <c r="T20" s="135">
        <v>40</v>
      </c>
      <c r="U20" s="135">
        <v>123</v>
      </c>
      <c r="V20" s="128">
        <v>163</v>
      </c>
      <c r="W20" s="135">
        <v>10</v>
      </c>
      <c r="X20" s="135">
        <v>20</v>
      </c>
      <c r="Y20" s="135">
        <v>22</v>
      </c>
      <c r="Z20" s="135">
        <v>22</v>
      </c>
      <c r="AA20" s="135">
        <v>47</v>
      </c>
      <c r="AB20" s="135">
        <v>208</v>
      </c>
      <c r="AC20" s="107">
        <f t="shared" si="3"/>
        <v>222.72</v>
      </c>
      <c r="AD20" s="108">
        <f t="shared" si="4"/>
        <v>0.93390804597701149</v>
      </c>
      <c r="AE20" s="4">
        <f t="shared" si="5"/>
        <v>220.99970668786995</v>
      </c>
      <c r="AF20" s="107">
        <f t="shared" si="6"/>
        <v>1154.0454545454545</v>
      </c>
      <c r="AG20" s="109">
        <f t="shared" si="7"/>
        <v>71.777306687869938</v>
      </c>
      <c r="AH20" s="110">
        <f t="shared" si="8"/>
        <v>19.150000185643936</v>
      </c>
      <c r="AI20" s="110">
        <f t="shared" si="9"/>
        <v>16.897081413210447</v>
      </c>
      <c r="AJ20" s="110">
        <f t="shared" si="10"/>
        <v>5.4590570719602978</v>
      </c>
      <c r="AK20" s="110">
        <f t="shared" si="11"/>
        <v>0.69321359643940283</v>
      </c>
      <c r="AL20" s="110">
        <f t="shared" si="12"/>
        <v>0.86651699554925365</v>
      </c>
      <c r="AM20" s="110">
        <f t="shared" si="13"/>
        <v>1.906337390208358</v>
      </c>
      <c r="AN20" s="110">
        <f t="shared" si="14"/>
        <v>3.4660679821970146</v>
      </c>
      <c r="AO20" s="110">
        <f t="shared" si="14"/>
        <v>10.65815904525582</v>
      </c>
      <c r="AP20" s="110">
        <f t="shared" si="14"/>
        <v>14.124227027452834</v>
      </c>
      <c r="AQ20" s="110">
        <f t="shared" si="15"/>
        <v>1.7330339910985073</v>
      </c>
      <c r="AR20" s="110">
        <f t="shared" si="15"/>
        <v>1.906337390208358</v>
      </c>
      <c r="AS20" s="110">
        <f t="shared" si="16"/>
        <v>4.0726298790814921</v>
      </c>
      <c r="AT20" s="111">
        <f t="shared" si="17"/>
        <v>0.34943512263625581</v>
      </c>
      <c r="AU20" s="111">
        <f t="shared" si="18"/>
        <v>0.19403900942362481</v>
      </c>
      <c r="AV20" s="111">
        <f t="shared" si="19"/>
        <v>0.20618753870927786</v>
      </c>
      <c r="AW20" s="111">
        <f t="shared" si="20"/>
        <v>6.8795648795648798E-2</v>
      </c>
      <c r="AX20" s="111">
        <f t="shared" si="21"/>
        <v>0.45612457557663039</v>
      </c>
      <c r="AY20" s="112">
        <f t="shared" si="22"/>
        <v>0.24236369439763403</v>
      </c>
      <c r="AZ20" s="113" t="str">
        <f t="shared" si="23"/>
        <v>SF</v>
      </c>
      <c r="BA20" s="114">
        <f t="shared" si="24"/>
        <v>3</v>
      </c>
      <c r="BB20" s="115">
        <f t="shared" si="25"/>
        <v>5.3975472873559323</v>
      </c>
      <c r="BC20" s="115">
        <f t="shared" si="26"/>
        <v>5.2087640363830241</v>
      </c>
      <c r="BD20" s="115">
        <f t="shared" si="27"/>
        <v>5</v>
      </c>
      <c r="BE20" s="129">
        <f t="shared" si="82"/>
        <v>3.0438338544458734</v>
      </c>
      <c r="BF20" s="115">
        <f t="shared" si="28"/>
        <v>5.1649301819371507</v>
      </c>
      <c r="BG20" s="115">
        <f t="shared" si="29"/>
        <v>5</v>
      </c>
      <c r="BH20" s="129">
        <f t="shared" si="83"/>
        <v>3.0093073917278343</v>
      </c>
      <c r="BI20" s="115">
        <f t="shared" si="30"/>
        <v>5.1556227902093159</v>
      </c>
      <c r="BJ20" s="115">
        <f t="shared" si="31"/>
        <v>5</v>
      </c>
      <c r="BK20" s="129">
        <f t="shared" si="84"/>
        <v>3.0019762702110153</v>
      </c>
      <c r="BL20" s="115">
        <f t="shared" si="32"/>
        <v>5.1536465199983006</v>
      </c>
      <c r="BM20" s="115">
        <f t="shared" si="33"/>
        <v>5</v>
      </c>
      <c r="BN20" s="117">
        <f t="shared" si="34"/>
        <v>3.4723071776559937</v>
      </c>
      <c r="BO20" s="115">
        <f t="shared" si="35"/>
        <v>3.5138577935885924</v>
      </c>
      <c r="BP20" s="115">
        <f t="shared" si="36"/>
        <v>3.5138577935885924</v>
      </c>
      <c r="BQ20" s="129">
        <f t="shared" si="85"/>
        <v>3.0289621341669455</v>
      </c>
      <c r="BR20" s="115">
        <f t="shared" si="37"/>
        <v>3.4848956594216469</v>
      </c>
      <c r="BS20" s="115">
        <f t="shared" si="38"/>
        <v>3.4848956594216469</v>
      </c>
      <c r="BT20" s="129">
        <f t="shared" si="86"/>
        <v>3.0007785168208416</v>
      </c>
      <c r="BU20" s="115">
        <f t="shared" si="39"/>
        <v>3.4841171426008053</v>
      </c>
      <c r="BV20" s="115">
        <f t="shared" si="40"/>
        <v>3.4841171426008053</v>
      </c>
      <c r="BW20" s="129">
        <f t="shared" si="87"/>
        <v>3.0000209269260631</v>
      </c>
      <c r="BX20" s="115">
        <f t="shared" si="41"/>
        <v>3.4840962156747421</v>
      </c>
      <c r="BY20" s="115">
        <f t="shared" si="42"/>
        <v>3.4840962156747421</v>
      </c>
      <c r="BZ20" s="57" t="str">
        <f t="shared" si="43"/>
        <v>#11 Monique Andriuolo</v>
      </c>
      <c r="CA20" s="118">
        <f t="shared" si="44"/>
        <v>0.86</v>
      </c>
      <c r="CB20" s="119">
        <f t="shared" si="45"/>
        <v>-0.69662529186211086</v>
      </c>
      <c r="CC20" s="119">
        <f t="shared" si="45"/>
        <v>-0.30651512841932882</v>
      </c>
      <c r="CD20" s="118">
        <f t="shared" si="46"/>
        <v>0.38900000000000001</v>
      </c>
      <c r="CE20" s="118">
        <f t="shared" si="46"/>
        <v>1.034</v>
      </c>
      <c r="CF20" s="118">
        <f t="shared" si="46"/>
        <v>-0.96399999999999997</v>
      </c>
      <c r="CG20" s="118">
        <f t="shared" si="46"/>
        <v>0.18099999999999999</v>
      </c>
      <c r="CH20" s="118">
        <f t="shared" si="46"/>
        <v>0.18099999999999999</v>
      </c>
      <c r="CI20" s="118">
        <f t="shared" si="46"/>
        <v>0</v>
      </c>
      <c r="CJ20" s="118">
        <f t="shared" si="46"/>
        <v>1.008</v>
      </c>
      <c r="CK20" s="118">
        <f t="shared" si="46"/>
        <v>0.70299999999999996</v>
      </c>
      <c r="CL20" s="118">
        <f t="shared" si="46"/>
        <v>-0.36699999999999999</v>
      </c>
      <c r="CM20" s="115">
        <f t="shared" si="47"/>
        <v>3.2944423981127802</v>
      </c>
      <c r="CN20" s="115">
        <f t="shared" si="48"/>
        <v>-0.94173067076292882</v>
      </c>
      <c r="CO20" s="115">
        <f t="shared" si="49"/>
        <v>2.556485091968963</v>
      </c>
      <c r="CP20" s="115">
        <f t="shared" si="50"/>
        <v>1.5923982827208634</v>
      </c>
      <c r="CQ20" s="120">
        <f t="shared" si="51"/>
        <v>0.6714414511408674</v>
      </c>
      <c r="CR20" s="121">
        <f t="shared" si="52"/>
        <v>7.1730365531805456</v>
      </c>
      <c r="CS20" s="111">
        <f t="shared" si="53"/>
        <v>0.66071831940365933</v>
      </c>
      <c r="CT20" s="115">
        <f t="shared" si="54"/>
        <v>4.739356656438467</v>
      </c>
      <c r="CU20" s="122" t="str">
        <f t="shared" si="55"/>
        <v>#11 Monique Andriuolo</v>
      </c>
      <c r="CV20" s="118">
        <f t="shared" si="56"/>
        <v>0.60499999999999998</v>
      </c>
      <c r="CW20" s="119">
        <f t="shared" si="57"/>
        <v>-0.41818541565645329</v>
      </c>
      <c r="CX20" s="119">
        <f t="shared" si="57"/>
        <v>-0.18400158288883947</v>
      </c>
      <c r="CY20" s="118">
        <f t="shared" si="58"/>
        <v>0.47699999999999998</v>
      </c>
      <c r="CZ20" s="118">
        <f t="shared" si="58"/>
        <v>0.47599999999999998</v>
      </c>
      <c r="DA20" s="118">
        <f t="shared" si="58"/>
        <v>-0.88200000000000001</v>
      </c>
      <c r="DB20" s="118">
        <f t="shared" si="58"/>
        <v>0.42199999999999999</v>
      </c>
      <c r="DC20" s="118">
        <f t="shared" si="58"/>
        <v>0.10299999999999999</v>
      </c>
      <c r="DD20" s="118">
        <f t="shared" si="58"/>
        <v>0</v>
      </c>
      <c r="DE20" s="118">
        <f t="shared" si="58"/>
        <v>0.29399999999999998</v>
      </c>
      <c r="DF20" s="118">
        <f t="shared" si="58"/>
        <v>9.7000000000000003E-2</v>
      </c>
      <c r="DG20" s="118">
        <f t="shared" si="58"/>
        <v>-0.439</v>
      </c>
      <c r="DH20" s="115">
        <f t="shared" si="59"/>
        <v>3.8458248413306264</v>
      </c>
      <c r="DI20" s="115">
        <f t="shared" si="60"/>
        <v>-1.2689274882823272</v>
      </c>
      <c r="DJ20" s="115">
        <f t="shared" si="61"/>
        <v>2.5604710701484894</v>
      </c>
      <c r="DK20" s="115">
        <f t="shared" si="62"/>
        <v>-1.093457796683603</v>
      </c>
      <c r="DL20" s="120">
        <f t="shared" si="63"/>
        <v>0.20816137274013913</v>
      </c>
      <c r="DM20" s="121">
        <f t="shared" si="64"/>
        <v>4.2520719992533236</v>
      </c>
      <c r="DN20" s="111">
        <f t="shared" si="65"/>
        <v>0.66071831940365933</v>
      </c>
      <c r="DO20" s="115">
        <f t="shared" si="66"/>
        <v>2.8094218653300138</v>
      </c>
      <c r="DP20" s="123" t="str">
        <f t="shared" si="67"/>
        <v>#11 Monique Andriuolo (3rd)</v>
      </c>
      <c r="DQ20" s="124">
        <f t="shared" si="68"/>
        <v>5</v>
      </c>
      <c r="DR20" s="124">
        <f t="shared" si="69"/>
        <v>3.4840962156747421</v>
      </c>
      <c r="DS20" s="125">
        <f t="shared" si="70"/>
        <v>585</v>
      </c>
      <c r="DT20" s="124">
        <f t="shared" si="71"/>
        <v>26.59090909090909</v>
      </c>
      <c r="DU20" s="124">
        <f t="shared" si="72"/>
        <v>0.66206265167275102</v>
      </c>
      <c r="DV20" s="124">
        <f t="shared" si="73"/>
        <v>1.3945923268107574</v>
      </c>
      <c r="DW20" s="124">
        <f t="shared" si="74"/>
        <v>-0.73252967513800638</v>
      </c>
      <c r="DX20" s="124">
        <f t="shared" si="75"/>
        <v>0.43743692255315036</v>
      </c>
      <c r="DY20" s="126">
        <f t="shared" si="88"/>
        <v>1.7588735613604689</v>
      </c>
      <c r="DZ20" s="127">
        <f t="shared" si="76"/>
        <v>22.5</v>
      </c>
      <c r="EA20" s="127">
        <f t="shared" si="77"/>
        <v>0</v>
      </c>
      <c r="EB20" s="127">
        <f t="shared" si="78"/>
        <v>-0.81250000000000044</v>
      </c>
      <c r="EC20" s="127">
        <f t="shared" si="79"/>
        <v>0.66206265167275102</v>
      </c>
      <c r="ED20" s="29">
        <f t="shared" si="80"/>
        <v>1.3945923268107574</v>
      </c>
      <c r="EE20" s="29">
        <f t="shared" si="81"/>
        <v>-0.73252967513800638</v>
      </c>
    </row>
    <row r="21" spans="1:135" ht="14" x14ac:dyDescent="0.15">
      <c r="A21" s="105">
        <v>8</v>
      </c>
      <c r="B21" s="194" t="s">
        <v>738</v>
      </c>
      <c r="C21" s="193">
        <v>21</v>
      </c>
      <c r="D21" s="194">
        <v>18</v>
      </c>
      <c r="E21" s="193"/>
      <c r="F21" s="194">
        <v>487</v>
      </c>
      <c r="G21" s="135">
        <v>39</v>
      </c>
      <c r="H21" s="135">
        <v>82</v>
      </c>
      <c r="I21" s="135">
        <v>0.47599999999999998</v>
      </c>
      <c r="J21" s="135">
        <v>1</v>
      </c>
      <c r="K21" s="135">
        <v>1</v>
      </c>
      <c r="L21" s="135">
        <v>1</v>
      </c>
      <c r="M21" s="135">
        <v>38</v>
      </c>
      <c r="N21" s="135">
        <v>81</v>
      </c>
      <c r="O21" s="135">
        <v>0.46899999999999997</v>
      </c>
      <c r="P21" s="135"/>
      <c r="Q21" s="135">
        <v>17</v>
      </c>
      <c r="R21" s="135">
        <v>39</v>
      </c>
      <c r="S21" s="135">
        <v>0.436</v>
      </c>
      <c r="T21" s="135">
        <v>44</v>
      </c>
      <c r="U21" s="135">
        <v>46</v>
      </c>
      <c r="V21" s="128">
        <v>90</v>
      </c>
      <c r="W21" s="135">
        <v>23</v>
      </c>
      <c r="X21" s="135">
        <v>27</v>
      </c>
      <c r="Y21" s="135">
        <v>6</v>
      </c>
      <c r="Z21" s="135">
        <v>30</v>
      </c>
      <c r="AA21" s="135">
        <v>50</v>
      </c>
      <c r="AB21" s="135">
        <v>96</v>
      </c>
      <c r="AC21" s="107">
        <f t="shared" si="3"/>
        <v>99.16</v>
      </c>
      <c r="AD21" s="108">
        <f t="shared" si="4"/>
        <v>0.96813231141589351</v>
      </c>
      <c r="AE21" s="4">
        <f t="shared" si="5"/>
        <v>101.78776452572372</v>
      </c>
      <c r="AF21" s="107">
        <f t="shared" si="6"/>
        <v>960.71818181818185</v>
      </c>
      <c r="AG21" s="109">
        <f t="shared" si="7"/>
        <v>35.350564525723698</v>
      </c>
      <c r="AH21" s="110">
        <f t="shared" si="8"/>
        <v>10.594965979834789</v>
      </c>
      <c r="AI21" s="110">
        <f t="shared" si="9"/>
        <v>8.5352813709440856</v>
      </c>
      <c r="AJ21" s="110">
        <f t="shared" si="10"/>
        <v>4.0594630910587721</v>
      </c>
      <c r="AK21" s="110">
        <f t="shared" si="11"/>
        <v>0.10408879720663518</v>
      </c>
      <c r="AL21" s="110">
        <f t="shared" si="12"/>
        <v>2.3940423357526091</v>
      </c>
      <c r="AM21" s="110">
        <f t="shared" si="13"/>
        <v>3.1226639161990555</v>
      </c>
      <c r="AN21" s="110">
        <f t="shared" si="14"/>
        <v>4.5799070770919474</v>
      </c>
      <c r="AO21" s="110">
        <f t="shared" si="14"/>
        <v>4.7880846715052181</v>
      </c>
      <c r="AP21" s="110">
        <f t="shared" si="14"/>
        <v>9.3679917485971664</v>
      </c>
      <c r="AQ21" s="110">
        <f t="shared" si="15"/>
        <v>2.8103975245791499</v>
      </c>
      <c r="AR21" s="110">
        <f t="shared" si="15"/>
        <v>0.6245327832398111</v>
      </c>
      <c r="AS21" s="110">
        <f t="shared" si="16"/>
        <v>5.2044398603317585</v>
      </c>
      <c r="AT21" s="111">
        <f t="shared" si="17"/>
        <v>0.23176527389172305</v>
      </c>
      <c r="AU21" s="111">
        <f t="shared" si="18"/>
        <v>0.31466592955299322</v>
      </c>
      <c r="AV21" s="111">
        <f t="shared" si="19"/>
        <v>0.26348837901377853</v>
      </c>
      <c r="AW21" s="111">
        <f t="shared" si="20"/>
        <v>0.19007093522493931</v>
      </c>
      <c r="AX21" s="111">
        <f t="shared" si="21"/>
        <v>0.14943039576945796</v>
      </c>
      <c r="AY21" s="112">
        <f t="shared" si="22"/>
        <v>0.14338498134968369</v>
      </c>
      <c r="AZ21" s="113" t="str">
        <f t="shared" si="23"/>
        <v>SG</v>
      </c>
      <c r="BA21" s="114">
        <f t="shared" si="24"/>
        <v>2</v>
      </c>
      <c r="BB21" s="115">
        <f t="shared" si="25"/>
        <v>3.1945138851630723</v>
      </c>
      <c r="BC21" s="115">
        <f t="shared" si="26"/>
        <v>3.0832928530249837</v>
      </c>
      <c r="BD21" s="115">
        <f t="shared" si="27"/>
        <v>3.0832928530249837</v>
      </c>
      <c r="BE21" s="129">
        <f t="shared" si="82"/>
        <v>3.0438338544458734</v>
      </c>
      <c r="BF21" s="115">
        <f t="shared" si="28"/>
        <v>3.0394589985791103</v>
      </c>
      <c r="BG21" s="115">
        <f t="shared" si="29"/>
        <v>3.0394589985791103</v>
      </c>
      <c r="BH21" s="129">
        <f t="shared" si="83"/>
        <v>3.0093073917278343</v>
      </c>
      <c r="BI21" s="115">
        <f t="shared" si="30"/>
        <v>3.0301516068512759</v>
      </c>
      <c r="BJ21" s="115">
        <f t="shared" si="31"/>
        <v>3.0301516068512759</v>
      </c>
      <c r="BK21" s="129">
        <f t="shared" si="84"/>
        <v>3.0019762702110153</v>
      </c>
      <c r="BL21" s="115">
        <f t="shared" si="32"/>
        <v>3.0281753366402606</v>
      </c>
      <c r="BM21" s="115">
        <f t="shared" si="33"/>
        <v>3.0281753366402606</v>
      </c>
      <c r="BN21" s="117">
        <f t="shared" si="34"/>
        <v>3.5125292574602112</v>
      </c>
      <c r="BO21" s="115">
        <f t="shared" si="35"/>
        <v>3.5579175947544188</v>
      </c>
      <c r="BP21" s="115">
        <f t="shared" si="36"/>
        <v>3.5579175947544188</v>
      </c>
      <c r="BQ21" s="129">
        <f t="shared" si="85"/>
        <v>3.0289621341669455</v>
      </c>
      <c r="BR21" s="115">
        <f t="shared" si="37"/>
        <v>3.5289554605874733</v>
      </c>
      <c r="BS21" s="115">
        <f t="shared" si="38"/>
        <v>3.5289554605874733</v>
      </c>
      <c r="BT21" s="129">
        <f t="shared" si="86"/>
        <v>3.0007785168208416</v>
      </c>
      <c r="BU21" s="115">
        <f t="shared" si="39"/>
        <v>3.5281769437666317</v>
      </c>
      <c r="BV21" s="115">
        <f t="shared" si="40"/>
        <v>3.5281769437666317</v>
      </c>
      <c r="BW21" s="129">
        <f t="shared" si="87"/>
        <v>3.0000209269260631</v>
      </c>
      <c r="BX21" s="115">
        <f t="shared" si="41"/>
        <v>3.5281560168405686</v>
      </c>
      <c r="BY21" s="115">
        <f t="shared" si="42"/>
        <v>3.5281560168405686</v>
      </c>
      <c r="BZ21" s="57" t="str">
        <f t="shared" si="43"/>
        <v>#14 Jayla Ruffus-Milner</v>
      </c>
      <c r="CA21" s="118">
        <f t="shared" si="44"/>
        <v>0.86</v>
      </c>
      <c r="CB21" s="119">
        <f t="shared" si="45"/>
        <v>-0.69904858092623134</v>
      </c>
      <c r="CC21" s="119">
        <f t="shared" si="45"/>
        <v>-0.30758137560754178</v>
      </c>
      <c r="CD21" s="118">
        <f t="shared" si="46"/>
        <v>0.38900000000000001</v>
      </c>
      <c r="CE21" s="118">
        <f t="shared" si="46"/>
        <v>0.81019790070866959</v>
      </c>
      <c r="CF21" s="118">
        <f t="shared" si="46"/>
        <v>-0.96399999999999997</v>
      </c>
      <c r="CG21" s="118">
        <f t="shared" si="46"/>
        <v>0.39395706364285188</v>
      </c>
      <c r="CH21" s="118">
        <f t="shared" si="46"/>
        <v>0.14895784922040423</v>
      </c>
      <c r="CI21" s="118">
        <f t="shared" si="46"/>
        <v>0</v>
      </c>
      <c r="CJ21" s="118">
        <f t="shared" si="46"/>
        <v>1.1859571758682166</v>
      </c>
      <c r="CK21" s="118">
        <f t="shared" si="46"/>
        <v>1.0106046474841193</v>
      </c>
      <c r="CL21" s="118">
        <f t="shared" si="46"/>
        <v>-0.36699999999999999</v>
      </c>
      <c r="CM21" s="115">
        <f t="shared" si="47"/>
        <v>1.9369697128308381</v>
      </c>
      <c r="CN21" s="115">
        <f t="shared" si="48"/>
        <v>-1.0705999405814455</v>
      </c>
      <c r="CO21" s="115">
        <f t="shared" si="49"/>
        <v>2.517509538400863</v>
      </c>
      <c r="CP21" s="115">
        <f t="shared" si="50"/>
        <v>2.0541374158235053</v>
      </c>
      <c r="CQ21" s="120">
        <f t="shared" si="51"/>
        <v>0.73255239535786865</v>
      </c>
      <c r="CR21" s="121">
        <f t="shared" si="52"/>
        <v>6.1705691218316288</v>
      </c>
      <c r="CS21" s="111">
        <f t="shared" si="53"/>
        <v>0.55003388299073863</v>
      </c>
      <c r="CT21" s="115">
        <f t="shared" si="54"/>
        <v>3.3940220943438031</v>
      </c>
      <c r="CU21" s="122" t="str">
        <f t="shared" si="55"/>
        <v>#14 Jayla Ruffus-Milner</v>
      </c>
      <c r="CV21" s="118">
        <f t="shared" si="56"/>
        <v>0.60499999999999998</v>
      </c>
      <c r="CW21" s="119">
        <f t="shared" si="57"/>
        <v>-0.41974953859784014</v>
      </c>
      <c r="CX21" s="119">
        <f t="shared" si="57"/>
        <v>-0.18468979698304969</v>
      </c>
      <c r="CY21" s="118">
        <f t="shared" si="58"/>
        <v>0.47699999999999998</v>
      </c>
      <c r="CZ21" s="118">
        <f t="shared" si="58"/>
        <v>0.47599999999999998</v>
      </c>
      <c r="DA21" s="118">
        <f t="shared" si="58"/>
        <v>-0.73263428175049972</v>
      </c>
      <c r="DB21" s="118">
        <f t="shared" si="58"/>
        <v>0.51270393451454799</v>
      </c>
      <c r="DC21" s="118">
        <f t="shared" si="58"/>
        <v>-2.9855756555859925E-3</v>
      </c>
      <c r="DD21" s="118">
        <f t="shared" si="58"/>
        <v>0</v>
      </c>
      <c r="DE21" s="118">
        <f t="shared" si="58"/>
        <v>0.23632412859672761</v>
      </c>
      <c r="DF21" s="118">
        <f t="shared" si="58"/>
        <v>0.40657647214747905</v>
      </c>
      <c r="DG21" s="118">
        <f t="shared" si="58"/>
        <v>-0.439</v>
      </c>
      <c r="DH21" s="115">
        <f t="shared" si="59"/>
        <v>2.1271829426632647</v>
      </c>
      <c r="DI21" s="115">
        <f t="shared" si="60"/>
        <v>-1.1482064835744559</v>
      </c>
      <c r="DJ21" s="115">
        <f t="shared" si="61"/>
        <v>2.3338411891039343</v>
      </c>
      <c r="DK21" s="115">
        <f t="shared" si="62"/>
        <v>-1.3666640169289854</v>
      </c>
      <c r="DL21" s="120">
        <f t="shared" si="63"/>
        <v>0.22710708724144449</v>
      </c>
      <c r="DM21" s="121">
        <f t="shared" si="64"/>
        <v>2.173260718505202</v>
      </c>
      <c r="DN21" s="111">
        <f t="shared" si="65"/>
        <v>0.55003388299073863</v>
      </c>
      <c r="DO21" s="115">
        <f t="shared" si="66"/>
        <v>1.1953670317506588</v>
      </c>
      <c r="DP21" s="123" t="str">
        <f t="shared" si="67"/>
        <v>#14 Jayla Ruffus-Milner (2nd)</v>
      </c>
      <c r="DQ21" s="124">
        <f t="shared" si="68"/>
        <v>3.0281753366402606</v>
      </c>
      <c r="DR21" s="124">
        <f t="shared" si="69"/>
        <v>3.5281560168405686</v>
      </c>
      <c r="DS21" s="125">
        <f t="shared" si="70"/>
        <v>487</v>
      </c>
      <c r="DT21" s="124">
        <f t="shared" si="71"/>
        <v>27.055555555555557</v>
      </c>
      <c r="DU21" s="124">
        <f t="shared" si="72"/>
        <v>-0.34040477967616578</v>
      </c>
      <c r="DV21" s="124">
        <f t="shared" si="73"/>
        <v>-0.6842189539373642</v>
      </c>
      <c r="DW21" s="124">
        <f t="shared" si="74"/>
        <v>0.34381417426119842</v>
      </c>
      <c r="DX21" s="124">
        <f t="shared" si="75"/>
        <v>-0.18723416275388832</v>
      </c>
      <c r="DY21" s="126">
        <f t="shared" si="88"/>
        <v>0.91283360322758877</v>
      </c>
      <c r="DZ21" s="127">
        <f t="shared" si="76"/>
        <v>22.136363636363637</v>
      </c>
      <c r="EA21" s="127">
        <f t="shared" si="77"/>
        <v>0</v>
      </c>
      <c r="EB21" s="127">
        <f t="shared" si="78"/>
        <v>-0.87613636363636394</v>
      </c>
      <c r="EC21" s="127">
        <f t="shared" si="79"/>
        <v>-0.34040477967616578</v>
      </c>
      <c r="ED21" s="29">
        <f t="shared" si="80"/>
        <v>-0.6842189539373642</v>
      </c>
      <c r="EE21" s="29">
        <f t="shared" si="81"/>
        <v>0.34381417426119842</v>
      </c>
    </row>
    <row r="22" spans="1:135" ht="14" x14ac:dyDescent="0.15">
      <c r="A22" s="105">
        <v>9</v>
      </c>
      <c r="B22" s="194" t="s">
        <v>739</v>
      </c>
      <c r="C22" s="193">
        <v>21</v>
      </c>
      <c r="D22" s="194">
        <v>22</v>
      </c>
      <c r="E22" s="193"/>
      <c r="F22" s="194">
        <v>425</v>
      </c>
      <c r="G22" s="135">
        <v>46</v>
      </c>
      <c r="H22" s="135">
        <v>96</v>
      </c>
      <c r="I22" s="135">
        <v>0.47899999999999998</v>
      </c>
      <c r="J22" s="135">
        <v>16</v>
      </c>
      <c r="K22" s="135">
        <v>42</v>
      </c>
      <c r="L22" s="135">
        <v>0.38100000000000001</v>
      </c>
      <c r="M22" s="135">
        <v>30</v>
      </c>
      <c r="N22" s="135">
        <v>54</v>
      </c>
      <c r="O22" s="135">
        <v>0.55600000000000005</v>
      </c>
      <c r="P22" s="135"/>
      <c r="Q22" s="135">
        <v>20</v>
      </c>
      <c r="R22" s="135">
        <v>23</v>
      </c>
      <c r="S22" s="135">
        <v>0.87</v>
      </c>
      <c r="T22" s="135">
        <v>7</v>
      </c>
      <c r="U22" s="135">
        <v>35</v>
      </c>
      <c r="V22" s="128">
        <v>42</v>
      </c>
      <c r="W22" s="135">
        <v>40</v>
      </c>
      <c r="X22" s="135">
        <v>10</v>
      </c>
      <c r="Y22" s="135">
        <v>4</v>
      </c>
      <c r="Z22" s="135">
        <v>64</v>
      </c>
      <c r="AA22" s="135">
        <v>21</v>
      </c>
      <c r="AB22" s="135">
        <v>128</v>
      </c>
      <c r="AC22" s="107">
        <f t="shared" si="3"/>
        <v>106.12</v>
      </c>
      <c r="AD22" s="108">
        <f t="shared" si="4"/>
        <v>1.206181681115718</v>
      </c>
      <c r="AE22" s="4">
        <f t="shared" si="5"/>
        <v>134.19400535971963</v>
      </c>
      <c r="AF22" s="107">
        <f t="shared" si="6"/>
        <v>838.40909090909076</v>
      </c>
      <c r="AG22" s="109">
        <f t="shared" si="7"/>
        <v>63.093605359719632</v>
      </c>
      <c r="AH22" s="110">
        <f t="shared" si="8"/>
        <v>16.005790826315167</v>
      </c>
      <c r="AI22" s="110">
        <f t="shared" si="9"/>
        <v>11.450257522363787</v>
      </c>
      <c r="AJ22" s="110">
        <f t="shared" si="10"/>
        <v>2.7432908647329906</v>
      </c>
      <c r="AK22" s="110">
        <f t="shared" si="11"/>
        <v>1.9083762537272977</v>
      </c>
      <c r="AL22" s="110">
        <f t="shared" si="12"/>
        <v>4.7709406343182446</v>
      </c>
      <c r="AM22" s="110">
        <f t="shared" si="13"/>
        <v>7.6335050149091908</v>
      </c>
      <c r="AN22" s="110">
        <f t="shared" si="14"/>
        <v>0.83491461100569275</v>
      </c>
      <c r="AO22" s="110">
        <f t="shared" si="14"/>
        <v>4.1745730550284641</v>
      </c>
      <c r="AP22" s="110">
        <f t="shared" si="14"/>
        <v>5.0094876660341559</v>
      </c>
      <c r="AQ22" s="110">
        <f t="shared" si="15"/>
        <v>1.1927351585795611</v>
      </c>
      <c r="AR22" s="110">
        <f t="shared" si="15"/>
        <v>0.47709406343182442</v>
      </c>
      <c r="AS22" s="110">
        <f t="shared" si="16"/>
        <v>2.5047438330170779</v>
      </c>
      <c r="AT22" s="111">
        <f t="shared" si="17"/>
        <v>0.12393534410931512</v>
      </c>
      <c r="AU22" s="111">
        <f t="shared" si="18"/>
        <v>0.1335444947209653</v>
      </c>
      <c r="AV22" s="111">
        <f t="shared" si="19"/>
        <v>0.12680920716112531</v>
      </c>
      <c r="AW22" s="111">
        <f t="shared" si="20"/>
        <v>0.37878074866310163</v>
      </c>
      <c r="AX22" s="111">
        <f t="shared" si="21"/>
        <v>0.11415310233682513</v>
      </c>
      <c r="AY22" s="112">
        <f t="shared" si="22"/>
        <v>0.29324639831268084</v>
      </c>
      <c r="AZ22" s="113" t="str">
        <f t="shared" si="23"/>
        <v>SF</v>
      </c>
      <c r="BA22" s="114">
        <f t="shared" si="24"/>
        <v>3</v>
      </c>
      <c r="BB22" s="115">
        <f t="shared" si="25"/>
        <v>1.8484869547176044</v>
      </c>
      <c r="BC22" s="115">
        <f t="shared" si="26"/>
        <v>1.9696988542210145</v>
      </c>
      <c r="BD22" s="115">
        <f t="shared" si="27"/>
        <v>1.9696988542210145</v>
      </c>
      <c r="BE22" s="129">
        <f t="shared" si="82"/>
        <v>3.0438338544458734</v>
      </c>
      <c r="BF22" s="115">
        <f t="shared" si="28"/>
        <v>1.9258649997751411</v>
      </c>
      <c r="BG22" s="115">
        <f t="shared" si="29"/>
        <v>1.9258649997751411</v>
      </c>
      <c r="BH22" s="129">
        <f t="shared" si="83"/>
        <v>3.0093073917278343</v>
      </c>
      <c r="BI22" s="115">
        <f t="shared" si="30"/>
        <v>1.9165576080473068</v>
      </c>
      <c r="BJ22" s="115">
        <f t="shared" si="31"/>
        <v>1.9165576080473068</v>
      </c>
      <c r="BK22" s="129">
        <f t="shared" si="84"/>
        <v>3.0019762702110153</v>
      </c>
      <c r="BL22" s="115">
        <f t="shared" si="32"/>
        <v>1.9145813378362915</v>
      </c>
      <c r="BM22" s="115">
        <f t="shared" si="33"/>
        <v>1.9145813378362915</v>
      </c>
      <c r="BN22" s="117">
        <f t="shared" si="34"/>
        <v>0.97876322785576741</v>
      </c>
      <c r="BO22" s="115">
        <f t="shared" si="35"/>
        <v>1.2967881512393709</v>
      </c>
      <c r="BP22" s="115">
        <f t="shared" si="36"/>
        <v>1.2967881512393709</v>
      </c>
      <c r="BQ22" s="129">
        <f t="shared" si="85"/>
        <v>3.0289621341669455</v>
      </c>
      <c r="BR22" s="115">
        <f t="shared" si="37"/>
        <v>1.2678260170724254</v>
      </c>
      <c r="BS22" s="115">
        <f t="shared" si="38"/>
        <v>1.2678260170724254</v>
      </c>
      <c r="BT22" s="129">
        <f t="shared" si="86"/>
        <v>3.0007785168208416</v>
      </c>
      <c r="BU22" s="115">
        <f t="shared" si="39"/>
        <v>1.2670475002515837</v>
      </c>
      <c r="BV22" s="115">
        <f t="shared" si="40"/>
        <v>1.2670475002515837</v>
      </c>
      <c r="BW22" s="129">
        <f t="shared" si="87"/>
        <v>3.0000209269260631</v>
      </c>
      <c r="BX22" s="115">
        <f t="shared" si="41"/>
        <v>1.2670265733255206</v>
      </c>
      <c r="BY22" s="115">
        <f t="shared" si="42"/>
        <v>1.2670265733255206</v>
      </c>
      <c r="BZ22" s="57" t="str">
        <f t="shared" si="43"/>
        <v>#22 Kennedy Carson</v>
      </c>
      <c r="CA22" s="118">
        <f t="shared" si="44"/>
        <v>0.86</v>
      </c>
      <c r="CB22" s="119">
        <f t="shared" si="45"/>
        <v>-0.5746864615329037</v>
      </c>
      <c r="CC22" s="119">
        <f t="shared" si="45"/>
        <v>-0.25286204307447763</v>
      </c>
      <c r="CD22" s="118">
        <f t="shared" si="46"/>
        <v>0.38900000000000001</v>
      </c>
      <c r="CE22" s="118">
        <f t="shared" si="46"/>
        <v>0.68380498184441907</v>
      </c>
      <c r="CF22" s="118">
        <f t="shared" si="46"/>
        <v>-0.96399999999999997</v>
      </c>
      <c r="CG22" s="118">
        <f t="shared" si="46"/>
        <v>0.5142252155136805</v>
      </c>
      <c r="CH22" s="118">
        <f t="shared" si="46"/>
        <v>0.13086194673983975</v>
      </c>
      <c r="CI22" s="118">
        <f t="shared" si="46"/>
        <v>0</v>
      </c>
      <c r="CJ22" s="118">
        <f t="shared" si="46"/>
        <v>1.2864590342602746</v>
      </c>
      <c r="CK22" s="118">
        <f t="shared" si="46"/>
        <v>1.1843253112975385</v>
      </c>
      <c r="CL22" s="118">
        <f t="shared" si="46"/>
        <v>-0.36699999999999999</v>
      </c>
      <c r="CM22" s="115">
        <f t="shared" si="47"/>
        <v>7.2333563613592702</v>
      </c>
      <c r="CN22" s="115">
        <f t="shared" si="48"/>
        <v>-4.0963058605416709</v>
      </c>
      <c r="CO22" s="115">
        <f t="shared" si="49"/>
        <v>0.97562690256862816</v>
      </c>
      <c r="CP22" s="115">
        <f t="shared" si="50"/>
        <v>1.1801985087093732</v>
      </c>
      <c r="CQ22" s="120">
        <f t="shared" si="51"/>
        <v>-2.8475703756224595</v>
      </c>
      <c r="CR22" s="121">
        <f t="shared" si="52"/>
        <v>2.4453055364731409</v>
      </c>
      <c r="CS22" s="111">
        <f t="shared" si="53"/>
        <v>0.48000903546419699</v>
      </c>
      <c r="CT22" s="115">
        <f t="shared" si="54"/>
        <v>1.1737687519777331</v>
      </c>
      <c r="CU22" s="122" t="str">
        <f t="shared" si="55"/>
        <v>#22 Kennedy Carson</v>
      </c>
      <c r="CV22" s="118">
        <f t="shared" si="56"/>
        <v>0.60499999999999998</v>
      </c>
      <c r="CW22" s="119">
        <f t="shared" si="57"/>
        <v>-0.33947944335305597</v>
      </c>
      <c r="CX22" s="119">
        <f t="shared" si="57"/>
        <v>-0.14937095507534462</v>
      </c>
      <c r="CY22" s="118">
        <f t="shared" si="58"/>
        <v>0.47699999999999998</v>
      </c>
      <c r="CZ22" s="118">
        <f t="shared" si="58"/>
        <v>0.47599999999999998</v>
      </c>
      <c r="DA22" s="118">
        <f t="shared" si="58"/>
        <v>-0.64827953634109903</v>
      </c>
      <c r="DB22" s="118">
        <f t="shared" si="58"/>
        <v>0.56392925845953057</v>
      </c>
      <c r="DC22" s="118">
        <f t="shared" si="58"/>
        <v>-6.2841253091299343E-2</v>
      </c>
      <c r="DD22" s="118">
        <f t="shared" si="58"/>
        <v>0</v>
      </c>
      <c r="DE22" s="118">
        <f t="shared" si="58"/>
        <v>0.2037515041317115</v>
      </c>
      <c r="DF22" s="118">
        <f t="shared" si="58"/>
        <v>0.58141072995970222</v>
      </c>
      <c r="DG22" s="118">
        <f t="shared" si="58"/>
        <v>-0.43899999999999995</v>
      </c>
      <c r="DH22" s="115">
        <f t="shared" si="59"/>
        <v>6.2969038964927613</v>
      </c>
      <c r="DI22" s="115">
        <f t="shared" si="60"/>
        <v>-2.6776773497872997</v>
      </c>
      <c r="DJ22" s="115">
        <f t="shared" si="61"/>
        <v>0.2084973755623053</v>
      </c>
      <c r="DK22" s="115">
        <f t="shared" si="62"/>
        <v>-0.57917335242379864</v>
      </c>
      <c r="DL22" s="120">
        <f t="shared" si="63"/>
        <v>-1.6666990176470147</v>
      </c>
      <c r="DM22" s="121">
        <f t="shared" si="64"/>
        <v>1.5818515521969536</v>
      </c>
      <c r="DN22" s="111">
        <f t="shared" si="65"/>
        <v>0.48000903546419699</v>
      </c>
      <c r="DO22" s="115">
        <f t="shared" si="66"/>
        <v>0.75930303781760256</v>
      </c>
      <c r="DP22" s="123" t="str">
        <f t="shared" si="67"/>
        <v>#22 Kennedy Carson (1st)</v>
      </c>
      <c r="DQ22" s="124">
        <f t="shared" si="68"/>
        <v>1.9145813378362915</v>
      </c>
      <c r="DR22" s="124">
        <f t="shared" si="69"/>
        <v>1.2670265733255206</v>
      </c>
      <c r="DS22" s="125">
        <f t="shared" si="70"/>
        <v>425</v>
      </c>
      <c r="DT22" s="124">
        <f t="shared" si="71"/>
        <v>19.318181818181817</v>
      </c>
      <c r="DU22" s="124">
        <f t="shared" si="72"/>
        <v>-4.0656683650346537</v>
      </c>
      <c r="DV22" s="124">
        <f t="shared" si="73"/>
        <v>-1.2756281202456126</v>
      </c>
      <c r="DW22" s="124">
        <f t="shared" si="74"/>
        <v>-2.7900402447890409</v>
      </c>
      <c r="DX22" s="124">
        <f t="shared" si="75"/>
        <v>-1.9515575504175828</v>
      </c>
      <c r="DY22" s="126">
        <f t="shared" si="88"/>
        <v>-0.99153947948918897</v>
      </c>
      <c r="DZ22" s="127">
        <f t="shared" si="76"/>
        <v>16.346153846153847</v>
      </c>
      <c r="EA22" s="127">
        <f t="shared" si="77"/>
        <v>8.3333333333333339</v>
      </c>
      <c r="EB22" s="127">
        <f t="shared" si="78"/>
        <v>-1.8894230769230771</v>
      </c>
      <c r="EC22" s="127">
        <f t="shared" si="79"/>
        <v>-4.0238174941094318</v>
      </c>
      <c r="ED22" s="29">
        <f t="shared" si="80"/>
        <v>-1.2874318694124869</v>
      </c>
      <c r="EE22" s="29">
        <f t="shared" si="81"/>
        <v>-2.7363856246969451</v>
      </c>
    </row>
    <row r="23" spans="1:135" ht="14" x14ac:dyDescent="0.15">
      <c r="A23" s="105">
        <v>10</v>
      </c>
      <c r="B23" s="194" t="s">
        <v>740</v>
      </c>
      <c r="C23" s="193">
        <v>21</v>
      </c>
      <c r="D23" s="194">
        <v>16</v>
      </c>
      <c r="E23" s="193"/>
      <c r="F23" s="194">
        <v>119</v>
      </c>
      <c r="G23" s="135">
        <v>5</v>
      </c>
      <c r="H23" s="135">
        <v>25</v>
      </c>
      <c r="I23" s="135">
        <v>0.2</v>
      </c>
      <c r="J23" s="135">
        <v>0</v>
      </c>
      <c r="K23" s="135">
        <v>1</v>
      </c>
      <c r="L23" s="135">
        <v>0</v>
      </c>
      <c r="M23" s="135">
        <v>5</v>
      </c>
      <c r="N23" s="135">
        <v>24</v>
      </c>
      <c r="O23" s="135">
        <v>0.20799999999999999</v>
      </c>
      <c r="P23" s="135"/>
      <c r="Q23" s="135">
        <v>4</v>
      </c>
      <c r="R23" s="135">
        <v>10</v>
      </c>
      <c r="S23" s="135">
        <v>0.4</v>
      </c>
      <c r="T23" s="135">
        <v>8</v>
      </c>
      <c r="U23" s="135">
        <v>17</v>
      </c>
      <c r="V23" s="128">
        <v>25</v>
      </c>
      <c r="W23" s="135">
        <v>1</v>
      </c>
      <c r="X23" s="135">
        <v>6</v>
      </c>
      <c r="Y23" s="135">
        <v>9</v>
      </c>
      <c r="Z23" s="135">
        <v>10</v>
      </c>
      <c r="AA23" s="135">
        <v>25</v>
      </c>
      <c r="AB23" s="135">
        <v>14</v>
      </c>
      <c r="AC23" s="107">
        <f t="shared" si="3"/>
        <v>29.4</v>
      </c>
      <c r="AD23" s="108">
        <f t="shared" si="4"/>
        <v>0.47619047619047622</v>
      </c>
      <c r="AE23" s="4">
        <f t="shared" si="5"/>
        <v>15.716017316017313</v>
      </c>
      <c r="AF23" s="107">
        <f t="shared" si="6"/>
        <v>234.75454545454545</v>
      </c>
      <c r="AG23" s="109">
        <f t="shared" si="7"/>
        <v>-3.9819826839826855</v>
      </c>
      <c r="AH23" s="110">
        <f t="shared" si="8"/>
        <v>6.6946594305925116</v>
      </c>
      <c r="AI23" s="110">
        <f t="shared" si="9"/>
        <v>10.64942105874608</v>
      </c>
      <c r="AJ23" s="110">
        <f t="shared" si="10"/>
        <v>4.2597684234984321</v>
      </c>
      <c r="AK23" s="110">
        <f t="shared" si="11"/>
        <v>0</v>
      </c>
      <c r="AL23" s="110">
        <f t="shared" si="12"/>
        <v>0.42597684234984312</v>
      </c>
      <c r="AM23" s="110">
        <f t="shared" si="13"/>
        <v>4.2597684234984321</v>
      </c>
      <c r="AN23" s="110">
        <f t="shared" si="14"/>
        <v>3.407814738798745</v>
      </c>
      <c r="AO23" s="110">
        <f t="shared" si="14"/>
        <v>7.2416063199473344</v>
      </c>
      <c r="AP23" s="110">
        <f t="shared" si="14"/>
        <v>10.64942105874608</v>
      </c>
      <c r="AQ23" s="110">
        <f t="shared" si="15"/>
        <v>2.5558610540990592</v>
      </c>
      <c r="AR23" s="110">
        <f t="shared" si="15"/>
        <v>3.8337915811485885</v>
      </c>
      <c r="AS23" s="110">
        <f t="shared" si="16"/>
        <v>10.64942105874608</v>
      </c>
      <c r="AT23" s="111">
        <f t="shared" si="17"/>
        <v>0.26346799342966648</v>
      </c>
      <c r="AU23" s="111">
        <f t="shared" si="18"/>
        <v>0.28616677440206856</v>
      </c>
      <c r="AV23" s="111">
        <f t="shared" si="19"/>
        <v>0.53915479235172337</v>
      </c>
      <c r="AW23" s="111">
        <f t="shared" si="20"/>
        <v>3.3819709702062641E-2</v>
      </c>
      <c r="AX23" s="111">
        <f t="shared" si="21"/>
        <v>0.91730171520663062</v>
      </c>
      <c r="AY23" s="112">
        <f t="shared" si="22"/>
        <v>-6.6098054603829698E-2</v>
      </c>
      <c r="AZ23" s="113" t="str">
        <f t="shared" si="23"/>
        <v>PF</v>
      </c>
      <c r="BA23" s="114">
        <f t="shared" si="24"/>
        <v>4</v>
      </c>
      <c r="BB23" s="115">
        <f t="shared" si="25"/>
        <v>5.6460978696233726</v>
      </c>
      <c r="BC23" s="115">
        <f t="shared" si="26"/>
        <v>5.1590866655927892</v>
      </c>
      <c r="BD23" s="115">
        <f t="shared" si="27"/>
        <v>5</v>
      </c>
      <c r="BE23" s="129">
        <f t="shared" si="82"/>
        <v>3.0438338544458734</v>
      </c>
      <c r="BF23" s="115">
        <f t="shared" si="28"/>
        <v>5.1152528111469158</v>
      </c>
      <c r="BG23" s="115">
        <f t="shared" si="29"/>
        <v>5</v>
      </c>
      <c r="BH23" s="129">
        <f t="shared" si="83"/>
        <v>3.0093073917278343</v>
      </c>
      <c r="BI23" s="115">
        <f t="shared" si="30"/>
        <v>5.105945419419081</v>
      </c>
      <c r="BJ23" s="115">
        <f t="shared" si="31"/>
        <v>5</v>
      </c>
      <c r="BK23" s="129">
        <f t="shared" si="84"/>
        <v>3.0019762702110153</v>
      </c>
      <c r="BL23" s="115">
        <f t="shared" si="32"/>
        <v>5.1039691492080657</v>
      </c>
      <c r="BM23" s="115">
        <f t="shared" si="33"/>
        <v>5</v>
      </c>
      <c r="BN23" s="117">
        <f t="shared" si="34"/>
        <v>6.3401314043833628</v>
      </c>
      <c r="BO23" s="115">
        <f t="shared" si="35"/>
        <v>5.6477848350391726</v>
      </c>
      <c r="BP23" s="115">
        <f t="shared" si="36"/>
        <v>5</v>
      </c>
      <c r="BQ23" s="129">
        <f t="shared" si="85"/>
        <v>3.0289621341669455</v>
      </c>
      <c r="BR23" s="115">
        <f t="shared" si="37"/>
        <v>5.6188227008722276</v>
      </c>
      <c r="BS23" s="115">
        <f t="shared" si="38"/>
        <v>5</v>
      </c>
      <c r="BT23" s="129">
        <f t="shared" si="86"/>
        <v>3.0007785168208416</v>
      </c>
      <c r="BU23" s="115">
        <f t="shared" si="39"/>
        <v>5.6180441840513859</v>
      </c>
      <c r="BV23" s="115">
        <f t="shared" si="40"/>
        <v>5</v>
      </c>
      <c r="BW23" s="129">
        <f t="shared" si="87"/>
        <v>3.0000209269260631</v>
      </c>
      <c r="BX23" s="115">
        <f t="shared" si="41"/>
        <v>5.6180232571253228</v>
      </c>
      <c r="BY23" s="115">
        <f t="shared" si="42"/>
        <v>5</v>
      </c>
      <c r="BZ23" s="57" t="str">
        <f t="shared" si="43"/>
        <v>#24 Hayley Duren</v>
      </c>
      <c r="CA23" s="118">
        <f t="shared" si="44"/>
        <v>0.86</v>
      </c>
      <c r="CB23" s="119">
        <f t="shared" si="45"/>
        <v>-0.78</v>
      </c>
      <c r="CC23" s="119">
        <f t="shared" si="45"/>
        <v>-0.34320000000000001</v>
      </c>
      <c r="CD23" s="118">
        <f t="shared" si="46"/>
        <v>0.38900000000000001</v>
      </c>
      <c r="CE23" s="118">
        <f t="shared" si="46"/>
        <v>1.034</v>
      </c>
      <c r="CF23" s="118">
        <f t="shared" si="46"/>
        <v>-0.96399999999999997</v>
      </c>
      <c r="CG23" s="118">
        <f t="shared" si="46"/>
        <v>0.18099999999999999</v>
      </c>
      <c r="CH23" s="118">
        <f t="shared" si="46"/>
        <v>0.18099999999999999</v>
      </c>
      <c r="CI23" s="118">
        <f t="shared" si="46"/>
        <v>0</v>
      </c>
      <c r="CJ23" s="118">
        <f t="shared" si="46"/>
        <v>1.008</v>
      </c>
      <c r="CK23" s="118">
        <f t="shared" si="46"/>
        <v>0.70299999999999996</v>
      </c>
      <c r="CL23" s="118">
        <f t="shared" si="46"/>
        <v>-0.36699999999999999</v>
      </c>
      <c r="CM23" s="115">
        <f t="shared" si="47"/>
        <v>-4.0110938384570449</v>
      </c>
      <c r="CN23" s="115">
        <f t="shared" si="48"/>
        <v>-3.6659567052627509</v>
      </c>
      <c r="CO23" s="115">
        <f t="shared" si="49"/>
        <v>1.9275452116330403</v>
      </c>
      <c r="CP23" s="115">
        <f t="shared" si="50"/>
        <v>1.3631258955194978</v>
      </c>
      <c r="CQ23" s="120">
        <f t="shared" si="51"/>
        <v>2.774</v>
      </c>
      <c r="CR23" s="121">
        <f t="shared" si="52"/>
        <v>-1.6123794365672577</v>
      </c>
      <c r="CS23" s="111">
        <f t="shared" si="53"/>
        <v>0.13440252992997515</v>
      </c>
      <c r="CT23" s="115">
        <f t="shared" si="54"/>
        <v>-0.21670787548170731</v>
      </c>
      <c r="CU23" s="122" t="str">
        <f t="shared" si="55"/>
        <v>#24 Hayley Duren</v>
      </c>
      <c r="CV23" s="118">
        <f t="shared" si="56"/>
        <v>0.60499999999999998</v>
      </c>
      <c r="CW23" s="119">
        <f t="shared" si="57"/>
        <v>-0.47199999999999998</v>
      </c>
      <c r="CX23" s="119">
        <f t="shared" si="57"/>
        <v>-0.20768</v>
      </c>
      <c r="CY23" s="118">
        <f t="shared" si="58"/>
        <v>0.47699999999999998</v>
      </c>
      <c r="CZ23" s="118">
        <f t="shared" si="58"/>
        <v>0.47599999999999998</v>
      </c>
      <c r="DA23" s="118">
        <f t="shared" si="58"/>
        <v>-0.88200000000000001</v>
      </c>
      <c r="DB23" s="118">
        <f t="shared" si="58"/>
        <v>0.42199999999999999</v>
      </c>
      <c r="DC23" s="118">
        <f t="shared" si="58"/>
        <v>0.10299999999999999</v>
      </c>
      <c r="DD23" s="118">
        <f t="shared" si="58"/>
        <v>0</v>
      </c>
      <c r="DE23" s="118">
        <f t="shared" si="58"/>
        <v>0.29399999999999998</v>
      </c>
      <c r="DF23" s="118">
        <f t="shared" si="58"/>
        <v>9.7000000000000003E-2</v>
      </c>
      <c r="DG23" s="118">
        <f t="shared" si="58"/>
        <v>-0.439</v>
      </c>
      <c r="DH23" s="115">
        <f t="shared" si="59"/>
        <v>-1.8609264904118343</v>
      </c>
      <c r="DI23" s="115">
        <f t="shared" si="60"/>
        <v>-3.554350772567092</v>
      </c>
      <c r="DJ23" s="115">
        <f t="shared" si="61"/>
        <v>2.1839832707276456</v>
      </c>
      <c r="DK23" s="115">
        <f t="shared" si="62"/>
        <v>-3.5517949115129932</v>
      </c>
      <c r="DL23" s="120">
        <f t="shared" si="63"/>
        <v>0.86</v>
      </c>
      <c r="DM23" s="121">
        <f t="shared" si="64"/>
        <v>-5.9230889037642731</v>
      </c>
      <c r="DN23" s="111">
        <f t="shared" si="65"/>
        <v>0.13440252992997515</v>
      </c>
      <c r="DO23" s="115">
        <f t="shared" si="66"/>
        <v>-0.79607813366608138</v>
      </c>
      <c r="DP23" s="123" t="str">
        <f t="shared" si="67"/>
        <v>#24 Hayley Duren (4th)</v>
      </c>
      <c r="DQ23" s="124">
        <f t="shared" si="68"/>
        <v>5</v>
      </c>
      <c r="DR23" s="124">
        <f t="shared" si="69"/>
        <v>5</v>
      </c>
      <c r="DS23" s="125">
        <f t="shared" si="70"/>
        <v>119</v>
      </c>
      <c r="DT23" s="124">
        <f t="shared" si="71"/>
        <v>7.4375</v>
      </c>
      <c r="DU23" s="124">
        <f t="shared" si="72"/>
        <v>-8.1233533380750522</v>
      </c>
      <c r="DV23" s="124">
        <f t="shared" si="73"/>
        <v>-8.7805685762068393</v>
      </c>
      <c r="DW23" s="124">
        <f t="shared" si="74"/>
        <v>0.65721523813178706</v>
      </c>
      <c r="DX23" s="124">
        <f t="shared" si="75"/>
        <v>-1.0917992401523957</v>
      </c>
      <c r="DY23" s="126">
        <f t="shared" si="88"/>
        <v>-0.82299418029244553</v>
      </c>
      <c r="DZ23" s="127">
        <f t="shared" si="76"/>
        <v>5.95</v>
      </c>
      <c r="EA23" s="127">
        <f t="shared" si="77"/>
        <v>110.33333333333333</v>
      </c>
      <c r="EB23" s="127">
        <f t="shared" si="78"/>
        <v>-3.7087500000000002</v>
      </c>
      <c r="EC23" s="127">
        <f t="shared" si="79"/>
        <v>-5.9994671390883632</v>
      </c>
      <c r="ED23" s="29">
        <f t="shared" si="80"/>
        <v>-6.3404930693398871</v>
      </c>
      <c r="EE23" s="29">
        <f t="shared" si="81"/>
        <v>0.34102593025152395</v>
      </c>
    </row>
    <row r="24" spans="1:135" ht="14" x14ac:dyDescent="0.15">
      <c r="A24" s="105">
        <v>11</v>
      </c>
      <c r="B24" s="194" t="s">
        <v>741</v>
      </c>
      <c r="C24" s="193">
        <v>21</v>
      </c>
      <c r="D24" s="194">
        <v>15</v>
      </c>
      <c r="E24" s="193"/>
      <c r="F24" s="194">
        <v>236</v>
      </c>
      <c r="G24" s="135">
        <v>33</v>
      </c>
      <c r="H24" s="135">
        <v>74</v>
      </c>
      <c r="I24" s="135">
        <v>0.44600000000000001</v>
      </c>
      <c r="J24" s="135">
        <v>0</v>
      </c>
      <c r="K24" s="135">
        <v>0</v>
      </c>
      <c r="L24" s="135"/>
      <c r="M24" s="135">
        <v>33</v>
      </c>
      <c r="N24" s="135">
        <v>74</v>
      </c>
      <c r="O24" s="135">
        <v>0.44600000000000001</v>
      </c>
      <c r="P24" s="135"/>
      <c r="Q24" s="135">
        <v>35</v>
      </c>
      <c r="R24" s="135">
        <v>39</v>
      </c>
      <c r="S24" s="135">
        <v>0.89700000000000002</v>
      </c>
      <c r="T24" s="135">
        <v>12</v>
      </c>
      <c r="U24" s="135">
        <v>42</v>
      </c>
      <c r="V24" s="128">
        <v>54</v>
      </c>
      <c r="W24" s="135">
        <v>5</v>
      </c>
      <c r="X24" s="135">
        <v>1</v>
      </c>
      <c r="Y24" s="135">
        <v>10</v>
      </c>
      <c r="Z24" s="135">
        <v>17</v>
      </c>
      <c r="AA24" s="128">
        <v>38</v>
      </c>
      <c r="AB24" s="128">
        <v>101</v>
      </c>
      <c r="AC24" s="107">
        <f t="shared" si="3"/>
        <v>91.16</v>
      </c>
      <c r="AD24" s="108">
        <f t="shared" si="4"/>
        <v>1.1079420798595876</v>
      </c>
      <c r="AE24" s="4">
        <f t="shared" si="5"/>
        <v>106.32082103837206</v>
      </c>
      <c r="AF24" s="107">
        <f t="shared" si="6"/>
        <v>465.56363636363631</v>
      </c>
      <c r="AG24" s="109">
        <f t="shared" si="7"/>
        <v>45.243621038372055</v>
      </c>
      <c r="AH24" s="110">
        <f t="shared" si="8"/>
        <v>22.837011470399375</v>
      </c>
      <c r="AI24" s="110">
        <f t="shared" si="9"/>
        <v>15.894712176833556</v>
      </c>
      <c r="AJ24" s="110">
        <f t="shared" si="10"/>
        <v>8.3769429040068744</v>
      </c>
      <c r="AK24" s="110">
        <f t="shared" si="11"/>
        <v>0</v>
      </c>
      <c r="AL24" s="110">
        <f t="shared" si="12"/>
        <v>1.0739670389752405</v>
      </c>
      <c r="AM24" s="110">
        <f t="shared" si="13"/>
        <v>3.6514879325158169</v>
      </c>
      <c r="AN24" s="110">
        <f t="shared" si="14"/>
        <v>2.5775208935405769</v>
      </c>
      <c r="AO24" s="110">
        <f t="shared" si="14"/>
        <v>9.0213231273920176</v>
      </c>
      <c r="AP24" s="110">
        <f t="shared" si="14"/>
        <v>11.598844020932596</v>
      </c>
      <c r="AQ24" s="110">
        <f t="shared" si="15"/>
        <v>0.21479340779504805</v>
      </c>
      <c r="AR24" s="110">
        <f t="shared" si="15"/>
        <v>2.147934077950481</v>
      </c>
      <c r="AS24" s="110">
        <f t="shared" si="16"/>
        <v>8.1621494962118266</v>
      </c>
      <c r="AT24" s="111">
        <f t="shared" si="17"/>
        <v>0.28695683487780282</v>
      </c>
      <c r="AU24" s="111">
        <f t="shared" si="18"/>
        <v>2.404932637983485E-2</v>
      </c>
      <c r="AV24" s="111">
        <f t="shared" si="19"/>
        <v>0.41323016457872752</v>
      </c>
      <c r="AW24" s="111">
        <f t="shared" si="20"/>
        <v>8.5265793528505385E-2</v>
      </c>
      <c r="AX24" s="111">
        <f t="shared" si="21"/>
        <v>0.51393081030879961</v>
      </c>
      <c r="AY24" s="112">
        <f t="shared" si="22"/>
        <v>0.3786880711821593</v>
      </c>
      <c r="AZ24" s="113" t="str">
        <f t="shared" si="23"/>
        <v>C</v>
      </c>
      <c r="BA24" s="114">
        <f t="shared" si="24"/>
        <v>5</v>
      </c>
      <c r="BB24" s="115">
        <f t="shared" si="25"/>
        <v>5.522125250143624</v>
      </c>
      <c r="BC24" s="115">
        <f t="shared" si="26"/>
        <v>5.4308446120066272</v>
      </c>
      <c r="BD24" s="115">
        <f t="shared" si="27"/>
        <v>5</v>
      </c>
      <c r="BE24" s="129">
        <f t="shared" si="82"/>
        <v>3.0438338544458734</v>
      </c>
      <c r="BF24" s="115">
        <f t="shared" si="28"/>
        <v>5.3870107575607538</v>
      </c>
      <c r="BG24" s="115">
        <f t="shared" si="29"/>
        <v>5</v>
      </c>
      <c r="BH24" s="129">
        <f t="shared" si="83"/>
        <v>3.0093073917278343</v>
      </c>
      <c r="BI24" s="115">
        <f t="shared" si="30"/>
        <v>5.3777033658329199</v>
      </c>
      <c r="BJ24" s="115">
        <f t="shared" si="31"/>
        <v>5</v>
      </c>
      <c r="BK24" s="129">
        <f t="shared" si="84"/>
        <v>3.0019762702110153</v>
      </c>
      <c r="BL24" s="115">
        <f t="shared" si="32"/>
        <v>5.3757270956219045</v>
      </c>
      <c r="BM24" s="115">
        <f t="shared" si="33"/>
        <v>5</v>
      </c>
      <c r="BN24" s="117">
        <f t="shared" si="34"/>
        <v>2.1981499567135914</v>
      </c>
      <c r="BO24" s="115">
        <f t="shared" si="35"/>
        <v>2.5131587055398863</v>
      </c>
      <c r="BP24" s="115">
        <f t="shared" si="36"/>
        <v>2.5131587055398863</v>
      </c>
      <c r="BQ24" s="129">
        <f t="shared" si="85"/>
        <v>3.0289621341669455</v>
      </c>
      <c r="BR24" s="115">
        <f t="shared" si="37"/>
        <v>2.4841965713729408</v>
      </c>
      <c r="BS24" s="115">
        <f t="shared" si="38"/>
        <v>2.4841965713729408</v>
      </c>
      <c r="BT24" s="129">
        <f t="shared" si="86"/>
        <v>3.0007785168208416</v>
      </c>
      <c r="BU24" s="115">
        <f t="shared" si="39"/>
        <v>2.4834180545520992</v>
      </c>
      <c r="BV24" s="115">
        <f t="shared" si="40"/>
        <v>2.4834180545520992</v>
      </c>
      <c r="BW24" s="129">
        <f t="shared" si="87"/>
        <v>3.0000209269260631</v>
      </c>
      <c r="BX24" s="115">
        <f t="shared" si="41"/>
        <v>2.483397127626036</v>
      </c>
      <c r="BY24" s="115">
        <f t="shared" si="42"/>
        <v>2.483397127626036</v>
      </c>
      <c r="BZ24" s="57" t="str">
        <f t="shared" si="43"/>
        <v>#45 Tara Dushharm</v>
      </c>
      <c r="CA24" s="118">
        <f t="shared" si="44"/>
        <v>0.86</v>
      </c>
      <c r="CB24" s="119">
        <f t="shared" si="45"/>
        <v>-0.64158684201943206</v>
      </c>
      <c r="CC24" s="119">
        <f t="shared" si="45"/>
        <v>-0.28229821048855008</v>
      </c>
      <c r="CD24" s="118">
        <f t="shared" si="46"/>
        <v>0.38900000000000001</v>
      </c>
      <c r="CE24" s="118">
        <f t="shared" si="46"/>
        <v>1.034</v>
      </c>
      <c r="CF24" s="118">
        <f t="shared" si="46"/>
        <v>-0.96399999999999997</v>
      </c>
      <c r="CG24" s="118">
        <f t="shared" si="46"/>
        <v>0.18099999999999999</v>
      </c>
      <c r="CH24" s="118">
        <f t="shared" si="46"/>
        <v>0.18099999999999999</v>
      </c>
      <c r="CI24" s="118">
        <f t="shared" si="46"/>
        <v>0</v>
      </c>
      <c r="CJ24" s="118">
        <f t="shared" si="46"/>
        <v>1.008</v>
      </c>
      <c r="CK24" s="118">
        <f t="shared" si="46"/>
        <v>0.70299999999999996</v>
      </c>
      <c r="CL24" s="118">
        <f t="shared" si="46"/>
        <v>-0.36699999999999999</v>
      </c>
      <c r="CM24" s="115">
        <f t="shared" si="47"/>
        <v>7.077195683035109</v>
      </c>
      <c r="CN24" s="115">
        <f t="shared" si="48"/>
        <v>-2.409552448644849</v>
      </c>
      <c r="CO24" s="115">
        <f t="shared" si="49"/>
        <v>2.0993907677887993</v>
      </c>
      <c r="CP24" s="115">
        <f t="shared" si="50"/>
        <v>-1.2689994532531439</v>
      </c>
      <c r="CQ24" s="120">
        <f t="shared" si="51"/>
        <v>-0.71652818398268803</v>
      </c>
      <c r="CR24" s="121">
        <f t="shared" si="52"/>
        <v>4.781506364943227</v>
      </c>
      <c r="CS24" s="111">
        <f t="shared" si="53"/>
        <v>0.26654619381070704</v>
      </c>
      <c r="CT24" s="115">
        <f t="shared" si="54"/>
        <v>1.2744923222572868</v>
      </c>
      <c r="CU24" s="122" t="str">
        <f t="shared" si="55"/>
        <v>#45 Tara Dushharm</v>
      </c>
      <c r="CV24" s="118">
        <f t="shared" si="56"/>
        <v>0.60499999999999998</v>
      </c>
      <c r="CW24" s="119">
        <f t="shared" si="57"/>
        <v>-0.38266059803072427</v>
      </c>
      <c r="CX24" s="119">
        <f t="shared" si="57"/>
        <v>-0.16837066313351867</v>
      </c>
      <c r="CY24" s="118">
        <f t="shared" si="58"/>
        <v>0.47699999999999998</v>
      </c>
      <c r="CZ24" s="118">
        <f t="shared" si="58"/>
        <v>0.47599999999999998</v>
      </c>
      <c r="DA24" s="118">
        <f t="shared" si="58"/>
        <v>-0.88200000000000001</v>
      </c>
      <c r="DB24" s="118">
        <f t="shared" si="58"/>
        <v>0.42199999999999999</v>
      </c>
      <c r="DC24" s="118">
        <f t="shared" si="58"/>
        <v>0.10299999999999999</v>
      </c>
      <c r="DD24" s="118">
        <f t="shared" si="58"/>
        <v>0</v>
      </c>
      <c r="DE24" s="118">
        <f t="shared" si="58"/>
        <v>0.29399999999999998</v>
      </c>
      <c r="DF24" s="118">
        <f t="shared" si="58"/>
        <v>9.7000000000000003E-2</v>
      </c>
      <c r="DG24" s="118">
        <f t="shared" si="58"/>
        <v>-0.439</v>
      </c>
      <c r="DH24" s="115">
        <f t="shared" si="59"/>
        <v>6.3236804406989968</v>
      </c>
      <c r="DI24" s="115">
        <f t="shared" si="60"/>
        <v>-2.7094040459267359</v>
      </c>
      <c r="DJ24" s="115">
        <f t="shared" si="61"/>
        <v>2.0169100991955009</v>
      </c>
      <c r="DK24" s="115">
        <f t="shared" si="62"/>
        <v>-3.311684761384051</v>
      </c>
      <c r="DL24" s="120">
        <f t="shared" si="63"/>
        <v>-0.2221392351208045</v>
      </c>
      <c r="DM24" s="121">
        <f t="shared" si="64"/>
        <v>2.0973624974629068</v>
      </c>
      <c r="DN24" s="111">
        <f t="shared" si="65"/>
        <v>0.26654619381070704</v>
      </c>
      <c r="DO24" s="115">
        <f t="shared" si="66"/>
        <v>0.55904399074005651</v>
      </c>
      <c r="DP24" s="123" t="str">
        <f t="shared" si="67"/>
        <v>#45 Tara Dushharm (1st)</v>
      </c>
      <c r="DQ24" s="124">
        <f t="shared" si="68"/>
        <v>5</v>
      </c>
      <c r="DR24" s="124">
        <f t="shared" si="69"/>
        <v>2.483397127626036</v>
      </c>
      <c r="DS24" s="125">
        <f t="shared" si="70"/>
        <v>236</v>
      </c>
      <c r="DT24" s="124">
        <f t="shared" si="71"/>
        <v>15.733333333333333</v>
      </c>
      <c r="DU24" s="124">
        <f t="shared" si="72"/>
        <v>-1.7294675365645675</v>
      </c>
      <c r="DV24" s="124">
        <f t="shared" si="73"/>
        <v>-0.76011717497965936</v>
      </c>
      <c r="DW24" s="124">
        <f t="shared" si="74"/>
        <v>-0.96935036158490817</v>
      </c>
      <c r="DX24" s="124">
        <f t="shared" si="75"/>
        <v>-0.46098298919046526</v>
      </c>
      <c r="DY24" s="126">
        <f t="shared" si="88"/>
        <v>7.2109398430948796E-2</v>
      </c>
      <c r="DZ24" s="127">
        <f t="shared" si="76"/>
        <v>12.421052631578947</v>
      </c>
      <c r="EA24" s="127">
        <f t="shared" si="77"/>
        <v>71.333333333333329</v>
      </c>
      <c r="EB24" s="127">
        <f t="shared" si="78"/>
        <v>-2.5763157894736843</v>
      </c>
      <c r="EC24" s="127">
        <f t="shared" si="79"/>
        <v>-1.9260245063287225</v>
      </c>
      <c r="ED24" s="29">
        <f t="shared" si="80"/>
        <v>-1.1816643588210058</v>
      </c>
      <c r="EE24" s="29">
        <f t="shared" si="81"/>
        <v>-0.74436014750771662</v>
      </c>
    </row>
    <row r="25" spans="1:135" ht="14" x14ac:dyDescent="0.15">
      <c r="A25" s="105"/>
      <c r="B25" s="135"/>
      <c r="C25" s="135"/>
      <c r="D25" s="135"/>
      <c r="E25" s="135"/>
      <c r="F25" s="135"/>
      <c r="G25" s="135"/>
      <c r="H25" s="135"/>
      <c r="I25" s="135"/>
      <c r="J25" s="135"/>
      <c r="K25" s="135"/>
      <c r="L25" s="135"/>
      <c r="M25" s="135"/>
      <c r="N25" s="135"/>
      <c r="O25" s="135"/>
      <c r="P25" s="135"/>
      <c r="Q25" s="135"/>
      <c r="R25" s="135"/>
      <c r="S25" s="135"/>
      <c r="T25" s="135"/>
      <c r="U25" s="135"/>
      <c r="V25" s="135"/>
      <c r="W25" s="135"/>
      <c r="X25" s="135"/>
      <c r="Y25" s="135"/>
      <c r="Z25" s="135"/>
      <c r="AA25" s="135"/>
      <c r="AB25" s="135"/>
      <c r="AC25" s="107"/>
      <c r="AD25" s="108"/>
      <c r="AE25" s="4"/>
      <c r="AF25" s="107"/>
      <c r="AG25" s="109"/>
      <c r="AH25" s="110"/>
      <c r="AI25" s="110"/>
      <c r="AJ25" s="110"/>
      <c r="AK25" s="110"/>
      <c r="AL25" s="110"/>
      <c r="AM25" s="110"/>
      <c r="AN25" s="110"/>
      <c r="AO25" s="110"/>
      <c r="AP25" s="110"/>
      <c r="AQ25" s="110"/>
      <c r="AR25" s="110"/>
      <c r="AS25" s="110"/>
      <c r="AT25" s="111"/>
      <c r="AU25" s="111"/>
      <c r="AV25" s="111"/>
      <c r="AW25" s="111"/>
      <c r="AX25" s="111"/>
      <c r="AY25" s="112"/>
      <c r="AZ25" s="113"/>
      <c r="BA25" s="114"/>
      <c r="BB25" s="115"/>
      <c r="BC25" s="115"/>
      <c r="BD25" s="115"/>
      <c r="BE25" s="129"/>
      <c r="BF25" s="115"/>
      <c r="BG25" s="115"/>
      <c r="BH25" s="129"/>
      <c r="BI25" s="115"/>
      <c r="BJ25" s="115"/>
      <c r="BK25" s="129"/>
      <c r="BL25" s="115"/>
      <c r="BM25" s="115"/>
      <c r="BN25" s="117"/>
      <c r="BO25" s="115"/>
      <c r="BP25" s="115"/>
      <c r="BQ25" s="129"/>
      <c r="BR25" s="115"/>
      <c r="BS25" s="115"/>
      <c r="BT25" s="129"/>
      <c r="BU25" s="115"/>
      <c r="BV25" s="115"/>
      <c r="BW25" s="129"/>
      <c r="BX25" s="115"/>
      <c r="BY25" s="115"/>
      <c r="CA25" s="118"/>
      <c r="CB25" s="119"/>
      <c r="CC25" s="119"/>
      <c r="CD25" s="118"/>
      <c r="CE25" s="118"/>
      <c r="CF25" s="118"/>
      <c r="CG25" s="118"/>
      <c r="CH25" s="118"/>
      <c r="CI25" s="118"/>
      <c r="CJ25" s="118"/>
      <c r="CK25" s="118"/>
      <c r="CL25" s="118"/>
      <c r="CM25" s="115"/>
      <c r="CN25" s="115"/>
      <c r="CO25" s="115"/>
      <c r="CP25" s="115"/>
      <c r="CQ25" s="120"/>
      <c r="CR25" s="100"/>
      <c r="CS25" s="111"/>
      <c r="CT25" s="115"/>
      <c r="CU25" s="122"/>
      <c r="CV25" s="118"/>
      <c r="CW25" s="119"/>
      <c r="CX25" s="119"/>
      <c r="CY25" s="118"/>
      <c r="CZ25" s="118"/>
      <c r="DA25" s="118"/>
      <c r="DB25" s="118"/>
      <c r="DC25" s="118"/>
      <c r="DD25" s="118"/>
      <c r="DE25" s="118"/>
      <c r="DF25" s="118"/>
      <c r="DG25" s="118"/>
      <c r="DH25" s="115"/>
      <c r="DI25" s="115"/>
      <c r="DJ25" s="115"/>
      <c r="DK25" s="115"/>
      <c r="DL25" s="120"/>
      <c r="DM25" s="100"/>
      <c r="DN25" s="111"/>
      <c r="DO25" s="115"/>
      <c r="DP25" s="130"/>
      <c r="DQ25" s="124"/>
      <c r="DR25" s="132"/>
      <c r="DS25" s="125"/>
      <c r="DT25" s="124"/>
      <c r="DU25" s="124"/>
      <c r="DV25" s="124"/>
      <c r="DW25" s="124"/>
      <c r="DX25" s="124"/>
      <c r="DY25" s="126"/>
      <c r="DZ25" s="127"/>
      <c r="EA25" s="127"/>
      <c r="EB25" s="127"/>
      <c r="EC25" s="127"/>
      <c r="ED25" s="29"/>
      <c r="EE25" s="29"/>
    </row>
    <row r="26" spans="1:135" ht="14" x14ac:dyDescent="0.15">
      <c r="A26" s="105"/>
      <c r="B26" s="135"/>
      <c r="C26" s="135"/>
      <c r="D26" s="135"/>
      <c r="E26" s="135"/>
      <c r="F26" s="135"/>
      <c r="G26" s="135"/>
      <c r="H26" s="135"/>
      <c r="I26" s="135"/>
      <c r="J26" s="135"/>
      <c r="K26" s="135"/>
      <c r="L26" s="135"/>
      <c r="M26" s="135"/>
      <c r="N26" s="135"/>
      <c r="O26" s="135"/>
      <c r="P26" s="135"/>
      <c r="Q26" s="135"/>
      <c r="R26" s="135"/>
      <c r="S26" s="135"/>
      <c r="T26" s="135"/>
      <c r="U26" s="135"/>
      <c r="V26" s="135"/>
      <c r="W26" s="135"/>
      <c r="X26" s="135"/>
      <c r="Y26" s="135"/>
      <c r="Z26" s="135"/>
      <c r="AA26" s="135"/>
      <c r="AB26" s="135"/>
      <c r="AC26" s="107"/>
      <c r="AD26" s="108"/>
      <c r="AE26" s="4"/>
      <c r="AF26" s="107"/>
      <c r="AG26" s="109"/>
      <c r="AH26" s="110"/>
      <c r="AI26" s="110"/>
      <c r="AJ26" s="110"/>
      <c r="AK26" s="110"/>
      <c r="AL26" s="110"/>
      <c r="AM26" s="110"/>
      <c r="AN26" s="110"/>
      <c r="AO26" s="110"/>
      <c r="AP26" s="110"/>
      <c r="AQ26" s="110"/>
      <c r="AR26" s="110"/>
      <c r="AS26" s="110"/>
      <c r="AT26" s="111"/>
      <c r="AU26" s="111"/>
      <c r="AV26" s="111"/>
      <c r="AW26" s="111"/>
      <c r="AX26" s="111"/>
      <c r="AY26" s="112"/>
      <c r="AZ26" s="113"/>
      <c r="BA26" s="114"/>
      <c r="BB26" s="115"/>
      <c r="BC26" s="115"/>
      <c r="BD26" s="115"/>
      <c r="BE26" s="129"/>
      <c r="BF26" s="115"/>
      <c r="BG26" s="115"/>
      <c r="BH26" s="129"/>
      <c r="BI26" s="115"/>
      <c r="BJ26" s="115"/>
      <c r="BK26" s="129"/>
      <c r="BL26" s="115"/>
      <c r="BM26" s="115"/>
      <c r="BN26" s="117"/>
      <c r="BO26" s="115"/>
      <c r="BP26" s="115"/>
      <c r="BQ26" s="129"/>
      <c r="BR26" s="115"/>
      <c r="BS26" s="115"/>
      <c r="BT26" s="129"/>
      <c r="BU26" s="115"/>
      <c r="BV26" s="115"/>
      <c r="BW26" s="129"/>
      <c r="BX26" s="115"/>
      <c r="BY26" s="115"/>
      <c r="CA26" s="118"/>
      <c r="CB26" s="119"/>
      <c r="CC26" s="119"/>
      <c r="CD26" s="118"/>
      <c r="CE26" s="118"/>
      <c r="CF26" s="118"/>
      <c r="CG26" s="118"/>
      <c r="CH26" s="118"/>
      <c r="CI26" s="118"/>
      <c r="CJ26" s="118"/>
      <c r="CK26" s="118"/>
      <c r="CL26" s="118"/>
      <c r="CM26" s="115"/>
      <c r="CN26" s="115"/>
      <c r="CO26" s="115"/>
      <c r="CP26" s="115"/>
      <c r="CQ26" s="120"/>
      <c r="CR26" s="100"/>
      <c r="CS26" s="111"/>
      <c r="CT26" s="115"/>
      <c r="CU26" s="122"/>
      <c r="CV26" s="118"/>
      <c r="CW26" s="119"/>
      <c r="CX26" s="119"/>
      <c r="CY26" s="118"/>
      <c r="CZ26" s="118"/>
      <c r="DA26" s="118"/>
      <c r="DB26" s="118"/>
      <c r="DC26" s="118"/>
      <c r="DD26" s="118"/>
      <c r="DE26" s="118"/>
      <c r="DF26" s="118"/>
      <c r="DG26" s="118"/>
      <c r="DH26" s="115"/>
      <c r="DI26" s="115"/>
      <c r="DJ26" s="115"/>
      <c r="DK26" s="115"/>
      <c r="DL26" s="120"/>
      <c r="DM26" s="100"/>
      <c r="DN26" s="111"/>
      <c r="DO26" s="115"/>
      <c r="DP26" s="130"/>
      <c r="DQ26" s="124"/>
      <c r="DR26" s="132"/>
      <c r="DS26" s="125"/>
      <c r="DT26" s="124"/>
      <c r="DU26" s="124"/>
      <c r="DV26" s="124"/>
      <c r="DW26" s="124"/>
      <c r="DX26" s="124"/>
      <c r="DY26" s="126"/>
      <c r="DZ26" s="127"/>
      <c r="EA26" s="127"/>
      <c r="EB26" s="127"/>
      <c r="EC26" s="127"/>
      <c r="ED26" s="29"/>
      <c r="EE26" s="29"/>
    </row>
    <row r="27" spans="1:135" ht="14" x14ac:dyDescent="0.15">
      <c r="A27" s="105"/>
      <c r="B27" s="135"/>
      <c r="C27" s="135"/>
      <c r="D27" s="135"/>
      <c r="E27" s="135"/>
      <c r="F27" s="135"/>
      <c r="G27" s="135"/>
      <c r="H27" s="135"/>
      <c r="I27" s="135"/>
      <c r="J27" s="135"/>
      <c r="K27" s="135"/>
      <c r="L27" s="135"/>
      <c r="M27" s="135"/>
      <c r="N27" s="135"/>
      <c r="O27" s="135"/>
      <c r="P27" s="135"/>
      <c r="Q27" s="135"/>
      <c r="R27" s="135"/>
      <c r="S27" s="135"/>
      <c r="T27" s="135"/>
      <c r="U27" s="135"/>
      <c r="V27" s="135"/>
      <c r="W27" s="135"/>
      <c r="X27" s="135"/>
      <c r="Y27" s="135"/>
      <c r="Z27" s="135"/>
      <c r="AA27" s="135"/>
      <c r="AB27" s="135"/>
      <c r="AC27" s="107"/>
      <c r="AD27" s="108"/>
      <c r="AE27" s="4"/>
      <c r="AF27" s="107"/>
      <c r="AG27" s="109"/>
      <c r="AH27" s="110"/>
      <c r="AI27" s="110"/>
      <c r="AJ27" s="110"/>
      <c r="AK27" s="110"/>
      <c r="AL27" s="110"/>
      <c r="AM27" s="110"/>
      <c r="AN27" s="110"/>
      <c r="AO27" s="110"/>
      <c r="AP27" s="110"/>
      <c r="AQ27" s="110"/>
      <c r="AR27" s="110"/>
      <c r="AS27" s="110"/>
      <c r="AT27" s="111"/>
      <c r="AU27" s="111"/>
      <c r="AV27" s="111"/>
      <c r="AW27" s="111"/>
      <c r="AX27" s="111"/>
      <c r="AY27" s="112"/>
      <c r="AZ27" s="113"/>
      <c r="BA27" s="114"/>
      <c r="BB27" s="115"/>
      <c r="BC27" s="115"/>
      <c r="BD27" s="115"/>
      <c r="BE27" s="129"/>
      <c r="BF27" s="115"/>
      <c r="BG27" s="115"/>
      <c r="BH27" s="129"/>
      <c r="BI27" s="115"/>
      <c r="BJ27" s="115"/>
      <c r="BK27" s="129"/>
      <c r="BL27" s="115"/>
      <c r="BM27" s="115"/>
      <c r="BN27" s="117"/>
      <c r="BO27" s="115"/>
      <c r="BP27" s="115"/>
      <c r="BQ27" s="129"/>
      <c r="BR27" s="115"/>
      <c r="BS27" s="115"/>
      <c r="BT27" s="129"/>
      <c r="BU27" s="115"/>
      <c r="BV27" s="115"/>
      <c r="BW27" s="129"/>
      <c r="BX27" s="115"/>
      <c r="BY27" s="115"/>
      <c r="CA27" s="118"/>
      <c r="CB27" s="119"/>
      <c r="CC27" s="119"/>
      <c r="CD27" s="118"/>
      <c r="CE27" s="118"/>
      <c r="CF27" s="118"/>
      <c r="CG27" s="118"/>
      <c r="CH27" s="118"/>
      <c r="CI27" s="118"/>
      <c r="CJ27" s="118"/>
      <c r="CK27" s="118"/>
      <c r="CL27" s="118"/>
      <c r="CM27" s="115"/>
      <c r="CN27" s="115"/>
      <c r="CO27" s="115"/>
      <c r="CP27" s="115"/>
      <c r="CQ27" s="120"/>
      <c r="CR27" s="100"/>
      <c r="CS27" s="111"/>
      <c r="CT27" s="115"/>
      <c r="CU27" s="122"/>
      <c r="CV27" s="118"/>
      <c r="CW27" s="119"/>
      <c r="CX27" s="119"/>
      <c r="CY27" s="118"/>
      <c r="CZ27" s="118"/>
      <c r="DA27" s="118"/>
      <c r="DB27" s="118"/>
      <c r="DC27" s="118"/>
      <c r="DD27" s="118"/>
      <c r="DE27" s="118"/>
      <c r="DF27" s="118"/>
      <c r="DG27" s="118"/>
      <c r="DH27" s="115"/>
      <c r="DI27" s="115"/>
      <c r="DJ27" s="115"/>
      <c r="DK27" s="115"/>
      <c r="DL27" s="120"/>
      <c r="DM27" s="100"/>
      <c r="DN27" s="111"/>
      <c r="DO27" s="115"/>
      <c r="DP27" s="130"/>
      <c r="DQ27" s="124"/>
      <c r="DR27" s="132"/>
      <c r="DS27" s="125"/>
      <c r="DT27" s="124"/>
      <c r="DU27" s="124"/>
      <c r="DV27" s="124"/>
      <c r="DW27" s="124"/>
      <c r="DX27" s="124"/>
      <c r="DY27" s="126"/>
      <c r="DZ27" s="127"/>
      <c r="EA27" s="127"/>
      <c r="EB27" s="127"/>
      <c r="EC27" s="127"/>
      <c r="ED27" s="29"/>
      <c r="EE27" s="29"/>
    </row>
    <row r="28" spans="1:135" ht="14" x14ac:dyDescent="0.15">
      <c r="A28" s="105"/>
      <c r="B28" s="135"/>
      <c r="C28" s="135"/>
      <c r="D28" s="135"/>
      <c r="E28" s="135"/>
      <c r="F28" s="135"/>
      <c r="G28" s="135"/>
      <c r="H28" s="135"/>
      <c r="I28" s="135"/>
      <c r="J28" s="135"/>
      <c r="K28" s="135"/>
      <c r="L28" s="135"/>
      <c r="M28" s="135"/>
      <c r="N28" s="135"/>
      <c r="O28" s="135"/>
      <c r="P28" s="135"/>
      <c r="Q28" s="135"/>
      <c r="R28" s="135"/>
      <c r="S28" s="135"/>
      <c r="T28" s="135"/>
      <c r="U28" s="135"/>
      <c r="V28" s="135"/>
      <c r="W28" s="135"/>
      <c r="X28" s="135"/>
      <c r="Y28" s="135"/>
      <c r="Z28" s="135"/>
      <c r="AA28" s="135"/>
      <c r="AB28" s="135"/>
      <c r="AC28" s="107"/>
      <c r="AD28" s="108"/>
      <c r="AE28" s="4"/>
      <c r="AF28" s="107"/>
      <c r="AG28" s="109"/>
      <c r="AH28" s="110"/>
      <c r="AI28" s="110"/>
      <c r="AJ28" s="110"/>
      <c r="AK28" s="110"/>
      <c r="AL28" s="110"/>
      <c r="AM28" s="110"/>
      <c r="AN28" s="110"/>
      <c r="AO28" s="110"/>
      <c r="AP28" s="110"/>
      <c r="AQ28" s="110"/>
      <c r="AR28" s="110"/>
      <c r="AS28" s="110"/>
      <c r="AT28" s="111"/>
      <c r="AU28" s="111"/>
      <c r="AV28" s="111"/>
      <c r="AW28" s="111"/>
      <c r="AX28" s="111"/>
      <c r="AY28" s="133"/>
      <c r="AZ28" s="113"/>
      <c r="BA28" s="114"/>
      <c r="BB28" s="115"/>
      <c r="BC28" s="115"/>
      <c r="BD28" s="115"/>
      <c r="BE28" s="129"/>
      <c r="BF28" s="115"/>
      <c r="BG28" s="115"/>
      <c r="BH28" s="129"/>
      <c r="BI28" s="115"/>
      <c r="BJ28" s="115"/>
      <c r="BK28" s="129"/>
      <c r="BL28" s="115"/>
      <c r="BM28" s="115"/>
      <c r="CA28" s="118"/>
      <c r="CB28" s="119"/>
      <c r="CC28" s="119"/>
      <c r="CD28" s="118"/>
      <c r="CE28" s="118"/>
      <c r="CF28" s="118"/>
      <c r="CG28" s="118"/>
      <c r="CH28" s="118"/>
      <c r="CI28" s="118"/>
      <c r="CJ28" s="118"/>
      <c r="CK28" s="118"/>
      <c r="CL28" s="118"/>
      <c r="CM28" s="115"/>
      <c r="CN28" s="115"/>
      <c r="CO28" s="115"/>
      <c r="CP28" s="115"/>
      <c r="CQ28" s="120"/>
      <c r="CR28" s="100"/>
      <c r="CS28" s="111"/>
      <c r="CT28" s="115"/>
      <c r="CU28" s="122"/>
      <c r="CV28" s="118"/>
      <c r="CW28" s="119"/>
      <c r="CX28" s="119"/>
      <c r="CY28" s="118"/>
      <c r="CZ28" s="118"/>
      <c r="DA28" s="118"/>
      <c r="DB28" s="118"/>
      <c r="DC28" s="118"/>
      <c r="DD28" s="118"/>
      <c r="DE28" s="118"/>
      <c r="DF28" s="118"/>
      <c r="DG28" s="118"/>
      <c r="DH28" s="115"/>
      <c r="DI28" s="115"/>
      <c r="DJ28" s="115"/>
      <c r="DK28" s="115"/>
      <c r="DL28" s="120"/>
      <c r="DM28" s="100"/>
      <c r="DN28" s="111"/>
      <c r="DO28" s="115"/>
      <c r="DP28" s="130"/>
      <c r="DQ28" s="124"/>
      <c r="DR28" s="132"/>
      <c r="DS28" s="125"/>
      <c r="DT28" s="124"/>
      <c r="DU28" s="124"/>
      <c r="DV28" s="124"/>
      <c r="DW28" s="124"/>
      <c r="DX28" s="124"/>
      <c r="DY28" s="126"/>
      <c r="DZ28" s="56"/>
      <c r="EA28" s="56"/>
      <c r="EB28" s="56"/>
      <c r="EC28" s="56"/>
      <c r="ED28" s="28"/>
      <c r="EE28" s="28"/>
    </row>
    <row r="29" spans="1:135" ht="14" x14ac:dyDescent="0.15">
      <c r="A29" s="105"/>
      <c r="B29" s="135"/>
      <c r="C29" s="135"/>
      <c r="D29" s="135"/>
      <c r="E29" s="135"/>
      <c r="F29" s="135"/>
      <c r="G29" s="135"/>
      <c r="H29" s="135"/>
      <c r="I29" s="135"/>
      <c r="J29" s="135"/>
      <c r="K29" s="135"/>
      <c r="L29" s="135"/>
      <c r="M29" s="135"/>
      <c r="N29" s="135"/>
      <c r="O29" s="135"/>
      <c r="P29" s="135"/>
      <c r="Q29" s="135"/>
      <c r="R29" s="135"/>
      <c r="S29" s="135"/>
      <c r="T29" s="135"/>
      <c r="U29" s="135"/>
      <c r="V29" s="135"/>
      <c r="W29" s="135"/>
      <c r="X29" s="135"/>
      <c r="Y29" s="135"/>
      <c r="Z29" s="135"/>
      <c r="AA29" s="135"/>
      <c r="AB29" s="135"/>
      <c r="AC29" s="107"/>
      <c r="AD29" s="108"/>
      <c r="AE29" s="4"/>
      <c r="AF29" s="107"/>
      <c r="AG29" s="134"/>
      <c r="AH29" s="110"/>
      <c r="AI29" s="110"/>
      <c r="AJ29" s="110"/>
      <c r="AK29" s="110"/>
      <c r="AL29" s="110"/>
      <c r="AM29" s="110"/>
      <c r="AN29" s="110"/>
      <c r="AO29" s="110"/>
      <c r="AP29" s="110"/>
      <c r="AQ29" s="110"/>
      <c r="AR29" s="110"/>
      <c r="AS29" s="110"/>
      <c r="AT29" s="111"/>
      <c r="AU29" s="111"/>
      <c r="AV29" s="111"/>
      <c r="AW29" s="111"/>
      <c r="AX29" s="111"/>
      <c r="AY29" s="133"/>
      <c r="AZ29" s="113"/>
      <c r="BA29" s="114"/>
      <c r="BB29" s="115"/>
      <c r="BC29" s="115"/>
      <c r="BD29" s="115"/>
      <c r="BE29" s="129"/>
      <c r="BF29" s="115"/>
      <c r="BG29" s="115"/>
      <c r="BH29" s="129"/>
      <c r="BI29" s="115"/>
      <c r="BJ29" s="115"/>
      <c r="BK29" s="129"/>
      <c r="BL29" s="115"/>
      <c r="BM29" s="115"/>
      <c r="CA29" s="118"/>
      <c r="CB29" s="119"/>
      <c r="CC29" s="119"/>
      <c r="CD29" s="118"/>
      <c r="CE29" s="118"/>
      <c r="CF29" s="118"/>
      <c r="CG29" s="118"/>
      <c r="CH29" s="118"/>
      <c r="CI29" s="118"/>
      <c r="CJ29" s="118"/>
      <c r="CK29" s="118"/>
      <c r="CL29" s="118"/>
      <c r="CM29" s="115"/>
      <c r="CN29" s="115"/>
      <c r="CO29" s="115"/>
      <c r="CP29" s="115"/>
      <c r="CQ29" s="120"/>
      <c r="CR29" s="100"/>
      <c r="CS29" s="111"/>
      <c r="CT29" s="115"/>
      <c r="CU29" s="122"/>
      <c r="CV29" s="118"/>
      <c r="CW29" s="119"/>
      <c r="CX29" s="119"/>
      <c r="CY29" s="118"/>
      <c r="CZ29" s="118"/>
      <c r="DA29" s="118"/>
      <c r="DB29" s="118"/>
      <c r="DC29" s="118"/>
      <c r="DD29" s="118"/>
      <c r="DE29" s="118"/>
      <c r="DF29" s="118"/>
      <c r="DG29" s="118"/>
      <c r="DH29" s="115"/>
      <c r="DI29" s="115"/>
      <c r="DJ29" s="115"/>
      <c r="DK29" s="115"/>
      <c r="DL29" s="120"/>
      <c r="DM29" s="100"/>
      <c r="DN29" s="111"/>
      <c r="DO29" s="115"/>
      <c r="DP29" s="130"/>
      <c r="DQ29" s="124"/>
      <c r="DR29" s="132"/>
      <c r="DS29" s="125"/>
      <c r="DT29" s="124"/>
      <c r="DU29" s="124"/>
      <c r="DV29" s="124"/>
      <c r="DW29" s="124"/>
      <c r="DX29" s="124"/>
      <c r="DY29" s="126"/>
      <c r="DZ29" s="56"/>
      <c r="EA29" s="56"/>
      <c r="EB29" s="56"/>
      <c r="EC29" s="56"/>
      <c r="ED29" s="28"/>
      <c r="EE29" s="28"/>
    </row>
    <row r="30" spans="1:135" ht="14" x14ac:dyDescent="0.15">
      <c r="A30" s="105"/>
      <c r="B30" s="135"/>
      <c r="C30" s="135"/>
      <c r="D30" s="135"/>
      <c r="E30" s="135"/>
      <c r="F30" s="135"/>
      <c r="G30" s="135"/>
      <c r="H30" s="135"/>
      <c r="I30" s="135"/>
      <c r="J30" s="135"/>
      <c r="K30" s="135"/>
      <c r="L30" s="135"/>
      <c r="M30" s="135"/>
      <c r="N30" s="135"/>
      <c r="O30" s="135"/>
      <c r="P30" s="135"/>
      <c r="Q30" s="135"/>
      <c r="R30" s="135"/>
      <c r="S30" s="135"/>
      <c r="T30" s="135"/>
      <c r="U30" s="135"/>
      <c r="V30" s="135"/>
      <c r="W30" s="135"/>
      <c r="X30" s="135"/>
      <c r="Y30" s="135"/>
      <c r="Z30" s="135"/>
      <c r="AA30" s="135"/>
      <c r="AB30" s="135"/>
      <c r="AC30" s="107"/>
      <c r="AD30" s="108"/>
      <c r="AE30" s="4"/>
      <c r="AF30" s="107"/>
      <c r="AG30" s="134"/>
      <c r="AH30" s="110"/>
      <c r="AI30" s="110"/>
      <c r="AJ30" s="110"/>
      <c r="AK30" s="110"/>
      <c r="AL30" s="110"/>
      <c r="AM30" s="110"/>
      <c r="AN30" s="110"/>
      <c r="AO30" s="110"/>
      <c r="AP30" s="110"/>
      <c r="AQ30" s="110"/>
      <c r="AR30" s="110"/>
      <c r="AS30" s="110"/>
      <c r="AT30" s="111"/>
      <c r="AU30" s="111"/>
      <c r="AV30" s="111"/>
      <c r="AW30" s="111"/>
      <c r="AX30" s="111"/>
      <c r="AY30" s="133"/>
      <c r="AZ30" s="113"/>
      <c r="BA30" s="114"/>
      <c r="BB30" s="115"/>
      <c r="BC30" s="115"/>
      <c r="BD30" s="115"/>
      <c r="BE30" s="129"/>
      <c r="BF30" s="115"/>
      <c r="BG30" s="115"/>
      <c r="BH30" s="129"/>
      <c r="BI30" s="115"/>
      <c r="BJ30" s="115"/>
      <c r="BK30" s="129"/>
      <c r="BL30" s="115"/>
      <c r="BM30" s="115"/>
      <c r="CA30" s="118"/>
      <c r="CB30" s="119"/>
      <c r="CC30" s="119"/>
      <c r="CD30" s="118"/>
      <c r="CE30" s="118"/>
      <c r="CF30" s="118"/>
      <c r="CG30" s="118"/>
      <c r="CH30" s="118"/>
      <c r="CI30" s="118"/>
      <c r="CJ30" s="118"/>
      <c r="CK30" s="118"/>
      <c r="CL30" s="118"/>
      <c r="CM30" s="115"/>
      <c r="CN30" s="115"/>
      <c r="CO30" s="115"/>
      <c r="CP30" s="115"/>
      <c r="CQ30" s="120"/>
      <c r="CR30" s="100"/>
      <c r="CS30" s="111"/>
      <c r="CT30" s="115"/>
      <c r="CU30" s="122"/>
      <c r="CV30" s="118"/>
      <c r="CW30" s="119"/>
      <c r="CX30" s="119"/>
      <c r="CY30" s="118"/>
      <c r="CZ30" s="118"/>
      <c r="DA30" s="118"/>
      <c r="DB30" s="118"/>
      <c r="DC30" s="118"/>
      <c r="DD30" s="118"/>
      <c r="DE30" s="118"/>
      <c r="DF30" s="118"/>
      <c r="DG30" s="118"/>
      <c r="DH30" s="115"/>
      <c r="DI30" s="115"/>
      <c r="DJ30" s="115"/>
      <c r="DK30" s="115"/>
      <c r="DL30" s="120"/>
      <c r="DM30" s="100"/>
      <c r="DN30" s="111"/>
      <c r="DO30" s="115"/>
      <c r="DP30" s="130"/>
      <c r="DQ30" s="124"/>
      <c r="DR30" s="132"/>
      <c r="DS30" s="125"/>
      <c r="DT30" s="124"/>
      <c r="DU30" s="124"/>
      <c r="DV30" s="124"/>
      <c r="DW30" s="124"/>
      <c r="DX30" s="124"/>
      <c r="DY30" s="126"/>
      <c r="DZ30" s="56"/>
      <c r="EA30" s="56"/>
      <c r="EB30" s="56"/>
      <c r="EC30" s="56"/>
      <c r="ED30" s="28"/>
      <c r="EE30" s="28"/>
    </row>
    <row r="31" spans="1:135" ht="14" x14ac:dyDescent="0.15">
      <c r="AC31" s="107"/>
      <c r="AD31" s="108"/>
      <c r="AE31" s="4"/>
      <c r="AF31" s="107"/>
      <c r="AG31" s="136"/>
      <c r="AH31" s="110"/>
      <c r="AI31" s="110"/>
      <c r="AJ31" s="110"/>
      <c r="AK31" s="110"/>
      <c r="AL31" s="110"/>
      <c r="AM31" s="110"/>
      <c r="AN31" s="110"/>
      <c r="AO31" s="110"/>
      <c r="AP31" s="110"/>
      <c r="AQ31" s="110"/>
      <c r="AR31" s="110"/>
      <c r="AS31" s="110"/>
      <c r="AT31" s="111"/>
      <c r="AU31" s="111"/>
      <c r="AV31" s="111"/>
      <c r="AW31" s="111"/>
      <c r="AX31" s="111"/>
      <c r="AY31" s="133"/>
      <c r="AZ31" s="113"/>
      <c r="BA31" s="114"/>
      <c r="BB31" s="115"/>
      <c r="BC31" s="115"/>
      <c r="BD31" s="115"/>
      <c r="BE31" s="129"/>
      <c r="BF31" s="115"/>
      <c r="BG31" s="115"/>
      <c r="BH31" s="129"/>
      <c r="BI31" s="115"/>
      <c r="BJ31" s="115"/>
      <c r="BK31" s="129"/>
      <c r="BL31" s="115"/>
      <c r="BM31" s="115"/>
      <c r="CA31" s="118"/>
      <c r="CB31" s="119"/>
      <c r="CC31" s="119"/>
      <c r="CD31" s="118"/>
      <c r="CE31" s="118"/>
      <c r="CF31" s="118"/>
      <c r="CG31" s="118"/>
      <c r="CH31" s="118"/>
      <c r="CI31" s="118"/>
      <c r="CJ31" s="118"/>
      <c r="CK31" s="118"/>
      <c r="CL31" s="118"/>
      <c r="CM31" s="115"/>
      <c r="CN31" s="115"/>
      <c r="CO31" s="115"/>
      <c r="CP31" s="115"/>
      <c r="CQ31" s="120"/>
      <c r="CR31" s="100"/>
      <c r="CS31" s="111"/>
      <c r="CT31" s="115"/>
      <c r="CU31" s="122"/>
      <c r="CV31" s="118"/>
      <c r="CW31" s="119"/>
      <c r="CX31" s="119"/>
      <c r="CY31" s="118"/>
      <c r="CZ31" s="118"/>
      <c r="DA31" s="118"/>
      <c r="DB31" s="118"/>
      <c r="DC31" s="118"/>
      <c r="DD31" s="118"/>
      <c r="DE31" s="118"/>
      <c r="DF31" s="118"/>
      <c r="DG31" s="118"/>
      <c r="DH31" s="115"/>
      <c r="DI31" s="115"/>
      <c r="DJ31" s="115"/>
      <c r="DK31" s="115"/>
      <c r="DL31" s="120"/>
      <c r="DM31" s="100"/>
      <c r="DN31" s="111"/>
      <c r="DO31" s="115"/>
      <c r="DP31" s="130"/>
      <c r="DQ31" s="124"/>
      <c r="DR31" s="132"/>
      <c r="DS31" s="124"/>
      <c r="DT31" s="124"/>
      <c r="DU31" s="124"/>
      <c r="DV31" s="124"/>
      <c r="DW31" s="124"/>
      <c r="DX31" s="124"/>
      <c r="DY31" s="126"/>
      <c r="DZ31" s="56"/>
      <c r="EA31" s="56"/>
      <c r="EB31" s="56"/>
      <c r="EC31" s="56"/>
      <c r="ED31" s="28"/>
      <c r="EE31" s="28"/>
    </row>
    <row r="32" spans="1:135" ht="13" x14ac:dyDescent="0.15">
      <c r="AC32" s="107"/>
      <c r="AD32" s="108"/>
      <c r="AE32" s="4"/>
      <c r="AF32" s="107"/>
      <c r="AG32" s="136"/>
      <c r="AH32" s="110"/>
      <c r="AI32" s="110"/>
      <c r="AJ32" s="110"/>
      <c r="AK32" s="110"/>
      <c r="AL32" s="110"/>
      <c r="AM32" s="110"/>
      <c r="AN32" s="110"/>
      <c r="AO32" s="110"/>
      <c r="AP32" s="110"/>
      <c r="AQ32" s="110"/>
      <c r="AR32" s="110"/>
      <c r="AS32" s="110"/>
      <c r="AT32" s="111"/>
      <c r="AU32" s="111"/>
      <c r="AV32" s="111"/>
      <c r="AW32" s="111"/>
      <c r="AX32" s="111"/>
      <c r="AY32" s="133"/>
      <c r="AZ32" s="113"/>
      <c r="BA32" s="114"/>
      <c r="BB32" s="115"/>
      <c r="BC32" s="115"/>
      <c r="BD32" s="115"/>
      <c r="BE32" s="129"/>
      <c r="BF32" s="115"/>
      <c r="BG32" s="115"/>
      <c r="BH32" s="129"/>
      <c r="BI32" s="115"/>
      <c r="BJ32" s="115"/>
      <c r="BK32" s="129"/>
      <c r="BL32" s="115"/>
      <c r="BM32" s="115"/>
      <c r="CA32" s="118"/>
      <c r="CB32" s="119"/>
      <c r="CC32" s="119"/>
      <c r="CD32" s="118"/>
      <c r="CE32" s="118"/>
      <c r="CF32" s="118"/>
      <c r="CG32" s="118"/>
      <c r="CH32" s="118"/>
      <c r="CI32" s="118"/>
      <c r="CJ32" s="118"/>
      <c r="CK32" s="118"/>
      <c r="CL32" s="118"/>
      <c r="CM32" s="115"/>
      <c r="CN32" s="115"/>
      <c r="CO32" s="115"/>
      <c r="CP32" s="115"/>
      <c r="CQ32" s="120"/>
      <c r="CR32" s="100"/>
      <c r="CS32" s="111"/>
      <c r="CT32" s="115"/>
      <c r="CU32" s="122"/>
      <c r="CV32" s="118"/>
      <c r="CW32" s="119"/>
      <c r="CX32" s="119"/>
      <c r="CY32" s="118"/>
      <c r="CZ32" s="118"/>
      <c r="DA32" s="118"/>
      <c r="DB32" s="118"/>
      <c r="DC32" s="118"/>
      <c r="DD32" s="118"/>
      <c r="DE32" s="118"/>
      <c r="DF32" s="118"/>
      <c r="DG32" s="118"/>
      <c r="DH32" s="115"/>
      <c r="DI32" s="115"/>
      <c r="DJ32" s="115"/>
      <c r="DK32" s="115"/>
      <c r="DL32" s="120"/>
      <c r="DM32" s="100"/>
      <c r="DN32" s="111"/>
      <c r="DO32" s="115"/>
      <c r="DP32" s="130"/>
      <c r="DQ32" s="124"/>
      <c r="DR32" s="132"/>
      <c r="DS32" s="124"/>
      <c r="DT32" s="124"/>
      <c r="DU32" s="124"/>
      <c r="DV32" s="124"/>
      <c r="DW32" s="124"/>
      <c r="DX32" s="124"/>
      <c r="DY32" s="126"/>
      <c r="DZ32" s="59"/>
      <c r="EA32" s="59"/>
      <c r="EB32" s="59"/>
      <c r="EC32" s="59"/>
      <c r="ED32" s="185"/>
      <c r="EE32" s="185"/>
    </row>
    <row r="33" spans="1:135" ht="13" x14ac:dyDescent="0.15">
      <c r="AC33" s="107"/>
      <c r="AD33" s="108"/>
      <c r="AE33" s="4"/>
      <c r="AF33" s="107"/>
      <c r="AG33" s="136"/>
      <c r="AH33" s="110"/>
      <c r="AI33" s="110"/>
      <c r="AJ33" s="110"/>
      <c r="AK33" s="110"/>
      <c r="AL33" s="110"/>
      <c r="AM33" s="110"/>
      <c r="AN33" s="110"/>
      <c r="AO33" s="110"/>
      <c r="AP33" s="110"/>
      <c r="AQ33" s="110"/>
      <c r="AR33" s="110"/>
      <c r="AS33" s="110"/>
      <c r="AT33" s="111"/>
      <c r="AU33" s="111"/>
      <c r="AV33" s="111"/>
      <c r="AW33" s="111"/>
      <c r="AX33" s="111"/>
      <c r="AY33" s="133"/>
      <c r="AZ33" s="113"/>
      <c r="BA33" s="114"/>
      <c r="BB33" s="115"/>
      <c r="BC33" s="115"/>
      <c r="BD33" s="115"/>
      <c r="BE33" s="129"/>
      <c r="BF33" s="115"/>
      <c r="BG33" s="115"/>
      <c r="BH33" s="129"/>
      <c r="BI33" s="115"/>
      <c r="BJ33" s="115"/>
      <c r="BK33" s="129"/>
      <c r="BL33" s="115"/>
      <c r="BM33" s="115"/>
      <c r="CA33" s="118"/>
      <c r="CB33" s="119"/>
      <c r="CC33" s="119"/>
      <c r="CD33" s="118"/>
      <c r="CE33" s="118"/>
      <c r="CF33" s="118"/>
      <c r="CG33" s="118"/>
      <c r="CH33" s="118"/>
      <c r="CI33" s="118"/>
      <c r="CJ33" s="118"/>
      <c r="CK33" s="118"/>
      <c r="CL33" s="118"/>
      <c r="CM33" s="115"/>
      <c r="CN33" s="115"/>
      <c r="CO33" s="115"/>
      <c r="CP33" s="115"/>
      <c r="CQ33" s="120"/>
      <c r="CR33" s="100"/>
      <c r="CS33" s="111"/>
      <c r="CT33" s="115"/>
      <c r="CU33" s="122"/>
      <c r="CV33" s="118"/>
      <c r="CW33" s="119"/>
      <c r="CX33" s="119"/>
      <c r="CY33" s="118"/>
      <c r="CZ33" s="118"/>
      <c r="DA33" s="118"/>
      <c r="DB33" s="118"/>
      <c r="DC33" s="118"/>
      <c r="DD33" s="118"/>
      <c r="DE33" s="118"/>
      <c r="DF33" s="118"/>
      <c r="DG33" s="118"/>
      <c r="DH33" s="115"/>
      <c r="DI33" s="115"/>
      <c r="DJ33" s="115"/>
      <c r="DK33" s="115"/>
      <c r="DL33" s="120"/>
      <c r="DM33" s="100"/>
      <c r="DN33" s="111"/>
      <c r="DO33" s="115"/>
      <c r="DP33" s="130"/>
      <c r="DQ33" s="124"/>
      <c r="DR33" s="132"/>
      <c r="DS33" s="124"/>
      <c r="DT33" s="124"/>
      <c r="DU33" s="124"/>
      <c r="DV33" s="124"/>
      <c r="DW33" s="124"/>
      <c r="DX33" s="124"/>
      <c r="DY33" s="126"/>
      <c r="DZ33" s="59"/>
      <c r="EA33" s="59"/>
      <c r="EB33" s="59"/>
      <c r="EC33" s="59"/>
      <c r="ED33" s="185"/>
      <c r="EE33" s="185"/>
    </row>
    <row r="34" spans="1:135" ht="13" x14ac:dyDescent="0.15">
      <c r="AW34" s="185"/>
      <c r="DP34" s="137"/>
      <c r="DR34" s="137"/>
      <c r="DU34" s="4"/>
      <c r="DZ34" s="185"/>
      <c r="EA34" s="185"/>
      <c r="EB34" s="185"/>
      <c r="EC34" s="185"/>
      <c r="ED34" s="185"/>
      <c r="EE34" s="185"/>
    </row>
    <row r="35" spans="1:135" ht="13" x14ac:dyDescent="0.15">
      <c r="AW35" s="185"/>
      <c r="DP35" s="137"/>
      <c r="DR35" s="137"/>
      <c r="DU35" s="4"/>
      <c r="DZ35" s="185"/>
      <c r="EA35" s="185"/>
      <c r="EB35" s="185"/>
      <c r="EC35" s="185"/>
      <c r="ED35" s="185"/>
      <c r="EE35" s="185"/>
    </row>
    <row r="36" spans="1:135" ht="13" x14ac:dyDescent="0.15">
      <c r="AW36" s="185"/>
      <c r="DP36" s="137"/>
      <c r="DR36" s="137"/>
      <c r="DU36" s="4"/>
      <c r="DZ36" s="185"/>
      <c r="EA36" s="185"/>
      <c r="EB36" s="185"/>
      <c r="EC36" s="185"/>
      <c r="ED36" s="185"/>
      <c r="EE36" s="185"/>
    </row>
    <row r="37" spans="1:135" ht="13" x14ac:dyDescent="0.15">
      <c r="AW37" s="185"/>
      <c r="DP37" s="137"/>
      <c r="DR37" s="137"/>
      <c r="DU37" s="4"/>
      <c r="DZ37" s="185"/>
      <c r="EA37" s="185"/>
      <c r="EB37" s="185"/>
      <c r="EC37" s="185"/>
      <c r="ED37" s="185"/>
      <c r="EE37" s="185"/>
    </row>
    <row r="38" spans="1:135" ht="13" x14ac:dyDescent="0.15">
      <c r="AW38" s="185"/>
      <c r="DP38" s="137"/>
      <c r="DR38" s="137"/>
      <c r="DU38" s="4"/>
      <c r="DZ38" s="185"/>
      <c r="EA38" s="185"/>
      <c r="EB38" s="185"/>
      <c r="EC38" s="185"/>
      <c r="ED38" s="185"/>
      <c r="EE38" s="185"/>
    </row>
    <row r="39" spans="1:135" ht="13" x14ac:dyDescent="0.15">
      <c r="AW39" s="185"/>
      <c r="DR39" s="137"/>
      <c r="DU39" s="4"/>
      <c r="DZ39" s="185"/>
      <c r="EA39" s="185"/>
      <c r="EB39" s="185"/>
      <c r="EC39" s="185"/>
      <c r="ED39" s="185"/>
      <c r="EE39" s="185"/>
    </row>
    <row r="40" spans="1:135" ht="13" x14ac:dyDescent="0.15">
      <c r="AW40" s="185"/>
      <c r="DR40" s="137"/>
      <c r="DU40" s="4"/>
      <c r="DZ40" s="185"/>
      <c r="EA40" s="185"/>
      <c r="EB40" s="185"/>
      <c r="EC40" s="185"/>
      <c r="ED40" s="185"/>
      <c r="EE40" s="185"/>
    </row>
    <row r="41" spans="1:135" ht="13" x14ac:dyDescent="0.15">
      <c r="L41" s="57" t="s">
        <v>157</v>
      </c>
      <c r="M41" s="57" t="s">
        <v>158</v>
      </c>
      <c r="N41" s="57" t="s">
        <v>159</v>
      </c>
      <c r="AW41" s="185"/>
      <c r="DU41" s="4"/>
      <c r="DZ41" s="185"/>
      <c r="EA41" s="185"/>
      <c r="EB41" s="185"/>
      <c r="EC41" s="185"/>
      <c r="ED41" s="185"/>
      <c r="EE41" s="185"/>
    </row>
    <row r="42" spans="1:135" ht="13" x14ac:dyDescent="0.15">
      <c r="A42" s="57" t="s">
        <v>160</v>
      </c>
      <c r="AW42" s="185"/>
      <c r="DU42" s="4"/>
      <c r="DZ42" s="185"/>
      <c r="EA42" s="185"/>
      <c r="EB42" s="185"/>
      <c r="EC42" s="185"/>
      <c r="ED42" s="185"/>
      <c r="EE42" s="185"/>
    </row>
    <row r="43" spans="1:135" ht="13" x14ac:dyDescent="0.15">
      <c r="A43" s="139" t="s">
        <v>161</v>
      </c>
      <c r="B43" s="139" t="s">
        <v>117</v>
      </c>
      <c r="C43" s="139" t="s">
        <v>127</v>
      </c>
      <c r="D43" s="139" t="s">
        <v>162</v>
      </c>
      <c r="E43" s="139" t="s">
        <v>163</v>
      </c>
      <c r="F43" s="139" t="s">
        <v>164</v>
      </c>
      <c r="G43" s="139"/>
      <c r="H43" s="139" t="s">
        <v>165</v>
      </c>
      <c r="I43" s="139" t="s">
        <v>166</v>
      </c>
      <c r="J43" s="143"/>
      <c r="K43" s="143"/>
      <c r="L43" s="57" t="s">
        <v>117</v>
      </c>
      <c r="M43" s="57" t="s">
        <v>117</v>
      </c>
      <c r="N43" s="57" t="s">
        <v>117</v>
      </c>
      <c r="O43" s="57" t="s">
        <v>167</v>
      </c>
      <c r="AW43" s="185"/>
      <c r="DU43" s="4"/>
      <c r="DZ43" s="185"/>
      <c r="EA43" s="185"/>
      <c r="EB43" s="185"/>
      <c r="EC43" s="185"/>
      <c r="ED43" s="185"/>
      <c r="EE43" s="185"/>
    </row>
    <row r="44" spans="1:135" ht="13" x14ac:dyDescent="0.15">
      <c r="A44" s="139">
        <v>0</v>
      </c>
      <c r="B44" s="186" t="s">
        <v>731</v>
      </c>
      <c r="C44" s="192" t="s">
        <v>170</v>
      </c>
      <c r="D44" s="191" t="s">
        <v>691</v>
      </c>
      <c r="E44" s="141"/>
      <c r="F44" s="142"/>
      <c r="G44" s="141"/>
      <c r="H44" s="141">
        <v>0</v>
      </c>
      <c r="I44" s="143"/>
      <c r="J44" s="143"/>
      <c r="K44" s="143"/>
      <c r="L44" s="144" t="str">
        <f t="shared" ref="L44:L68" si="89">IF(ISERROR(SEARCH(L$41,B44)),B44,TRIM(LEFT(B44,SEARCH(L$41,B44)-1)))</f>
        <v>#0 Cydney Rivera</v>
      </c>
      <c r="M44" s="144" t="str">
        <f t="shared" ref="M44:N56" si="90">IF(ISERROR(SEARCH(M$41,L44)),L44,TRIM(LEFT(L44,SEARCH(M$41,L44)-1)))</f>
        <v>#0 Cydney Rivera</v>
      </c>
      <c r="N44" s="144" t="str">
        <f t="shared" si="90"/>
        <v>#0 Cydney Rivera</v>
      </c>
      <c r="O44" s="144" t="str">
        <f t="shared" ref="O44:O68" si="91">IF(NOT(ISNUMBER(H44)),H44,IF(H44&lt;3,VLOOKUP(H44,$Y$44:$Z$46,2,FALSE),CONCATENATE(H44+1,"th")))</f>
        <v>1st</v>
      </c>
      <c r="S44" s="57" t="s">
        <v>170</v>
      </c>
      <c r="T44" s="57">
        <v>1</v>
      </c>
      <c r="Y44" s="57">
        <v>0</v>
      </c>
      <c r="Z44" s="57" t="s">
        <v>171</v>
      </c>
      <c r="AW44" s="185"/>
      <c r="DU44" s="4"/>
      <c r="DZ44" s="185"/>
      <c r="EA44" s="185"/>
      <c r="EB44" s="185"/>
      <c r="EC44" s="185"/>
      <c r="ED44" s="185"/>
      <c r="EE44" s="185"/>
    </row>
    <row r="45" spans="1:135" ht="13" x14ac:dyDescent="0.15">
      <c r="A45" s="139">
        <v>1</v>
      </c>
      <c r="B45" s="186" t="s">
        <v>732</v>
      </c>
      <c r="C45" s="192" t="s">
        <v>172</v>
      </c>
      <c r="D45" s="191" t="s">
        <v>711</v>
      </c>
      <c r="E45" s="141"/>
      <c r="F45" s="142"/>
      <c r="G45" s="141"/>
      <c r="H45" s="141">
        <v>3</v>
      </c>
      <c r="I45" s="141"/>
      <c r="J45" s="143"/>
      <c r="K45" s="143"/>
      <c r="L45" s="144" t="str">
        <f t="shared" si="89"/>
        <v>#1 Malia Bambrick</v>
      </c>
      <c r="M45" s="144" t="str">
        <f t="shared" si="90"/>
        <v>#1 Malia Bambrick</v>
      </c>
      <c r="N45" s="144" t="str">
        <f t="shared" si="90"/>
        <v>#1 Malia Bambrick</v>
      </c>
      <c r="O45" s="144" t="str">
        <f t="shared" si="91"/>
        <v>4th</v>
      </c>
      <c r="S45" s="57" t="s">
        <v>172</v>
      </c>
      <c r="T45" s="57">
        <v>2</v>
      </c>
      <c r="Y45" s="57">
        <v>1</v>
      </c>
      <c r="Z45" s="57" t="s">
        <v>173</v>
      </c>
      <c r="AW45" s="185"/>
      <c r="DU45" s="4"/>
      <c r="DZ45" s="185"/>
      <c r="EA45" s="185"/>
      <c r="EB45" s="185"/>
      <c r="EC45" s="185"/>
      <c r="ED45" s="185"/>
      <c r="EE45" s="185"/>
    </row>
    <row r="46" spans="1:135" ht="13" x14ac:dyDescent="0.15">
      <c r="A46" s="139">
        <v>3</v>
      </c>
      <c r="B46" s="186" t="s">
        <v>733</v>
      </c>
      <c r="C46" s="192" t="s">
        <v>172</v>
      </c>
      <c r="D46" s="191" t="s">
        <v>711</v>
      </c>
      <c r="E46" s="141"/>
      <c r="F46" s="142"/>
      <c r="G46" s="141"/>
      <c r="H46" s="141">
        <v>4</v>
      </c>
      <c r="I46" s="141"/>
      <c r="J46" s="143"/>
      <c r="K46" s="143"/>
      <c r="L46" s="144" t="str">
        <f t="shared" si="89"/>
        <v>#3 Jayda Ruffus-Milner</v>
      </c>
      <c r="M46" s="144" t="str">
        <f t="shared" si="90"/>
        <v>#3 Jayda Ruffus-Milner</v>
      </c>
      <c r="N46" s="144" t="str">
        <f t="shared" si="90"/>
        <v>#3 Jayda Ruffus-Milner</v>
      </c>
      <c r="O46" s="144" t="str">
        <f t="shared" si="91"/>
        <v>5th</v>
      </c>
      <c r="S46" s="57" t="s">
        <v>168</v>
      </c>
      <c r="T46" s="57">
        <v>3</v>
      </c>
      <c r="Y46" s="57">
        <v>2</v>
      </c>
      <c r="Z46" s="57" t="s">
        <v>174</v>
      </c>
      <c r="AW46" s="185"/>
      <c r="DU46" s="4"/>
      <c r="DZ46" s="185"/>
      <c r="EA46" s="185"/>
      <c r="EB46" s="185"/>
      <c r="EC46" s="185"/>
      <c r="ED46" s="185"/>
      <c r="EE46" s="185"/>
    </row>
    <row r="47" spans="1:135" ht="13" x14ac:dyDescent="0.15">
      <c r="A47" s="139">
        <v>4</v>
      </c>
      <c r="B47" s="186" t="s">
        <v>734</v>
      </c>
      <c r="C47" s="192" t="s">
        <v>170</v>
      </c>
      <c r="D47" s="191" t="s">
        <v>712</v>
      </c>
      <c r="E47" s="141"/>
      <c r="F47" s="142"/>
      <c r="G47" s="141"/>
      <c r="H47" s="141">
        <v>1</v>
      </c>
      <c r="I47" s="141"/>
      <c r="J47" s="143"/>
      <c r="K47" s="143"/>
      <c r="L47" s="144" t="str">
        <f t="shared" si="89"/>
        <v>#4 Cheyenne Givens</v>
      </c>
      <c r="M47" s="144" t="str">
        <f t="shared" si="90"/>
        <v>#4 Cheyenne Givens</v>
      </c>
      <c r="N47" s="144" t="str">
        <f t="shared" si="90"/>
        <v>#4 Cheyenne Givens</v>
      </c>
      <c r="O47" s="144" t="str">
        <f t="shared" si="91"/>
        <v>2nd</v>
      </c>
      <c r="S47" s="57" t="s">
        <v>23</v>
      </c>
      <c r="T47" s="57">
        <v>4</v>
      </c>
      <c r="Y47" s="57">
        <v>3</v>
      </c>
      <c r="AW47" s="185"/>
      <c r="DU47" s="4"/>
      <c r="DZ47" s="185"/>
      <c r="EA47" s="185"/>
      <c r="EB47" s="185"/>
      <c r="EC47" s="185"/>
      <c r="ED47" s="185"/>
      <c r="EE47" s="185"/>
    </row>
    <row r="48" spans="1:135" ht="13" x14ac:dyDescent="0.15">
      <c r="A48" s="139">
        <v>5</v>
      </c>
      <c r="B48" s="186" t="s">
        <v>735</v>
      </c>
      <c r="C48" s="192" t="s">
        <v>170</v>
      </c>
      <c r="D48" s="191" t="s">
        <v>742</v>
      </c>
      <c r="E48" s="141"/>
      <c r="F48" s="142"/>
      <c r="G48" s="141"/>
      <c r="H48" s="141">
        <v>1</v>
      </c>
      <c r="I48" s="141"/>
      <c r="J48" s="143"/>
      <c r="K48" s="143"/>
      <c r="L48" s="144" t="str">
        <f t="shared" si="89"/>
        <v>#5 Isabel Montoya</v>
      </c>
      <c r="M48" s="144" t="str">
        <f t="shared" si="90"/>
        <v>#5 Isabel Montoya</v>
      </c>
      <c r="N48" s="144" t="str">
        <f t="shared" si="90"/>
        <v>#5 Isabel Montoya</v>
      </c>
      <c r="O48" s="144" t="str">
        <f t="shared" si="91"/>
        <v>2nd</v>
      </c>
      <c r="S48" s="57" t="s">
        <v>175</v>
      </c>
      <c r="T48" s="57">
        <v>5</v>
      </c>
      <c r="Y48" s="57">
        <v>4</v>
      </c>
      <c r="AW48" s="185"/>
      <c r="DU48" s="4"/>
      <c r="DZ48" s="185"/>
      <c r="EA48" s="185"/>
      <c r="EB48" s="185"/>
      <c r="EC48" s="185"/>
      <c r="ED48" s="185"/>
      <c r="EE48" s="185"/>
    </row>
    <row r="49" spans="1:135" ht="13" x14ac:dyDescent="0.15">
      <c r="A49" s="139">
        <v>10</v>
      </c>
      <c r="B49" s="186" t="s">
        <v>736</v>
      </c>
      <c r="C49" s="192" t="s">
        <v>168</v>
      </c>
      <c r="D49" s="191" t="s">
        <v>711</v>
      </c>
      <c r="E49" s="141"/>
      <c r="F49" s="142"/>
      <c r="G49" s="141"/>
      <c r="H49" s="141">
        <v>3</v>
      </c>
      <c r="I49" s="141"/>
      <c r="J49" s="143"/>
      <c r="K49" s="143"/>
      <c r="L49" s="144" t="str">
        <f t="shared" si="89"/>
        <v>#10 Jane Nwaba</v>
      </c>
      <c r="M49" s="144" t="str">
        <f t="shared" si="90"/>
        <v>#10 Jane Nwaba</v>
      </c>
      <c r="N49" s="144" t="str">
        <f t="shared" si="90"/>
        <v>#10 Jane Nwaba</v>
      </c>
      <c r="O49" s="144" t="str">
        <f t="shared" si="91"/>
        <v>4th</v>
      </c>
      <c r="S49" s="57" t="s">
        <v>176</v>
      </c>
      <c r="T49" s="57">
        <v>2.5</v>
      </c>
      <c r="AW49" s="185"/>
      <c r="DU49" s="4"/>
      <c r="DZ49" s="185"/>
      <c r="EA49" s="185"/>
      <c r="EB49" s="185"/>
      <c r="EC49" s="185"/>
      <c r="ED49" s="185"/>
      <c r="EE49" s="185"/>
    </row>
    <row r="50" spans="1:135" ht="13" x14ac:dyDescent="0.15">
      <c r="A50" s="139">
        <v>11</v>
      </c>
      <c r="B50" s="186" t="s">
        <v>737</v>
      </c>
      <c r="C50" s="192" t="s">
        <v>168</v>
      </c>
      <c r="D50" s="191" t="s">
        <v>689</v>
      </c>
      <c r="E50" s="141"/>
      <c r="F50" s="142"/>
      <c r="G50" s="141"/>
      <c r="H50" s="141">
        <v>2</v>
      </c>
      <c r="I50" s="141"/>
      <c r="J50" s="143"/>
      <c r="K50" s="143"/>
      <c r="L50" s="144" t="str">
        <f t="shared" si="89"/>
        <v>#11 Monique Andriuolo</v>
      </c>
      <c r="M50" s="144" t="str">
        <f t="shared" si="90"/>
        <v>#11 Monique Andriuolo</v>
      </c>
      <c r="N50" s="144" t="str">
        <f t="shared" si="90"/>
        <v>#11 Monique Andriuolo</v>
      </c>
      <c r="O50" s="144" t="str">
        <f t="shared" si="91"/>
        <v>3rd</v>
      </c>
      <c r="S50" s="57" t="s">
        <v>177</v>
      </c>
      <c r="T50" s="57">
        <v>2.5</v>
      </c>
      <c r="AW50" s="185"/>
      <c r="DU50" s="4"/>
      <c r="DZ50" s="185"/>
      <c r="EA50" s="185"/>
      <c r="EB50" s="185"/>
      <c r="EC50" s="185"/>
      <c r="ED50" s="185"/>
      <c r="EE50" s="185"/>
    </row>
    <row r="51" spans="1:135" ht="13" x14ac:dyDescent="0.15">
      <c r="A51" s="139">
        <v>14</v>
      </c>
      <c r="B51" s="186" t="s">
        <v>738</v>
      </c>
      <c r="C51" s="192" t="s">
        <v>172</v>
      </c>
      <c r="D51" s="191" t="s">
        <v>711</v>
      </c>
      <c r="E51" s="141"/>
      <c r="F51" s="142"/>
      <c r="G51" s="141"/>
      <c r="H51" s="141">
        <v>1</v>
      </c>
      <c r="I51" s="141"/>
      <c r="J51" s="143"/>
      <c r="K51" s="143"/>
      <c r="L51" s="144" t="str">
        <f t="shared" si="89"/>
        <v>#14 Jayla Ruffus-Milner</v>
      </c>
      <c r="M51" s="144" t="str">
        <f t="shared" si="90"/>
        <v>#14 Jayla Ruffus-Milner</v>
      </c>
      <c r="N51" s="144" t="str">
        <f t="shared" si="90"/>
        <v>#14 Jayla Ruffus-Milner</v>
      </c>
      <c r="O51" s="144" t="str">
        <f t="shared" si="91"/>
        <v>2nd</v>
      </c>
      <c r="S51" s="57" t="s">
        <v>76</v>
      </c>
      <c r="T51" s="57">
        <v>1.5</v>
      </c>
      <c r="AW51" s="185"/>
      <c r="DU51" s="4"/>
      <c r="DZ51" s="185"/>
      <c r="EA51" s="185"/>
      <c r="EB51" s="185"/>
      <c r="EC51" s="185"/>
      <c r="ED51" s="185"/>
      <c r="EE51" s="185"/>
    </row>
    <row r="52" spans="1:135" ht="13" x14ac:dyDescent="0.15">
      <c r="A52" s="139">
        <v>22</v>
      </c>
      <c r="B52" s="186" t="s">
        <v>739</v>
      </c>
      <c r="C52" s="192" t="s">
        <v>168</v>
      </c>
      <c r="D52" s="191" t="s">
        <v>169</v>
      </c>
      <c r="E52" s="141"/>
      <c r="F52" s="142"/>
      <c r="G52" s="141"/>
      <c r="H52" s="141">
        <v>0</v>
      </c>
      <c r="I52" s="143"/>
      <c r="J52" s="143"/>
      <c r="K52" s="143"/>
      <c r="L52" s="144" t="str">
        <f t="shared" si="89"/>
        <v>#22 Kennedy Carson</v>
      </c>
      <c r="M52" s="144" t="str">
        <f t="shared" si="90"/>
        <v>#22 Kennedy Carson</v>
      </c>
      <c r="N52" s="144" t="str">
        <f t="shared" si="90"/>
        <v>#22 Kennedy Carson</v>
      </c>
      <c r="O52" s="144" t="str">
        <f t="shared" si="91"/>
        <v>1st</v>
      </c>
      <c r="S52" s="57" t="s">
        <v>178</v>
      </c>
      <c r="T52" s="57">
        <v>3.5</v>
      </c>
      <c r="AW52" s="185"/>
      <c r="DU52" s="4"/>
      <c r="DZ52" s="185"/>
      <c r="EA52" s="185"/>
      <c r="EB52" s="185"/>
      <c r="EC52" s="185"/>
      <c r="ED52" s="185"/>
      <c r="EE52" s="185"/>
    </row>
    <row r="53" spans="1:135" ht="13" x14ac:dyDescent="0.15">
      <c r="A53" s="139">
        <v>24</v>
      </c>
      <c r="B53" s="186" t="s">
        <v>740</v>
      </c>
      <c r="C53" s="192" t="s">
        <v>23</v>
      </c>
      <c r="D53" s="191" t="s">
        <v>713</v>
      </c>
      <c r="E53" s="141"/>
      <c r="F53" s="142"/>
      <c r="G53" s="141"/>
      <c r="H53" s="141">
        <v>3</v>
      </c>
      <c r="I53" s="143"/>
      <c r="J53" s="143"/>
      <c r="K53" s="143"/>
      <c r="L53" s="144" t="str">
        <f t="shared" si="89"/>
        <v>#24 Hayley Duren</v>
      </c>
      <c r="M53" s="144" t="str">
        <f t="shared" si="90"/>
        <v>#24 Hayley Duren</v>
      </c>
      <c r="N53" s="144" t="str">
        <f t="shared" si="90"/>
        <v>#24 Hayley Duren</v>
      </c>
      <c r="O53" s="144" t="str">
        <f t="shared" si="91"/>
        <v>4th</v>
      </c>
      <c r="S53" s="57" t="s">
        <v>179</v>
      </c>
      <c r="T53" s="57">
        <v>3</v>
      </c>
      <c r="AW53" s="185"/>
      <c r="DU53" s="4"/>
      <c r="DZ53" s="185"/>
      <c r="EA53" s="185"/>
      <c r="EB53" s="185"/>
      <c r="EC53" s="185"/>
      <c r="ED53" s="185"/>
      <c r="EE53" s="185"/>
    </row>
    <row r="54" spans="1:135" ht="13" x14ac:dyDescent="0.15">
      <c r="A54" s="139">
        <v>45</v>
      </c>
      <c r="B54" s="186" t="s">
        <v>741</v>
      </c>
      <c r="C54" s="192" t="s">
        <v>175</v>
      </c>
      <c r="D54" s="191" t="s">
        <v>714</v>
      </c>
      <c r="E54" s="141"/>
      <c r="F54" s="142"/>
      <c r="G54" s="141"/>
      <c r="H54" s="141">
        <v>0</v>
      </c>
      <c r="I54" s="143"/>
      <c r="J54" s="143"/>
      <c r="K54" s="143"/>
      <c r="L54" s="144" t="str">
        <f t="shared" si="89"/>
        <v>#45 Tara Dushharm</v>
      </c>
      <c r="M54" s="144" t="str">
        <f t="shared" si="90"/>
        <v>#45 Tara Dushharm</v>
      </c>
      <c r="N54" s="144" t="str">
        <f t="shared" si="90"/>
        <v>#45 Tara Dushharm</v>
      </c>
      <c r="O54" s="144" t="str">
        <f t="shared" si="91"/>
        <v>1st</v>
      </c>
      <c r="AW54" s="185"/>
      <c r="DU54" s="4"/>
      <c r="DZ54" s="185"/>
      <c r="EA54" s="185"/>
      <c r="EB54" s="185"/>
      <c r="EC54" s="185"/>
      <c r="ED54" s="185"/>
      <c r="EE54" s="185"/>
    </row>
    <row r="55" spans="1:135" ht="13" x14ac:dyDescent="0.15">
      <c r="A55" s="139"/>
      <c r="B55" s="141"/>
      <c r="C55" s="141"/>
      <c r="D55" s="145"/>
      <c r="E55" s="141"/>
      <c r="F55" s="142"/>
      <c r="G55" s="141"/>
      <c r="H55" s="141"/>
      <c r="I55" s="141"/>
      <c r="J55" s="143"/>
      <c r="K55" s="143"/>
      <c r="L55" s="144">
        <f t="shared" si="89"/>
        <v>0</v>
      </c>
      <c r="M55" s="144">
        <f t="shared" si="90"/>
        <v>0</v>
      </c>
      <c r="N55" s="144">
        <f t="shared" si="90"/>
        <v>0</v>
      </c>
      <c r="O55" s="144">
        <f t="shared" si="91"/>
        <v>0</v>
      </c>
      <c r="AK55" s="197"/>
      <c r="AN55" s="197"/>
      <c r="AQ55" s="197"/>
      <c r="AT55" s="197"/>
      <c r="AW55" s="201"/>
      <c r="DU55" s="4"/>
      <c r="DZ55" s="185"/>
      <c r="EA55" s="185"/>
      <c r="EB55" s="185"/>
      <c r="EC55" s="185"/>
      <c r="ED55" s="185"/>
      <c r="EE55" s="185"/>
    </row>
    <row r="56" spans="1:135" ht="13" x14ac:dyDescent="0.15">
      <c r="A56" s="139"/>
      <c r="B56" s="141"/>
      <c r="C56" s="141"/>
      <c r="D56" s="145"/>
      <c r="E56" s="141"/>
      <c r="F56" s="142"/>
      <c r="G56" s="141"/>
      <c r="H56" s="141"/>
      <c r="I56" s="141"/>
      <c r="J56" s="143"/>
      <c r="K56" s="143"/>
      <c r="L56" s="144">
        <f t="shared" si="89"/>
        <v>0</v>
      </c>
      <c r="M56" s="144">
        <f t="shared" si="90"/>
        <v>0</v>
      </c>
      <c r="N56" s="144">
        <f t="shared" si="90"/>
        <v>0</v>
      </c>
      <c r="O56" s="144">
        <f t="shared" si="91"/>
        <v>0</v>
      </c>
      <c r="AK56" s="197"/>
      <c r="AL56" s="197"/>
      <c r="AN56" s="197"/>
      <c r="AO56" s="197"/>
      <c r="AQ56" s="197"/>
      <c r="AR56" s="197"/>
      <c r="AT56" s="197"/>
      <c r="AU56" s="197"/>
      <c r="AW56" s="197"/>
      <c r="AX56" s="197"/>
      <c r="DU56" s="4"/>
      <c r="DZ56" s="185"/>
      <c r="EA56" s="185"/>
      <c r="EB56" s="185"/>
      <c r="EC56" s="185"/>
      <c r="ED56" s="185"/>
      <c r="EE56" s="185"/>
    </row>
    <row r="57" spans="1:135" ht="13" x14ac:dyDescent="0.15">
      <c r="A57" s="139"/>
      <c r="B57" s="141"/>
      <c r="C57" s="141"/>
      <c r="D57" s="145"/>
      <c r="E57" s="141"/>
      <c r="F57" s="142"/>
      <c r="G57" s="141"/>
      <c r="H57" s="141"/>
      <c r="I57" s="141"/>
      <c r="J57" s="143"/>
      <c r="K57" s="143"/>
      <c r="L57" s="144">
        <f t="shared" si="89"/>
        <v>0</v>
      </c>
      <c r="M57" s="144">
        <f t="shared" ref="M57:N68" si="92">IF(ISERROR(SEARCH(M$41,L57)),L57,TRIM(LEFT(L57,SEARCH(M$41,L57)-1)))</f>
        <v>0</v>
      </c>
      <c r="N57" s="144">
        <f t="shared" si="92"/>
        <v>0</v>
      </c>
      <c r="O57" s="144">
        <f t="shared" si="91"/>
        <v>0</v>
      </c>
      <c r="AL57" s="197"/>
      <c r="AO57" s="197"/>
      <c r="AR57" s="197"/>
      <c r="AU57" s="197"/>
      <c r="AW57" s="185"/>
      <c r="AX57" s="197"/>
      <c r="DU57" s="4"/>
      <c r="DZ57" s="185"/>
      <c r="EA57" s="185"/>
      <c r="EB57" s="185"/>
      <c r="EC57" s="185"/>
      <c r="ED57" s="185"/>
      <c r="EE57" s="185"/>
    </row>
    <row r="58" spans="1:135" ht="13" x14ac:dyDescent="0.15">
      <c r="A58" s="139"/>
      <c r="B58" s="141"/>
      <c r="C58" s="141"/>
      <c r="D58" s="141"/>
      <c r="E58" s="141"/>
      <c r="F58" s="142"/>
      <c r="G58" s="141"/>
      <c r="H58" s="141"/>
      <c r="I58" s="141"/>
      <c r="J58" s="143"/>
      <c r="K58" s="143"/>
      <c r="L58" s="144">
        <f t="shared" si="89"/>
        <v>0</v>
      </c>
      <c r="M58" s="144">
        <f t="shared" si="92"/>
        <v>0</v>
      </c>
      <c r="N58" s="144">
        <f t="shared" si="92"/>
        <v>0</v>
      </c>
      <c r="O58" s="144">
        <f t="shared" si="91"/>
        <v>0</v>
      </c>
      <c r="AN58" s="197"/>
      <c r="AQ58" s="197"/>
      <c r="AT58" s="197"/>
      <c r="AW58" s="201"/>
      <c r="BA58" s="197"/>
      <c r="DU58" s="4"/>
      <c r="DZ58" s="185"/>
      <c r="EA58" s="185"/>
      <c r="EB58" s="185"/>
      <c r="EC58" s="185"/>
      <c r="ED58" s="185"/>
      <c r="EE58" s="185"/>
    </row>
    <row r="59" spans="1:135" ht="13" x14ac:dyDescent="0.15">
      <c r="A59" s="139"/>
      <c r="B59" s="141"/>
      <c r="C59" s="141"/>
      <c r="D59" s="145"/>
      <c r="E59" s="141"/>
      <c r="F59" s="142"/>
      <c r="G59" s="141"/>
      <c r="H59" s="141"/>
      <c r="I59" s="141"/>
      <c r="J59" s="143"/>
      <c r="K59" s="143"/>
      <c r="L59" s="144">
        <f t="shared" si="89"/>
        <v>0</v>
      </c>
      <c r="M59" s="144">
        <f t="shared" si="92"/>
        <v>0</v>
      </c>
      <c r="N59" s="144">
        <f t="shared" si="92"/>
        <v>0</v>
      </c>
      <c r="O59" s="144">
        <f t="shared" si="91"/>
        <v>0</v>
      </c>
      <c r="AN59" s="197"/>
      <c r="AQ59" s="197"/>
      <c r="AT59" s="197"/>
      <c r="AW59" s="197"/>
      <c r="BA59" s="197"/>
      <c r="DU59" s="4"/>
      <c r="DZ59" s="185"/>
      <c r="EA59" s="185"/>
      <c r="EB59" s="185"/>
      <c r="EC59" s="185"/>
      <c r="ED59" s="185"/>
      <c r="EE59" s="185"/>
    </row>
    <row r="60" spans="1:135" ht="13" x14ac:dyDescent="0.15">
      <c r="A60" s="139"/>
      <c r="B60" s="141"/>
      <c r="C60" s="141"/>
      <c r="D60" s="145"/>
      <c r="E60" s="141"/>
      <c r="F60" s="142"/>
      <c r="G60" s="141"/>
      <c r="H60" s="141"/>
      <c r="I60" s="141"/>
      <c r="J60" s="143"/>
      <c r="K60" s="143"/>
      <c r="L60" s="144">
        <f t="shared" si="89"/>
        <v>0</v>
      </c>
      <c r="M60" s="144">
        <f t="shared" si="92"/>
        <v>0</v>
      </c>
      <c r="N60" s="144">
        <f t="shared" si="92"/>
        <v>0</v>
      </c>
      <c r="O60" s="144">
        <f t="shared" si="91"/>
        <v>0</v>
      </c>
      <c r="AW60" s="185"/>
      <c r="DU60" s="4"/>
      <c r="DZ60" s="185"/>
      <c r="EA60" s="185"/>
      <c r="EB60" s="185"/>
      <c r="EC60" s="185"/>
      <c r="ED60" s="185"/>
      <c r="EE60" s="185"/>
    </row>
    <row r="61" spans="1:135" ht="13" x14ac:dyDescent="0.15">
      <c r="A61" s="139"/>
      <c r="B61" s="141"/>
      <c r="C61" s="141"/>
      <c r="D61" s="145"/>
      <c r="E61" s="141"/>
      <c r="F61" s="142"/>
      <c r="G61" s="141"/>
      <c r="H61" s="141"/>
      <c r="I61" s="141"/>
      <c r="J61" s="143"/>
      <c r="K61" s="143"/>
      <c r="L61" s="144">
        <f t="shared" si="89"/>
        <v>0</v>
      </c>
      <c r="M61" s="144">
        <f t="shared" si="92"/>
        <v>0</v>
      </c>
      <c r="N61" s="144">
        <f t="shared" si="92"/>
        <v>0</v>
      </c>
      <c r="O61" s="144">
        <f t="shared" si="91"/>
        <v>0</v>
      </c>
      <c r="AW61" s="185"/>
      <c r="DU61" s="4"/>
      <c r="DZ61" s="185"/>
      <c r="EA61" s="185"/>
      <c r="EB61" s="185"/>
      <c r="EC61" s="185"/>
      <c r="ED61" s="185"/>
      <c r="EE61" s="185"/>
    </row>
    <row r="62" spans="1:135" ht="13" x14ac:dyDescent="0.15">
      <c r="A62" s="143"/>
      <c r="B62" s="143"/>
      <c r="C62" s="143"/>
      <c r="D62" s="143"/>
      <c r="E62" s="143"/>
      <c r="F62" s="143"/>
      <c r="G62" s="143"/>
      <c r="H62" s="143"/>
      <c r="I62" s="143"/>
      <c r="J62" s="143"/>
      <c r="K62" s="143"/>
      <c r="L62" s="144">
        <f t="shared" si="89"/>
        <v>0</v>
      </c>
      <c r="M62" s="144">
        <f t="shared" si="92"/>
        <v>0</v>
      </c>
      <c r="N62" s="144">
        <f t="shared" si="92"/>
        <v>0</v>
      </c>
      <c r="O62" s="144">
        <f t="shared" si="91"/>
        <v>0</v>
      </c>
      <c r="AW62" s="185"/>
      <c r="DU62" s="4"/>
      <c r="DZ62" s="185"/>
      <c r="EA62" s="185"/>
      <c r="EB62" s="185"/>
      <c r="EC62" s="185"/>
      <c r="ED62" s="185"/>
      <c r="EE62" s="185"/>
    </row>
    <row r="63" spans="1:135" ht="13" x14ac:dyDescent="0.15">
      <c r="A63" s="143"/>
      <c r="B63" s="143"/>
      <c r="C63" s="143"/>
      <c r="D63" s="143"/>
      <c r="E63" s="143"/>
      <c r="F63" s="143"/>
      <c r="G63" s="143"/>
      <c r="H63" s="143"/>
      <c r="I63" s="143"/>
      <c r="J63" s="143"/>
      <c r="K63" s="143"/>
      <c r="L63" s="144">
        <f t="shared" si="89"/>
        <v>0</v>
      </c>
      <c r="M63" s="144">
        <f t="shared" si="92"/>
        <v>0</v>
      </c>
      <c r="N63" s="144">
        <f t="shared" si="92"/>
        <v>0</v>
      </c>
      <c r="O63" s="144">
        <f t="shared" si="91"/>
        <v>0</v>
      </c>
      <c r="AS63" s="197"/>
      <c r="AV63" s="197"/>
      <c r="AW63" s="185"/>
      <c r="AZ63" s="197"/>
      <c r="BC63" s="197"/>
      <c r="DU63" s="4"/>
      <c r="DZ63" s="185"/>
      <c r="EA63" s="185"/>
      <c r="EB63" s="185"/>
      <c r="EC63" s="185"/>
      <c r="ED63" s="185"/>
      <c r="EE63" s="185"/>
    </row>
    <row r="64" spans="1:135" ht="13" x14ac:dyDescent="0.15">
      <c r="A64" s="143"/>
      <c r="B64" s="143"/>
      <c r="C64" s="143"/>
      <c r="D64" s="143"/>
      <c r="E64" s="143"/>
      <c r="F64" s="143"/>
      <c r="G64" s="143"/>
      <c r="H64" s="143"/>
      <c r="I64" s="143"/>
      <c r="J64" s="143"/>
      <c r="K64" s="143"/>
      <c r="L64" s="144">
        <f t="shared" si="89"/>
        <v>0</v>
      </c>
      <c r="M64" s="144">
        <f t="shared" si="92"/>
        <v>0</v>
      </c>
      <c r="N64" s="144">
        <f t="shared" si="92"/>
        <v>0</v>
      </c>
      <c r="O64" s="144">
        <f t="shared" si="91"/>
        <v>0</v>
      </c>
      <c r="AS64" s="197"/>
      <c r="AV64" s="197"/>
      <c r="AW64" s="185"/>
      <c r="AZ64" s="197"/>
      <c r="BC64" s="197"/>
      <c r="DU64" s="4"/>
      <c r="DZ64" s="185"/>
      <c r="EA64" s="185"/>
      <c r="EB64" s="185"/>
      <c r="EC64" s="185"/>
      <c r="ED64" s="185"/>
      <c r="EE64" s="185"/>
    </row>
    <row r="65" spans="1:135" ht="13" x14ac:dyDescent="0.15">
      <c r="A65" s="143"/>
      <c r="B65" s="143"/>
      <c r="C65" s="143"/>
      <c r="D65" s="143"/>
      <c r="E65" s="143"/>
      <c r="F65" s="143"/>
      <c r="G65" s="143"/>
      <c r="H65" s="143"/>
      <c r="I65" s="143"/>
      <c r="J65" s="143"/>
      <c r="K65" s="143"/>
      <c r="L65" s="144">
        <f t="shared" si="89"/>
        <v>0</v>
      </c>
      <c r="M65" s="144">
        <f t="shared" si="92"/>
        <v>0</v>
      </c>
      <c r="N65" s="144">
        <f t="shared" si="92"/>
        <v>0</v>
      </c>
      <c r="O65" s="144">
        <f t="shared" si="91"/>
        <v>0</v>
      </c>
      <c r="AW65" s="185"/>
      <c r="DU65" s="4"/>
      <c r="DZ65" s="185"/>
      <c r="EA65" s="185"/>
      <c r="EB65" s="185"/>
      <c r="EC65" s="185"/>
      <c r="ED65" s="185"/>
      <c r="EE65" s="185"/>
    </row>
    <row r="66" spans="1:135" ht="13" x14ac:dyDescent="0.15">
      <c r="A66" s="143"/>
      <c r="B66" s="143"/>
      <c r="C66" s="143"/>
      <c r="D66" s="143"/>
      <c r="E66" s="143"/>
      <c r="F66" s="143"/>
      <c r="G66" s="143"/>
      <c r="H66" s="143"/>
      <c r="I66" s="143"/>
      <c r="J66" s="143"/>
      <c r="K66" s="143"/>
      <c r="L66" s="144">
        <f t="shared" si="89"/>
        <v>0</v>
      </c>
      <c r="M66" s="144">
        <f t="shared" si="92"/>
        <v>0</v>
      </c>
      <c r="N66" s="144">
        <f t="shared" si="92"/>
        <v>0</v>
      </c>
      <c r="O66" s="144">
        <f t="shared" si="91"/>
        <v>0</v>
      </c>
      <c r="AW66" s="185"/>
      <c r="DU66" s="4"/>
      <c r="DZ66" s="185"/>
      <c r="EA66" s="185"/>
      <c r="EB66" s="185"/>
      <c r="EC66" s="185"/>
      <c r="ED66" s="185"/>
      <c r="EE66" s="185"/>
    </row>
    <row r="67" spans="1:135" ht="13" x14ac:dyDescent="0.15">
      <c r="A67" s="143"/>
      <c r="B67" s="143"/>
      <c r="C67" s="143"/>
      <c r="D67" s="143"/>
      <c r="E67" s="143"/>
      <c r="F67" s="143"/>
      <c r="G67" s="143"/>
      <c r="H67" s="143"/>
      <c r="I67" s="143"/>
      <c r="J67" s="143"/>
      <c r="K67" s="143"/>
      <c r="L67" s="144">
        <f t="shared" si="89"/>
        <v>0</v>
      </c>
      <c r="M67" s="144">
        <f t="shared" si="92"/>
        <v>0</v>
      </c>
      <c r="N67" s="144">
        <f t="shared" si="92"/>
        <v>0</v>
      </c>
      <c r="O67" s="144">
        <f t="shared" si="91"/>
        <v>0</v>
      </c>
      <c r="AW67" s="185"/>
      <c r="DU67" s="4"/>
      <c r="DZ67" s="185"/>
      <c r="EA67" s="185"/>
      <c r="EB67" s="185"/>
      <c r="EC67" s="185"/>
      <c r="ED67" s="185"/>
      <c r="EE67" s="185"/>
    </row>
    <row r="68" spans="1:135" ht="13" x14ac:dyDescent="0.15">
      <c r="A68" s="143"/>
      <c r="B68" s="143"/>
      <c r="C68" s="143"/>
      <c r="D68" s="143"/>
      <c r="E68" s="143"/>
      <c r="F68" s="143"/>
      <c r="G68" s="143"/>
      <c r="H68" s="143"/>
      <c r="I68" s="143"/>
      <c r="J68" s="143"/>
      <c r="K68" s="143"/>
      <c r="L68" s="144">
        <f t="shared" si="89"/>
        <v>0</v>
      </c>
      <c r="M68" s="144">
        <f t="shared" si="92"/>
        <v>0</v>
      </c>
      <c r="N68" s="144">
        <f t="shared" si="92"/>
        <v>0</v>
      </c>
      <c r="O68" s="144">
        <f t="shared" si="91"/>
        <v>0</v>
      </c>
      <c r="AW68" s="185"/>
      <c r="DU68" s="4"/>
      <c r="DZ68" s="185"/>
      <c r="EA68" s="185"/>
      <c r="EB68" s="185"/>
      <c r="EC68" s="185"/>
      <c r="ED68" s="185"/>
      <c r="EE68" s="185"/>
    </row>
    <row r="69" spans="1:135" ht="13" x14ac:dyDescent="0.15">
      <c r="AW69" s="185"/>
      <c r="DU69" s="4"/>
      <c r="DZ69" s="185"/>
      <c r="EA69" s="185"/>
      <c r="EB69" s="185"/>
      <c r="EC69" s="185"/>
      <c r="ED69" s="185"/>
      <c r="EE69" s="185"/>
    </row>
    <row r="70" spans="1:135" ht="13" x14ac:dyDescent="0.15">
      <c r="AW70" s="185"/>
      <c r="DU70" s="4"/>
      <c r="DZ70" s="185"/>
      <c r="EA70" s="185"/>
      <c r="EB70" s="185"/>
      <c r="EC70" s="185"/>
      <c r="ED70" s="185"/>
      <c r="EE70" s="185"/>
    </row>
    <row r="71" spans="1:135" ht="13" x14ac:dyDescent="0.15">
      <c r="S71" s="184">
        <f>_xlfn.XLOOKUP(B83, AZ:AZ, BC:BC)</f>
        <v>1778</v>
      </c>
      <c r="T71" s="180" t="s">
        <v>647</v>
      </c>
      <c r="AW71" s="185"/>
      <c r="DU71" s="4"/>
      <c r="DZ71" s="185"/>
      <c r="EA71" s="185"/>
      <c r="EB71" s="185"/>
      <c r="EC71" s="185"/>
      <c r="ED71" s="185"/>
      <c r="EE71" s="185"/>
    </row>
    <row r="72" spans="1:135" ht="13" x14ac:dyDescent="0.15">
      <c r="S72" s="184">
        <f>_xlfn.XLOOKUP(B83,AG:AG, AJ:AJ)</f>
        <v>1736</v>
      </c>
      <c r="T72" s="180" t="s">
        <v>648</v>
      </c>
      <c r="AF72" s="180" t="s">
        <v>646</v>
      </c>
      <c r="AW72" s="185"/>
      <c r="DU72" s="4"/>
      <c r="DZ72" s="185"/>
      <c r="EA72" s="185"/>
      <c r="EB72" s="185"/>
      <c r="EC72" s="185"/>
      <c r="ED72" s="185"/>
      <c r="EE72" s="185"/>
    </row>
    <row r="73" spans="1:135" ht="13" x14ac:dyDescent="0.15">
      <c r="I73" s="57" t="s">
        <v>180</v>
      </c>
      <c r="S73" s="184">
        <f>_xlfn.XLOOKUP(B83, AG:AG, AK:AK)</f>
        <v>1275</v>
      </c>
      <c r="T73" s="180" t="s">
        <v>649</v>
      </c>
      <c r="AW73" s="185"/>
      <c r="DU73" s="4"/>
      <c r="DZ73" s="185"/>
      <c r="EA73" s="185"/>
      <c r="EB73" s="185"/>
      <c r="EC73" s="185"/>
      <c r="ED73" s="185"/>
      <c r="EE73" s="185"/>
    </row>
    <row r="74" spans="1:135" ht="13" x14ac:dyDescent="0.15">
      <c r="A74" s="146" t="s">
        <v>181</v>
      </c>
      <c r="I74" s="144">
        <f>AVERAGE(AE76:AE418)</f>
        <v>78.867829202468712</v>
      </c>
      <c r="J74" s="144">
        <f>AVERAGE(AX76:AX418)</f>
        <v>78.688849641925913</v>
      </c>
      <c r="S74" s="184">
        <f>_xlfn.XLOOKUP(B83, AZ:AZ, BD:BD)</f>
        <v>1466</v>
      </c>
      <c r="T74" s="180" t="s">
        <v>650</v>
      </c>
      <c r="AW74" s="185"/>
      <c r="DU74" s="4"/>
      <c r="DZ74" s="185"/>
      <c r="EA74" s="185"/>
      <c r="EB74" s="185"/>
      <c r="EC74" s="185"/>
      <c r="ED74" s="185"/>
      <c r="EE74" s="185"/>
    </row>
    <row r="75" spans="1:135" ht="13" x14ac:dyDescent="0.15">
      <c r="H75" s="144" t="s">
        <v>182</v>
      </c>
      <c r="L75" s="144" t="s">
        <v>183</v>
      </c>
      <c r="AF75" s="147" t="s">
        <v>184</v>
      </c>
      <c r="AG75" s="148" t="s">
        <v>185</v>
      </c>
      <c r="AH75" s="147" t="s">
        <v>186</v>
      </c>
      <c r="AI75" s="147" t="s">
        <v>187</v>
      </c>
      <c r="AJ75" s="147" t="s">
        <v>188</v>
      </c>
      <c r="AK75" s="147" t="s">
        <v>189</v>
      </c>
      <c r="AL75" s="147" t="s">
        <v>190</v>
      </c>
      <c r="AM75" s="147" t="s">
        <v>191</v>
      </c>
      <c r="AN75" s="147" t="s">
        <v>192</v>
      </c>
      <c r="AO75" s="147" t="s">
        <v>13</v>
      </c>
      <c r="AP75" s="147" t="s">
        <v>80</v>
      </c>
      <c r="AQ75" s="147" t="s">
        <v>193</v>
      </c>
      <c r="AR75" s="147" t="s">
        <v>194</v>
      </c>
      <c r="AS75" s="147" t="s">
        <v>195</v>
      </c>
      <c r="AT75" s="147" t="s">
        <v>196</v>
      </c>
      <c r="AU75" s="147" t="s">
        <v>197</v>
      </c>
      <c r="AW75" s="185"/>
      <c r="AY75" s="147" t="s">
        <v>184</v>
      </c>
      <c r="AZ75" s="148" t="s">
        <v>185</v>
      </c>
      <c r="BA75" s="147" t="s">
        <v>186</v>
      </c>
      <c r="BB75" s="147" t="s">
        <v>187</v>
      </c>
      <c r="BC75" s="147" t="s">
        <v>188</v>
      </c>
      <c r="BD75" s="147" t="s">
        <v>189</v>
      </c>
      <c r="BE75" s="147" t="s">
        <v>190</v>
      </c>
      <c r="BF75" s="147" t="s">
        <v>191</v>
      </c>
      <c r="BG75" s="147" t="s">
        <v>192</v>
      </c>
      <c r="BH75" s="147" t="s">
        <v>13</v>
      </c>
      <c r="BI75" s="147" t="s">
        <v>80</v>
      </c>
      <c r="BJ75" s="147" t="s">
        <v>193</v>
      </c>
      <c r="BK75" s="147" t="s">
        <v>194</v>
      </c>
      <c r="BL75" s="147" t="s">
        <v>195</v>
      </c>
      <c r="BM75" s="147" t="s">
        <v>196</v>
      </c>
      <c r="BN75" s="147" t="s">
        <v>197</v>
      </c>
      <c r="DU75" s="4"/>
      <c r="DZ75" s="185"/>
      <c r="EA75" s="185"/>
      <c r="EB75" s="185"/>
      <c r="EC75" s="185"/>
      <c r="ED75" s="185"/>
      <c r="EE75" s="185"/>
    </row>
    <row r="76" spans="1:135" ht="13" x14ac:dyDescent="0.15">
      <c r="A76" s="144" t="s">
        <v>74</v>
      </c>
      <c r="B76" s="144" t="s">
        <v>185</v>
      </c>
      <c r="C76" s="144" t="s">
        <v>198</v>
      </c>
      <c r="D76" s="144" t="s">
        <v>199</v>
      </c>
      <c r="E76" s="144" t="s">
        <v>200</v>
      </c>
      <c r="F76" s="144" t="s">
        <v>201</v>
      </c>
      <c r="G76" s="144" t="s">
        <v>202</v>
      </c>
      <c r="H76" s="144" t="s">
        <v>203</v>
      </c>
      <c r="I76" s="144" t="s">
        <v>204</v>
      </c>
      <c r="J76" s="144" t="s">
        <v>205</v>
      </c>
      <c r="K76" s="144" t="s">
        <v>206</v>
      </c>
      <c r="L76" s="144" t="s">
        <v>207</v>
      </c>
      <c r="M76" s="144" t="s">
        <v>208</v>
      </c>
      <c r="N76" s="144" t="s">
        <v>209</v>
      </c>
      <c r="O76" s="144" t="s">
        <v>210</v>
      </c>
      <c r="P76" s="57" t="s">
        <v>211</v>
      </c>
      <c r="Q76" s="57" t="s">
        <v>212</v>
      </c>
      <c r="AD76" s="144">
        <f t="shared" ref="AD76:AD330" si="93">40*(AJ76/(AH76*40))</f>
        <v>82.91304347826086</v>
      </c>
      <c r="AE76" s="144">
        <f t="shared" ref="AE76:AE330" si="94">100*(AK76/AJ76)</f>
        <v>104.19507079181962</v>
      </c>
      <c r="AF76" s="149">
        <v>1</v>
      </c>
      <c r="AG76" s="150" t="s">
        <v>213</v>
      </c>
      <c r="AH76" s="149">
        <v>23</v>
      </c>
      <c r="AI76" s="151">
        <v>1</v>
      </c>
      <c r="AJ76" s="152">
        <v>1907</v>
      </c>
      <c r="AK76" s="152">
        <v>1987</v>
      </c>
      <c r="AL76" s="149">
        <v>1.042</v>
      </c>
      <c r="AM76" s="152">
        <v>682</v>
      </c>
      <c r="AN76" s="152">
        <v>728</v>
      </c>
      <c r="AO76" s="152">
        <v>1410</v>
      </c>
      <c r="AP76" s="153">
        <v>0.51600000000000001</v>
      </c>
      <c r="AQ76" s="153">
        <v>0.59599999999999997</v>
      </c>
      <c r="AR76" s="154">
        <v>0.17299999999999999</v>
      </c>
      <c r="AS76" s="154">
        <v>0.114</v>
      </c>
      <c r="AT76" s="155">
        <v>0.09</v>
      </c>
      <c r="AU76" s="154">
        <v>0.46700000000000003</v>
      </c>
      <c r="AW76" s="185"/>
      <c r="AX76" s="144">
        <f t="shared" ref="AX76:AX330" si="95">100*(BD76/BC76)</f>
        <v>59.616919393455703</v>
      </c>
      <c r="AY76" s="149">
        <v>1</v>
      </c>
      <c r="AZ76" s="150" t="s">
        <v>214</v>
      </c>
      <c r="BA76" s="149">
        <v>15</v>
      </c>
      <c r="BB76" s="151">
        <v>1</v>
      </c>
      <c r="BC76" s="152">
        <v>1253</v>
      </c>
      <c r="BD76" s="152">
        <v>747</v>
      </c>
      <c r="BE76" s="149">
        <v>0.59599999999999997</v>
      </c>
      <c r="BF76" s="152">
        <v>550</v>
      </c>
      <c r="BG76" s="152">
        <v>268</v>
      </c>
      <c r="BH76" s="152">
        <v>818</v>
      </c>
      <c r="BI76" s="153">
        <v>0.32800000000000001</v>
      </c>
      <c r="BJ76" s="153">
        <v>0.36599999999999999</v>
      </c>
      <c r="BK76" s="154">
        <v>0.27100000000000002</v>
      </c>
      <c r="BL76" s="154">
        <v>9.1999999999999998E-2</v>
      </c>
      <c r="BM76" s="154">
        <v>8.1000000000000003E-2</v>
      </c>
      <c r="BN76" s="155">
        <v>0.28000000000000003</v>
      </c>
      <c r="DU76" s="4"/>
      <c r="DZ76" s="185"/>
      <c r="EA76" s="185"/>
      <c r="EB76" s="185"/>
      <c r="EC76" s="185"/>
      <c r="ED76" s="185"/>
      <c r="EE76" s="185"/>
    </row>
    <row r="77" spans="1:135" ht="13" x14ac:dyDescent="0.15">
      <c r="A77" s="156">
        <v>1</v>
      </c>
      <c r="B77" s="156" t="s">
        <v>215</v>
      </c>
      <c r="C77" s="156" t="s">
        <v>200</v>
      </c>
      <c r="D77" s="156" t="s">
        <v>216</v>
      </c>
      <c r="E77" s="156">
        <v>67</v>
      </c>
      <c r="F77" s="156">
        <v>15</v>
      </c>
      <c r="G77" s="156">
        <v>0.81699999999999995</v>
      </c>
      <c r="H77" s="156">
        <v>11.63</v>
      </c>
      <c r="I77" s="156">
        <v>116.26</v>
      </c>
      <c r="J77" s="156">
        <v>104.57</v>
      </c>
      <c r="K77" s="156">
        <v>11.69</v>
      </c>
      <c r="L77" s="156">
        <v>11.35</v>
      </c>
      <c r="M77" s="156">
        <v>116.02</v>
      </c>
      <c r="N77" s="156">
        <v>104.61</v>
      </c>
      <c r="O77" s="178">
        <v>11.41</v>
      </c>
      <c r="P77" s="178">
        <f t="shared" ref="P77:P106" si="96">M77-$I$74</f>
        <v>37.152170797531284</v>
      </c>
      <c r="Q77" s="178">
        <f t="shared" ref="Q77:Q106" si="97">$I$74-N77</f>
        <v>-25.742170797531287</v>
      </c>
      <c r="AD77" s="144">
        <f t="shared" si="93"/>
        <v>89.34782608695653</v>
      </c>
      <c r="AE77" s="144">
        <f t="shared" si="94"/>
        <v>101.60583941605839</v>
      </c>
      <c r="AF77" s="149">
        <v>2</v>
      </c>
      <c r="AG77" s="150" t="s">
        <v>217</v>
      </c>
      <c r="AH77" s="149">
        <v>23</v>
      </c>
      <c r="AI77" s="151">
        <v>1</v>
      </c>
      <c r="AJ77" s="152">
        <v>2055</v>
      </c>
      <c r="AK77" s="152">
        <v>2088</v>
      </c>
      <c r="AL77" s="149">
        <v>1.016</v>
      </c>
      <c r="AM77" s="152">
        <v>803</v>
      </c>
      <c r="AN77" s="152">
        <v>765</v>
      </c>
      <c r="AO77" s="152">
        <v>1568</v>
      </c>
      <c r="AP77" s="153">
        <v>0.48799999999999999</v>
      </c>
      <c r="AQ77" s="151">
        <v>0.55000000000000004</v>
      </c>
      <c r="AR77" s="154">
        <v>0.13700000000000001</v>
      </c>
      <c r="AS77" s="154">
        <v>0.123</v>
      </c>
      <c r="AT77" s="154">
        <v>0.106</v>
      </c>
      <c r="AU77" s="154">
        <v>0.46600000000000003</v>
      </c>
      <c r="AW77" s="185"/>
      <c r="AX77" s="144">
        <f t="shared" si="95"/>
        <v>59.681433549029371</v>
      </c>
      <c r="AY77" s="149">
        <v>2</v>
      </c>
      <c r="AZ77" s="150" t="s">
        <v>218</v>
      </c>
      <c r="BA77" s="149">
        <v>24</v>
      </c>
      <c r="BB77" s="151">
        <v>1</v>
      </c>
      <c r="BC77" s="152">
        <v>2009</v>
      </c>
      <c r="BD77" s="152">
        <v>1199</v>
      </c>
      <c r="BE77" s="149">
        <v>0.59699999999999998</v>
      </c>
      <c r="BF77" s="152">
        <v>837</v>
      </c>
      <c r="BG77" s="152">
        <v>409</v>
      </c>
      <c r="BH77" s="152">
        <v>1246</v>
      </c>
      <c r="BI77" s="153">
        <v>0.32800000000000001</v>
      </c>
      <c r="BJ77" s="153">
        <v>0.36699999999999999</v>
      </c>
      <c r="BK77" s="154">
        <v>0.27800000000000002</v>
      </c>
      <c r="BL77" s="155">
        <v>0.12</v>
      </c>
      <c r="BM77" s="154">
        <v>9.0999999999999998E-2</v>
      </c>
      <c r="BN77" s="154">
        <v>0.29099999999999998</v>
      </c>
      <c r="DU77" s="4"/>
      <c r="DZ77" s="185"/>
      <c r="EA77" s="185"/>
      <c r="EB77" s="185"/>
      <c r="EC77" s="185"/>
      <c r="ED77" s="185"/>
      <c r="EE77" s="185"/>
    </row>
    <row r="78" spans="1:135" ht="13" x14ac:dyDescent="0.15">
      <c r="A78" s="156">
        <v>2</v>
      </c>
      <c r="B78" s="156" t="s">
        <v>219</v>
      </c>
      <c r="C78" s="156" t="s">
        <v>200</v>
      </c>
      <c r="D78" s="156" t="s">
        <v>220</v>
      </c>
      <c r="E78" s="156">
        <v>61</v>
      </c>
      <c r="F78" s="156">
        <v>21</v>
      </c>
      <c r="G78" s="156">
        <v>0.74399999999999999</v>
      </c>
      <c r="H78" s="156">
        <v>7.2</v>
      </c>
      <c r="I78" s="156">
        <v>111.81</v>
      </c>
      <c r="J78" s="156">
        <v>104.25</v>
      </c>
      <c r="K78" s="156">
        <v>7.56</v>
      </c>
      <c r="L78" s="156">
        <v>7.13</v>
      </c>
      <c r="M78" s="156">
        <v>111.62</v>
      </c>
      <c r="N78" s="156">
        <v>104.12</v>
      </c>
      <c r="O78" s="178">
        <v>7.49</v>
      </c>
      <c r="P78" s="178">
        <f t="shared" si="96"/>
        <v>32.752170797531292</v>
      </c>
      <c r="Q78" s="178">
        <f t="shared" si="97"/>
        <v>-25.252170797531292</v>
      </c>
      <c r="AD78" s="144">
        <f t="shared" si="93"/>
        <v>83.846153846153854</v>
      </c>
      <c r="AE78" s="144">
        <f t="shared" si="94"/>
        <v>99.357798165137609</v>
      </c>
      <c r="AF78" s="149">
        <v>3</v>
      </c>
      <c r="AG78" s="150" t="s">
        <v>221</v>
      </c>
      <c r="AH78" s="149">
        <v>26</v>
      </c>
      <c r="AI78" s="151">
        <v>1</v>
      </c>
      <c r="AJ78" s="152">
        <v>2180</v>
      </c>
      <c r="AK78" s="152">
        <v>2166</v>
      </c>
      <c r="AL78" s="149">
        <v>0.99399999999999999</v>
      </c>
      <c r="AM78" s="152">
        <v>912</v>
      </c>
      <c r="AN78" s="152">
        <v>742</v>
      </c>
      <c r="AO78" s="152">
        <v>1654</v>
      </c>
      <c r="AP78" s="153">
        <v>0.44900000000000001</v>
      </c>
      <c r="AQ78" s="153">
        <v>0.52400000000000002</v>
      </c>
      <c r="AR78" s="154">
        <v>0.123</v>
      </c>
      <c r="AS78" s="154">
        <v>0.14899999999999999</v>
      </c>
      <c r="AT78" s="154">
        <v>0.11700000000000001</v>
      </c>
      <c r="AU78" s="155">
        <v>0.45</v>
      </c>
      <c r="AW78" s="185"/>
      <c r="AX78" s="144">
        <f t="shared" si="95"/>
        <v>64.036418816388462</v>
      </c>
      <c r="AY78" s="149">
        <v>3</v>
      </c>
      <c r="AZ78" s="150" t="s">
        <v>222</v>
      </c>
      <c r="BA78" s="149">
        <v>17</v>
      </c>
      <c r="BB78" s="151">
        <v>1</v>
      </c>
      <c r="BC78" s="152">
        <v>1318</v>
      </c>
      <c r="BD78" s="152">
        <v>844</v>
      </c>
      <c r="BE78" s="149">
        <v>0.64</v>
      </c>
      <c r="BF78" s="152">
        <v>605</v>
      </c>
      <c r="BG78" s="152">
        <v>298</v>
      </c>
      <c r="BH78" s="152">
        <v>903</v>
      </c>
      <c r="BI78" s="151">
        <v>0.33</v>
      </c>
      <c r="BJ78" s="153">
        <v>0.38300000000000001</v>
      </c>
      <c r="BK78" s="154">
        <v>0.23400000000000001</v>
      </c>
      <c r="BL78" s="154">
        <v>9.4E-2</v>
      </c>
      <c r="BM78" s="154">
        <v>7.2999999999999995E-2</v>
      </c>
      <c r="BN78" s="154">
        <v>0.29799999999999999</v>
      </c>
      <c r="DU78" s="4"/>
      <c r="DZ78" s="185"/>
      <c r="EA78" s="185"/>
      <c r="EB78" s="185"/>
      <c r="EC78" s="185"/>
      <c r="ED78" s="185"/>
      <c r="EE78" s="185"/>
    </row>
    <row r="79" spans="1:135" ht="13" x14ac:dyDescent="0.15">
      <c r="A79" s="156">
        <v>3</v>
      </c>
      <c r="B79" s="156" t="s">
        <v>223</v>
      </c>
      <c r="C79" s="156" t="s">
        <v>200</v>
      </c>
      <c r="D79" s="156" t="s">
        <v>220</v>
      </c>
      <c r="E79" s="156">
        <v>55</v>
      </c>
      <c r="F79" s="156">
        <v>27</v>
      </c>
      <c r="G79" s="156">
        <v>0.67100000000000004</v>
      </c>
      <c r="H79" s="156">
        <v>5.77</v>
      </c>
      <c r="I79" s="156">
        <v>115.59</v>
      </c>
      <c r="J79" s="156">
        <v>109.96</v>
      </c>
      <c r="K79" s="156">
        <v>5.63</v>
      </c>
      <c r="L79" s="156">
        <v>5.84</v>
      </c>
      <c r="M79" s="156">
        <v>115.7</v>
      </c>
      <c r="N79" s="156">
        <v>109.98</v>
      </c>
      <c r="O79" s="178">
        <v>5.72</v>
      </c>
      <c r="P79" s="178">
        <f t="shared" si="96"/>
        <v>36.83217079753129</v>
      </c>
      <c r="Q79" s="178">
        <f t="shared" si="97"/>
        <v>-31.112170797531292</v>
      </c>
      <c r="AD79" s="144">
        <f t="shared" si="93"/>
        <v>83</v>
      </c>
      <c r="AE79" s="144">
        <f t="shared" si="94"/>
        <v>99.421686746987945</v>
      </c>
      <c r="AF79" s="149">
        <v>4</v>
      </c>
      <c r="AG79" s="150" t="s">
        <v>224</v>
      </c>
      <c r="AH79" s="149">
        <v>25</v>
      </c>
      <c r="AI79" s="151">
        <v>1</v>
      </c>
      <c r="AJ79" s="152">
        <v>2075</v>
      </c>
      <c r="AK79" s="152">
        <v>2063</v>
      </c>
      <c r="AL79" s="149">
        <v>0.99399999999999999</v>
      </c>
      <c r="AM79" s="152">
        <v>895</v>
      </c>
      <c r="AN79" s="152">
        <v>751</v>
      </c>
      <c r="AO79" s="152">
        <v>1646</v>
      </c>
      <c r="AP79" s="153">
        <v>0.45600000000000002</v>
      </c>
      <c r="AQ79" s="153">
        <v>0.54500000000000004</v>
      </c>
      <c r="AR79" s="154">
        <v>0.13100000000000001</v>
      </c>
      <c r="AS79" s="154">
        <v>0.10199999999999999</v>
      </c>
      <c r="AT79" s="154">
        <v>8.6999999999999994E-2</v>
      </c>
      <c r="AU79" s="154">
        <v>0.43099999999999999</v>
      </c>
      <c r="AW79" s="185"/>
      <c r="AX79" s="144">
        <f t="shared" si="95"/>
        <v>64.519774011299432</v>
      </c>
      <c r="AY79" s="149">
        <v>4</v>
      </c>
      <c r="AZ79" s="150" t="s">
        <v>225</v>
      </c>
      <c r="BA79" s="149">
        <v>22</v>
      </c>
      <c r="BB79" s="151">
        <v>1</v>
      </c>
      <c r="BC79" s="152">
        <v>1770</v>
      </c>
      <c r="BD79" s="152">
        <v>1142</v>
      </c>
      <c r="BE79" s="149">
        <v>0.64500000000000002</v>
      </c>
      <c r="BF79" s="152">
        <v>861</v>
      </c>
      <c r="BG79" s="152">
        <v>441</v>
      </c>
      <c r="BH79" s="152">
        <v>1302</v>
      </c>
      <c r="BI79" s="153">
        <v>0.33900000000000002</v>
      </c>
      <c r="BJ79" s="153">
        <v>0.38900000000000001</v>
      </c>
      <c r="BK79" s="154">
        <v>0.21199999999999999</v>
      </c>
      <c r="BL79" s="154">
        <v>6.5000000000000002E-2</v>
      </c>
      <c r="BM79" s="154">
        <v>5.5E-2</v>
      </c>
      <c r="BN79" s="154">
        <v>0.29399999999999998</v>
      </c>
      <c r="DU79" s="4"/>
      <c r="DZ79" s="185"/>
      <c r="EA79" s="185"/>
      <c r="EB79" s="185"/>
      <c r="EC79" s="185"/>
      <c r="ED79" s="185"/>
      <c r="EE79" s="185"/>
    </row>
    <row r="80" spans="1:135" ht="13" x14ac:dyDescent="0.15">
      <c r="A80" s="156">
        <v>4</v>
      </c>
      <c r="B80" s="156" t="s">
        <v>226</v>
      </c>
      <c r="C80" s="156" t="s">
        <v>200</v>
      </c>
      <c r="D80" s="156" t="s">
        <v>216</v>
      </c>
      <c r="E80" s="156">
        <v>51</v>
      </c>
      <c r="F80" s="156">
        <v>31</v>
      </c>
      <c r="G80" s="156">
        <v>0.622</v>
      </c>
      <c r="H80" s="156">
        <v>4.29</v>
      </c>
      <c r="I80" s="156">
        <v>113.38</v>
      </c>
      <c r="J80" s="156">
        <v>108.88</v>
      </c>
      <c r="K80" s="156">
        <v>4.5</v>
      </c>
      <c r="L80" s="156">
        <v>4.42</v>
      </c>
      <c r="M80" s="156">
        <v>113.46</v>
      </c>
      <c r="N80" s="156">
        <v>108.82</v>
      </c>
      <c r="O80" s="178">
        <v>4.6399999999999997</v>
      </c>
      <c r="P80" s="178">
        <f t="shared" si="96"/>
        <v>34.592170797531281</v>
      </c>
      <c r="Q80" s="178">
        <f t="shared" si="97"/>
        <v>-29.952170797531281</v>
      </c>
      <c r="AD80" s="144">
        <f t="shared" si="93"/>
        <v>83.318181818181813</v>
      </c>
      <c r="AE80" s="144">
        <f t="shared" si="94"/>
        <v>98.690671031096571</v>
      </c>
      <c r="AF80" s="149">
        <v>5</v>
      </c>
      <c r="AG80" s="150" t="s">
        <v>225</v>
      </c>
      <c r="AH80" s="149">
        <v>22</v>
      </c>
      <c r="AI80" s="151">
        <v>1</v>
      </c>
      <c r="AJ80" s="152">
        <v>1833</v>
      </c>
      <c r="AK80" s="152">
        <v>1809</v>
      </c>
      <c r="AL80" s="149">
        <v>0.98699999999999999</v>
      </c>
      <c r="AM80" s="152">
        <v>680</v>
      </c>
      <c r="AN80" s="152">
        <v>718</v>
      </c>
      <c r="AO80" s="152">
        <v>1398</v>
      </c>
      <c r="AP80" s="153">
        <v>0.51400000000000001</v>
      </c>
      <c r="AQ80" s="153">
        <v>0.56899999999999995</v>
      </c>
      <c r="AR80" s="154">
        <v>0.16700000000000001</v>
      </c>
      <c r="AS80" s="154">
        <v>0.10100000000000001</v>
      </c>
      <c r="AT80" s="154">
        <v>9.0999999999999998E-2</v>
      </c>
      <c r="AU80" s="154">
        <v>0.45400000000000001</v>
      </c>
      <c r="AW80" s="185"/>
      <c r="AX80" s="144">
        <f t="shared" si="95"/>
        <v>65.188916876574311</v>
      </c>
      <c r="AY80" s="149">
        <v>5</v>
      </c>
      <c r="AZ80" s="150" t="s">
        <v>227</v>
      </c>
      <c r="BA80" s="149">
        <v>22</v>
      </c>
      <c r="BB80" s="151">
        <v>1</v>
      </c>
      <c r="BC80" s="152">
        <v>1985</v>
      </c>
      <c r="BD80" s="152">
        <v>1294</v>
      </c>
      <c r="BE80" s="149">
        <v>0.65200000000000002</v>
      </c>
      <c r="BF80" s="152">
        <v>975</v>
      </c>
      <c r="BG80" s="152">
        <v>452</v>
      </c>
      <c r="BH80" s="152">
        <v>1427</v>
      </c>
      <c r="BI80" s="153">
        <v>0.317</v>
      </c>
      <c r="BJ80" s="153">
        <v>0.35499999999999998</v>
      </c>
      <c r="BK80" s="154">
        <v>0.17799999999999999</v>
      </c>
      <c r="BL80" s="154">
        <v>0.11899999999999999</v>
      </c>
      <c r="BM80" s="154">
        <v>0.104</v>
      </c>
      <c r="BN80" s="154">
        <v>0.317</v>
      </c>
      <c r="DU80" s="4"/>
      <c r="DZ80" s="185"/>
      <c r="EA80" s="185"/>
      <c r="EB80" s="185"/>
      <c r="EC80" s="185"/>
      <c r="ED80" s="185"/>
      <c r="EE80" s="185"/>
    </row>
    <row r="81" spans="1:135" ht="13" x14ac:dyDescent="0.15">
      <c r="A81" s="156">
        <v>5</v>
      </c>
      <c r="B81" s="156" t="s">
        <v>228</v>
      </c>
      <c r="C81" s="156" t="s">
        <v>200</v>
      </c>
      <c r="D81" s="156" t="s">
        <v>229</v>
      </c>
      <c r="E81" s="156">
        <v>51</v>
      </c>
      <c r="F81" s="156">
        <v>31</v>
      </c>
      <c r="G81" s="156">
        <v>0.622</v>
      </c>
      <c r="H81" s="156">
        <v>3.94</v>
      </c>
      <c r="I81" s="156">
        <v>110.46</v>
      </c>
      <c r="J81" s="156">
        <v>106.19</v>
      </c>
      <c r="K81" s="156">
        <v>4.2699999999999996</v>
      </c>
      <c r="L81" s="156">
        <v>4</v>
      </c>
      <c r="M81" s="156">
        <v>110.31</v>
      </c>
      <c r="N81" s="156">
        <v>105.98</v>
      </c>
      <c r="O81" s="178">
        <v>4.33</v>
      </c>
      <c r="P81" s="178">
        <f t="shared" si="96"/>
        <v>31.44217079753129</v>
      </c>
      <c r="Q81" s="178">
        <f t="shared" si="97"/>
        <v>-27.112170797531292</v>
      </c>
      <c r="AD81" s="144">
        <f t="shared" si="93"/>
        <v>82.956521739130423</v>
      </c>
      <c r="AE81" s="144">
        <f t="shared" si="94"/>
        <v>96.645702306079656</v>
      </c>
      <c r="AF81" s="149">
        <v>6</v>
      </c>
      <c r="AG81" s="150" t="s">
        <v>230</v>
      </c>
      <c r="AH81" s="149">
        <v>23</v>
      </c>
      <c r="AI81" s="151">
        <v>1</v>
      </c>
      <c r="AJ81" s="152">
        <v>1908</v>
      </c>
      <c r="AK81" s="152">
        <v>1844</v>
      </c>
      <c r="AL81" s="149">
        <v>0.96599999999999997</v>
      </c>
      <c r="AM81" s="152">
        <v>784</v>
      </c>
      <c r="AN81" s="152">
        <v>702</v>
      </c>
      <c r="AO81" s="152">
        <v>1486</v>
      </c>
      <c r="AP81" s="153">
        <v>0.47199999999999998</v>
      </c>
      <c r="AQ81" s="153">
        <v>0.53100000000000003</v>
      </c>
      <c r="AR81" s="154">
        <v>0.14399999999999999</v>
      </c>
      <c r="AS81" s="154">
        <v>9.9000000000000005E-2</v>
      </c>
      <c r="AT81" s="154">
        <v>8.1000000000000003E-2</v>
      </c>
      <c r="AU81" s="154">
        <v>0.442</v>
      </c>
      <c r="AW81" s="185"/>
      <c r="AX81" s="144">
        <f t="shared" si="95"/>
        <v>65.776209677419345</v>
      </c>
      <c r="AY81" s="149">
        <v>6</v>
      </c>
      <c r="AZ81" s="150" t="s">
        <v>231</v>
      </c>
      <c r="BA81" s="149">
        <v>24</v>
      </c>
      <c r="BB81" s="151">
        <v>1</v>
      </c>
      <c r="BC81" s="152">
        <v>1984</v>
      </c>
      <c r="BD81" s="152">
        <v>1305</v>
      </c>
      <c r="BE81" s="149">
        <v>0.65800000000000003</v>
      </c>
      <c r="BF81" s="152">
        <v>946</v>
      </c>
      <c r="BG81" s="152">
        <v>443</v>
      </c>
      <c r="BH81" s="152">
        <v>1389</v>
      </c>
      <c r="BI81" s="153">
        <v>0.31900000000000001</v>
      </c>
      <c r="BJ81" s="153">
        <v>0.36399999999999999</v>
      </c>
      <c r="BK81" s="154">
        <v>0.20899999999999999</v>
      </c>
      <c r="BL81" s="154">
        <v>0.108</v>
      </c>
      <c r="BM81" s="155">
        <v>0.09</v>
      </c>
      <c r="BN81" s="154">
        <v>0.30499999999999999</v>
      </c>
      <c r="DU81" s="4"/>
      <c r="DZ81" s="185"/>
      <c r="EA81" s="185"/>
      <c r="EB81" s="185"/>
      <c r="EC81" s="185"/>
      <c r="ED81" s="185"/>
      <c r="EE81" s="185"/>
    </row>
    <row r="82" spans="1:135" ht="13" x14ac:dyDescent="0.15">
      <c r="A82" s="156">
        <v>6</v>
      </c>
      <c r="B82" s="156" t="s">
        <v>232</v>
      </c>
      <c r="C82" s="156" t="s">
        <v>233</v>
      </c>
      <c r="D82" s="156" t="s">
        <v>234</v>
      </c>
      <c r="E82" s="156">
        <v>51</v>
      </c>
      <c r="F82" s="156">
        <v>31</v>
      </c>
      <c r="G82" s="156">
        <v>0.622</v>
      </c>
      <c r="H82" s="156">
        <v>4.21</v>
      </c>
      <c r="I82" s="156">
        <v>113.2</v>
      </c>
      <c r="J82" s="156">
        <v>108.68</v>
      </c>
      <c r="K82" s="156">
        <v>4.51</v>
      </c>
      <c r="L82" s="156">
        <v>3.65</v>
      </c>
      <c r="M82" s="156">
        <v>113.07</v>
      </c>
      <c r="N82" s="156">
        <v>109.14</v>
      </c>
      <c r="O82" s="178">
        <v>3.93</v>
      </c>
      <c r="P82" s="178">
        <f t="shared" si="96"/>
        <v>34.202170797531281</v>
      </c>
      <c r="Q82" s="178">
        <f t="shared" si="97"/>
        <v>-30.272170797531288</v>
      </c>
      <c r="AD82" s="144">
        <f t="shared" si="93"/>
        <v>76.25</v>
      </c>
      <c r="AE82" s="144">
        <f t="shared" si="94"/>
        <v>95.901639344262293</v>
      </c>
      <c r="AF82" s="149">
        <v>7</v>
      </c>
      <c r="AG82" s="150" t="s">
        <v>235</v>
      </c>
      <c r="AH82" s="149">
        <v>8</v>
      </c>
      <c r="AI82" s="151">
        <v>1</v>
      </c>
      <c r="AJ82" s="152">
        <v>610</v>
      </c>
      <c r="AK82" s="152">
        <v>585</v>
      </c>
      <c r="AL82" s="149">
        <v>0.95899999999999996</v>
      </c>
      <c r="AM82" s="152">
        <v>269</v>
      </c>
      <c r="AN82" s="152">
        <v>217</v>
      </c>
      <c r="AO82" s="152">
        <v>486</v>
      </c>
      <c r="AP82" s="153">
        <v>0.44700000000000001</v>
      </c>
      <c r="AQ82" s="153">
        <v>0.49299999999999999</v>
      </c>
      <c r="AR82" s="154">
        <v>0.113</v>
      </c>
      <c r="AS82" s="154">
        <v>0.125</v>
      </c>
      <c r="AT82" s="154">
        <v>0.107</v>
      </c>
      <c r="AU82" s="154">
        <v>0.438</v>
      </c>
      <c r="AW82" s="185"/>
      <c r="AX82" s="144">
        <f t="shared" si="95"/>
        <v>66.28602501359434</v>
      </c>
      <c r="AY82" s="149">
        <v>7</v>
      </c>
      <c r="AZ82" s="150" t="s">
        <v>236</v>
      </c>
      <c r="BA82" s="149">
        <v>23</v>
      </c>
      <c r="BB82" s="151">
        <v>1</v>
      </c>
      <c r="BC82" s="152">
        <v>1839</v>
      </c>
      <c r="BD82" s="152">
        <v>1219</v>
      </c>
      <c r="BE82" s="149">
        <v>0.66300000000000003</v>
      </c>
      <c r="BF82" s="152">
        <v>892</v>
      </c>
      <c r="BG82" s="152">
        <v>434</v>
      </c>
      <c r="BH82" s="152">
        <v>1326</v>
      </c>
      <c r="BI82" s="153">
        <v>0.32700000000000001</v>
      </c>
      <c r="BJ82" s="153">
        <v>0.374</v>
      </c>
      <c r="BK82" s="154">
        <v>0.191</v>
      </c>
      <c r="BL82" s="154">
        <v>9.9000000000000005E-2</v>
      </c>
      <c r="BM82" s="154">
        <v>8.5999999999999993E-2</v>
      </c>
      <c r="BN82" s="154">
        <v>0.312</v>
      </c>
      <c r="DU82" s="4"/>
      <c r="DZ82" s="185"/>
      <c r="EA82" s="185"/>
      <c r="EB82" s="185"/>
      <c r="EC82" s="185"/>
      <c r="ED82" s="185"/>
      <c r="EE82" s="185"/>
    </row>
    <row r="83" spans="1:135" ht="65" customHeight="1" x14ac:dyDescent="0.2">
      <c r="A83" s="144">
        <v>7</v>
      </c>
      <c r="B83" s="146" t="str">
        <f>A11</f>
        <v>Pepperdine Waves</v>
      </c>
      <c r="C83" s="144"/>
      <c r="D83" s="144"/>
      <c r="E83" s="144"/>
      <c r="F83" s="144"/>
      <c r="G83" s="144"/>
      <c r="H83" s="144"/>
      <c r="I83" s="144"/>
      <c r="J83" s="144"/>
      <c r="K83" s="144"/>
      <c r="L83" s="144"/>
      <c r="M83" s="144">
        <f>100*(S73/S72)</f>
        <v>73.444700460829495</v>
      </c>
      <c r="N83" s="144">
        <f>100*(S74/S71)</f>
        <v>82.452193475815534</v>
      </c>
      <c r="O83" s="179">
        <f>100*((S73-S74)/S72)</f>
        <v>-11.002304147465438</v>
      </c>
      <c r="P83" s="179">
        <f>M83-$I$74</f>
        <v>-5.4231287416392178</v>
      </c>
      <c r="Q83" s="179">
        <f>$J$74-N83</f>
        <v>-3.7633438338896212</v>
      </c>
      <c r="AD83" s="144">
        <f t="shared" si="93"/>
        <v>80.17647058823529</v>
      </c>
      <c r="AE83" s="144">
        <f t="shared" si="94"/>
        <v>95.084372707263384</v>
      </c>
      <c r="AF83" s="149">
        <v>8</v>
      </c>
      <c r="AG83" s="150" t="s">
        <v>237</v>
      </c>
      <c r="AH83" s="149">
        <v>17</v>
      </c>
      <c r="AI83" s="151">
        <v>1</v>
      </c>
      <c r="AJ83" s="152">
        <v>1363</v>
      </c>
      <c r="AK83" s="152">
        <v>1296</v>
      </c>
      <c r="AL83" s="149">
        <v>0.95099999999999996</v>
      </c>
      <c r="AM83" s="152">
        <v>547</v>
      </c>
      <c r="AN83" s="152">
        <v>486</v>
      </c>
      <c r="AO83" s="152">
        <v>1033</v>
      </c>
      <c r="AP83" s="151">
        <v>0.47</v>
      </c>
      <c r="AQ83" s="151">
        <v>0.53</v>
      </c>
      <c r="AR83" s="154">
        <v>0.158</v>
      </c>
      <c r="AS83" s="154">
        <v>0.106</v>
      </c>
      <c r="AT83" s="154">
        <v>8.6999999999999994E-2</v>
      </c>
      <c r="AU83" s="154">
        <v>0.432</v>
      </c>
      <c r="AW83" s="185"/>
      <c r="AX83" s="144">
        <f t="shared" si="95"/>
        <v>66.691449814126386</v>
      </c>
      <c r="AY83" s="149">
        <v>8</v>
      </c>
      <c r="AZ83" s="150" t="s">
        <v>238</v>
      </c>
      <c r="BA83" s="149">
        <v>18</v>
      </c>
      <c r="BB83" s="151">
        <v>1</v>
      </c>
      <c r="BC83" s="152">
        <v>1345</v>
      </c>
      <c r="BD83" s="152">
        <v>897</v>
      </c>
      <c r="BE83" s="149">
        <v>0.66700000000000004</v>
      </c>
      <c r="BF83" s="152">
        <v>602</v>
      </c>
      <c r="BG83" s="152">
        <v>318</v>
      </c>
      <c r="BH83" s="152">
        <v>920</v>
      </c>
      <c r="BI83" s="153">
        <v>0.34599999999999997</v>
      </c>
      <c r="BJ83" s="153">
        <v>0.39300000000000002</v>
      </c>
      <c r="BK83" s="154">
        <v>0.23300000000000001</v>
      </c>
      <c r="BL83" s="155">
        <v>0.1</v>
      </c>
      <c r="BM83" s="154">
        <v>7.6999999999999999E-2</v>
      </c>
      <c r="BN83" s="154">
        <v>0.308</v>
      </c>
      <c r="DU83" s="4"/>
      <c r="DZ83" s="185"/>
      <c r="EA83" s="185"/>
      <c r="EB83" s="185"/>
      <c r="EC83" s="185"/>
      <c r="ED83" s="185"/>
      <c r="EE83" s="185"/>
    </row>
    <row r="84" spans="1:135" ht="13" x14ac:dyDescent="0.15">
      <c r="A84" s="156">
        <v>8</v>
      </c>
      <c r="B84" s="156" t="s">
        <v>239</v>
      </c>
      <c r="C84" s="156" t="s">
        <v>233</v>
      </c>
      <c r="D84" s="156" t="s">
        <v>234</v>
      </c>
      <c r="E84" s="156">
        <v>53</v>
      </c>
      <c r="F84" s="156">
        <v>29</v>
      </c>
      <c r="G84" s="156">
        <v>0.64600000000000002</v>
      </c>
      <c r="H84" s="156">
        <v>2.63</v>
      </c>
      <c r="I84" s="156">
        <v>111.88</v>
      </c>
      <c r="J84" s="156">
        <v>109.16</v>
      </c>
      <c r="K84" s="156">
        <v>2.72</v>
      </c>
      <c r="L84" s="156">
        <v>2.25</v>
      </c>
      <c r="M84" s="156">
        <v>111.81</v>
      </c>
      <c r="N84" s="156">
        <v>109.49</v>
      </c>
      <c r="O84" s="157">
        <v>2.33</v>
      </c>
      <c r="P84" s="157">
        <f t="shared" si="96"/>
        <v>32.94217079753129</v>
      </c>
      <c r="Q84" s="157">
        <f t="shared" si="97"/>
        <v>-30.622170797531282</v>
      </c>
      <c r="AD84" s="144">
        <f t="shared" si="93"/>
        <v>84.166666666666657</v>
      </c>
      <c r="AE84" s="144">
        <f t="shared" si="94"/>
        <v>94.983498349834989</v>
      </c>
      <c r="AF84" s="149">
        <v>9</v>
      </c>
      <c r="AG84" s="150" t="s">
        <v>240</v>
      </c>
      <c r="AH84" s="149">
        <v>18</v>
      </c>
      <c r="AI84" s="151">
        <v>1</v>
      </c>
      <c r="AJ84" s="152">
        <v>1515</v>
      </c>
      <c r="AK84" s="152">
        <v>1439</v>
      </c>
      <c r="AL84" s="149">
        <v>0.95</v>
      </c>
      <c r="AM84" s="152">
        <v>647</v>
      </c>
      <c r="AN84" s="152">
        <v>528</v>
      </c>
      <c r="AO84" s="152">
        <v>1175</v>
      </c>
      <c r="AP84" s="153">
        <v>0.44900000000000001</v>
      </c>
      <c r="AQ84" s="153">
        <v>0.52700000000000002</v>
      </c>
      <c r="AR84" s="154">
        <v>0.14499999999999999</v>
      </c>
      <c r="AS84" s="154">
        <v>9.4E-2</v>
      </c>
      <c r="AT84" s="154">
        <v>7.4999999999999997E-2</v>
      </c>
      <c r="AU84" s="154">
        <v>0.42099999999999999</v>
      </c>
      <c r="AW84" s="185"/>
      <c r="AX84" s="144">
        <f t="shared" si="95"/>
        <v>66.788588149231899</v>
      </c>
      <c r="AY84" s="149">
        <v>9</v>
      </c>
      <c r="AZ84" s="150" t="s">
        <v>241</v>
      </c>
      <c r="BA84" s="149">
        <v>18</v>
      </c>
      <c r="BB84" s="151">
        <v>1</v>
      </c>
      <c r="BC84" s="152">
        <v>1367</v>
      </c>
      <c r="BD84" s="152">
        <v>913</v>
      </c>
      <c r="BE84" s="149">
        <v>0.66800000000000004</v>
      </c>
      <c r="BF84" s="152">
        <v>637</v>
      </c>
      <c r="BG84" s="152">
        <v>335</v>
      </c>
      <c r="BH84" s="152">
        <v>972</v>
      </c>
      <c r="BI84" s="153">
        <v>0.34499999999999997</v>
      </c>
      <c r="BJ84" s="153">
        <v>0.38900000000000001</v>
      </c>
      <c r="BK84" s="154">
        <v>0.21199999999999999</v>
      </c>
      <c r="BL84" s="154">
        <v>8.6999999999999994E-2</v>
      </c>
      <c r="BM84" s="154">
        <v>7.6999999999999999E-2</v>
      </c>
      <c r="BN84" s="154">
        <v>0.315</v>
      </c>
      <c r="DU84" s="4"/>
      <c r="DZ84" s="185"/>
      <c r="EA84" s="185"/>
      <c r="EB84" s="185"/>
      <c r="EC84" s="185"/>
      <c r="ED84" s="185"/>
      <c r="EE84" s="185"/>
    </row>
    <row r="85" spans="1:135" ht="13" x14ac:dyDescent="0.15">
      <c r="A85" s="156">
        <v>9</v>
      </c>
      <c r="B85" s="156" t="s">
        <v>242</v>
      </c>
      <c r="C85" s="156" t="s">
        <v>233</v>
      </c>
      <c r="D85" s="156" t="s">
        <v>243</v>
      </c>
      <c r="E85" s="156">
        <v>49</v>
      </c>
      <c r="F85" s="156">
        <v>33</v>
      </c>
      <c r="G85" s="156">
        <v>0.59799999999999998</v>
      </c>
      <c r="H85" s="156">
        <v>1.8</v>
      </c>
      <c r="I85" s="156">
        <v>111.98</v>
      </c>
      <c r="J85" s="156">
        <v>110.06</v>
      </c>
      <c r="K85" s="156">
        <v>1.92</v>
      </c>
      <c r="L85" s="156">
        <v>1.36</v>
      </c>
      <c r="M85" s="156">
        <v>111.96</v>
      </c>
      <c r="N85" s="156">
        <v>110.49</v>
      </c>
      <c r="O85" s="157">
        <v>1.46</v>
      </c>
      <c r="P85" s="157">
        <f t="shared" si="96"/>
        <v>33.092170797531281</v>
      </c>
      <c r="Q85" s="157">
        <f t="shared" si="97"/>
        <v>-31.622170797531282</v>
      </c>
      <c r="AD85" s="144">
        <f t="shared" si="93"/>
        <v>84</v>
      </c>
      <c r="AE85" s="144">
        <f t="shared" si="94"/>
        <v>94.799498746867172</v>
      </c>
      <c r="AF85" s="149">
        <v>10</v>
      </c>
      <c r="AG85" s="150" t="s">
        <v>244</v>
      </c>
      <c r="AH85" s="149">
        <v>19</v>
      </c>
      <c r="AI85" s="151">
        <v>1</v>
      </c>
      <c r="AJ85" s="152">
        <v>1596</v>
      </c>
      <c r="AK85" s="152">
        <v>1513</v>
      </c>
      <c r="AL85" s="149">
        <v>0.94799999999999995</v>
      </c>
      <c r="AM85" s="152">
        <v>647</v>
      </c>
      <c r="AN85" s="152">
        <v>570</v>
      </c>
      <c r="AO85" s="152">
        <v>1217</v>
      </c>
      <c r="AP85" s="153">
        <v>0.46800000000000003</v>
      </c>
      <c r="AQ85" s="153">
        <v>0.52600000000000002</v>
      </c>
      <c r="AR85" s="154">
        <v>0.155</v>
      </c>
      <c r="AS85" s="154">
        <v>0.115</v>
      </c>
      <c r="AT85" s="154">
        <v>9.2999999999999999E-2</v>
      </c>
      <c r="AU85" s="154">
        <v>0.43099999999999999</v>
      </c>
      <c r="AW85" s="185"/>
      <c r="AX85" s="144">
        <f t="shared" si="95"/>
        <v>66.960907944514503</v>
      </c>
      <c r="AY85" s="149">
        <v>10</v>
      </c>
      <c r="AZ85" s="150" t="s">
        <v>245</v>
      </c>
      <c r="BA85" s="149">
        <v>17</v>
      </c>
      <c r="BB85" s="151">
        <v>1</v>
      </c>
      <c r="BC85" s="152">
        <v>1586</v>
      </c>
      <c r="BD85" s="152">
        <v>1062</v>
      </c>
      <c r="BE85" s="149">
        <v>0.67</v>
      </c>
      <c r="BF85" s="152">
        <v>734</v>
      </c>
      <c r="BG85" s="152">
        <v>375</v>
      </c>
      <c r="BH85" s="152">
        <v>1109</v>
      </c>
      <c r="BI85" s="153">
        <v>0.33800000000000002</v>
      </c>
      <c r="BJ85" s="153">
        <v>0.38100000000000001</v>
      </c>
      <c r="BK85" s="154">
        <v>0.20899999999999999</v>
      </c>
      <c r="BL85" s="154">
        <v>0.10299999999999999</v>
      </c>
      <c r="BM85" s="154">
        <v>7.4999999999999997E-2</v>
      </c>
      <c r="BN85" s="154">
        <v>0.317</v>
      </c>
      <c r="DU85" s="4"/>
      <c r="DZ85" s="185"/>
      <c r="EA85" s="185"/>
      <c r="EB85" s="185"/>
      <c r="EC85" s="185"/>
      <c r="ED85" s="185"/>
      <c r="EE85" s="185"/>
    </row>
    <row r="86" spans="1:135" ht="13" x14ac:dyDescent="0.15">
      <c r="A86" s="156">
        <v>10</v>
      </c>
      <c r="B86" s="156" t="s">
        <v>246</v>
      </c>
      <c r="C86" s="156" t="s">
        <v>200</v>
      </c>
      <c r="D86" s="156" t="s">
        <v>229</v>
      </c>
      <c r="E86" s="156">
        <v>47</v>
      </c>
      <c r="F86" s="156">
        <v>35</v>
      </c>
      <c r="G86" s="156">
        <v>0.57299999999999995</v>
      </c>
      <c r="H86" s="156">
        <v>0.76</v>
      </c>
      <c r="I86" s="156">
        <v>108.95</v>
      </c>
      <c r="J86" s="156">
        <v>108.17</v>
      </c>
      <c r="K86" s="156">
        <v>0.78</v>
      </c>
      <c r="L86" s="156">
        <v>1.1499999999999999</v>
      </c>
      <c r="M86" s="156">
        <v>108.94</v>
      </c>
      <c r="N86" s="156">
        <v>107.75</v>
      </c>
      <c r="O86" s="157">
        <v>1.18</v>
      </c>
      <c r="P86" s="157">
        <f t="shared" si="96"/>
        <v>30.072170797531285</v>
      </c>
      <c r="Q86" s="157">
        <f t="shared" si="97"/>
        <v>-28.882170797531288</v>
      </c>
      <c r="AD86" s="144">
        <f t="shared" si="93"/>
        <v>85.5</v>
      </c>
      <c r="AE86" s="144">
        <f t="shared" si="94"/>
        <v>94.785575048732937</v>
      </c>
      <c r="AF86" s="149">
        <v>11</v>
      </c>
      <c r="AG86" s="150" t="s">
        <v>218</v>
      </c>
      <c r="AH86" s="149">
        <v>24</v>
      </c>
      <c r="AI86" s="151">
        <v>1</v>
      </c>
      <c r="AJ86" s="152">
        <v>2052</v>
      </c>
      <c r="AK86" s="152">
        <v>1945</v>
      </c>
      <c r="AL86" s="149">
        <v>0.94799999999999995</v>
      </c>
      <c r="AM86" s="152">
        <v>758</v>
      </c>
      <c r="AN86" s="152">
        <v>725</v>
      </c>
      <c r="AO86" s="152">
        <v>1483</v>
      </c>
      <c r="AP86" s="153">
        <v>0.48899999999999999</v>
      </c>
      <c r="AQ86" s="153">
        <v>0.55700000000000005</v>
      </c>
      <c r="AR86" s="155">
        <v>0.18</v>
      </c>
      <c r="AS86" s="154">
        <v>0.122</v>
      </c>
      <c r="AT86" s="154">
        <v>9.9000000000000005E-2</v>
      </c>
      <c r="AU86" s="154">
        <v>0.435</v>
      </c>
      <c r="AW86" s="185"/>
      <c r="AX86" s="144">
        <f t="shared" si="95"/>
        <v>67.311827956989248</v>
      </c>
      <c r="AY86" s="149">
        <v>11</v>
      </c>
      <c r="AZ86" s="150" t="s">
        <v>247</v>
      </c>
      <c r="BA86" s="149">
        <v>18</v>
      </c>
      <c r="BB86" s="151">
        <v>1</v>
      </c>
      <c r="BC86" s="152">
        <v>1395</v>
      </c>
      <c r="BD86" s="152">
        <v>939</v>
      </c>
      <c r="BE86" s="149">
        <v>0.67300000000000004</v>
      </c>
      <c r="BF86" s="152">
        <v>608</v>
      </c>
      <c r="BG86" s="152">
        <v>340</v>
      </c>
      <c r="BH86" s="152">
        <v>948</v>
      </c>
      <c r="BI86" s="153">
        <v>0.35899999999999999</v>
      </c>
      <c r="BJ86" s="153">
        <v>0.40200000000000002</v>
      </c>
      <c r="BK86" s="155">
        <v>0.23</v>
      </c>
      <c r="BL86" s="154">
        <v>0.10299999999999999</v>
      </c>
      <c r="BM86" s="154">
        <v>7.6999999999999999E-2</v>
      </c>
      <c r="BN86" s="154">
        <v>0.32300000000000001</v>
      </c>
      <c r="DU86" s="4"/>
      <c r="DZ86" s="185"/>
      <c r="EA86" s="185"/>
      <c r="EB86" s="185"/>
      <c r="EC86" s="185"/>
      <c r="ED86" s="185"/>
      <c r="EE86" s="185"/>
    </row>
    <row r="87" spans="1:135" ht="13" x14ac:dyDescent="0.15">
      <c r="A87" s="156">
        <v>11</v>
      </c>
      <c r="B87" s="156" t="s">
        <v>248</v>
      </c>
      <c r="C87" s="156" t="s">
        <v>200</v>
      </c>
      <c r="D87" s="156" t="s">
        <v>220</v>
      </c>
      <c r="E87" s="156">
        <v>43</v>
      </c>
      <c r="F87" s="156">
        <v>39</v>
      </c>
      <c r="G87" s="156">
        <v>0.52400000000000002</v>
      </c>
      <c r="H87" s="156">
        <v>0.49</v>
      </c>
      <c r="I87" s="156">
        <v>108.59</v>
      </c>
      <c r="J87" s="156">
        <v>107.89</v>
      </c>
      <c r="K87" s="156">
        <v>0.7</v>
      </c>
      <c r="L87" s="156">
        <v>0.96</v>
      </c>
      <c r="M87" s="156">
        <v>108.71</v>
      </c>
      <c r="N87" s="156">
        <v>107.55</v>
      </c>
      <c r="O87" s="157">
        <v>1.17</v>
      </c>
      <c r="P87" s="157">
        <f t="shared" si="96"/>
        <v>29.842170797531281</v>
      </c>
      <c r="Q87" s="157">
        <f t="shared" si="97"/>
        <v>-28.682170797531285</v>
      </c>
      <c r="AD87" s="144">
        <f t="shared" si="93"/>
        <v>78.571428571428569</v>
      </c>
      <c r="AE87" s="144">
        <f t="shared" si="94"/>
        <v>94.545454545454547</v>
      </c>
      <c r="AF87" s="149">
        <v>12</v>
      </c>
      <c r="AG87" s="150" t="s">
        <v>249</v>
      </c>
      <c r="AH87" s="149">
        <v>14</v>
      </c>
      <c r="AI87" s="151">
        <v>1</v>
      </c>
      <c r="AJ87" s="152">
        <v>1100</v>
      </c>
      <c r="AK87" s="152">
        <v>1040</v>
      </c>
      <c r="AL87" s="149">
        <v>0.94499999999999995</v>
      </c>
      <c r="AM87" s="152">
        <v>424</v>
      </c>
      <c r="AN87" s="152">
        <v>361</v>
      </c>
      <c r="AO87" s="152">
        <v>785</v>
      </c>
      <c r="AP87" s="151">
        <v>0.46</v>
      </c>
      <c r="AQ87" s="153">
        <v>0.53600000000000003</v>
      </c>
      <c r="AR87" s="154">
        <v>0.17499999999999999</v>
      </c>
      <c r="AS87" s="154">
        <v>0.13400000000000001</v>
      </c>
      <c r="AT87" s="154">
        <v>9.9000000000000005E-2</v>
      </c>
      <c r="AU87" s="154">
        <v>0.433</v>
      </c>
      <c r="AW87" s="185"/>
      <c r="AX87" s="144">
        <f t="shared" si="95"/>
        <v>67.684140676841409</v>
      </c>
      <c r="AY87" s="149">
        <v>12</v>
      </c>
      <c r="AZ87" s="150" t="s">
        <v>250</v>
      </c>
      <c r="BA87" s="149">
        <v>19</v>
      </c>
      <c r="BB87" s="151">
        <v>1</v>
      </c>
      <c r="BC87" s="152">
        <v>1507</v>
      </c>
      <c r="BD87" s="152">
        <v>1020</v>
      </c>
      <c r="BE87" s="149">
        <v>0.67700000000000005</v>
      </c>
      <c r="BF87" s="152">
        <v>678</v>
      </c>
      <c r="BG87" s="152">
        <v>360</v>
      </c>
      <c r="BH87" s="152">
        <v>1038</v>
      </c>
      <c r="BI87" s="153">
        <v>0.34699999999999998</v>
      </c>
      <c r="BJ87" s="153">
        <v>0.38800000000000001</v>
      </c>
      <c r="BK87" s="154">
        <v>0.216</v>
      </c>
      <c r="BL87" s="154">
        <v>0.109</v>
      </c>
      <c r="BM87" s="154">
        <v>9.1999999999999998E-2</v>
      </c>
      <c r="BN87" s="154">
        <v>0.32200000000000001</v>
      </c>
      <c r="DU87" s="4"/>
      <c r="DZ87" s="185"/>
      <c r="EA87" s="185"/>
      <c r="EB87" s="185"/>
      <c r="EC87" s="185"/>
      <c r="ED87" s="185"/>
      <c r="EE87" s="185"/>
    </row>
    <row r="88" spans="1:135" ht="13" x14ac:dyDescent="0.15">
      <c r="A88" s="156">
        <v>12</v>
      </c>
      <c r="B88" s="156" t="s">
        <v>251</v>
      </c>
      <c r="C88" s="156" t="s">
        <v>233</v>
      </c>
      <c r="D88" s="156" t="s">
        <v>243</v>
      </c>
      <c r="E88" s="156">
        <v>41</v>
      </c>
      <c r="F88" s="156">
        <v>41</v>
      </c>
      <c r="G88" s="156">
        <v>0.5</v>
      </c>
      <c r="H88" s="156">
        <v>1.06</v>
      </c>
      <c r="I88" s="156">
        <v>108.73</v>
      </c>
      <c r="J88" s="156">
        <v>107.65</v>
      </c>
      <c r="K88" s="156">
        <v>1.0900000000000001</v>
      </c>
      <c r="L88" s="156">
        <v>0.78</v>
      </c>
      <c r="M88" s="156">
        <v>108.62</v>
      </c>
      <c r="N88" s="156">
        <v>107.84</v>
      </c>
      <c r="O88" s="157">
        <v>0.79</v>
      </c>
      <c r="P88" s="157">
        <f t="shared" si="96"/>
        <v>29.752170797531292</v>
      </c>
      <c r="Q88" s="157">
        <f t="shared" si="97"/>
        <v>-28.972170797531291</v>
      </c>
      <c r="AD88" s="144">
        <f t="shared" si="93"/>
        <v>82.222222222222214</v>
      </c>
      <c r="AE88" s="144">
        <f t="shared" si="94"/>
        <v>93.851351351351354</v>
      </c>
      <c r="AF88" s="149">
        <v>13</v>
      </c>
      <c r="AG88" s="150" t="s">
        <v>252</v>
      </c>
      <c r="AH88" s="149">
        <v>18</v>
      </c>
      <c r="AI88" s="151">
        <v>1</v>
      </c>
      <c r="AJ88" s="152">
        <v>1480</v>
      </c>
      <c r="AK88" s="152">
        <v>1389</v>
      </c>
      <c r="AL88" s="149">
        <v>0.93899999999999995</v>
      </c>
      <c r="AM88" s="152">
        <v>652</v>
      </c>
      <c r="AN88" s="152">
        <v>527</v>
      </c>
      <c r="AO88" s="152">
        <v>1179</v>
      </c>
      <c r="AP88" s="153">
        <v>0.44700000000000001</v>
      </c>
      <c r="AQ88" s="153">
        <v>0.50900000000000001</v>
      </c>
      <c r="AR88" s="154">
        <v>0.128</v>
      </c>
      <c r="AS88" s="154">
        <v>9.2999999999999999E-2</v>
      </c>
      <c r="AT88" s="154">
        <v>7.4999999999999997E-2</v>
      </c>
      <c r="AU88" s="154">
        <v>0.42499999999999999</v>
      </c>
      <c r="AW88" s="185"/>
      <c r="AX88" s="144">
        <f t="shared" si="95"/>
        <v>67.715019255455715</v>
      </c>
      <c r="AY88" s="149">
        <v>13</v>
      </c>
      <c r="AZ88" s="150" t="s">
        <v>253</v>
      </c>
      <c r="BA88" s="149">
        <v>20</v>
      </c>
      <c r="BB88" s="151">
        <v>1</v>
      </c>
      <c r="BC88" s="152">
        <v>1558</v>
      </c>
      <c r="BD88" s="152">
        <v>1055</v>
      </c>
      <c r="BE88" s="149">
        <v>0.67700000000000005</v>
      </c>
      <c r="BF88" s="152">
        <v>711</v>
      </c>
      <c r="BG88" s="152">
        <v>384</v>
      </c>
      <c r="BH88" s="152">
        <v>1095</v>
      </c>
      <c r="BI88" s="153">
        <v>0.35099999999999998</v>
      </c>
      <c r="BJ88" s="153">
        <v>0.38900000000000001</v>
      </c>
      <c r="BK88" s="154">
        <v>0.20899999999999999</v>
      </c>
      <c r="BL88" s="154">
        <v>0.108</v>
      </c>
      <c r="BM88" s="155">
        <v>0.09</v>
      </c>
      <c r="BN88" s="154">
        <v>0.32700000000000001</v>
      </c>
      <c r="DU88" s="4"/>
      <c r="DZ88" s="185"/>
      <c r="EA88" s="185"/>
      <c r="EB88" s="185"/>
      <c r="EC88" s="185"/>
      <c r="ED88" s="185"/>
      <c r="EE88" s="185"/>
    </row>
    <row r="89" spans="1:135" ht="13" x14ac:dyDescent="0.15">
      <c r="A89" s="156">
        <v>13</v>
      </c>
      <c r="B89" s="156" t="s">
        <v>254</v>
      </c>
      <c r="C89" s="156" t="s">
        <v>200</v>
      </c>
      <c r="D89" s="156" t="s">
        <v>229</v>
      </c>
      <c r="E89" s="156">
        <v>40</v>
      </c>
      <c r="F89" s="156">
        <v>42</v>
      </c>
      <c r="G89" s="156">
        <v>0.48799999999999999</v>
      </c>
      <c r="H89" s="156">
        <v>0.51</v>
      </c>
      <c r="I89" s="156">
        <v>113.9</v>
      </c>
      <c r="J89" s="156">
        <v>113.43</v>
      </c>
      <c r="K89" s="156">
        <v>0.47</v>
      </c>
      <c r="L89" s="156">
        <v>0.7</v>
      </c>
      <c r="M89" s="156">
        <v>114.06</v>
      </c>
      <c r="N89" s="156">
        <v>113.39</v>
      </c>
      <c r="O89" s="157">
        <v>0.67</v>
      </c>
      <c r="P89" s="157">
        <f t="shared" si="96"/>
        <v>35.19217079753129</v>
      </c>
      <c r="Q89" s="157">
        <f t="shared" si="97"/>
        <v>-34.522170797531288</v>
      </c>
      <c r="AD89" s="144">
        <f t="shared" si="93"/>
        <v>82.608695652173907</v>
      </c>
      <c r="AE89" s="144">
        <f t="shared" si="94"/>
        <v>93.736842105263165</v>
      </c>
      <c r="AF89" s="149">
        <v>14</v>
      </c>
      <c r="AG89" s="150" t="s">
        <v>236</v>
      </c>
      <c r="AH89" s="149">
        <v>23</v>
      </c>
      <c r="AI89" s="151">
        <v>1</v>
      </c>
      <c r="AJ89" s="152">
        <v>1900</v>
      </c>
      <c r="AK89" s="152">
        <v>1781</v>
      </c>
      <c r="AL89" s="149">
        <v>0.93700000000000006</v>
      </c>
      <c r="AM89" s="152">
        <v>791</v>
      </c>
      <c r="AN89" s="152">
        <v>687</v>
      </c>
      <c r="AO89" s="152">
        <v>1478</v>
      </c>
      <c r="AP89" s="153">
        <v>0.46500000000000002</v>
      </c>
      <c r="AQ89" s="153">
        <v>0.52800000000000002</v>
      </c>
      <c r="AR89" s="154">
        <v>0.152</v>
      </c>
      <c r="AS89" s="154">
        <v>8.8999999999999996E-2</v>
      </c>
      <c r="AT89" s="154">
        <v>7.0999999999999994E-2</v>
      </c>
      <c r="AU89" s="154">
        <v>0.42599999999999999</v>
      </c>
      <c r="AW89" s="185"/>
      <c r="AX89" s="144">
        <f t="shared" si="95"/>
        <v>69.42675159235668</v>
      </c>
      <c r="AY89" s="149">
        <v>14</v>
      </c>
      <c r="AZ89" s="150" t="s">
        <v>255</v>
      </c>
      <c r="BA89" s="149">
        <v>13</v>
      </c>
      <c r="BB89" s="151">
        <v>1</v>
      </c>
      <c r="BC89" s="152">
        <v>1099</v>
      </c>
      <c r="BD89" s="152">
        <v>763</v>
      </c>
      <c r="BE89" s="149">
        <v>0.69399999999999995</v>
      </c>
      <c r="BF89" s="152">
        <v>457</v>
      </c>
      <c r="BG89" s="152">
        <v>277</v>
      </c>
      <c r="BH89" s="152">
        <v>734</v>
      </c>
      <c r="BI89" s="153">
        <v>0.377</v>
      </c>
      <c r="BJ89" s="151">
        <v>0.42</v>
      </c>
      <c r="BK89" s="154">
        <v>0.23599999999999999</v>
      </c>
      <c r="BL89" s="154">
        <v>0.11700000000000001</v>
      </c>
      <c r="BM89" s="154">
        <v>8.5999999999999993E-2</v>
      </c>
      <c r="BN89" s="154">
        <v>0.33200000000000002</v>
      </c>
      <c r="DU89" s="4"/>
      <c r="DZ89" s="185"/>
      <c r="EA89" s="185"/>
      <c r="EB89" s="185"/>
      <c r="EC89" s="185"/>
      <c r="ED89" s="185"/>
      <c r="EE89" s="185"/>
    </row>
    <row r="90" spans="1:135" ht="13" x14ac:dyDescent="0.15">
      <c r="A90" s="156">
        <v>14</v>
      </c>
      <c r="B90" s="156" t="s">
        <v>256</v>
      </c>
      <c r="C90" s="156" t="s">
        <v>233</v>
      </c>
      <c r="D90" s="156" t="s">
        <v>243</v>
      </c>
      <c r="E90" s="156">
        <v>36</v>
      </c>
      <c r="F90" s="156">
        <v>46</v>
      </c>
      <c r="G90" s="156">
        <v>0.439</v>
      </c>
      <c r="H90" s="156">
        <v>0.2</v>
      </c>
      <c r="I90" s="156">
        <v>109.57</v>
      </c>
      <c r="J90" s="156">
        <v>109.31</v>
      </c>
      <c r="K90" s="156">
        <v>0.25</v>
      </c>
      <c r="L90" s="156">
        <v>-0.06</v>
      </c>
      <c r="M90" s="156">
        <v>109.53</v>
      </c>
      <c r="N90" s="156">
        <v>109.55</v>
      </c>
      <c r="O90" s="157">
        <v>-0.02</v>
      </c>
      <c r="P90" s="157">
        <f t="shared" si="96"/>
        <v>30.662170797531289</v>
      </c>
      <c r="Q90" s="157">
        <f t="shared" si="97"/>
        <v>-30.682170797531285</v>
      </c>
      <c r="AD90" s="144">
        <f t="shared" si="93"/>
        <v>80.10526315789474</v>
      </c>
      <c r="AE90" s="144">
        <f t="shared" si="94"/>
        <v>92.904073587385014</v>
      </c>
      <c r="AF90" s="149">
        <v>15</v>
      </c>
      <c r="AG90" s="150" t="s">
        <v>257</v>
      </c>
      <c r="AH90" s="149">
        <v>19</v>
      </c>
      <c r="AI90" s="151">
        <v>1</v>
      </c>
      <c r="AJ90" s="152">
        <v>1522</v>
      </c>
      <c r="AK90" s="152">
        <v>1414</v>
      </c>
      <c r="AL90" s="149">
        <v>0.92900000000000005</v>
      </c>
      <c r="AM90" s="152">
        <v>579</v>
      </c>
      <c r="AN90" s="152">
        <v>534</v>
      </c>
      <c r="AO90" s="152">
        <v>1113</v>
      </c>
      <c r="AP90" s="151">
        <v>0.48</v>
      </c>
      <c r="AQ90" s="153">
        <v>0.54400000000000004</v>
      </c>
      <c r="AR90" s="154">
        <v>0.182</v>
      </c>
      <c r="AS90" s="154">
        <v>0.107</v>
      </c>
      <c r="AT90" s="154">
        <v>8.8999999999999996E-2</v>
      </c>
      <c r="AU90" s="154">
        <v>0.42799999999999999</v>
      </c>
      <c r="AW90" s="185"/>
      <c r="AX90" s="144">
        <f t="shared" si="95"/>
        <v>69.407894736842096</v>
      </c>
      <c r="AY90" s="149">
        <v>15</v>
      </c>
      <c r="AZ90" s="150" t="s">
        <v>258</v>
      </c>
      <c r="BA90" s="149">
        <v>14</v>
      </c>
      <c r="BB90" s="151">
        <v>1</v>
      </c>
      <c r="BC90" s="152">
        <v>1216</v>
      </c>
      <c r="BD90" s="152">
        <v>844</v>
      </c>
      <c r="BE90" s="149">
        <v>0.69399999999999995</v>
      </c>
      <c r="BF90" s="152">
        <v>497</v>
      </c>
      <c r="BG90" s="152">
        <v>295</v>
      </c>
      <c r="BH90" s="152">
        <v>792</v>
      </c>
      <c r="BI90" s="153">
        <v>0.372</v>
      </c>
      <c r="BJ90" s="153">
        <v>0.41599999999999998</v>
      </c>
      <c r="BK90" s="154">
        <v>0.24299999999999999</v>
      </c>
      <c r="BL90" s="154">
        <v>0.122</v>
      </c>
      <c r="BM90" s="155">
        <v>0.09</v>
      </c>
      <c r="BN90" s="154">
        <v>0.33600000000000002</v>
      </c>
      <c r="DU90" s="4"/>
      <c r="DZ90" s="185"/>
      <c r="EA90" s="185"/>
      <c r="EB90" s="185"/>
      <c r="EC90" s="185"/>
      <c r="ED90" s="185"/>
      <c r="EE90" s="185"/>
    </row>
    <row r="91" spans="1:135" ht="13" x14ac:dyDescent="0.15">
      <c r="A91" s="156">
        <v>15</v>
      </c>
      <c r="B91" s="156" t="s">
        <v>259</v>
      </c>
      <c r="C91" s="156" t="s">
        <v>233</v>
      </c>
      <c r="D91" s="156" t="s">
        <v>175</v>
      </c>
      <c r="E91" s="156">
        <v>41</v>
      </c>
      <c r="F91" s="156">
        <v>41</v>
      </c>
      <c r="G91" s="156">
        <v>0.5</v>
      </c>
      <c r="H91" s="156">
        <v>0.43</v>
      </c>
      <c r="I91" s="156">
        <v>108.04</v>
      </c>
      <c r="J91" s="156">
        <v>107.72</v>
      </c>
      <c r="K91" s="156">
        <v>0.32</v>
      </c>
      <c r="L91" s="156">
        <v>0.03</v>
      </c>
      <c r="M91" s="156">
        <v>107.91</v>
      </c>
      <c r="N91" s="156">
        <v>107.98</v>
      </c>
      <c r="O91" s="157">
        <v>-0.08</v>
      </c>
      <c r="P91" s="157">
        <f t="shared" si="96"/>
        <v>29.042170797531284</v>
      </c>
      <c r="Q91" s="157">
        <f t="shared" si="97"/>
        <v>-29.112170797531292</v>
      </c>
      <c r="AD91" s="144">
        <f t="shared" si="93"/>
        <v>77.960000000000008</v>
      </c>
      <c r="AE91" s="144">
        <f t="shared" si="94"/>
        <v>92.714212416623909</v>
      </c>
      <c r="AF91" s="149">
        <v>16</v>
      </c>
      <c r="AG91" s="150" t="s">
        <v>260</v>
      </c>
      <c r="AH91" s="149">
        <v>25</v>
      </c>
      <c r="AI91" s="151">
        <v>1</v>
      </c>
      <c r="AJ91" s="152">
        <v>1949</v>
      </c>
      <c r="AK91" s="152">
        <v>1807</v>
      </c>
      <c r="AL91" s="149">
        <v>0.92700000000000005</v>
      </c>
      <c r="AM91" s="152">
        <v>825</v>
      </c>
      <c r="AN91" s="152">
        <v>607</v>
      </c>
      <c r="AO91" s="152">
        <v>1432</v>
      </c>
      <c r="AP91" s="153">
        <v>0.42399999999999999</v>
      </c>
      <c r="AQ91" s="153">
        <v>0.51500000000000001</v>
      </c>
      <c r="AR91" s="154">
        <v>0.16200000000000001</v>
      </c>
      <c r="AS91" s="154">
        <v>0.122</v>
      </c>
      <c r="AT91" s="154">
        <v>9.2999999999999999E-2</v>
      </c>
      <c r="AU91" s="154">
        <v>0.40699999999999997</v>
      </c>
      <c r="AW91" s="185"/>
      <c r="AX91" s="144">
        <f t="shared" si="95"/>
        <v>69.401330376940123</v>
      </c>
      <c r="AY91" s="149">
        <v>16</v>
      </c>
      <c r="AZ91" s="150" t="s">
        <v>261</v>
      </c>
      <c r="BA91" s="149">
        <v>12</v>
      </c>
      <c r="BB91" s="151">
        <v>1</v>
      </c>
      <c r="BC91" s="152">
        <v>902</v>
      </c>
      <c r="BD91" s="152">
        <v>626</v>
      </c>
      <c r="BE91" s="149">
        <v>0.69399999999999995</v>
      </c>
      <c r="BF91" s="152">
        <v>410</v>
      </c>
      <c r="BG91" s="152">
        <v>228</v>
      </c>
      <c r="BH91" s="152">
        <v>638</v>
      </c>
      <c r="BI91" s="153">
        <v>0.35699999999999998</v>
      </c>
      <c r="BJ91" s="153">
        <v>0.41099999999999998</v>
      </c>
      <c r="BK91" s="154">
        <v>0.22500000000000001</v>
      </c>
      <c r="BL91" s="154">
        <v>8.2000000000000003E-2</v>
      </c>
      <c r="BM91" s="154">
        <v>5.8999999999999997E-2</v>
      </c>
      <c r="BN91" s="154">
        <v>0.316</v>
      </c>
      <c r="DU91" s="4"/>
      <c r="DZ91" s="185"/>
      <c r="EA91" s="185"/>
      <c r="EB91" s="185"/>
      <c r="EC91" s="185"/>
      <c r="ED91" s="185"/>
      <c r="EE91" s="185"/>
    </row>
    <row r="92" spans="1:135" ht="13" x14ac:dyDescent="0.15">
      <c r="A92" s="156">
        <v>16</v>
      </c>
      <c r="B92" s="156" t="s">
        <v>262</v>
      </c>
      <c r="C92" s="156" t="s">
        <v>200</v>
      </c>
      <c r="D92" s="156" t="s">
        <v>229</v>
      </c>
      <c r="E92" s="156">
        <v>41</v>
      </c>
      <c r="F92" s="156">
        <v>41</v>
      </c>
      <c r="G92" s="156">
        <v>0.5</v>
      </c>
      <c r="H92" s="156">
        <v>-0.52</v>
      </c>
      <c r="I92" s="156">
        <v>110.93</v>
      </c>
      <c r="J92" s="156">
        <v>111.46</v>
      </c>
      <c r="K92" s="156">
        <v>-0.53</v>
      </c>
      <c r="L92" s="156">
        <v>-0.23</v>
      </c>
      <c r="M92" s="156">
        <v>111.09</v>
      </c>
      <c r="N92" s="156">
        <v>111.31</v>
      </c>
      <c r="O92" s="157">
        <v>-0.22</v>
      </c>
      <c r="P92" s="157">
        <f t="shared" si="96"/>
        <v>32.222170797531291</v>
      </c>
      <c r="Q92" s="157">
        <f t="shared" si="97"/>
        <v>-32.44217079753129</v>
      </c>
      <c r="AD92" s="144">
        <f t="shared" si="93"/>
        <v>82.608695652173907</v>
      </c>
      <c r="AE92" s="144">
        <f t="shared" si="94"/>
        <v>92.578947368421055</v>
      </c>
      <c r="AF92" s="149">
        <v>17</v>
      </c>
      <c r="AG92" s="150" t="s">
        <v>263</v>
      </c>
      <c r="AH92" s="149">
        <v>23</v>
      </c>
      <c r="AI92" s="151">
        <v>1</v>
      </c>
      <c r="AJ92" s="152">
        <v>1900</v>
      </c>
      <c r="AK92" s="152">
        <v>1759</v>
      </c>
      <c r="AL92" s="149">
        <v>0.92600000000000005</v>
      </c>
      <c r="AM92" s="152">
        <v>791</v>
      </c>
      <c r="AN92" s="152">
        <v>645</v>
      </c>
      <c r="AO92" s="152">
        <v>1436</v>
      </c>
      <c r="AP92" s="153">
        <v>0.44900000000000001</v>
      </c>
      <c r="AQ92" s="153">
        <v>0.52800000000000002</v>
      </c>
      <c r="AR92" s="154">
        <v>0.17100000000000001</v>
      </c>
      <c r="AS92" s="154">
        <v>9.5000000000000001E-2</v>
      </c>
      <c r="AT92" s="154">
        <v>7.2999999999999995E-2</v>
      </c>
      <c r="AU92" s="154">
        <v>0.40699999999999997</v>
      </c>
      <c r="AW92" s="185"/>
      <c r="AX92" s="144">
        <f t="shared" si="95"/>
        <v>69.584954604409859</v>
      </c>
      <c r="AY92" s="149">
        <v>17</v>
      </c>
      <c r="AZ92" s="150" t="s">
        <v>264</v>
      </c>
      <c r="BA92" s="149">
        <v>19</v>
      </c>
      <c r="BB92" s="151">
        <v>1</v>
      </c>
      <c r="BC92" s="152">
        <v>1542</v>
      </c>
      <c r="BD92" s="152">
        <v>1073</v>
      </c>
      <c r="BE92" s="149">
        <v>0.69599999999999995</v>
      </c>
      <c r="BF92" s="152">
        <v>682</v>
      </c>
      <c r="BG92" s="152">
        <v>414</v>
      </c>
      <c r="BH92" s="152">
        <v>1096</v>
      </c>
      <c r="BI92" s="153">
        <v>0.378</v>
      </c>
      <c r="BJ92" s="153">
        <v>0.41599999999999998</v>
      </c>
      <c r="BK92" s="154">
        <v>0.223</v>
      </c>
      <c r="BL92" s="154">
        <v>7.9000000000000001E-2</v>
      </c>
      <c r="BM92" s="154">
        <v>5.8999999999999997E-2</v>
      </c>
      <c r="BN92" s="154">
        <v>0.32900000000000001</v>
      </c>
      <c r="DU92" s="4"/>
      <c r="DZ92" s="185"/>
      <c r="EA92" s="185"/>
      <c r="EB92" s="185"/>
      <c r="EC92" s="185"/>
      <c r="ED92" s="185"/>
      <c r="EE92" s="185"/>
    </row>
    <row r="93" spans="1:135" ht="13" x14ac:dyDescent="0.15">
      <c r="A93" s="156">
        <v>17</v>
      </c>
      <c r="B93" s="156" t="s">
        <v>265</v>
      </c>
      <c r="C93" s="156" t="s">
        <v>233</v>
      </c>
      <c r="D93" s="156" t="s">
        <v>175</v>
      </c>
      <c r="E93" s="156">
        <v>42</v>
      </c>
      <c r="F93" s="156">
        <v>40</v>
      </c>
      <c r="G93" s="156">
        <v>0.51200000000000001</v>
      </c>
      <c r="H93" s="156">
        <v>-0.18</v>
      </c>
      <c r="I93" s="156">
        <v>109.92</v>
      </c>
      <c r="J93" s="156">
        <v>110.16</v>
      </c>
      <c r="K93" s="156">
        <v>-0.23</v>
      </c>
      <c r="L93" s="156">
        <v>-0.44</v>
      </c>
      <c r="M93" s="156">
        <v>109.96</v>
      </c>
      <c r="N93" s="156">
        <v>110.46</v>
      </c>
      <c r="O93" s="157">
        <v>-0.5</v>
      </c>
      <c r="P93" s="157">
        <f t="shared" si="96"/>
        <v>31.092170797531281</v>
      </c>
      <c r="Q93" s="157">
        <f t="shared" si="97"/>
        <v>-31.592170797531281</v>
      </c>
      <c r="AD93" s="144">
        <f t="shared" si="93"/>
        <v>83.045454545454547</v>
      </c>
      <c r="AE93" s="144">
        <f t="shared" si="94"/>
        <v>92.172961138478385</v>
      </c>
      <c r="AF93" s="149">
        <v>18</v>
      </c>
      <c r="AG93" s="150" t="s">
        <v>266</v>
      </c>
      <c r="AH93" s="149">
        <v>22</v>
      </c>
      <c r="AI93" s="151">
        <v>1</v>
      </c>
      <c r="AJ93" s="152">
        <v>1827</v>
      </c>
      <c r="AK93" s="152">
        <v>1684</v>
      </c>
      <c r="AL93" s="149">
        <v>0.92200000000000004</v>
      </c>
      <c r="AM93" s="152">
        <v>760</v>
      </c>
      <c r="AN93" s="152">
        <v>635</v>
      </c>
      <c r="AO93" s="152">
        <v>1395</v>
      </c>
      <c r="AP93" s="153">
        <v>0.45500000000000002</v>
      </c>
      <c r="AQ93" s="153">
        <v>0.49199999999999999</v>
      </c>
      <c r="AR93" s="154">
        <v>0.13400000000000001</v>
      </c>
      <c r="AS93" s="154">
        <v>0.13100000000000001</v>
      </c>
      <c r="AT93" s="154">
        <v>0.107</v>
      </c>
      <c r="AU93" s="154">
        <v>0.442</v>
      </c>
      <c r="AW93" s="185"/>
      <c r="AX93" s="144">
        <f t="shared" si="95"/>
        <v>69.820359281437135</v>
      </c>
      <c r="AY93" s="149">
        <v>18</v>
      </c>
      <c r="AZ93" s="150" t="s">
        <v>267</v>
      </c>
      <c r="BA93" s="149">
        <v>20</v>
      </c>
      <c r="BB93" s="151">
        <v>1</v>
      </c>
      <c r="BC93" s="152">
        <v>1670</v>
      </c>
      <c r="BD93" s="152">
        <v>1166</v>
      </c>
      <c r="BE93" s="149">
        <v>0.69799999999999995</v>
      </c>
      <c r="BF93" s="152">
        <v>787</v>
      </c>
      <c r="BG93" s="152">
        <v>409</v>
      </c>
      <c r="BH93" s="152">
        <v>1196</v>
      </c>
      <c r="BI93" s="153">
        <v>0.34200000000000003</v>
      </c>
      <c r="BJ93" s="153">
        <v>0.38700000000000001</v>
      </c>
      <c r="BK93" s="154">
        <v>0.18099999999999999</v>
      </c>
      <c r="BL93" s="154">
        <v>0.11700000000000001</v>
      </c>
      <c r="BM93" s="154">
        <v>9.5000000000000001E-2</v>
      </c>
      <c r="BN93" s="154">
        <v>0.33500000000000002</v>
      </c>
      <c r="DU93" s="4"/>
      <c r="DZ93" s="185"/>
      <c r="EA93" s="185"/>
      <c r="EB93" s="185"/>
      <c r="EC93" s="185"/>
      <c r="ED93" s="185"/>
      <c r="EE93" s="185"/>
    </row>
    <row r="94" spans="1:135" ht="13" x14ac:dyDescent="0.15">
      <c r="A94" s="156">
        <v>18</v>
      </c>
      <c r="B94" s="156" t="s">
        <v>268</v>
      </c>
      <c r="C94" s="156" t="s">
        <v>233</v>
      </c>
      <c r="D94" s="156" t="s">
        <v>175</v>
      </c>
      <c r="E94" s="156">
        <v>42</v>
      </c>
      <c r="F94" s="156">
        <v>40</v>
      </c>
      <c r="G94" s="156">
        <v>0.51200000000000001</v>
      </c>
      <c r="H94" s="156">
        <v>-0.22</v>
      </c>
      <c r="I94" s="156">
        <v>109.33</v>
      </c>
      <c r="J94" s="156">
        <v>109.49</v>
      </c>
      <c r="K94" s="156">
        <v>-0.16</v>
      </c>
      <c r="L94" s="156">
        <v>-0.64</v>
      </c>
      <c r="M94" s="156">
        <v>109.21</v>
      </c>
      <c r="N94" s="156">
        <v>109.81</v>
      </c>
      <c r="O94" s="157">
        <v>-0.6</v>
      </c>
      <c r="P94" s="157">
        <f t="shared" si="96"/>
        <v>30.342170797531281</v>
      </c>
      <c r="Q94" s="157">
        <f t="shared" si="97"/>
        <v>-30.94217079753129</v>
      </c>
      <c r="AD94" s="144">
        <f t="shared" si="93"/>
        <v>82.759999999999991</v>
      </c>
      <c r="AE94" s="144">
        <f t="shared" si="94"/>
        <v>91.88013533107781</v>
      </c>
      <c r="AF94" s="149">
        <v>19</v>
      </c>
      <c r="AG94" s="150" t="s">
        <v>269</v>
      </c>
      <c r="AH94" s="149">
        <v>25</v>
      </c>
      <c r="AI94" s="151">
        <v>1</v>
      </c>
      <c r="AJ94" s="152">
        <v>2069</v>
      </c>
      <c r="AK94" s="152">
        <v>1901</v>
      </c>
      <c r="AL94" s="149">
        <v>0.91900000000000004</v>
      </c>
      <c r="AM94" s="152">
        <v>907</v>
      </c>
      <c r="AN94" s="152">
        <v>656</v>
      </c>
      <c r="AO94" s="152">
        <v>1563</v>
      </c>
      <c r="AP94" s="151">
        <v>0.42</v>
      </c>
      <c r="AQ94" s="151">
        <v>0.5</v>
      </c>
      <c r="AR94" s="154">
        <v>0.158</v>
      </c>
      <c r="AS94" s="155">
        <v>0.11</v>
      </c>
      <c r="AT94" s="154">
        <v>8.6999999999999994E-2</v>
      </c>
      <c r="AU94" s="154">
        <v>0.39900000000000002</v>
      </c>
      <c r="AW94" s="185"/>
      <c r="AX94" s="144">
        <f t="shared" si="95"/>
        <v>69.873595505617985</v>
      </c>
      <c r="AY94" s="149">
        <v>19</v>
      </c>
      <c r="AZ94" s="150" t="s">
        <v>270</v>
      </c>
      <c r="BA94" s="149">
        <v>18</v>
      </c>
      <c r="BB94" s="151">
        <v>1</v>
      </c>
      <c r="BC94" s="152">
        <v>1424</v>
      </c>
      <c r="BD94" s="152">
        <v>995</v>
      </c>
      <c r="BE94" s="149">
        <v>0.69899999999999995</v>
      </c>
      <c r="BF94" s="152">
        <v>667</v>
      </c>
      <c r="BG94" s="152">
        <v>358</v>
      </c>
      <c r="BH94" s="152">
        <v>1025</v>
      </c>
      <c r="BI94" s="153">
        <v>0.34899999999999998</v>
      </c>
      <c r="BJ94" s="153">
        <v>0.379</v>
      </c>
      <c r="BK94" s="155">
        <v>0.18</v>
      </c>
      <c r="BL94" s="154">
        <v>0.124</v>
      </c>
      <c r="BM94" s="154">
        <v>0.105</v>
      </c>
      <c r="BN94" s="154">
        <v>0.33800000000000002</v>
      </c>
      <c r="DU94" s="4"/>
      <c r="DZ94" s="185"/>
      <c r="EA94" s="185"/>
      <c r="EB94" s="185"/>
      <c r="EC94" s="185"/>
      <c r="ED94" s="185"/>
      <c r="EE94" s="185"/>
    </row>
    <row r="95" spans="1:135" ht="13" x14ac:dyDescent="0.15">
      <c r="A95" s="156">
        <v>19</v>
      </c>
      <c r="B95" s="156" t="s">
        <v>271</v>
      </c>
      <c r="C95" s="156" t="s">
        <v>200</v>
      </c>
      <c r="D95" s="156" t="s">
        <v>229</v>
      </c>
      <c r="E95" s="156">
        <v>31</v>
      </c>
      <c r="F95" s="156">
        <v>51</v>
      </c>
      <c r="G95" s="156">
        <v>0.378</v>
      </c>
      <c r="H95" s="156">
        <v>-1.1100000000000001</v>
      </c>
      <c r="I95" s="156">
        <v>111.54</v>
      </c>
      <c r="J95" s="156">
        <v>112.74</v>
      </c>
      <c r="K95" s="156">
        <v>-1.2</v>
      </c>
      <c r="L95" s="156">
        <v>-0.63</v>
      </c>
      <c r="M95" s="156">
        <v>111.75</v>
      </c>
      <c r="N95" s="156">
        <v>112.46</v>
      </c>
      <c r="O95" s="157">
        <v>-0.71</v>
      </c>
      <c r="P95" s="157">
        <f t="shared" si="96"/>
        <v>32.882170797531288</v>
      </c>
      <c r="Q95" s="157">
        <f t="shared" si="97"/>
        <v>-33.592170797531281</v>
      </c>
      <c r="AD95" s="144">
        <f t="shared" si="93"/>
        <v>83.952380952380963</v>
      </c>
      <c r="AE95" s="144">
        <f t="shared" si="94"/>
        <v>91.832104367555303</v>
      </c>
      <c r="AF95" s="149">
        <v>20</v>
      </c>
      <c r="AG95" s="150" t="s">
        <v>272</v>
      </c>
      <c r="AH95" s="149">
        <v>21</v>
      </c>
      <c r="AI95" s="151">
        <v>1</v>
      </c>
      <c r="AJ95" s="152">
        <v>1763</v>
      </c>
      <c r="AK95" s="152">
        <v>1619</v>
      </c>
      <c r="AL95" s="149">
        <v>0.91800000000000004</v>
      </c>
      <c r="AM95" s="152">
        <v>762</v>
      </c>
      <c r="AN95" s="152">
        <v>613</v>
      </c>
      <c r="AO95" s="152">
        <v>1375</v>
      </c>
      <c r="AP95" s="153">
        <v>0.44600000000000001</v>
      </c>
      <c r="AQ95" s="153">
        <v>0.50700000000000001</v>
      </c>
      <c r="AR95" s="154">
        <v>0.14199999999999999</v>
      </c>
      <c r="AS95" s="154">
        <v>9.8000000000000004E-2</v>
      </c>
      <c r="AT95" s="154">
        <v>8.4000000000000005E-2</v>
      </c>
      <c r="AU95" s="154">
        <v>0.41899999999999998</v>
      </c>
      <c r="AW95" s="185"/>
      <c r="AX95" s="144">
        <f t="shared" si="95"/>
        <v>69.976019184652287</v>
      </c>
      <c r="AY95" s="149">
        <v>20</v>
      </c>
      <c r="AZ95" s="150" t="s">
        <v>224</v>
      </c>
      <c r="BA95" s="149">
        <v>25</v>
      </c>
      <c r="BB95" s="151">
        <v>1</v>
      </c>
      <c r="BC95" s="152">
        <v>2085</v>
      </c>
      <c r="BD95" s="152">
        <v>1459</v>
      </c>
      <c r="BE95" s="149">
        <v>0.7</v>
      </c>
      <c r="BF95" s="152">
        <v>889</v>
      </c>
      <c r="BG95" s="152">
        <v>533</v>
      </c>
      <c r="BH95" s="152">
        <v>1422</v>
      </c>
      <c r="BI95" s="153">
        <v>0.375</v>
      </c>
      <c r="BJ95" s="153">
        <v>0.40799999999999997</v>
      </c>
      <c r="BK95" s="154">
        <v>0.214</v>
      </c>
      <c r="BL95" s="154">
        <v>0.11799999999999999</v>
      </c>
      <c r="BM95" s="154">
        <v>9.9000000000000005E-2</v>
      </c>
      <c r="BN95" s="154">
        <v>0.34699999999999998</v>
      </c>
      <c r="DU95" s="4"/>
      <c r="DZ95" s="185"/>
      <c r="EA95" s="185"/>
      <c r="EB95" s="185"/>
      <c r="EC95" s="185"/>
      <c r="ED95" s="185"/>
      <c r="EE95" s="185"/>
    </row>
    <row r="96" spans="1:135" ht="13" x14ac:dyDescent="0.15">
      <c r="A96" s="156">
        <v>20</v>
      </c>
      <c r="B96" s="156" t="s">
        <v>273</v>
      </c>
      <c r="C96" s="156" t="s">
        <v>233</v>
      </c>
      <c r="D96" s="156" t="s">
        <v>243</v>
      </c>
      <c r="E96" s="156">
        <v>43</v>
      </c>
      <c r="F96" s="156">
        <v>39</v>
      </c>
      <c r="G96" s="156">
        <v>0.52400000000000002</v>
      </c>
      <c r="H96" s="156">
        <v>-0.85</v>
      </c>
      <c r="I96" s="156">
        <v>105.55</v>
      </c>
      <c r="J96" s="156">
        <v>106.54</v>
      </c>
      <c r="K96" s="156">
        <v>-0.99</v>
      </c>
      <c r="L96" s="156">
        <v>-1.23</v>
      </c>
      <c r="M96" s="156">
        <v>105.32</v>
      </c>
      <c r="N96" s="156">
        <v>106.69</v>
      </c>
      <c r="O96" s="157">
        <v>-1.37</v>
      </c>
      <c r="P96" s="157">
        <f t="shared" si="96"/>
        <v>26.452170797531281</v>
      </c>
      <c r="Q96" s="157">
        <f t="shared" si="97"/>
        <v>-27.822170797531285</v>
      </c>
      <c r="AD96" s="144">
        <f t="shared" si="93"/>
        <v>79.652173913043484</v>
      </c>
      <c r="AE96" s="144">
        <f t="shared" si="94"/>
        <v>91.539301310043669</v>
      </c>
      <c r="AF96" s="149">
        <v>21</v>
      </c>
      <c r="AG96" s="150" t="s">
        <v>274</v>
      </c>
      <c r="AH96" s="149">
        <v>23</v>
      </c>
      <c r="AI96" s="151">
        <v>1</v>
      </c>
      <c r="AJ96" s="152">
        <v>1832</v>
      </c>
      <c r="AK96" s="152">
        <v>1677</v>
      </c>
      <c r="AL96" s="149">
        <v>0.91500000000000004</v>
      </c>
      <c r="AM96" s="152">
        <v>721</v>
      </c>
      <c r="AN96" s="152">
        <v>598</v>
      </c>
      <c r="AO96" s="152">
        <v>1319</v>
      </c>
      <c r="AP96" s="153">
        <v>0.45300000000000001</v>
      </c>
      <c r="AQ96" s="153">
        <v>0.52400000000000002</v>
      </c>
      <c r="AR96" s="154">
        <v>0.186</v>
      </c>
      <c r="AS96" s="154">
        <v>0.112</v>
      </c>
      <c r="AT96" s="154">
        <v>8.5000000000000006E-2</v>
      </c>
      <c r="AU96" s="154">
        <v>0.41299999999999998</v>
      </c>
      <c r="AW96" s="185"/>
      <c r="AX96" s="144">
        <f t="shared" si="95"/>
        <v>70.065956367326237</v>
      </c>
      <c r="AY96" s="149">
        <v>21</v>
      </c>
      <c r="AZ96" s="150" t="s">
        <v>275</v>
      </c>
      <c r="BA96" s="149">
        <v>23</v>
      </c>
      <c r="BB96" s="151">
        <v>1</v>
      </c>
      <c r="BC96" s="152">
        <v>1971</v>
      </c>
      <c r="BD96" s="152">
        <v>1381</v>
      </c>
      <c r="BE96" s="149">
        <v>0.70099999999999996</v>
      </c>
      <c r="BF96" s="152">
        <v>875</v>
      </c>
      <c r="BG96" s="152">
        <v>503</v>
      </c>
      <c r="BH96" s="152">
        <v>1378</v>
      </c>
      <c r="BI96" s="153">
        <v>0.36499999999999999</v>
      </c>
      <c r="BJ96" s="153">
        <v>0.39600000000000002</v>
      </c>
      <c r="BK96" s="154">
        <v>0.20799999999999999</v>
      </c>
      <c r="BL96" s="154">
        <v>0.11700000000000001</v>
      </c>
      <c r="BM96" s="154">
        <v>9.8000000000000004E-2</v>
      </c>
      <c r="BN96" s="155">
        <v>0.34</v>
      </c>
      <c r="DU96" s="4"/>
      <c r="DZ96" s="185"/>
      <c r="EA96" s="185"/>
      <c r="EB96" s="185"/>
      <c r="EC96" s="185"/>
      <c r="ED96" s="185"/>
      <c r="EE96" s="185"/>
    </row>
    <row r="97" spans="1:135" ht="13" x14ac:dyDescent="0.15">
      <c r="A97" s="156">
        <v>21</v>
      </c>
      <c r="B97" s="156" t="s">
        <v>276</v>
      </c>
      <c r="C97" s="156" t="s">
        <v>233</v>
      </c>
      <c r="D97" s="156" t="s">
        <v>175</v>
      </c>
      <c r="E97" s="156">
        <v>37</v>
      </c>
      <c r="F97" s="156">
        <v>45</v>
      </c>
      <c r="G97" s="156">
        <v>0.45100000000000001</v>
      </c>
      <c r="H97" s="156">
        <v>-1.1200000000000001</v>
      </c>
      <c r="I97" s="156">
        <v>106.53</v>
      </c>
      <c r="J97" s="156">
        <v>107.9</v>
      </c>
      <c r="K97" s="156">
        <v>-1.37</v>
      </c>
      <c r="L97" s="156">
        <v>-1.29</v>
      </c>
      <c r="M97" s="156">
        <v>106.39</v>
      </c>
      <c r="N97" s="156">
        <v>107.93</v>
      </c>
      <c r="O97" s="157">
        <v>-1.54</v>
      </c>
      <c r="P97" s="157">
        <f t="shared" si="96"/>
        <v>27.522170797531288</v>
      </c>
      <c r="Q97" s="157">
        <f t="shared" si="97"/>
        <v>-29.062170797531294</v>
      </c>
      <c r="AD97" s="144">
        <f t="shared" si="93"/>
        <v>76.909090909090907</v>
      </c>
      <c r="AE97" s="144">
        <f t="shared" si="94"/>
        <v>91.430260047281322</v>
      </c>
      <c r="AF97" s="149">
        <v>22</v>
      </c>
      <c r="AG97" s="150" t="s">
        <v>277</v>
      </c>
      <c r="AH97" s="149">
        <v>22</v>
      </c>
      <c r="AI97" s="151">
        <v>1</v>
      </c>
      <c r="AJ97" s="152">
        <v>1692</v>
      </c>
      <c r="AK97" s="152">
        <v>1547</v>
      </c>
      <c r="AL97" s="149">
        <v>0.91400000000000003</v>
      </c>
      <c r="AM97" s="152">
        <v>656</v>
      </c>
      <c r="AN97" s="152">
        <v>563</v>
      </c>
      <c r="AO97" s="152">
        <v>1219</v>
      </c>
      <c r="AP97" s="153">
        <v>0.46200000000000002</v>
      </c>
      <c r="AQ97" s="153">
        <v>0.52100000000000002</v>
      </c>
      <c r="AR97" s="154">
        <v>0.18099999999999999</v>
      </c>
      <c r="AS97" s="154">
        <v>0.125</v>
      </c>
      <c r="AT97" s="154">
        <v>9.9000000000000005E-2</v>
      </c>
      <c r="AU97" s="154">
        <v>0.42399999999999999</v>
      </c>
      <c r="AW97" s="185"/>
      <c r="AX97" s="144">
        <f t="shared" si="95"/>
        <v>70.275229357798167</v>
      </c>
      <c r="AY97" s="149">
        <v>22</v>
      </c>
      <c r="AZ97" s="150" t="s">
        <v>278</v>
      </c>
      <c r="BA97" s="149">
        <v>20</v>
      </c>
      <c r="BB97" s="151">
        <v>1</v>
      </c>
      <c r="BC97" s="152">
        <v>1635</v>
      </c>
      <c r="BD97" s="152">
        <v>1149</v>
      </c>
      <c r="BE97" s="149">
        <v>0.70299999999999996</v>
      </c>
      <c r="BF97" s="152">
        <v>751</v>
      </c>
      <c r="BG97" s="152">
        <v>432</v>
      </c>
      <c r="BH97" s="152">
        <v>1183</v>
      </c>
      <c r="BI97" s="153">
        <v>0.36499999999999999</v>
      </c>
      <c r="BJ97" s="153">
        <v>0.41299999999999998</v>
      </c>
      <c r="BK97" s="154">
        <v>0.20300000000000001</v>
      </c>
      <c r="BL97" s="154">
        <v>8.5999999999999993E-2</v>
      </c>
      <c r="BM97" s="155">
        <v>7.0000000000000007E-2</v>
      </c>
      <c r="BN97" s="154">
        <v>0.32700000000000001</v>
      </c>
      <c r="DU97" s="4"/>
      <c r="DZ97" s="185"/>
      <c r="EA97" s="185"/>
      <c r="EB97" s="185"/>
      <c r="EC97" s="185"/>
      <c r="ED97" s="185"/>
      <c r="EE97" s="185"/>
    </row>
    <row r="98" spans="1:135" ht="13" x14ac:dyDescent="0.15">
      <c r="A98" s="156">
        <v>22</v>
      </c>
      <c r="B98" s="156" t="s">
        <v>279</v>
      </c>
      <c r="C98" s="156" t="s">
        <v>200</v>
      </c>
      <c r="D98" s="156" t="s">
        <v>220</v>
      </c>
      <c r="E98" s="156">
        <v>34</v>
      </c>
      <c r="F98" s="156">
        <v>48</v>
      </c>
      <c r="G98" s="156">
        <v>0.41499999999999998</v>
      </c>
      <c r="H98" s="156">
        <v>-2.1</v>
      </c>
      <c r="I98" s="156">
        <v>105.81</v>
      </c>
      <c r="J98" s="156">
        <v>108.01</v>
      </c>
      <c r="K98" s="156">
        <v>-2.2000000000000002</v>
      </c>
      <c r="L98" s="156">
        <v>-1.69</v>
      </c>
      <c r="M98" s="156">
        <v>105.79</v>
      </c>
      <c r="N98" s="156">
        <v>107.57</v>
      </c>
      <c r="O98" s="157">
        <v>-1.78</v>
      </c>
      <c r="P98" s="157">
        <f t="shared" si="96"/>
        <v>26.922170797531294</v>
      </c>
      <c r="Q98" s="157">
        <f t="shared" si="97"/>
        <v>-28.702170797531281</v>
      </c>
      <c r="AD98" s="144">
        <f t="shared" si="93"/>
        <v>82.434782608695656</v>
      </c>
      <c r="AE98" s="144">
        <f t="shared" si="94"/>
        <v>91.402953586497887</v>
      </c>
      <c r="AF98" s="149">
        <v>23</v>
      </c>
      <c r="AG98" s="150" t="s">
        <v>280</v>
      </c>
      <c r="AH98" s="149">
        <v>23</v>
      </c>
      <c r="AI98" s="151">
        <v>1</v>
      </c>
      <c r="AJ98" s="152">
        <v>1896</v>
      </c>
      <c r="AK98" s="152">
        <v>1733</v>
      </c>
      <c r="AL98" s="149">
        <v>0.91400000000000003</v>
      </c>
      <c r="AM98" s="152">
        <v>711</v>
      </c>
      <c r="AN98" s="152">
        <v>639</v>
      </c>
      <c r="AO98" s="152">
        <v>1350</v>
      </c>
      <c r="AP98" s="153">
        <v>0.47299999999999998</v>
      </c>
      <c r="AQ98" s="153">
        <v>0.51400000000000001</v>
      </c>
      <c r="AR98" s="154">
        <v>0.17799999999999999</v>
      </c>
      <c r="AS98" s="154">
        <v>0.13600000000000001</v>
      </c>
      <c r="AT98" s="154">
        <v>0.108</v>
      </c>
      <c r="AU98" s="155">
        <v>0.44</v>
      </c>
      <c r="AW98" s="185"/>
      <c r="AX98" s="144">
        <f t="shared" si="95"/>
        <v>70.396523628462788</v>
      </c>
      <c r="AY98" s="149">
        <v>23</v>
      </c>
      <c r="AZ98" s="150" t="s">
        <v>281</v>
      </c>
      <c r="BA98" s="149">
        <v>21</v>
      </c>
      <c r="BB98" s="151">
        <v>1</v>
      </c>
      <c r="BC98" s="152">
        <v>1841</v>
      </c>
      <c r="BD98" s="152">
        <v>1296</v>
      </c>
      <c r="BE98" s="149">
        <v>0.70399999999999996</v>
      </c>
      <c r="BF98" s="152">
        <v>768</v>
      </c>
      <c r="BG98" s="152">
        <v>463</v>
      </c>
      <c r="BH98" s="152">
        <v>1231</v>
      </c>
      <c r="BI98" s="153">
        <v>0.376</v>
      </c>
      <c r="BJ98" s="153">
        <v>0.40899999999999997</v>
      </c>
      <c r="BK98" s="154">
        <v>0.23100000000000001</v>
      </c>
      <c r="BL98" s="154">
        <v>0.11799999999999999</v>
      </c>
      <c r="BM98" s="154">
        <v>9.1999999999999998E-2</v>
      </c>
      <c r="BN98" s="154">
        <v>0.34200000000000003</v>
      </c>
      <c r="DU98" s="4"/>
      <c r="DZ98" s="185"/>
      <c r="EA98" s="185"/>
      <c r="EB98" s="185"/>
      <c r="EC98" s="185"/>
      <c r="ED98" s="185"/>
      <c r="EE98" s="185"/>
    </row>
    <row r="99" spans="1:135" ht="13" x14ac:dyDescent="0.15">
      <c r="A99" s="156">
        <v>23</v>
      </c>
      <c r="B99" s="156" t="s">
        <v>282</v>
      </c>
      <c r="C99" s="156" t="s">
        <v>200</v>
      </c>
      <c r="D99" s="156" t="s">
        <v>220</v>
      </c>
      <c r="E99" s="156">
        <v>33</v>
      </c>
      <c r="F99" s="156">
        <v>49</v>
      </c>
      <c r="G99" s="156">
        <v>0.40200000000000002</v>
      </c>
      <c r="H99" s="156">
        <v>-2.93</v>
      </c>
      <c r="I99" s="156">
        <v>106.28</v>
      </c>
      <c r="J99" s="156">
        <v>109.36</v>
      </c>
      <c r="K99" s="156">
        <v>-3.08</v>
      </c>
      <c r="L99" s="156">
        <v>-2.52</v>
      </c>
      <c r="M99" s="156">
        <v>106.31</v>
      </c>
      <c r="N99" s="156">
        <v>108.96</v>
      </c>
      <c r="O99" s="157">
        <v>-2.65</v>
      </c>
      <c r="P99" s="157">
        <f t="shared" si="96"/>
        <v>27.44217079753129</v>
      </c>
      <c r="Q99" s="157">
        <f t="shared" si="97"/>
        <v>-30.092170797531281</v>
      </c>
      <c r="AD99" s="144">
        <f t="shared" si="93"/>
        <v>82.08695652173914</v>
      </c>
      <c r="AE99" s="144">
        <f t="shared" si="94"/>
        <v>91.260593220338976</v>
      </c>
      <c r="AF99" s="149">
        <v>24</v>
      </c>
      <c r="AG99" s="150" t="s">
        <v>283</v>
      </c>
      <c r="AH99" s="149">
        <v>23</v>
      </c>
      <c r="AI99" s="151">
        <v>1</v>
      </c>
      <c r="AJ99" s="152">
        <v>1888</v>
      </c>
      <c r="AK99" s="152">
        <v>1723</v>
      </c>
      <c r="AL99" s="149">
        <v>0.91300000000000003</v>
      </c>
      <c r="AM99" s="152">
        <v>793</v>
      </c>
      <c r="AN99" s="152">
        <v>602</v>
      </c>
      <c r="AO99" s="152">
        <v>1395</v>
      </c>
      <c r="AP99" s="153">
        <v>0.432</v>
      </c>
      <c r="AQ99" s="151">
        <v>0.5</v>
      </c>
      <c r="AR99" s="154">
        <v>0.159</v>
      </c>
      <c r="AS99" s="154">
        <v>0.13100000000000001</v>
      </c>
      <c r="AT99" s="154">
        <v>0.10299999999999999</v>
      </c>
      <c r="AU99" s="154">
        <v>0.41499999999999998</v>
      </c>
      <c r="AW99" s="185"/>
      <c r="AX99" s="144">
        <f t="shared" si="95"/>
        <v>70.487483530961796</v>
      </c>
      <c r="AY99" s="149">
        <v>24</v>
      </c>
      <c r="AZ99" s="150" t="s">
        <v>284</v>
      </c>
      <c r="BA99" s="149">
        <v>19</v>
      </c>
      <c r="BB99" s="151">
        <v>1</v>
      </c>
      <c r="BC99" s="152">
        <v>1518</v>
      </c>
      <c r="BD99" s="152">
        <v>1070</v>
      </c>
      <c r="BE99" s="149">
        <v>0.70499999999999996</v>
      </c>
      <c r="BF99" s="152">
        <v>674</v>
      </c>
      <c r="BG99" s="152">
        <v>393</v>
      </c>
      <c r="BH99" s="152">
        <v>1067</v>
      </c>
      <c r="BI99" s="153">
        <v>0.36799999999999999</v>
      </c>
      <c r="BJ99" s="153">
        <v>0.41699999999999998</v>
      </c>
      <c r="BK99" s="154">
        <v>0.216</v>
      </c>
      <c r="BL99" s="155">
        <v>0.1</v>
      </c>
      <c r="BM99" s="154">
        <v>8.1000000000000003E-2</v>
      </c>
      <c r="BN99" s="154">
        <v>0.33100000000000002</v>
      </c>
      <c r="DU99" s="4"/>
      <c r="DZ99" s="185"/>
      <c r="EA99" s="185"/>
      <c r="EB99" s="185"/>
      <c r="EC99" s="185"/>
      <c r="ED99" s="185"/>
      <c r="EE99" s="185"/>
    </row>
    <row r="100" spans="1:135" ht="13" x14ac:dyDescent="0.15">
      <c r="A100" s="156">
        <v>24</v>
      </c>
      <c r="B100" s="156" t="s">
        <v>285</v>
      </c>
      <c r="C100" s="156" t="s">
        <v>200</v>
      </c>
      <c r="D100" s="156" t="s">
        <v>216</v>
      </c>
      <c r="E100" s="156">
        <v>32</v>
      </c>
      <c r="F100" s="156">
        <v>50</v>
      </c>
      <c r="G100" s="156">
        <v>0.39</v>
      </c>
      <c r="H100" s="156">
        <v>-3.88</v>
      </c>
      <c r="I100" s="156">
        <v>107.98</v>
      </c>
      <c r="J100" s="156">
        <v>112.18</v>
      </c>
      <c r="K100" s="156">
        <v>-4.21</v>
      </c>
      <c r="L100" s="156">
        <v>-3.29</v>
      </c>
      <c r="M100" s="156">
        <v>108.12</v>
      </c>
      <c r="N100" s="156">
        <v>111.72</v>
      </c>
      <c r="O100" s="157">
        <v>-3.59</v>
      </c>
      <c r="P100" s="157">
        <f t="shared" si="96"/>
        <v>29.252170797531292</v>
      </c>
      <c r="Q100" s="157">
        <f t="shared" si="97"/>
        <v>-32.852170797531286</v>
      </c>
      <c r="AD100" s="144">
        <f t="shared" si="93"/>
        <v>81.476190476190467</v>
      </c>
      <c r="AE100" s="144">
        <f t="shared" si="94"/>
        <v>91.174751607247231</v>
      </c>
      <c r="AF100" s="149">
        <v>25</v>
      </c>
      <c r="AG100" s="150" t="s">
        <v>286</v>
      </c>
      <c r="AH100" s="149">
        <v>21</v>
      </c>
      <c r="AI100" s="151">
        <v>1</v>
      </c>
      <c r="AJ100" s="152">
        <v>1711</v>
      </c>
      <c r="AK100" s="152">
        <v>1560</v>
      </c>
      <c r="AL100" s="149">
        <v>0.91200000000000003</v>
      </c>
      <c r="AM100" s="152">
        <v>719</v>
      </c>
      <c r="AN100" s="152">
        <v>567</v>
      </c>
      <c r="AO100" s="152">
        <v>1286</v>
      </c>
      <c r="AP100" s="153">
        <v>0.441</v>
      </c>
      <c r="AQ100" s="153">
        <v>0.496</v>
      </c>
      <c r="AR100" s="154">
        <v>0.14299999999999999</v>
      </c>
      <c r="AS100" s="154">
        <v>0.126</v>
      </c>
      <c r="AT100" s="154">
        <v>9.7000000000000003E-2</v>
      </c>
      <c r="AU100" s="154">
        <v>0.432</v>
      </c>
      <c r="AW100" s="185"/>
      <c r="AX100" s="144">
        <f t="shared" si="95"/>
        <v>70.594315245478029</v>
      </c>
      <c r="AY100" s="149">
        <v>25</v>
      </c>
      <c r="AZ100" s="150" t="s">
        <v>287</v>
      </c>
      <c r="BA100" s="149">
        <v>23</v>
      </c>
      <c r="BB100" s="151">
        <v>1</v>
      </c>
      <c r="BC100" s="152">
        <v>1935</v>
      </c>
      <c r="BD100" s="152">
        <v>1366</v>
      </c>
      <c r="BE100" s="149">
        <v>0.70599999999999996</v>
      </c>
      <c r="BF100" s="152">
        <v>942</v>
      </c>
      <c r="BG100" s="152">
        <v>532</v>
      </c>
      <c r="BH100" s="152">
        <v>1474</v>
      </c>
      <c r="BI100" s="153">
        <v>0.36099999999999999</v>
      </c>
      <c r="BJ100" s="153">
        <v>0.39300000000000002</v>
      </c>
      <c r="BK100" s="154">
        <v>0.16300000000000001</v>
      </c>
      <c r="BL100" s="155">
        <v>0.09</v>
      </c>
      <c r="BM100" s="154">
        <v>7.6999999999999999E-2</v>
      </c>
      <c r="BN100" s="154">
        <v>0.33900000000000002</v>
      </c>
      <c r="DU100" s="4"/>
      <c r="DZ100" s="185"/>
      <c r="EA100" s="185"/>
      <c r="EB100" s="185"/>
      <c r="EC100" s="185"/>
      <c r="ED100" s="185"/>
      <c r="EE100" s="185"/>
    </row>
    <row r="101" spans="1:135" ht="13" x14ac:dyDescent="0.15">
      <c r="A101" s="156">
        <v>25</v>
      </c>
      <c r="B101" s="156" t="s">
        <v>288</v>
      </c>
      <c r="C101" s="156" t="s">
        <v>233</v>
      </c>
      <c r="D101" s="156" t="s">
        <v>234</v>
      </c>
      <c r="E101" s="156">
        <v>31</v>
      </c>
      <c r="F101" s="156">
        <v>51</v>
      </c>
      <c r="G101" s="156">
        <v>0.378</v>
      </c>
      <c r="H101" s="156">
        <v>-3.67</v>
      </c>
      <c r="I101" s="156">
        <v>108.57</v>
      </c>
      <c r="J101" s="156">
        <v>112.35</v>
      </c>
      <c r="K101" s="156">
        <v>-3.77</v>
      </c>
      <c r="L101" s="156">
        <v>-3.87</v>
      </c>
      <c r="M101" s="156">
        <v>108.62</v>
      </c>
      <c r="N101" s="156">
        <v>112.6</v>
      </c>
      <c r="O101" s="157">
        <v>-3.98</v>
      </c>
      <c r="P101" s="157">
        <f t="shared" si="96"/>
        <v>29.752170797531292</v>
      </c>
      <c r="Q101" s="157">
        <f t="shared" si="97"/>
        <v>-33.732170797531282</v>
      </c>
      <c r="AD101" s="144">
        <f t="shared" si="93"/>
        <v>80.375</v>
      </c>
      <c r="AE101" s="144">
        <f t="shared" si="94"/>
        <v>90.513219284603423</v>
      </c>
      <c r="AF101" s="149">
        <v>26</v>
      </c>
      <c r="AG101" s="150" t="s">
        <v>289</v>
      </c>
      <c r="AH101" s="149">
        <v>24</v>
      </c>
      <c r="AI101" s="151">
        <v>1</v>
      </c>
      <c r="AJ101" s="152">
        <v>1929</v>
      </c>
      <c r="AK101" s="152">
        <v>1746</v>
      </c>
      <c r="AL101" s="149">
        <v>0.90500000000000003</v>
      </c>
      <c r="AM101" s="152">
        <v>762</v>
      </c>
      <c r="AN101" s="152">
        <v>669</v>
      </c>
      <c r="AO101" s="152">
        <v>1431</v>
      </c>
      <c r="AP101" s="153">
        <v>0.46800000000000003</v>
      </c>
      <c r="AQ101" s="151">
        <v>0.52</v>
      </c>
      <c r="AR101" s="154">
        <v>0.17799999999999999</v>
      </c>
      <c r="AS101" s="154">
        <v>9.6000000000000002E-2</v>
      </c>
      <c r="AT101" s="154">
        <v>7.0999999999999994E-2</v>
      </c>
      <c r="AU101" s="154">
        <v>0.42199999999999999</v>
      </c>
      <c r="AW101" s="185"/>
      <c r="AX101" s="144">
        <f t="shared" si="95"/>
        <v>70.795660036166367</v>
      </c>
      <c r="AY101" s="149">
        <v>26</v>
      </c>
      <c r="AZ101" s="150" t="s">
        <v>290</v>
      </c>
      <c r="BA101" s="149">
        <v>14</v>
      </c>
      <c r="BB101" s="151">
        <v>1</v>
      </c>
      <c r="BC101" s="152">
        <v>1106</v>
      </c>
      <c r="BD101" s="152">
        <v>783</v>
      </c>
      <c r="BE101" s="149">
        <v>0.70799999999999996</v>
      </c>
      <c r="BF101" s="152">
        <v>445</v>
      </c>
      <c r="BG101" s="152">
        <v>276</v>
      </c>
      <c r="BH101" s="152">
        <v>721</v>
      </c>
      <c r="BI101" s="153">
        <v>0.38300000000000001</v>
      </c>
      <c r="BJ101" s="153">
        <v>0.42499999999999999</v>
      </c>
      <c r="BK101" s="155">
        <v>0.25</v>
      </c>
      <c r="BL101" s="154">
        <v>0.114</v>
      </c>
      <c r="BM101" s="154">
        <v>7.1999999999999995E-2</v>
      </c>
      <c r="BN101" s="154">
        <v>0.33700000000000002</v>
      </c>
      <c r="DU101" s="4"/>
      <c r="DZ101" s="185"/>
      <c r="EA101" s="185"/>
      <c r="EB101" s="185"/>
      <c r="EC101" s="185"/>
      <c r="ED101" s="185"/>
      <c r="EE101" s="185"/>
    </row>
    <row r="102" spans="1:135" ht="13" x14ac:dyDescent="0.15">
      <c r="A102" s="156">
        <v>26</v>
      </c>
      <c r="B102" s="156" t="s">
        <v>291</v>
      </c>
      <c r="C102" s="156" t="s">
        <v>200</v>
      </c>
      <c r="D102" s="156" t="s">
        <v>216</v>
      </c>
      <c r="E102" s="156">
        <v>24</v>
      </c>
      <c r="F102" s="156">
        <v>58</v>
      </c>
      <c r="G102" s="156">
        <v>0.29299999999999998</v>
      </c>
      <c r="H102" s="156">
        <v>-5.63</v>
      </c>
      <c r="I102" s="156">
        <v>107.32</v>
      </c>
      <c r="J102" s="156">
        <v>112.79</v>
      </c>
      <c r="K102" s="156">
        <v>-5.47</v>
      </c>
      <c r="L102" s="156">
        <v>-5.14</v>
      </c>
      <c r="M102" s="156">
        <v>107.43</v>
      </c>
      <c r="N102" s="156">
        <v>112.41</v>
      </c>
      <c r="O102" s="157">
        <v>-4.9800000000000004</v>
      </c>
      <c r="P102" s="157">
        <f t="shared" si="96"/>
        <v>28.562170797531294</v>
      </c>
      <c r="Q102" s="157">
        <f t="shared" si="97"/>
        <v>-33.542170797531284</v>
      </c>
      <c r="AD102" s="144">
        <f t="shared" si="93"/>
        <v>81.400000000000006</v>
      </c>
      <c r="AE102" s="144">
        <f t="shared" si="94"/>
        <v>90.294840294840299</v>
      </c>
      <c r="AF102" s="149">
        <v>27</v>
      </c>
      <c r="AG102" s="150" t="s">
        <v>292</v>
      </c>
      <c r="AH102" s="149">
        <v>20</v>
      </c>
      <c r="AI102" s="151">
        <v>1</v>
      </c>
      <c r="AJ102" s="152">
        <v>1628</v>
      </c>
      <c r="AK102" s="152">
        <v>1470</v>
      </c>
      <c r="AL102" s="149">
        <v>0.90300000000000002</v>
      </c>
      <c r="AM102" s="152">
        <v>709</v>
      </c>
      <c r="AN102" s="152">
        <v>570</v>
      </c>
      <c r="AO102" s="152">
        <v>1279</v>
      </c>
      <c r="AP102" s="153">
        <v>0.44600000000000001</v>
      </c>
      <c r="AQ102" s="153">
        <v>0.50600000000000001</v>
      </c>
      <c r="AR102" s="154">
        <v>0.14699999999999999</v>
      </c>
      <c r="AS102" s="155">
        <v>0.09</v>
      </c>
      <c r="AT102" s="154">
        <v>7.6999999999999999E-2</v>
      </c>
      <c r="AU102" s="155">
        <v>0.41</v>
      </c>
      <c r="AW102" s="185"/>
      <c r="AX102" s="144">
        <f t="shared" si="95"/>
        <v>71.137339055793987</v>
      </c>
      <c r="AY102" s="149">
        <v>27</v>
      </c>
      <c r="AZ102" s="150" t="s">
        <v>293</v>
      </c>
      <c r="BA102" s="149">
        <v>24</v>
      </c>
      <c r="BB102" s="151">
        <v>1</v>
      </c>
      <c r="BC102" s="152">
        <v>1864</v>
      </c>
      <c r="BD102" s="152">
        <v>1326</v>
      </c>
      <c r="BE102" s="149">
        <v>0.71099999999999997</v>
      </c>
      <c r="BF102" s="152">
        <v>865</v>
      </c>
      <c r="BG102" s="152">
        <v>466</v>
      </c>
      <c r="BH102" s="152">
        <v>1331</v>
      </c>
      <c r="BI102" s="151">
        <v>0.35</v>
      </c>
      <c r="BJ102" s="153">
        <v>0.39400000000000002</v>
      </c>
      <c r="BK102" s="154">
        <v>0.187</v>
      </c>
      <c r="BL102" s="154">
        <v>0.11899999999999999</v>
      </c>
      <c r="BM102" s="154">
        <v>8.5000000000000006E-2</v>
      </c>
      <c r="BN102" s="155">
        <v>0.34</v>
      </c>
      <c r="DU102" s="4"/>
      <c r="DZ102" s="185"/>
      <c r="EA102" s="185"/>
      <c r="EB102" s="185"/>
      <c r="EC102" s="185"/>
      <c r="ED102" s="185"/>
      <c r="EE102" s="185"/>
    </row>
    <row r="103" spans="1:135" ht="13" x14ac:dyDescent="0.15">
      <c r="A103" s="156">
        <v>27</v>
      </c>
      <c r="B103" s="156" t="s">
        <v>294</v>
      </c>
      <c r="C103" s="156" t="s">
        <v>233</v>
      </c>
      <c r="D103" s="156" t="s">
        <v>234</v>
      </c>
      <c r="E103" s="156">
        <v>28</v>
      </c>
      <c r="F103" s="156">
        <v>54</v>
      </c>
      <c r="G103" s="156">
        <v>0.34100000000000003</v>
      </c>
      <c r="H103" s="156">
        <v>-5.7</v>
      </c>
      <c r="I103" s="156">
        <v>103.96</v>
      </c>
      <c r="J103" s="156">
        <v>109.81</v>
      </c>
      <c r="K103" s="156">
        <v>-5.85</v>
      </c>
      <c r="L103" s="156">
        <v>-5.83</v>
      </c>
      <c r="M103" s="156">
        <v>103.92</v>
      </c>
      <c r="N103" s="156">
        <v>109.91</v>
      </c>
      <c r="O103" s="157">
        <v>-5.99</v>
      </c>
      <c r="P103" s="157">
        <f t="shared" si="96"/>
        <v>25.052170797531289</v>
      </c>
      <c r="Q103" s="157">
        <f t="shared" si="97"/>
        <v>-31.042170797531284</v>
      </c>
      <c r="AD103" s="144">
        <f t="shared" si="93"/>
        <v>84.88</v>
      </c>
      <c r="AE103" s="144">
        <f t="shared" si="94"/>
        <v>90.197926484448629</v>
      </c>
      <c r="AF103" s="149">
        <v>28</v>
      </c>
      <c r="AG103" s="150" t="s">
        <v>295</v>
      </c>
      <c r="AH103" s="149">
        <v>25</v>
      </c>
      <c r="AI103" s="151">
        <v>1</v>
      </c>
      <c r="AJ103" s="152">
        <v>2122</v>
      </c>
      <c r="AK103" s="152">
        <v>1914</v>
      </c>
      <c r="AL103" s="149">
        <v>0.90200000000000002</v>
      </c>
      <c r="AM103" s="152">
        <v>767</v>
      </c>
      <c r="AN103" s="152">
        <v>714</v>
      </c>
      <c r="AO103" s="152">
        <v>1481</v>
      </c>
      <c r="AP103" s="153">
        <v>0.48199999999999998</v>
      </c>
      <c r="AQ103" s="153">
        <v>0.55100000000000005</v>
      </c>
      <c r="AR103" s="154">
        <v>0.221</v>
      </c>
      <c r="AS103" s="154">
        <v>9.9000000000000005E-2</v>
      </c>
      <c r="AT103" s="154">
        <v>8.3000000000000004E-2</v>
      </c>
      <c r="AU103" s="154">
        <v>0.41299999999999998</v>
      </c>
      <c r="AW103" s="185"/>
      <c r="AX103" s="144">
        <f t="shared" si="95"/>
        <v>71.085651936715763</v>
      </c>
      <c r="AY103" s="149">
        <v>28</v>
      </c>
      <c r="AZ103" s="150" t="s">
        <v>296</v>
      </c>
      <c r="BA103" s="149">
        <v>22</v>
      </c>
      <c r="BB103" s="151">
        <v>1</v>
      </c>
      <c r="BC103" s="152">
        <v>1833</v>
      </c>
      <c r="BD103" s="152">
        <v>1303</v>
      </c>
      <c r="BE103" s="149">
        <v>0.71099999999999997</v>
      </c>
      <c r="BF103" s="152">
        <v>776</v>
      </c>
      <c r="BG103" s="152">
        <v>463</v>
      </c>
      <c r="BH103" s="152">
        <v>1239</v>
      </c>
      <c r="BI103" s="153">
        <v>0.374</v>
      </c>
      <c r="BJ103" s="151">
        <v>0.41</v>
      </c>
      <c r="BK103" s="154">
        <v>0.218</v>
      </c>
      <c r="BL103" s="154">
        <v>0.125</v>
      </c>
      <c r="BM103" s="154">
        <v>0.10199999999999999</v>
      </c>
      <c r="BN103" s="154">
        <v>0.34899999999999998</v>
      </c>
      <c r="DU103" s="4"/>
      <c r="DZ103" s="185"/>
      <c r="EA103" s="185"/>
      <c r="EB103" s="185"/>
      <c r="EC103" s="185"/>
      <c r="ED103" s="185"/>
      <c r="EE103" s="185"/>
    </row>
    <row r="104" spans="1:135" ht="13" x14ac:dyDescent="0.15">
      <c r="A104" s="156">
        <v>28</v>
      </c>
      <c r="B104" s="156" t="s">
        <v>297</v>
      </c>
      <c r="C104" s="156" t="s">
        <v>200</v>
      </c>
      <c r="D104" s="156" t="s">
        <v>216</v>
      </c>
      <c r="E104" s="156">
        <v>26</v>
      </c>
      <c r="F104" s="156">
        <v>56</v>
      </c>
      <c r="G104" s="156">
        <v>0.317</v>
      </c>
      <c r="H104" s="156">
        <v>-6.88</v>
      </c>
      <c r="I104" s="156">
        <v>106.69</v>
      </c>
      <c r="J104" s="156">
        <v>113.72</v>
      </c>
      <c r="K104" s="156">
        <v>-7.02</v>
      </c>
      <c r="L104" s="156">
        <v>-6.29</v>
      </c>
      <c r="M104" s="156">
        <v>106.96</v>
      </c>
      <c r="N104" s="156">
        <v>113.38</v>
      </c>
      <c r="O104" s="157">
        <v>-6.42</v>
      </c>
      <c r="P104" s="157">
        <f t="shared" si="96"/>
        <v>28.092170797531281</v>
      </c>
      <c r="Q104" s="157">
        <f t="shared" si="97"/>
        <v>-34.512170797531283</v>
      </c>
      <c r="AD104" s="144">
        <f t="shared" si="93"/>
        <v>88.4</v>
      </c>
      <c r="AE104" s="144">
        <f t="shared" si="94"/>
        <v>89.875565610859738</v>
      </c>
      <c r="AF104" s="149">
        <v>29</v>
      </c>
      <c r="AG104" s="150" t="s">
        <v>298</v>
      </c>
      <c r="AH104" s="149">
        <v>20</v>
      </c>
      <c r="AI104" s="151">
        <v>1</v>
      </c>
      <c r="AJ104" s="152">
        <v>1768</v>
      </c>
      <c r="AK104" s="152">
        <v>1589</v>
      </c>
      <c r="AL104" s="149">
        <v>0.89900000000000002</v>
      </c>
      <c r="AM104" s="152">
        <v>755</v>
      </c>
      <c r="AN104" s="152">
        <v>578</v>
      </c>
      <c r="AO104" s="152">
        <v>1333</v>
      </c>
      <c r="AP104" s="153">
        <v>0.434</v>
      </c>
      <c r="AQ104" s="153">
        <v>0.48499999999999999</v>
      </c>
      <c r="AR104" s="154">
        <v>0.14099999999999999</v>
      </c>
      <c r="AS104" s="154">
        <v>0.13300000000000001</v>
      </c>
      <c r="AT104" s="155">
        <v>0.11</v>
      </c>
      <c r="AU104" s="154">
        <v>0.42199999999999999</v>
      </c>
      <c r="AW104" s="185"/>
      <c r="AX104" s="144">
        <f t="shared" si="95"/>
        <v>71.086956521739125</v>
      </c>
      <c r="AY104" s="149">
        <v>29</v>
      </c>
      <c r="AZ104" s="150" t="s">
        <v>299</v>
      </c>
      <c r="BA104" s="149">
        <v>16</v>
      </c>
      <c r="BB104" s="151">
        <v>1</v>
      </c>
      <c r="BC104" s="152">
        <v>1380</v>
      </c>
      <c r="BD104" s="152">
        <v>981</v>
      </c>
      <c r="BE104" s="149">
        <v>0.71099999999999997</v>
      </c>
      <c r="BF104" s="152">
        <v>626</v>
      </c>
      <c r="BG104" s="152">
        <v>343</v>
      </c>
      <c r="BH104" s="152">
        <v>969</v>
      </c>
      <c r="BI104" s="153">
        <v>0.35399999999999998</v>
      </c>
      <c r="BJ104" s="153">
        <v>0.38900000000000001</v>
      </c>
      <c r="BK104" s="154">
        <v>0.189</v>
      </c>
      <c r="BL104" s="154">
        <v>0.13300000000000001</v>
      </c>
      <c r="BM104" s="154">
        <v>0.114</v>
      </c>
      <c r="BN104" s="154">
        <v>0.34599999999999997</v>
      </c>
      <c r="DU104" s="4"/>
      <c r="DZ104" s="185"/>
      <c r="EA104" s="185"/>
      <c r="EB104" s="185"/>
      <c r="EC104" s="185"/>
      <c r="ED104" s="185"/>
      <c r="EE104" s="185"/>
    </row>
    <row r="105" spans="1:135" ht="13" x14ac:dyDescent="0.15">
      <c r="A105" s="156">
        <v>29</v>
      </c>
      <c r="B105" s="156" t="s">
        <v>300</v>
      </c>
      <c r="C105" s="156" t="s">
        <v>233</v>
      </c>
      <c r="D105" s="156" t="s">
        <v>234</v>
      </c>
      <c r="E105" s="156">
        <v>20</v>
      </c>
      <c r="F105" s="156">
        <v>62</v>
      </c>
      <c r="G105" s="156">
        <v>0.24399999999999999</v>
      </c>
      <c r="H105" s="156">
        <v>-6.73</v>
      </c>
      <c r="I105" s="156">
        <v>104.61</v>
      </c>
      <c r="J105" s="156">
        <v>111.34</v>
      </c>
      <c r="K105" s="156">
        <v>-6.73</v>
      </c>
      <c r="L105" s="156">
        <v>-6.74</v>
      </c>
      <c r="M105" s="156">
        <v>104.63</v>
      </c>
      <c r="N105" s="156">
        <v>111.37</v>
      </c>
      <c r="O105" s="157">
        <v>-6.74</v>
      </c>
      <c r="P105" s="157">
        <f t="shared" si="96"/>
        <v>25.762170797531283</v>
      </c>
      <c r="Q105" s="157">
        <f t="shared" si="97"/>
        <v>-32.502170797531292</v>
      </c>
      <c r="AD105" s="144">
        <f t="shared" si="93"/>
        <v>79.521739130434781</v>
      </c>
      <c r="AE105" s="144">
        <f t="shared" si="94"/>
        <v>89.885183160196817</v>
      </c>
      <c r="AF105" s="149">
        <v>30</v>
      </c>
      <c r="AG105" s="150" t="s">
        <v>301</v>
      </c>
      <c r="AH105" s="149">
        <v>23</v>
      </c>
      <c r="AI105" s="151">
        <v>1</v>
      </c>
      <c r="AJ105" s="152">
        <v>1829</v>
      </c>
      <c r="AK105" s="152">
        <v>1644</v>
      </c>
      <c r="AL105" s="149">
        <v>0.89900000000000002</v>
      </c>
      <c r="AM105" s="152">
        <v>741</v>
      </c>
      <c r="AN105" s="152">
        <v>564</v>
      </c>
      <c r="AO105" s="152">
        <v>1305</v>
      </c>
      <c r="AP105" s="153">
        <v>0.432</v>
      </c>
      <c r="AQ105" s="153">
        <v>0.49099999999999999</v>
      </c>
      <c r="AR105" s="154">
        <v>0.16500000000000001</v>
      </c>
      <c r="AS105" s="155">
        <v>0.15</v>
      </c>
      <c r="AT105" s="154">
        <v>0.109</v>
      </c>
      <c r="AU105" s="154">
        <v>0.41899999999999998</v>
      </c>
      <c r="AW105" s="185"/>
      <c r="AX105" s="144">
        <f t="shared" si="95"/>
        <v>71.198453608247419</v>
      </c>
      <c r="AY105" s="149">
        <v>30</v>
      </c>
      <c r="AZ105" s="150" t="s">
        <v>302</v>
      </c>
      <c r="BA105" s="149">
        <v>19</v>
      </c>
      <c r="BB105" s="151">
        <v>1</v>
      </c>
      <c r="BC105" s="152">
        <v>1552</v>
      </c>
      <c r="BD105" s="152">
        <v>1105</v>
      </c>
      <c r="BE105" s="149">
        <v>0.71199999999999997</v>
      </c>
      <c r="BF105" s="152">
        <v>804</v>
      </c>
      <c r="BG105" s="152">
        <v>414</v>
      </c>
      <c r="BH105" s="152">
        <v>1218</v>
      </c>
      <c r="BI105" s="151">
        <v>0.34</v>
      </c>
      <c r="BJ105" s="153">
        <v>0.38400000000000001</v>
      </c>
      <c r="BK105" s="154">
        <v>0.14299999999999999</v>
      </c>
      <c r="BL105" s="154">
        <v>8.6999999999999994E-2</v>
      </c>
      <c r="BM105" s="154">
        <v>7.5999999999999998E-2</v>
      </c>
      <c r="BN105" s="154">
        <v>0.32800000000000001</v>
      </c>
      <c r="DU105" s="4"/>
      <c r="DZ105" s="185"/>
      <c r="EA105" s="185"/>
      <c r="EB105" s="185"/>
      <c r="EC105" s="185"/>
      <c r="ED105" s="185"/>
      <c r="EE105" s="185"/>
    </row>
    <row r="106" spans="1:135" ht="13" x14ac:dyDescent="0.15">
      <c r="A106" s="156">
        <v>30</v>
      </c>
      <c r="B106" s="156" t="s">
        <v>303</v>
      </c>
      <c r="C106" s="156" t="s">
        <v>233</v>
      </c>
      <c r="D106" s="156" t="s">
        <v>243</v>
      </c>
      <c r="E106" s="156">
        <v>29</v>
      </c>
      <c r="F106" s="156">
        <v>53</v>
      </c>
      <c r="G106" s="156">
        <v>0.35399999999999998</v>
      </c>
      <c r="H106" s="156">
        <v>-6.57</v>
      </c>
      <c r="I106" s="156">
        <v>104.23</v>
      </c>
      <c r="J106" s="156">
        <v>111.11</v>
      </c>
      <c r="K106" s="156">
        <v>-6.88</v>
      </c>
      <c r="L106" s="156">
        <v>-6.61</v>
      </c>
      <c r="M106" s="156">
        <v>104.3</v>
      </c>
      <c r="N106" s="156">
        <v>111.21</v>
      </c>
      <c r="O106" s="157">
        <v>-6.92</v>
      </c>
      <c r="P106" s="157">
        <f t="shared" si="96"/>
        <v>25.432170797531285</v>
      </c>
      <c r="Q106" s="157">
        <f t="shared" si="97"/>
        <v>-32.342170797531281</v>
      </c>
      <c r="AD106" s="144">
        <f t="shared" si="93"/>
        <v>91.041666666666657</v>
      </c>
      <c r="AE106" s="144">
        <f t="shared" si="94"/>
        <v>89.839816933638446</v>
      </c>
      <c r="AF106" s="149">
        <v>31</v>
      </c>
      <c r="AG106" s="150" t="s">
        <v>231</v>
      </c>
      <c r="AH106" s="149">
        <v>24</v>
      </c>
      <c r="AI106" s="151">
        <v>1</v>
      </c>
      <c r="AJ106" s="152">
        <v>2185</v>
      </c>
      <c r="AK106" s="152">
        <v>1963</v>
      </c>
      <c r="AL106" s="149">
        <v>0.89800000000000002</v>
      </c>
      <c r="AM106" s="152">
        <v>826</v>
      </c>
      <c r="AN106" s="152">
        <v>770</v>
      </c>
      <c r="AO106" s="152">
        <v>1596</v>
      </c>
      <c r="AP106" s="153">
        <v>0.48199999999999998</v>
      </c>
      <c r="AQ106" s="153">
        <v>0.50900000000000001</v>
      </c>
      <c r="AR106" s="154">
        <v>0.17599999999999999</v>
      </c>
      <c r="AS106" s="154">
        <v>0.125</v>
      </c>
      <c r="AT106" s="154">
        <v>0.106</v>
      </c>
      <c r="AU106" s="154">
        <v>0.436</v>
      </c>
      <c r="AW106" s="185"/>
      <c r="AX106" s="144">
        <f t="shared" si="95"/>
        <v>71.457905544147849</v>
      </c>
      <c r="AY106" s="149">
        <v>31</v>
      </c>
      <c r="AZ106" s="150" t="s">
        <v>304</v>
      </c>
      <c r="BA106" s="149">
        <v>6</v>
      </c>
      <c r="BB106" s="151">
        <v>1</v>
      </c>
      <c r="BC106" s="152">
        <v>487</v>
      </c>
      <c r="BD106" s="152">
        <v>348</v>
      </c>
      <c r="BE106" s="149">
        <v>0.71499999999999997</v>
      </c>
      <c r="BF106" s="152">
        <v>237</v>
      </c>
      <c r="BG106" s="152">
        <v>127</v>
      </c>
      <c r="BH106" s="152">
        <v>364</v>
      </c>
      <c r="BI106" s="153">
        <v>0.34899999999999998</v>
      </c>
      <c r="BJ106" s="153">
        <v>0.39100000000000001</v>
      </c>
      <c r="BK106" s="155">
        <v>0.17</v>
      </c>
      <c r="BL106" s="154">
        <v>9.9000000000000005E-2</v>
      </c>
      <c r="BM106" s="154">
        <v>8.4000000000000005E-2</v>
      </c>
      <c r="BN106" s="154">
        <v>0.33500000000000002</v>
      </c>
      <c r="DU106" s="4"/>
      <c r="DZ106" s="185"/>
      <c r="EA106" s="185"/>
      <c r="EB106" s="185"/>
      <c r="EC106" s="185"/>
      <c r="ED106" s="185"/>
      <c r="EE106" s="185"/>
    </row>
    <row r="107" spans="1:135" ht="13" x14ac:dyDescent="0.15">
      <c r="AD107" s="144">
        <f t="shared" si="93"/>
        <v>82.333333333333329</v>
      </c>
      <c r="AE107" s="144">
        <f t="shared" si="94"/>
        <v>89.820705610179303</v>
      </c>
      <c r="AF107" s="149">
        <v>32</v>
      </c>
      <c r="AG107" s="150" t="s">
        <v>305</v>
      </c>
      <c r="AH107" s="149">
        <v>21</v>
      </c>
      <c r="AI107" s="151">
        <v>1</v>
      </c>
      <c r="AJ107" s="152">
        <v>1729</v>
      </c>
      <c r="AK107" s="152">
        <v>1553</v>
      </c>
      <c r="AL107" s="149">
        <v>0.89800000000000002</v>
      </c>
      <c r="AM107" s="152">
        <v>734</v>
      </c>
      <c r="AN107" s="152">
        <v>555</v>
      </c>
      <c r="AO107" s="152">
        <v>1289</v>
      </c>
      <c r="AP107" s="153">
        <v>0.43099999999999999</v>
      </c>
      <c r="AQ107" s="153">
        <v>0.51300000000000001</v>
      </c>
      <c r="AR107" s="154">
        <v>0.17199999999999999</v>
      </c>
      <c r="AS107" s="154">
        <v>9.4E-2</v>
      </c>
      <c r="AT107" s="154">
        <v>6.9000000000000006E-2</v>
      </c>
      <c r="AU107" s="154">
        <v>0.39800000000000002</v>
      </c>
      <c r="AW107" s="185"/>
      <c r="AX107" s="144">
        <f t="shared" si="95"/>
        <v>71.471471471471475</v>
      </c>
      <c r="AY107" s="149">
        <v>32</v>
      </c>
      <c r="AZ107" s="150" t="s">
        <v>237</v>
      </c>
      <c r="BA107" s="149">
        <v>17</v>
      </c>
      <c r="BB107" s="151">
        <v>1</v>
      </c>
      <c r="BC107" s="152">
        <v>1332</v>
      </c>
      <c r="BD107" s="152">
        <v>952</v>
      </c>
      <c r="BE107" s="149">
        <v>0.71499999999999997</v>
      </c>
      <c r="BF107" s="152">
        <v>559</v>
      </c>
      <c r="BG107" s="152">
        <v>318</v>
      </c>
      <c r="BH107" s="152">
        <v>877</v>
      </c>
      <c r="BI107" s="153">
        <v>0.36299999999999999</v>
      </c>
      <c r="BJ107" s="153">
        <v>0.42099999999999999</v>
      </c>
      <c r="BK107" s="154">
        <v>0.23699999999999999</v>
      </c>
      <c r="BL107" s="154">
        <v>0.123</v>
      </c>
      <c r="BM107" s="154">
        <v>9.6000000000000002E-2</v>
      </c>
      <c r="BN107" s="154">
        <v>0.33200000000000002</v>
      </c>
      <c r="DU107" s="4"/>
      <c r="DZ107" s="185"/>
      <c r="EA107" s="185"/>
      <c r="EB107" s="185"/>
      <c r="EC107" s="185"/>
      <c r="ED107" s="185"/>
      <c r="EE107" s="185"/>
    </row>
    <row r="108" spans="1:135" ht="13" x14ac:dyDescent="0.15">
      <c r="AD108" s="144">
        <f t="shared" si="93"/>
        <v>79.705882352941174</v>
      </c>
      <c r="AE108" s="144">
        <f t="shared" si="94"/>
        <v>89.594095940959406</v>
      </c>
      <c r="AF108" s="149">
        <v>33</v>
      </c>
      <c r="AG108" s="150" t="s">
        <v>306</v>
      </c>
      <c r="AH108" s="149">
        <v>17</v>
      </c>
      <c r="AI108" s="151">
        <v>1</v>
      </c>
      <c r="AJ108" s="152">
        <v>1355</v>
      </c>
      <c r="AK108" s="152">
        <v>1214</v>
      </c>
      <c r="AL108" s="149">
        <v>0.89600000000000002</v>
      </c>
      <c r="AM108" s="152">
        <v>519</v>
      </c>
      <c r="AN108" s="152">
        <v>443</v>
      </c>
      <c r="AO108" s="152">
        <v>962</v>
      </c>
      <c r="AP108" s="151">
        <v>0.46</v>
      </c>
      <c r="AQ108" s="153">
        <v>0.52400000000000002</v>
      </c>
      <c r="AR108" s="154">
        <v>0.19600000000000001</v>
      </c>
      <c r="AS108" s="154">
        <v>0.124</v>
      </c>
      <c r="AT108" s="154">
        <v>9.7000000000000003E-2</v>
      </c>
      <c r="AU108" s="154">
        <v>0.41299999999999998</v>
      </c>
      <c r="AW108" s="185"/>
      <c r="AX108" s="144">
        <f t="shared" si="95"/>
        <v>71.809661139149242</v>
      </c>
      <c r="AY108" s="149">
        <v>33</v>
      </c>
      <c r="AZ108" s="150" t="s">
        <v>307</v>
      </c>
      <c r="BA108" s="149">
        <v>17</v>
      </c>
      <c r="BB108" s="151">
        <v>1</v>
      </c>
      <c r="BC108" s="152">
        <v>1387</v>
      </c>
      <c r="BD108" s="152">
        <v>996</v>
      </c>
      <c r="BE108" s="149">
        <v>0.71799999999999997</v>
      </c>
      <c r="BF108" s="152">
        <v>587</v>
      </c>
      <c r="BG108" s="152">
        <v>353</v>
      </c>
      <c r="BH108" s="152">
        <v>940</v>
      </c>
      <c r="BI108" s="153">
        <v>0.376</v>
      </c>
      <c r="BJ108" s="153">
        <v>0.42199999999999999</v>
      </c>
      <c r="BK108" s="155">
        <v>0.23</v>
      </c>
      <c r="BL108" s="154">
        <v>0.115</v>
      </c>
      <c r="BM108" s="154">
        <v>8.6999999999999994E-2</v>
      </c>
      <c r="BN108" s="154">
        <v>0.33900000000000002</v>
      </c>
      <c r="DU108" s="4"/>
      <c r="DZ108" s="185"/>
      <c r="EA108" s="185"/>
      <c r="EB108" s="185"/>
      <c r="EC108" s="185"/>
      <c r="ED108" s="185"/>
      <c r="EE108" s="185"/>
    </row>
    <row r="109" spans="1:135" ht="13" x14ac:dyDescent="0.15">
      <c r="AD109" s="144">
        <f t="shared" si="93"/>
        <v>82.333333333333329</v>
      </c>
      <c r="AE109" s="144">
        <f t="shared" si="94"/>
        <v>89.271255060728748</v>
      </c>
      <c r="AF109" s="149">
        <v>34</v>
      </c>
      <c r="AG109" s="150" t="s">
        <v>308</v>
      </c>
      <c r="AH109" s="149">
        <v>12</v>
      </c>
      <c r="AI109" s="151">
        <v>1</v>
      </c>
      <c r="AJ109" s="152">
        <v>988</v>
      </c>
      <c r="AK109" s="152">
        <v>882</v>
      </c>
      <c r="AL109" s="149">
        <v>0.89300000000000002</v>
      </c>
      <c r="AM109" s="152">
        <v>464</v>
      </c>
      <c r="AN109" s="152">
        <v>308</v>
      </c>
      <c r="AO109" s="152">
        <v>772</v>
      </c>
      <c r="AP109" s="153">
        <v>0.39900000000000002</v>
      </c>
      <c r="AQ109" s="153">
        <v>0.47699999999999998</v>
      </c>
      <c r="AR109" s="154">
        <v>0.14199999999999999</v>
      </c>
      <c r="AS109" s="154">
        <v>9.8000000000000004E-2</v>
      </c>
      <c r="AT109" s="155">
        <v>0.08</v>
      </c>
      <c r="AU109" s="154">
        <v>0.38600000000000001</v>
      </c>
      <c r="AW109" s="185"/>
      <c r="AX109" s="144">
        <f t="shared" si="95"/>
        <v>71.763754045307451</v>
      </c>
      <c r="AY109" s="149">
        <v>34</v>
      </c>
      <c r="AZ109" s="150" t="s">
        <v>309</v>
      </c>
      <c r="BA109" s="149">
        <v>16</v>
      </c>
      <c r="BB109" s="151">
        <v>1</v>
      </c>
      <c r="BC109" s="152">
        <v>1236</v>
      </c>
      <c r="BD109" s="152">
        <v>887</v>
      </c>
      <c r="BE109" s="149">
        <v>0.71799999999999997</v>
      </c>
      <c r="BF109" s="152">
        <v>550</v>
      </c>
      <c r="BG109" s="152">
        <v>321</v>
      </c>
      <c r="BH109" s="152">
        <v>871</v>
      </c>
      <c r="BI109" s="153">
        <v>0.36899999999999999</v>
      </c>
      <c r="BJ109" s="153">
        <v>0.41799999999999998</v>
      </c>
      <c r="BK109" s="154">
        <v>0.20899999999999999</v>
      </c>
      <c r="BL109" s="154">
        <v>0.10299999999999999</v>
      </c>
      <c r="BM109" s="154">
        <v>8.1000000000000003E-2</v>
      </c>
      <c r="BN109" s="154">
        <v>0.33300000000000002</v>
      </c>
      <c r="DU109" s="4"/>
      <c r="DZ109" s="185"/>
      <c r="EA109" s="185"/>
      <c r="EB109" s="185"/>
      <c r="EC109" s="185"/>
      <c r="ED109" s="185"/>
      <c r="EE109" s="185"/>
    </row>
    <row r="110" spans="1:135" ht="13" x14ac:dyDescent="0.15">
      <c r="AD110" s="144">
        <f t="shared" si="93"/>
        <v>73.666666666666657</v>
      </c>
      <c r="AE110" s="144">
        <f t="shared" si="94"/>
        <v>89.25339366515837</v>
      </c>
      <c r="AF110" s="149">
        <v>35</v>
      </c>
      <c r="AG110" s="150" t="s">
        <v>310</v>
      </c>
      <c r="AH110" s="149">
        <v>12</v>
      </c>
      <c r="AI110" s="151">
        <v>1</v>
      </c>
      <c r="AJ110" s="152">
        <v>884</v>
      </c>
      <c r="AK110" s="152">
        <v>789</v>
      </c>
      <c r="AL110" s="149">
        <v>0.89300000000000002</v>
      </c>
      <c r="AM110" s="152">
        <v>375</v>
      </c>
      <c r="AN110" s="152">
        <v>282</v>
      </c>
      <c r="AO110" s="152">
        <v>657</v>
      </c>
      <c r="AP110" s="153">
        <v>0.42899999999999999</v>
      </c>
      <c r="AQ110" s="153">
        <v>0.505</v>
      </c>
      <c r="AR110" s="154">
        <v>0.17199999999999999</v>
      </c>
      <c r="AS110" s="155">
        <v>0.1</v>
      </c>
      <c r="AT110" s="154">
        <v>6.9000000000000006E-2</v>
      </c>
      <c r="AU110" s="154">
        <v>0.39800000000000002</v>
      </c>
      <c r="AW110" s="185"/>
      <c r="AX110" s="144">
        <f t="shared" si="95"/>
        <v>71.797323135755249</v>
      </c>
      <c r="AY110" s="149">
        <v>35</v>
      </c>
      <c r="AZ110" s="150" t="s">
        <v>311</v>
      </c>
      <c r="BA110" s="149">
        <v>14</v>
      </c>
      <c r="BB110" s="151">
        <v>1</v>
      </c>
      <c r="BC110" s="152">
        <v>1046</v>
      </c>
      <c r="BD110" s="152">
        <v>751</v>
      </c>
      <c r="BE110" s="149">
        <v>0.71799999999999997</v>
      </c>
      <c r="BF110" s="152">
        <v>489</v>
      </c>
      <c r="BG110" s="152">
        <v>279</v>
      </c>
      <c r="BH110" s="152">
        <v>768</v>
      </c>
      <c r="BI110" s="153">
        <v>0.36299999999999999</v>
      </c>
      <c r="BJ110" s="153">
        <v>0.42399999999999999</v>
      </c>
      <c r="BK110" s="155">
        <v>0.2</v>
      </c>
      <c r="BL110" s="154">
        <v>7.4999999999999997E-2</v>
      </c>
      <c r="BM110" s="154">
        <v>6.2E-2</v>
      </c>
      <c r="BN110" s="154">
        <v>0.32500000000000001</v>
      </c>
      <c r="DU110" s="4"/>
      <c r="DZ110" s="185"/>
      <c r="EA110" s="185"/>
      <c r="EB110" s="185"/>
      <c r="EC110" s="185"/>
      <c r="ED110" s="185"/>
      <c r="EE110" s="185"/>
    </row>
    <row r="111" spans="1:135" ht="13" x14ac:dyDescent="0.15">
      <c r="AD111" s="144">
        <f t="shared" si="93"/>
        <v>84.6111111111111</v>
      </c>
      <c r="AE111" s="144">
        <f t="shared" si="94"/>
        <v>89.231779382797114</v>
      </c>
      <c r="AF111" s="149">
        <v>36</v>
      </c>
      <c r="AG111" s="150" t="s">
        <v>312</v>
      </c>
      <c r="AH111" s="149">
        <v>18</v>
      </c>
      <c r="AI111" s="151">
        <v>1</v>
      </c>
      <c r="AJ111" s="152">
        <v>1523</v>
      </c>
      <c r="AK111" s="152">
        <v>1359</v>
      </c>
      <c r="AL111" s="149">
        <v>0.89200000000000002</v>
      </c>
      <c r="AM111" s="152">
        <v>588</v>
      </c>
      <c r="AN111" s="152">
        <v>491</v>
      </c>
      <c r="AO111" s="152">
        <v>1079</v>
      </c>
      <c r="AP111" s="153">
        <v>0.45500000000000002</v>
      </c>
      <c r="AQ111" s="153">
        <v>0.499</v>
      </c>
      <c r="AR111" s="154">
        <v>0.182</v>
      </c>
      <c r="AS111" s="154">
        <v>0.13900000000000001</v>
      </c>
      <c r="AT111" s="155">
        <v>0.11</v>
      </c>
      <c r="AU111" s="154">
        <v>0.42399999999999999</v>
      </c>
      <c r="AW111" s="185"/>
      <c r="AX111" s="144">
        <f t="shared" si="95"/>
        <v>71.896955503512885</v>
      </c>
      <c r="AY111" s="149">
        <v>36</v>
      </c>
      <c r="AZ111" s="150" t="s">
        <v>313</v>
      </c>
      <c r="BA111" s="149">
        <v>20</v>
      </c>
      <c r="BB111" s="151">
        <v>1</v>
      </c>
      <c r="BC111" s="152">
        <v>1708</v>
      </c>
      <c r="BD111" s="152">
        <v>1228</v>
      </c>
      <c r="BE111" s="149">
        <v>0.71899999999999997</v>
      </c>
      <c r="BF111" s="152">
        <v>718</v>
      </c>
      <c r="BG111" s="152">
        <v>436</v>
      </c>
      <c r="BH111" s="152">
        <v>1154</v>
      </c>
      <c r="BI111" s="153">
        <v>0.378</v>
      </c>
      <c r="BJ111" s="151">
        <v>0.41</v>
      </c>
      <c r="BK111" s="154">
        <v>0.219</v>
      </c>
      <c r="BL111" s="154">
        <v>0.125</v>
      </c>
      <c r="BM111" s="154">
        <v>9.7000000000000003E-2</v>
      </c>
      <c r="BN111" s="154">
        <v>0.35199999999999998</v>
      </c>
      <c r="DU111" s="4"/>
      <c r="DZ111" s="185"/>
      <c r="EA111" s="185"/>
      <c r="EB111" s="185"/>
      <c r="EC111" s="185"/>
      <c r="ED111" s="185"/>
      <c r="EE111" s="185"/>
    </row>
    <row r="112" spans="1:135" ht="13" x14ac:dyDescent="0.15">
      <c r="AD112" s="144">
        <f t="shared" si="93"/>
        <v>85.9</v>
      </c>
      <c r="AE112" s="144">
        <f t="shared" si="94"/>
        <v>89.057043073341092</v>
      </c>
      <c r="AF112" s="149">
        <v>37</v>
      </c>
      <c r="AG112" s="150" t="s">
        <v>314</v>
      </c>
      <c r="AH112" s="149">
        <v>20</v>
      </c>
      <c r="AI112" s="151">
        <v>1</v>
      </c>
      <c r="AJ112" s="152">
        <v>1718</v>
      </c>
      <c r="AK112" s="152">
        <v>1530</v>
      </c>
      <c r="AL112" s="149">
        <v>0.89100000000000001</v>
      </c>
      <c r="AM112" s="152">
        <v>747</v>
      </c>
      <c r="AN112" s="152">
        <v>553</v>
      </c>
      <c r="AO112" s="152">
        <v>1300</v>
      </c>
      <c r="AP112" s="153">
        <v>0.42499999999999999</v>
      </c>
      <c r="AQ112" s="153">
        <v>0.48799999999999999</v>
      </c>
      <c r="AR112" s="154">
        <v>0.155</v>
      </c>
      <c r="AS112" s="154">
        <v>0.111</v>
      </c>
      <c r="AT112" s="154">
        <v>8.8999999999999996E-2</v>
      </c>
      <c r="AU112" s="154">
        <v>0.40400000000000003</v>
      </c>
      <c r="AW112" s="185"/>
      <c r="AX112" s="144">
        <f t="shared" si="95"/>
        <v>71.909090909090907</v>
      </c>
      <c r="AY112" s="149">
        <v>37</v>
      </c>
      <c r="AZ112" s="150" t="s">
        <v>315</v>
      </c>
      <c r="BA112" s="149">
        <v>15</v>
      </c>
      <c r="BB112" s="151">
        <v>1</v>
      </c>
      <c r="BC112" s="152">
        <v>1100</v>
      </c>
      <c r="BD112" s="152">
        <v>791</v>
      </c>
      <c r="BE112" s="149">
        <v>0.71899999999999997</v>
      </c>
      <c r="BF112" s="152">
        <v>547</v>
      </c>
      <c r="BG112" s="152">
        <v>305</v>
      </c>
      <c r="BH112" s="152">
        <v>852</v>
      </c>
      <c r="BI112" s="153">
        <v>0.35799999999999998</v>
      </c>
      <c r="BJ112" s="153">
        <v>0.39200000000000002</v>
      </c>
      <c r="BK112" s="154">
        <v>0.14499999999999999</v>
      </c>
      <c r="BL112" s="154">
        <v>9.4E-2</v>
      </c>
      <c r="BM112" s="154">
        <v>6.9000000000000006E-2</v>
      </c>
      <c r="BN112" s="154">
        <v>0.34499999999999997</v>
      </c>
      <c r="DU112" s="4"/>
      <c r="DZ112" s="185"/>
      <c r="EA112" s="185"/>
      <c r="EB112" s="185"/>
      <c r="EC112" s="185"/>
      <c r="ED112" s="185"/>
      <c r="EE112" s="185"/>
    </row>
    <row r="113" spans="2:135" ht="13" x14ac:dyDescent="0.15">
      <c r="AD113" s="144">
        <f t="shared" si="93"/>
        <v>79.5</v>
      </c>
      <c r="AE113" s="144">
        <f t="shared" si="94"/>
        <v>89.022298456260714</v>
      </c>
      <c r="AF113" s="149">
        <v>38</v>
      </c>
      <c r="AG113" s="150" t="s">
        <v>316</v>
      </c>
      <c r="AH113" s="149">
        <v>22</v>
      </c>
      <c r="AI113" s="151">
        <v>1</v>
      </c>
      <c r="AJ113" s="152">
        <v>1749</v>
      </c>
      <c r="AK113" s="152">
        <v>1557</v>
      </c>
      <c r="AL113" s="149">
        <v>0.89</v>
      </c>
      <c r="AM113" s="152">
        <v>746</v>
      </c>
      <c r="AN113" s="152">
        <v>581</v>
      </c>
      <c r="AO113" s="152">
        <v>1327</v>
      </c>
      <c r="AP113" s="153">
        <v>0.438</v>
      </c>
      <c r="AQ113" s="153">
        <v>0.51100000000000001</v>
      </c>
      <c r="AR113" s="154">
        <v>0.16900000000000001</v>
      </c>
      <c r="AS113" s="155">
        <v>0.09</v>
      </c>
      <c r="AT113" s="154">
        <v>7.2999999999999995E-2</v>
      </c>
      <c r="AU113" s="154">
        <v>0.39900000000000002</v>
      </c>
      <c r="AW113" s="185"/>
      <c r="AX113" s="144">
        <f t="shared" si="95"/>
        <v>72.063666300768375</v>
      </c>
      <c r="AY113" s="149">
        <v>38</v>
      </c>
      <c r="AZ113" s="150" t="s">
        <v>317</v>
      </c>
      <c r="BA113" s="149">
        <v>22</v>
      </c>
      <c r="BB113" s="151">
        <v>1</v>
      </c>
      <c r="BC113" s="152">
        <v>1822</v>
      </c>
      <c r="BD113" s="152">
        <v>1313</v>
      </c>
      <c r="BE113" s="149">
        <v>0.72099999999999997</v>
      </c>
      <c r="BF113" s="152">
        <v>834</v>
      </c>
      <c r="BG113" s="152">
        <v>454</v>
      </c>
      <c r="BH113" s="152">
        <v>1288</v>
      </c>
      <c r="BI113" s="153">
        <v>0.35199999999999998</v>
      </c>
      <c r="BJ113" s="153">
        <v>0.39900000000000002</v>
      </c>
      <c r="BK113" s="154">
        <v>0.19900000000000001</v>
      </c>
      <c r="BL113" s="154">
        <v>0.114</v>
      </c>
      <c r="BM113" s="155">
        <v>0.09</v>
      </c>
      <c r="BN113" s="154">
        <v>0.33500000000000002</v>
      </c>
      <c r="DU113" s="4"/>
      <c r="DZ113" s="185"/>
      <c r="EA113" s="185"/>
      <c r="EB113" s="185"/>
      <c r="EC113" s="185"/>
      <c r="ED113" s="185"/>
      <c r="EE113" s="185"/>
    </row>
    <row r="114" spans="2:135" ht="13" x14ac:dyDescent="0.15">
      <c r="AD114" s="144">
        <f t="shared" si="93"/>
        <v>86.181818181818187</v>
      </c>
      <c r="AE114" s="144">
        <f t="shared" si="94"/>
        <v>88.976793248945157</v>
      </c>
      <c r="AF114" s="149">
        <v>39</v>
      </c>
      <c r="AG114" s="150" t="s">
        <v>227</v>
      </c>
      <c r="AH114" s="149">
        <v>22</v>
      </c>
      <c r="AI114" s="151">
        <v>1</v>
      </c>
      <c r="AJ114" s="152">
        <v>1896</v>
      </c>
      <c r="AK114" s="152">
        <v>1687</v>
      </c>
      <c r="AL114" s="149">
        <v>0.89</v>
      </c>
      <c r="AM114" s="152">
        <v>794</v>
      </c>
      <c r="AN114" s="152">
        <v>621</v>
      </c>
      <c r="AO114" s="152">
        <v>1415</v>
      </c>
      <c r="AP114" s="153">
        <v>0.439</v>
      </c>
      <c r="AQ114" s="153">
        <v>0.50900000000000001</v>
      </c>
      <c r="AR114" s="154">
        <v>0.17199999999999999</v>
      </c>
      <c r="AS114" s="154">
        <v>0.10299999999999999</v>
      </c>
      <c r="AT114" s="154">
        <v>8.6999999999999994E-2</v>
      </c>
      <c r="AU114" s="155">
        <v>0.4</v>
      </c>
      <c r="AW114" s="185"/>
      <c r="AX114" s="144">
        <f t="shared" si="95"/>
        <v>72.070534698521044</v>
      </c>
      <c r="AY114" s="149">
        <v>39</v>
      </c>
      <c r="AZ114" s="150" t="s">
        <v>316</v>
      </c>
      <c r="BA114" s="149">
        <v>22</v>
      </c>
      <c r="BB114" s="151">
        <v>1</v>
      </c>
      <c r="BC114" s="152">
        <v>1758</v>
      </c>
      <c r="BD114" s="152">
        <v>1267</v>
      </c>
      <c r="BE114" s="149">
        <v>0.72099999999999997</v>
      </c>
      <c r="BF114" s="152">
        <v>731</v>
      </c>
      <c r="BG114" s="152">
        <v>453</v>
      </c>
      <c r="BH114" s="152">
        <v>1184</v>
      </c>
      <c r="BI114" s="153">
        <v>0.38300000000000001</v>
      </c>
      <c r="BJ114" s="153">
        <v>0.432</v>
      </c>
      <c r="BK114" s="154">
        <v>0.22700000000000001</v>
      </c>
      <c r="BL114" s="154">
        <v>0.115</v>
      </c>
      <c r="BM114" s="154">
        <v>8.6999999999999994E-2</v>
      </c>
      <c r="BN114" s="154">
        <v>0.34399999999999997</v>
      </c>
      <c r="DU114" s="4"/>
      <c r="DZ114" s="185"/>
      <c r="EA114" s="185"/>
      <c r="EB114" s="185"/>
      <c r="EC114" s="185"/>
      <c r="ED114" s="185"/>
      <c r="EE114" s="185"/>
    </row>
    <row r="115" spans="2:135" ht="13" x14ac:dyDescent="0.15">
      <c r="N115" s="158"/>
      <c r="O115" s="76"/>
      <c r="AD115" s="144">
        <f t="shared" si="93"/>
        <v>77.21052631578948</v>
      </c>
      <c r="AE115" s="144">
        <f t="shared" si="94"/>
        <v>88.957055214723923</v>
      </c>
      <c r="AF115" s="149">
        <v>40</v>
      </c>
      <c r="AG115" s="150" t="s">
        <v>302</v>
      </c>
      <c r="AH115" s="149">
        <v>19</v>
      </c>
      <c r="AI115" s="151">
        <v>1</v>
      </c>
      <c r="AJ115" s="152">
        <v>1467</v>
      </c>
      <c r="AK115" s="152">
        <v>1305</v>
      </c>
      <c r="AL115" s="149">
        <v>0.89</v>
      </c>
      <c r="AM115" s="152">
        <v>541</v>
      </c>
      <c r="AN115" s="152">
        <v>484</v>
      </c>
      <c r="AO115" s="152">
        <v>1025</v>
      </c>
      <c r="AP115" s="153">
        <v>0.47199999999999998</v>
      </c>
      <c r="AQ115" s="153">
        <v>0.53300000000000003</v>
      </c>
      <c r="AR115" s="154">
        <v>0.215</v>
      </c>
      <c r="AS115" s="154">
        <v>0.111</v>
      </c>
      <c r="AT115" s="154">
        <v>8.5000000000000006E-2</v>
      </c>
      <c r="AU115" s="154">
        <v>0.40799999999999997</v>
      </c>
      <c r="AW115" s="185"/>
      <c r="AX115" s="144">
        <f t="shared" si="95"/>
        <v>72.19402143260011</v>
      </c>
      <c r="AY115" s="149">
        <v>40</v>
      </c>
      <c r="AZ115" s="150" t="s">
        <v>318</v>
      </c>
      <c r="BA115" s="149">
        <v>23</v>
      </c>
      <c r="BB115" s="151">
        <v>1</v>
      </c>
      <c r="BC115" s="152">
        <v>1773</v>
      </c>
      <c r="BD115" s="152">
        <v>1280</v>
      </c>
      <c r="BE115" s="149">
        <v>0.72199999999999998</v>
      </c>
      <c r="BF115" s="152">
        <v>815</v>
      </c>
      <c r="BG115" s="152">
        <v>482</v>
      </c>
      <c r="BH115" s="152">
        <v>1297</v>
      </c>
      <c r="BI115" s="153">
        <v>0.372</v>
      </c>
      <c r="BJ115" s="153">
        <v>0.41199999999999998</v>
      </c>
      <c r="BK115" s="154">
        <v>0.188</v>
      </c>
      <c r="BL115" s="154">
        <v>9.0999999999999998E-2</v>
      </c>
      <c r="BM115" s="154">
        <v>6.7000000000000004E-2</v>
      </c>
      <c r="BN115" s="154">
        <v>0.34499999999999997</v>
      </c>
      <c r="DU115" s="4"/>
      <c r="DZ115" s="185"/>
      <c r="EA115" s="185"/>
      <c r="EB115" s="185"/>
      <c r="EC115" s="185"/>
      <c r="ED115" s="185"/>
      <c r="EE115" s="185"/>
    </row>
    <row r="116" spans="2:135" ht="13" x14ac:dyDescent="0.15">
      <c r="D116" s="158"/>
      <c r="N116" s="158"/>
      <c r="O116" s="158"/>
      <c r="AD116" s="144">
        <f t="shared" si="93"/>
        <v>82.782608695652172</v>
      </c>
      <c r="AE116" s="144">
        <f t="shared" si="94"/>
        <v>88.65546218487394</v>
      </c>
      <c r="AF116" s="149">
        <v>41</v>
      </c>
      <c r="AG116" s="150" t="s">
        <v>319</v>
      </c>
      <c r="AH116" s="149">
        <v>23</v>
      </c>
      <c r="AI116" s="151">
        <v>1</v>
      </c>
      <c r="AJ116" s="152">
        <v>1904</v>
      </c>
      <c r="AK116" s="152">
        <v>1688</v>
      </c>
      <c r="AL116" s="149">
        <v>0.88700000000000001</v>
      </c>
      <c r="AM116" s="152">
        <v>799</v>
      </c>
      <c r="AN116" s="152">
        <v>600</v>
      </c>
      <c r="AO116" s="152">
        <v>1399</v>
      </c>
      <c r="AP116" s="153">
        <v>0.42899999999999999</v>
      </c>
      <c r="AQ116" s="153">
        <v>0.495</v>
      </c>
      <c r="AR116" s="154">
        <v>0.16600000000000001</v>
      </c>
      <c r="AS116" s="154">
        <v>0.115</v>
      </c>
      <c r="AT116" s="154">
        <v>8.4000000000000005E-2</v>
      </c>
      <c r="AU116" s="154">
        <v>0.40699999999999997</v>
      </c>
      <c r="AW116" s="185"/>
      <c r="AX116" s="144">
        <f t="shared" si="95"/>
        <v>72.180916976456018</v>
      </c>
      <c r="AY116" s="149">
        <v>41</v>
      </c>
      <c r="AZ116" s="150" t="s">
        <v>320</v>
      </c>
      <c r="BA116" s="149">
        <v>21</v>
      </c>
      <c r="BB116" s="151">
        <v>1</v>
      </c>
      <c r="BC116" s="152">
        <v>1614</v>
      </c>
      <c r="BD116" s="152">
        <v>1165</v>
      </c>
      <c r="BE116" s="149">
        <v>0.72199999999999998</v>
      </c>
      <c r="BF116" s="152">
        <v>728</v>
      </c>
      <c r="BG116" s="152">
        <v>427</v>
      </c>
      <c r="BH116" s="152">
        <v>1155</v>
      </c>
      <c r="BI116" s="151">
        <v>0.37</v>
      </c>
      <c r="BJ116" s="153">
        <v>0.42599999999999999</v>
      </c>
      <c r="BK116" s="154">
        <v>0.20799999999999999</v>
      </c>
      <c r="BL116" s="154">
        <v>8.6999999999999994E-2</v>
      </c>
      <c r="BM116" s="154">
        <v>6.3E-2</v>
      </c>
      <c r="BN116" s="154">
        <v>0.33400000000000002</v>
      </c>
      <c r="DU116" s="4"/>
      <c r="DZ116" s="185"/>
      <c r="EA116" s="185"/>
      <c r="EB116" s="185"/>
      <c r="EC116" s="185"/>
      <c r="ED116" s="185"/>
      <c r="EE116" s="185"/>
    </row>
    <row r="117" spans="2:135" ht="13" x14ac:dyDescent="0.15">
      <c r="D117" s="159"/>
      <c r="N117" s="159"/>
      <c r="O117" s="159"/>
      <c r="AD117" s="144">
        <f t="shared" si="93"/>
        <v>82.434782608695656</v>
      </c>
      <c r="AE117" s="144">
        <f t="shared" si="94"/>
        <v>88.660337552742618</v>
      </c>
      <c r="AF117" s="149">
        <v>42</v>
      </c>
      <c r="AG117" s="150" t="s">
        <v>321</v>
      </c>
      <c r="AH117" s="149">
        <v>23</v>
      </c>
      <c r="AI117" s="151">
        <v>1</v>
      </c>
      <c r="AJ117" s="152">
        <v>1896</v>
      </c>
      <c r="AK117" s="152">
        <v>1681</v>
      </c>
      <c r="AL117" s="149">
        <v>0.88700000000000001</v>
      </c>
      <c r="AM117" s="152">
        <v>836</v>
      </c>
      <c r="AN117" s="152">
        <v>630</v>
      </c>
      <c r="AO117" s="152">
        <v>1466</v>
      </c>
      <c r="AP117" s="151">
        <v>0.43</v>
      </c>
      <c r="AQ117" s="153">
        <v>0.48699999999999999</v>
      </c>
      <c r="AR117" s="154">
        <v>0.14499999999999999</v>
      </c>
      <c r="AS117" s="154">
        <v>0.10100000000000001</v>
      </c>
      <c r="AT117" s="154">
        <v>8.3000000000000004E-2</v>
      </c>
      <c r="AU117" s="154">
        <v>0.40899999999999997</v>
      </c>
      <c r="AW117" s="185"/>
      <c r="AX117" s="144">
        <f t="shared" si="95"/>
        <v>72.176759410801964</v>
      </c>
      <c r="AY117" s="149">
        <v>42</v>
      </c>
      <c r="AZ117" s="150" t="s">
        <v>235</v>
      </c>
      <c r="BA117" s="149">
        <v>8</v>
      </c>
      <c r="BB117" s="151">
        <v>1</v>
      </c>
      <c r="BC117" s="152">
        <v>611</v>
      </c>
      <c r="BD117" s="152">
        <v>441</v>
      </c>
      <c r="BE117" s="149">
        <v>0.72199999999999998</v>
      </c>
      <c r="BF117" s="152">
        <v>305</v>
      </c>
      <c r="BG117" s="152">
        <v>157</v>
      </c>
      <c r="BH117" s="152">
        <v>462</v>
      </c>
      <c r="BI117" s="151">
        <v>0.34</v>
      </c>
      <c r="BJ117" s="153">
        <v>0.38700000000000001</v>
      </c>
      <c r="BK117" s="154">
        <v>0.16500000000000001</v>
      </c>
      <c r="BL117" s="154">
        <v>9.2999999999999999E-2</v>
      </c>
      <c r="BM117" s="154">
        <v>7.9000000000000001E-2</v>
      </c>
      <c r="BN117" s="154">
        <v>0.33400000000000002</v>
      </c>
      <c r="DU117" s="4"/>
      <c r="DZ117" s="185"/>
      <c r="EA117" s="185"/>
      <c r="EB117" s="185"/>
      <c r="EC117" s="185"/>
      <c r="ED117" s="185"/>
      <c r="EE117" s="185"/>
    </row>
    <row r="118" spans="2:135" ht="13" x14ac:dyDescent="0.15">
      <c r="AD118" s="144">
        <f t="shared" si="93"/>
        <v>85</v>
      </c>
      <c r="AE118" s="144">
        <f t="shared" si="94"/>
        <v>88.588235294117652</v>
      </c>
      <c r="AF118" s="149">
        <v>43</v>
      </c>
      <c r="AG118" s="150" t="s">
        <v>322</v>
      </c>
      <c r="AH118" s="149">
        <v>20</v>
      </c>
      <c r="AI118" s="151">
        <v>1</v>
      </c>
      <c r="AJ118" s="152">
        <v>1700</v>
      </c>
      <c r="AK118" s="152">
        <v>1506</v>
      </c>
      <c r="AL118" s="149">
        <v>0.88600000000000001</v>
      </c>
      <c r="AM118" s="152">
        <v>700</v>
      </c>
      <c r="AN118" s="152">
        <v>564</v>
      </c>
      <c r="AO118" s="152">
        <v>1264</v>
      </c>
      <c r="AP118" s="153">
        <v>0.44600000000000001</v>
      </c>
      <c r="AQ118" s="153">
        <v>0.496</v>
      </c>
      <c r="AR118" s="154">
        <v>0.16300000000000001</v>
      </c>
      <c r="AS118" s="154">
        <v>0.124</v>
      </c>
      <c r="AT118" s="154">
        <v>0.104</v>
      </c>
      <c r="AU118" s="154">
        <v>0.41599999999999998</v>
      </c>
      <c r="AW118" s="185"/>
      <c r="AX118" s="144">
        <f t="shared" si="95"/>
        <v>72.396212672978876</v>
      </c>
      <c r="AY118" s="149">
        <v>43</v>
      </c>
      <c r="AZ118" s="150" t="s">
        <v>323</v>
      </c>
      <c r="BA118" s="149">
        <v>16</v>
      </c>
      <c r="BB118" s="151">
        <v>1</v>
      </c>
      <c r="BC118" s="152">
        <v>1373</v>
      </c>
      <c r="BD118" s="152">
        <v>994</v>
      </c>
      <c r="BE118" s="149">
        <v>0.72399999999999998</v>
      </c>
      <c r="BF118" s="152">
        <v>663</v>
      </c>
      <c r="BG118" s="152">
        <v>355</v>
      </c>
      <c r="BH118" s="152">
        <v>1018</v>
      </c>
      <c r="BI118" s="153">
        <v>0.34899999999999998</v>
      </c>
      <c r="BJ118" s="153">
        <v>0.39500000000000002</v>
      </c>
      <c r="BK118" s="155">
        <v>0.16</v>
      </c>
      <c r="BL118" s="154">
        <v>0.11899999999999999</v>
      </c>
      <c r="BM118" s="154">
        <v>8.2000000000000003E-2</v>
      </c>
      <c r="BN118" s="154">
        <v>0.34799999999999998</v>
      </c>
      <c r="DU118" s="4"/>
      <c r="DZ118" s="185"/>
      <c r="EA118" s="185"/>
      <c r="EB118" s="185"/>
      <c r="EC118" s="185"/>
      <c r="ED118" s="185"/>
      <c r="EE118" s="185"/>
    </row>
    <row r="119" spans="2:135" ht="13" x14ac:dyDescent="0.15">
      <c r="AD119" s="144">
        <f t="shared" si="93"/>
        <v>81.347826086956516</v>
      </c>
      <c r="AE119" s="144">
        <f t="shared" si="94"/>
        <v>88.615713522180656</v>
      </c>
      <c r="AF119" s="149">
        <v>44</v>
      </c>
      <c r="AG119" s="150" t="s">
        <v>324</v>
      </c>
      <c r="AH119" s="149">
        <v>23</v>
      </c>
      <c r="AI119" s="151">
        <v>1</v>
      </c>
      <c r="AJ119" s="152">
        <v>1871</v>
      </c>
      <c r="AK119" s="152">
        <v>1658</v>
      </c>
      <c r="AL119" s="149">
        <v>0.88600000000000001</v>
      </c>
      <c r="AM119" s="152">
        <v>767</v>
      </c>
      <c r="AN119" s="152">
        <v>604</v>
      </c>
      <c r="AO119" s="152">
        <v>1371</v>
      </c>
      <c r="AP119" s="153">
        <v>0.441</v>
      </c>
      <c r="AQ119" s="153">
        <v>0.505</v>
      </c>
      <c r="AR119" s="154">
        <v>0.17699999999999999</v>
      </c>
      <c r="AS119" s="154">
        <v>0.109</v>
      </c>
      <c r="AT119" s="154">
        <v>7.9000000000000001E-2</v>
      </c>
      <c r="AU119" s="154">
        <v>0.40400000000000003</v>
      </c>
      <c r="AW119" s="185"/>
      <c r="AX119" s="144">
        <f t="shared" si="95"/>
        <v>72.385542168674704</v>
      </c>
      <c r="AY119" s="149">
        <v>44</v>
      </c>
      <c r="AZ119" s="150" t="s">
        <v>325</v>
      </c>
      <c r="BA119" s="149">
        <v>23</v>
      </c>
      <c r="BB119" s="151">
        <v>1</v>
      </c>
      <c r="BC119" s="152">
        <v>2075</v>
      </c>
      <c r="BD119" s="152">
        <v>1502</v>
      </c>
      <c r="BE119" s="149">
        <v>0.72399999999999998</v>
      </c>
      <c r="BF119" s="152">
        <v>915</v>
      </c>
      <c r="BG119" s="152">
        <v>534</v>
      </c>
      <c r="BH119" s="152">
        <v>1449</v>
      </c>
      <c r="BI119" s="153">
        <v>0.36899999999999999</v>
      </c>
      <c r="BJ119" s="153">
        <v>0.41099999999999998</v>
      </c>
      <c r="BK119" s="154">
        <v>0.19800000000000001</v>
      </c>
      <c r="BL119" s="154">
        <v>0.121</v>
      </c>
      <c r="BM119" s="154">
        <v>9.8000000000000004E-2</v>
      </c>
      <c r="BN119" s="154">
        <v>0.34799999999999998</v>
      </c>
      <c r="DU119" s="4"/>
      <c r="DZ119" s="185"/>
      <c r="EA119" s="185"/>
      <c r="EB119" s="185"/>
      <c r="EC119" s="185"/>
      <c r="ED119" s="185"/>
      <c r="EE119" s="185"/>
    </row>
    <row r="120" spans="2:135" ht="13" x14ac:dyDescent="0.15">
      <c r="AD120" s="144">
        <f t="shared" si="93"/>
        <v>83.791666666666657</v>
      </c>
      <c r="AE120" s="144">
        <f t="shared" si="94"/>
        <v>88.314271506713084</v>
      </c>
      <c r="AF120" s="149">
        <v>45</v>
      </c>
      <c r="AG120" s="150" t="s">
        <v>326</v>
      </c>
      <c r="AH120" s="149">
        <v>24</v>
      </c>
      <c r="AI120" s="151">
        <v>1</v>
      </c>
      <c r="AJ120" s="152">
        <v>2011</v>
      </c>
      <c r="AK120" s="152">
        <v>1776</v>
      </c>
      <c r="AL120" s="149">
        <v>0.88300000000000001</v>
      </c>
      <c r="AM120" s="152">
        <v>806</v>
      </c>
      <c r="AN120" s="152">
        <v>652</v>
      </c>
      <c r="AO120" s="152">
        <v>1458</v>
      </c>
      <c r="AP120" s="153">
        <v>0.44700000000000001</v>
      </c>
      <c r="AQ120" s="153">
        <v>0.496</v>
      </c>
      <c r="AR120" s="154">
        <v>0.17399999999999999</v>
      </c>
      <c r="AS120" s="154">
        <v>0.124</v>
      </c>
      <c r="AT120" s="154">
        <v>0.10100000000000001</v>
      </c>
      <c r="AU120" s="154">
        <v>0.41599999999999998</v>
      </c>
      <c r="AW120" s="185"/>
      <c r="AX120" s="144">
        <f t="shared" si="95"/>
        <v>72.534464475079531</v>
      </c>
      <c r="AY120" s="149">
        <v>45</v>
      </c>
      <c r="AZ120" s="150" t="s">
        <v>310</v>
      </c>
      <c r="BA120" s="149">
        <v>12</v>
      </c>
      <c r="BB120" s="151">
        <v>1</v>
      </c>
      <c r="BC120" s="152">
        <v>943</v>
      </c>
      <c r="BD120" s="152">
        <v>684</v>
      </c>
      <c r="BE120" s="149">
        <v>0.72499999999999998</v>
      </c>
      <c r="BF120" s="152">
        <v>492</v>
      </c>
      <c r="BG120" s="152">
        <v>250</v>
      </c>
      <c r="BH120" s="152">
        <v>742</v>
      </c>
      <c r="BI120" s="153">
        <v>0.33700000000000002</v>
      </c>
      <c r="BJ120" s="153">
        <v>0.379</v>
      </c>
      <c r="BK120" s="155">
        <v>0.14000000000000001</v>
      </c>
      <c r="BL120" s="155">
        <v>0.1</v>
      </c>
      <c r="BM120" s="154">
        <v>8.7999999999999995E-2</v>
      </c>
      <c r="BN120" s="154">
        <v>0.33200000000000002</v>
      </c>
      <c r="DU120" s="4"/>
      <c r="DZ120" s="185"/>
      <c r="EA120" s="185"/>
      <c r="EB120" s="185"/>
      <c r="EC120" s="185"/>
      <c r="ED120" s="185"/>
      <c r="EE120" s="185"/>
    </row>
    <row r="121" spans="2:135" ht="13" x14ac:dyDescent="0.15">
      <c r="B121" s="158"/>
      <c r="AD121" s="144">
        <f t="shared" si="93"/>
        <v>82.285714285714278</v>
      </c>
      <c r="AE121" s="144">
        <f t="shared" si="94"/>
        <v>87.847222222222214</v>
      </c>
      <c r="AF121" s="149">
        <v>46</v>
      </c>
      <c r="AG121" s="150" t="s">
        <v>327</v>
      </c>
      <c r="AH121" s="149">
        <v>21</v>
      </c>
      <c r="AI121" s="151">
        <v>1</v>
      </c>
      <c r="AJ121" s="152">
        <v>1728</v>
      </c>
      <c r="AK121" s="152">
        <v>1518</v>
      </c>
      <c r="AL121" s="149">
        <v>0.878</v>
      </c>
      <c r="AM121" s="152">
        <v>737</v>
      </c>
      <c r="AN121" s="152">
        <v>550</v>
      </c>
      <c r="AO121" s="152">
        <v>1287</v>
      </c>
      <c r="AP121" s="153">
        <v>0.42699999999999999</v>
      </c>
      <c r="AQ121" s="153">
        <v>0.497</v>
      </c>
      <c r="AR121" s="154">
        <v>0.17899999999999999</v>
      </c>
      <c r="AS121" s="154">
        <v>9.7000000000000003E-2</v>
      </c>
      <c r="AT121" s="154">
        <v>7.8E-2</v>
      </c>
      <c r="AU121" s="154">
        <v>0.39200000000000002</v>
      </c>
      <c r="AW121" s="185"/>
      <c r="AX121" s="144">
        <f t="shared" si="95"/>
        <v>72.597676874340024</v>
      </c>
      <c r="AY121" s="149">
        <v>46</v>
      </c>
      <c r="AZ121" s="150" t="s">
        <v>328</v>
      </c>
      <c r="BA121" s="149">
        <v>23</v>
      </c>
      <c r="BB121" s="151">
        <v>1</v>
      </c>
      <c r="BC121" s="152">
        <v>1894</v>
      </c>
      <c r="BD121" s="152">
        <v>1375</v>
      </c>
      <c r="BE121" s="149">
        <v>0.72599999999999998</v>
      </c>
      <c r="BF121" s="152">
        <v>891</v>
      </c>
      <c r="BG121" s="152">
        <v>508</v>
      </c>
      <c r="BH121" s="152">
        <v>1399</v>
      </c>
      <c r="BI121" s="153">
        <v>0.36299999999999999</v>
      </c>
      <c r="BJ121" s="153">
        <v>0.40899999999999997</v>
      </c>
      <c r="BK121" s="154">
        <v>0.183</v>
      </c>
      <c r="BL121" s="154">
        <v>9.6000000000000002E-2</v>
      </c>
      <c r="BM121" s="155">
        <v>0.08</v>
      </c>
      <c r="BN121" s="154">
        <v>0.33900000000000002</v>
      </c>
      <c r="DU121" s="4"/>
      <c r="DZ121" s="185"/>
      <c r="EA121" s="185"/>
      <c r="EB121" s="185"/>
      <c r="EC121" s="185"/>
      <c r="ED121" s="185"/>
      <c r="EE121" s="185"/>
    </row>
    <row r="122" spans="2:135" ht="13" x14ac:dyDescent="0.15">
      <c r="AD122" s="144">
        <f t="shared" si="93"/>
        <v>89.149999999999991</v>
      </c>
      <c r="AE122" s="144">
        <f t="shared" si="94"/>
        <v>87.829500841278744</v>
      </c>
      <c r="AF122" s="149">
        <v>47</v>
      </c>
      <c r="AG122" s="150" t="s">
        <v>329</v>
      </c>
      <c r="AH122" s="149">
        <v>20</v>
      </c>
      <c r="AI122" s="151">
        <v>1</v>
      </c>
      <c r="AJ122" s="152">
        <v>1783</v>
      </c>
      <c r="AK122" s="152">
        <v>1566</v>
      </c>
      <c r="AL122" s="149">
        <v>0.878</v>
      </c>
      <c r="AM122" s="152">
        <v>765</v>
      </c>
      <c r="AN122" s="152">
        <v>554</v>
      </c>
      <c r="AO122" s="152">
        <v>1319</v>
      </c>
      <c r="AP122" s="151">
        <v>0.42</v>
      </c>
      <c r="AQ122" s="153">
        <v>0.48499999999999999</v>
      </c>
      <c r="AR122" s="154">
        <v>0.161</v>
      </c>
      <c r="AS122" s="154">
        <v>0.123</v>
      </c>
      <c r="AT122" s="155">
        <v>0.1</v>
      </c>
      <c r="AU122" s="154">
        <v>0.40200000000000002</v>
      </c>
      <c r="AW122" s="185"/>
      <c r="AX122" s="144">
        <f t="shared" si="95"/>
        <v>72.605459057071968</v>
      </c>
      <c r="AY122" s="149">
        <v>47</v>
      </c>
      <c r="AZ122" s="150" t="s">
        <v>330</v>
      </c>
      <c r="BA122" s="149">
        <v>24</v>
      </c>
      <c r="BB122" s="151">
        <v>1</v>
      </c>
      <c r="BC122" s="152">
        <v>2015</v>
      </c>
      <c r="BD122" s="152">
        <v>1463</v>
      </c>
      <c r="BE122" s="149">
        <v>0.72599999999999998</v>
      </c>
      <c r="BF122" s="152">
        <v>947</v>
      </c>
      <c r="BG122" s="152">
        <v>538</v>
      </c>
      <c r="BH122" s="152">
        <v>1485</v>
      </c>
      <c r="BI122" s="153">
        <v>0.36199999999999999</v>
      </c>
      <c r="BJ122" s="153">
        <v>0.41399999999999998</v>
      </c>
      <c r="BK122" s="154">
        <v>0.193</v>
      </c>
      <c r="BL122" s="154">
        <v>8.4000000000000005E-2</v>
      </c>
      <c r="BM122" s="154">
        <v>7.0999999999999994E-2</v>
      </c>
      <c r="BN122" s="154">
        <v>0.33200000000000002</v>
      </c>
      <c r="DU122" s="4"/>
      <c r="DZ122" s="185"/>
      <c r="EA122" s="185"/>
      <c r="EB122" s="185"/>
      <c r="EC122" s="185"/>
      <c r="ED122" s="185"/>
      <c r="EE122" s="185"/>
    </row>
    <row r="123" spans="2:135" ht="13" x14ac:dyDescent="0.15">
      <c r="AD123" s="144">
        <f t="shared" si="93"/>
        <v>77.315789473684205</v>
      </c>
      <c r="AE123" s="144">
        <f t="shared" si="94"/>
        <v>87.6786929884275</v>
      </c>
      <c r="AF123" s="149">
        <v>48</v>
      </c>
      <c r="AG123" s="150" t="s">
        <v>331</v>
      </c>
      <c r="AH123" s="149">
        <v>19</v>
      </c>
      <c r="AI123" s="151">
        <v>1</v>
      </c>
      <c r="AJ123" s="152">
        <v>1469</v>
      </c>
      <c r="AK123" s="152">
        <v>1288</v>
      </c>
      <c r="AL123" s="149">
        <v>0.877</v>
      </c>
      <c r="AM123" s="152">
        <v>583</v>
      </c>
      <c r="AN123" s="152">
        <v>453</v>
      </c>
      <c r="AO123" s="152">
        <v>1036</v>
      </c>
      <c r="AP123" s="153">
        <v>0.437</v>
      </c>
      <c r="AQ123" s="153">
        <v>0.49399999999999999</v>
      </c>
      <c r="AR123" s="155">
        <v>0.18</v>
      </c>
      <c r="AS123" s="154">
        <v>0.13800000000000001</v>
      </c>
      <c r="AT123" s="154">
        <v>0.113</v>
      </c>
      <c r="AU123" s="154">
        <v>0.41099999999999998</v>
      </c>
      <c r="AW123" s="185"/>
      <c r="AX123" s="144">
        <f t="shared" si="95"/>
        <v>72.554204124801686</v>
      </c>
      <c r="AY123" s="149">
        <v>48</v>
      </c>
      <c r="AZ123" s="150" t="s">
        <v>332</v>
      </c>
      <c r="BA123" s="149">
        <v>22</v>
      </c>
      <c r="BB123" s="151">
        <v>1</v>
      </c>
      <c r="BC123" s="152">
        <v>1891</v>
      </c>
      <c r="BD123" s="152">
        <v>1372</v>
      </c>
      <c r="BE123" s="149">
        <v>0.72599999999999998</v>
      </c>
      <c r="BF123" s="152">
        <v>789</v>
      </c>
      <c r="BG123" s="152">
        <v>491</v>
      </c>
      <c r="BH123" s="152">
        <v>1280</v>
      </c>
      <c r="BI123" s="153">
        <v>0.38400000000000001</v>
      </c>
      <c r="BJ123" s="153">
        <v>0.42699999999999999</v>
      </c>
      <c r="BK123" s="154">
        <v>0.223</v>
      </c>
      <c r="BL123" s="154">
        <v>0.11799999999999999</v>
      </c>
      <c r="BM123" s="154">
        <v>8.7999999999999995E-2</v>
      </c>
      <c r="BN123" s="154">
        <v>0.34799999999999998</v>
      </c>
      <c r="DU123" s="4"/>
      <c r="DZ123" s="185"/>
      <c r="EA123" s="185"/>
      <c r="EB123" s="185"/>
      <c r="EC123" s="185"/>
      <c r="ED123" s="185"/>
      <c r="EE123" s="185"/>
    </row>
    <row r="124" spans="2:135" ht="13" x14ac:dyDescent="0.15">
      <c r="AD124" s="144">
        <f t="shared" si="93"/>
        <v>78.090909090909093</v>
      </c>
      <c r="AE124" s="144">
        <f t="shared" si="94"/>
        <v>87.601862630966238</v>
      </c>
      <c r="AF124" s="149">
        <v>49</v>
      </c>
      <c r="AG124" s="150" t="s">
        <v>333</v>
      </c>
      <c r="AH124" s="149">
        <v>22</v>
      </c>
      <c r="AI124" s="151">
        <v>1</v>
      </c>
      <c r="AJ124" s="152">
        <v>1718</v>
      </c>
      <c r="AK124" s="152">
        <v>1505</v>
      </c>
      <c r="AL124" s="149">
        <v>0.876</v>
      </c>
      <c r="AM124" s="152">
        <v>647</v>
      </c>
      <c r="AN124" s="152">
        <v>512</v>
      </c>
      <c r="AO124" s="152">
        <v>1159</v>
      </c>
      <c r="AP124" s="153">
        <v>0.442</v>
      </c>
      <c r="AQ124" s="153">
        <v>0.52100000000000002</v>
      </c>
      <c r="AR124" s="154">
        <v>0.223</v>
      </c>
      <c r="AS124" s="155">
        <v>0.12</v>
      </c>
      <c r="AT124" s="154">
        <v>8.5999999999999993E-2</v>
      </c>
      <c r="AU124" s="154">
        <v>0.39200000000000002</v>
      </c>
      <c r="AW124" s="185"/>
      <c r="AX124" s="144">
        <f t="shared" si="95"/>
        <v>72.578692493946733</v>
      </c>
      <c r="AY124" s="149">
        <v>49</v>
      </c>
      <c r="AZ124" s="150" t="s">
        <v>334</v>
      </c>
      <c r="BA124" s="149">
        <v>20</v>
      </c>
      <c r="BB124" s="151">
        <v>1</v>
      </c>
      <c r="BC124" s="152">
        <v>1652</v>
      </c>
      <c r="BD124" s="152">
        <v>1199</v>
      </c>
      <c r="BE124" s="149">
        <v>0.72599999999999998</v>
      </c>
      <c r="BF124" s="152">
        <v>783</v>
      </c>
      <c r="BG124" s="152">
        <v>441</v>
      </c>
      <c r="BH124" s="152">
        <v>1224</v>
      </c>
      <c r="BI124" s="151">
        <v>0.36</v>
      </c>
      <c r="BJ124" s="153">
        <v>0.40799999999999997</v>
      </c>
      <c r="BK124" s="154">
        <v>0.188</v>
      </c>
      <c r="BL124" s="154">
        <v>9.0999999999999998E-2</v>
      </c>
      <c r="BM124" s="155">
        <v>7.0000000000000007E-2</v>
      </c>
      <c r="BN124" s="154">
        <v>0.33200000000000002</v>
      </c>
      <c r="DU124" s="4"/>
      <c r="DZ124" s="185"/>
      <c r="EA124" s="185"/>
      <c r="EB124" s="185"/>
      <c r="EC124" s="185"/>
      <c r="ED124" s="185"/>
      <c r="EE124" s="185"/>
    </row>
    <row r="125" spans="2:135" ht="13" x14ac:dyDescent="0.15">
      <c r="AD125" s="144">
        <f t="shared" si="93"/>
        <v>84.5</v>
      </c>
      <c r="AE125" s="144">
        <f t="shared" si="94"/>
        <v>87.57396449704143</v>
      </c>
      <c r="AF125" s="149">
        <v>50</v>
      </c>
      <c r="AG125" s="150" t="s">
        <v>335</v>
      </c>
      <c r="AH125" s="149">
        <v>4</v>
      </c>
      <c r="AI125" s="151">
        <v>1</v>
      </c>
      <c r="AJ125" s="152">
        <v>338</v>
      </c>
      <c r="AK125" s="152">
        <v>296</v>
      </c>
      <c r="AL125" s="149">
        <v>0.876</v>
      </c>
      <c r="AM125" s="152">
        <v>132</v>
      </c>
      <c r="AN125" s="152">
        <v>115</v>
      </c>
      <c r="AO125" s="152">
        <v>247</v>
      </c>
      <c r="AP125" s="153">
        <v>0.46600000000000003</v>
      </c>
      <c r="AQ125" s="153">
        <v>0.52400000000000002</v>
      </c>
      <c r="AR125" s="154">
        <v>0.19500000000000001</v>
      </c>
      <c r="AS125" s="154">
        <v>8.8999999999999996E-2</v>
      </c>
      <c r="AT125" s="154">
        <v>7.3999999999999996E-2</v>
      </c>
      <c r="AU125" s="154">
        <v>0.39900000000000002</v>
      </c>
      <c r="AW125" s="185"/>
      <c r="AX125" s="144">
        <f t="shared" si="95"/>
        <v>72.74666666666667</v>
      </c>
      <c r="AY125" s="149">
        <v>50</v>
      </c>
      <c r="AZ125" s="150" t="s">
        <v>336</v>
      </c>
      <c r="BA125" s="149">
        <v>23</v>
      </c>
      <c r="BB125" s="151">
        <v>1</v>
      </c>
      <c r="BC125" s="152">
        <v>1875</v>
      </c>
      <c r="BD125" s="152">
        <v>1364</v>
      </c>
      <c r="BE125" s="149">
        <v>0.72699999999999998</v>
      </c>
      <c r="BF125" s="152">
        <v>860</v>
      </c>
      <c r="BG125" s="152">
        <v>497</v>
      </c>
      <c r="BH125" s="152">
        <v>1357</v>
      </c>
      <c r="BI125" s="153">
        <v>0.36599999999999999</v>
      </c>
      <c r="BJ125" s="153">
        <v>0.40600000000000003</v>
      </c>
      <c r="BK125" s="154">
        <v>0.17799999999999999</v>
      </c>
      <c r="BL125" s="154">
        <v>0.114</v>
      </c>
      <c r="BM125" s="154">
        <v>7.8E-2</v>
      </c>
      <c r="BN125" s="155">
        <v>0.35</v>
      </c>
      <c r="DU125" s="4"/>
      <c r="DZ125" s="185"/>
      <c r="EA125" s="185"/>
      <c r="EB125" s="185"/>
      <c r="EC125" s="185"/>
      <c r="ED125" s="185"/>
      <c r="EE125" s="185"/>
    </row>
    <row r="126" spans="2:135" ht="13" x14ac:dyDescent="0.15">
      <c r="AD126" s="144">
        <f t="shared" si="93"/>
        <v>81.444444444444443</v>
      </c>
      <c r="AE126" s="144">
        <f t="shared" si="94"/>
        <v>87.380627557980901</v>
      </c>
      <c r="AF126" s="149">
        <v>51</v>
      </c>
      <c r="AG126" s="150" t="s">
        <v>337</v>
      </c>
      <c r="AH126" s="149">
        <v>18</v>
      </c>
      <c r="AI126" s="151">
        <v>1</v>
      </c>
      <c r="AJ126" s="152">
        <v>1466</v>
      </c>
      <c r="AK126" s="152">
        <v>1281</v>
      </c>
      <c r="AL126" s="149">
        <v>0.874</v>
      </c>
      <c r="AM126" s="152">
        <v>631</v>
      </c>
      <c r="AN126" s="152">
        <v>479</v>
      </c>
      <c r="AO126" s="152">
        <v>1110</v>
      </c>
      <c r="AP126" s="153">
        <v>0.432</v>
      </c>
      <c r="AQ126" s="153">
        <v>0.49299999999999999</v>
      </c>
      <c r="AR126" s="155">
        <v>0.17</v>
      </c>
      <c r="AS126" s="154">
        <v>9.0999999999999998E-2</v>
      </c>
      <c r="AT126" s="154">
        <v>7.3999999999999996E-2</v>
      </c>
      <c r="AU126" s="154">
        <v>0.39600000000000002</v>
      </c>
      <c r="AW126" s="185"/>
      <c r="AX126" s="144">
        <f t="shared" si="95"/>
        <v>72.696476964769658</v>
      </c>
      <c r="AY126" s="149">
        <v>51</v>
      </c>
      <c r="AZ126" s="150" t="s">
        <v>338</v>
      </c>
      <c r="BA126" s="149">
        <v>19</v>
      </c>
      <c r="BB126" s="151">
        <v>1</v>
      </c>
      <c r="BC126" s="152">
        <v>1476</v>
      </c>
      <c r="BD126" s="152">
        <v>1073</v>
      </c>
      <c r="BE126" s="149">
        <v>0.72699999999999998</v>
      </c>
      <c r="BF126" s="152">
        <v>634</v>
      </c>
      <c r="BG126" s="152">
        <v>392</v>
      </c>
      <c r="BH126" s="152">
        <v>1026</v>
      </c>
      <c r="BI126" s="153">
        <v>0.38200000000000001</v>
      </c>
      <c r="BJ126" s="153">
        <v>0.432</v>
      </c>
      <c r="BK126" s="154">
        <v>0.221</v>
      </c>
      <c r="BL126" s="154">
        <v>9.8000000000000004E-2</v>
      </c>
      <c r="BM126" s="154">
        <v>7.4999999999999997E-2</v>
      </c>
      <c r="BN126" s="154">
        <v>0.33900000000000002</v>
      </c>
      <c r="DU126" s="4"/>
      <c r="DZ126" s="185"/>
      <c r="EA126" s="185"/>
      <c r="EB126" s="185"/>
      <c r="EC126" s="185"/>
      <c r="ED126" s="185"/>
      <c r="EE126" s="185"/>
    </row>
    <row r="127" spans="2:135" ht="13" x14ac:dyDescent="0.15">
      <c r="AD127" s="144">
        <f t="shared" si="93"/>
        <v>76.125</v>
      </c>
      <c r="AE127" s="144">
        <f t="shared" si="94"/>
        <v>87.438423645320199</v>
      </c>
      <c r="AF127" s="149">
        <v>52</v>
      </c>
      <c r="AG127" s="150" t="s">
        <v>339</v>
      </c>
      <c r="AH127" s="149">
        <v>16</v>
      </c>
      <c r="AI127" s="151">
        <v>1</v>
      </c>
      <c r="AJ127" s="152">
        <v>1218</v>
      </c>
      <c r="AK127" s="152">
        <v>1065</v>
      </c>
      <c r="AL127" s="149">
        <v>0.874</v>
      </c>
      <c r="AM127" s="152">
        <v>484</v>
      </c>
      <c r="AN127" s="152">
        <v>383</v>
      </c>
      <c r="AO127" s="152">
        <v>867</v>
      </c>
      <c r="AP127" s="153">
        <v>0.442</v>
      </c>
      <c r="AQ127" s="151">
        <v>0.51</v>
      </c>
      <c r="AR127" s="155">
        <v>0.2</v>
      </c>
      <c r="AS127" s="154">
        <v>0.115</v>
      </c>
      <c r="AT127" s="154">
        <v>7.9000000000000001E-2</v>
      </c>
      <c r="AU127" s="154">
        <v>0.39600000000000002</v>
      </c>
      <c r="AW127" s="185"/>
      <c r="AX127" s="144">
        <f t="shared" si="95"/>
        <v>72.699149265274556</v>
      </c>
      <c r="AY127" s="149">
        <v>52</v>
      </c>
      <c r="AZ127" s="150" t="s">
        <v>340</v>
      </c>
      <c r="BA127" s="149">
        <v>16</v>
      </c>
      <c r="BB127" s="151">
        <v>1</v>
      </c>
      <c r="BC127" s="152">
        <v>1293</v>
      </c>
      <c r="BD127" s="152">
        <v>940</v>
      </c>
      <c r="BE127" s="149">
        <v>0.72699999999999998</v>
      </c>
      <c r="BF127" s="152">
        <v>570</v>
      </c>
      <c r="BG127" s="152">
        <v>355</v>
      </c>
      <c r="BH127" s="152">
        <v>925</v>
      </c>
      <c r="BI127" s="153">
        <v>0.38400000000000001</v>
      </c>
      <c r="BJ127" s="153">
        <v>0.41399999999999998</v>
      </c>
      <c r="BK127" s="154">
        <v>0.19400000000000001</v>
      </c>
      <c r="BL127" s="154">
        <v>0.113</v>
      </c>
      <c r="BM127" s="154">
        <v>9.7000000000000003E-2</v>
      </c>
      <c r="BN127" s="154">
        <v>0.35599999999999998</v>
      </c>
      <c r="DU127" s="4"/>
      <c r="DZ127" s="185"/>
      <c r="EA127" s="185"/>
      <c r="EB127" s="185"/>
      <c r="EC127" s="185"/>
      <c r="ED127" s="185"/>
      <c r="EE127" s="185"/>
    </row>
    <row r="128" spans="2:135" ht="13" x14ac:dyDescent="0.15">
      <c r="AD128" s="144">
        <f t="shared" si="93"/>
        <v>80.047619047619051</v>
      </c>
      <c r="AE128" s="144">
        <f t="shared" si="94"/>
        <v>87.031528851873887</v>
      </c>
      <c r="AF128" s="160">
        <v>53</v>
      </c>
      <c r="AG128" s="161" t="s">
        <v>341</v>
      </c>
      <c r="AH128" s="160">
        <v>21</v>
      </c>
      <c r="AI128" s="162">
        <v>1</v>
      </c>
      <c r="AJ128" s="163">
        <v>1681</v>
      </c>
      <c r="AK128" s="163">
        <v>1463</v>
      </c>
      <c r="AL128" s="160">
        <v>0.87</v>
      </c>
      <c r="AM128" s="163">
        <v>715</v>
      </c>
      <c r="AN128" s="163">
        <v>567</v>
      </c>
      <c r="AO128" s="163">
        <v>1282</v>
      </c>
      <c r="AP128" s="164">
        <v>0.442</v>
      </c>
      <c r="AQ128" s="164">
        <v>0.499</v>
      </c>
      <c r="AR128" s="165">
        <v>0.17</v>
      </c>
      <c r="AS128" s="166">
        <v>8.1000000000000003E-2</v>
      </c>
      <c r="AT128" s="166">
        <v>6.6000000000000003E-2</v>
      </c>
      <c r="AU128" s="166">
        <v>0.40100000000000002</v>
      </c>
      <c r="AW128" s="185"/>
      <c r="AX128" s="144">
        <f t="shared" si="95"/>
        <v>72.927689594356266</v>
      </c>
      <c r="AY128" s="149">
        <v>53</v>
      </c>
      <c r="AZ128" s="150" t="s">
        <v>342</v>
      </c>
      <c r="BA128" s="149">
        <v>14</v>
      </c>
      <c r="BB128" s="151">
        <v>1</v>
      </c>
      <c r="BC128" s="152">
        <v>1134</v>
      </c>
      <c r="BD128" s="152">
        <v>827</v>
      </c>
      <c r="BE128" s="149">
        <v>0.72899999999999998</v>
      </c>
      <c r="BF128" s="152">
        <v>600</v>
      </c>
      <c r="BG128" s="152">
        <v>314</v>
      </c>
      <c r="BH128" s="152">
        <v>914</v>
      </c>
      <c r="BI128" s="153">
        <v>0.34399999999999997</v>
      </c>
      <c r="BJ128" s="153">
        <v>0.39500000000000002</v>
      </c>
      <c r="BK128" s="155">
        <v>0.13</v>
      </c>
      <c r="BL128" s="154">
        <v>7.3999999999999996E-2</v>
      </c>
      <c r="BM128" s="154">
        <v>5.8000000000000003E-2</v>
      </c>
      <c r="BN128" s="154">
        <v>0.33300000000000002</v>
      </c>
      <c r="DU128" s="4"/>
      <c r="DZ128" s="185"/>
      <c r="EA128" s="185"/>
      <c r="EB128" s="185"/>
      <c r="EC128" s="185"/>
      <c r="ED128" s="185"/>
      <c r="EE128" s="185"/>
    </row>
    <row r="129" spans="30:135" ht="13" x14ac:dyDescent="0.15">
      <c r="AD129" s="144">
        <f t="shared" si="93"/>
        <v>85.941176470588232</v>
      </c>
      <c r="AE129" s="144">
        <f t="shared" si="94"/>
        <v>86.995208761122527</v>
      </c>
      <c r="AF129" s="149">
        <v>54</v>
      </c>
      <c r="AG129" s="150" t="s">
        <v>343</v>
      </c>
      <c r="AH129" s="149">
        <v>17</v>
      </c>
      <c r="AI129" s="151">
        <v>1</v>
      </c>
      <c r="AJ129" s="152">
        <v>1461</v>
      </c>
      <c r="AK129" s="152">
        <v>1271</v>
      </c>
      <c r="AL129" s="149">
        <v>0.87</v>
      </c>
      <c r="AM129" s="152">
        <v>669</v>
      </c>
      <c r="AN129" s="152">
        <v>452</v>
      </c>
      <c r="AO129" s="152">
        <v>1121</v>
      </c>
      <c r="AP129" s="153">
        <v>0.40300000000000002</v>
      </c>
      <c r="AQ129" s="153">
        <v>0.46200000000000002</v>
      </c>
      <c r="AR129" s="154">
        <v>0.129</v>
      </c>
      <c r="AS129" s="155">
        <v>0.12</v>
      </c>
      <c r="AT129" s="154">
        <v>0.10100000000000001</v>
      </c>
      <c r="AU129" s="154">
        <v>0.40100000000000002</v>
      </c>
      <c r="AW129" s="185"/>
      <c r="AX129" s="144">
        <f t="shared" si="95"/>
        <v>73.030303030303031</v>
      </c>
      <c r="AY129" s="149">
        <v>54</v>
      </c>
      <c r="AZ129" s="150" t="s">
        <v>344</v>
      </c>
      <c r="BA129" s="149">
        <v>22</v>
      </c>
      <c r="BB129" s="151">
        <v>1</v>
      </c>
      <c r="BC129" s="152">
        <v>1650</v>
      </c>
      <c r="BD129" s="152">
        <v>1205</v>
      </c>
      <c r="BE129" s="149">
        <v>0.73</v>
      </c>
      <c r="BF129" s="152">
        <v>740</v>
      </c>
      <c r="BG129" s="152">
        <v>419</v>
      </c>
      <c r="BH129" s="152">
        <v>1159</v>
      </c>
      <c r="BI129" s="153">
        <v>0.36199999999999999</v>
      </c>
      <c r="BJ129" s="153">
        <v>0.41199999999999998</v>
      </c>
      <c r="BK129" s="154">
        <v>0.19800000000000001</v>
      </c>
      <c r="BL129" s="154">
        <v>0.125</v>
      </c>
      <c r="BM129" s="154">
        <v>9.9000000000000005E-2</v>
      </c>
      <c r="BN129" s="154">
        <v>0.34200000000000003</v>
      </c>
      <c r="DU129" s="4"/>
      <c r="DZ129" s="185"/>
      <c r="EA129" s="185"/>
      <c r="EB129" s="185"/>
      <c r="EC129" s="185"/>
      <c r="ED129" s="185"/>
      <c r="EE129" s="185"/>
    </row>
    <row r="130" spans="30:135" ht="13" x14ac:dyDescent="0.15">
      <c r="AD130" s="144">
        <f t="shared" si="93"/>
        <v>81.039999999999992</v>
      </c>
      <c r="AE130" s="144">
        <f t="shared" si="94"/>
        <v>86.870681145113522</v>
      </c>
      <c r="AF130" s="149">
        <v>55</v>
      </c>
      <c r="AG130" s="150" t="s">
        <v>345</v>
      </c>
      <c r="AH130" s="149">
        <v>25</v>
      </c>
      <c r="AI130" s="151">
        <v>1</v>
      </c>
      <c r="AJ130" s="152">
        <v>2026</v>
      </c>
      <c r="AK130" s="152">
        <v>1760</v>
      </c>
      <c r="AL130" s="149">
        <v>0.86899999999999999</v>
      </c>
      <c r="AM130" s="152">
        <v>894</v>
      </c>
      <c r="AN130" s="152">
        <v>642</v>
      </c>
      <c r="AO130" s="152">
        <v>1536</v>
      </c>
      <c r="AP130" s="153">
        <v>0.41799999999999998</v>
      </c>
      <c r="AQ130" s="153">
        <v>0.47799999999999998</v>
      </c>
      <c r="AR130" s="154">
        <v>0.157</v>
      </c>
      <c r="AS130" s="154">
        <v>0.113</v>
      </c>
      <c r="AT130" s="154">
        <v>8.7999999999999995E-2</v>
      </c>
      <c r="AU130" s="154">
        <v>0.39400000000000002</v>
      </c>
      <c r="AW130" s="185"/>
      <c r="AX130" s="144">
        <f t="shared" si="95"/>
        <v>73.117338003502624</v>
      </c>
      <c r="AY130" s="149">
        <v>55</v>
      </c>
      <c r="AZ130" s="150" t="s">
        <v>346</v>
      </c>
      <c r="BA130" s="149">
        <v>15</v>
      </c>
      <c r="BB130" s="151">
        <v>1</v>
      </c>
      <c r="BC130" s="152">
        <v>1142</v>
      </c>
      <c r="BD130" s="152">
        <v>835</v>
      </c>
      <c r="BE130" s="149">
        <v>0.73099999999999998</v>
      </c>
      <c r="BF130" s="152">
        <v>549</v>
      </c>
      <c r="BG130" s="152">
        <v>298</v>
      </c>
      <c r="BH130" s="152">
        <v>847</v>
      </c>
      <c r="BI130" s="153">
        <v>0.35199999999999998</v>
      </c>
      <c r="BJ130" s="153">
        <v>0.39900000000000002</v>
      </c>
      <c r="BK130" s="154">
        <v>0.16600000000000001</v>
      </c>
      <c r="BL130" s="154">
        <v>0.108</v>
      </c>
      <c r="BM130" s="154">
        <v>8.1000000000000003E-2</v>
      </c>
      <c r="BN130" s="154">
        <v>0.34200000000000003</v>
      </c>
      <c r="DU130" s="4"/>
      <c r="DZ130" s="185"/>
      <c r="EA130" s="185"/>
      <c r="EB130" s="185"/>
      <c r="EC130" s="185"/>
      <c r="ED130" s="185"/>
      <c r="EE130" s="185"/>
    </row>
    <row r="131" spans="30:135" ht="13" x14ac:dyDescent="0.15">
      <c r="AD131" s="144">
        <f t="shared" si="93"/>
        <v>83.27272727272728</v>
      </c>
      <c r="AE131" s="144">
        <f t="shared" si="94"/>
        <v>86.681222707423572</v>
      </c>
      <c r="AF131" s="149">
        <v>56</v>
      </c>
      <c r="AG131" s="150" t="s">
        <v>317</v>
      </c>
      <c r="AH131" s="149">
        <v>22</v>
      </c>
      <c r="AI131" s="151">
        <v>1</v>
      </c>
      <c r="AJ131" s="152">
        <v>1832</v>
      </c>
      <c r="AK131" s="152">
        <v>1588</v>
      </c>
      <c r="AL131" s="149">
        <v>0.86699999999999999</v>
      </c>
      <c r="AM131" s="152">
        <v>743</v>
      </c>
      <c r="AN131" s="152">
        <v>607</v>
      </c>
      <c r="AO131" s="152">
        <v>1350</v>
      </c>
      <c r="AP131" s="151">
        <v>0.45</v>
      </c>
      <c r="AQ131" s="153">
        <v>0.503</v>
      </c>
      <c r="AR131" s="154">
        <v>0.18099999999999999</v>
      </c>
      <c r="AS131" s="154">
        <v>9.6000000000000002E-2</v>
      </c>
      <c r="AT131" s="154">
        <v>6.7000000000000004E-2</v>
      </c>
      <c r="AU131" s="154">
        <v>0.40300000000000002</v>
      </c>
      <c r="AW131" s="185"/>
      <c r="AX131" s="144">
        <f t="shared" si="95"/>
        <v>73.166926677067082</v>
      </c>
      <c r="AY131" s="149">
        <v>56</v>
      </c>
      <c r="AZ131" s="150" t="s">
        <v>347</v>
      </c>
      <c r="BA131" s="149">
        <v>16</v>
      </c>
      <c r="BB131" s="151">
        <v>1</v>
      </c>
      <c r="BC131" s="152">
        <v>1282</v>
      </c>
      <c r="BD131" s="152">
        <v>938</v>
      </c>
      <c r="BE131" s="149">
        <v>0.73199999999999998</v>
      </c>
      <c r="BF131" s="152">
        <v>588</v>
      </c>
      <c r="BG131" s="152">
        <v>345</v>
      </c>
      <c r="BH131" s="152">
        <v>933</v>
      </c>
      <c r="BI131" s="151">
        <v>0.37</v>
      </c>
      <c r="BJ131" s="153">
        <v>0.40799999999999997</v>
      </c>
      <c r="BK131" s="154">
        <v>0.17599999999999999</v>
      </c>
      <c r="BL131" s="154">
        <v>0.111</v>
      </c>
      <c r="BM131" s="154">
        <v>8.7999999999999995E-2</v>
      </c>
      <c r="BN131" s="154">
        <v>0.35299999999999998</v>
      </c>
      <c r="DU131" s="4"/>
      <c r="DZ131" s="185"/>
      <c r="EA131" s="185"/>
      <c r="EB131" s="185"/>
      <c r="EC131" s="185"/>
      <c r="ED131" s="185"/>
      <c r="EE131" s="185"/>
    </row>
    <row r="132" spans="30:135" ht="13" x14ac:dyDescent="0.15">
      <c r="AD132" s="144">
        <f t="shared" si="93"/>
        <v>93.761904761904759</v>
      </c>
      <c r="AE132" s="144">
        <f t="shared" si="94"/>
        <v>86.43981716607415</v>
      </c>
      <c r="AF132" s="149">
        <v>57</v>
      </c>
      <c r="AG132" s="150" t="s">
        <v>348</v>
      </c>
      <c r="AH132" s="149">
        <v>21</v>
      </c>
      <c r="AI132" s="151">
        <v>1</v>
      </c>
      <c r="AJ132" s="152">
        <v>1969</v>
      </c>
      <c r="AK132" s="152">
        <v>1702</v>
      </c>
      <c r="AL132" s="149">
        <v>0.86399999999999999</v>
      </c>
      <c r="AM132" s="152">
        <v>884</v>
      </c>
      <c r="AN132" s="152">
        <v>633</v>
      </c>
      <c r="AO132" s="152">
        <v>1517</v>
      </c>
      <c r="AP132" s="153">
        <v>0.41699999999999998</v>
      </c>
      <c r="AQ132" s="153">
        <v>0.47799999999999998</v>
      </c>
      <c r="AR132" s="154">
        <v>0.153</v>
      </c>
      <c r="AS132" s="154">
        <v>9.1999999999999998E-2</v>
      </c>
      <c r="AT132" s="155">
        <v>7.0000000000000007E-2</v>
      </c>
      <c r="AU132" s="154">
        <v>0.39500000000000002</v>
      </c>
      <c r="AW132" s="185"/>
      <c r="AX132" s="144">
        <f t="shared" si="95"/>
        <v>73.298816568047343</v>
      </c>
      <c r="AY132" s="149">
        <v>57</v>
      </c>
      <c r="AZ132" s="150" t="s">
        <v>343</v>
      </c>
      <c r="BA132" s="149">
        <v>17</v>
      </c>
      <c r="BB132" s="151">
        <v>1</v>
      </c>
      <c r="BC132" s="152">
        <v>1352</v>
      </c>
      <c r="BD132" s="152">
        <v>991</v>
      </c>
      <c r="BE132" s="149">
        <v>0.73299999999999998</v>
      </c>
      <c r="BF132" s="152">
        <v>584</v>
      </c>
      <c r="BG132" s="152">
        <v>356</v>
      </c>
      <c r="BH132" s="152">
        <v>940</v>
      </c>
      <c r="BI132" s="153">
        <v>0.379</v>
      </c>
      <c r="BJ132" s="153">
        <v>0.42799999999999999</v>
      </c>
      <c r="BK132" s="154">
        <v>0.20899999999999999</v>
      </c>
      <c r="BL132" s="154">
        <v>0.106</v>
      </c>
      <c r="BM132" s="154">
        <v>7.4999999999999997E-2</v>
      </c>
      <c r="BN132" s="154">
        <v>0.35199999999999998</v>
      </c>
      <c r="DU132" s="4"/>
      <c r="DZ132" s="185"/>
      <c r="EA132" s="185"/>
      <c r="EB132" s="185"/>
      <c r="EC132" s="185"/>
      <c r="ED132" s="185"/>
      <c r="EE132" s="185"/>
    </row>
    <row r="133" spans="30:135" ht="13" x14ac:dyDescent="0.15">
      <c r="AD133" s="144">
        <f t="shared" si="93"/>
        <v>76.777777777777786</v>
      </c>
      <c r="AE133" s="144">
        <f t="shared" si="94"/>
        <v>86.396526772793052</v>
      </c>
      <c r="AF133" s="149">
        <v>58</v>
      </c>
      <c r="AG133" s="150" t="s">
        <v>247</v>
      </c>
      <c r="AH133" s="149">
        <v>18</v>
      </c>
      <c r="AI133" s="151">
        <v>1</v>
      </c>
      <c r="AJ133" s="152">
        <v>1382</v>
      </c>
      <c r="AK133" s="152">
        <v>1194</v>
      </c>
      <c r="AL133" s="149">
        <v>0.86399999999999999</v>
      </c>
      <c r="AM133" s="152">
        <v>614</v>
      </c>
      <c r="AN133" s="152">
        <v>450</v>
      </c>
      <c r="AO133" s="152">
        <v>1064</v>
      </c>
      <c r="AP133" s="153">
        <v>0.42299999999999999</v>
      </c>
      <c r="AQ133" s="153">
        <v>0.48599999999999999</v>
      </c>
      <c r="AR133" s="154">
        <v>0.16200000000000001</v>
      </c>
      <c r="AS133" s="155">
        <v>0.09</v>
      </c>
      <c r="AT133" s="154">
        <v>7.1999999999999995E-2</v>
      </c>
      <c r="AU133" s="154">
        <v>0.38900000000000001</v>
      </c>
      <c r="AW133" s="185"/>
      <c r="AX133" s="144">
        <f t="shared" si="95"/>
        <v>73.337902673063738</v>
      </c>
      <c r="AY133" s="149">
        <v>58</v>
      </c>
      <c r="AZ133" s="150" t="s">
        <v>349</v>
      </c>
      <c r="BA133" s="149">
        <v>18</v>
      </c>
      <c r="BB133" s="151">
        <v>1</v>
      </c>
      <c r="BC133" s="152">
        <v>1459</v>
      </c>
      <c r="BD133" s="152">
        <v>1070</v>
      </c>
      <c r="BE133" s="149">
        <v>0.73299999999999998</v>
      </c>
      <c r="BF133" s="152">
        <v>534</v>
      </c>
      <c r="BG133" s="152">
        <v>370</v>
      </c>
      <c r="BH133" s="152">
        <v>904</v>
      </c>
      <c r="BI133" s="153">
        <v>0.40899999999999997</v>
      </c>
      <c r="BJ133" s="153">
        <v>0.45800000000000002</v>
      </c>
      <c r="BK133" s="154">
        <v>0.27300000000000002</v>
      </c>
      <c r="BL133" s="154">
        <v>0.125</v>
      </c>
      <c r="BM133" s="154">
        <v>9.2999999999999999E-2</v>
      </c>
      <c r="BN133" s="154">
        <v>0.34899999999999998</v>
      </c>
      <c r="DU133" s="4"/>
      <c r="DZ133" s="185"/>
      <c r="EA133" s="185"/>
      <c r="EB133" s="185"/>
      <c r="EC133" s="185"/>
      <c r="ED133" s="185"/>
      <c r="EE133" s="185"/>
    </row>
    <row r="134" spans="30:135" ht="13" x14ac:dyDescent="0.15">
      <c r="AD134" s="144">
        <f t="shared" si="93"/>
        <v>83.695652173913047</v>
      </c>
      <c r="AE134" s="144">
        <f t="shared" si="94"/>
        <v>86.389610389610397</v>
      </c>
      <c r="AF134" s="149">
        <v>59</v>
      </c>
      <c r="AG134" s="150" t="s">
        <v>350</v>
      </c>
      <c r="AH134" s="149">
        <v>23</v>
      </c>
      <c r="AI134" s="151">
        <v>1</v>
      </c>
      <c r="AJ134" s="152">
        <v>1925</v>
      </c>
      <c r="AK134" s="152">
        <v>1663</v>
      </c>
      <c r="AL134" s="149">
        <v>0.86399999999999999</v>
      </c>
      <c r="AM134" s="152">
        <v>853</v>
      </c>
      <c r="AN134" s="152">
        <v>630</v>
      </c>
      <c r="AO134" s="152">
        <v>1483</v>
      </c>
      <c r="AP134" s="153">
        <v>0.42499999999999999</v>
      </c>
      <c r="AQ134" s="153">
        <v>0.48199999999999998</v>
      </c>
      <c r="AR134" s="154">
        <v>0.156</v>
      </c>
      <c r="AS134" s="154">
        <v>9.2999999999999999E-2</v>
      </c>
      <c r="AT134" s="154">
        <v>7.3999999999999996E-2</v>
      </c>
      <c r="AU134" s="154">
        <v>0.39600000000000002</v>
      </c>
      <c r="AW134" s="185"/>
      <c r="AX134" s="144">
        <f t="shared" si="95"/>
        <v>73.400852878464818</v>
      </c>
      <c r="AY134" s="149">
        <v>59</v>
      </c>
      <c r="AZ134" s="150" t="s">
        <v>280</v>
      </c>
      <c r="BA134" s="149">
        <v>23</v>
      </c>
      <c r="BB134" s="151">
        <v>1</v>
      </c>
      <c r="BC134" s="152">
        <v>1876</v>
      </c>
      <c r="BD134" s="152">
        <v>1377</v>
      </c>
      <c r="BE134" s="149">
        <v>0.73399999999999999</v>
      </c>
      <c r="BF134" s="152">
        <v>859</v>
      </c>
      <c r="BG134" s="152">
        <v>519</v>
      </c>
      <c r="BH134" s="152">
        <v>1378</v>
      </c>
      <c r="BI134" s="153">
        <v>0.377</v>
      </c>
      <c r="BJ134" s="153">
        <v>0.433</v>
      </c>
      <c r="BK134" s="154">
        <v>0.19900000000000001</v>
      </c>
      <c r="BL134" s="154">
        <v>7.9000000000000001E-2</v>
      </c>
      <c r="BM134" s="154">
        <v>6.7000000000000004E-2</v>
      </c>
      <c r="BN134" s="154">
        <v>0.33500000000000002</v>
      </c>
      <c r="DU134" s="4"/>
      <c r="DZ134" s="185"/>
      <c r="EA134" s="185"/>
      <c r="EB134" s="185"/>
      <c r="EC134" s="185"/>
      <c r="ED134" s="185"/>
      <c r="EE134" s="185"/>
    </row>
    <row r="135" spans="30:135" ht="13" x14ac:dyDescent="0.15">
      <c r="AD135" s="144">
        <f t="shared" si="93"/>
        <v>82</v>
      </c>
      <c r="AE135" s="144">
        <f t="shared" si="94"/>
        <v>86.30820399113081</v>
      </c>
      <c r="AF135" s="149">
        <v>60</v>
      </c>
      <c r="AG135" s="150" t="s">
        <v>351</v>
      </c>
      <c r="AH135" s="149">
        <v>22</v>
      </c>
      <c r="AI135" s="151">
        <v>1</v>
      </c>
      <c r="AJ135" s="152">
        <v>1804</v>
      </c>
      <c r="AK135" s="152">
        <v>1557</v>
      </c>
      <c r="AL135" s="149">
        <v>0.86299999999999999</v>
      </c>
      <c r="AM135" s="152">
        <v>749</v>
      </c>
      <c r="AN135" s="152">
        <v>559</v>
      </c>
      <c r="AO135" s="152">
        <v>1308</v>
      </c>
      <c r="AP135" s="153">
        <v>0.42699999999999999</v>
      </c>
      <c r="AQ135" s="153">
        <v>0.50600000000000001</v>
      </c>
      <c r="AR135" s="154">
        <v>0.189</v>
      </c>
      <c r="AS135" s="154">
        <v>0.10299999999999999</v>
      </c>
      <c r="AT135" s="154">
        <v>7.3999999999999996E-2</v>
      </c>
      <c r="AU135" s="154">
        <v>0.38600000000000001</v>
      </c>
      <c r="AW135" s="185"/>
      <c r="AX135" s="144">
        <f t="shared" si="95"/>
        <v>73.425605536332185</v>
      </c>
      <c r="AY135" s="149">
        <v>60</v>
      </c>
      <c r="AZ135" s="150" t="s">
        <v>352</v>
      </c>
      <c r="BA135" s="149">
        <v>17</v>
      </c>
      <c r="BB135" s="151">
        <v>1</v>
      </c>
      <c r="BC135" s="152">
        <v>1445</v>
      </c>
      <c r="BD135" s="152">
        <v>1061</v>
      </c>
      <c r="BE135" s="149">
        <v>0.73399999999999999</v>
      </c>
      <c r="BF135" s="152">
        <v>570</v>
      </c>
      <c r="BG135" s="152">
        <v>362</v>
      </c>
      <c r="BH135" s="152">
        <v>932</v>
      </c>
      <c r="BI135" s="153">
        <v>0.38800000000000001</v>
      </c>
      <c r="BJ135" s="153">
        <v>0.43099999999999999</v>
      </c>
      <c r="BK135" s="154">
        <v>0.222</v>
      </c>
      <c r="BL135" s="154">
        <v>0.151</v>
      </c>
      <c r="BM135" s="154">
        <v>0.11700000000000001</v>
      </c>
      <c r="BN135" s="154">
        <v>0.36199999999999999</v>
      </c>
      <c r="DU135" s="4"/>
      <c r="DZ135" s="185"/>
      <c r="EA135" s="185"/>
      <c r="EB135" s="185"/>
      <c r="EC135" s="185"/>
      <c r="ED135" s="185"/>
      <c r="EE135" s="185"/>
    </row>
    <row r="136" spans="30:135" ht="13" x14ac:dyDescent="0.15">
      <c r="AD136" s="144">
        <f t="shared" si="93"/>
        <v>77.565217391304344</v>
      </c>
      <c r="AE136" s="144">
        <f t="shared" si="94"/>
        <v>86.32286995515696</v>
      </c>
      <c r="AF136" s="149">
        <v>61</v>
      </c>
      <c r="AG136" s="150" t="s">
        <v>353</v>
      </c>
      <c r="AH136" s="149">
        <v>23</v>
      </c>
      <c r="AI136" s="151">
        <v>1</v>
      </c>
      <c r="AJ136" s="152">
        <v>1784</v>
      </c>
      <c r="AK136" s="152">
        <v>1540</v>
      </c>
      <c r="AL136" s="149">
        <v>0.86299999999999999</v>
      </c>
      <c r="AM136" s="152">
        <v>744</v>
      </c>
      <c r="AN136" s="152">
        <v>550</v>
      </c>
      <c r="AO136" s="152">
        <v>1294</v>
      </c>
      <c r="AP136" s="153">
        <v>0.42499999999999999</v>
      </c>
      <c r="AQ136" s="153">
        <v>0.49399999999999999</v>
      </c>
      <c r="AR136" s="154">
        <v>0.187</v>
      </c>
      <c r="AS136" s="154">
        <v>0.107</v>
      </c>
      <c r="AT136" s="154">
        <v>7.4999999999999997E-2</v>
      </c>
      <c r="AU136" s="155">
        <v>0.39</v>
      </c>
      <c r="AW136" s="185"/>
      <c r="AX136" s="144">
        <f t="shared" si="95"/>
        <v>73.492217898832692</v>
      </c>
      <c r="AY136" s="149">
        <v>61</v>
      </c>
      <c r="AZ136" s="150" t="s">
        <v>354</v>
      </c>
      <c r="BA136" s="149">
        <v>24</v>
      </c>
      <c r="BB136" s="151">
        <v>1</v>
      </c>
      <c r="BC136" s="152">
        <v>2056</v>
      </c>
      <c r="BD136" s="152">
        <v>1511</v>
      </c>
      <c r="BE136" s="149">
        <v>0.73499999999999999</v>
      </c>
      <c r="BF136" s="152">
        <v>927</v>
      </c>
      <c r="BG136" s="152">
        <v>549</v>
      </c>
      <c r="BH136" s="152">
        <v>1476</v>
      </c>
      <c r="BI136" s="153">
        <v>0.372</v>
      </c>
      <c r="BJ136" s="153">
        <v>0.41799999999999998</v>
      </c>
      <c r="BK136" s="154">
        <v>0.19400000000000001</v>
      </c>
      <c r="BL136" s="154">
        <v>0.106</v>
      </c>
      <c r="BM136" s="154">
        <v>8.7999999999999995E-2</v>
      </c>
      <c r="BN136" s="154">
        <v>0.34499999999999997</v>
      </c>
      <c r="DU136" s="4"/>
      <c r="DZ136" s="185"/>
      <c r="EA136" s="185"/>
      <c r="EB136" s="185"/>
      <c r="EC136" s="185"/>
      <c r="ED136" s="185"/>
      <c r="EE136" s="185"/>
    </row>
    <row r="137" spans="30:135" ht="13" x14ac:dyDescent="0.15">
      <c r="AD137" s="144">
        <f t="shared" si="93"/>
        <v>84.166666666666657</v>
      </c>
      <c r="AE137" s="144">
        <f t="shared" si="94"/>
        <v>86.089108910891085</v>
      </c>
      <c r="AF137" s="149">
        <v>62</v>
      </c>
      <c r="AG137" s="150" t="s">
        <v>355</v>
      </c>
      <c r="AH137" s="149">
        <v>24</v>
      </c>
      <c r="AI137" s="151">
        <v>1</v>
      </c>
      <c r="AJ137" s="152">
        <v>2020</v>
      </c>
      <c r="AK137" s="152">
        <v>1739</v>
      </c>
      <c r="AL137" s="149">
        <v>0.86099999999999999</v>
      </c>
      <c r="AM137" s="152">
        <v>835</v>
      </c>
      <c r="AN137" s="152">
        <v>662</v>
      </c>
      <c r="AO137" s="152">
        <v>1497</v>
      </c>
      <c r="AP137" s="153">
        <v>0.442</v>
      </c>
      <c r="AQ137" s="153">
        <v>0.499</v>
      </c>
      <c r="AR137" s="154">
        <v>0.17799999999999999</v>
      </c>
      <c r="AS137" s="154">
        <v>0.10100000000000001</v>
      </c>
      <c r="AT137" s="154">
        <v>7.5999999999999998E-2</v>
      </c>
      <c r="AU137" s="154">
        <v>0.39800000000000002</v>
      </c>
      <c r="AW137" s="185"/>
      <c r="AX137" s="144">
        <f t="shared" si="95"/>
        <v>73.452380952380963</v>
      </c>
      <c r="AY137" s="149">
        <v>62</v>
      </c>
      <c r="AZ137" s="150" t="s">
        <v>356</v>
      </c>
      <c r="BA137" s="149">
        <v>20</v>
      </c>
      <c r="BB137" s="151">
        <v>1</v>
      </c>
      <c r="BC137" s="152">
        <v>1680</v>
      </c>
      <c r="BD137" s="152">
        <v>1234</v>
      </c>
      <c r="BE137" s="149">
        <v>0.73499999999999999</v>
      </c>
      <c r="BF137" s="152">
        <v>815</v>
      </c>
      <c r="BG137" s="152">
        <v>452</v>
      </c>
      <c r="BH137" s="152">
        <v>1267</v>
      </c>
      <c r="BI137" s="153">
        <v>0.35699999999999998</v>
      </c>
      <c r="BJ137" s="153">
        <v>0.40500000000000003</v>
      </c>
      <c r="BK137" s="154">
        <v>0.16600000000000001</v>
      </c>
      <c r="BL137" s="154">
        <v>9.2999999999999999E-2</v>
      </c>
      <c r="BM137" s="154">
        <v>7.5999999999999998E-2</v>
      </c>
      <c r="BN137" s="154">
        <v>0.34300000000000003</v>
      </c>
      <c r="DU137" s="4"/>
      <c r="DZ137" s="185"/>
      <c r="EA137" s="185"/>
      <c r="EB137" s="185"/>
      <c r="EC137" s="185"/>
      <c r="ED137" s="185"/>
      <c r="EE137" s="185"/>
    </row>
    <row r="138" spans="30:135" ht="13" x14ac:dyDescent="0.15">
      <c r="AD138" s="144">
        <f t="shared" si="93"/>
        <v>85.761904761904759</v>
      </c>
      <c r="AE138" s="144">
        <f t="shared" si="94"/>
        <v>86.063298167684621</v>
      </c>
      <c r="AF138" s="149">
        <v>63</v>
      </c>
      <c r="AG138" s="150" t="s">
        <v>357</v>
      </c>
      <c r="AH138" s="149">
        <v>21</v>
      </c>
      <c r="AI138" s="151">
        <v>1</v>
      </c>
      <c r="AJ138" s="152">
        <v>1801</v>
      </c>
      <c r="AK138" s="152">
        <v>1550</v>
      </c>
      <c r="AL138" s="149">
        <v>0.86099999999999999</v>
      </c>
      <c r="AM138" s="152">
        <v>832</v>
      </c>
      <c r="AN138" s="152">
        <v>535</v>
      </c>
      <c r="AO138" s="152">
        <v>1367</v>
      </c>
      <c r="AP138" s="153">
        <v>0.39100000000000001</v>
      </c>
      <c r="AQ138" s="151">
        <v>0.46</v>
      </c>
      <c r="AR138" s="154">
        <v>0.128</v>
      </c>
      <c r="AS138" s="154">
        <v>0.13500000000000001</v>
      </c>
      <c r="AT138" s="154">
        <v>9.9000000000000005E-2</v>
      </c>
      <c r="AU138" s="154">
        <v>0.39900000000000002</v>
      </c>
      <c r="AW138" s="185"/>
      <c r="AX138" s="144">
        <f t="shared" si="95"/>
        <v>73.531269740998113</v>
      </c>
      <c r="AY138" s="149">
        <v>63</v>
      </c>
      <c r="AZ138" s="150" t="s">
        <v>358</v>
      </c>
      <c r="BA138" s="149">
        <v>20</v>
      </c>
      <c r="BB138" s="151">
        <v>1</v>
      </c>
      <c r="BC138" s="152">
        <v>1583</v>
      </c>
      <c r="BD138" s="152">
        <v>1164</v>
      </c>
      <c r="BE138" s="149">
        <v>0.73499999999999999</v>
      </c>
      <c r="BF138" s="152">
        <v>710</v>
      </c>
      <c r="BG138" s="152">
        <v>425</v>
      </c>
      <c r="BH138" s="152">
        <v>1135</v>
      </c>
      <c r="BI138" s="153">
        <v>0.374</v>
      </c>
      <c r="BJ138" s="153">
        <v>0.432</v>
      </c>
      <c r="BK138" s="154">
        <v>0.21099999999999999</v>
      </c>
      <c r="BL138" s="154">
        <v>8.7999999999999995E-2</v>
      </c>
      <c r="BM138" s="154">
        <v>7.0999999999999994E-2</v>
      </c>
      <c r="BN138" s="154">
        <v>0.33300000000000002</v>
      </c>
      <c r="DU138" s="4"/>
      <c r="DZ138" s="185"/>
      <c r="EA138" s="185"/>
      <c r="EB138" s="185"/>
      <c r="EC138" s="185"/>
      <c r="ED138" s="185"/>
      <c r="EE138" s="185"/>
    </row>
    <row r="139" spans="30:135" ht="13" x14ac:dyDescent="0.15">
      <c r="AD139" s="144">
        <f t="shared" si="93"/>
        <v>84.181818181818187</v>
      </c>
      <c r="AE139" s="144">
        <f t="shared" si="94"/>
        <v>86.069114470842337</v>
      </c>
      <c r="AF139" s="149">
        <v>64</v>
      </c>
      <c r="AG139" s="150" t="s">
        <v>359</v>
      </c>
      <c r="AH139" s="149">
        <v>22</v>
      </c>
      <c r="AI139" s="151">
        <v>1</v>
      </c>
      <c r="AJ139" s="152">
        <v>1852</v>
      </c>
      <c r="AK139" s="152">
        <v>1594</v>
      </c>
      <c r="AL139" s="149">
        <v>0.86099999999999999</v>
      </c>
      <c r="AM139" s="152">
        <v>846</v>
      </c>
      <c r="AN139" s="152">
        <v>549</v>
      </c>
      <c r="AO139" s="152">
        <v>1395</v>
      </c>
      <c r="AP139" s="153">
        <v>0.39400000000000002</v>
      </c>
      <c r="AQ139" s="153">
        <v>0.46300000000000002</v>
      </c>
      <c r="AR139" s="154">
        <v>0.14899999999999999</v>
      </c>
      <c r="AS139" s="154">
        <v>0.114</v>
      </c>
      <c r="AT139" s="154">
        <v>8.8999999999999996E-2</v>
      </c>
      <c r="AU139" s="154">
        <v>0.39100000000000001</v>
      </c>
      <c r="AW139" s="185"/>
      <c r="AX139" s="144">
        <f t="shared" si="95"/>
        <v>73.611111111111114</v>
      </c>
      <c r="AY139" s="149">
        <v>64</v>
      </c>
      <c r="AZ139" s="150" t="s">
        <v>266</v>
      </c>
      <c r="BA139" s="149">
        <v>22</v>
      </c>
      <c r="BB139" s="151">
        <v>1</v>
      </c>
      <c r="BC139" s="152">
        <v>1800</v>
      </c>
      <c r="BD139" s="152">
        <v>1325</v>
      </c>
      <c r="BE139" s="149">
        <v>0.73599999999999999</v>
      </c>
      <c r="BF139" s="152">
        <v>831</v>
      </c>
      <c r="BG139" s="152">
        <v>497</v>
      </c>
      <c r="BH139" s="152">
        <v>1328</v>
      </c>
      <c r="BI139" s="153">
        <v>0.374</v>
      </c>
      <c r="BJ139" s="153">
        <v>0.41499999999999998</v>
      </c>
      <c r="BK139" s="154">
        <v>0.185</v>
      </c>
      <c r="BL139" s="154">
        <v>9.1999999999999998E-2</v>
      </c>
      <c r="BM139" s="154">
        <v>7.5999999999999998E-2</v>
      </c>
      <c r="BN139" s="154">
        <v>0.34699999999999998</v>
      </c>
      <c r="DU139" s="4"/>
      <c r="DZ139" s="185"/>
      <c r="EA139" s="185"/>
      <c r="EB139" s="185"/>
      <c r="EC139" s="185"/>
      <c r="ED139" s="185"/>
      <c r="EE139" s="185"/>
    </row>
    <row r="140" spans="30:135" ht="13" x14ac:dyDescent="0.15">
      <c r="AD140" s="144">
        <f t="shared" si="93"/>
        <v>80.045454545454533</v>
      </c>
      <c r="AE140" s="144">
        <f t="shared" si="94"/>
        <v>86.087450312322545</v>
      </c>
      <c r="AF140" s="149">
        <v>65</v>
      </c>
      <c r="AG140" s="150" t="s">
        <v>360</v>
      </c>
      <c r="AH140" s="149">
        <v>22</v>
      </c>
      <c r="AI140" s="151">
        <v>1</v>
      </c>
      <c r="AJ140" s="152">
        <v>1761</v>
      </c>
      <c r="AK140" s="152">
        <v>1516</v>
      </c>
      <c r="AL140" s="149">
        <v>0.86099999999999999</v>
      </c>
      <c r="AM140" s="152">
        <v>714</v>
      </c>
      <c r="AN140" s="152">
        <v>515</v>
      </c>
      <c r="AO140" s="152">
        <v>1229</v>
      </c>
      <c r="AP140" s="153">
        <v>0.41899999999999998</v>
      </c>
      <c r="AQ140" s="153">
        <v>0.48599999999999999</v>
      </c>
      <c r="AR140" s="154">
        <v>0.191</v>
      </c>
      <c r="AS140" s="154">
        <v>0.125</v>
      </c>
      <c r="AT140" s="154">
        <v>8.5999999999999993E-2</v>
      </c>
      <c r="AU140" s="154">
        <v>0.39400000000000002</v>
      </c>
      <c r="AW140" s="185"/>
      <c r="AX140" s="144">
        <f t="shared" si="95"/>
        <v>73.767123287671239</v>
      </c>
      <c r="AY140" s="149">
        <v>65</v>
      </c>
      <c r="AZ140" s="150" t="s">
        <v>361</v>
      </c>
      <c r="BA140" s="149">
        <v>18</v>
      </c>
      <c r="BB140" s="151">
        <v>1</v>
      </c>
      <c r="BC140" s="152">
        <v>1460</v>
      </c>
      <c r="BD140" s="152">
        <v>1077</v>
      </c>
      <c r="BE140" s="149">
        <v>0.73799999999999999</v>
      </c>
      <c r="BF140" s="152">
        <v>602</v>
      </c>
      <c r="BG140" s="152">
        <v>387</v>
      </c>
      <c r="BH140" s="152">
        <v>989</v>
      </c>
      <c r="BI140" s="153">
        <v>0.39100000000000001</v>
      </c>
      <c r="BJ140" s="153">
        <v>0.42699999999999999</v>
      </c>
      <c r="BK140" s="154">
        <v>0.21199999999999999</v>
      </c>
      <c r="BL140" s="154">
        <v>0.128</v>
      </c>
      <c r="BM140" s="155">
        <v>0.1</v>
      </c>
      <c r="BN140" s="154">
        <v>0.36199999999999999</v>
      </c>
      <c r="DU140" s="4"/>
      <c r="DZ140" s="185"/>
      <c r="EA140" s="185"/>
      <c r="EB140" s="185"/>
      <c r="EC140" s="185"/>
      <c r="ED140" s="185"/>
      <c r="EE140" s="185"/>
    </row>
    <row r="141" spans="30:135" ht="15.75" customHeight="1" x14ac:dyDescent="0.15">
      <c r="AD141" s="144">
        <f t="shared" si="93"/>
        <v>79.571428571428569</v>
      </c>
      <c r="AE141" s="144">
        <f t="shared" si="94"/>
        <v>86.056253740275281</v>
      </c>
      <c r="AF141" s="149">
        <v>66</v>
      </c>
      <c r="AG141" s="150" t="s">
        <v>362</v>
      </c>
      <c r="AH141" s="149">
        <v>21</v>
      </c>
      <c r="AI141" s="151">
        <v>1</v>
      </c>
      <c r="AJ141" s="152">
        <v>1671</v>
      </c>
      <c r="AK141" s="152">
        <v>1438</v>
      </c>
      <c r="AL141" s="149">
        <v>0.86099999999999999</v>
      </c>
      <c r="AM141" s="152">
        <v>711</v>
      </c>
      <c r="AN141" s="152">
        <v>513</v>
      </c>
      <c r="AO141" s="152">
        <v>1224</v>
      </c>
      <c r="AP141" s="153">
        <v>0.41899999999999998</v>
      </c>
      <c r="AQ141" s="153">
        <v>0.496</v>
      </c>
      <c r="AR141" s="154">
        <v>0.185</v>
      </c>
      <c r="AS141" s="154">
        <v>0.10100000000000001</v>
      </c>
      <c r="AT141" s="154">
        <v>6.9000000000000006E-2</v>
      </c>
      <c r="AU141" s="154">
        <v>0.38500000000000001</v>
      </c>
      <c r="AW141" s="185"/>
      <c r="AX141" s="144">
        <f t="shared" si="95"/>
        <v>73.789649415692821</v>
      </c>
      <c r="AY141" s="149">
        <v>66</v>
      </c>
      <c r="AZ141" s="150" t="s">
        <v>363</v>
      </c>
      <c r="BA141" s="149">
        <v>23</v>
      </c>
      <c r="BB141" s="151">
        <v>1</v>
      </c>
      <c r="BC141" s="152">
        <v>1797</v>
      </c>
      <c r="BD141" s="152">
        <v>1326</v>
      </c>
      <c r="BE141" s="149">
        <v>0.73799999999999999</v>
      </c>
      <c r="BF141" s="152">
        <v>832</v>
      </c>
      <c r="BG141" s="152">
        <v>483</v>
      </c>
      <c r="BH141" s="152">
        <v>1315</v>
      </c>
      <c r="BI141" s="153">
        <v>0.36699999999999999</v>
      </c>
      <c r="BJ141" s="153">
        <v>0.40600000000000003</v>
      </c>
      <c r="BK141" s="154">
        <v>0.18099999999999999</v>
      </c>
      <c r="BL141" s="154">
        <v>0.109</v>
      </c>
      <c r="BM141" s="154">
        <v>9.0999999999999998E-2</v>
      </c>
      <c r="BN141" s="154">
        <v>0.34899999999999998</v>
      </c>
      <c r="DU141" s="4"/>
      <c r="DZ141" s="185"/>
      <c r="EA141" s="185"/>
      <c r="EB141" s="185"/>
      <c r="EC141" s="185"/>
      <c r="ED141" s="185"/>
      <c r="EE141" s="185"/>
    </row>
    <row r="142" spans="30:135" ht="13" x14ac:dyDescent="0.15">
      <c r="AD142" s="144">
        <f t="shared" si="93"/>
        <v>87.15789473684211</v>
      </c>
      <c r="AE142" s="144">
        <f t="shared" si="94"/>
        <v>85.869565217391312</v>
      </c>
      <c r="AF142" s="149">
        <v>67</v>
      </c>
      <c r="AG142" s="150" t="s">
        <v>364</v>
      </c>
      <c r="AH142" s="149">
        <v>19</v>
      </c>
      <c r="AI142" s="151">
        <v>1</v>
      </c>
      <c r="AJ142" s="152">
        <v>1656</v>
      </c>
      <c r="AK142" s="152">
        <v>1422</v>
      </c>
      <c r="AL142" s="149">
        <v>0.85899999999999999</v>
      </c>
      <c r="AM142" s="152">
        <v>700</v>
      </c>
      <c r="AN142" s="152">
        <v>494</v>
      </c>
      <c r="AO142" s="152">
        <v>1194</v>
      </c>
      <c r="AP142" s="153">
        <v>0.41399999999999998</v>
      </c>
      <c r="AQ142" s="153">
        <v>0.45300000000000001</v>
      </c>
      <c r="AR142" s="154">
        <v>0.155</v>
      </c>
      <c r="AS142" s="154">
        <v>0.14899999999999999</v>
      </c>
      <c r="AT142" s="154">
        <v>0.115</v>
      </c>
      <c r="AU142" s="154">
        <v>0.41599999999999998</v>
      </c>
      <c r="AW142" s="185"/>
      <c r="AX142" s="144">
        <f t="shared" si="95"/>
        <v>73.81703470031546</v>
      </c>
      <c r="AY142" s="149">
        <v>67</v>
      </c>
      <c r="AZ142" s="150" t="s">
        <v>365</v>
      </c>
      <c r="BA142" s="149">
        <v>22</v>
      </c>
      <c r="BB142" s="151">
        <v>1</v>
      </c>
      <c r="BC142" s="152">
        <v>1902</v>
      </c>
      <c r="BD142" s="152">
        <v>1404</v>
      </c>
      <c r="BE142" s="149">
        <v>0.73799999999999999</v>
      </c>
      <c r="BF142" s="152">
        <v>711</v>
      </c>
      <c r="BG142" s="152">
        <v>474</v>
      </c>
      <c r="BH142" s="152">
        <v>1185</v>
      </c>
      <c r="BI142" s="151">
        <v>0.4</v>
      </c>
      <c r="BJ142" s="153">
        <v>0.45600000000000002</v>
      </c>
      <c r="BK142" s="155">
        <v>0.26</v>
      </c>
      <c r="BL142" s="154">
        <v>0.13700000000000001</v>
      </c>
      <c r="BM142" s="154">
        <v>9.7000000000000003E-2</v>
      </c>
      <c r="BN142" s="154">
        <v>0.35099999999999998</v>
      </c>
      <c r="DU142" s="4"/>
      <c r="DZ142" s="185"/>
      <c r="EA142" s="185"/>
      <c r="EB142" s="185"/>
      <c r="EC142" s="185"/>
      <c r="ED142" s="185"/>
      <c r="EE142" s="185"/>
    </row>
    <row r="143" spans="30:135" ht="13" x14ac:dyDescent="0.15">
      <c r="AD143" s="144">
        <f t="shared" si="93"/>
        <v>83.13636363636364</v>
      </c>
      <c r="AE143" s="144">
        <f t="shared" si="94"/>
        <v>85.94860579551667</v>
      </c>
      <c r="AF143" s="149">
        <v>68</v>
      </c>
      <c r="AG143" s="150" t="s">
        <v>366</v>
      </c>
      <c r="AH143" s="149">
        <v>22</v>
      </c>
      <c r="AI143" s="151">
        <v>1</v>
      </c>
      <c r="AJ143" s="152">
        <v>1829</v>
      </c>
      <c r="AK143" s="152">
        <v>1572</v>
      </c>
      <c r="AL143" s="149">
        <v>0.85899999999999999</v>
      </c>
      <c r="AM143" s="152">
        <v>793</v>
      </c>
      <c r="AN143" s="152">
        <v>517</v>
      </c>
      <c r="AO143" s="152">
        <v>1310</v>
      </c>
      <c r="AP143" s="153">
        <v>0.39500000000000002</v>
      </c>
      <c r="AQ143" s="153">
        <v>0.47099999999999997</v>
      </c>
      <c r="AR143" s="154">
        <v>0.17699999999999999</v>
      </c>
      <c r="AS143" s="155">
        <v>0.13</v>
      </c>
      <c r="AT143" s="154">
        <v>0.106</v>
      </c>
      <c r="AU143" s="154">
        <v>0.38200000000000001</v>
      </c>
      <c r="AW143" s="185"/>
      <c r="AX143" s="144">
        <f t="shared" si="95"/>
        <v>73.796192609182526</v>
      </c>
      <c r="AY143" s="149">
        <v>68</v>
      </c>
      <c r="AZ143" s="150" t="s">
        <v>289</v>
      </c>
      <c r="BA143" s="149">
        <v>24</v>
      </c>
      <c r="BB143" s="151">
        <v>1</v>
      </c>
      <c r="BC143" s="152">
        <v>1786</v>
      </c>
      <c r="BD143" s="152">
        <v>1318</v>
      </c>
      <c r="BE143" s="149">
        <v>0.73799999999999999</v>
      </c>
      <c r="BF143" s="152">
        <v>790</v>
      </c>
      <c r="BG143" s="152">
        <v>464</v>
      </c>
      <c r="BH143" s="152">
        <v>1254</v>
      </c>
      <c r="BI143" s="151">
        <v>0.37</v>
      </c>
      <c r="BJ143" s="153">
        <v>0.41899999999999998</v>
      </c>
      <c r="BK143" s="154">
        <v>0.19900000000000001</v>
      </c>
      <c r="BL143" s="154">
        <v>0.115</v>
      </c>
      <c r="BM143" s="154">
        <v>9.2999999999999999E-2</v>
      </c>
      <c r="BN143" s="154">
        <v>0.34799999999999998</v>
      </c>
      <c r="DU143" s="4"/>
      <c r="DZ143" s="185"/>
      <c r="EA143" s="185"/>
      <c r="EB143" s="185"/>
      <c r="EC143" s="185"/>
      <c r="ED143" s="185"/>
      <c r="EE143" s="185"/>
    </row>
    <row r="144" spans="30:135" ht="13" x14ac:dyDescent="0.15">
      <c r="AD144" s="144">
        <f t="shared" si="93"/>
        <v>84.590909090909093</v>
      </c>
      <c r="AE144" s="144">
        <f t="shared" si="94"/>
        <v>85.867813003761412</v>
      </c>
      <c r="AF144" s="149">
        <v>69</v>
      </c>
      <c r="AG144" s="150" t="s">
        <v>367</v>
      </c>
      <c r="AH144" s="149">
        <v>22</v>
      </c>
      <c r="AI144" s="151">
        <v>1</v>
      </c>
      <c r="AJ144" s="152">
        <v>1861</v>
      </c>
      <c r="AK144" s="152">
        <v>1598</v>
      </c>
      <c r="AL144" s="149">
        <v>0.85899999999999999</v>
      </c>
      <c r="AM144" s="152">
        <v>748</v>
      </c>
      <c r="AN144" s="152">
        <v>637</v>
      </c>
      <c r="AO144" s="152">
        <v>1385</v>
      </c>
      <c r="AP144" s="151">
        <v>0.46</v>
      </c>
      <c r="AQ144" s="153">
        <v>0.49399999999999999</v>
      </c>
      <c r="AR144" s="154">
        <v>0.17899999999999999</v>
      </c>
      <c r="AS144" s="154">
        <v>9.7000000000000003E-2</v>
      </c>
      <c r="AT144" s="154">
        <v>8.1000000000000003E-2</v>
      </c>
      <c r="AU144" s="155">
        <v>0.41</v>
      </c>
      <c r="AW144" s="185"/>
      <c r="AX144" s="144">
        <f t="shared" si="95"/>
        <v>73.893521488133416</v>
      </c>
      <c r="AY144" s="149">
        <v>69</v>
      </c>
      <c r="AZ144" s="150" t="s">
        <v>368</v>
      </c>
      <c r="BA144" s="149">
        <v>20</v>
      </c>
      <c r="BB144" s="151">
        <v>1</v>
      </c>
      <c r="BC144" s="152">
        <v>1559</v>
      </c>
      <c r="BD144" s="152">
        <v>1152</v>
      </c>
      <c r="BE144" s="149">
        <v>0.73899999999999999</v>
      </c>
      <c r="BF144" s="152">
        <v>575</v>
      </c>
      <c r="BG144" s="152">
        <v>440</v>
      </c>
      <c r="BH144" s="152">
        <v>1015</v>
      </c>
      <c r="BI144" s="153">
        <v>0.433</v>
      </c>
      <c r="BJ144" s="153">
        <v>0.46400000000000002</v>
      </c>
      <c r="BK144" s="154">
        <v>0.25800000000000001</v>
      </c>
      <c r="BL144" s="154">
        <v>0.11899999999999999</v>
      </c>
      <c r="BM144" s="154">
        <v>9.4E-2</v>
      </c>
      <c r="BN144" s="154">
        <v>0.36099999999999999</v>
      </c>
      <c r="DU144" s="4"/>
      <c r="DZ144" s="185"/>
      <c r="EA144" s="185"/>
      <c r="EB144" s="185"/>
      <c r="EC144" s="185"/>
      <c r="ED144" s="185"/>
      <c r="EE144" s="185"/>
    </row>
    <row r="145" spans="30:135" ht="13" x14ac:dyDescent="0.15">
      <c r="AD145" s="144">
        <f t="shared" si="93"/>
        <v>81.199999999999989</v>
      </c>
      <c r="AE145" s="144">
        <f t="shared" si="94"/>
        <v>85.911330049261082</v>
      </c>
      <c r="AF145" s="149">
        <v>70</v>
      </c>
      <c r="AG145" s="150" t="s">
        <v>369</v>
      </c>
      <c r="AH145" s="149">
        <v>25</v>
      </c>
      <c r="AI145" s="151">
        <v>1</v>
      </c>
      <c r="AJ145" s="152">
        <v>2030</v>
      </c>
      <c r="AK145" s="152">
        <v>1744</v>
      </c>
      <c r="AL145" s="149">
        <v>0.85899999999999999</v>
      </c>
      <c r="AM145" s="152">
        <v>858</v>
      </c>
      <c r="AN145" s="152">
        <v>596</v>
      </c>
      <c r="AO145" s="152">
        <v>1454</v>
      </c>
      <c r="AP145" s="151">
        <v>0.41</v>
      </c>
      <c r="AQ145" s="153">
        <v>0.48399999999999999</v>
      </c>
      <c r="AR145" s="154">
        <v>0.18099999999999999</v>
      </c>
      <c r="AS145" s="154">
        <v>0.115</v>
      </c>
      <c r="AT145" s="154">
        <v>8.7999999999999995E-2</v>
      </c>
      <c r="AU145" s="154">
        <v>0.39200000000000002</v>
      </c>
      <c r="AW145" s="185"/>
      <c r="AX145" s="144">
        <f t="shared" si="95"/>
        <v>73.972602739726028</v>
      </c>
      <c r="AY145" s="149">
        <v>70</v>
      </c>
      <c r="AZ145" s="150" t="s">
        <v>370</v>
      </c>
      <c r="BA145" s="149">
        <v>4</v>
      </c>
      <c r="BB145" s="151">
        <v>1</v>
      </c>
      <c r="BC145" s="152">
        <v>365</v>
      </c>
      <c r="BD145" s="152">
        <v>270</v>
      </c>
      <c r="BE145" s="149">
        <v>0.74</v>
      </c>
      <c r="BF145" s="152">
        <v>163</v>
      </c>
      <c r="BG145" s="152">
        <v>100</v>
      </c>
      <c r="BH145" s="152">
        <v>263</v>
      </c>
      <c r="BI145" s="151">
        <v>0.38</v>
      </c>
      <c r="BJ145" s="153">
        <v>0.42199999999999999</v>
      </c>
      <c r="BK145" s="154">
        <v>0.192</v>
      </c>
      <c r="BL145" s="154">
        <v>0.10100000000000001</v>
      </c>
      <c r="BM145" s="154">
        <v>7.3999999999999996E-2</v>
      </c>
      <c r="BN145" s="154">
        <v>0.35099999999999998</v>
      </c>
      <c r="DU145" s="4"/>
      <c r="DZ145" s="185"/>
      <c r="EA145" s="185"/>
      <c r="EB145" s="185"/>
      <c r="EC145" s="185"/>
      <c r="ED145" s="185"/>
      <c r="EE145" s="185"/>
    </row>
    <row r="146" spans="30:135" ht="13" x14ac:dyDescent="0.15">
      <c r="AD146" s="144">
        <f t="shared" si="93"/>
        <v>85.708333333333329</v>
      </c>
      <c r="AE146" s="144">
        <f t="shared" si="94"/>
        <v>85.804569761789011</v>
      </c>
      <c r="AF146" s="149">
        <v>71</v>
      </c>
      <c r="AG146" s="150" t="s">
        <v>371</v>
      </c>
      <c r="AH146" s="149">
        <v>24</v>
      </c>
      <c r="AI146" s="151">
        <v>1</v>
      </c>
      <c r="AJ146" s="152">
        <v>2057</v>
      </c>
      <c r="AK146" s="152">
        <v>1765</v>
      </c>
      <c r="AL146" s="149">
        <v>0.85799999999999998</v>
      </c>
      <c r="AM146" s="152">
        <v>788</v>
      </c>
      <c r="AN146" s="152">
        <v>610</v>
      </c>
      <c r="AO146" s="152">
        <v>1398</v>
      </c>
      <c r="AP146" s="153">
        <v>0.436</v>
      </c>
      <c r="AQ146" s="153">
        <v>0.48399999999999999</v>
      </c>
      <c r="AR146" s="154">
        <v>0.193</v>
      </c>
      <c r="AS146" s="154">
        <v>0.156</v>
      </c>
      <c r="AT146" s="154">
        <v>0.11600000000000001</v>
      </c>
      <c r="AU146" s="154">
        <v>0.41099999999999998</v>
      </c>
      <c r="AW146" s="185"/>
      <c r="AX146" s="144">
        <f t="shared" si="95"/>
        <v>74.04148334380892</v>
      </c>
      <c r="AY146" s="149">
        <v>71</v>
      </c>
      <c r="AZ146" s="150" t="s">
        <v>244</v>
      </c>
      <c r="BA146" s="149">
        <v>19</v>
      </c>
      <c r="BB146" s="151">
        <v>1</v>
      </c>
      <c r="BC146" s="152">
        <v>1591</v>
      </c>
      <c r="BD146" s="152">
        <v>1178</v>
      </c>
      <c r="BE146" s="149">
        <v>0.74</v>
      </c>
      <c r="BF146" s="152">
        <v>801</v>
      </c>
      <c r="BG146" s="152">
        <v>438</v>
      </c>
      <c r="BH146" s="152">
        <v>1239</v>
      </c>
      <c r="BI146" s="153">
        <v>0.35399999999999998</v>
      </c>
      <c r="BJ146" s="153">
        <v>0.41199999999999998</v>
      </c>
      <c r="BK146" s="154">
        <v>0.157</v>
      </c>
      <c r="BL146" s="154">
        <v>8.3000000000000004E-2</v>
      </c>
      <c r="BM146" s="154">
        <v>6.9000000000000006E-2</v>
      </c>
      <c r="BN146" s="154">
        <v>0.33100000000000002</v>
      </c>
      <c r="DU146" s="4"/>
      <c r="DZ146" s="185"/>
      <c r="EA146" s="185"/>
      <c r="EB146" s="185"/>
      <c r="EC146" s="185"/>
      <c r="ED146" s="185"/>
      <c r="EE146" s="185"/>
    </row>
    <row r="147" spans="30:135" ht="13" x14ac:dyDescent="0.15">
      <c r="AD147" s="144">
        <f t="shared" si="93"/>
        <v>84.6111111111111</v>
      </c>
      <c r="AE147" s="144">
        <f t="shared" si="94"/>
        <v>85.75180564674983</v>
      </c>
      <c r="AF147" s="149">
        <v>72</v>
      </c>
      <c r="AG147" s="150" t="s">
        <v>372</v>
      </c>
      <c r="AH147" s="149">
        <v>18</v>
      </c>
      <c r="AI147" s="151">
        <v>1</v>
      </c>
      <c r="AJ147" s="152">
        <v>1523</v>
      </c>
      <c r="AK147" s="152">
        <v>1306</v>
      </c>
      <c r="AL147" s="149">
        <v>0.85799999999999998</v>
      </c>
      <c r="AM147" s="152">
        <v>648</v>
      </c>
      <c r="AN147" s="152">
        <v>505</v>
      </c>
      <c r="AO147" s="152">
        <v>1153</v>
      </c>
      <c r="AP147" s="153">
        <v>0.438</v>
      </c>
      <c r="AQ147" s="153">
        <v>0.48899999999999999</v>
      </c>
      <c r="AR147" s="154">
        <v>0.16400000000000001</v>
      </c>
      <c r="AS147" s="154">
        <v>0.109</v>
      </c>
      <c r="AT147" s="154">
        <v>9.1999999999999998E-2</v>
      </c>
      <c r="AU147" s="154">
        <v>0.39900000000000002</v>
      </c>
      <c r="AW147" s="185"/>
      <c r="AX147" s="144">
        <f t="shared" si="95"/>
        <v>73.954116059379217</v>
      </c>
      <c r="AY147" s="149">
        <v>72</v>
      </c>
      <c r="AZ147" s="150" t="s">
        <v>373</v>
      </c>
      <c r="BA147" s="149">
        <v>19</v>
      </c>
      <c r="BB147" s="151">
        <v>1</v>
      </c>
      <c r="BC147" s="152">
        <v>1482</v>
      </c>
      <c r="BD147" s="152">
        <v>1096</v>
      </c>
      <c r="BE147" s="149">
        <v>0.74</v>
      </c>
      <c r="BF147" s="152">
        <v>647</v>
      </c>
      <c r="BG147" s="152">
        <v>409</v>
      </c>
      <c r="BH147" s="152">
        <v>1056</v>
      </c>
      <c r="BI147" s="153">
        <v>0.38700000000000001</v>
      </c>
      <c r="BJ147" s="153">
        <v>0.432</v>
      </c>
      <c r="BK147" s="154">
        <v>0.20899999999999999</v>
      </c>
      <c r="BL147" s="154">
        <v>9.8000000000000004E-2</v>
      </c>
      <c r="BM147" s="155">
        <v>0.08</v>
      </c>
      <c r="BN147" s="154">
        <v>0.34799999999999998</v>
      </c>
      <c r="DU147" s="4"/>
      <c r="DZ147" s="185"/>
      <c r="EA147" s="185"/>
      <c r="EB147" s="185"/>
      <c r="EC147" s="185"/>
      <c r="ED147" s="185"/>
      <c r="EE147" s="185"/>
    </row>
    <row r="148" spans="30:135" ht="13" x14ac:dyDescent="0.15">
      <c r="AD148" s="144">
        <f t="shared" si="93"/>
        <v>84.952380952380949</v>
      </c>
      <c r="AE148" s="144">
        <f t="shared" si="94"/>
        <v>85.426008968609864</v>
      </c>
      <c r="AF148" s="149">
        <v>73</v>
      </c>
      <c r="AG148" s="150" t="s">
        <v>374</v>
      </c>
      <c r="AH148" s="149">
        <v>21</v>
      </c>
      <c r="AI148" s="151">
        <v>1</v>
      </c>
      <c r="AJ148" s="152">
        <v>1784</v>
      </c>
      <c r="AK148" s="152">
        <v>1524</v>
      </c>
      <c r="AL148" s="149">
        <v>0.85399999999999998</v>
      </c>
      <c r="AM148" s="152">
        <v>839</v>
      </c>
      <c r="AN148" s="152">
        <v>532</v>
      </c>
      <c r="AO148" s="152">
        <v>1371</v>
      </c>
      <c r="AP148" s="153">
        <v>0.38800000000000001</v>
      </c>
      <c r="AQ148" s="153">
        <v>0.45200000000000001</v>
      </c>
      <c r="AR148" s="154">
        <v>0.13600000000000001</v>
      </c>
      <c r="AS148" s="154">
        <v>0.11700000000000001</v>
      </c>
      <c r="AT148" s="154">
        <v>8.2000000000000003E-2</v>
      </c>
      <c r="AU148" s="154">
        <v>0.38900000000000001</v>
      </c>
      <c r="AW148" s="185"/>
      <c r="AX148" s="144">
        <f t="shared" si="95"/>
        <v>74.057891862370283</v>
      </c>
      <c r="AY148" s="149">
        <v>73</v>
      </c>
      <c r="AZ148" s="150" t="s">
        <v>375</v>
      </c>
      <c r="BA148" s="149">
        <v>21</v>
      </c>
      <c r="BB148" s="151">
        <v>1</v>
      </c>
      <c r="BC148" s="152">
        <v>1831</v>
      </c>
      <c r="BD148" s="152">
        <v>1356</v>
      </c>
      <c r="BE148" s="149">
        <v>0.74099999999999999</v>
      </c>
      <c r="BF148" s="152">
        <v>855</v>
      </c>
      <c r="BG148" s="152">
        <v>501</v>
      </c>
      <c r="BH148" s="152">
        <v>1356</v>
      </c>
      <c r="BI148" s="153">
        <v>0.36899999999999999</v>
      </c>
      <c r="BJ148" s="153">
        <v>0.41599999999999998</v>
      </c>
      <c r="BK148" s="155">
        <v>0.18</v>
      </c>
      <c r="BL148" s="154">
        <v>9.9000000000000005E-2</v>
      </c>
      <c r="BM148" s="154">
        <v>8.6999999999999994E-2</v>
      </c>
      <c r="BN148" s="154">
        <v>0.34799999999999998</v>
      </c>
      <c r="DU148" s="4"/>
      <c r="DZ148" s="185"/>
      <c r="EA148" s="185"/>
      <c r="EB148" s="185"/>
      <c r="EC148" s="185"/>
      <c r="ED148" s="185"/>
      <c r="EE148" s="185"/>
    </row>
    <row r="149" spans="30:135" ht="13" x14ac:dyDescent="0.15">
      <c r="AD149" s="144">
        <f t="shared" si="93"/>
        <v>80.545454545454547</v>
      </c>
      <c r="AE149" s="144">
        <f t="shared" si="94"/>
        <v>85.383747178329571</v>
      </c>
      <c r="AF149" s="149">
        <v>74</v>
      </c>
      <c r="AG149" s="150" t="s">
        <v>376</v>
      </c>
      <c r="AH149" s="149">
        <v>22</v>
      </c>
      <c r="AI149" s="151">
        <v>1</v>
      </c>
      <c r="AJ149" s="152">
        <v>1772</v>
      </c>
      <c r="AK149" s="152">
        <v>1513</v>
      </c>
      <c r="AL149" s="149">
        <v>0.85399999999999998</v>
      </c>
      <c r="AM149" s="152">
        <v>758</v>
      </c>
      <c r="AN149" s="152">
        <v>553</v>
      </c>
      <c r="AO149" s="152">
        <v>1311</v>
      </c>
      <c r="AP149" s="153">
        <v>0.42199999999999999</v>
      </c>
      <c r="AQ149" s="153">
        <v>0.47899999999999998</v>
      </c>
      <c r="AR149" s="155">
        <v>0.17</v>
      </c>
      <c r="AS149" s="154">
        <v>0.112</v>
      </c>
      <c r="AT149" s="154">
        <v>8.4000000000000005E-2</v>
      </c>
      <c r="AU149" s="154">
        <v>0.39700000000000002</v>
      </c>
      <c r="AW149" s="185"/>
      <c r="AX149" s="144">
        <f t="shared" si="95"/>
        <v>74.349635796045789</v>
      </c>
      <c r="AY149" s="149">
        <v>74</v>
      </c>
      <c r="AZ149" s="150" t="s">
        <v>230</v>
      </c>
      <c r="BA149" s="149">
        <v>23</v>
      </c>
      <c r="BB149" s="151">
        <v>1</v>
      </c>
      <c r="BC149" s="152">
        <v>1922</v>
      </c>
      <c r="BD149" s="152">
        <v>1429</v>
      </c>
      <c r="BE149" s="149">
        <v>0.74299999999999999</v>
      </c>
      <c r="BF149" s="152">
        <v>875</v>
      </c>
      <c r="BG149" s="152">
        <v>520</v>
      </c>
      <c r="BH149" s="152">
        <v>1395</v>
      </c>
      <c r="BI149" s="153">
        <v>0.373</v>
      </c>
      <c r="BJ149" s="153">
        <v>0.41299999999999998</v>
      </c>
      <c r="BK149" s="154">
        <v>0.183</v>
      </c>
      <c r="BL149" s="154">
        <v>0.11600000000000001</v>
      </c>
      <c r="BM149" s="154">
        <v>9.7000000000000003E-2</v>
      </c>
      <c r="BN149" s="154">
        <v>0.35299999999999998</v>
      </c>
      <c r="DU149" s="4"/>
      <c r="DZ149" s="185"/>
      <c r="EA149" s="185"/>
      <c r="EB149" s="185"/>
      <c r="EC149" s="185"/>
      <c r="ED149" s="185"/>
      <c r="EE149" s="185"/>
    </row>
    <row r="150" spans="30:135" ht="13" x14ac:dyDescent="0.15">
      <c r="AD150" s="144">
        <f t="shared" si="93"/>
        <v>87.5</v>
      </c>
      <c r="AE150" s="144">
        <f t="shared" si="94"/>
        <v>85.402597402597408</v>
      </c>
      <c r="AF150" s="149">
        <v>75</v>
      </c>
      <c r="AG150" s="150" t="s">
        <v>377</v>
      </c>
      <c r="AH150" s="149">
        <v>22</v>
      </c>
      <c r="AI150" s="151">
        <v>1</v>
      </c>
      <c r="AJ150" s="152">
        <v>1925</v>
      </c>
      <c r="AK150" s="152">
        <v>1644</v>
      </c>
      <c r="AL150" s="149">
        <v>0.85399999999999998</v>
      </c>
      <c r="AM150" s="152">
        <v>855</v>
      </c>
      <c r="AN150" s="152">
        <v>600</v>
      </c>
      <c r="AO150" s="152">
        <v>1455</v>
      </c>
      <c r="AP150" s="153">
        <v>0.41199999999999998</v>
      </c>
      <c r="AQ150" s="153">
        <v>0.46300000000000002</v>
      </c>
      <c r="AR150" s="154">
        <v>0.14799999999999999</v>
      </c>
      <c r="AS150" s="154">
        <v>0.11700000000000001</v>
      </c>
      <c r="AT150" s="154">
        <v>8.5999999999999993E-2</v>
      </c>
      <c r="AU150" s="154">
        <v>0.39900000000000002</v>
      </c>
      <c r="AW150" s="185"/>
      <c r="AX150" s="144">
        <f t="shared" si="95"/>
        <v>74.273072060682679</v>
      </c>
      <c r="AY150" s="149">
        <v>75</v>
      </c>
      <c r="AZ150" s="150" t="s">
        <v>378</v>
      </c>
      <c r="BA150" s="149">
        <v>19</v>
      </c>
      <c r="BB150" s="151">
        <v>1</v>
      </c>
      <c r="BC150" s="152">
        <v>1582</v>
      </c>
      <c r="BD150" s="152">
        <v>1175</v>
      </c>
      <c r="BE150" s="149">
        <v>0.74299999999999999</v>
      </c>
      <c r="BF150" s="152">
        <v>673</v>
      </c>
      <c r="BG150" s="152">
        <v>396</v>
      </c>
      <c r="BH150" s="152">
        <v>1069</v>
      </c>
      <c r="BI150" s="151">
        <v>0.37</v>
      </c>
      <c r="BJ150" s="153">
        <v>0.42299999999999999</v>
      </c>
      <c r="BK150" s="154">
        <v>0.20699999999999999</v>
      </c>
      <c r="BL150" s="154">
        <v>0.13400000000000001</v>
      </c>
      <c r="BM150" s="154">
        <v>9.7000000000000003E-2</v>
      </c>
      <c r="BN150" s="154">
        <v>0.35299999999999998</v>
      </c>
      <c r="DU150" s="4"/>
      <c r="DZ150" s="185"/>
      <c r="EA150" s="185"/>
      <c r="EB150" s="185"/>
      <c r="EC150" s="185"/>
      <c r="ED150" s="185"/>
      <c r="EE150" s="185"/>
    </row>
    <row r="151" spans="30:135" ht="13" x14ac:dyDescent="0.15">
      <c r="AD151" s="144">
        <f t="shared" si="93"/>
        <v>75.571428571428569</v>
      </c>
      <c r="AE151" s="144">
        <f t="shared" si="94"/>
        <v>85.444234404536871</v>
      </c>
      <c r="AF151" s="149">
        <v>76</v>
      </c>
      <c r="AG151" s="150" t="s">
        <v>379</v>
      </c>
      <c r="AH151" s="149">
        <v>21</v>
      </c>
      <c r="AI151" s="151">
        <v>1</v>
      </c>
      <c r="AJ151" s="152">
        <v>1587</v>
      </c>
      <c r="AK151" s="152">
        <v>1356</v>
      </c>
      <c r="AL151" s="149">
        <v>0.85399999999999998</v>
      </c>
      <c r="AM151" s="152">
        <v>667</v>
      </c>
      <c r="AN151" s="152">
        <v>501</v>
      </c>
      <c r="AO151" s="152">
        <v>1168</v>
      </c>
      <c r="AP151" s="153">
        <v>0.42899999999999999</v>
      </c>
      <c r="AQ151" s="153">
        <v>0.48299999999999998</v>
      </c>
      <c r="AR151" s="154">
        <v>0.17499999999999999</v>
      </c>
      <c r="AS151" s="154">
        <v>0.106</v>
      </c>
      <c r="AT151" s="154">
        <v>7.6999999999999999E-2</v>
      </c>
      <c r="AU151" s="154">
        <v>0.39900000000000002</v>
      </c>
      <c r="AW151" s="185"/>
      <c r="AX151" s="144">
        <f t="shared" si="95"/>
        <v>74.303405572755423</v>
      </c>
      <c r="AY151" s="149">
        <v>76</v>
      </c>
      <c r="AZ151" s="150" t="s">
        <v>335</v>
      </c>
      <c r="BA151" s="149">
        <v>4</v>
      </c>
      <c r="BB151" s="151">
        <v>1</v>
      </c>
      <c r="BC151" s="152">
        <v>323</v>
      </c>
      <c r="BD151" s="152">
        <v>240</v>
      </c>
      <c r="BE151" s="149">
        <v>0.74299999999999999</v>
      </c>
      <c r="BF151" s="152">
        <v>166</v>
      </c>
      <c r="BG151" s="152">
        <v>97</v>
      </c>
      <c r="BH151" s="152">
        <v>263</v>
      </c>
      <c r="BI151" s="153">
        <v>0.36899999999999999</v>
      </c>
      <c r="BJ151" s="153">
        <v>0.40300000000000002</v>
      </c>
      <c r="BK151" s="154">
        <v>0.127</v>
      </c>
      <c r="BL151" s="155">
        <v>0.08</v>
      </c>
      <c r="BM151" s="154">
        <v>7.3999999999999996E-2</v>
      </c>
      <c r="BN151" s="154">
        <v>0.35899999999999999</v>
      </c>
      <c r="DU151" s="4"/>
      <c r="DZ151" s="185"/>
      <c r="EA151" s="185"/>
      <c r="EB151" s="185"/>
      <c r="EC151" s="185"/>
      <c r="ED151" s="185"/>
      <c r="EE151" s="185"/>
    </row>
    <row r="152" spans="30:135" ht="13" x14ac:dyDescent="0.15">
      <c r="AD152" s="144">
        <f t="shared" si="93"/>
        <v>83.208333333333329</v>
      </c>
      <c r="AE152" s="144">
        <f t="shared" si="94"/>
        <v>85.227841762643962</v>
      </c>
      <c r="AF152" s="149">
        <v>77</v>
      </c>
      <c r="AG152" s="150" t="s">
        <v>380</v>
      </c>
      <c r="AH152" s="149">
        <v>24</v>
      </c>
      <c r="AI152" s="151">
        <v>1</v>
      </c>
      <c r="AJ152" s="152">
        <v>1997</v>
      </c>
      <c r="AK152" s="152">
        <v>1702</v>
      </c>
      <c r="AL152" s="149">
        <v>0.85199999999999998</v>
      </c>
      <c r="AM152" s="152">
        <v>855</v>
      </c>
      <c r="AN152" s="152">
        <v>614</v>
      </c>
      <c r="AO152" s="152">
        <v>1469</v>
      </c>
      <c r="AP152" s="153">
        <v>0.41799999999999998</v>
      </c>
      <c r="AQ152" s="153">
        <v>0.46500000000000002</v>
      </c>
      <c r="AR152" s="154">
        <v>0.16300000000000001</v>
      </c>
      <c r="AS152" s="154">
        <v>0.124</v>
      </c>
      <c r="AT152" s="154">
        <v>9.4E-2</v>
      </c>
      <c r="AU152" s="154">
        <v>0.39900000000000002</v>
      </c>
      <c r="AW152" s="185"/>
      <c r="AX152" s="144">
        <f t="shared" si="95"/>
        <v>74.307692307692307</v>
      </c>
      <c r="AY152" s="149">
        <v>77</v>
      </c>
      <c r="AZ152" s="150" t="s">
        <v>319</v>
      </c>
      <c r="BA152" s="149">
        <v>23</v>
      </c>
      <c r="BB152" s="151">
        <v>1</v>
      </c>
      <c r="BC152" s="152">
        <v>1950</v>
      </c>
      <c r="BD152" s="152">
        <v>1449</v>
      </c>
      <c r="BE152" s="149">
        <v>0.74299999999999999</v>
      </c>
      <c r="BF152" s="152">
        <v>816</v>
      </c>
      <c r="BG152" s="152">
        <v>523</v>
      </c>
      <c r="BH152" s="152">
        <v>1339</v>
      </c>
      <c r="BI152" s="153">
        <v>0.39100000000000001</v>
      </c>
      <c r="BJ152" s="153">
        <v>0.44500000000000001</v>
      </c>
      <c r="BK152" s="154">
        <v>0.22600000000000001</v>
      </c>
      <c r="BL152" s="154">
        <v>0.10100000000000001</v>
      </c>
      <c r="BM152" s="154">
        <v>7.8E-2</v>
      </c>
      <c r="BN152" s="154">
        <v>0.34499999999999997</v>
      </c>
      <c r="DU152" s="4"/>
      <c r="DZ152" s="185"/>
      <c r="EA152" s="185"/>
      <c r="EB152" s="185"/>
      <c r="EC152" s="185"/>
      <c r="ED152" s="185"/>
      <c r="EE152" s="185"/>
    </row>
    <row r="153" spans="30:135" ht="13" x14ac:dyDescent="0.15">
      <c r="AD153" s="144">
        <f t="shared" si="93"/>
        <v>81.045454545454561</v>
      </c>
      <c r="AE153" s="144">
        <f t="shared" si="94"/>
        <v>85.137408861469439</v>
      </c>
      <c r="AF153" s="149">
        <v>78</v>
      </c>
      <c r="AG153" s="150" t="s">
        <v>381</v>
      </c>
      <c r="AH153" s="149">
        <v>22</v>
      </c>
      <c r="AI153" s="151">
        <v>1</v>
      </c>
      <c r="AJ153" s="152">
        <v>1783</v>
      </c>
      <c r="AK153" s="152">
        <v>1518</v>
      </c>
      <c r="AL153" s="149">
        <v>0.85099999999999998</v>
      </c>
      <c r="AM153" s="152">
        <v>730</v>
      </c>
      <c r="AN153" s="152">
        <v>568</v>
      </c>
      <c r="AO153" s="152">
        <v>1298</v>
      </c>
      <c r="AP153" s="153">
        <v>0.438</v>
      </c>
      <c r="AQ153" s="153">
        <v>0.496</v>
      </c>
      <c r="AR153" s="154">
        <v>0.192</v>
      </c>
      <c r="AS153" s="154">
        <v>0.10100000000000001</v>
      </c>
      <c r="AT153" s="154">
        <v>7.5999999999999998E-2</v>
      </c>
      <c r="AU153" s="155">
        <v>0.39</v>
      </c>
      <c r="AW153" s="185"/>
      <c r="AX153" s="144">
        <f t="shared" si="95"/>
        <v>74.381625441696116</v>
      </c>
      <c r="AY153" s="149">
        <v>78</v>
      </c>
      <c r="AZ153" s="150" t="s">
        <v>327</v>
      </c>
      <c r="BA153" s="149">
        <v>21</v>
      </c>
      <c r="BB153" s="151">
        <v>1</v>
      </c>
      <c r="BC153" s="152">
        <v>1698</v>
      </c>
      <c r="BD153" s="152">
        <v>1263</v>
      </c>
      <c r="BE153" s="149">
        <v>0.74399999999999999</v>
      </c>
      <c r="BF153" s="152">
        <v>746</v>
      </c>
      <c r="BG153" s="152">
        <v>460</v>
      </c>
      <c r="BH153" s="152">
        <v>1206</v>
      </c>
      <c r="BI153" s="153">
        <v>0.38100000000000001</v>
      </c>
      <c r="BJ153" s="153">
        <v>0.42299999999999999</v>
      </c>
      <c r="BK153" s="154">
        <v>0.20399999999999999</v>
      </c>
      <c r="BL153" s="154">
        <v>0.10199999999999999</v>
      </c>
      <c r="BM153" s="154">
        <v>7.6999999999999999E-2</v>
      </c>
      <c r="BN153" s="154">
        <v>0.35199999999999998</v>
      </c>
      <c r="DU153" s="4"/>
      <c r="DZ153" s="185"/>
      <c r="EA153" s="185"/>
      <c r="EB153" s="185"/>
      <c r="EC153" s="185"/>
      <c r="ED153" s="185"/>
      <c r="EE153" s="185"/>
    </row>
    <row r="154" spans="30:135" ht="13" x14ac:dyDescent="0.15">
      <c r="AD154" s="144">
        <f t="shared" si="93"/>
        <v>82.368421052631575</v>
      </c>
      <c r="AE154" s="144">
        <f t="shared" si="94"/>
        <v>85.047923322683701</v>
      </c>
      <c r="AF154" s="149">
        <v>79</v>
      </c>
      <c r="AG154" s="150" t="s">
        <v>382</v>
      </c>
      <c r="AH154" s="149">
        <v>19</v>
      </c>
      <c r="AI154" s="151">
        <v>1</v>
      </c>
      <c r="AJ154" s="152">
        <v>1565</v>
      </c>
      <c r="AK154" s="152">
        <v>1331</v>
      </c>
      <c r="AL154" s="149">
        <v>0.85</v>
      </c>
      <c r="AM154" s="152">
        <v>625</v>
      </c>
      <c r="AN154" s="152">
        <v>506</v>
      </c>
      <c r="AO154" s="152">
        <v>1131</v>
      </c>
      <c r="AP154" s="153">
        <v>0.44700000000000001</v>
      </c>
      <c r="AQ154" s="153">
        <v>0.49299999999999999</v>
      </c>
      <c r="AR154" s="155">
        <v>0.19</v>
      </c>
      <c r="AS154" s="154">
        <v>0.104</v>
      </c>
      <c r="AT154" s="154">
        <v>7.8E-2</v>
      </c>
      <c r="AU154" s="154">
        <v>0.40300000000000002</v>
      </c>
      <c r="AW154" s="185"/>
      <c r="AX154" s="144">
        <f t="shared" si="95"/>
        <v>74.37759336099586</v>
      </c>
      <c r="AY154" s="149">
        <v>79</v>
      </c>
      <c r="AZ154" s="150" t="s">
        <v>383</v>
      </c>
      <c r="BA154" s="149">
        <v>23</v>
      </c>
      <c r="BB154" s="151">
        <v>1</v>
      </c>
      <c r="BC154" s="152">
        <v>1928</v>
      </c>
      <c r="BD154" s="152">
        <v>1434</v>
      </c>
      <c r="BE154" s="149">
        <v>0.74399999999999999</v>
      </c>
      <c r="BF154" s="152">
        <v>893</v>
      </c>
      <c r="BG154" s="152">
        <v>527</v>
      </c>
      <c r="BH154" s="152">
        <v>1420</v>
      </c>
      <c r="BI154" s="153">
        <v>0.371</v>
      </c>
      <c r="BJ154" s="153">
        <v>0.41399999999999998</v>
      </c>
      <c r="BK154" s="154">
        <v>0.18099999999999999</v>
      </c>
      <c r="BL154" s="154">
        <v>0.105</v>
      </c>
      <c r="BM154" s="154">
        <v>8.6999999999999994E-2</v>
      </c>
      <c r="BN154" s="154">
        <v>0.34799999999999998</v>
      </c>
      <c r="DU154" s="4"/>
      <c r="DZ154" s="185"/>
      <c r="EA154" s="185"/>
      <c r="EB154" s="185"/>
      <c r="EC154" s="185"/>
      <c r="ED154" s="185"/>
      <c r="EE154" s="185"/>
    </row>
    <row r="155" spans="30:135" ht="13" x14ac:dyDescent="0.15">
      <c r="AD155" s="144">
        <f t="shared" si="93"/>
        <v>91.086956521739125</v>
      </c>
      <c r="AE155" s="144">
        <f t="shared" si="94"/>
        <v>85.011933174224339</v>
      </c>
      <c r="AF155" s="149">
        <v>80</v>
      </c>
      <c r="AG155" s="150" t="s">
        <v>287</v>
      </c>
      <c r="AH155" s="149">
        <v>23</v>
      </c>
      <c r="AI155" s="151">
        <v>1</v>
      </c>
      <c r="AJ155" s="152">
        <v>2095</v>
      </c>
      <c r="AK155" s="152">
        <v>1781</v>
      </c>
      <c r="AL155" s="149">
        <v>0.85</v>
      </c>
      <c r="AM155" s="152">
        <v>875</v>
      </c>
      <c r="AN155" s="152">
        <v>674</v>
      </c>
      <c r="AO155" s="152">
        <v>1549</v>
      </c>
      <c r="AP155" s="153">
        <v>0.435</v>
      </c>
      <c r="AQ155" s="153">
        <v>0.46700000000000003</v>
      </c>
      <c r="AR155" s="155">
        <v>0.15</v>
      </c>
      <c r="AS155" s="154">
        <v>0.13100000000000001</v>
      </c>
      <c r="AT155" s="154">
        <v>0.108</v>
      </c>
      <c r="AU155" s="154">
        <v>0.41599999999999998</v>
      </c>
      <c r="AW155" s="185"/>
      <c r="AX155" s="144">
        <f t="shared" si="95"/>
        <v>74.411764705882348</v>
      </c>
      <c r="AY155" s="149">
        <v>80</v>
      </c>
      <c r="AZ155" s="150" t="s">
        <v>384</v>
      </c>
      <c r="BA155" s="149">
        <v>23</v>
      </c>
      <c r="BB155" s="151">
        <v>1</v>
      </c>
      <c r="BC155" s="152">
        <v>1700</v>
      </c>
      <c r="BD155" s="152">
        <v>1265</v>
      </c>
      <c r="BE155" s="149">
        <v>0.74399999999999999</v>
      </c>
      <c r="BF155" s="152">
        <v>704</v>
      </c>
      <c r="BG155" s="152">
        <v>459</v>
      </c>
      <c r="BH155" s="152">
        <v>1163</v>
      </c>
      <c r="BI155" s="153">
        <v>0.39500000000000002</v>
      </c>
      <c r="BJ155" s="153">
        <v>0.438</v>
      </c>
      <c r="BK155" s="154">
        <v>0.218</v>
      </c>
      <c r="BL155" s="154">
        <v>0.115</v>
      </c>
      <c r="BM155" s="154">
        <v>9.7000000000000003E-2</v>
      </c>
      <c r="BN155" s="154">
        <v>0.35799999999999998</v>
      </c>
      <c r="DU155" s="4"/>
      <c r="DZ155" s="185"/>
      <c r="EA155" s="185"/>
      <c r="EB155" s="185"/>
      <c r="EC155" s="185"/>
      <c r="ED155" s="185"/>
      <c r="EE155" s="185"/>
    </row>
    <row r="156" spans="30:135" ht="13" x14ac:dyDescent="0.15">
      <c r="AD156" s="144">
        <f t="shared" si="93"/>
        <v>85.434782608695642</v>
      </c>
      <c r="AE156" s="144">
        <f t="shared" si="94"/>
        <v>84.936386768447832</v>
      </c>
      <c r="AF156" s="149">
        <v>81</v>
      </c>
      <c r="AG156" s="150" t="s">
        <v>385</v>
      </c>
      <c r="AH156" s="149">
        <v>23</v>
      </c>
      <c r="AI156" s="151">
        <v>1</v>
      </c>
      <c r="AJ156" s="152">
        <v>1965</v>
      </c>
      <c r="AK156" s="152">
        <v>1669</v>
      </c>
      <c r="AL156" s="149">
        <v>0.84899999999999998</v>
      </c>
      <c r="AM156" s="152">
        <v>782</v>
      </c>
      <c r="AN156" s="152">
        <v>575</v>
      </c>
      <c r="AO156" s="152">
        <v>1357</v>
      </c>
      <c r="AP156" s="153">
        <v>0.42399999999999999</v>
      </c>
      <c r="AQ156" s="153">
        <v>0.501</v>
      </c>
      <c r="AR156" s="155">
        <v>0.21</v>
      </c>
      <c r="AS156" s="154">
        <v>0.11899999999999999</v>
      </c>
      <c r="AT156" s="154">
        <v>8.1000000000000003E-2</v>
      </c>
      <c r="AU156" s="154">
        <v>0.38500000000000001</v>
      </c>
      <c r="AW156" s="185"/>
      <c r="AX156" s="144">
        <f t="shared" si="95"/>
        <v>74.501573976914997</v>
      </c>
      <c r="AY156" s="149">
        <v>81</v>
      </c>
      <c r="AZ156" s="150" t="s">
        <v>386</v>
      </c>
      <c r="BA156" s="149">
        <v>12</v>
      </c>
      <c r="BB156" s="151">
        <v>1</v>
      </c>
      <c r="BC156" s="152">
        <v>953</v>
      </c>
      <c r="BD156" s="152">
        <v>710</v>
      </c>
      <c r="BE156" s="149">
        <v>0.745</v>
      </c>
      <c r="BF156" s="152">
        <v>446</v>
      </c>
      <c r="BG156" s="152">
        <v>256</v>
      </c>
      <c r="BH156" s="152">
        <v>702</v>
      </c>
      <c r="BI156" s="153">
        <v>0.36499999999999999</v>
      </c>
      <c r="BJ156" s="151">
        <v>0.42</v>
      </c>
      <c r="BK156" s="154">
        <v>0.186</v>
      </c>
      <c r="BL156" s="154">
        <v>9.9000000000000005E-2</v>
      </c>
      <c r="BM156" s="154">
        <v>7.2999999999999995E-2</v>
      </c>
      <c r="BN156" s="154">
        <v>0.33600000000000002</v>
      </c>
      <c r="DU156" s="4"/>
      <c r="DZ156" s="185"/>
      <c r="EA156" s="185"/>
      <c r="EB156" s="185"/>
      <c r="EC156" s="185"/>
      <c r="ED156" s="185"/>
      <c r="EE156" s="185"/>
    </row>
    <row r="157" spans="30:135" ht="13" x14ac:dyDescent="0.15">
      <c r="AD157" s="144">
        <f t="shared" si="93"/>
        <v>74.857142857142861</v>
      </c>
      <c r="AE157" s="144">
        <f t="shared" si="94"/>
        <v>84.860050890585242</v>
      </c>
      <c r="AF157" s="149">
        <v>82</v>
      </c>
      <c r="AG157" s="150" t="s">
        <v>387</v>
      </c>
      <c r="AH157" s="149">
        <v>21</v>
      </c>
      <c r="AI157" s="151">
        <v>1</v>
      </c>
      <c r="AJ157" s="152">
        <v>1572</v>
      </c>
      <c r="AK157" s="152">
        <v>1334</v>
      </c>
      <c r="AL157" s="149">
        <v>0.84899999999999998</v>
      </c>
      <c r="AM157" s="152">
        <v>685</v>
      </c>
      <c r="AN157" s="152">
        <v>488</v>
      </c>
      <c r="AO157" s="152">
        <v>1173</v>
      </c>
      <c r="AP157" s="153">
        <v>0.41599999999999998</v>
      </c>
      <c r="AQ157" s="153">
        <v>0.47499999999999998</v>
      </c>
      <c r="AR157" s="154">
        <v>0.16700000000000001</v>
      </c>
      <c r="AS157" s="155">
        <v>0.1</v>
      </c>
      <c r="AT157" s="154">
        <v>7.3999999999999996E-2</v>
      </c>
      <c r="AU157" s="155">
        <v>0.39</v>
      </c>
      <c r="AW157" s="185"/>
      <c r="AX157" s="144">
        <f t="shared" si="95"/>
        <v>74.473180076628353</v>
      </c>
      <c r="AY157" s="149">
        <v>82</v>
      </c>
      <c r="AZ157" s="150" t="s">
        <v>260</v>
      </c>
      <c r="BA157" s="149">
        <v>25</v>
      </c>
      <c r="BB157" s="151">
        <v>1</v>
      </c>
      <c r="BC157" s="152">
        <v>2088</v>
      </c>
      <c r="BD157" s="152">
        <v>1555</v>
      </c>
      <c r="BE157" s="149">
        <v>0.745</v>
      </c>
      <c r="BF157" s="152">
        <v>993</v>
      </c>
      <c r="BG157" s="152">
        <v>570</v>
      </c>
      <c r="BH157" s="152">
        <v>1563</v>
      </c>
      <c r="BI157" s="153">
        <v>0.36499999999999999</v>
      </c>
      <c r="BJ157" s="153">
        <v>0.39700000000000002</v>
      </c>
      <c r="BK157" s="154">
        <v>0.156</v>
      </c>
      <c r="BL157" s="154">
        <v>0.11799999999999999</v>
      </c>
      <c r="BM157" s="154">
        <v>9.2999999999999999E-2</v>
      </c>
      <c r="BN157" s="154">
        <v>0.35699999999999998</v>
      </c>
      <c r="DU157" s="4"/>
      <c r="DZ157" s="185"/>
      <c r="EA157" s="185"/>
      <c r="EB157" s="185"/>
      <c r="EC157" s="185"/>
      <c r="ED157" s="185"/>
      <c r="EE157" s="185"/>
    </row>
    <row r="158" spans="30:135" ht="13" x14ac:dyDescent="0.15">
      <c r="AD158" s="144">
        <f t="shared" si="93"/>
        <v>88.909090909090907</v>
      </c>
      <c r="AE158" s="144">
        <f t="shared" si="94"/>
        <v>84.509202453987726</v>
      </c>
      <c r="AF158" s="149">
        <v>83</v>
      </c>
      <c r="AG158" s="150" t="s">
        <v>365</v>
      </c>
      <c r="AH158" s="149">
        <v>22</v>
      </c>
      <c r="AI158" s="151">
        <v>1</v>
      </c>
      <c r="AJ158" s="152">
        <v>1956</v>
      </c>
      <c r="AK158" s="152">
        <v>1653</v>
      </c>
      <c r="AL158" s="149">
        <v>0.84499999999999997</v>
      </c>
      <c r="AM158" s="152">
        <v>827</v>
      </c>
      <c r="AN158" s="152">
        <v>634</v>
      </c>
      <c r="AO158" s="152">
        <v>1461</v>
      </c>
      <c r="AP158" s="153">
        <v>0.434</v>
      </c>
      <c r="AQ158" s="153">
        <v>0.48199999999999998</v>
      </c>
      <c r="AR158" s="154">
        <v>0.16900000000000001</v>
      </c>
      <c r="AS158" s="154">
        <v>0.104</v>
      </c>
      <c r="AT158" s="154">
        <v>8.2000000000000003E-2</v>
      </c>
      <c r="AU158" s="154">
        <v>0.39800000000000002</v>
      </c>
      <c r="AW158" s="185"/>
      <c r="AX158" s="144">
        <f t="shared" si="95"/>
        <v>74.574347332576622</v>
      </c>
      <c r="AY158" s="149">
        <v>83</v>
      </c>
      <c r="AZ158" s="150" t="s">
        <v>277</v>
      </c>
      <c r="BA158" s="149">
        <v>22</v>
      </c>
      <c r="BB158" s="151">
        <v>1</v>
      </c>
      <c r="BC158" s="152">
        <v>1762</v>
      </c>
      <c r="BD158" s="152">
        <v>1314</v>
      </c>
      <c r="BE158" s="149">
        <v>0.746</v>
      </c>
      <c r="BF158" s="152">
        <v>794</v>
      </c>
      <c r="BG158" s="152">
        <v>462</v>
      </c>
      <c r="BH158" s="152">
        <v>1256</v>
      </c>
      <c r="BI158" s="153">
        <v>0.36799999999999999</v>
      </c>
      <c r="BJ158" s="153">
        <v>0.42399999999999999</v>
      </c>
      <c r="BK158" s="154">
        <v>0.19600000000000001</v>
      </c>
      <c r="BL158" s="154">
        <v>0.108</v>
      </c>
      <c r="BM158" s="154">
        <v>9.4E-2</v>
      </c>
      <c r="BN158" s="154">
        <v>0.34399999999999997</v>
      </c>
      <c r="DU158" s="4"/>
      <c r="DZ158" s="185"/>
      <c r="EA158" s="185"/>
      <c r="EB158" s="185"/>
      <c r="EC158" s="185"/>
      <c r="ED158" s="185"/>
      <c r="EE158" s="185"/>
    </row>
    <row r="159" spans="30:135" ht="13" x14ac:dyDescent="0.15">
      <c r="AD159" s="144">
        <f t="shared" si="93"/>
        <v>83.52000000000001</v>
      </c>
      <c r="AE159" s="144">
        <f t="shared" si="94"/>
        <v>84.530651340996172</v>
      </c>
      <c r="AF159" s="149">
        <v>84</v>
      </c>
      <c r="AG159" s="150" t="s">
        <v>388</v>
      </c>
      <c r="AH159" s="149">
        <v>25</v>
      </c>
      <c r="AI159" s="151">
        <v>1</v>
      </c>
      <c r="AJ159" s="152">
        <v>2088</v>
      </c>
      <c r="AK159" s="152">
        <v>1765</v>
      </c>
      <c r="AL159" s="149">
        <v>0.84499999999999997</v>
      </c>
      <c r="AM159" s="152">
        <v>866</v>
      </c>
      <c r="AN159" s="152">
        <v>615</v>
      </c>
      <c r="AO159" s="152">
        <v>1481</v>
      </c>
      <c r="AP159" s="153">
        <v>0.41499999999999998</v>
      </c>
      <c r="AQ159" s="153">
        <v>0.46400000000000002</v>
      </c>
      <c r="AR159" s="155">
        <v>0.18</v>
      </c>
      <c r="AS159" s="154">
        <v>0.13400000000000001</v>
      </c>
      <c r="AT159" s="154">
        <v>0.109</v>
      </c>
      <c r="AU159" s="154">
        <v>0.39500000000000002</v>
      </c>
      <c r="AW159" s="185"/>
      <c r="AX159" s="144">
        <f t="shared" si="95"/>
        <v>74.647887323943664</v>
      </c>
      <c r="AY159" s="149">
        <v>84</v>
      </c>
      <c r="AZ159" s="150" t="s">
        <v>389</v>
      </c>
      <c r="BA159" s="149">
        <v>21</v>
      </c>
      <c r="BB159" s="151">
        <v>1</v>
      </c>
      <c r="BC159" s="152">
        <v>1704</v>
      </c>
      <c r="BD159" s="152">
        <v>1272</v>
      </c>
      <c r="BE159" s="149">
        <v>0.746</v>
      </c>
      <c r="BF159" s="152">
        <v>822</v>
      </c>
      <c r="BG159" s="152">
        <v>461</v>
      </c>
      <c r="BH159" s="152">
        <v>1283</v>
      </c>
      <c r="BI159" s="153">
        <v>0.35899999999999999</v>
      </c>
      <c r="BJ159" s="153">
        <v>0.41299999999999998</v>
      </c>
      <c r="BK159" s="154">
        <v>0.161</v>
      </c>
      <c r="BL159" s="154">
        <v>0.10299999999999999</v>
      </c>
      <c r="BM159" s="154">
        <v>8.7999999999999995E-2</v>
      </c>
      <c r="BN159" s="154">
        <v>0.34599999999999997</v>
      </c>
      <c r="DU159" s="4"/>
      <c r="DZ159" s="185"/>
      <c r="EA159" s="185"/>
      <c r="EB159" s="185"/>
      <c r="EC159" s="185"/>
      <c r="ED159" s="185"/>
      <c r="EE159" s="185"/>
    </row>
    <row r="160" spans="30:135" ht="13" x14ac:dyDescent="0.15">
      <c r="AD160" s="144">
        <f t="shared" si="93"/>
        <v>85.3125</v>
      </c>
      <c r="AE160" s="144">
        <f t="shared" si="94"/>
        <v>84.395604395604394</v>
      </c>
      <c r="AF160" s="149">
        <v>85</v>
      </c>
      <c r="AG160" s="150" t="s">
        <v>299</v>
      </c>
      <c r="AH160" s="149">
        <v>16</v>
      </c>
      <c r="AI160" s="151">
        <v>1</v>
      </c>
      <c r="AJ160" s="152">
        <v>1365</v>
      </c>
      <c r="AK160" s="152">
        <v>1152</v>
      </c>
      <c r="AL160" s="149">
        <v>0.84399999999999997</v>
      </c>
      <c r="AM160" s="152">
        <v>533</v>
      </c>
      <c r="AN160" s="152">
        <v>402</v>
      </c>
      <c r="AO160" s="152">
        <v>935</v>
      </c>
      <c r="AP160" s="151">
        <v>0.43</v>
      </c>
      <c r="AQ160" s="153">
        <v>0.48299999999999998</v>
      </c>
      <c r="AR160" s="154">
        <v>0.191</v>
      </c>
      <c r="AS160" s="154">
        <v>0.14799999999999999</v>
      </c>
      <c r="AT160" s="154">
        <v>0.109</v>
      </c>
      <c r="AU160" s="154">
        <v>0.40100000000000002</v>
      </c>
      <c r="AW160" s="185"/>
      <c r="AX160" s="144">
        <f t="shared" si="95"/>
        <v>74.585308056872037</v>
      </c>
      <c r="AY160" s="149">
        <v>85</v>
      </c>
      <c r="AZ160" s="150" t="s">
        <v>390</v>
      </c>
      <c r="BA160" s="149">
        <v>22</v>
      </c>
      <c r="BB160" s="151">
        <v>1</v>
      </c>
      <c r="BC160" s="152">
        <v>1688</v>
      </c>
      <c r="BD160" s="152">
        <v>1259</v>
      </c>
      <c r="BE160" s="149">
        <v>0.746</v>
      </c>
      <c r="BF160" s="152">
        <v>735</v>
      </c>
      <c r="BG160" s="152">
        <v>451</v>
      </c>
      <c r="BH160" s="152">
        <v>1186</v>
      </c>
      <c r="BI160" s="151">
        <v>0.38</v>
      </c>
      <c r="BJ160" s="153">
        <v>0.432</v>
      </c>
      <c r="BK160" s="155">
        <v>0.21</v>
      </c>
      <c r="BL160" s="154">
        <v>0.104</v>
      </c>
      <c r="BM160" s="154">
        <v>8.4000000000000005E-2</v>
      </c>
      <c r="BN160" s="154">
        <v>0.34899999999999998</v>
      </c>
      <c r="DU160" s="4"/>
      <c r="DZ160" s="185"/>
      <c r="EA160" s="185"/>
      <c r="EB160" s="185"/>
      <c r="EC160" s="185"/>
      <c r="ED160" s="185"/>
      <c r="EE160" s="185"/>
    </row>
    <row r="161" spans="30:135" ht="13" x14ac:dyDescent="0.15">
      <c r="AD161" s="144">
        <f t="shared" si="93"/>
        <v>83.863636363636374</v>
      </c>
      <c r="AE161" s="144">
        <f t="shared" si="94"/>
        <v>84.390243902439025</v>
      </c>
      <c r="AF161" s="149">
        <v>86</v>
      </c>
      <c r="AG161" s="150" t="s">
        <v>390</v>
      </c>
      <c r="AH161" s="149">
        <v>22</v>
      </c>
      <c r="AI161" s="151">
        <v>1</v>
      </c>
      <c r="AJ161" s="152">
        <v>1845</v>
      </c>
      <c r="AK161" s="152">
        <v>1557</v>
      </c>
      <c r="AL161" s="149">
        <v>0.84399999999999997</v>
      </c>
      <c r="AM161" s="152">
        <v>815</v>
      </c>
      <c r="AN161" s="152">
        <v>587</v>
      </c>
      <c r="AO161" s="152">
        <v>1402</v>
      </c>
      <c r="AP161" s="153">
        <v>0.41899999999999998</v>
      </c>
      <c r="AQ161" s="153">
        <v>0.46300000000000002</v>
      </c>
      <c r="AR161" s="155">
        <v>0.15</v>
      </c>
      <c r="AS161" s="154">
        <v>0.106</v>
      </c>
      <c r="AT161" s="154">
        <v>8.3000000000000004E-2</v>
      </c>
      <c r="AU161" s="154">
        <v>0.39900000000000002</v>
      </c>
      <c r="AW161" s="185"/>
      <c r="AX161" s="144">
        <f t="shared" si="95"/>
        <v>74.645390070921991</v>
      </c>
      <c r="AY161" s="149">
        <v>86</v>
      </c>
      <c r="AZ161" s="150" t="s">
        <v>391</v>
      </c>
      <c r="BA161" s="149">
        <v>22</v>
      </c>
      <c r="BB161" s="151">
        <v>1</v>
      </c>
      <c r="BC161" s="152">
        <v>1692</v>
      </c>
      <c r="BD161" s="152">
        <v>1263</v>
      </c>
      <c r="BE161" s="149">
        <v>0.746</v>
      </c>
      <c r="BF161" s="152">
        <v>756</v>
      </c>
      <c r="BG161" s="152">
        <v>479</v>
      </c>
      <c r="BH161" s="152">
        <v>1235</v>
      </c>
      <c r="BI161" s="153">
        <v>0.38800000000000001</v>
      </c>
      <c r="BJ161" s="153">
        <v>0.43099999999999999</v>
      </c>
      <c r="BK161" s="154">
        <v>0.191</v>
      </c>
      <c r="BL161" s="154">
        <v>9.2999999999999999E-2</v>
      </c>
      <c r="BM161" s="154">
        <v>6.7000000000000004E-2</v>
      </c>
      <c r="BN161" s="154">
        <v>0.35599999999999998</v>
      </c>
      <c r="DU161" s="4"/>
      <c r="DZ161" s="185"/>
      <c r="EA161" s="185"/>
      <c r="EB161" s="185"/>
      <c r="EC161" s="185"/>
      <c r="ED161" s="185"/>
      <c r="EE161" s="185"/>
    </row>
    <row r="162" spans="30:135" ht="13" x14ac:dyDescent="0.15">
      <c r="AD162" s="144">
        <f t="shared" si="93"/>
        <v>83.458333333333329</v>
      </c>
      <c r="AE162" s="144">
        <f t="shared" si="94"/>
        <v>84.373439840239641</v>
      </c>
      <c r="AF162" s="149">
        <v>87</v>
      </c>
      <c r="AG162" s="150" t="s">
        <v>330</v>
      </c>
      <c r="AH162" s="149">
        <v>24</v>
      </c>
      <c r="AI162" s="151">
        <v>1</v>
      </c>
      <c r="AJ162" s="152">
        <v>2003</v>
      </c>
      <c r="AK162" s="152">
        <v>1690</v>
      </c>
      <c r="AL162" s="149">
        <v>0.84399999999999997</v>
      </c>
      <c r="AM162" s="152">
        <v>885</v>
      </c>
      <c r="AN162" s="152">
        <v>657</v>
      </c>
      <c r="AO162" s="152">
        <v>1542</v>
      </c>
      <c r="AP162" s="153">
        <v>0.42599999999999999</v>
      </c>
      <c r="AQ162" s="153">
        <v>0.47099999999999997</v>
      </c>
      <c r="AR162" s="154">
        <v>0.155</v>
      </c>
      <c r="AS162" s="154">
        <v>9.8000000000000004E-2</v>
      </c>
      <c r="AT162" s="154">
        <v>8.1000000000000003E-2</v>
      </c>
      <c r="AU162" s="154">
        <v>0.39500000000000002</v>
      </c>
      <c r="AW162" s="185"/>
      <c r="AX162" s="144">
        <f t="shared" si="95"/>
        <v>74.666092201637227</v>
      </c>
      <c r="AY162" s="149">
        <v>87</v>
      </c>
      <c r="AZ162" s="150" t="s">
        <v>392</v>
      </c>
      <c r="BA162" s="149">
        <v>24</v>
      </c>
      <c r="BB162" s="151">
        <v>1</v>
      </c>
      <c r="BC162" s="152">
        <v>2321</v>
      </c>
      <c r="BD162" s="152">
        <v>1733</v>
      </c>
      <c r="BE162" s="149">
        <v>0.747</v>
      </c>
      <c r="BF162" s="152">
        <v>1016</v>
      </c>
      <c r="BG162" s="152">
        <v>628</v>
      </c>
      <c r="BH162" s="152">
        <v>1644</v>
      </c>
      <c r="BI162" s="153">
        <v>0.38200000000000001</v>
      </c>
      <c r="BJ162" s="153">
        <v>0.432</v>
      </c>
      <c r="BK162" s="154">
        <v>0.19900000000000001</v>
      </c>
      <c r="BL162" s="155">
        <v>0.11</v>
      </c>
      <c r="BM162" s="154">
        <v>7.6999999999999999E-2</v>
      </c>
      <c r="BN162" s="154">
        <v>0.34899999999999998</v>
      </c>
      <c r="DU162" s="4"/>
      <c r="DZ162" s="185"/>
      <c r="EA162" s="185"/>
      <c r="EB162" s="185"/>
      <c r="EC162" s="185"/>
      <c r="ED162" s="185"/>
      <c r="EE162" s="185"/>
    </row>
    <row r="163" spans="30:135" ht="13" x14ac:dyDescent="0.15">
      <c r="AD163" s="144">
        <f t="shared" si="93"/>
        <v>87.91304347826086</v>
      </c>
      <c r="AE163" s="144">
        <f t="shared" si="94"/>
        <v>84.272997032640944</v>
      </c>
      <c r="AF163" s="149">
        <v>88</v>
      </c>
      <c r="AG163" s="150" t="s">
        <v>393</v>
      </c>
      <c r="AH163" s="149">
        <v>23</v>
      </c>
      <c r="AI163" s="151">
        <v>1</v>
      </c>
      <c r="AJ163" s="152">
        <v>2022</v>
      </c>
      <c r="AK163" s="152">
        <v>1704</v>
      </c>
      <c r="AL163" s="149">
        <v>0.84299999999999997</v>
      </c>
      <c r="AM163" s="152">
        <v>849</v>
      </c>
      <c r="AN163" s="152">
        <v>616</v>
      </c>
      <c r="AO163" s="152">
        <v>1465</v>
      </c>
      <c r="AP163" s="151">
        <v>0.42</v>
      </c>
      <c r="AQ163" s="153">
        <v>0.48799999999999999</v>
      </c>
      <c r="AR163" s="154">
        <v>0.187</v>
      </c>
      <c r="AS163" s="154">
        <v>0.11600000000000001</v>
      </c>
      <c r="AT163" s="154">
        <v>9.7000000000000003E-2</v>
      </c>
      <c r="AU163" s="154">
        <v>0.38300000000000001</v>
      </c>
      <c r="AW163" s="185"/>
      <c r="AX163" s="144">
        <f t="shared" si="95"/>
        <v>74.677187948350081</v>
      </c>
      <c r="AY163" s="149">
        <v>88</v>
      </c>
      <c r="AZ163" s="150" t="s">
        <v>394</v>
      </c>
      <c r="BA163" s="149">
        <v>17</v>
      </c>
      <c r="BB163" s="151">
        <v>1</v>
      </c>
      <c r="BC163" s="152">
        <v>1394</v>
      </c>
      <c r="BD163" s="152">
        <v>1041</v>
      </c>
      <c r="BE163" s="149">
        <v>0.747</v>
      </c>
      <c r="BF163" s="152">
        <v>601</v>
      </c>
      <c r="BG163" s="152">
        <v>379</v>
      </c>
      <c r="BH163" s="152">
        <v>980</v>
      </c>
      <c r="BI163" s="153">
        <v>0.38700000000000001</v>
      </c>
      <c r="BJ163" s="153">
        <v>0.438</v>
      </c>
      <c r="BK163" s="154">
        <v>0.217</v>
      </c>
      <c r="BL163" s="154">
        <v>9.6000000000000002E-2</v>
      </c>
      <c r="BM163" s="154">
        <v>7.2999999999999995E-2</v>
      </c>
      <c r="BN163" s="154">
        <v>0.34799999999999998</v>
      </c>
      <c r="DU163" s="4"/>
      <c r="DZ163" s="185"/>
      <c r="EA163" s="185"/>
      <c r="EB163" s="185"/>
      <c r="EC163" s="185"/>
      <c r="ED163" s="185"/>
      <c r="EE163" s="185"/>
    </row>
    <row r="164" spans="30:135" ht="13" x14ac:dyDescent="0.15">
      <c r="AD164" s="144">
        <f t="shared" si="93"/>
        <v>93.952380952380963</v>
      </c>
      <c r="AE164" s="144">
        <f t="shared" si="94"/>
        <v>84.3385707045109</v>
      </c>
      <c r="AF164" s="149">
        <v>89</v>
      </c>
      <c r="AG164" s="150" t="s">
        <v>395</v>
      </c>
      <c r="AH164" s="149">
        <v>21</v>
      </c>
      <c r="AI164" s="151">
        <v>1</v>
      </c>
      <c r="AJ164" s="152">
        <v>1973</v>
      </c>
      <c r="AK164" s="152">
        <v>1664</v>
      </c>
      <c r="AL164" s="149">
        <v>0.84299999999999997</v>
      </c>
      <c r="AM164" s="152">
        <v>819</v>
      </c>
      <c r="AN164" s="152">
        <v>620</v>
      </c>
      <c r="AO164" s="152">
        <v>1439</v>
      </c>
      <c r="AP164" s="153">
        <v>0.43099999999999999</v>
      </c>
      <c r="AQ164" s="153">
        <v>0.47799999999999998</v>
      </c>
      <c r="AR164" s="154">
        <v>0.17299999999999999</v>
      </c>
      <c r="AS164" s="155">
        <v>0.12</v>
      </c>
      <c r="AT164" s="154">
        <v>9.0999999999999998E-2</v>
      </c>
      <c r="AU164" s="154">
        <v>0.39800000000000002</v>
      </c>
      <c r="AW164" s="185"/>
      <c r="AX164" s="144">
        <f t="shared" si="95"/>
        <v>74.838330393885954</v>
      </c>
      <c r="AY164" s="149">
        <v>89</v>
      </c>
      <c r="AZ164" s="150" t="s">
        <v>396</v>
      </c>
      <c r="BA164" s="149">
        <v>21</v>
      </c>
      <c r="BB164" s="151">
        <v>1</v>
      </c>
      <c r="BC164" s="152">
        <v>1701</v>
      </c>
      <c r="BD164" s="152">
        <v>1273</v>
      </c>
      <c r="BE164" s="149">
        <v>0.748</v>
      </c>
      <c r="BF164" s="152">
        <v>804</v>
      </c>
      <c r="BG164" s="152">
        <v>474</v>
      </c>
      <c r="BH164" s="152">
        <v>1278</v>
      </c>
      <c r="BI164" s="153">
        <v>0.371</v>
      </c>
      <c r="BJ164" s="153">
        <v>0.41599999999999998</v>
      </c>
      <c r="BK164" s="155">
        <v>0.17</v>
      </c>
      <c r="BL164" s="154">
        <v>9.8000000000000004E-2</v>
      </c>
      <c r="BM164" s="154">
        <v>7.6999999999999999E-2</v>
      </c>
      <c r="BN164" s="154">
        <v>0.34899999999999998</v>
      </c>
      <c r="DU164" s="4"/>
      <c r="DZ164" s="185"/>
      <c r="EA164" s="185"/>
      <c r="EB164" s="185"/>
      <c r="EC164" s="185"/>
      <c r="ED164" s="185"/>
      <c r="EE164" s="185"/>
    </row>
    <row r="165" spans="30:135" ht="13" x14ac:dyDescent="0.15">
      <c r="AD165" s="144">
        <f t="shared" si="93"/>
        <v>76</v>
      </c>
      <c r="AE165" s="144">
        <f t="shared" si="94"/>
        <v>83.771929824561411</v>
      </c>
      <c r="AF165" s="149">
        <v>90</v>
      </c>
      <c r="AG165" s="150" t="s">
        <v>397</v>
      </c>
      <c r="AH165" s="149">
        <v>9</v>
      </c>
      <c r="AI165" s="151">
        <v>1</v>
      </c>
      <c r="AJ165" s="152">
        <v>684</v>
      </c>
      <c r="AK165" s="152">
        <v>573</v>
      </c>
      <c r="AL165" s="149">
        <v>0.83799999999999997</v>
      </c>
      <c r="AM165" s="152">
        <v>259</v>
      </c>
      <c r="AN165" s="152">
        <v>210</v>
      </c>
      <c r="AO165" s="152">
        <v>469</v>
      </c>
      <c r="AP165" s="153">
        <v>0.44800000000000001</v>
      </c>
      <c r="AQ165" s="153">
        <v>0.48899999999999999</v>
      </c>
      <c r="AR165" s="154">
        <v>0.21099999999999999</v>
      </c>
      <c r="AS165" s="154">
        <v>0.13600000000000001</v>
      </c>
      <c r="AT165" s="154">
        <v>0.105</v>
      </c>
      <c r="AU165" s="154">
        <v>0.39200000000000002</v>
      </c>
      <c r="AW165" s="185"/>
      <c r="AX165" s="144">
        <f t="shared" si="95"/>
        <v>74.843126069594973</v>
      </c>
      <c r="AY165" s="149">
        <v>90</v>
      </c>
      <c r="AZ165" s="150" t="s">
        <v>398</v>
      </c>
      <c r="BA165" s="149">
        <v>22</v>
      </c>
      <c r="BB165" s="151">
        <v>1</v>
      </c>
      <c r="BC165" s="152">
        <v>1753</v>
      </c>
      <c r="BD165" s="152">
        <v>1312</v>
      </c>
      <c r="BE165" s="149">
        <v>0.748</v>
      </c>
      <c r="BF165" s="152">
        <v>756</v>
      </c>
      <c r="BG165" s="152">
        <v>489</v>
      </c>
      <c r="BH165" s="152">
        <v>1245</v>
      </c>
      <c r="BI165" s="153">
        <v>0.39300000000000002</v>
      </c>
      <c r="BJ165" s="153">
        <v>0.44600000000000001</v>
      </c>
      <c r="BK165" s="154">
        <v>0.214</v>
      </c>
      <c r="BL165" s="154">
        <v>8.8999999999999996E-2</v>
      </c>
      <c r="BM165" s="154">
        <v>6.8000000000000005E-2</v>
      </c>
      <c r="BN165" s="154">
        <v>0.34699999999999998</v>
      </c>
      <c r="DU165" s="4"/>
      <c r="DZ165" s="185"/>
      <c r="EA165" s="185"/>
      <c r="EB165" s="185"/>
      <c r="EC165" s="185"/>
      <c r="ED165" s="185"/>
      <c r="EE165" s="185"/>
    </row>
    <row r="166" spans="30:135" ht="13" x14ac:dyDescent="0.15">
      <c r="AD166" s="144">
        <f t="shared" si="93"/>
        <v>81.222222222222214</v>
      </c>
      <c r="AE166" s="144">
        <f t="shared" si="94"/>
        <v>83.789329685362517</v>
      </c>
      <c r="AF166" s="149">
        <v>91</v>
      </c>
      <c r="AG166" s="150" t="s">
        <v>361</v>
      </c>
      <c r="AH166" s="149">
        <v>18</v>
      </c>
      <c r="AI166" s="151">
        <v>1</v>
      </c>
      <c r="AJ166" s="152">
        <v>1462</v>
      </c>
      <c r="AK166" s="152">
        <v>1225</v>
      </c>
      <c r="AL166" s="149">
        <v>0.83799999999999997</v>
      </c>
      <c r="AM166" s="152">
        <v>569</v>
      </c>
      <c r="AN166" s="152">
        <v>450</v>
      </c>
      <c r="AO166" s="152">
        <v>1019</v>
      </c>
      <c r="AP166" s="153">
        <v>0.442</v>
      </c>
      <c r="AQ166" s="153">
        <v>0.498</v>
      </c>
      <c r="AR166" s="154">
        <v>0.19900000000000001</v>
      </c>
      <c r="AS166" s="154">
        <v>0.124</v>
      </c>
      <c r="AT166" s="154">
        <v>0.106</v>
      </c>
      <c r="AU166" s="154">
        <v>0.39700000000000002</v>
      </c>
      <c r="AW166" s="185"/>
      <c r="AX166" s="144">
        <f t="shared" si="95"/>
        <v>74.967658473479943</v>
      </c>
      <c r="AY166" s="149">
        <v>91</v>
      </c>
      <c r="AZ166" s="150" t="s">
        <v>399</v>
      </c>
      <c r="BA166" s="149">
        <v>20</v>
      </c>
      <c r="BB166" s="151">
        <v>1</v>
      </c>
      <c r="BC166" s="152">
        <v>1546</v>
      </c>
      <c r="BD166" s="152">
        <v>1159</v>
      </c>
      <c r="BE166" s="149">
        <v>0.75</v>
      </c>
      <c r="BF166" s="152">
        <v>616</v>
      </c>
      <c r="BG166" s="152">
        <v>427</v>
      </c>
      <c r="BH166" s="152">
        <v>1043</v>
      </c>
      <c r="BI166" s="153">
        <v>0.40899999999999997</v>
      </c>
      <c r="BJ166" s="153">
        <v>0.45500000000000002</v>
      </c>
      <c r="BK166" s="154">
        <v>0.23499999999999999</v>
      </c>
      <c r="BL166" s="154">
        <v>0.105</v>
      </c>
      <c r="BM166" s="154">
        <v>8.3000000000000004E-2</v>
      </c>
      <c r="BN166" s="154">
        <v>0.35599999999999998</v>
      </c>
      <c r="DU166" s="4"/>
      <c r="DZ166" s="185"/>
      <c r="EA166" s="185"/>
      <c r="EB166" s="185"/>
      <c r="EC166" s="185"/>
      <c r="ED166" s="185"/>
      <c r="EE166" s="185"/>
    </row>
    <row r="167" spans="30:135" ht="13" x14ac:dyDescent="0.15">
      <c r="AD167" s="144">
        <f t="shared" si="93"/>
        <v>82.34782608695653</v>
      </c>
      <c r="AE167" s="144">
        <f t="shared" si="94"/>
        <v>83.685322069693768</v>
      </c>
      <c r="AF167" s="149">
        <v>92</v>
      </c>
      <c r="AG167" s="150" t="s">
        <v>328</v>
      </c>
      <c r="AH167" s="149">
        <v>23</v>
      </c>
      <c r="AI167" s="151">
        <v>1</v>
      </c>
      <c r="AJ167" s="152">
        <v>1894</v>
      </c>
      <c r="AK167" s="152">
        <v>1585</v>
      </c>
      <c r="AL167" s="149">
        <v>0.83699999999999997</v>
      </c>
      <c r="AM167" s="152">
        <v>777</v>
      </c>
      <c r="AN167" s="152">
        <v>580</v>
      </c>
      <c r="AO167" s="152">
        <v>1357</v>
      </c>
      <c r="AP167" s="153">
        <v>0.42699999999999999</v>
      </c>
      <c r="AQ167" s="153">
        <v>0.47599999999999998</v>
      </c>
      <c r="AR167" s="155">
        <v>0.18</v>
      </c>
      <c r="AS167" s="154">
        <v>0.126</v>
      </c>
      <c r="AT167" s="154">
        <v>0.10199999999999999</v>
      </c>
      <c r="AU167" s="154">
        <v>0.39900000000000002</v>
      </c>
      <c r="AW167" s="185"/>
      <c r="AX167" s="144">
        <f t="shared" si="95"/>
        <v>75.04520795660035</v>
      </c>
      <c r="AY167" s="149">
        <v>92</v>
      </c>
      <c r="AZ167" s="150" t="s">
        <v>286</v>
      </c>
      <c r="BA167" s="149">
        <v>21</v>
      </c>
      <c r="BB167" s="151">
        <v>1</v>
      </c>
      <c r="BC167" s="152">
        <v>1659</v>
      </c>
      <c r="BD167" s="152">
        <v>1245</v>
      </c>
      <c r="BE167" s="149">
        <v>0.75</v>
      </c>
      <c r="BF167" s="152">
        <v>735</v>
      </c>
      <c r="BG167" s="152">
        <v>431</v>
      </c>
      <c r="BH167" s="152">
        <v>1166</v>
      </c>
      <c r="BI167" s="151">
        <v>0.37</v>
      </c>
      <c r="BJ167" s="153">
        <v>0.436</v>
      </c>
      <c r="BK167" s="154">
        <v>0.20399999999999999</v>
      </c>
      <c r="BL167" s="155">
        <v>0.11</v>
      </c>
      <c r="BM167" s="154">
        <v>7.8E-2</v>
      </c>
      <c r="BN167" s="154">
        <v>0.34100000000000003</v>
      </c>
      <c r="DU167" s="4"/>
      <c r="DZ167" s="185"/>
      <c r="EA167" s="185"/>
      <c r="EB167" s="185"/>
      <c r="EC167" s="185"/>
      <c r="ED167" s="185"/>
      <c r="EE167" s="185"/>
    </row>
    <row r="168" spans="30:135" ht="13" x14ac:dyDescent="0.15">
      <c r="AD168" s="144">
        <f t="shared" si="93"/>
        <v>79.77272727272728</v>
      </c>
      <c r="AE168" s="144">
        <f t="shared" si="94"/>
        <v>83.703703703703695</v>
      </c>
      <c r="AF168" s="149">
        <v>93</v>
      </c>
      <c r="AG168" s="150" t="s">
        <v>400</v>
      </c>
      <c r="AH168" s="149">
        <v>22</v>
      </c>
      <c r="AI168" s="151">
        <v>1</v>
      </c>
      <c r="AJ168" s="152">
        <v>1755</v>
      </c>
      <c r="AK168" s="152">
        <v>1469</v>
      </c>
      <c r="AL168" s="149">
        <v>0.83699999999999997</v>
      </c>
      <c r="AM168" s="152">
        <v>773</v>
      </c>
      <c r="AN168" s="152">
        <v>531</v>
      </c>
      <c r="AO168" s="152">
        <v>1304</v>
      </c>
      <c r="AP168" s="153">
        <v>0.40699999999999997</v>
      </c>
      <c r="AQ168" s="153">
        <v>0.45600000000000002</v>
      </c>
      <c r="AR168" s="155">
        <v>0.16</v>
      </c>
      <c r="AS168" s="154">
        <v>0.121</v>
      </c>
      <c r="AT168" s="154">
        <v>9.4E-2</v>
      </c>
      <c r="AU168" s="155">
        <v>0.39</v>
      </c>
      <c r="AW168" s="185"/>
      <c r="AX168" s="144">
        <f t="shared" si="95"/>
        <v>75.047378395451673</v>
      </c>
      <c r="AY168" s="149">
        <v>93</v>
      </c>
      <c r="AZ168" s="150" t="s">
        <v>292</v>
      </c>
      <c r="BA168" s="149">
        <v>20</v>
      </c>
      <c r="BB168" s="151">
        <v>1</v>
      </c>
      <c r="BC168" s="152">
        <v>1583</v>
      </c>
      <c r="BD168" s="152">
        <v>1188</v>
      </c>
      <c r="BE168" s="149">
        <v>0.75</v>
      </c>
      <c r="BF168" s="152">
        <v>737</v>
      </c>
      <c r="BG168" s="152">
        <v>434</v>
      </c>
      <c r="BH168" s="152">
        <v>1171</v>
      </c>
      <c r="BI168" s="153">
        <v>0.371</v>
      </c>
      <c r="BJ168" s="153">
        <v>0.42099999999999999</v>
      </c>
      <c r="BK168" s="154">
        <v>0.18099999999999999</v>
      </c>
      <c r="BL168" s="154">
        <v>9.7000000000000003E-2</v>
      </c>
      <c r="BM168" s="154">
        <v>8.4000000000000005E-2</v>
      </c>
      <c r="BN168" s="154">
        <v>0.34599999999999997</v>
      </c>
      <c r="DU168" s="4"/>
      <c r="DZ168" s="185"/>
      <c r="EA168" s="185"/>
      <c r="EB168" s="185"/>
      <c r="EC168" s="185"/>
      <c r="ED168" s="185"/>
      <c r="EE168" s="185"/>
    </row>
    <row r="169" spans="30:135" ht="13" x14ac:dyDescent="0.15">
      <c r="AD169" s="144">
        <f t="shared" si="93"/>
        <v>75.388888888888886</v>
      </c>
      <c r="AE169" s="144">
        <f t="shared" si="94"/>
        <v>83.64038319823139</v>
      </c>
      <c r="AF169" s="149">
        <v>94</v>
      </c>
      <c r="AG169" s="150" t="s">
        <v>401</v>
      </c>
      <c r="AH169" s="149">
        <v>18</v>
      </c>
      <c r="AI169" s="151">
        <v>1</v>
      </c>
      <c r="AJ169" s="152">
        <v>1357</v>
      </c>
      <c r="AK169" s="152">
        <v>1135</v>
      </c>
      <c r="AL169" s="149">
        <v>0.83599999999999997</v>
      </c>
      <c r="AM169" s="152">
        <v>572</v>
      </c>
      <c r="AN169" s="152">
        <v>444</v>
      </c>
      <c r="AO169" s="152">
        <v>1016</v>
      </c>
      <c r="AP169" s="153">
        <v>0.437</v>
      </c>
      <c r="AQ169" s="153">
        <v>0.497</v>
      </c>
      <c r="AR169" s="154">
        <v>0.187</v>
      </c>
      <c r="AS169" s="154">
        <v>8.3000000000000004E-2</v>
      </c>
      <c r="AT169" s="154">
        <v>6.4000000000000001E-2</v>
      </c>
      <c r="AU169" s="154">
        <v>0.38300000000000001</v>
      </c>
      <c r="AW169" s="185"/>
      <c r="AX169" s="144">
        <f t="shared" si="95"/>
        <v>75.115740740740748</v>
      </c>
      <c r="AY169" s="149">
        <v>94</v>
      </c>
      <c r="AZ169" s="150" t="s">
        <v>333</v>
      </c>
      <c r="BA169" s="149">
        <v>22</v>
      </c>
      <c r="BB169" s="151">
        <v>1</v>
      </c>
      <c r="BC169" s="152">
        <v>1728</v>
      </c>
      <c r="BD169" s="152">
        <v>1298</v>
      </c>
      <c r="BE169" s="149">
        <v>0.751</v>
      </c>
      <c r="BF169" s="152">
        <v>770</v>
      </c>
      <c r="BG169" s="152">
        <v>491</v>
      </c>
      <c r="BH169" s="152">
        <v>1261</v>
      </c>
      <c r="BI169" s="153">
        <v>0.38900000000000001</v>
      </c>
      <c r="BJ169" s="153">
        <v>0.433</v>
      </c>
      <c r="BK169" s="154">
        <v>0.189</v>
      </c>
      <c r="BL169" s="154">
        <v>0.10199999999999999</v>
      </c>
      <c r="BM169" s="154">
        <v>8.5999999999999993E-2</v>
      </c>
      <c r="BN169" s="154">
        <v>0.35399999999999998</v>
      </c>
      <c r="DU169" s="4"/>
      <c r="DZ169" s="185"/>
      <c r="EA169" s="185"/>
      <c r="EB169" s="185"/>
      <c r="EC169" s="185"/>
      <c r="ED169" s="185"/>
      <c r="EE169" s="185"/>
    </row>
    <row r="170" spans="30:135" ht="13" x14ac:dyDescent="0.15">
      <c r="AD170" s="144">
        <f t="shared" si="93"/>
        <v>80.94736842105263</v>
      </c>
      <c r="AE170" s="144">
        <f t="shared" si="94"/>
        <v>83.4850455136541</v>
      </c>
      <c r="AF170" s="149">
        <v>95</v>
      </c>
      <c r="AG170" s="150" t="s">
        <v>284</v>
      </c>
      <c r="AH170" s="149">
        <v>19</v>
      </c>
      <c r="AI170" s="151">
        <v>1</v>
      </c>
      <c r="AJ170" s="152">
        <v>1538</v>
      </c>
      <c r="AK170" s="152">
        <v>1284</v>
      </c>
      <c r="AL170" s="149">
        <v>0.83499999999999996</v>
      </c>
      <c r="AM170" s="152">
        <v>688</v>
      </c>
      <c r="AN170" s="152">
        <v>474</v>
      </c>
      <c r="AO170" s="152">
        <v>1162</v>
      </c>
      <c r="AP170" s="153">
        <v>0.40799999999999997</v>
      </c>
      <c r="AQ170" s="153">
        <v>0.45700000000000002</v>
      </c>
      <c r="AR170" s="154">
        <v>0.153</v>
      </c>
      <c r="AS170" s="154">
        <v>0.112</v>
      </c>
      <c r="AT170" s="154">
        <v>8.7999999999999995E-2</v>
      </c>
      <c r="AU170" s="154">
        <v>0.39400000000000002</v>
      </c>
      <c r="AW170" s="185"/>
      <c r="AX170" s="144">
        <f t="shared" si="95"/>
        <v>75.230769230769241</v>
      </c>
      <c r="AY170" s="149">
        <v>95</v>
      </c>
      <c r="AZ170" s="150" t="s">
        <v>306</v>
      </c>
      <c r="BA170" s="149">
        <v>17</v>
      </c>
      <c r="BB170" s="151">
        <v>1</v>
      </c>
      <c r="BC170" s="152">
        <v>1300</v>
      </c>
      <c r="BD170" s="152">
        <v>978</v>
      </c>
      <c r="BE170" s="149">
        <v>0.752</v>
      </c>
      <c r="BF170" s="152">
        <v>549</v>
      </c>
      <c r="BG170" s="152">
        <v>371</v>
      </c>
      <c r="BH170" s="152">
        <v>920</v>
      </c>
      <c r="BI170" s="153">
        <v>0.40300000000000002</v>
      </c>
      <c r="BJ170" s="153">
        <v>0.44900000000000001</v>
      </c>
      <c r="BK170" s="155">
        <v>0.22</v>
      </c>
      <c r="BL170" s="154">
        <v>9.0999999999999998E-2</v>
      </c>
      <c r="BM170" s="154">
        <v>7.5999999999999998E-2</v>
      </c>
      <c r="BN170" s="154">
        <v>0.35099999999999998</v>
      </c>
      <c r="DU170" s="4"/>
      <c r="DZ170" s="185"/>
      <c r="EA170" s="185"/>
      <c r="EB170" s="185"/>
      <c r="EC170" s="185"/>
      <c r="ED170" s="185"/>
      <c r="EE170" s="185"/>
    </row>
    <row r="171" spans="30:135" ht="13" x14ac:dyDescent="0.15">
      <c r="AD171" s="144">
        <f t="shared" si="93"/>
        <v>87.136363636363626</v>
      </c>
      <c r="AE171" s="144">
        <f t="shared" si="94"/>
        <v>83.515910276473662</v>
      </c>
      <c r="AF171" s="149">
        <v>96</v>
      </c>
      <c r="AG171" s="150" t="s">
        <v>402</v>
      </c>
      <c r="AH171" s="149">
        <v>22</v>
      </c>
      <c r="AI171" s="151">
        <v>1</v>
      </c>
      <c r="AJ171" s="152">
        <v>1917</v>
      </c>
      <c r="AK171" s="152">
        <v>1601</v>
      </c>
      <c r="AL171" s="149">
        <v>0.83499999999999996</v>
      </c>
      <c r="AM171" s="152">
        <v>850</v>
      </c>
      <c r="AN171" s="152">
        <v>592</v>
      </c>
      <c r="AO171" s="152">
        <v>1442</v>
      </c>
      <c r="AP171" s="153">
        <v>0.41099999999999998</v>
      </c>
      <c r="AQ171" s="153">
        <v>0.45900000000000002</v>
      </c>
      <c r="AR171" s="154">
        <v>0.155</v>
      </c>
      <c r="AS171" s="154">
        <v>0.11600000000000001</v>
      </c>
      <c r="AT171" s="154">
        <v>0.10100000000000001</v>
      </c>
      <c r="AU171" s="154">
        <v>0.39100000000000001</v>
      </c>
      <c r="AW171" s="185"/>
      <c r="AX171" s="144">
        <f t="shared" si="95"/>
        <v>75.177865612648219</v>
      </c>
      <c r="AY171" s="149">
        <v>96</v>
      </c>
      <c r="AZ171" s="150" t="s">
        <v>403</v>
      </c>
      <c r="BA171" s="149">
        <v>15</v>
      </c>
      <c r="BB171" s="151">
        <v>1</v>
      </c>
      <c r="BC171" s="152">
        <v>1265</v>
      </c>
      <c r="BD171" s="152">
        <v>951</v>
      </c>
      <c r="BE171" s="149">
        <v>0.752</v>
      </c>
      <c r="BF171" s="152">
        <v>518</v>
      </c>
      <c r="BG171" s="152">
        <v>337</v>
      </c>
      <c r="BH171" s="152">
        <v>855</v>
      </c>
      <c r="BI171" s="153">
        <v>0.39400000000000002</v>
      </c>
      <c r="BJ171" s="153">
        <v>0.443</v>
      </c>
      <c r="BK171" s="154">
        <v>0.219</v>
      </c>
      <c r="BL171" s="154">
        <v>0.13100000000000001</v>
      </c>
      <c r="BM171" s="154">
        <v>0.10100000000000001</v>
      </c>
      <c r="BN171" s="154">
        <v>0.35699999999999998</v>
      </c>
      <c r="DU171" s="4"/>
      <c r="DZ171" s="185"/>
      <c r="EA171" s="185"/>
      <c r="EB171" s="185"/>
      <c r="EC171" s="185"/>
      <c r="ED171" s="185"/>
      <c r="EE171" s="185"/>
    </row>
    <row r="172" spans="30:135" ht="13" x14ac:dyDescent="0.15">
      <c r="AD172" s="144">
        <f t="shared" si="93"/>
        <v>79.047619047619051</v>
      </c>
      <c r="AE172" s="144">
        <f t="shared" si="94"/>
        <v>83.493975903614455</v>
      </c>
      <c r="AF172" s="149">
        <v>97</v>
      </c>
      <c r="AG172" s="150" t="s">
        <v>404</v>
      </c>
      <c r="AH172" s="149">
        <v>21</v>
      </c>
      <c r="AI172" s="151">
        <v>1</v>
      </c>
      <c r="AJ172" s="152">
        <v>1660</v>
      </c>
      <c r="AK172" s="152">
        <v>1386</v>
      </c>
      <c r="AL172" s="149">
        <v>0.83499999999999996</v>
      </c>
      <c r="AM172" s="152">
        <v>737</v>
      </c>
      <c r="AN172" s="152">
        <v>524</v>
      </c>
      <c r="AO172" s="152">
        <v>1261</v>
      </c>
      <c r="AP172" s="153">
        <v>0.41599999999999998</v>
      </c>
      <c r="AQ172" s="153">
        <v>0.46500000000000002</v>
      </c>
      <c r="AR172" s="154">
        <v>0.155</v>
      </c>
      <c r="AS172" s="154">
        <v>0.104</v>
      </c>
      <c r="AT172" s="154">
        <v>8.3000000000000004E-2</v>
      </c>
      <c r="AU172" s="154">
        <v>0.39100000000000001</v>
      </c>
      <c r="AW172" s="185"/>
      <c r="AX172" s="144">
        <f t="shared" si="95"/>
        <v>75.223880597014926</v>
      </c>
      <c r="AY172" s="160">
        <v>97</v>
      </c>
      <c r="AZ172" s="161" t="s">
        <v>341</v>
      </c>
      <c r="BA172" s="160">
        <v>21</v>
      </c>
      <c r="BB172" s="162">
        <v>1</v>
      </c>
      <c r="BC172" s="163">
        <v>1675</v>
      </c>
      <c r="BD172" s="163">
        <v>1260</v>
      </c>
      <c r="BE172" s="160">
        <v>0.752</v>
      </c>
      <c r="BF172" s="163">
        <v>781</v>
      </c>
      <c r="BG172" s="163">
        <v>434</v>
      </c>
      <c r="BH172" s="163">
        <v>1215</v>
      </c>
      <c r="BI172" s="164">
        <v>0.35699999999999998</v>
      </c>
      <c r="BJ172" s="164">
        <v>0.41099999999999998</v>
      </c>
      <c r="BK172" s="166">
        <v>0.18099999999999999</v>
      </c>
      <c r="BL172" s="166">
        <v>0.108</v>
      </c>
      <c r="BM172" s="166">
        <v>8.7999999999999995E-2</v>
      </c>
      <c r="BN172" s="166">
        <v>0.34499999999999997</v>
      </c>
      <c r="DU172" s="4"/>
      <c r="DZ172" s="185"/>
      <c r="EA172" s="185"/>
      <c r="EB172" s="185"/>
      <c r="EC172" s="185"/>
      <c r="ED172" s="185"/>
      <c r="EE172" s="185"/>
    </row>
    <row r="173" spans="30:135" ht="13" x14ac:dyDescent="0.15">
      <c r="AD173" s="144">
        <f t="shared" si="93"/>
        <v>81.875</v>
      </c>
      <c r="AE173" s="144">
        <f t="shared" si="94"/>
        <v>83.460559796437664</v>
      </c>
      <c r="AF173" s="149">
        <v>98</v>
      </c>
      <c r="AG173" s="150" t="s">
        <v>405</v>
      </c>
      <c r="AH173" s="149">
        <v>24</v>
      </c>
      <c r="AI173" s="151">
        <v>1</v>
      </c>
      <c r="AJ173" s="152">
        <v>1965</v>
      </c>
      <c r="AK173" s="152">
        <v>1640</v>
      </c>
      <c r="AL173" s="149">
        <v>0.83499999999999996</v>
      </c>
      <c r="AM173" s="152">
        <v>871</v>
      </c>
      <c r="AN173" s="152">
        <v>577</v>
      </c>
      <c r="AO173" s="152">
        <v>1448</v>
      </c>
      <c r="AP173" s="153">
        <v>0.39800000000000002</v>
      </c>
      <c r="AQ173" s="151">
        <v>0.46</v>
      </c>
      <c r="AR173" s="154">
        <v>0.16300000000000001</v>
      </c>
      <c r="AS173" s="154">
        <v>0.121</v>
      </c>
      <c r="AT173" s="154">
        <v>9.7000000000000003E-2</v>
      </c>
      <c r="AU173" s="154">
        <v>0.38500000000000001</v>
      </c>
      <c r="AW173" s="185"/>
      <c r="AX173" s="144">
        <f t="shared" si="95"/>
        <v>75.323383084577117</v>
      </c>
      <c r="AY173" s="149">
        <v>98</v>
      </c>
      <c r="AZ173" s="150" t="s">
        <v>406</v>
      </c>
      <c r="BA173" s="149">
        <v>25</v>
      </c>
      <c r="BB173" s="151">
        <v>1</v>
      </c>
      <c r="BC173" s="152">
        <v>2010</v>
      </c>
      <c r="BD173" s="152">
        <v>1514</v>
      </c>
      <c r="BE173" s="149">
        <v>0.753</v>
      </c>
      <c r="BF173" s="152">
        <v>936</v>
      </c>
      <c r="BG173" s="152">
        <v>542</v>
      </c>
      <c r="BH173" s="152">
        <v>1478</v>
      </c>
      <c r="BI173" s="153">
        <v>0.36699999999999999</v>
      </c>
      <c r="BJ173" s="153">
        <v>0.41399999999999998</v>
      </c>
      <c r="BK173" s="154">
        <v>0.17699999999999999</v>
      </c>
      <c r="BL173" s="154">
        <v>0.107</v>
      </c>
      <c r="BM173" s="154">
        <v>9.1999999999999998E-2</v>
      </c>
      <c r="BN173" s="154">
        <v>0.35099999999999998</v>
      </c>
      <c r="DU173" s="4"/>
      <c r="DZ173" s="185"/>
      <c r="EA173" s="185"/>
      <c r="EB173" s="185"/>
      <c r="EC173" s="185"/>
      <c r="ED173" s="185"/>
      <c r="EE173" s="185"/>
    </row>
    <row r="174" spans="30:135" ht="13" x14ac:dyDescent="0.15">
      <c r="AD174" s="144">
        <f t="shared" si="93"/>
        <v>103.875</v>
      </c>
      <c r="AE174" s="144">
        <f t="shared" si="94"/>
        <v>83.433614119534695</v>
      </c>
      <c r="AF174" s="149">
        <v>99</v>
      </c>
      <c r="AG174" s="150" t="s">
        <v>392</v>
      </c>
      <c r="AH174" s="149">
        <v>24</v>
      </c>
      <c r="AI174" s="151">
        <v>1</v>
      </c>
      <c r="AJ174" s="152">
        <v>2493</v>
      </c>
      <c r="AK174" s="152">
        <v>2080</v>
      </c>
      <c r="AL174" s="149">
        <v>0.83399999999999996</v>
      </c>
      <c r="AM174" s="152">
        <v>1087</v>
      </c>
      <c r="AN174" s="152">
        <v>758</v>
      </c>
      <c r="AO174" s="152">
        <v>1845</v>
      </c>
      <c r="AP174" s="153">
        <v>0.41099999999999998</v>
      </c>
      <c r="AQ174" s="153">
        <v>0.44900000000000001</v>
      </c>
      <c r="AR174" s="154">
        <v>0.155</v>
      </c>
      <c r="AS174" s="154">
        <v>0.129</v>
      </c>
      <c r="AT174" s="154">
        <v>9.7000000000000003E-2</v>
      </c>
      <c r="AU174" s="155">
        <v>0.4</v>
      </c>
      <c r="AW174" s="185"/>
      <c r="AX174" s="144">
        <f t="shared" si="95"/>
        <v>75.534950071326676</v>
      </c>
      <c r="AY174" s="149">
        <v>99</v>
      </c>
      <c r="AZ174" s="150" t="s">
        <v>407</v>
      </c>
      <c r="BA174" s="149">
        <v>17</v>
      </c>
      <c r="BB174" s="151">
        <v>1</v>
      </c>
      <c r="BC174" s="152">
        <v>1402</v>
      </c>
      <c r="BD174" s="152">
        <v>1059</v>
      </c>
      <c r="BE174" s="149">
        <v>0.755</v>
      </c>
      <c r="BF174" s="152">
        <v>611</v>
      </c>
      <c r="BG174" s="152">
        <v>381</v>
      </c>
      <c r="BH174" s="152">
        <v>992</v>
      </c>
      <c r="BI174" s="153">
        <v>0.38400000000000001</v>
      </c>
      <c r="BJ174" s="153">
        <v>0.439</v>
      </c>
      <c r="BK174" s="155">
        <v>0.21</v>
      </c>
      <c r="BL174" s="154">
        <v>9.8000000000000004E-2</v>
      </c>
      <c r="BM174" s="154">
        <v>7.4999999999999997E-2</v>
      </c>
      <c r="BN174" s="155">
        <v>0.35</v>
      </c>
      <c r="DU174" s="4"/>
      <c r="DZ174" s="185"/>
      <c r="EA174" s="185"/>
      <c r="EB174" s="185"/>
      <c r="EC174" s="185"/>
      <c r="ED174" s="185"/>
      <c r="EE174" s="185"/>
    </row>
    <row r="175" spans="30:135" ht="13" x14ac:dyDescent="0.15">
      <c r="AD175" s="144">
        <f t="shared" si="93"/>
        <v>78</v>
      </c>
      <c r="AE175" s="144">
        <f t="shared" si="94"/>
        <v>83.333333333333343</v>
      </c>
      <c r="AF175" s="149">
        <v>100</v>
      </c>
      <c r="AG175" s="150" t="s">
        <v>261</v>
      </c>
      <c r="AH175" s="149">
        <v>12</v>
      </c>
      <c r="AI175" s="151">
        <v>1</v>
      </c>
      <c r="AJ175" s="152">
        <v>936</v>
      </c>
      <c r="AK175" s="152">
        <v>780</v>
      </c>
      <c r="AL175" s="149">
        <v>0.83299999999999996</v>
      </c>
      <c r="AM175" s="152">
        <v>380</v>
      </c>
      <c r="AN175" s="152">
        <v>315</v>
      </c>
      <c r="AO175" s="152">
        <v>695</v>
      </c>
      <c r="AP175" s="153">
        <v>0.45300000000000001</v>
      </c>
      <c r="AQ175" s="153">
        <v>0.502</v>
      </c>
      <c r="AR175" s="154">
        <v>0.19600000000000001</v>
      </c>
      <c r="AS175" s="154">
        <v>6.8000000000000005E-2</v>
      </c>
      <c r="AT175" s="154">
        <v>5.0999999999999997E-2</v>
      </c>
      <c r="AU175" s="154">
        <v>0.39100000000000001</v>
      </c>
      <c r="AW175" s="185"/>
      <c r="AX175" s="144">
        <f t="shared" si="95"/>
        <v>75.471698113207552</v>
      </c>
      <c r="AY175" s="149">
        <v>100</v>
      </c>
      <c r="AZ175" s="150" t="s">
        <v>408</v>
      </c>
      <c r="BA175" s="149">
        <v>14</v>
      </c>
      <c r="BB175" s="151">
        <v>1</v>
      </c>
      <c r="BC175" s="152">
        <v>1219</v>
      </c>
      <c r="BD175" s="152">
        <v>920</v>
      </c>
      <c r="BE175" s="149">
        <v>0.755</v>
      </c>
      <c r="BF175" s="152">
        <v>557</v>
      </c>
      <c r="BG175" s="152">
        <v>335</v>
      </c>
      <c r="BH175" s="152">
        <v>892</v>
      </c>
      <c r="BI175" s="153">
        <v>0.376</v>
      </c>
      <c r="BJ175" s="153">
        <v>0.41699999999999998</v>
      </c>
      <c r="BK175" s="154">
        <v>0.16700000000000001</v>
      </c>
      <c r="BL175" s="155">
        <v>0.12</v>
      </c>
      <c r="BM175" s="154">
        <v>0.10299999999999999</v>
      </c>
      <c r="BN175" s="154">
        <v>0.36199999999999999</v>
      </c>
      <c r="DU175" s="4"/>
      <c r="DZ175" s="185"/>
      <c r="EA175" s="185"/>
      <c r="EB175" s="185"/>
      <c r="EC175" s="185"/>
      <c r="ED175" s="185"/>
      <c r="EE175" s="185"/>
    </row>
    <row r="176" spans="30:135" ht="13" x14ac:dyDescent="0.15">
      <c r="AD176" s="144">
        <f t="shared" si="93"/>
        <v>82.705882352941188</v>
      </c>
      <c r="AE176" s="144">
        <f t="shared" si="94"/>
        <v>83.285917496443815</v>
      </c>
      <c r="AF176" s="149">
        <v>101</v>
      </c>
      <c r="AG176" s="150" t="s">
        <v>407</v>
      </c>
      <c r="AH176" s="149">
        <v>17</v>
      </c>
      <c r="AI176" s="151">
        <v>1</v>
      </c>
      <c r="AJ176" s="152">
        <v>1406</v>
      </c>
      <c r="AK176" s="152">
        <v>1171</v>
      </c>
      <c r="AL176" s="149">
        <v>0.83299999999999996</v>
      </c>
      <c r="AM176" s="152">
        <v>599</v>
      </c>
      <c r="AN176" s="152">
        <v>442</v>
      </c>
      <c r="AO176" s="152">
        <v>1041</v>
      </c>
      <c r="AP176" s="153">
        <v>0.42499999999999999</v>
      </c>
      <c r="AQ176" s="153">
        <v>0.47299999999999998</v>
      </c>
      <c r="AR176" s="154">
        <v>0.17100000000000001</v>
      </c>
      <c r="AS176" s="154">
        <v>0.109</v>
      </c>
      <c r="AT176" s="154">
        <v>8.1000000000000003E-2</v>
      </c>
      <c r="AU176" s="154">
        <v>0.39500000000000002</v>
      </c>
      <c r="AW176" s="185"/>
      <c r="AX176" s="144">
        <f t="shared" si="95"/>
        <v>75.645268034414286</v>
      </c>
      <c r="AY176" s="149">
        <v>101</v>
      </c>
      <c r="AZ176" s="150" t="s">
        <v>409</v>
      </c>
      <c r="BA176" s="149">
        <v>18</v>
      </c>
      <c r="BB176" s="151">
        <v>1</v>
      </c>
      <c r="BC176" s="152">
        <v>1511</v>
      </c>
      <c r="BD176" s="152">
        <v>1143</v>
      </c>
      <c r="BE176" s="149">
        <v>0.75600000000000001</v>
      </c>
      <c r="BF176" s="152">
        <v>594</v>
      </c>
      <c r="BG176" s="152">
        <v>391</v>
      </c>
      <c r="BH176" s="152">
        <v>985</v>
      </c>
      <c r="BI176" s="153">
        <v>0.39700000000000002</v>
      </c>
      <c r="BJ176" s="153">
        <v>0.44400000000000001</v>
      </c>
      <c r="BK176" s="154">
        <v>0.222</v>
      </c>
      <c r="BL176" s="154">
        <v>0.14499999999999999</v>
      </c>
      <c r="BM176" s="154">
        <v>0.105</v>
      </c>
      <c r="BN176" s="154">
        <v>0.36599999999999999</v>
      </c>
      <c r="DU176" s="4"/>
      <c r="DZ176" s="185"/>
      <c r="EA176" s="185"/>
      <c r="EB176" s="185"/>
      <c r="EC176" s="185"/>
      <c r="ED176" s="185"/>
      <c r="EE176" s="185"/>
    </row>
    <row r="177" spans="30:135" ht="13" x14ac:dyDescent="0.15">
      <c r="AD177" s="144">
        <f t="shared" si="93"/>
        <v>78.041666666666657</v>
      </c>
      <c r="AE177" s="144">
        <f t="shared" si="94"/>
        <v>83.182060864922576</v>
      </c>
      <c r="AF177" s="149">
        <v>102</v>
      </c>
      <c r="AG177" s="150" t="s">
        <v>410</v>
      </c>
      <c r="AH177" s="149">
        <v>24</v>
      </c>
      <c r="AI177" s="151">
        <v>1</v>
      </c>
      <c r="AJ177" s="152">
        <v>1873</v>
      </c>
      <c r="AK177" s="152">
        <v>1558</v>
      </c>
      <c r="AL177" s="149">
        <v>0.83199999999999996</v>
      </c>
      <c r="AM177" s="152">
        <v>780</v>
      </c>
      <c r="AN177" s="152">
        <v>564</v>
      </c>
      <c r="AO177" s="152">
        <v>1344</v>
      </c>
      <c r="AP177" s="151">
        <v>0.42</v>
      </c>
      <c r="AQ177" s="153">
        <v>0.47299999999999998</v>
      </c>
      <c r="AR177" s="154">
        <v>0.192</v>
      </c>
      <c r="AS177" s="154">
        <v>0.108</v>
      </c>
      <c r="AT177" s="154">
        <v>8.7999999999999995E-2</v>
      </c>
      <c r="AU177" s="154">
        <v>0.38500000000000001</v>
      </c>
      <c r="AW177" s="185"/>
      <c r="AX177" s="144">
        <f t="shared" si="95"/>
        <v>75.637583892617457</v>
      </c>
      <c r="AY177" s="149">
        <v>102</v>
      </c>
      <c r="AZ177" s="150" t="s">
        <v>331</v>
      </c>
      <c r="BA177" s="149">
        <v>19</v>
      </c>
      <c r="BB177" s="151">
        <v>1</v>
      </c>
      <c r="BC177" s="152">
        <v>1490</v>
      </c>
      <c r="BD177" s="152">
        <v>1127</v>
      </c>
      <c r="BE177" s="149">
        <v>0.75600000000000001</v>
      </c>
      <c r="BF177" s="152">
        <v>665</v>
      </c>
      <c r="BG177" s="152">
        <v>396</v>
      </c>
      <c r="BH177" s="152">
        <v>1061</v>
      </c>
      <c r="BI177" s="153">
        <v>0.373</v>
      </c>
      <c r="BJ177" s="153">
        <v>0.43099999999999999</v>
      </c>
      <c r="BK177" s="154">
        <v>0.19900000000000001</v>
      </c>
      <c r="BL177" s="154">
        <v>0.10299999999999999</v>
      </c>
      <c r="BM177" s="154">
        <v>8.1000000000000003E-2</v>
      </c>
      <c r="BN177" s="154">
        <v>0.34699999999999998</v>
      </c>
      <c r="DU177" s="4"/>
      <c r="DZ177" s="185"/>
      <c r="EA177" s="185"/>
      <c r="EB177" s="185"/>
      <c r="EC177" s="185"/>
      <c r="ED177" s="185"/>
      <c r="EE177" s="185"/>
    </row>
    <row r="178" spans="30:135" ht="13" x14ac:dyDescent="0.15">
      <c r="AD178" s="144">
        <f t="shared" si="93"/>
        <v>82.608695652173907</v>
      </c>
      <c r="AE178" s="144">
        <f t="shared" si="94"/>
        <v>82.89473684210526</v>
      </c>
      <c r="AF178" s="149">
        <v>103</v>
      </c>
      <c r="AG178" s="150" t="s">
        <v>411</v>
      </c>
      <c r="AH178" s="149">
        <v>23</v>
      </c>
      <c r="AI178" s="151">
        <v>1</v>
      </c>
      <c r="AJ178" s="152">
        <v>1900</v>
      </c>
      <c r="AK178" s="152">
        <v>1575</v>
      </c>
      <c r="AL178" s="149">
        <v>0.82899999999999996</v>
      </c>
      <c r="AM178" s="152">
        <v>761</v>
      </c>
      <c r="AN178" s="152">
        <v>578</v>
      </c>
      <c r="AO178" s="152">
        <v>1339</v>
      </c>
      <c r="AP178" s="153">
        <v>0.432</v>
      </c>
      <c r="AQ178" s="153">
        <v>0.48599999999999999</v>
      </c>
      <c r="AR178" s="154">
        <v>0.20399999999999999</v>
      </c>
      <c r="AS178" s="155">
        <v>0.11</v>
      </c>
      <c r="AT178" s="154">
        <v>8.1000000000000003E-2</v>
      </c>
      <c r="AU178" s="154">
        <v>0.38800000000000001</v>
      </c>
      <c r="AW178" s="185"/>
      <c r="AX178" s="144">
        <f t="shared" si="95"/>
        <v>75.707257072570727</v>
      </c>
      <c r="AY178" s="149">
        <v>103</v>
      </c>
      <c r="AZ178" s="150" t="s">
        <v>379</v>
      </c>
      <c r="BA178" s="149">
        <v>21</v>
      </c>
      <c r="BB178" s="151">
        <v>1</v>
      </c>
      <c r="BC178" s="152">
        <v>1626</v>
      </c>
      <c r="BD178" s="152">
        <v>1231</v>
      </c>
      <c r="BE178" s="149">
        <v>0.75700000000000001</v>
      </c>
      <c r="BF178" s="152">
        <v>755</v>
      </c>
      <c r="BG178" s="152">
        <v>423</v>
      </c>
      <c r="BH178" s="152">
        <v>1178</v>
      </c>
      <c r="BI178" s="153">
        <v>0.35899999999999999</v>
      </c>
      <c r="BJ178" s="153">
        <v>0.438</v>
      </c>
      <c r="BK178" s="154">
        <v>0.19900000000000001</v>
      </c>
      <c r="BL178" s="154">
        <v>9.1999999999999998E-2</v>
      </c>
      <c r="BM178" s="154">
        <v>6.9000000000000006E-2</v>
      </c>
      <c r="BN178" s="154">
        <v>0.33300000000000002</v>
      </c>
      <c r="DU178" s="4"/>
      <c r="DZ178" s="185"/>
      <c r="EA178" s="185"/>
      <c r="EB178" s="185"/>
      <c r="EC178" s="185"/>
      <c r="ED178" s="185"/>
      <c r="EE178" s="185"/>
    </row>
    <row r="179" spans="30:135" ht="13" x14ac:dyDescent="0.15">
      <c r="AD179" s="144">
        <f t="shared" si="93"/>
        <v>89.631578947368411</v>
      </c>
      <c r="AE179" s="144">
        <f t="shared" si="94"/>
        <v>82.853787433940113</v>
      </c>
      <c r="AF179" s="149">
        <v>104</v>
      </c>
      <c r="AG179" s="150" t="s">
        <v>412</v>
      </c>
      <c r="AH179" s="149">
        <v>19</v>
      </c>
      <c r="AI179" s="151">
        <v>1</v>
      </c>
      <c r="AJ179" s="152">
        <v>1703</v>
      </c>
      <c r="AK179" s="152">
        <v>1411</v>
      </c>
      <c r="AL179" s="149">
        <v>0.82899999999999996</v>
      </c>
      <c r="AM179" s="152">
        <v>718</v>
      </c>
      <c r="AN179" s="152">
        <v>516</v>
      </c>
      <c r="AO179" s="152">
        <v>1234</v>
      </c>
      <c r="AP179" s="153">
        <v>0.41799999999999998</v>
      </c>
      <c r="AQ179" s="153">
        <v>0.47699999999999998</v>
      </c>
      <c r="AR179" s="154">
        <v>0.184</v>
      </c>
      <c r="AS179" s="154">
        <v>0.11600000000000001</v>
      </c>
      <c r="AT179" s="154">
        <v>8.5000000000000006E-2</v>
      </c>
      <c r="AU179" s="154">
        <v>0.379</v>
      </c>
      <c r="AW179" s="185"/>
      <c r="AX179" s="144">
        <f t="shared" si="95"/>
        <v>75.69818716315531</v>
      </c>
      <c r="AY179" s="149">
        <v>104</v>
      </c>
      <c r="AZ179" s="150" t="s">
        <v>413</v>
      </c>
      <c r="BA179" s="149">
        <v>25</v>
      </c>
      <c r="BB179" s="151">
        <v>1</v>
      </c>
      <c r="BC179" s="152">
        <v>2041</v>
      </c>
      <c r="BD179" s="152">
        <v>1545</v>
      </c>
      <c r="BE179" s="149">
        <v>0.75700000000000001</v>
      </c>
      <c r="BF179" s="152">
        <v>902</v>
      </c>
      <c r="BG179" s="152">
        <v>576</v>
      </c>
      <c r="BH179" s="152">
        <v>1478</v>
      </c>
      <c r="BI179" s="151">
        <v>0.39</v>
      </c>
      <c r="BJ179" s="153">
        <v>0.438</v>
      </c>
      <c r="BK179" s="154">
        <v>0.19700000000000001</v>
      </c>
      <c r="BL179" s="154">
        <v>9.5000000000000001E-2</v>
      </c>
      <c r="BM179" s="154">
        <v>8.1000000000000003E-2</v>
      </c>
      <c r="BN179" s="154">
        <v>0.35199999999999998</v>
      </c>
      <c r="DU179" s="4"/>
      <c r="DZ179" s="185"/>
      <c r="EA179" s="185"/>
      <c r="EB179" s="185"/>
      <c r="EC179" s="185"/>
      <c r="ED179" s="185"/>
      <c r="EE179" s="185"/>
    </row>
    <row r="180" spans="30:135" ht="13" x14ac:dyDescent="0.15">
      <c r="AD180" s="144">
        <f t="shared" si="93"/>
        <v>87.34782608695653</v>
      </c>
      <c r="AE180" s="144">
        <f t="shared" si="94"/>
        <v>82.777501244400199</v>
      </c>
      <c r="AF180" s="149">
        <v>105</v>
      </c>
      <c r="AG180" s="150" t="s">
        <v>275</v>
      </c>
      <c r="AH180" s="149">
        <v>23</v>
      </c>
      <c r="AI180" s="151">
        <v>1</v>
      </c>
      <c r="AJ180" s="152">
        <v>2009</v>
      </c>
      <c r="AK180" s="152">
        <v>1663</v>
      </c>
      <c r="AL180" s="149">
        <v>0.82799999999999996</v>
      </c>
      <c r="AM180" s="152">
        <v>807</v>
      </c>
      <c r="AN180" s="152">
        <v>640</v>
      </c>
      <c r="AO180" s="152">
        <v>1447</v>
      </c>
      <c r="AP180" s="153">
        <v>0.442</v>
      </c>
      <c r="AQ180" s="151">
        <v>0.48</v>
      </c>
      <c r="AR180" s="154">
        <v>0.19800000000000001</v>
      </c>
      <c r="AS180" s="155">
        <v>0.1</v>
      </c>
      <c r="AT180" s="154">
        <v>8.2000000000000003E-2</v>
      </c>
      <c r="AU180" s="154">
        <v>0.39400000000000002</v>
      </c>
      <c r="AW180" s="185"/>
      <c r="AX180" s="144">
        <f t="shared" si="95"/>
        <v>75.747508305647841</v>
      </c>
      <c r="AY180" s="149">
        <v>105</v>
      </c>
      <c r="AZ180" s="150" t="s">
        <v>381</v>
      </c>
      <c r="BA180" s="149">
        <v>22</v>
      </c>
      <c r="BB180" s="151">
        <v>1</v>
      </c>
      <c r="BC180" s="152">
        <v>1806</v>
      </c>
      <c r="BD180" s="152">
        <v>1368</v>
      </c>
      <c r="BE180" s="149">
        <v>0.75700000000000001</v>
      </c>
      <c r="BF180" s="152">
        <v>845</v>
      </c>
      <c r="BG180" s="152">
        <v>516</v>
      </c>
      <c r="BH180" s="152">
        <v>1361</v>
      </c>
      <c r="BI180" s="153">
        <v>0.379</v>
      </c>
      <c r="BJ180" s="153">
        <v>0.433</v>
      </c>
      <c r="BK180" s="154">
        <v>0.17699999999999999</v>
      </c>
      <c r="BL180" s="154">
        <v>8.5999999999999993E-2</v>
      </c>
      <c r="BM180" s="154">
        <v>7.5999999999999998E-2</v>
      </c>
      <c r="BN180" s="154">
        <v>0.34799999999999998</v>
      </c>
      <c r="DU180" s="4"/>
      <c r="DZ180" s="185"/>
      <c r="EA180" s="185"/>
      <c r="EB180" s="185"/>
      <c r="EC180" s="185"/>
      <c r="ED180" s="185"/>
      <c r="EE180" s="185"/>
    </row>
    <row r="181" spans="30:135" ht="13" x14ac:dyDescent="0.15">
      <c r="AD181" s="144">
        <f t="shared" si="93"/>
        <v>84.578947368421055</v>
      </c>
      <c r="AE181" s="144">
        <f t="shared" si="94"/>
        <v>82.762912258867459</v>
      </c>
      <c r="AF181" s="149">
        <v>106</v>
      </c>
      <c r="AG181" s="150" t="s">
        <v>414</v>
      </c>
      <c r="AH181" s="149">
        <v>19</v>
      </c>
      <c r="AI181" s="151">
        <v>1</v>
      </c>
      <c r="AJ181" s="152">
        <v>1607</v>
      </c>
      <c r="AK181" s="152">
        <v>1330</v>
      </c>
      <c r="AL181" s="149">
        <v>0.82799999999999996</v>
      </c>
      <c r="AM181" s="152">
        <v>664</v>
      </c>
      <c r="AN181" s="152">
        <v>469</v>
      </c>
      <c r="AO181" s="152">
        <v>1133</v>
      </c>
      <c r="AP181" s="153">
        <v>0.41399999999999998</v>
      </c>
      <c r="AQ181" s="153">
        <v>0.45300000000000001</v>
      </c>
      <c r="AR181" s="154">
        <v>0.189</v>
      </c>
      <c r="AS181" s="155">
        <v>0.13</v>
      </c>
      <c r="AT181" s="154">
        <v>9.6000000000000002E-2</v>
      </c>
      <c r="AU181" s="154">
        <v>0.39300000000000002</v>
      </c>
      <c r="AW181" s="185"/>
      <c r="AX181" s="144">
        <f t="shared" si="95"/>
        <v>75.724937862468934</v>
      </c>
      <c r="AY181" s="149">
        <v>106</v>
      </c>
      <c r="AZ181" s="150" t="s">
        <v>415</v>
      </c>
      <c r="BA181" s="149">
        <v>14</v>
      </c>
      <c r="BB181" s="151">
        <v>1</v>
      </c>
      <c r="BC181" s="152">
        <v>1207</v>
      </c>
      <c r="BD181" s="152">
        <v>914</v>
      </c>
      <c r="BE181" s="149">
        <v>0.75700000000000001</v>
      </c>
      <c r="BF181" s="152">
        <v>504</v>
      </c>
      <c r="BG181" s="152">
        <v>331</v>
      </c>
      <c r="BH181" s="152">
        <v>835</v>
      </c>
      <c r="BI181" s="153">
        <v>0.39600000000000002</v>
      </c>
      <c r="BJ181" s="153">
        <v>0.438</v>
      </c>
      <c r="BK181" s="154">
        <v>0.19800000000000001</v>
      </c>
      <c r="BL181" s="154">
        <v>0.13300000000000001</v>
      </c>
      <c r="BM181" s="154">
        <v>0.107</v>
      </c>
      <c r="BN181" s="154">
        <v>0.36899999999999999</v>
      </c>
      <c r="DU181" s="4"/>
      <c r="DZ181" s="185"/>
      <c r="EA181" s="185"/>
      <c r="EB181" s="185"/>
      <c r="EC181" s="185"/>
      <c r="ED181" s="185"/>
      <c r="EE181" s="185"/>
    </row>
    <row r="182" spans="30:135" ht="13" x14ac:dyDescent="0.15">
      <c r="AD182" s="144">
        <f t="shared" si="93"/>
        <v>88.181818181818187</v>
      </c>
      <c r="AE182" s="144">
        <f t="shared" si="94"/>
        <v>82.680412371134011</v>
      </c>
      <c r="AF182" s="149">
        <v>107</v>
      </c>
      <c r="AG182" s="150" t="s">
        <v>416</v>
      </c>
      <c r="AH182" s="149">
        <v>22</v>
      </c>
      <c r="AI182" s="151">
        <v>1</v>
      </c>
      <c r="AJ182" s="152">
        <v>1940</v>
      </c>
      <c r="AK182" s="152">
        <v>1604</v>
      </c>
      <c r="AL182" s="149">
        <v>0.82699999999999996</v>
      </c>
      <c r="AM182" s="152">
        <v>871</v>
      </c>
      <c r="AN182" s="152">
        <v>588</v>
      </c>
      <c r="AO182" s="152">
        <v>1459</v>
      </c>
      <c r="AP182" s="153">
        <v>0.40300000000000002</v>
      </c>
      <c r="AQ182" s="153">
        <v>0.44900000000000001</v>
      </c>
      <c r="AR182" s="154">
        <v>0.152</v>
      </c>
      <c r="AS182" s="154">
        <v>0.112</v>
      </c>
      <c r="AT182" s="155">
        <v>0.08</v>
      </c>
      <c r="AU182" s="154">
        <v>0.39200000000000002</v>
      </c>
      <c r="AW182" s="185"/>
      <c r="AX182" s="144">
        <f t="shared" si="95"/>
        <v>75.897129186602868</v>
      </c>
      <c r="AY182" s="149">
        <v>107</v>
      </c>
      <c r="AZ182" s="150" t="s">
        <v>417</v>
      </c>
      <c r="BA182" s="149">
        <v>20</v>
      </c>
      <c r="BB182" s="151">
        <v>1</v>
      </c>
      <c r="BC182" s="152">
        <v>1672</v>
      </c>
      <c r="BD182" s="152">
        <v>1269</v>
      </c>
      <c r="BE182" s="149">
        <v>0.75900000000000001</v>
      </c>
      <c r="BF182" s="152">
        <v>707</v>
      </c>
      <c r="BG182" s="152">
        <v>436</v>
      </c>
      <c r="BH182" s="152">
        <v>1143</v>
      </c>
      <c r="BI182" s="153">
        <v>0.38100000000000001</v>
      </c>
      <c r="BJ182" s="151">
        <v>0.42</v>
      </c>
      <c r="BK182" s="154">
        <v>0.19700000000000001</v>
      </c>
      <c r="BL182" s="154">
        <v>0.13600000000000001</v>
      </c>
      <c r="BM182" s="154">
        <v>0.104</v>
      </c>
      <c r="BN182" s="154">
        <v>0.373</v>
      </c>
      <c r="DU182" s="4"/>
      <c r="DZ182" s="185"/>
      <c r="EA182" s="185"/>
      <c r="EB182" s="185"/>
      <c r="EC182" s="185"/>
      <c r="ED182" s="185"/>
      <c r="EE182" s="185"/>
    </row>
    <row r="183" spans="30:135" ht="13" x14ac:dyDescent="0.15">
      <c r="AD183" s="144">
        <f t="shared" si="93"/>
        <v>84.565217391304358</v>
      </c>
      <c r="AE183" s="144">
        <f t="shared" si="94"/>
        <v>82.673521850899746</v>
      </c>
      <c r="AF183" s="149">
        <v>108</v>
      </c>
      <c r="AG183" s="150" t="s">
        <v>418</v>
      </c>
      <c r="AH183" s="149">
        <v>23</v>
      </c>
      <c r="AI183" s="151">
        <v>1</v>
      </c>
      <c r="AJ183" s="152">
        <v>1945</v>
      </c>
      <c r="AK183" s="152">
        <v>1608</v>
      </c>
      <c r="AL183" s="149">
        <v>0.82699999999999996</v>
      </c>
      <c r="AM183" s="152">
        <v>817</v>
      </c>
      <c r="AN183" s="152">
        <v>607</v>
      </c>
      <c r="AO183" s="152">
        <v>1424</v>
      </c>
      <c r="AP183" s="153">
        <v>0.42599999999999999</v>
      </c>
      <c r="AQ183" s="153">
        <v>0.47599999999999998</v>
      </c>
      <c r="AR183" s="154">
        <v>0.17499999999999999</v>
      </c>
      <c r="AS183" s="155">
        <v>0.11</v>
      </c>
      <c r="AT183" s="154">
        <v>8.5000000000000006E-2</v>
      </c>
      <c r="AU183" s="154">
        <v>0.39300000000000002</v>
      </c>
      <c r="AW183" s="185"/>
      <c r="AX183" s="144">
        <f t="shared" si="95"/>
        <v>76.004464285714292</v>
      </c>
      <c r="AY183" s="149">
        <v>108</v>
      </c>
      <c r="AZ183" s="150" t="s">
        <v>419</v>
      </c>
      <c r="BA183" s="149">
        <v>20</v>
      </c>
      <c r="BB183" s="151">
        <v>1</v>
      </c>
      <c r="BC183" s="152">
        <v>1792</v>
      </c>
      <c r="BD183" s="152">
        <v>1362</v>
      </c>
      <c r="BE183" s="149">
        <v>0.76</v>
      </c>
      <c r="BF183" s="152">
        <v>750</v>
      </c>
      <c r="BG183" s="152">
        <v>478</v>
      </c>
      <c r="BH183" s="152">
        <v>1228</v>
      </c>
      <c r="BI183" s="153">
        <v>0.38900000000000001</v>
      </c>
      <c r="BJ183" s="153">
        <v>0.42399999999999999</v>
      </c>
      <c r="BK183" s="154">
        <v>0.192</v>
      </c>
      <c r="BL183" s="154">
        <v>0.14699999999999999</v>
      </c>
      <c r="BM183" s="154">
        <v>0.11700000000000001</v>
      </c>
      <c r="BN183" s="154">
        <v>0.372</v>
      </c>
      <c r="DU183" s="4"/>
      <c r="DZ183" s="185"/>
      <c r="EA183" s="185"/>
      <c r="EB183" s="185"/>
      <c r="EC183" s="185"/>
      <c r="ED183" s="185"/>
      <c r="EE183" s="185"/>
    </row>
    <row r="184" spans="30:135" ht="13" x14ac:dyDescent="0.15">
      <c r="AD184" s="144">
        <f t="shared" si="93"/>
        <v>83.2</v>
      </c>
      <c r="AE184" s="144">
        <f t="shared" si="94"/>
        <v>82.451923076923066</v>
      </c>
      <c r="AF184" s="149">
        <v>109</v>
      </c>
      <c r="AG184" s="150" t="s">
        <v>420</v>
      </c>
      <c r="AH184" s="149">
        <v>20</v>
      </c>
      <c r="AI184" s="151">
        <v>1</v>
      </c>
      <c r="AJ184" s="152">
        <v>1664</v>
      </c>
      <c r="AK184" s="152">
        <v>1372</v>
      </c>
      <c r="AL184" s="149">
        <v>0.82499999999999996</v>
      </c>
      <c r="AM184" s="152">
        <v>729</v>
      </c>
      <c r="AN184" s="152">
        <v>487</v>
      </c>
      <c r="AO184" s="152">
        <v>1216</v>
      </c>
      <c r="AP184" s="151">
        <v>0.4</v>
      </c>
      <c r="AQ184" s="153">
        <v>0.46100000000000002</v>
      </c>
      <c r="AR184" s="154">
        <v>0.17399999999999999</v>
      </c>
      <c r="AS184" s="155">
        <v>0.11</v>
      </c>
      <c r="AT184" s="154">
        <v>7.8E-2</v>
      </c>
      <c r="AU184" s="154">
        <v>0.38300000000000001</v>
      </c>
      <c r="AW184" s="185"/>
      <c r="AX184" s="144">
        <f t="shared" si="95"/>
        <v>76.016830294530152</v>
      </c>
      <c r="AY184" s="149">
        <v>109</v>
      </c>
      <c r="AZ184" s="150" t="s">
        <v>421</v>
      </c>
      <c r="BA184" s="149">
        <v>18</v>
      </c>
      <c r="BB184" s="151">
        <v>1</v>
      </c>
      <c r="BC184" s="152">
        <v>1426</v>
      </c>
      <c r="BD184" s="152">
        <v>1084</v>
      </c>
      <c r="BE184" s="149">
        <v>0.76</v>
      </c>
      <c r="BF184" s="152">
        <v>574</v>
      </c>
      <c r="BG184" s="152">
        <v>377</v>
      </c>
      <c r="BH184" s="152">
        <v>951</v>
      </c>
      <c r="BI184" s="153">
        <v>0.39600000000000002</v>
      </c>
      <c r="BJ184" s="151">
        <v>0.45</v>
      </c>
      <c r="BK184" s="154">
        <v>0.22900000000000001</v>
      </c>
      <c r="BL184" s="155">
        <v>0.12</v>
      </c>
      <c r="BM184" s="154">
        <v>7.5999999999999998E-2</v>
      </c>
      <c r="BN184" s="154">
        <v>0.35799999999999998</v>
      </c>
      <c r="DU184" s="4"/>
      <c r="DZ184" s="185"/>
      <c r="EA184" s="185"/>
      <c r="EB184" s="185"/>
      <c r="EC184" s="185"/>
      <c r="ED184" s="185"/>
      <c r="EE184" s="185"/>
    </row>
    <row r="185" spans="30:135" ht="13" x14ac:dyDescent="0.15">
      <c r="AD185" s="144">
        <f t="shared" si="93"/>
        <v>85.666666666666657</v>
      </c>
      <c r="AE185" s="144">
        <f t="shared" si="94"/>
        <v>82.545858810450241</v>
      </c>
      <c r="AF185" s="149">
        <v>110</v>
      </c>
      <c r="AG185" s="150" t="s">
        <v>389</v>
      </c>
      <c r="AH185" s="149">
        <v>21</v>
      </c>
      <c r="AI185" s="151">
        <v>1</v>
      </c>
      <c r="AJ185" s="152">
        <v>1799</v>
      </c>
      <c r="AK185" s="152">
        <v>1485</v>
      </c>
      <c r="AL185" s="149">
        <v>0.82499999999999996</v>
      </c>
      <c r="AM185" s="152">
        <v>744</v>
      </c>
      <c r="AN185" s="152">
        <v>584</v>
      </c>
      <c r="AO185" s="152">
        <v>1328</v>
      </c>
      <c r="AP185" s="151">
        <v>0.44</v>
      </c>
      <c r="AQ185" s="153">
        <v>0.47599999999999998</v>
      </c>
      <c r="AR185" s="154">
        <v>0.18099999999999999</v>
      </c>
      <c r="AS185" s="154">
        <v>9.7000000000000003E-2</v>
      </c>
      <c r="AT185" s="154">
        <v>8.2000000000000003E-2</v>
      </c>
      <c r="AU185" s="154">
        <v>0.39500000000000002</v>
      </c>
      <c r="AW185" s="185"/>
      <c r="AX185" s="144">
        <f t="shared" si="95"/>
        <v>76.024411508282469</v>
      </c>
      <c r="AY185" s="149">
        <v>110</v>
      </c>
      <c r="AZ185" s="150" t="s">
        <v>422</v>
      </c>
      <c r="BA185" s="149">
        <v>14</v>
      </c>
      <c r="BB185" s="151">
        <v>1</v>
      </c>
      <c r="BC185" s="152">
        <v>1147</v>
      </c>
      <c r="BD185" s="152">
        <v>872</v>
      </c>
      <c r="BE185" s="149">
        <v>0.76</v>
      </c>
      <c r="BF185" s="152">
        <v>476</v>
      </c>
      <c r="BG185" s="152">
        <v>314</v>
      </c>
      <c r="BH185" s="152">
        <v>790</v>
      </c>
      <c r="BI185" s="153">
        <v>0.39700000000000002</v>
      </c>
      <c r="BJ185" s="153">
        <v>0.45500000000000002</v>
      </c>
      <c r="BK185" s="154">
        <v>0.22700000000000001</v>
      </c>
      <c r="BL185" s="155">
        <v>0.1</v>
      </c>
      <c r="BM185" s="154">
        <v>8.6999999999999994E-2</v>
      </c>
      <c r="BN185" s="154">
        <v>0.34799999999999998</v>
      </c>
      <c r="DU185" s="4"/>
      <c r="DZ185" s="185"/>
      <c r="EA185" s="185"/>
      <c r="EB185" s="185"/>
      <c r="EC185" s="185"/>
      <c r="ED185" s="185"/>
      <c r="EE185" s="185"/>
    </row>
    <row r="186" spans="30:135" ht="13" x14ac:dyDescent="0.15">
      <c r="AD186" s="144">
        <f t="shared" si="93"/>
        <v>73.578947368421055</v>
      </c>
      <c r="AE186" s="144">
        <f t="shared" si="94"/>
        <v>82.546494992846917</v>
      </c>
      <c r="AF186" s="149">
        <v>111</v>
      </c>
      <c r="AG186" s="150" t="s">
        <v>423</v>
      </c>
      <c r="AH186" s="149">
        <v>19</v>
      </c>
      <c r="AI186" s="151">
        <v>1</v>
      </c>
      <c r="AJ186" s="152">
        <v>1398</v>
      </c>
      <c r="AK186" s="152">
        <v>1154</v>
      </c>
      <c r="AL186" s="149">
        <v>0.82499999999999996</v>
      </c>
      <c r="AM186" s="152">
        <v>666</v>
      </c>
      <c r="AN186" s="152">
        <v>434</v>
      </c>
      <c r="AO186" s="152">
        <v>1100</v>
      </c>
      <c r="AP186" s="153">
        <v>0.39500000000000002</v>
      </c>
      <c r="AQ186" s="153">
        <v>0.45600000000000002</v>
      </c>
      <c r="AR186" s="154">
        <v>0.14399999999999999</v>
      </c>
      <c r="AS186" s="154">
        <v>8.4000000000000005E-2</v>
      </c>
      <c r="AT186" s="154">
        <v>7.1999999999999995E-2</v>
      </c>
      <c r="AU186" s="154">
        <v>0.374</v>
      </c>
      <c r="AW186" s="185"/>
      <c r="AX186" s="144">
        <f t="shared" si="95"/>
        <v>76.081871345029242</v>
      </c>
      <c r="AY186" s="149">
        <v>111</v>
      </c>
      <c r="AZ186" s="150" t="s">
        <v>424</v>
      </c>
      <c r="BA186" s="149">
        <v>21</v>
      </c>
      <c r="BB186" s="151">
        <v>1</v>
      </c>
      <c r="BC186" s="152">
        <v>1710</v>
      </c>
      <c r="BD186" s="152">
        <v>1301</v>
      </c>
      <c r="BE186" s="149">
        <v>0.76100000000000001</v>
      </c>
      <c r="BF186" s="152">
        <v>795</v>
      </c>
      <c r="BG186" s="152">
        <v>478</v>
      </c>
      <c r="BH186" s="152">
        <v>1273</v>
      </c>
      <c r="BI186" s="153">
        <v>0.375</v>
      </c>
      <c r="BJ186" s="153">
        <v>0.43099999999999999</v>
      </c>
      <c r="BK186" s="154">
        <v>0.17499999999999999</v>
      </c>
      <c r="BL186" s="154">
        <v>9.4E-2</v>
      </c>
      <c r="BM186" s="154">
        <v>7.6999999999999999E-2</v>
      </c>
      <c r="BN186" s="154">
        <v>0.35099999999999998</v>
      </c>
      <c r="DU186" s="4"/>
      <c r="DZ186" s="185"/>
      <c r="EA186" s="185"/>
      <c r="EB186" s="185"/>
      <c r="EC186" s="185"/>
      <c r="ED186" s="185"/>
      <c r="EE186" s="185"/>
    </row>
    <row r="187" spans="30:135" ht="13" x14ac:dyDescent="0.15">
      <c r="AD187" s="144">
        <f t="shared" si="93"/>
        <v>78.600000000000009</v>
      </c>
      <c r="AE187" s="144">
        <f t="shared" si="94"/>
        <v>82.379134860050897</v>
      </c>
      <c r="AF187" s="149">
        <v>112</v>
      </c>
      <c r="AG187" s="150" t="s">
        <v>425</v>
      </c>
      <c r="AH187" s="149">
        <v>20</v>
      </c>
      <c r="AI187" s="151">
        <v>1</v>
      </c>
      <c r="AJ187" s="152">
        <v>1572</v>
      </c>
      <c r="AK187" s="152">
        <v>1295</v>
      </c>
      <c r="AL187" s="149">
        <v>0.82399999999999995</v>
      </c>
      <c r="AM187" s="152">
        <v>687</v>
      </c>
      <c r="AN187" s="152">
        <v>448</v>
      </c>
      <c r="AO187" s="152">
        <v>1135</v>
      </c>
      <c r="AP187" s="153">
        <v>0.39500000000000002</v>
      </c>
      <c r="AQ187" s="153">
        <v>0.46700000000000003</v>
      </c>
      <c r="AR187" s="154">
        <v>0.191</v>
      </c>
      <c r="AS187" s="154">
        <v>0.10299999999999999</v>
      </c>
      <c r="AT187" s="154">
        <v>8.4000000000000005E-2</v>
      </c>
      <c r="AU187" s="154">
        <v>0.36699999999999999</v>
      </c>
      <c r="AW187" s="185"/>
      <c r="AX187" s="144">
        <f t="shared" si="95"/>
        <v>76.068965517241381</v>
      </c>
      <c r="AY187" s="149">
        <v>112</v>
      </c>
      <c r="AZ187" s="150" t="s">
        <v>426</v>
      </c>
      <c r="BA187" s="149">
        <v>15</v>
      </c>
      <c r="BB187" s="151">
        <v>1</v>
      </c>
      <c r="BC187" s="152">
        <v>1450</v>
      </c>
      <c r="BD187" s="152">
        <v>1103</v>
      </c>
      <c r="BE187" s="149">
        <v>0.76100000000000001</v>
      </c>
      <c r="BF187" s="152">
        <v>600</v>
      </c>
      <c r="BG187" s="152">
        <v>390</v>
      </c>
      <c r="BH187" s="152">
        <v>990</v>
      </c>
      <c r="BI187" s="153">
        <v>0.39400000000000002</v>
      </c>
      <c r="BJ187" s="153">
        <v>0.443</v>
      </c>
      <c r="BK187" s="154">
        <v>0.20699999999999999</v>
      </c>
      <c r="BL187" s="154">
        <v>0.13100000000000001</v>
      </c>
      <c r="BM187" s="155">
        <v>0.09</v>
      </c>
      <c r="BN187" s="154">
        <v>0.36399999999999999</v>
      </c>
      <c r="DU187" s="4"/>
      <c r="DZ187" s="185"/>
      <c r="EA187" s="185"/>
      <c r="EB187" s="185"/>
      <c r="EC187" s="185"/>
      <c r="ED187" s="185"/>
      <c r="EE187" s="185"/>
    </row>
    <row r="188" spans="30:135" ht="13" x14ac:dyDescent="0.15">
      <c r="AD188" s="144">
        <f t="shared" si="93"/>
        <v>85.347826086956516</v>
      </c>
      <c r="AE188" s="144">
        <f t="shared" si="94"/>
        <v>82.32297503820682</v>
      </c>
      <c r="AF188" s="149">
        <v>113</v>
      </c>
      <c r="AG188" s="150" t="s">
        <v>427</v>
      </c>
      <c r="AH188" s="149">
        <v>23</v>
      </c>
      <c r="AI188" s="151">
        <v>1</v>
      </c>
      <c r="AJ188" s="152">
        <v>1963</v>
      </c>
      <c r="AK188" s="152">
        <v>1616</v>
      </c>
      <c r="AL188" s="149">
        <v>0.82299999999999995</v>
      </c>
      <c r="AM188" s="152">
        <v>854</v>
      </c>
      <c r="AN188" s="152">
        <v>542</v>
      </c>
      <c r="AO188" s="152">
        <v>1396</v>
      </c>
      <c r="AP188" s="153">
        <v>0.38800000000000001</v>
      </c>
      <c r="AQ188" s="153">
        <v>0.44800000000000001</v>
      </c>
      <c r="AR188" s="154">
        <v>0.16600000000000001</v>
      </c>
      <c r="AS188" s="154">
        <v>0.14299999999999999</v>
      </c>
      <c r="AT188" s="154">
        <v>0.104</v>
      </c>
      <c r="AU188" s="154">
        <v>0.38600000000000001</v>
      </c>
      <c r="AW188" s="185"/>
      <c r="AX188" s="144">
        <f t="shared" si="95"/>
        <v>76.171428571428564</v>
      </c>
      <c r="AY188" s="149">
        <v>113</v>
      </c>
      <c r="AZ188" s="150" t="s">
        <v>428</v>
      </c>
      <c r="BA188" s="149">
        <v>21</v>
      </c>
      <c r="BB188" s="151">
        <v>1</v>
      </c>
      <c r="BC188" s="152">
        <v>1750</v>
      </c>
      <c r="BD188" s="152">
        <v>1333</v>
      </c>
      <c r="BE188" s="149">
        <v>0.76200000000000001</v>
      </c>
      <c r="BF188" s="152">
        <v>634</v>
      </c>
      <c r="BG188" s="152">
        <v>471</v>
      </c>
      <c r="BH188" s="152">
        <v>1105</v>
      </c>
      <c r="BI188" s="153">
        <v>0.42599999999999999</v>
      </c>
      <c r="BJ188" s="151">
        <v>0.47</v>
      </c>
      <c r="BK188" s="154">
        <v>0.255</v>
      </c>
      <c r="BL188" s="154">
        <v>0.127</v>
      </c>
      <c r="BM188" s="154">
        <v>9.2999999999999999E-2</v>
      </c>
      <c r="BN188" s="155">
        <v>0.37</v>
      </c>
      <c r="DU188" s="4"/>
      <c r="DZ188" s="185"/>
      <c r="EA188" s="185"/>
      <c r="EB188" s="185"/>
      <c r="EC188" s="185"/>
      <c r="ED188" s="185"/>
      <c r="EE188" s="185"/>
    </row>
    <row r="189" spans="30:135" ht="13" x14ac:dyDescent="0.15">
      <c r="AD189" s="144">
        <f t="shared" si="93"/>
        <v>85.8</v>
      </c>
      <c r="AE189" s="144">
        <f t="shared" si="94"/>
        <v>82.226107226107231</v>
      </c>
      <c r="AF189" s="149">
        <v>114</v>
      </c>
      <c r="AG189" s="150" t="s">
        <v>417</v>
      </c>
      <c r="AH189" s="149">
        <v>20</v>
      </c>
      <c r="AI189" s="151">
        <v>1</v>
      </c>
      <c r="AJ189" s="152">
        <v>1716</v>
      </c>
      <c r="AK189" s="152">
        <v>1411</v>
      </c>
      <c r="AL189" s="149">
        <v>0.82199999999999995</v>
      </c>
      <c r="AM189" s="152">
        <v>699</v>
      </c>
      <c r="AN189" s="152">
        <v>523</v>
      </c>
      <c r="AO189" s="152">
        <v>1222</v>
      </c>
      <c r="AP189" s="153">
        <v>0.42799999999999999</v>
      </c>
      <c r="AQ189" s="153">
        <v>0.46400000000000002</v>
      </c>
      <c r="AR189" s="154">
        <v>0.185</v>
      </c>
      <c r="AS189" s="154">
        <v>0.129</v>
      </c>
      <c r="AT189" s="154">
        <v>0.104</v>
      </c>
      <c r="AU189" s="154">
        <v>0.39500000000000002</v>
      </c>
      <c r="AW189" s="185"/>
      <c r="AX189" s="144">
        <f t="shared" si="95"/>
        <v>76.301476301476299</v>
      </c>
      <c r="AY189" s="149">
        <v>114</v>
      </c>
      <c r="AZ189" s="150" t="s">
        <v>429</v>
      </c>
      <c r="BA189" s="149">
        <v>17</v>
      </c>
      <c r="BB189" s="151">
        <v>1</v>
      </c>
      <c r="BC189" s="152">
        <v>1287</v>
      </c>
      <c r="BD189" s="152">
        <v>982</v>
      </c>
      <c r="BE189" s="149">
        <v>0.76300000000000001</v>
      </c>
      <c r="BF189" s="152">
        <v>607</v>
      </c>
      <c r="BG189" s="152">
        <v>362</v>
      </c>
      <c r="BH189" s="152">
        <v>969</v>
      </c>
      <c r="BI189" s="153">
        <v>0.374</v>
      </c>
      <c r="BJ189" s="153">
        <v>0.42899999999999999</v>
      </c>
      <c r="BK189" s="154">
        <v>0.17100000000000001</v>
      </c>
      <c r="BL189" s="154">
        <v>8.7999999999999995E-2</v>
      </c>
      <c r="BM189" s="154">
        <v>6.9000000000000006E-2</v>
      </c>
      <c r="BN189" s="154">
        <v>0.35399999999999998</v>
      </c>
      <c r="DU189" s="4"/>
      <c r="DZ189" s="185"/>
      <c r="EA189" s="185"/>
      <c r="EB189" s="185"/>
      <c r="EC189" s="185"/>
      <c r="ED189" s="185"/>
      <c r="EE189" s="185"/>
    </row>
    <row r="190" spans="30:135" ht="13" x14ac:dyDescent="0.15">
      <c r="AD190" s="144">
        <f t="shared" si="93"/>
        <v>79.333333333333343</v>
      </c>
      <c r="AE190" s="144">
        <f t="shared" si="94"/>
        <v>82.195378151260499</v>
      </c>
      <c r="AF190" s="149">
        <v>115</v>
      </c>
      <c r="AG190" s="150" t="s">
        <v>430</v>
      </c>
      <c r="AH190" s="149">
        <v>24</v>
      </c>
      <c r="AI190" s="151">
        <v>1</v>
      </c>
      <c r="AJ190" s="152">
        <v>1904</v>
      </c>
      <c r="AK190" s="152">
        <v>1565</v>
      </c>
      <c r="AL190" s="149">
        <v>0.82199999999999995</v>
      </c>
      <c r="AM190" s="152">
        <v>785</v>
      </c>
      <c r="AN190" s="152">
        <v>556</v>
      </c>
      <c r="AO190" s="152">
        <v>1341</v>
      </c>
      <c r="AP190" s="153">
        <v>0.41499999999999998</v>
      </c>
      <c r="AQ190" s="153">
        <v>0.47499999999999998</v>
      </c>
      <c r="AR190" s="154">
        <v>0.19400000000000001</v>
      </c>
      <c r="AS190" s="154">
        <v>0.11700000000000001</v>
      </c>
      <c r="AT190" s="154">
        <v>9.2999999999999999E-2</v>
      </c>
      <c r="AU190" s="154">
        <v>0.38500000000000001</v>
      </c>
      <c r="AW190" s="185"/>
      <c r="AX190" s="144">
        <f t="shared" si="95"/>
        <v>76.321709786276713</v>
      </c>
      <c r="AY190" s="149">
        <v>115</v>
      </c>
      <c r="AZ190" s="150" t="s">
        <v>367</v>
      </c>
      <c r="BA190" s="149">
        <v>22</v>
      </c>
      <c r="BB190" s="151">
        <v>1</v>
      </c>
      <c r="BC190" s="152">
        <v>1778</v>
      </c>
      <c r="BD190" s="152">
        <v>1357</v>
      </c>
      <c r="BE190" s="149">
        <v>0.76300000000000001</v>
      </c>
      <c r="BF190" s="152">
        <v>804</v>
      </c>
      <c r="BG190" s="152">
        <v>507</v>
      </c>
      <c r="BH190" s="152">
        <v>1311</v>
      </c>
      <c r="BI190" s="153">
        <v>0.38700000000000001</v>
      </c>
      <c r="BJ190" s="153">
        <v>0.43099999999999999</v>
      </c>
      <c r="BK190" s="155">
        <v>0.19</v>
      </c>
      <c r="BL190" s="154">
        <v>9.0999999999999998E-2</v>
      </c>
      <c r="BM190" s="154">
        <v>7.4999999999999997E-2</v>
      </c>
      <c r="BN190" s="154">
        <v>0.35299999999999998</v>
      </c>
      <c r="DU190" s="4"/>
      <c r="DZ190" s="185"/>
      <c r="EA190" s="185"/>
      <c r="EB190" s="185"/>
      <c r="EC190" s="185"/>
      <c r="ED190" s="185"/>
      <c r="EE190" s="185"/>
    </row>
    <row r="191" spans="30:135" ht="13" x14ac:dyDescent="0.15">
      <c r="AD191" s="144">
        <f t="shared" si="93"/>
        <v>84.149999999999991</v>
      </c>
      <c r="AE191" s="144">
        <f t="shared" si="94"/>
        <v>82.234105763517533</v>
      </c>
      <c r="AF191" s="149">
        <v>116</v>
      </c>
      <c r="AG191" s="150" t="s">
        <v>431</v>
      </c>
      <c r="AH191" s="149">
        <v>20</v>
      </c>
      <c r="AI191" s="151">
        <v>1</v>
      </c>
      <c r="AJ191" s="152">
        <v>1683</v>
      </c>
      <c r="AK191" s="152">
        <v>1384</v>
      </c>
      <c r="AL191" s="149">
        <v>0.82199999999999995</v>
      </c>
      <c r="AM191" s="152">
        <v>757</v>
      </c>
      <c r="AN191" s="152">
        <v>510</v>
      </c>
      <c r="AO191" s="152">
        <v>1267</v>
      </c>
      <c r="AP191" s="153">
        <v>0.40300000000000002</v>
      </c>
      <c r="AQ191" s="153">
        <v>0.435</v>
      </c>
      <c r="AR191" s="154">
        <v>0.13200000000000001</v>
      </c>
      <c r="AS191" s="154">
        <v>0.13700000000000001</v>
      </c>
      <c r="AT191" s="154">
        <v>0.108</v>
      </c>
      <c r="AU191" s="154">
        <v>0.40300000000000002</v>
      </c>
      <c r="AW191" s="185"/>
      <c r="AX191" s="144">
        <f t="shared" si="95"/>
        <v>76.414189837008621</v>
      </c>
      <c r="AY191" s="149">
        <v>116</v>
      </c>
      <c r="AZ191" s="150" t="s">
        <v>432</v>
      </c>
      <c r="BA191" s="149">
        <v>13</v>
      </c>
      <c r="BB191" s="151">
        <v>1</v>
      </c>
      <c r="BC191" s="152">
        <v>1043</v>
      </c>
      <c r="BD191" s="152">
        <v>797</v>
      </c>
      <c r="BE191" s="149">
        <v>0.76400000000000001</v>
      </c>
      <c r="BF191" s="152">
        <v>456</v>
      </c>
      <c r="BG191" s="152">
        <v>292</v>
      </c>
      <c r="BH191" s="152">
        <v>748</v>
      </c>
      <c r="BI191" s="151">
        <v>0.39</v>
      </c>
      <c r="BJ191" s="153">
        <v>0.42199999999999999</v>
      </c>
      <c r="BK191" s="154">
        <v>0.17599999999999999</v>
      </c>
      <c r="BL191" s="155">
        <v>0.13</v>
      </c>
      <c r="BM191" s="154">
        <v>9.7000000000000003E-2</v>
      </c>
      <c r="BN191" s="154">
        <v>0.376</v>
      </c>
      <c r="DU191" s="4"/>
      <c r="DZ191" s="185"/>
      <c r="EA191" s="185"/>
      <c r="EB191" s="185"/>
      <c r="EC191" s="185"/>
      <c r="ED191" s="185"/>
      <c r="EE191" s="185"/>
    </row>
    <row r="192" spans="30:135" ht="13" x14ac:dyDescent="0.15">
      <c r="AD192" s="144">
        <f t="shared" si="93"/>
        <v>77.869565217391298</v>
      </c>
      <c r="AE192" s="144">
        <f t="shared" si="94"/>
        <v>82.244556113902846</v>
      </c>
      <c r="AF192" s="149">
        <v>117</v>
      </c>
      <c r="AG192" s="150" t="s">
        <v>433</v>
      </c>
      <c r="AH192" s="149">
        <v>23</v>
      </c>
      <c r="AI192" s="151">
        <v>1</v>
      </c>
      <c r="AJ192" s="152">
        <v>1791</v>
      </c>
      <c r="AK192" s="152">
        <v>1473</v>
      </c>
      <c r="AL192" s="149">
        <v>0.82199999999999995</v>
      </c>
      <c r="AM192" s="152">
        <v>789</v>
      </c>
      <c r="AN192" s="152">
        <v>495</v>
      </c>
      <c r="AO192" s="152">
        <v>1284</v>
      </c>
      <c r="AP192" s="153">
        <v>0.38600000000000001</v>
      </c>
      <c r="AQ192" s="153">
        <v>0.46700000000000003</v>
      </c>
      <c r="AR192" s="154">
        <v>0.183</v>
      </c>
      <c r="AS192" s="154">
        <v>0.11700000000000001</v>
      </c>
      <c r="AT192" s="155">
        <v>0.09</v>
      </c>
      <c r="AU192" s="154">
        <v>0.36699999999999999</v>
      </c>
      <c r="AW192" s="185"/>
      <c r="AX192" s="144">
        <f t="shared" si="95"/>
        <v>76.476476476476478</v>
      </c>
      <c r="AY192" s="149">
        <v>117</v>
      </c>
      <c r="AZ192" s="150" t="s">
        <v>434</v>
      </c>
      <c r="BA192" s="149">
        <v>25</v>
      </c>
      <c r="BB192" s="151">
        <v>1</v>
      </c>
      <c r="BC192" s="152">
        <v>1998</v>
      </c>
      <c r="BD192" s="152">
        <v>1528</v>
      </c>
      <c r="BE192" s="149">
        <v>0.76500000000000001</v>
      </c>
      <c r="BF192" s="152">
        <v>785</v>
      </c>
      <c r="BG192" s="152">
        <v>560</v>
      </c>
      <c r="BH192" s="152">
        <v>1345</v>
      </c>
      <c r="BI192" s="153">
        <v>0.41599999999999998</v>
      </c>
      <c r="BJ192" s="153">
        <v>0.45700000000000002</v>
      </c>
      <c r="BK192" s="154">
        <v>0.23200000000000001</v>
      </c>
      <c r="BL192" s="154">
        <v>0.11600000000000001</v>
      </c>
      <c r="BM192" s="154">
        <v>8.7999999999999995E-2</v>
      </c>
      <c r="BN192" s="154">
        <v>0.36699999999999999</v>
      </c>
      <c r="DU192" s="4"/>
      <c r="DZ192" s="185"/>
      <c r="EA192" s="185"/>
      <c r="EB192" s="185"/>
      <c r="EC192" s="185"/>
      <c r="ED192" s="185"/>
      <c r="EE192" s="185"/>
    </row>
    <row r="193" spans="30:135" ht="13" x14ac:dyDescent="0.15">
      <c r="AD193" s="144">
        <f t="shared" si="93"/>
        <v>74.933333333333337</v>
      </c>
      <c r="AE193" s="144">
        <f t="shared" si="94"/>
        <v>82.117437722419922</v>
      </c>
      <c r="AF193" s="149">
        <v>118</v>
      </c>
      <c r="AG193" s="150" t="s">
        <v>315</v>
      </c>
      <c r="AH193" s="149">
        <v>15</v>
      </c>
      <c r="AI193" s="151">
        <v>1</v>
      </c>
      <c r="AJ193" s="152">
        <v>1124</v>
      </c>
      <c r="AK193" s="152">
        <v>923</v>
      </c>
      <c r="AL193" s="149">
        <v>0.82099999999999995</v>
      </c>
      <c r="AM193" s="152">
        <v>497</v>
      </c>
      <c r="AN193" s="152">
        <v>329</v>
      </c>
      <c r="AO193" s="152">
        <v>826</v>
      </c>
      <c r="AP193" s="153">
        <v>0.39800000000000002</v>
      </c>
      <c r="AQ193" s="153">
        <v>0.47599999999999998</v>
      </c>
      <c r="AR193" s="154">
        <v>0.187</v>
      </c>
      <c r="AS193" s="155">
        <v>0.09</v>
      </c>
      <c r="AT193" s="155">
        <v>0.06</v>
      </c>
      <c r="AU193" s="154">
        <v>0.36399999999999999</v>
      </c>
      <c r="AW193" s="185"/>
      <c r="AX193" s="144">
        <f t="shared" si="95"/>
        <v>76.536312849162016</v>
      </c>
      <c r="AY193" s="149">
        <v>118</v>
      </c>
      <c r="AZ193" s="150" t="s">
        <v>431</v>
      </c>
      <c r="BA193" s="149">
        <v>20</v>
      </c>
      <c r="BB193" s="151">
        <v>1</v>
      </c>
      <c r="BC193" s="152">
        <v>1611</v>
      </c>
      <c r="BD193" s="152">
        <v>1233</v>
      </c>
      <c r="BE193" s="149">
        <v>0.76500000000000001</v>
      </c>
      <c r="BF193" s="152">
        <v>604</v>
      </c>
      <c r="BG193" s="152">
        <v>441</v>
      </c>
      <c r="BH193" s="152">
        <v>1045</v>
      </c>
      <c r="BI193" s="153">
        <v>0.42199999999999999</v>
      </c>
      <c r="BJ193" s="153">
        <v>0.47699999999999998</v>
      </c>
      <c r="BK193" s="154">
        <v>0.25900000000000001</v>
      </c>
      <c r="BL193" s="154">
        <v>0.115</v>
      </c>
      <c r="BM193" s="154">
        <v>9.4E-2</v>
      </c>
      <c r="BN193" s="154">
        <v>0.35799999999999998</v>
      </c>
      <c r="DU193" s="4"/>
      <c r="DZ193" s="185"/>
      <c r="EA193" s="185"/>
      <c r="EB193" s="185"/>
      <c r="EC193" s="185"/>
      <c r="ED193" s="185"/>
      <c r="EE193" s="185"/>
    </row>
    <row r="194" spans="30:135" ht="13" x14ac:dyDescent="0.15">
      <c r="AD194" s="144">
        <f t="shared" si="93"/>
        <v>87.434782608695656</v>
      </c>
      <c r="AE194" s="144">
        <f t="shared" si="94"/>
        <v>82.098458478368968</v>
      </c>
      <c r="AF194" s="149">
        <v>119</v>
      </c>
      <c r="AG194" s="150" t="s">
        <v>435</v>
      </c>
      <c r="AH194" s="149">
        <v>23</v>
      </c>
      <c r="AI194" s="151">
        <v>1</v>
      </c>
      <c r="AJ194" s="152">
        <v>2011</v>
      </c>
      <c r="AK194" s="152">
        <v>1651</v>
      </c>
      <c r="AL194" s="149">
        <v>0.82099999999999995</v>
      </c>
      <c r="AM194" s="152">
        <v>889</v>
      </c>
      <c r="AN194" s="152">
        <v>619</v>
      </c>
      <c r="AO194" s="152">
        <v>1508</v>
      </c>
      <c r="AP194" s="151">
        <v>0.41</v>
      </c>
      <c r="AQ194" s="151">
        <v>0.47</v>
      </c>
      <c r="AR194" s="154">
        <v>0.17299999999999999</v>
      </c>
      <c r="AS194" s="154">
        <v>9.1999999999999998E-2</v>
      </c>
      <c r="AT194" s="154">
        <v>7.9000000000000001E-2</v>
      </c>
      <c r="AU194" s="154">
        <v>0.372</v>
      </c>
      <c r="AW194" s="185"/>
      <c r="AX194" s="144">
        <f t="shared" si="95"/>
        <v>76.552106430155206</v>
      </c>
      <c r="AY194" s="149">
        <v>119</v>
      </c>
      <c r="AZ194" s="150" t="s">
        <v>436</v>
      </c>
      <c r="BA194" s="149">
        <v>21</v>
      </c>
      <c r="BB194" s="151">
        <v>1</v>
      </c>
      <c r="BC194" s="152">
        <v>1804</v>
      </c>
      <c r="BD194" s="152">
        <v>1381</v>
      </c>
      <c r="BE194" s="149">
        <v>0.76600000000000001</v>
      </c>
      <c r="BF194" s="152">
        <v>795</v>
      </c>
      <c r="BG194" s="152">
        <v>514</v>
      </c>
      <c r="BH194" s="152">
        <v>1309</v>
      </c>
      <c r="BI194" s="153">
        <v>0.39300000000000002</v>
      </c>
      <c r="BJ194" s="153">
        <v>0.437</v>
      </c>
      <c r="BK194" s="154">
        <v>0.183</v>
      </c>
      <c r="BL194" s="154">
        <v>0.111</v>
      </c>
      <c r="BM194" s="154">
        <v>9.0999999999999998E-2</v>
      </c>
      <c r="BN194" s="154">
        <v>0.36399999999999999</v>
      </c>
      <c r="DU194" s="4"/>
      <c r="DZ194" s="185"/>
      <c r="EA194" s="185"/>
      <c r="EB194" s="185"/>
      <c r="EC194" s="185"/>
      <c r="ED194" s="185"/>
      <c r="EE194" s="185"/>
    </row>
    <row r="195" spans="30:135" ht="13" x14ac:dyDescent="0.15">
      <c r="AD195" s="144">
        <f t="shared" si="93"/>
        <v>72.428571428571431</v>
      </c>
      <c r="AE195" s="144">
        <f t="shared" si="94"/>
        <v>81.952662721893489</v>
      </c>
      <c r="AF195" s="149">
        <v>120</v>
      </c>
      <c r="AG195" s="150" t="s">
        <v>311</v>
      </c>
      <c r="AH195" s="149">
        <v>14</v>
      </c>
      <c r="AI195" s="151">
        <v>1</v>
      </c>
      <c r="AJ195" s="152">
        <v>1014</v>
      </c>
      <c r="AK195" s="152">
        <v>831</v>
      </c>
      <c r="AL195" s="149">
        <v>0.82</v>
      </c>
      <c r="AM195" s="152">
        <v>455</v>
      </c>
      <c r="AN195" s="152">
        <v>315</v>
      </c>
      <c r="AO195" s="152">
        <v>770</v>
      </c>
      <c r="AP195" s="153">
        <v>0.40899999999999997</v>
      </c>
      <c r="AQ195" s="153">
        <v>0.47899999999999998</v>
      </c>
      <c r="AR195" s="154">
        <v>0.18099999999999999</v>
      </c>
      <c r="AS195" s="154">
        <v>7.5999999999999998E-2</v>
      </c>
      <c r="AT195" s="154">
        <v>6.2E-2</v>
      </c>
      <c r="AU195" s="154">
        <v>0.36499999999999999</v>
      </c>
      <c r="AW195" s="185"/>
      <c r="AX195" s="144">
        <f t="shared" si="95"/>
        <v>76.64637520752629</v>
      </c>
      <c r="AY195" s="149">
        <v>120</v>
      </c>
      <c r="AZ195" s="150" t="s">
        <v>359</v>
      </c>
      <c r="BA195" s="149">
        <v>22</v>
      </c>
      <c r="BB195" s="151">
        <v>1</v>
      </c>
      <c r="BC195" s="152">
        <v>1807</v>
      </c>
      <c r="BD195" s="152">
        <v>1385</v>
      </c>
      <c r="BE195" s="149">
        <v>0.76600000000000001</v>
      </c>
      <c r="BF195" s="152">
        <v>752</v>
      </c>
      <c r="BG195" s="152">
        <v>473</v>
      </c>
      <c r="BH195" s="152">
        <v>1225</v>
      </c>
      <c r="BI195" s="153">
        <v>0.38600000000000001</v>
      </c>
      <c r="BJ195" s="153">
        <v>0.442</v>
      </c>
      <c r="BK195" s="154">
        <v>0.21099999999999999</v>
      </c>
      <c r="BL195" s="154">
        <v>0.129</v>
      </c>
      <c r="BM195" s="154">
        <v>9.0999999999999998E-2</v>
      </c>
      <c r="BN195" s="154">
        <v>0.36099999999999999</v>
      </c>
      <c r="DU195" s="4"/>
      <c r="DZ195" s="185"/>
      <c r="EA195" s="185"/>
      <c r="EB195" s="185"/>
      <c r="EC195" s="185"/>
      <c r="ED195" s="185"/>
      <c r="EE195" s="185"/>
    </row>
    <row r="196" spans="30:135" ht="13" x14ac:dyDescent="0.15">
      <c r="AD196" s="144">
        <f t="shared" si="93"/>
        <v>78.150000000000006</v>
      </c>
      <c r="AE196" s="144">
        <f t="shared" si="94"/>
        <v>82.021753039027516</v>
      </c>
      <c r="AF196" s="149">
        <v>121</v>
      </c>
      <c r="AG196" s="150" t="s">
        <v>437</v>
      </c>
      <c r="AH196" s="149">
        <v>20</v>
      </c>
      <c r="AI196" s="151">
        <v>1</v>
      </c>
      <c r="AJ196" s="152">
        <v>1563</v>
      </c>
      <c r="AK196" s="152">
        <v>1282</v>
      </c>
      <c r="AL196" s="149">
        <v>0.82</v>
      </c>
      <c r="AM196" s="152">
        <v>683</v>
      </c>
      <c r="AN196" s="152">
        <v>455</v>
      </c>
      <c r="AO196" s="152">
        <v>1138</v>
      </c>
      <c r="AP196" s="151">
        <v>0.4</v>
      </c>
      <c r="AQ196" s="153">
        <v>0.46400000000000002</v>
      </c>
      <c r="AR196" s="154">
        <v>0.17899999999999999</v>
      </c>
      <c r="AS196" s="154">
        <v>0.108</v>
      </c>
      <c r="AT196" s="154">
        <v>8.1000000000000003E-2</v>
      </c>
      <c r="AU196" s="154">
        <v>0.376</v>
      </c>
      <c r="AW196" s="185"/>
      <c r="AX196" s="144">
        <f t="shared" si="95"/>
        <v>76.633785450061652</v>
      </c>
      <c r="AY196" s="149">
        <v>121</v>
      </c>
      <c r="AZ196" s="150" t="s">
        <v>438</v>
      </c>
      <c r="BA196" s="149">
        <v>20</v>
      </c>
      <c r="BB196" s="151">
        <v>1</v>
      </c>
      <c r="BC196" s="152">
        <v>1622</v>
      </c>
      <c r="BD196" s="152">
        <v>1243</v>
      </c>
      <c r="BE196" s="149">
        <v>0.76600000000000001</v>
      </c>
      <c r="BF196" s="152">
        <v>606</v>
      </c>
      <c r="BG196" s="152">
        <v>444</v>
      </c>
      <c r="BH196" s="152">
        <v>1050</v>
      </c>
      <c r="BI196" s="153">
        <v>0.42299999999999999</v>
      </c>
      <c r="BJ196" s="153">
        <v>0.46500000000000002</v>
      </c>
      <c r="BK196" s="155">
        <v>0.24</v>
      </c>
      <c r="BL196" s="154">
        <v>0.13100000000000001</v>
      </c>
      <c r="BM196" s="154">
        <v>9.4E-2</v>
      </c>
      <c r="BN196" s="154">
        <v>0.371</v>
      </c>
      <c r="DU196" s="4"/>
      <c r="DZ196" s="185"/>
      <c r="EA196" s="185"/>
      <c r="EB196" s="185"/>
      <c r="EC196" s="185"/>
      <c r="ED196" s="185"/>
      <c r="EE196" s="185"/>
    </row>
    <row r="197" spans="30:135" ht="13" x14ac:dyDescent="0.15">
      <c r="AD197" s="144">
        <f t="shared" si="93"/>
        <v>87.521739130434781</v>
      </c>
      <c r="AE197" s="144">
        <f t="shared" si="94"/>
        <v>81.867858917039243</v>
      </c>
      <c r="AF197" s="149">
        <v>122</v>
      </c>
      <c r="AG197" s="150" t="s">
        <v>439</v>
      </c>
      <c r="AH197" s="149">
        <v>23</v>
      </c>
      <c r="AI197" s="151">
        <v>1</v>
      </c>
      <c r="AJ197" s="152">
        <v>2013</v>
      </c>
      <c r="AK197" s="152">
        <v>1648</v>
      </c>
      <c r="AL197" s="149">
        <v>0.81899999999999995</v>
      </c>
      <c r="AM197" s="152">
        <v>909</v>
      </c>
      <c r="AN197" s="152">
        <v>596</v>
      </c>
      <c r="AO197" s="152">
        <v>1505</v>
      </c>
      <c r="AP197" s="153">
        <v>0.39600000000000002</v>
      </c>
      <c r="AQ197" s="153">
        <v>0.442</v>
      </c>
      <c r="AR197" s="154">
        <v>0.16200000000000001</v>
      </c>
      <c r="AS197" s="154">
        <v>0.106</v>
      </c>
      <c r="AT197" s="154">
        <v>8.5000000000000006E-2</v>
      </c>
      <c r="AU197" s="154">
        <v>0.38100000000000001</v>
      </c>
      <c r="AW197" s="185"/>
      <c r="AX197" s="144">
        <f t="shared" si="95"/>
        <v>76.687988628287144</v>
      </c>
      <c r="AY197" s="149">
        <v>122</v>
      </c>
      <c r="AZ197" s="150" t="s">
        <v>440</v>
      </c>
      <c r="BA197" s="149">
        <v>18</v>
      </c>
      <c r="BB197" s="151">
        <v>1</v>
      </c>
      <c r="BC197" s="152">
        <v>1407</v>
      </c>
      <c r="BD197" s="152">
        <v>1079</v>
      </c>
      <c r="BE197" s="149">
        <v>0.76700000000000002</v>
      </c>
      <c r="BF197" s="152">
        <v>587</v>
      </c>
      <c r="BG197" s="152">
        <v>401</v>
      </c>
      <c r="BH197" s="152">
        <v>988</v>
      </c>
      <c r="BI197" s="153">
        <v>0.40600000000000003</v>
      </c>
      <c r="BJ197" s="153">
        <v>0.44600000000000001</v>
      </c>
      <c r="BK197" s="154">
        <v>0.20799999999999999</v>
      </c>
      <c r="BL197" s="154">
        <v>0.106</v>
      </c>
      <c r="BM197" s="154">
        <v>8.6999999999999994E-2</v>
      </c>
      <c r="BN197" s="154">
        <v>0.36499999999999999</v>
      </c>
      <c r="DU197" s="4"/>
      <c r="DZ197" s="185"/>
      <c r="EA197" s="185"/>
      <c r="EB197" s="185"/>
      <c r="EC197" s="185"/>
      <c r="ED197" s="185"/>
      <c r="EE197" s="185"/>
    </row>
    <row r="198" spans="30:135" ht="13" x14ac:dyDescent="0.15">
      <c r="AD198" s="144">
        <f t="shared" si="93"/>
        <v>85.95</v>
      </c>
      <c r="AE198" s="144">
        <f t="shared" si="94"/>
        <v>81.791739383362412</v>
      </c>
      <c r="AF198" s="149">
        <v>123</v>
      </c>
      <c r="AG198" s="150" t="s">
        <v>441</v>
      </c>
      <c r="AH198" s="149">
        <v>20</v>
      </c>
      <c r="AI198" s="151">
        <v>1</v>
      </c>
      <c r="AJ198" s="152">
        <v>1719</v>
      </c>
      <c r="AK198" s="152">
        <v>1406</v>
      </c>
      <c r="AL198" s="149">
        <v>0.81799999999999995</v>
      </c>
      <c r="AM198" s="152">
        <v>778</v>
      </c>
      <c r="AN198" s="152">
        <v>535</v>
      </c>
      <c r="AO198" s="152">
        <v>1313</v>
      </c>
      <c r="AP198" s="153">
        <v>0.40699999999999997</v>
      </c>
      <c r="AQ198" s="153">
        <v>0.45200000000000001</v>
      </c>
      <c r="AR198" s="154">
        <v>0.14399999999999999</v>
      </c>
      <c r="AS198" s="154">
        <v>0.112</v>
      </c>
      <c r="AT198" s="154">
        <v>8.7999999999999995E-2</v>
      </c>
      <c r="AU198" s="154">
        <v>0.38700000000000001</v>
      </c>
      <c r="AW198" s="185"/>
      <c r="AX198" s="144">
        <f t="shared" si="95"/>
        <v>76.70753064798599</v>
      </c>
      <c r="AY198" s="149">
        <v>123</v>
      </c>
      <c r="AZ198" s="150" t="s">
        <v>314</v>
      </c>
      <c r="BA198" s="149">
        <v>20</v>
      </c>
      <c r="BB198" s="151">
        <v>1</v>
      </c>
      <c r="BC198" s="152">
        <v>1713</v>
      </c>
      <c r="BD198" s="152">
        <v>1314</v>
      </c>
      <c r="BE198" s="149">
        <v>0.76700000000000002</v>
      </c>
      <c r="BF198" s="152">
        <v>719</v>
      </c>
      <c r="BG198" s="152">
        <v>518</v>
      </c>
      <c r="BH198" s="152">
        <v>1237</v>
      </c>
      <c r="BI198" s="153">
        <v>0.41899999999999998</v>
      </c>
      <c r="BJ198" s="151">
        <v>0.46</v>
      </c>
      <c r="BK198" s="154">
        <v>0.217</v>
      </c>
      <c r="BL198" s="154">
        <v>7.8E-2</v>
      </c>
      <c r="BM198" s="154">
        <v>6.0999999999999999E-2</v>
      </c>
      <c r="BN198" s="155">
        <v>0.36</v>
      </c>
      <c r="DU198" s="4"/>
      <c r="DZ198" s="185"/>
      <c r="EA198" s="185"/>
      <c r="EB198" s="185"/>
      <c r="EC198" s="185"/>
      <c r="ED198" s="185"/>
      <c r="EE198" s="185"/>
    </row>
    <row r="199" spans="30:135" ht="13" x14ac:dyDescent="0.15">
      <c r="AD199" s="144">
        <f t="shared" si="93"/>
        <v>78.681818181818187</v>
      </c>
      <c r="AE199" s="144">
        <f t="shared" si="94"/>
        <v>81.744656268053149</v>
      </c>
      <c r="AF199" s="149">
        <v>124</v>
      </c>
      <c r="AG199" s="150" t="s">
        <v>442</v>
      </c>
      <c r="AH199" s="149">
        <v>22</v>
      </c>
      <c r="AI199" s="151">
        <v>1</v>
      </c>
      <c r="AJ199" s="152">
        <v>1731</v>
      </c>
      <c r="AK199" s="152">
        <v>1415</v>
      </c>
      <c r="AL199" s="149">
        <v>0.81699999999999995</v>
      </c>
      <c r="AM199" s="152">
        <v>740</v>
      </c>
      <c r="AN199" s="152">
        <v>506</v>
      </c>
      <c r="AO199" s="152">
        <v>1246</v>
      </c>
      <c r="AP199" s="153">
        <v>0.40600000000000003</v>
      </c>
      <c r="AQ199" s="153">
        <v>0.45600000000000002</v>
      </c>
      <c r="AR199" s="154">
        <v>0.188</v>
      </c>
      <c r="AS199" s="155">
        <v>0.11</v>
      </c>
      <c r="AT199" s="154">
        <v>6.9000000000000006E-2</v>
      </c>
      <c r="AU199" s="155">
        <v>0.38</v>
      </c>
      <c r="AW199" s="185"/>
      <c r="AX199" s="144">
        <f t="shared" si="95"/>
        <v>76.65260196905767</v>
      </c>
      <c r="AY199" s="149">
        <v>124</v>
      </c>
      <c r="AZ199" s="150" t="s">
        <v>443</v>
      </c>
      <c r="BA199" s="149">
        <v>19</v>
      </c>
      <c r="BB199" s="151">
        <v>1</v>
      </c>
      <c r="BC199" s="152">
        <v>1422</v>
      </c>
      <c r="BD199" s="152">
        <v>1090</v>
      </c>
      <c r="BE199" s="149">
        <v>0.76700000000000002</v>
      </c>
      <c r="BF199" s="152">
        <v>579</v>
      </c>
      <c r="BG199" s="152">
        <v>384</v>
      </c>
      <c r="BH199" s="152">
        <v>963</v>
      </c>
      <c r="BI199" s="153">
        <v>0.39900000000000002</v>
      </c>
      <c r="BJ199" s="151">
        <v>0.45</v>
      </c>
      <c r="BK199" s="154">
        <v>0.219</v>
      </c>
      <c r="BL199" s="155">
        <v>0.12</v>
      </c>
      <c r="BM199" s="154">
        <v>9.1999999999999998E-2</v>
      </c>
      <c r="BN199" s="154">
        <v>0.36299999999999999</v>
      </c>
      <c r="DU199" s="4"/>
      <c r="DZ199" s="185"/>
      <c r="EA199" s="185"/>
      <c r="EB199" s="185"/>
      <c r="EC199" s="185"/>
      <c r="ED199" s="185"/>
      <c r="EE199" s="185"/>
    </row>
    <row r="200" spans="30:135" ht="13" x14ac:dyDescent="0.15">
      <c r="AD200" s="144">
        <f t="shared" si="93"/>
        <v>80.357142857142861</v>
      </c>
      <c r="AE200" s="144">
        <f t="shared" si="94"/>
        <v>81.688888888888883</v>
      </c>
      <c r="AF200" s="149">
        <v>125</v>
      </c>
      <c r="AG200" s="150" t="s">
        <v>342</v>
      </c>
      <c r="AH200" s="149">
        <v>14</v>
      </c>
      <c r="AI200" s="151">
        <v>1</v>
      </c>
      <c r="AJ200" s="152">
        <v>1125</v>
      </c>
      <c r="AK200" s="152">
        <v>919</v>
      </c>
      <c r="AL200" s="149">
        <v>0.81699999999999995</v>
      </c>
      <c r="AM200" s="152">
        <v>500</v>
      </c>
      <c r="AN200" s="152">
        <v>321</v>
      </c>
      <c r="AO200" s="152">
        <v>821</v>
      </c>
      <c r="AP200" s="153">
        <v>0.39100000000000001</v>
      </c>
      <c r="AQ200" s="153">
        <v>0.437</v>
      </c>
      <c r="AR200" s="154">
        <v>0.151</v>
      </c>
      <c r="AS200" s="154">
        <v>0.13700000000000001</v>
      </c>
      <c r="AT200" s="154">
        <v>9.5000000000000001E-2</v>
      </c>
      <c r="AU200" s="154">
        <v>0.39400000000000002</v>
      </c>
      <c r="AW200" s="185"/>
      <c r="AX200" s="144">
        <f t="shared" si="95"/>
        <v>76.794258373205736</v>
      </c>
      <c r="AY200" s="149">
        <v>125</v>
      </c>
      <c r="AZ200" s="150" t="s">
        <v>444</v>
      </c>
      <c r="BA200" s="149">
        <v>5</v>
      </c>
      <c r="BB200" s="151">
        <v>1</v>
      </c>
      <c r="BC200" s="152">
        <v>418</v>
      </c>
      <c r="BD200" s="152">
        <v>321</v>
      </c>
      <c r="BE200" s="149">
        <v>0.76800000000000002</v>
      </c>
      <c r="BF200" s="152">
        <v>175</v>
      </c>
      <c r="BG200" s="152">
        <v>122</v>
      </c>
      <c r="BH200" s="152">
        <v>297</v>
      </c>
      <c r="BI200" s="153">
        <v>0.41099999999999998</v>
      </c>
      <c r="BJ200" s="153">
        <v>0.45600000000000002</v>
      </c>
      <c r="BK200" s="154">
        <v>0.21099999999999999</v>
      </c>
      <c r="BL200" s="154">
        <v>9.6000000000000002E-2</v>
      </c>
      <c r="BM200" s="154">
        <v>8.8999999999999996E-2</v>
      </c>
      <c r="BN200" s="154">
        <v>0.36399999999999999</v>
      </c>
      <c r="DU200" s="4"/>
      <c r="DZ200" s="185"/>
      <c r="EA200" s="185"/>
      <c r="EB200" s="185"/>
      <c r="EC200" s="185"/>
      <c r="ED200" s="185"/>
      <c r="EE200" s="185"/>
    </row>
    <row r="201" spans="30:135" ht="13" x14ac:dyDescent="0.15">
      <c r="AD201" s="144">
        <f t="shared" si="93"/>
        <v>80.166666666666671</v>
      </c>
      <c r="AE201" s="144">
        <f t="shared" si="94"/>
        <v>81.4968814968815</v>
      </c>
      <c r="AF201" s="149">
        <v>126</v>
      </c>
      <c r="AG201" s="150" t="s">
        <v>445</v>
      </c>
      <c r="AH201" s="149">
        <v>18</v>
      </c>
      <c r="AI201" s="151">
        <v>1</v>
      </c>
      <c r="AJ201" s="152">
        <v>1443</v>
      </c>
      <c r="AK201" s="152">
        <v>1176</v>
      </c>
      <c r="AL201" s="149">
        <v>0.81499999999999995</v>
      </c>
      <c r="AM201" s="152">
        <v>595</v>
      </c>
      <c r="AN201" s="152">
        <v>432</v>
      </c>
      <c r="AO201" s="152">
        <v>1027</v>
      </c>
      <c r="AP201" s="153">
        <v>0.42099999999999999</v>
      </c>
      <c r="AQ201" s="151">
        <v>0.47</v>
      </c>
      <c r="AR201" s="154">
        <v>0.185</v>
      </c>
      <c r="AS201" s="154">
        <v>0.126</v>
      </c>
      <c r="AT201" s="154">
        <v>0.10299999999999999</v>
      </c>
      <c r="AU201" s="154">
        <v>0.38900000000000001</v>
      </c>
      <c r="AW201" s="185"/>
      <c r="AX201" s="144">
        <f t="shared" si="95"/>
        <v>76.820307281229134</v>
      </c>
      <c r="AY201" s="149">
        <v>126</v>
      </c>
      <c r="AZ201" s="150" t="s">
        <v>252</v>
      </c>
      <c r="BA201" s="149">
        <v>18</v>
      </c>
      <c r="BB201" s="151">
        <v>1</v>
      </c>
      <c r="BC201" s="152">
        <v>1497</v>
      </c>
      <c r="BD201" s="152">
        <v>1150</v>
      </c>
      <c r="BE201" s="149">
        <v>0.76800000000000002</v>
      </c>
      <c r="BF201" s="152">
        <v>732</v>
      </c>
      <c r="BG201" s="152">
        <v>425</v>
      </c>
      <c r="BH201" s="152">
        <v>1157</v>
      </c>
      <c r="BI201" s="153">
        <v>0.36699999999999999</v>
      </c>
      <c r="BJ201" s="153">
        <v>0.41799999999999998</v>
      </c>
      <c r="BK201" s="155">
        <v>0.15</v>
      </c>
      <c r="BL201" s="154">
        <v>9.0999999999999998E-2</v>
      </c>
      <c r="BM201" s="154">
        <v>7.9000000000000001E-2</v>
      </c>
      <c r="BN201" s="154">
        <v>0.35499999999999998</v>
      </c>
      <c r="DU201" s="4"/>
      <c r="DZ201" s="185"/>
      <c r="EA201" s="185"/>
      <c r="EB201" s="185"/>
      <c r="EC201" s="185"/>
      <c r="ED201" s="185"/>
      <c r="EE201" s="185"/>
    </row>
    <row r="202" spans="30:135" ht="13" x14ac:dyDescent="0.15">
      <c r="AD202" s="144">
        <f t="shared" si="93"/>
        <v>83.458333333333329</v>
      </c>
      <c r="AE202" s="144">
        <f t="shared" si="94"/>
        <v>81.527708437343989</v>
      </c>
      <c r="AF202" s="149">
        <v>127</v>
      </c>
      <c r="AG202" s="150" t="s">
        <v>446</v>
      </c>
      <c r="AH202" s="149">
        <v>24</v>
      </c>
      <c r="AI202" s="151">
        <v>1</v>
      </c>
      <c r="AJ202" s="152">
        <v>2003</v>
      </c>
      <c r="AK202" s="152">
        <v>1633</v>
      </c>
      <c r="AL202" s="149">
        <v>0.81499999999999995</v>
      </c>
      <c r="AM202" s="152">
        <v>835</v>
      </c>
      <c r="AN202" s="152">
        <v>567</v>
      </c>
      <c r="AO202" s="152">
        <v>1402</v>
      </c>
      <c r="AP202" s="153">
        <v>0.40400000000000003</v>
      </c>
      <c r="AQ202" s="153">
        <v>0.47099999999999997</v>
      </c>
      <c r="AR202" s="154">
        <v>0.20200000000000001</v>
      </c>
      <c r="AS202" s="154">
        <v>0.11700000000000001</v>
      </c>
      <c r="AT202" s="154">
        <v>9.6000000000000002E-2</v>
      </c>
      <c r="AU202" s="154">
        <v>0.375</v>
      </c>
      <c r="AW202" s="185"/>
      <c r="AX202" s="144">
        <f t="shared" si="95"/>
        <v>76.781933662667612</v>
      </c>
      <c r="AY202" s="149">
        <v>127</v>
      </c>
      <c r="AZ202" s="150" t="s">
        <v>445</v>
      </c>
      <c r="BA202" s="149">
        <v>18</v>
      </c>
      <c r="BB202" s="151">
        <v>1</v>
      </c>
      <c r="BC202" s="152">
        <v>1417</v>
      </c>
      <c r="BD202" s="152">
        <v>1088</v>
      </c>
      <c r="BE202" s="149">
        <v>0.76800000000000002</v>
      </c>
      <c r="BF202" s="152">
        <v>621</v>
      </c>
      <c r="BG202" s="152">
        <v>396</v>
      </c>
      <c r="BH202" s="152">
        <v>1017</v>
      </c>
      <c r="BI202" s="153">
        <v>0.38900000000000001</v>
      </c>
      <c r="BJ202" s="151">
        <v>0.45</v>
      </c>
      <c r="BK202" s="154">
        <v>0.20399999999999999</v>
      </c>
      <c r="BL202" s="154">
        <v>9.5000000000000001E-2</v>
      </c>
      <c r="BM202" s="154">
        <v>7.0999999999999994E-2</v>
      </c>
      <c r="BN202" s="154">
        <v>0.34899999999999998</v>
      </c>
      <c r="DU202" s="4"/>
      <c r="DZ202" s="185"/>
      <c r="EA202" s="185"/>
      <c r="EB202" s="185"/>
      <c r="EC202" s="185"/>
      <c r="ED202" s="185"/>
      <c r="EE202" s="185"/>
    </row>
    <row r="203" spans="30:135" ht="13" x14ac:dyDescent="0.15">
      <c r="AD203" s="144">
        <f t="shared" si="93"/>
        <v>82.833333333333329</v>
      </c>
      <c r="AE203" s="144">
        <f t="shared" si="94"/>
        <v>81.354795439302478</v>
      </c>
      <c r="AF203" s="149">
        <v>128</v>
      </c>
      <c r="AG203" s="150" t="s">
        <v>270</v>
      </c>
      <c r="AH203" s="149">
        <v>18</v>
      </c>
      <c r="AI203" s="151">
        <v>1</v>
      </c>
      <c r="AJ203" s="152">
        <v>1491</v>
      </c>
      <c r="AK203" s="152">
        <v>1213</v>
      </c>
      <c r="AL203" s="149">
        <v>0.81399999999999995</v>
      </c>
      <c r="AM203" s="152">
        <v>679</v>
      </c>
      <c r="AN203" s="152">
        <v>411</v>
      </c>
      <c r="AO203" s="152">
        <v>1090</v>
      </c>
      <c r="AP203" s="153">
        <v>0.377</v>
      </c>
      <c r="AQ203" s="153">
        <v>0.439</v>
      </c>
      <c r="AR203" s="154">
        <v>0.157</v>
      </c>
      <c r="AS203" s="154">
        <v>0.125</v>
      </c>
      <c r="AT203" s="154">
        <v>9.6000000000000002E-2</v>
      </c>
      <c r="AU203" s="154">
        <v>0.377</v>
      </c>
      <c r="AW203" s="185"/>
      <c r="AX203" s="144">
        <f t="shared" si="95"/>
        <v>76.806083650190118</v>
      </c>
      <c r="AY203" s="149">
        <v>128</v>
      </c>
      <c r="AZ203" s="150" t="s">
        <v>447</v>
      </c>
      <c r="BA203" s="149">
        <v>17</v>
      </c>
      <c r="BB203" s="151">
        <v>1</v>
      </c>
      <c r="BC203" s="152">
        <v>1315</v>
      </c>
      <c r="BD203" s="152">
        <v>1010</v>
      </c>
      <c r="BE203" s="149">
        <v>0.76800000000000002</v>
      </c>
      <c r="BF203" s="152">
        <v>579</v>
      </c>
      <c r="BG203" s="152">
        <v>352</v>
      </c>
      <c r="BH203" s="152">
        <v>931</v>
      </c>
      <c r="BI203" s="153">
        <v>0.378</v>
      </c>
      <c r="BJ203" s="153">
        <v>0.439</v>
      </c>
      <c r="BK203" s="154">
        <v>0.192</v>
      </c>
      <c r="BL203" s="154">
        <v>0.11600000000000001</v>
      </c>
      <c r="BM203" s="154">
        <v>8.7999999999999995E-2</v>
      </c>
      <c r="BN203" s="154">
        <v>0.35399999999999998</v>
      </c>
      <c r="DU203" s="4"/>
      <c r="DZ203" s="185"/>
      <c r="EA203" s="185"/>
      <c r="EB203" s="185"/>
      <c r="EC203" s="185"/>
      <c r="ED203" s="185"/>
      <c r="EE203" s="185"/>
    </row>
    <row r="204" spans="30:135" ht="13" x14ac:dyDescent="0.15">
      <c r="AD204" s="144">
        <f t="shared" si="93"/>
        <v>82.523809523809533</v>
      </c>
      <c r="AE204" s="144">
        <f t="shared" si="94"/>
        <v>81.41950375072129</v>
      </c>
      <c r="AF204" s="149">
        <v>129</v>
      </c>
      <c r="AG204" s="150" t="s">
        <v>448</v>
      </c>
      <c r="AH204" s="149">
        <v>21</v>
      </c>
      <c r="AI204" s="151">
        <v>1</v>
      </c>
      <c r="AJ204" s="152">
        <v>1733</v>
      </c>
      <c r="AK204" s="152">
        <v>1411</v>
      </c>
      <c r="AL204" s="149">
        <v>0.81399999999999995</v>
      </c>
      <c r="AM204" s="152">
        <v>777</v>
      </c>
      <c r="AN204" s="152">
        <v>492</v>
      </c>
      <c r="AO204" s="152">
        <v>1269</v>
      </c>
      <c r="AP204" s="153">
        <v>0.38800000000000001</v>
      </c>
      <c r="AQ204" s="153">
        <v>0.44700000000000001</v>
      </c>
      <c r="AR204" s="154">
        <v>0.17399999999999999</v>
      </c>
      <c r="AS204" s="154">
        <v>0.114</v>
      </c>
      <c r="AT204" s="154">
        <v>8.7999999999999995E-2</v>
      </c>
      <c r="AU204" s="154">
        <v>0.371</v>
      </c>
      <c r="AW204" s="185"/>
      <c r="AX204" s="144">
        <f t="shared" si="95"/>
        <v>76.927312775330392</v>
      </c>
      <c r="AY204" s="149">
        <v>129</v>
      </c>
      <c r="AZ204" s="150" t="s">
        <v>301</v>
      </c>
      <c r="BA204" s="149">
        <v>23</v>
      </c>
      <c r="BB204" s="151">
        <v>1</v>
      </c>
      <c r="BC204" s="152">
        <v>1816</v>
      </c>
      <c r="BD204" s="152">
        <v>1397</v>
      </c>
      <c r="BE204" s="149">
        <v>0.76900000000000002</v>
      </c>
      <c r="BF204" s="152">
        <v>810</v>
      </c>
      <c r="BG204" s="152">
        <v>498</v>
      </c>
      <c r="BH204" s="152">
        <v>1308</v>
      </c>
      <c r="BI204" s="153">
        <v>0.38100000000000001</v>
      </c>
      <c r="BJ204" s="153">
        <v>0.433</v>
      </c>
      <c r="BK204" s="155">
        <v>0.19</v>
      </c>
      <c r="BL204" s="154">
        <v>0.106</v>
      </c>
      <c r="BM204" s="154">
        <v>9.2999999999999999E-2</v>
      </c>
      <c r="BN204" s="154">
        <v>0.35799999999999998</v>
      </c>
      <c r="DU204" s="4"/>
      <c r="DZ204" s="185"/>
      <c r="EA204" s="185"/>
      <c r="EB204" s="185"/>
      <c r="EC204" s="185"/>
      <c r="ED204" s="185"/>
      <c r="EE204" s="185"/>
    </row>
    <row r="205" spans="30:135" ht="13" x14ac:dyDescent="0.15">
      <c r="AD205" s="144">
        <f t="shared" si="93"/>
        <v>79.05</v>
      </c>
      <c r="AE205" s="144">
        <f t="shared" si="94"/>
        <v>81.340923466160646</v>
      </c>
      <c r="AF205" s="149">
        <v>130</v>
      </c>
      <c r="AG205" s="150" t="s">
        <v>449</v>
      </c>
      <c r="AH205" s="149">
        <v>20</v>
      </c>
      <c r="AI205" s="151">
        <v>1</v>
      </c>
      <c r="AJ205" s="152">
        <v>1581</v>
      </c>
      <c r="AK205" s="152">
        <v>1286</v>
      </c>
      <c r="AL205" s="149">
        <v>0.81299999999999994</v>
      </c>
      <c r="AM205" s="152">
        <v>707</v>
      </c>
      <c r="AN205" s="152">
        <v>467</v>
      </c>
      <c r="AO205" s="152">
        <v>1174</v>
      </c>
      <c r="AP205" s="153">
        <v>0.39800000000000002</v>
      </c>
      <c r="AQ205" s="153">
        <v>0.44500000000000001</v>
      </c>
      <c r="AR205" s="155">
        <v>0.16</v>
      </c>
      <c r="AS205" s="154">
        <v>0.122</v>
      </c>
      <c r="AT205" s="154">
        <v>0.105</v>
      </c>
      <c r="AU205" s="154">
        <v>0.38300000000000001</v>
      </c>
      <c r="AW205" s="185"/>
      <c r="AX205" s="144">
        <f t="shared" si="95"/>
        <v>76.854433909648634</v>
      </c>
      <c r="AY205" s="149">
        <v>130</v>
      </c>
      <c r="AZ205" s="150" t="s">
        <v>450</v>
      </c>
      <c r="BA205" s="149">
        <v>20</v>
      </c>
      <c r="BB205" s="151">
        <v>1</v>
      </c>
      <c r="BC205" s="152">
        <v>1793</v>
      </c>
      <c r="BD205" s="152">
        <v>1378</v>
      </c>
      <c r="BE205" s="149">
        <v>0.76900000000000002</v>
      </c>
      <c r="BF205" s="152">
        <v>640</v>
      </c>
      <c r="BG205" s="152">
        <v>480</v>
      </c>
      <c r="BH205" s="152">
        <v>1120</v>
      </c>
      <c r="BI205" s="153">
        <v>0.42899999999999999</v>
      </c>
      <c r="BJ205" s="153">
        <v>0.46100000000000002</v>
      </c>
      <c r="BK205" s="155">
        <v>0.25</v>
      </c>
      <c r="BL205" s="154">
        <v>0.14399999999999999</v>
      </c>
      <c r="BM205" s="154">
        <v>0.10299999999999999</v>
      </c>
      <c r="BN205" s="154">
        <v>0.38200000000000001</v>
      </c>
      <c r="DU205" s="4"/>
      <c r="DZ205" s="185"/>
      <c r="EA205" s="185"/>
      <c r="EB205" s="185"/>
      <c r="EC205" s="185"/>
      <c r="ED205" s="185"/>
      <c r="EE205" s="185"/>
    </row>
    <row r="206" spans="30:135" ht="13" x14ac:dyDescent="0.15">
      <c r="AD206" s="144">
        <f t="shared" si="93"/>
        <v>81.866666666666674</v>
      </c>
      <c r="AE206" s="144">
        <f t="shared" si="94"/>
        <v>81.188925081433226</v>
      </c>
      <c r="AF206" s="149">
        <v>131</v>
      </c>
      <c r="AG206" s="150" t="s">
        <v>346</v>
      </c>
      <c r="AH206" s="149">
        <v>15</v>
      </c>
      <c r="AI206" s="151">
        <v>1</v>
      </c>
      <c r="AJ206" s="152">
        <v>1228</v>
      </c>
      <c r="AK206" s="152">
        <v>997</v>
      </c>
      <c r="AL206" s="149">
        <v>0.81200000000000006</v>
      </c>
      <c r="AM206" s="152">
        <v>536</v>
      </c>
      <c r="AN206" s="152">
        <v>372</v>
      </c>
      <c r="AO206" s="152">
        <v>908</v>
      </c>
      <c r="AP206" s="151">
        <v>0.41</v>
      </c>
      <c r="AQ206" s="153">
        <v>0.45900000000000002</v>
      </c>
      <c r="AR206" s="154">
        <v>0.17299999999999999</v>
      </c>
      <c r="AS206" s="154">
        <v>0.104</v>
      </c>
      <c r="AT206" s="154">
        <v>7.9000000000000001E-2</v>
      </c>
      <c r="AU206" s="154">
        <v>0.379</v>
      </c>
      <c r="AW206" s="185"/>
      <c r="AX206" s="144">
        <f t="shared" si="95"/>
        <v>76.923076923076934</v>
      </c>
      <c r="AY206" s="149">
        <v>131</v>
      </c>
      <c r="AZ206" s="150" t="s">
        <v>451</v>
      </c>
      <c r="BA206" s="149">
        <v>24</v>
      </c>
      <c r="BB206" s="151">
        <v>1</v>
      </c>
      <c r="BC206" s="152">
        <v>2041</v>
      </c>
      <c r="BD206" s="152">
        <v>1570</v>
      </c>
      <c r="BE206" s="149">
        <v>0.76900000000000002</v>
      </c>
      <c r="BF206" s="152">
        <v>859</v>
      </c>
      <c r="BG206" s="152">
        <v>565</v>
      </c>
      <c r="BH206" s="152">
        <v>1424</v>
      </c>
      <c r="BI206" s="153">
        <v>0.39700000000000002</v>
      </c>
      <c r="BJ206" s="153">
        <v>0.44400000000000001</v>
      </c>
      <c r="BK206" s="154">
        <v>0.20499999999999999</v>
      </c>
      <c r="BL206" s="154">
        <v>0.115</v>
      </c>
      <c r="BM206" s="154">
        <v>8.2000000000000003E-2</v>
      </c>
      <c r="BN206" s="154">
        <v>0.36499999999999999</v>
      </c>
      <c r="DU206" s="4"/>
      <c r="DZ206" s="185"/>
      <c r="EA206" s="185"/>
      <c r="EB206" s="185"/>
      <c r="EC206" s="185"/>
      <c r="ED206" s="185"/>
      <c r="EE206" s="185"/>
    </row>
    <row r="207" spans="30:135" ht="13" x14ac:dyDescent="0.15">
      <c r="AD207" s="144">
        <f t="shared" si="93"/>
        <v>85.76</v>
      </c>
      <c r="AE207" s="144">
        <f t="shared" si="94"/>
        <v>81.25</v>
      </c>
      <c r="AF207" s="149">
        <v>132</v>
      </c>
      <c r="AG207" s="150" t="s">
        <v>434</v>
      </c>
      <c r="AH207" s="149">
        <v>25</v>
      </c>
      <c r="AI207" s="151">
        <v>1</v>
      </c>
      <c r="AJ207" s="152">
        <v>2144</v>
      </c>
      <c r="AK207" s="152">
        <v>1742</v>
      </c>
      <c r="AL207" s="149">
        <v>0.81200000000000006</v>
      </c>
      <c r="AM207" s="152">
        <v>940</v>
      </c>
      <c r="AN207" s="152">
        <v>647</v>
      </c>
      <c r="AO207" s="152">
        <v>1587</v>
      </c>
      <c r="AP207" s="153">
        <v>0.40799999999999997</v>
      </c>
      <c r="AQ207" s="153">
        <v>0.44700000000000001</v>
      </c>
      <c r="AR207" s="154">
        <v>0.16500000000000001</v>
      </c>
      <c r="AS207" s="154">
        <v>0.11899999999999999</v>
      </c>
      <c r="AT207" s="154">
        <v>9.9000000000000005E-2</v>
      </c>
      <c r="AU207" s="154">
        <v>0.38600000000000001</v>
      </c>
      <c r="AW207" s="185"/>
      <c r="AX207" s="144">
        <f t="shared" si="95"/>
        <v>76.945668135095445</v>
      </c>
      <c r="AY207" s="149">
        <v>132</v>
      </c>
      <c r="AZ207" s="150" t="s">
        <v>452</v>
      </c>
      <c r="BA207" s="149">
        <v>22</v>
      </c>
      <c r="BB207" s="151">
        <v>1</v>
      </c>
      <c r="BC207" s="152">
        <v>2043</v>
      </c>
      <c r="BD207" s="152">
        <v>1572</v>
      </c>
      <c r="BE207" s="149">
        <v>0.76900000000000002</v>
      </c>
      <c r="BF207" s="152">
        <v>869</v>
      </c>
      <c r="BG207" s="152">
        <v>547</v>
      </c>
      <c r="BH207" s="152">
        <v>1416</v>
      </c>
      <c r="BI207" s="153">
        <v>0.38600000000000001</v>
      </c>
      <c r="BJ207" s="153">
        <v>0.44700000000000001</v>
      </c>
      <c r="BK207" s="154">
        <v>0.20599999999999999</v>
      </c>
      <c r="BL207" s="154">
        <v>0.124</v>
      </c>
      <c r="BM207" s="155">
        <v>0.09</v>
      </c>
      <c r="BN207" s="154">
        <v>0.35599999999999998</v>
      </c>
      <c r="DU207" s="4"/>
      <c r="DZ207" s="185"/>
      <c r="EA207" s="185"/>
      <c r="EB207" s="185"/>
      <c r="EC207" s="185"/>
      <c r="ED207" s="185"/>
      <c r="EE207" s="185"/>
    </row>
    <row r="208" spans="30:135" ht="13" x14ac:dyDescent="0.15">
      <c r="AD208" s="144">
        <f t="shared" si="93"/>
        <v>83</v>
      </c>
      <c r="AE208" s="144">
        <f t="shared" si="94"/>
        <v>81.067125645438892</v>
      </c>
      <c r="AF208" s="149">
        <v>133</v>
      </c>
      <c r="AG208" s="150" t="s">
        <v>453</v>
      </c>
      <c r="AH208" s="149">
        <v>21</v>
      </c>
      <c r="AI208" s="151">
        <v>1</v>
      </c>
      <c r="AJ208" s="152">
        <v>1743</v>
      </c>
      <c r="AK208" s="152">
        <v>1413</v>
      </c>
      <c r="AL208" s="149">
        <v>0.81100000000000005</v>
      </c>
      <c r="AM208" s="152">
        <v>762</v>
      </c>
      <c r="AN208" s="152">
        <v>528</v>
      </c>
      <c r="AO208" s="152">
        <v>1290</v>
      </c>
      <c r="AP208" s="153">
        <v>0.40899999999999997</v>
      </c>
      <c r="AQ208" s="153">
        <v>0.46700000000000003</v>
      </c>
      <c r="AR208" s="154">
        <v>0.188</v>
      </c>
      <c r="AS208" s="154">
        <v>8.6999999999999994E-2</v>
      </c>
      <c r="AT208" s="154">
        <v>6.7000000000000004E-2</v>
      </c>
      <c r="AU208" s="154">
        <v>0.371</v>
      </c>
      <c r="AW208" s="185"/>
      <c r="AX208" s="144">
        <f t="shared" si="95"/>
        <v>76.940814757878556</v>
      </c>
      <c r="AY208" s="149">
        <v>133</v>
      </c>
      <c r="AZ208" s="150" t="s">
        <v>454</v>
      </c>
      <c r="BA208" s="149">
        <v>14</v>
      </c>
      <c r="BB208" s="151">
        <v>1</v>
      </c>
      <c r="BC208" s="152">
        <v>1301</v>
      </c>
      <c r="BD208" s="152">
        <v>1001</v>
      </c>
      <c r="BE208" s="149">
        <v>0.76900000000000002</v>
      </c>
      <c r="BF208" s="152">
        <v>521</v>
      </c>
      <c r="BG208" s="152">
        <v>356</v>
      </c>
      <c r="BH208" s="152">
        <v>877</v>
      </c>
      <c r="BI208" s="153">
        <v>0.40600000000000003</v>
      </c>
      <c r="BJ208" s="153">
        <v>0.44900000000000001</v>
      </c>
      <c r="BK208" s="154">
        <v>0.221</v>
      </c>
      <c r="BL208" s="154">
        <v>0.125</v>
      </c>
      <c r="BM208" s="154">
        <v>9.0999999999999998E-2</v>
      </c>
      <c r="BN208" s="154">
        <v>0.36899999999999999</v>
      </c>
      <c r="DU208" s="4"/>
      <c r="DZ208" s="185"/>
      <c r="EA208" s="185"/>
      <c r="EB208" s="185"/>
      <c r="EC208" s="185"/>
      <c r="ED208" s="185"/>
      <c r="EE208" s="185"/>
    </row>
    <row r="209" spans="30:135" ht="13" x14ac:dyDescent="0.15">
      <c r="AD209" s="144">
        <f t="shared" si="93"/>
        <v>84</v>
      </c>
      <c r="AE209" s="144">
        <f t="shared" si="94"/>
        <v>81.055900621118013</v>
      </c>
      <c r="AF209" s="149">
        <v>134</v>
      </c>
      <c r="AG209" s="150" t="s">
        <v>455</v>
      </c>
      <c r="AH209" s="149">
        <v>23</v>
      </c>
      <c r="AI209" s="151">
        <v>1</v>
      </c>
      <c r="AJ209" s="152">
        <v>1932</v>
      </c>
      <c r="AK209" s="152">
        <v>1566</v>
      </c>
      <c r="AL209" s="149">
        <v>0.81100000000000005</v>
      </c>
      <c r="AM209" s="152">
        <v>853</v>
      </c>
      <c r="AN209" s="152">
        <v>572</v>
      </c>
      <c r="AO209" s="152">
        <v>1425</v>
      </c>
      <c r="AP209" s="153">
        <v>0.40100000000000002</v>
      </c>
      <c r="AQ209" s="153">
        <v>0.45400000000000001</v>
      </c>
      <c r="AR209" s="154">
        <v>0.17499999999999999</v>
      </c>
      <c r="AS209" s="154">
        <v>0.109</v>
      </c>
      <c r="AT209" s="154">
        <v>9.0999999999999998E-2</v>
      </c>
      <c r="AU209" s="154">
        <v>0.375</v>
      </c>
      <c r="AW209" s="185"/>
      <c r="AX209" s="144">
        <f t="shared" si="95"/>
        <v>76.876513317191282</v>
      </c>
      <c r="AY209" s="149">
        <v>134</v>
      </c>
      <c r="AZ209" s="150" t="s">
        <v>456</v>
      </c>
      <c r="BA209" s="149">
        <v>21</v>
      </c>
      <c r="BB209" s="151">
        <v>1</v>
      </c>
      <c r="BC209" s="152">
        <v>1652</v>
      </c>
      <c r="BD209" s="152">
        <v>1270</v>
      </c>
      <c r="BE209" s="149">
        <v>0.76900000000000002</v>
      </c>
      <c r="BF209" s="152">
        <v>665</v>
      </c>
      <c r="BG209" s="152">
        <v>436</v>
      </c>
      <c r="BH209" s="152">
        <v>1101</v>
      </c>
      <c r="BI209" s="153">
        <v>0.39600000000000002</v>
      </c>
      <c r="BJ209" s="153">
        <v>0.439</v>
      </c>
      <c r="BK209" s="154">
        <v>0.215</v>
      </c>
      <c r="BL209" s="155">
        <v>0.14000000000000001</v>
      </c>
      <c r="BM209" s="154">
        <v>0.111</v>
      </c>
      <c r="BN209" s="154">
        <v>0.36899999999999999</v>
      </c>
      <c r="DU209" s="4"/>
      <c r="DZ209" s="185"/>
      <c r="EA209" s="185"/>
      <c r="EB209" s="185"/>
      <c r="EC209" s="185"/>
      <c r="ED209" s="185"/>
      <c r="EE209" s="185"/>
    </row>
    <row r="210" spans="30:135" ht="13" x14ac:dyDescent="0.15">
      <c r="AD210" s="144">
        <f t="shared" si="93"/>
        <v>77</v>
      </c>
      <c r="AE210" s="144">
        <f t="shared" si="94"/>
        <v>80.977845683728034</v>
      </c>
      <c r="AF210" s="149">
        <v>135</v>
      </c>
      <c r="AG210" s="150" t="s">
        <v>429</v>
      </c>
      <c r="AH210" s="149">
        <v>17</v>
      </c>
      <c r="AI210" s="151">
        <v>1</v>
      </c>
      <c r="AJ210" s="152">
        <v>1309</v>
      </c>
      <c r="AK210" s="152">
        <v>1060</v>
      </c>
      <c r="AL210" s="149">
        <v>0.81</v>
      </c>
      <c r="AM210" s="152">
        <v>550</v>
      </c>
      <c r="AN210" s="152">
        <v>377</v>
      </c>
      <c r="AO210" s="152">
        <v>927</v>
      </c>
      <c r="AP210" s="153">
        <v>0.40699999999999997</v>
      </c>
      <c r="AQ210" s="153">
        <v>0.46100000000000002</v>
      </c>
      <c r="AR210" s="154">
        <v>0.19500000000000001</v>
      </c>
      <c r="AS210" s="154">
        <v>0.123</v>
      </c>
      <c r="AT210" s="154">
        <v>9.6000000000000002E-2</v>
      </c>
      <c r="AU210" s="154">
        <v>0.377</v>
      </c>
      <c r="AW210" s="185"/>
      <c r="AX210" s="144">
        <f t="shared" si="95"/>
        <v>76.950354609929079</v>
      </c>
      <c r="AY210" s="149">
        <v>135</v>
      </c>
      <c r="AZ210" s="150" t="s">
        <v>457</v>
      </c>
      <c r="BA210" s="149">
        <v>23</v>
      </c>
      <c r="BB210" s="151">
        <v>1</v>
      </c>
      <c r="BC210" s="152">
        <v>1974</v>
      </c>
      <c r="BD210" s="152">
        <v>1519</v>
      </c>
      <c r="BE210" s="149">
        <v>0.77</v>
      </c>
      <c r="BF210" s="152">
        <v>800</v>
      </c>
      <c r="BG210" s="152">
        <v>548</v>
      </c>
      <c r="BH210" s="152">
        <v>1348</v>
      </c>
      <c r="BI210" s="153">
        <v>0.40699999999999997</v>
      </c>
      <c r="BJ210" s="153">
        <v>0.45200000000000001</v>
      </c>
      <c r="BK210" s="154">
        <v>0.221</v>
      </c>
      <c r="BL210" s="154">
        <v>0.11600000000000001</v>
      </c>
      <c r="BM210" s="154">
        <v>9.4E-2</v>
      </c>
      <c r="BN210" s="154">
        <v>0.36799999999999999</v>
      </c>
      <c r="DU210" s="4"/>
      <c r="DZ210" s="185"/>
      <c r="EA210" s="185"/>
      <c r="EB210" s="185"/>
      <c r="EC210" s="185"/>
      <c r="ED210" s="185"/>
      <c r="EE210" s="185"/>
    </row>
    <row r="211" spans="30:135" ht="13" x14ac:dyDescent="0.15">
      <c r="AD211" s="144">
        <f t="shared" si="93"/>
        <v>92.25</v>
      </c>
      <c r="AE211" s="144">
        <f t="shared" si="94"/>
        <v>81.029810298102973</v>
      </c>
      <c r="AF211" s="149">
        <v>136</v>
      </c>
      <c r="AG211" s="150" t="s">
        <v>458</v>
      </c>
      <c r="AH211" s="149">
        <v>8</v>
      </c>
      <c r="AI211" s="151">
        <v>1</v>
      </c>
      <c r="AJ211" s="152">
        <v>738</v>
      </c>
      <c r="AK211" s="152">
        <v>598</v>
      </c>
      <c r="AL211" s="149">
        <v>0.81</v>
      </c>
      <c r="AM211" s="152">
        <v>324</v>
      </c>
      <c r="AN211" s="152">
        <v>224</v>
      </c>
      <c r="AO211" s="152">
        <v>548</v>
      </c>
      <c r="AP211" s="153">
        <v>0.40899999999999997</v>
      </c>
      <c r="AQ211" s="153">
        <v>0.45800000000000002</v>
      </c>
      <c r="AR211" s="154">
        <v>0.17299999999999999</v>
      </c>
      <c r="AS211" s="154">
        <v>0.107</v>
      </c>
      <c r="AT211" s="154">
        <v>9.0999999999999998E-2</v>
      </c>
      <c r="AU211" s="154">
        <v>0.377</v>
      </c>
      <c r="AW211" s="185"/>
      <c r="AX211" s="144">
        <f t="shared" si="95"/>
        <v>77.094105480868663</v>
      </c>
      <c r="AY211" s="149">
        <v>136</v>
      </c>
      <c r="AZ211" s="150" t="s">
        <v>433</v>
      </c>
      <c r="BA211" s="149">
        <v>23</v>
      </c>
      <c r="BB211" s="151">
        <v>1</v>
      </c>
      <c r="BC211" s="152">
        <v>1934</v>
      </c>
      <c r="BD211" s="152">
        <v>1491</v>
      </c>
      <c r="BE211" s="149">
        <v>0.77100000000000002</v>
      </c>
      <c r="BF211" s="152">
        <v>789</v>
      </c>
      <c r="BG211" s="152">
        <v>528</v>
      </c>
      <c r="BH211" s="152">
        <v>1317</v>
      </c>
      <c r="BI211" s="153">
        <v>0.40100000000000002</v>
      </c>
      <c r="BJ211" s="153">
        <v>0.44700000000000001</v>
      </c>
      <c r="BK211" s="154">
        <v>0.20899999999999999</v>
      </c>
      <c r="BL211" s="154">
        <v>0.129</v>
      </c>
      <c r="BM211" s="155">
        <v>0.1</v>
      </c>
      <c r="BN211" s="154">
        <v>0.371</v>
      </c>
      <c r="DU211" s="4"/>
      <c r="DZ211" s="185"/>
      <c r="EA211" s="185"/>
      <c r="EB211" s="185"/>
      <c r="EC211" s="185"/>
      <c r="ED211" s="185"/>
      <c r="EE211" s="185"/>
    </row>
    <row r="212" spans="30:135" ht="13" x14ac:dyDescent="0.15">
      <c r="AD212" s="144">
        <f t="shared" si="93"/>
        <v>78.916666666666671</v>
      </c>
      <c r="AE212" s="144">
        <f t="shared" si="94"/>
        <v>80.992608236536441</v>
      </c>
      <c r="AF212" s="149">
        <v>137</v>
      </c>
      <c r="AG212" s="150" t="s">
        <v>293</v>
      </c>
      <c r="AH212" s="149">
        <v>24</v>
      </c>
      <c r="AI212" s="151">
        <v>1</v>
      </c>
      <c r="AJ212" s="152">
        <v>1894</v>
      </c>
      <c r="AK212" s="152">
        <v>1534</v>
      </c>
      <c r="AL212" s="149">
        <v>0.81</v>
      </c>
      <c r="AM212" s="152">
        <v>760</v>
      </c>
      <c r="AN212" s="152">
        <v>522</v>
      </c>
      <c r="AO212" s="152">
        <v>1282</v>
      </c>
      <c r="AP212" s="153">
        <v>0.40699999999999997</v>
      </c>
      <c r="AQ212" s="153">
        <v>0.46100000000000002</v>
      </c>
      <c r="AR212" s="155">
        <v>0.22</v>
      </c>
      <c r="AS212" s="154">
        <v>0.11899999999999999</v>
      </c>
      <c r="AT212" s="154">
        <v>8.1000000000000003E-2</v>
      </c>
      <c r="AU212" s="154">
        <v>0.373</v>
      </c>
      <c r="AW212" s="185"/>
      <c r="AX212" s="144">
        <f t="shared" si="95"/>
        <v>77.08693149107657</v>
      </c>
      <c r="AY212" s="149">
        <v>137</v>
      </c>
      <c r="AZ212" s="150" t="s">
        <v>459</v>
      </c>
      <c r="BA212" s="149">
        <v>21</v>
      </c>
      <c r="BB212" s="151">
        <v>1</v>
      </c>
      <c r="BC212" s="152">
        <v>1737</v>
      </c>
      <c r="BD212" s="152">
        <v>1339</v>
      </c>
      <c r="BE212" s="149">
        <v>0.77100000000000002</v>
      </c>
      <c r="BF212" s="152">
        <v>732</v>
      </c>
      <c r="BG212" s="152">
        <v>473</v>
      </c>
      <c r="BH212" s="152">
        <v>1205</v>
      </c>
      <c r="BI212" s="153">
        <v>0.39300000000000002</v>
      </c>
      <c r="BJ212" s="153">
        <v>0.45100000000000001</v>
      </c>
      <c r="BK212" s="154">
        <v>0.21299999999999999</v>
      </c>
      <c r="BL212" s="154">
        <v>0.111</v>
      </c>
      <c r="BM212" s="154">
        <v>9.1999999999999998E-2</v>
      </c>
      <c r="BN212" s="154">
        <v>0.35599999999999998</v>
      </c>
      <c r="DU212" s="4"/>
      <c r="DZ212" s="185"/>
      <c r="EA212" s="185"/>
      <c r="EB212" s="185"/>
      <c r="EC212" s="185"/>
      <c r="ED212" s="185"/>
      <c r="EE212" s="185"/>
    </row>
    <row r="213" spans="30:135" ht="13" x14ac:dyDescent="0.15">
      <c r="AD213" s="144">
        <f t="shared" si="93"/>
        <v>84.590909090909093</v>
      </c>
      <c r="AE213" s="144">
        <f t="shared" si="94"/>
        <v>80.816765180010748</v>
      </c>
      <c r="AF213" s="149">
        <v>138</v>
      </c>
      <c r="AG213" s="150" t="s">
        <v>296</v>
      </c>
      <c r="AH213" s="149">
        <v>22</v>
      </c>
      <c r="AI213" s="151">
        <v>1</v>
      </c>
      <c r="AJ213" s="152">
        <v>1861</v>
      </c>
      <c r="AK213" s="152">
        <v>1504</v>
      </c>
      <c r="AL213" s="149">
        <v>0.80800000000000005</v>
      </c>
      <c r="AM213" s="152">
        <v>889</v>
      </c>
      <c r="AN213" s="152">
        <v>587</v>
      </c>
      <c r="AO213" s="152">
        <v>1476</v>
      </c>
      <c r="AP213" s="153">
        <v>0.39800000000000002</v>
      </c>
      <c r="AQ213" s="153">
        <v>0.432</v>
      </c>
      <c r="AR213" s="154">
        <v>0.129</v>
      </c>
      <c r="AS213" s="154">
        <v>9.5000000000000001E-2</v>
      </c>
      <c r="AT213" s="154">
        <v>7.9000000000000001E-2</v>
      </c>
      <c r="AU213" s="154">
        <v>0.38600000000000001</v>
      </c>
      <c r="AW213" s="185"/>
      <c r="AX213" s="144">
        <f t="shared" si="95"/>
        <v>77.107061503416858</v>
      </c>
      <c r="AY213" s="149">
        <v>138</v>
      </c>
      <c r="AZ213" s="150" t="s">
        <v>460</v>
      </c>
      <c r="BA213" s="149">
        <v>10</v>
      </c>
      <c r="BB213" s="151">
        <v>1</v>
      </c>
      <c r="BC213" s="152">
        <v>878</v>
      </c>
      <c r="BD213" s="152">
        <v>677</v>
      </c>
      <c r="BE213" s="149">
        <v>0.77100000000000002</v>
      </c>
      <c r="BF213" s="152">
        <v>362</v>
      </c>
      <c r="BG213" s="152">
        <v>255</v>
      </c>
      <c r="BH213" s="152">
        <v>617</v>
      </c>
      <c r="BI213" s="153">
        <v>0.41299999999999998</v>
      </c>
      <c r="BJ213" s="151">
        <v>0.46</v>
      </c>
      <c r="BK213" s="154">
        <v>0.216</v>
      </c>
      <c r="BL213" s="154">
        <v>9.7000000000000003E-2</v>
      </c>
      <c r="BM213" s="154">
        <v>7.0999999999999994E-2</v>
      </c>
      <c r="BN213" s="155">
        <v>0.36</v>
      </c>
      <c r="DU213" s="4"/>
      <c r="DZ213" s="185"/>
      <c r="EA213" s="185"/>
      <c r="EB213" s="185"/>
      <c r="EC213" s="185"/>
      <c r="ED213" s="185"/>
      <c r="EE213" s="185"/>
    </row>
    <row r="214" spans="30:135" ht="13" x14ac:dyDescent="0.15">
      <c r="AD214" s="144">
        <f t="shared" si="93"/>
        <v>78</v>
      </c>
      <c r="AE214" s="144">
        <f t="shared" si="94"/>
        <v>80.693815987933633</v>
      </c>
      <c r="AF214" s="149">
        <v>139</v>
      </c>
      <c r="AG214" s="150" t="s">
        <v>461</v>
      </c>
      <c r="AH214" s="149">
        <v>17</v>
      </c>
      <c r="AI214" s="151">
        <v>1</v>
      </c>
      <c r="AJ214" s="152">
        <v>1326</v>
      </c>
      <c r="AK214" s="152">
        <v>1070</v>
      </c>
      <c r="AL214" s="149">
        <v>0.80700000000000005</v>
      </c>
      <c r="AM214" s="152">
        <v>575</v>
      </c>
      <c r="AN214" s="152">
        <v>384</v>
      </c>
      <c r="AO214" s="152">
        <v>959</v>
      </c>
      <c r="AP214" s="151">
        <v>0.4</v>
      </c>
      <c r="AQ214" s="153">
        <v>0.45300000000000001</v>
      </c>
      <c r="AR214" s="154">
        <v>0.183</v>
      </c>
      <c r="AS214" s="154">
        <v>0.11600000000000001</v>
      </c>
      <c r="AT214" s="154">
        <v>8.5000000000000006E-2</v>
      </c>
      <c r="AU214" s="154">
        <v>0.376</v>
      </c>
      <c r="AW214" s="185"/>
      <c r="AX214" s="144">
        <f t="shared" si="95"/>
        <v>77.190406265296133</v>
      </c>
      <c r="AY214" s="149">
        <v>139</v>
      </c>
      <c r="AZ214" s="150" t="s">
        <v>462</v>
      </c>
      <c r="BA214" s="149">
        <v>25</v>
      </c>
      <c r="BB214" s="151">
        <v>1</v>
      </c>
      <c r="BC214" s="152">
        <v>2043</v>
      </c>
      <c r="BD214" s="152">
        <v>1577</v>
      </c>
      <c r="BE214" s="149">
        <v>0.77200000000000002</v>
      </c>
      <c r="BF214" s="152">
        <v>808</v>
      </c>
      <c r="BG214" s="152">
        <v>571</v>
      </c>
      <c r="BH214" s="152">
        <v>1379</v>
      </c>
      <c r="BI214" s="153">
        <v>0.41399999999999998</v>
      </c>
      <c r="BJ214" s="151">
        <v>0.46</v>
      </c>
      <c r="BK214" s="154">
        <v>0.22700000000000001</v>
      </c>
      <c r="BL214" s="154">
        <v>0.124</v>
      </c>
      <c r="BM214" s="154">
        <v>9.1999999999999998E-2</v>
      </c>
      <c r="BN214" s="154">
        <v>0.36399999999999999</v>
      </c>
      <c r="DU214" s="4"/>
      <c r="DZ214" s="185"/>
      <c r="EA214" s="185"/>
      <c r="EB214" s="185"/>
      <c r="EC214" s="185"/>
      <c r="ED214" s="185"/>
      <c r="EE214" s="185"/>
    </row>
    <row r="215" spans="30:135" ht="13" x14ac:dyDescent="0.15">
      <c r="AD215" s="144">
        <f t="shared" si="93"/>
        <v>78.89473684210526</v>
      </c>
      <c r="AE215" s="144">
        <f t="shared" si="94"/>
        <v>80.587058038692462</v>
      </c>
      <c r="AF215" s="149">
        <v>140</v>
      </c>
      <c r="AG215" s="150" t="s">
        <v>373</v>
      </c>
      <c r="AH215" s="149">
        <v>19</v>
      </c>
      <c r="AI215" s="151">
        <v>1</v>
      </c>
      <c r="AJ215" s="152">
        <v>1499</v>
      </c>
      <c r="AK215" s="152">
        <v>1208</v>
      </c>
      <c r="AL215" s="149">
        <v>0.80600000000000005</v>
      </c>
      <c r="AM215" s="152">
        <v>658</v>
      </c>
      <c r="AN215" s="152">
        <v>428</v>
      </c>
      <c r="AO215" s="152">
        <v>1086</v>
      </c>
      <c r="AP215" s="153">
        <v>0.39400000000000002</v>
      </c>
      <c r="AQ215" s="153">
        <v>0.436</v>
      </c>
      <c r="AR215" s="154">
        <v>0.16900000000000001</v>
      </c>
      <c r="AS215" s="154">
        <v>0.128</v>
      </c>
      <c r="AT215" s="155">
        <v>0.1</v>
      </c>
      <c r="AU215" s="155">
        <v>0.38</v>
      </c>
      <c r="AW215" s="185"/>
      <c r="AX215" s="144">
        <f t="shared" si="95"/>
        <v>77.234042553191486</v>
      </c>
      <c r="AY215" s="149">
        <v>140</v>
      </c>
      <c r="AZ215" s="150" t="s">
        <v>463</v>
      </c>
      <c r="BA215" s="149">
        <v>17</v>
      </c>
      <c r="BB215" s="151">
        <v>1</v>
      </c>
      <c r="BC215" s="152">
        <v>1410</v>
      </c>
      <c r="BD215" s="152">
        <v>1089</v>
      </c>
      <c r="BE215" s="149">
        <v>0.77200000000000002</v>
      </c>
      <c r="BF215" s="152">
        <v>620</v>
      </c>
      <c r="BG215" s="152">
        <v>407</v>
      </c>
      <c r="BH215" s="152">
        <v>1027</v>
      </c>
      <c r="BI215" s="153">
        <v>0.39600000000000002</v>
      </c>
      <c r="BJ215" s="153">
        <v>0.44500000000000001</v>
      </c>
      <c r="BK215" s="154">
        <v>0.187</v>
      </c>
      <c r="BL215" s="154">
        <v>0.10100000000000001</v>
      </c>
      <c r="BM215" s="154">
        <v>7.4999999999999997E-2</v>
      </c>
      <c r="BN215" s="154">
        <v>0.36199999999999999</v>
      </c>
      <c r="DU215" s="4"/>
      <c r="DZ215" s="185"/>
      <c r="EA215" s="185"/>
      <c r="EB215" s="185"/>
      <c r="EC215" s="185"/>
      <c r="ED215" s="185"/>
      <c r="EE215" s="185"/>
    </row>
    <row r="216" spans="30:135" ht="13" x14ac:dyDescent="0.15">
      <c r="AD216" s="144">
        <f t="shared" si="93"/>
        <v>77.833333333333329</v>
      </c>
      <c r="AE216" s="144">
        <f t="shared" si="94"/>
        <v>80.585296216987871</v>
      </c>
      <c r="AF216" s="149">
        <v>141</v>
      </c>
      <c r="AG216" s="150" t="s">
        <v>241</v>
      </c>
      <c r="AH216" s="149">
        <v>18</v>
      </c>
      <c r="AI216" s="151">
        <v>1</v>
      </c>
      <c r="AJ216" s="152">
        <v>1401</v>
      </c>
      <c r="AK216" s="152">
        <v>1129</v>
      </c>
      <c r="AL216" s="149">
        <v>0.80600000000000005</v>
      </c>
      <c r="AM216" s="152">
        <v>617</v>
      </c>
      <c r="AN216" s="152">
        <v>428</v>
      </c>
      <c r="AO216" s="152">
        <v>1045</v>
      </c>
      <c r="AP216" s="151">
        <v>0.41</v>
      </c>
      <c r="AQ216" s="153">
        <v>0.45800000000000002</v>
      </c>
      <c r="AR216" s="154">
        <v>0.17599999999999999</v>
      </c>
      <c r="AS216" s="154">
        <v>9.9000000000000005E-2</v>
      </c>
      <c r="AT216" s="154">
        <v>7.9000000000000001E-2</v>
      </c>
      <c r="AU216" s="154">
        <v>0.373</v>
      </c>
      <c r="AW216" s="185"/>
      <c r="AX216" s="144">
        <f t="shared" si="95"/>
        <v>77.348777348777347</v>
      </c>
      <c r="AY216" s="149">
        <v>141</v>
      </c>
      <c r="AZ216" s="150" t="s">
        <v>449</v>
      </c>
      <c r="BA216" s="149">
        <v>20</v>
      </c>
      <c r="BB216" s="151">
        <v>1</v>
      </c>
      <c r="BC216" s="152">
        <v>1554</v>
      </c>
      <c r="BD216" s="152">
        <v>1202</v>
      </c>
      <c r="BE216" s="149">
        <v>0.77300000000000002</v>
      </c>
      <c r="BF216" s="152">
        <v>640</v>
      </c>
      <c r="BG216" s="152">
        <v>439</v>
      </c>
      <c r="BH216" s="152">
        <v>1079</v>
      </c>
      <c r="BI216" s="153">
        <v>0.40699999999999997</v>
      </c>
      <c r="BJ216" s="153">
        <v>0.47099999999999997</v>
      </c>
      <c r="BK216" s="154">
        <v>0.221</v>
      </c>
      <c r="BL216" s="154">
        <v>0.10299999999999999</v>
      </c>
      <c r="BM216" s="154">
        <v>8.2000000000000003E-2</v>
      </c>
      <c r="BN216" s="154">
        <v>0.35799999999999998</v>
      </c>
      <c r="DU216" s="4"/>
      <c r="DZ216" s="185"/>
      <c r="EA216" s="185"/>
      <c r="EB216" s="185"/>
      <c r="EC216" s="185"/>
      <c r="ED216" s="185"/>
      <c r="EE216" s="185"/>
    </row>
    <row r="217" spans="30:135" ht="13" x14ac:dyDescent="0.15">
      <c r="AD217" s="144">
        <f t="shared" si="93"/>
        <v>86</v>
      </c>
      <c r="AE217" s="144">
        <f t="shared" si="94"/>
        <v>80.391120507399577</v>
      </c>
      <c r="AF217" s="149">
        <v>142</v>
      </c>
      <c r="AG217" s="150" t="s">
        <v>464</v>
      </c>
      <c r="AH217" s="149">
        <v>22</v>
      </c>
      <c r="AI217" s="151">
        <v>1</v>
      </c>
      <c r="AJ217" s="152">
        <v>1892</v>
      </c>
      <c r="AK217" s="152">
        <v>1521</v>
      </c>
      <c r="AL217" s="149">
        <v>0.80400000000000005</v>
      </c>
      <c r="AM217" s="152">
        <v>807</v>
      </c>
      <c r="AN217" s="152">
        <v>553</v>
      </c>
      <c r="AO217" s="152">
        <v>1360</v>
      </c>
      <c r="AP217" s="153">
        <v>0.40699999999999997</v>
      </c>
      <c r="AQ217" s="153">
        <v>0.45800000000000002</v>
      </c>
      <c r="AR217" s="154">
        <v>0.19500000000000001</v>
      </c>
      <c r="AS217" s="155">
        <v>0.1</v>
      </c>
      <c r="AT217" s="154">
        <v>8.1000000000000003E-2</v>
      </c>
      <c r="AU217" s="154">
        <v>0.374</v>
      </c>
      <c r="AW217" s="185"/>
      <c r="AX217" s="144">
        <f t="shared" si="95"/>
        <v>77.251501000667105</v>
      </c>
      <c r="AY217" s="149">
        <v>142</v>
      </c>
      <c r="AZ217" s="150" t="s">
        <v>465</v>
      </c>
      <c r="BA217" s="149">
        <v>19</v>
      </c>
      <c r="BB217" s="151">
        <v>1</v>
      </c>
      <c r="BC217" s="152">
        <v>1499</v>
      </c>
      <c r="BD217" s="152">
        <v>1158</v>
      </c>
      <c r="BE217" s="149">
        <v>0.77300000000000002</v>
      </c>
      <c r="BF217" s="152">
        <v>724</v>
      </c>
      <c r="BG217" s="152">
        <v>463</v>
      </c>
      <c r="BH217" s="152">
        <v>1187</v>
      </c>
      <c r="BI217" s="151">
        <v>0.39</v>
      </c>
      <c r="BJ217" s="153">
        <v>0.437</v>
      </c>
      <c r="BK217" s="154">
        <v>0.157</v>
      </c>
      <c r="BL217" s="154">
        <v>6.6000000000000003E-2</v>
      </c>
      <c r="BM217" s="154">
        <v>5.2999999999999999E-2</v>
      </c>
      <c r="BN217" s="154">
        <v>0.35299999999999998</v>
      </c>
      <c r="DU217" s="4"/>
      <c r="DZ217" s="185"/>
      <c r="EA217" s="185"/>
      <c r="EB217" s="185"/>
      <c r="EC217" s="185"/>
      <c r="ED217" s="185"/>
      <c r="EE217" s="185"/>
    </row>
    <row r="218" spans="30:135" ht="13" x14ac:dyDescent="0.15">
      <c r="AD218" s="144">
        <f t="shared" si="93"/>
        <v>87.043478260869577</v>
      </c>
      <c r="AE218" s="144">
        <f t="shared" si="94"/>
        <v>80.369630369630372</v>
      </c>
      <c r="AF218" s="149">
        <v>143</v>
      </c>
      <c r="AG218" s="150" t="s">
        <v>466</v>
      </c>
      <c r="AH218" s="149">
        <v>23</v>
      </c>
      <c r="AI218" s="151">
        <v>1</v>
      </c>
      <c r="AJ218" s="152">
        <v>2002</v>
      </c>
      <c r="AK218" s="152">
        <v>1609</v>
      </c>
      <c r="AL218" s="149">
        <v>0.80400000000000005</v>
      </c>
      <c r="AM218" s="152">
        <v>876</v>
      </c>
      <c r="AN218" s="152">
        <v>567</v>
      </c>
      <c r="AO218" s="152">
        <v>1443</v>
      </c>
      <c r="AP218" s="153">
        <v>0.39300000000000002</v>
      </c>
      <c r="AQ218" s="153">
        <v>0.44400000000000001</v>
      </c>
      <c r="AR218" s="154">
        <v>0.17799999999999999</v>
      </c>
      <c r="AS218" s="154">
        <v>0.11899999999999999</v>
      </c>
      <c r="AT218" s="154">
        <v>9.9000000000000005E-2</v>
      </c>
      <c r="AU218" s="154">
        <v>0.375</v>
      </c>
      <c r="AW218" s="185"/>
      <c r="AX218" s="144">
        <f t="shared" si="95"/>
        <v>77.261200338123416</v>
      </c>
      <c r="AY218" s="149">
        <v>143</v>
      </c>
      <c r="AZ218" s="150" t="s">
        <v>467</v>
      </c>
      <c r="BA218" s="149">
        <v>16</v>
      </c>
      <c r="BB218" s="151">
        <v>1</v>
      </c>
      <c r="BC218" s="152">
        <v>1183</v>
      </c>
      <c r="BD218" s="152">
        <v>914</v>
      </c>
      <c r="BE218" s="149">
        <v>0.77300000000000002</v>
      </c>
      <c r="BF218" s="152">
        <v>526</v>
      </c>
      <c r="BG218" s="152">
        <v>342</v>
      </c>
      <c r="BH218" s="152">
        <v>868</v>
      </c>
      <c r="BI218" s="153">
        <v>0.39400000000000002</v>
      </c>
      <c r="BJ218" s="153">
        <v>0.435</v>
      </c>
      <c r="BK218" s="154">
        <v>0.185</v>
      </c>
      <c r="BL218" s="154">
        <v>0.10100000000000001</v>
      </c>
      <c r="BM218" s="154">
        <v>7.9000000000000001E-2</v>
      </c>
      <c r="BN218" s="154">
        <v>0.36299999999999999</v>
      </c>
      <c r="DU218" s="4"/>
      <c r="DZ218" s="185"/>
      <c r="EA218" s="185"/>
      <c r="EB218" s="185"/>
      <c r="EC218" s="185"/>
      <c r="ED218" s="185"/>
      <c r="EE218" s="185"/>
    </row>
    <row r="219" spans="30:135" ht="13" x14ac:dyDescent="0.15">
      <c r="AD219" s="144">
        <f t="shared" si="93"/>
        <v>86</v>
      </c>
      <c r="AE219" s="144">
        <f t="shared" si="94"/>
        <v>80.434782608695656</v>
      </c>
      <c r="AF219" s="149">
        <v>144</v>
      </c>
      <c r="AG219" s="150" t="s">
        <v>468</v>
      </c>
      <c r="AH219" s="149">
        <v>23</v>
      </c>
      <c r="AI219" s="151">
        <v>1</v>
      </c>
      <c r="AJ219" s="152">
        <v>1978</v>
      </c>
      <c r="AK219" s="152">
        <v>1591</v>
      </c>
      <c r="AL219" s="149">
        <v>0.80400000000000005</v>
      </c>
      <c r="AM219" s="152">
        <v>857</v>
      </c>
      <c r="AN219" s="152">
        <v>568</v>
      </c>
      <c r="AO219" s="152">
        <v>1425</v>
      </c>
      <c r="AP219" s="153">
        <v>0.39900000000000002</v>
      </c>
      <c r="AQ219" s="153">
        <v>0.44900000000000001</v>
      </c>
      <c r="AR219" s="154">
        <v>0.17100000000000001</v>
      </c>
      <c r="AS219" s="154">
        <v>0.128</v>
      </c>
      <c r="AT219" s="154">
        <v>9.5000000000000001E-2</v>
      </c>
      <c r="AU219" s="154">
        <v>0.38300000000000001</v>
      </c>
      <c r="AW219" s="185"/>
      <c r="AX219" s="144">
        <f t="shared" si="95"/>
        <v>77.427961579509073</v>
      </c>
      <c r="AY219" s="149">
        <v>144</v>
      </c>
      <c r="AZ219" s="150" t="s">
        <v>469</v>
      </c>
      <c r="BA219" s="149">
        <v>22</v>
      </c>
      <c r="BB219" s="151">
        <v>1</v>
      </c>
      <c r="BC219" s="152">
        <v>1874</v>
      </c>
      <c r="BD219" s="152">
        <v>1451</v>
      </c>
      <c r="BE219" s="149">
        <v>0.77400000000000002</v>
      </c>
      <c r="BF219" s="152">
        <v>816</v>
      </c>
      <c r="BG219" s="152">
        <v>544</v>
      </c>
      <c r="BH219" s="152">
        <v>1360</v>
      </c>
      <c r="BI219" s="151">
        <v>0.4</v>
      </c>
      <c r="BJ219" s="153">
        <v>0.45300000000000001</v>
      </c>
      <c r="BK219" s="154">
        <v>0.193</v>
      </c>
      <c r="BL219" s="154">
        <v>9.5000000000000001E-2</v>
      </c>
      <c r="BM219" s="154">
        <v>7.1999999999999995E-2</v>
      </c>
      <c r="BN219" s="155">
        <v>0.36</v>
      </c>
      <c r="DU219" s="4"/>
      <c r="DZ219" s="185"/>
      <c r="EA219" s="185"/>
      <c r="EB219" s="185"/>
      <c r="EC219" s="185"/>
      <c r="ED219" s="185"/>
      <c r="EE219" s="185"/>
    </row>
    <row r="220" spans="30:135" ht="13" x14ac:dyDescent="0.15">
      <c r="AD220" s="144">
        <f t="shared" si="93"/>
        <v>84.523809523809518</v>
      </c>
      <c r="AE220" s="144">
        <f t="shared" si="94"/>
        <v>80.394366197183103</v>
      </c>
      <c r="AF220" s="149">
        <v>145</v>
      </c>
      <c r="AG220" s="150" t="s">
        <v>470</v>
      </c>
      <c r="AH220" s="149">
        <v>21</v>
      </c>
      <c r="AI220" s="151">
        <v>1</v>
      </c>
      <c r="AJ220" s="152">
        <v>1775</v>
      </c>
      <c r="AK220" s="152">
        <v>1427</v>
      </c>
      <c r="AL220" s="149">
        <v>0.80400000000000005</v>
      </c>
      <c r="AM220" s="152">
        <v>771</v>
      </c>
      <c r="AN220" s="152">
        <v>490</v>
      </c>
      <c r="AO220" s="152">
        <v>1261</v>
      </c>
      <c r="AP220" s="153">
        <v>0.38900000000000001</v>
      </c>
      <c r="AQ220" s="153">
        <v>0.46100000000000002</v>
      </c>
      <c r="AR220" s="154">
        <v>0.192</v>
      </c>
      <c r="AS220" s="154">
        <v>0.11700000000000001</v>
      </c>
      <c r="AT220" s="155">
        <v>0.09</v>
      </c>
      <c r="AU220" s="154">
        <v>0.36599999999999999</v>
      </c>
      <c r="AW220" s="185"/>
      <c r="AX220" s="144">
        <f t="shared" si="95"/>
        <v>77.373134328358205</v>
      </c>
      <c r="AY220" s="149">
        <v>145</v>
      </c>
      <c r="AZ220" s="150" t="s">
        <v>412</v>
      </c>
      <c r="BA220" s="149">
        <v>19</v>
      </c>
      <c r="BB220" s="151">
        <v>1</v>
      </c>
      <c r="BC220" s="152">
        <v>1675</v>
      </c>
      <c r="BD220" s="152">
        <v>1296</v>
      </c>
      <c r="BE220" s="149">
        <v>0.77400000000000002</v>
      </c>
      <c r="BF220" s="152">
        <v>763</v>
      </c>
      <c r="BG220" s="152">
        <v>465</v>
      </c>
      <c r="BH220" s="152">
        <v>1228</v>
      </c>
      <c r="BI220" s="153">
        <v>0.379</v>
      </c>
      <c r="BJ220" s="151">
        <v>0.43</v>
      </c>
      <c r="BK220" s="154">
        <v>0.17899999999999999</v>
      </c>
      <c r="BL220" s="154">
        <v>0.104</v>
      </c>
      <c r="BM220" s="154">
        <v>8.2000000000000003E-2</v>
      </c>
      <c r="BN220" s="154">
        <v>0.35799999999999998</v>
      </c>
      <c r="DU220" s="4"/>
      <c r="DZ220" s="185"/>
      <c r="EA220" s="185"/>
      <c r="EB220" s="185"/>
      <c r="EC220" s="185"/>
      <c r="ED220" s="185"/>
      <c r="EE220" s="185"/>
    </row>
    <row r="221" spans="30:135" ht="13" x14ac:dyDescent="0.15">
      <c r="AD221" s="144">
        <f t="shared" si="93"/>
        <v>80.304347826086953</v>
      </c>
      <c r="AE221" s="144">
        <f t="shared" si="94"/>
        <v>80.3465078505685</v>
      </c>
      <c r="AF221" s="149">
        <v>146</v>
      </c>
      <c r="AG221" s="150" t="s">
        <v>471</v>
      </c>
      <c r="AH221" s="149">
        <v>23</v>
      </c>
      <c r="AI221" s="151">
        <v>1</v>
      </c>
      <c r="AJ221" s="152">
        <v>1847</v>
      </c>
      <c r="AK221" s="152">
        <v>1484</v>
      </c>
      <c r="AL221" s="149">
        <v>0.80300000000000005</v>
      </c>
      <c r="AM221" s="152">
        <v>772</v>
      </c>
      <c r="AN221" s="152">
        <v>525</v>
      </c>
      <c r="AO221" s="152">
        <v>1297</v>
      </c>
      <c r="AP221" s="153">
        <v>0.40500000000000003</v>
      </c>
      <c r="AQ221" s="153">
        <v>0.46300000000000002</v>
      </c>
      <c r="AR221" s="154">
        <v>0.20499999999999999</v>
      </c>
      <c r="AS221" s="154">
        <v>0.108</v>
      </c>
      <c r="AT221" s="154">
        <v>8.2000000000000003E-2</v>
      </c>
      <c r="AU221" s="154">
        <v>0.373</v>
      </c>
      <c r="AW221" s="185"/>
      <c r="AX221" s="144">
        <f t="shared" si="95"/>
        <v>77.522559474979488</v>
      </c>
      <c r="AY221" s="149">
        <v>146</v>
      </c>
      <c r="AZ221" s="150" t="s">
        <v>472</v>
      </c>
      <c r="BA221" s="149">
        <v>15</v>
      </c>
      <c r="BB221" s="151">
        <v>1</v>
      </c>
      <c r="BC221" s="152">
        <v>1219</v>
      </c>
      <c r="BD221" s="152">
        <v>945</v>
      </c>
      <c r="BE221" s="149">
        <v>0.77500000000000002</v>
      </c>
      <c r="BF221" s="152">
        <v>460</v>
      </c>
      <c r="BG221" s="152">
        <v>329</v>
      </c>
      <c r="BH221" s="152">
        <v>789</v>
      </c>
      <c r="BI221" s="153">
        <v>0.41699999999999998</v>
      </c>
      <c r="BJ221" s="153">
        <v>0.47499999999999998</v>
      </c>
      <c r="BK221" s="154">
        <v>0.24299999999999999</v>
      </c>
      <c r="BL221" s="154">
        <v>0.13200000000000001</v>
      </c>
      <c r="BM221" s="154">
        <v>9.2999999999999999E-2</v>
      </c>
      <c r="BN221" s="154">
        <v>0.36299999999999999</v>
      </c>
      <c r="DU221" s="4"/>
      <c r="DZ221" s="185"/>
      <c r="EA221" s="185"/>
      <c r="EB221" s="185"/>
      <c r="EC221" s="185"/>
      <c r="ED221" s="185"/>
      <c r="EE221" s="185"/>
    </row>
    <row r="222" spans="30:135" ht="13" x14ac:dyDescent="0.15">
      <c r="AD222" s="144">
        <f t="shared" si="93"/>
        <v>82.047619047619037</v>
      </c>
      <c r="AE222" s="144">
        <f t="shared" si="94"/>
        <v>80.20893789901335</v>
      </c>
      <c r="AF222" s="149">
        <v>147</v>
      </c>
      <c r="AG222" s="150" t="s">
        <v>473</v>
      </c>
      <c r="AH222" s="149">
        <v>21</v>
      </c>
      <c r="AI222" s="151">
        <v>1</v>
      </c>
      <c r="AJ222" s="152">
        <v>1723</v>
      </c>
      <c r="AK222" s="152">
        <v>1382</v>
      </c>
      <c r="AL222" s="149">
        <v>0.80200000000000005</v>
      </c>
      <c r="AM222" s="152">
        <v>776</v>
      </c>
      <c r="AN222" s="152">
        <v>504</v>
      </c>
      <c r="AO222" s="152">
        <v>1280</v>
      </c>
      <c r="AP222" s="153">
        <v>0.39400000000000002</v>
      </c>
      <c r="AQ222" s="153">
        <v>0.44900000000000001</v>
      </c>
      <c r="AR222" s="154">
        <v>0.16600000000000001</v>
      </c>
      <c r="AS222" s="155">
        <v>0.11</v>
      </c>
      <c r="AT222" s="154">
        <v>8.5000000000000006E-2</v>
      </c>
      <c r="AU222" s="155">
        <v>0.37</v>
      </c>
      <c r="AW222" s="185"/>
      <c r="AX222" s="144">
        <f t="shared" si="95"/>
        <v>77.643835616438366</v>
      </c>
      <c r="AY222" s="149">
        <v>147</v>
      </c>
      <c r="AZ222" s="150" t="s">
        <v>474</v>
      </c>
      <c r="BA222" s="149">
        <v>20</v>
      </c>
      <c r="BB222" s="151">
        <v>1</v>
      </c>
      <c r="BC222" s="152">
        <v>1825</v>
      </c>
      <c r="BD222" s="152">
        <v>1417</v>
      </c>
      <c r="BE222" s="149">
        <v>0.77600000000000002</v>
      </c>
      <c r="BF222" s="152">
        <v>780</v>
      </c>
      <c r="BG222" s="152">
        <v>490</v>
      </c>
      <c r="BH222" s="152">
        <v>1270</v>
      </c>
      <c r="BI222" s="153">
        <v>0.38600000000000001</v>
      </c>
      <c r="BJ222" s="153">
        <v>0.433</v>
      </c>
      <c r="BK222" s="154">
        <v>0.185</v>
      </c>
      <c r="BL222" s="155">
        <v>0.14000000000000001</v>
      </c>
      <c r="BM222" s="154">
        <v>0.104</v>
      </c>
      <c r="BN222" s="154">
        <v>0.375</v>
      </c>
      <c r="DU222" s="4"/>
      <c r="DZ222" s="185"/>
      <c r="EA222" s="185"/>
      <c r="EB222" s="185"/>
      <c r="EC222" s="185"/>
      <c r="ED222" s="185"/>
      <c r="EE222" s="185"/>
    </row>
    <row r="223" spans="30:135" ht="13" x14ac:dyDescent="0.15">
      <c r="AD223" s="144">
        <f t="shared" si="93"/>
        <v>80.952380952380949</v>
      </c>
      <c r="AE223" s="144">
        <f t="shared" si="94"/>
        <v>80.058823529411754</v>
      </c>
      <c r="AF223" s="149">
        <v>148</v>
      </c>
      <c r="AG223" s="150" t="s">
        <v>475</v>
      </c>
      <c r="AH223" s="149">
        <v>21</v>
      </c>
      <c r="AI223" s="151">
        <v>1</v>
      </c>
      <c r="AJ223" s="152">
        <v>1700</v>
      </c>
      <c r="AK223" s="152">
        <v>1361</v>
      </c>
      <c r="AL223" s="149">
        <v>0.80100000000000005</v>
      </c>
      <c r="AM223" s="152">
        <v>779</v>
      </c>
      <c r="AN223" s="152">
        <v>504</v>
      </c>
      <c r="AO223" s="152">
        <v>1283</v>
      </c>
      <c r="AP223" s="153">
        <v>0.39300000000000002</v>
      </c>
      <c r="AQ223" s="153">
        <v>0.45200000000000001</v>
      </c>
      <c r="AR223" s="154">
        <v>0.17299999999999999</v>
      </c>
      <c r="AS223" s="155">
        <v>0.09</v>
      </c>
      <c r="AT223" s="154">
        <v>7.5999999999999998E-2</v>
      </c>
      <c r="AU223" s="154">
        <v>0.36299999999999999</v>
      </c>
      <c r="AW223" s="185"/>
      <c r="AX223" s="144">
        <f t="shared" si="95"/>
        <v>77.741083223249674</v>
      </c>
      <c r="AY223" s="149">
        <v>148</v>
      </c>
      <c r="AZ223" s="150" t="s">
        <v>476</v>
      </c>
      <c r="BA223" s="149">
        <v>18</v>
      </c>
      <c r="BB223" s="151">
        <v>1</v>
      </c>
      <c r="BC223" s="152">
        <v>1514</v>
      </c>
      <c r="BD223" s="152">
        <v>1177</v>
      </c>
      <c r="BE223" s="149">
        <v>0.77700000000000002</v>
      </c>
      <c r="BF223" s="152">
        <v>633</v>
      </c>
      <c r="BG223" s="152">
        <v>406</v>
      </c>
      <c r="BH223" s="152">
        <v>1039</v>
      </c>
      <c r="BI223" s="153">
        <v>0.39100000000000001</v>
      </c>
      <c r="BJ223" s="153">
        <v>0.46200000000000002</v>
      </c>
      <c r="BK223" s="154">
        <v>0.216</v>
      </c>
      <c r="BL223" s="155">
        <v>0.11</v>
      </c>
      <c r="BM223" s="154">
        <v>8.1000000000000003E-2</v>
      </c>
      <c r="BN223" s="154">
        <v>0.35499999999999998</v>
      </c>
      <c r="DU223" s="4"/>
      <c r="DZ223" s="185"/>
      <c r="EA223" s="185"/>
      <c r="EB223" s="185"/>
      <c r="EC223" s="185"/>
      <c r="ED223" s="185"/>
      <c r="EE223" s="185"/>
    </row>
    <row r="224" spans="30:135" ht="13" x14ac:dyDescent="0.15">
      <c r="AD224" s="144">
        <f t="shared" si="93"/>
        <v>75.10526315789474</v>
      </c>
      <c r="AE224" s="144">
        <f t="shared" si="94"/>
        <v>79.95795374912403</v>
      </c>
      <c r="AF224" s="149">
        <v>149</v>
      </c>
      <c r="AG224" s="150" t="s">
        <v>338</v>
      </c>
      <c r="AH224" s="149">
        <v>19</v>
      </c>
      <c r="AI224" s="151">
        <v>1</v>
      </c>
      <c r="AJ224" s="152">
        <v>1427</v>
      </c>
      <c r="AK224" s="152">
        <v>1141</v>
      </c>
      <c r="AL224" s="149">
        <v>0.8</v>
      </c>
      <c r="AM224" s="152">
        <v>688</v>
      </c>
      <c r="AN224" s="152">
        <v>437</v>
      </c>
      <c r="AO224" s="152">
        <v>1125</v>
      </c>
      <c r="AP224" s="153">
        <v>0.38800000000000001</v>
      </c>
      <c r="AQ224" s="151">
        <v>0.44</v>
      </c>
      <c r="AR224" s="154">
        <v>0.14599999999999999</v>
      </c>
      <c r="AS224" s="154">
        <v>7.8E-2</v>
      </c>
      <c r="AT224" s="154">
        <v>5.7000000000000002E-2</v>
      </c>
      <c r="AU224" s="154">
        <v>0.36699999999999999</v>
      </c>
      <c r="AW224" s="185"/>
      <c r="AX224" s="144">
        <f t="shared" si="95"/>
        <v>77.655476059438627</v>
      </c>
      <c r="AY224" s="149">
        <v>149</v>
      </c>
      <c r="AZ224" s="150" t="s">
        <v>477</v>
      </c>
      <c r="BA224" s="149">
        <v>23</v>
      </c>
      <c r="BB224" s="151">
        <v>1</v>
      </c>
      <c r="BC224" s="152">
        <v>1817</v>
      </c>
      <c r="BD224" s="152">
        <v>1411</v>
      </c>
      <c r="BE224" s="149">
        <v>0.77700000000000002</v>
      </c>
      <c r="BF224" s="152">
        <v>807</v>
      </c>
      <c r="BG224" s="152">
        <v>522</v>
      </c>
      <c r="BH224" s="152">
        <v>1329</v>
      </c>
      <c r="BI224" s="153">
        <v>0.39300000000000002</v>
      </c>
      <c r="BJ224" s="153">
        <v>0.442</v>
      </c>
      <c r="BK224" s="154">
        <v>0.18099999999999999</v>
      </c>
      <c r="BL224" s="154">
        <v>0.105</v>
      </c>
      <c r="BM224" s="154">
        <v>7.9000000000000001E-2</v>
      </c>
      <c r="BN224" s="154">
        <v>0.36399999999999999</v>
      </c>
      <c r="DU224" s="4"/>
      <c r="DZ224" s="185"/>
      <c r="EA224" s="185"/>
      <c r="EB224" s="185"/>
      <c r="EC224" s="185"/>
      <c r="ED224" s="185"/>
      <c r="EE224" s="185"/>
    </row>
    <row r="225" spans="30:135" ht="13" x14ac:dyDescent="0.15">
      <c r="AD225" s="144">
        <f t="shared" si="93"/>
        <v>84.210526315789465</v>
      </c>
      <c r="AE225" s="144">
        <f t="shared" si="94"/>
        <v>79.875</v>
      </c>
      <c r="AF225" s="149">
        <v>150</v>
      </c>
      <c r="AG225" s="150" t="s">
        <v>478</v>
      </c>
      <c r="AH225" s="149">
        <v>19</v>
      </c>
      <c r="AI225" s="151">
        <v>1</v>
      </c>
      <c r="AJ225" s="152">
        <v>1600</v>
      </c>
      <c r="AK225" s="152">
        <v>1278</v>
      </c>
      <c r="AL225" s="149">
        <v>0.79900000000000004</v>
      </c>
      <c r="AM225" s="152">
        <v>697</v>
      </c>
      <c r="AN225" s="152">
        <v>440</v>
      </c>
      <c r="AO225" s="152">
        <v>1137</v>
      </c>
      <c r="AP225" s="153">
        <v>0.38700000000000001</v>
      </c>
      <c r="AQ225" s="153">
        <v>0.45200000000000001</v>
      </c>
      <c r="AR225" s="154">
        <v>0.18099999999999999</v>
      </c>
      <c r="AS225" s="154">
        <v>0.129</v>
      </c>
      <c r="AT225" s="154">
        <v>9.7000000000000003E-2</v>
      </c>
      <c r="AU225" s="154">
        <v>0.36899999999999999</v>
      </c>
      <c r="AW225" s="185"/>
      <c r="AX225" s="144">
        <f t="shared" si="95"/>
        <v>77.860696517412933</v>
      </c>
      <c r="AY225" s="149">
        <v>150</v>
      </c>
      <c r="AZ225" s="150" t="s">
        <v>479</v>
      </c>
      <c r="BA225" s="149">
        <v>19</v>
      </c>
      <c r="BB225" s="151">
        <v>1</v>
      </c>
      <c r="BC225" s="152">
        <v>1608</v>
      </c>
      <c r="BD225" s="152">
        <v>1252</v>
      </c>
      <c r="BE225" s="149">
        <v>0.77900000000000003</v>
      </c>
      <c r="BF225" s="152">
        <v>686</v>
      </c>
      <c r="BG225" s="152">
        <v>457</v>
      </c>
      <c r="BH225" s="152">
        <v>1143</v>
      </c>
      <c r="BI225" s="151">
        <v>0.4</v>
      </c>
      <c r="BJ225" s="153">
        <v>0.434</v>
      </c>
      <c r="BK225" s="154">
        <v>0.193</v>
      </c>
      <c r="BL225" s="154">
        <v>0.123</v>
      </c>
      <c r="BM225" s="154">
        <v>0.10100000000000001</v>
      </c>
      <c r="BN225" s="154">
        <v>0.374</v>
      </c>
      <c r="DU225" s="4"/>
      <c r="DZ225" s="185"/>
      <c r="EA225" s="185"/>
      <c r="EB225" s="185"/>
      <c r="EC225" s="185"/>
      <c r="ED225" s="185"/>
      <c r="EE225" s="185"/>
    </row>
    <row r="226" spans="30:135" ht="13" x14ac:dyDescent="0.15">
      <c r="AD226" s="144">
        <f t="shared" si="93"/>
        <v>81.599999999999994</v>
      </c>
      <c r="AE226" s="144">
        <f t="shared" si="94"/>
        <v>79.901960784313729</v>
      </c>
      <c r="AF226" s="149">
        <v>151</v>
      </c>
      <c r="AG226" s="150" t="s">
        <v>480</v>
      </c>
      <c r="AH226" s="149">
        <v>20</v>
      </c>
      <c r="AI226" s="151">
        <v>1</v>
      </c>
      <c r="AJ226" s="152">
        <v>1632</v>
      </c>
      <c r="AK226" s="152">
        <v>1304</v>
      </c>
      <c r="AL226" s="149">
        <v>0.79900000000000004</v>
      </c>
      <c r="AM226" s="152">
        <v>746</v>
      </c>
      <c r="AN226" s="152">
        <v>477</v>
      </c>
      <c r="AO226" s="152">
        <v>1223</v>
      </c>
      <c r="AP226" s="151">
        <v>0.39</v>
      </c>
      <c r="AQ226" s="151">
        <v>0.46</v>
      </c>
      <c r="AR226" s="154">
        <v>0.17599999999999999</v>
      </c>
      <c r="AS226" s="154">
        <v>8.6999999999999994E-2</v>
      </c>
      <c r="AT226" s="154">
        <v>6.8000000000000005E-2</v>
      </c>
      <c r="AU226" s="155">
        <v>0.36</v>
      </c>
      <c r="AW226" s="185"/>
      <c r="AX226" s="144">
        <f t="shared" si="95"/>
        <v>77.862595419847324</v>
      </c>
      <c r="AY226" s="149">
        <v>151</v>
      </c>
      <c r="AZ226" s="150" t="s">
        <v>481</v>
      </c>
      <c r="BA226" s="149">
        <v>24</v>
      </c>
      <c r="BB226" s="151">
        <v>1</v>
      </c>
      <c r="BC226" s="152">
        <v>1965</v>
      </c>
      <c r="BD226" s="152">
        <v>1530</v>
      </c>
      <c r="BE226" s="149">
        <v>0.77900000000000003</v>
      </c>
      <c r="BF226" s="152">
        <v>895</v>
      </c>
      <c r="BG226" s="152">
        <v>566</v>
      </c>
      <c r="BH226" s="152">
        <v>1461</v>
      </c>
      <c r="BI226" s="153">
        <v>0.38700000000000001</v>
      </c>
      <c r="BJ226" s="153">
        <v>0.43099999999999999</v>
      </c>
      <c r="BK226" s="154">
        <v>0.16900000000000001</v>
      </c>
      <c r="BL226" s="154">
        <v>0.107</v>
      </c>
      <c r="BM226" s="155">
        <v>0.08</v>
      </c>
      <c r="BN226" s="154">
        <v>0.36699999999999999</v>
      </c>
      <c r="DU226" s="4"/>
      <c r="DZ226" s="185"/>
      <c r="EA226" s="185"/>
      <c r="EB226" s="185"/>
      <c r="EC226" s="185"/>
      <c r="ED226" s="185"/>
      <c r="EE226" s="185"/>
    </row>
    <row r="227" spans="30:135" ht="13" x14ac:dyDescent="0.15">
      <c r="AD227" s="144">
        <f t="shared" si="93"/>
        <v>81</v>
      </c>
      <c r="AE227" s="144">
        <f t="shared" si="94"/>
        <v>79.901234567901241</v>
      </c>
      <c r="AF227" s="149">
        <v>152</v>
      </c>
      <c r="AG227" s="150" t="s">
        <v>406</v>
      </c>
      <c r="AH227" s="149">
        <v>25</v>
      </c>
      <c r="AI227" s="151">
        <v>1</v>
      </c>
      <c r="AJ227" s="152">
        <v>2025</v>
      </c>
      <c r="AK227" s="152">
        <v>1618</v>
      </c>
      <c r="AL227" s="149">
        <v>0.79900000000000004</v>
      </c>
      <c r="AM227" s="152">
        <v>874</v>
      </c>
      <c r="AN227" s="152">
        <v>601</v>
      </c>
      <c r="AO227" s="152">
        <v>1475</v>
      </c>
      <c r="AP227" s="153">
        <v>0.40699999999999997</v>
      </c>
      <c r="AQ227" s="153">
        <v>0.44800000000000001</v>
      </c>
      <c r="AR227" s="154">
        <v>0.18099999999999999</v>
      </c>
      <c r="AS227" s="154">
        <v>0.111</v>
      </c>
      <c r="AT227" s="154">
        <v>9.0999999999999998E-2</v>
      </c>
      <c r="AU227" s="154">
        <v>0.38100000000000001</v>
      </c>
      <c r="AW227" s="185"/>
      <c r="AX227" s="144">
        <f t="shared" si="95"/>
        <v>77.986906710310961</v>
      </c>
      <c r="AY227" s="149">
        <v>152</v>
      </c>
      <c r="AZ227" s="150" t="s">
        <v>482</v>
      </c>
      <c r="BA227" s="149">
        <v>14</v>
      </c>
      <c r="BB227" s="151">
        <v>1</v>
      </c>
      <c r="BC227" s="152">
        <v>1222</v>
      </c>
      <c r="BD227" s="152">
        <v>953</v>
      </c>
      <c r="BE227" s="149">
        <v>0.78</v>
      </c>
      <c r="BF227" s="152">
        <v>485</v>
      </c>
      <c r="BG227" s="152">
        <v>361</v>
      </c>
      <c r="BH227" s="152">
        <v>846</v>
      </c>
      <c r="BI227" s="153">
        <v>0.42699999999999999</v>
      </c>
      <c r="BJ227" s="151">
        <v>0.46</v>
      </c>
      <c r="BK227" s="154">
        <v>0.20599999999999999</v>
      </c>
      <c r="BL227" s="154">
        <v>0.121</v>
      </c>
      <c r="BM227" s="154">
        <v>9.7000000000000003E-2</v>
      </c>
      <c r="BN227" s="154">
        <v>0.38100000000000001</v>
      </c>
      <c r="DU227" s="4"/>
      <c r="DZ227" s="185"/>
      <c r="EA227" s="185"/>
      <c r="EB227" s="185"/>
      <c r="EC227" s="185"/>
      <c r="ED227" s="185"/>
      <c r="EE227" s="185"/>
    </row>
    <row r="228" spans="30:135" ht="13" x14ac:dyDescent="0.15">
      <c r="AD228" s="144">
        <f t="shared" si="93"/>
        <v>94.318181818181813</v>
      </c>
      <c r="AE228" s="144">
        <f t="shared" si="94"/>
        <v>79.807228915662648</v>
      </c>
      <c r="AF228" s="149">
        <v>153</v>
      </c>
      <c r="AG228" s="150" t="s">
        <v>332</v>
      </c>
      <c r="AH228" s="149">
        <v>22</v>
      </c>
      <c r="AI228" s="151">
        <v>1</v>
      </c>
      <c r="AJ228" s="152">
        <v>2075</v>
      </c>
      <c r="AK228" s="152">
        <v>1656</v>
      </c>
      <c r="AL228" s="149">
        <v>0.79800000000000004</v>
      </c>
      <c r="AM228" s="152">
        <v>935</v>
      </c>
      <c r="AN228" s="152">
        <v>586</v>
      </c>
      <c r="AO228" s="152">
        <v>1521</v>
      </c>
      <c r="AP228" s="153">
        <v>0.38500000000000001</v>
      </c>
      <c r="AQ228" s="153">
        <v>0.42799999999999999</v>
      </c>
      <c r="AR228" s="154">
        <v>0.159</v>
      </c>
      <c r="AS228" s="154">
        <v>0.125</v>
      </c>
      <c r="AT228" s="154">
        <v>9.5000000000000001E-2</v>
      </c>
      <c r="AU228" s="154">
        <v>0.38300000000000001</v>
      </c>
      <c r="AW228" s="185"/>
      <c r="AX228" s="144">
        <f t="shared" si="95"/>
        <v>77.982954545454547</v>
      </c>
      <c r="AY228" s="149">
        <v>153</v>
      </c>
      <c r="AZ228" s="150" t="s">
        <v>397</v>
      </c>
      <c r="BA228" s="149">
        <v>9</v>
      </c>
      <c r="BB228" s="151">
        <v>1</v>
      </c>
      <c r="BC228" s="152">
        <v>704</v>
      </c>
      <c r="BD228" s="152">
        <v>549</v>
      </c>
      <c r="BE228" s="149">
        <v>0.78</v>
      </c>
      <c r="BF228" s="152">
        <v>314</v>
      </c>
      <c r="BG228" s="152">
        <v>197</v>
      </c>
      <c r="BH228" s="152">
        <v>511</v>
      </c>
      <c r="BI228" s="153">
        <v>0.38600000000000001</v>
      </c>
      <c r="BJ228" s="153">
        <v>0.442</v>
      </c>
      <c r="BK228" s="154">
        <v>0.186</v>
      </c>
      <c r="BL228" s="154">
        <v>0.104</v>
      </c>
      <c r="BM228" s="154">
        <v>8.5000000000000006E-2</v>
      </c>
      <c r="BN228" s="154">
        <v>0.35899999999999999</v>
      </c>
      <c r="DU228" s="4"/>
      <c r="DZ228" s="185"/>
      <c r="EA228" s="185"/>
      <c r="EB228" s="185"/>
      <c r="EC228" s="185"/>
      <c r="ED228" s="185"/>
      <c r="EE228" s="185"/>
    </row>
    <row r="229" spans="30:135" ht="13" x14ac:dyDescent="0.15">
      <c r="AD229" s="144">
        <f t="shared" si="93"/>
        <v>78.319999999999993</v>
      </c>
      <c r="AE229" s="144">
        <f t="shared" si="94"/>
        <v>79.826353421859039</v>
      </c>
      <c r="AF229" s="149">
        <v>154</v>
      </c>
      <c r="AG229" s="150" t="s">
        <v>483</v>
      </c>
      <c r="AH229" s="149">
        <v>25</v>
      </c>
      <c r="AI229" s="151">
        <v>1</v>
      </c>
      <c r="AJ229" s="152">
        <v>1958</v>
      </c>
      <c r="AK229" s="152">
        <v>1563</v>
      </c>
      <c r="AL229" s="149">
        <v>0.79800000000000004</v>
      </c>
      <c r="AM229" s="152">
        <v>810</v>
      </c>
      <c r="AN229" s="152">
        <v>550</v>
      </c>
      <c r="AO229" s="152">
        <v>1360</v>
      </c>
      <c r="AP229" s="153">
        <v>0.40400000000000003</v>
      </c>
      <c r="AQ229" s="153">
        <v>0.46300000000000002</v>
      </c>
      <c r="AR229" s="154">
        <v>0.20699999999999999</v>
      </c>
      <c r="AS229" s="154">
        <v>0.11600000000000001</v>
      </c>
      <c r="AT229" s="154">
        <v>8.8999999999999996E-2</v>
      </c>
      <c r="AU229" s="154">
        <v>0.372</v>
      </c>
      <c r="AW229" s="185"/>
      <c r="AX229" s="144">
        <f t="shared" si="95"/>
        <v>78.077455048409405</v>
      </c>
      <c r="AY229" s="149">
        <v>154</v>
      </c>
      <c r="AZ229" s="150" t="s">
        <v>484</v>
      </c>
      <c r="BA229" s="149">
        <v>18</v>
      </c>
      <c r="BB229" s="151">
        <v>1</v>
      </c>
      <c r="BC229" s="152">
        <v>1446</v>
      </c>
      <c r="BD229" s="152">
        <v>1129</v>
      </c>
      <c r="BE229" s="149">
        <v>0.78100000000000003</v>
      </c>
      <c r="BF229" s="152">
        <v>651</v>
      </c>
      <c r="BG229" s="152">
        <v>393</v>
      </c>
      <c r="BH229" s="152">
        <v>1044</v>
      </c>
      <c r="BI229" s="153">
        <v>0.376</v>
      </c>
      <c r="BJ229" s="153">
        <v>0.432</v>
      </c>
      <c r="BK229" s="154">
        <v>0.17399999999999999</v>
      </c>
      <c r="BL229" s="155">
        <v>0.13</v>
      </c>
      <c r="BM229" s="155">
        <v>0.1</v>
      </c>
      <c r="BN229" s="154">
        <v>0.36199999999999999</v>
      </c>
      <c r="DU229" s="4"/>
      <c r="DZ229" s="185"/>
      <c r="EA229" s="185"/>
      <c r="EB229" s="185"/>
      <c r="EC229" s="185"/>
      <c r="ED229" s="185"/>
      <c r="EE229" s="185"/>
    </row>
    <row r="230" spans="30:135" ht="13" x14ac:dyDescent="0.15">
      <c r="AD230" s="144">
        <f t="shared" si="93"/>
        <v>80.909090909090921</v>
      </c>
      <c r="AE230" s="144">
        <f t="shared" si="94"/>
        <v>79.831460674157313</v>
      </c>
      <c r="AF230" s="149">
        <v>155</v>
      </c>
      <c r="AG230" s="150" t="s">
        <v>398</v>
      </c>
      <c r="AH230" s="149">
        <v>22</v>
      </c>
      <c r="AI230" s="151">
        <v>1</v>
      </c>
      <c r="AJ230" s="152">
        <v>1780</v>
      </c>
      <c r="AK230" s="152">
        <v>1421</v>
      </c>
      <c r="AL230" s="149">
        <v>0.79800000000000004</v>
      </c>
      <c r="AM230" s="152">
        <v>772</v>
      </c>
      <c r="AN230" s="152">
        <v>508</v>
      </c>
      <c r="AO230" s="152">
        <v>1280</v>
      </c>
      <c r="AP230" s="153">
        <v>0.39700000000000002</v>
      </c>
      <c r="AQ230" s="153">
        <v>0.435</v>
      </c>
      <c r="AR230" s="154">
        <v>0.17799999999999999</v>
      </c>
      <c r="AS230" s="155">
        <v>0.13</v>
      </c>
      <c r="AT230" s="154">
        <v>0.10199999999999999</v>
      </c>
      <c r="AU230" s="155">
        <v>0.38</v>
      </c>
      <c r="AW230" s="185"/>
      <c r="AX230" s="144">
        <f t="shared" si="95"/>
        <v>78.154681139755766</v>
      </c>
      <c r="AY230" s="149">
        <v>155</v>
      </c>
      <c r="AZ230" s="150" t="s">
        <v>485</v>
      </c>
      <c r="BA230" s="149">
        <v>18</v>
      </c>
      <c r="BB230" s="151">
        <v>1</v>
      </c>
      <c r="BC230" s="152">
        <v>1474</v>
      </c>
      <c r="BD230" s="152">
        <v>1152</v>
      </c>
      <c r="BE230" s="149">
        <v>0.78200000000000003</v>
      </c>
      <c r="BF230" s="152">
        <v>605</v>
      </c>
      <c r="BG230" s="152">
        <v>428</v>
      </c>
      <c r="BH230" s="152">
        <v>1033</v>
      </c>
      <c r="BI230" s="153">
        <v>0.41399999999999998</v>
      </c>
      <c r="BJ230" s="153">
        <v>0.46200000000000002</v>
      </c>
      <c r="BK230" s="155">
        <v>0.21</v>
      </c>
      <c r="BL230" s="154">
        <v>0.107</v>
      </c>
      <c r="BM230" s="154">
        <v>9.2999999999999999E-2</v>
      </c>
      <c r="BN230" s="155">
        <v>0.37</v>
      </c>
      <c r="DU230" s="4"/>
      <c r="DZ230" s="185"/>
      <c r="EA230" s="185"/>
      <c r="EB230" s="185"/>
      <c r="EC230" s="185"/>
      <c r="ED230" s="185"/>
      <c r="EE230" s="185"/>
    </row>
    <row r="231" spans="30:135" ht="13" x14ac:dyDescent="0.15">
      <c r="AD231" s="144">
        <f t="shared" si="93"/>
        <v>79.800000000000011</v>
      </c>
      <c r="AE231" s="144">
        <f t="shared" si="94"/>
        <v>79.761904761904773</v>
      </c>
      <c r="AF231" s="149">
        <v>156</v>
      </c>
      <c r="AG231" s="150" t="s">
        <v>486</v>
      </c>
      <c r="AH231" s="149">
        <v>20</v>
      </c>
      <c r="AI231" s="151">
        <v>1</v>
      </c>
      <c r="AJ231" s="152">
        <v>1596</v>
      </c>
      <c r="AK231" s="152">
        <v>1273</v>
      </c>
      <c r="AL231" s="149">
        <v>0.79800000000000004</v>
      </c>
      <c r="AM231" s="152">
        <v>671</v>
      </c>
      <c r="AN231" s="152">
        <v>499</v>
      </c>
      <c r="AO231" s="152">
        <v>1170</v>
      </c>
      <c r="AP231" s="153">
        <v>0.42599999999999999</v>
      </c>
      <c r="AQ231" s="153">
        <v>0.47099999999999997</v>
      </c>
      <c r="AR231" s="154">
        <v>0.20300000000000001</v>
      </c>
      <c r="AS231" s="154">
        <v>8.4000000000000005E-2</v>
      </c>
      <c r="AT231" s="154">
        <v>7.0999999999999994E-2</v>
      </c>
      <c r="AU231" s="155">
        <v>0.37</v>
      </c>
      <c r="AW231" s="185"/>
      <c r="AX231" s="144">
        <f t="shared" si="95"/>
        <v>78.211284513805523</v>
      </c>
      <c r="AY231" s="149">
        <v>156</v>
      </c>
      <c r="AZ231" s="150" t="s">
        <v>487</v>
      </c>
      <c r="BA231" s="149">
        <v>22</v>
      </c>
      <c r="BB231" s="151">
        <v>1</v>
      </c>
      <c r="BC231" s="152">
        <v>1666</v>
      </c>
      <c r="BD231" s="152">
        <v>1303</v>
      </c>
      <c r="BE231" s="149">
        <v>0.78200000000000003</v>
      </c>
      <c r="BF231" s="152">
        <v>743</v>
      </c>
      <c r="BG231" s="152">
        <v>483</v>
      </c>
      <c r="BH231" s="152">
        <v>1226</v>
      </c>
      <c r="BI231" s="153">
        <v>0.39400000000000002</v>
      </c>
      <c r="BJ231" s="153">
        <v>0.442</v>
      </c>
      <c r="BK231" s="154">
        <v>0.17799999999999999</v>
      </c>
      <c r="BL231" s="154">
        <v>0.106</v>
      </c>
      <c r="BM231" s="154">
        <v>8.5000000000000006E-2</v>
      </c>
      <c r="BN231" s="155">
        <v>0.37</v>
      </c>
      <c r="DU231" s="4"/>
      <c r="DZ231" s="185"/>
      <c r="EA231" s="185"/>
      <c r="EB231" s="185"/>
      <c r="EC231" s="185"/>
      <c r="ED231" s="185"/>
      <c r="EE231" s="185"/>
    </row>
    <row r="232" spans="30:135" ht="13" x14ac:dyDescent="0.15">
      <c r="AD232" s="144">
        <f t="shared" si="93"/>
        <v>80.125</v>
      </c>
      <c r="AE232" s="144">
        <f t="shared" si="94"/>
        <v>79.667186687467492</v>
      </c>
      <c r="AF232" s="149">
        <v>157</v>
      </c>
      <c r="AG232" s="150" t="s">
        <v>451</v>
      </c>
      <c r="AH232" s="149">
        <v>24</v>
      </c>
      <c r="AI232" s="151">
        <v>1</v>
      </c>
      <c r="AJ232" s="152">
        <v>1923</v>
      </c>
      <c r="AK232" s="152">
        <v>1532</v>
      </c>
      <c r="AL232" s="149">
        <v>0.79700000000000004</v>
      </c>
      <c r="AM232" s="152">
        <v>895</v>
      </c>
      <c r="AN232" s="152">
        <v>529</v>
      </c>
      <c r="AO232" s="152">
        <v>1424</v>
      </c>
      <c r="AP232" s="153">
        <v>0.371</v>
      </c>
      <c r="AQ232" s="151">
        <v>0.44</v>
      </c>
      <c r="AR232" s="154">
        <v>0.17100000000000001</v>
      </c>
      <c r="AS232" s="154">
        <v>0.10299999999999999</v>
      </c>
      <c r="AT232" s="154">
        <v>7.5999999999999998E-2</v>
      </c>
      <c r="AU232" s="154">
        <v>0.35499999999999998</v>
      </c>
      <c r="AW232" s="185"/>
      <c r="AX232" s="144">
        <f t="shared" si="95"/>
        <v>78.162106350025823</v>
      </c>
      <c r="AY232" s="149">
        <v>157</v>
      </c>
      <c r="AZ232" s="150" t="s">
        <v>355</v>
      </c>
      <c r="BA232" s="149">
        <v>24</v>
      </c>
      <c r="BB232" s="151">
        <v>1</v>
      </c>
      <c r="BC232" s="152">
        <v>1937</v>
      </c>
      <c r="BD232" s="152">
        <v>1514</v>
      </c>
      <c r="BE232" s="149">
        <v>0.78200000000000003</v>
      </c>
      <c r="BF232" s="152">
        <v>870</v>
      </c>
      <c r="BG232" s="152">
        <v>499</v>
      </c>
      <c r="BH232" s="152">
        <v>1369</v>
      </c>
      <c r="BI232" s="153">
        <v>0.36499999999999999</v>
      </c>
      <c r="BJ232" s="153">
        <v>0.432</v>
      </c>
      <c r="BK232" s="154">
        <v>0.186</v>
      </c>
      <c r="BL232" s="154">
        <v>0.126</v>
      </c>
      <c r="BM232" s="154">
        <v>9.9000000000000005E-2</v>
      </c>
      <c r="BN232" s="154">
        <v>0.35699999999999998</v>
      </c>
      <c r="DU232" s="4"/>
      <c r="DZ232" s="185"/>
      <c r="EA232" s="185"/>
      <c r="EB232" s="185"/>
      <c r="EC232" s="185"/>
      <c r="ED232" s="185"/>
      <c r="EE232" s="185"/>
    </row>
    <row r="233" spans="30:135" ht="13" x14ac:dyDescent="0.15">
      <c r="AD233" s="144">
        <f t="shared" si="93"/>
        <v>86.89473684210526</v>
      </c>
      <c r="AE233" s="144">
        <f t="shared" si="94"/>
        <v>79.648697758933977</v>
      </c>
      <c r="AF233" s="149">
        <v>158</v>
      </c>
      <c r="AG233" s="150" t="s">
        <v>479</v>
      </c>
      <c r="AH233" s="149">
        <v>19</v>
      </c>
      <c r="AI233" s="151">
        <v>1</v>
      </c>
      <c r="AJ233" s="152">
        <v>1651</v>
      </c>
      <c r="AK233" s="152">
        <v>1315</v>
      </c>
      <c r="AL233" s="149">
        <v>0.79600000000000004</v>
      </c>
      <c r="AM233" s="152">
        <v>747</v>
      </c>
      <c r="AN233" s="152">
        <v>485</v>
      </c>
      <c r="AO233" s="152">
        <v>1232</v>
      </c>
      <c r="AP233" s="153">
        <v>0.39400000000000002</v>
      </c>
      <c r="AQ233" s="153">
        <v>0.442</v>
      </c>
      <c r="AR233" s="154">
        <v>0.159</v>
      </c>
      <c r="AS233" s="154">
        <v>0.111</v>
      </c>
      <c r="AT233" s="154">
        <v>9.0999999999999998E-2</v>
      </c>
      <c r="AU233" s="154">
        <v>0.376</v>
      </c>
      <c r="AW233" s="185"/>
      <c r="AX233" s="144">
        <f t="shared" si="95"/>
        <v>78.193430656934311</v>
      </c>
      <c r="AY233" s="149">
        <v>158</v>
      </c>
      <c r="AZ233" s="150" t="s">
        <v>488</v>
      </c>
      <c r="BA233" s="149">
        <v>14</v>
      </c>
      <c r="BB233" s="151">
        <v>1</v>
      </c>
      <c r="BC233" s="152">
        <v>1096</v>
      </c>
      <c r="BD233" s="152">
        <v>857</v>
      </c>
      <c r="BE233" s="149">
        <v>0.78200000000000003</v>
      </c>
      <c r="BF233" s="152">
        <v>462</v>
      </c>
      <c r="BG233" s="152">
        <v>343</v>
      </c>
      <c r="BH233" s="152">
        <v>805</v>
      </c>
      <c r="BI233" s="153">
        <v>0.42599999999999999</v>
      </c>
      <c r="BJ233" s="153">
        <v>0.47499999999999998</v>
      </c>
      <c r="BK233" s="154">
        <v>0.21099999999999999</v>
      </c>
      <c r="BL233" s="154">
        <v>7.0999999999999994E-2</v>
      </c>
      <c r="BM233" s="154">
        <v>5.8000000000000003E-2</v>
      </c>
      <c r="BN233" s="154">
        <v>0.36099999999999999</v>
      </c>
      <c r="DU233" s="4"/>
      <c r="DZ233" s="185"/>
      <c r="EA233" s="185"/>
      <c r="EB233" s="185"/>
      <c r="EC233" s="185"/>
      <c r="ED233" s="185"/>
      <c r="EE233" s="185"/>
    </row>
    <row r="234" spans="30:135" ht="13" x14ac:dyDescent="0.15">
      <c r="AD234" s="144">
        <f t="shared" si="93"/>
        <v>86</v>
      </c>
      <c r="AE234" s="144">
        <f t="shared" si="94"/>
        <v>79.568106312292358</v>
      </c>
      <c r="AF234" s="149">
        <v>159</v>
      </c>
      <c r="AG234" s="150" t="s">
        <v>489</v>
      </c>
      <c r="AH234" s="149">
        <v>21</v>
      </c>
      <c r="AI234" s="151">
        <v>1</v>
      </c>
      <c r="AJ234" s="152">
        <v>1806</v>
      </c>
      <c r="AK234" s="152">
        <v>1437</v>
      </c>
      <c r="AL234" s="149">
        <v>0.79600000000000004</v>
      </c>
      <c r="AM234" s="152">
        <v>759</v>
      </c>
      <c r="AN234" s="152">
        <v>516</v>
      </c>
      <c r="AO234" s="152">
        <v>1275</v>
      </c>
      <c r="AP234" s="153">
        <v>0.40500000000000003</v>
      </c>
      <c r="AQ234" s="153">
        <v>0.45200000000000001</v>
      </c>
      <c r="AR234" s="154">
        <v>0.20100000000000001</v>
      </c>
      <c r="AS234" s="154">
        <v>0.114</v>
      </c>
      <c r="AT234" s="154">
        <v>9.2999999999999999E-2</v>
      </c>
      <c r="AU234" s="155">
        <v>0.37</v>
      </c>
      <c r="AW234" s="185"/>
      <c r="AX234" s="144">
        <f t="shared" si="95"/>
        <v>78.157349896480326</v>
      </c>
      <c r="AY234" s="149">
        <v>159</v>
      </c>
      <c r="AZ234" s="150" t="s">
        <v>490</v>
      </c>
      <c r="BA234" s="149">
        <v>12</v>
      </c>
      <c r="BB234" s="151">
        <v>1</v>
      </c>
      <c r="BC234" s="152">
        <v>966</v>
      </c>
      <c r="BD234" s="152">
        <v>755</v>
      </c>
      <c r="BE234" s="149">
        <v>0.78200000000000003</v>
      </c>
      <c r="BF234" s="152">
        <v>433</v>
      </c>
      <c r="BG234" s="152">
        <v>278</v>
      </c>
      <c r="BH234" s="152">
        <v>711</v>
      </c>
      <c r="BI234" s="153">
        <v>0.39100000000000001</v>
      </c>
      <c r="BJ234" s="153">
        <v>0.435</v>
      </c>
      <c r="BK234" s="154">
        <v>0.17599999999999999</v>
      </c>
      <c r="BL234" s="154">
        <v>0.109</v>
      </c>
      <c r="BM234" s="154">
        <v>8.4000000000000005E-2</v>
      </c>
      <c r="BN234" s="154">
        <v>0.36899999999999999</v>
      </c>
      <c r="DU234" s="4"/>
      <c r="DZ234" s="185"/>
      <c r="EA234" s="185"/>
      <c r="EB234" s="185"/>
      <c r="EC234" s="185"/>
      <c r="ED234" s="185"/>
      <c r="EE234" s="185"/>
    </row>
    <row r="235" spans="30:135" ht="13" x14ac:dyDescent="0.15">
      <c r="AD235" s="144">
        <f t="shared" si="93"/>
        <v>77.666666666666671</v>
      </c>
      <c r="AE235" s="144">
        <f t="shared" si="94"/>
        <v>79.613733905579394</v>
      </c>
      <c r="AF235" s="149">
        <v>160</v>
      </c>
      <c r="AG235" s="150" t="s">
        <v>304</v>
      </c>
      <c r="AH235" s="149">
        <v>6</v>
      </c>
      <c r="AI235" s="151">
        <v>1</v>
      </c>
      <c r="AJ235" s="152">
        <v>466</v>
      </c>
      <c r="AK235" s="152">
        <v>371</v>
      </c>
      <c r="AL235" s="149">
        <v>0.79600000000000004</v>
      </c>
      <c r="AM235" s="152">
        <v>206</v>
      </c>
      <c r="AN235" s="152">
        <v>151</v>
      </c>
      <c r="AO235" s="152">
        <v>357</v>
      </c>
      <c r="AP235" s="153">
        <v>0.42299999999999999</v>
      </c>
      <c r="AQ235" s="153">
        <v>0.46400000000000002</v>
      </c>
      <c r="AR235" s="154">
        <v>0.17799999999999999</v>
      </c>
      <c r="AS235" s="154">
        <v>7.4999999999999997E-2</v>
      </c>
      <c r="AT235" s="154">
        <v>5.1999999999999998E-2</v>
      </c>
      <c r="AU235" s="154">
        <v>0.371</v>
      </c>
      <c r="AW235" s="185"/>
      <c r="AX235" s="144">
        <f t="shared" si="95"/>
        <v>78.331527627302279</v>
      </c>
      <c r="AY235" s="149">
        <v>160</v>
      </c>
      <c r="AZ235" s="150" t="s">
        <v>377</v>
      </c>
      <c r="BA235" s="149">
        <v>22</v>
      </c>
      <c r="BB235" s="151">
        <v>1</v>
      </c>
      <c r="BC235" s="152">
        <v>1846</v>
      </c>
      <c r="BD235" s="152">
        <v>1446</v>
      </c>
      <c r="BE235" s="149">
        <v>0.78300000000000003</v>
      </c>
      <c r="BF235" s="152">
        <v>874</v>
      </c>
      <c r="BG235" s="152">
        <v>512</v>
      </c>
      <c r="BH235" s="152">
        <v>1386</v>
      </c>
      <c r="BI235" s="153">
        <v>0.36899999999999999</v>
      </c>
      <c r="BJ235" s="153">
        <v>0.433</v>
      </c>
      <c r="BK235" s="154">
        <v>0.16400000000000001</v>
      </c>
      <c r="BL235" s="154">
        <v>0.105</v>
      </c>
      <c r="BM235" s="155">
        <v>0.08</v>
      </c>
      <c r="BN235" s="154">
        <v>0.35299999999999998</v>
      </c>
      <c r="DU235" s="4"/>
      <c r="DZ235" s="185"/>
      <c r="EA235" s="185"/>
      <c r="EB235" s="185"/>
      <c r="EC235" s="185"/>
      <c r="ED235" s="185"/>
      <c r="EE235" s="185"/>
    </row>
    <row r="236" spans="30:135" ht="13" x14ac:dyDescent="0.15">
      <c r="AD236" s="144">
        <f t="shared" si="93"/>
        <v>81.6875</v>
      </c>
      <c r="AE236" s="144">
        <f t="shared" si="94"/>
        <v>79.495026778882931</v>
      </c>
      <c r="AF236" s="149">
        <v>161</v>
      </c>
      <c r="AG236" s="150" t="s">
        <v>347</v>
      </c>
      <c r="AH236" s="149">
        <v>16</v>
      </c>
      <c r="AI236" s="151">
        <v>1</v>
      </c>
      <c r="AJ236" s="152">
        <v>1307</v>
      </c>
      <c r="AK236" s="152">
        <v>1039</v>
      </c>
      <c r="AL236" s="149">
        <v>0.79500000000000004</v>
      </c>
      <c r="AM236" s="152">
        <v>553</v>
      </c>
      <c r="AN236" s="152">
        <v>395</v>
      </c>
      <c r="AO236" s="152">
        <v>948</v>
      </c>
      <c r="AP236" s="153">
        <v>0.41699999999999998</v>
      </c>
      <c r="AQ236" s="153">
        <v>0.45500000000000002</v>
      </c>
      <c r="AR236" s="154">
        <v>0.18099999999999999</v>
      </c>
      <c r="AS236" s="154">
        <v>0.11799999999999999</v>
      </c>
      <c r="AT236" s="154">
        <v>9.6000000000000002E-2</v>
      </c>
      <c r="AU236" s="154">
        <v>0.38300000000000001</v>
      </c>
      <c r="AW236" s="185"/>
      <c r="AX236" s="144">
        <f t="shared" si="95"/>
        <v>78.415138971023069</v>
      </c>
      <c r="AY236" s="149">
        <v>161</v>
      </c>
      <c r="AZ236" s="150" t="s">
        <v>491</v>
      </c>
      <c r="BA236" s="149">
        <v>20</v>
      </c>
      <c r="BB236" s="151">
        <v>1</v>
      </c>
      <c r="BC236" s="152">
        <v>1691</v>
      </c>
      <c r="BD236" s="152">
        <v>1326</v>
      </c>
      <c r="BE236" s="149">
        <v>0.78400000000000003</v>
      </c>
      <c r="BF236" s="152">
        <v>822</v>
      </c>
      <c r="BG236" s="152">
        <v>494</v>
      </c>
      <c r="BH236" s="152">
        <v>1316</v>
      </c>
      <c r="BI236" s="153">
        <v>0.375</v>
      </c>
      <c r="BJ236" s="151">
        <v>0.42</v>
      </c>
      <c r="BK236" s="154">
        <v>0.13500000000000001</v>
      </c>
      <c r="BL236" s="154">
        <v>0.10299999999999999</v>
      </c>
      <c r="BM236" s="154">
        <v>8.1000000000000003E-2</v>
      </c>
      <c r="BN236" s="154">
        <v>0.36699999999999999</v>
      </c>
      <c r="DU236" s="4"/>
      <c r="DZ236" s="185"/>
      <c r="EA236" s="185"/>
      <c r="EB236" s="185"/>
      <c r="EC236" s="185"/>
      <c r="ED236" s="185"/>
      <c r="EE236" s="185"/>
    </row>
    <row r="237" spans="30:135" ht="13" x14ac:dyDescent="0.15">
      <c r="AD237" s="144">
        <f t="shared" si="93"/>
        <v>81.705882352941174</v>
      </c>
      <c r="AE237" s="144">
        <f t="shared" si="94"/>
        <v>79.481641468682511</v>
      </c>
      <c r="AF237" s="149">
        <v>162</v>
      </c>
      <c r="AG237" s="150" t="s">
        <v>492</v>
      </c>
      <c r="AH237" s="149">
        <v>17</v>
      </c>
      <c r="AI237" s="151">
        <v>1</v>
      </c>
      <c r="AJ237" s="152">
        <v>1389</v>
      </c>
      <c r="AK237" s="152">
        <v>1104</v>
      </c>
      <c r="AL237" s="149">
        <v>0.79500000000000004</v>
      </c>
      <c r="AM237" s="152">
        <v>603</v>
      </c>
      <c r="AN237" s="152">
        <v>397</v>
      </c>
      <c r="AO237" s="152">
        <v>1000</v>
      </c>
      <c r="AP237" s="153">
        <v>0.39700000000000002</v>
      </c>
      <c r="AQ237" s="153">
        <v>0.45200000000000001</v>
      </c>
      <c r="AR237" s="154">
        <v>0.189</v>
      </c>
      <c r="AS237" s="154">
        <v>0.11700000000000001</v>
      </c>
      <c r="AT237" s="154">
        <v>9.6000000000000002E-2</v>
      </c>
      <c r="AU237" s="154">
        <v>0.36899999999999999</v>
      </c>
      <c r="AW237" s="185"/>
      <c r="AX237" s="144">
        <f t="shared" si="95"/>
        <v>78.398791540785496</v>
      </c>
      <c r="AY237" s="149">
        <v>162</v>
      </c>
      <c r="AZ237" s="150" t="s">
        <v>493</v>
      </c>
      <c r="BA237" s="149">
        <v>17</v>
      </c>
      <c r="BB237" s="151">
        <v>1</v>
      </c>
      <c r="BC237" s="152">
        <v>1324</v>
      </c>
      <c r="BD237" s="152">
        <v>1038</v>
      </c>
      <c r="BE237" s="149">
        <v>0.78400000000000003</v>
      </c>
      <c r="BF237" s="152">
        <v>654</v>
      </c>
      <c r="BG237" s="152">
        <v>385</v>
      </c>
      <c r="BH237" s="152">
        <v>1039</v>
      </c>
      <c r="BI237" s="153">
        <v>0.371</v>
      </c>
      <c r="BJ237" s="153">
        <v>0.42299999999999999</v>
      </c>
      <c r="BK237" s="154">
        <v>0.14299999999999999</v>
      </c>
      <c r="BL237" s="154">
        <v>8.5999999999999993E-2</v>
      </c>
      <c r="BM237" s="154">
        <v>6.9000000000000006E-2</v>
      </c>
      <c r="BN237" s="154">
        <v>0.35599999999999998</v>
      </c>
      <c r="DU237" s="4"/>
      <c r="DZ237" s="185"/>
      <c r="EA237" s="185"/>
      <c r="EB237" s="185"/>
      <c r="EC237" s="185"/>
      <c r="ED237" s="185"/>
      <c r="EE237" s="185"/>
    </row>
    <row r="238" spans="30:135" ht="13" x14ac:dyDescent="0.15">
      <c r="AD238" s="144">
        <f t="shared" si="93"/>
        <v>88.333333333333343</v>
      </c>
      <c r="AE238" s="144">
        <f t="shared" si="94"/>
        <v>79.353099730458226</v>
      </c>
      <c r="AF238" s="149">
        <v>163</v>
      </c>
      <c r="AG238" s="150" t="s">
        <v>375</v>
      </c>
      <c r="AH238" s="149">
        <v>21</v>
      </c>
      <c r="AI238" s="151">
        <v>1</v>
      </c>
      <c r="AJ238" s="152">
        <v>1855</v>
      </c>
      <c r="AK238" s="152">
        <v>1472</v>
      </c>
      <c r="AL238" s="149">
        <v>0.79400000000000004</v>
      </c>
      <c r="AM238" s="152">
        <v>824</v>
      </c>
      <c r="AN238" s="152">
        <v>597</v>
      </c>
      <c r="AO238" s="152">
        <v>1421</v>
      </c>
      <c r="AP238" s="151">
        <v>0.42</v>
      </c>
      <c r="AQ238" s="153">
        <v>0.45200000000000001</v>
      </c>
      <c r="AR238" s="154">
        <v>0.16600000000000001</v>
      </c>
      <c r="AS238" s="154">
        <v>8.1000000000000003E-2</v>
      </c>
      <c r="AT238" s="154">
        <v>6.5000000000000002E-2</v>
      </c>
      <c r="AU238" s="154">
        <v>0.38100000000000001</v>
      </c>
      <c r="AW238" s="185"/>
      <c r="AX238" s="144">
        <f t="shared" si="95"/>
        <v>78.502415458937207</v>
      </c>
      <c r="AY238" s="149">
        <v>163</v>
      </c>
      <c r="AZ238" s="150" t="s">
        <v>494</v>
      </c>
      <c r="BA238" s="149">
        <v>16</v>
      </c>
      <c r="BB238" s="151">
        <v>1</v>
      </c>
      <c r="BC238" s="152">
        <v>1242</v>
      </c>
      <c r="BD238" s="152">
        <v>975</v>
      </c>
      <c r="BE238" s="149">
        <v>0.78500000000000003</v>
      </c>
      <c r="BF238" s="152">
        <v>540</v>
      </c>
      <c r="BG238" s="152">
        <v>335</v>
      </c>
      <c r="BH238" s="152">
        <v>875</v>
      </c>
      <c r="BI238" s="153">
        <v>0.38300000000000001</v>
      </c>
      <c r="BJ238" s="153">
        <v>0.433</v>
      </c>
      <c r="BK238" s="154">
        <v>0.17199999999999999</v>
      </c>
      <c r="BL238" s="154">
        <v>0.14299999999999999</v>
      </c>
      <c r="BM238" s="154">
        <v>9.8000000000000004E-2</v>
      </c>
      <c r="BN238" s="154">
        <v>0.377</v>
      </c>
      <c r="DU238" s="4"/>
      <c r="DZ238" s="185"/>
      <c r="EA238" s="185"/>
      <c r="EB238" s="185"/>
      <c r="EC238" s="185"/>
      <c r="ED238" s="185"/>
      <c r="EE238" s="185"/>
    </row>
    <row r="239" spans="30:135" ht="13" x14ac:dyDescent="0.15">
      <c r="AD239" s="144">
        <f t="shared" si="93"/>
        <v>80.913043478260875</v>
      </c>
      <c r="AE239" s="144">
        <f t="shared" si="94"/>
        <v>79.312197743148843</v>
      </c>
      <c r="AF239" s="149">
        <v>164</v>
      </c>
      <c r="AG239" s="150" t="s">
        <v>383</v>
      </c>
      <c r="AH239" s="149">
        <v>23</v>
      </c>
      <c r="AI239" s="151">
        <v>1</v>
      </c>
      <c r="AJ239" s="152">
        <v>1861</v>
      </c>
      <c r="AK239" s="152">
        <v>1476</v>
      </c>
      <c r="AL239" s="149">
        <v>0.79300000000000004</v>
      </c>
      <c r="AM239" s="152">
        <v>741</v>
      </c>
      <c r="AN239" s="152">
        <v>531</v>
      </c>
      <c r="AO239" s="152">
        <v>1272</v>
      </c>
      <c r="AP239" s="153">
        <v>0.41699999999999998</v>
      </c>
      <c r="AQ239" s="153">
        <v>0.47199999999999998</v>
      </c>
      <c r="AR239" s="154">
        <v>0.221</v>
      </c>
      <c r="AS239" s="154">
        <v>0.114</v>
      </c>
      <c r="AT239" s="154">
        <v>7.9000000000000001E-2</v>
      </c>
      <c r="AU239" s="154">
        <v>0.371</v>
      </c>
      <c r="AW239" s="185"/>
      <c r="AX239" s="144">
        <f t="shared" si="95"/>
        <v>78.459687123947049</v>
      </c>
      <c r="AY239" s="149">
        <v>164</v>
      </c>
      <c r="AZ239" s="150" t="s">
        <v>495</v>
      </c>
      <c r="BA239" s="149">
        <v>21</v>
      </c>
      <c r="BB239" s="151">
        <v>1</v>
      </c>
      <c r="BC239" s="152">
        <v>1662</v>
      </c>
      <c r="BD239" s="152">
        <v>1304</v>
      </c>
      <c r="BE239" s="149">
        <v>0.78500000000000003</v>
      </c>
      <c r="BF239" s="152">
        <v>740</v>
      </c>
      <c r="BG239" s="152">
        <v>487</v>
      </c>
      <c r="BH239" s="152">
        <v>1227</v>
      </c>
      <c r="BI239" s="153">
        <v>0.39700000000000002</v>
      </c>
      <c r="BJ239" s="153">
        <v>0.441</v>
      </c>
      <c r="BK239" s="154">
        <v>0.17599999999999999</v>
      </c>
      <c r="BL239" s="154">
        <v>9.7000000000000003E-2</v>
      </c>
      <c r="BM239" s="154">
        <v>7.2999999999999995E-2</v>
      </c>
      <c r="BN239" s="154">
        <v>0.36899999999999999</v>
      </c>
      <c r="DU239" s="4"/>
      <c r="DZ239" s="185"/>
      <c r="EA239" s="185"/>
      <c r="EB239" s="185"/>
      <c r="EC239" s="185"/>
      <c r="ED239" s="185"/>
      <c r="EE239" s="185"/>
    </row>
    <row r="240" spans="30:135" ht="13" x14ac:dyDescent="0.15">
      <c r="AD240" s="144">
        <f t="shared" si="93"/>
        <v>80.150000000000006</v>
      </c>
      <c r="AE240" s="144">
        <f t="shared" si="94"/>
        <v>79.226450405489715</v>
      </c>
      <c r="AF240" s="149">
        <v>165</v>
      </c>
      <c r="AG240" s="150" t="s">
        <v>356</v>
      </c>
      <c r="AH240" s="149">
        <v>20</v>
      </c>
      <c r="AI240" s="151">
        <v>1</v>
      </c>
      <c r="AJ240" s="152">
        <v>1603</v>
      </c>
      <c r="AK240" s="152">
        <v>1270</v>
      </c>
      <c r="AL240" s="149">
        <v>0.79200000000000004</v>
      </c>
      <c r="AM240" s="152">
        <v>677</v>
      </c>
      <c r="AN240" s="152">
        <v>457</v>
      </c>
      <c r="AO240" s="152">
        <v>1134</v>
      </c>
      <c r="AP240" s="153">
        <v>0.40300000000000002</v>
      </c>
      <c r="AQ240" s="153">
        <v>0.46899999999999997</v>
      </c>
      <c r="AR240" s="154">
        <v>0.20799999999999999</v>
      </c>
      <c r="AS240" s="154">
        <v>9.9000000000000005E-2</v>
      </c>
      <c r="AT240" s="154">
        <v>7.1999999999999995E-2</v>
      </c>
      <c r="AU240" s="154">
        <v>0.36299999999999999</v>
      </c>
      <c r="AW240" s="185"/>
      <c r="AX240" s="144">
        <f t="shared" si="95"/>
        <v>78.473581213307241</v>
      </c>
      <c r="AY240" s="149">
        <v>165</v>
      </c>
      <c r="AZ240" s="150" t="s">
        <v>372</v>
      </c>
      <c r="BA240" s="149">
        <v>18</v>
      </c>
      <c r="BB240" s="151">
        <v>1</v>
      </c>
      <c r="BC240" s="152">
        <v>1533</v>
      </c>
      <c r="BD240" s="152">
        <v>1203</v>
      </c>
      <c r="BE240" s="149">
        <v>0.78500000000000003</v>
      </c>
      <c r="BF240" s="152">
        <v>696</v>
      </c>
      <c r="BG240" s="152">
        <v>427</v>
      </c>
      <c r="BH240" s="152">
        <v>1123</v>
      </c>
      <c r="BI240" s="151">
        <v>0.38</v>
      </c>
      <c r="BJ240" s="153">
        <v>0.42399999999999999</v>
      </c>
      <c r="BK240" s="155">
        <v>0.17</v>
      </c>
      <c r="BL240" s="154">
        <v>0.114</v>
      </c>
      <c r="BM240" s="154">
        <v>9.0999999999999998E-2</v>
      </c>
      <c r="BN240" s="154">
        <v>0.372</v>
      </c>
      <c r="DU240" s="4"/>
      <c r="DZ240" s="185"/>
      <c r="EA240" s="185"/>
      <c r="EB240" s="185"/>
      <c r="EC240" s="185"/>
      <c r="ED240" s="185"/>
      <c r="EE240" s="185"/>
    </row>
    <row r="241" spans="30:135" ht="13" x14ac:dyDescent="0.15">
      <c r="AD241" s="144">
        <f t="shared" si="93"/>
        <v>95.45</v>
      </c>
      <c r="AE241" s="144">
        <f t="shared" si="94"/>
        <v>79.20377160817182</v>
      </c>
      <c r="AF241" s="149">
        <v>166</v>
      </c>
      <c r="AG241" s="150" t="s">
        <v>450</v>
      </c>
      <c r="AH241" s="149">
        <v>20</v>
      </c>
      <c r="AI241" s="151">
        <v>1</v>
      </c>
      <c r="AJ241" s="152">
        <v>1909</v>
      </c>
      <c r="AK241" s="152">
        <v>1512</v>
      </c>
      <c r="AL241" s="149">
        <v>0.79200000000000004</v>
      </c>
      <c r="AM241" s="152">
        <v>736</v>
      </c>
      <c r="AN241" s="152">
        <v>534</v>
      </c>
      <c r="AO241" s="152">
        <v>1270</v>
      </c>
      <c r="AP241" s="151">
        <v>0.42</v>
      </c>
      <c r="AQ241" s="153">
        <v>0.45400000000000001</v>
      </c>
      <c r="AR241" s="154">
        <v>0.20399999999999999</v>
      </c>
      <c r="AS241" s="154">
        <v>0.157</v>
      </c>
      <c r="AT241" s="154">
        <v>0.11600000000000001</v>
      </c>
      <c r="AU241" s="154">
        <v>0.39400000000000002</v>
      </c>
      <c r="AW241" s="185"/>
      <c r="AX241" s="144">
        <f t="shared" si="95"/>
        <v>78.633468442385634</v>
      </c>
      <c r="AY241" s="149">
        <v>166</v>
      </c>
      <c r="AZ241" s="150" t="s">
        <v>305</v>
      </c>
      <c r="BA241" s="149">
        <v>21</v>
      </c>
      <c r="BB241" s="151">
        <v>1</v>
      </c>
      <c r="BC241" s="152">
        <v>1727</v>
      </c>
      <c r="BD241" s="152">
        <v>1358</v>
      </c>
      <c r="BE241" s="149">
        <v>0.78600000000000003</v>
      </c>
      <c r="BF241" s="152">
        <v>792</v>
      </c>
      <c r="BG241" s="152">
        <v>491</v>
      </c>
      <c r="BH241" s="152">
        <v>1283</v>
      </c>
      <c r="BI241" s="153">
        <v>0.38300000000000001</v>
      </c>
      <c r="BJ241" s="153">
        <v>0.435</v>
      </c>
      <c r="BK241" s="154">
        <v>0.16700000000000001</v>
      </c>
      <c r="BL241" s="154">
        <v>0.112</v>
      </c>
      <c r="BM241" s="154">
        <v>8.5999999999999993E-2</v>
      </c>
      <c r="BN241" s="154">
        <v>0.36199999999999999</v>
      </c>
      <c r="DU241" s="4"/>
      <c r="DZ241" s="185"/>
      <c r="EA241" s="185"/>
      <c r="EB241" s="185"/>
      <c r="EC241" s="185"/>
      <c r="ED241" s="185"/>
      <c r="EE241" s="185"/>
    </row>
    <row r="242" spans="30:135" ht="13" x14ac:dyDescent="0.15">
      <c r="AD242" s="144">
        <f t="shared" si="93"/>
        <v>75.818181818181813</v>
      </c>
      <c r="AE242" s="144">
        <f t="shared" si="94"/>
        <v>79.136690647482013</v>
      </c>
      <c r="AF242" s="149">
        <v>167</v>
      </c>
      <c r="AG242" s="150" t="s">
        <v>391</v>
      </c>
      <c r="AH242" s="149">
        <v>22</v>
      </c>
      <c r="AI242" s="151">
        <v>1</v>
      </c>
      <c r="AJ242" s="152">
        <v>1668</v>
      </c>
      <c r="AK242" s="152">
        <v>1320</v>
      </c>
      <c r="AL242" s="149">
        <v>0.79100000000000004</v>
      </c>
      <c r="AM242" s="152">
        <v>700</v>
      </c>
      <c r="AN242" s="152">
        <v>503</v>
      </c>
      <c r="AO242" s="152">
        <v>1203</v>
      </c>
      <c r="AP242" s="153">
        <v>0.41799999999999998</v>
      </c>
      <c r="AQ242" s="151">
        <v>0.47</v>
      </c>
      <c r="AR242" s="154">
        <v>0.20100000000000001</v>
      </c>
      <c r="AS242" s="154">
        <v>9.1999999999999998E-2</v>
      </c>
      <c r="AT242" s="154">
        <v>6.5000000000000002E-2</v>
      </c>
      <c r="AU242" s="154">
        <v>0.371</v>
      </c>
      <c r="AW242" s="185"/>
      <c r="AX242" s="144">
        <f t="shared" si="95"/>
        <v>78.621058257616255</v>
      </c>
      <c r="AY242" s="149">
        <v>167</v>
      </c>
      <c r="AZ242" s="150" t="s">
        <v>418</v>
      </c>
      <c r="BA242" s="149">
        <v>23</v>
      </c>
      <c r="BB242" s="151">
        <v>1</v>
      </c>
      <c r="BC242" s="152">
        <v>1871</v>
      </c>
      <c r="BD242" s="152">
        <v>1471</v>
      </c>
      <c r="BE242" s="149">
        <v>0.78600000000000003</v>
      </c>
      <c r="BF242" s="152">
        <v>746</v>
      </c>
      <c r="BG242" s="152">
        <v>537</v>
      </c>
      <c r="BH242" s="152">
        <v>1283</v>
      </c>
      <c r="BI242" s="153">
        <v>0.41899999999999998</v>
      </c>
      <c r="BJ242" s="153">
        <v>0.46700000000000003</v>
      </c>
      <c r="BK242" s="154">
        <v>0.218</v>
      </c>
      <c r="BL242" s="154">
        <v>0.11700000000000001</v>
      </c>
      <c r="BM242" s="155">
        <v>0.09</v>
      </c>
      <c r="BN242" s="154">
        <v>0.374</v>
      </c>
      <c r="DU242" s="4"/>
      <c r="DZ242" s="185"/>
      <c r="EA242" s="185"/>
      <c r="EB242" s="185"/>
      <c r="EC242" s="185"/>
      <c r="ED242" s="185"/>
      <c r="EE242" s="185"/>
    </row>
    <row r="243" spans="30:135" ht="13" x14ac:dyDescent="0.15">
      <c r="AD243" s="144">
        <f t="shared" si="93"/>
        <v>81</v>
      </c>
      <c r="AE243" s="144">
        <f t="shared" si="94"/>
        <v>79.066022544283413</v>
      </c>
      <c r="AF243" s="149">
        <v>168</v>
      </c>
      <c r="AG243" s="150" t="s">
        <v>363</v>
      </c>
      <c r="AH243" s="149">
        <v>23</v>
      </c>
      <c r="AI243" s="151">
        <v>1</v>
      </c>
      <c r="AJ243" s="152">
        <v>1863</v>
      </c>
      <c r="AK243" s="152">
        <v>1473</v>
      </c>
      <c r="AL243" s="149">
        <v>0.79100000000000004</v>
      </c>
      <c r="AM243" s="152">
        <v>867</v>
      </c>
      <c r="AN243" s="152">
        <v>541</v>
      </c>
      <c r="AO243" s="152">
        <v>1408</v>
      </c>
      <c r="AP243" s="153">
        <v>0.38400000000000001</v>
      </c>
      <c r="AQ243" s="153">
        <v>0.442</v>
      </c>
      <c r="AR243" s="154">
        <v>0.159</v>
      </c>
      <c r="AS243" s="154">
        <v>0.105</v>
      </c>
      <c r="AT243" s="154">
        <v>8.6999999999999994E-2</v>
      </c>
      <c r="AU243" s="154">
        <v>0.36299999999999999</v>
      </c>
      <c r="AW243" s="185"/>
      <c r="AX243" s="144">
        <f t="shared" si="95"/>
        <v>78.566899175649979</v>
      </c>
      <c r="AY243" s="149">
        <v>168</v>
      </c>
      <c r="AZ243" s="150" t="s">
        <v>414</v>
      </c>
      <c r="BA243" s="149">
        <v>19</v>
      </c>
      <c r="BB243" s="151">
        <v>1</v>
      </c>
      <c r="BC243" s="152">
        <v>1577</v>
      </c>
      <c r="BD243" s="152">
        <v>1239</v>
      </c>
      <c r="BE243" s="149">
        <v>0.78600000000000003</v>
      </c>
      <c r="BF243" s="152">
        <v>742</v>
      </c>
      <c r="BG243" s="152">
        <v>441</v>
      </c>
      <c r="BH243" s="152">
        <v>1183</v>
      </c>
      <c r="BI243" s="153">
        <v>0.373</v>
      </c>
      <c r="BJ243" s="153">
        <v>0.42499999999999999</v>
      </c>
      <c r="BK243" s="155">
        <v>0.16</v>
      </c>
      <c r="BL243" s="154">
        <v>0.112</v>
      </c>
      <c r="BM243" s="154">
        <v>9.0999999999999998E-2</v>
      </c>
      <c r="BN243" s="154">
        <v>0.36299999999999999</v>
      </c>
      <c r="DU243" s="4"/>
      <c r="DZ243" s="185"/>
      <c r="EA243" s="185"/>
      <c r="EB243" s="185"/>
      <c r="EC243" s="185"/>
      <c r="ED243" s="185"/>
      <c r="EE243" s="185"/>
    </row>
    <row r="244" spans="30:135" ht="13" x14ac:dyDescent="0.15">
      <c r="AD244" s="144">
        <f t="shared" si="93"/>
        <v>79.19047619047619</v>
      </c>
      <c r="AE244" s="144">
        <f t="shared" si="94"/>
        <v>79.013830426939265</v>
      </c>
      <c r="AF244" s="149">
        <v>169</v>
      </c>
      <c r="AG244" s="150" t="s">
        <v>496</v>
      </c>
      <c r="AH244" s="149">
        <v>21</v>
      </c>
      <c r="AI244" s="151">
        <v>1</v>
      </c>
      <c r="AJ244" s="152">
        <v>1663</v>
      </c>
      <c r="AK244" s="152">
        <v>1314</v>
      </c>
      <c r="AL244" s="149">
        <v>0.79</v>
      </c>
      <c r="AM244" s="152">
        <v>760</v>
      </c>
      <c r="AN244" s="152">
        <v>480</v>
      </c>
      <c r="AO244" s="152">
        <v>1240</v>
      </c>
      <c r="AP244" s="153">
        <v>0.38700000000000001</v>
      </c>
      <c r="AQ244" s="153">
        <v>0.44600000000000001</v>
      </c>
      <c r="AR244" s="154">
        <v>0.17299999999999999</v>
      </c>
      <c r="AS244" s="154">
        <v>0.10199999999999999</v>
      </c>
      <c r="AT244" s="154">
        <v>7.5999999999999998E-2</v>
      </c>
      <c r="AU244" s="154">
        <v>0.36199999999999999</v>
      </c>
      <c r="AW244" s="185"/>
      <c r="AX244" s="144">
        <f t="shared" si="95"/>
        <v>78.595317725752508</v>
      </c>
      <c r="AY244" s="149">
        <v>169</v>
      </c>
      <c r="AZ244" s="150" t="s">
        <v>497</v>
      </c>
      <c r="BA244" s="149">
        <v>22</v>
      </c>
      <c r="BB244" s="151">
        <v>1</v>
      </c>
      <c r="BC244" s="152">
        <v>1794</v>
      </c>
      <c r="BD244" s="152">
        <v>1410</v>
      </c>
      <c r="BE244" s="149">
        <v>0.78600000000000003</v>
      </c>
      <c r="BF244" s="152">
        <v>687</v>
      </c>
      <c r="BG244" s="152">
        <v>493</v>
      </c>
      <c r="BH244" s="152">
        <v>1180</v>
      </c>
      <c r="BI244" s="153">
        <v>0.41799999999999998</v>
      </c>
      <c r="BJ244" s="153">
        <v>0.46400000000000002</v>
      </c>
      <c r="BK244" s="154">
        <v>0.22900000000000001</v>
      </c>
      <c r="BL244" s="154">
        <v>0.13800000000000001</v>
      </c>
      <c r="BM244" s="154">
        <v>0.104</v>
      </c>
      <c r="BN244" s="154">
        <v>0.376</v>
      </c>
      <c r="DU244" s="4"/>
      <c r="DZ244" s="185"/>
      <c r="EA244" s="185"/>
      <c r="EB244" s="185"/>
      <c r="EC244" s="185"/>
      <c r="ED244" s="185"/>
      <c r="EE244" s="185"/>
    </row>
    <row r="245" spans="30:135" ht="13" x14ac:dyDescent="0.15">
      <c r="AD245" s="144">
        <f t="shared" si="93"/>
        <v>83.22727272727272</v>
      </c>
      <c r="AE245" s="144">
        <f t="shared" si="94"/>
        <v>78.918623702894592</v>
      </c>
      <c r="AF245" s="149">
        <v>170</v>
      </c>
      <c r="AG245" s="150" t="s">
        <v>498</v>
      </c>
      <c r="AH245" s="149">
        <v>22</v>
      </c>
      <c r="AI245" s="151">
        <v>1</v>
      </c>
      <c r="AJ245" s="152">
        <v>1831</v>
      </c>
      <c r="AK245" s="152">
        <v>1445</v>
      </c>
      <c r="AL245" s="149">
        <v>0.78900000000000003</v>
      </c>
      <c r="AM245" s="152">
        <v>766</v>
      </c>
      <c r="AN245" s="152">
        <v>535</v>
      </c>
      <c r="AO245" s="152">
        <v>1301</v>
      </c>
      <c r="AP245" s="153">
        <v>0.41099999999999998</v>
      </c>
      <c r="AQ245" s="153">
        <v>0.46200000000000002</v>
      </c>
      <c r="AR245" s="154">
        <v>0.20300000000000001</v>
      </c>
      <c r="AS245" s="154">
        <v>0.106</v>
      </c>
      <c r="AT245" s="154">
        <v>8.7999999999999995E-2</v>
      </c>
      <c r="AU245" s="154">
        <v>0.36799999999999999</v>
      </c>
      <c r="AW245" s="185"/>
      <c r="AX245" s="144">
        <f t="shared" si="95"/>
        <v>78.692493946731233</v>
      </c>
      <c r="AY245" s="149">
        <v>170</v>
      </c>
      <c r="AZ245" s="150" t="s">
        <v>369</v>
      </c>
      <c r="BA245" s="149">
        <v>25</v>
      </c>
      <c r="BB245" s="151">
        <v>1</v>
      </c>
      <c r="BC245" s="152">
        <v>2065</v>
      </c>
      <c r="BD245" s="152">
        <v>1625</v>
      </c>
      <c r="BE245" s="149">
        <v>0.78700000000000003</v>
      </c>
      <c r="BF245" s="152">
        <v>904</v>
      </c>
      <c r="BG245" s="152">
        <v>605</v>
      </c>
      <c r="BH245" s="152">
        <v>1509</v>
      </c>
      <c r="BI245" s="153">
        <v>0.40100000000000002</v>
      </c>
      <c r="BJ245" s="151">
        <v>0.44</v>
      </c>
      <c r="BK245" s="154">
        <v>0.184</v>
      </c>
      <c r="BL245" s="154">
        <v>0.108</v>
      </c>
      <c r="BM245" s="155">
        <v>0.09</v>
      </c>
      <c r="BN245" s="154">
        <v>0.36899999999999999</v>
      </c>
      <c r="DU245" s="4"/>
      <c r="DZ245" s="185"/>
      <c r="EA245" s="185"/>
      <c r="EB245" s="185"/>
      <c r="EC245" s="185"/>
      <c r="ED245" s="185"/>
      <c r="EE245" s="185"/>
    </row>
    <row r="246" spans="30:135" ht="13" x14ac:dyDescent="0.15">
      <c r="AD246" s="144">
        <f t="shared" si="93"/>
        <v>90.227272727272734</v>
      </c>
      <c r="AE246" s="144">
        <f t="shared" si="94"/>
        <v>78.790931989924431</v>
      </c>
      <c r="AF246" s="149">
        <v>171</v>
      </c>
      <c r="AG246" s="150" t="s">
        <v>499</v>
      </c>
      <c r="AH246" s="149">
        <v>22</v>
      </c>
      <c r="AI246" s="151">
        <v>1</v>
      </c>
      <c r="AJ246" s="152">
        <v>1985</v>
      </c>
      <c r="AK246" s="152">
        <v>1564</v>
      </c>
      <c r="AL246" s="149">
        <v>0.78800000000000003</v>
      </c>
      <c r="AM246" s="152">
        <v>832</v>
      </c>
      <c r="AN246" s="152">
        <v>593</v>
      </c>
      <c r="AO246" s="152">
        <v>1425</v>
      </c>
      <c r="AP246" s="153">
        <v>0.41599999999999998</v>
      </c>
      <c r="AQ246" s="151">
        <v>0.46</v>
      </c>
      <c r="AR246" s="154">
        <v>0.191</v>
      </c>
      <c r="AS246" s="154">
        <v>0.108</v>
      </c>
      <c r="AT246" s="154">
        <v>8.4000000000000005E-2</v>
      </c>
      <c r="AU246" s="154">
        <v>0.379</v>
      </c>
      <c r="AW246" s="185"/>
      <c r="AX246" s="144">
        <f t="shared" si="95"/>
        <v>78.733031674208149</v>
      </c>
      <c r="AY246" s="149">
        <v>171</v>
      </c>
      <c r="AZ246" s="150" t="s">
        <v>500</v>
      </c>
      <c r="BA246" s="149">
        <v>19</v>
      </c>
      <c r="BB246" s="151">
        <v>1</v>
      </c>
      <c r="BC246" s="152">
        <v>1547</v>
      </c>
      <c r="BD246" s="152">
        <v>1218</v>
      </c>
      <c r="BE246" s="149">
        <v>0.78700000000000003</v>
      </c>
      <c r="BF246" s="152">
        <v>654</v>
      </c>
      <c r="BG246" s="152">
        <v>428</v>
      </c>
      <c r="BH246" s="152">
        <v>1082</v>
      </c>
      <c r="BI246" s="153">
        <v>0.39600000000000002</v>
      </c>
      <c r="BJ246" s="153">
        <v>0.45100000000000001</v>
      </c>
      <c r="BK246" s="154">
        <v>0.19400000000000001</v>
      </c>
      <c r="BL246" s="154">
        <v>0.121</v>
      </c>
      <c r="BM246" s="154">
        <v>8.5000000000000006E-2</v>
      </c>
      <c r="BN246" s="154">
        <v>0.371</v>
      </c>
      <c r="DU246" s="4"/>
      <c r="DZ246" s="185"/>
      <c r="EA246" s="185"/>
      <c r="EB246" s="185"/>
      <c r="EC246" s="185"/>
      <c r="ED246" s="185"/>
      <c r="EE246" s="185"/>
    </row>
    <row r="247" spans="30:135" ht="13" x14ac:dyDescent="0.15">
      <c r="AD247" s="144">
        <f t="shared" si="93"/>
        <v>82.529411764705884</v>
      </c>
      <c r="AE247" s="144">
        <f t="shared" si="94"/>
        <v>78.759800427655023</v>
      </c>
      <c r="AF247" s="149">
        <v>172</v>
      </c>
      <c r="AG247" s="150" t="s">
        <v>463</v>
      </c>
      <c r="AH247" s="149">
        <v>17</v>
      </c>
      <c r="AI247" s="151">
        <v>1</v>
      </c>
      <c r="AJ247" s="152">
        <v>1403</v>
      </c>
      <c r="AK247" s="152">
        <v>1105</v>
      </c>
      <c r="AL247" s="149">
        <v>0.78800000000000003</v>
      </c>
      <c r="AM247" s="152">
        <v>613</v>
      </c>
      <c r="AN247" s="152">
        <v>405</v>
      </c>
      <c r="AO247" s="152">
        <v>1018</v>
      </c>
      <c r="AP247" s="153">
        <v>0.39800000000000002</v>
      </c>
      <c r="AQ247" s="153">
        <v>0.441</v>
      </c>
      <c r="AR247" s="154">
        <v>0.185</v>
      </c>
      <c r="AS247" s="155">
        <v>0.11</v>
      </c>
      <c r="AT247" s="154">
        <v>7.8E-2</v>
      </c>
      <c r="AU247" s="154">
        <v>0.374</v>
      </c>
      <c r="AW247" s="185"/>
      <c r="AX247" s="144">
        <f t="shared" si="95"/>
        <v>78.689609530112506</v>
      </c>
      <c r="AY247" s="149">
        <v>172</v>
      </c>
      <c r="AZ247" s="150" t="s">
        <v>501</v>
      </c>
      <c r="BA247" s="149">
        <v>18</v>
      </c>
      <c r="BB247" s="151">
        <v>1</v>
      </c>
      <c r="BC247" s="152">
        <v>1511</v>
      </c>
      <c r="BD247" s="152">
        <v>1189</v>
      </c>
      <c r="BE247" s="149">
        <v>0.78700000000000003</v>
      </c>
      <c r="BF247" s="152">
        <v>610</v>
      </c>
      <c r="BG247" s="152">
        <v>419</v>
      </c>
      <c r="BH247" s="152">
        <v>1029</v>
      </c>
      <c r="BI247" s="153">
        <v>0.40699999999999997</v>
      </c>
      <c r="BJ247" s="153">
        <v>0.46700000000000003</v>
      </c>
      <c r="BK247" s="154">
        <v>0.222</v>
      </c>
      <c r="BL247" s="154">
        <v>0.11899999999999999</v>
      </c>
      <c r="BM247" s="154">
        <v>9.5000000000000001E-2</v>
      </c>
      <c r="BN247" s="154">
        <v>0.36499999999999999</v>
      </c>
      <c r="DU247" s="4"/>
      <c r="DZ247" s="185"/>
      <c r="EA247" s="185"/>
      <c r="EB247" s="185"/>
      <c r="EC247" s="185"/>
      <c r="ED247" s="185"/>
      <c r="EE247" s="185"/>
    </row>
    <row r="248" spans="30:135" ht="13" x14ac:dyDescent="0.15">
      <c r="AD248" s="144">
        <f t="shared" si="93"/>
        <v>81.272727272727266</v>
      </c>
      <c r="AE248" s="144">
        <f t="shared" si="94"/>
        <v>78.74720357941834</v>
      </c>
      <c r="AF248" s="149">
        <v>173</v>
      </c>
      <c r="AG248" s="150" t="s">
        <v>502</v>
      </c>
      <c r="AH248" s="149">
        <v>22</v>
      </c>
      <c r="AI248" s="151">
        <v>1</v>
      </c>
      <c r="AJ248" s="152">
        <v>1788</v>
      </c>
      <c r="AK248" s="152">
        <v>1408</v>
      </c>
      <c r="AL248" s="149">
        <v>0.78700000000000003</v>
      </c>
      <c r="AM248" s="152">
        <v>818</v>
      </c>
      <c r="AN248" s="152">
        <v>510</v>
      </c>
      <c r="AO248" s="152">
        <v>1328</v>
      </c>
      <c r="AP248" s="153">
        <v>0.38400000000000001</v>
      </c>
      <c r="AQ248" s="153">
        <v>0.432</v>
      </c>
      <c r="AR248" s="154">
        <v>0.161</v>
      </c>
      <c r="AS248" s="154">
        <v>0.107</v>
      </c>
      <c r="AT248" s="154">
        <v>8.4000000000000005E-2</v>
      </c>
      <c r="AU248" s="154">
        <v>0.36699999999999999</v>
      </c>
      <c r="AW248" s="185"/>
      <c r="AX248" s="144">
        <f t="shared" si="95"/>
        <v>78.730330982094415</v>
      </c>
      <c r="AY248" s="149">
        <v>173</v>
      </c>
      <c r="AZ248" s="150" t="s">
        <v>503</v>
      </c>
      <c r="BA248" s="149">
        <v>24</v>
      </c>
      <c r="BB248" s="151">
        <v>1</v>
      </c>
      <c r="BC248" s="152">
        <v>1843</v>
      </c>
      <c r="BD248" s="152">
        <v>1451</v>
      </c>
      <c r="BE248" s="149">
        <v>0.78700000000000003</v>
      </c>
      <c r="BF248" s="152">
        <v>710</v>
      </c>
      <c r="BG248" s="152">
        <v>501</v>
      </c>
      <c r="BH248" s="152">
        <v>1211</v>
      </c>
      <c r="BI248" s="153">
        <v>0.41399999999999998</v>
      </c>
      <c r="BJ248" s="153">
        <v>0.45700000000000002</v>
      </c>
      <c r="BK248" s="154">
        <v>0.215</v>
      </c>
      <c r="BL248" s="154">
        <v>0.155</v>
      </c>
      <c r="BM248" s="154">
        <v>0.11700000000000001</v>
      </c>
      <c r="BN248" s="155">
        <v>0.38</v>
      </c>
      <c r="DU248" s="4"/>
      <c r="DZ248" s="185"/>
      <c r="EA248" s="185"/>
      <c r="EB248" s="185"/>
      <c r="EC248" s="185"/>
      <c r="ED248" s="185"/>
      <c r="EE248" s="185"/>
    </row>
    <row r="249" spans="30:135" ht="13" x14ac:dyDescent="0.15">
      <c r="AD249" s="144">
        <f t="shared" si="93"/>
        <v>88.466666666666654</v>
      </c>
      <c r="AE249" s="144">
        <f t="shared" si="94"/>
        <v>78.598342125094206</v>
      </c>
      <c r="AF249" s="149">
        <v>174</v>
      </c>
      <c r="AG249" s="150" t="s">
        <v>214</v>
      </c>
      <c r="AH249" s="149">
        <v>15</v>
      </c>
      <c r="AI249" s="151">
        <v>1</v>
      </c>
      <c r="AJ249" s="152">
        <v>1327</v>
      </c>
      <c r="AK249" s="152">
        <v>1043</v>
      </c>
      <c r="AL249" s="149">
        <v>0.78600000000000003</v>
      </c>
      <c r="AM249" s="152">
        <v>576</v>
      </c>
      <c r="AN249" s="152">
        <v>399</v>
      </c>
      <c r="AO249" s="152">
        <v>975</v>
      </c>
      <c r="AP249" s="153">
        <v>0.40899999999999997</v>
      </c>
      <c r="AQ249" s="151">
        <v>0.45</v>
      </c>
      <c r="AR249" s="154">
        <v>0.187</v>
      </c>
      <c r="AS249" s="154">
        <v>9.7000000000000003E-2</v>
      </c>
      <c r="AT249" s="154">
        <v>7.8E-2</v>
      </c>
      <c r="AU249" s="154">
        <v>0.375</v>
      </c>
      <c r="AW249" s="185"/>
      <c r="AX249" s="144">
        <f t="shared" si="95"/>
        <v>78.789592760180994</v>
      </c>
      <c r="AY249" s="149">
        <v>174</v>
      </c>
      <c r="AZ249" s="150" t="s">
        <v>298</v>
      </c>
      <c r="BA249" s="149">
        <v>20</v>
      </c>
      <c r="BB249" s="151">
        <v>1</v>
      </c>
      <c r="BC249" s="152">
        <v>1768</v>
      </c>
      <c r="BD249" s="152">
        <v>1393</v>
      </c>
      <c r="BE249" s="149">
        <v>0.78800000000000003</v>
      </c>
      <c r="BF249" s="152">
        <v>768</v>
      </c>
      <c r="BG249" s="152">
        <v>511</v>
      </c>
      <c r="BH249" s="152">
        <v>1279</v>
      </c>
      <c r="BI249" s="151">
        <v>0.4</v>
      </c>
      <c r="BJ249" s="153">
        <v>0.437</v>
      </c>
      <c r="BK249" s="154">
        <v>0.17899999999999999</v>
      </c>
      <c r="BL249" s="154">
        <v>0.11899999999999999</v>
      </c>
      <c r="BM249" s="154">
        <v>9.2999999999999999E-2</v>
      </c>
      <c r="BN249" s="154">
        <v>0.376</v>
      </c>
      <c r="DU249" s="4"/>
      <c r="DZ249" s="185"/>
      <c r="EA249" s="185"/>
      <c r="EB249" s="185"/>
      <c r="EC249" s="185"/>
      <c r="ED249" s="185"/>
      <c r="EE249" s="185"/>
    </row>
    <row r="250" spans="30:135" ht="13" x14ac:dyDescent="0.15">
      <c r="AD250" s="144">
        <f t="shared" si="93"/>
        <v>78.368421052631575</v>
      </c>
      <c r="AE250" s="144">
        <f t="shared" si="94"/>
        <v>78.64338482202821</v>
      </c>
      <c r="AF250" s="149">
        <v>175</v>
      </c>
      <c r="AG250" s="150" t="s">
        <v>500</v>
      </c>
      <c r="AH250" s="149">
        <v>19</v>
      </c>
      <c r="AI250" s="151">
        <v>1</v>
      </c>
      <c r="AJ250" s="152">
        <v>1489</v>
      </c>
      <c r="AK250" s="152">
        <v>1171</v>
      </c>
      <c r="AL250" s="149">
        <v>0.78600000000000003</v>
      </c>
      <c r="AM250" s="152">
        <v>626</v>
      </c>
      <c r="AN250" s="152">
        <v>429</v>
      </c>
      <c r="AO250" s="152">
        <v>1055</v>
      </c>
      <c r="AP250" s="153">
        <v>0.40699999999999997</v>
      </c>
      <c r="AQ250" s="153">
        <v>0.47299999999999998</v>
      </c>
      <c r="AR250" s="154">
        <v>0.221</v>
      </c>
      <c r="AS250" s="154">
        <v>8.7999999999999995E-2</v>
      </c>
      <c r="AT250" s="154">
        <v>6.6000000000000003E-2</v>
      </c>
      <c r="AU250" s="154">
        <v>0.35299999999999998</v>
      </c>
      <c r="AW250" s="185"/>
      <c r="AX250" s="144">
        <f t="shared" si="95"/>
        <v>78.841991341991346</v>
      </c>
      <c r="AY250" s="149">
        <v>175</v>
      </c>
      <c r="AZ250" s="150" t="s">
        <v>504</v>
      </c>
      <c r="BA250" s="149">
        <v>22</v>
      </c>
      <c r="BB250" s="151">
        <v>1</v>
      </c>
      <c r="BC250" s="152">
        <v>1848</v>
      </c>
      <c r="BD250" s="152">
        <v>1457</v>
      </c>
      <c r="BE250" s="149">
        <v>0.78800000000000003</v>
      </c>
      <c r="BF250" s="152">
        <v>876</v>
      </c>
      <c r="BG250" s="152">
        <v>519</v>
      </c>
      <c r="BH250" s="152">
        <v>1395</v>
      </c>
      <c r="BI250" s="153">
        <v>0.372</v>
      </c>
      <c r="BJ250" s="153">
        <v>0.432</v>
      </c>
      <c r="BK250" s="154">
        <v>0.157</v>
      </c>
      <c r="BL250" s="154">
        <v>0.10100000000000001</v>
      </c>
      <c r="BM250" s="154">
        <v>7.3999999999999996E-2</v>
      </c>
      <c r="BN250" s="154">
        <v>0.36299999999999999</v>
      </c>
      <c r="DU250" s="4"/>
      <c r="DZ250" s="185"/>
      <c r="EA250" s="185"/>
      <c r="EB250" s="185"/>
      <c r="EC250" s="185"/>
      <c r="ED250" s="185"/>
      <c r="EE250" s="185"/>
    </row>
    <row r="251" spans="30:135" ht="13" x14ac:dyDescent="0.15">
      <c r="AD251" s="144">
        <f t="shared" si="93"/>
        <v>83.38095238095238</v>
      </c>
      <c r="AE251" s="144">
        <f t="shared" si="94"/>
        <v>78.640776699029118</v>
      </c>
      <c r="AF251" s="149">
        <v>176</v>
      </c>
      <c r="AG251" s="150" t="s">
        <v>459</v>
      </c>
      <c r="AH251" s="149">
        <v>21</v>
      </c>
      <c r="AI251" s="151">
        <v>1</v>
      </c>
      <c r="AJ251" s="152">
        <v>1751</v>
      </c>
      <c r="AK251" s="152">
        <v>1377</v>
      </c>
      <c r="AL251" s="149">
        <v>0.78600000000000003</v>
      </c>
      <c r="AM251" s="152">
        <v>735</v>
      </c>
      <c r="AN251" s="152">
        <v>474</v>
      </c>
      <c r="AO251" s="152">
        <v>1209</v>
      </c>
      <c r="AP251" s="153">
        <v>0.39200000000000002</v>
      </c>
      <c r="AQ251" s="153">
        <v>0.442</v>
      </c>
      <c r="AR251" s="154">
        <v>0.191</v>
      </c>
      <c r="AS251" s="154">
        <v>0.13600000000000001</v>
      </c>
      <c r="AT251" s="154">
        <v>9.9000000000000005E-2</v>
      </c>
      <c r="AU251" s="154">
        <v>0.376</v>
      </c>
      <c r="AW251" s="185"/>
      <c r="AX251" s="144">
        <f t="shared" si="95"/>
        <v>78.784704033525415</v>
      </c>
      <c r="AY251" s="149">
        <v>176</v>
      </c>
      <c r="AZ251" s="150" t="s">
        <v>321</v>
      </c>
      <c r="BA251" s="149">
        <v>23</v>
      </c>
      <c r="BB251" s="151">
        <v>1</v>
      </c>
      <c r="BC251" s="152">
        <v>1909</v>
      </c>
      <c r="BD251" s="152">
        <v>1504</v>
      </c>
      <c r="BE251" s="149">
        <v>0.78800000000000003</v>
      </c>
      <c r="BF251" s="152">
        <v>804</v>
      </c>
      <c r="BG251" s="152">
        <v>561</v>
      </c>
      <c r="BH251" s="152">
        <v>1365</v>
      </c>
      <c r="BI251" s="153">
        <v>0.41099999999999998</v>
      </c>
      <c r="BJ251" s="151">
        <v>0.45</v>
      </c>
      <c r="BK251" s="154">
        <v>0.191</v>
      </c>
      <c r="BL251" s="154">
        <v>0.11700000000000001</v>
      </c>
      <c r="BM251" s="155">
        <v>0.1</v>
      </c>
      <c r="BN251" s="154">
        <v>0.376</v>
      </c>
      <c r="DU251" s="4"/>
      <c r="DZ251" s="185"/>
      <c r="EA251" s="185"/>
      <c r="EB251" s="185"/>
      <c r="EC251" s="185"/>
      <c r="ED251" s="185"/>
      <c r="EE251" s="185"/>
    </row>
    <row r="252" spans="30:135" ht="13" x14ac:dyDescent="0.15">
      <c r="AD252" s="144">
        <f t="shared" si="93"/>
        <v>83.636363636363626</v>
      </c>
      <c r="AE252" s="144">
        <f t="shared" si="94"/>
        <v>78.532608695652172</v>
      </c>
      <c r="AF252" s="149">
        <v>177</v>
      </c>
      <c r="AG252" s="150" t="s">
        <v>504</v>
      </c>
      <c r="AH252" s="149">
        <v>22</v>
      </c>
      <c r="AI252" s="151">
        <v>1</v>
      </c>
      <c r="AJ252" s="152">
        <v>1840</v>
      </c>
      <c r="AK252" s="152">
        <v>1445</v>
      </c>
      <c r="AL252" s="149">
        <v>0.78500000000000003</v>
      </c>
      <c r="AM252" s="152">
        <v>804</v>
      </c>
      <c r="AN252" s="152">
        <v>509</v>
      </c>
      <c r="AO252" s="152">
        <v>1313</v>
      </c>
      <c r="AP252" s="153">
        <v>0.38800000000000001</v>
      </c>
      <c r="AQ252" s="153">
        <v>0.433</v>
      </c>
      <c r="AR252" s="154">
        <v>0.189</v>
      </c>
      <c r="AS252" s="154">
        <v>0.11700000000000001</v>
      </c>
      <c r="AT252" s="154">
        <v>9.4E-2</v>
      </c>
      <c r="AU252" s="154">
        <v>0.36799999999999999</v>
      </c>
      <c r="AW252" s="185"/>
      <c r="AX252" s="144">
        <f t="shared" si="95"/>
        <v>78.767541183648575</v>
      </c>
      <c r="AY252" s="149">
        <v>177</v>
      </c>
      <c r="AZ252" s="150" t="s">
        <v>404</v>
      </c>
      <c r="BA252" s="149">
        <v>21</v>
      </c>
      <c r="BB252" s="151">
        <v>1</v>
      </c>
      <c r="BC252" s="152">
        <v>1639</v>
      </c>
      <c r="BD252" s="152">
        <v>1291</v>
      </c>
      <c r="BE252" s="149">
        <v>0.78800000000000003</v>
      </c>
      <c r="BF252" s="152">
        <v>737</v>
      </c>
      <c r="BG252" s="152">
        <v>496</v>
      </c>
      <c r="BH252" s="152">
        <v>1233</v>
      </c>
      <c r="BI252" s="153">
        <v>0.40200000000000002</v>
      </c>
      <c r="BJ252" s="153">
        <v>0.44500000000000001</v>
      </c>
      <c r="BK252" s="154">
        <v>0.16900000000000001</v>
      </c>
      <c r="BL252" s="154">
        <v>9.6000000000000002E-2</v>
      </c>
      <c r="BM252" s="154">
        <v>7.4999999999999997E-2</v>
      </c>
      <c r="BN252" s="155">
        <v>0.37</v>
      </c>
      <c r="DU252" s="4"/>
      <c r="DZ252" s="185"/>
      <c r="EA252" s="185"/>
      <c r="EB252" s="185"/>
      <c r="EC252" s="185"/>
      <c r="ED252" s="185"/>
      <c r="EE252" s="185"/>
    </row>
    <row r="253" spans="30:135" ht="13" x14ac:dyDescent="0.15">
      <c r="AD253" s="144">
        <f t="shared" si="93"/>
        <v>84.55</v>
      </c>
      <c r="AE253" s="144">
        <f t="shared" si="94"/>
        <v>78.415138971023069</v>
      </c>
      <c r="AF253" s="149">
        <v>178</v>
      </c>
      <c r="AG253" s="150" t="s">
        <v>334</v>
      </c>
      <c r="AH253" s="149">
        <v>20</v>
      </c>
      <c r="AI253" s="151">
        <v>1</v>
      </c>
      <c r="AJ253" s="152">
        <v>1691</v>
      </c>
      <c r="AK253" s="152">
        <v>1326</v>
      </c>
      <c r="AL253" s="149">
        <v>0.78400000000000003</v>
      </c>
      <c r="AM253" s="152">
        <v>721</v>
      </c>
      <c r="AN253" s="152">
        <v>485</v>
      </c>
      <c r="AO253" s="152">
        <v>1206</v>
      </c>
      <c r="AP253" s="153">
        <v>0.40200000000000002</v>
      </c>
      <c r="AQ253" s="153">
        <v>0.45100000000000001</v>
      </c>
      <c r="AR253" s="154">
        <v>0.19600000000000001</v>
      </c>
      <c r="AS253" s="154">
        <v>0.11700000000000001</v>
      </c>
      <c r="AT253" s="154">
        <v>0.10100000000000001</v>
      </c>
      <c r="AU253" s="154">
        <v>0.36699999999999999</v>
      </c>
      <c r="AW253" s="185"/>
      <c r="AX253" s="144">
        <f t="shared" si="95"/>
        <v>78.958479943701619</v>
      </c>
      <c r="AY253" s="149">
        <v>178</v>
      </c>
      <c r="AZ253" s="150" t="s">
        <v>423</v>
      </c>
      <c r="BA253" s="149">
        <v>19</v>
      </c>
      <c r="BB253" s="151">
        <v>1</v>
      </c>
      <c r="BC253" s="152">
        <v>1421</v>
      </c>
      <c r="BD253" s="152">
        <v>1122</v>
      </c>
      <c r="BE253" s="149">
        <v>0.79</v>
      </c>
      <c r="BF253" s="152">
        <v>637</v>
      </c>
      <c r="BG253" s="152">
        <v>419</v>
      </c>
      <c r="BH253" s="152">
        <v>1056</v>
      </c>
      <c r="BI253" s="153">
        <v>0.39700000000000002</v>
      </c>
      <c r="BJ253" s="153">
        <v>0.44600000000000001</v>
      </c>
      <c r="BK253" s="154">
        <v>0.17799999999999999</v>
      </c>
      <c r="BL253" s="154">
        <v>9.4E-2</v>
      </c>
      <c r="BM253" s="154">
        <v>7.0999999999999994E-2</v>
      </c>
      <c r="BN253" s="154">
        <v>0.36699999999999999</v>
      </c>
      <c r="DU253" s="4"/>
      <c r="DZ253" s="185"/>
      <c r="EA253" s="185"/>
      <c r="EB253" s="185"/>
      <c r="EC253" s="185"/>
      <c r="ED253" s="185"/>
      <c r="EE253" s="185"/>
    </row>
    <row r="254" spans="30:135" ht="13" x14ac:dyDescent="0.15">
      <c r="AD254" s="144">
        <f t="shared" si="93"/>
        <v>80.523809523809518</v>
      </c>
      <c r="AE254" s="144">
        <f t="shared" si="94"/>
        <v>78.415138971023069</v>
      </c>
      <c r="AF254" s="149">
        <v>179</v>
      </c>
      <c r="AG254" s="150" t="s">
        <v>505</v>
      </c>
      <c r="AH254" s="149">
        <v>21</v>
      </c>
      <c r="AI254" s="151">
        <v>1</v>
      </c>
      <c r="AJ254" s="152">
        <v>1691</v>
      </c>
      <c r="AK254" s="152">
        <v>1326</v>
      </c>
      <c r="AL254" s="149">
        <v>0.78400000000000003</v>
      </c>
      <c r="AM254" s="152">
        <v>706</v>
      </c>
      <c r="AN254" s="152">
        <v>469</v>
      </c>
      <c r="AO254" s="152">
        <v>1175</v>
      </c>
      <c r="AP254" s="153">
        <v>0.39900000000000002</v>
      </c>
      <c r="AQ254" s="153">
        <v>0.46400000000000002</v>
      </c>
      <c r="AR254" s="154">
        <v>0.221</v>
      </c>
      <c r="AS254" s="154">
        <v>9.6000000000000002E-2</v>
      </c>
      <c r="AT254" s="154">
        <v>7.3999999999999996E-2</v>
      </c>
      <c r="AU254" s="154">
        <v>0.35399999999999998</v>
      </c>
      <c r="AW254" s="185"/>
      <c r="AX254" s="144">
        <f t="shared" si="95"/>
        <v>78.986332574031891</v>
      </c>
      <c r="AY254" s="149">
        <v>179</v>
      </c>
      <c r="AZ254" s="150" t="s">
        <v>502</v>
      </c>
      <c r="BA254" s="149">
        <v>22</v>
      </c>
      <c r="BB254" s="151">
        <v>1</v>
      </c>
      <c r="BC254" s="152">
        <v>1756</v>
      </c>
      <c r="BD254" s="152">
        <v>1387</v>
      </c>
      <c r="BE254" s="149">
        <v>0.79</v>
      </c>
      <c r="BF254" s="152">
        <v>761</v>
      </c>
      <c r="BG254" s="152">
        <v>521</v>
      </c>
      <c r="BH254" s="152">
        <v>1282</v>
      </c>
      <c r="BI254" s="153">
        <v>0.40600000000000003</v>
      </c>
      <c r="BJ254" s="153">
        <v>0.46100000000000002</v>
      </c>
      <c r="BK254" s="154">
        <v>0.191</v>
      </c>
      <c r="BL254" s="154">
        <v>9.2999999999999999E-2</v>
      </c>
      <c r="BM254" s="154">
        <v>6.9000000000000006E-2</v>
      </c>
      <c r="BN254" s="154">
        <v>0.36399999999999999</v>
      </c>
      <c r="DU254" s="4"/>
      <c r="DZ254" s="185"/>
      <c r="EA254" s="185"/>
      <c r="EB254" s="185"/>
      <c r="EC254" s="185"/>
      <c r="ED254" s="185"/>
      <c r="EE254" s="185"/>
    </row>
    <row r="255" spans="30:135" ht="13" x14ac:dyDescent="0.15">
      <c r="AD255" s="144">
        <f t="shared" si="93"/>
        <v>92.4</v>
      </c>
      <c r="AE255" s="144">
        <f t="shared" si="94"/>
        <v>78.409090909090907</v>
      </c>
      <c r="AF255" s="149">
        <v>180</v>
      </c>
      <c r="AG255" s="150" t="s">
        <v>474</v>
      </c>
      <c r="AH255" s="149">
        <v>20</v>
      </c>
      <c r="AI255" s="151">
        <v>1</v>
      </c>
      <c r="AJ255" s="152">
        <v>1848</v>
      </c>
      <c r="AK255" s="152">
        <v>1449</v>
      </c>
      <c r="AL255" s="149">
        <v>0.78400000000000003</v>
      </c>
      <c r="AM255" s="152">
        <v>787</v>
      </c>
      <c r="AN255" s="152">
        <v>529</v>
      </c>
      <c r="AO255" s="152">
        <v>1316</v>
      </c>
      <c r="AP255" s="153">
        <v>0.40200000000000002</v>
      </c>
      <c r="AQ255" s="153">
        <v>0.46700000000000003</v>
      </c>
      <c r="AR255" s="154">
        <v>0.19800000000000001</v>
      </c>
      <c r="AS255" s="154">
        <v>0.10299999999999999</v>
      </c>
      <c r="AT255" s="154">
        <v>7.6999999999999999E-2</v>
      </c>
      <c r="AU255" s="155">
        <v>0.36</v>
      </c>
      <c r="AW255" s="185"/>
      <c r="AX255" s="144">
        <f t="shared" si="95"/>
        <v>79.020979020979027</v>
      </c>
      <c r="AY255" s="149">
        <v>180</v>
      </c>
      <c r="AZ255" s="150" t="s">
        <v>506</v>
      </c>
      <c r="BA255" s="149">
        <v>19</v>
      </c>
      <c r="BB255" s="151">
        <v>1</v>
      </c>
      <c r="BC255" s="152">
        <v>1573</v>
      </c>
      <c r="BD255" s="152">
        <v>1243</v>
      </c>
      <c r="BE255" s="149">
        <v>0.79</v>
      </c>
      <c r="BF255" s="152">
        <v>657</v>
      </c>
      <c r="BG255" s="152">
        <v>428</v>
      </c>
      <c r="BH255" s="152">
        <v>1085</v>
      </c>
      <c r="BI255" s="153">
        <v>0.39400000000000002</v>
      </c>
      <c r="BJ255" s="153">
        <v>0.45400000000000001</v>
      </c>
      <c r="BK255" s="154">
        <v>0.20699999999999999</v>
      </c>
      <c r="BL255" s="154">
        <v>0.124</v>
      </c>
      <c r="BM255" s="154">
        <v>9.6000000000000002E-2</v>
      </c>
      <c r="BN255" s="154">
        <v>0.36599999999999999</v>
      </c>
      <c r="DU255" s="4"/>
      <c r="DZ255" s="185"/>
      <c r="EA255" s="185"/>
      <c r="EB255" s="185"/>
      <c r="EC255" s="185"/>
      <c r="ED255" s="185"/>
      <c r="EE255" s="185"/>
    </row>
    <row r="256" spans="30:135" ht="13" x14ac:dyDescent="0.15">
      <c r="AD256" s="144">
        <f t="shared" si="93"/>
        <v>82.61904761904762</v>
      </c>
      <c r="AE256" s="144">
        <f t="shared" si="94"/>
        <v>78.38616714697406</v>
      </c>
      <c r="AF256" s="149">
        <v>181</v>
      </c>
      <c r="AG256" s="150" t="s">
        <v>507</v>
      </c>
      <c r="AH256" s="149">
        <v>21</v>
      </c>
      <c r="AI256" s="151">
        <v>1</v>
      </c>
      <c r="AJ256" s="152">
        <v>1735</v>
      </c>
      <c r="AK256" s="152">
        <v>1360</v>
      </c>
      <c r="AL256" s="149">
        <v>0.78400000000000003</v>
      </c>
      <c r="AM256" s="152">
        <v>718</v>
      </c>
      <c r="AN256" s="152">
        <v>485</v>
      </c>
      <c r="AO256" s="152">
        <v>1203</v>
      </c>
      <c r="AP256" s="153">
        <v>0.40300000000000002</v>
      </c>
      <c r="AQ256" s="153">
        <v>0.46700000000000003</v>
      </c>
      <c r="AR256" s="154">
        <v>0.20599999999999999</v>
      </c>
      <c r="AS256" s="154">
        <v>0.11700000000000001</v>
      </c>
      <c r="AT256" s="154">
        <v>9.2999999999999999E-2</v>
      </c>
      <c r="AU256" s="154">
        <v>0.36499999999999999</v>
      </c>
      <c r="AW256" s="185"/>
      <c r="AX256" s="144">
        <f t="shared" si="95"/>
        <v>78.957654723127035</v>
      </c>
      <c r="AY256" s="149">
        <v>181</v>
      </c>
      <c r="AZ256" s="150" t="s">
        <v>240</v>
      </c>
      <c r="BA256" s="149">
        <v>18</v>
      </c>
      <c r="BB256" s="151">
        <v>1</v>
      </c>
      <c r="BC256" s="152">
        <v>1535</v>
      </c>
      <c r="BD256" s="152">
        <v>1212</v>
      </c>
      <c r="BE256" s="149">
        <v>0.79</v>
      </c>
      <c r="BF256" s="152">
        <v>675</v>
      </c>
      <c r="BG256" s="152">
        <v>443</v>
      </c>
      <c r="BH256" s="152">
        <v>1118</v>
      </c>
      <c r="BI256" s="153">
        <v>0.39600000000000002</v>
      </c>
      <c r="BJ256" s="153">
        <v>0.44700000000000001</v>
      </c>
      <c r="BK256" s="154">
        <v>0.185</v>
      </c>
      <c r="BL256" s="154">
        <v>0.108</v>
      </c>
      <c r="BM256" s="154">
        <v>9.2999999999999999E-2</v>
      </c>
      <c r="BN256" s="154">
        <v>0.36699999999999999</v>
      </c>
      <c r="DU256" s="4"/>
      <c r="DZ256" s="185"/>
      <c r="EA256" s="185"/>
      <c r="EB256" s="185"/>
      <c r="EC256" s="185"/>
      <c r="ED256" s="185"/>
      <c r="EE256" s="185"/>
    </row>
    <row r="257" spans="30:135" ht="13" x14ac:dyDescent="0.15">
      <c r="AD257" s="144">
        <f t="shared" si="93"/>
        <v>78.10526315789474</v>
      </c>
      <c r="AE257" s="144">
        <f t="shared" si="94"/>
        <v>78.301886792452834</v>
      </c>
      <c r="AF257" s="149">
        <v>182</v>
      </c>
      <c r="AG257" s="150" t="s">
        <v>250</v>
      </c>
      <c r="AH257" s="149">
        <v>19</v>
      </c>
      <c r="AI257" s="151">
        <v>1</v>
      </c>
      <c r="AJ257" s="152">
        <v>1484</v>
      </c>
      <c r="AK257" s="152">
        <v>1162</v>
      </c>
      <c r="AL257" s="149">
        <v>0.78300000000000003</v>
      </c>
      <c r="AM257" s="152">
        <v>641</v>
      </c>
      <c r="AN257" s="152">
        <v>421</v>
      </c>
      <c r="AO257" s="152">
        <v>1062</v>
      </c>
      <c r="AP257" s="153">
        <v>0.39600000000000002</v>
      </c>
      <c r="AQ257" s="153">
        <v>0.44900000000000001</v>
      </c>
      <c r="AR257" s="154">
        <v>0.19500000000000001</v>
      </c>
      <c r="AS257" s="154">
        <v>0.106</v>
      </c>
      <c r="AT257" s="154">
        <v>7.9000000000000001E-2</v>
      </c>
      <c r="AU257" s="154">
        <v>0.36399999999999999</v>
      </c>
      <c r="AW257" s="185"/>
      <c r="AX257" s="144">
        <f t="shared" si="95"/>
        <v>79.071803852889673</v>
      </c>
      <c r="AY257" s="149">
        <v>182</v>
      </c>
      <c r="AZ257" s="150" t="s">
        <v>508</v>
      </c>
      <c r="BA257" s="149">
        <v>14</v>
      </c>
      <c r="BB257" s="151">
        <v>1</v>
      </c>
      <c r="BC257" s="152">
        <v>1142</v>
      </c>
      <c r="BD257" s="152">
        <v>903</v>
      </c>
      <c r="BE257" s="149">
        <v>0.79100000000000004</v>
      </c>
      <c r="BF257" s="152">
        <v>474</v>
      </c>
      <c r="BG257" s="152">
        <v>335</v>
      </c>
      <c r="BH257" s="152">
        <v>809</v>
      </c>
      <c r="BI257" s="153">
        <v>0.41399999999999998</v>
      </c>
      <c r="BJ257" s="153">
        <v>0.45100000000000001</v>
      </c>
      <c r="BK257" s="154">
        <v>0.19800000000000001</v>
      </c>
      <c r="BL257" s="154">
        <v>0.114</v>
      </c>
      <c r="BM257" s="154">
        <v>9.2999999999999999E-2</v>
      </c>
      <c r="BN257" s="154">
        <v>0.377</v>
      </c>
      <c r="DU257" s="4"/>
      <c r="DZ257" s="185"/>
      <c r="EA257" s="185"/>
      <c r="EB257" s="185"/>
      <c r="EC257" s="185"/>
      <c r="ED257" s="185"/>
      <c r="EE257" s="185"/>
    </row>
    <row r="258" spans="30:135" ht="13" x14ac:dyDescent="0.15">
      <c r="AD258" s="144">
        <f t="shared" si="93"/>
        <v>82.476190476190467</v>
      </c>
      <c r="AE258" s="144">
        <f t="shared" si="94"/>
        <v>78.233256351039259</v>
      </c>
      <c r="AF258" s="149">
        <v>183</v>
      </c>
      <c r="AG258" s="150" t="s">
        <v>456</v>
      </c>
      <c r="AH258" s="149">
        <v>21</v>
      </c>
      <c r="AI258" s="151">
        <v>1</v>
      </c>
      <c r="AJ258" s="152">
        <v>1732</v>
      </c>
      <c r="AK258" s="152">
        <v>1355</v>
      </c>
      <c r="AL258" s="149">
        <v>0.78200000000000003</v>
      </c>
      <c r="AM258" s="152">
        <v>771</v>
      </c>
      <c r="AN258" s="152">
        <v>470</v>
      </c>
      <c r="AO258" s="152">
        <v>1241</v>
      </c>
      <c r="AP258" s="153">
        <v>0.379</v>
      </c>
      <c r="AQ258" s="153">
        <v>0.45100000000000001</v>
      </c>
      <c r="AR258" s="155">
        <v>0.19</v>
      </c>
      <c r="AS258" s="154">
        <v>0.105</v>
      </c>
      <c r="AT258" s="154">
        <v>8.4000000000000005E-2</v>
      </c>
      <c r="AU258" s="154">
        <v>0.35599999999999998</v>
      </c>
      <c r="AW258" s="185"/>
      <c r="AX258" s="144">
        <f t="shared" si="95"/>
        <v>79.211697393515578</v>
      </c>
      <c r="AY258" s="149">
        <v>183</v>
      </c>
      <c r="AZ258" s="150" t="s">
        <v>509</v>
      </c>
      <c r="BA258" s="149">
        <v>18</v>
      </c>
      <c r="BB258" s="151">
        <v>1</v>
      </c>
      <c r="BC258" s="152">
        <v>1573</v>
      </c>
      <c r="BD258" s="152">
        <v>1246</v>
      </c>
      <c r="BE258" s="149">
        <v>0.79200000000000004</v>
      </c>
      <c r="BF258" s="152">
        <v>692</v>
      </c>
      <c r="BG258" s="152">
        <v>480</v>
      </c>
      <c r="BH258" s="152">
        <v>1172</v>
      </c>
      <c r="BI258" s="151">
        <v>0.41</v>
      </c>
      <c r="BJ258" s="153">
        <v>0.46200000000000002</v>
      </c>
      <c r="BK258" s="154">
        <v>0.188</v>
      </c>
      <c r="BL258" s="154">
        <v>8.3000000000000004E-2</v>
      </c>
      <c r="BM258" s="154">
        <v>6.6000000000000003E-2</v>
      </c>
      <c r="BN258" s="154">
        <v>0.36299999999999999</v>
      </c>
      <c r="DU258" s="4"/>
      <c r="DZ258" s="185"/>
      <c r="EA258" s="185"/>
      <c r="EB258" s="185"/>
      <c r="EC258" s="185"/>
      <c r="ED258" s="185"/>
      <c r="EE258" s="185"/>
    </row>
    <row r="259" spans="30:135" ht="13" x14ac:dyDescent="0.15">
      <c r="AD259" s="144">
        <f t="shared" si="93"/>
        <v>87.705882352941188</v>
      </c>
      <c r="AE259" s="144">
        <f t="shared" si="94"/>
        <v>78.202548625083836</v>
      </c>
      <c r="AF259" s="149">
        <v>184</v>
      </c>
      <c r="AG259" s="150" t="s">
        <v>510</v>
      </c>
      <c r="AH259" s="149">
        <v>17</v>
      </c>
      <c r="AI259" s="151">
        <v>1</v>
      </c>
      <c r="AJ259" s="152">
        <v>1491</v>
      </c>
      <c r="AK259" s="152">
        <v>1166</v>
      </c>
      <c r="AL259" s="149">
        <v>0.78200000000000003</v>
      </c>
      <c r="AM259" s="152">
        <v>687</v>
      </c>
      <c r="AN259" s="152">
        <v>434</v>
      </c>
      <c r="AO259" s="152">
        <v>1121</v>
      </c>
      <c r="AP259" s="153">
        <v>0.38700000000000001</v>
      </c>
      <c r="AQ259" s="151">
        <v>0.44</v>
      </c>
      <c r="AR259" s="154">
        <v>0.182</v>
      </c>
      <c r="AS259" s="154">
        <v>8.8999999999999996E-2</v>
      </c>
      <c r="AT259" s="154">
        <v>7.6999999999999999E-2</v>
      </c>
      <c r="AU259" s="154">
        <v>0.35199999999999998</v>
      </c>
      <c r="AW259" s="185"/>
      <c r="AX259" s="144">
        <f t="shared" si="95"/>
        <v>79.189944134078218</v>
      </c>
      <c r="AY259" s="149">
        <v>184</v>
      </c>
      <c r="AZ259" s="150" t="s">
        <v>511</v>
      </c>
      <c r="BA259" s="149">
        <v>17</v>
      </c>
      <c r="BB259" s="151">
        <v>1</v>
      </c>
      <c r="BC259" s="152">
        <v>1432</v>
      </c>
      <c r="BD259" s="152">
        <v>1134</v>
      </c>
      <c r="BE259" s="149">
        <v>0.79200000000000004</v>
      </c>
      <c r="BF259" s="152">
        <v>510</v>
      </c>
      <c r="BG259" s="152">
        <v>414</v>
      </c>
      <c r="BH259" s="152">
        <v>924</v>
      </c>
      <c r="BI259" s="153">
        <v>0.44800000000000001</v>
      </c>
      <c r="BJ259" s="153">
        <v>0.495</v>
      </c>
      <c r="BK259" s="154">
        <v>0.246</v>
      </c>
      <c r="BL259" s="154">
        <v>0.13100000000000001</v>
      </c>
      <c r="BM259" s="154">
        <v>0.10100000000000001</v>
      </c>
      <c r="BN259" s="155">
        <v>0.38</v>
      </c>
      <c r="DU259" s="4"/>
      <c r="DZ259" s="185"/>
      <c r="EA259" s="185"/>
      <c r="EB259" s="185"/>
      <c r="EC259" s="185"/>
      <c r="ED259" s="185"/>
      <c r="EE259" s="185"/>
    </row>
    <row r="260" spans="30:135" ht="13" x14ac:dyDescent="0.15">
      <c r="AD260" s="144">
        <f t="shared" si="93"/>
        <v>85.260869565217391</v>
      </c>
      <c r="AE260" s="144">
        <f t="shared" si="94"/>
        <v>78.072412034676191</v>
      </c>
      <c r="AF260" s="149">
        <v>185</v>
      </c>
      <c r="AG260" s="150" t="s">
        <v>325</v>
      </c>
      <c r="AH260" s="149">
        <v>23</v>
      </c>
      <c r="AI260" s="151">
        <v>1</v>
      </c>
      <c r="AJ260" s="152">
        <v>1961</v>
      </c>
      <c r="AK260" s="152">
        <v>1531</v>
      </c>
      <c r="AL260" s="149">
        <v>0.78100000000000003</v>
      </c>
      <c r="AM260" s="152">
        <v>854</v>
      </c>
      <c r="AN260" s="152">
        <v>553</v>
      </c>
      <c r="AO260" s="152">
        <v>1407</v>
      </c>
      <c r="AP260" s="153">
        <v>0.39300000000000002</v>
      </c>
      <c r="AQ260" s="153">
        <v>0.44500000000000001</v>
      </c>
      <c r="AR260" s="154">
        <v>0.187</v>
      </c>
      <c r="AS260" s="154">
        <v>0.122</v>
      </c>
      <c r="AT260" s="154">
        <v>9.6000000000000002E-2</v>
      </c>
      <c r="AU260" s="154">
        <v>0.36599999999999999</v>
      </c>
      <c r="AW260" s="185"/>
      <c r="AX260" s="144">
        <f t="shared" si="95"/>
        <v>79.314221472737486</v>
      </c>
      <c r="AY260" s="149">
        <v>185</v>
      </c>
      <c r="AZ260" s="150" t="s">
        <v>448</v>
      </c>
      <c r="BA260" s="149">
        <v>21</v>
      </c>
      <c r="BB260" s="151">
        <v>1</v>
      </c>
      <c r="BC260" s="152">
        <v>1779</v>
      </c>
      <c r="BD260" s="152">
        <v>1411</v>
      </c>
      <c r="BE260" s="149">
        <v>0.79300000000000004</v>
      </c>
      <c r="BF260" s="152">
        <v>896</v>
      </c>
      <c r="BG260" s="152">
        <v>517</v>
      </c>
      <c r="BH260" s="152">
        <v>1413</v>
      </c>
      <c r="BI260" s="153">
        <v>0.36599999999999999</v>
      </c>
      <c r="BJ260" s="153">
        <v>0.40500000000000003</v>
      </c>
      <c r="BK260" s="154">
        <v>0.108</v>
      </c>
      <c r="BL260" s="154">
        <v>0.11899999999999999</v>
      </c>
      <c r="BM260" s="154">
        <v>9.9000000000000005E-2</v>
      </c>
      <c r="BN260" s="154">
        <v>0.378</v>
      </c>
      <c r="DU260" s="4"/>
      <c r="DZ260" s="185"/>
      <c r="EA260" s="185"/>
      <c r="EB260" s="185"/>
      <c r="EC260" s="185"/>
      <c r="ED260" s="185"/>
      <c r="EE260" s="185"/>
    </row>
    <row r="261" spans="30:135" ht="13" x14ac:dyDescent="0.15">
      <c r="AD261" s="144">
        <f t="shared" si="93"/>
        <v>87</v>
      </c>
      <c r="AE261" s="144">
        <f t="shared" si="94"/>
        <v>77.873563218390814</v>
      </c>
      <c r="AF261" s="149">
        <v>186</v>
      </c>
      <c r="AG261" s="150" t="s">
        <v>267</v>
      </c>
      <c r="AH261" s="149">
        <v>20</v>
      </c>
      <c r="AI261" s="151">
        <v>1</v>
      </c>
      <c r="AJ261" s="152">
        <v>1740</v>
      </c>
      <c r="AK261" s="152">
        <v>1355</v>
      </c>
      <c r="AL261" s="149">
        <v>0.77900000000000003</v>
      </c>
      <c r="AM261" s="152">
        <v>680</v>
      </c>
      <c r="AN261" s="152">
        <v>484</v>
      </c>
      <c r="AO261" s="152">
        <v>1164</v>
      </c>
      <c r="AP261" s="153">
        <v>0.41599999999999998</v>
      </c>
      <c r="AQ261" s="153">
        <v>0.45400000000000001</v>
      </c>
      <c r="AR261" s="154">
        <v>0.21099999999999999</v>
      </c>
      <c r="AS261" s="154">
        <v>0.13500000000000001</v>
      </c>
      <c r="AT261" s="154">
        <v>0.10199999999999999</v>
      </c>
      <c r="AU261" s="154">
        <v>0.38400000000000001</v>
      </c>
      <c r="AW261" s="185"/>
      <c r="AX261" s="144">
        <f t="shared" si="95"/>
        <v>79.450343535290443</v>
      </c>
      <c r="AY261" s="149">
        <v>186</v>
      </c>
      <c r="AZ261" s="150" t="s">
        <v>512</v>
      </c>
      <c r="BA261" s="149">
        <v>19</v>
      </c>
      <c r="BB261" s="151">
        <v>1</v>
      </c>
      <c r="BC261" s="152">
        <v>1601</v>
      </c>
      <c r="BD261" s="152">
        <v>1272</v>
      </c>
      <c r="BE261" s="149">
        <v>0.79500000000000004</v>
      </c>
      <c r="BF261" s="152">
        <v>718</v>
      </c>
      <c r="BG261" s="152">
        <v>482</v>
      </c>
      <c r="BH261" s="152">
        <v>1200</v>
      </c>
      <c r="BI261" s="153">
        <v>0.40200000000000002</v>
      </c>
      <c r="BJ261" s="153">
        <v>0.45500000000000002</v>
      </c>
      <c r="BK261" s="154">
        <v>0.17699999999999999</v>
      </c>
      <c r="BL261" s="155">
        <v>0.09</v>
      </c>
      <c r="BM261" s="154">
        <v>7.1999999999999995E-2</v>
      </c>
      <c r="BN261" s="154">
        <v>0.36699999999999999</v>
      </c>
      <c r="DU261" s="4"/>
      <c r="DZ261" s="185"/>
      <c r="EA261" s="185"/>
      <c r="EB261" s="185"/>
      <c r="EC261" s="185"/>
      <c r="ED261" s="185"/>
      <c r="EE261" s="185"/>
    </row>
    <row r="262" spans="30:135" ht="13" x14ac:dyDescent="0.15">
      <c r="AD262" s="144">
        <f t="shared" si="93"/>
        <v>80.066666666666663</v>
      </c>
      <c r="AE262" s="144">
        <f t="shared" si="94"/>
        <v>77.935054121565358</v>
      </c>
      <c r="AF262" s="149">
        <v>187</v>
      </c>
      <c r="AG262" s="150" t="s">
        <v>513</v>
      </c>
      <c r="AH262" s="149">
        <v>15</v>
      </c>
      <c r="AI262" s="151">
        <v>1</v>
      </c>
      <c r="AJ262" s="152">
        <v>1201</v>
      </c>
      <c r="AK262" s="152">
        <v>936</v>
      </c>
      <c r="AL262" s="149">
        <v>0.77900000000000003</v>
      </c>
      <c r="AM262" s="152">
        <v>532</v>
      </c>
      <c r="AN262" s="152">
        <v>344</v>
      </c>
      <c r="AO262" s="152">
        <v>876</v>
      </c>
      <c r="AP262" s="153">
        <v>0.39300000000000002</v>
      </c>
      <c r="AQ262" s="153">
        <v>0.45800000000000002</v>
      </c>
      <c r="AR262" s="154">
        <v>0.20100000000000001</v>
      </c>
      <c r="AS262" s="154">
        <v>8.5999999999999993E-2</v>
      </c>
      <c r="AT262" s="154">
        <v>6.9000000000000006E-2</v>
      </c>
      <c r="AU262" s="154">
        <v>0.35099999999999998</v>
      </c>
      <c r="AW262" s="185"/>
      <c r="AX262" s="144">
        <f t="shared" si="95"/>
        <v>79.476584022038566</v>
      </c>
      <c r="AY262" s="149">
        <v>187</v>
      </c>
      <c r="AZ262" s="150" t="s">
        <v>312</v>
      </c>
      <c r="BA262" s="149">
        <v>18</v>
      </c>
      <c r="BB262" s="151">
        <v>1</v>
      </c>
      <c r="BC262" s="152">
        <v>1452</v>
      </c>
      <c r="BD262" s="152">
        <v>1154</v>
      </c>
      <c r="BE262" s="149">
        <v>0.79500000000000004</v>
      </c>
      <c r="BF262" s="152">
        <v>673</v>
      </c>
      <c r="BG262" s="152">
        <v>420</v>
      </c>
      <c r="BH262" s="152">
        <v>1093</v>
      </c>
      <c r="BI262" s="153">
        <v>0.38400000000000001</v>
      </c>
      <c r="BJ262" s="153">
        <v>0.433</v>
      </c>
      <c r="BK262" s="154">
        <v>0.154</v>
      </c>
      <c r="BL262" s="154">
        <v>0.114</v>
      </c>
      <c r="BM262" s="155">
        <v>0.1</v>
      </c>
      <c r="BN262" s="154">
        <v>0.373</v>
      </c>
      <c r="DU262" s="4"/>
      <c r="DZ262" s="185"/>
      <c r="EA262" s="185"/>
      <c r="EB262" s="185"/>
      <c r="EC262" s="185"/>
      <c r="ED262" s="185"/>
      <c r="EE262" s="185"/>
    </row>
    <row r="263" spans="30:135" ht="13" x14ac:dyDescent="0.15">
      <c r="AD263" s="144">
        <f t="shared" si="93"/>
        <v>80.600000000000009</v>
      </c>
      <c r="AE263" s="144">
        <f t="shared" si="94"/>
        <v>77.750206782464844</v>
      </c>
      <c r="AF263" s="149">
        <v>188</v>
      </c>
      <c r="AG263" s="150" t="s">
        <v>514</v>
      </c>
      <c r="AH263" s="149">
        <v>15</v>
      </c>
      <c r="AI263" s="151">
        <v>1</v>
      </c>
      <c r="AJ263" s="152">
        <v>1209</v>
      </c>
      <c r="AK263" s="152">
        <v>940</v>
      </c>
      <c r="AL263" s="149">
        <v>0.77800000000000002</v>
      </c>
      <c r="AM263" s="152">
        <v>520</v>
      </c>
      <c r="AN263" s="152">
        <v>321</v>
      </c>
      <c r="AO263" s="152">
        <v>841</v>
      </c>
      <c r="AP263" s="153">
        <v>0.38200000000000001</v>
      </c>
      <c r="AQ263" s="153">
        <v>0.442</v>
      </c>
      <c r="AR263" s="154">
        <v>0.19700000000000001</v>
      </c>
      <c r="AS263" s="155">
        <v>0.13</v>
      </c>
      <c r="AT263" s="154">
        <v>0.112</v>
      </c>
      <c r="AU263" s="154">
        <v>0.36099999999999999</v>
      </c>
      <c r="AW263" s="185"/>
      <c r="AX263" s="144">
        <f t="shared" si="95"/>
        <v>79.613095238095227</v>
      </c>
      <c r="AY263" s="149">
        <v>188</v>
      </c>
      <c r="AZ263" s="150" t="s">
        <v>515</v>
      </c>
      <c r="BA263" s="149">
        <v>16</v>
      </c>
      <c r="BB263" s="151">
        <v>1</v>
      </c>
      <c r="BC263" s="152">
        <v>1344</v>
      </c>
      <c r="BD263" s="152">
        <v>1070</v>
      </c>
      <c r="BE263" s="149">
        <v>0.79600000000000004</v>
      </c>
      <c r="BF263" s="152">
        <v>594</v>
      </c>
      <c r="BG263" s="152">
        <v>369</v>
      </c>
      <c r="BH263" s="152">
        <v>963</v>
      </c>
      <c r="BI263" s="153">
        <v>0.38300000000000001</v>
      </c>
      <c r="BJ263" s="151">
        <v>0.44</v>
      </c>
      <c r="BK263" s="154">
        <v>0.17199999999999999</v>
      </c>
      <c r="BL263" s="154">
        <v>0.129</v>
      </c>
      <c r="BM263" s="155">
        <v>0.1</v>
      </c>
      <c r="BN263" s="154">
        <v>0.374</v>
      </c>
      <c r="DU263" s="4"/>
      <c r="DZ263" s="185"/>
      <c r="EA263" s="185"/>
      <c r="EB263" s="185"/>
      <c r="EC263" s="185"/>
      <c r="ED263" s="185"/>
      <c r="EE263" s="185"/>
    </row>
    <row r="264" spans="30:135" ht="13" x14ac:dyDescent="0.15">
      <c r="AD264" s="144">
        <f t="shared" si="93"/>
        <v>75.199999999999989</v>
      </c>
      <c r="AE264" s="144">
        <f t="shared" si="94"/>
        <v>77.792553191489361</v>
      </c>
      <c r="AF264" s="149">
        <v>189</v>
      </c>
      <c r="AG264" s="150" t="s">
        <v>516</v>
      </c>
      <c r="AH264" s="149">
        <v>20</v>
      </c>
      <c r="AI264" s="151">
        <v>1</v>
      </c>
      <c r="AJ264" s="152">
        <v>1504</v>
      </c>
      <c r="AK264" s="152">
        <v>1170</v>
      </c>
      <c r="AL264" s="149">
        <v>0.77800000000000002</v>
      </c>
      <c r="AM264" s="152">
        <v>673</v>
      </c>
      <c r="AN264" s="152">
        <v>445</v>
      </c>
      <c r="AO264" s="152">
        <v>1118</v>
      </c>
      <c r="AP264" s="153">
        <v>0.39800000000000002</v>
      </c>
      <c r="AQ264" s="153">
        <v>0.44600000000000001</v>
      </c>
      <c r="AR264" s="154">
        <v>0.183</v>
      </c>
      <c r="AS264" s="154">
        <v>9.0999999999999998E-2</v>
      </c>
      <c r="AT264" s="154">
        <v>7.5999999999999998E-2</v>
      </c>
      <c r="AU264" s="154">
        <v>0.36599999999999999</v>
      </c>
      <c r="AW264" s="185"/>
      <c r="AX264" s="144">
        <f t="shared" si="95"/>
        <v>79.65517241379311</v>
      </c>
      <c r="AY264" s="149">
        <v>189</v>
      </c>
      <c r="AZ264" s="150" t="s">
        <v>517</v>
      </c>
      <c r="BA264" s="149">
        <v>23</v>
      </c>
      <c r="BB264" s="151">
        <v>1</v>
      </c>
      <c r="BC264" s="152">
        <v>2030</v>
      </c>
      <c r="BD264" s="152">
        <v>1617</v>
      </c>
      <c r="BE264" s="149">
        <v>0.79700000000000004</v>
      </c>
      <c r="BF264" s="152">
        <v>853</v>
      </c>
      <c r="BG264" s="152">
        <v>563</v>
      </c>
      <c r="BH264" s="152">
        <v>1416</v>
      </c>
      <c r="BI264" s="153">
        <v>0.39800000000000002</v>
      </c>
      <c r="BJ264" s="153">
        <v>0.46100000000000002</v>
      </c>
      <c r="BK264" s="155">
        <v>0.2</v>
      </c>
      <c r="BL264" s="154">
        <v>0.11700000000000001</v>
      </c>
      <c r="BM264" s="154">
        <v>8.3000000000000004E-2</v>
      </c>
      <c r="BN264" s="154">
        <v>0.36799999999999999</v>
      </c>
      <c r="DU264" s="4"/>
      <c r="DZ264" s="185"/>
      <c r="EA264" s="185"/>
      <c r="EB264" s="185"/>
      <c r="EC264" s="185"/>
      <c r="ED264" s="185"/>
      <c r="EE264" s="185"/>
    </row>
    <row r="265" spans="30:135" ht="13" x14ac:dyDescent="0.15">
      <c r="AD265" s="144">
        <f t="shared" si="93"/>
        <v>81.590909090909079</v>
      </c>
      <c r="AE265" s="144">
        <f t="shared" si="94"/>
        <v>77.715877437325915</v>
      </c>
      <c r="AF265" s="149">
        <v>190</v>
      </c>
      <c r="AG265" s="150" t="s">
        <v>518</v>
      </c>
      <c r="AH265" s="149">
        <v>22</v>
      </c>
      <c r="AI265" s="151">
        <v>1</v>
      </c>
      <c r="AJ265" s="152">
        <v>1795</v>
      </c>
      <c r="AK265" s="152">
        <v>1395</v>
      </c>
      <c r="AL265" s="149">
        <v>0.77700000000000002</v>
      </c>
      <c r="AM265" s="152">
        <v>829</v>
      </c>
      <c r="AN265" s="152">
        <v>493</v>
      </c>
      <c r="AO265" s="152">
        <v>1322</v>
      </c>
      <c r="AP265" s="153">
        <v>0.373</v>
      </c>
      <c r="AQ265" s="153">
        <v>0.42899999999999999</v>
      </c>
      <c r="AR265" s="154">
        <v>0.17399999999999999</v>
      </c>
      <c r="AS265" s="154">
        <v>0.105</v>
      </c>
      <c r="AT265" s="155">
        <v>0.08</v>
      </c>
      <c r="AU265" s="154">
        <v>0.35799999999999998</v>
      </c>
      <c r="AW265" s="185"/>
      <c r="AX265" s="144">
        <f t="shared" si="95"/>
        <v>79.695431472081211</v>
      </c>
      <c r="AY265" s="149">
        <v>190</v>
      </c>
      <c r="AZ265" s="150" t="s">
        <v>442</v>
      </c>
      <c r="BA265" s="149">
        <v>22</v>
      </c>
      <c r="BB265" s="151">
        <v>1</v>
      </c>
      <c r="BC265" s="152">
        <v>1773</v>
      </c>
      <c r="BD265" s="152">
        <v>1413</v>
      </c>
      <c r="BE265" s="149">
        <v>0.79700000000000004</v>
      </c>
      <c r="BF265" s="152">
        <v>827</v>
      </c>
      <c r="BG265" s="152">
        <v>535</v>
      </c>
      <c r="BH265" s="152">
        <v>1362</v>
      </c>
      <c r="BI265" s="153">
        <v>0.39300000000000002</v>
      </c>
      <c r="BJ265" s="153">
        <v>0.44700000000000001</v>
      </c>
      <c r="BK265" s="154">
        <v>0.16400000000000001</v>
      </c>
      <c r="BL265" s="154">
        <v>8.7999999999999995E-2</v>
      </c>
      <c r="BM265" s="154">
        <v>7.0999999999999994E-2</v>
      </c>
      <c r="BN265" s="154">
        <v>0.36099999999999999</v>
      </c>
      <c r="DU265" s="4"/>
      <c r="DZ265" s="185"/>
      <c r="EA265" s="185"/>
      <c r="EB265" s="185"/>
      <c r="EC265" s="185"/>
      <c r="ED265" s="185"/>
      <c r="EE265" s="185"/>
    </row>
    <row r="266" spans="30:135" ht="13" x14ac:dyDescent="0.15">
      <c r="AD266" s="144">
        <f t="shared" si="93"/>
        <v>76.26315789473685</v>
      </c>
      <c r="AE266" s="144">
        <f t="shared" si="94"/>
        <v>77.570738440303657</v>
      </c>
      <c r="AF266" s="149">
        <v>191</v>
      </c>
      <c r="AG266" s="150" t="s">
        <v>465</v>
      </c>
      <c r="AH266" s="149">
        <v>19</v>
      </c>
      <c r="AI266" s="151">
        <v>1</v>
      </c>
      <c r="AJ266" s="152">
        <v>1449</v>
      </c>
      <c r="AK266" s="152">
        <v>1124</v>
      </c>
      <c r="AL266" s="149">
        <v>0.77600000000000002</v>
      </c>
      <c r="AM266" s="152">
        <v>626</v>
      </c>
      <c r="AN266" s="152">
        <v>390</v>
      </c>
      <c r="AO266" s="152">
        <v>1016</v>
      </c>
      <c r="AP266" s="153">
        <v>0.38400000000000001</v>
      </c>
      <c r="AQ266" s="153">
        <v>0.44800000000000001</v>
      </c>
      <c r="AR266" s="154">
        <v>0.20200000000000001</v>
      </c>
      <c r="AS266" s="154">
        <v>0.11700000000000001</v>
      </c>
      <c r="AT266" s="154">
        <v>8.8999999999999996E-2</v>
      </c>
      <c r="AU266" s="154">
        <v>0.35299999999999998</v>
      </c>
      <c r="AW266" s="185"/>
      <c r="AX266" s="144">
        <f t="shared" si="95"/>
        <v>79.73664959765911</v>
      </c>
      <c r="AY266" s="149">
        <v>191</v>
      </c>
      <c r="AZ266" s="150" t="s">
        <v>492</v>
      </c>
      <c r="BA266" s="149">
        <v>17</v>
      </c>
      <c r="BB266" s="151">
        <v>1</v>
      </c>
      <c r="BC266" s="152">
        <v>1367</v>
      </c>
      <c r="BD266" s="152">
        <v>1090</v>
      </c>
      <c r="BE266" s="149">
        <v>0.79700000000000004</v>
      </c>
      <c r="BF266" s="152">
        <v>631</v>
      </c>
      <c r="BG266" s="152">
        <v>397</v>
      </c>
      <c r="BH266" s="152">
        <v>1028</v>
      </c>
      <c r="BI266" s="153">
        <v>0.38600000000000001</v>
      </c>
      <c r="BJ266" s="153">
        <v>0.434</v>
      </c>
      <c r="BK266" s="154">
        <v>0.161</v>
      </c>
      <c r="BL266" s="154">
        <v>0.105</v>
      </c>
      <c r="BM266" s="155">
        <v>0.08</v>
      </c>
      <c r="BN266" s="154">
        <v>0.372</v>
      </c>
      <c r="DU266" s="4"/>
      <c r="DZ266" s="185"/>
      <c r="EA266" s="185"/>
      <c r="EB266" s="185"/>
      <c r="EC266" s="185"/>
      <c r="ED266" s="185"/>
      <c r="EE266" s="185"/>
    </row>
    <row r="267" spans="30:135" ht="13" x14ac:dyDescent="0.15">
      <c r="AD267" s="144">
        <f t="shared" si="93"/>
        <v>76.529411764705884</v>
      </c>
      <c r="AE267" s="144">
        <f t="shared" si="94"/>
        <v>77.555726364335129</v>
      </c>
      <c r="AF267" s="149">
        <v>192</v>
      </c>
      <c r="AG267" s="150" t="s">
        <v>447</v>
      </c>
      <c r="AH267" s="149">
        <v>17</v>
      </c>
      <c r="AI267" s="151">
        <v>1</v>
      </c>
      <c r="AJ267" s="152">
        <v>1301</v>
      </c>
      <c r="AK267" s="152">
        <v>1009</v>
      </c>
      <c r="AL267" s="149">
        <v>0.77600000000000002</v>
      </c>
      <c r="AM267" s="152">
        <v>569</v>
      </c>
      <c r="AN267" s="152">
        <v>377</v>
      </c>
      <c r="AO267" s="152">
        <v>946</v>
      </c>
      <c r="AP267" s="153">
        <v>0.39900000000000002</v>
      </c>
      <c r="AQ267" s="153">
        <v>0.44600000000000001</v>
      </c>
      <c r="AR267" s="154">
        <v>0.193</v>
      </c>
      <c r="AS267" s="154">
        <v>0.10100000000000001</v>
      </c>
      <c r="AT267" s="154">
        <v>7.5999999999999998E-2</v>
      </c>
      <c r="AU267" s="154">
        <v>0.36299999999999999</v>
      </c>
      <c r="AW267" s="185"/>
      <c r="AX267" s="144">
        <f t="shared" si="95"/>
        <v>79.72027972027972</v>
      </c>
      <c r="AY267" s="149">
        <v>192</v>
      </c>
      <c r="AZ267" s="150" t="s">
        <v>519</v>
      </c>
      <c r="BA267" s="149">
        <v>22</v>
      </c>
      <c r="BB267" s="151">
        <v>1</v>
      </c>
      <c r="BC267" s="152">
        <v>1859</v>
      </c>
      <c r="BD267" s="152">
        <v>1482</v>
      </c>
      <c r="BE267" s="149">
        <v>0.79700000000000004</v>
      </c>
      <c r="BF267" s="152">
        <v>658</v>
      </c>
      <c r="BG267" s="152">
        <v>528</v>
      </c>
      <c r="BH267" s="152">
        <v>1186</v>
      </c>
      <c r="BI267" s="153">
        <v>0.44500000000000001</v>
      </c>
      <c r="BJ267" s="153">
        <v>0.497</v>
      </c>
      <c r="BK267" s="154">
        <v>0.254</v>
      </c>
      <c r="BL267" s="154">
        <v>0.128</v>
      </c>
      <c r="BM267" s="154">
        <v>8.6999999999999994E-2</v>
      </c>
      <c r="BN267" s="154">
        <v>0.38100000000000001</v>
      </c>
      <c r="DU267" s="4"/>
      <c r="DZ267" s="185"/>
      <c r="EA267" s="185"/>
      <c r="EB267" s="185"/>
      <c r="EC267" s="185"/>
      <c r="ED267" s="185"/>
      <c r="EE267" s="185"/>
    </row>
    <row r="268" spans="30:135" ht="13" x14ac:dyDescent="0.15">
      <c r="AD268" s="144">
        <f t="shared" si="93"/>
        <v>82.4375</v>
      </c>
      <c r="AE268" s="144">
        <f t="shared" si="94"/>
        <v>77.25549658832449</v>
      </c>
      <c r="AF268" s="149">
        <v>193</v>
      </c>
      <c r="AG268" s="150" t="s">
        <v>515</v>
      </c>
      <c r="AH268" s="149">
        <v>16</v>
      </c>
      <c r="AI268" s="151">
        <v>1</v>
      </c>
      <c r="AJ268" s="152">
        <v>1319</v>
      </c>
      <c r="AK268" s="152">
        <v>1019</v>
      </c>
      <c r="AL268" s="149">
        <v>0.77300000000000002</v>
      </c>
      <c r="AM268" s="152">
        <v>544</v>
      </c>
      <c r="AN268" s="152">
        <v>376</v>
      </c>
      <c r="AO268" s="152">
        <v>920</v>
      </c>
      <c r="AP268" s="153">
        <v>0.40899999999999997</v>
      </c>
      <c r="AQ268" s="153">
        <v>0.44900000000000001</v>
      </c>
      <c r="AR268" s="154">
        <v>0.20100000000000001</v>
      </c>
      <c r="AS268" s="154">
        <v>0.11799999999999999</v>
      </c>
      <c r="AT268" s="154">
        <v>8.8999999999999996E-2</v>
      </c>
      <c r="AU268" s="154">
        <v>0.376</v>
      </c>
      <c r="AW268" s="185"/>
      <c r="AX268" s="144">
        <f t="shared" si="95"/>
        <v>79.705573080967412</v>
      </c>
      <c r="AY268" s="149">
        <v>193</v>
      </c>
      <c r="AZ268" s="150" t="s">
        <v>499</v>
      </c>
      <c r="BA268" s="149">
        <v>22</v>
      </c>
      <c r="BB268" s="151">
        <v>1</v>
      </c>
      <c r="BC268" s="152">
        <v>1902</v>
      </c>
      <c r="BD268" s="152">
        <v>1516</v>
      </c>
      <c r="BE268" s="149">
        <v>0.79700000000000004</v>
      </c>
      <c r="BF268" s="152">
        <v>826</v>
      </c>
      <c r="BG268" s="152">
        <v>569</v>
      </c>
      <c r="BH268" s="152">
        <v>1395</v>
      </c>
      <c r="BI268" s="153">
        <v>0.40799999999999997</v>
      </c>
      <c r="BJ268" s="153">
        <v>0.45900000000000002</v>
      </c>
      <c r="BK268" s="154">
        <v>0.184</v>
      </c>
      <c r="BL268" s="154">
        <v>0.105</v>
      </c>
      <c r="BM268" s="154">
        <v>7.8E-2</v>
      </c>
      <c r="BN268" s="154">
        <v>0.36899999999999999</v>
      </c>
      <c r="DU268" s="4"/>
      <c r="DZ268" s="185"/>
      <c r="EA268" s="185"/>
      <c r="EB268" s="185"/>
      <c r="EC268" s="185"/>
      <c r="ED268" s="185"/>
      <c r="EE268" s="185"/>
    </row>
    <row r="269" spans="30:135" ht="13" x14ac:dyDescent="0.15">
      <c r="AD269" s="144">
        <f t="shared" si="93"/>
        <v>78.533333333333331</v>
      </c>
      <c r="AE269" s="144">
        <f t="shared" si="94"/>
        <v>77.249575551782684</v>
      </c>
      <c r="AF269" s="149">
        <v>194</v>
      </c>
      <c r="AG269" s="150" t="s">
        <v>520</v>
      </c>
      <c r="AH269" s="149">
        <v>15</v>
      </c>
      <c r="AI269" s="151">
        <v>1</v>
      </c>
      <c r="AJ269" s="152">
        <v>1178</v>
      </c>
      <c r="AK269" s="152">
        <v>910</v>
      </c>
      <c r="AL269" s="149">
        <v>0.77200000000000002</v>
      </c>
      <c r="AM269" s="152">
        <v>573</v>
      </c>
      <c r="AN269" s="152">
        <v>319</v>
      </c>
      <c r="AO269" s="152">
        <v>892</v>
      </c>
      <c r="AP269" s="153">
        <v>0.35799999999999998</v>
      </c>
      <c r="AQ269" s="153">
        <v>0.432</v>
      </c>
      <c r="AR269" s="154">
        <v>0.16800000000000001</v>
      </c>
      <c r="AS269" s="154">
        <v>8.6999999999999994E-2</v>
      </c>
      <c r="AT269" s="155">
        <v>7.0000000000000007E-2</v>
      </c>
      <c r="AU269" s="154">
        <v>0.34100000000000003</v>
      </c>
      <c r="AW269" s="185"/>
      <c r="AX269" s="144">
        <f t="shared" si="95"/>
        <v>79.841374752148056</v>
      </c>
      <c r="AY269" s="149">
        <v>194</v>
      </c>
      <c r="AZ269" s="150" t="s">
        <v>521</v>
      </c>
      <c r="BA269" s="149">
        <v>19</v>
      </c>
      <c r="BB269" s="151">
        <v>1</v>
      </c>
      <c r="BC269" s="152">
        <v>1513</v>
      </c>
      <c r="BD269" s="152">
        <v>1208</v>
      </c>
      <c r="BE269" s="149">
        <v>0.79800000000000004</v>
      </c>
      <c r="BF269" s="152">
        <v>683</v>
      </c>
      <c r="BG269" s="152">
        <v>447</v>
      </c>
      <c r="BH269" s="152">
        <v>1130</v>
      </c>
      <c r="BI269" s="153">
        <v>0.39600000000000002</v>
      </c>
      <c r="BJ269" s="153">
        <v>0.45200000000000001</v>
      </c>
      <c r="BK269" s="155">
        <v>0.18</v>
      </c>
      <c r="BL269" s="154">
        <v>8.6999999999999994E-2</v>
      </c>
      <c r="BM269" s="154">
        <v>7.0999999999999994E-2</v>
      </c>
      <c r="BN269" s="154">
        <v>0.36199999999999999</v>
      </c>
      <c r="DU269" s="4"/>
      <c r="DZ269" s="185"/>
      <c r="EA269" s="185"/>
      <c r="EB269" s="185"/>
      <c r="EC269" s="185"/>
      <c r="ED269" s="185"/>
      <c r="EE269" s="185"/>
    </row>
    <row r="270" spans="30:135" ht="13" x14ac:dyDescent="0.15">
      <c r="AD270" s="144">
        <f t="shared" si="93"/>
        <v>81.882352941176464</v>
      </c>
      <c r="AE270" s="144">
        <f t="shared" si="94"/>
        <v>77.083333333333343</v>
      </c>
      <c r="AF270" s="149">
        <v>195</v>
      </c>
      <c r="AG270" s="150" t="s">
        <v>394</v>
      </c>
      <c r="AH270" s="149">
        <v>17</v>
      </c>
      <c r="AI270" s="151">
        <v>1</v>
      </c>
      <c r="AJ270" s="152">
        <v>1392</v>
      </c>
      <c r="AK270" s="152">
        <v>1073</v>
      </c>
      <c r="AL270" s="149">
        <v>0.77100000000000002</v>
      </c>
      <c r="AM270" s="152">
        <v>600</v>
      </c>
      <c r="AN270" s="152">
        <v>384</v>
      </c>
      <c r="AO270" s="152">
        <v>984</v>
      </c>
      <c r="AP270" s="151">
        <v>0.39</v>
      </c>
      <c r="AQ270" s="153">
        <v>0.441</v>
      </c>
      <c r="AR270" s="154">
        <v>0.187</v>
      </c>
      <c r="AS270" s="154">
        <v>0.129</v>
      </c>
      <c r="AT270" s="154">
        <v>0.104</v>
      </c>
      <c r="AU270" s="154">
        <v>0.36599999999999999</v>
      </c>
      <c r="AW270" s="185"/>
      <c r="AX270" s="144">
        <f t="shared" si="95"/>
        <v>79.897435897435898</v>
      </c>
      <c r="AY270" s="149">
        <v>195</v>
      </c>
      <c r="AZ270" s="150" t="s">
        <v>395</v>
      </c>
      <c r="BA270" s="149">
        <v>21</v>
      </c>
      <c r="BB270" s="151">
        <v>1</v>
      </c>
      <c r="BC270" s="152">
        <v>1950</v>
      </c>
      <c r="BD270" s="152">
        <v>1558</v>
      </c>
      <c r="BE270" s="149">
        <v>0.79900000000000004</v>
      </c>
      <c r="BF270" s="152">
        <v>873</v>
      </c>
      <c r="BG270" s="152">
        <v>551</v>
      </c>
      <c r="BH270" s="152">
        <v>1424</v>
      </c>
      <c r="BI270" s="153">
        <v>0.38700000000000001</v>
      </c>
      <c r="BJ270" s="151">
        <v>0.44</v>
      </c>
      <c r="BK270" s="154">
        <v>0.17499999999999999</v>
      </c>
      <c r="BL270" s="154">
        <v>0.115</v>
      </c>
      <c r="BM270" s="154">
        <v>9.2999999999999999E-2</v>
      </c>
      <c r="BN270" s="154">
        <v>0.36799999999999999</v>
      </c>
      <c r="DU270" s="4"/>
      <c r="DZ270" s="185"/>
      <c r="EA270" s="185"/>
      <c r="EB270" s="185"/>
      <c r="EC270" s="185"/>
      <c r="ED270" s="185"/>
      <c r="EE270" s="185"/>
    </row>
    <row r="271" spans="30:135" ht="13" x14ac:dyDescent="0.15">
      <c r="AD271" s="144">
        <f t="shared" si="93"/>
        <v>82.521739130434781</v>
      </c>
      <c r="AE271" s="144">
        <f t="shared" si="94"/>
        <v>77.133825079030558</v>
      </c>
      <c r="AF271" s="149">
        <v>196</v>
      </c>
      <c r="AG271" s="150" t="s">
        <v>522</v>
      </c>
      <c r="AH271" s="149">
        <v>23</v>
      </c>
      <c r="AI271" s="151">
        <v>1</v>
      </c>
      <c r="AJ271" s="152">
        <v>1898</v>
      </c>
      <c r="AK271" s="152">
        <v>1464</v>
      </c>
      <c r="AL271" s="149">
        <v>0.77100000000000002</v>
      </c>
      <c r="AM271" s="152">
        <v>794</v>
      </c>
      <c r="AN271" s="152">
        <v>547</v>
      </c>
      <c r="AO271" s="152">
        <v>1341</v>
      </c>
      <c r="AP271" s="153">
        <v>0.40799999999999997</v>
      </c>
      <c r="AQ271" s="153">
        <v>0.44500000000000001</v>
      </c>
      <c r="AR271" s="154">
        <v>0.20499999999999999</v>
      </c>
      <c r="AS271" s="154">
        <v>0.112</v>
      </c>
      <c r="AT271" s="154">
        <v>9.1999999999999998E-2</v>
      </c>
      <c r="AU271" s="154">
        <v>0.36899999999999999</v>
      </c>
      <c r="AW271" s="185"/>
      <c r="AX271" s="144">
        <f t="shared" si="95"/>
        <v>79.930555555555557</v>
      </c>
      <c r="AY271" s="149">
        <v>196</v>
      </c>
      <c r="AZ271" s="150" t="s">
        <v>523</v>
      </c>
      <c r="BA271" s="149">
        <v>18</v>
      </c>
      <c r="BB271" s="151">
        <v>1</v>
      </c>
      <c r="BC271" s="152">
        <v>1440</v>
      </c>
      <c r="BD271" s="152">
        <v>1151</v>
      </c>
      <c r="BE271" s="149">
        <v>0.79900000000000004</v>
      </c>
      <c r="BF271" s="152">
        <v>601</v>
      </c>
      <c r="BG271" s="152">
        <v>412</v>
      </c>
      <c r="BH271" s="152">
        <v>1013</v>
      </c>
      <c r="BI271" s="153">
        <v>0.40699999999999997</v>
      </c>
      <c r="BJ271" s="153">
        <v>0.45400000000000001</v>
      </c>
      <c r="BK271" s="154">
        <v>0.19800000000000001</v>
      </c>
      <c r="BL271" s="154">
        <v>0.11799999999999999</v>
      </c>
      <c r="BM271" s="154">
        <v>9.1999999999999998E-2</v>
      </c>
      <c r="BN271" s="154">
        <v>0.378</v>
      </c>
      <c r="DU271" s="4"/>
      <c r="DZ271" s="185"/>
      <c r="EA271" s="185"/>
      <c r="EB271" s="185"/>
      <c r="EC271" s="185"/>
      <c r="ED271" s="185"/>
      <c r="EE271" s="185"/>
    </row>
    <row r="272" spans="30:135" ht="13" x14ac:dyDescent="0.15">
      <c r="AD272" s="144">
        <f t="shared" si="93"/>
        <v>77.75</v>
      </c>
      <c r="AE272" s="144">
        <f t="shared" si="94"/>
        <v>77.0096463022508</v>
      </c>
      <c r="AF272" s="149">
        <v>197</v>
      </c>
      <c r="AG272" s="150" t="s">
        <v>494</v>
      </c>
      <c r="AH272" s="149">
        <v>16</v>
      </c>
      <c r="AI272" s="151">
        <v>1</v>
      </c>
      <c r="AJ272" s="152">
        <v>1244</v>
      </c>
      <c r="AK272" s="152">
        <v>958</v>
      </c>
      <c r="AL272" s="149">
        <v>0.77</v>
      </c>
      <c r="AM272" s="152">
        <v>570</v>
      </c>
      <c r="AN272" s="152">
        <v>366</v>
      </c>
      <c r="AO272" s="152">
        <v>936</v>
      </c>
      <c r="AP272" s="153">
        <v>0.39100000000000001</v>
      </c>
      <c r="AQ272" s="153">
        <v>0.434</v>
      </c>
      <c r="AR272" s="154">
        <v>0.17499999999999999</v>
      </c>
      <c r="AS272" s="154">
        <v>8.6999999999999994E-2</v>
      </c>
      <c r="AT272" s="155">
        <v>7.0000000000000007E-2</v>
      </c>
      <c r="AU272" s="154">
        <v>0.36099999999999999</v>
      </c>
      <c r="AW272" s="185"/>
      <c r="AX272" s="144">
        <f t="shared" si="95"/>
        <v>79.955207166853299</v>
      </c>
      <c r="AY272" s="149">
        <v>197</v>
      </c>
      <c r="AZ272" s="150" t="s">
        <v>374</v>
      </c>
      <c r="BA272" s="149">
        <v>21</v>
      </c>
      <c r="BB272" s="151">
        <v>1</v>
      </c>
      <c r="BC272" s="152">
        <v>1786</v>
      </c>
      <c r="BD272" s="152">
        <v>1428</v>
      </c>
      <c r="BE272" s="149">
        <v>0.8</v>
      </c>
      <c r="BF272" s="152">
        <v>835</v>
      </c>
      <c r="BG272" s="152">
        <v>559</v>
      </c>
      <c r="BH272" s="152">
        <v>1394</v>
      </c>
      <c r="BI272" s="153">
        <v>0.40100000000000002</v>
      </c>
      <c r="BJ272" s="151">
        <v>0.45</v>
      </c>
      <c r="BK272" s="154">
        <v>0.156</v>
      </c>
      <c r="BL272" s="154">
        <v>8.4000000000000005E-2</v>
      </c>
      <c r="BM272" s="154">
        <v>7.4999999999999997E-2</v>
      </c>
      <c r="BN272" s="155">
        <v>0.37</v>
      </c>
      <c r="DU272" s="4"/>
      <c r="DZ272" s="185"/>
      <c r="EA272" s="185"/>
      <c r="EB272" s="185"/>
      <c r="EC272" s="185"/>
      <c r="ED272" s="185"/>
      <c r="EE272" s="185"/>
    </row>
    <row r="273" spans="30:135" ht="13" x14ac:dyDescent="0.15">
      <c r="AD273" s="144">
        <f t="shared" si="93"/>
        <v>80.666666666666657</v>
      </c>
      <c r="AE273" s="144">
        <f t="shared" si="94"/>
        <v>76.859504132231407</v>
      </c>
      <c r="AF273" s="149">
        <v>198</v>
      </c>
      <c r="AG273" s="150" t="s">
        <v>524</v>
      </c>
      <c r="AH273" s="149">
        <v>24</v>
      </c>
      <c r="AI273" s="151">
        <v>1</v>
      </c>
      <c r="AJ273" s="152">
        <v>1936</v>
      </c>
      <c r="AK273" s="152">
        <v>1488</v>
      </c>
      <c r="AL273" s="149">
        <v>0.76900000000000002</v>
      </c>
      <c r="AM273" s="152">
        <v>821</v>
      </c>
      <c r="AN273" s="152">
        <v>523</v>
      </c>
      <c r="AO273" s="152">
        <v>1344</v>
      </c>
      <c r="AP273" s="153">
        <v>0.38900000000000001</v>
      </c>
      <c r="AQ273" s="153">
        <v>0.442</v>
      </c>
      <c r="AR273" s="154">
        <v>0.215</v>
      </c>
      <c r="AS273" s="155">
        <v>0.11</v>
      </c>
      <c r="AT273" s="154">
        <v>8.7999999999999995E-2</v>
      </c>
      <c r="AU273" s="154">
        <v>0.35599999999999998</v>
      </c>
      <c r="AW273" s="185"/>
      <c r="AX273" s="144">
        <f t="shared" si="95"/>
        <v>80.012187690432668</v>
      </c>
      <c r="AY273" s="149">
        <v>198</v>
      </c>
      <c r="AZ273" s="150" t="s">
        <v>525</v>
      </c>
      <c r="BA273" s="149">
        <v>20</v>
      </c>
      <c r="BB273" s="151">
        <v>1</v>
      </c>
      <c r="BC273" s="152">
        <v>1641</v>
      </c>
      <c r="BD273" s="152">
        <v>1313</v>
      </c>
      <c r="BE273" s="149">
        <v>0.8</v>
      </c>
      <c r="BF273" s="152">
        <v>729</v>
      </c>
      <c r="BG273" s="152">
        <v>486</v>
      </c>
      <c r="BH273" s="152">
        <v>1215</v>
      </c>
      <c r="BI273" s="151">
        <v>0.4</v>
      </c>
      <c r="BJ273" s="153">
        <v>0.45900000000000002</v>
      </c>
      <c r="BK273" s="154">
        <v>0.185</v>
      </c>
      <c r="BL273" s="155">
        <v>0.09</v>
      </c>
      <c r="BM273" s="154">
        <v>5.8999999999999997E-2</v>
      </c>
      <c r="BN273" s="154">
        <v>0.36599999999999999</v>
      </c>
      <c r="DU273" s="4"/>
      <c r="DZ273" s="185"/>
      <c r="EA273" s="185"/>
      <c r="EB273" s="185"/>
      <c r="EC273" s="185"/>
      <c r="ED273" s="185"/>
      <c r="EE273" s="185"/>
    </row>
    <row r="274" spans="30:135" ht="13" x14ac:dyDescent="0.15">
      <c r="AD274" s="144">
        <f t="shared" si="93"/>
        <v>81.214285714285722</v>
      </c>
      <c r="AE274" s="144">
        <f t="shared" si="94"/>
        <v>76.868953386103783</v>
      </c>
      <c r="AF274" s="149">
        <v>199</v>
      </c>
      <c r="AG274" s="150" t="s">
        <v>422</v>
      </c>
      <c r="AH274" s="149">
        <v>14</v>
      </c>
      <c r="AI274" s="151">
        <v>1</v>
      </c>
      <c r="AJ274" s="152">
        <v>1137</v>
      </c>
      <c r="AK274" s="152">
        <v>874</v>
      </c>
      <c r="AL274" s="149">
        <v>0.76900000000000002</v>
      </c>
      <c r="AM274" s="152">
        <v>491</v>
      </c>
      <c r="AN274" s="152">
        <v>316</v>
      </c>
      <c r="AO274" s="152">
        <v>807</v>
      </c>
      <c r="AP274" s="153">
        <v>0.39200000000000002</v>
      </c>
      <c r="AQ274" s="153">
        <v>0.441</v>
      </c>
      <c r="AR274" s="154">
        <v>0.19400000000000001</v>
      </c>
      <c r="AS274" s="154">
        <v>0.113</v>
      </c>
      <c r="AT274" s="154">
        <v>8.5000000000000006E-2</v>
      </c>
      <c r="AU274" s="154">
        <v>0.36499999999999999</v>
      </c>
      <c r="AW274" s="185"/>
      <c r="AX274" s="144">
        <f t="shared" si="95"/>
        <v>80.098955470038476</v>
      </c>
      <c r="AY274" s="149">
        <v>199</v>
      </c>
      <c r="AZ274" s="150" t="s">
        <v>518</v>
      </c>
      <c r="BA274" s="149">
        <v>22</v>
      </c>
      <c r="BB274" s="151">
        <v>1</v>
      </c>
      <c r="BC274" s="152">
        <v>1819</v>
      </c>
      <c r="BD274" s="152">
        <v>1457</v>
      </c>
      <c r="BE274" s="149">
        <v>0.80100000000000005</v>
      </c>
      <c r="BF274" s="152">
        <v>796</v>
      </c>
      <c r="BG274" s="152">
        <v>545</v>
      </c>
      <c r="BH274" s="152">
        <v>1341</v>
      </c>
      <c r="BI274" s="153">
        <v>0.40600000000000003</v>
      </c>
      <c r="BJ274" s="153">
        <v>0.45700000000000002</v>
      </c>
      <c r="BK274" s="154">
        <v>0.184</v>
      </c>
      <c r="BL274" s="154">
        <v>9.2999999999999999E-2</v>
      </c>
      <c r="BM274" s="154">
        <v>7.8E-2</v>
      </c>
      <c r="BN274" s="155">
        <v>0.37</v>
      </c>
      <c r="DU274" s="4"/>
      <c r="DZ274" s="185"/>
      <c r="EA274" s="185"/>
      <c r="EB274" s="185"/>
      <c r="EC274" s="185"/>
      <c r="ED274" s="185"/>
      <c r="EE274" s="185"/>
    </row>
    <row r="275" spans="30:135" ht="13" x14ac:dyDescent="0.15">
      <c r="AD275" s="144">
        <f t="shared" si="93"/>
        <v>80.5</v>
      </c>
      <c r="AE275" s="144">
        <f t="shared" si="94"/>
        <v>76.83229813664596</v>
      </c>
      <c r="AF275" s="149">
        <v>200</v>
      </c>
      <c r="AG275" s="150" t="s">
        <v>358</v>
      </c>
      <c r="AH275" s="149">
        <v>20</v>
      </c>
      <c r="AI275" s="151">
        <v>1</v>
      </c>
      <c r="AJ275" s="152">
        <v>1610</v>
      </c>
      <c r="AK275" s="152">
        <v>1237</v>
      </c>
      <c r="AL275" s="149">
        <v>0.76800000000000002</v>
      </c>
      <c r="AM275" s="152">
        <v>681</v>
      </c>
      <c r="AN275" s="152">
        <v>427</v>
      </c>
      <c r="AO275" s="152">
        <v>1108</v>
      </c>
      <c r="AP275" s="153">
        <v>0.38500000000000001</v>
      </c>
      <c r="AQ275" s="153">
        <v>0.42599999999999999</v>
      </c>
      <c r="AR275" s="154">
        <v>0.19400000000000001</v>
      </c>
      <c r="AS275" s="154">
        <v>0.13400000000000001</v>
      </c>
      <c r="AT275" s="154">
        <v>9.7000000000000003E-2</v>
      </c>
      <c r="AU275" s="154">
        <v>0.371</v>
      </c>
      <c r="AW275" s="185"/>
      <c r="AX275" s="144">
        <f t="shared" si="95"/>
        <v>80.09563658099222</v>
      </c>
      <c r="AY275" s="149">
        <v>200</v>
      </c>
      <c r="AZ275" s="150" t="s">
        <v>441</v>
      </c>
      <c r="BA275" s="149">
        <v>20</v>
      </c>
      <c r="BB275" s="151">
        <v>1</v>
      </c>
      <c r="BC275" s="152">
        <v>1673</v>
      </c>
      <c r="BD275" s="152">
        <v>1340</v>
      </c>
      <c r="BE275" s="149">
        <v>0.80100000000000005</v>
      </c>
      <c r="BF275" s="152">
        <v>733</v>
      </c>
      <c r="BG275" s="152">
        <v>502</v>
      </c>
      <c r="BH275" s="152">
        <v>1235</v>
      </c>
      <c r="BI275" s="153">
        <v>0.40600000000000003</v>
      </c>
      <c r="BJ275" s="153">
        <v>0.44800000000000001</v>
      </c>
      <c r="BK275" s="154">
        <v>0.17899999999999999</v>
      </c>
      <c r="BL275" s="154">
        <v>0.104</v>
      </c>
      <c r="BM275" s="154">
        <v>7.8E-2</v>
      </c>
      <c r="BN275" s="154">
        <v>0.375</v>
      </c>
      <c r="DU275" s="4"/>
      <c r="DZ275" s="185"/>
      <c r="EA275" s="185"/>
      <c r="EB275" s="185"/>
      <c r="EC275" s="185"/>
      <c r="ED275" s="185"/>
      <c r="EE275" s="185"/>
    </row>
    <row r="276" spans="30:135" ht="13" x14ac:dyDescent="0.15">
      <c r="AD276" s="144">
        <f t="shared" si="93"/>
        <v>79.599999999999994</v>
      </c>
      <c r="AE276" s="144">
        <f t="shared" si="94"/>
        <v>76.695979899497488</v>
      </c>
      <c r="AF276" s="149">
        <v>201</v>
      </c>
      <c r="AG276" s="150" t="s">
        <v>253</v>
      </c>
      <c r="AH276" s="149">
        <v>20</v>
      </c>
      <c r="AI276" s="151">
        <v>1</v>
      </c>
      <c r="AJ276" s="152">
        <v>1592</v>
      </c>
      <c r="AK276" s="152">
        <v>1221</v>
      </c>
      <c r="AL276" s="149">
        <v>0.76700000000000002</v>
      </c>
      <c r="AM276" s="152">
        <v>733</v>
      </c>
      <c r="AN276" s="152">
        <v>462</v>
      </c>
      <c r="AO276" s="152">
        <v>1195</v>
      </c>
      <c r="AP276" s="153">
        <v>0.38700000000000001</v>
      </c>
      <c r="AQ276" s="153">
        <v>0.44400000000000001</v>
      </c>
      <c r="AR276" s="154">
        <v>0.17499999999999999</v>
      </c>
      <c r="AS276" s="154">
        <v>9.4E-2</v>
      </c>
      <c r="AT276" s="154">
        <v>7.1999999999999995E-2</v>
      </c>
      <c r="AU276" s="154">
        <v>0.35099999999999998</v>
      </c>
      <c r="AW276" s="185"/>
      <c r="AX276" s="144">
        <f t="shared" si="95"/>
        <v>80.090270812437311</v>
      </c>
      <c r="AY276" s="149">
        <v>201</v>
      </c>
      <c r="AZ276" s="150" t="s">
        <v>439</v>
      </c>
      <c r="BA276" s="149">
        <v>23</v>
      </c>
      <c r="BB276" s="151">
        <v>1</v>
      </c>
      <c r="BC276" s="152">
        <v>1994</v>
      </c>
      <c r="BD276" s="152">
        <v>1597</v>
      </c>
      <c r="BE276" s="149">
        <v>0.80100000000000005</v>
      </c>
      <c r="BF276" s="152">
        <v>869</v>
      </c>
      <c r="BG276" s="152">
        <v>573</v>
      </c>
      <c r="BH276" s="152">
        <v>1442</v>
      </c>
      <c r="BI276" s="153">
        <v>0.39700000000000002</v>
      </c>
      <c r="BJ276" s="153">
        <v>0.44800000000000001</v>
      </c>
      <c r="BK276" s="154">
        <v>0.17599999999999999</v>
      </c>
      <c r="BL276" s="154">
        <v>0.11799999999999999</v>
      </c>
      <c r="BM276" s="154">
        <v>8.5000000000000006E-2</v>
      </c>
      <c r="BN276" s="155">
        <v>0.38</v>
      </c>
      <c r="DU276" s="4"/>
      <c r="DZ276" s="185"/>
      <c r="EA276" s="185"/>
      <c r="EB276" s="185"/>
      <c r="EC276" s="185"/>
      <c r="ED276" s="185"/>
      <c r="EE276" s="185"/>
    </row>
    <row r="277" spans="30:135" ht="13" x14ac:dyDescent="0.15">
      <c r="AD277" s="144">
        <f t="shared" si="93"/>
        <v>87.764705882352956</v>
      </c>
      <c r="AE277" s="144">
        <f t="shared" si="94"/>
        <v>76.675603217158169</v>
      </c>
      <c r="AF277" s="149">
        <v>202</v>
      </c>
      <c r="AG277" s="150" t="s">
        <v>526</v>
      </c>
      <c r="AH277" s="149">
        <v>17</v>
      </c>
      <c r="AI277" s="151">
        <v>1</v>
      </c>
      <c r="AJ277" s="152">
        <v>1492</v>
      </c>
      <c r="AK277" s="152">
        <v>1144</v>
      </c>
      <c r="AL277" s="149">
        <v>0.76700000000000002</v>
      </c>
      <c r="AM277" s="152">
        <v>615</v>
      </c>
      <c r="AN277" s="152">
        <v>444</v>
      </c>
      <c r="AO277" s="152">
        <v>1059</v>
      </c>
      <c r="AP277" s="153">
        <v>0.41899999999999998</v>
      </c>
      <c r="AQ277" s="151">
        <v>0.45</v>
      </c>
      <c r="AR277" s="154">
        <v>0.20599999999999999</v>
      </c>
      <c r="AS277" s="154">
        <v>0.107</v>
      </c>
      <c r="AT277" s="154">
        <v>8.7999999999999995E-2</v>
      </c>
      <c r="AU277" s="154">
        <v>0.373</v>
      </c>
      <c r="AW277" s="185"/>
      <c r="AX277" s="144">
        <f t="shared" si="95"/>
        <v>80.075365049458313</v>
      </c>
      <c r="AY277" s="149">
        <v>202</v>
      </c>
      <c r="AZ277" s="150" t="s">
        <v>295</v>
      </c>
      <c r="BA277" s="149">
        <v>25</v>
      </c>
      <c r="BB277" s="151">
        <v>1</v>
      </c>
      <c r="BC277" s="152">
        <v>2123</v>
      </c>
      <c r="BD277" s="152">
        <v>1700</v>
      </c>
      <c r="BE277" s="149">
        <v>0.80100000000000005</v>
      </c>
      <c r="BF277" s="152">
        <v>963</v>
      </c>
      <c r="BG277" s="152">
        <v>617</v>
      </c>
      <c r="BH277" s="152">
        <v>1580</v>
      </c>
      <c r="BI277" s="153">
        <v>0.39100000000000001</v>
      </c>
      <c r="BJ277" s="153">
        <v>0.44800000000000001</v>
      </c>
      <c r="BK277" s="155">
        <v>0.17</v>
      </c>
      <c r="BL277" s="154">
        <v>0.10100000000000001</v>
      </c>
      <c r="BM277" s="154">
        <v>7.9000000000000001E-2</v>
      </c>
      <c r="BN277" s="155">
        <v>0.37</v>
      </c>
      <c r="DU277" s="4"/>
      <c r="DZ277" s="185"/>
      <c r="EA277" s="185"/>
      <c r="EB277" s="185"/>
      <c r="EC277" s="185"/>
      <c r="ED277" s="185"/>
      <c r="EE277" s="185"/>
    </row>
    <row r="278" spans="30:135" ht="13" x14ac:dyDescent="0.15">
      <c r="AD278" s="144">
        <f t="shared" si="93"/>
        <v>83.714285714285722</v>
      </c>
      <c r="AE278" s="144">
        <f t="shared" si="94"/>
        <v>76.706484641638227</v>
      </c>
      <c r="AF278" s="149">
        <v>203</v>
      </c>
      <c r="AG278" s="150" t="s">
        <v>527</v>
      </c>
      <c r="AH278" s="149">
        <v>14</v>
      </c>
      <c r="AI278" s="151">
        <v>1</v>
      </c>
      <c r="AJ278" s="152">
        <v>1172</v>
      </c>
      <c r="AK278" s="152">
        <v>899</v>
      </c>
      <c r="AL278" s="149">
        <v>0.76700000000000002</v>
      </c>
      <c r="AM278" s="152">
        <v>515</v>
      </c>
      <c r="AN278" s="152">
        <v>328</v>
      </c>
      <c r="AO278" s="152">
        <v>843</v>
      </c>
      <c r="AP278" s="153">
        <v>0.38900000000000001</v>
      </c>
      <c r="AQ278" s="153">
        <v>0.441</v>
      </c>
      <c r="AR278" s="154">
        <v>0.193</v>
      </c>
      <c r="AS278" s="154">
        <v>0.107</v>
      </c>
      <c r="AT278" s="154">
        <v>7.3999999999999996E-2</v>
      </c>
      <c r="AU278" s="154">
        <v>0.35799999999999998</v>
      </c>
      <c r="AW278" s="185"/>
      <c r="AX278" s="144">
        <f t="shared" si="95"/>
        <v>80.120481927710841</v>
      </c>
      <c r="AY278" s="149">
        <v>203</v>
      </c>
      <c r="AZ278" s="150" t="s">
        <v>528</v>
      </c>
      <c r="BA278" s="149">
        <v>22</v>
      </c>
      <c r="BB278" s="151">
        <v>1</v>
      </c>
      <c r="BC278" s="152">
        <v>1826</v>
      </c>
      <c r="BD278" s="152">
        <v>1463</v>
      </c>
      <c r="BE278" s="149">
        <v>0.80100000000000005</v>
      </c>
      <c r="BF278" s="152">
        <v>799</v>
      </c>
      <c r="BG278" s="152">
        <v>524</v>
      </c>
      <c r="BH278" s="152">
        <v>1323</v>
      </c>
      <c r="BI278" s="153">
        <v>0.39600000000000002</v>
      </c>
      <c r="BJ278" s="153">
        <v>0.443</v>
      </c>
      <c r="BK278" s="154">
        <v>0.16700000000000001</v>
      </c>
      <c r="BL278" s="154">
        <v>0.125</v>
      </c>
      <c r="BM278" s="154">
        <v>0.10299999999999999</v>
      </c>
      <c r="BN278" s="154">
        <v>0.38600000000000001</v>
      </c>
      <c r="DU278" s="4"/>
      <c r="DZ278" s="185"/>
      <c r="EA278" s="185"/>
      <c r="EB278" s="185"/>
      <c r="EC278" s="185"/>
      <c r="ED278" s="185"/>
      <c r="EE278" s="185"/>
    </row>
    <row r="279" spans="30:135" ht="13" x14ac:dyDescent="0.15">
      <c r="AD279" s="144">
        <f t="shared" si="93"/>
        <v>75.263157894736835</v>
      </c>
      <c r="AE279" s="144">
        <f t="shared" si="94"/>
        <v>76.64335664335664</v>
      </c>
      <c r="AF279" s="149">
        <v>204</v>
      </c>
      <c r="AG279" s="150" t="s">
        <v>521</v>
      </c>
      <c r="AH279" s="149">
        <v>19</v>
      </c>
      <c r="AI279" s="151">
        <v>1</v>
      </c>
      <c r="AJ279" s="152">
        <v>1430</v>
      </c>
      <c r="AK279" s="152">
        <v>1096</v>
      </c>
      <c r="AL279" s="149">
        <v>0.76600000000000001</v>
      </c>
      <c r="AM279" s="152">
        <v>609</v>
      </c>
      <c r="AN279" s="152">
        <v>433</v>
      </c>
      <c r="AO279" s="152">
        <v>1042</v>
      </c>
      <c r="AP279" s="153">
        <v>0.41599999999999998</v>
      </c>
      <c r="AQ279" s="153">
        <v>0.45700000000000002</v>
      </c>
      <c r="AR279" s="154">
        <v>0.20499999999999999</v>
      </c>
      <c r="AS279" s="154">
        <v>7.6999999999999999E-2</v>
      </c>
      <c r="AT279" s="154">
        <v>6.2E-2</v>
      </c>
      <c r="AU279" s="154">
        <v>0.36499999999999999</v>
      </c>
      <c r="AW279" s="185"/>
      <c r="AX279" s="144">
        <f t="shared" si="95"/>
        <v>80.190930787589494</v>
      </c>
      <c r="AY279" s="149">
        <v>204</v>
      </c>
      <c r="AZ279" s="150" t="s">
        <v>339</v>
      </c>
      <c r="BA279" s="149">
        <v>16</v>
      </c>
      <c r="BB279" s="151">
        <v>1</v>
      </c>
      <c r="BC279" s="152">
        <v>1257</v>
      </c>
      <c r="BD279" s="152">
        <v>1008</v>
      </c>
      <c r="BE279" s="149">
        <v>0.80200000000000005</v>
      </c>
      <c r="BF279" s="152">
        <v>574</v>
      </c>
      <c r="BG279" s="152">
        <v>379</v>
      </c>
      <c r="BH279" s="152">
        <v>953</v>
      </c>
      <c r="BI279" s="153">
        <v>0.39800000000000002</v>
      </c>
      <c r="BJ279" s="153">
        <v>0.45100000000000001</v>
      </c>
      <c r="BK279" s="154">
        <v>0.156</v>
      </c>
      <c r="BL279" s="154">
        <v>0.106</v>
      </c>
      <c r="BM279" s="154">
        <v>8.4000000000000005E-2</v>
      </c>
      <c r="BN279" s="154">
        <v>0.374</v>
      </c>
      <c r="DU279" s="4"/>
      <c r="DZ279" s="185"/>
      <c r="EA279" s="185"/>
      <c r="EB279" s="185"/>
      <c r="EC279" s="185"/>
      <c r="ED279" s="185"/>
      <c r="EE279" s="185"/>
    </row>
    <row r="280" spans="30:135" ht="13" x14ac:dyDescent="0.15">
      <c r="AD280" s="144">
        <f t="shared" si="93"/>
        <v>83.800000000000011</v>
      </c>
      <c r="AE280" s="144">
        <f t="shared" si="94"/>
        <v>76.551312649164686</v>
      </c>
      <c r="AF280" s="149">
        <v>205</v>
      </c>
      <c r="AG280" s="150" t="s">
        <v>278</v>
      </c>
      <c r="AH280" s="149">
        <v>20</v>
      </c>
      <c r="AI280" s="151">
        <v>1</v>
      </c>
      <c r="AJ280" s="152">
        <v>1676</v>
      </c>
      <c r="AK280" s="152">
        <v>1283</v>
      </c>
      <c r="AL280" s="149">
        <v>0.76600000000000001</v>
      </c>
      <c r="AM280" s="152">
        <v>775</v>
      </c>
      <c r="AN280" s="152">
        <v>468</v>
      </c>
      <c r="AO280" s="152">
        <v>1243</v>
      </c>
      <c r="AP280" s="153">
        <v>0.377</v>
      </c>
      <c r="AQ280" s="153">
        <v>0.41699999999999998</v>
      </c>
      <c r="AR280" s="154">
        <v>0.16400000000000001</v>
      </c>
      <c r="AS280" s="154">
        <v>0.112</v>
      </c>
      <c r="AT280" s="154">
        <v>8.4000000000000005E-2</v>
      </c>
      <c r="AU280" s="154">
        <v>0.36199999999999999</v>
      </c>
      <c r="AW280" s="185"/>
      <c r="AX280" s="144">
        <f t="shared" si="95"/>
        <v>80.187207488299521</v>
      </c>
      <c r="AY280" s="149">
        <v>205</v>
      </c>
      <c r="AZ280" s="150" t="s">
        <v>529</v>
      </c>
      <c r="BA280" s="149">
        <v>8</v>
      </c>
      <c r="BB280" s="151">
        <v>1</v>
      </c>
      <c r="BC280" s="152">
        <v>641</v>
      </c>
      <c r="BD280" s="152">
        <v>514</v>
      </c>
      <c r="BE280" s="149">
        <v>0.80200000000000005</v>
      </c>
      <c r="BF280" s="152">
        <v>254</v>
      </c>
      <c r="BG280" s="152">
        <v>195</v>
      </c>
      <c r="BH280" s="152">
        <v>449</v>
      </c>
      <c r="BI280" s="153">
        <v>0.434</v>
      </c>
      <c r="BJ280" s="153">
        <v>0.47599999999999998</v>
      </c>
      <c r="BK280" s="154">
        <v>0.20300000000000001</v>
      </c>
      <c r="BL280" s="154">
        <v>0.106</v>
      </c>
      <c r="BM280" s="154">
        <v>7.4999999999999997E-2</v>
      </c>
      <c r="BN280" s="154">
        <v>0.38700000000000001</v>
      </c>
      <c r="DU280" s="4"/>
      <c r="DZ280" s="185"/>
      <c r="EA280" s="185"/>
      <c r="EB280" s="185"/>
      <c r="EC280" s="185"/>
      <c r="ED280" s="185"/>
      <c r="EE280" s="185"/>
    </row>
    <row r="281" spans="30:135" ht="13" x14ac:dyDescent="0.15">
      <c r="AD281" s="144">
        <f t="shared" si="93"/>
        <v>81.125</v>
      </c>
      <c r="AE281" s="144">
        <f t="shared" si="94"/>
        <v>76.579352850539294</v>
      </c>
      <c r="AF281" s="149">
        <v>206</v>
      </c>
      <c r="AG281" s="150" t="s">
        <v>530</v>
      </c>
      <c r="AH281" s="149">
        <v>24</v>
      </c>
      <c r="AI281" s="151">
        <v>1</v>
      </c>
      <c r="AJ281" s="152">
        <v>1947</v>
      </c>
      <c r="AK281" s="152">
        <v>1491</v>
      </c>
      <c r="AL281" s="149">
        <v>0.76600000000000001</v>
      </c>
      <c r="AM281" s="152">
        <v>815</v>
      </c>
      <c r="AN281" s="152">
        <v>566</v>
      </c>
      <c r="AO281" s="152">
        <v>1381</v>
      </c>
      <c r="AP281" s="151">
        <v>0.41</v>
      </c>
      <c r="AQ281" s="153">
        <v>0.47099999999999997</v>
      </c>
      <c r="AR281" s="154">
        <v>0.22700000000000001</v>
      </c>
      <c r="AS281" s="154">
        <v>7.8E-2</v>
      </c>
      <c r="AT281" s="155">
        <v>0.06</v>
      </c>
      <c r="AU281" s="154">
        <v>0.34499999999999997</v>
      </c>
      <c r="AW281" s="185"/>
      <c r="AX281" s="144">
        <f t="shared" si="95"/>
        <v>80.345821325648416</v>
      </c>
      <c r="AY281" s="149">
        <v>206</v>
      </c>
      <c r="AZ281" s="150" t="s">
        <v>473</v>
      </c>
      <c r="BA281" s="149">
        <v>21</v>
      </c>
      <c r="BB281" s="151">
        <v>1</v>
      </c>
      <c r="BC281" s="152">
        <v>1735</v>
      </c>
      <c r="BD281" s="152">
        <v>1394</v>
      </c>
      <c r="BE281" s="149">
        <v>0.80300000000000005</v>
      </c>
      <c r="BF281" s="152">
        <v>767</v>
      </c>
      <c r="BG281" s="152">
        <v>528</v>
      </c>
      <c r="BH281" s="152">
        <v>1295</v>
      </c>
      <c r="BI281" s="153">
        <v>0.40799999999999997</v>
      </c>
      <c r="BJ281" s="153">
        <v>0.46400000000000002</v>
      </c>
      <c r="BK281" s="154">
        <v>0.183</v>
      </c>
      <c r="BL281" s="154">
        <v>8.8999999999999996E-2</v>
      </c>
      <c r="BM281" s="154">
        <v>6.9000000000000006E-2</v>
      </c>
      <c r="BN281" s="154">
        <v>0.36899999999999999</v>
      </c>
      <c r="DU281" s="4"/>
      <c r="DZ281" s="185"/>
      <c r="EA281" s="185"/>
      <c r="EB281" s="185"/>
      <c r="EC281" s="185"/>
      <c r="ED281" s="185"/>
      <c r="EE281" s="185"/>
    </row>
    <row r="282" spans="30:135" ht="13" x14ac:dyDescent="0.15">
      <c r="AD282" s="144">
        <f t="shared" si="93"/>
        <v>76.384615384615387</v>
      </c>
      <c r="AE282" s="144">
        <f t="shared" si="94"/>
        <v>76.636455186304133</v>
      </c>
      <c r="AF282" s="149">
        <v>207</v>
      </c>
      <c r="AG282" s="150" t="s">
        <v>432</v>
      </c>
      <c r="AH282" s="149">
        <v>13</v>
      </c>
      <c r="AI282" s="151">
        <v>1</v>
      </c>
      <c r="AJ282" s="152">
        <v>993</v>
      </c>
      <c r="AK282" s="152">
        <v>761</v>
      </c>
      <c r="AL282" s="149">
        <v>0.76600000000000001</v>
      </c>
      <c r="AM282" s="152">
        <v>446</v>
      </c>
      <c r="AN282" s="152">
        <v>269</v>
      </c>
      <c r="AO282" s="152">
        <v>715</v>
      </c>
      <c r="AP282" s="153">
        <v>0.376</v>
      </c>
      <c r="AQ282" s="153">
        <v>0.437</v>
      </c>
      <c r="AR282" s="154">
        <v>0.186</v>
      </c>
      <c r="AS282" s="154">
        <v>0.106</v>
      </c>
      <c r="AT282" s="154">
        <v>8.1000000000000003E-2</v>
      </c>
      <c r="AU282" s="154">
        <v>0.35299999999999998</v>
      </c>
      <c r="AW282" s="185"/>
      <c r="AX282" s="144">
        <f t="shared" si="95"/>
        <v>80.327868852459019</v>
      </c>
      <c r="AY282" s="149">
        <v>207</v>
      </c>
      <c r="AZ282" s="150" t="s">
        <v>531</v>
      </c>
      <c r="BA282" s="149">
        <v>3</v>
      </c>
      <c r="BB282" s="151">
        <v>1</v>
      </c>
      <c r="BC282" s="152">
        <v>244</v>
      </c>
      <c r="BD282" s="152">
        <v>196</v>
      </c>
      <c r="BE282" s="149">
        <v>0.80300000000000005</v>
      </c>
      <c r="BF282" s="152">
        <v>109</v>
      </c>
      <c r="BG282" s="152">
        <v>70</v>
      </c>
      <c r="BH282" s="152">
        <v>179</v>
      </c>
      <c r="BI282" s="153">
        <v>0.39100000000000001</v>
      </c>
      <c r="BJ282" s="153">
        <v>0.441</v>
      </c>
      <c r="BK282" s="154">
        <v>0.16800000000000001</v>
      </c>
      <c r="BL282" s="154">
        <v>0.123</v>
      </c>
      <c r="BM282" s="154">
        <v>0.10199999999999999</v>
      </c>
      <c r="BN282" s="154">
        <v>0.36899999999999999</v>
      </c>
      <c r="DU282" s="4"/>
      <c r="DZ282" s="185"/>
      <c r="EA282" s="185"/>
      <c r="EB282" s="185"/>
      <c r="EC282" s="185"/>
      <c r="ED282" s="185"/>
      <c r="EE282" s="185"/>
    </row>
    <row r="283" spans="30:135" ht="13" x14ac:dyDescent="0.15">
      <c r="AD283" s="144">
        <f t="shared" si="93"/>
        <v>78.5</v>
      </c>
      <c r="AE283" s="144">
        <f t="shared" si="94"/>
        <v>76.539278131634831</v>
      </c>
      <c r="AF283" s="149">
        <v>208</v>
      </c>
      <c r="AG283" s="150" t="s">
        <v>532</v>
      </c>
      <c r="AH283" s="149">
        <v>12</v>
      </c>
      <c r="AI283" s="151">
        <v>1</v>
      </c>
      <c r="AJ283" s="152">
        <v>942</v>
      </c>
      <c r="AK283" s="152">
        <v>721</v>
      </c>
      <c r="AL283" s="149">
        <v>0.76500000000000001</v>
      </c>
      <c r="AM283" s="152">
        <v>405</v>
      </c>
      <c r="AN283" s="152">
        <v>284</v>
      </c>
      <c r="AO283" s="152">
        <v>689</v>
      </c>
      <c r="AP283" s="153">
        <v>0.41199999999999998</v>
      </c>
      <c r="AQ283" s="153">
        <v>0.45900000000000002</v>
      </c>
      <c r="AR283" s="155">
        <v>0.21</v>
      </c>
      <c r="AS283" s="154">
        <v>7.3999999999999996E-2</v>
      </c>
      <c r="AT283" s="154">
        <v>6.3E-2</v>
      </c>
      <c r="AU283" s="154">
        <v>0.35499999999999998</v>
      </c>
      <c r="AW283" s="185"/>
      <c r="AX283" s="144">
        <f t="shared" si="95"/>
        <v>80.296735905044514</v>
      </c>
      <c r="AY283" s="149">
        <v>208</v>
      </c>
      <c r="AZ283" s="150" t="s">
        <v>364</v>
      </c>
      <c r="BA283" s="149">
        <v>19</v>
      </c>
      <c r="BB283" s="151">
        <v>1</v>
      </c>
      <c r="BC283" s="152">
        <v>1685</v>
      </c>
      <c r="BD283" s="152">
        <v>1353</v>
      </c>
      <c r="BE283" s="149">
        <v>0.80300000000000005</v>
      </c>
      <c r="BF283" s="152">
        <v>773</v>
      </c>
      <c r="BG283" s="152">
        <v>483</v>
      </c>
      <c r="BH283" s="152">
        <v>1256</v>
      </c>
      <c r="BI283" s="153">
        <v>0.38500000000000001</v>
      </c>
      <c r="BJ283" s="153">
        <v>0.42899999999999999</v>
      </c>
      <c r="BK283" s="154">
        <v>0.14899999999999999</v>
      </c>
      <c r="BL283" s="154">
        <v>0.13100000000000001</v>
      </c>
      <c r="BM283" s="154">
        <v>0.10299999999999999</v>
      </c>
      <c r="BN283" s="154">
        <v>0.38300000000000001</v>
      </c>
      <c r="DU283" s="4"/>
      <c r="DZ283" s="185"/>
      <c r="EA283" s="185"/>
      <c r="EB283" s="185"/>
      <c r="EC283" s="185"/>
      <c r="ED283" s="185"/>
      <c r="EE283" s="185"/>
    </row>
    <row r="284" spans="30:135" ht="13" x14ac:dyDescent="0.15">
      <c r="AD284" s="144">
        <f t="shared" si="93"/>
        <v>80.16</v>
      </c>
      <c r="AE284" s="144">
        <f t="shared" si="94"/>
        <v>76.447105788423158</v>
      </c>
      <c r="AF284" s="149">
        <v>209</v>
      </c>
      <c r="AG284" s="150" t="s">
        <v>413</v>
      </c>
      <c r="AH284" s="149">
        <v>25</v>
      </c>
      <c r="AI284" s="151">
        <v>1</v>
      </c>
      <c r="AJ284" s="152">
        <v>2004</v>
      </c>
      <c r="AK284" s="152">
        <v>1532</v>
      </c>
      <c r="AL284" s="149">
        <v>0.76400000000000001</v>
      </c>
      <c r="AM284" s="152">
        <v>908</v>
      </c>
      <c r="AN284" s="152">
        <v>499</v>
      </c>
      <c r="AO284" s="152">
        <v>1407</v>
      </c>
      <c r="AP284" s="153">
        <v>0.35499999999999998</v>
      </c>
      <c r="AQ284" s="153">
        <v>0.40500000000000003</v>
      </c>
      <c r="AR284" s="154">
        <v>0.17599999999999999</v>
      </c>
      <c r="AS284" s="154">
        <v>0.14499999999999999</v>
      </c>
      <c r="AT284" s="154">
        <v>0.108</v>
      </c>
      <c r="AU284" s="154">
        <v>0.36299999999999999</v>
      </c>
      <c r="AW284" s="185"/>
      <c r="AX284" s="144">
        <f t="shared" si="95"/>
        <v>80.394190871369304</v>
      </c>
      <c r="AY284" s="149">
        <v>209</v>
      </c>
      <c r="AZ284" s="150" t="s">
        <v>427</v>
      </c>
      <c r="BA284" s="149">
        <v>23</v>
      </c>
      <c r="BB284" s="151">
        <v>1</v>
      </c>
      <c r="BC284" s="152">
        <v>1928</v>
      </c>
      <c r="BD284" s="152">
        <v>1550</v>
      </c>
      <c r="BE284" s="149">
        <v>0.80400000000000005</v>
      </c>
      <c r="BF284" s="152">
        <v>904</v>
      </c>
      <c r="BG284" s="152">
        <v>589</v>
      </c>
      <c r="BH284" s="152">
        <v>1493</v>
      </c>
      <c r="BI284" s="153">
        <v>0.39500000000000002</v>
      </c>
      <c r="BJ284" s="153">
        <v>0.44900000000000001</v>
      </c>
      <c r="BK284" s="154">
        <v>0.157</v>
      </c>
      <c r="BL284" s="154">
        <v>8.4000000000000005E-2</v>
      </c>
      <c r="BM284" s="154">
        <v>6.6000000000000003E-2</v>
      </c>
      <c r="BN284" s="154">
        <v>0.36599999999999999</v>
      </c>
      <c r="DU284" s="4"/>
      <c r="DZ284" s="185"/>
      <c r="EA284" s="185"/>
      <c r="EB284" s="185"/>
      <c r="EC284" s="185"/>
      <c r="ED284" s="185"/>
      <c r="EE284" s="185"/>
    </row>
    <row r="285" spans="30:135" ht="13" x14ac:dyDescent="0.15">
      <c r="AD285" s="144">
        <f t="shared" si="93"/>
        <v>96.045454545454561</v>
      </c>
      <c r="AE285" s="144">
        <f t="shared" si="94"/>
        <v>76.289635589209652</v>
      </c>
      <c r="AF285" s="149">
        <v>210</v>
      </c>
      <c r="AG285" s="150" t="s">
        <v>452</v>
      </c>
      <c r="AH285" s="149">
        <v>22</v>
      </c>
      <c r="AI285" s="151">
        <v>1</v>
      </c>
      <c r="AJ285" s="152">
        <v>2113</v>
      </c>
      <c r="AK285" s="152">
        <v>1612</v>
      </c>
      <c r="AL285" s="149">
        <v>0.76300000000000001</v>
      </c>
      <c r="AM285" s="152">
        <v>878</v>
      </c>
      <c r="AN285" s="152">
        <v>578</v>
      </c>
      <c r="AO285" s="152">
        <v>1456</v>
      </c>
      <c r="AP285" s="153">
        <v>0.39700000000000002</v>
      </c>
      <c r="AQ285" s="153">
        <v>0.443</v>
      </c>
      <c r="AR285" s="154">
        <v>0.215</v>
      </c>
      <c r="AS285" s="154">
        <v>0.115</v>
      </c>
      <c r="AT285" s="154">
        <v>9.4E-2</v>
      </c>
      <c r="AU285" s="154">
        <v>0.36299999999999999</v>
      </c>
      <c r="AW285" s="185"/>
      <c r="AX285" s="144">
        <f t="shared" si="95"/>
        <v>80.350194552529189</v>
      </c>
      <c r="AY285" s="149">
        <v>210</v>
      </c>
      <c r="AZ285" s="150" t="s">
        <v>533</v>
      </c>
      <c r="BA285" s="149">
        <v>18</v>
      </c>
      <c r="BB285" s="151">
        <v>1</v>
      </c>
      <c r="BC285" s="152">
        <v>1542</v>
      </c>
      <c r="BD285" s="152">
        <v>1239</v>
      </c>
      <c r="BE285" s="149">
        <v>0.80400000000000005</v>
      </c>
      <c r="BF285" s="152">
        <v>701</v>
      </c>
      <c r="BG285" s="152">
        <v>463</v>
      </c>
      <c r="BH285" s="152">
        <v>1164</v>
      </c>
      <c r="BI285" s="153">
        <v>0.39800000000000002</v>
      </c>
      <c r="BJ285" s="153">
        <v>0.44800000000000001</v>
      </c>
      <c r="BK285" s="154">
        <v>0.16300000000000001</v>
      </c>
      <c r="BL285" s="154">
        <v>9.7000000000000003E-2</v>
      </c>
      <c r="BM285" s="154">
        <v>6.7000000000000004E-2</v>
      </c>
      <c r="BN285" s="154">
        <v>0.375</v>
      </c>
      <c r="DU285" s="4"/>
      <c r="DZ285" s="185"/>
      <c r="EA285" s="185"/>
      <c r="EB285" s="185"/>
      <c r="EC285" s="185"/>
      <c r="ED285" s="185"/>
      <c r="EE285" s="185"/>
    </row>
    <row r="286" spans="30:135" ht="13" x14ac:dyDescent="0.15">
      <c r="AD286" s="144">
        <f t="shared" si="93"/>
        <v>76.454545454545453</v>
      </c>
      <c r="AE286" s="144">
        <f t="shared" si="94"/>
        <v>76.337693222354346</v>
      </c>
      <c r="AF286" s="149">
        <v>211</v>
      </c>
      <c r="AG286" s="150" t="s">
        <v>487</v>
      </c>
      <c r="AH286" s="149">
        <v>22</v>
      </c>
      <c r="AI286" s="151">
        <v>1</v>
      </c>
      <c r="AJ286" s="152">
        <v>1682</v>
      </c>
      <c r="AK286" s="152">
        <v>1284</v>
      </c>
      <c r="AL286" s="149">
        <v>0.76300000000000001</v>
      </c>
      <c r="AM286" s="152">
        <v>737</v>
      </c>
      <c r="AN286" s="152">
        <v>473</v>
      </c>
      <c r="AO286" s="152">
        <v>1210</v>
      </c>
      <c r="AP286" s="153">
        <v>0.39100000000000001</v>
      </c>
      <c r="AQ286" s="153">
        <v>0.437</v>
      </c>
      <c r="AR286" s="154">
        <v>0.19400000000000001</v>
      </c>
      <c r="AS286" s="155">
        <v>0.1</v>
      </c>
      <c r="AT286" s="154">
        <v>7.8E-2</v>
      </c>
      <c r="AU286" s="154">
        <v>0.36099999999999999</v>
      </c>
      <c r="AW286" s="185"/>
      <c r="AX286" s="144">
        <f t="shared" si="95"/>
        <v>80.441810344827587</v>
      </c>
      <c r="AY286" s="149">
        <v>211</v>
      </c>
      <c r="AZ286" s="150" t="s">
        <v>464</v>
      </c>
      <c r="BA286" s="149">
        <v>22</v>
      </c>
      <c r="BB286" s="151">
        <v>1</v>
      </c>
      <c r="BC286" s="152">
        <v>1856</v>
      </c>
      <c r="BD286" s="152">
        <v>1493</v>
      </c>
      <c r="BE286" s="149">
        <v>0.80400000000000005</v>
      </c>
      <c r="BF286" s="152">
        <v>869</v>
      </c>
      <c r="BG286" s="152">
        <v>538</v>
      </c>
      <c r="BH286" s="152">
        <v>1407</v>
      </c>
      <c r="BI286" s="153">
        <v>0.38200000000000001</v>
      </c>
      <c r="BJ286" s="153">
        <v>0.432</v>
      </c>
      <c r="BK286" s="155">
        <v>0.15</v>
      </c>
      <c r="BL286" s="154">
        <v>0.108</v>
      </c>
      <c r="BM286" s="154">
        <v>8.8999999999999996E-2</v>
      </c>
      <c r="BN286" s="154">
        <v>0.376</v>
      </c>
      <c r="DU286" s="4"/>
      <c r="DZ286" s="185"/>
      <c r="EA286" s="185"/>
      <c r="EB286" s="185"/>
      <c r="EC286" s="185"/>
      <c r="ED286" s="185"/>
      <c r="EE286" s="185"/>
    </row>
    <row r="287" spans="30:135" ht="13" x14ac:dyDescent="0.15">
      <c r="AD287" s="144">
        <f t="shared" si="93"/>
        <v>76.739130434782609</v>
      </c>
      <c r="AE287" s="144">
        <f t="shared" si="94"/>
        <v>76.260623229461757</v>
      </c>
      <c r="AF287" s="149">
        <v>212</v>
      </c>
      <c r="AG287" s="150" t="s">
        <v>534</v>
      </c>
      <c r="AH287" s="149">
        <v>23</v>
      </c>
      <c r="AI287" s="151">
        <v>1</v>
      </c>
      <c r="AJ287" s="152">
        <v>1765</v>
      </c>
      <c r="AK287" s="152">
        <v>1346</v>
      </c>
      <c r="AL287" s="149">
        <v>0.76300000000000001</v>
      </c>
      <c r="AM287" s="152">
        <v>808</v>
      </c>
      <c r="AN287" s="152">
        <v>508</v>
      </c>
      <c r="AO287" s="152">
        <v>1316</v>
      </c>
      <c r="AP287" s="153">
        <v>0.38600000000000001</v>
      </c>
      <c r="AQ287" s="153">
        <v>0.438</v>
      </c>
      <c r="AR287" s="154">
        <v>0.17599999999999999</v>
      </c>
      <c r="AS287" s="154">
        <v>9.6000000000000002E-2</v>
      </c>
      <c r="AT287" s="154">
        <v>8.2000000000000003E-2</v>
      </c>
      <c r="AU287" s="154">
        <v>0.35199999999999998</v>
      </c>
      <c r="AW287" s="185"/>
      <c r="AX287" s="144">
        <f t="shared" si="95"/>
        <v>80.438268305718864</v>
      </c>
      <c r="AY287" s="149">
        <v>212</v>
      </c>
      <c r="AZ287" s="150" t="s">
        <v>416</v>
      </c>
      <c r="BA287" s="149">
        <v>22</v>
      </c>
      <c r="BB287" s="151">
        <v>1</v>
      </c>
      <c r="BC287" s="152">
        <v>1871</v>
      </c>
      <c r="BD287" s="152">
        <v>1505</v>
      </c>
      <c r="BE287" s="149">
        <v>0.80400000000000005</v>
      </c>
      <c r="BF287" s="152">
        <v>821</v>
      </c>
      <c r="BG287" s="152">
        <v>525</v>
      </c>
      <c r="BH287" s="152">
        <v>1346</v>
      </c>
      <c r="BI287" s="151">
        <v>0.39</v>
      </c>
      <c r="BJ287" s="153">
        <v>0.45400000000000001</v>
      </c>
      <c r="BK287" s="154">
        <v>0.17899999999999999</v>
      </c>
      <c r="BL287" s="154">
        <v>0.113</v>
      </c>
      <c r="BM287" s="155">
        <v>0.09</v>
      </c>
      <c r="BN287" s="154">
        <v>0.36799999999999999</v>
      </c>
      <c r="DU287" s="4"/>
      <c r="DZ287" s="185"/>
      <c r="EA287" s="185"/>
      <c r="EB287" s="185"/>
      <c r="EC287" s="185"/>
      <c r="ED287" s="185"/>
      <c r="EE287" s="185"/>
    </row>
    <row r="288" spans="30:135" ht="13" x14ac:dyDescent="0.15">
      <c r="AD288" s="144">
        <f t="shared" si="93"/>
        <v>81.400000000000006</v>
      </c>
      <c r="AE288" s="144">
        <f t="shared" si="94"/>
        <v>76.167076167076161</v>
      </c>
      <c r="AF288" s="149">
        <v>213</v>
      </c>
      <c r="AG288" s="150" t="s">
        <v>535</v>
      </c>
      <c r="AH288" s="149">
        <v>15</v>
      </c>
      <c r="AI288" s="151">
        <v>1</v>
      </c>
      <c r="AJ288" s="152">
        <v>1221</v>
      </c>
      <c r="AK288" s="152">
        <v>930</v>
      </c>
      <c r="AL288" s="149">
        <v>0.76200000000000001</v>
      </c>
      <c r="AM288" s="152">
        <v>552</v>
      </c>
      <c r="AN288" s="152">
        <v>323</v>
      </c>
      <c r="AO288" s="152">
        <v>875</v>
      </c>
      <c r="AP288" s="153">
        <v>0.36899999999999999</v>
      </c>
      <c r="AQ288" s="153">
        <v>0.42399999999999999</v>
      </c>
      <c r="AR288" s="155">
        <v>0.18</v>
      </c>
      <c r="AS288" s="154">
        <v>0.123</v>
      </c>
      <c r="AT288" s="155">
        <v>0.09</v>
      </c>
      <c r="AU288" s="155">
        <v>0.36</v>
      </c>
      <c r="AW288" s="185"/>
      <c r="AX288" s="144">
        <f t="shared" si="95"/>
        <v>80.502793296089379</v>
      </c>
      <c r="AY288" s="149">
        <v>213</v>
      </c>
      <c r="AZ288" s="150" t="s">
        <v>536</v>
      </c>
      <c r="BA288" s="149">
        <v>23</v>
      </c>
      <c r="BB288" s="151">
        <v>1</v>
      </c>
      <c r="BC288" s="152">
        <v>1790</v>
      </c>
      <c r="BD288" s="152">
        <v>1441</v>
      </c>
      <c r="BE288" s="149">
        <v>0.80500000000000005</v>
      </c>
      <c r="BF288" s="152">
        <v>784</v>
      </c>
      <c r="BG288" s="152">
        <v>535</v>
      </c>
      <c r="BH288" s="152">
        <v>1319</v>
      </c>
      <c r="BI288" s="153">
        <v>0.40600000000000003</v>
      </c>
      <c r="BJ288" s="153">
        <v>0.46200000000000002</v>
      </c>
      <c r="BK288" s="154">
        <v>0.17499999999999999</v>
      </c>
      <c r="BL288" s="154">
        <v>0.106</v>
      </c>
      <c r="BM288" s="154">
        <v>8.7999999999999995E-2</v>
      </c>
      <c r="BN288" s="154">
        <v>0.372</v>
      </c>
      <c r="DU288" s="4"/>
      <c r="DZ288" s="185"/>
      <c r="EA288" s="185"/>
      <c r="EB288" s="185"/>
      <c r="EC288" s="185"/>
      <c r="ED288" s="185"/>
      <c r="EE288" s="185"/>
    </row>
    <row r="289" spans="30:135" ht="13" x14ac:dyDescent="0.15">
      <c r="AD289" s="144">
        <f t="shared" si="93"/>
        <v>84.333333333333343</v>
      </c>
      <c r="AE289" s="144">
        <f t="shared" si="94"/>
        <v>76.171654432523994</v>
      </c>
      <c r="AF289" s="149">
        <v>214</v>
      </c>
      <c r="AG289" s="150" t="s">
        <v>495</v>
      </c>
      <c r="AH289" s="149">
        <v>21</v>
      </c>
      <c r="AI289" s="151">
        <v>1</v>
      </c>
      <c r="AJ289" s="152">
        <v>1771</v>
      </c>
      <c r="AK289" s="152">
        <v>1349</v>
      </c>
      <c r="AL289" s="149">
        <v>0.76200000000000001</v>
      </c>
      <c r="AM289" s="152">
        <v>816</v>
      </c>
      <c r="AN289" s="152">
        <v>507</v>
      </c>
      <c r="AO289" s="152">
        <v>1323</v>
      </c>
      <c r="AP289" s="153">
        <v>0.38300000000000001</v>
      </c>
      <c r="AQ289" s="153">
        <v>0.41599999999999998</v>
      </c>
      <c r="AR289" s="154">
        <v>0.17199999999999999</v>
      </c>
      <c r="AS289" s="154">
        <v>9.7000000000000003E-2</v>
      </c>
      <c r="AT289" s="154">
        <v>7.6999999999999999E-2</v>
      </c>
      <c r="AU289" s="154">
        <v>0.36499999999999999</v>
      </c>
      <c r="AW289" s="185"/>
      <c r="AX289" s="144">
        <f t="shared" si="95"/>
        <v>80.490349504434008</v>
      </c>
      <c r="AY289" s="149">
        <v>214</v>
      </c>
      <c r="AZ289" s="150" t="s">
        <v>537</v>
      </c>
      <c r="BA289" s="149">
        <v>23</v>
      </c>
      <c r="BB289" s="151">
        <v>1</v>
      </c>
      <c r="BC289" s="152">
        <v>1917</v>
      </c>
      <c r="BD289" s="152">
        <v>1543</v>
      </c>
      <c r="BE289" s="149">
        <v>0.80500000000000005</v>
      </c>
      <c r="BF289" s="152">
        <v>846</v>
      </c>
      <c r="BG289" s="152">
        <v>561</v>
      </c>
      <c r="BH289" s="152">
        <v>1407</v>
      </c>
      <c r="BI289" s="153">
        <v>0.39900000000000002</v>
      </c>
      <c r="BJ289" s="153">
        <v>0.45500000000000002</v>
      </c>
      <c r="BK289" s="155">
        <v>0.18</v>
      </c>
      <c r="BL289" s="154">
        <v>0.10100000000000001</v>
      </c>
      <c r="BM289" s="154">
        <v>8.3000000000000004E-2</v>
      </c>
      <c r="BN289" s="155">
        <v>0.37</v>
      </c>
      <c r="DU289" s="4"/>
      <c r="DZ289" s="185"/>
      <c r="EA289" s="185"/>
      <c r="EB289" s="185"/>
      <c r="EC289" s="185"/>
      <c r="ED289" s="185"/>
      <c r="EE289" s="185"/>
    </row>
    <row r="290" spans="30:135" ht="13" x14ac:dyDescent="0.15">
      <c r="AD290" s="144">
        <f t="shared" si="93"/>
        <v>81.045454545454561</v>
      </c>
      <c r="AE290" s="144">
        <f t="shared" si="94"/>
        <v>76.051598429613009</v>
      </c>
      <c r="AF290" s="149">
        <v>215</v>
      </c>
      <c r="AG290" s="150" t="s">
        <v>528</v>
      </c>
      <c r="AH290" s="149">
        <v>22</v>
      </c>
      <c r="AI290" s="151">
        <v>1</v>
      </c>
      <c r="AJ290" s="152">
        <v>1783</v>
      </c>
      <c r="AK290" s="152">
        <v>1356</v>
      </c>
      <c r="AL290" s="149">
        <v>0.76100000000000001</v>
      </c>
      <c r="AM290" s="152">
        <v>736</v>
      </c>
      <c r="AN290" s="152">
        <v>502</v>
      </c>
      <c r="AO290" s="152">
        <v>1238</v>
      </c>
      <c r="AP290" s="153">
        <v>0.40500000000000003</v>
      </c>
      <c r="AQ290" s="151">
        <v>0.44</v>
      </c>
      <c r="AR290" s="154">
        <v>0.21299999999999999</v>
      </c>
      <c r="AS290" s="154">
        <v>0.114</v>
      </c>
      <c r="AT290" s="154">
        <v>9.8000000000000004E-2</v>
      </c>
      <c r="AU290" s="154">
        <v>0.36499999999999999</v>
      </c>
      <c r="AW290" s="185"/>
      <c r="AX290" s="144">
        <f t="shared" si="95"/>
        <v>80.454928390901443</v>
      </c>
      <c r="AY290" s="149">
        <v>215</v>
      </c>
      <c r="AZ290" s="150" t="s">
        <v>514</v>
      </c>
      <c r="BA290" s="149">
        <v>15</v>
      </c>
      <c r="BB290" s="151">
        <v>1</v>
      </c>
      <c r="BC290" s="152">
        <v>1187</v>
      </c>
      <c r="BD290" s="152">
        <v>955</v>
      </c>
      <c r="BE290" s="149">
        <v>0.80500000000000005</v>
      </c>
      <c r="BF290" s="152">
        <v>572</v>
      </c>
      <c r="BG290" s="152">
        <v>351</v>
      </c>
      <c r="BH290" s="152">
        <v>923</v>
      </c>
      <c r="BI290" s="151">
        <v>0.38</v>
      </c>
      <c r="BJ290" s="153">
        <v>0.434</v>
      </c>
      <c r="BK290" s="154">
        <v>0.13700000000000001</v>
      </c>
      <c r="BL290" s="155">
        <v>0.1</v>
      </c>
      <c r="BM290" s="154">
        <v>7.2999999999999995E-2</v>
      </c>
      <c r="BN290" s="154">
        <v>0.373</v>
      </c>
      <c r="DU290" s="4"/>
      <c r="DZ290" s="185"/>
      <c r="EA290" s="185"/>
      <c r="EB290" s="185"/>
      <c r="EC290" s="185"/>
      <c r="ED290" s="185"/>
      <c r="EE290" s="185"/>
    </row>
    <row r="291" spans="30:135" ht="13" x14ac:dyDescent="0.15">
      <c r="AD291" s="144">
        <f t="shared" si="93"/>
        <v>77.25</v>
      </c>
      <c r="AE291" s="144">
        <f t="shared" si="94"/>
        <v>76.132686084142392</v>
      </c>
      <c r="AF291" s="149">
        <v>216</v>
      </c>
      <c r="AG291" s="150" t="s">
        <v>538</v>
      </c>
      <c r="AH291" s="149">
        <v>16</v>
      </c>
      <c r="AI291" s="151">
        <v>1</v>
      </c>
      <c r="AJ291" s="152">
        <v>1236</v>
      </c>
      <c r="AK291" s="152">
        <v>941</v>
      </c>
      <c r="AL291" s="149">
        <v>0.76100000000000001</v>
      </c>
      <c r="AM291" s="152">
        <v>602</v>
      </c>
      <c r="AN291" s="152">
        <v>348</v>
      </c>
      <c r="AO291" s="152">
        <v>950</v>
      </c>
      <c r="AP291" s="153">
        <v>0.36599999999999999</v>
      </c>
      <c r="AQ291" s="153">
        <v>0.433</v>
      </c>
      <c r="AR291" s="154">
        <v>0.17599999999999999</v>
      </c>
      <c r="AS291" s="154">
        <v>6.6000000000000003E-2</v>
      </c>
      <c r="AT291" s="154">
        <v>4.9000000000000002E-2</v>
      </c>
      <c r="AU291" s="154">
        <v>0.33200000000000002</v>
      </c>
      <c r="AW291" s="185"/>
      <c r="AX291" s="144">
        <f t="shared" si="95"/>
        <v>80.537580886012933</v>
      </c>
      <c r="AY291" s="149">
        <v>216</v>
      </c>
      <c r="AZ291" s="150" t="s">
        <v>345</v>
      </c>
      <c r="BA291" s="149">
        <v>25</v>
      </c>
      <c r="BB291" s="151">
        <v>1</v>
      </c>
      <c r="BC291" s="152">
        <v>2009</v>
      </c>
      <c r="BD291" s="152">
        <v>1618</v>
      </c>
      <c r="BE291" s="149">
        <v>0.80500000000000005</v>
      </c>
      <c r="BF291" s="152">
        <v>919</v>
      </c>
      <c r="BG291" s="152">
        <v>557</v>
      </c>
      <c r="BH291" s="152">
        <v>1476</v>
      </c>
      <c r="BI291" s="153">
        <v>0.377</v>
      </c>
      <c r="BJ291" s="153">
        <v>0.439</v>
      </c>
      <c r="BK291" s="155">
        <v>0.16</v>
      </c>
      <c r="BL291" s="154">
        <v>0.121</v>
      </c>
      <c r="BM291" s="154">
        <v>9.6000000000000002E-2</v>
      </c>
      <c r="BN291" s="154">
        <v>0.374</v>
      </c>
      <c r="DU291" s="4"/>
      <c r="DZ291" s="185"/>
      <c r="EA291" s="185"/>
      <c r="EB291" s="185"/>
      <c r="EC291" s="185"/>
      <c r="ED291" s="185"/>
      <c r="EE291" s="185"/>
    </row>
    <row r="292" spans="30:135" ht="13" x14ac:dyDescent="0.15">
      <c r="AD292" s="144">
        <f t="shared" si="93"/>
        <v>79.555555555555557</v>
      </c>
      <c r="AE292" s="144">
        <f t="shared" si="94"/>
        <v>76.117318435754186</v>
      </c>
      <c r="AF292" s="149">
        <v>217</v>
      </c>
      <c r="AG292" s="150" t="s">
        <v>484</v>
      </c>
      <c r="AH292" s="149">
        <v>18</v>
      </c>
      <c r="AI292" s="151">
        <v>1</v>
      </c>
      <c r="AJ292" s="152">
        <v>1432</v>
      </c>
      <c r="AK292" s="152">
        <v>1090</v>
      </c>
      <c r="AL292" s="149">
        <v>0.76100000000000001</v>
      </c>
      <c r="AM292" s="152">
        <v>642</v>
      </c>
      <c r="AN292" s="152">
        <v>386</v>
      </c>
      <c r="AO292" s="152">
        <v>1028</v>
      </c>
      <c r="AP292" s="153">
        <v>0.375</v>
      </c>
      <c r="AQ292" s="153">
        <v>0.42799999999999999</v>
      </c>
      <c r="AR292" s="154">
        <v>0.184</v>
      </c>
      <c r="AS292" s="154">
        <v>0.115</v>
      </c>
      <c r="AT292" s="154">
        <v>9.5000000000000001E-2</v>
      </c>
      <c r="AU292" s="154">
        <v>0.35499999999999998</v>
      </c>
      <c r="AW292" s="185"/>
      <c r="AX292" s="144">
        <f t="shared" si="95"/>
        <v>80.569105691056905</v>
      </c>
      <c r="AY292" s="149">
        <v>217</v>
      </c>
      <c r="AZ292" s="150" t="s">
        <v>513</v>
      </c>
      <c r="BA292" s="149">
        <v>15</v>
      </c>
      <c r="BB292" s="151">
        <v>1</v>
      </c>
      <c r="BC292" s="152">
        <v>1230</v>
      </c>
      <c r="BD292" s="152">
        <v>991</v>
      </c>
      <c r="BE292" s="149">
        <v>0.80600000000000005</v>
      </c>
      <c r="BF292" s="152">
        <v>527</v>
      </c>
      <c r="BG292" s="152">
        <v>358</v>
      </c>
      <c r="BH292" s="152">
        <v>885</v>
      </c>
      <c r="BI292" s="153">
        <v>0.40500000000000003</v>
      </c>
      <c r="BJ292" s="153">
        <v>0.46300000000000002</v>
      </c>
      <c r="BK292" s="154">
        <v>0.193</v>
      </c>
      <c r="BL292" s="154">
        <v>0.105</v>
      </c>
      <c r="BM292" s="154">
        <v>6.7000000000000004E-2</v>
      </c>
      <c r="BN292" s="154">
        <v>0.373</v>
      </c>
      <c r="DU292" s="4"/>
      <c r="DZ292" s="185"/>
      <c r="EA292" s="185"/>
      <c r="EB292" s="185"/>
      <c r="EC292" s="185"/>
      <c r="ED292" s="185"/>
      <c r="EE292" s="185"/>
    </row>
    <row r="293" spans="30:135" ht="13" x14ac:dyDescent="0.15">
      <c r="AD293" s="144">
        <f t="shared" si="93"/>
        <v>81.050000000000011</v>
      </c>
      <c r="AE293" s="144">
        <f t="shared" si="94"/>
        <v>76.125848241826034</v>
      </c>
      <c r="AF293" s="149">
        <v>218</v>
      </c>
      <c r="AG293" s="150" t="s">
        <v>491</v>
      </c>
      <c r="AH293" s="149">
        <v>20</v>
      </c>
      <c r="AI293" s="151">
        <v>1</v>
      </c>
      <c r="AJ293" s="152">
        <v>1621</v>
      </c>
      <c r="AK293" s="152">
        <v>1234</v>
      </c>
      <c r="AL293" s="149">
        <v>0.76100000000000001</v>
      </c>
      <c r="AM293" s="152">
        <v>697</v>
      </c>
      <c r="AN293" s="152">
        <v>441</v>
      </c>
      <c r="AO293" s="152">
        <v>1138</v>
      </c>
      <c r="AP293" s="153">
        <v>0.38800000000000001</v>
      </c>
      <c r="AQ293" s="153">
        <v>0.442</v>
      </c>
      <c r="AR293" s="154">
        <v>0.20699999999999999</v>
      </c>
      <c r="AS293" s="154">
        <v>0.112</v>
      </c>
      <c r="AT293" s="154">
        <v>9.0999999999999998E-2</v>
      </c>
      <c r="AU293" s="154">
        <v>0.35199999999999998</v>
      </c>
      <c r="AW293" s="185"/>
      <c r="AX293" s="144">
        <f t="shared" si="95"/>
        <v>80.6640625</v>
      </c>
      <c r="AY293" s="149">
        <v>218</v>
      </c>
      <c r="AZ293" s="150" t="s">
        <v>539</v>
      </c>
      <c r="BA293" s="149">
        <v>25</v>
      </c>
      <c r="BB293" s="151">
        <v>1</v>
      </c>
      <c r="BC293" s="152">
        <v>2048</v>
      </c>
      <c r="BD293" s="152">
        <v>1652</v>
      </c>
      <c r="BE293" s="149">
        <v>0.80700000000000005</v>
      </c>
      <c r="BF293" s="152">
        <v>861</v>
      </c>
      <c r="BG293" s="152">
        <v>608</v>
      </c>
      <c r="BH293" s="152">
        <v>1469</v>
      </c>
      <c r="BI293" s="153">
        <v>0.41399999999999998</v>
      </c>
      <c r="BJ293" s="153">
        <v>0.47099999999999997</v>
      </c>
      <c r="BK293" s="154">
        <v>0.19900000000000001</v>
      </c>
      <c r="BL293" s="154">
        <v>0.107</v>
      </c>
      <c r="BM293" s="154">
        <v>8.6999999999999994E-2</v>
      </c>
      <c r="BN293" s="154">
        <v>0.372</v>
      </c>
      <c r="DU293" s="4"/>
      <c r="DZ293" s="185"/>
      <c r="EA293" s="185"/>
      <c r="EB293" s="185"/>
      <c r="EC293" s="185"/>
      <c r="ED293" s="185"/>
      <c r="EE293" s="185"/>
    </row>
    <row r="294" spans="30:135" ht="13" x14ac:dyDescent="0.15">
      <c r="AD294" s="144">
        <f t="shared" si="93"/>
        <v>86.050000000000011</v>
      </c>
      <c r="AE294" s="144">
        <f t="shared" si="94"/>
        <v>75.886112725159791</v>
      </c>
      <c r="AF294" s="149">
        <v>219</v>
      </c>
      <c r="AG294" s="150" t="s">
        <v>313</v>
      </c>
      <c r="AH294" s="149">
        <v>20</v>
      </c>
      <c r="AI294" s="151">
        <v>1</v>
      </c>
      <c r="AJ294" s="152">
        <v>1721</v>
      </c>
      <c r="AK294" s="152">
        <v>1306</v>
      </c>
      <c r="AL294" s="149">
        <v>0.75900000000000001</v>
      </c>
      <c r="AM294" s="152">
        <v>764</v>
      </c>
      <c r="AN294" s="152">
        <v>460</v>
      </c>
      <c r="AO294" s="152">
        <v>1224</v>
      </c>
      <c r="AP294" s="153">
        <v>0.376</v>
      </c>
      <c r="AQ294" s="153">
        <v>0.41599999999999998</v>
      </c>
      <c r="AR294" s="155">
        <v>0.18</v>
      </c>
      <c r="AS294" s="154">
        <v>0.125</v>
      </c>
      <c r="AT294" s="154">
        <v>0.104</v>
      </c>
      <c r="AU294" s="154">
        <v>0.36599999999999999</v>
      </c>
      <c r="AW294" s="185"/>
      <c r="AX294" s="144">
        <f t="shared" si="95"/>
        <v>80.657969370391385</v>
      </c>
      <c r="AY294" s="149">
        <v>219</v>
      </c>
      <c r="AZ294" s="150" t="s">
        <v>360</v>
      </c>
      <c r="BA294" s="149">
        <v>22</v>
      </c>
      <c r="BB294" s="151">
        <v>1</v>
      </c>
      <c r="BC294" s="152">
        <v>1763</v>
      </c>
      <c r="BD294" s="152">
        <v>1422</v>
      </c>
      <c r="BE294" s="149">
        <v>0.80700000000000005</v>
      </c>
      <c r="BF294" s="152">
        <v>741</v>
      </c>
      <c r="BG294" s="152">
        <v>492</v>
      </c>
      <c r="BH294" s="152">
        <v>1233</v>
      </c>
      <c r="BI294" s="153">
        <v>0.39900000000000002</v>
      </c>
      <c r="BJ294" s="153">
        <v>0.44500000000000001</v>
      </c>
      <c r="BK294" s="154">
        <v>0.182</v>
      </c>
      <c r="BL294" s="154">
        <v>0.14399999999999999</v>
      </c>
      <c r="BM294" s="154">
        <v>0.108</v>
      </c>
      <c r="BN294" s="154">
        <v>0.38700000000000001</v>
      </c>
      <c r="DU294" s="4"/>
      <c r="DZ294" s="185"/>
      <c r="EA294" s="185"/>
      <c r="EB294" s="185"/>
      <c r="EC294" s="185"/>
      <c r="ED294" s="185"/>
      <c r="EE294" s="185"/>
    </row>
    <row r="295" spans="30:135" ht="13" x14ac:dyDescent="0.15">
      <c r="AD295" s="144">
        <f t="shared" si="93"/>
        <v>85.210526315789465</v>
      </c>
      <c r="AE295" s="144">
        <f t="shared" si="94"/>
        <v>75.849289684990737</v>
      </c>
      <c r="AF295" s="149">
        <v>220</v>
      </c>
      <c r="AG295" s="150" t="s">
        <v>378</v>
      </c>
      <c r="AH295" s="149">
        <v>19</v>
      </c>
      <c r="AI295" s="151">
        <v>1</v>
      </c>
      <c r="AJ295" s="152">
        <v>1619</v>
      </c>
      <c r="AK295" s="152">
        <v>1228</v>
      </c>
      <c r="AL295" s="149">
        <v>0.75800000000000001</v>
      </c>
      <c r="AM295" s="152">
        <v>749</v>
      </c>
      <c r="AN295" s="152">
        <v>444</v>
      </c>
      <c r="AO295" s="152">
        <v>1193</v>
      </c>
      <c r="AP295" s="153">
        <v>0.372</v>
      </c>
      <c r="AQ295" s="153">
        <v>0.41099999999999998</v>
      </c>
      <c r="AR295" s="154">
        <v>0.16700000000000001</v>
      </c>
      <c r="AS295" s="154">
        <v>0.11799999999999999</v>
      </c>
      <c r="AT295" s="154">
        <v>9.5000000000000001E-2</v>
      </c>
      <c r="AU295" s="154">
        <v>0.36199999999999999</v>
      </c>
      <c r="AW295" s="185"/>
      <c r="AX295" s="144">
        <f t="shared" si="95"/>
        <v>80.691358024691368</v>
      </c>
      <c r="AY295" s="149">
        <v>220</v>
      </c>
      <c r="AZ295" s="150" t="s">
        <v>540</v>
      </c>
      <c r="BA295" s="149">
        <v>24</v>
      </c>
      <c r="BB295" s="151">
        <v>1</v>
      </c>
      <c r="BC295" s="152">
        <v>2025</v>
      </c>
      <c r="BD295" s="152">
        <v>1634</v>
      </c>
      <c r="BE295" s="149">
        <v>0.80700000000000005</v>
      </c>
      <c r="BF295" s="152">
        <v>802</v>
      </c>
      <c r="BG295" s="152">
        <v>591</v>
      </c>
      <c r="BH295" s="152">
        <v>1393</v>
      </c>
      <c r="BI295" s="153">
        <v>0.42399999999999999</v>
      </c>
      <c r="BJ295" s="153">
        <v>0.47099999999999997</v>
      </c>
      <c r="BK295" s="154">
        <v>0.21099999999999999</v>
      </c>
      <c r="BL295" s="154">
        <v>0.125</v>
      </c>
      <c r="BM295" s="154">
        <v>9.0999999999999998E-2</v>
      </c>
      <c r="BN295" s="154">
        <v>0.38100000000000001</v>
      </c>
      <c r="DU295" s="4"/>
      <c r="DZ295" s="185"/>
      <c r="EA295" s="185"/>
      <c r="EB295" s="185"/>
      <c r="EC295" s="185"/>
      <c r="ED295" s="185"/>
      <c r="EE295" s="185"/>
    </row>
    <row r="296" spans="30:135" ht="13" x14ac:dyDescent="0.15">
      <c r="AD296" s="144">
        <f t="shared" si="93"/>
        <v>86</v>
      </c>
      <c r="AE296" s="144">
        <f t="shared" si="94"/>
        <v>75.834175935288172</v>
      </c>
      <c r="AF296" s="149">
        <v>221</v>
      </c>
      <c r="AG296" s="150" t="s">
        <v>541</v>
      </c>
      <c r="AH296" s="149">
        <v>23</v>
      </c>
      <c r="AI296" s="151">
        <v>1</v>
      </c>
      <c r="AJ296" s="152">
        <v>1978</v>
      </c>
      <c r="AK296" s="152">
        <v>1500</v>
      </c>
      <c r="AL296" s="149">
        <v>0.75800000000000001</v>
      </c>
      <c r="AM296" s="152">
        <v>961</v>
      </c>
      <c r="AN296" s="152">
        <v>530</v>
      </c>
      <c r="AO296" s="152">
        <v>1491</v>
      </c>
      <c r="AP296" s="153">
        <v>0.35499999999999998</v>
      </c>
      <c r="AQ296" s="151">
        <v>0.42</v>
      </c>
      <c r="AR296" s="154">
        <v>0.16400000000000001</v>
      </c>
      <c r="AS296" s="154">
        <v>9.7000000000000003E-2</v>
      </c>
      <c r="AT296" s="154">
        <v>8.2000000000000003E-2</v>
      </c>
      <c r="AU296" s="154">
        <v>0.34200000000000003</v>
      </c>
      <c r="AW296" s="185"/>
      <c r="AX296" s="144">
        <f t="shared" si="95"/>
        <v>80.69358178053831</v>
      </c>
      <c r="AY296" s="149">
        <v>221</v>
      </c>
      <c r="AZ296" s="150" t="s">
        <v>542</v>
      </c>
      <c r="BA296" s="149">
        <v>24</v>
      </c>
      <c r="BB296" s="151">
        <v>1</v>
      </c>
      <c r="BC296" s="152">
        <v>1932</v>
      </c>
      <c r="BD296" s="152">
        <v>1559</v>
      </c>
      <c r="BE296" s="149">
        <v>0.80700000000000005</v>
      </c>
      <c r="BF296" s="152">
        <v>746</v>
      </c>
      <c r="BG296" s="152">
        <v>582</v>
      </c>
      <c r="BH296" s="152">
        <v>1328</v>
      </c>
      <c r="BI296" s="153">
        <v>0.438</v>
      </c>
      <c r="BJ296" s="153">
        <v>0.48299999999999998</v>
      </c>
      <c r="BK296" s="154">
        <v>0.216</v>
      </c>
      <c r="BL296" s="154">
        <v>0.115</v>
      </c>
      <c r="BM296" s="155">
        <v>0.09</v>
      </c>
      <c r="BN296" s="154">
        <v>0.38500000000000001</v>
      </c>
      <c r="DU296" s="4"/>
      <c r="DZ296" s="185"/>
      <c r="EA296" s="185"/>
      <c r="EB296" s="185"/>
      <c r="EC296" s="185"/>
      <c r="ED296" s="185"/>
      <c r="EE296" s="185"/>
    </row>
    <row r="297" spans="30:135" ht="13" x14ac:dyDescent="0.15">
      <c r="AD297" s="144">
        <f t="shared" si="93"/>
        <v>77.722222222222229</v>
      </c>
      <c r="AE297" s="144">
        <f t="shared" si="94"/>
        <v>75.768406004288778</v>
      </c>
      <c r="AF297" s="149">
        <v>222</v>
      </c>
      <c r="AG297" s="150" t="s">
        <v>238</v>
      </c>
      <c r="AH297" s="149">
        <v>18</v>
      </c>
      <c r="AI297" s="151">
        <v>1</v>
      </c>
      <c r="AJ297" s="152">
        <v>1399</v>
      </c>
      <c r="AK297" s="152">
        <v>1060</v>
      </c>
      <c r="AL297" s="149">
        <v>0.75800000000000001</v>
      </c>
      <c r="AM297" s="152">
        <v>597</v>
      </c>
      <c r="AN297" s="152">
        <v>392</v>
      </c>
      <c r="AO297" s="152">
        <v>989</v>
      </c>
      <c r="AP297" s="153">
        <v>0.39600000000000002</v>
      </c>
      <c r="AQ297" s="153">
        <v>0.433</v>
      </c>
      <c r="AR297" s="154">
        <v>0.19500000000000001</v>
      </c>
      <c r="AS297" s="154">
        <v>0.115</v>
      </c>
      <c r="AT297" s="155">
        <v>0.09</v>
      </c>
      <c r="AU297" s="154">
        <v>0.36199999999999999</v>
      </c>
      <c r="AW297" s="185"/>
      <c r="AX297" s="144">
        <f t="shared" si="95"/>
        <v>80.800405268490366</v>
      </c>
      <c r="AY297" s="149">
        <v>222</v>
      </c>
      <c r="AZ297" s="150" t="s">
        <v>326</v>
      </c>
      <c r="BA297" s="149">
        <v>24</v>
      </c>
      <c r="BB297" s="151">
        <v>1</v>
      </c>
      <c r="BC297" s="152">
        <v>1974</v>
      </c>
      <c r="BD297" s="152">
        <v>1595</v>
      </c>
      <c r="BE297" s="149">
        <v>0.80800000000000005</v>
      </c>
      <c r="BF297" s="152">
        <v>860</v>
      </c>
      <c r="BG297" s="152">
        <v>591</v>
      </c>
      <c r="BH297" s="152">
        <v>1451</v>
      </c>
      <c r="BI297" s="153">
        <v>0.40699999999999997</v>
      </c>
      <c r="BJ297" s="153">
        <v>0.45900000000000002</v>
      </c>
      <c r="BK297" s="154">
        <v>0.184</v>
      </c>
      <c r="BL297" s="154">
        <v>0.105</v>
      </c>
      <c r="BM297" s="154">
        <v>9.0999999999999998E-2</v>
      </c>
      <c r="BN297" s="154">
        <v>0.373</v>
      </c>
      <c r="DU297" s="4"/>
      <c r="DZ297" s="185"/>
      <c r="EA297" s="185"/>
      <c r="EB297" s="185"/>
      <c r="EC297" s="185"/>
      <c r="ED297" s="185"/>
      <c r="EE297" s="185"/>
    </row>
    <row r="298" spans="30:135" ht="13" x14ac:dyDescent="0.15">
      <c r="AD298" s="144">
        <f t="shared" si="93"/>
        <v>80.357142857142861</v>
      </c>
      <c r="AE298" s="144">
        <f t="shared" si="94"/>
        <v>75.733333333333334</v>
      </c>
      <c r="AF298" s="149">
        <v>223</v>
      </c>
      <c r="AG298" s="150" t="s">
        <v>488</v>
      </c>
      <c r="AH298" s="149">
        <v>14</v>
      </c>
      <c r="AI298" s="151">
        <v>1</v>
      </c>
      <c r="AJ298" s="152">
        <v>1125</v>
      </c>
      <c r="AK298" s="152">
        <v>852</v>
      </c>
      <c r="AL298" s="149">
        <v>0.75700000000000001</v>
      </c>
      <c r="AM298" s="152">
        <v>522</v>
      </c>
      <c r="AN298" s="152">
        <v>318</v>
      </c>
      <c r="AO298" s="152">
        <v>840</v>
      </c>
      <c r="AP298" s="153">
        <v>0.379</v>
      </c>
      <c r="AQ298" s="153">
        <v>0.42899999999999999</v>
      </c>
      <c r="AR298" s="154">
        <v>0.182</v>
      </c>
      <c r="AS298" s="154">
        <v>8.5999999999999993E-2</v>
      </c>
      <c r="AT298" s="154">
        <v>6.5000000000000002E-2</v>
      </c>
      <c r="AU298" s="154">
        <v>0.34599999999999997</v>
      </c>
      <c r="AW298" s="185"/>
      <c r="AX298" s="144">
        <f t="shared" si="95"/>
        <v>80.792891319207101</v>
      </c>
      <c r="AY298" s="149">
        <v>223</v>
      </c>
      <c r="AZ298" s="150" t="s">
        <v>337</v>
      </c>
      <c r="BA298" s="149">
        <v>18</v>
      </c>
      <c r="BB298" s="151">
        <v>1</v>
      </c>
      <c r="BC298" s="152">
        <v>1463</v>
      </c>
      <c r="BD298" s="152">
        <v>1182</v>
      </c>
      <c r="BE298" s="149">
        <v>0.80800000000000005</v>
      </c>
      <c r="BF298" s="152">
        <v>658</v>
      </c>
      <c r="BG298" s="152">
        <v>436</v>
      </c>
      <c r="BH298" s="152">
        <v>1094</v>
      </c>
      <c r="BI298" s="153">
        <v>0.39900000000000002</v>
      </c>
      <c r="BJ298" s="153">
        <v>0.436</v>
      </c>
      <c r="BK298" s="154">
        <v>0.16300000000000001</v>
      </c>
      <c r="BL298" s="154">
        <v>0.11600000000000001</v>
      </c>
      <c r="BM298" s="154">
        <v>9.6000000000000002E-2</v>
      </c>
      <c r="BN298" s="154">
        <v>0.38300000000000001</v>
      </c>
      <c r="DU298" s="4"/>
      <c r="DZ298" s="185"/>
      <c r="EA298" s="185"/>
      <c r="EB298" s="185"/>
      <c r="EC298" s="185"/>
      <c r="ED298" s="185"/>
      <c r="EE298" s="185"/>
    </row>
    <row r="299" spans="30:135" ht="13" x14ac:dyDescent="0.15">
      <c r="AD299" s="144">
        <f t="shared" si="93"/>
        <v>89.666666666666671</v>
      </c>
      <c r="AE299" s="144">
        <f t="shared" si="94"/>
        <v>75.73021773765268</v>
      </c>
      <c r="AF299" s="149">
        <v>224</v>
      </c>
      <c r="AG299" s="150" t="s">
        <v>281</v>
      </c>
      <c r="AH299" s="149">
        <v>21</v>
      </c>
      <c r="AI299" s="151">
        <v>1</v>
      </c>
      <c r="AJ299" s="152">
        <v>1883</v>
      </c>
      <c r="AK299" s="152">
        <v>1426</v>
      </c>
      <c r="AL299" s="149">
        <v>0.75700000000000001</v>
      </c>
      <c r="AM299" s="152">
        <v>831</v>
      </c>
      <c r="AN299" s="152">
        <v>522</v>
      </c>
      <c r="AO299" s="152">
        <v>1353</v>
      </c>
      <c r="AP299" s="153">
        <v>0.38600000000000001</v>
      </c>
      <c r="AQ299" s="153">
        <v>0.439</v>
      </c>
      <c r="AR299" s="154">
        <v>0.193</v>
      </c>
      <c r="AS299" s="154">
        <v>0.105</v>
      </c>
      <c r="AT299" s="154">
        <v>8.3000000000000004E-2</v>
      </c>
      <c r="AU299" s="154">
        <v>0.35599999999999998</v>
      </c>
      <c r="AW299" s="185"/>
      <c r="AX299" s="144">
        <f t="shared" si="95"/>
        <v>80.83067092651757</v>
      </c>
      <c r="AY299" s="149">
        <v>224</v>
      </c>
      <c r="AZ299" s="150" t="s">
        <v>543</v>
      </c>
      <c r="BA299" s="149">
        <v>16</v>
      </c>
      <c r="BB299" s="151">
        <v>1</v>
      </c>
      <c r="BC299" s="152">
        <v>1252</v>
      </c>
      <c r="BD299" s="152">
        <v>1012</v>
      </c>
      <c r="BE299" s="149">
        <v>0.80800000000000005</v>
      </c>
      <c r="BF299" s="152">
        <v>567</v>
      </c>
      <c r="BG299" s="152">
        <v>361</v>
      </c>
      <c r="BH299" s="152">
        <v>928</v>
      </c>
      <c r="BI299" s="153">
        <v>0.38900000000000001</v>
      </c>
      <c r="BJ299" s="153">
        <v>0.44900000000000001</v>
      </c>
      <c r="BK299" s="154">
        <v>0.17100000000000001</v>
      </c>
      <c r="BL299" s="154">
        <v>0.10299999999999999</v>
      </c>
      <c r="BM299" s="154">
        <v>7.9000000000000001E-2</v>
      </c>
      <c r="BN299" s="154">
        <v>0.36899999999999999</v>
      </c>
      <c r="DU299" s="4"/>
      <c r="DZ299" s="185"/>
      <c r="EA299" s="185"/>
      <c r="EB299" s="185"/>
      <c r="EC299" s="185"/>
      <c r="ED299" s="185"/>
      <c r="EE299" s="185"/>
    </row>
    <row r="300" spans="30:135" ht="13" x14ac:dyDescent="0.15">
      <c r="AD300" s="144">
        <f t="shared" si="93"/>
        <v>78.055555555555557</v>
      </c>
      <c r="AE300" s="144">
        <f t="shared" si="94"/>
        <v>75.658362989323848</v>
      </c>
      <c r="AF300" s="149">
        <v>225</v>
      </c>
      <c r="AG300" s="150" t="s">
        <v>440</v>
      </c>
      <c r="AH300" s="149">
        <v>18</v>
      </c>
      <c r="AI300" s="151">
        <v>1</v>
      </c>
      <c r="AJ300" s="152">
        <v>1405</v>
      </c>
      <c r="AK300" s="152">
        <v>1063</v>
      </c>
      <c r="AL300" s="149">
        <v>0.75700000000000001</v>
      </c>
      <c r="AM300" s="152">
        <v>640</v>
      </c>
      <c r="AN300" s="152">
        <v>397</v>
      </c>
      <c r="AO300" s="152">
        <v>1037</v>
      </c>
      <c r="AP300" s="153">
        <v>0.38300000000000001</v>
      </c>
      <c r="AQ300" s="153">
        <v>0.42599999999999999</v>
      </c>
      <c r="AR300" s="154">
        <v>0.17799999999999999</v>
      </c>
      <c r="AS300" s="154">
        <v>9.7000000000000003E-2</v>
      </c>
      <c r="AT300" s="154">
        <v>8.3000000000000004E-2</v>
      </c>
      <c r="AU300" s="155">
        <v>0.36</v>
      </c>
      <c r="AW300" s="185"/>
      <c r="AX300" s="144">
        <f t="shared" si="95"/>
        <v>80.947136563876654</v>
      </c>
      <c r="AY300" s="149">
        <v>225</v>
      </c>
      <c r="AZ300" s="150" t="s">
        <v>489</v>
      </c>
      <c r="BA300" s="149">
        <v>21</v>
      </c>
      <c r="BB300" s="151">
        <v>1</v>
      </c>
      <c r="BC300" s="152">
        <v>1816</v>
      </c>
      <c r="BD300" s="152">
        <v>1470</v>
      </c>
      <c r="BE300" s="149">
        <v>0.80900000000000005</v>
      </c>
      <c r="BF300" s="152">
        <v>780</v>
      </c>
      <c r="BG300" s="152">
        <v>533</v>
      </c>
      <c r="BH300" s="152">
        <v>1313</v>
      </c>
      <c r="BI300" s="153">
        <v>0.40600000000000003</v>
      </c>
      <c r="BJ300" s="153">
        <v>0.45800000000000002</v>
      </c>
      <c r="BK300" s="154">
        <v>0.187</v>
      </c>
      <c r="BL300" s="154">
        <v>0.109</v>
      </c>
      <c r="BM300" s="154">
        <v>8.8999999999999996E-2</v>
      </c>
      <c r="BN300" s="154">
        <v>0.376</v>
      </c>
      <c r="DU300" s="4"/>
      <c r="DZ300" s="185"/>
      <c r="EA300" s="185"/>
      <c r="EB300" s="185"/>
      <c r="EC300" s="185"/>
      <c r="ED300" s="185"/>
      <c r="EE300" s="185"/>
    </row>
    <row r="301" spans="30:135" ht="13" x14ac:dyDescent="0.15">
      <c r="AD301" s="144">
        <f t="shared" si="93"/>
        <v>82.047619047619037</v>
      </c>
      <c r="AE301" s="144">
        <f t="shared" si="94"/>
        <v>75.623911781775973</v>
      </c>
      <c r="AF301" s="149">
        <v>226</v>
      </c>
      <c r="AG301" s="150" t="s">
        <v>544</v>
      </c>
      <c r="AH301" s="149">
        <v>21</v>
      </c>
      <c r="AI301" s="151">
        <v>1</v>
      </c>
      <c r="AJ301" s="152">
        <v>1723</v>
      </c>
      <c r="AK301" s="152">
        <v>1303</v>
      </c>
      <c r="AL301" s="149">
        <v>0.75600000000000001</v>
      </c>
      <c r="AM301" s="152">
        <v>791</v>
      </c>
      <c r="AN301" s="152">
        <v>516</v>
      </c>
      <c r="AO301" s="152">
        <v>1307</v>
      </c>
      <c r="AP301" s="153">
        <v>0.39500000000000002</v>
      </c>
      <c r="AQ301" s="153">
        <v>0.435</v>
      </c>
      <c r="AR301" s="154">
        <v>0.182</v>
      </c>
      <c r="AS301" s="154">
        <v>6.9000000000000006E-2</v>
      </c>
      <c r="AT301" s="154">
        <v>5.2999999999999999E-2</v>
      </c>
      <c r="AU301" s="154">
        <v>0.35499999999999998</v>
      </c>
      <c r="AW301" s="185"/>
      <c r="AX301" s="144">
        <f t="shared" si="95"/>
        <v>80.922098569157399</v>
      </c>
      <c r="AY301" s="149">
        <v>226</v>
      </c>
      <c r="AZ301" s="150" t="s">
        <v>430</v>
      </c>
      <c r="BA301" s="149">
        <v>24</v>
      </c>
      <c r="BB301" s="151">
        <v>1</v>
      </c>
      <c r="BC301" s="152">
        <v>1887</v>
      </c>
      <c r="BD301" s="152">
        <v>1527</v>
      </c>
      <c r="BE301" s="149">
        <v>0.80900000000000005</v>
      </c>
      <c r="BF301" s="152">
        <v>873</v>
      </c>
      <c r="BG301" s="152">
        <v>542</v>
      </c>
      <c r="BH301" s="152">
        <v>1415</v>
      </c>
      <c r="BI301" s="153">
        <v>0.38300000000000001</v>
      </c>
      <c r="BJ301" s="151">
        <v>0.44</v>
      </c>
      <c r="BK301" s="154">
        <v>0.16300000000000001</v>
      </c>
      <c r="BL301" s="154">
        <v>0.10100000000000001</v>
      </c>
      <c r="BM301" s="154">
        <v>7.9000000000000001E-2</v>
      </c>
      <c r="BN301" s="155">
        <v>0.37</v>
      </c>
      <c r="DU301" s="4"/>
      <c r="DZ301" s="185"/>
      <c r="EA301" s="185"/>
      <c r="EB301" s="185"/>
      <c r="EC301" s="185"/>
      <c r="ED301" s="185"/>
      <c r="EE301" s="185"/>
    </row>
    <row r="302" spans="30:135" ht="13" x14ac:dyDescent="0.15">
      <c r="AD302" s="144">
        <f t="shared" si="93"/>
        <v>85.833333333333343</v>
      </c>
      <c r="AE302" s="144">
        <f t="shared" si="94"/>
        <v>75.582524271844662</v>
      </c>
      <c r="AF302" s="149">
        <v>227</v>
      </c>
      <c r="AG302" s="150" t="s">
        <v>545</v>
      </c>
      <c r="AH302" s="149">
        <v>24</v>
      </c>
      <c r="AI302" s="151">
        <v>1</v>
      </c>
      <c r="AJ302" s="152">
        <v>2060</v>
      </c>
      <c r="AK302" s="152">
        <v>1557</v>
      </c>
      <c r="AL302" s="149">
        <v>0.75600000000000001</v>
      </c>
      <c r="AM302" s="152">
        <v>892</v>
      </c>
      <c r="AN302" s="152">
        <v>583</v>
      </c>
      <c r="AO302" s="152">
        <v>1475</v>
      </c>
      <c r="AP302" s="153">
        <v>0.39500000000000002</v>
      </c>
      <c r="AQ302" s="153">
        <v>0.44600000000000001</v>
      </c>
      <c r="AR302" s="154">
        <v>0.217</v>
      </c>
      <c r="AS302" s="155">
        <v>0.09</v>
      </c>
      <c r="AT302" s="154">
        <v>7.1999999999999995E-2</v>
      </c>
      <c r="AU302" s="154">
        <v>0.34599999999999997</v>
      </c>
      <c r="AW302" s="185"/>
      <c r="AX302" s="144">
        <f t="shared" si="95"/>
        <v>80.915609487038054</v>
      </c>
      <c r="AY302" s="149">
        <v>227</v>
      </c>
      <c r="AZ302" s="150" t="s">
        <v>357</v>
      </c>
      <c r="BA302" s="149">
        <v>21</v>
      </c>
      <c r="BB302" s="151">
        <v>1</v>
      </c>
      <c r="BC302" s="152">
        <v>1813</v>
      </c>
      <c r="BD302" s="152">
        <v>1467</v>
      </c>
      <c r="BE302" s="149">
        <v>0.80900000000000005</v>
      </c>
      <c r="BF302" s="152">
        <v>803</v>
      </c>
      <c r="BG302" s="152">
        <v>537</v>
      </c>
      <c r="BH302" s="152">
        <v>1340</v>
      </c>
      <c r="BI302" s="153">
        <v>0.40100000000000002</v>
      </c>
      <c r="BJ302" s="153">
        <v>0.45800000000000002</v>
      </c>
      <c r="BK302" s="155">
        <v>0.17</v>
      </c>
      <c r="BL302" s="154">
        <v>0.104</v>
      </c>
      <c r="BM302" s="154">
        <v>8.4000000000000005E-2</v>
      </c>
      <c r="BN302" s="154">
        <v>0.378</v>
      </c>
      <c r="DU302" s="4"/>
      <c r="DZ302" s="185"/>
      <c r="EA302" s="185"/>
      <c r="EB302" s="185"/>
      <c r="EC302" s="185"/>
      <c r="ED302" s="185"/>
      <c r="EE302" s="185"/>
    </row>
    <row r="303" spans="30:135" ht="13" x14ac:dyDescent="0.15">
      <c r="AD303" s="144">
        <f t="shared" si="93"/>
        <v>79.954545454545453</v>
      </c>
      <c r="AE303" s="144">
        <f t="shared" si="94"/>
        <v>75.554292211483798</v>
      </c>
      <c r="AF303" s="149">
        <v>228</v>
      </c>
      <c r="AG303" s="150" t="s">
        <v>546</v>
      </c>
      <c r="AH303" s="149">
        <v>22</v>
      </c>
      <c r="AI303" s="151">
        <v>1</v>
      </c>
      <c r="AJ303" s="152">
        <v>1759</v>
      </c>
      <c r="AK303" s="152">
        <v>1329</v>
      </c>
      <c r="AL303" s="149">
        <v>0.75600000000000001</v>
      </c>
      <c r="AM303" s="152">
        <v>806</v>
      </c>
      <c r="AN303" s="152">
        <v>490</v>
      </c>
      <c r="AO303" s="152">
        <v>1296</v>
      </c>
      <c r="AP303" s="153">
        <v>0.378</v>
      </c>
      <c r="AQ303" s="153">
        <v>0.42299999999999999</v>
      </c>
      <c r="AR303" s="154">
        <v>0.17599999999999999</v>
      </c>
      <c r="AS303" s="154">
        <v>0.107</v>
      </c>
      <c r="AT303" s="154">
        <v>8.7999999999999995E-2</v>
      </c>
      <c r="AU303" s="154">
        <v>0.35499999999999998</v>
      </c>
      <c r="AW303" s="185"/>
      <c r="AX303" s="144">
        <f t="shared" si="95"/>
        <v>80.873410724156997</v>
      </c>
      <c r="AY303" s="149">
        <v>228</v>
      </c>
      <c r="AZ303" s="150" t="s">
        <v>547</v>
      </c>
      <c r="BA303" s="149">
        <v>22</v>
      </c>
      <c r="BB303" s="151">
        <v>1</v>
      </c>
      <c r="BC303" s="152">
        <v>1809</v>
      </c>
      <c r="BD303" s="152">
        <v>1463</v>
      </c>
      <c r="BE303" s="149">
        <v>0.80900000000000005</v>
      </c>
      <c r="BF303" s="152">
        <v>849</v>
      </c>
      <c r="BG303" s="152">
        <v>536</v>
      </c>
      <c r="BH303" s="152">
        <v>1385</v>
      </c>
      <c r="BI303" s="153">
        <v>0.38700000000000001</v>
      </c>
      <c r="BJ303" s="153">
        <v>0.44800000000000001</v>
      </c>
      <c r="BK303" s="154">
        <v>0.157</v>
      </c>
      <c r="BL303" s="154">
        <v>9.2999999999999999E-2</v>
      </c>
      <c r="BM303" s="154">
        <v>7.6999999999999999E-2</v>
      </c>
      <c r="BN303" s="154">
        <v>0.36399999999999999</v>
      </c>
      <c r="DU303" s="4"/>
      <c r="DZ303" s="185"/>
      <c r="EA303" s="185"/>
      <c r="EB303" s="185"/>
      <c r="EC303" s="185"/>
      <c r="ED303" s="185"/>
      <c r="EE303" s="185"/>
    </row>
    <row r="304" spans="30:135" ht="13" x14ac:dyDescent="0.15">
      <c r="AD304" s="144">
        <f t="shared" si="93"/>
        <v>79.05</v>
      </c>
      <c r="AE304" s="144">
        <f t="shared" si="94"/>
        <v>75.585072738772936</v>
      </c>
      <c r="AF304" s="149">
        <v>229</v>
      </c>
      <c r="AG304" s="150" t="s">
        <v>399</v>
      </c>
      <c r="AH304" s="149">
        <v>20</v>
      </c>
      <c r="AI304" s="151">
        <v>1</v>
      </c>
      <c r="AJ304" s="152">
        <v>1581</v>
      </c>
      <c r="AK304" s="152">
        <v>1195</v>
      </c>
      <c r="AL304" s="149">
        <v>0.75600000000000001</v>
      </c>
      <c r="AM304" s="152">
        <v>672</v>
      </c>
      <c r="AN304" s="152">
        <v>415</v>
      </c>
      <c r="AO304" s="152">
        <v>1087</v>
      </c>
      <c r="AP304" s="153">
        <v>0.38200000000000001</v>
      </c>
      <c r="AQ304" s="153">
        <v>0.42399999999999999</v>
      </c>
      <c r="AR304" s="154">
        <v>0.20499999999999999</v>
      </c>
      <c r="AS304" s="154">
        <v>0.127</v>
      </c>
      <c r="AT304" s="154">
        <v>9.7000000000000003E-2</v>
      </c>
      <c r="AU304" s="154">
        <v>0.35899999999999999</v>
      </c>
      <c r="AW304" s="185"/>
      <c r="AX304" s="144">
        <f t="shared" si="95"/>
        <v>80.978809283551968</v>
      </c>
      <c r="AY304" s="149">
        <v>229</v>
      </c>
      <c r="AZ304" s="150" t="s">
        <v>217</v>
      </c>
      <c r="BA304" s="149">
        <v>23</v>
      </c>
      <c r="BB304" s="151">
        <v>1</v>
      </c>
      <c r="BC304" s="152">
        <v>1982</v>
      </c>
      <c r="BD304" s="152">
        <v>1605</v>
      </c>
      <c r="BE304" s="149">
        <v>0.81</v>
      </c>
      <c r="BF304" s="152">
        <v>864</v>
      </c>
      <c r="BG304" s="152">
        <v>599</v>
      </c>
      <c r="BH304" s="152">
        <v>1463</v>
      </c>
      <c r="BI304" s="153">
        <v>0.40899999999999997</v>
      </c>
      <c r="BJ304" s="153">
        <v>0.46300000000000002</v>
      </c>
      <c r="BK304" s="155">
        <v>0.18</v>
      </c>
      <c r="BL304" s="154">
        <v>0.10199999999999999</v>
      </c>
      <c r="BM304" s="154">
        <v>8.3000000000000004E-2</v>
      </c>
      <c r="BN304" s="154">
        <v>0.375</v>
      </c>
      <c r="DU304" s="4"/>
      <c r="DZ304" s="185"/>
      <c r="EA304" s="185"/>
      <c r="EB304" s="185"/>
      <c r="EC304" s="185"/>
      <c r="ED304" s="185"/>
      <c r="EE304" s="185"/>
    </row>
    <row r="305" spans="30:135" ht="13" x14ac:dyDescent="0.15">
      <c r="AD305" s="144">
        <f t="shared" si="93"/>
        <v>81.72727272727272</v>
      </c>
      <c r="AE305" s="144">
        <f t="shared" si="94"/>
        <v>75.472747497219132</v>
      </c>
      <c r="AF305" s="149">
        <v>230</v>
      </c>
      <c r="AG305" s="150" t="s">
        <v>497</v>
      </c>
      <c r="AH305" s="149">
        <v>22</v>
      </c>
      <c r="AI305" s="151">
        <v>1</v>
      </c>
      <c r="AJ305" s="152">
        <v>1798</v>
      </c>
      <c r="AK305" s="152">
        <v>1357</v>
      </c>
      <c r="AL305" s="149">
        <v>0.755</v>
      </c>
      <c r="AM305" s="152">
        <v>809</v>
      </c>
      <c r="AN305" s="152">
        <v>488</v>
      </c>
      <c r="AO305" s="152">
        <v>1297</v>
      </c>
      <c r="AP305" s="153">
        <v>0.376</v>
      </c>
      <c r="AQ305" s="153">
        <v>0.41699999999999998</v>
      </c>
      <c r="AR305" s="154">
        <v>0.18099999999999999</v>
      </c>
      <c r="AS305" s="154">
        <v>0.111</v>
      </c>
      <c r="AT305" s="154">
        <v>8.5000000000000006E-2</v>
      </c>
      <c r="AU305" s="154">
        <v>0.36199999999999999</v>
      </c>
      <c r="AW305" s="185"/>
      <c r="AX305" s="144">
        <f t="shared" si="95"/>
        <v>80.98290598290599</v>
      </c>
      <c r="AY305" s="149">
        <v>230</v>
      </c>
      <c r="AZ305" s="150" t="s">
        <v>532</v>
      </c>
      <c r="BA305" s="149">
        <v>12</v>
      </c>
      <c r="BB305" s="151">
        <v>1</v>
      </c>
      <c r="BC305" s="152">
        <v>936</v>
      </c>
      <c r="BD305" s="152">
        <v>758</v>
      </c>
      <c r="BE305" s="149">
        <v>0.81</v>
      </c>
      <c r="BF305" s="152">
        <v>462</v>
      </c>
      <c r="BG305" s="152">
        <v>266</v>
      </c>
      <c r="BH305" s="152">
        <v>728</v>
      </c>
      <c r="BI305" s="153">
        <v>0.36499999999999999</v>
      </c>
      <c r="BJ305" s="153">
        <v>0.432</v>
      </c>
      <c r="BK305" s="154">
        <v>0.14499999999999999</v>
      </c>
      <c r="BL305" s="154">
        <v>9.2999999999999999E-2</v>
      </c>
      <c r="BM305" s="154">
        <v>7.4999999999999997E-2</v>
      </c>
      <c r="BN305" s="154">
        <v>0.35499999999999998</v>
      </c>
      <c r="DU305" s="4"/>
      <c r="DZ305" s="185"/>
      <c r="EA305" s="185"/>
      <c r="EB305" s="185"/>
      <c r="EC305" s="185"/>
      <c r="ED305" s="185"/>
      <c r="EE305" s="185"/>
    </row>
    <row r="306" spans="30:135" ht="13" x14ac:dyDescent="0.15">
      <c r="AD306" s="144">
        <f t="shared" si="93"/>
        <v>82.84210526315789</v>
      </c>
      <c r="AE306" s="144">
        <f t="shared" si="94"/>
        <v>75.285895806861504</v>
      </c>
      <c r="AF306" s="149">
        <v>231</v>
      </c>
      <c r="AG306" s="150" t="s">
        <v>548</v>
      </c>
      <c r="AH306" s="149">
        <v>19</v>
      </c>
      <c r="AI306" s="151">
        <v>1</v>
      </c>
      <c r="AJ306" s="152">
        <v>1574</v>
      </c>
      <c r="AK306" s="152">
        <v>1185</v>
      </c>
      <c r="AL306" s="149">
        <v>0.753</v>
      </c>
      <c r="AM306" s="152">
        <v>705</v>
      </c>
      <c r="AN306" s="152">
        <v>422</v>
      </c>
      <c r="AO306" s="152">
        <v>1127</v>
      </c>
      <c r="AP306" s="153">
        <v>0.374</v>
      </c>
      <c r="AQ306" s="153">
        <v>0.432</v>
      </c>
      <c r="AR306" s="154">
        <v>0.193</v>
      </c>
      <c r="AS306" s="154">
        <v>0.109</v>
      </c>
      <c r="AT306" s="154">
        <v>8.7999999999999995E-2</v>
      </c>
      <c r="AU306" s="154">
        <v>0.34899999999999998</v>
      </c>
      <c r="AW306" s="185"/>
      <c r="AX306" s="144">
        <f t="shared" si="95"/>
        <v>81.099873577749676</v>
      </c>
      <c r="AY306" s="149">
        <v>231</v>
      </c>
      <c r="AZ306" s="150" t="s">
        <v>516</v>
      </c>
      <c r="BA306" s="149">
        <v>20</v>
      </c>
      <c r="BB306" s="151">
        <v>1</v>
      </c>
      <c r="BC306" s="152">
        <v>1582</v>
      </c>
      <c r="BD306" s="152">
        <v>1283</v>
      </c>
      <c r="BE306" s="149">
        <v>0.81100000000000005</v>
      </c>
      <c r="BF306" s="152">
        <v>710</v>
      </c>
      <c r="BG306" s="152">
        <v>470</v>
      </c>
      <c r="BH306" s="152">
        <v>1180</v>
      </c>
      <c r="BI306" s="153">
        <v>0.39800000000000002</v>
      </c>
      <c r="BJ306" s="151">
        <v>0.46</v>
      </c>
      <c r="BK306" s="155">
        <v>0.17</v>
      </c>
      <c r="BL306" s="154">
        <v>9.8000000000000004E-2</v>
      </c>
      <c r="BM306" s="155">
        <v>0.08</v>
      </c>
      <c r="BN306" s="154">
        <v>0.372</v>
      </c>
      <c r="DU306" s="4"/>
      <c r="DZ306" s="185"/>
      <c r="EA306" s="185"/>
      <c r="EB306" s="185"/>
      <c r="EC306" s="185"/>
      <c r="ED306" s="185"/>
      <c r="EE306" s="185"/>
    </row>
    <row r="307" spans="30:135" ht="13" x14ac:dyDescent="0.15">
      <c r="AD307" s="144">
        <f t="shared" si="93"/>
        <v>80.900000000000006</v>
      </c>
      <c r="AE307" s="144">
        <f t="shared" si="94"/>
        <v>75.154511742892467</v>
      </c>
      <c r="AF307" s="149">
        <v>232</v>
      </c>
      <c r="AG307" s="150" t="s">
        <v>549</v>
      </c>
      <c r="AH307" s="149">
        <v>20</v>
      </c>
      <c r="AI307" s="151">
        <v>1</v>
      </c>
      <c r="AJ307" s="152">
        <v>1618</v>
      </c>
      <c r="AK307" s="152">
        <v>1216</v>
      </c>
      <c r="AL307" s="149">
        <v>0.752</v>
      </c>
      <c r="AM307" s="152">
        <v>692</v>
      </c>
      <c r="AN307" s="152">
        <v>417</v>
      </c>
      <c r="AO307" s="152">
        <v>1109</v>
      </c>
      <c r="AP307" s="153">
        <v>0.376</v>
      </c>
      <c r="AQ307" s="153">
        <v>0.438</v>
      </c>
      <c r="AR307" s="154">
        <v>0.217</v>
      </c>
      <c r="AS307" s="154">
        <v>0.112</v>
      </c>
      <c r="AT307" s="154">
        <v>8.5000000000000006E-2</v>
      </c>
      <c r="AU307" s="154">
        <v>0.34300000000000003</v>
      </c>
      <c r="AW307" s="185"/>
      <c r="AX307" s="144">
        <f t="shared" si="95"/>
        <v>81.228668941979521</v>
      </c>
      <c r="AY307" s="149">
        <v>232</v>
      </c>
      <c r="AZ307" s="150" t="s">
        <v>550</v>
      </c>
      <c r="BA307" s="149">
        <v>21</v>
      </c>
      <c r="BB307" s="151">
        <v>1</v>
      </c>
      <c r="BC307" s="152">
        <v>1758</v>
      </c>
      <c r="BD307" s="152">
        <v>1428</v>
      </c>
      <c r="BE307" s="149">
        <v>0.81200000000000006</v>
      </c>
      <c r="BF307" s="152">
        <v>658</v>
      </c>
      <c r="BG307" s="152">
        <v>508</v>
      </c>
      <c r="BH307" s="152">
        <v>1166</v>
      </c>
      <c r="BI307" s="153">
        <v>0.436</v>
      </c>
      <c r="BJ307" s="151">
        <v>0.49</v>
      </c>
      <c r="BK307" s="154">
        <v>0.221</v>
      </c>
      <c r="BL307" s="154">
        <v>0.13700000000000001</v>
      </c>
      <c r="BM307" s="154">
        <v>0.105</v>
      </c>
      <c r="BN307" s="154">
        <v>0.39100000000000001</v>
      </c>
      <c r="DU307" s="4"/>
      <c r="DZ307" s="185"/>
      <c r="EA307" s="185"/>
      <c r="EB307" s="185"/>
      <c r="EC307" s="185"/>
      <c r="ED307" s="185"/>
      <c r="EE307" s="185"/>
    </row>
    <row r="308" spans="30:135" ht="13" x14ac:dyDescent="0.15">
      <c r="AD308" s="144">
        <f t="shared" si="93"/>
        <v>78.529411764705884</v>
      </c>
      <c r="AE308" s="144">
        <f t="shared" si="94"/>
        <v>75.205992509363298</v>
      </c>
      <c r="AF308" s="149">
        <v>233</v>
      </c>
      <c r="AG308" s="150" t="s">
        <v>551</v>
      </c>
      <c r="AH308" s="149">
        <v>17</v>
      </c>
      <c r="AI308" s="151">
        <v>1</v>
      </c>
      <c r="AJ308" s="152">
        <v>1335</v>
      </c>
      <c r="AK308" s="152">
        <v>1004</v>
      </c>
      <c r="AL308" s="149">
        <v>0.752</v>
      </c>
      <c r="AM308" s="152">
        <v>581</v>
      </c>
      <c r="AN308" s="152">
        <v>368</v>
      </c>
      <c r="AO308" s="152">
        <v>949</v>
      </c>
      <c r="AP308" s="153">
        <v>0.38800000000000001</v>
      </c>
      <c r="AQ308" s="153">
        <v>0.44500000000000001</v>
      </c>
      <c r="AR308" s="155">
        <v>0.21</v>
      </c>
      <c r="AS308" s="154">
        <v>9.7000000000000003E-2</v>
      </c>
      <c r="AT308" s="154">
        <v>8.5000000000000006E-2</v>
      </c>
      <c r="AU308" s="154">
        <v>0.34599999999999997</v>
      </c>
      <c r="AW308" s="185"/>
      <c r="AX308" s="144">
        <f t="shared" si="95"/>
        <v>81.163767246550691</v>
      </c>
      <c r="AY308" s="149">
        <v>233</v>
      </c>
      <c r="AZ308" s="150" t="s">
        <v>552</v>
      </c>
      <c r="BA308" s="149">
        <v>21</v>
      </c>
      <c r="BB308" s="151">
        <v>1</v>
      </c>
      <c r="BC308" s="152">
        <v>1667</v>
      </c>
      <c r="BD308" s="152">
        <v>1353</v>
      </c>
      <c r="BE308" s="149">
        <v>0.81200000000000006</v>
      </c>
      <c r="BF308" s="152">
        <v>809</v>
      </c>
      <c r="BG308" s="152">
        <v>510</v>
      </c>
      <c r="BH308" s="152">
        <v>1319</v>
      </c>
      <c r="BI308" s="153">
        <v>0.38700000000000001</v>
      </c>
      <c r="BJ308" s="153">
        <v>0.44700000000000001</v>
      </c>
      <c r="BK308" s="154">
        <v>0.14699999999999999</v>
      </c>
      <c r="BL308" s="154">
        <v>8.1000000000000003E-2</v>
      </c>
      <c r="BM308" s="154">
        <v>6.0999999999999999E-2</v>
      </c>
      <c r="BN308" s="154">
        <v>0.36399999999999999</v>
      </c>
      <c r="DU308" s="4"/>
      <c r="DZ308" s="185"/>
      <c r="EA308" s="185"/>
      <c r="EB308" s="185"/>
      <c r="EC308" s="185"/>
      <c r="ED308" s="185"/>
      <c r="EE308" s="185"/>
    </row>
    <row r="309" spans="30:135" ht="13" x14ac:dyDescent="0.15">
      <c r="AD309" s="144">
        <f t="shared" si="93"/>
        <v>88.913043478260875</v>
      </c>
      <c r="AE309" s="144">
        <f t="shared" si="94"/>
        <v>75.110024449877756</v>
      </c>
      <c r="AF309" s="149">
        <v>234</v>
      </c>
      <c r="AG309" s="150" t="s">
        <v>517</v>
      </c>
      <c r="AH309" s="149">
        <v>23</v>
      </c>
      <c r="AI309" s="151">
        <v>1</v>
      </c>
      <c r="AJ309" s="152">
        <v>2045</v>
      </c>
      <c r="AK309" s="152">
        <v>1536</v>
      </c>
      <c r="AL309" s="149">
        <v>0.751</v>
      </c>
      <c r="AM309" s="152">
        <v>925</v>
      </c>
      <c r="AN309" s="152">
        <v>561</v>
      </c>
      <c r="AO309" s="152">
        <v>1486</v>
      </c>
      <c r="AP309" s="153">
        <v>0.378</v>
      </c>
      <c r="AQ309" s="153">
        <v>0.42299999999999999</v>
      </c>
      <c r="AR309" s="154">
        <v>0.17799999999999999</v>
      </c>
      <c r="AS309" s="154">
        <v>0.109</v>
      </c>
      <c r="AT309" s="154">
        <v>8.4000000000000005E-2</v>
      </c>
      <c r="AU309" s="154">
        <v>0.35899999999999999</v>
      </c>
      <c r="AW309" s="185"/>
      <c r="AX309" s="144">
        <f t="shared" si="95"/>
        <v>81.339439038351458</v>
      </c>
      <c r="AY309" s="149">
        <v>234</v>
      </c>
      <c r="AZ309" s="150" t="s">
        <v>353</v>
      </c>
      <c r="BA309" s="149">
        <v>23</v>
      </c>
      <c r="BB309" s="151">
        <v>1</v>
      </c>
      <c r="BC309" s="152">
        <v>1747</v>
      </c>
      <c r="BD309" s="152">
        <v>1421</v>
      </c>
      <c r="BE309" s="149">
        <v>0.81299999999999994</v>
      </c>
      <c r="BF309" s="152">
        <v>723</v>
      </c>
      <c r="BG309" s="152">
        <v>538</v>
      </c>
      <c r="BH309" s="152">
        <v>1261</v>
      </c>
      <c r="BI309" s="153">
        <v>0.42699999999999999</v>
      </c>
      <c r="BJ309" s="153">
        <v>0.47399999999999998</v>
      </c>
      <c r="BK309" s="154">
        <v>0.193</v>
      </c>
      <c r="BL309" s="154">
        <v>0.10199999999999999</v>
      </c>
      <c r="BM309" s="154">
        <v>7.9000000000000001E-2</v>
      </c>
      <c r="BN309" s="154">
        <v>0.38500000000000001</v>
      </c>
      <c r="DU309" s="4"/>
      <c r="DZ309" s="185"/>
      <c r="EA309" s="185"/>
      <c r="EB309" s="185"/>
      <c r="EC309" s="185"/>
      <c r="ED309" s="185"/>
      <c r="EE309" s="185"/>
    </row>
    <row r="310" spans="30:135" ht="13" x14ac:dyDescent="0.15">
      <c r="AD310" s="144">
        <f t="shared" si="93"/>
        <v>85.111111111111114</v>
      </c>
      <c r="AE310" s="144">
        <f t="shared" si="94"/>
        <v>75</v>
      </c>
      <c r="AF310" s="149">
        <v>235</v>
      </c>
      <c r="AG310" s="150" t="s">
        <v>349</v>
      </c>
      <c r="AH310" s="149">
        <v>18</v>
      </c>
      <c r="AI310" s="151">
        <v>1</v>
      </c>
      <c r="AJ310" s="152">
        <v>1532</v>
      </c>
      <c r="AK310" s="152">
        <v>1149</v>
      </c>
      <c r="AL310" s="149">
        <v>0.75</v>
      </c>
      <c r="AM310" s="152">
        <v>684</v>
      </c>
      <c r="AN310" s="152">
        <v>432</v>
      </c>
      <c r="AO310" s="152">
        <v>1116</v>
      </c>
      <c r="AP310" s="153">
        <v>0.38700000000000001</v>
      </c>
      <c r="AQ310" s="153">
        <v>0.43099999999999999</v>
      </c>
      <c r="AR310" s="154">
        <v>0.183</v>
      </c>
      <c r="AS310" s="154">
        <v>0.107</v>
      </c>
      <c r="AT310" s="154">
        <v>9.0999999999999998E-2</v>
      </c>
      <c r="AU310" s="154">
        <v>0.35799999999999998</v>
      </c>
      <c r="AW310" s="185"/>
      <c r="AX310" s="144">
        <f t="shared" si="95"/>
        <v>81.32678132678133</v>
      </c>
      <c r="AY310" s="149">
        <v>235</v>
      </c>
      <c r="AZ310" s="150" t="s">
        <v>437</v>
      </c>
      <c r="BA310" s="149">
        <v>20</v>
      </c>
      <c r="BB310" s="151">
        <v>1</v>
      </c>
      <c r="BC310" s="152">
        <v>1628</v>
      </c>
      <c r="BD310" s="152">
        <v>1324</v>
      </c>
      <c r="BE310" s="149">
        <v>0.81299999999999994</v>
      </c>
      <c r="BF310" s="152">
        <v>708</v>
      </c>
      <c r="BG310" s="152">
        <v>467</v>
      </c>
      <c r="BH310" s="152">
        <v>1175</v>
      </c>
      <c r="BI310" s="153">
        <v>0.39700000000000002</v>
      </c>
      <c r="BJ310" s="153">
        <v>0.46800000000000003</v>
      </c>
      <c r="BK310" s="154">
        <v>0.187</v>
      </c>
      <c r="BL310" s="154">
        <v>0.104</v>
      </c>
      <c r="BM310" s="154">
        <v>7.6999999999999999E-2</v>
      </c>
      <c r="BN310" s="155">
        <v>0.37</v>
      </c>
      <c r="DU310" s="4"/>
      <c r="DZ310" s="185"/>
      <c r="EA310" s="185"/>
      <c r="EB310" s="185"/>
      <c r="EC310" s="185"/>
      <c r="ED310" s="185"/>
      <c r="EE310" s="185"/>
    </row>
    <row r="311" spans="30:135" ht="13" x14ac:dyDescent="0.15">
      <c r="AD311" s="144">
        <f t="shared" si="93"/>
        <v>86.25</v>
      </c>
      <c r="AE311" s="144">
        <f t="shared" si="94"/>
        <v>74.830917874396135</v>
      </c>
      <c r="AF311" s="149">
        <v>236</v>
      </c>
      <c r="AG311" s="150" t="s">
        <v>540</v>
      </c>
      <c r="AH311" s="149">
        <v>24</v>
      </c>
      <c r="AI311" s="151">
        <v>1</v>
      </c>
      <c r="AJ311" s="152">
        <v>2070</v>
      </c>
      <c r="AK311" s="152">
        <v>1549</v>
      </c>
      <c r="AL311" s="149">
        <v>0.748</v>
      </c>
      <c r="AM311" s="152">
        <v>941</v>
      </c>
      <c r="AN311" s="152">
        <v>535</v>
      </c>
      <c r="AO311" s="152">
        <v>1476</v>
      </c>
      <c r="AP311" s="153">
        <v>0.36199999999999999</v>
      </c>
      <c r="AQ311" s="153">
        <v>0.42299999999999999</v>
      </c>
      <c r="AR311" s="154">
        <v>0.187</v>
      </c>
      <c r="AS311" s="154">
        <v>0.11899999999999999</v>
      </c>
      <c r="AT311" s="154">
        <v>8.7999999999999995E-2</v>
      </c>
      <c r="AU311" s="154">
        <v>0.34499999999999997</v>
      </c>
      <c r="AW311" s="185"/>
      <c r="AX311" s="144">
        <f t="shared" si="95"/>
        <v>81.287970838396106</v>
      </c>
      <c r="AY311" s="149">
        <v>236</v>
      </c>
      <c r="AZ311" s="150" t="s">
        <v>486</v>
      </c>
      <c r="BA311" s="149">
        <v>20</v>
      </c>
      <c r="BB311" s="151">
        <v>1</v>
      </c>
      <c r="BC311" s="152">
        <v>1646</v>
      </c>
      <c r="BD311" s="152">
        <v>1338</v>
      </c>
      <c r="BE311" s="149">
        <v>0.81299999999999994</v>
      </c>
      <c r="BF311" s="152">
        <v>720</v>
      </c>
      <c r="BG311" s="152">
        <v>525</v>
      </c>
      <c r="BH311" s="152">
        <v>1245</v>
      </c>
      <c r="BI311" s="153">
        <v>0.42199999999999999</v>
      </c>
      <c r="BJ311" s="153">
        <v>0.46600000000000003</v>
      </c>
      <c r="BK311" s="154">
        <v>0.17299999999999999</v>
      </c>
      <c r="BL311" s="154">
        <v>8.8999999999999996E-2</v>
      </c>
      <c r="BM311" s="155">
        <v>0.08</v>
      </c>
      <c r="BN311" s="155">
        <v>0.38</v>
      </c>
      <c r="DU311" s="4"/>
      <c r="DZ311" s="185"/>
      <c r="EA311" s="185"/>
      <c r="EB311" s="185"/>
      <c r="EC311" s="185"/>
      <c r="ED311" s="185"/>
      <c r="EE311" s="185"/>
    </row>
    <row r="312" spans="30:135" ht="13" x14ac:dyDescent="0.15">
      <c r="AD312" s="144">
        <f t="shared" si="93"/>
        <v>86.478260869565219</v>
      </c>
      <c r="AE312" s="144">
        <f t="shared" si="94"/>
        <v>74.811463046757169</v>
      </c>
      <c r="AF312" s="149">
        <v>237</v>
      </c>
      <c r="AG312" s="150" t="s">
        <v>553</v>
      </c>
      <c r="AH312" s="149">
        <v>23</v>
      </c>
      <c r="AI312" s="151">
        <v>1</v>
      </c>
      <c r="AJ312" s="152">
        <v>1989</v>
      </c>
      <c r="AK312" s="152">
        <v>1488</v>
      </c>
      <c r="AL312" s="149">
        <v>0.748</v>
      </c>
      <c r="AM312" s="152">
        <v>919</v>
      </c>
      <c r="AN312" s="152">
        <v>551</v>
      </c>
      <c r="AO312" s="152">
        <v>1470</v>
      </c>
      <c r="AP312" s="153">
        <v>0.375</v>
      </c>
      <c r="AQ312" s="153">
        <v>0.41199999999999998</v>
      </c>
      <c r="AR312" s="154">
        <v>0.17699999999999999</v>
      </c>
      <c r="AS312" s="155">
        <v>0.11</v>
      </c>
      <c r="AT312" s="154">
        <v>9.5000000000000001E-2</v>
      </c>
      <c r="AU312" s="154">
        <v>0.35399999999999998</v>
      </c>
      <c r="AW312" s="185"/>
      <c r="AX312" s="144">
        <f t="shared" si="95"/>
        <v>81.272822117892545</v>
      </c>
      <c r="AY312" s="149">
        <v>237</v>
      </c>
      <c r="AZ312" s="150" t="s">
        <v>324</v>
      </c>
      <c r="BA312" s="149">
        <v>23</v>
      </c>
      <c r="BB312" s="151">
        <v>1</v>
      </c>
      <c r="BC312" s="152">
        <v>1917</v>
      </c>
      <c r="BD312" s="152">
        <v>1558</v>
      </c>
      <c r="BE312" s="149">
        <v>0.81299999999999994</v>
      </c>
      <c r="BF312" s="152">
        <v>813</v>
      </c>
      <c r="BG312" s="152">
        <v>573</v>
      </c>
      <c r="BH312" s="152">
        <v>1386</v>
      </c>
      <c r="BI312" s="153">
        <v>0.41299999999999998</v>
      </c>
      <c r="BJ312" s="153">
        <v>0.45900000000000002</v>
      </c>
      <c r="BK312" s="154">
        <v>0.184</v>
      </c>
      <c r="BL312" s="154">
        <v>0.109</v>
      </c>
      <c r="BM312" s="154">
        <v>7.9000000000000001E-2</v>
      </c>
      <c r="BN312" s="154">
        <v>0.38400000000000001</v>
      </c>
      <c r="DU312" s="4"/>
      <c r="DZ312" s="185"/>
      <c r="EA312" s="185"/>
      <c r="EB312" s="185"/>
      <c r="EC312" s="185"/>
      <c r="ED312" s="185"/>
      <c r="EE312" s="185"/>
    </row>
    <row r="313" spans="30:135" ht="13" x14ac:dyDescent="0.15">
      <c r="AD313" s="144">
        <f t="shared" si="93"/>
        <v>84.45</v>
      </c>
      <c r="AE313" s="144">
        <f t="shared" si="94"/>
        <v>74.837181764357609</v>
      </c>
      <c r="AF313" s="149">
        <v>238</v>
      </c>
      <c r="AG313" s="150" t="s">
        <v>554</v>
      </c>
      <c r="AH313" s="149">
        <v>20</v>
      </c>
      <c r="AI313" s="151">
        <v>1</v>
      </c>
      <c r="AJ313" s="152">
        <v>1689</v>
      </c>
      <c r="AK313" s="152">
        <v>1264</v>
      </c>
      <c r="AL313" s="149">
        <v>0.748</v>
      </c>
      <c r="AM313" s="152">
        <v>765</v>
      </c>
      <c r="AN313" s="152">
        <v>440</v>
      </c>
      <c r="AO313" s="152">
        <v>1205</v>
      </c>
      <c r="AP313" s="153">
        <v>0.36499999999999999</v>
      </c>
      <c r="AQ313" s="151">
        <v>0.41</v>
      </c>
      <c r="AR313" s="154">
        <v>0.185</v>
      </c>
      <c r="AS313" s="154">
        <v>0.115</v>
      </c>
      <c r="AT313" s="155">
        <v>0.08</v>
      </c>
      <c r="AU313" s="154">
        <v>0.35499999999999998</v>
      </c>
      <c r="AW313" s="185"/>
      <c r="AX313" s="144">
        <f t="shared" si="95"/>
        <v>81.312889314805943</v>
      </c>
      <c r="AY313" s="149">
        <v>238</v>
      </c>
      <c r="AZ313" s="150" t="s">
        <v>388</v>
      </c>
      <c r="BA313" s="149">
        <v>25</v>
      </c>
      <c r="BB313" s="151">
        <v>1</v>
      </c>
      <c r="BC313" s="152">
        <v>2087</v>
      </c>
      <c r="BD313" s="152">
        <v>1697</v>
      </c>
      <c r="BE313" s="149">
        <v>0.81299999999999994</v>
      </c>
      <c r="BF313" s="152">
        <v>938</v>
      </c>
      <c r="BG313" s="152">
        <v>649</v>
      </c>
      <c r="BH313" s="152">
        <v>1587</v>
      </c>
      <c r="BI313" s="153">
        <v>0.40899999999999997</v>
      </c>
      <c r="BJ313" s="153">
        <v>0.45400000000000001</v>
      </c>
      <c r="BK313" s="154">
        <v>0.16300000000000001</v>
      </c>
      <c r="BL313" s="154">
        <v>9.6000000000000002E-2</v>
      </c>
      <c r="BM313" s="154">
        <v>7.3999999999999996E-2</v>
      </c>
      <c r="BN313" s="154">
        <v>0.38100000000000001</v>
      </c>
      <c r="DU313" s="4"/>
      <c r="DZ313" s="185"/>
      <c r="EA313" s="185"/>
      <c r="EB313" s="185"/>
      <c r="EC313" s="185"/>
      <c r="ED313" s="185"/>
      <c r="EE313" s="185"/>
    </row>
    <row r="314" spans="30:135" ht="13" x14ac:dyDescent="0.15">
      <c r="AD314" s="144">
        <f t="shared" si="93"/>
        <v>83.5</v>
      </c>
      <c r="AE314" s="144">
        <f t="shared" si="94"/>
        <v>74.750499001996005</v>
      </c>
      <c r="AF314" s="149">
        <v>239</v>
      </c>
      <c r="AG314" s="150" t="s">
        <v>354</v>
      </c>
      <c r="AH314" s="149">
        <v>24</v>
      </c>
      <c r="AI314" s="151">
        <v>1</v>
      </c>
      <c r="AJ314" s="152">
        <v>2004</v>
      </c>
      <c r="AK314" s="152">
        <v>1498</v>
      </c>
      <c r="AL314" s="149">
        <v>0.748</v>
      </c>
      <c r="AM314" s="152">
        <v>850</v>
      </c>
      <c r="AN314" s="152">
        <v>530</v>
      </c>
      <c r="AO314" s="152">
        <v>1380</v>
      </c>
      <c r="AP314" s="153">
        <v>0.38400000000000001</v>
      </c>
      <c r="AQ314" s="153">
        <v>0.44800000000000001</v>
      </c>
      <c r="AR314" s="154">
        <v>0.21299999999999999</v>
      </c>
      <c r="AS314" s="154">
        <v>0.113</v>
      </c>
      <c r="AT314" s="155">
        <v>0.09</v>
      </c>
      <c r="AU314" s="154">
        <v>0.34799999999999998</v>
      </c>
      <c r="AW314" s="185"/>
      <c r="AX314" s="144">
        <f t="shared" si="95"/>
        <v>81.405405405405403</v>
      </c>
      <c r="AY314" s="149">
        <v>239</v>
      </c>
      <c r="AZ314" s="150" t="s">
        <v>555</v>
      </c>
      <c r="BA314" s="149">
        <v>23</v>
      </c>
      <c r="BB314" s="151">
        <v>1</v>
      </c>
      <c r="BC314" s="152">
        <v>1850</v>
      </c>
      <c r="BD314" s="152">
        <v>1506</v>
      </c>
      <c r="BE314" s="149">
        <v>0.81399999999999995</v>
      </c>
      <c r="BF314" s="152">
        <v>772</v>
      </c>
      <c r="BG314" s="152">
        <v>543</v>
      </c>
      <c r="BH314" s="152">
        <v>1315</v>
      </c>
      <c r="BI314" s="153">
        <v>0.41299999999999998</v>
      </c>
      <c r="BJ314" s="153">
        <v>0.46500000000000002</v>
      </c>
      <c r="BK314" s="154">
        <v>0.189</v>
      </c>
      <c r="BL314" s="154">
        <v>0.121</v>
      </c>
      <c r="BM314" s="155">
        <v>0.09</v>
      </c>
      <c r="BN314" s="155">
        <v>0.38</v>
      </c>
      <c r="DU314" s="4"/>
      <c r="DZ314" s="185"/>
      <c r="EA314" s="185"/>
      <c r="EB314" s="185"/>
      <c r="EC314" s="185"/>
      <c r="ED314" s="185"/>
      <c r="EE314" s="185"/>
    </row>
    <row r="315" spans="30:135" ht="13" x14ac:dyDescent="0.15">
      <c r="AD315" s="144">
        <f t="shared" si="93"/>
        <v>77.529411764705884</v>
      </c>
      <c r="AE315" s="144">
        <f t="shared" si="94"/>
        <v>74.81031866464339</v>
      </c>
      <c r="AF315" s="149">
        <v>240</v>
      </c>
      <c r="AG315" s="150" t="s">
        <v>222</v>
      </c>
      <c r="AH315" s="149">
        <v>17</v>
      </c>
      <c r="AI315" s="151">
        <v>1</v>
      </c>
      <c r="AJ315" s="152">
        <v>1318</v>
      </c>
      <c r="AK315" s="152">
        <v>986</v>
      </c>
      <c r="AL315" s="149">
        <v>0.748</v>
      </c>
      <c r="AM315" s="152">
        <v>524</v>
      </c>
      <c r="AN315" s="152">
        <v>360</v>
      </c>
      <c r="AO315" s="152">
        <v>884</v>
      </c>
      <c r="AP315" s="153">
        <v>0.40699999999999997</v>
      </c>
      <c r="AQ315" s="153">
        <v>0.442</v>
      </c>
      <c r="AR315" s="154">
        <v>0.222</v>
      </c>
      <c r="AS315" s="154">
        <v>0.125</v>
      </c>
      <c r="AT315" s="154">
        <v>9.7000000000000003E-2</v>
      </c>
      <c r="AU315" s="154">
        <v>0.36799999999999999</v>
      </c>
      <c r="AW315" s="185"/>
      <c r="AX315" s="144">
        <f t="shared" si="95"/>
        <v>81.728665207877455</v>
      </c>
      <c r="AY315" s="149">
        <v>240</v>
      </c>
      <c r="AZ315" s="150" t="s">
        <v>471</v>
      </c>
      <c r="BA315" s="149">
        <v>23</v>
      </c>
      <c r="BB315" s="151">
        <v>1</v>
      </c>
      <c r="BC315" s="152">
        <v>1828</v>
      </c>
      <c r="BD315" s="152">
        <v>1494</v>
      </c>
      <c r="BE315" s="149">
        <v>0.81699999999999995</v>
      </c>
      <c r="BF315" s="152">
        <v>759</v>
      </c>
      <c r="BG315" s="152">
        <v>555</v>
      </c>
      <c r="BH315" s="152">
        <v>1314</v>
      </c>
      <c r="BI315" s="153">
        <v>0.42199999999999999</v>
      </c>
      <c r="BJ315" s="153">
        <v>0.48199999999999998</v>
      </c>
      <c r="BK315" s="154">
        <v>0.20200000000000001</v>
      </c>
      <c r="BL315" s="154">
        <v>9.1999999999999998E-2</v>
      </c>
      <c r="BM315" s="154">
        <v>7.1999999999999995E-2</v>
      </c>
      <c r="BN315" s="154">
        <v>0.379</v>
      </c>
      <c r="DU315" s="4"/>
      <c r="DZ315" s="185"/>
      <c r="EA315" s="185"/>
      <c r="EB315" s="185"/>
      <c r="EC315" s="185"/>
      <c r="ED315" s="185"/>
      <c r="EE315" s="185"/>
    </row>
    <row r="316" spans="30:135" ht="13" x14ac:dyDescent="0.15">
      <c r="AD316" s="144">
        <f t="shared" si="93"/>
        <v>78.826086956521735</v>
      </c>
      <c r="AE316" s="144">
        <f t="shared" si="94"/>
        <v>74.738003309431875</v>
      </c>
      <c r="AF316" s="149">
        <v>241</v>
      </c>
      <c r="AG316" s="150" t="s">
        <v>537</v>
      </c>
      <c r="AH316" s="149">
        <v>23</v>
      </c>
      <c r="AI316" s="151">
        <v>1</v>
      </c>
      <c r="AJ316" s="152">
        <v>1813</v>
      </c>
      <c r="AK316" s="152">
        <v>1355</v>
      </c>
      <c r="AL316" s="149">
        <v>0.747</v>
      </c>
      <c r="AM316" s="152">
        <v>786</v>
      </c>
      <c r="AN316" s="152">
        <v>492</v>
      </c>
      <c r="AO316" s="152">
        <v>1278</v>
      </c>
      <c r="AP316" s="153">
        <v>0.38500000000000001</v>
      </c>
      <c r="AQ316" s="153">
        <v>0.42899999999999999</v>
      </c>
      <c r="AR316" s="154">
        <v>0.20499999999999999</v>
      </c>
      <c r="AS316" s="154">
        <v>0.10299999999999999</v>
      </c>
      <c r="AT316" s="154">
        <v>7.6999999999999999E-2</v>
      </c>
      <c r="AU316" s="154">
        <v>0.35399999999999998</v>
      </c>
      <c r="AW316" s="185"/>
      <c r="AX316" s="144">
        <f t="shared" si="95"/>
        <v>81.834640917320456</v>
      </c>
      <c r="AY316" s="149">
        <v>241</v>
      </c>
      <c r="AZ316" s="150" t="s">
        <v>475</v>
      </c>
      <c r="BA316" s="149">
        <v>21</v>
      </c>
      <c r="BB316" s="151">
        <v>1</v>
      </c>
      <c r="BC316" s="152">
        <v>1657</v>
      </c>
      <c r="BD316" s="152">
        <v>1356</v>
      </c>
      <c r="BE316" s="149">
        <v>0.81799999999999995</v>
      </c>
      <c r="BF316" s="152">
        <v>715</v>
      </c>
      <c r="BG316" s="152">
        <v>488</v>
      </c>
      <c r="BH316" s="152">
        <v>1203</v>
      </c>
      <c r="BI316" s="153">
        <v>0.40600000000000003</v>
      </c>
      <c r="BJ316" s="153">
        <v>0.45900000000000002</v>
      </c>
      <c r="BK316" s="154">
        <v>0.182</v>
      </c>
      <c r="BL316" s="154">
        <v>0.113</v>
      </c>
      <c r="BM316" s="154">
        <v>8.4000000000000005E-2</v>
      </c>
      <c r="BN316" s="155">
        <v>0.38</v>
      </c>
      <c r="DU316" s="4"/>
      <c r="DZ316" s="185"/>
      <c r="EA316" s="185"/>
      <c r="EB316" s="185"/>
      <c r="EC316" s="185"/>
      <c r="ED316" s="185"/>
      <c r="EE316" s="185"/>
    </row>
    <row r="317" spans="30:135" ht="13" x14ac:dyDescent="0.15">
      <c r="AD317" s="144">
        <f t="shared" si="93"/>
        <v>77.333333333333329</v>
      </c>
      <c r="AE317" s="144">
        <f t="shared" si="94"/>
        <v>74.640804597701148</v>
      </c>
      <c r="AF317" s="149">
        <v>242</v>
      </c>
      <c r="AG317" s="150" t="s">
        <v>556</v>
      </c>
      <c r="AH317" s="149">
        <v>18</v>
      </c>
      <c r="AI317" s="151">
        <v>1</v>
      </c>
      <c r="AJ317" s="152">
        <v>1392</v>
      </c>
      <c r="AK317" s="152">
        <v>1039</v>
      </c>
      <c r="AL317" s="149">
        <v>0.746</v>
      </c>
      <c r="AM317" s="152">
        <v>632</v>
      </c>
      <c r="AN317" s="152">
        <v>363</v>
      </c>
      <c r="AO317" s="152">
        <v>995</v>
      </c>
      <c r="AP317" s="153">
        <v>0.36499999999999999</v>
      </c>
      <c r="AQ317" s="153">
        <v>0.434</v>
      </c>
      <c r="AR317" s="155">
        <v>0.21</v>
      </c>
      <c r="AS317" s="154">
        <v>9.8000000000000004E-2</v>
      </c>
      <c r="AT317" s="154">
        <v>8.7999999999999995E-2</v>
      </c>
      <c r="AU317" s="154">
        <v>0.32800000000000001</v>
      </c>
      <c r="AW317" s="185"/>
      <c r="AX317" s="144">
        <f t="shared" si="95"/>
        <v>81.923714759535656</v>
      </c>
      <c r="AY317" s="149">
        <v>242</v>
      </c>
      <c r="AZ317" s="150" t="s">
        <v>272</v>
      </c>
      <c r="BA317" s="149">
        <v>21</v>
      </c>
      <c r="BB317" s="151">
        <v>1</v>
      </c>
      <c r="BC317" s="152">
        <v>1809</v>
      </c>
      <c r="BD317" s="152">
        <v>1482</v>
      </c>
      <c r="BE317" s="149">
        <v>0.81899999999999995</v>
      </c>
      <c r="BF317" s="152">
        <v>821</v>
      </c>
      <c r="BG317" s="152">
        <v>578</v>
      </c>
      <c r="BH317" s="152">
        <v>1399</v>
      </c>
      <c r="BI317" s="153">
        <v>0.41299999999999998</v>
      </c>
      <c r="BJ317" s="153">
        <v>0.46600000000000003</v>
      </c>
      <c r="BK317" s="154">
        <v>0.16300000000000001</v>
      </c>
      <c r="BL317" s="154">
        <v>7.5999999999999998E-2</v>
      </c>
      <c r="BM317" s="154">
        <v>6.2E-2</v>
      </c>
      <c r="BN317" s="154">
        <v>0.376</v>
      </c>
      <c r="DU317" s="4"/>
      <c r="DZ317" s="185"/>
      <c r="EA317" s="185"/>
      <c r="EB317" s="185"/>
      <c r="EC317" s="185"/>
      <c r="ED317" s="185"/>
      <c r="EE317" s="185"/>
    </row>
    <row r="318" spans="30:135" ht="13" x14ac:dyDescent="0.15">
      <c r="AD318" s="144">
        <f t="shared" si="93"/>
        <v>88.611111111111114</v>
      </c>
      <c r="AE318" s="144">
        <f t="shared" si="94"/>
        <v>74.608150470219442</v>
      </c>
      <c r="AF318" s="149">
        <v>243</v>
      </c>
      <c r="AG318" s="150" t="s">
        <v>557</v>
      </c>
      <c r="AH318" s="149">
        <v>18</v>
      </c>
      <c r="AI318" s="151">
        <v>1</v>
      </c>
      <c r="AJ318" s="152">
        <v>1595</v>
      </c>
      <c r="AK318" s="152">
        <v>1190</v>
      </c>
      <c r="AL318" s="149">
        <v>0.746</v>
      </c>
      <c r="AM318" s="152">
        <v>713</v>
      </c>
      <c r="AN318" s="152">
        <v>438</v>
      </c>
      <c r="AO318" s="152">
        <v>1151</v>
      </c>
      <c r="AP318" s="153">
        <v>0.38100000000000001</v>
      </c>
      <c r="AQ318" s="153">
        <v>0.43099999999999999</v>
      </c>
      <c r="AR318" s="154">
        <v>0.19400000000000001</v>
      </c>
      <c r="AS318" s="154">
        <v>0.104</v>
      </c>
      <c r="AT318" s="154">
        <v>8.6999999999999994E-2</v>
      </c>
      <c r="AU318" s="154">
        <v>0.34699999999999998</v>
      </c>
      <c r="AW318" s="185"/>
      <c r="AX318" s="144">
        <f t="shared" si="95"/>
        <v>82.073265783320352</v>
      </c>
      <c r="AY318" s="149">
        <v>243</v>
      </c>
      <c r="AZ318" s="150" t="s">
        <v>401</v>
      </c>
      <c r="BA318" s="149">
        <v>18</v>
      </c>
      <c r="BB318" s="151">
        <v>1</v>
      </c>
      <c r="BC318" s="152">
        <v>1283</v>
      </c>
      <c r="BD318" s="152">
        <v>1053</v>
      </c>
      <c r="BE318" s="149">
        <v>0.82099999999999995</v>
      </c>
      <c r="BF318" s="152">
        <v>554</v>
      </c>
      <c r="BG318" s="152">
        <v>391</v>
      </c>
      <c r="BH318" s="152">
        <v>945</v>
      </c>
      <c r="BI318" s="153">
        <v>0.41399999999999998</v>
      </c>
      <c r="BJ318" s="153">
        <v>0.47599999999999998</v>
      </c>
      <c r="BK318" s="154">
        <v>0.193</v>
      </c>
      <c r="BL318" s="154">
        <v>8.2000000000000003E-2</v>
      </c>
      <c r="BM318" s="154">
        <v>6.8000000000000005E-2</v>
      </c>
      <c r="BN318" s="155">
        <v>0.37</v>
      </c>
      <c r="DU318" s="4"/>
      <c r="DZ318" s="185"/>
      <c r="EA318" s="185"/>
      <c r="EB318" s="185"/>
      <c r="EC318" s="185"/>
      <c r="ED318" s="185"/>
      <c r="EE318" s="185"/>
    </row>
    <row r="319" spans="30:135" ht="13" x14ac:dyDescent="0.15">
      <c r="AD319" s="144">
        <f t="shared" si="93"/>
        <v>83.545454545454561</v>
      </c>
      <c r="AE319" s="144">
        <f t="shared" si="94"/>
        <v>74.646354733405872</v>
      </c>
      <c r="AF319" s="149">
        <v>244</v>
      </c>
      <c r="AG319" s="150" t="s">
        <v>344</v>
      </c>
      <c r="AH319" s="149">
        <v>22</v>
      </c>
      <c r="AI319" s="151">
        <v>1</v>
      </c>
      <c r="AJ319" s="152">
        <v>1838</v>
      </c>
      <c r="AK319" s="152">
        <v>1372</v>
      </c>
      <c r="AL319" s="149">
        <v>0.746</v>
      </c>
      <c r="AM319" s="152">
        <v>820</v>
      </c>
      <c r="AN319" s="152">
        <v>516</v>
      </c>
      <c r="AO319" s="152">
        <v>1336</v>
      </c>
      <c r="AP319" s="153">
        <v>0.38600000000000001</v>
      </c>
      <c r="AQ319" s="153">
        <v>0.41899999999999998</v>
      </c>
      <c r="AR319" s="154">
        <v>0.17199999999999999</v>
      </c>
      <c r="AS319" s="154">
        <v>0.124</v>
      </c>
      <c r="AT319" s="155">
        <v>0.1</v>
      </c>
      <c r="AU319" s="154">
        <v>0.371</v>
      </c>
      <c r="AW319" s="185"/>
      <c r="AX319" s="144">
        <f t="shared" si="95"/>
        <v>82.223701731025301</v>
      </c>
      <c r="AY319" s="149">
        <v>244</v>
      </c>
      <c r="AZ319" s="150" t="s">
        <v>558</v>
      </c>
      <c r="BA319" s="149">
        <v>18</v>
      </c>
      <c r="BB319" s="151">
        <v>1</v>
      </c>
      <c r="BC319" s="152">
        <v>1502</v>
      </c>
      <c r="BD319" s="152">
        <v>1235</v>
      </c>
      <c r="BE319" s="149">
        <v>0.82199999999999995</v>
      </c>
      <c r="BF319" s="152">
        <v>617</v>
      </c>
      <c r="BG319" s="152">
        <v>427</v>
      </c>
      <c r="BH319" s="152">
        <v>1044</v>
      </c>
      <c r="BI319" s="153">
        <v>0.40899999999999997</v>
      </c>
      <c r="BJ319" s="153">
        <v>0.47699999999999998</v>
      </c>
      <c r="BK319" s="154">
        <v>0.20100000000000001</v>
      </c>
      <c r="BL319" s="154">
        <v>0.126</v>
      </c>
      <c r="BM319" s="154">
        <v>0.10100000000000001</v>
      </c>
      <c r="BN319" s="154">
        <v>0.376</v>
      </c>
      <c r="DU319" s="4"/>
      <c r="DZ319" s="185"/>
      <c r="EA319" s="185"/>
      <c r="EB319" s="185"/>
      <c r="EC319" s="185"/>
      <c r="ED319" s="185"/>
      <c r="EE319" s="185"/>
    </row>
    <row r="320" spans="30:135" ht="13" x14ac:dyDescent="0.15">
      <c r="AD320" s="144">
        <f t="shared" si="93"/>
        <v>77.27272727272728</v>
      </c>
      <c r="AE320" s="144">
        <f t="shared" si="94"/>
        <v>74.470588235294116</v>
      </c>
      <c r="AF320" s="149">
        <v>245</v>
      </c>
      <c r="AG320" s="150" t="s">
        <v>547</v>
      </c>
      <c r="AH320" s="149">
        <v>22</v>
      </c>
      <c r="AI320" s="151">
        <v>1</v>
      </c>
      <c r="AJ320" s="152">
        <v>1700</v>
      </c>
      <c r="AK320" s="152">
        <v>1266</v>
      </c>
      <c r="AL320" s="149">
        <v>0.745</v>
      </c>
      <c r="AM320" s="152">
        <v>727</v>
      </c>
      <c r="AN320" s="152">
        <v>456</v>
      </c>
      <c r="AO320" s="152">
        <v>1183</v>
      </c>
      <c r="AP320" s="153">
        <v>0.38500000000000001</v>
      </c>
      <c r="AQ320" s="153">
        <v>0.433</v>
      </c>
      <c r="AR320" s="154">
        <v>0.21299999999999999</v>
      </c>
      <c r="AS320" s="154">
        <v>0.108</v>
      </c>
      <c r="AT320" s="154">
        <v>8.4000000000000005E-2</v>
      </c>
      <c r="AU320" s="154">
        <v>0.34899999999999998</v>
      </c>
      <c r="AW320" s="185"/>
      <c r="AX320" s="144">
        <f t="shared" si="95"/>
        <v>82.179341657207715</v>
      </c>
      <c r="AY320" s="149">
        <v>245</v>
      </c>
      <c r="AZ320" s="150" t="s">
        <v>559</v>
      </c>
      <c r="BA320" s="149">
        <v>11</v>
      </c>
      <c r="BB320" s="151">
        <v>1</v>
      </c>
      <c r="BC320" s="152">
        <v>881</v>
      </c>
      <c r="BD320" s="152">
        <v>724</v>
      </c>
      <c r="BE320" s="149">
        <v>0.82199999999999995</v>
      </c>
      <c r="BF320" s="152">
        <v>378</v>
      </c>
      <c r="BG320" s="152">
        <v>275</v>
      </c>
      <c r="BH320" s="152">
        <v>653</v>
      </c>
      <c r="BI320" s="153">
        <v>0.42099999999999999</v>
      </c>
      <c r="BJ320" s="153">
        <v>0.47199999999999998</v>
      </c>
      <c r="BK320" s="154">
        <v>0.183</v>
      </c>
      <c r="BL320" s="154">
        <v>9.6000000000000002E-2</v>
      </c>
      <c r="BM320" s="154">
        <v>7.5999999999999998E-2</v>
      </c>
      <c r="BN320" s="154">
        <v>0.378</v>
      </c>
      <c r="DU320" s="4"/>
      <c r="DZ320" s="185"/>
      <c r="EA320" s="185"/>
      <c r="EB320" s="185"/>
      <c r="EC320" s="185"/>
      <c r="ED320" s="185"/>
      <c r="EE320" s="185"/>
    </row>
    <row r="321" spans="30:135" ht="13" x14ac:dyDescent="0.15">
      <c r="AD321" s="144">
        <f t="shared" si="93"/>
        <v>79.521739130434781</v>
      </c>
      <c r="AE321" s="144">
        <f t="shared" si="94"/>
        <v>74.466921815199555</v>
      </c>
      <c r="AF321" s="149">
        <v>246</v>
      </c>
      <c r="AG321" s="150" t="s">
        <v>477</v>
      </c>
      <c r="AH321" s="149">
        <v>23</v>
      </c>
      <c r="AI321" s="151">
        <v>1</v>
      </c>
      <c r="AJ321" s="152">
        <v>1829</v>
      </c>
      <c r="AK321" s="152">
        <v>1362</v>
      </c>
      <c r="AL321" s="149">
        <v>0.745</v>
      </c>
      <c r="AM321" s="152">
        <v>770</v>
      </c>
      <c r="AN321" s="152">
        <v>503</v>
      </c>
      <c r="AO321" s="152">
        <v>1273</v>
      </c>
      <c r="AP321" s="153">
        <v>0.39500000000000002</v>
      </c>
      <c r="AQ321" s="151">
        <v>0.45</v>
      </c>
      <c r="AR321" s="154">
        <v>0.219</v>
      </c>
      <c r="AS321" s="155">
        <v>0.1</v>
      </c>
      <c r="AT321" s="154">
        <v>7.6999999999999999E-2</v>
      </c>
      <c r="AU321" s="154">
        <v>0.34899999999999998</v>
      </c>
      <c r="AW321" s="185"/>
      <c r="AX321" s="144">
        <f t="shared" si="95"/>
        <v>82.223579718998167</v>
      </c>
      <c r="AY321" s="149">
        <v>246</v>
      </c>
      <c r="AZ321" s="150" t="s">
        <v>322</v>
      </c>
      <c r="BA321" s="149">
        <v>20</v>
      </c>
      <c r="BB321" s="151">
        <v>1</v>
      </c>
      <c r="BC321" s="152">
        <v>1637</v>
      </c>
      <c r="BD321" s="152">
        <v>1346</v>
      </c>
      <c r="BE321" s="149">
        <v>0.82199999999999995</v>
      </c>
      <c r="BF321" s="152">
        <v>656</v>
      </c>
      <c r="BG321" s="152">
        <v>472</v>
      </c>
      <c r="BH321" s="152">
        <v>1128</v>
      </c>
      <c r="BI321" s="153">
        <v>0.41799999999999998</v>
      </c>
      <c r="BJ321" s="151">
        <v>0.47</v>
      </c>
      <c r="BK321" s="154">
        <v>0.20699999999999999</v>
      </c>
      <c r="BL321" s="154">
        <v>0.123</v>
      </c>
      <c r="BM321" s="154">
        <v>9.6000000000000002E-2</v>
      </c>
      <c r="BN321" s="154">
        <v>0.38600000000000001</v>
      </c>
      <c r="DU321" s="4"/>
      <c r="DZ321" s="185"/>
      <c r="EA321" s="185"/>
      <c r="EB321" s="185"/>
      <c r="EC321" s="185"/>
      <c r="ED321" s="185"/>
      <c r="EE321" s="185"/>
    </row>
    <row r="322" spans="30:135" ht="13" x14ac:dyDescent="0.15">
      <c r="AD322" s="144">
        <f t="shared" si="93"/>
        <v>92.64705882352942</v>
      </c>
      <c r="AE322" s="144">
        <f t="shared" si="94"/>
        <v>74.476190476190467</v>
      </c>
      <c r="AF322" s="149">
        <v>247</v>
      </c>
      <c r="AG322" s="150" t="s">
        <v>245</v>
      </c>
      <c r="AH322" s="149">
        <v>17</v>
      </c>
      <c r="AI322" s="151">
        <v>1</v>
      </c>
      <c r="AJ322" s="152">
        <v>1575</v>
      </c>
      <c r="AK322" s="152">
        <v>1173</v>
      </c>
      <c r="AL322" s="149">
        <v>0.745</v>
      </c>
      <c r="AM322" s="152">
        <v>652</v>
      </c>
      <c r="AN322" s="152">
        <v>390</v>
      </c>
      <c r="AO322" s="152">
        <v>1042</v>
      </c>
      <c r="AP322" s="153">
        <v>0.374</v>
      </c>
      <c r="AQ322" s="153">
        <v>0.41499999999999998</v>
      </c>
      <c r="AR322" s="154">
        <v>0.20300000000000001</v>
      </c>
      <c r="AS322" s="154">
        <v>0.159</v>
      </c>
      <c r="AT322" s="154">
        <v>0.11700000000000001</v>
      </c>
      <c r="AU322" s="154">
        <v>0.36299999999999999</v>
      </c>
      <c r="AW322" s="185"/>
      <c r="AX322" s="144">
        <f t="shared" si="95"/>
        <v>82.307147912243451</v>
      </c>
      <c r="AY322" s="149">
        <v>247</v>
      </c>
      <c r="AZ322" s="150" t="s">
        <v>526</v>
      </c>
      <c r="BA322" s="149">
        <v>17</v>
      </c>
      <c r="BB322" s="151">
        <v>1</v>
      </c>
      <c r="BC322" s="152">
        <v>1413</v>
      </c>
      <c r="BD322" s="152">
        <v>1163</v>
      </c>
      <c r="BE322" s="149">
        <v>0.82299999999999995</v>
      </c>
      <c r="BF322" s="152">
        <v>605</v>
      </c>
      <c r="BG322" s="152">
        <v>430</v>
      </c>
      <c r="BH322" s="152">
        <v>1035</v>
      </c>
      <c r="BI322" s="153">
        <v>0.41499999999999998</v>
      </c>
      <c r="BJ322" s="153">
        <v>0.47099999999999997</v>
      </c>
      <c r="BK322" s="155">
        <v>0.18</v>
      </c>
      <c r="BL322" s="154">
        <v>0.106</v>
      </c>
      <c r="BM322" s="155">
        <v>0.08</v>
      </c>
      <c r="BN322" s="154">
        <v>0.38400000000000001</v>
      </c>
      <c r="DU322" s="4"/>
      <c r="DZ322" s="185"/>
      <c r="EA322" s="185"/>
      <c r="EB322" s="185"/>
      <c r="EC322" s="185"/>
      <c r="ED322" s="185"/>
      <c r="EE322" s="185"/>
    </row>
    <row r="323" spans="30:135" ht="13" x14ac:dyDescent="0.15">
      <c r="AD323" s="144">
        <f t="shared" si="93"/>
        <v>86</v>
      </c>
      <c r="AE323" s="144">
        <f t="shared" si="94"/>
        <v>74.547803617571063</v>
      </c>
      <c r="AF323" s="149">
        <v>248</v>
      </c>
      <c r="AG323" s="150" t="s">
        <v>558</v>
      </c>
      <c r="AH323" s="149">
        <v>18</v>
      </c>
      <c r="AI323" s="151">
        <v>1</v>
      </c>
      <c r="AJ323" s="152">
        <v>1548</v>
      </c>
      <c r="AK323" s="152">
        <v>1154</v>
      </c>
      <c r="AL323" s="149">
        <v>0.745</v>
      </c>
      <c r="AM323" s="152">
        <v>639</v>
      </c>
      <c r="AN323" s="152">
        <v>458</v>
      </c>
      <c r="AO323" s="152">
        <v>1097</v>
      </c>
      <c r="AP323" s="153">
        <v>0.41799999999999998</v>
      </c>
      <c r="AQ323" s="153">
        <v>0.44600000000000001</v>
      </c>
      <c r="AR323" s="154">
        <v>0.20899999999999999</v>
      </c>
      <c r="AS323" s="154">
        <v>9.6000000000000002E-2</v>
      </c>
      <c r="AT323" s="154">
        <v>7.5999999999999998E-2</v>
      </c>
      <c r="AU323" s="154">
        <v>0.36399999999999999</v>
      </c>
      <c r="AW323" s="185"/>
      <c r="AX323" s="144">
        <f t="shared" si="95"/>
        <v>82.341891045710696</v>
      </c>
      <c r="AY323" s="149">
        <v>248</v>
      </c>
      <c r="AZ323" s="150" t="s">
        <v>560</v>
      </c>
      <c r="BA323" s="149">
        <v>20</v>
      </c>
      <c r="BB323" s="151">
        <v>1</v>
      </c>
      <c r="BC323" s="152">
        <v>1597</v>
      </c>
      <c r="BD323" s="152">
        <v>1315</v>
      </c>
      <c r="BE323" s="149">
        <v>0.82299999999999995</v>
      </c>
      <c r="BF323" s="152">
        <v>685</v>
      </c>
      <c r="BG323" s="152">
        <v>467</v>
      </c>
      <c r="BH323" s="152">
        <v>1152</v>
      </c>
      <c r="BI323" s="153">
        <v>0.40500000000000003</v>
      </c>
      <c r="BJ323" s="153">
        <v>0.46600000000000003</v>
      </c>
      <c r="BK323" s="154">
        <v>0.183</v>
      </c>
      <c r="BL323" s="154">
        <v>0.115</v>
      </c>
      <c r="BM323" s="154">
        <v>9.2999999999999999E-2</v>
      </c>
      <c r="BN323" s="154">
        <v>0.379</v>
      </c>
      <c r="DU323" s="4"/>
      <c r="DZ323" s="185"/>
      <c r="EA323" s="185"/>
      <c r="EB323" s="185"/>
      <c r="EC323" s="185"/>
      <c r="ED323" s="185"/>
      <c r="EE323" s="185"/>
    </row>
    <row r="324" spans="30:135" ht="13" x14ac:dyDescent="0.15">
      <c r="AD324" s="144">
        <f t="shared" si="93"/>
        <v>84.235294117647058</v>
      </c>
      <c r="AE324" s="144">
        <f t="shared" si="94"/>
        <v>74.162011173184368</v>
      </c>
      <c r="AF324" s="149">
        <v>249</v>
      </c>
      <c r="AG324" s="150" t="s">
        <v>352</v>
      </c>
      <c r="AH324" s="149">
        <v>17</v>
      </c>
      <c r="AI324" s="151">
        <v>1</v>
      </c>
      <c r="AJ324" s="152">
        <v>1432</v>
      </c>
      <c r="AK324" s="152">
        <v>1062</v>
      </c>
      <c r="AL324" s="149">
        <v>0.74199999999999999</v>
      </c>
      <c r="AM324" s="152">
        <v>594</v>
      </c>
      <c r="AN324" s="152">
        <v>378</v>
      </c>
      <c r="AO324" s="152">
        <v>972</v>
      </c>
      <c r="AP324" s="153">
        <v>0.38900000000000001</v>
      </c>
      <c r="AQ324" s="153">
        <v>0.432</v>
      </c>
      <c r="AR324" s="154">
        <v>0.214</v>
      </c>
      <c r="AS324" s="154">
        <v>0.13100000000000001</v>
      </c>
      <c r="AT324" s="154">
        <v>9.8000000000000004E-2</v>
      </c>
      <c r="AU324" s="154">
        <v>0.35599999999999998</v>
      </c>
      <c r="AW324" s="185"/>
      <c r="AX324" s="144">
        <f t="shared" si="95"/>
        <v>82.342121397915392</v>
      </c>
      <c r="AY324" s="149">
        <v>249</v>
      </c>
      <c r="AZ324" s="150" t="s">
        <v>544</v>
      </c>
      <c r="BA324" s="149">
        <v>21</v>
      </c>
      <c r="BB324" s="151">
        <v>1</v>
      </c>
      <c r="BC324" s="152">
        <v>1631</v>
      </c>
      <c r="BD324" s="152">
        <v>1343</v>
      </c>
      <c r="BE324" s="149">
        <v>0.82299999999999995</v>
      </c>
      <c r="BF324" s="152">
        <v>680</v>
      </c>
      <c r="BG324" s="152">
        <v>453</v>
      </c>
      <c r="BH324" s="152">
        <v>1133</v>
      </c>
      <c r="BI324" s="151">
        <v>0.4</v>
      </c>
      <c r="BJ324" s="153">
        <v>0.47499999999999998</v>
      </c>
      <c r="BK324" s="155">
        <v>0.2</v>
      </c>
      <c r="BL324" s="154">
        <v>0.124</v>
      </c>
      <c r="BM324" s="154">
        <v>8.7999999999999995E-2</v>
      </c>
      <c r="BN324" s="155">
        <v>0.37</v>
      </c>
      <c r="DU324" s="4"/>
      <c r="DZ324" s="185"/>
      <c r="EA324" s="185"/>
      <c r="EB324" s="185"/>
      <c r="EC324" s="185"/>
      <c r="ED324" s="185"/>
      <c r="EE324" s="185"/>
    </row>
    <row r="325" spans="30:135" ht="13" x14ac:dyDescent="0.15">
      <c r="AD325" s="144">
        <f t="shared" si="93"/>
        <v>89.095238095238102</v>
      </c>
      <c r="AE325" s="144">
        <f t="shared" si="94"/>
        <v>74.238375200427569</v>
      </c>
      <c r="AF325" s="149">
        <v>250</v>
      </c>
      <c r="AG325" s="150" t="s">
        <v>561</v>
      </c>
      <c r="AH325" s="149">
        <v>21</v>
      </c>
      <c r="AI325" s="151">
        <v>1</v>
      </c>
      <c r="AJ325" s="152">
        <v>1871</v>
      </c>
      <c r="AK325" s="152">
        <v>1389</v>
      </c>
      <c r="AL325" s="149">
        <v>0.74199999999999999</v>
      </c>
      <c r="AM325" s="152">
        <v>868</v>
      </c>
      <c r="AN325" s="152">
        <v>490</v>
      </c>
      <c r="AO325" s="152">
        <v>1358</v>
      </c>
      <c r="AP325" s="153">
        <v>0.36099999999999999</v>
      </c>
      <c r="AQ325" s="153">
        <v>0.40600000000000003</v>
      </c>
      <c r="AR325" s="154">
        <v>0.17199999999999999</v>
      </c>
      <c r="AS325" s="154">
        <v>0.122</v>
      </c>
      <c r="AT325" s="154">
        <v>9.6000000000000002E-2</v>
      </c>
      <c r="AU325" s="154">
        <v>0.35299999999999998</v>
      </c>
      <c r="AW325" s="185"/>
      <c r="AX325" s="144">
        <f t="shared" si="95"/>
        <v>82.349785407725321</v>
      </c>
      <c r="AY325" s="149">
        <v>250</v>
      </c>
      <c r="AZ325" s="150" t="s">
        <v>453</v>
      </c>
      <c r="BA325" s="149">
        <v>21</v>
      </c>
      <c r="BB325" s="151">
        <v>1</v>
      </c>
      <c r="BC325" s="152">
        <v>1864</v>
      </c>
      <c r="BD325" s="152">
        <v>1535</v>
      </c>
      <c r="BE325" s="149">
        <v>0.82299999999999995</v>
      </c>
      <c r="BF325" s="152">
        <v>803</v>
      </c>
      <c r="BG325" s="152">
        <v>558</v>
      </c>
      <c r="BH325" s="152">
        <v>1361</v>
      </c>
      <c r="BI325" s="151">
        <v>0.41</v>
      </c>
      <c r="BJ325" s="153">
        <v>0.46100000000000002</v>
      </c>
      <c r="BK325" s="154">
        <v>0.17299999999999999</v>
      </c>
      <c r="BL325" s="154">
        <v>0.121</v>
      </c>
      <c r="BM325" s="154">
        <v>9.0999999999999998E-2</v>
      </c>
      <c r="BN325" s="154">
        <v>0.38600000000000001</v>
      </c>
      <c r="DU325" s="4"/>
      <c r="DZ325" s="185"/>
      <c r="EA325" s="185"/>
      <c r="EB325" s="185"/>
      <c r="EC325" s="185"/>
      <c r="ED325" s="185"/>
      <c r="EE325" s="185"/>
    </row>
    <row r="326" spans="30:135" ht="13" x14ac:dyDescent="0.15">
      <c r="AD326" s="144">
        <f t="shared" si="93"/>
        <v>81.666666666666657</v>
      </c>
      <c r="AE326" s="144">
        <f t="shared" si="94"/>
        <v>74.217687074829925</v>
      </c>
      <c r="AF326" s="149">
        <v>251</v>
      </c>
      <c r="AG326" s="150" t="s">
        <v>523</v>
      </c>
      <c r="AH326" s="149">
        <v>18</v>
      </c>
      <c r="AI326" s="151">
        <v>1</v>
      </c>
      <c r="AJ326" s="152">
        <v>1470</v>
      </c>
      <c r="AK326" s="152">
        <v>1091</v>
      </c>
      <c r="AL326" s="149">
        <v>0.74199999999999999</v>
      </c>
      <c r="AM326" s="152">
        <v>654</v>
      </c>
      <c r="AN326" s="152">
        <v>384</v>
      </c>
      <c r="AO326" s="152">
        <v>1038</v>
      </c>
      <c r="AP326" s="151">
        <v>0.37</v>
      </c>
      <c r="AQ326" s="153">
        <v>0.41499999999999998</v>
      </c>
      <c r="AR326" s="154">
        <v>0.19700000000000001</v>
      </c>
      <c r="AS326" s="154">
        <v>0.114</v>
      </c>
      <c r="AT326" s="154">
        <v>7.8E-2</v>
      </c>
      <c r="AU326" s="154">
        <v>0.35199999999999998</v>
      </c>
      <c r="AW326" s="185"/>
      <c r="AX326" s="144">
        <f t="shared" si="95"/>
        <v>82.434782608695656</v>
      </c>
      <c r="AY326" s="149">
        <v>251</v>
      </c>
      <c r="AZ326" s="150" t="s">
        <v>527</v>
      </c>
      <c r="BA326" s="149">
        <v>14</v>
      </c>
      <c r="BB326" s="151">
        <v>1</v>
      </c>
      <c r="BC326" s="152">
        <v>1150</v>
      </c>
      <c r="BD326" s="152">
        <v>948</v>
      </c>
      <c r="BE326" s="149">
        <v>0.82399999999999995</v>
      </c>
      <c r="BF326" s="152">
        <v>472</v>
      </c>
      <c r="BG326" s="152">
        <v>361</v>
      </c>
      <c r="BH326" s="152">
        <v>833</v>
      </c>
      <c r="BI326" s="153">
        <v>0.433</v>
      </c>
      <c r="BJ326" s="153">
        <v>0.495</v>
      </c>
      <c r="BK326" s="154">
        <v>0.20799999999999999</v>
      </c>
      <c r="BL326" s="154">
        <v>8.6999999999999994E-2</v>
      </c>
      <c r="BM326" s="154">
        <v>6.5000000000000002E-2</v>
      </c>
      <c r="BN326" s="154">
        <v>0.374</v>
      </c>
      <c r="DU326" s="4"/>
      <c r="DZ326" s="185"/>
      <c r="EA326" s="185"/>
      <c r="EB326" s="185"/>
      <c r="EC326" s="185"/>
      <c r="ED326" s="185"/>
      <c r="EE326" s="185"/>
    </row>
    <row r="327" spans="30:135" ht="13" x14ac:dyDescent="0.15">
      <c r="AD327" s="144">
        <f t="shared" si="93"/>
        <v>79.882352941176464</v>
      </c>
      <c r="AE327" s="144">
        <f t="shared" si="94"/>
        <v>74.153166421207658</v>
      </c>
      <c r="AF327" s="149">
        <v>252</v>
      </c>
      <c r="AG327" s="150" t="s">
        <v>307</v>
      </c>
      <c r="AH327" s="149">
        <v>17</v>
      </c>
      <c r="AI327" s="151">
        <v>1</v>
      </c>
      <c r="AJ327" s="152">
        <v>1358</v>
      </c>
      <c r="AK327" s="152">
        <v>1007</v>
      </c>
      <c r="AL327" s="149">
        <v>0.74199999999999999</v>
      </c>
      <c r="AM327" s="152">
        <v>569</v>
      </c>
      <c r="AN327" s="152">
        <v>388</v>
      </c>
      <c r="AO327" s="152">
        <v>957</v>
      </c>
      <c r="AP327" s="153">
        <v>0.40500000000000003</v>
      </c>
      <c r="AQ327" s="153">
        <v>0.441</v>
      </c>
      <c r="AR327" s="154">
        <v>0.21299999999999999</v>
      </c>
      <c r="AS327" s="154">
        <v>9.5000000000000001E-2</v>
      </c>
      <c r="AT327" s="154">
        <v>6.6000000000000003E-2</v>
      </c>
      <c r="AU327" s="154">
        <v>0.35799999999999998</v>
      </c>
      <c r="AW327" s="185"/>
      <c r="AX327" s="144">
        <f t="shared" si="95"/>
        <v>82.403651115618658</v>
      </c>
      <c r="AY327" s="149">
        <v>252</v>
      </c>
      <c r="AZ327" s="150" t="s">
        <v>351</v>
      </c>
      <c r="BA327" s="149">
        <v>22</v>
      </c>
      <c r="BB327" s="151">
        <v>1</v>
      </c>
      <c r="BC327" s="152">
        <v>1972</v>
      </c>
      <c r="BD327" s="152">
        <v>1625</v>
      </c>
      <c r="BE327" s="149">
        <v>0.82399999999999995</v>
      </c>
      <c r="BF327" s="152">
        <v>929</v>
      </c>
      <c r="BG327" s="152">
        <v>603</v>
      </c>
      <c r="BH327" s="152">
        <v>1532</v>
      </c>
      <c r="BI327" s="153">
        <v>0.39400000000000002</v>
      </c>
      <c r="BJ327" s="153">
        <v>0.45800000000000002</v>
      </c>
      <c r="BK327" s="154">
        <v>0.152</v>
      </c>
      <c r="BL327" s="155">
        <v>0.09</v>
      </c>
      <c r="BM327" s="154">
        <v>7.4999999999999997E-2</v>
      </c>
      <c r="BN327" s="154">
        <v>0.36799999999999999</v>
      </c>
      <c r="DU327" s="4"/>
      <c r="DZ327" s="185"/>
      <c r="EA327" s="185"/>
      <c r="EB327" s="185"/>
      <c r="EC327" s="185"/>
      <c r="ED327" s="185"/>
      <c r="EE327" s="185"/>
    </row>
    <row r="328" spans="30:135" ht="13" x14ac:dyDescent="0.15">
      <c r="AD328" s="144">
        <f t="shared" si="93"/>
        <v>76.782608695652172</v>
      </c>
      <c r="AE328" s="144">
        <f t="shared" si="94"/>
        <v>74.009060022650047</v>
      </c>
      <c r="AF328" s="149">
        <v>253</v>
      </c>
      <c r="AG328" s="150" t="s">
        <v>384</v>
      </c>
      <c r="AH328" s="149">
        <v>23</v>
      </c>
      <c r="AI328" s="151">
        <v>1</v>
      </c>
      <c r="AJ328" s="152">
        <v>1766</v>
      </c>
      <c r="AK328" s="152">
        <v>1307</v>
      </c>
      <c r="AL328" s="149">
        <v>0.74</v>
      </c>
      <c r="AM328" s="152">
        <v>762</v>
      </c>
      <c r="AN328" s="152">
        <v>477</v>
      </c>
      <c r="AO328" s="152">
        <v>1239</v>
      </c>
      <c r="AP328" s="153">
        <v>0.38500000000000001</v>
      </c>
      <c r="AQ328" s="153">
        <v>0.41599999999999998</v>
      </c>
      <c r="AR328" s="154">
        <v>0.19800000000000001</v>
      </c>
      <c r="AS328" s="154">
        <v>0.115</v>
      </c>
      <c r="AT328" s="154">
        <v>9.6000000000000002E-2</v>
      </c>
      <c r="AU328" s="154">
        <v>0.36199999999999999</v>
      </c>
      <c r="AW328" s="185"/>
      <c r="AX328" s="144">
        <f t="shared" si="95"/>
        <v>82.362373062533408</v>
      </c>
      <c r="AY328" s="149">
        <v>253</v>
      </c>
      <c r="AZ328" s="150" t="s">
        <v>402</v>
      </c>
      <c r="BA328" s="149">
        <v>22</v>
      </c>
      <c r="BB328" s="151">
        <v>1</v>
      </c>
      <c r="BC328" s="152">
        <v>1871</v>
      </c>
      <c r="BD328" s="152">
        <v>1541</v>
      </c>
      <c r="BE328" s="149">
        <v>0.82399999999999995</v>
      </c>
      <c r="BF328" s="152">
        <v>821</v>
      </c>
      <c r="BG328" s="152">
        <v>596</v>
      </c>
      <c r="BH328" s="152">
        <v>1417</v>
      </c>
      <c r="BI328" s="153">
        <v>0.42099999999999999</v>
      </c>
      <c r="BJ328" s="153">
        <v>0.45800000000000002</v>
      </c>
      <c r="BK328" s="155">
        <v>0.16</v>
      </c>
      <c r="BL328" s="154">
        <v>0.10100000000000001</v>
      </c>
      <c r="BM328" s="154">
        <v>8.4000000000000005E-2</v>
      </c>
      <c r="BN328" s="154">
        <v>0.39300000000000002</v>
      </c>
      <c r="DU328" s="4"/>
      <c r="DZ328" s="185"/>
      <c r="EA328" s="185"/>
      <c r="EB328" s="185"/>
      <c r="EC328" s="185"/>
      <c r="ED328" s="185"/>
      <c r="EE328" s="185"/>
    </row>
    <row r="329" spans="30:135" ht="13" x14ac:dyDescent="0.15">
      <c r="AD329" s="144">
        <f t="shared" si="93"/>
        <v>83.913043478260875</v>
      </c>
      <c r="AE329" s="144">
        <f t="shared" si="94"/>
        <v>74.041450777202073</v>
      </c>
      <c r="AF329" s="149">
        <v>254</v>
      </c>
      <c r="AG329" s="150" t="s">
        <v>457</v>
      </c>
      <c r="AH329" s="149">
        <v>23</v>
      </c>
      <c r="AI329" s="151">
        <v>1</v>
      </c>
      <c r="AJ329" s="152">
        <v>1930</v>
      </c>
      <c r="AK329" s="152">
        <v>1429</v>
      </c>
      <c r="AL329" s="149">
        <v>0.74</v>
      </c>
      <c r="AM329" s="152">
        <v>764</v>
      </c>
      <c r="AN329" s="152">
        <v>501</v>
      </c>
      <c r="AO329" s="152">
        <v>1265</v>
      </c>
      <c r="AP329" s="153">
        <v>0.39600000000000002</v>
      </c>
      <c r="AQ329" s="153">
        <v>0.43099999999999999</v>
      </c>
      <c r="AR329" s="155">
        <v>0.23</v>
      </c>
      <c r="AS329" s="154">
        <v>0.13500000000000001</v>
      </c>
      <c r="AT329" s="154">
        <v>0.106</v>
      </c>
      <c r="AU329" s="154">
        <v>0.36399999999999999</v>
      </c>
      <c r="AW329" s="185"/>
      <c r="AX329" s="144">
        <f t="shared" si="95"/>
        <v>82.452193475815534</v>
      </c>
      <c r="AY329" s="149">
        <v>254</v>
      </c>
      <c r="AZ329" s="150" t="s">
        <v>562</v>
      </c>
      <c r="BA329" s="149">
        <v>22</v>
      </c>
      <c r="BB329" s="151">
        <v>1</v>
      </c>
      <c r="BC329" s="152">
        <v>1778</v>
      </c>
      <c r="BD329" s="152">
        <v>1466</v>
      </c>
      <c r="BE329" s="149">
        <v>0.82499999999999996</v>
      </c>
      <c r="BF329" s="152">
        <v>810</v>
      </c>
      <c r="BG329" s="152">
        <v>550</v>
      </c>
      <c r="BH329" s="152">
        <v>1360</v>
      </c>
      <c r="BI329" s="153">
        <v>0.40400000000000003</v>
      </c>
      <c r="BJ329" s="153">
        <v>0.45800000000000002</v>
      </c>
      <c r="BK329" s="154">
        <v>0.155</v>
      </c>
      <c r="BL329" s="154">
        <v>9.4E-2</v>
      </c>
      <c r="BM329" s="155">
        <v>7.0000000000000007E-2</v>
      </c>
      <c r="BN329" s="155">
        <v>0.38</v>
      </c>
      <c r="DU329" s="4"/>
      <c r="DZ329" s="185"/>
      <c r="EA329" s="185"/>
      <c r="EB329" s="185"/>
      <c r="EC329" s="185"/>
      <c r="ED329" s="185"/>
      <c r="EE329" s="185"/>
    </row>
    <row r="330" spans="30:135" ht="13" x14ac:dyDescent="0.15">
      <c r="AD330" s="144">
        <f t="shared" si="93"/>
        <v>79.5</v>
      </c>
      <c r="AE330" s="144">
        <f t="shared" si="94"/>
        <v>73.944294699011678</v>
      </c>
      <c r="AF330" s="149">
        <v>255</v>
      </c>
      <c r="AG330" s="150" t="s">
        <v>508</v>
      </c>
      <c r="AH330" s="149">
        <v>14</v>
      </c>
      <c r="AI330" s="151">
        <v>1</v>
      </c>
      <c r="AJ330" s="152">
        <v>1113</v>
      </c>
      <c r="AK330" s="152">
        <v>823</v>
      </c>
      <c r="AL330" s="149">
        <v>0.73899999999999999</v>
      </c>
      <c r="AM330" s="152">
        <v>494</v>
      </c>
      <c r="AN330" s="152">
        <v>290</v>
      </c>
      <c r="AO330" s="152">
        <v>784</v>
      </c>
      <c r="AP330" s="151">
        <v>0.37</v>
      </c>
      <c r="AQ330" s="151">
        <v>0.42</v>
      </c>
      <c r="AR330" s="154">
        <v>0.192</v>
      </c>
      <c r="AS330" s="154">
        <v>0.126</v>
      </c>
      <c r="AT330" s="154">
        <v>9.4E-2</v>
      </c>
      <c r="AU330" s="154">
        <v>0.35499999999999998</v>
      </c>
      <c r="AW330" s="185"/>
      <c r="AX330" s="144">
        <f t="shared" si="95"/>
        <v>82.511467889908246</v>
      </c>
      <c r="AY330" s="149">
        <v>255</v>
      </c>
      <c r="AZ330" s="150" t="s">
        <v>329</v>
      </c>
      <c r="BA330" s="149">
        <v>20</v>
      </c>
      <c r="BB330" s="151">
        <v>1</v>
      </c>
      <c r="BC330" s="152">
        <v>1744</v>
      </c>
      <c r="BD330" s="152">
        <v>1439</v>
      </c>
      <c r="BE330" s="149">
        <v>0.82499999999999996</v>
      </c>
      <c r="BF330" s="152">
        <v>682</v>
      </c>
      <c r="BG330" s="152">
        <v>520</v>
      </c>
      <c r="BH330" s="152">
        <v>1202</v>
      </c>
      <c r="BI330" s="153">
        <v>0.433</v>
      </c>
      <c r="BJ330" s="153">
        <v>0.499</v>
      </c>
      <c r="BK330" s="154">
        <v>0.22800000000000001</v>
      </c>
      <c r="BL330" s="155">
        <v>0.1</v>
      </c>
      <c r="BM330" s="154">
        <v>7.0999999999999994E-2</v>
      </c>
      <c r="BN330" s="154">
        <v>0.377</v>
      </c>
      <c r="DU330" s="4"/>
      <c r="DZ330" s="185"/>
      <c r="EA330" s="185"/>
      <c r="EB330" s="185"/>
      <c r="EC330" s="185"/>
      <c r="ED330" s="185"/>
      <c r="EE330" s="185"/>
    </row>
    <row r="331" spans="30:135" ht="13" x14ac:dyDescent="0.15">
      <c r="AD331" s="144">
        <f t="shared" ref="AD331:AD418" si="98">40*(AJ331/(AH331*40))</f>
        <v>83.055555555555557</v>
      </c>
      <c r="AE331" s="144">
        <f t="shared" ref="AE331:AE418" si="99">100*(AK331/AJ331)</f>
        <v>73.779264214046819</v>
      </c>
      <c r="AF331" s="149">
        <v>256</v>
      </c>
      <c r="AG331" s="150" t="s">
        <v>509</v>
      </c>
      <c r="AH331" s="149">
        <v>18</v>
      </c>
      <c r="AI331" s="151">
        <v>1</v>
      </c>
      <c r="AJ331" s="152">
        <v>1495</v>
      </c>
      <c r="AK331" s="152">
        <v>1103</v>
      </c>
      <c r="AL331" s="149">
        <v>0.73799999999999999</v>
      </c>
      <c r="AM331" s="152">
        <v>697</v>
      </c>
      <c r="AN331" s="152">
        <v>390</v>
      </c>
      <c r="AO331" s="152">
        <v>1087</v>
      </c>
      <c r="AP331" s="153">
        <v>0.35899999999999999</v>
      </c>
      <c r="AQ331" s="153">
        <v>0.41399999999999998</v>
      </c>
      <c r="AR331" s="154">
        <v>0.191</v>
      </c>
      <c r="AS331" s="154">
        <v>9.7000000000000003E-2</v>
      </c>
      <c r="AT331" s="154">
        <v>7.3999999999999996E-2</v>
      </c>
      <c r="AU331" s="154">
        <v>0.33900000000000002</v>
      </c>
      <c r="AW331" s="185"/>
      <c r="AX331" s="144">
        <f t="shared" ref="AX331:AX418" si="100">100*(BD331/BC331)</f>
        <v>82.643607164916617</v>
      </c>
      <c r="AY331" s="149">
        <v>256</v>
      </c>
      <c r="AZ331" s="150" t="s">
        <v>382</v>
      </c>
      <c r="BA331" s="149">
        <v>19</v>
      </c>
      <c r="BB331" s="151">
        <v>1</v>
      </c>
      <c r="BC331" s="152">
        <v>1619</v>
      </c>
      <c r="BD331" s="152">
        <v>1338</v>
      </c>
      <c r="BE331" s="149">
        <v>0.82599999999999996</v>
      </c>
      <c r="BF331" s="152">
        <v>716</v>
      </c>
      <c r="BG331" s="152">
        <v>500</v>
      </c>
      <c r="BH331" s="152">
        <v>1216</v>
      </c>
      <c r="BI331" s="153">
        <v>0.41099999999999998</v>
      </c>
      <c r="BJ331" s="153">
        <v>0.47699999999999998</v>
      </c>
      <c r="BK331" s="154">
        <v>0.18099999999999999</v>
      </c>
      <c r="BL331" s="154">
        <v>9.2999999999999999E-2</v>
      </c>
      <c r="BM331" s="154">
        <v>7.4999999999999997E-2</v>
      </c>
      <c r="BN331" s="154">
        <v>0.36699999999999999</v>
      </c>
      <c r="DU331" s="4"/>
      <c r="DZ331" s="185"/>
      <c r="EA331" s="185"/>
      <c r="EB331" s="185"/>
      <c r="EC331" s="185"/>
      <c r="ED331" s="185"/>
      <c r="EE331" s="185"/>
    </row>
    <row r="332" spans="30:135" ht="13" x14ac:dyDescent="0.15">
      <c r="AD332" s="144">
        <f t="shared" si="98"/>
        <v>80.916666666666671</v>
      </c>
      <c r="AE332" s="144">
        <f t="shared" si="99"/>
        <v>73.635427394438722</v>
      </c>
      <c r="AF332" s="149">
        <v>257</v>
      </c>
      <c r="AG332" s="150" t="s">
        <v>481</v>
      </c>
      <c r="AH332" s="149">
        <v>24</v>
      </c>
      <c r="AI332" s="151">
        <v>1</v>
      </c>
      <c r="AJ332" s="152">
        <v>1942</v>
      </c>
      <c r="AK332" s="152">
        <v>1430</v>
      </c>
      <c r="AL332" s="149">
        <v>0.73599999999999999</v>
      </c>
      <c r="AM332" s="152">
        <v>899</v>
      </c>
      <c r="AN332" s="152">
        <v>511</v>
      </c>
      <c r="AO332" s="152">
        <v>1410</v>
      </c>
      <c r="AP332" s="153">
        <v>0.36199999999999999</v>
      </c>
      <c r="AQ332" s="153">
        <v>0.41099999999999998</v>
      </c>
      <c r="AR332" s="155">
        <v>0.18</v>
      </c>
      <c r="AS332" s="154">
        <v>0.109</v>
      </c>
      <c r="AT332" s="154">
        <v>8.3000000000000004E-2</v>
      </c>
      <c r="AU332" s="154">
        <v>0.34699999999999998</v>
      </c>
      <c r="AW332" s="185"/>
      <c r="AX332" s="144">
        <f t="shared" si="100"/>
        <v>82.604055496264678</v>
      </c>
      <c r="AY332" s="149">
        <v>257</v>
      </c>
      <c r="AZ332" s="150" t="s">
        <v>376</v>
      </c>
      <c r="BA332" s="149">
        <v>22</v>
      </c>
      <c r="BB332" s="151">
        <v>1</v>
      </c>
      <c r="BC332" s="152">
        <v>1874</v>
      </c>
      <c r="BD332" s="152">
        <v>1548</v>
      </c>
      <c r="BE332" s="149">
        <v>0.82599999999999996</v>
      </c>
      <c r="BF332" s="152">
        <v>919</v>
      </c>
      <c r="BG332" s="152">
        <v>569</v>
      </c>
      <c r="BH332" s="152">
        <v>1488</v>
      </c>
      <c r="BI332" s="153">
        <v>0.38200000000000001</v>
      </c>
      <c r="BJ332" s="153">
        <v>0.436</v>
      </c>
      <c r="BK332" s="154">
        <v>0.115</v>
      </c>
      <c r="BL332" s="154">
        <v>0.107</v>
      </c>
      <c r="BM332" s="154">
        <v>8.2000000000000003E-2</v>
      </c>
      <c r="BN332" s="154">
        <v>0.38200000000000001</v>
      </c>
      <c r="DU332" s="4"/>
      <c r="DZ332" s="185"/>
      <c r="EA332" s="185"/>
      <c r="EB332" s="185"/>
      <c r="EC332" s="185"/>
      <c r="ED332" s="185"/>
      <c r="EE332" s="185"/>
    </row>
    <row r="333" spans="30:135" ht="13" x14ac:dyDescent="0.15">
      <c r="AD333" s="144">
        <f t="shared" si="98"/>
        <v>76.5</v>
      </c>
      <c r="AE333" s="144">
        <f t="shared" si="99"/>
        <v>73.611111111111114</v>
      </c>
      <c r="AF333" s="149">
        <v>258</v>
      </c>
      <c r="AG333" s="150" t="s">
        <v>563</v>
      </c>
      <c r="AH333" s="149">
        <v>16</v>
      </c>
      <c r="AI333" s="151">
        <v>1</v>
      </c>
      <c r="AJ333" s="152">
        <v>1224</v>
      </c>
      <c r="AK333" s="152">
        <v>901</v>
      </c>
      <c r="AL333" s="149">
        <v>0.73599999999999999</v>
      </c>
      <c r="AM333" s="152">
        <v>592</v>
      </c>
      <c r="AN333" s="152">
        <v>347</v>
      </c>
      <c r="AO333" s="152">
        <v>939</v>
      </c>
      <c r="AP333" s="151">
        <v>0.37</v>
      </c>
      <c r="AQ333" s="153">
        <v>0.41899999999999998</v>
      </c>
      <c r="AR333" s="154">
        <v>0.17199999999999999</v>
      </c>
      <c r="AS333" s="154">
        <v>7.3999999999999996E-2</v>
      </c>
      <c r="AT333" s="155">
        <v>0.06</v>
      </c>
      <c r="AU333" s="154">
        <v>0.33700000000000002</v>
      </c>
      <c r="AW333" s="185"/>
      <c r="AX333" s="144">
        <f t="shared" si="100"/>
        <v>82.628205128205124</v>
      </c>
      <c r="AY333" s="149">
        <v>258</v>
      </c>
      <c r="AZ333" s="150" t="s">
        <v>257</v>
      </c>
      <c r="BA333" s="149">
        <v>19</v>
      </c>
      <c r="BB333" s="151">
        <v>1</v>
      </c>
      <c r="BC333" s="152">
        <v>1560</v>
      </c>
      <c r="BD333" s="152">
        <v>1289</v>
      </c>
      <c r="BE333" s="149">
        <v>0.82599999999999996</v>
      </c>
      <c r="BF333" s="152">
        <v>707</v>
      </c>
      <c r="BG333" s="152">
        <v>458</v>
      </c>
      <c r="BH333" s="152">
        <v>1165</v>
      </c>
      <c r="BI333" s="153">
        <v>0.39300000000000002</v>
      </c>
      <c r="BJ333" s="153">
        <v>0.44600000000000001</v>
      </c>
      <c r="BK333" s="154">
        <v>0.151</v>
      </c>
      <c r="BL333" s="154">
        <v>0.125</v>
      </c>
      <c r="BM333" s="154">
        <v>9.6000000000000002E-2</v>
      </c>
      <c r="BN333" s="154">
        <v>0.38100000000000001</v>
      </c>
      <c r="DU333" s="4"/>
      <c r="DZ333" s="185"/>
      <c r="EA333" s="185"/>
      <c r="EB333" s="185"/>
      <c r="EC333" s="185"/>
      <c r="ED333" s="185"/>
      <c r="EE333" s="185"/>
    </row>
    <row r="334" spans="30:135" ht="13" x14ac:dyDescent="0.15">
      <c r="AD334" s="144">
        <f t="shared" si="98"/>
        <v>86.357142857142861</v>
      </c>
      <c r="AE334" s="144">
        <f t="shared" si="99"/>
        <v>73.531844499586427</v>
      </c>
      <c r="AF334" s="149">
        <v>259</v>
      </c>
      <c r="AG334" s="150" t="s">
        <v>258</v>
      </c>
      <c r="AH334" s="149">
        <v>14</v>
      </c>
      <c r="AI334" s="151">
        <v>1</v>
      </c>
      <c r="AJ334" s="152">
        <v>1209</v>
      </c>
      <c r="AK334" s="152">
        <v>889</v>
      </c>
      <c r="AL334" s="149">
        <v>0.73499999999999999</v>
      </c>
      <c r="AM334" s="152">
        <v>531</v>
      </c>
      <c r="AN334" s="152">
        <v>302</v>
      </c>
      <c r="AO334" s="152">
        <v>833</v>
      </c>
      <c r="AP334" s="153">
        <v>0.36299999999999999</v>
      </c>
      <c r="AQ334" s="153">
        <v>0.39700000000000002</v>
      </c>
      <c r="AR334" s="154">
        <v>0.19500000000000001</v>
      </c>
      <c r="AS334" s="154">
        <v>0.13400000000000001</v>
      </c>
      <c r="AT334" s="154">
        <v>0.112</v>
      </c>
      <c r="AU334" s="154">
        <v>0.35599999999999998</v>
      </c>
      <c r="AW334" s="185"/>
      <c r="AX334" s="144">
        <f t="shared" si="100"/>
        <v>82.784090909090907</v>
      </c>
      <c r="AY334" s="149">
        <v>259</v>
      </c>
      <c r="AZ334" s="150" t="s">
        <v>564</v>
      </c>
      <c r="BA334" s="149">
        <v>23</v>
      </c>
      <c r="BB334" s="151">
        <v>1</v>
      </c>
      <c r="BC334" s="152">
        <v>1760</v>
      </c>
      <c r="BD334" s="152">
        <v>1457</v>
      </c>
      <c r="BE334" s="149">
        <v>0.82799999999999996</v>
      </c>
      <c r="BF334" s="152">
        <v>725</v>
      </c>
      <c r="BG334" s="152">
        <v>512</v>
      </c>
      <c r="BH334" s="152">
        <v>1237</v>
      </c>
      <c r="BI334" s="153">
        <v>0.41399999999999998</v>
      </c>
      <c r="BJ334" s="153">
        <v>0.47199999999999998</v>
      </c>
      <c r="BK334" s="155">
        <v>0.19</v>
      </c>
      <c r="BL334" s="154">
        <v>0.13100000000000001</v>
      </c>
      <c r="BM334" s="154">
        <v>0.10100000000000001</v>
      </c>
      <c r="BN334" s="154">
        <v>0.38800000000000001</v>
      </c>
      <c r="DU334" s="4"/>
      <c r="DZ334" s="185"/>
      <c r="EA334" s="185"/>
      <c r="EB334" s="185"/>
      <c r="EC334" s="185"/>
      <c r="ED334" s="185"/>
      <c r="EE334" s="185"/>
    </row>
    <row r="335" spans="30:135" ht="13" x14ac:dyDescent="0.15">
      <c r="AD335" s="144">
        <f t="shared" si="98"/>
        <v>83.857142857142861</v>
      </c>
      <c r="AE335" s="144">
        <f t="shared" si="99"/>
        <v>73.537762634866553</v>
      </c>
      <c r="AF335" s="149">
        <v>260</v>
      </c>
      <c r="AG335" s="150" t="s">
        <v>396</v>
      </c>
      <c r="AH335" s="149">
        <v>21</v>
      </c>
      <c r="AI335" s="151">
        <v>1</v>
      </c>
      <c r="AJ335" s="152">
        <v>1761</v>
      </c>
      <c r="AK335" s="152">
        <v>1295</v>
      </c>
      <c r="AL335" s="149">
        <v>0.73499999999999999</v>
      </c>
      <c r="AM335" s="152">
        <v>799</v>
      </c>
      <c r="AN335" s="152">
        <v>475</v>
      </c>
      <c r="AO335" s="152">
        <v>1274</v>
      </c>
      <c r="AP335" s="153">
        <v>0.373</v>
      </c>
      <c r="AQ335" s="153">
        <v>0.41499999999999998</v>
      </c>
      <c r="AR335" s="154">
        <v>0.186</v>
      </c>
      <c r="AS335" s="154">
        <v>0.108</v>
      </c>
      <c r="AT335" s="154">
        <v>8.1000000000000003E-2</v>
      </c>
      <c r="AU335" s="154">
        <v>0.34799999999999998</v>
      </c>
      <c r="AW335" s="185"/>
      <c r="AX335" s="144">
        <f t="shared" si="100"/>
        <v>82.829808660624366</v>
      </c>
      <c r="AY335" s="149">
        <v>260</v>
      </c>
      <c r="AZ335" s="150" t="s">
        <v>405</v>
      </c>
      <c r="BA335" s="149">
        <v>24</v>
      </c>
      <c r="BB335" s="151">
        <v>1</v>
      </c>
      <c r="BC335" s="152">
        <v>1986</v>
      </c>
      <c r="BD335" s="152">
        <v>1645</v>
      </c>
      <c r="BE335" s="149">
        <v>0.82799999999999996</v>
      </c>
      <c r="BF335" s="152">
        <v>828</v>
      </c>
      <c r="BG335" s="152">
        <v>592</v>
      </c>
      <c r="BH335" s="152">
        <v>1420</v>
      </c>
      <c r="BI335" s="153">
        <v>0.41699999999999998</v>
      </c>
      <c r="BJ335" s="153">
        <v>0.47199999999999998</v>
      </c>
      <c r="BK335" s="154">
        <v>0.186</v>
      </c>
      <c r="BL335" s="154">
        <v>0.123</v>
      </c>
      <c r="BM335" s="154">
        <v>8.5999999999999993E-2</v>
      </c>
      <c r="BN335" s="154">
        <v>0.38700000000000001</v>
      </c>
      <c r="DU335" s="4"/>
      <c r="DZ335" s="185"/>
      <c r="EA335" s="185"/>
      <c r="EB335" s="185"/>
      <c r="EC335" s="185"/>
      <c r="ED335" s="185"/>
      <c r="EE335" s="185"/>
    </row>
    <row r="336" spans="30:135" ht="13" x14ac:dyDescent="0.15">
      <c r="AD336" s="144">
        <f t="shared" si="98"/>
        <v>81.791666666666671</v>
      </c>
      <c r="AE336" s="144">
        <f t="shared" si="99"/>
        <v>73.357106469689242</v>
      </c>
      <c r="AF336" s="149">
        <v>261</v>
      </c>
      <c r="AG336" s="150" t="s">
        <v>542</v>
      </c>
      <c r="AH336" s="149">
        <v>24</v>
      </c>
      <c r="AI336" s="151">
        <v>1</v>
      </c>
      <c r="AJ336" s="152">
        <v>1963</v>
      </c>
      <c r="AK336" s="152">
        <v>1440</v>
      </c>
      <c r="AL336" s="149">
        <v>0.73399999999999999</v>
      </c>
      <c r="AM336" s="152">
        <v>934</v>
      </c>
      <c r="AN336" s="152">
        <v>543</v>
      </c>
      <c r="AO336" s="152">
        <v>1477</v>
      </c>
      <c r="AP336" s="153">
        <v>0.36799999999999999</v>
      </c>
      <c r="AQ336" s="153">
        <v>0.41399999999999998</v>
      </c>
      <c r="AR336" s="154">
        <v>0.18099999999999999</v>
      </c>
      <c r="AS336" s="154">
        <v>7.8E-2</v>
      </c>
      <c r="AT336" s="154">
        <v>6.7000000000000004E-2</v>
      </c>
      <c r="AU336" s="154">
        <v>0.33900000000000002</v>
      </c>
      <c r="AW336" s="185"/>
      <c r="AX336" s="144">
        <f t="shared" si="100"/>
        <v>82.942603071948255</v>
      </c>
      <c r="AY336" s="149">
        <v>261</v>
      </c>
      <c r="AZ336" s="150" t="s">
        <v>563</v>
      </c>
      <c r="BA336" s="149">
        <v>16</v>
      </c>
      <c r="BB336" s="151">
        <v>1</v>
      </c>
      <c r="BC336" s="152">
        <v>1237</v>
      </c>
      <c r="BD336" s="152">
        <v>1026</v>
      </c>
      <c r="BE336" s="149">
        <v>0.82899999999999996</v>
      </c>
      <c r="BF336" s="152">
        <v>482</v>
      </c>
      <c r="BG336" s="152">
        <v>348</v>
      </c>
      <c r="BH336" s="152">
        <v>830</v>
      </c>
      <c r="BI336" s="153">
        <v>0.41899999999999998</v>
      </c>
      <c r="BJ336" s="153">
        <v>0.47499999999999998</v>
      </c>
      <c r="BK336" s="154">
        <v>0.20499999999999999</v>
      </c>
      <c r="BL336" s="154">
        <v>0.14599999999999999</v>
      </c>
      <c r="BM336" s="155">
        <v>0.1</v>
      </c>
      <c r="BN336" s="154">
        <v>0.39900000000000002</v>
      </c>
      <c r="DU336" s="4"/>
      <c r="DZ336" s="185"/>
      <c r="EA336" s="185"/>
      <c r="EB336" s="185"/>
      <c r="EC336" s="185"/>
      <c r="ED336" s="185"/>
      <c r="EE336" s="185"/>
    </row>
    <row r="337" spans="30:135" ht="13" x14ac:dyDescent="0.15">
      <c r="AD337" s="144">
        <f t="shared" si="98"/>
        <v>78.909090909090907</v>
      </c>
      <c r="AE337" s="144">
        <f t="shared" si="99"/>
        <v>73.444700460829495</v>
      </c>
      <c r="AF337" s="149">
        <v>262</v>
      </c>
      <c r="AG337" s="150" t="s">
        <v>562</v>
      </c>
      <c r="AH337" s="149">
        <v>22</v>
      </c>
      <c r="AI337" s="151">
        <v>1</v>
      </c>
      <c r="AJ337" s="152">
        <v>1736</v>
      </c>
      <c r="AK337" s="152">
        <v>1275</v>
      </c>
      <c r="AL337" s="149">
        <v>0.73399999999999999</v>
      </c>
      <c r="AM337" s="152">
        <v>734</v>
      </c>
      <c r="AN337" s="152">
        <v>459</v>
      </c>
      <c r="AO337" s="152">
        <v>1193</v>
      </c>
      <c r="AP337" s="153">
        <v>0.38500000000000001</v>
      </c>
      <c r="AQ337" s="153">
        <v>0.42199999999999999</v>
      </c>
      <c r="AR337" s="155">
        <v>0.21</v>
      </c>
      <c r="AS337" s="154">
        <v>0.11799999999999999</v>
      </c>
      <c r="AT337" s="154">
        <v>9.5000000000000001E-2</v>
      </c>
      <c r="AU337" s="154">
        <v>0.35499999999999998</v>
      </c>
      <c r="AW337" s="185"/>
      <c r="AX337" s="144">
        <f t="shared" si="100"/>
        <v>82.995495495495504</v>
      </c>
      <c r="AY337" s="149">
        <v>262</v>
      </c>
      <c r="AZ337" s="150" t="s">
        <v>507</v>
      </c>
      <c r="BA337" s="149">
        <v>21</v>
      </c>
      <c r="BB337" s="151">
        <v>1</v>
      </c>
      <c r="BC337" s="152">
        <v>1776</v>
      </c>
      <c r="BD337" s="152">
        <v>1474</v>
      </c>
      <c r="BE337" s="149">
        <v>0.83</v>
      </c>
      <c r="BF337" s="152">
        <v>755</v>
      </c>
      <c r="BG337" s="152">
        <v>538</v>
      </c>
      <c r="BH337" s="152">
        <v>1293</v>
      </c>
      <c r="BI337" s="153">
        <v>0.41599999999999998</v>
      </c>
      <c r="BJ337" s="153">
        <v>0.47599999999999998</v>
      </c>
      <c r="BK337" s="154">
        <v>0.186</v>
      </c>
      <c r="BL337" s="154">
        <v>0.109</v>
      </c>
      <c r="BM337" s="154">
        <v>8.6999999999999994E-2</v>
      </c>
      <c r="BN337" s="154">
        <v>0.38200000000000001</v>
      </c>
      <c r="DU337" s="4"/>
      <c r="DZ337" s="185"/>
      <c r="EA337" s="185"/>
      <c r="EB337" s="185"/>
      <c r="EC337" s="185"/>
      <c r="ED337" s="185"/>
      <c r="EE337" s="185"/>
    </row>
    <row r="338" spans="30:135" ht="13" x14ac:dyDescent="0.15">
      <c r="AD338" s="144">
        <f t="shared" si="98"/>
        <v>84.590909090909093</v>
      </c>
      <c r="AE338" s="144">
        <f t="shared" si="99"/>
        <v>73.240193444384744</v>
      </c>
      <c r="AF338" s="149">
        <v>263</v>
      </c>
      <c r="AG338" s="150" t="s">
        <v>469</v>
      </c>
      <c r="AH338" s="149">
        <v>22</v>
      </c>
      <c r="AI338" s="151">
        <v>1</v>
      </c>
      <c r="AJ338" s="152">
        <v>1861</v>
      </c>
      <c r="AK338" s="152">
        <v>1363</v>
      </c>
      <c r="AL338" s="149">
        <v>0.73199999999999998</v>
      </c>
      <c r="AM338" s="152">
        <v>808</v>
      </c>
      <c r="AN338" s="152">
        <v>500</v>
      </c>
      <c r="AO338" s="152">
        <v>1308</v>
      </c>
      <c r="AP338" s="153">
        <v>0.38200000000000001</v>
      </c>
      <c r="AQ338" s="153">
        <v>0.42499999999999999</v>
      </c>
      <c r="AR338" s="154">
        <v>0.20200000000000001</v>
      </c>
      <c r="AS338" s="154">
        <v>0.11700000000000001</v>
      </c>
      <c r="AT338" s="154">
        <v>9.5000000000000001E-2</v>
      </c>
      <c r="AU338" s="154">
        <v>0.35199999999999998</v>
      </c>
      <c r="AW338" s="185"/>
      <c r="AX338" s="144">
        <f t="shared" si="100"/>
        <v>83.002207505518768</v>
      </c>
      <c r="AY338" s="149">
        <v>263</v>
      </c>
      <c r="AZ338" s="150" t="s">
        <v>565</v>
      </c>
      <c r="BA338" s="149">
        <v>10</v>
      </c>
      <c r="BB338" s="151">
        <v>1</v>
      </c>
      <c r="BC338" s="152">
        <v>906</v>
      </c>
      <c r="BD338" s="152">
        <v>752</v>
      </c>
      <c r="BE338" s="149">
        <v>0.83</v>
      </c>
      <c r="BF338" s="152">
        <v>399</v>
      </c>
      <c r="BG338" s="152">
        <v>285</v>
      </c>
      <c r="BH338" s="152">
        <v>684</v>
      </c>
      <c r="BI338" s="153">
        <v>0.41699999999999998</v>
      </c>
      <c r="BJ338" s="153">
        <v>0.46800000000000003</v>
      </c>
      <c r="BK338" s="154">
        <v>0.16200000000000001</v>
      </c>
      <c r="BL338" s="154">
        <v>0.104</v>
      </c>
      <c r="BM338" s="154">
        <v>9.4E-2</v>
      </c>
      <c r="BN338" s="154">
        <v>0.38400000000000001</v>
      </c>
      <c r="DU338" s="4"/>
      <c r="DZ338" s="185"/>
      <c r="EA338" s="185"/>
      <c r="EB338" s="185"/>
      <c r="EC338" s="185"/>
      <c r="ED338" s="185"/>
      <c r="EE338" s="185"/>
    </row>
    <row r="339" spans="30:135" ht="13" x14ac:dyDescent="0.15">
      <c r="AD339" s="144">
        <f t="shared" si="98"/>
        <v>83.666666666666671</v>
      </c>
      <c r="AE339" s="144">
        <f t="shared" si="99"/>
        <v>73.079112122936834</v>
      </c>
      <c r="AF339" s="149">
        <v>264</v>
      </c>
      <c r="AG339" s="150" t="s">
        <v>436</v>
      </c>
      <c r="AH339" s="149">
        <v>21</v>
      </c>
      <c r="AI339" s="151">
        <v>1</v>
      </c>
      <c r="AJ339" s="152">
        <v>1757</v>
      </c>
      <c r="AK339" s="152">
        <v>1284</v>
      </c>
      <c r="AL339" s="149">
        <v>0.73099999999999998</v>
      </c>
      <c r="AM339" s="152">
        <v>753</v>
      </c>
      <c r="AN339" s="152">
        <v>468</v>
      </c>
      <c r="AO339" s="152">
        <v>1221</v>
      </c>
      <c r="AP339" s="153">
        <v>0.38300000000000001</v>
      </c>
      <c r="AQ339" s="153">
        <v>0.41799999999999998</v>
      </c>
      <c r="AR339" s="154">
        <v>0.20200000000000001</v>
      </c>
      <c r="AS339" s="154">
        <v>0.125</v>
      </c>
      <c r="AT339" s="154">
        <v>0.104</v>
      </c>
      <c r="AU339" s="154">
        <v>0.35599999999999998</v>
      </c>
      <c r="AW339" s="185"/>
      <c r="AX339" s="144">
        <f t="shared" si="100"/>
        <v>82.952182952182952</v>
      </c>
      <c r="AY339" s="149">
        <v>264</v>
      </c>
      <c r="AZ339" s="150" t="s">
        <v>566</v>
      </c>
      <c r="BA339" s="149">
        <v>18</v>
      </c>
      <c r="BB339" s="151">
        <v>1</v>
      </c>
      <c r="BC339" s="152">
        <v>1443</v>
      </c>
      <c r="BD339" s="152">
        <v>1197</v>
      </c>
      <c r="BE339" s="149">
        <v>0.83</v>
      </c>
      <c r="BF339" s="152">
        <v>588</v>
      </c>
      <c r="BG339" s="152">
        <v>435</v>
      </c>
      <c r="BH339" s="152">
        <v>1023</v>
      </c>
      <c r="BI339" s="153">
        <v>0.42499999999999999</v>
      </c>
      <c r="BJ339" s="153">
        <v>0.48099999999999998</v>
      </c>
      <c r="BK339" s="154">
        <v>0.19500000000000001</v>
      </c>
      <c r="BL339" s="154">
        <v>0.11899999999999999</v>
      </c>
      <c r="BM339" s="154">
        <v>9.2999999999999999E-2</v>
      </c>
      <c r="BN339" s="154">
        <v>0.38500000000000001</v>
      </c>
      <c r="DU339" s="4"/>
      <c r="DZ339" s="185"/>
      <c r="EA339" s="185"/>
      <c r="EB339" s="185"/>
      <c r="EC339" s="185"/>
      <c r="ED339" s="185"/>
      <c r="EE339" s="185"/>
    </row>
    <row r="340" spans="30:135" ht="13" x14ac:dyDescent="0.15">
      <c r="AD340" s="144">
        <f t="shared" si="98"/>
        <v>87.391304347826093</v>
      </c>
      <c r="AE340" s="144">
        <f t="shared" si="99"/>
        <v>73.084577114427859</v>
      </c>
      <c r="AF340" s="149">
        <v>265</v>
      </c>
      <c r="AG340" s="150" t="s">
        <v>567</v>
      </c>
      <c r="AH340" s="149">
        <v>23</v>
      </c>
      <c r="AI340" s="151">
        <v>1</v>
      </c>
      <c r="AJ340" s="152">
        <v>2010</v>
      </c>
      <c r="AK340" s="152">
        <v>1469</v>
      </c>
      <c r="AL340" s="149">
        <v>0.73099999999999998</v>
      </c>
      <c r="AM340" s="152">
        <v>952</v>
      </c>
      <c r="AN340" s="152">
        <v>546</v>
      </c>
      <c r="AO340" s="152">
        <v>1498</v>
      </c>
      <c r="AP340" s="153">
        <v>0.36399999999999999</v>
      </c>
      <c r="AQ340" s="153">
        <v>0.41399999999999998</v>
      </c>
      <c r="AR340" s="154">
        <v>0.17899999999999999</v>
      </c>
      <c r="AS340" s="154">
        <v>9.4E-2</v>
      </c>
      <c r="AT340" s="154">
        <v>7.6999999999999999E-2</v>
      </c>
      <c r="AU340" s="154">
        <v>0.33900000000000002</v>
      </c>
      <c r="AW340" s="185"/>
      <c r="AX340" s="144">
        <f t="shared" si="100"/>
        <v>83.033932135728534</v>
      </c>
      <c r="AY340" s="149">
        <v>265</v>
      </c>
      <c r="AZ340" s="150" t="s">
        <v>308</v>
      </c>
      <c r="BA340" s="149">
        <v>12</v>
      </c>
      <c r="BB340" s="151">
        <v>1</v>
      </c>
      <c r="BC340" s="152">
        <v>1002</v>
      </c>
      <c r="BD340" s="152">
        <v>832</v>
      </c>
      <c r="BE340" s="149">
        <v>0.83</v>
      </c>
      <c r="BF340" s="152">
        <v>442</v>
      </c>
      <c r="BG340" s="152">
        <v>323</v>
      </c>
      <c r="BH340" s="152">
        <v>765</v>
      </c>
      <c r="BI340" s="153">
        <v>0.42199999999999999</v>
      </c>
      <c r="BJ340" s="151">
        <v>0.46</v>
      </c>
      <c r="BK340" s="154">
        <v>0.16500000000000001</v>
      </c>
      <c r="BL340" s="154">
        <v>9.9000000000000005E-2</v>
      </c>
      <c r="BM340" s="154">
        <v>8.2000000000000003E-2</v>
      </c>
      <c r="BN340" s="154">
        <v>0.38800000000000001</v>
      </c>
      <c r="DU340" s="4"/>
      <c r="DZ340" s="185"/>
      <c r="EA340" s="185"/>
      <c r="EB340" s="185"/>
      <c r="EC340" s="185"/>
      <c r="ED340" s="185"/>
      <c r="EE340" s="185"/>
    </row>
    <row r="341" spans="30:135" ht="13" x14ac:dyDescent="0.15">
      <c r="AD341" s="144">
        <f t="shared" si="98"/>
        <v>82.684210526315795</v>
      </c>
      <c r="AE341" s="144">
        <f t="shared" si="99"/>
        <v>72.883513685550611</v>
      </c>
      <c r="AF341" s="149">
        <v>266</v>
      </c>
      <c r="AG341" s="150" t="s">
        <v>568</v>
      </c>
      <c r="AH341" s="149">
        <v>19</v>
      </c>
      <c r="AI341" s="151">
        <v>1</v>
      </c>
      <c r="AJ341" s="152">
        <v>1571</v>
      </c>
      <c r="AK341" s="152">
        <v>1145</v>
      </c>
      <c r="AL341" s="149">
        <v>0.72899999999999998</v>
      </c>
      <c r="AM341" s="152">
        <v>735</v>
      </c>
      <c r="AN341" s="152">
        <v>419</v>
      </c>
      <c r="AO341" s="152">
        <v>1154</v>
      </c>
      <c r="AP341" s="153">
        <v>0.36299999999999999</v>
      </c>
      <c r="AQ341" s="153">
        <v>0.40500000000000003</v>
      </c>
      <c r="AR341" s="154">
        <v>0.17299999999999999</v>
      </c>
      <c r="AS341" s="154">
        <v>0.108</v>
      </c>
      <c r="AT341" s="154">
        <v>9.0999999999999998E-2</v>
      </c>
      <c r="AU341" s="154">
        <v>0.34899999999999998</v>
      </c>
      <c r="AW341" s="185"/>
      <c r="AX341" s="144">
        <f t="shared" si="100"/>
        <v>83.195798949737437</v>
      </c>
      <c r="AY341" s="149">
        <v>266</v>
      </c>
      <c r="AZ341" s="150" t="s">
        <v>551</v>
      </c>
      <c r="BA341" s="149">
        <v>17</v>
      </c>
      <c r="BB341" s="151">
        <v>1</v>
      </c>
      <c r="BC341" s="152">
        <v>1333</v>
      </c>
      <c r="BD341" s="152">
        <v>1109</v>
      </c>
      <c r="BE341" s="149">
        <v>0.83199999999999996</v>
      </c>
      <c r="BF341" s="152">
        <v>534</v>
      </c>
      <c r="BG341" s="152">
        <v>393</v>
      </c>
      <c r="BH341" s="152">
        <v>927</v>
      </c>
      <c r="BI341" s="153">
        <v>0.42399999999999999</v>
      </c>
      <c r="BJ341" s="153">
        <v>0.49199999999999999</v>
      </c>
      <c r="BK341" s="154">
        <v>0.215</v>
      </c>
      <c r="BL341" s="154">
        <v>0.109</v>
      </c>
      <c r="BM341" s="154">
        <v>7.6999999999999999E-2</v>
      </c>
      <c r="BN341" s="154">
        <v>0.377</v>
      </c>
      <c r="DU341" s="4"/>
      <c r="DZ341" s="185"/>
      <c r="EA341" s="185"/>
      <c r="EB341" s="185"/>
      <c r="EC341" s="185"/>
      <c r="ED341" s="185"/>
      <c r="EE341" s="185"/>
    </row>
    <row r="342" spans="30:135" ht="13" x14ac:dyDescent="0.15">
      <c r="AD342" s="144">
        <f t="shared" si="98"/>
        <v>80</v>
      </c>
      <c r="AE342" s="144">
        <f t="shared" si="99"/>
        <v>72.8125</v>
      </c>
      <c r="AF342" s="149">
        <v>267</v>
      </c>
      <c r="AG342" s="150" t="s">
        <v>386</v>
      </c>
      <c r="AH342" s="149">
        <v>12</v>
      </c>
      <c r="AI342" s="151">
        <v>1</v>
      </c>
      <c r="AJ342" s="152">
        <v>960</v>
      </c>
      <c r="AK342" s="152">
        <v>699</v>
      </c>
      <c r="AL342" s="149">
        <v>0.72799999999999998</v>
      </c>
      <c r="AM342" s="152">
        <v>420</v>
      </c>
      <c r="AN342" s="152">
        <v>263</v>
      </c>
      <c r="AO342" s="152">
        <v>683</v>
      </c>
      <c r="AP342" s="153">
        <v>0.38500000000000001</v>
      </c>
      <c r="AQ342" s="153">
        <v>0.42199999999999999</v>
      </c>
      <c r="AR342" s="154">
        <v>0.20799999999999999</v>
      </c>
      <c r="AS342" s="154">
        <v>9.8000000000000004E-2</v>
      </c>
      <c r="AT342" s="154">
        <v>7.8E-2</v>
      </c>
      <c r="AU342" s="154">
        <v>0.34899999999999998</v>
      </c>
      <c r="AW342" s="185"/>
      <c r="AX342" s="144">
        <f t="shared" si="100"/>
        <v>83.248081841432224</v>
      </c>
      <c r="AY342" s="149">
        <v>267</v>
      </c>
      <c r="AZ342" s="150" t="s">
        <v>557</v>
      </c>
      <c r="BA342" s="149">
        <v>18</v>
      </c>
      <c r="BB342" s="151">
        <v>1</v>
      </c>
      <c r="BC342" s="152">
        <v>1564</v>
      </c>
      <c r="BD342" s="152">
        <v>1302</v>
      </c>
      <c r="BE342" s="149">
        <v>0.83199999999999996</v>
      </c>
      <c r="BF342" s="152">
        <v>689</v>
      </c>
      <c r="BG342" s="152">
        <v>447</v>
      </c>
      <c r="BH342" s="152">
        <v>1136</v>
      </c>
      <c r="BI342" s="153">
        <v>0.39300000000000002</v>
      </c>
      <c r="BJ342" s="153">
        <v>0.45300000000000001</v>
      </c>
      <c r="BK342" s="154">
        <v>0.16200000000000001</v>
      </c>
      <c r="BL342" s="154">
        <v>0.127</v>
      </c>
      <c r="BM342" s="154">
        <v>9.9000000000000005E-2</v>
      </c>
      <c r="BN342" s="154">
        <v>0.38600000000000001</v>
      </c>
      <c r="DU342" s="4"/>
      <c r="DZ342" s="185"/>
      <c r="EA342" s="185"/>
      <c r="EB342" s="185"/>
      <c r="EC342" s="185"/>
      <c r="ED342" s="185"/>
      <c r="EE342" s="185"/>
    </row>
    <row r="343" spans="30:135" ht="13" x14ac:dyDescent="0.15">
      <c r="AD343" s="144">
        <f t="shared" si="98"/>
        <v>88.235294117647072</v>
      </c>
      <c r="AE343" s="144">
        <f t="shared" si="99"/>
        <v>72.733333333333334</v>
      </c>
      <c r="AF343" s="149">
        <v>268</v>
      </c>
      <c r="AG343" s="150" t="s">
        <v>569</v>
      </c>
      <c r="AH343" s="149">
        <v>17</v>
      </c>
      <c r="AI343" s="151">
        <v>1</v>
      </c>
      <c r="AJ343" s="152">
        <v>1500</v>
      </c>
      <c r="AK343" s="152">
        <v>1091</v>
      </c>
      <c r="AL343" s="149">
        <v>0.72699999999999998</v>
      </c>
      <c r="AM343" s="152">
        <v>613</v>
      </c>
      <c r="AN343" s="152">
        <v>406</v>
      </c>
      <c r="AO343" s="152">
        <v>1019</v>
      </c>
      <c r="AP343" s="153">
        <v>0.39800000000000002</v>
      </c>
      <c r="AQ343" s="153">
        <v>0.437</v>
      </c>
      <c r="AR343" s="154">
        <v>0.22600000000000001</v>
      </c>
      <c r="AS343" s="154">
        <v>0.107</v>
      </c>
      <c r="AT343" s="154">
        <v>8.8999999999999996E-2</v>
      </c>
      <c r="AU343" s="154">
        <v>0.35099999999999998</v>
      </c>
      <c r="AW343" s="185"/>
      <c r="AX343" s="144">
        <f t="shared" si="100"/>
        <v>83.235451147891084</v>
      </c>
      <c r="AY343" s="149">
        <v>268</v>
      </c>
      <c r="AZ343" s="150" t="s">
        <v>570</v>
      </c>
      <c r="BA343" s="149">
        <v>22</v>
      </c>
      <c r="BB343" s="151">
        <v>1</v>
      </c>
      <c r="BC343" s="152">
        <v>1873</v>
      </c>
      <c r="BD343" s="152">
        <v>1559</v>
      </c>
      <c r="BE343" s="149">
        <v>0.83199999999999996</v>
      </c>
      <c r="BF343" s="152">
        <v>876</v>
      </c>
      <c r="BG343" s="152">
        <v>560</v>
      </c>
      <c r="BH343" s="152">
        <v>1436</v>
      </c>
      <c r="BI343" s="151">
        <v>0.39</v>
      </c>
      <c r="BJ343" s="153">
        <v>0.46500000000000002</v>
      </c>
      <c r="BK343" s="154">
        <v>0.154</v>
      </c>
      <c r="BL343" s="154">
        <v>9.0999999999999998E-2</v>
      </c>
      <c r="BM343" s="154">
        <v>8.1000000000000003E-2</v>
      </c>
      <c r="BN343" s="154">
        <v>0.36899999999999999</v>
      </c>
      <c r="DU343" s="4"/>
      <c r="DZ343" s="185"/>
      <c r="EA343" s="185"/>
      <c r="EB343" s="185"/>
      <c r="EC343" s="185"/>
      <c r="ED343" s="185"/>
      <c r="EE343" s="185"/>
    </row>
    <row r="344" spans="30:135" ht="13" x14ac:dyDescent="0.15">
      <c r="AD344" s="144">
        <f t="shared" si="98"/>
        <v>88.05</v>
      </c>
      <c r="AE344" s="144">
        <f t="shared" si="99"/>
        <v>72.742759795570706</v>
      </c>
      <c r="AF344" s="149">
        <v>269</v>
      </c>
      <c r="AG344" s="150" t="s">
        <v>571</v>
      </c>
      <c r="AH344" s="149">
        <v>20</v>
      </c>
      <c r="AI344" s="151">
        <v>1</v>
      </c>
      <c r="AJ344" s="152">
        <v>1761</v>
      </c>
      <c r="AK344" s="152">
        <v>1281</v>
      </c>
      <c r="AL344" s="149">
        <v>0.72699999999999998</v>
      </c>
      <c r="AM344" s="152">
        <v>809</v>
      </c>
      <c r="AN344" s="152">
        <v>439</v>
      </c>
      <c r="AO344" s="152">
        <v>1248</v>
      </c>
      <c r="AP344" s="153">
        <v>0.35199999999999998</v>
      </c>
      <c r="AQ344" s="153">
        <v>0.40699999999999997</v>
      </c>
      <c r="AR344" s="154">
        <v>0.187</v>
      </c>
      <c r="AS344" s="155">
        <v>0.12</v>
      </c>
      <c r="AT344" s="154">
        <v>9.9000000000000005E-2</v>
      </c>
      <c r="AU344" s="154">
        <v>0.34200000000000003</v>
      </c>
      <c r="AW344" s="185"/>
      <c r="AX344" s="144">
        <f t="shared" si="100"/>
        <v>83.498023715415016</v>
      </c>
      <c r="AY344" s="149">
        <v>269</v>
      </c>
      <c r="AZ344" s="150" t="s">
        <v>466</v>
      </c>
      <c r="BA344" s="149">
        <v>23</v>
      </c>
      <c r="BB344" s="151">
        <v>1</v>
      </c>
      <c r="BC344" s="152">
        <v>2024</v>
      </c>
      <c r="BD344" s="152">
        <v>1690</v>
      </c>
      <c r="BE344" s="149">
        <v>0.83499999999999996</v>
      </c>
      <c r="BF344" s="152">
        <v>888</v>
      </c>
      <c r="BG344" s="152">
        <v>618</v>
      </c>
      <c r="BH344" s="152">
        <v>1506</v>
      </c>
      <c r="BI344" s="151">
        <v>0.41</v>
      </c>
      <c r="BJ344" s="153">
        <v>0.46100000000000002</v>
      </c>
      <c r="BK344" s="154">
        <v>0.16300000000000001</v>
      </c>
      <c r="BL344" s="154">
        <v>0.11799999999999999</v>
      </c>
      <c r="BM344" s="154">
        <v>8.7999999999999995E-2</v>
      </c>
      <c r="BN344" s="154">
        <v>0.38800000000000001</v>
      </c>
      <c r="DU344" s="4"/>
      <c r="DZ344" s="185"/>
      <c r="EA344" s="185"/>
      <c r="EB344" s="185"/>
      <c r="EC344" s="185"/>
      <c r="ED344" s="185"/>
      <c r="EE344" s="185"/>
    </row>
    <row r="345" spans="30:135" ht="13" x14ac:dyDescent="0.15">
      <c r="AD345" s="144">
        <f t="shared" si="98"/>
        <v>75.333333333333329</v>
      </c>
      <c r="AE345" s="144">
        <f t="shared" si="99"/>
        <v>72.56637168141593</v>
      </c>
      <c r="AF345" s="149">
        <v>270</v>
      </c>
      <c r="AG345" s="150" t="s">
        <v>572</v>
      </c>
      <c r="AH345" s="149">
        <v>9</v>
      </c>
      <c r="AI345" s="151">
        <v>1</v>
      </c>
      <c r="AJ345" s="152">
        <v>678</v>
      </c>
      <c r="AK345" s="152">
        <v>492</v>
      </c>
      <c r="AL345" s="149">
        <v>0.72599999999999998</v>
      </c>
      <c r="AM345" s="152">
        <v>326</v>
      </c>
      <c r="AN345" s="152">
        <v>188</v>
      </c>
      <c r="AO345" s="152">
        <v>514</v>
      </c>
      <c r="AP345" s="153">
        <v>0.36599999999999999</v>
      </c>
      <c r="AQ345" s="153">
        <v>0.41599999999999998</v>
      </c>
      <c r="AR345" s="154">
        <v>0.187</v>
      </c>
      <c r="AS345" s="154">
        <v>7.6999999999999999E-2</v>
      </c>
      <c r="AT345" s="154">
        <v>5.8000000000000003E-2</v>
      </c>
      <c r="AU345" s="154">
        <v>0.32900000000000001</v>
      </c>
      <c r="AW345" s="185"/>
      <c r="AX345" s="144">
        <f t="shared" si="100"/>
        <v>83.623693379790936</v>
      </c>
      <c r="AY345" s="149">
        <v>270</v>
      </c>
      <c r="AZ345" s="150" t="s">
        <v>573</v>
      </c>
      <c r="BA345" s="149">
        <v>22</v>
      </c>
      <c r="BB345" s="151">
        <v>1</v>
      </c>
      <c r="BC345" s="152">
        <v>1722</v>
      </c>
      <c r="BD345" s="152">
        <v>1440</v>
      </c>
      <c r="BE345" s="149">
        <v>0.83599999999999997</v>
      </c>
      <c r="BF345" s="152">
        <v>744</v>
      </c>
      <c r="BG345" s="152">
        <v>504</v>
      </c>
      <c r="BH345" s="152">
        <v>1248</v>
      </c>
      <c r="BI345" s="153">
        <v>0.40400000000000003</v>
      </c>
      <c r="BJ345" s="153">
        <v>0.45400000000000001</v>
      </c>
      <c r="BK345" s="154">
        <v>0.156</v>
      </c>
      <c r="BL345" s="154">
        <v>0.14399999999999999</v>
      </c>
      <c r="BM345" s="154">
        <v>0.113</v>
      </c>
      <c r="BN345" s="154">
        <v>0.39700000000000002</v>
      </c>
      <c r="DU345" s="4"/>
      <c r="DZ345" s="185"/>
      <c r="EA345" s="185"/>
      <c r="EB345" s="185"/>
      <c r="EC345" s="185"/>
      <c r="ED345" s="185"/>
      <c r="EE345" s="185"/>
    </row>
    <row r="346" spans="30:135" ht="13" x14ac:dyDescent="0.15">
      <c r="AD346" s="144">
        <f t="shared" si="98"/>
        <v>83.529411764705884</v>
      </c>
      <c r="AE346" s="144">
        <f t="shared" si="99"/>
        <v>72.464788732394368</v>
      </c>
      <c r="AF346" s="149">
        <v>271</v>
      </c>
      <c r="AG346" s="150" t="s">
        <v>574</v>
      </c>
      <c r="AH346" s="149">
        <v>17</v>
      </c>
      <c r="AI346" s="151">
        <v>1</v>
      </c>
      <c r="AJ346" s="152">
        <v>1420</v>
      </c>
      <c r="AK346" s="152">
        <v>1029</v>
      </c>
      <c r="AL346" s="149">
        <v>0.72499999999999998</v>
      </c>
      <c r="AM346" s="152">
        <v>580</v>
      </c>
      <c r="AN346" s="152">
        <v>370</v>
      </c>
      <c r="AO346" s="152">
        <v>950</v>
      </c>
      <c r="AP346" s="153">
        <v>0.38900000000000001</v>
      </c>
      <c r="AQ346" s="153">
        <v>0.438</v>
      </c>
      <c r="AR346" s="154">
        <v>0.22600000000000001</v>
      </c>
      <c r="AS346" s="154">
        <v>0.13300000000000001</v>
      </c>
      <c r="AT346" s="154">
        <v>0.104</v>
      </c>
      <c r="AU346" s="154">
        <v>0.34699999999999998</v>
      </c>
      <c r="AW346" s="185"/>
      <c r="AX346" s="144">
        <f t="shared" si="100"/>
        <v>83.562462641960551</v>
      </c>
      <c r="AY346" s="149">
        <v>271</v>
      </c>
      <c r="AZ346" s="150" t="s">
        <v>480</v>
      </c>
      <c r="BA346" s="149">
        <v>20</v>
      </c>
      <c r="BB346" s="151">
        <v>1</v>
      </c>
      <c r="BC346" s="152">
        <v>1673</v>
      </c>
      <c r="BD346" s="152">
        <v>1398</v>
      </c>
      <c r="BE346" s="149">
        <v>0.83599999999999997</v>
      </c>
      <c r="BF346" s="152">
        <v>745</v>
      </c>
      <c r="BG346" s="152">
        <v>480</v>
      </c>
      <c r="BH346" s="152">
        <v>1225</v>
      </c>
      <c r="BI346" s="153">
        <v>0.39200000000000002</v>
      </c>
      <c r="BJ346" s="153">
        <v>0.46800000000000003</v>
      </c>
      <c r="BK346" s="154">
        <v>0.17199999999999999</v>
      </c>
      <c r="BL346" s="155">
        <v>0.12</v>
      </c>
      <c r="BM346" s="155">
        <v>0.09</v>
      </c>
      <c r="BN346" s="154">
        <v>0.371</v>
      </c>
      <c r="DU346" s="4"/>
      <c r="DZ346" s="185"/>
      <c r="EA346" s="185"/>
      <c r="EB346" s="185"/>
      <c r="EC346" s="185"/>
      <c r="ED346" s="185"/>
      <c r="EE346" s="185"/>
    </row>
    <row r="347" spans="30:135" ht="13" x14ac:dyDescent="0.15">
      <c r="AD347" s="144">
        <f t="shared" si="98"/>
        <v>78.45</v>
      </c>
      <c r="AE347" s="144">
        <f t="shared" si="99"/>
        <v>72.27533460803059</v>
      </c>
      <c r="AF347" s="149">
        <v>272</v>
      </c>
      <c r="AG347" s="150" t="s">
        <v>560</v>
      </c>
      <c r="AH347" s="149">
        <v>20</v>
      </c>
      <c r="AI347" s="151">
        <v>1</v>
      </c>
      <c r="AJ347" s="152">
        <v>1569</v>
      </c>
      <c r="AK347" s="152">
        <v>1134</v>
      </c>
      <c r="AL347" s="149">
        <v>0.72299999999999998</v>
      </c>
      <c r="AM347" s="152">
        <v>653</v>
      </c>
      <c r="AN347" s="152">
        <v>421</v>
      </c>
      <c r="AO347" s="152">
        <v>1074</v>
      </c>
      <c r="AP347" s="153">
        <v>0.39200000000000002</v>
      </c>
      <c r="AQ347" s="153">
        <v>0.443</v>
      </c>
      <c r="AR347" s="154">
        <v>0.23300000000000001</v>
      </c>
      <c r="AS347" s="154">
        <v>9.9000000000000005E-2</v>
      </c>
      <c r="AT347" s="154">
        <v>7.1999999999999995E-2</v>
      </c>
      <c r="AU347" s="154">
        <v>0.34200000000000003</v>
      </c>
      <c r="AW347" s="185"/>
      <c r="AX347" s="144">
        <f t="shared" si="100"/>
        <v>83.718104495747269</v>
      </c>
      <c r="AY347" s="149">
        <v>272</v>
      </c>
      <c r="AZ347" s="150" t="s">
        <v>575</v>
      </c>
      <c r="BA347" s="149">
        <v>19</v>
      </c>
      <c r="BB347" s="151">
        <v>1</v>
      </c>
      <c r="BC347" s="152">
        <v>1646</v>
      </c>
      <c r="BD347" s="152">
        <v>1378</v>
      </c>
      <c r="BE347" s="149">
        <v>0.83699999999999997</v>
      </c>
      <c r="BF347" s="152">
        <v>651</v>
      </c>
      <c r="BG347" s="152">
        <v>529</v>
      </c>
      <c r="BH347" s="152">
        <v>1180</v>
      </c>
      <c r="BI347" s="153">
        <v>0.44800000000000001</v>
      </c>
      <c r="BJ347" s="153">
        <v>0.499</v>
      </c>
      <c r="BK347" s="154">
        <v>0.191</v>
      </c>
      <c r="BL347" s="155">
        <v>0.12</v>
      </c>
      <c r="BM347" s="154">
        <v>9.5000000000000001E-2</v>
      </c>
      <c r="BN347" s="154">
        <v>0.39600000000000002</v>
      </c>
      <c r="DU347" s="4"/>
      <c r="DZ347" s="185"/>
      <c r="EA347" s="185"/>
      <c r="EB347" s="185"/>
      <c r="EC347" s="185"/>
      <c r="ED347" s="185"/>
      <c r="EE347" s="185"/>
    </row>
    <row r="348" spans="30:135" ht="13" x14ac:dyDescent="0.15">
      <c r="AD348" s="144">
        <f t="shared" si="98"/>
        <v>85.888888888888886</v>
      </c>
      <c r="AE348" s="144">
        <f t="shared" si="99"/>
        <v>72.2509702457956</v>
      </c>
      <c r="AF348" s="149">
        <v>273</v>
      </c>
      <c r="AG348" s="150" t="s">
        <v>409</v>
      </c>
      <c r="AH348" s="149">
        <v>18</v>
      </c>
      <c r="AI348" s="151">
        <v>1</v>
      </c>
      <c r="AJ348" s="152">
        <v>1546</v>
      </c>
      <c r="AK348" s="152">
        <v>1117</v>
      </c>
      <c r="AL348" s="149">
        <v>0.72299999999999998</v>
      </c>
      <c r="AM348" s="152">
        <v>660</v>
      </c>
      <c r="AN348" s="152">
        <v>430</v>
      </c>
      <c r="AO348" s="152">
        <v>1090</v>
      </c>
      <c r="AP348" s="153">
        <v>0.39400000000000002</v>
      </c>
      <c r="AQ348" s="153">
        <v>0.42799999999999999</v>
      </c>
      <c r="AR348" s="154">
        <v>0.20399999999999999</v>
      </c>
      <c r="AS348" s="154">
        <v>0.106</v>
      </c>
      <c r="AT348" s="155">
        <v>0.09</v>
      </c>
      <c r="AU348" s="154">
        <v>0.35299999999999998</v>
      </c>
      <c r="AW348" s="185"/>
      <c r="AX348" s="144">
        <f t="shared" si="100"/>
        <v>83.746792130025653</v>
      </c>
      <c r="AY348" s="149">
        <v>273</v>
      </c>
      <c r="AZ348" s="150" t="s">
        <v>249</v>
      </c>
      <c r="BA348" s="149">
        <v>14</v>
      </c>
      <c r="BB348" s="151">
        <v>1</v>
      </c>
      <c r="BC348" s="152">
        <v>1169</v>
      </c>
      <c r="BD348" s="152">
        <v>979</v>
      </c>
      <c r="BE348" s="149">
        <v>0.83699999999999997</v>
      </c>
      <c r="BF348" s="152">
        <v>598</v>
      </c>
      <c r="BG348" s="152">
        <v>345</v>
      </c>
      <c r="BH348" s="152">
        <v>943</v>
      </c>
      <c r="BI348" s="153">
        <v>0.36599999999999999</v>
      </c>
      <c r="BJ348" s="153">
        <v>0.435</v>
      </c>
      <c r="BK348" s="154">
        <v>0.113</v>
      </c>
      <c r="BL348" s="154">
        <v>9.4E-2</v>
      </c>
      <c r="BM348" s="154">
        <v>8.4000000000000005E-2</v>
      </c>
      <c r="BN348" s="154">
        <v>0.36699999999999999</v>
      </c>
      <c r="DU348" s="4"/>
      <c r="DZ348" s="185"/>
      <c r="EA348" s="185"/>
      <c r="EB348" s="185"/>
      <c r="EC348" s="185"/>
      <c r="ED348" s="185"/>
      <c r="EE348" s="185"/>
    </row>
    <row r="349" spans="30:135" ht="13" x14ac:dyDescent="0.15">
      <c r="AD349" s="144">
        <f t="shared" si="98"/>
        <v>79.27272727272728</v>
      </c>
      <c r="AE349" s="144">
        <f t="shared" si="99"/>
        <v>72.018348623853214</v>
      </c>
      <c r="AF349" s="149">
        <v>274</v>
      </c>
      <c r="AG349" s="150" t="s">
        <v>559</v>
      </c>
      <c r="AH349" s="149">
        <v>11</v>
      </c>
      <c r="AI349" s="151">
        <v>1</v>
      </c>
      <c r="AJ349" s="152">
        <v>872</v>
      </c>
      <c r="AK349" s="152">
        <v>628</v>
      </c>
      <c r="AL349" s="149">
        <v>0.72</v>
      </c>
      <c r="AM349" s="152">
        <v>399</v>
      </c>
      <c r="AN349" s="152">
        <v>232</v>
      </c>
      <c r="AO349" s="152">
        <v>631</v>
      </c>
      <c r="AP349" s="153">
        <v>0.36799999999999999</v>
      </c>
      <c r="AQ349" s="153">
        <v>0.41899999999999998</v>
      </c>
      <c r="AR349" s="154">
        <v>0.19500000000000001</v>
      </c>
      <c r="AS349" s="154">
        <v>9.4E-2</v>
      </c>
      <c r="AT349" s="154">
        <v>7.8E-2</v>
      </c>
      <c r="AU349" s="155">
        <v>0.33</v>
      </c>
      <c r="AW349" s="185"/>
      <c r="AX349" s="144">
        <f t="shared" si="100"/>
        <v>83.687150837988824</v>
      </c>
      <c r="AY349" s="149">
        <v>274</v>
      </c>
      <c r="AZ349" s="150" t="s">
        <v>576</v>
      </c>
      <c r="BA349" s="149">
        <v>21</v>
      </c>
      <c r="BB349" s="151">
        <v>1</v>
      </c>
      <c r="BC349" s="152">
        <v>1790</v>
      </c>
      <c r="BD349" s="152">
        <v>1498</v>
      </c>
      <c r="BE349" s="149">
        <v>0.83699999999999997</v>
      </c>
      <c r="BF349" s="152">
        <v>768</v>
      </c>
      <c r="BG349" s="152">
        <v>535</v>
      </c>
      <c r="BH349" s="152">
        <v>1303</v>
      </c>
      <c r="BI349" s="153">
        <v>0.41099999999999998</v>
      </c>
      <c r="BJ349" s="153">
        <v>0.46700000000000003</v>
      </c>
      <c r="BK349" s="154">
        <v>0.17399999999999999</v>
      </c>
      <c r="BL349" s="154">
        <v>0.113</v>
      </c>
      <c r="BM349" s="154">
        <v>8.3000000000000004E-2</v>
      </c>
      <c r="BN349" s="155">
        <v>0.39</v>
      </c>
      <c r="DU349" s="4"/>
      <c r="DZ349" s="185"/>
      <c r="EA349" s="185"/>
      <c r="EB349" s="185"/>
      <c r="EC349" s="185"/>
      <c r="ED349" s="185"/>
      <c r="EE349" s="185"/>
    </row>
    <row r="350" spans="30:135" ht="13" x14ac:dyDescent="0.15">
      <c r="AD350" s="144">
        <f t="shared" si="98"/>
        <v>83.666666666666671</v>
      </c>
      <c r="AE350" s="144">
        <f t="shared" si="99"/>
        <v>71.713147410358573</v>
      </c>
      <c r="AF350" s="149">
        <v>275</v>
      </c>
      <c r="AG350" s="150" t="s">
        <v>531</v>
      </c>
      <c r="AH350" s="149">
        <v>3</v>
      </c>
      <c r="AI350" s="151">
        <v>1</v>
      </c>
      <c r="AJ350" s="152">
        <v>251</v>
      </c>
      <c r="AK350" s="152">
        <v>180</v>
      </c>
      <c r="AL350" s="149">
        <v>0.71699999999999997</v>
      </c>
      <c r="AM350" s="152">
        <v>120</v>
      </c>
      <c r="AN350" s="152">
        <v>69</v>
      </c>
      <c r="AO350" s="152">
        <v>189</v>
      </c>
      <c r="AP350" s="153">
        <v>0.36499999999999999</v>
      </c>
      <c r="AQ350" s="151">
        <v>0.41</v>
      </c>
      <c r="AR350" s="154">
        <v>0.17899999999999999</v>
      </c>
      <c r="AS350" s="154">
        <v>9.6000000000000002E-2</v>
      </c>
      <c r="AT350" s="155">
        <v>0.08</v>
      </c>
      <c r="AU350" s="154">
        <v>0.32300000000000001</v>
      </c>
      <c r="AW350" s="185"/>
      <c r="AX350" s="144">
        <f t="shared" si="100"/>
        <v>83.772652388797368</v>
      </c>
      <c r="AY350" s="149">
        <v>275</v>
      </c>
      <c r="AZ350" s="150" t="s">
        <v>535</v>
      </c>
      <c r="BA350" s="149">
        <v>15</v>
      </c>
      <c r="BB350" s="151">
        <v>1</v>
      </c>
      <c r="BC350" s="152">
        <v>1214</v>
      </c>
      <c r="BD350" s="152">
        <v>1017</v>
      </c>
      <c r="BE350" s="149">
        <v>0.83799999999999997</v>
      </c>
      <c r="BF350" s="152">
        <v>503</v>
      </c>
      <c r="BG350" s="152">
        <v>371</v>
      </c>
      <c r="BH350" s="152">
        <v>874</v>
      </c>
      <c r="BI350" s="153">
        <v>0.42399999999999999</v>
      </c>
      <c r="BJ350" s="153">
        <v>0.48699999999999999</v>
      </c>
      <c r="BK350" s="154">
        <v>0.185</v>
      </c>
      <c r="BL350" s="154">
        <v>0.108</v>
      </c>
      <c r="BM350" s="154">
        <v>7.5999999999999998E-2</v>
      </c>
      <c r="BN350" s="155">
        <v>0.39</v>
      </c>
      <c r="DU350" s="4"/>
      <c r="DZ350" s="185"/>
      <c r="EA350" s="185"/>
      <c r="EB350" s="185"/>
      <c r="EC350" s="185"/>
      <c r="ED350" s="185"/>
      <c r="EE350" s="185"/>
    </row>
    <row r="351" spans="30:135" ht="13" x14ac:dyDescent="0.15">
      <c r="AD351" s="144">
        <f t="shared" si="98"/>
        <v>88.142857142857153</v>
      </c>
      <c r="AE351" s="144">
        <f t="shared" si="99"/>
        <v>71.636952998379257</v>
      </c>
      <c r="AF351" s="149">
        <v>276</v>
      </c>
      <c r="AG351" s="150" t="s">
        <v>577</v>
      </c>
      <c r="AH351" s="149">
        <v>14</v>
      </c>
      <c r="AI351" s="151">
        <v>1</v>
      </c>
      <c r="AJ351" s="152">
        <v>1234</v>
      </c>
      <c r="AK351" s="152">
        <v>884</v>
      </c>
      <c r="AL351" s="149">
        <v>0.71599999999999997</v>
      </c>
      <c r="AM351" s="152">
        <v>536</v>
      </c>
      <c r="AN351" s="152">
        <v>325</v>
      </c>
      <c r="AO351" s="152">
        <v>861</v>
      </c>
      <c r="AP351" s="153">
        <v>0.377</v>
      </c>
      <c r="AQ351" s="153">
        <v>0.41099999999999998</v>
      </c>
      <c r="AR351" s="154">
        <v>0.21099999999999999</v>
      </c>
      <c r="AS351" s="154">
        <v>0.106</v>
      </c>
      <c r="AT351" s="154">
        <v>8.4000000000000005E-2</v>
      </c>
      <c r="AU351" s="154">
        <v>0.34699999999999998</v>
      </c>
      <c r="AW351" s="185"/>
      <c r="AX351" s="144">
        <f t="shared" si="100"/>
        <v>83.819051761635492</v>
      </c>
      <c r="AY351" s="149">
        <v>276</v>
      </c>
      <c r="AZ351" s="150" t="s">
        <v>221</v>
      </c>
      <c r="BA351" s="149">
        <v>26</v>
      </c>
      <c r="BB351" s="151">
        <v>1</v>
      </c>
      <c r="BC351" s="152">
        <v>2299</v>
      </c>
      <c r="BD351" s="152">
        <v>1927</v>
      </c>
      <c r="BE351" s="149">
        <v>0.83799999999999997</v>
      </c>
      <c r="BF351" s="152">
        <v>949</v>
      </c>
      <c r="BG351" s="152">
        <v>721</v>
      </c>
      <c r="BH351" s="152">
        <v>1670</v>
      </c>
      <c r="BI351" s="153">
        <v>0.432</v>
      </c>
      <c r="BJ351" s="153">
        <v>0.48099999999999998</v>
      </c>
      <c r="BK351" s="154">
        <v>0.189</v>
      </c>
      <c r="BL351" s="155">
        <v>0.11</v>
      </c>
      <c r="BM351" s="155">
        <v>0.1</v>
      </c>
      <c r="BN351" s="154">
        <v>0.39200000000000002</v>
      </c>
      <c r="DU351" s="4"/>
      <c r="DZ351" s="185"/>
      <c r="EA351" s="185"/>
      <c r="EB351" s="185"/>
      <c r="EC351" s="185"/>
      <c r="ED351" s="185"/>
      <c r="EE351" s="185"/>
    </row>
    <row r="352" spans="30:135" ht="13" x14ac:dyDescent="0.15">
      <c r="AD352" s="144">
        <f t="shared" si="98"/>
        <v>83.05</v>
      </c>
      <c r="AE352" s="144">
        <f t="shared" si="99"/>
        <v>71.523178807947019</v>
      </c>
      <c r="AF352" s="149">
        <v>277</v>
      </c>
      <c r="AG352" s="150" t="s">
        <v>438</v>
      </c>
      <c r="AH352" s="149">
        <v>20</v>
      </c>
      <c r="AI352" s="151">
        <v>1</v>
      </c>
      <c r="AJ352" s="152">
        <v>1661</v>
      </c>
      <c r="AK352" s="152">
        <v>1188</v>
      </c>
      <c r="AL352" s="149">
        <v>0.71499999999999997</v>
      </c>
      <c r="AM352" s="152">
        <v>720</v>
      </c>
      <c r="AN352" s="152">
        <v>454</v>
      </c>
      <c r="AO352" s="152">
        <v>1174</v>
      </c>
      <c r="AP352" s="153">
        <v>0.38700000000000001</v>
      </c>
      <c r="AQ352" s="153">
        <v>0.40899999999999997</v>
      </c>
      <c r="AR352" s="154">
        <v>0.19700000000000001</v>
      </c>
      <c r="AS352" s="154">
        <v>0.113</v>
      </c>
      <c r="AT352" s="154">
        <v>8.6999999999999994E-2</v>
      </c>
      <c r="AU352" s="154">
        <v>0.35599999999999998</v>
      </c>
      <c r="AW352" s="185"/>
      <c r="AX352" s="144">
        <f t="shared" si="100"/>
        <v>83.87715930902111</v>
      </c>
      <c r="AY352" s="149">
        <v>277</v>
      </c>
      <c r="AZ352" s="150" t="s">
        <v>578</v>
      </c>
      <c r="BA352" s="149">
        <v>6</v>
      </c>
      <c r="BB352" s="151">
        <v>1</v>
      </c>
      <c r="BC352" s="152">
        <v>521</v>
      </c>
      <c r="BD352" s="152">
        <v>437</v>
      </c>
      <c r="BE352" s="149">
        <v>0.83899999999999997</v>
      </c>
      <c r="BF352" s="152">
        <v>201</v>
      </c>
      <c r="BG352" s="152">
        <v>155</v>
      </c>
      <c r="BH352" s="152">
        <v>356</v>
      </c>
      <c r="BI352" s="153">
        <v>0.435</v>
      </c>
      <c r="BJ352" s="153">
        <v>0.47799999999999998</v>
      </c>
      <c r="BK352" s="154">
        <v>0.192</v>
      </c>
      <c r="BL352" s="154">
        <v>0.154</v>
      </c>
      <c r="BM352" s="154">
        <v>0.11899999999999999</v>
      </c>
      <c r="BN352" s="154">
        <v>0.40300000000000002</v>
      </c>
      <c r="DU352" s="4"/>
      <c r="DZ352" s="185"/>
      <c r="EA352" s="185"/>
      <c r="EB352" s="185"/>
      <c r="EC352" s="185"/>
      <c r="ED352" s="185"/>
      <c r="EE352" s="185"/>
    </row>
    <row r="353" spans="30:135" ht="13" x14ac:dyDescent="0.15">
      <c r="AD353" s="144">
        <f t="shared" si="98"/>
        <v>79.4375</v>
      </c>
      <c r="AE353" s="144">
        <f t="shared" si="99"/>
        <v>71.518489378442169</v>
      </c>
      <c r="AF353" s="149">
        <v>278</v>
      </c>
      <c r="AG353" s="150" t="s">
        <v>323</v>
      </c>
      <c r="AH353" s="149">
        <v>16</v>
      </c>
      <c r="AI353" s="151">
        <v>1</v>
      </c>
      <c r="AJ353" s="152">
        <v>1271</v>
      </c>
      <c r="AK353" s="152">
        <v>909</v>
      </c>
      <c r="AL353" s="149">
        <v>0.71499999999999997</v>
      </c>
      <c r="AM353" s="152">
        <v>554</v>
      </c>
      <c r="AN353" s="152">
        <v>305</v>
      </c>
      <c r="AO353" s="152">
        <v>859</v>
      </c>
      <c r="AP353" s="153">
        <v>0.35499999999999998</v>
      </c>
      <c r="AQ353" s="153">
        <v>0.41299999999999998</v>
      </c>
      <c r="AR353" s="154">
        <v>0.221</v>
      </c>
      <c r="AS353" s="154">
        <v>0.115</v>
      </c>
      <c r="AT353" s="154">
        <v>9.4E-2</v>
      </c>
      <c r="AU353" s="154">
        <v>0.33400000000000002</v>
      </c>
      <c r="AW353" s="185"/>
      <c r="AX353" s="144">
        <f t="shared" si="100"/>
        <v>83.925888833249871</v>
      </c>
      <c r="AY353" s="149">
        <v>278</v>
      </c>
      <c r="AZ353" s="150" t="s">
        <v>393</v>
      </c>
      <c r="BA353" s="149">
        <v>23</v>
      </c>
      <c r="BB353" s="151">
        <v>1</v>
      </c>
      <c r="BC353" s="152">
        <v>1997</v>
      </c>
      <c r="BD353" s="152">
        <v>1676</v>
      </c>
      <c r="BE353" s="149">
        <v>0.83899999999999997</v>
      </c>
      <c r="BF353" s="152">
        <v>805</v>
      </c>
      <c r="BG353" s="152">
        <v>624</v>
      </c>
      <c r="BH353" s="152">
        <v>1429</v>
      </c>
      <c r="BI353" s="153">
        <v>0.437</v>
      </c>
      <c r="BJ353" s="153">
        <v>0.49199999999999999</v>
      </c>
      <c r="BK353" s="154">
        <v>0.188</v>
      </c>
      <c r="BL353" s="154">
        <v>0.11600000000000001</v>
      </c>
      <c r="BM353" s="154">
        <v>8.2000000000000003E-2</v>
      </c>
      <c r="BN353" s="154">
        <v>0.39200000000000002</v>
      </c>
      <c r="DU353" s="4"/>
      <c r="DZ353" s="185"/>
      <c r="EA353" s="185"/>
      <c r="EB353" s="185"/>
      <c r="EC353" s="185"/>
      <c r="ED353" s="185"/>
      <c r="EE353" s="185"/>
    </row>
    <row r="354" spans="30:135" ht="13" x14ac:dyDescent="0.15">
      <c r="AD354" s="144">
        <f t="shared" si="98"/>
        <v>79.900000000000006</v>
      </c>
      <c r="AE354" s="144">
        <f t="shared" si="99"/>
        <v>71.52690863579474</v>
      </c>
      <c r="AF354" s="149">
        <v>279</v>
      </c>
      <c r="AG354" s="150" t="s">
        <v>368</v>
      </c>
      <c r="AH354" s="149">
        <v>20</v>
      </c>
      <c r="AI354" s="151">
        <v>1</v>
      </c>
      <c r="AJ354" s="152">
        <v>1598</v>
      </c>
      <c r="AK354" s="152">
        <v>1143</v>
      </c>
      <c r="AL354" s="149">
        <v>0.71499999999999997</v>
      </c>
      <c r="AM354" s="152">
        <v>744</v>
      </c>
      <c r="AN354" s="152">
        <v>403</v>
      </c>
      <c r="AO354" s="152">
        <v>1147</v>
      </c>
      <c r="AP354" s="153">
        <v>0.35099999999999998</v>
      </c>
      <c r="AQ354" s="153">
        <v>0.38700000000000001</v>
      </c>
      <c r="AR354" s="154">
        <v>0.16500000000000001</v>
      </c>
      <c r="AS354" s="154">
        <v>0.13100000000000001</v>
      </c>
      <c r="AT354" s="154">
        <v>0.108</v>
      </c>
      <c r="AU354" s="154">
        <v>0.35599999999999998</v>
      </c>
      <c r="AW354" s="185"/>
      <c r="AX354" s="144">
        <f t="shared" si="100"/>
        <v>83.86831275720165</v>
      </c>
      <c r="AY354" s="149">
        <v>279</v>
      </c>
      <c r="AZ354" s="150" t="s">
        <v>579</v>
      </c>
      <c r="BA354" s="149">
        <v>14</v>
      </c>
      <c r="BB354" s="151">
        <v>1</v>
      </c>
      <c r="BC354" s="152">
        <v>1215</v>
      </c>
      <c r="BD354" s="152">
        <v>1019</v>
      </c>
      <c r="BE354" s="149">
        <v>0.83899999999999997</v>
      </c>
      <c r="BF354" s="152">
        <v>463</v>
      </c>
      <c r="BG354" s="152">
        <v>367</v>
      </c>
      <c r="BH354" s="152">
        <v>830</v>
      </c>
      <c r="BI354" s="153">
        <v>0.442</v>
      </c>
      <c r="BJ354" s="153">
        <v>0.496</v>
      </c>
      <c r="BK354" s="154">
        <v>0.19900000000000001</v>
      </c>
      <c r="BL354" s="154">
        <v>0.14199999999999999</v>
      </c>
      <c r="BM354" s="154">
        <v>0.106</v>
      </c>
      <c r="BN354" s="154">
        <v>0.40200000000000002</v>
      </c>
      <c r="DU354" s="4"/>
      <c r="DZ354" s="185"/>
      <c r="EA354" s="185"/>
      <c r="EB354" s="185"/>
      <c r="EC354" s="185"/>
      <c r="ED354" s="185"/>
      <c r="EE354" s="185"/>
    </row>
    <row r="355" spans="30:135" ht="13" x14ac:dyDescent="0.15">
      <c r="AD355" s="144">
        <f t="shared" si="98"/>
        <v>93.714285714285722</v>
      </c>
      <c r="AE355" s="144">
        <f t="shared" si="99"/>
        <v>71.265243902439025</v>
      </c>
      <c r="AF355" s="149">
        <v>280</v>
      </c>
      <c r="AG355" s="150" t="s">
        <v>454</v>
      </c>
      <c r="AH355" s="149">
        <v>14</v>
      </c>
      <c r="AI355" s="151">
        <v>1</v>
      </c>
      <c r="AJ355" s="152">
        <v>1312</v>
      </c>
      <c r="AK355" s="152">
        <v>935</v>
      </c>
      <c r="AL355" s="149">
        <v>0.71299999999999997</v>
      </c>
      <c r="AM355" s="152">
        <v>632</v>
      </c>
      <c r="AN355" s="152">
        <v>329</v>
      </c>
      <c r="AO355" s="152">
        <v>961</v>
      </c>
      <c r="AP355" s="153">
        <v>0.34200000000000003</v>
      </c>
      <c r="AQ355" s="153">
        <v>0.39100000000000001</v>
      </c>
      <c r="AR355" s="154">
        <v>0.16900000000000001</v>
      </c>
      <c r="AS355" s="154">
        <v>0.114</v>
      </c>
      <c r="AT355" s="154">
        <v>9.5000000000000001E-2</v>
      </c>
      <c r="AU355" s="154">
        <v>0.33400000000000002</v>
      </c>
      <c r="AW355" s="185"/>
      <c r="AX355" s="144">
        <f t="shared" si="100"/>
        <v>83.983451536643031</v>
      </c>
      <c r="AY355" s="149">
        <v>280</v>
      </c>
      <c r="AZ355" s="150" t="s">
        <v>387</v>
      </c>
      <c r="BA355" s="149">
        <v>21</v>
      </c>
      <c r="BB355" s="151">
        <v>1</v>
      </c>
      <c r="BC355" s="152">
        <v>1692</v>
      </c>
      <c r="BD355" s="152">
        <v>1421</v>
      </c>
      <c r="BE355" s="149">
        <v>0.84</v>
      </c>
      <c r="BF355" s="152">
        <v>757</v>
      </c>
      <c r="BG355" s="152">
        <v>507</v>
      </c>
      <c r="BH355" s="152">
        <v>1264</v>
      </c>
      <c r="BI355" s="153">
        <v>0.40100000000000002</v>
      </c>
      <c r="BJ355" s="153">
        <v>0.46800000000000003</v>
      </c>
      <c r="BK355" s="154">
        <v>0.16500000000000001</v>
      </c>
      <c r="BL355" s="154">
        <v>0.111</v>
      </c>
      <c r="BM355" s="154">
        <v>9.6000000000000002E-2</v>
      </c>
      <c r="BN355" s="154">
        <v>0.38100000000000001</v>
      </c>
      <c r="DU355" s="4"/>
      <c r="DZ355" s="185"/>
      <c r="EA355" s="185"/>
      <c r="EB355" s="185"/>
      <c r="EC355" s="185"/>
      <c r="ED355" s="185"/>
      <c r="EE355" s="185"/>
    </row>
    <row r="356" spans="30:135" ht="13" x14ac:dyDescent="0.15">
      <c r="AD356" s="144">
        <f t="shared" si="98"/>
        <v>77</v>
      </c>
      <c r="AE356" s="144">
        <f t="shared" si="99"/>
        <v>71.335807050092768</v>
      </c>
      <c r="AF356" s="149">
        <v>281</v>
      </c>
      <c r="AG356" s="150" t="s">
        <v>290</v>
      </c>
      <c r="AH356" s="149">
        <v>14</v>
      </c>
      <c r="AI356" s="151">
        <v>1</v>
      </c>
      <c r="AJ356" s="152">
        <v>1078</v>
      </c>
      <c r="AK356" s="152">
        <v>769</v>
      </c>
      <c r="AL356" s="149">
        <v>0.71299999999999997</v>
      </c>
      <c r="AM356" s="152">
        <v>453</v>
      </c>
      <c r="AN356" s="152">
        <v>286</v>
      </c>
      <c r="AO356" s="152">
        <v>739</v>
      </c>
      <c r="AP356" s="153">
        <v>0.38700000000000001</v>
      </c>
      <c r="AQ356" s="153">
        <v>0.442</v>
      </c>
      <c r="AR356" s="154">
        <v>0.23899999999999999</v>
      </c>
      <c r="AS356" s="154">
        <v>8.3000000000000004E-2</v>
      </c>
      <c r="AT356" s="154">
        <v>5.2999999999999999E-2</v>
      </c>
      <c r="AU356" s="154">
        <v>0.32900000000000001</v>
      </c>
      <c r="AW356" s="185"/>
      <c r="AX356" s="144">
        <f t="shared" si="100"/>
        <v>84.029038112522699</v>
      </c>
      <c r="AY356" s="149">
        <v>281</v>
      </c>
      <c r="AZ356" s="150" t="s">
        <v>425</v>
      </c>
      <c r="BA356" s="149">
        <v>20</v>
      </c>
      <c r="BB356" s="151">
        <v>1</v>
      </c>
      <c r="BC356" s="152">
        <v>1653</v>
      </c>
      <c r="BD356" s="152">
        <v>1389</v>
      </c>
      <c r="BE356" s="149">
        <v>0.84</v>
      </c>
      <c r="BF356" s="152">
        <v>754</v>
      </c>
      <c r="BG356" s="152">
        <v>530</v>
      </c>
      <c r="BH356" s="152">
        <v>1284</v>
      </c>
      <c r="BI356" s="153">
        <v>0.41299999999999998</v>
      </c>
      <c r="BJ356" s="153">
        <v>0.45700000000000002</v>
      </c>
      <c r="BK356" s="154">
        <v>0.14499999999999999</v>
      </c>
      <c r="BL356" s="154">
        <v>9.8000000000000004E-2</v>
      </c>
      <c r="BM356" s="154">
        <v>7.9000000000000001E-2</v>
      </c>
      <c r="BN356" s="154">
        <v>0.39200000000000002</v>
      </c>
      <c r="DU356" s="4"/>
      <c r="DZ356" s="185"/>
      <c r="EA356" s="185"/>
      <c r="EB356" s="185"/>
      <c r="EC356" s="185"/>
      <c r="ED356" s="185"/>
      <c r="EE356" s="185"/>
    </row>
    <row r="357" spans="30:135" ht="13" x14ac:dyDescent="0.15">
      <c r="AD357" s="144">
        <f t="shared" si="98"/>
        <v>85.952380952380949</v>
      </c>
      <c r="AE357" s="144">
        <f t="shared" si="99"/>
        <v>71.19113573407202</v>
      </c>
      <c r="AF357" s="149">
        <v>282</v>
      </c>
      <c r="AG357" s="150" t="s">
        <v>580</v>
      </c>
      <c r="AH357" s="149">
        <v>21</v>
      </c>
      <c r="AI357" s="151">
        <v>1</v>
      </c>
      <c r="AJ357" s="152">
        <v>1805</v>
      </c>
      <c r="AK357" s="152">
        <v>1285</v>
      </c>
      <c r="AL357" s="149">
        <v>0.71199999999999997</v>
      </c>
      <c r="AM357" s="152">
        <v>784</v>
      </c>
      <c r="AN357" s="152">
        <v>443</v>
      </c>
      <c r="AO357" s="152">
        <v>1227</v>
      </c>
      <c r="AP357" s="153">
        <v>0.36099999999999999</v>
      </c>
      <c r="AQ357" s="153">
        <v>0.39500000000000002</v>
      </c>
      <c r="AR357" s="154">
        <v>0.218</v>
      </c>
      <c r="AS357" s="154">
        <v>0.126</v>
      </c>
      <c r="AT357" s="154">
        <v>0.107</v>
      </c>
      <c r="AU357" s="155">
        <v>0.34</v>
      </c>
      <c r="AW357" s="185"/>
      <c r="AX357" s="144">
        <f t="shared" si="100"/>
        <v>83.979848866498742</v>
      </c>
      <c r="AY357" s="149">
        <v>282</v>
      </c>
      <c r="AZ357" s="150" t="s">
        <v>468</v>
      </c>
      <c r="BA357" s="149">
        <v>23</v>
      </c>
      <c r="BB357" s="151">
        <v>1</v>
      </c>
      <c r="BC357" s="152">
        <v>1985</v>
      </c>
      <c r="BD357" s="152">
        <v>1667</v>
      </c>
      <c r="BE357" s="149">
        <v>0.84</v>
      </c>
      <c r="BF357" s="152">
        <v>786</v>
      </c>
      <c r="BG357" s="152">
        <v>610</v>
      </c>
      <c r="BH357" s="152">
        <v>1396</v>
      </c>
      <c r="BI357" s="153">
        <v>0.437</v>
      </c>
      <c r="BJ357" s="153">
        <v>0.48399999999999999</v>
      </c>
      <c r="BK357" s="154">
        <v>0.19400000000000001</v>
      </c>
      <c r="BL357" s="154">
        <v>0.126</v>
      </c>
      <c r="BM357" s="154">
        <v>9.8000000000000004E-2</v>
      </c>
      <c r="BN357" s="154">
        <v>0.39800000000000002</v>
      </c>
      <c r="DU357" s="4"/>
      <c r="DZ357" s="185"/>
      <c r="EA357" s="185"/>
      <c r="EB357" s="185"/>
      <c r="EC357" s="185"/>
      <c r="ED357" s="185"/>
      <c r="EE357" s="185"/>
    </row>
    <row r="358" spans="30:135" ht="13" x14ac:dyDescent="0.15">
      <c r="AD358" s="144">
        <f t="shared" si="98"/>
        <v>78.476190476190467</v>
      </c>
      <c r="AE358" s="144">
        <f t="shared" si="99"/>
        <v>71.116504854368941</v>
      </c>
      <c r="AF358" s="149">
        <v>283</v>
      </c>
      <c r="AG358" s="150" t="s">
        <v>320</v>
      </c>
      <c r="AH358" s="149">
        <v>21</v>
      </c>
      <c r="AI358" s="151">
        <v>1</v>
      </c>
      <c r="AJ358" s="152">
        <v>1648</v>
      </c>
      <c r="AK358" s="152">
        <v>1172</v>
      </c>
      <c r="AL358" s="149">
        <v>0.71099999999999997</v>
      </c>
      <c r="AM358" s="152">
        <v>775</v>
      </c>
      <c r="AN358" s="152">
        <v>459</v>
      </c>
      <c r="AO358" s="152">
        <v>1234</v>
      </c>
      <c r="AP358" s="153">
        <v>0.372</v>
      </c>
      <c r="AQ358" s="153">
        <v>0.40200000000000002</v>
      </c>
      <c r="AR358" s="154">
        <v>0.17699999999999999</v>
      </c>
      <c r="AS358" s="154">
        <v>8.8999999999999996E-2</v>
      </c>
      <c r="AT358" s="154">
        <v>6.9000000000000006E-2</v>
      </c>
      <c r="AU358" s="155">
        <v>0.34</v>
      </c>
      <c r="AW358" s="185"/>
      <c r="AX358" s="144">
        <f t="shared" si="100"/>
        <v>84.119106699751853</v>
      </c>
      <c r="AY358" s="149">
        <v>283</v>
      </c>
      <c r="AZ358" s="150" t="s">
        <v>524</v>
      </c>
      <c r="BA358" s="149">
        <v>24</v>
      </c>
      <c r="BB358" s="151">
        <v>1</v>
      </c>
      <c r="BC358" s="152">
        <v>2015</v>
      </c>
      <c r="BD358" s="152">
        <v>1695</v>
      </c>
      <c r="BE358" s="149">
        <v>0.84099999999999997</v>
      </c>
      <c r="BF358" s="152">
        <v>896</v>
      </c>
      <c r="BG358" s="152">
        <v>616</v>
      </c>
      <c r="BH358" s="152">
        <v>1512</v>
      </c>
      <c r="BI358" s="153">
        <v>0.40699999999999997</v>
      </c>
      <c r="BJ358" s="151">
        <v>0.46</v>
      </c>
      <c r="BK358" s="154">
        <v>0.158</v>
      </c>
      <c r="BL358" s="154">
        <v>0.109</v>
      </c>
      <c r="BM358" s="155">
        <v>0.09</v>
      </c>
      <c r="BN358" s="154">
        <v>0.39300000000000002</v>
      </c>
      <c r="DU358" s="4"/>
      <c r="DZ358" s="185"/>
      <c r="EA358" s="185"/>
      <c r="EB358" s="185"/>
      <c r="EC358" s="185"/>
      <c r="ED358" s="185"/>
      <c r="EE358" s="185"/>
    </row>
    <row r="359" spans="30:135" ht="13" x14ac:dyDescent="0.15">
      <c r="AD359" s="144">
        <f t="shared" si="98"/>
        <v>84.571428571428569</v>
      </c>
      <c r="AE359" s="144">
        <f t="shared" si="99"/>
        <v>71.058558558558559</v>
      </c>
      <c r="AF359" s="149">
        <v>284</v>
      </c>
      <c r="AG359" s="150" t="s">
        <v>576</v>
      </c>
      <c r="AH359" s="149">
        <v>21</v>
      </c>
      <c r="AI359" s="151">
        <v>1</v>
      </c>
      <c r="AJ359" s="152">
        <v>1776</v>
      </c>
      <c r="AK359" s="152">
        <v>1262</v>
      </c>
      <c r="AL359" s="149">
        <v>0.71099999999999997</v>
      </c>
      <c r="AM359" s="152">
        <v>801</v>
      </c>
      <c r="AN359" s="152">
        <v>466</v>
      </c>
      <c r="AO359" s="152">
        <v>1267</v>
      </c>
      <c r="AP359" s="153">
        <v>0.36799999999999999</v>
      </c>
      <c r="AQ359" s="153">
        <v>0.40899999999999997</v>
      </c>
      <c r="AR359" s="154">
        <v>0.20399999999999999</v>
      </c>
      <c r="AS359" s="155">
        <v>0.1</v>
      </c>
      <c r="AT359" s="154">
        <v>8.8999999999999996E-2</v>
      </c>
      <c r="AU359" s="154">
        <v>0.33700000000000002</v>
      </c>
      <c r="AW359" s="185"/>
      <c r="AX359" s="144">
        <f t="shared" si="100"/>
        <v>84.151156232374504</v>
      </c>
      <c r="AY359" s="149">
        <v>284</v>
      </c>
      <c r="AZ359" s="150" t="s">
        <v>400</v>
      </c>
      <c r="BA359" s="149">
        <v>22</v>
      </c>
      <c r="BB359" s="151">
        <v>1</v>
      </c>
      <c r="BC359" s="152">
        <v>1773</v>
      </c>
      <c r="BD359" s="152">
        <v>1492</v>
      </c>
      <c r="BE359" s="149">
        <v>0.84199999999999997</v>
      </c>
      <c r="BF359" s="152">
        <v>798</v>
      </c>
      <c r="BG359" s="152">
        <v>581</v>
      </c>
      <c r="BH359" s="152">
        <v>1379</v>
      </c>
      <c r="BI359" s="153">
        <v>0.42099999999999999</v>
      </c>
      <c r="BJ359" s="153">
        <v>0.46700000000000003</v>
      </c>
      <c r="BK359" s="154">
        <v>0.14799999999999999</v>
      </c>
      <c r="BL359" s="155">
        <v>0.09</v>
      </c>
      <c r="BM359" s="154">
        <v>6.7000000000000004E-2</v>
      </c>
      <c r="BN359" s="154">
        <v>0.39500000000000002</v>
      </c>
      <c r="DU359" s="4"/>
      <c r="DZ359" s="185"/>
      <c r="EA359" s="185"/>
      <c r="EB359" s="185"/>
      <c r="EC359" s="185"/>
      <c r="ED359" s="185"/>
      <c r="EE359" s="185"/>
    </row>
    <row r="360" spans="30:135" ht="13" x14ac:dyDescent="0.15">
      <c r="AD360" s="144">
        <f t="shared" si="98"/>
        <v>80.473684210526315</v>
      </c>
      <c r="AE360" s="144">
        <f t="shared" si="99"/>
        <v>70.765206017004573</v>
      </c>
      <c r="AF360" s="149">
        <v>285</v>
      </c>
      <c r="AG360" s="150" t="s">
        <v>264</v>
      </c>
      <c r="AH360" s="149">
        <v>19</v>
      </c>
      <c r="AI360" s="151">
        <v>1</v>
      </c>
      <c r="AJ360" s="152">
        <v>1529</v>
      </c>
      <c r="AK360" s="152">
        <v>1082</v>
      </c>
      <c r="AL360" s="149">
        <v>0.70799999999999996</v>
      </c>
      <c r="AM360" s="152">
        <v>656</v>
      </c>
      <c r="AN360" s="152">
        <v>389</v>
      </c>
      <c r="AO360" s="152">
        <v>1045</v>
      </c>
      <c r="AP360" s="153">
        <v>0.372</v>
      </c>
      <c r="AQ360" s="151">
        <v>0.41</v>
      </c>
      <c r="AR360" s="154">
        <v>0.216</v>
      </c>
      <c r="AS360" s="154">
        <v>0.11799999999999999</v>
      </c>
      <c r="AT360" s="155">
        <v>0.09</v>
      </c>
      <c r="AU360" s="154">
        <v>0.34599999999999997</v>
      </c>
      <c r="AW360" s="185"/>
      <c r="AX360" s="144">
        <f t="shared" si="100"/>
        <v>84.17462482946793</v>
      </c>
      <c r="AY360" s="149">
        <v>285</v>
      </c>
      <c r="AZ360" s="150" t="s">
        <v>458</v>
      </c>
      <c r="BA360" s="149">
        <v>8</v>
      </c>
      <c r="BB360" s="151">
        <v>1</v>
      </c>
      <c r="BC360" s="152">
        <v>733</v>
      </c>
      <c r="BD360" s="152">
        <v>617</v>
      </c>
      <c r="BE360" s="149">
        <v>0.84199999999999997</v>
      </c>
      <c r="BF360" s="152">
        <v>298</v>
      </c>
      <c r="BG360" s="152">
        <v>221</v>
      </c>
      <c r="BH360" s="152">
        <v>519</v>
      </c>
      <c r="BI360" s="153">
        <v>0.42599999999999999</v>
      </c>
      <c r="BJ360" s="151">
        <v>0.48</v>
      </c>
      <c r="BK360" s="155">
        <v>0.18</v>
      </c>
      <c r="BL360" s="154">
        <v>0.127</v>
      </c>
      <c r="BM360" s="154">
        <v>8.8999999999999996E-2</v>
      </c>
      <c r="BN360" s="154">
        <v>0.40200000000000002</v>
      </c>
      <c r="DU360" s="4"/>
      <c r="DZ360" s="185"/>
      <c r="EA360" s="185"/>
      <c r="EB360" s="185"/>
      <c r="EC360" s="185"/>
      <c r="ED360" s="185"/>
      <c r="EE360" s="185"/>
    </row>
    <row r="361" spans="30:135" ht="13" x14ac:dyDescent="0.15">
      <c r="AD361" s="144">
        <f t="shared" si="98"/>
        <v>82</v>
      </c>
      <c r="AE361" s="144">
        <f t="shared" si="99"/>
        <v>70.83775185577943</v>
      </c>
      <c r="AF361" s="149">
        <v>286</v>
      </c>
      <c r="AG361" s="150" t="s">
        <v>555</v>
      </c>
      <c r="AH361" s="149">
        <v>23</v>
      </c>
      <c r="AI361" s="151">
        <v>1</v>
      </c>
      <c r="AJ361" s="152">
        <v>1886</v>
      </c>
      <c r="AK361" s="152">
        <v>1336</v>
      </c>
      <c r="AL361" s="149">
        <v>0.70799999999999996</v>
      </c>
      <c r="AM361" s="152">
        <v>843</v>
      </c>
      <c r="AN361" s="152">
        <v>463</v>
      </c>
      <c r="AO361" s="152">
        <v>1306</v>
      </c>
      <c r="AP361" s="153">
        <v>0.35499999999999998</v>
      </c>
      <c r="AQ361" s="153">
        <v>0.39100000000000001</v>
      </c>
      <c r="AR361" s="154">
        <v>0.20300000000000001</v>
      </c>
      <c r="AS361" s="154">
        <v>0.11799999999999999</v>
      </c>
      <c r="AT361" s="154">
        <v>8.8999999999999996E-2</v>
      </c>
      <c r="AU361" s="154">
        <v>0.34300000000000003</v>
      </c>
      <c r="AW361" s="185"/>
      <c r="AX361" s="144">
        <f t="shared" si="100"/>
        <v>84.163402350307777</v>
      </c>
      <c r="AY361" s="149">
        <v>286</v>
      </c>
      <c r="AZ361" s="150" t="s">
        <v>546</v>
      </c>
      <c r="BA361" s="149">
        <v>22</v>
      </c>
      <c r="BB361" s="151">
        <v>1</v>
      </c>
      <c r="BC361" s="152">
        <v>1787</v>
      </c>
      <c r="BD361" s="152">
        <v>1504</v>
      </c>
      <c r="BE361" s="149">
        <v>0.84199999999999997</v>
      </c>
      <c r="BF361" s="152">
        <v>833</v>
      </c>
      <c r="BG361" s="152">
        <v>553</v>
      </c>
      <c r="BH361" s="152">
        <v>1386</v>
      </c>
      <c r="BI361" s="153">
        <v>0.39900000000000002</v>
      </c>
      <c r="BJ361" s="153">
        <v>0.45900000000000002</v>
      </c>
      <c r="BK361" s="154">
        <v>0.14699999999999999</v>
      </c>
      <c r="BL361" s="154">
        <v>9.5000000000000001E-2</v>
      </c>
      <c r="BM361" s="154">
        <v>7.4999999999999997E-2</v>
      </c>
      <c r="BN361" s="154">
        <v>0.38300000000000001</v>
      </c>
      <c r="DU361" s="4"/>
      <c r="DZ361" s="185"/>
      <c r="EA361" s="185"/>
      <c r="EB361" s="185"/>
      <c r="EC361" s="185"/>
      <c r="ED361" s="185"/>
      <c r="EE361" s="185"/>
    </row>
    <row r="362" spans="30:135" ht="13" x14ac:dyDescent="0.15">
      <c r="AD362" s="144">
        <f t="shared" si="98"/>
        <v>87.476190476190467</v>
      </c>
      <c r="AE362" s="144">
        <f t="shared" si="99"/>
        <v>70.549809471965162</v>
      </c>
      <c r="AF362" s="149">
        <v>287</v>
      </c>
      <c r="AG362" s="150" t="s">
        <v>581</v>
      </c>
      <c r="AH362" s="149">
        <v>21</v>
      </c>
      <c r="AI362" s="151">
        <v>1</v>
      </c>
      <c r="AJ362" s="152">
        <v>1837</v>
      </c>
      <c r="AK362" s="152">
        <v>1296</v>
      </c>
      <c r="AL362" s="149">
        <v>0.70499999999999996</v>
      </c>
      <c r="AM362" s="152">
        <v>784</v>
      </c>
      <c r="AN362" s="152">
        <v>453</v>
      </c>
      <c r="AO362" s="152">
        <v>1237</v>
      </c>
      <c r="AP362" s="153">
        <v>0.36599999999999999</v>
      </c>
      <c r="AQ362" s="153">
        <v>0.40899999999999997</v>
      </c>
      <c r="AR362" s="154">
        <v>0.219</v>
      </c>
      <c r="AS362" s="154">
        <v>0.126</v>
      </c>
      <c r="AT362" s="154">
        <v>0.107</v>
      </c>
      <c r="AU362" s="154">
        <v>0.34300000000000003</v>
      </c>
      <c r="AW362" s="185"/>
      <c r="AX362" s="144">
        <f t="shared" si="100"/>
        <v>84.18952618453865</v>
      </c>
      <c r="AY362" s="149">
        <v>287</v>
      </c>
      <c r="AZ362" s="150" t="s">
        <v>483</v>
      </c>
      <c r="BA362" s="149">
        <v>25</v>
      </c>
      <c r="BB362" s="151">
        <v>1</v>
      </c>
      <c r="BC362" s="152">
        <v>2005</v>
      </c>
      <c r="BD362" s="152">
        <v>1688</v>
      </c>
      <c r="BE362" s="149">
        <v>0.84199999999999997</v>
      </c>
      <c r="BF362" s="152">
        <v>926</v>
      </c>
      <c r="BG362" s="152">
        <v>608</v>
      </c>
      <c r="BH362" s="152">
        <v>1534</v>
      </c>
      <c r="BI362" s="153">
        <v>0.39600000000000002</v>
      </c>
      <c r="BJ362" s="153">
        <v>0.45500000000000002</v>
      </c>
      <c r="BK362" s="154">
        <v>0.14499999999999999</v>
      </c>
      <c r="BL362" s="154">
        <v>0.108</v>
      </c>
      <c r="BM362" s="154">
        <v>8.5999999999999993E-2</v>
      </c>
      <c r="BN362" s="154">
        <v>0.38600000000000001</v>
      </c>
      <c r="DU362" s="4"/>
      <c r="DZ362" s="185"/>
      <c r="EA362" s="185"/>
      <c r="EB362" s="185"/>
      <c r="EC362" s="185"/>
      <c r="ED362" s="185"/>
      <c r="EE362" s="185"/>
    </row>
    <row r="363" spans="30:135" ht="13" x14ac:dyDescent="0.15">
      <c r="AD363" s="144">
        <f t="shared" si="98"/>
        <v>85.111111111111114</v>
      </c>
      <c r="AE363" s="144">
        <f t="shared" si="99"/>
        <v>70.36553524804178</v>
      </c>
      <c r="AF363" s="149">
        <v>288</v>
      </c>
      <c r="AG363" s="150" t="s">
        <v>476</v>
      </c>
      <c r="AH363" s="149">
        <v>18</v>
      </c>
      <c r="AI363" s="151">
        <v>1</v>
      </c>
      <c r="AJ363" s="152">
        <v>1532</v>
      </c>
      <c r="AK363" s="152">
        <v>1078</v>
      </c>
      <c r="AL363" s="149">
        <v>0.70399999999999996</v>
      </c>
      <c r="AM363" s="152">
        <v>640</v>
      </c>
      <c r="AN363" s="152">
        <v>400</v>
      </c>
      <c r="AO363" s="152">
        <v>1040</v>
      </c>
      <c r="AP363" s="153">
        <v>0.38500000000000001</v>
      </c>
      <c r="AQ363" s="151">
        <v>0.41</v>
      </c>
      <c r="AR363" s="154">
        <v>0.214</v>
      </c>
      <c r="AS363" s="154">
        <v>0.129</v>
      </c>
      <c r="AT363" s="154">
        <v>9.2999999999999999E-2</v>
      </c>
      <c r="AU363" s="154">
        <v>0.34799999999999998</v>
      </c>
      <c r="AW363" s="185"/>
      <c r="AX363" s="144">
        <f t="shared" si="100"/>
        <v>84.322508398656211</v>
      </c>
      <c r="AY363" s="149">
        <v>288</v>
      </c>
      <c r="AZ363" s="150" t="s">
        <v>582</v>
      </c>
      <c r="BA363" s="149">
        <v>12</v>
      </c>
      <c r="BB363" s="151">
        <v>1</v>
      </c>
      <c r="BC363" s="152">
        <v>893</v>
      </c>
      <c r="BD363" s="152">
        <v>753</v>
      </c>
      <c r="BE363" s="149">
        <v>0.84299999999999997</v>
      </c>
      <c r="BF363" s="152">
        <v>351</v>
      </c>
      <c r="BG363" s="152">
        <v>282</v>
      </c>
      <c r="BH363" s="152">
        <v>633</v>
      </c>
      <c r="BI363" s="153">
        <v>0.44500000000000001</v>
      </c>
      <c r="BJ363" s="153">
        <v>0.49399999999999999</v>
      </c>
      <c r="BK363" s="154">
        <v>0.20300000000000001</v>
      </c>
      <c r="BL363" s="154">
        <v>0.113</v>
      </c>
      <c r="BM363" s="155">
        <v>0.09</v>
      </c>
      <c r="BN363" s="154">
        <v>0.39300000000000002</v>
      </c>
      <c r="DU363" s="4"/>
      <c r="DZ363" s="185"/>
      <c r="EA363" s="185"/>
      <c r="EB363" s="185"/>
      <c r="EC363" s="185"/>
      <c r="ED363" s="185"/>
      <c r="EE363" s="185"/>
    </row>
    <row r="364" spans="30:135" ht="13" x14ac:dyDescent="0.15">
      <c r="AD364" s="144">
        <f t="shared" si="98"/>
        <v>87.899999999999991</v>
      </c>
      <c r="AE364" s="144">
        <f t="shared" si="99"/>
        <v>70.420932878270762</v>
      </c>
      <c r="AF364" s="149">
        <v>289</v>
      </c>
      <c r="AG364" s="150" t="s">
        <v>460</v>
      </c>
      <c r="AH364" s="149">
        <v>10</v>
      </c>
      <c r="AI364" s="151">
        <v>1</v>
      </c>
      <c r="AJ364" s="152">
        <v>879</v>
      </c>
      <c r="AK364" s="152">
        <v>619</v>
      </c>
      <c r="AL364" s="149">
        <v>0.70399999999999996</v>
      </c>
      <c r="AM364" s="152">
        <v>368</v>
      </c>
      <c r="AN364" s="152">
        <v>228</v>
      </c>
      <c r="AO364" s="152">
        <v>596</v>
      </c>
      <c r="AP364" s="153">
        <v>0.38300000000000001</v>
      </c>
      <c r="AQ364" s="153">
        <v>0.41799999999999998</v>
      </c>
      <c r="AR364" s="154">
        <v>0.23799999999999999</v>
      </c>
      <c r="AS364" s="154">
        <v>0.10100000000000001</v>
      </c>
      <c r="AT364" s="154">
        <v>7.6999999999999999E-2</v>
      </c>
      <c r="AU364" s="154">
        <v>0.33600000000000002</v>
      </c>
      <c r="AW364" s="185"/>
      <c r="AX364" s="144">
        <f t="shared" si="100"/>
        <v>84.273182957393487</v>
      </c>
      <c r="AY364" s="149">
        <v>289</v>
      </c>
      <c r="AZ364" s="150" t="s">
        <v>583</v>
      </c>
      <c r="BA364" s="149">
        <v>19</v>
      </c>
      <c r="BB364" s="151">
        <v>1</v>
      </c>
      <c r="BC364" s="152">
        <v>1596</v>
      </c>
      <c r="BD364" s="152">
        <v>1345</v>
      </c>
      <c r="BE364" s="149">
        <v>0.84299999999999997</v>
      </c>
      <c r="BF364" s="152">
        <v>685</v>
      </c>
      <c r="BG364" s="152">
        <v>480</v>
      </c>
      <c r="BH364" s="152">
        <v>1165</v>
      </c>
      <c r="BI364" s="153">
        <v>0.41199999999999998</v>
      </c>
      <c r="BJ364" s="151">
        <v>0.47</v>
      </c>
      <c r="BK364" s="154">
        <v>0.17199999999999999</v>
      </c>
      <c r="BL364" s="154">
        <v>0.11700000000000001</v>
      </c>
      <c r="BM364" s="155">
        <v>0.08</v>
      </c>
      <c r="BN364" s="154">
        <v>0.39100000000000001</v>
      </c>
      <c r="DU364" s="4"/>
      <c r="DZ364" s="185"/>
      <c r="EA364" s="185"/>
      <c r="EB364" s="185"/>
      <c r="EC364" s="185"/>
      <c r="ED364" s="185"/>
      <c r="EE364" s="185"/>
    </row>
    <row r="365" spans="30:135" ht="13" x14ac:dyDescent="0.15">
      <c r="AD365" s="144">
        <f t="shared" si="98"/>
        <v>92.75</v>
      </c>
      <c r="AE365" s="144">
        <f t="shared" si="99"/>
        <v>70.350404312668473</v>
      </c>
      <c r="AF365" s="149">
        <v>290</v>
      </c>
      <c r="AG365" s="150" t="s">
        <v>370</v>
      </c>
      <c r="AH365" s="149">
        <v>4</v>
      </c>
      <c r="AI365" s="151">
        <v>1</v>
      </c>
      <c r="AJ365" s="152">
        <v>371</v>
      </c>
      <c r="AK365" s="152">
        <v>261</v>
      </c>
      <c r="AL365" s="149">
        <v>0.70399999999999996</v>
      </c>
      <c r="AM365" s="152">
        <v>193</v>
      </c>
      <c r="AN365" s="152">
        <v>96</v>
      </c>
      <c r="AO365" s="152">
        <v>289</v>
      </c>
      <c r="AP365" s="153">
        <v>0.33200000000000002</v>
      </c>
      <c r="AQ365" s="153">
        <v>0.375</v>
      </c>
      <c r="AR365" s="154">
        <v>0.13500000000000001</v>
      </c>
      <c r="AS365" s="154">
        <v>9.7000000000000003E-2</v>
      </c>
      <c r="AT365" s="154">
        <v>7.2999999999999995E-2</v>
      </c>
      <c r="AU365" s="154">
        <v>0.33700000000000002</v>
      </c>
      <c r="AW365" s="185"/>
      <c r="AX365" s="144">
        <f t="shared" si="100"/>
        <v>84.338624338624328</v>
      </c>
      <c r="AY365" s="149">
        <v>290</v>
      </c>
      <c r="AZ365" s="150" t="s">
        <v>581</v>
      </c>
      <c r="BA365" s="149">
        <v>21</v>
      </c>
      <c r="BB365" s="151">
        <v>1</v>
      </c>
      <c r="BC365" s="152">
        <v>1890</v>
      </c>
      <c r="BD365" s="152">
        <v>1594</v>
      </c>
      <c r="BE365" s="149">
        <v>0.84299999999999997</v>
      </c>
      <c r="BF365" s="152">
        <v>793</v>
      </c>
      <c r="BG365" s="152">
        <v>578</v>
      </c>
      <c r="BH365" s="152">
        <v>1371</v>
      </c>
      <c r="BI365" s="153">
        <v>0.42199999999999999</v>
      </c>
      <c r="BJ365" s="153">
        <v>0.47099999999999997</v>
      </c>
      <c r="BK365" s="154">
        <v>0.16700000000000001</v>
      </c>
      <c r="BL365" s="154">
        <v>0.126</v>
      </c>
      <c r="BM365" s="154">
        <v>8.8999999999999996E-2</v>
      </c>
      <c r="BN365" s="154">
        <v>0.40500000000000003</v>
      </c>
      <c r="DU365" s="4"/>
      <c r="DZ365" s="185"/>
      <c r="EA365" s="185"/>
      <c r="EB365" s="185"/>
      <c r="EC365" s="185"/>
      <c r="ED365" s="185"/>
      <c r="EE365" s="185"/>
    </row>
    <row r="366" spans="30:135" ht="13" x14ac:dyDescent="0.15">
      <c r="AD366" s="144">
        <f t="shared" si="98"/>
        <v>77.478260869565219</v>
      </c>
      <c r="AE366" s="144">
        <f t="shared" si="99"/>
        <v>70.370370370370367</v>
      </c>
      <c r="AF366" s="149">
        <v>291</v>
      </c>
      <c r="AG366" s="150" t="s">
        <v>564</v>
      </c>
      <c r="AH366" s="149">
        <v>23</v>
      </c>
      <c r="AI366" s="151">
        <v>1</v>
      </c>
      <c r="AJ366" s="152">
        <v>1782</v>
      </c>
      <c r="AK366" s="152">
        <v>1254</v>
      </c>
      <c r="AL366" s="149">
        <v>0.70399999999999996</v>
      </c>
      <c r="AM366" s="152">
        <v>797</v>
      </c>
      <c r="AN366" s="152">
        <v>481</v>
      </c>
      <c r="AO366" s="152">
        <v>1278</v>
      </c>
      <c r="AP366" s="153">
        <v>0.376</v>
      </c>
      <c r="AQ366" s="153">
        <v>0.41099999999999998</v>
      </c>
      <c r="AR366" s="154">
        <v>0.21199999999999999</v>
      </c>
      <c r="AS366" s="154">
        <v>8.7999999999999995E-2</v>
      </c>
      <c r="AT366" s="154">
        <v>7.3999999999999996E-2</v>
      </c>
      <c r="AU366" s="154">
        <v>0.33400000000000002</v>
      </c>
      <c r="AW366" s="185"/>
      <c r="AX366" s="144">
        <f t="shared" si="100"/>
        <v>84.387966804979257</v>
      </c>
      <c r="AY366" s="149">
        <v>291</v>
      </c>
      <c r="AZ366" s="150" t="s">
        <v>348</v>
      </c>
      <c r="BA366" s="149">
        <v>21</v>
      </c>
      <c r="BB366" s="151">
        <v>1</v>
      </c>
      <c r="BC366" s="152">
        <v>1928</v>
      </c>
      <c r="BD366" s="152">
        <v>1627</v>
      </c>
      <c r="BE366" s="149">
        <v>0.84399999999999997</v>
      </c>
      <c r="BF366" s="152">
        <v>694</v>
      </c>
      <c r="BG366" s="152">
        <v>637</v>
      </c>
      <c r="BH366" s="152">
        <v>1331</v>
      </c>
      <c r="BI366" s="153">
        <v>0.47899999999999998</v>
      </c>
      <c r="BJ366" s="153">
        <v>0.52300000000000002</v>
      </c>
      <c r="BK366" s="154">
        <v>0.23100000000000001</v>
      </c>
      <c r="BL366" s="154">
        <v>9.6000000000000002E-2</v>
      </c>
      <c r="BM366" s="154">
        <v>7.8E-2</v>
      </c>
      <c r="BN366" s="155">
        <v>0.4</v>
      </c>
      <c r="DU366" s="4"/>
      <c r="DZ366" s="185"/>
      <c r="EA366" s="185"/>
      <c r="EB366" s="185"/>
      <c r="EC366" s="185"/>
      <c r="ED366" s="185"/>
      <c r="EE366" s="185"/>
    </row>
    <row r="367" spans="30:135" ht="13" x14ac:dyDescent="0.15">
      <c r="AD367" s="144">
        <f t="shared" si="98"/>
        <v>89.454545454545453</v>
      </c>
      <c r="AE367" s="144">
        <f t="shared" si="99"/>
        <v>70.325203252032523</v>
      </c>
      <c r="AF367" s="149">
        <v>292</v>
      </c>
      <c r="AG367" s="150" t="s">
        <v>519</v>
      </c>
      <c r="AH367" s="149">
        <v>22</v>
      </c>
      <c r="AI367" s="151">
        <v>1</v>
      </c>
      <c r="AJ367" s="152">
        <v>1968</v>
      </c>
      <c r="AK367" s="152">
        <v>1384</v>
      </c>
      <c r="AL367" s="149">
        <v>0.70299999999999996</v>
      </c>
      <c r="AM367" s="152">
        <v>959</v>
      </c>
      <c r="AN367" s="152">
        <v>512</v>
      </c>
      <c r="AO367" s="152">
        <v>1471</v>
      </c>
      <c r="AP367" s="153">
        <v>0.34799999999999998</v>
      </c>
      <c r="AQ367" s="153">
        <v>0.39600000000000002</v>
      </c>
      <c r="AR367" s="154">
        <v>0.17899999999999999</v>
      </c>
      <c r="AS367" s="154">
        <v>8.8999999999999996E-2</v>
      </c>
      <c r="AT367" s="155">
        <v>0.08</v>
      </c>
      <c r="AU367" s="154">
        <v>0.32600000000000001</v>
      </c>
      <c r="AW367" s="185"/>
      <c r="AX367" s="144">
        <f t="shared" si="100"/>
        <v>84.399788471708092</v>
      </c>
      <c r="AY367" s="149">
        <v>292</v>
      </c>
      <c r="AZ367" s="150" t="s">
        <v>283</v>
      </c>
      <c r="BA367" s="149">
        <v>23</v>
      </c>
      <c r="BB367" s="151">
        <v>1</v>
      </c>
      <c r="BC367" s="152">
        <v>1891</v>
      </c>
      <c r="BD367" s="152">
        <v>1596</v>
      </c>
      <c r="BE367" s="149">
        <v>0.84399999999999997</v>
      </c>
      <c r="BF367" s="152">
        <v>852</v>
      </c>
      <c r="BG367" s="152">
        <v>623</v>
      </c>
      <c r="BH367" s="152">
        <v>1475</v>
      </c>
      <c r="BI367" s="153">
        <v>0.42199999999999999</v>
      </c>
      <c r="BJ367" s="151">
        <v>0.47</v>
      </c>
      <c r="BK367" s="154">
        <v>0.152</v>
      </c>
      <c r="BL367" s="154">
        <v>9.5000000000000001E-2</v>
      </c>
      <c r="BM367" s="154">
        <v>8.5000000000000006E-2</v>
      </c>
      <c r="BN367" s="154">
        <v>0.38900000000000001</v>
      </c>
      <c r="DU367" s="4"/>
      <c r="DZ367" s="185"/>
      <c r="EA367" s="185"/>
      <c r="EB367" s="185"/>
      <c r="EC367" s="185"/>
      <c r="ED367" s="185"/>
      <c r="EE367" s="185"/>
    </row>
    <row r="368" spans="30:135" ht="13" x14ac:dyDescent="0.15">
      <c r="AD368" s="144">
        <f t="shared" si="98"/>
        <v>84.263157894736835</v>
      </c>
      <c r="AE368" s="144">
        <f t="shared" si="99"/>
        <v>70.081199250468458</v>
      </c>
      <c r="AF368" s="149">
        <v>293</v>
      </c>
      <c r="AG368" s="150" t="s">
        <v>512</v>
      </c>
      <c r="AH368" s="149">
        <v>19</v>
      </c>
      <c r="AI368" s="151">
        <v>1</v>
      </c>
      <c r="AJ368" s="152">
        <v>1601</v>
      </c>
      <c r="AK368" s="152">
        <v>1122</v>
      </c>
      <c r="AL368" s="149">
        <v>0.70099999999999996</v>
      </c>
      <c r="AM368" s="152">
        <v>716</v>
      </c>
      <c r="AN368" s="152">
        <v>388</v>
      </c>
      <c r="AO368" s="152">
        <v>1104</v>
      </c>
      <c r="AP368" s="153">
        <v>0.35099999999999998</v>
      </c>
      <c r="AQ368" s="153">
        <v>0.39300000000000002</v>
      </c>
      <c r="AR368" s="154">
        <v>0.19900000000000001</v>
      </c>
      <c r="AS368" s="154">
        <v>0.13200000000000001</v>
      </c>
      <c r="AT368" s="154">
        <v>0.10100000000000001</v>
      </c>
      <c r="AU368" s="155">
        <v>0.34</v>
      </c>
      <c r="AW368" s="185"/>
      <c r="AX368" s="144">
        <f t="shared" si="100"/>
        <v>84.74834773767158</v>
      </c>
      <c r="AY368" s="149">
        <v>293</v>
      </c>
      <c r="AZ368" s="150" t="s">
        <v>385</v>
      </c>
      <c r="BA368" s="149">
        <v>23</v>
      </c>
      <c r="BB368" s="151">
        <v>1</v>
      </c>
      <c r="BC368" s="152">
        <v>1967</v>
      </c>
      <c r="BD368" s="152">
        <v>1667</v>
      </c>
      <c r="BE368" s="149">
        <v>0.84699999999999998</v>
      </c>
      <c r="BF368" s="152">
        <v>901</v>
      </c>
      <c r="BG368" s="152">
        <v>619</v>
      </c>
      <c r="BH368" s="152">
        <v>1520</v>
      </c>
      <c r="BI368" s="153">
        <v>0.40699999999999997</v>
      </c>
      <c r="BJ368" s="153">
        <v>0.47099999999999997</v>
      </c>
      <c r="BK368" s="154">
        <v>0.154</v>
      </c>
      <c r="BL368" s="154">
        <v>9.5000000000000001E-2</v>
      </c>
      <c r="BM368" s="154">
        <v>7.2999999999999995E-2</v>
      </c>
      <c r="BN368" s="154">
        <v>0.38200000000000001</v>
      </c>
      <c r="DU368" s="4"/>
      <c r="DZ368" s="185"/>
      <c r="EA368" s="185"/>
      <c r="EB368" s="185"/>
      <c r="EC368" s="185"/>
      <c r="ED368" s="185"/>
      <c r="EE368" s="185"/>
    </row>
    <row r="369" spans="30:135" ht="13" x14ac:dyDescent="0.15">
      <c r="AD369" s="144">
        <f t="shared" si="98"/>
        <v>84.357142857142847</v>
      </c>
      <c r="AE369" s="144">
        <f t="shared" si="99"/>
        <v>69.771380186282812</v>
      </c>
      <c r="AF369" s="149">
        <v>294</v>
      </c>
      <c r="AG369" s="150" t="s">
        <v>482</v>
      </c>
      <c r="AH369" s="149">
        <v>14</v>
      </c>
      <c r="AI369" s="151">
        <v>1</v>
      </c>
      <c r="AJ369" s="152">
        <v>1181</v>
      </c>
      <c r="AK369" s="152">
        <v>824</v>
      </c>
      <c r="AL369" s="149">
        <v>0.69799999999999995</v>
      </c>
      <c r="AM369" s="152">
        <v>536</v>
      </c>
      <c r="AN369" s="152">
        <v>314</v>
      </c>
      <c r="AO369" s="152">
        <v>850</v>
      </c>
      <c r="AP369" s="153">
        <v>0.36899999999999999</v>
      </c>
      <c r="AQ369" s="153">
        <v>0.40799999999999997</v>
      </c>
      <c r="AR369" s="155">
        <v>0.2</v>
      </c>
      <c r="AS369" s="155">
        <v>0.1</v>
      </c>
      <c r="AT369" s="154">
        <v>8.2000000000000003E-2</v>
      </c>
      <c r="AU369" s="154">
        <v>0.33400000000000002</v>
      </c>
      <c r="AW369" s="185"/>
      <c r="AX369" s="144">
        <f t="shared" si="100"/>
        <v>84.694494857834243</v>
      </c>
      <c r="AY369" s="149">
        <v>294</v>
      </c>
      <c r="AZ369" s="150" t="s">
        <v>496</v>
      </c>
      <c r="BA369" s="149">
        <v>21</v>
      </c>
      <c r="BB369" s="151">
        <v>1</v>
      </c>
      <c r="BC369" s="152">
        <v>1653</v>
      </c>
      <c r="BD369" s="152">
        <v>1400</v>
      </c>
      <c r="BE369" s="149">
        <v>0.84699999999999998</v>
      </c>
      <c r="BF369" s="152">
        <v>687</v>
      </c>
      <c r="BG369" s="152">
        <v>515</v>
      </c>
      <c r="BH369" s="152">
        <v>1202</v>
      </c>
      <c r="BI369" s="153">
        <v>0.42799999999999999</v>
      </c>
      <c r="BJ369" s="153">
        <v>0.47699999999999998</v>
      </c>
      <c r="BK369" s="154">
        <v>0.17699999999999999</v>
      </c>
      <c r="BL369" s="154">
        <v>0.11600000000000001</v>
      </c>
      <c r="BM369" s="154">
        <v>8.8999999999999996E-2</v>
      </c>
      <c r="BN369" s="154">
        <v>0.39900000000000002</v>
      </c>
      <c r="DU369" s="4"/>
      <c r="DZ369" s="185"/>
      <c r="EA369" s="185"/>
      <c r="EB369" s="185"/>
      <c r="EC369" s="185"/>
      <c r="ED369" s="185"/>
      <c r="EE369" s="185"/>
    </row>
    <row r="370" spans="30:135" ht="13" x14ac:dyDescent="0.15">
      <c r="AD370" s="144">
        <f t="shared" si="98"/>
        <v>81.642857142857139</v>
      </c>
      <c r="AE370" s="144">
        <f t="shared" si="99"/>
        <v>69.728783902012253</v>
      </c>
      <c r="AF370" s="149">
        <v>295</v>
      </c>
      <c r="AG370" s="150" t="s">
        <v>579</v>
      </c>
      <c r="AH370" s="149">
        <v>14</v>
      </c>
      <c r="AI370" s="151">
        <v>1</v>
      </c>
      <c r="AJ370" s="152">
        <v>1143</v>
      </c>
      <c r="AK370" s="152">
        <v>797</v>
      </c>
      <c r="AL370" s="149">
        <v>0.69699999999999995</v>
      </c>
      <c r="AM370" s="152">
        <v>503</v>
      </c>
      <c r="AN370" s="152">
        <v>271</v>
      </c>
      <c r="AO370" s="152">
        <v>774</v>
      </c>
      <c r="AP370" s="151">
        <v>0.35</v>
      </c>
      <c r="AQ370" s="153">
        <v>0.40200000000000002</v>
      </c>
      <c r="AR370" s="154">
        <v>0.224</v>
      </c>
      <c r="AS370" s="154">
        <v>0.114</v>
      </c>
      <c r="AT370" s="154">
        <v>8.5000000000000006E-2</v>
      </c>
      <c r="AU370" s="154">
        <v>0.32600000000000001</v>
      </c>
      <c r="AW370" s="185"/>
      <c r="AX370" s="144">
        <f t="shared" si="100"/>
        <v>84.722222222222214</v>
      </c>
      <c r="AY370" s="149">
        <v>295</v>
      </c>
      <c r="AZ370" s="150" t="s">
        <v>510</v>
      </c>
      <c r="BA370" s="149">
        <v>17</v>
      </c>
      <c r="BB370" s="151">
        <v>1</v>
      </c>
      <c r="BC370" s="152">
        <v>1440</v>
      </c>
      <c r="BD370" s="152">
        <v>1220</v>
      </c>
      <c r="BE370" s="149">
        <v>0.84699999999999998</v>
      </c>
      <c r="BF370" s="152">
        <v>552</v>
      </c>
      <c r="BG370" s="152">
        <v>459</v>
      </c>
      <c r="BH370" s="152">
        <v>1011</v>
      </c>
      <c r="BI370" s="153">
        <v>0.45400000000000001</v>
      </c>
      <c r="BJ370" s="153">
        <v>0.499</v>
      </c>
      <c r="BK370" s="154">
        <v>0.21299999999999999</v>
      </c>
      <c r="BL370" s="154">
        <v>0.108</v>
      </c>
      <c r="BM370" s="154">
        <v>8.4000000000000005E-2</v>
      </c>
      <c r="BN370" s="154">
        <v>0.40100000000000002</v>
      </c>
      <c r="DU370" s="4"/>
      <c r="DZ370" s="185"/>
      <c r="EA370" s="185"/>
      <c r="EB370" s="185"/>
      <c r="EC370" s="185"/>
      <c r="ED370" s="185"/>
      <c r="EE370" s="185"/>
    </row>
    <row r="371" spans="30:135" ht="13" x14ac:dyDescent="0.15">
      <c r="AD371" s="144">
        <f t="shared" si="98"/>
        <v>85.476190476190482</v>
      </c>
      <c r="AE371" s="144">
        <f t="shared" si="99"/>
        <v>69.749303621169915</v>
      </c>
      <c r="AF371" s="149">
        <v>296</v>
      </c>
      <c r="AG371" s="150" t="s">
        <v>428</v>
      </c>
      <c r="AH371" s="149">
        <v>21</v>
      </c>
      <c r="AI371" s="151">
        <v>1</v>
      </c>
      <c r="AJ371" s="152">
        <v>1795</v>
      </c>
      <c r="AK371" s="152">
        <v>1252</v>
      </c>
      <c r="AL371" s="149">
        <v>0.69699999999999995</v>
      </c>
      <c r="AM371" s="152">
        <v>861</v>
      </c>
      <c r="AN371" s="152">
        <v>467</v>
      </c>
      <c r="AO371" s="152">
        <v>1328</v>
      </c>
      <c r="AP371" s="153">
        <v>0.35199999999999998</v>
      </c>
      <c r="AQ371" s="153">
        <v>0.39200000000000002</v>
      </c>
      <c r="AR371" s="154">
        <v>0.17599999999999999</v>
      </c>
      <c r="AS371" s="154">
        <v>0.10100000000000001</v>
      </c>
      <c r="AT371" s="154">
        <v>8.4000000000000005E-2</v>
      </c>
      <c r="AU371" s="154">
        <v>0.33400000000000002</v>
      </c>
      <c r="AW371" s="185"/>
      <c r="AX371" s="144">
        <f t="shared" si="100"/>
        <v>84.78676002546149</v>
      </c>
      <c r="AY371" s="149">
        <v>296</v>
      </c>
      <c r="AZ371" s="150" t="s">
        <v>584</v>
      </c>
      <c r="BA371" s="149">
        <v>19</v>
      </c>
      <c r="BB371" s="151">
        <v>1</v>
      </c>
      <c r="BC371" s="152">
        <v>1571</v>
      </c>
      <c r="BD371" s="152">
        <v>1332</v>
      </c>
      <c r="BE371" s="149">
        <v>0.84799999999999998</v>
      </c>
      <c r="BF371" s="152">
        <v>676</v>
      </c>
      <c r="BG371" s="152">
        <v>519</v>
      </c>
      <c r="BH371" s="152">
        <v>1195</v>
      </c>
      <c r="BI371" s="153">
        <v>0.434</v>
      </c>
      <c r="BJ371" s="153">
        <v>0.49199999999999999</v>
      </c>
      <c r="BK371" s="154">
        <v>0.16400000000000001</v>
      </c>
      <c r="BL371" s="154">
        <v>9.4E-2</v>
      </c>
      <c r="BM371" s="154">
        <v>7.8E-2</v>
      </c>
      <c r="BN371" s="154">
        <v>0.39300000000000002</v>
      </c>
      <c r="DU371" s="4"/>
      <c r="DZ371" s="185"/>
      <c r="EA371" s="185"/>
      <c r="EB371" s="185"/>
      <c r="EC371" s="185"/>
      <c r="ED371" s="185"/>
      <c r="EE371" s="185"/>
    </row>
    <row r="372" spans="30:135" ht="13" x14ac:dyDescent="0.15">
      <c r="AD372" s="144">
        <f t="shared" si="98"/>
        <v>78.727272727272734</v>
      </c>
      <c r="AE372" s="144">
        <f t="shared" si="99"/>
        <v>69.688221709006925</v>
      </c>
      <c r="AF372" s="149">
        <v>297</v>
      </c>
      <c r="AG372" s="150" t="s">
        <v>570</v>
      </c>
      <c r="AH372" s="149">
        <v>22</v>
      </c>
      <c r="AI372" s="151">
        <v>1</v>
      </c>
      <c r="AJ372" s="152">
        <v>1732</v>
      </c>
      <c r="AK372" s="152">
        <v>1207</v>
      </c>
      <c r="AL372" s="149">
        <v>0.69699999999999995</v>
      </c>
      <c r="AM372" s="152">
        <v>720</v>
      </c>
      <c r="AN372" s="152">
        <v>421</v>
      </c>
      <c r="AO372" s="152">
        <v>1141</v>
      </c>
      <c r="AP372" s="153">
        <v>0.36899999999999999</v>
      </c>
      <c r="AQ372" s="153">
        <v>0.41099999999999998</v>
      </c>
      <c r="AR372" s="154">
        <v>0.23300000000000001</v>
      </c>
      <c r="AS372" s="154">
        <v>0.127</v>
      </c>
      <c r="AT372" s="154">
        <v>9.5000000000000001E-2</v>
      </c>
      <c r="AU372" s="154">
        <v>0.33900000000000002</v>
      </c>
      <c r="AW372" s="185"/>
      <c r="AX372" s="144">
        <f t="shared" si="100"/>
        <v>84.918549658434046</v>
      </c>
      <c r="AY372" s="149">
        <v>297</v>
      </c>
      <c r="AZ372" s="150" t="s">
        <v>411</v>
      </c>
      <c r="BA372" s="149">
        <v>23</v>
      </c>
      <c r="BB372" s="151">
        <v>1</v>
      </c>
      <c r="BC372" s="152">
        <v>1903</v>
      </c>
      <c r="BD372" s="152">
        <v>1616</v>
      </c>
      <c r="BE372" s="149">
        <v>0.84899999999999998</v>
      </c>
      <c r="BF372" s="152">
        <v>711</v>
      </c>
      <c r="BG372" s="152">
        <v>625</v>
      </c>
      <c r="BH372" s="152">
        <v>1336</v>
      </c>
      <c r="BI372" s="153">
        <v>0.46800000000000003</v>
      </c>
      <c r="BJ372" s="153">
        <v>0.51100000000000001</v>
      </c>
      <c r="BK372" s="154">
        <v>0.21099999999999999</v>
      </c>
      <c r="BL372" s="154">
        <v>0.105</v>
      </c>
      <c r="BM372" s="154">
        <v>7.2999999999999995E-2</v>
      </c>
      <c r="BN372" s="154">
        <v>0.40699999999999997</v>
      </c>
      <c r="DU372" s="4"/>
      <c r="DZ372" s="185"/>
      <c r="EA372" s="185"/>
      <c r="EB372" s="185"/>
      <c r="EC372" s="185"/>
      <c r="ED372" s="185"/>
      <c r="EE372" s="185"/>
    </row>
    <row r="373" spans="30:135" ht="13" x14ac:dyDescent="0.15">
      <c r="AD373" s="144">
        <f t="shared" si="98"/>
        <v>86.777777777777771</v>
      </c>
      <c r="AE373" s="144">
        <f t="shared" si="99"/>
        <v>69.462227912932136</v>
      </c>
      <c r="AF373" s="149">
        <v>298</v>
      </c>
      <c r="AG373" s="150" t="s">
        <v>533</v>
      </c>
      <c r="AH373" s="149">
        <v>18</v>
      </c>
      <c r="AI373" s="151">
        <v>1</v>
      </c>
      <c r="AJ373" s="152">
        <v>1562</v>
      </c>
      <c r="AK373" s="152">
        <v>1085</v>
      </c>
      <c r="AL373" s="149">
        <v>0.69499999999999995</v>
      </c>
      <c r="AM373" s="152">
        <v>656</v>
      </c>
      <c r="AN373" s="152">
        <v>409</v>
      </c>
      <c r="AO373" s="152">
        <v>1065</v>
      </c>
      <c r="AP373" s="153">
        <v>0.38400000000000001</v>
      </c>
      <c r="AQ373" s="153">
        <v>0.41799999999999998</v>
      </c>
      <c r="AR373" s="154">
        <v>0.23699999999999999</v>
      </c>
      <c r="AS373" s="154">
        <v>0.10100000000000001</v>
      </c>
      <c r="AT373" s="154">
        <v>8.5999999999999993E-2</v>
      </c>
      <c r="AU373" s="154">
        <v>0.33700000000000002</v>
      </c>
      <c r="AW373" s="185"/>
      <c r="AX373" s="144">
        <f t="shared" si="100"/>
        <v>84.850078905839027</v>
      </c>
      <c r="AY373" s="149">
        <v>298</v>
      </c>
      <c r="AZ373" s="150" t="s">
        <v>410</v>
      </c>
      <c r="BA373" s="149">
        <v>24</v>
      </c>
      <c r="BB373" s="151">
        <v>1</v>
      </c>
      <c r="BC373" s="152">
        <v>1901</v>
      </c>
      <c r="BD373" s="152">
        <v>1613</v>
      </c>
      <c r="BE373" s="149">
        <v>0.84899999999999998</v>
      </c>
      <c r="BF373" s="152">
        <v>754</v>
      </c>
      <c r="BG373" s="152">
        <v>571</v>
      </c>
      <c r="BH373" s="152">
        <v>1325</v>
      </c>
      <c r="BI373" s="153">
        <v>0.43099999999999999</v>
      </c>
      <c r="BJ373" s="153">
        <v>0.499</v>
      </c>
      <c r="BK373" s="154">
        <v>0.20699999999999999</v>
      </c>
      <c r="BL373" s="155">
        <v>0.12</v>
      </c>
      <c r="BM373" s="154">
        <v>8.5000000000000006E-2</v>
      </c>
      <c r="BN373" s="154">
        <v>0.38700000000000001</v>
      </c>
      <c r="DU373" s="4"/>
      <c r="DZ373" s="185"/>
      <c r="EA373" s="185"/>
      <c r="EB373" s="185"/>
      <c r="EC373" s="185"/>
      <c r="ED373" s="185"/>
      <c r="EE373" s="185"/>
    </row>
    <row r="374" spans="30:135" ht="13" x14ac:dyDescent="0.15">
      <c r="AD374" s="144">
        <f t="shared" si="98"/>
        <v>87.578947368421055</v>
      </c>
      <c r="AE374" s="144">
        <f t="shared" si="99"/>
        <v>69.47115384615384</v>
      </c>
      <c r="AF374" s="149">
        <v>299</v>
      </c>
      <c r="AG374" s="150" t="s">
        <v>575</v>
      </c>
      <c r="AH374" s="149">
        <v>19</v>
      </c>
      <c r="AI374" s="151">
        <v>1</v>
      </c>
      <c r="AJ374" s="152">
        <v>1664</v>
      </c>
      <c r="AK374" s="152">
        <v>1156</v>
      </c>
      <c r="AL374" s="149">
        <v>0.69499999999999995</v>
      </c>
      <c r="AM374" s="152">
        <v>785</v>
      </c>
      <c r="AN374" s="152">
        <v>432</v>
      </c>
      <c r="AO374" s="152">
        <v>1217</v>
      </c>
      <c r="AP374" s="153">
        <v>0.35499999999999998</v>
      </c>
      <c r="AQ374" s="153">
        <v>0.38500000000000001</v>
      </c>
      <c r="AR374" s="154">
        <v>0.17399999999999999</v>
      </c>
      <c r="AS374" s="154">
        <v>0.114</v>
      </c>
      <c r="AT374" s="154">
        <v>9.8000000000000004E-2</v>
      </c>
      <c r="AU374" s="154">
        <v>0.33900000000000002</v>
      </c>
      <c r="AW374" s="185"/>
      <c r="AX374" s="144">
        <f t="shared" si="100"/>
        <v>85.025641025641036</v>
      </c>
      <c r="AY374" s="149">
        <v>299</v>
      </c>
      <c r="AZ374" s="150" t="s">
        <v>455</v>
      </c>
      <c r="BA374" s="149">
        <v>23</v>
      </c>
      <c r="BB374" s="151">
        <v>1</v>
      </c>
      <c r="BC374" s="152">
        <v>1950</v>
      </c>
      <c r="BD374" s="152">
        <v>1658</v>
      </c>
      <c r="BE374" s="149">
        <v>0.85</v>
      </c>
      <c r="BF374" s="152">
        <v>830</v>
      </c>
      <c r="BG374" s="152">
        <v>593</v>
      </c>
      <c r="BH374" s="152">
        <v>1423</v>
      </c>
      <c r="BI374" s="153">
        <v>0.41699999999999998</v>
      </c>
      <c r="BJ374" s="151">
        <v>0.47</v>
      </c>
      <c r="BK374" s="154">
        <v>0.17499999999999999</v>
      </c>
      <c r="BL374" s="154">
        <v>0.11700000000000001</v>
      </c>
      <c r="BM374" s="154">
        <v>8.3000000000000004E-2</v>
      </c>
      <c r="BN374" s="154">
        <v>0.39200000000000002</v>
      </c>
      <c r="DU374" s="4"/>
      <c r="DZ374" s="185"/>
      <c r="EA374" s="185"/>
      <c r="EB374" s="185"/>
      <c r="EC374" s="185"/>
      <c r="ED374" s="185"/>
      <c r="EE374" s="185"/>
    </row>
    <row r="375" spans="30:135" ht="13" x14ac:dyDescent="0.15">
      <c r="AD375" s="144">
        <f t="shared" si="98"/>
        <v>80.333333333333329</v>
      </c>
      <c r="AE375" s="144">
        <f t="shared" si="99"/>
        <v>69.353882631890926</v>
      </c>
      <c r="AF375" s="149">
        <v>300</v>
      </c>
      <c r="AG375" s="150" t="s">
        <v>424</v>
      </c>
      <c r="AH375" s="149">
        <v>21</v>
      </c>
      <c r="AI375" s="151">
        <v>1</v>
      </c>
      <c r="AJ375" s="152">
        <v>1687</v>
      </c>
      <c r="AK375" s="152">
        <v>1170</v>
      </c>
      <c r="AL375" s="149">
        <v>0.69399999999999995</v>
      </c>
      <c r="AM375" s="152">
        <v>729</v>
      </c>
      <c r="AN375" s="152">
        <v>435</v>
      </c>
      <c r="AO375" s="152">
        <v>1164</v>
      </c>
      <c r="AP375" s="153">
        <v>0.374</v>
      </c>
      <c r="AQ375" s="153">
        <v>0.40799999999999997</v>
      </c>
      <c r="AR375" s="154">
        <v>0.219</v>
      </c>
      <c r="AS375" s="154">
        <v>0.111</v>
      </c>
      <c r="AT375" s="154">
        <v>8.2000000000000003E-2</v>
      </c>
      <c r="AU375" s="154">
        <v>0.33700000000000002</v>
      </c>
      <c r="AW375" s="185"/>
      <c r="AX375" s="144">
        <f t="shared" si="100"/>
        <v>85.03898635477583</v>
      </c>
      <c r="AY375" s="149">
        <v>300</v>
      </c>
      <c r="AZ375" s="150" t="s">
        <v>269</v>
      </c>
      <c r="BA375" s="149">
        <v>25</v>
      </c>
      <c r="BB375" s="151">
        <v>1</v>
      </c>
      <c r="BC375" s="152">
        <v>2052</v>
      </c>
      <c r="BD375" s="152">
        <v>1745</v>
      </c>
      <c r="BE375" s="149">
        <v>0.85</v>
      </c>
      <c r="BF375" s="152">
        <v>922</v>
      </c>
      <c r="BG375" s="152">
        <v>642</v>
      </c>
      <c r="BH375" s="152">
        <v>1564</v>
      </c>
      <c r="BI375" s="151">
        <v>0.41</v>
      </c>
      <c r="BJ375" s="153">
        <v>0.46500000000000002</v>
      </c>
      <c r="BK375" s="154">
        <v>0.14799999999999999</v>
      </c>
      <c r="BL375" s="154">
        <v>0.106</v>
      </c>
      <c r="BM375" s="155">
        <v>0.09</v>
      </c>
      <c r="BN375" s="154">
        <v>0.39600000000000002</v>
      </c>
      <c r="DU375" s="4"/>
      <c r="DZ375" s="185"/>
      <c r="EA375" s="185"/>
      <c r="EB375" s="185"/>
      <c r="EC375" s="185"/>
      <c r="ED375" s="185"/>
      <c r="EE375" s="185"/>
    </row>
    <row r="376" spans="30:135" ht="13" x14ac:dyDescent="0.15">
      <c r="AD376" s="144">
        <f t="shared" si="98"/>
        <v>83.15789473684211</v>
      </c>
      <c r="AE376" s="144">
        <f t="shared" si="99"/>
        <v>69.303797468354432</v>
      </c>
      <c r="AF376" s="149">
        <v>301</v>
      </c>
      <c r="AG376" s="150" t="s">
        <v>506</v>
      </c>
      <c r="AH376" s="149">
        <v>19</v>
      </c>
      <c r="AI376" s="151">
        <v>1</v>
      </c>
      <c r="AJ376" s="152">
        <v>1580</v>
      </c>
      <c r="AK376" s="152">
        <v>1095</v>
      </c>
      <c r="AL376" s="149">
        <v>0.69299999999999995</v>
      </c>
      <c r="AM376" s="152">
        <v>635</v>
      </c>
      <c r="AN376" s="152">
        <v>405</v>
      </c>
      <c r="AO376" s="152">
        <v>1040</v>
      </c>
      <c r="AP376" s="153">
        <v>0.38900000000000001</v>
      </c>
      <c r="AQ376" s="153">
        <v>0.41299999999999998</v>
      </c>
      <c r="AR376" s="155">
        <v>0.24</v>
      </c>
      <c r="AS376" s="154">
        <v>0.129</v>
      </c>
      <c r="AT376" s="154">
        <v>0.10299999999999999</v>
      </c>
      <c r="AU376" s="154">
        <v>0.34599999999999997</v>
      </c>
      <c r="AW376" s="185"/>
      <c r="AX376" s="144">
        <f t="shared" si="100"/>
        <v>85.236593059936908</v>
      </c>
      <c r="AY376" s="149">
        <v>301</v>
      </c>
      <c r="AZ376" s="150" t="s">
        <v>548</v>
      </c>
      <c r="BA376" s="149">
        <v>19</v>
      </c>
      <c r="BB376" s="151">
        <v>1</v>
      </c>
      <c r="BC376" s="152">
        <v>1585</v>
      </c>
      <c r="BD376" s="152">
        <v>1351</v>
      </c>
      <c r="BE376" s="149">
        <v>0.85199999999999998</v>
      </c>
      <c r="BF376" s="152">
        <v>705</v>
      </c>
      <c r="BG376" s="152">
        <v>495</v>
      </c>
      <c r="BH376" s="152">
        <v>1200</v>
      </c>
      <c r="BI376" s="153">
        <v>0.41299999999999998</v>
      </c>
      <c r="BJ376" s="153">
        <v>0.46100000000000002</v>
      </c>
      <c r="BK376" s="154">
        <v>0.14199999999999999</v>
      </c>
      <c r="BL376" s="154">
        <v>0.125</v>
      </c>
      <c r="BM376" s="154">
        <v>0.104</v>
      </c>
      <c r="BN376" s="154">
        <v>0.40200000000000002</v>
      </c>
      <c r="DU376" s="4"/>
      <c r="DZ376" s="185"/>
      <c r="EA376" s="185"/>
      <c r="EB376" s="185"/>
      <c r="EC376" s="185"/>
      <c r="ED376" s="185"/>
      <c r="EE376" s="185"/>
    </row>
    <row r="377" spans="30:135" ht="13" x14ac:dyDescent="0.15">
      <c r="AD377" s="144">
        <f t="shared" si="98"/>
        <v>84.444444444444443</v>
      </c>
      <c r="AE377" s="144">
        <f t="shared" si="99"/>
        <v>68.881578947368411</v>
      </c>
      <c r="AF377" s="149">
        <v>302</v>
      </c>
      <c r="AG377" s="150" t="s">
        <v>421</v>
      </c>
      <c r="AH377" s="149">
        <v>18</v>
      </c>
      <c r="AI377" s="151">
        <v>1</v>
      </c>
      <c r="AJ377" s="152">
        <v>1520</v>
      </c>
      <c r="AK377" s="152">
        <v>1047</v>
      </c>
      <c r="AL377" s="149">
        <v>0.68899999999999995</v>
      </c>
      <c r="AM377" s="152">
        <v>715</v>
      </c>
      <c r="AN377" s="152">
        <v>378</v>
      </c>
      <c r="AO377" s="152">
        <v>1093</v>
      </c>
      <c r="AP377" s="153">
        <v>0.34599999999999997</v>
      </c>
      <c r="AQ377" s="153">
        <v>0.39500000000000002</v>
      </c>
      <c r="AR377" s="154">
        <v>0.192</v>
      </c>
      <c r="AS377" s="154">
        <v>0.105</v>
      </c>
      <c r="AT377" s="154">
        <v>7.4999999999999997E-2</v>
      </c>
      <c r="AU377" s="154">
        <v>0.32600000000000001</v>
      </c>
      <c r="AW377" s="185"/>
      <c r="AX377" s="144">
        <f t="shared" si="100"/>
        <v>85.180995475113122</v>
      </c>
      <c r="AY377" s="149">
        <v>302</v>
      </c>
      <c r="AZ377" s="150" t="s">
        <v>505</v>
      </c>
      <c r="BA377" s="149">
        <v>21</v>
      </c>
      <c r="BB377" s="151">
        <v>1</v>
      </c>
      <c r="BC377" s="152">
        <v>1768</v>
      </c>
      <c r="BD377" s="152">
        <v>1506</v>
      </c>
      <c r="BE377" s="149">
        <v>0.85199999999999998</v>
      </c>
      <c r="BF377" s="152">
        <v>758</v>
      </c>
      <c r="BG377" s="152">
        <v>542</v>
      </c>
      <c r="BH377" s="152">
        <v>1300</v>
      </c>
      <c r="BI377" s="153">
        <v>0.41699999999999998</v>
      </c>
      <c r="BJ377" s="153">
        <v>0.47799999999999998</v>
      </c>
      <c r="BK377" s="155">
        <v>0.18</v>
      </c>
      <c r="BL377" s="154">
        <v>0.104</v>
      </c>
      <c r="BM377" s="154">
        <v>8.3000000000000004E-2</v>
      </c>
      <c r="BN377" s="154">
        <v>0.38700000000000001</v>
      </c>
      <c r="DU377" s="4"/>
      <c r="DZ377" s="185"/>
      <c r="EA377" s="185"/>
      <c r="EB377" s="185"/>
      <c r="EC377" s="185"/>
      <c r="ED377" s="185"/>
      <c r="EE377" s="185"/>
    </row>
    <row r="378" spans="30:135" ht="13" x14ac:dyDescent="0.15">
      <c r="AD378" s="144">
        <f t="shared" si="98"/>
        <v>80.277777777777786</v>
      </c>
      <c r="AE378" s="144">
        <f t="shared" si="99"/>
        <v>68.927335640138409</v>
      </c>
      <c r="AF378" s="149">
        <v>303</v>
      </c>
      <c r="AG378" s="150" t="s">
        <v>485</v>
      </c>
      <c r="AH378" s="149">
        <v>18</v>
      </c>
      <c r="AI378" s="151">
        <v>1</v>
      </c>
      <c r="AJ378" s="152">
        <v>1445</v>
      </c>
      <c r="AK378" s="152">
        <v>996</v>
      </c>
      <c r="AL378" s="149">
        <v>0.68899999999999995</v>
      </c>
      <c r="AM378" s="152">
        <v>734</v>
      </c>
      <c r="AN378" s="152">
        <v>364</v>
      </c>
      <c r="AO378" s="152">
        <v>1098</v>
      </c>
      <c r="AP378" s="153">
        <v>0.33200000000000002</v>
      </c>
      <c r="AQ378" s="153">
        <v>0.38100000000000001</v>
      </c>
      <c r="AR378" s="155">
        <v>0.16</v>
      </c>
      <c r="AS378" s="154">
        <v>9.2999999999999999E-2</v>
      </c>
      <c r="AT378" s="154">
        <v>7.4999999999999997E-2</v>
      </c>
      <c r="AU378" s="154">
        <v>0.31900000000000001</v>
      </c>
      <c r="AW378" s="185"/>
      <c r="AX378" s="144">
        <f t="shared" si="100"/>
        <v>85.174418604651152</v>
      </c>
      <c r="AY378" s="149">
        <v>303</v>
      </c>
      <c r="AZ378" s="150" t="s">
        <v>371</v>
      </c>
      <c r="BA378" s="149">
        <v>24</v>
      </c>
      <c r="BB378" s="151">
        <v>1</v>
      </c>
      <c r="BC378" s="152">
        <v>2064</v>
      </c>
      <c r="BD378" s="152">
        <v>1758</v>
      </c>
      <c r="BE378" s="149">
        <v>0.85199999999999998</v>
      </c>
      <c r="BF378" s="152">
        <v>910</v>
      </c>
      <c r="BG378" s="152">
        <v>632</v>
      </c>
      <c r="BH378" s="152">
        <v>1542</v>
      </c>
      <c r="BI378" s="151">
        <v>0.41</v>
      </c>
      <c r="BJ378" s="153">
        <v>0.47399999999999998</v>
      </c>
      <c r="BK378" s="154">
        <v>0.16900000000000001</v>
      </c>
      <c r="BL378" s="154">
        <v>0.108</v>
      </c>
      <c r="BM378" s="154">
        <v>8.5999999999999993E-2</v>
      </c>
      <c r="BN378" s="154">
        <v>0.38300000000000001</v>
      </c>
      <c r="DU378" s="4"/>
      <c r="DZ378" s="185"/>
      <c r="EA378" s="185"/>
      <c r="EB378" s="185"/>
      <c r="EC378" s="185"/>
      <c r="ED378" s="185"/>
      <c r="EE378" s="185"/>
    </row>
    <row r="379" spans="30:135" ht="13" x14ac:dyDescent="0.15">
      <c r="AD379" s="144">
        <f t="shared" si="98"/>
        <v>78.94736842105263</v>
      </c>
      <c r="AE379" s="144">
        <f t="shared" si="99"/>
        <v>68.733333333333334</v>
      </c>
      <c r="AF379" s="149">
        <v>304</v>
      </c>
      <c r="AG379" s="150" t="s">
        <v>443</v>
      </c>
      <c r="AH379" s="149">
        <v>19</v>
      </c>
      <c r="AI379" s="151">
        <v>1</v>
      </c>
      <c r="AJ379" s="152">
        <v>1500</v>
      </c>
      <c r="AK379" s="152">
        <v>1031</v>
      </c>
      <c r="AL379" s="149">
        <v>0.68700000000000006</v>
      </c>
      <c r="AM379" s="152">
        <v>728</v>
      </c>
      <c r="AN379" s="152">
        <v>353</v>
      </c>
      <c r="AO379" s="152">
        <v>1081</v>
      </c>
      <c r="AP379" s="153">
        <v>0.32700000000000001</v>
      </c>
      <c r="AQ379" s="153">
        <v>0.372</v>
      </c>
      <c r="AR379" s="155">
        <v>0.18</v>
      </c>
      <c r="AS379" s="154">
        <v>0.113</v>
      </c>
      <c r="AT379" s="155">
        <v>0.08</v>
      </c>
      <c r="AU379" s="154">
        <v>0.32400000000000001</v>
      </c>
      <c r="AW379" s="185"/>
      <c r="AX379" s="144">
        <f t="shared" si="100"/>
        <v>85.482493595217761</v>
      </c>
      <c r="AY379" s="149">
        <v>304</v>
      </c>
      <c r="AZ379" s="150" t="s">
        <v>520</v>
      </c>
      <c r="BA379" s="149">
        <v>15</v>
      </c>
      <c r="BB379" s="151">
        <v>1</v>
      </c>
      <c r="BC379" s="152">
        <v>1171</v>
      </c>
      <c r="BD379" s="152">
        <v>1001</v>
      </c>
      <c r="BE379" s="149">
        <v>0.85499999999999998</v>
      </c>
      <c r="BF379" s="152">
        <v>521</v>
      </c>
      <c r="BG379" s="152">
        <v>371</v>
      </c>
      <c r="BH379" s="152">
        <v>892</v>
      </c>
      <c r="BI379" s="153">
        <v>0.41599999999999998</v>
      </c>
      <c r="BJ379" s="153">
        <v>0.47299999999999998</v>
      </c>
      <c r="BK379" s="155">
        <v>0.16</v>
      </c>
      <c r="BL379" s="154">
        <v>9.6000000000000002E-2</v>
      </c>
      <c r="BM379" s="154">
        <v>7.8E-2</v>
      </c>
      <c r="BN379" s="154">
        <v>0.38900000000000001</v>
      </c>
      <c r="DU379" s="4"/>
      <c r="DZ379" s="185"/>
      <c r="EA379" s="185"/>
      <c r="EB379" s="185"/>
      <c r="EC379" s="185"/>
      <c r="ED379" s="185"/>
      <c r="EE379" s="185"/>
    </row>
    <row r="380" spans="30:135" ht="13" x14ac:dyDescent="0.15">
      <c r="AD380" s="144">
        <f t="shared" si="98"/>
        <v>78.1875</v>
      </c>
      <c r="AE380" s="144">
        <f t="shared" si="99"/>
        <v>68.585131894484405</v>
      </c>
      <c r="AF380" s="149">
        <v>305</v>
      </c>
      <c r="AG380" s="150" t="s">
        <v>340</v>
      </c>
      <c r="AH380" s="149">
        <v>16</v>
      </c>
      <c r="AI380" s="151">
        <v>1</v>
      </c>
      <c r="AJ380" s="152">
        <v>1251</v>
      </c>
      <c r="AK380" s="152">
        <v>858</v>
      </c>
      <c r="AL380" s="149">
        <v>0.68600000000000005</v>
      </c>
      <c r="AM380" s="152">
        <v>559</v>
      </c>
      <c r="AN380" s="152">
        <v>346</v>
      </c>
      <c r="AO380" s="152">
        <v>905</v>
      </c>
      <c r="AP380" s="153">
        <v>0.38200000000000001</v>
      </c>
      <c r="AQ380" s="153">
        <v>0.41599999999999998</v>
      </c>
      <c r="AR380" s="155">
        <v>0.21</v>
      </c>
      <c r="AS380" s="154">
        <v>7.5999999999999998E-2</v>
      </c>
      <c r="AT380" s="154">
        <v>4.9000000000000002E-2</v>
      </c>
      <c r="AU380" s="154">
        <v>0.32900000000000001</v>
      </c>
      <c r="AW380" s="185"/>
      <c r="AX380" s="144">
        <f t="shared" si="100"/>
        <v>85.547785547785551</v>
      </c>
      <c r="AY380" s="149">
        <v>305</v>
      </c>
      <c r="AZ380" s="150" t="s">
        <v>585</v>
      </c>
      <c r="BA380" s="149">
        <v>5</v>
      </c>
      <c r="BB380" s="151">
        <v>1</v>
      </c>
      <c r="BC380" s="152">
        <v>429</v>
      </c>
      <c r="BD380" s="152">
        <v>367</v>
      </c>
      <c r="BE380" s="149">
        <v>0.85499999999999998</v>
      </c>
      <c r="BF380" s="152">
        <v>180</v>
      </c>
      <c r="BG380" s="152">
        <v>142</v>
      </c>
      <c r="BH380" s="152">
        <v>322</v>
      </c>
      <c r="BI380" s="153">
        <v>0.441</v>
      </c>
      <c r="BJ380" s="153">
        <v>0.48899999999999999</v>
      </c>
      <c r="BK380" s="155">
        <v>0.17</v>
      </c>
      <c r="BL380" s="154">
        <v>9.8000000000000004E-2</v>
      </c>
      <c r="BM380" s="154">
        <v>8.2000000000000003E-2</v>
      </c>
      <c r="BN380" s="154">
        <v>0.40100000000000002</v>
      </c>
      <c r="DU380" s="4"/>
      <c r="DZ380" s="185"/>
      <c r="EA380" s="185"/>
      <c r="EB380" s="185"/>
      <c r="EC380" s="185"/>
      <c r="ED380" s="185"/>
      <c r="EE380" s="185"/>
    </row>
    <row r="381" spans="30:135" ht="13" x14ac:dyDescent="0.15">
      <c r="AD381" s="144">
        <f t="shared" si="98"/>
        <v>81.4375</v>
      </c>
      <c r="AE381" s="144">
        <f t="shared" si="99"/>
        <v>68.610897927858787</v>
      </c>
      <c r="AF381" s="149">
        <v>306</v>
      </c>
      <c r="AG381" s="150" t="s">
        <v>309</v>
      </c>
      <c r="AH381" s="149">
        <v>16</v>
      </c>
      <c r="AI381" s="151">
        <v>1</v>
      </c>
      <c r="AJ381" s="152">
        <v>1303</v>
      </c>
      <c r="AK381" s="152">
        <v>894</v>
      </c>
      <c r="AL381" s="149">
        <v>0.68600000000000005</v>
      </c>
      <c r="AM381" s="152">
        <v>623</v>
      </c>
      <c r="AN381" s="152">
        <v>322</v>
      </c>
      <c r="AO381" s="152">
        <v>945</v>
      </c>
      <c r="AP381" s="153">
        <v>0.34100000000000003</v>
      </c>
      <c r="AQ381" s="153">
        <v>0.38500000000000001</v>
      </c>
      <c r="AR381" s="154">
        <v>0.193</v>
      </c>
      <c r="AS381" s="154">
        <v>9.7000000000000003E-2</v>
      </c>
      <c r="AT381" s="155">
        <v>7.0000000000000007E-2</v>
      </c>
      <c r="AU381" s="154">
        <v>0.32300000000000001</v>
      </c>
      <c r="AW381" s="185"/>
      <c r="AX381" s="144">
        <f t="shared" si="100"/>
        <v>85.721676151060535</v>
      </c>
      <c r="AY381" s="149">
        <v>306</v>
      </c>
      <c r="AZ381" s="150" t="s">
        <v>553</v>
      </c>
      <c r="BA381" s="149">
        <v>23</v>
      </c>
      <c r="BB381" s="151">
        <v>1</v>
      </c>
      <c r="BC381" s="152">
        <v>1933</v>
      </c>
      <c r="BD381" s="152">
        <v>1657</v>
      </c>
      <c r="BE381" s="149">
        <v>0.85699999999999998</v>
      </c>
      <c r="BF381" s="152">
        <v>766</v>
      </c>
      <c r="BG381" s="152">
        <v>610</v>
      </c>
      <c r="BH381" s="152">
        <v>1376</v>
      </c>
      <c r="BI381" s="153">
        <v>0.443</v>
      </c>
      <c r="BJ381" s="151">
        <v>0.51</v>
      </c>
      <c r="BK381" s="154">
        <v>0.21099999999999999</v>
      </c>
      <c r="BL381" s="154">
        <v>0.10199999999999999</v>
      </c>
      <c r="BM381" s="154">
        <v>8.5000000000000006E-2</v>
      </c>
      <c r="BN381" s="154">
        <v>0.38700000000000001</v>
      </c>
      <c r="DU381" s="4"/>
      <c r="DZ381" s="185"/>
      <c r="EA381" s="185"/>
      <c r="EB381" s="185"/>
      <c r="EC381" s="185"/>
      <c r="ED381" s="185"/>
      <c r="EE381" s="185"/>
    </row>
    <row r="382" spans="30:135" ht="13" x14ac:dyDescent="0.15">
      <c r="AD382" s="144">
        <f t="shared" si="98"/>
        <v>82.25</v>
      </c>
      <c r="AE382" s="144">
        <f t="shared" si="99"/>
        <v>68.510638297872333</v>
      </c>
      <c r="AF382" s="149">
        <v>307</v>
      </c>
      <c r="AG382" s="150" t="s">
        <v>525</v>
      </c>
      <c r="AH382" s="149">
        <v>20</v>
      </c>
      <c r="AI382" s="151">
        <v>1</v>
      </c>
      <c r="AJ382" s="152">
        <v>1645</v>
      </c>
      <c r="AK382" s="152">
        <v>1127</v>
      </c>
      <c r="AL382" s="149">
        <v>0.68500000000000005</v>
      </c>
      <c r="AM382" s="152">
        <v>692</v>
      </c>
      <c r="AN382" s="152">
        <v>427</v>
      </c>
      <c r="AO382" s="152">
        <v>1119</v>
      </c>
      <c r="AP382" s="153">
        <v>0.38200000000000001</v>
      </c>
      <c r="AQ382" s="153">
        <v>0.42099999999999999</v>
      </c>
      <c r="AR382" s="154">
        <v>0.24399999999999999</v>
      </c>
      <c r="AS382" s="155">
        <v>0.09</v>
      </c>
      <c r="AT382" s="154">
        <v>6.8000000000000005E-2</v>
      </c>
      <c r="AU382" s="154">
        <v>0.32500000000000001</v>
      </c>
      <c r="AW382" s="185"/>
      <c r="AX382" s="144">
        <f t="shared" si="100"/>
        <v>85.829959514170042</v>
      </c>
      <c r="AY382" s="149">
        <v>307</v>
      </c>
      <c r="AZ382" s="150" t="s">
        <v>538</v>
      </c>
      <c r="BA382" s="149">
        <v>16</v>
      </c>
      <c r="BB382" s="151">
        <v>1</v>
      </c>
      <c r="BC382" s="152">
        <v>1235</v>
      </c>
      <c r="BD382" s="152">
        <v>1060</v>
      </c>
      <c r="BE382" s="149">
        <v>0.85799999999999998</v>
      </c>
      <c r="BF382" s="152">
        <v>536</v>
      </c>
      <c r="BG382" s="152">
        <v>402</v>
      </c>
      <c r="BH382" s="152">
        <v>938</v>
      </c>
      <c r="BI382" s="153">
        <v>0.42899999999999999</v>
      </c>
      <c r="BJ382" s="153">
        <v>0.47299999999999998</v>
      </c>
      <c r="BK382" s="154">
        <v>0.16300000000000001</v>
      </c>
      <c r="BL382" s="154">
        <v>0.104</v>
      </c>
      <c r="BM382" s="154">
        <v>9.5000000000000001E-2</v>
      </c>
      <c r="BN382" s="155">
        <v>0.4</v>
      </c>
      <c r="DU382" s="4"/>
      <c r="DZ382" s="185"/>
      <c r="EA382" s="185"/>
      <c r="EB382" s="185"/>
      <c r="EC382" s="185"/>
      <c r="ED382" s="185"/>
      <c r="EE382" s="185"/>
    </row>
    <row r="383" spans="30:135" ht="13" x14ac:dyDescent="0.15">
      <c r="AD383" s="144">
        <f t="shared" si="98"/>
        <v>83.5</v>
      </c>
      <c r="AE383" s="144">
        <f t="shared" si="99"/>
        <v>68.263473053892227</v>
      </c>
      <c r="AF383" s="149">
        <v>308</v>
      </c>
      <c r="AG383" s="150" t="s">
        <v>415</v>
      </c>
      <c r="AH383" s="149">
        <v>14</v>
      </c>
      <c r="AI383" s="151">
        <v>1</v>
      </c>
      <c r="AJ383" s="152">
        <v>1169</v>
      </c>
      <c r="AK383" s="152">
        <v>798</v>
      </c>
      <c r="AL383" s="149">
        <v>0.68300000000000005</v>
      </c>
      <c r="AM383" s="152">
        <v>492</v>
      </c>
      <c r="AN383" s="152">
        <v>303</v>
      </c>
      <c r="AO383" s="152">
        <v>795</v>
      </c>
      <c r="AP383" s="153">
        <v>0.38100000000000001</v>
      </c>
      <c r="AQ383" s="151">
        <v>0.42</v>
      </c>
      <c r="AR383" s="154">
        <v>0.23699999999999999</v>
      </c>
      <c r="AS383" s="154">
        <v>9.9000000000000005E-2</v>
      </c>
      <c r="AT383" s="154">
        <v>7.8E-2</v>
      </c>
      <c r="AU383" s="154">
        <v>0.32900000000000001</v>
      </c>
      <c r="AW383" s="185"/>
      <c r="AX383" s="144">
        <f t="shared" si="100"/>
        <v>85.911602209944746</v>
      </c>
      <c r="AY383" s="149">
        <v>308</v>
      </c>
      <c r="AZ383" s="150" t="s">
        <v>574</v>
      </c>
      <c r="BA383" s="149">
        <v>17</v>
      </c>
      <c r="BB383" s="151">
        <v>1</v>
      </c>
      <c r="BC383" s="152">
        <v>1448</v>
      </c>
      <c r="BD383" s="152">
        <v>1244</v>
      </c>
      <c r="BE383" s="149">
        <v>0.85899999999999999</v>
      </c>
      <c r="BF383" s="152">
        <v>544</v>
      </c>
      <c r="BG383" s="152">
        <v>449</v>
      </c>
      <c r="BH383" s="152">
        <v>993</v>
      </c>
      <c r="BI383" s="153">
        <v>0.45200000000000001</v>
      </c>
      <c r="BJ383" s="153">
        <v>0.51100000000000001</v>
      </c>
      <c r="BK383" s="154">
        <v>0.21299999999999999</v>
      </c>
      <c r="BL383" s="155">
        <v>0.12</v>
      </c>
      <c r="BM383" s="154">
        <v>8.4000000000000005E-2</v>
      </c>
      <c r="BN383" s="154">
        <v>0.39900000000000002</v>
      </c>
      <c r="DU383" s="4"/>
      <c r="DZ383" s="185"/>
      <c r="EA383" s="185"/>
      <c r="EB383" s="185"/>
      <c r="EC383" s="185"/>
      <c r="ED383" s="185"/>
      <c r="EE383" s="185"/>
    </row>
    <row r="384" spans="30:135" ht="13" x14ac:dyDescent="0.15">
      <c r="AD384" s="144">
        <f t="shared" si="98"/>
        <v>73.375</v>
      </c>
      <c r="AE384" s="144">
        <f t="shared" si="99"/>
        <v>68.057921635434411</v>
      </c>
      <c r="AF384" s="149">
        <v>309</v>
      </c>
      <c r="AG384" s="150" t="s">
        <v>467</v>
      </c>
      <c r="AH384" s="149">
        <v>16</v>
      </c>
      <c r="AI384" s="151">
        <v>1</v>
      </c>
      <c r="AJ384" s="152">
        <v>1174</v>
      </c>
      <c r="AK384" s="152">
        <v>799</v>
      </c>
      <c r="AL384" s="149">
        <v>0.68100000000000005</v>
      </c>
      <c r="AM384" s="152">
        <v>510</v>
      </c>
      <c r="AN384" s="152">
        <v>301</v>
      </c>
      <c r="AO384" s="152">
        <v>811</v>
      </c>
      <c r="AP384" s="153">
        <v>0.371</v>
      </c>
      <c r="AQ384" s="153">
        <v>0.41399999999999998</v>
      </c>
      <c r="AR384" s="154">
        <v>0.23300000000000001</v>
      </c>
      <c r="AS384" s="154">
        <v>8.5999999999999993E-2</v>
      </c>
      <c r="AT384" s="154">
        <v>6.0999999999999999E-2</v>
      </c>
      <c r="AU384" s="154">
        <v>0.32300000000000001</v>
      </c>
      <c r="AW384" s="185"/>
      <c r="AX384" s="144">
        <f t="shared" si="100"/>
        <v>85.892388451443566</v>
      </c>
      <c r="AY384" s="149">
        <v>309</v>
      </c>
      <c r="AZ384" s="150" t="s">
        <v>569</v>
      </c>
      <c r="BA384" s="149">
        <v>17</v>
      </c>
      <c r="BB384" s="151">
        <v>1</v>
      </c>
      <c r="BC384" s="152">
        <v>1524</v>
      </c>
      <c r="BD384" s="152">
        <v>1309</v>
      </c>
      <c r="BE384" s="149">
        <v>0.85899999999999999</v>
      </c>
      <c r="BF384" s="152">
        <v>653</v>
      </c>
      <c r="BG384" s="152">
        <v>479</v>
      </c>
      <c r="BH384" s="152">
        <v>1132</v>
      </c>
      <c r="BI384" s="153">
        <v>0.42299999999999999</v>
      </c>
      <c r="BJ384" s="153">
        <v>0.49299999999999999</v>
      </c>
      <c r="BK384" s="154">
        <v>0.17699999999999999</v>
      </c>
      <c r="BL384" s="154">
        <v>9.6000000000000002E-2</v>
      </c>
      <c r="BM384" s="154">
        <v>6.2E-2</v>
      </c>
      <c r="BN384" s="154">
        <v>0.38900000000000001</v>
      </c>
      <c r="DU384" s="4"/>
      <c r="DZ384" s="185"/>
      <c r="EA384" s="185"/>
      <c r="EB384" s="185"/>
      <c r="EC384" s="185"/>
      <c r="ED384" s="185"/>
      <c r="EE384" s="185"/>
    </row>
    <row r="385" spans="30:135" ht="13" x14ac:dyDescent="0.15">
      <c r="AD385" s="144">
        <f t="shared" si="98"/>
        <v>78.090909090909093</v>
      </c>
      <c r="AE385" s="144">
        <f t="shared" si="99"/>
        <v>67.986030267753208</v>
      </c>
      <c r="AF385" s="149">
        <v>310</v>
      </c>
      <c r="AG385" s="150" t="s">
        <v>586</v>
      </c>
      <c r="AH385" s="149">
        <v>22</v>
      </c>
      <c r="AI385" s="151">
        <v>1</v>
      </c>
      <c r="AJ385" s="152">
        <v>1718</v>
      </c>
      <c r="AK385" s="152">
        <v>1168</v>
      </c>
      <c r="AL385" s="149">
        <v>0.68</v>
      </c>
      <c r="AM385" s="152">
        <v>817</v>
      </c>
      <c r="AN385" s="152">
        <v>414</v>
      </c>
      <c r="AO385" s="152">
        <v>1231</v>
      </c>
      <c r="AP385" s="153">
        <v>0.33600000000000002</v>
      </c>
      <c r="AQ385" s="153">
        <v>0.39100000000000001</v>
      </c>
      <c r="AR385" s="154">
        <v>0.20499999999999999</v>
      </c>
      <c r="AS385" s="155">
        <v>0.09</v>
      </c>
      <c r="AT385" s="154">
        <v>6.8000000000000005E-2</v>
      </c>
      <c r="AU385" s="154">
        <v>0.317</v>
      </c>
      <c r="AW385" s="185"/>
      <c r="AX385" s="144">
        <f t="shared" si="100"/>
        <v>86.118386589837613</v>
      </c>
      <c r="AY385" s="149">
        <v>310</v>
      </c>
      <c r="AZ385" s="150" t="s">
        <v>350</v>
      </c>
      <c r="BA385" s="149">
        <v>23</v>
      </c>
      <c r="BB385" s="151">
        <v>1</v>
      </c>
      <c r="BC385" s="152">
        <v>1909</v>
      </c>
      <c r="BD385" s="152">
        <v>1644</v>
      </c>
      <c r="BE385" s="149">
        <v>0.86099999999999999</v>
      </c>
      <c r="BF385" s="152">
        <v>782</v>
      </c>
      <c r="BG385" s="152">
        <v>618</v>
      </c>
      <c r="BH385" s="152">
        <v>1400</v>
      </c>
      <c r="BI385" s="153">
        <v>0.441</v>
      </c>
      <c r="BJ385" s="153">
        <v>0.49299999999999999</v>
      </c>
      <c r="BK385" s="154">
        <v>0.17899999999999999</v>
      </c>
      <c r="BL385" s="154">
        <v>0.105</v>
      </c>
      <c r="BM385" s="154">
        <v>7.9000000000000001E-2</v>
      </c>
      <c r="BN385" s="154">
        <v>0.40500000000000003</v>
      </c>
      <c r="DU385" s="4"/>
      <c r="DZ385" s="185"/>
      <c r="EA385" s="185"/>
      <c r="EB385" s="185"/>
      <c r="EC385" s="185"/>
      <c r="ED385" s="185"/>
      <c r="EE385" s="185"/>
    </row>
    <row r="386" spans="30:135" ht="13" x14ac:dyDescent="0.15">
      <c r="AD386" s="144">
        <f t="shared" si="98"/>
        <v>88.04</v>
      </c>
      <c r="AE386" s="144">
        <f t="shared" si="99"/>
        <v>67.969104952294416</v>
      </c>
      <c r="AF386" s="149">
        <v>311</v>
      </c>
      <c r="AG386" s="150" t="s">
        <v>462</v>
      </c>
      <c r="AH386" s="149">
        <v>25</v>
      </c>
      <c r="AI386" s="151">
        <v>1</v>
      </c>
      <c r="AJ386" s="152">
        <v>2201</v>
      </c>
      <c r="AK386" s="152">
        <v>1496</v>
      </c>
      <c r="AL386" s="149">
        <v>0.68</v>
      </c>
      <c r="AM386" s="152">
        <v>1081</v>
      </c>
      <c r="AN386" s="152">
        <v>554</v>
      </c>
      <c r="AO386" s="152">
        <v>1635</v>
      </c>
      <c r="AP386" s="153">
        <v>0.33900000000000002</v>
      </c>
      <c r="AQ386" s="153">
        <v>0.379</v>
      </c>
      <c r="AR386" s="154">
        <v>0.17100000000000001</v>
      </c>
      <c r="AS386" s="154">
        <v>9.6000000000000002E-2</v>
      </c>
      <c r="AT386" s="154">
        <v>7.0999999999999994E-2</v>
      </c>
      <c r="AU386" s="154">
        <v>0.32600000000000001</v>
      </c>
      <c r="AW386" s="185"/>
      <c r="AX386" s="144">
        <f t="shared" si="100"/>
        <v>86.282151208106001</v>
      </c>
      <c r="AY386" s="149">
        <v>311</v>
      </c>
      <c r="AZ386" s="150" t="s">
        <v>587</v>
      </c>
      <c r="BA386" s="149">
        <v>16</v>
      </c>
      <c r="BB386" s="151">
        <v>1</v>
      </c>
      <c r="BC386" s="152">
        <v>1283</v>
      </c>
      <c r="BD386" s="152">
        <v>1107</v>
      </c>
      <c r="BE386" s="149">
        <v>0.86299999999999999</v>
      </c>
      <c r="BF386" s="152">
        <v>599</v>
      </c>
      <c r="BG386" s="152">
        <v>436</v>
      </c>
      <c r="BH386" s="152">
        <v>1035</v>
      </c>
      <c r="BI386" s="153">
        <v>0.42099999999999999</v>
      </c>
      <c r="BJ386" s="153">
        <v>0.47899999999999998</v>
      </c>
      <c r="BK386" s="154">
        <v>0.13400000000000001</v>
      </c>
      <c r="BL386" s="154">
        <v>7.2999999999999995E-2</v>
      </c>
      <c r="BM386" s="154">
        <v>6.3E-2</v>
      </c>
      <c r="BN386" s="154">
        <v>0.39200000000000002</v>
      </c>
      <c r="DU386" s="4"/>
      <c r="DZ386" s="185"/>
      <c r="EA386" s="185"/>
      <c r="EB386" s="185"/>
      <c r="EC386" s="185"/>
      <c r="ED386" s="185"/>
      <c r="EE386" s="185"/>
    </row>
    <row r="387" spans="30:135" ht="13" x14ac:dyDescent="0.15">
      <c r="AD387" s="144">
        <f t="shared" si="98"/>
        <v>77.826086956521735</v>
      </c>
      <c r="AE387" s="144">
        <f t="shared" si="99"/>
        <v>67.932960893854741</v>
      </c>
      <c r="AF387" s="149">
        <v>312</v>
      </c>
      <c r="AG387" s="150" t="s">
        <v>336</v>
      </c>
      <c r="AH387" s="149">
        <v>23</v>
      </c>
      <c r="AI387" s="151">
        <v>1</v>
      </c>
      <c r="AJ387" s="152">
        <v>1790</v>
      </c>
      <c r="AK387" s="152">
        <v>1216</v>
      </c>
      <c r="AL387" s="149">
        <v>0.67900000000000005</v>
      </c>
      <c r="AM387" s="152">
        <v>797</v>
      </c>
      <c r="AN387" s="152">
        <v>436</v>
      </c>
      <c r="AO387" s="152">
        <v>1233</v>
      </c>
      <c r="AP387" s="153">
        <v>0.35399999999999998</v>
      </c>
      <c r="AQ387" s="153">
        <v>0.40300000000000002</v>
      </c>
      <c r="AR387" s="154">
        <v>0.23200000000000001</v>
      </c>
      <c r="AS387" s="154">
        <v>9.2999999999999999E-2</v>
      </c>
      <c r="AT387" s="154">
        <v>7.3999999999999996E-2</v>
      </c>
      <c r="AU387" s="154">
        <v>0.317</v>
      </c>
      <c r="AW387" s="185"/>
      <c r="AX387" s="144">
        <f t="shared" si="100"/>
        <v>86.551724137931032</v>
      </c>
      <c r="AY387" s="149">
        <v>312</v>
      </c>
      <c r="AZ387" s="150" t="s">
        <v>380</v>
      </c>
      <c r="BA387" s="149">
        <v>24</v>
      </c>
      <c r="BB387" s="151">
        <v>1</v>
      </c>
      <c r="BC387" s="152">
        <v>2030</v>
      </c>
      <c r="BD387" s="152">
        <v>1757</v>
      </c>
      <c r="BE387" s="149">
        <v>0.86599999999999999</v>
      </c>
      <c r="BF387" s="152">
        <v>918</v>
      </c>
      <c r="BG387" s="152">
        <v>640</v>
      </c>
      <c r="BH387" s="152">
        <v>1558</v>
      </c>
      <c r="BI387" s="153">
        <v>0.41099999999999998</v>
      </c>
      <c r="BJ387" s="153">
        <v>0.46800000000000003</v>
      </c>
      <c r="BK387" s="154">
        <v>0.14499999999999999</v>
      </c>
      <c r="BL387" s="154">
        <v>0.105</v>
      </c>
      <c r="BM387" s="155">
        <v>0.09</v>
      </c>
      <c r="BN387" s="154">
        <v>0.39500000000000002</v>
      </c>
      <c r="DU387" s="4"/>
      <c r="DZ387" s="185"/>
      <c r="EA387" s="185"/>
      <c r="EB387" s="185"/>
      <c r="EC387" s="185"/>
      <c r="ED387" s="185"/>
      <c r="EE387" s="185"/>
    </row>
    <row r="388" spans="30:135" ht="13" x14ac:dyDescent="0.15">
      <c r="AD388" s="144">
        <f t="shared" si="98"/>
        <v>83.235294117647072</v>
      </c>
      <c r="AE388" s="144">
        <f t="shared" si="99"/>
        <v>67.773851590106005</v>
      </c>
      <c r="AF388" s="149">
        <v>313</v>
      </c>
      <c r="AG388" s="150" t="s">
        <v>511</v>
      </c>
      <c r="AH388" s="149">
        <v>17</v>
      </c>
      <c r="AI388" s="151">
        <v>1</v>
      </c>
      <c r="AJ388" s="152">
        <v>1415</v>
      </c>
      <c r="AK388" s="152">
        <v>959</v>
      </c>
      <c r="AL388" s="149">
        <v>0.67800000000000005</v>
      </c>
      <c r="AM388" s="152">
        <v>646</v>
      </c>
      <c r="AN388" s="152">
        <v>372</v>
      </c>
      <c r="AO388" s="152">
        <v>1018</v>
      </c>
      <c r="AP388" s="153">
        <v>0.36499999999999999</v>
      </c>
      <c r="AQ388" s="153">
        <v>0.39900000000000002</v>
      </c>
      <c r="AR388" s="154">
        <v>0.20200000000000001</v>
      </c>
      <c r="AS388" s="154">
        <v>9.1999999999999998E-2</v>
      </c>
      <c r="AT388" s="154">
        <v>7.2999999999999995E-2</v>
      </c>
      <c r="AU388" s="154">
        <v>0.33100000000000002</v>
      </c>
      <c r="AW388" s="185"/>
      <c r="AX388" s="144">
        <f t="shared" si="100"/>
        <v>86.60022148394242</v>
      </c>
      <c r="AY388" s="149">
        <v>313</v>
      </c>
      <c r="AZ388" s="150" t="s">
        <v>588</v>
      </c>
      <c r="BA388" s="149">
        <v>22</v>
      </c>
      <c r="BB388" s="151">
        <v>1</v>
      </c>
      <c r="BC388" s="152">
        <v>1806</v>
      </c>
      <c r="BD388" s="152">
        <v>1564</v>
      </c>
      <c r="BE388" s="149">
        <v>0.86599999999999999</v>
      </c>
      <c r="BF388" s="152">
        <v>727</v>
      </c>
      <c r="BG388" s="152">
        <v>556</v>
      </c>
      <c r="BH388" s="152">
        <v>1283</v>
      </c>
      <c r="BI388" s="153">
        <v>0.433</v>
      </c>
      <c r="BJ388" s="153">
        <v>0.50800000000000001</v>
      </c>
      <c r="BK388" s="154">
        <v>0.20100000000000001</v>
      </c>
      <c r="BL388" s="154">
        <v>0.104</v>
      </c>
      <c r="BM388" s="154">
        <v>8.8999999999999996E-2</v>
      </c>
      <c r="BN388" s="154">
        <v>0.39100000000000001</v>
      </c>
      <c r="DU388" s="4"/>
      <c r="DZ388" s="185"/>
      <c r="EA388" s="185"/>
      <c r="EB388" s="185"/>
      <c r="EC388" s="185"/>
      <c r="ED388" s="185"/>
      <c r="EE388" s="185"/>
    </row>
    <row r="389" spans="30:135" ht="13" x14ac:dyDescent="0.15">
      <c r="AD389" s="144">
        <f t="shared" si="98"/>
        <v>84.5</v>
      </c>
      <c r="AE389" s="144">
        <f t="shared" si="99"/>
        <v>67.751479289940832</v>
      </c>
      <c r="AF389" s="149">
        <v>314</v>
      </c>
      <c r="AG389" s="150" t="s">
        <v>529</v>
      </c>
      <c r="AH389" s="149">
        <v>8</v>
      </c>
      <c r="AI389" s="151">
        <v>1</v>
      </c>
      <c r="AJ389" s="152">
        <v>676</v>
      </c>
      <c r="AK389" s="152">
        <v>458</v>
      </c>
      <c r="AL389" s="149">
        <v>0.67800000000000005</v>
      </c>
      <c r="AM389" s="152">
        <v>309</v>
      </c>
      <c r="AN389" s="152">
        <v>164</v>
      </c>
      <c r="AO389" s="152">
        <v>473</v>
      </c>
      <c r="AP389" s="153">
        <v>0.34699999999999998</v>
      </c>
      <c r="AQ389" s="151">
        <v>0.37</v>
      </c>
      <c r="AR389" s="154">
        <v>0.191</v>
      </c>
      <c r="AS389" s="154">
        <v>0.127</v>
      </c>
      <c r="AT389" s="154">
        <v>0.104</v>
      </c>
      <c r="AU389" s="155">
        <v>0.34</v>
      </c>
      <c r="AW389" s="185"/>
      <c r="AX389" s="144">
        <f t="shared" si="100"/>
        <v>86.596218020022235</v>
      </c>
      <c r="AY389" s="149">
        <v>314</v>
      </c>
      <c r="AZ389" s="150" t="s">
        <v>571</v>
      </c>
      <c r="BA389" s="149">
        <v>20</v>
      </c>
      <c r="BB389" s="151">
        <v>1</v>
      </c>
      <c r="BC389" s="152">
        <v>1798</v>
      </c>
      <c r="BD389" s="152">
        <v>1557</v>
      </c>
      <c r="BE389" s="149">
        <v>0.86599999999999999</v>
      </c>
      <c r="BF389" s="152">
        <v>738</v>
      </c>
      <c r="BG389" s="152">
        <v>554</v>
      </c>
      <c r="BH389" s="152">
        <v>1292</v>
      </c>
      <c r="BI389" s="153">
        <v>0.42899999999999999</v>
      </c>
      <c r="BJ389" s="153">
        <v>0.49099999999999999</v>
      </c>
      <c r="BK389" s="154">
        <v>0.17399999999999999</v>
      </c>
      <c r="BL389" s="155">
        <v>0.13</v>
      </c>
      <c r="BM389" s="154">
        <v>9.9000000000000005E-2</v>
      </c>
      <c r="BN389" s="154">
        <v>0.40400000000000003</v>
      </c>
      <c r="DU389" s="4"/>
      <c r="DZ389" s="185"/>
      <c r="EA389" s="185"/>
      <c r="EB389" s="185"/>
      <c r="EC389" s="185"/>
      <c r="ED389" s="185"/>
      <c r="EE389" s="185"/>
    </row>
    <row r="390" spans="30:135" ht="13" x14ac:dyDescent="0.15">
      <c r="AD390" s="144">
        <f t="shared" si="98"/>
        <v>81.31578947368422</v>
      </c>
      <c r="AE390" s="144">
        <f t="shared" si="99"/>
        <v>67.702265372168284</v>
      </c>
      <c r="AF390" s="149">
        <v>315</v>
      </c>
      <c r="AG390" s="150" t="s">
        <v>584</v>
      </c>
      <c r="AH390" s="149">
        <v>19</v>
      </c>
      <c r="AI390" s="151">
        <v>1</v>
      </c>
      <c r="AJ390" s="152">
        <v>1545</v>
      </c>
      <c r="AK390" s="152">
        <v>1046</v>
      </c>
      <c r="AL390" s="149">
        <v>0.67700000000000005</v>
      </c>
      <c r="AM390" s="152">
        <v>677</v>
      </c>
      <c r="AN390" s="152">
        <v>377</v>
      </c>
      <c r="AO390" s="152">
        <v>1054</v>
      </c>
      <c r="AP390" s="153">
        <v>0.35799999999999998</v>
      </c>
      <c r="AQ390" s="153">
        <v>0.38500000000000001</v>
      </c>
      <c r="AR390" s="154">
        <v>0.20499999999999999</v>
      </c>
      <c r="AS390" s="154">
        <v>0.13300000000000001</v>
      </c>
      <c r="AT390" s="154">
        <v>9.8000000000000004E-2</v>
      </c>
      <c r="AU390" s="154">
        <v>0.33900000000000002</v>
      </c>
      <c r="AW390" s="185"/>
      <c r="AX390" s="144">
        <f t="shared" si="100"/>
        <v>86.612161471640263</v>
      </c>
      <c r="AY390" s="149">
        <v>315</v>
      </c>
      <c r="AZ390" s="150" t="s">
        <v>274</v>
      </c>
      <c r="BA390" s="149">
        <v>23</v>
      </c>
      <c r="BB390" s="151">
        <v>1</v>
      </c>
      <c r="BC390" s="152">
        <v>1957</v>
      </c>
      <c r="BD390" s="152">
        <v>1695</v>
      </c>
      <c r="BE390" s="149">
        <v>0.86599999999999999</v>
      </c>
      <c r="BF390" s="152">
        <v>804</v>
      </c>
      <c r="BG390" s="152">
        <v>646</v>
      </c>
      <c r="BH390" s="152">
        <v>1450</v>
      </c>
      <c r="BI390" s="153">
        <v>0.44600000000000001</v>
      </c>
      <c r="BJ390" s="153">
        <v>0.495</v>
      </c>
      <c r="BK390" s="154">
        <v>0.17399999999999999</v>
      </c>
      <c r="BL390" s="154">
        <v>0.109</v>
      </c>
      <c r="BM390" s="154">
        <v>8.6999999999999994E-2</v>
      </c>
      <c r="BN390" s="154">
        <v>0.40500000000000003</v>
      </c>
      <c r="DU390" s="4"/>
      <c r="DZ390" s="185"/>
      <c r="EA390" s="185"/>
      <c r="EB390" s="185"/>
      <c r="EC390" s="185"/>
      <c r="ED390" s="185"/>
      <c r="EE390" s="185"/>
    </row>
    <row r="391" spans="30:135" ht="13" x14ac:dyDescent="0.15">
      <c r="AD391" s="144">
        <f t="shared" si="98"/>
        <v>85.733333333333348</v>
      </c>
      <c r="AE391" s="144">
        <f t="shared" si="99"/>
        <v>66.951788491446337</v>
      </c>
      <c r="AF391" s="149">
        <v>316</v>
      </c>
      <c r="AG391" s="150" t="s">
        <v>403</v>
      </c>
      <c r="AH391" s="149">
        <v>15</v>
      </c>
      <c r="AI391" s="151">
        <v>1</v>
      </c>
      <c r="AJ391" s="152">
        <v>1286</v>
      </c>
      <c r="AK391" s="152">
        <v>861</v>
      </c>
      <c r="AL391" s="149">
        <v>0.67</v>
      </c>
      <c r="AM391" s="152">
        <v>611</v>
      </c>
      <c r="AN391" s="152">
        <v>326</v>
      </c>
      <c r="AO391" s="152">
        <v>937</v>
      </c>
      <c r="AP391" s="153">
        <v>0.34799999999999998</v>
      </c>
      <c r="AQ391" s="153">
        <v>0.38600000000000001</v>
      </c>
      <c r="AR391" s="154">
        <v>0.20100000000000001</v>
      </c>
      <c r="AS391" s="154">
        <v>8.5999999999999993E-2</v>
      </c>
      <c r="AT391" s="154">
        <v>7.4999999999999997E-2</v>
      </c>
      <c r="AU391" s="154">
        <v>0.316</v>
      </c>
      <c r="AW391" s="185"/>
      <c r="AX391" s="144">
        <f t="shared" si="100"/>
        <v>86.727879799666113</v>
      </c>
      <c r="AY391" s="149">
        <v>316</v>
      </c>
      <c r="AZ391" s="150" t="s">
        <v>577</v>
      </c>
      <c r="BA391" s="149">
        <v>14</v>
      </c>
      <c r="BB391" s="151">
        <v>1</v>
      </c>
      <c r="BC391" s="152">
        <v>1198</v>
      </c>
      <c r="BD391" s="152">
        <v>1039</v>
      </c>
      <c r="BE391" s="149">
        <v>0.86699999999999999</v>
      </c>
      <c r="BF391" s="152">
        <v>448</v>
      </c>
      <c r="BG391" s="152">
        <v>372</v>
      </c>
      <c r="BH391" s="152">
        <v>820</v>
      </c>
      <c r="BI391" s="153">
        <v>0.45400000000000001</v>
      </c>
      <c r="BJ391" s="151">
        <v>0.51</v>
      </c>
      <c r="BK391" s="154">
        <v>0.20899999999999999</v>
      </c>
      <c r="BL391" s="154">
        <v>0.128</v>
      </c>
      <c r="BM391" s="154">
        <v>9.8000000000000004E-2</v>
      </c>
      <c r="BN391" s="154">
        <v>0.41199999999999998</v>
      </c>
      <c r="DU391" s="4"/>
      <c r="DZ391" s="185"/>
      <c r="EA391" s="185"/>
      <c r="EB391" s="185"/>
      <c r="EC391" s="185"/>
      <c r="ED391" s="185"/>
      <c r="EE391" s="185"/>
    </row>
    <row r="392" spans="30:135" ht="13" x14ac:dyDescent="0.15">
      <c r="AD392" s="144">
        <f t="shared" si="98"/>
        <v>81.904761904761898</v>
      </c>
      <c r="AE392" s="144">
        <f t="shared" si="99"/>
        <v>66.976744186046517</v>
      </c>
      <c r="AF392" s="149">
        <v>317</v>
      </c>
      <c r="AG392" s="150" t="s">
        <v>550</v>
      </c>
      <c r="AH392" s="149">
        <v>21</v>
      </c>
      <c r="AI392" s="151">
        <v>1</v>
      </c>
      <c r="AJ392" s="152">
        <v>1720</v>
      </c>
      <c r="AK392" s="152">
        <v>1152</v>
      </c>
      <c r="AL392" s="149">
        <v>0.67</v>
      </c>
      <c r="AM392" s="152">
        <v>751</v>
      </c>
      <c r="AN392" s="152">
        <v>400</v>
      </c>
      <c r="AO392" s="152">
        <v>1151</v>
      </c>
      <c r="AP392" s="153">
        <v>0.34799999999999998</v>
      </c>
      <c r="AQ392" s="153">
        <v>0.39400000000000002</v>
      </c>
      <c r="AR392" s="154">
        <v>0.23699999999999999</v>
      </c>
      <c r="AS392" s="155">
        <v>0.11</v>
      </c>
      <c r="AT392" s="154">
        <v>8.1000000000000003E-2</v>
      </c>
      <c r="AU392" s="154">
        <v>0.317</v>
      </c>
      <c r="AW392" s="185"/>
      <c r="AX392" s="144">
        <f t="shared" si="100"/>
        <v>86.666666666666671</v>
      </c>
      <c r="AY392" s="149">
        <v>317</v>
      </c>
      <c r="AZ392" s="150" t="s">
        <v>534</v>
      </c>
      <c r="BA392" s="149">
        <v>23</v>
      </c>
      <c r="BB392" s="151">
        <v>1</v>
      </c>
      <c r="BC392" s="152">
        <v>1665</v>
      </c>
      <c r="BD392" s="152">
        <v>1443</v>
      </c>
      <c r="BE392" s="149">
        <v>0.86699999999999999</v>
      </c>
      <c r="BF392" s="152">
        <v>653</v>
      </c>
      <c r="BG392" s="152">
        <v>530</v>
      </c>
      <c r="BH392" s="152">
        <v>1183</v>
      </c>
      <c r="BI392" s="153">
        <v>0.44800000000000001</v>
      </c>
      <c r="BJ392" s="153">
        <v>0.502</v>
      </c>
      <c r="BK392" s="154">
        <v>0.19400000000000001</v>
      </c>
      <c r="BL392" s="154">
        <v>0.11799999999999999</v>
      </c>
      <c r="BM392" s="154">
        <v>9.4E-2</v>
      </c>
      <c r="BN392" s="154">
        <v>0.40500000000000003</v>
      </c>
      <c r="DU392" s="4"/>
      <c r="DZ392" s="185"/>
      <c r="EA392" s="185"/>
      <c r="EB392" s="185"/>
      <c r="EC392" s="185"/>
      <c r="ED392" s="185"/>
      <c r="EE392" s="185"/>
    </row>
    <row r="393" spans="30:135" ht="13" x14ac:dyDescent="0.15">
      <c r="AD393" s="144">
        <f t="shared" si="98"/>
        <v>83.266666666666666</v>
      </c>
      <c r="AE393" s="144">
        <f t="shared" si="99"/>
        <v>66.85348278622898</v>
      </c>
      <c r="AF393" s="149">
        <v>318</v>
      </c>
      <c r="AG393" s="150" t="s">
        <v>472</v>
      </c>
      <c r="AH393" s="149">
        <v>15</v>
      </c>
      <c r="AI393" s="151">
        <v>1</v>
      </c>
      <c r="AJ393" s="152">
        <v>1249</v>
      </c>
      <c r="AK393" s="152">
        <v>835</v>
      </c>
      <c r="AL393" s="149">
        <v>0.66900000000000004</v>
      </c>
      <c r="AM393" s="152">
        <v>619</v>
      </c>
      <c r="AN393" s="152">
        <v>299</v>
      </c>
      <c r="AO393" s="152">
        <v>918</v>
      </c>
      <c r="AP393" s="153">
        <v>0.32600000000000001</v>
      </c>
      <c r="AQ393" s="153">
        <v>0.36399999999999999</v>
      </c>
      <c r="AR393" s="154">
        <v>0.16700000000000001</v>
      </c>
      <c r="AS393" s="154">
        <v>0.11799999999999999</v>
      </c>
      <c r="AT393" s="155">
        <v>0.09</v>
      </c>
      <c r="AU393" s="154">
        <v>0.32300000000000001</v>
      </c>
      <c r="AW393" s="185"/>
      <c r="AX393" s="144">
        <f t="shared" si="100"/>
        <v>87.033639143730895</v>
      </c>
      <c r="AY393" s="149">
        <v>318</v>
      </c>
      <c r="AZ393" s="150" t="s">
        <v>549</v>
      </c>
      <c r="BA393" s="149">
        <v>20</v>
      </c>
      <c r="BB393" s="151">
        <v>1</v>
      </c>
      <c r="BC393" s="152">
        <v>1635</v>
      </c>
      <c r="BD393" s="152">
        <v>1423</v>
      </c>
      <c r="BE393" s="149">
        <v>0.87</v>
      </c>
      <c r="BF393" s="152">
        <v>699</v>
      </c>
      <c r="BG393" s="152">
        <v>514</v>
      </c>
      <c r="BH393" s="152">
        <v>1213</v>
      </c>
      <c r="BI393" s="153">
        <v>0.42399999999999999</v>
      </c>
      <c r="BJ393" s="153">
        <v>0.48499999999999999</v>
      </c>
      <c r="BK393" s="154">
        <v>0.16500000000000001</v>
      </c>
      <c r="BL393" s="154">
        <v>0.111</v>
      </c>
      <c r="BM393" s="154">
        <v>8.3000000000000004E-2</v>
      </c>
      <c r="BN393" s="154">
        <v>0.39800000000000002</v>
      </c>
      <c r="DU393" s="4"/>
      <c r="DZ393" s="185"/>
      <c r="EA393" s="185"/>
      <c r="EB393" s="185"/>
      <c r="EC393" s="185"/>
      <c r="ED393" s="185"/>
      <c r="EE393" s="185"/>
    </row>
    <row r="394" spans="30:135" ht="13" x14ac:dyDescent="0.15">
      <c r="AD394" s="144">
        <f t="shared" si="98"/>
        <v>85.277777777777786</v>
      </c>
      <c r="AE394" s="144">
        <f t="shared" si="99"/>
        <v>66.840390879478832</v>
      </c>
      <c r="AF394" s="149">
        <v>319</v>
      </c>
      <c r="AG394" s="150" t="s">
        <v>501</v>
      </c>
      <c r="AH394" s="149">
        <v>18</v>
      </c>
      <c r="AI394" s="151">
        <v>1</v>
      </c>
      <c r="AJ394" s="152">
        <v>1535</v>
      </c>
      <c r="AK394" s="152">
        <v>1026</v>
      </c>
      <c r="AL394" s="149">
        <v>0.66800000000000004</v>
      </c>
      <c r="AM394" s="152">
        <v>705</v>
      </c>
      <c r="AN394" s="152">
        <v>368</v>
      </c>
      <c r="AO394" s="152">
        <v>1073</v>
      </c>
      <c r="AP394" s="153">
        <v>0.34300000000000003</v>
      </c>
      <c r="AQ394" s="153">
        <v>0.38700000000000001</v>
      </c>
      <c r="AR394" s="154">
        <v>0.214</v>
      </c>
      <c r="AS394" s="154">
        <v>0.108</v>
      </c>
      <c r="AT394" s="154">
        <v>7.9000000000000001E-2</v>
      </c>
      <c r="AU394" s="154">
        <v>0.317</v>
      </c>
      <c r="AW394" s="185"/>
      <c r="AX394" s="144">
        <f t="shared" si="100"/>
        <v>87.022900763358777</v>
      </c>
      <c r="AY394" s="149">
        <v>319</v>
      </c>
      <c r="AZ394" s="150" t="s">
        <v>362</v>
      </c>
      <c r="BA394" s="149">
        <v>21</v>
      </c>
      <c r="BB394" s="151">
        <v>1</v>
      </c>
      <c r="BC394" s="152">
        <v>1703</v>
      </c>
      <c r="BD394" s="152">
        <v>1482</v>
      </c>
      <c r="BE394" s="149">
        <v>0.87</v>
      </c>
      <c r="BF394" s="152">
        <v>695</v>
      </c>
      <c r="BG394" s="152">
        <v>507</v>
      </c>
      <c r="BH394" s="152">
        <v>1202</v>
      </c>
      <c r="BI394" s="153">
        <v>0.42199999999999999</v>
      </c>
      <c r="BJ394" s="153">
        <v>0.47699999999999998</v>
      </c>
      <c r="BK394" s="154">
        <v>0.16700000000000001</v>
      </c>
      <c r="BL394" s="155">
        <v>0.15</v>
      </c>
      <c r="BM394" s="154">
        <v>0.111</v>
      </c>
      <c r="BN394" s="154">
        <v>0.41199999999999998</v>
      </c>
      <c r="DU394" s="4"/>
      <c r="DZ394" s="185"/>
      <c r="EA394" s="185"/>
      <c r="EB394" s="185"/>
      <c r="EC394" s="185"/>
      <c r="ED394" s="185"/>
      <c r="EE394" s="185"/>
    </row>
    <row r="395" spans="30:135" ht="13" x14ac:dyDescent="0.15">
      <c r="AD395" s="144">
        <f t="shared" si="98"/>
        <v>81.111111111111114</v>
      </c>
      <c r="AE395" s="144">
        <f t="shared" si="99"/>
        <v>66.575342465753423</v>
      </c>
      <c r="AF395" s="149">
        <v>320</v>
      </c>
      <c r="AG395" s="150" t="s">
        <v>566</v>
      </c>
      <c r="AH395" s="149">
        <v>18</v>
      </c>
      <c r="AI395" s="151">
        <v>1</v>
      </c>
      <c r="AJ395" s="152">
        <v>1460</v>
      </c>
      <c r="AK395" s="152">
        <v>972</v>
      </c>
      <c r="AL395" s="149">
        <v>0.66600000000000004</v>
      </c>
      <c r="AM395" s="152">
        <v>683</v>
      </c>
      <c r="AN395" s="152">
        <v>341</v>
      </c>
      <c r="AO395" s="152">
        <v>1024</v>
      </c>
      <c r="AP395" s="153">
        <v>0.33300000000000002</v>
      </c>
      <c r="AQ395" s="153">
        <v>0.371</v>
      </c>
      <c r="AR395" s="154">
        <v>0.20799999999999999</v>
      </c>
      <c r="AS395" s="154">
        <v>0.109</v>
      </c>
      <c r="AT395" s="154">
        <v>8.7999999999999995E-2</v>
      </c>
      <c r="AU395" s="154">
        <v>0.317</v>
      </c>
      <c r="AW395" s="185"/>
      <c r="AX395" s="144">
        <f t="shared" si="100"/>
        <v>86.956521739130437</v>
      </c>
      <c r="AY395" s="149">
        <v>320</v>
      </c>
      <c r="AZ395" s="150" t="s">
        <v>589</v>
      </c>
      <c r="BA395" s="149">
        <v>13</v>
      </c>
      <c r="BB395" s="151">
        <v>1</v>
      </c>
      <c r="BC395" s="152">
        <v>1081</v>
      </c>
      <c r="BD395" s="152">
        <v>940</v>
      </c>
      <c r="BE395" s="149">
        <v>0.87</v>
      </c>
      <c r="BF395" s="152">
        <v>434</v>
      </c>
      <c r="BG395" s="152">
        <v>341</v>
      </c>
      <c r="BH395" s="152">
        <v>775</v>
      </c>
      <c r="BI395" s="151">
        <v>0.44</v>
      </c>
      <c r="BJ395" s="153">
        <v>0.49099999999999999</v>
      </c>
      <c r="BK395" s="154">
        <v>0.17599999999999999</v>
      </c>
      <c r="BL395" s="155">
        <v>0.13</v>
      </c>
      <c r="BM395" s="154">
        <v>0.104</v>
      </c>
      <c r="BN395" s="154">
        <v>0.41099999999999998</v>
      </c>
      <c r="DU395" s="4"/>
      <c r="DZ395" s="185"/>
      <c r="EA395" s="185"/>
      <c r="EB395" s="185"/>
      <c r="EC395" s="185"/>
      <c r="ED395" s="185"/>
      <c r="EE395" s="185"/>
    </row>
    <row r="396" spans="30:135" ht="13" x14ac:dyDescent="0.15">
      <c r="AD396" s="144">
        <f t="shared" si="98"/>
        <v>82.076923076923066</v>
      </c>
      <c r="AE396" s="144">
        <f t="shared" si="99"/>
        <v>66.541705716963449</v>
      </c>
      <c r="AF396" s="149">
        <v>321</v>
      </c>
      <c r="AG396" s="150" t="s">
        <v>255</v>
      </c>
      <c r="AH396" s="149">
        <v>13</v>
      </c>
      <c r="AI396" s="151">
        <v>1</v>
      </c>
      <c r="AJ396" s="152">
        <v>1067</v>
      </c>
      <c r="AK396" s="152">
        <v>710</v>
      </c>
      <c r="AL396" s="149">
        <v>0.66500000000000004</v>
      </c>
      <c r="AM396" s="152">
        <v>478</v>
      </c>
      <c r="AN396" s="152">
        <v>248</v>
      </c>
      <c r="AO396" s="152">
        <v>726</v>
      </c>
      <c r="AP396" s="153">
        <v>0.34200000000000003</v>
      </c>
      <c r="AQ396" s="153">
        <v>0.38800000000000001</v>
      </c>
      <c r="AR396" s="154">
        <v>0.222</v>
      </c>
      <c r="AS396" s="154">
        <v>0.121</v>
      </c>
      <c r="AT396" s="154">
        <v>0.10100000000000001</v>
      </c>
      <c r="AU396" s="154">
        <v>0.311</v>
      </c>
      <c r="AW396" s="185"/>
      <c r="AX396" s="144">
        <f t="shared" si="100"/>
        <v>87.112561174551388</v>
      </c>
      <c r="AY396" s="149">
        <v>321</v>
      </c>
      <c r="AZ396" s="150" t="s">
        <v>580</v>
      </c>
      <c r="BA396" s="149">
        <v>21</v>
      </c>
      <c r="BB396" s="151">
        <v>1</v>
      </c>
      <c r="BC396" s="152">
        <v>1839</v>
      </c>
      <c r="BD396" s="152">
        <v>1602</v>
      </c>
      <c r="BE396" s="149">
        <v>0.871</v>
      </c>
      <c r="BF396" s="152">
        <v>801</v>
      </c>
      <c r="BG396" s="152">
        <v>568</v>
      </c>
      <c r="BH396" s="152">
        <v>1369</v>
      </c>
      <c r="BI396" s="153">
        <v>0.41499999999999998</v>
      </c>
      <c r="BJ396" s="153">
        <v>0.47899999999999998</v>
      </c>
      <c r="BK396" s="154">
        <v>0.16200000000000001</v>
      </c>
      <c r="BL396" s="155">
        <v>0.11</v>
      </c>
      <c r="BM396" s="154">
        <v>7.6999999999999999E-2</v>
      </c>
      <c r="BN396" s="154">
        <v>0.39900000000000002</v>
      </c>
      <c r="DU396" s="4"/>
      <c r="DZ396" s="185"/>
      <c r="EA396" s="185"/>
      <c r="EB396" s="185"/>
      <c r="EC396" s="185"/>
      <c r="ED396" s="185"/>
      <c r="EE396" s="185"/>
    </row>
    <row r="397" spans="30:135" ht="13" x14ac:dyDescent="0.15">
      <c r="AD397" s="144">
        <f t="shared" si="98"/>
        <v>84.76</v>
      </c>
      <c r="AE397" s="144">
        <f t="shared" si="99"/>
        <v>66.39924492685229</v>
      </c>
      <c r="AF397" s="149">
        <v>322</v>
      </c>
      <c r="AG397" s="150" t="s">
        <v>539</v>
      </c>
      <c r="AH397" s="149">
        <v>25</v>
      </c>
      <c r="AI397" s="151">
        <v>1</v>
      </c>
      <c r="AJ397" s="152">
        <v>2119</v>
      </c>
      <c r="AK397" s="152">
        <v>1407</v>
      </c>
      <c r="AL397" s="149">
        <v>0.66400000000000003</v>
      </c>
      <c r="AM397" s="152">
        <v>927</v>
      </c>
      <c r="AN397" s="152">
        <v>530</v>
      </c>
      <c r="AO397" s="152">
        <v>1457</v>
      </c>
      <c r="AP397" s="153">
        <v>0.36399999999999999</v>
      </c>
      <c r="AQ397" s="153">
        <v>0.39800000000000002</v>
      </c>
      <c r="AR397" s="154">
        <v>0.222</v>
      </c>
      <c r="AS397" s="154">
        <v>0.112</v>
      </c>
      <c r="AT397" s="154">
        <v>9.7000000000000003E-2</v>
      </c>
      <c r="AU397" s="154">
        <v>0.32200000000000001</v>
      </c>
      <c r="AW397" s="185"/>
      <c r="AX397" s="144">
        <f t="shared" si="100"/>
        <v>87.223823246878013</v>
      </c>
      <c r="AY397" s="149">
        <v>322</v>
      </c>
      <c r="AZ397" s="150" t="s">
        <v>446</v>
      </c>
      <c r="BA397" s="149">
        <v>24</v>
      </c>
      <c r="BB397" s="151">
        <v>1</v>
      </c>
      <c r="BC397" s="152">
        <v>2082</v>
      </c>
      <c r="BD397" s="152">
        <v>1816</v>
      </c>
      <c r="BE397" s="149">
        <v>0.872</v>
      </c>
      <c r="BF397" s="152">
        <v>849</v>
      </c>
      <c r="BG397" s="152">
        <v>675</v>
      </c>
      <c r="BH397" s="152">
        <v>1524</v>
      </c>
      <c r="BI397" s="153">
        <v>0.443</v>
      </c>
      <c r="BJ397" s="153">
        <v>0.49199999999999999</v>
      </c>
      <c r="BK397" s="154">
        <v>0.17100000000000001</v>
      </c>
      <c r="BL397" s="154">
        <v>0.121</v>
      </c>
      <c r="BM397" s="155">
        <v>0.1</v>
      </c>
      <c r="BN397" s="154">
        <v>0.41199999999999998</v>
      </c>
      <c r="DU397" s="4"/>
      <c r="DZ397" s="185"/>
      <c r="EA397" s="185"/>
      <c r="EB397" s="185"/>
      <c r="EC397" s="185"/>
      <c r="ED397" s="185"/>
      <c r="EE397" s="185"/>
    </row>
    <row r="398" spans="30:135" ht="13" x14ac:dyDescent="0.15">
      <c r="AD398" s="144">
        <f t="shared" si="98"/>
        <v>81.625</v>
      </c>
      <c r="AE398" s="144">
        <f t="shared" si="99"/>
        <v>66.054109239407865</v>
      </c>
      <c r="AF398" s="149">
        <v>323</v>
      </c>
      <c r="AG398" s="150" t="s">
        <v>503</v>
      </c>
      <c r="AH398" s="149">
        <v>24</v>
      </c>
      <c r="AI398" s="151">
        <v>1</v>
      </c>
      <c r="AJ398" s="152">
        <v>1959</v>
      </c>
      <c r="AK398" s="152">
        <v>1294</v>
      </c>
      <c r="AL398" s="149">
        <v>0.66100000000000003</v>
      </c>
      <c r="AM398" s="152">
        <v>831</v>
      </c>
      <c r="AN398" s="152">
        <v>461</v>
      </c>
      <c r="AO398" s="152">
        <v>1292</v>
      </c>
      <c r="AP398" s="153">
        <v>0.35699999999999998</v>
      </c>
      <c r="AQ398" s="153">
        <v>0.38200000000000001</v>
      </c>
      <c r="AR398" s="155">
        <v>0.23</v>
      </c>
      <c r="AS398" s="154">
        <v>0.13500000000000001</v>
      </c>
      <c r="AT398" s="154">
        <v>0.105</v>
      </c>
      <c r="AU398" s="155">
        <v>0.33</v>
      </c>
      <c r="AW398" s="185"/>
      <c r="AX398" s="144">
        <f t="shared" si="100"/>
        <v>87.315472936030616</v>
      </c>
      <c r="AY398" s="149">
        <v>323</v>
      </c>
      <c r="AZ398" s="150" t="s">
        <v>498</v>
      </c>
      <c r="BA398" s="149">
        <v>22</v>
      </c>
      <c r="BB398" s="151">
        <v>1</v>
      </c>
      <c r="BC398" s="152">
        <v>1829</v>
      </c>
      <c r="BD398" s="152">
        <v>1597</v>
      </c>
      <c r="BE398" s="149">
        <v>0.873</v>
      </c>
      <c r="BF398" s="152">
        <v>765</v>
      </c>
      <c r="BG398" s="152">
        <v>601</v>
      </c>
      <c r="BH398" s="152">
        <v>1366</v>
      </c>
      <c r="BI398" s="151">
        <v>0.44</v>
      </c>
      <c r="BJ398" s="153">
        <v>0.48599999999999999</v>
      </c>
      <c r="BK398" s="154">
        <v>0.16300000000000001</v>
      </c>
      <c r="BL398" s="154">
        <v>0.111</v>
      </c>
      <c r="BM398" s="154">
        <v>9.6000000000000002E-2</v>
      </c>
      <c r="BN398" s="154">
        <v>0.41299999999999998</v>
      </c>
      <c r="DU398" s="4"/>
      <c r="DZ398" s="185"/>
      <c r="EA398" s="185"/>
      <c r="EB398" s="185"/>
      <c r="EC398" s="185"/>
      <c r="ED398" s="185"/>
      <c r="EE398" s="185"/>
    </row>
    <row r="399" spans="30:135" ht="13" x14ac:dyDescent="0.15">
      <c r="AD399" s="144">
        <f t="shared" si="98"/>
        <v>86.578947368421041</v>
      </c>
      <c r="AE399" s="144">
        <f t="shared" si="99"/>
        <v>66.139817629179333</v>
      </c>
      <c r="AF399" s="149">
        <v>324</v>
      </c>
      <c r="AG399" s="150" t="s">
        <v>583</v>
      </c>
      <c r="AH399" s="149">
        <v>19</v>
      </c>
      <c r="AI399" s="151">
        <v>1</v>
      </c>
      <c r="AJ399" s="152">
        <v>1645</v>
      </c>
      <c r="AK399" s="152">
        <v>1088</v>
      </c>
      <c r="AL399" s="149">
        <v>0.66100000000000003</v>
      </c>
      <c r="AM399" s="152">
        <v>815</v>
      </c>
      <c r="AN399" s="152">
        <v>401</v>
      </c>
      <c r="AO399" s="152">
        <v>1216</v>
      </c>
      <c r="AP399" s="151">
        <v>0.33</v>
      </c>
      <c r="AQ399" s="153">
        <v>0.373</v>
      </c>
      <c r="AR399" s="154">
        <v>0.17199999999999999</v>
      </c>
      <c r="AS399" s="154">
        <v>0.109</v>
      </c>
      <c r="AT399" s="154">
        <v>8.8999999999999996E-2</v>
      </c>
      <c r="AU399" s="154">
        <v>0.313</v>
      </c>
      <c r="AW399" s="185"/>
      <c r="AX399" s="144">
        <f t="shared" si="100"/>
        <v>87.584541062801932</v>
      </c>
      <c r="AY399" s="149">
        <v>324</v>
      </c>
      <c r="AZ399" s="150" t="s">
        <v>567</v>
      </c>
      <c r="BA399" s="149">
        <v>23</v>
      </c>
      <c r="BB399" s="151">
        <v>1</v>
      </c>
      <c r="BC399" s="152">
        <v>2070</v>
      </c>
      <c r="BD399" s="152">
        <v>1813</v>
      </c>
      <c r="BE399" s="149">
        <v>0.876</v>
      </c>
      <c r="BF399" s="152">
        <v>943</v>
      </c>
      <c r="BG399" s="152">
        <v>657</v>
      </c>
      <c r="BH399" s="152">
        <v>1600</v>
      </c>
      <c r="BI399" s="153">
        <v>0.41099999999999998</v>
      </c>
      <c r="BJ399" s="153">
        <v>0.47099999999999997</v>
      </c>
      <c r="BK399" s="154">
        <v>0.13400000000000001</v>
      </c>
      <c r="BL399" s="154">
        <v>0.113</v>
      </c>
      <c r="BM399" s="155">
        <v>0.09</v>
      </c>
      <c r="BN399" s="154">
        <v>0.40400000000000003</v>
      </c>
      <c r="DU399" s="4"/>
      <c r="DZ399" s="185"/>
      <c r="EA399" s="185"/>
      <c r="EB399" s="185"/>
      <c r="EC399" s="185"/>
      <c r="ED399" s="185"/>
      <c r="EE399" s="185"/>
    </row>
    <row r="400" spans="30:135" ht="13" x14ac:dyDescent="0.15">
      <c r="AD400" s="144">
        <f t="shared" si="98"/>
        <v>74.75</v>
      </c>
      <c r="AE400" s="144">
        <f t="shared" si="99"/>
        <v>65.997770345596436</v>
      </c>
      <c r="AF400" s="149">
        <v>325</v>
      </c>
      <c r="AG400" s="150" t="s">
        <v>582</v>
      </c>
      <c r="AH400" s="149">
        <v>12</v>
      </c>
      <c r="AI400" s="151">
        <v>1</v>
      </c>
      <c r="AJ400" s="152">
        <v>897</v>
      </c>
      <c r="AK400" s="152">
        <v>592</v>
      </c>
      <c r="AL400" s="149">
        <v>0.66</v>
      </c>
      <c r="AM400" s="152">
        <v>448</v>
      </c>
      <c r="AN400" s="152">
        <v>214</v>
      </c>
      <c r="AO400" s="152">
        <v>662</v>
      </c>
      <c r="AP400" s="153">
        <v>0.32300000000000001</v>
      </c>
      <c r="AQ400" s="153">
        <v>0.36899999999999999</v>
      </c>
      <c r="AR400" s="154">
        <v>0.186</v>
      </c>
      <c r="AS400" s="154">
        <v>8.4000000000000005E-2</v>
      </c>
      <c r="AT400" s="155">
        <v>7.0000000000000007E-2</v>
      </c>
      <c r="AU400" s="155">
        <v>0.31</v>
      </c>
      <c r="AW400" s="185"/>
      <c r="AX400" s="144">
        <f t="shared" si="100"/>
        <v>87.61904761904762</v>
      </c>
      <c r="AY400" s="149">
        <v>325</v>
      </c>
      <c r="AZ400" s="150" t="s">
        <v>435</v>
      </c>
      <c r="BA400" s="149">
        <v>23</v>
      </c>
      <c r="BB400" s="151">
        <v>1</v>
      </c>
      <c r="BC400" s="152">
        <v>1995</v>
      </c>
      <c r="BD400" s="152">
        <v>1748</v>
      </c>
      <c r="BE400" s="149">
        <v>0.876</v>
      </c>
      <c r="BF400" s="152">
        <v>827</v>
      </c>
      <c r="BG400" s="152">
        <v>665</v>
      </c>
      <c r="BH400" s="152">
        <v>1492</v>
      </c>
      <c r="BI400" s="153">
        <v>0.44600000000000001</v>
      </c>
      <c r="BJ400" s="153">
        <v>0.499</v>
      </c>
      <c r="BK400" s="154">
        <v>0.16700000000000001</v>
      </c>
      <c r="BL400" s="154">
        <v>0.10299999999999999</v>
      </c>
      <c r="BM400" s="154">
        <v>8.5000000000000006E-2</v>
      </c>
      <c r="BN400" s="155">
        <v>0.41</v>
      </c>
      <c r="DU400" s="4"/>
      <c r="DZ400" s="185"/>
      <c r="EA400" s="185"/>
      <c r="EB400" s="185"/>
      <c r="EC400" s="185"/>
      <c r="ED400" s="185"/>
      <c r="EE400" s="185"/>
    </row>
    <row r="401" spans="30:135" ht="13" x14ac:dyDescent="0.15">
      <c r="AD401" s="144">
        <f t="shared" si="98"/>
        <v>95.533333333333331</v>
      </c>
      <c r="AE401" s="144">
        <f t="shared" si="99"/>
        <v>66.015352407536625</v>
      </c>
      <c r="AF401" s="149">
        <v>326</v>
      </c>
      <c r="AG401" s="150" t="s">
        <v>426</v>
      </c>
      <c r="AH401" s="149">
        <v>15</v>
      </c>
      <c r="AI401" s="151">
        <v>1</v>
      </c>
      <c r="AJ401" s="152">
        <v>1433</v>
      </c>
      <c r="AK401" s="152">
        <v>946</v>
      </c>
      <c r="AL401" s="149">
        <v>0.66</v>
      </c>
      <c r="AM401" s="152">
        <v>600</v>
      </c>
      <c r="AN401" s="152">
        <v>329</v>
      </c>
      <c r="AO401" s="152">
        <v>929</v>
      </c>
      <c r="AP401" s="153">
        <v>0.35399999999999998</v>
      </c>
      <c r="AQ401" s="153">
        <v>0.39800000000000002</v>
      </c>
      <c r="AR401" s="154">
        <v>0.245</v>
      </c>
      <c r="AS401" s="155">
        <v>0.12</v>
      </c>
      <c r="AT401" s="154">
        <v>8.6999999999999994E-2</v>
      </c>
      <c r="AU401" s="154">
        <v>0.31900000000000001</v>
      </c>
      <c r="AW401" s="185"/>
      <c r="AX401" s="144">
        <f t="shared" si="100"/>
        <v>87.683923705722066</v>
      </c>
      <c r="AY401" s="149">
        <v>326</v>
      </c>
      <c r="AZ401" s="150" t="s">
        <v>470</v>
      </c>
      <c r="BA401" s="149">
        <v>21</v>
      </c>
      <c r="BB401" s="151">
        <v>1</v>
      </c>
      <c r="BC401" s="152">
        <v>1835</v>
      </c>
      <c r="BD401" s="152">
        <v>1609</v>
      </c>
      <c r="BE401" s="149">
        <v>0.877</v>
      </c>
      <c r="BF401" s="152">
        <v>756</v>
      </c>
      <c r="BG401" s="152">
        <v>572</v>
      </c>
      <c r="BH401" s="152">
        <v>1328</v>
      </c>
      <c r="BI401" s="153">
        <v>0.43099999999999999</v>
      </c>
      <c r="BJ401" s="153">
        <v>0.49299999999999999</v>
      </c>
      <c r="BK401" s="154">
        <v>0.182</v>
      </c>
      <c r="BL401" s="154">
        <v>0.114</v>
      </c>
      <c r="BM401" s="154">
        <v>9.1999999999999998E-2</v>
      </c>
      <c r="BN401" s="155">
        <v>0.4</v>
      </c>
      <c r="DU401" s="4"/>
      <c r="DZ401" s="185"/>
      <c r="EA401" s="185"/>
      <c r="EB401" s="185"/>
      <c r="EC401" s="185"/>
      <c r="ED401" s="185"/>
      <c r="EE401" s="185"/>
    </row>
    <row r="402" spans="30:135" ht="13" x14ac:dyDescent="0.15">
      <c r="AD402" s="144">
        <f t="shared" si="98"/>
        <v>73.8</v>
      </c>
      <c r="AE402" s="144">
        <f t="shared" si="99"/>
        <v>65.853658536585371</v>
      </c>
      <c r="AF402" s="149">
        <v>327</v>
      </c>
      <c r="AG402" s="150" t="s">
        <v>585</v>
      </c>
      <c r="AH402" s="149">
        <v>5</v>
      </c>
      <c r="AI402" s="151">
        <v>1</v>
      </c>
      <c r="AJ402" s="152">
        <v>369</v>
      </c>
      <c r="AK402" s="152">
        <v>243</v>
      </c>
      <c r="AL402" s="149">
        <v>0.65900000000000003</v>
      </c>
      <c r="AM402" s="152">
        <v>185</v>
      </c>
      <c r="AN402" s="152">
        <v>86</v>
      </c>
      <c r="AO402" s="152">
        <v>271</v>
      </c>
      <c r="AP402" s="153">
        <v>0.317</v>
      </c>
      <c r="AQ402" s="153">
        <v>0.378</v>
      </c>
      <c r="AR402" s="154">
        <v>0.187</v>
      </c>
      <c r="AS402" s="154">
        <v>8.8999999999999996E-2</v>
      </c>
      <c r="AT402" s="154">
        <v>7.2999999999999995E-2</v>
      </c>
      <c r="AU402" s="154">
        <v>0.29499999999999998</v>
      </c>
      <c r="AW402" s="185"/>
      <c r="AX402" s="144">
        <f t="shared" si="100"/>
        <v>87.7</v>
      </c>
      <c r="AY402" s="149">
        <v>327</v>
      </c>
      <c r="AZ402" s="150" t="s">
        <v>541</v>
      </c>
      <c r="BA402" s="149">
        <v>23</v>
      </c>
      <c r="BB402" s="151">
        <v>1</v>
      </c>
      <c r="BC402" s="152">
        <v>2000</v>
      </c>
      <c r="BD402" s="152">
        <v>1754</v>
      </c>
      <c r="BE402" s="149">
        <v>0.877</v>
      </c>
      <c r="BF402" s="152">
        <v>837</v>
      </c>
      <c r="BG402" s="152">
        <v>649</v>
      </c>
      <c r="BH402" s="152">
        <v>1486</v>
      </c>
      <c r="BI402" s="153">
        <v>0.437</v>
      </c>
      <c r="BJ402" s="153">
        <v>0.49199999999999999</v>
      </c>
      <c r="BK402" s="154">
        <v>0.17399999999999999</v>
      </c>
      <c r="BL402" s="154">
        <v>0.10100000000000001</v>
      </c>
      <c r="BM402" s="154">
        <v>8.3000000000000004E-2</v>
      </c>
      <c r="BN402" s="154">
        <v>0.40600000000000003</v>
      </c>
      <c r="DU402" s="4"/>
      <c r="DZ402" s="185"/>
      <c r="EA402" s="185"/>
      <c r="EB402" s="185"/>
      <c r="EC402" s="185"/>
      <c r="ED402" s="185"/>
      <c r="EE402" s="185"/>
    </row>
    <row r="403" spans="30:135" ht="13" x14ac:dyDescent="0.15">
      <c r="AD403" s="144">
        <f t="shared" si="98"/>
        <v>75.304347826086953</v>
      </c>
      <c r="AE403" s="144">
        <f t="shared" si="99"/>
        <v>65.819861431870677</v>
      </c>
      <c r="AF403" s="149">
        <v>328</v>
      </c>
      <c r="AG403" s="150" t="s">
        <v>318</v>
      </c>
      <c r="AH403" s="149">
        <v>23</v>
      </c>
      <c r="AI403" s="151">
        <v>1</v>
      </c>
      <c r="AJ403" s="152">
        <v>1732</v>
      </c>
      <c r="AK403" s="152">
        <v>1140</v>
      </c>
      <c r="AL403" s="149">
        <v>0.65800000000000003</v>
      </c>
      <c r="AM403" s="152">
        <v>851</v>
      </c>
      <c r="AN403" s="152">
        <v>411</v>
      </c>
      <c r="AO403" s="152">
        <v>1262</v>
      </c>
      <c r="AP403" s="153">
        <v>0.32600000000000001</v>
      </c>
      <c r="AQ403" s="153">
        <v>0.36699999999999999</v>
      </c>
      <c r="AR403" s="154">
        <v>0.186</v>
      </c>
      <c r="AS403" s="154">
        <v>0.10299999999999999</v>
      </c>
      <c r="AT403" s="154">
        <v>8.5000000000000006E-2</v>
      </c>
      <c r="AU403" s="154">
        <v>0.312</v>
      </c>
      <c r="AW403" s="185"/>
      <c r="AX403" s="144">
        <f t="shared" si="100"/>
        <v>87.837150127226465</v>
      </c>
      <c r="AY403" s="149">
        <v>328</v>
      </c>
      <c r="AZ403" s="150" t="s">
        <v>530</v>
      </c>
      <c r="BA403" s="149">
        <v>24</v>
      </c>
      <c r="BB403" s="151">
        <v>1</v>
      </c>
      <c r="BC403" s="152">
        <v>1965</v>
      </c>
      <c r="BD403" s="152">
        <v>1726</v>
      </c>
      <c r="BE403" s="149">
        <v>0.878</v>
      </c>
      <c r="BF403" s="152">
        <v>832</v>
      </c>
      <c r="BG403" s="152">
        <v>672</v>
      </c>
      <c r="BH403" s="152">
        <v>1504</v>
      </c>
      <c r="BI403" s="153">
        <v>0.44700000000000001</v>
      </c>
      <c r="BJ403" s="153">
        <v>0.495</v>
      </c>
      <c r="BK403" s="154">
        <v>0.158</v>
      </c>
      <c r="BL403" s="154">
        <v>9.5000000000000001E-2</v>
      </c>
      <c r="BM403" s="154">
        <v>8.1000000000000003E-2</v>
      </c>
      <c r="BN403" s="155">
        <v>0.41</v>
      </c>
      <c r="DU403" s="4"/>
      <c r="DZ403" s="185"/>
      <c r="EA403" s="185"/>
      <c r="EB403" s="185"/>
      <c r="EC403" s="185"/>
      <c r="ED403" s="185"/>
      <c r="EE403" s="185"/>
    </row>
    <row r="404" spans="30:135" ht="13" x14ac:dyDescent="0.15">
      <c r="AD404" s="144">
        <f t="shared" si="98"/>
        <v>77.454545454545453</v>
      </c>
      <c r="AE404" s="144">
        <f t="shared" si="99"/>
        <v>65.66901408450704</v>
      </c>
      <c r="AF404" s="149">
        <v>329</v>
      </c>
      <c r="AG404" s="150" t="s">
        <v>573</v>
      </c>
      <c r="AH404" s="149">
        <v>22</v>
      </c>
      <c r="AI404" s="151">
        <v>1</v>
      </c>
      <c r="AJ404" s="152">
        <v>1704</v>
      </c>
      <c r="AK404" s="152">
        <v>1119</v>
      </c>
      <c r="AL404" s="149">
        <v>0.65700000000000003</v>
      </c>
      <c r="AM404" s="152">
        <v>727</v>
      </c>
      <c r="AN404" s="152">
        <v>417</v>
      </c>
      <c r="AO404" s="152">
        <v>1144</v>
      </c>
      <c r="AP404" s="153">
        <v>0.36499999999999999</v>
      </c>
      <c r="AQ404" s="153">
        <v>0.40300000000000002</v>
      </c>
      <c r="AR404" s="154">
        <v>0.24399999999999999</v>
      </c>
      <c r="AS404" s="154">
        <v>0.10199999999999999</v>
      </c>
      <c r="AT404" s="154">
        <v>8.5999999999999993E-2</v>
      </c>
      <c r="AU404" s="154">
        <v>0.315</v>
      </c>
      <c r="AW404" s="185"/>
      <c r="AX404" s="144">
        <f t="shared" si="100"/>
        <v>87.928759894459105</v>
      </c>
      <c r="AY404" s="149">
        <v>329</v>
      </c>
      <c r="AZ404" s="150" t="s">
        <v>478</v>
      </c>
      <c r="BA404" s="149">
        <v>19</v>
      </c>
      <c r="BB404" s="151">
        <v>1</v>
      </c>
      <c r="BC404" s="152">
        <v>1516</v>
      </c>
      <c r="BD404" s="152">
        <v>1333</v>
      </c>
      <c r="BE404" s="149">
        <v>0.879</v>
      </c>
      <c r="BF404" s="152">
        <v>644</v>
      </c>
      <c r="BG404" s="152">
        <v>478</v>
      </c>
      <c r="BH404" s="152">
        <v>1122</v>
      </c>
      <c r="BI404" s="153">
        <v>0.42599999999999999</v>
      </c>
      <c r="BJ404" s="153">
        <v>0.47799999999999998</v>
      </c>
      <c r="BK404" s="154">
        <v>0.156</v>
      </c>
      <c r="BL404" s="154">
        <v>0.128</v>
      </c>
      <c r="BM404" s="155">
        <v>0.11</v>
      </c>
      <c r="BN404" s="154">
        <v>0.41199999999999998</v>
      </c>
      <c r="DU404" s="4"/>
      <c r="DZ404" s="185"/>
      <c r="EA404" s="185"/>
      <c r="EB404" s="185"/>
      <c r="EC404" s="185"/>
      <c r="ED404" s="185"/>
      <c r="EE404" s="185"/>
    </row>
    <row r="405" spans="30:135" ht="13" x14ac:dyDescent="0.15">
      <c r="AD405" s="144">
        <f t="shared" si="98"/>
        <v>79.043478260869563</v>
      </c>
      <c r="AE405" s="144">
        <f t="shared" si="99"/>
        <v>65.45654565456546</v>
      </c>
      <c r="AF405" s="149">
        <v>330</v>
      </c>
      <c r="AG405" s="150" t="s">
        <v>536</v>
      </c>
      <c r="AH405" s="149">
        <v>23</v>
      </c>
      <c r="AI405" s="151">
        <v>1</v>
      </c>
      <c r="AJ405" s="152">
        <v>1818</v>
      </c>
      <c r="AK405" s="152">
        <v>1190</v>
      </c>
      <c r="AL405" s="149">
        <v>0.65500000000000003</v>
      </c>
      <c r="AM405" s="152">
        <v>822</v>
      </c>
      <c r="AN405" s="152">
        <v>449</v>
      </c>
      <c r="AO405" s="152">
        <v>1271</v>
      </c>
      <c r="AP405" s="153">
        <v>0.35299999999999998</v>
      </c>
      <c r="AQ405" s="153">
        <v>0.38600000000000001</v>
      </c>
      <c r="AR405" s="154">
        <v>0.219</v>
      </c>
      <c r="AS405" s="154">
        <v>9.7000000000000003E-2</v>
      </c>
      <c r="AT405" s="154">
        <v>7.9000000000000001E-2</v>
      </c>
      <c r="AU405" s="154">
        <v>0.317</v>
      </c>
      <c r="AW405" s="185"/>
      <c r="AX405" s="144">
        <f t="shared" si="100"/>
        <v>87.869198312236279</v>
      </c>
      <c r="AY405" s="149">
        <v>330</v>
      </c>
      <c r="AZ405" s="150" t="s">
        <v>263</v>
      </c>
      <c r="BA405" s="149">
        <v>23</v>
      </c>
      <c r="BB405" s="151">
        <v>1</v>
      </c>
      <c r="BC405" s="152">
        <v>1896</v>
      </c>
      <c r="BD405" s="152">
        <v>1666</v>
      </c>
      <c r="BE405" s="149">
        <v>0.879</v>
      </c>
      <c r="BF405" s="152">
        <v>816</v>
      </c>
      <c r="BG405" s="152">
        <v>596</v>
      </c>
      <c r="BH405" s="152">
        <v>1412</v>
      </c>
      <c r="BI405" s="153">
        <v>0.42199999999999999</v>
      </c>
      <c r="BJ405" s="153">
        <v>0.48199999999999998</v>
      </c>
      <c r="BK405" s="154">
        <v>0.161</v>
      </c>
      <c r="BL405" s="154">
        <v>0.11700000000000001</v>
      </c>
      <c r="BM405" s="154">
        <v>9.1999999999999998E-2</v>
      </c>
      <c r="BN405" s="154">
        <v>0.40400000000000003</v>
      </c>
      <c r="DU405" s="4"/>
      <c r="DZ405" s="185"/>
      <c r="EA405" s="185"/>
      <c r="EB405" s="185"/>
      <c r="EC405" s="185"/>
      <c r="ED405" s="185"/>
      <c r="EE405" s="185"/>
    </row>
    <row r="406" spans="30:135" ht="13" x14ac:dyDescent="0.15">
      <c r="AD406" s="144">
        <f t="shared" si="98"/>
        <v>78.600000000000009</v>
      </c>
      <c r="AE406" s="144">
        <f t="shared" si="99"/>
        <v>65.394402035623415</v>
      </c>
      <c r="AF406" s="149">
        <v>331</v>
      </c>
      <c r="AG406" s="150" t="s">
        <v>444</v>
      </c>
      <c r="AH406" s="149">
        <v>5</v>
      </c>
      <c r="AI406" s="151">
        <v>1</v>
      </c>
      <c r="AJ406" s="152">
        <v>393</v>
      </c>
      <c r="AK406" s="152">
        <v>257</v>
      </c>
      <c r="AL406" s="149">
        <v>0.65400000000000003</v>
      </c>
      <c r="AM406" s="152">
        <v>166</v>
      </c>
      <c r="AN406" s="152">
        <v>95</v>
      </c>
      <c r="AO406" s="152">
        <v>261</v>
      </c>
      <c r="AP406" s="153">
        <v>0.36399999999999999</v>
      </c>
      <c r="AQ406" s="153">
        <v>0.40600000000000003</v>
      </c>
      <c r="AR406" s="154">
        <v>0.254</v>
      </c>
      <c r="AS406" s="154">
        <v>9.4E-2</v>
      </c>
      <c r="AT406" s="154">
        <v>7.9000000000000001E-2</v>
      </c>
      <c r="AU406" s="154">
        <v>0.313</v>
      </c>
      <c r="AW406" s="185"/>
      <c r="AX406" s="144">
        <f t="shared" si="100"/>
        <v>88.634046890927621</v>
      </c>
      <c r="AY406" s="149">
        <v>331</v>
      </c>
      <c r="AZ406" s="150" t="s">
        <v>522</v>
      </c>
      <c r="BA406" s="149">
        <v>23</v>
      </c>
      <c r="BB406" s="151">
        <v>1</v>
      </c>
      <c r="BC406" s="152">
        <v>1962</v>
      </c>
      <c r="BD406" s="152">
        <v>1739</v>
      </c>
      <c r="BE406" s="149">
        <v>0.88600000000000001</v>
      </c>
      <c r="BF406" s="152">
        <v>874</v>
      </c>
      <c r="BG406" s="152">
        <v>639</v>
      </c>
      <c r="BH406" s="152">
        <v>1513</v>
      </c>
      <c r="BI406" s="153">
        <v>0.42199999999999999</v>
      </c>
      <c r="BJ406" s="153">
        <v>0.47699999999999998</v>
      </c>
      <c r="BK406" s="154">
        <v>0.13400000000000001</v>
      </c>
      <c r="BL406" s="154">
        <v>0.11700000000000001</v>
      </c>
      <c r="BM406" s="154">
        <v>9.6000000000000002E-2</v>
      </c>
      <c r="BN406" s="155">
        <v>0.41</v>
      </c>
      <c r="DU406" s="4"/>
      <c r="DZ406" s="185"/>
      <c r="EA406" s="185"/>
      <c r="EB406" s="185"/>
      <c r="EC406" s="185"/>
      <c r="ED406" s="185"/>
      <c r="EE406" s="185"/>
    </row>
    <row r="407" spans="30:135" ht="13" x14ac:dyDescent="0.15">
      <c r="AD407" s="144">
        <f t="shared" si="98"/>
        <v>85.1</v>
      </c>
      <c r="AE407" s="144">
        <f t="shared" si="99"/>
        <v>64.394829612220917</v>
      </c>
      <c r="AF407" s="149">
        <v>332</v>
      </c>
      <c r="AG407" s="150" t="s">
        <v>419</v>
      </c>
      <c r="AH407" s="149">
        <v>20</v>
      </c>
      <c r="AI407" s="151">
        <v>1</v>
      </c>
      <c r="AJ407" s="152">
        <v>1702</v>
      </c>
      <c r="AK407" s="152">
        <v>1096</v>
      </c>
      <c r="AL407" s="149">
        <v>0.64400000000000002</v>
      </c>
      <c r="AM407" s="152">
        <v>770</v>
      </c>
      <c r="AN407" s="152">
        <v>365</v>
      </c>
      <c r="AO407" s="152">
        <v>1135</v>
      </c>
      <c r="AP407" s="153">
        <v>0.32200000000000001</v>
      </c>
      <c r="AQ407" s="153">
        <v>0.36099999999999999</v>
      </c>
      <c r="AR407" s="154">
        <v>0.224</v>
      </c>
      <c r="AS407" s="154">
        <v>0.121</v>
      </c>
      <c r="AT407" s="154">
        <v>8.2000000000000003E-2</v>
      </c>
      <c r="AU407" s="154">
        <v>0.313</v>
      </c>
      <c r="AW407" s="185"/>
      <c r="AX407" s="144">
        <f t="shared" si="100"/>
        <v>88.60830527497194</v>
      </c>
      <c r="AY407" s="149">
        <v>332</v>
      </c>
      <c r="AZ407" s="150" t="s">
        <v>561</v>
      </c>
      <c r="BA407" s="149">
        <v>21</v>
      </c>
      <c r="BB407" s="151">
        <v>1</v>
      </c>
      <c r="BC407" s="152">
        <v>1782</v>
      </c>
      <c r="BD407" s="152">
        <v>1579</v>
      </c>
      <c r="BE407" s="149">
        <v>0.88600000000000001</v>
      </c>
      <c r="BF407" s="152">
        <v>782</v>
      </c>
      <c r="BG407" s="152">
        <v>522</v>
      </c>
      <c r="BH407" s="152">
        <v>1304</v>
      </c>
      <c r="BI407" s="151">
        <v>0.4</v>
      </c>
      <c r="BJ407" s="153">
        <v>0.47099999999999997</v>
      </c>
      <c r="BK407" s="154">
        <v>0.14599999999999999</v>
      </c>
      <c r="BL407" s="154">
        <v>0.14399999999999999</v>
      </c>
      <c r="BM407" s="154">
        <v>0.10199999999999999</v>
      </c>
      <c r="BN407" s="154">
        <v>0.40699999999999997</v>
      </c>
      <c r="DU407" s="4"/>
      <c r="DZ407" s="185"/>
      <c r="EA407" s="185"/>
      <c r="EB407" s="185"/>
      <c r="EC407" s="185"/>
      <c r="ED407" s="185"/>
      <c r="EE407" s="185"/>
    </row>
    <row r="408" spans="30:135" ht="13" x14ac:dyDescent="0.15">
      <c r="AD408" s="144">
        <f t="shared" si="98"/>
        <v>78.181818181818187</v>
      </c>
      <c r="AE408" s="144">
        <f t="shared" si="99"/>
        <v>63.837209302325583</v>
      </c>
      <c r="AF408" s="149">
        <v>333</v>
      </c>
      <c r="AG408" s="150" t="s">
        <v>588</v>
      </c>
      <c r="AH408" s="149">
        <v>22</v>
      </c>
      <c r="AI408" s="151">
        <v>1</v>
      </c>
      <c r="AJ408" s="152">
        <v>1720</v>
      </c>
      <c r="AK408" s="152">
        <v>1098</v>
      </c>
      <c r="AL408" s="149">
        <v>0.63800000000000001</v>
      </c>
      <c r="AM408" s="152">
        <v>814</v>
      </c>
      <c r="AN408" s="152">
        <v>419</v>
      </c>
      <c r="AO408" s="152">
        <v>1233</v>
      </c>
      <c r="AP408" s="151">
        <v>0.34</v>
      </c>
      <c r="AQ408" s="153">
        <v>0.377</v>
      </c>
      <c r="AR408" s="154">
        <v>0.219</v>
      </c>
      <c r="AS408" s="154">
        <v>8.1000000000000003E-2</v>
      </c>
      <c r="AT408" s="154">
        <v>7.1999999999999995E-2</v>
      </c>
      <c r="AU408" s="154">
        <v>0.29899999999999999</v>
      </c>
      <c r="AW408" s="185"/>
      <c r="AX408" s="144">
        <f t="shared" si="100"/>
        <v>88.870246085011189</v>
      </c>
      <c r="AY408" s="149">
        <v>333</v>
      </c>
      <c r="AZ408" s="150" t="s">
        <v>586</v>
      </c>
      <c r="BA408" s="149">
        <v>22</v>
      </c>
      <c r="BB408" s="151">
        <v>1</v>
      </c>
      <c r="BC408" s="152">
        <v>1788</v>
      </c>
      <c r="BD408" s="152">
        <v>1589</v>
      </c>
      <c r="BE408" s="149">
        <v>0.88900000000000001</v>
      </c>
      <c r="BF408" s="152">
        <v>675</v>
      </c>
      <c r="BG408" s="152">
        <v>591</v>
      </c>
      <c r="BH408" s="152">
        <v>1266</v>
      </c>
      <c r="BI408" s="153">
        <v>0.46700000000000003</v>
      </c>
      <c r="BJ408" s="153">
        <v>0.51700000000000002</v>
      </c>
      <c r="BK408" s="154">
        <v>0.192</v>
      </c>
      <c r="BL408" s="154">
        <v>0.126</v>
      </c>
      <c r="BM408" s="154">
        <v>9.4E-2</v>
      </c>
      <c r="BN408" s="154">
        <v>0.42099999999999999</v>
      </c>
      <c r="DU408" s="4"/>
      <c r="DZ408" s="185"/>
      <c r="EA408" s="185"/>
      <c r="EB408" s="185"/>
      <c r="EC408" s="185"/>
      <c r="ED408" s="185"/>
      <c r="EE408" s="185"/>
    </row>
    <row r="409" spans="30:135" ht="13" x14ac:dyDescent="0.15">
      <c r="AD409" s="144">
        <f t="shared" si="98"/>
        <v>79.8125</v>
      </c>
      <c r="AE409" s="144">
        <f t="shared" si="99"/>
        <v>63.508222396241187</v>
      </c>
      <c r="AF409" s="149">
        <v>334</v>
      </c>
      <c r="AG409" s="150" t="s">
        <v>543</v>
      </c>
      <c r="AH409" s="149">
        <v>16</v>
      </c>
      <c r="AI409" s="151">
        <v>1</v>
      </c>
      <c r="AJ409" s="152">
        <v>1277</v>
      </c>
      <c r="AK409" s="152">
        <v>811</v>
      </c>
      <c r="AL409" s="149">
        <v>0.63500000000000001</v>
      </c>
      <c r="AM409" s="152">
        <v>587</v>
      </c>
      <c r="AN409" s="152">
        <v>321</v>
      </c>
      <c r="AO409" s="152">
        <v>908</v>
      </c>
      <c r="AP409" s="153">
        <v>0.35399999999999998</v>
      </c>
      <c r="AQ409" s="153">
        <v>0.38600000000000001</v>
      </c>
      <c r="AR409" s="154">
        <v>0.22700000000000001</v>
      </c>
      <c r="AS409" s="154">
        <v>7.9000000000000001E-2</v>
      </c>
      <c r="AT409" s="154">
        <v>6.6000000000000003E-2</v>
      </c>
      <c r="AU409" s="154">
        <v>0.30499999999999999</v>
      </c>
      <c r="AW409" s="185"/>
      <c r="AX409" s="144">
        <f t="shared" si="100"/>
        <v>89.515279241306629</v>
      </c>
      <c r="AY409" s="149">
        <v>334</v>
      </c>
      <c r="AZ409" s="150" t="s">
        <v>366</v>
      </c>
      <c r="BA409" s="149">
        <v>22</v>
      </c>
      <c r="BB409" s="151">
        <v>1</v>
      </c>
      <c r="BC409" s="152">
        <v>1898</v>
      </c>
      <c r="BD409" s="152">
        <v>1699</v>
      </c>
      <c r="BE409" s="149">
        <v>0.89500000000000002</v>
      </c>
      <c r="BF409" s="152">
        <v>842</v>
      </c>
      <c r="BG409" s="152">
        <v>637</v>
      </c>
      <c r="BH409" s="152">
        <v>1479</v>
      </c>
      <c r="BI409" s="153">
        <v>0.43099999999999999</v>
      </c>
      <c r="BJ409" s="153">
        <v>0.49299999999999999</v>
      </c>
      <c r="BK409" s="154">
        <v>0.13800000000000001</v>
      </c>
      <c r="BL409" s="154">
        <v>0.105</v>
      </c>
      <c r="BM409" s="154">
        <v>8.5000000000000006E-2</v>
      </c>
      <c r="BN409" s="154">
        <v>0.40799999999999997</v>
      </c>
      <c r="DU409" s="4"/>
      <c r="DZ409" s="185"/>
      <c r="EA409" s="185"/>
      <c r="EB409" s="185"/>
      <c r="EC409" s="185"/>
      <c r="ED409" s="185"/>
      <c r="EE409" s="185"/>
    </row>
    <row r="410" spans="30:135" ht="13" x14ac:dyDescent="0.15">
      <c r="AD410" s="144">
        <f t="shared" si="98"/>
        <v>81.666666666666657</v>
      </c>
      <c r="AE410" s="144">
        <f t="shared" si="99"/>
        <v>62.65306122448979</v>
      </c>
      <c r="AF410" s="149">
        <v>335</v>
      </c>
      <c r="AG410" s="150" t="s">
        <v>490</v>
      </c>
      <c r="AH410" s="149">
        <v>12</v>
      </c>
      <c r="AI410" s="151">
        <v>1</v>
      </c>
      <c r="AJ410" s="152">
        <v>980</v>
      </c>
      <c r="AK410" s="152">
        <v>614</v>
      </c>
      <c r="AL410" s="149">
        <v>0.627</v>
      </c>
      <c r="AM410" s="152">
        <v>449</v>
      </c>
      <c r="AN410" s="152">
        <v>227</v>
      </c>
      <c r="AO410" s="152">
        <v>676</v>
      </c>
      <c r="AP410" s="153">
        <v>0.33600000000000002</v>
      </c>
      <c r="AQ410" s="153">
        <v>0.378</v>
      </c>
      <c r="AR410" s="154">
        <v>0.23599999999999999</v>
      </c>
      <c r="AS410" s="155">
        <v>0.09</v>
      </c>
      <c r="AT410" s="154">
        <v>6.8000000000000005E-2</v>
      </c>
      <c r="AU410" s="154">
        <v>0.29599999999999999</v>
      </c>
      <c r="AW410" s="185"/>
      <c r="AX410" s="144">
        <f t="shared" si="100"/>
        <v>89.598811292719176</v>
      </c>
      <c r="AY410" s="149">
        <v>335</v>
      </c>
      <c r="AZ410" s="150" t="s">
        <v>461</v>
      </c>
      <c r="BA410" s="149">
        <v>17</v>
      </c>
      <c r="BB410" s="151">
        <v>1</v>
      </c>
      <c r="BC410" s="152">
        <v>1346</v>
      </c>
      <c r="BD410" s="152">
        <v>1206</v>
      </c>
      <c r="BE410" s="149">
        <v>0.89600000000000002</v>
      </c>
      <c r="BF410" s="152">
        <v>569</v>
      </c>
      <c r="BG410" s="152">
        <v>415</v>
      </c>
      <c r="BH410" s="152">
        <v>984</v>
      </c>
      <c r="BI410" s="153">
        <v>0.42199999999999999</v>
      </c>
      <c r="BJ410" s="153">
        <v>0.505</v>
      </c>
      <c r="BK410" s="154">
        <v>0.16900000000000001</v>
      </c>
      <c r="BL410" s="154">
        <v>0.121</v>
      </c>
      <c r="BM410" s="154">
        <v>8.6999999999999994E-2</v>
      </c>
      <c r="BN410" s="154">
        <v>0.39600000000000002</v>
      </c>
      <c r="DU410" s="4"/>
      <c r="DZ410" s="185"/>
      <c r="EA410" s="185"/>
      <c r="EB410" s="185"/>
      <c r="EC410" s="185"/>
      <c r="ED410" s="185"/>
      <c r="EE410" s="185"/>
    </row>
    <row r="411" spans="30:135" ht="13" x14ac:dyDescent="0.15">
      <c r="AD411" s="144">
        <f t="shared" si="98"/>
        <v>81.095238095238088</v>
      </c>
      <c r="AE411" s="144">
        <f t="shared" si="99"/>
        <v>61.714621256605994</v>
      </c>
      <c r="AF411" s="149">
        <v>336</v>
      </c>
      <c r="AG411" s="150" t="s">
        <v>552</v>
      </c>
      <c r="AH411" s="149">
        <v>21</v>
      </c>
      <c r="AI411" s="151">
        <v>1</v>
      </c>
      <c r="AJ411" s="152">
        <v>1703</v>
      </c>
      <c r="AK411" s="152">
        <v>1051</v>
      </c>
      <c r="AL411" s="149">
        <v>0.61699999999999999</v>
      </c>
      <c r="AM411" s="152">
        <v>852</v>
      </c>
      <c r="AN411" s="152">
        <v>360</v>
      </c>
      <c r="AO411" s="152">
        <v>1212</v>
      </c>
      <c r="AP411" s="153">
        <v>0.29699999999999999</v>
      </c>
      <c r="AQ411" s="153">
        <v>0.34699999999999998</v>
      </c>
      <c r="AR411" s="154">
        <v>0.20799999999999999</v>
      </c>
      <c r="AS411" s="154">
        <v>9.1999999999999998E-2</v>
      </c>
      <c r="AT411" s="154">
        <v>7.4999999999999997E-2</v>
      </c>
      <c r="AU411" s="154">
        <v>0.28699999999999998</v>
      </c>
      <c r="AW411" s="185"/>
      <c r="AX411" s="144">
        <f t="shared" si="100"/>
        <v>89.728096676737152</v>
      </c>
      <c r="AY411" s="149">
        <v>336</v>
      </c>
      <c r="AZ411" s="150" t="s">
        <v>545</v>
      </c>
      <c r="BA411" s="149">
        <v>24</v>
      </c>
      <c r="BB411" s="151">
        <v>1</v>
      </c>
      <c r="BC411" s="152">
        <v>1986</v>
      </c>
      <c r="BD411" s="152">
        <v>1782</v>
      </c>
      <c r="BE411" s="149">
        <v>0.89700000000000002</v>
      </c>
      <c r="BF411" s="152">
        <v>733</v>
      </c>
      <c r="BG411" s="152">
        <v>641</v>
      </c>
      <c r="BH411" s="152">
        <v>1374</v>
      </c>
      <c r="BI411" s="153">
        <v>0.46700000000000003</v>
      </c>
      <c r="BJ411" s="153">
        <v>0.51700000000000002</v>
      </c>
      <c r="BK411" s="154">
        <v>0.185</v>
      </c>
      <c r="BL411" s="154">
        <v>0.14699999999999999</v>
      </c>
      <c r="BM411" s="154">
        <v>0.10299999999999999</v>
      </c>
      <c r="BN411" s="154">
        <v>0.43099999999999999</v>
      </c>
      <c r="DU411" s="4"/>
      <c r="DZ411" s="185"/>
      <c r="EA411" s="185"/>
      <c r="EB411" s="185"/>
      <c r="EC411" s="185"/>
      <c r="ED411" s="185"/>
      <c r="EE411" s="185"/>
    </row>
    <row r="412" spans="30:135" ht="13" x14ac:dyDescent="0.15">
      <c r="AD412" s="144">
        <f t="shared" si="98"/>
        <v>89.5</v>
      </c>
      <c r="AE412" s="144">
        <f t="shared" si="99"/>
        <v>61.638733705772808</v>
      </c>
      <c r="AF412" s="149">
        <v>337</v>
      </c>
      <c r="AG412" s="150" t="s">
        <v>578</v>
      </c>
      <c r="AH412" s="149">
        <v>6</v>
      </c>
      <c r="AI412" s="151">
        <v>1</v>
      </c>
      <c r="AJ412" s="152">
        <v>537</v>
      </c>
      <c r="AK412" s="152">
        <v>331</v>
      </c>
      <c r="AL412" s="149">
        <v>0.61599999999999999</v>
      </c>
      <c r="AM412" s="152">
        <v>254</v>
      </c>
      <c r="AN412" s="152">
        <v>126</v>
      </c>
      <c r="AO412" s="152">
        <v>380</v>
      </c>
      <c r="AP412" s="153">
        <v>0.33200000000000002</v>
      </c>
      <c r="AQ412" s="153">
        <v>0.374</v>
      </c>
      <c r="AR412" s="154">
        <v>0.22500000000000001</v>
      </c>
      <c r="AS412" s="154">
        <v>7.5999999999999998E-2</v>
      </c>
      <c r="AT412" s="154">
        <v>7.0999999999999994E-2</v>
      </c>
      <c r="AU412" s="154">
        <v>0.29199999999999998</v>
      </c>
      <c r="AW412" s="185"/>
      <c r="AX412" s="144">
        <f t="shared" si="100"/>
        <v>89.912536443148682</v>
      </c>
      <c r="AY412" s="149">
        <v>337</v>
      </c>
      <c r="AZ412" s="150" t="s">
        <v>590</v>
      </c>
      <c r="BA412" s="149">
        <v>20</v>
      </c>
      <c r="BB412" s="151">
        <v>1</v>
      </c>
      <c r="BC412" s="152">
        <v>1715</v>
      </c>
      <c r="BD412" s="152">
        <v>1542</v>
      </c>
      <c r="BE412" s="149">
        <v>0.89900000000000002</v>
      </c>
      <c r="BF412" s="152">
        <v>663</v>
      </c>
      <c r="BG412" s="152">
        <v>570</v>
      </c>
      <c r="BH412" s="152">
        <v>1233</v>
      </c>
      <c r="BI412" s="153">
        <v>0.46200000000000002</v>
      </c>
      <c r="BJ412" s="153">
        <v>0.51600000000000001</v>
      </c>
      <c r="BK412" s="154">
        <v>0.17699999999999999</v>
      </c>
      <c r="BL412" s="154">
        <v>0.129</v>
      </c>
      <c r="BM412" s="154">
        <v>0.104</v>
      </c>
      <c r="BN412" s="154">
        <v>0.42399999999999999</v>
      </c>
      <c r="DU412" s="4"/>
      <c r="DZ412" s="185"/>
      <c r="EA412" s="185"/>
      <c r="EB412" s="185"/>
      <c r="EC412" s="185"/>
      <c r="ED412" s="185"/>
      <c r="EE412" s="185"/>
    </row>
    <row r="413" spans="30:135" ht="13" x14ac:dyDescent="0.15">
      <c r="AD413" s="144">
        <f t="shared" si="98"/>
        <v>79.3125</v>
      </c>
      <c r="AE413" s="144">
        <f t="shared" si="99"/>
        <v>61.386918833727343</v>
      </c>
      <c r="AF413" s="149">
        <v>338</v>
      </c>
      <c r="AG413" s="150" t="s">
        <v>587</v>
      </c>
      <c r="AH413" s="149">
        <v>16</v>
      </c>
      <c r="AI413" s="151">
        <v>1</v>
      </c>
      <c r="AJ413" s="152">
        <v>1269</v>
      </c>
      <c r="AK413" s="152">
        <v>779</v>
      </c>
      <c r="AL413" s="149">
        <v>0.61399999999999999</v>
      </c>
      <c r="AM413" s="152">
        <v>552</v>
      </c>
      <c r="AN413" s="152">
        <v>280</v>
      </c>
      <c r="AO413" s="152">
        <v>832</v>
      </c>
      <c r="AP413" s="153">
        <v>0.33700000000000002</v>
      </c>
      <c r="AQ413" s="153">
        <v>0.36499999999999999</v>
      </c>
      <c r="AR413" s="154">
        <v>0.255</v>
      </c>
      <c r="AS413" s="154">
        <v>0.113</v>
      </c>
      <c r="AT413" s="155">
        <v>0.09</v>
      </c>
      <c r="AU413" s="154">
        <v>0.30099999999999999</v>
      </c>
      <c r="AW413" s="185"/>
      <c r="AX413" s="144">
        <f t="shared" si="100"/>
        <v>90.476190476190482</v>
      </c>
      <c r="AY413" s="149">
        <v>338</v>
      </c>
      <c r="AZ413" s="150" t="s">
        <v>568</v>
      </c>
      <c r="BA413" s="149">
        <v>19</v>
      </c>
      <c r="BB413" s="151">
        <v>1</v>
      </c>
      <c r="BC413" s="152">
        <v>1554</v>
      </c>
      <c r="BD413" s="152">
        <v>1406</v>
      </c>
      <c r="BE413" s="149">
        <v>0.90500000000000003</v>
      </c>
      <c r="BF413" s="152">
        <v>614</v>
      </c>
      <c r="BG413" s="152">
        <v>506</v>
      </c>
      <c r="BH413" s="152">
        <v>1120</v>
      </c>
      <c r="BI413" s="153">
        <v>0.45200000000000001</v>
      </c>
      <c r="BJ413" s="153">
        <v>0.51400000000000001</v>
      </c>
      <c r="BK413" s="154">
        <v>0.17499999999999999</v>
      </c>
      <c r="BL413" s="154">
        <v>0.13100000000000001</v>
      </c>
      <c r="BM413" s="154">
        <v>0.107</v>
      </c>
      <c r="BN413" s="154">
        <v>0.41799999999999998</v>
      </c>
      <c r="DU413" s="4"/>
      <c r="DZ413" s="185"/>
      <c r="EA413" s="185"/>
      <c r="EB413" s="185"/>
      <c r="EC413" s="185"/>
      <c r="ED413" s="185"/>
      <c r="EE413" s="185"/>
    </row>
    <row r="414" spans="30:135" ht="13" x14ac:dyDescent="0.15">
      <c r="AD414" s="144">
        <f t="shared" si="98"/>
        <v>83.214285714285708</v>
      </c>
      <c r="AE414" s="144">
        <f t="shared" si="99"/>
        <v>61.201716738197419</v>
      </c>
      <c r="AF414" s="149">
        <v>339</v>
      </c>
      <c r="AG414" s="150" t="s">
        <v>408</v>
      </c>
      <c r="AH414" s="149">
        <v>14</v>
      </c>
      <c r="AI414" s="151">
        <v>1</v>
      </c>
      <c r="AJ414" s="152">
        <v>1165</v>
      </c>
      <c r="AK414" s="152">
        <v>713</v>
      </c>
      <c r="AL414" s="149">
        <v>0.61199999999999999</v>
      </c>
      <c r="AM414" s="152">
        <v>513</v>
      </c>
      <c r="AN414" s="152">
        <v>250</v>
      </c>
      <c r="AO414" s="152">
        <v>763</v>
      </c>
      <c r="AP414" s="153">
        <v>0.32800000000000001</v>
      </c>
      <c r="AQ414" s="153">
        <v>0.38700000000000001</v>
      </c>
      <c r="AR414" s="154">
        <v>0.25900000000000001</v>
      </c>
      <c r="AS414" s="154">
        <v>0.10100000000000001</v>
      </c>
      <c r="AT414" s="154">
        <v>7.9000000000000001E-2</v>
      </c>
      <c r="AU414" s="154">
        <v>0.28199999999999997</v>
      </c>
      <c r="AW414" s="185"/>
      <c r="AX414" s="144">
        <f t="shared" si="100"/>
        <v>91.457286432160799</v>
      </c>
      <c r="AY414" s="149">
        <v>339</v>
      </c>
      <c r="AZ414" s="150" t="s">
        <v>213</v>
      </c>
      <c r="BA414" s="149">
        <v>23</v>
      </c>
      <c r="BB414" s="151">
        <v>1</v>
      </c>
      <c r="BC414" s="152">
        <v>1990</v>
      </c>
      <c r="BD414" s="152">
        <v>1820</v>
      </c>
      <c r="BE414" s="149">
        <v>0.91500000000000004</v>
      </c>
      <c r="BF414" s="152">
        <v>838</v>
      </c>
      <c r="BG414" s="152">
        <v>675</v>
      </c>
      <c r="BH414" s="152">
        <v>1513</v>
      </c>
      <c r="BI414" s="153">
        <v>0.44600000000000001</v>
      </c>
      <c r="BJ414" s="153">
        <v>0.50700000000000001</v>
      </c>
      <c r="BK414" s="155">
        <v>0.15</v>
      </c>
      <c r="BL414" s="154">
        <v>0.11700000000000001</v>
      </c>
      <c r="BM414" s="154">
        <v>9.0999999999999998E-2</v>
      </c>
      <c r="BN414" s="154">
        <v>0.42099999999999999</v>
      </c>
      <c r="DU414" s="4"/>
      <c r="DZ414" s="185"/>
      <c r="EA414" s="185"/>
      <c r="EB414" s="185"/>
      <c r="EC414" s="185"/>
      <c r="ED414" s="185"/>
      <c r="EE414" s="185"/>
    </row>
    <row r="415" spans="30:135" ht="13" x14ac:dyDescent="0.15">
      <c r="AD415" s="144">
        <f t="shared" si="98"/>
        <v>75.705882352941174</v>
      </c>
      <c r="AE415" s="144">
        <f t="shared" si="99"/>
        <v>61.072261072261071</v>
      </c>
      <c r="AF415" s="149">
        <v>340</v>
      </c>
      <c r="AG415" s="150" t="s">
        <v>493</v>
      </c>
      <c r="AH415" s="149">
        <v>17</v>
      </c>
      <c r="AI415" s="151">
        <v>1</v>
      </c>
      <c r="AJ415" s="152">
        <v>1287</v>
      </c>
      <c r="AK415" s="152">
        <v>786</v>
      </c>
      <c r="AL415" s="149">
        <v>0.61099999999999999</v>
      </c>
      <c r="AM415" s="152">
        <v>570</v>
      </c>
      <c r="AN415" s="152">
        <v>286</v>
      </c>
      <c r="AO415" s="152">
        <v>856</v>
      </c>
      <c r="AP415" s="153">
        <v>0.33400000000000002</v>
      </c>
      <c r="AQ415" s="153">
        <v>0.373</v>
      </c>
      <c r="AR415" s="154">
        <v>0.247</v>
      </c>
      <c r="AS415" s="154">
        <v>0.10299999999999999</v>
      </c>
      <c r="AT415" s="154">
        <v>7.5999999999999998E-2</v>
      </c>
      <c r="AU415" s="154">
        <v>0.29099999999999998</v>
      </c>
      <c r="AW415" s="185"/>
      <c r="AX415" s="144">
        <f t="shared" si="100"/>
        <v>91.595441595441599</v>
      </c>
      <c r="AY415" s="149">
        <v>340</v>
      </c>
      <c r="AZ415" s="150" t="s">
        <v>572</v>
      </c>
      <c r="BA415" s="149">
        <v>9</v>
      </c>
      <c r="BB415" s="151">
        <v>1</v>
      </c>
      <c r="BC415" s="152">
        <v>702</v>
      </c>
      <c r="BD415" s="152">
        <v>643</v>
      </c>
      <c r="BE415" s="149">
        <v>0.91600000000000004</v>
      </c>
      <c r="BF415" s="152">
        <v>278</v>
      </c>
      <c r="BG415" s="152">
        <v>225</v>
      </c>
      <c r="BH415" s="152">
        <v>503</v>
      </c>
      <c r="BI415" s="153">
        <v>0.44700000000000001</v>
      </c>
      <c r="BJ415" s="153">
        <v>0.52400000000000002</v>
      </c>
      <c r="BK415" s="155">
        <v>0.17</v>
      </c>
      <c r="BL415" s="154">
        <v>0.13200000000000001</v>
      </c>
      <c r="BM415" s="154">
        <v>0.10100000000000001</v>
      </c>
      <c r="BN415" s="154">
        <v>0.41899999999999998</v>
      </c>
      <c r="DU415" s="4"/>
      <c r="DZ415" s="185"/>
      <c r="EA415" s="185"/>
      <c r="EB415" s="185"/>
      <c r="EC415" s="185"/>
      <c r="ED415" s="185"/>
      <c r="EE415" s="185"/>
    </row>
    <row r="416" spans="30:135" ht="13" x14ac:dyDescent="0.15">
      <c r="AD416" s="144">
        <f t="shared" si="98"/>
        <v>82</v>
      </c>
      <c r="AE416" s="144">
        <f t="shared" si="99"/>
        <v>60.31894934333959</v>
      </c>
      <c r="AF416" s="149">
        <v>341</v>
      </c>
      <c r="AG416" s="150" t="s">
        <v>589</v>
      </c>
      <c r="AH416" s="149">
        <v>13</v>
      </c>
      <c r="AI416" s="151">
        <v>1</v>
      </c>
      <c r="AJ416" s="152">
        <v>1066</v>
      </c>
      <c r="AK416" s="152">
        <v>643</v>
      </c>
      <c r="AL416" s="149">
        <v>0.60299999999999998</v>
      </c>
      <c r="AM416" s="152">
        <v>455</v>
      </c>
      <c r="AN416" s="152">
        <v>235</v>
      </c>
      <c r="AO416" s="152">
        <v>690</v>
      </c>
      <c r="AP416" s="153">
        <v>0.34100000000000003</v>
      </c>
      <c r="AQ416" s="153">
        <v>0.36699999999999999</v>
      </c>
      <c r="AR416" s="154">
        <v>0.255</v>
      </c>
      <c r="AS416" s="155">
        <v>0.12</v>
      </c>
      <c r="AT416" s="154">
        <v>9.8000000000000004E-2</v>
      </c>
      <c r="AU416" s="154">
        <v>0.30199999999999999</v>
      </c>
      <c r="AW416" s="185"/>
      <c r="AX416" s="144">
        <f t="shared" si="100"/>
        <v>91.786570743405278</v>
      </c>
      <c r="AY416" s="149">
        <v>341</v>
      </c>
      <c r="AZ416" s="150" t="s">
        <v>554</v>
      </c>
      <c r="BA416" s="149">
        <v>20</v>
      </c>
      <c r="BB416" s="151">
        <v>1</v>
      </c>
      <c r="BC416" s="152">
        <v>1668</v>
      </c>
      <c r="BD416" s="152">
        <v>1531</v>
      </c>
      <c r="BE416" s="149">
        <v>0.91800000000000004</v>
      </c>
      <c r="BF416" s="152">
        <v>638</v>
      </c>
      <c r="BG416" s="152">
        <v>568</v>
      </c>
      <c r="BH416" s="152">
        <v>1206</v>
      </c>
      <c r="BI416" s="153">
        <v>0.47099999999999997</v>
      </c>
      <c r="BJ416" s="153">
        <v>0.53500000000000003</v>
      </c>
      <c r="BK416" s="154">
        <v>0.186</v>
      </c>
      <c r="BL416" s="154">
        <v>0.11600000000000001</v>
      </c>
      <c r="BM416" s="155">
        <v>0.09</v>
      </c>
      <c r="BN416" s="154">
        <v>0.42399999999999999</v>
      </c>
      <c r="DU416" s="4"/>
      <c r="DZ416" s="185"/>
      <c r="EA416" s="185"/>
      <c r="EB416" s="185"/>
      <c r="EC416" s="185"/>
      <c r="ED416" s="185"/>
      <c r="EE416" s="185"/>
    </row>
    <row r="417" spans="30:135" ht="13" x14ac:dyDescent="0.15">
      <c r="AD417" s="144">
        <f t="shared" si="98"/>
        <v>80.75</v>
      </c>
      <c r="AE417" s="144">
        <f t="shared" si="99"/>
        <v>57.275541795665632</v>
      </c>
      <c r="AF417" s="149">
        <v>342</v>
      </c>
      <c r="AG417" s="150" t="s">
        <v>590</v>
      </c>
      <c r="AH417" s="149">
        <v>20</v>
      </c>
      <c r="AI417" s="151">
        <v>1</v>
      </c>
      <c r="AJ417" s="152">
        <v>1615</v>
      </c>
      <c r="AK417" s="152">
        <v>925</v>
      </c>
      <c r="AL417" s="149">
        <v>0.57299999999999995</v>
      </c>
      <c r="AM417" s="152">
        <v>751</v>
      </c>
      <c r="AN417" s="152">
        <v>328</v>
      </c>
      <c r="AO417" s="152">
        <v>1079</v>
      </c>
      <c r="AP417" s="153">
        <v>0.30399999999999999</v>
      </c>
      <c r="AQ417" s="153">
        <v>0.34899999999999998</v>
      </c>
      <c r="AR417" s="155">
        <v>0.25</v>
      </c>
      <c r="AS417" s="154">
        <v>9.7000000000000003E-2</v>
      </c>
      <c r="AT417" s="154">
        <v>8.1000000000000003E-2</v>
      </c>
      <c r="AU417" s="154">
        <v>0.27100000000000002</v>
      </c>
      <c r="AW417" s="185"/>
      <c r="AX417" s="144">
        <f t="shared" si="100"/>
        <v>92.722371967654979</v>
      </c>
      <c r="AY417" s="149">
        <v>342</v>
      </c>
      <c r="AZ417" s="150" t="s">
        <v>556</v>
      </c>
      <c r="BA417" s="149">
        <v>18</v>
      </c>
      <c r="BB417" s="151">
        <v>1</v>
      </c>
      <c r="BC417" s="152">
        <v>1484</v>
      </c>
      <c r="BD417" s="152">
        <v>1376</v>
      </c>
      <c r="BE417" s="149">
        <v>0.92700000000000005</v>
      </c>
      <c r="BF417" s="152">
        <v>632</v>
      </c>
      <c r="BG417" s="152">
        <v>521</v>
      </c>
      <c r="BH417" s="152">
        <v>1153</v>
      </c>
      <c r="BI417" s="153">
        <v>0.45200000000000001</v>
      </c>
      <c r="BJ417" s="153">
        <v>0.52300000000000002</v>
      </c>
      <c r="BK417" s="154">
        <v>0.159</v>
      </c>
      <c r="BL417" s="154">
        <v>8.7999999999999995E-2</v>
      </c>
      <c r="BM417" s="154">
        <v>7.3999999999999996E-2</v>
      </c>
      <c r="BN417" s="155">
        <v>0.41</v>
      </c>
      <c r="DU417" s="4"/>
      <c r="DZ417" s="185"/>
      <c r="EA417" s="185"/>
      <c r="EB417" s="185"/>
      <c r="EC417" s="185"/>
      <c r="ED417" s="185"/>
      <c r="EE417" s="185"/>
    </row>
    <row r="418" spans="30:135" ht="13" x14ac:dyDescent="0.15">
      <c r="AD418" s="144">
        <f t="shared" si="98"/>
        <v>82.4</v>
      </c>
      <c r="AE418" s="144">
        <f t="shared" si="99"/>
        <v>55.582524271844655</v>
      </c>
      <c r="AF418" s="167">
        <v>343</v>
      </c>
      <c r="AG418" s="168" t="s">
        <v>565</v>
      </c>
      <c r="AH418" s="167">
        <v>10</v>
      </c>
      <c r="AI418" s="169">
        <v>1</v>
      </c>
      <c r="AJ418" s="170">
        <v>824</v>
      </c>
      <c r="AK418" s="170">
        <v>458</v>
      </c>
      <c r="AL418" s="167">
        <v>0.55600000000000005</v>
      </c>
      <c r="AM418" s="170">
        <v>374</v>
      </c>
      <c r="AN418" s="170">
        <v>164</v>
      </c>
      <c r="AO418" s="170">
        <v>538</v>
      </c>
      <c r="AP418" s="171">
        <v>0.30499999999999999</v>
      </c>
      <c r="AQ418" s="171">
        <v>0.34899999999999998</v>
      </c>
      <c r="AR418" s="172">
        <v>0.27200000000000002</v>
      </c>
      <c r="AS418" s="172">
        <v>8.4000000000000005E-2</v>
      </c>
      <c r="AT418" s="172">
        <v>6.8000000000000005E-2</v>
      </c>
      <c r="AU418" s="172">
        <v>0.26100000000000001</v>
      </c>
      <c r="AW418" s="185"/>
      <c r="AX418" s="144">
        <f t="shared" si="100"/>
        <v>94.638554216867462</v>
      </c>
      <c r="AY418" s="167">
        <v>343</v>
      </c>
      <c r="AZ418" s="168" t="s">
        <v>420</v>
      </c>
      <c r="BA418" s="167">
        <v>20</v>
      </c>
      <c r="BB418" s="169">
        <v>1</v>
      </c>
      <c r="BC418" s="170">
        <v>1660</v>
      </c>
      <c r="BD418" s="170">
        <v>1571</v>
      </c>
      <c r="BE418" s="167">
        <v>0.94599999999999995</v>
      </c>
      <c r="BF418" s="170">
        <v>682</v>
      </c>
      <c r="BG418" s="170">
        <v>584</v>
      </c>
      <c r="BH418" s="170">
        <v>1266</v>
      </c>
      <c r="BI418" s="171">
        <v>0.46100000000000002</v>
      </c>
      <c r="BJ418" s="171">
        <v>0.52100000000000002</v>
      </c>
      <c r="BK418" s="172">
        <v>0.154</v>
      </c>
      <c r="BL418" s="172">
        <v>0.108</v>
      </c>
      <c r="BM418" s="172">
        <v>9.5000000000000001E-2</v>
      </c>
      <c r="BN418" s="172">
        <v>0.432</v>
      </c>
      <c r="DU418" s="4"/>
      <c r="DZ418" s="185"/>
      <c r="EA418" s="185"/>
      <c r="EB418" s="185"/>
      <c r="EC418" s="185"/>
      <c r="ED418" s="185"/>
      <c r="EE418" s="185"/>
    </row>
    <row r="419" spans="30:135" ht="13" x14ac:dyDescent="0.15">
      <c r="AW419" s="185"/>
      <c r="DU419" s="4"/>
      <c r="DZ419" s="185"/>
      <c r="EA419" s="185"/>
      <c r="EB419" s="185"/>
      <c r="EC419" s="185"/>
      <c r="ED419" s="185"/>
      <c r="EE419" s="185"/>
    </row>
    <row r="420" spans="30:135" ht="13" x14ac:dyDescent="0.15">
      <c r="AW420" s="185"/>
      <c r="DU420" s="4"/>
      <c r="DZ420" s="185"/>
      <c r="EA420" s="185"/>
      <c r="EB420" s="185"/>
      <c r="EC420" s="185"/>
      <c r="ED420" s="185"/>
      <c r="EE420" s="185"/>
    </row>
    <row r="421" spans="30:135" ht="13" x14ac:dyDescent="0.15">
      <c r="AW421" s="185"/>
      <c r="DU421" s="4"/>
      <c r="DZ421" s="185"/>
      <c r="EA421" s="185"/>
      <c r="EB421" s="185"/>
      <c r="EC421" s="185"/>
      <c r="ED421" s="185"/>
      <c r="EE421" s="185"/>
    </row>
    <row r="422" spans="30:135" ht="13" x14ac:dyDescent="0.15">
      <c r="AW422" s="185"/>
      <c r="DU422" s="4"/>
      <c r="DZ422" s="185"/>
      <c r="EA422" s="185"/>
      <c r="EB422" s="185"/>
      <c r="EC422" s="185"/>
      <c r="ED422" s="185"/>
      <c r="EE422" s="185"/>
    </row>
    <row r="423" spans="30:135" ht="13" x14ac:dyDescent="0.15">
      <c r="AW423" s="185"/>
      <c r="DU423" s="4"/>
      <c r="DZ423" s="185"/>
      <c r="EA423" s="185"/>
      <c r="EB423" s="185"/>
      <c r="EC423" s="185"/>
      <c r="ED423" s="185"/>
      <c r="EE423" s="185"/>
    </row>
    <row r="424" spans="30:135" ht="13" x14ac:dyDescent="0.15">
      <c r="AW424" s="185"/>
      <c r="DU424" s="4"/>
      <c r="DZ424" s="185"/>
      <c r="EA424" s="185"/>
      <c r="EB424" s="185"/>
      <c r="EC424" s="185"/>
      <c r="ED424" s="185"/>
      <c r="EE424" s="185"/>
    </row>
    <row r="425" spans="30:135" ht="13" x14ac:dyDescent="0.15">
      <c r="AW425" s="185"/>
      <c r="DU425" s="4"/>
      <c r="DZ425" s="185"/>
      <c r="EA425" s="185"/>
      <c r="EB425" s="185"/>
      <c r="EC425" s="185"/>
      <c r="ED425" s="185"/>
      <c r="EE425" s="185"/>
    </row>
    <row r="426" spans="30:135" ht="13" x14ac:dyDescent="0.15">
      <c r="AW426" s="185"/>
      <c r="DU426" s="4"/>
      <c r="DZ426" s="185"/>
      <c r="EA426" s="185"/>
      <c r="EB426" s="185"/>
      <c r="EC426" s="185"/>
      <c r="ED426" s="185"/>
      <c r="EE426" s="185"/>
    </row>
    <row r="427" spans="30:135" ht="13" x14ac:dyDescent="0.15">
      <c r="AW427" s="185"/>
      <c r="DU427" s="4"/>
      <c r="DZ427" s="185"/>
      <c r="EA427" s="185"/>
      <c r="EB427" s="185"/>
      <c r="EC427" s="185"/>
      <c r="ED427" s="185"/>
      <c r="EE427" s="185"/>
    </row>
    <row r="428" spans="30:135" ht="13" x14ac:dyDescent="0.15">
      <c r="AW428" s="185"/>
      <c r="DU428" s="4"/>
      <c r="DZ428" s="185"/>
      <c r="EA428" s="185"/>
      <c r="EB428" s="185"/>
      <c r="EC428" s="185"/>
      <c r="ED428" s="185"/>
      <c r="EE428" s="185"/>
    </row>
    <row r="429" spans="30:135" ht="13" x14ac:dyDescent="0.15">
      <c r="AW429" s="185"/>
      <c r="DU429" s="4"/>
      <c r="DZ429" s="185"/>
      <c r="EA429" s="185"/>
      <c r="EB429" s="185"/>
      <c r="EC429" s="185"/>
      <c r="ED429" s="185"/>
      <c r="EE429" s="185"/>
    </row>
    <row r="430" spans="30:135" ht="13" x14ac:dyDescent="0.15">
      <c r="AW430" s="185"/>
      <c r="DU430" s="4"/>
      <c r="DZ430" s="185"/>
      <c r="EA430" s="185"/>
      <c r="EB430" s="185"/>
      <c r="EC430" s="185"/>
      <c r="ED430" s="185"/>
      <c r="EE430" s="185"/>
    </row>
    <row r="431" spans="30:135" ht="13" x14ac:dyDescent="0.15">
      <c r="AW431" s="185"/>
      <c r="DU431" s="4"/>
      <c r="DZ431" s="185"/>
      <c r="EA431" s="185"/>
      <c r="EB431" s="185"/>
      <c r="EC431" s="185"/>
      <c r="ED431" s="185"/>
      <c r="EE431" s="185"/>
    </row>
    <row r="432" spans="30:135" ht="13" x14ac:dyDescent="0.15">
      <c r="AW432" s="185"/>
      <c r="DU432" s="4"/>
      <c r="DZ432" s="185"/>
      <c r="EA432" s="185"/>
      <c r="EB432" s="185"/>
      <c r="EC432" s="185"/>
      <c r="ED432" s="185"/>
      <c r="EE432" s="185"/>
    </row>
    <row r="433" spans="49:135" ht="13" x14ac:dyDescent="0.15">
      <c r="AW433" s="185"/>
      <c r="DU433" s="4"/>
      <c r="DZ433" s="185"/>
      <c r="EA433" s="185"/>
      <c r="EB433" s="185"/>
      <c r="EC433" s="185"/>
      <c r="ED433" s="185"/>
      <c r="EE433" s="185"/>
    </row>
    <row r="434" spans="49:135" ht="13" x14ac:dyDescent="0.15">
      <c r="AW434" s="185"/>
      <c r="DU434" s="4"/>
      <c r="DZ434" s="185"/>
      <c r="EA434" s="185"/>
      <c r="EB434" s="185"/>
      <c r="EC434" s="185"/>
      <c r="ED434" s="185"/>
      <c r="EE434" s="185"/>
    </row>
    <row r="435" spans="49:135" ht="13" x14ac:dyDescent="0.15">
      <c r="AW435" s="185"/>
      <c r="DU435" s="4"/>
      <c r="DZ435" s="185"/>
      <c r="EA435" s="185"/>
      <c r="EB435" s="185"/>
      <c r="EC435" s="185"/>
      <c r="ED435" s="185"/>
      <c r="EE435" s="185"/>
    </row>
    <row r="436" spans="49:135" ht="13" x14ac:dyDescent="0.15">
      <c r="AW436" s="185"/>
      <c r="DU436" s="4"/>
      <c r="DZ436" s="185"/>
      <c r="EA436" s="185"/>
      <c r="EB436" s="185"/>
      <c r="EC436" s="185"/>
      <c r="ED436" s="185"/>
      <c r="EE436" s="185"/>
    </row>
    <row r="437" spans="49:135" ht="13" x14ac:dyDescent="0.15">
      <c r="AW437" s="185"/>
      <c r="DU437" s="4"/>
      <c r="DZ437" s="185"/>
      <c r="EA437" s="185"/>
      <c r="EB437" s="185"/>
      <c r="EC437" s="185"/>
      <c r="ED437" s="185"/>
      <c r="EE437" s="185"/>
    </row>
    <row r="438" spans="49:135" ht="13" x14ac:dyDescent="0.15">
      <c r="AW438" s="185"/>
      <c r="DU438" s="4"/>
      <c r="DZ438" s="185"/>
      <c r="EA438" s="185"/>
      <c r="EB438" s="185"/>
      <c r="EC438" s="185"/>
      <c r="ED438" s="185"/>
      <c r="EE438" s="185"/>
    </row>
    <row r="439" spans="49:135" ht="13" x14ac:dyDescent="0.15">
      <c r="AW439" s="185"/>
      <c r="DU439" s="4"/>
      <c r="DZ439" s="185"/>
      <c r="EA439" s="185"/>
      <c r="EB439" s="185"/>
      <c r="EC439" s="185"/>
      <c r="ED439" s="185"/>
      <c r="EE439" s="185"/>
    </row>
    <row r="440" spans="49:135" ht="13" x14ac:dyDescent="0.15">
      <c r="AW440" s="185"/>
      <c r="DU440" s="4"/>
      <c r="DZ440" s="185"/>
      <c r="EA440" s="185"/>
      <c r="EB440" s="185"/>
      <c r="EC440" s="185"/>
      <c r="ED440" s="185"/>
      <c r="EE440" s="185"/>
    </row>
    <row r="441" spans="49:135" ht="13" x14ac:dyDescent="0.15">
      <c r="AW441" s="185"/>
      <c r="DU441" s="4"/>
      <c r="DZ441" s="185"/>
      <c r="EA441" s="185"/>
      <c r="EB441" s="185"/>
      <c r="EC441" s="185"/>
      <c r="ED441" s="185"/>
      <c r="EE441" s="185"/>
    </row>
    <row r="442" spans="49:135" ht="13" x14ac:dyDescent="0.15">
      <c r="AW442" s="185"/>
      <c r="DU442" s="4"/>
      <c r="DZ442" s="185"/>
      <c r="EA442" s="185"/>
      <c r="EB442" s="185"/>
      <c r="EC442" s="185"/>
      <c r="ED442" s="185"/>
      <c r="EE442" s="185"/>
    </row>
    <row r="443" spans="49:135" ht="13" x14ac:dyDescent="0.15">
      <c r="AW443" s="185"/>
      <c r="DU443" s="4"/>
      <c r="DZ443" s="185"/>
      <c r="EA443" s="185"/>
      <c r="EB443" s="185"/>
      <c r="EC443" s="185"/>
      <c r="ED443" s="185"/>
      <c r="EE443" s="185"/>
    </row>
    <row r="444" spans="49:135" ht="13" x14ac:dyDescent="0.15">
      <c r="AW444" s="185"/>
      <c r="DU444" s="4"/>
      <c r="DZ444" s="185"/>
      <c r="EA444" s="185"/>
      <c r="EB444" s="185"/>
      <c r="EC444" s="185"/>
      <c r="ED444" s="185"/>
      <c r="EE444" s="185"/>
    </row>
    <row r="445" spans="49:135" ht="13" x14ac:dyDescent="0.15">
      <c r="AW445" s="185"/>
      <c r="DU445" s="4"/>
      <c r="DZ445" s="185"/>
      <c r="EA445" s="185"/>
      <c r="EB445" s="185"/>
      <c r="EC445" s="185"/>
      <c r="ED445" s="185"/>
      <c r="EE445" s="185"/>
    </row>
    <row r="446" spans="49:135" ht="13" x14ac:dyDescent="0.15">
      <c r="AW446" s="185"/>
      <c r="DU446" s="4"/>
      <c r="DZ446" s="185"/>
      <c r="EA446" s="185"/>
      <c r="EB446" s="185"/>
      <c r="EC446" s="185"/>
      <c r="ED446" s="185"/>
      <c r="EE446" s="185"/>
    </row>
    <row r="447" spans="49:135" ht="13" x14ac:dyDescent="0.15">
      <c r="AW447" s="185"/>
      <c r="DU447" s="4"/>
      <c r="DZ447" s="185"/>
      <c r="EA447" s="185"/>
      <c r="EB447" s="185"/>
      <c r="EC447" s="185"/>
      <c r="ED447" s="185"/>
      <c r="EE447" s="185"/>
    </row>
    <row r="448" spans="49:135" ht="13" x14ac:dyDescent="0.15">
      <c r="AW448" s="185"/>
      <c r="DU448" s="4"/>
      <c r="DZ448" s="185"/>
      <c r="EA448" s="185"/>
      <c r="EB448" s="185"/>
      <c r="EC448" s="185"/>
      <c r="ED448" s="185"/>
      <c r="EE448" s="185"/>
    </row>
    <row r="449" spans="49:135" ht="13" x14ac:dyDescent="0.15">
      <c r="AW449" s="185"/>
      <c r="DU449" s="4"/>
      <c r="DZ449" s="185"/>
      <c r="EA449" s="185"/>
      <c r="EB449" s="185"/>
      <c r="EC449" s="185"/>
      <c r="ED449" s="185"/>
      <c r="EE449" s="185"/>
    </row>
    <row r="450" spans="49:135" ht="13" x14ac:dyDescent="0.15">
      <c r="AW450" s="185"/>
      <c r="DU450" s="4"/>
      <c r="DZ450" s="185"/>
      <c r="EA450" s="185"/>
      <c r="EB450" s="185"/>
      <c r="EC450" s="185"/>
      <c r="ED450" s="185"/>
      <c r="EE450" s="185"/>
    </row>
    <row r="451" spans="49:135" ht="13" x14ac:dyDescent="0.15">
      <c r="AW451" s="185"/>
      <c r="DU451" s="4"/>
      <c r="DZ451" s="185"/>
      <c r="EA451" s="185"/>
      <c r="EB451" s="185"/>
      <c r="EC451" s="185"/>
      <c r="ED451" s="185"/>
      <c r="EE451" s="185"/>
    </row>
    <row r="452" spans="49:135" ht="13" x14ac:dyDescent="0.15">
      <c r="AW452" s="185"/>
      <c r="DU452" s="4"/>
      <c r="DZ452" s="185"/>
      <c r="EA452" s="185"/>
      <c r="EB452" s="185"/>
      <c r="EC452" s="185"/>
      <c r="ED452" s="185"/>
      <c r="EE452" s="185"/>
    </row>
    <row r="453" spans="49:135" ht="13" x14ac:dyDescent="0.15">
      <c r="AW453" s="185"/>
      <c r="DU453" s="4"/>
      <c r="DZ453" s="185"/>
      <c r="EA453" s="185"/>
      <c r="EB453" s="185"/>
      <c r="EC453" s="185"/>
      <c r="ED453" s="185"/>
      <c r="EE453" s="185"/>
    </row>
    <row r="454" spans="49:135" ht="13" x14ac:dyDescent="0.15">
      <c r="AW454" s="185"/>
      <c r="DU454" s="4"/>
      <c r="DZ454" s="185"/>
      <c r="EA454" s="185"/>
      <c r="EB454" s="185"/>
      <c r="EC454" s="185"/>
      <c r="ED454" s="185"/>
      <c r="EE454" s="185"/>
    </row>
    <row r="455" spans="49:135" ht="13" x14ac:dyDescent="0.15">
      <c r="AW455" s="185"/>
      <c r="DU455" s="4"/>
      <c r="DZ455" s="185"/>
      <c r="EA455" s="185"/>
      <c r="EB455" s="185"/>
      <c r="EC455" s="185"/>
      <c r="ED455" s="185"/>
      <c r="EE455" s="185"/>
    </row>
    <row r="456" spans="49:135" ht="13" x14ac:dyDescent="0.15">
      <c r="AW456" s="185"/>
      <c r="DU456" s="4"/>
      <c r="DZ456" s="185"/>
      <c r="EA456" s="185"/>
      <c r="EB456" s="185"/>
      <c r="EC456" s="185"/>
      <c r="ED456" s="185"/>
      <c r="EE456" s="185"/>
    </row>
    <row r="457" spans="49:135" ht="13" x14ac:dyDescent="0.15">
      <c r="AW457" s="185"/>
      <c r="DU457" s="4"/>
      <c r="DZ457" s="185"/>
      <c r="EA457" s="185"/>
      <c r="EB457" s="185"/>
      <c r="EC457" s="185"/>
      <c r="ED457" s="185"/>
      <c r="EE457" s="185"/>
    </row>
    <row r="458" spans="49:135" ht="13" x14ac:dyDescent="0.15">
      <c r="AW458" s="185"/>
      <c r="DU458" s="4"/>
      <c r="DZ458" s="185"/>
      <c r="EA458" s="185"/>
      <c r="EB458" s="185"/>
      <c r="EC458" s="185"/>
      <c r="ED458" s="185"/>
      <c r="EE458" s="185"/>
    </row>
    <row r="459" spans="49:135" ht="13" x14ac:dyDescent="0.15">
      <c r="AW459" s="185"/>
      <c r="DU459" s="4"/>
      <c r="DZ459" s="185"/>
      <c r="EA459" s="185"/>
      <c r="EB459" s="185"/>
      <c r="EC459" s="185"/>
      <c r="ED459" s="185"/>
      <c r="EE459" s="185"/>
    </row>
    <row r="460" spans="49:135" ht="13" x14ac:dyDescent="0.15">
      <c r="AW460" s="185"/>
      <c r="DU460" s="4"/>
      <c r="DZ460" s="185"/>
      <c r="EA460" s="185"/>
      <c r="EB460" s="185"/>
      <c r="EC460" s="185"/>
      <c r="ED460" s="185"/>
      <c r="EE460" s="185"/>
    </row>
    <row r="461" spans="49:135" ht="13" x14ac:dyDescent="0.15">
      <c r="AW461" s="185"/>
      <c r="DU461" s="4"/>
      <c r="DZ461" s="185"/>
      <c r="EA461" s="185"/>
      <c r="EB461" s="185"/>
      <c r="EC461" s="185"/>
      <c r="ED461" s="185"/>
      <c r="EE461" s="185"/>
    </row>
    <row r="462" spans="49:135" ht="13" x14ac:dyDescent="0.15">
      <c r="AW462" s="185"/>
      <c r="DU462" s="4"/>
      <c r="DZ462" s="185"/>
      <c r="EA462" s="185"/>
      <c r="EB462" s="185"/>
      <c r="EC462" s="185"/>
      <c r="ED462" s="185"/>
      <c r="EE462" s="185"/>
    </row>
    <row r="463" spans="49:135" ht="13" x14ac:dyDescent="0.15">
      <c r="AW463" s="185"/>
      <c r="DU463" s="4"/>
      <c r="DZ463" s="185"/>
      <c r="EA463" s="185"/>
      <c r="EB463" s="185"/>
      <c r="EC463" s="185"/>
      <c r="ED463" s="185"/>
      <c r="EE463" s="185"/>
    </row>
    <row r="464" spans="49:135" ht="13" x14ac:dyDescent="0.15">
      <c r="AW464" s="185"/>
      <c r="DU464" s="4"/>
      <c r="DZ464" s="185"/>
      <c r="EA464" s="185"/>
      <c r="EB464" s="185"/>
      <c r="EC464" s="185"/>
      <c r="ED464" s="185"/>
      <c r="EE464" s="185"/>
    </row>
    <row r="465" spans="49:135" ht="13" x14ac:dyDescent="0.15">
      <c r="AW465" s="185"/>
      <c r="DU465" s="4"/>
      <c r="DZ465" s="185"/>
      <c r="EA465" s="185"/>
      <c r="EB465" s="185"/>
      <c r="EC465" s="185"/>
      <c r="ED465" s="185"/>
      <c r="EE465" s="185"/>
    </row>
    <row r="466" spans="49:135" ht="13" x14ac:dyDescent="0.15">
      <c r="AW466" s="185"/>
      <c r="DU466" s="4"/>
      <c r="DZ466" s="185"/>
      <c r="EA466" s="185"/>
      <c r="EB466" s="185"/>
      <c r="EC466" s="185"/>
      <c r="ED466" s="185"/>
      <c r="EE466" s="185"/>
    </row>
    <row r="467" spans="49:135" ht="13" x14ac:dyDescent="0.15">
      <c r="AW467" s="185"/>
      <c r="DU467" s="4"/>
      <c r="DZ467" s="185"/>
      <c r="EA467" s="185"/>
      <c r="EB467" s="185"/>
      <c r="EC467" s="185"/>
      <c r="ED467" s="185"/>
      <c r="EE467" s="185"/>
    </row>
    <row r="468" spans="49:135" ht="13" x14ac:dyDescent="0.15">
      <c r="AW468" s="185"/>
      <c r="DU468" s="4"/>
      <c r="DZ468" s="185"/>
      <c r="EA468" s="185"/>
      <c r="EB468" s="185"/>
      <c r="EC468" s="185"/>
      <c r="ED468" s="185"/>
      <c r="EE468" s="185"/>
    </row>
    <row r="469" spans="49:135" ht="13" x14ac:dyDescent="0.15">
      <c r="AW469" s="185"/>
      <c r="DU469" s="4"/>
      <c r="DZ469" s="185"/>
      <c r="EA469" s="185"/>
      <c r="EB469" s="185"/>
      <c r="EC469" s="185"/>
      <c r="ED469" s="185"/>
      <c r="EE469" s="185"/>
    </row>
    <row r="470" spans="49:135" ht="13" x14ac:dyDescent="0.15">
      <c r="AW470" s="185"/>
      <c r="DU470" s="4"/>
      <c r="DZ470" s="185"/>
      <c r="EA470" s="185"/>
      <c r="EB470" s="185"/>
      <c r="EC470" s="185"/>
      <c r="ED470" s="185"/>
      <c r="EE470" s="185"/>
    </row>
    <row r="471" spans="49:135" ht="13" x14ac:dyDescent="0.15">
      <c r="AW471" s="185"/>
      <c r="DU471" s="4"/>
      <c r="DZ471" s="185"/>
      <c r="EA471" s="185"/>
      <c r="EB471" s="185"/>
      <c r="EC471" s="185"/>
      <c r="ED471" s="185"/>
      <c r="EE471" s="185"/>
    </row>
    <row r="472" spans="49:135" ht="13" x14ac:dyDescent="0.15">
      <c r="AW472" s="185"/>
      <c r="DU472" s="4"/>
      <c r="DZ472" s="185"/>
      <c r="EA472" s="185"/>
      <c r="EB472" s="185"/>
      <c r="EC472" s="185"/>
      <c r="ED472" s="185"/>
      <c r="EE472" s="185"/>
    </row>
    <row r="473" spans="49:135" ht="13" x14ac:dyDescent="0.15">
      <c r="AW473" s="185"/>
      <c r="DU473" s="4"/>
      <c r="DZ473" s="185"/>
      <c r="EA473" s="185"/>
      <c r="EB473" s="185"/>
      <c r="EC473" s="185"/>
      <c r="ED473" s="185"/>
      <c r="EE473" s="185"/>
    </row>
    <row r="474" spans="49:135" ht="13" x14ac:dyDescent="0.15">
      <c r="AW474" s="185"/>
      <c r="DU474" s="4"/>
      <c r="DZ474" s="185"/>
      <c r="EA474" s="185"/>
      <c r="EB474" s="185"/>
      <c r="EC474" s="185"/>
      <c r="ED474" s="185"/>
      <c r="EE474" s="185"/>
    </row>
    <row r="475" spans="49:135" ht="13" x14ac:dyDescent="0.15">
      <c r="AW475" s="185"/>
      <c r="DU475" s="4"/>
      <c r="DZ475" s="185"/>
      <c r="EA475" s="185"/>
      <c r="EB475" s="185"/>
      <c r="EC475" s="185"/>
      <c r="ED475" s="185"/>
      <c r="EE475" s="185"/>
    </row>
    <row r="476" spans="49:135" ht="13" x14ac:dyDescent="0.15">
      <c r="AW476" s="185"/>
      <c r="DU476" s="4"/>
      <c r="DZ476" s="185"/>
      <c r="EA476" s="185"/>
      <c r="EB476" s="185"/>
      <c r="EC476" s="185"/>
      <c r="ED476" s="185"/>
      <c r="EE476" s="185"/>
    </row>
    <row r="477" spans="49:135" ht="13" x14ac:dyDescent="0.15">
      <c r="AW477" s="185"/>
      <c r="DU477" s="4"/>
      <c r="DZ477" s="185"/>
      <c r="EA477" s="185"/>
      <c r="EB477" s="185"/>
      <c r="EC477" s="185"/>
      <c r="ED477" s="185"/>
      <c r="EE477" s="185"/>
    </row>
    <row r="478" spans="49:135" ht="13" x14ac:dyDescent="0.15">
      <c r="AW478" s="185"/>
      <c r="DU478" s="4"/>
      <c r="DZ478" s="185"/>
      <c r="EA478" s="185"/>
      <c r="EB478" s="185"/>
      <c r="EC478" s="185"/>
      <c r="ED478" s="185"/>
      <c r="EE478" s="185"/>
    </row>
    <row r="479" spans="49:135" ht="13" x14ac:dyDescent="0.15">
      <c r="AW479" s="185"/>
      <c r="DU479" s="4"/>
      <c r="DZ479" s="185"/>
      <c r="EA479" s="185"/>
      <c r="EB479" s="185"/>
      <c r="EC479" s="185"/>
      <c r="ED479" s="185"/>
      <c r="EE479" s="185"/>
    </row>
    <row r="480" spans="49:135" ht="13" x14ac:dyDescent="0.15">
      <c r="AW480" s="185"/>
      <c r="DU480" s="4"/>
      <c r="DZ480" s="185"/>
      <c r="EA480" s="185"/>
      <c r="EB480" s="185"/>
      <c r="EC480" s="185"/>
      <c r="ED480" s="185"/>
      <c r="EE480" s="185"/>
    </row>
    <row r="481" spans="49:135" ht="13" x14ac:dyDescent="0.15">
      <c r="AW481" s="185"/>
      <c r="DU481" s="4"/>
      <c r="DZ481" s="185"/>
      <c r="EA481" s="185"/>
      <c r="EB481" s="185"/>
      <c r="EC481" s="185"/>
      <c r="ED481" s="185"/>
      <c r="EE481" s="185"/>
    </row>
    <row r="482" spans="49:135" ht="13" x14ac:dyDescent="0.15">
      <c r="AW482" s="185"/>
      <c r="DU482" s="4"/>
      <c r="DZ482" s="185"/>
      <c r="EA482" s="185"/>
      <c r="EB482" s="185"/>
      <c r="EC482" s="185"/>
      <c r="ED482" s="185"/>
      <c r="EE482" s="185"/>
    </row>
    <row r="483" spans="49:135" ht="13" x14ac:dyDescent="0.15">
      <c r="AW483" s="185"/>
      <c r="DU483" s="4"/>
      <c r="DZ483" s="185"/>
      <c r="EA483" s="185"/>
      <c r="EB483" s="185"/>
      <c r="EC483" s="185"/>
      <c r="ED483" s="185"/>
      <c r="EE483" s="185"/>
    </row>
    <row r="484" spans="49:135" ht="13" x14ac:dyDescent="0.15">
      <c r="AW484" s="185"/>
      <c r="DU484" s="4"/>
      <c r="DZ484" s="185"/>
      <c r="EA484" s="185"/>
      <c r="EB484" s="185"/>
      <c r="EC484" s="185"/>
      <c r="ED484" s="185"/>
      <c r="EE484" s="185"/>
    </row>
    <row r="485" spans="49:135" ht="13" x14ac:dyDescent="0.15">
      <c r="AW485" s="185"/>
      <c r="DU485" s="4"/>
      <c r="DZ485" s="185"/>
      <c r="EA485" s="185"/>
      <c r="EB485" s="185"/>
      <c r="EC485" s="185"/>
      <c r="ED485" s="185"/>
      <c r="EE485" s="185"/>
    </row>
    <row r="486" spans="49:135" ht="13" x14ac:dyDescent="0.15">
      <c r="AW486" s="185"/>
      <c r="DU486" s="4"/>
      <c r="DZ486" s="185"/>
      <c r="EA486" s="185"/>
      <c r="EB486" s="185"/>
      <c r="EC486" s="185"/>
      <c r="ED486" s="185"/>
      <c r="EE486" s="185"/>
    </row>
    <row r="487" spans="49:135" ht="13" x14ac:dyDescent="0.15">
      <c r="AW487" s="185"/>
      <c r="DU487" s="4"/>
      <c r="DZ487" s="185"/>
      <c r="EA487" s="185"/>
      <c r="EB487" s="185"/>
      <c r="EC487" s="185"/>
      <c r="ED487" s="185"/>
      <c r="EE487" s="185"/>
    </row>
    <row r="488" spans="49:135" ht="13" x14ac:dyDescent="0.15">
      <c r="AW488" s="185"/>
      <c r="DU488" s="4"/>
      <c r="DZ488" s="185"/>
      <c r="EA488" s="185"/>
      <c r="EB488" s="185"/>
      <c r="EC488" s="185"/>
      <c r="ED488" s="185"/>
      <c r="EE488" s="185"/>
    </row>
    <row r="489" spans="49:135" ht="13" x14ac:dyDescent="0.15">
      <c r="AW489" s="185"/>
      <c r="DU489" s="4"/>
      <c r="DZ489" s="185"/>
      <c r="EA489" s="185"/>
      <c r="EB489" s="185"/>
      <c r="EC489" s="185"/>
      <c r="ED489" s="185"/>
      <c r="EE489" s="185"/>
    </row>
    <row r="490" spans="49:135" ht="13" x14ac:dyDescent="0.15">
      <c r="AW490" s="185"/>
      <c r="DU490" s="4"/>
      <c r="DZ490" s="185"/>
      <c r="EA490" s="185"/>
      <c r="EB490" s="185"/>
      <c r="EC490" s="185"/>
      <c r="ED490" s="185"/>
      <c r="EE490" s="185"/>
    </row>
    <row r="491" spans="49:135" ht="13" x14ac:dyDescent="0.15">
      <c r="AW491" s="185"/>
      <c r="DU491" s="4"/>
      <c r="DZ491" s="185"/>
      <c r="EA491" s="185"/>
      <c r="EB491" s="185"/>
      <c r="EC491" s="185"/>
      <c r="ED491" s="185"/>
      <c r="EE491" s="185"/>
    </row>
    <row r="492" spans="49:135" ht="13" x14ac:dyDescent="0.15">
      <c r="AW492" s="185"/>
      <c r="DU492" s="4"/>
      <c r="DZ492" s="185"/>
      <c r="EA492" s="185"/>
      <c r="EB492" s="185"/>
      <c r="EC492" s="185"/>
      <c r="ED492" s="185"/>
      <c r="EE492" s="185"/>
    </row>
    <row r="493" spans="49:135" ht="13" x14ac:dyDescent="0.15">
      <c r="AW493" s="185"/>
      <c r="DU493" s="4"/>
      <c r="DZ493" s="185"/>
      <c r="EA493" s="185"/>
      <c r="EB493" s="185"/>
      <c r="EC493" s="185"/>
      <c r="ED493" s="185"/>
      <c r="EE493" s="185"/>
    </row>
    <row r="494" spans="49:135" ht="13" x14ac:dyDescent="0.15">
      <c r="AW494" s="185"/>
      <c r="DU494" s="4"/>
      <c r="DZ494" s="185"/>
      <c r="EA494" s="185"/>
      <c r="EB494" s="185"/>
      <c r="EC494" s="185"/>
      <c r="ED494" s="185"/>
      <c r="EE494" s="185"/>
    </row>
    <row r="495" spans="49:135" ht="13" x14ac:dyDescent="0.15">
      <c r="AW495" s="185"/>
      <c r="DU495" s="4"/>
      <c r="DZ495" s="185"/>
      <c r="EA495" s="185"/>
      <c r="EB495" s="185"/>
      <c r="EC495" s="185"/>
      <c r="ED495" s="185"/>
      <c r="EE495" s="185"/>
    </row>
    <row r="496" spans="49:135" ht="13" x14ac:dyDescent="0.15">
      <c r="AW496" s="185"/>
      <c r="DU496" s="4"/>
      <c r="DZ496" s="185"/>
      <c r="EA496" s="185"/>
      <c r="EB496" s="185"/>
      <c r="EC496" s="185"/>
      <c r="ED496" s="185"/>
      <c r="EE496" s="185"/>
    </row>
    <row r="497" spans="49:135" ht="13" x14ac:dyDescent="0.15">
      <c r="AW497" s="185"/>
      <c r="DU497" s="4"/>
      <c r="DZ497" s="185"/>
      <c r="EA497" s="185"/>
      <c r="EB497" s="185"/>
      <c r="EC497" s="185"/>
      <c r="ED497" s="185"/>
      <c r="EE497" s="185"/>
    </row>
    <row r="498" spans="49:135" ht="13" x14ac:dyDescent="0.15">
      <c r="AW498" s="185"/>
      <c r="DU498" s="4"/>
      <c r="DZ498" s="185"/>
      <c r="EA498" s="185"/>
      <c r="EB498" s="185"/>
      <c r="EC498" s="185"/>
      <c r="ED498" s="185"/>
      <c r="EE498" s="185"/>
    </row>
    <row r="499" spans="49:135" ht="13" x14ac:dyDescent="0.15">
      <c r="AW499" s="185"/>
      <c r="DU499" s="4"/>
      <c r="DZ499" s="185"/>
      <c r="EA499" s="185"/>
      <c r="EB499" s="185"/>
      <c r="EC499" s="185"/>
      <c r="ED499" s="185"/>
      <c r="EE499" s="185"/>
    </row>
    <row r="500" spans="49:135" ht="13" x14ac:dyDescent="0.15">
      <c r="AW500" s="185"/>
      <c r="DU500" s="4"/>
      <c r="DZ500" s="185"/>
      <c r="EA500" s="185"/>
      <c r="EB500" s="185"/>
      <c r="EC500" s="185"/>
      <c r="ED500" s="185"/>
      <c r="EE500" s="185"/>
    </row>
    <row r="501" spans="49:135" ht="13" x14ac:dyDescent="0.15">
      <c r="AW501" s="185"/>
      <c r="DU501" s="4"/>
      <c r="DZ501" s="185"/>
      <c r="EA501" s="185"/>
      <c r="EB501" s="185"/>
      <c r="EC501" s="185"/>
      <c r="ED501" s="185"/>
      <c r="EE501" s="185"/>
    </row>
    <row r="502" spans="49:135" ht="13" x14ac:dyDescent="0.15">
      <c r="AW502" s="185"/>
      <c r="DU502" s="4"/>
      <c r="DZ502" s="185"/>
      <c r="EA502" s="185"/>
      <c r="EB502" s="185"/>
      <c r="EC502" s="185"/>
      <c r="ED502" s="185"/>
      <c r="EE502" s="185"/>
    </row>
    <row r="503" spans="49:135" ht="13" x14ac:dyDescent="0.15">
      <c r="AW503" s="185"/>
      <c r="DU503" s="4"/>
      <c r="DZ503" s="185"/>
      <c r="EA503" s="185"/>
      <c r="EB503" s="185"/>
      <c r="EC503" s="185"/>
      <c r="ED503" s="185"/>
      <c r="EE503" s="185"/>
    </row>
    <row r="504" spans="49:135" ht="13" x14ac:dyDescent="0.15">
      <c r="AW504" s="185"/>
      <c r="DU504" s="4"/>
      <c r="DZ504" s="185"/>
      <c r="EA504" s="185"/>
      <c r="EB504" s="185"/>
      <c r="EC504" s="185"/>
      <c r="ED504" s="185"/>
      <c r="EE504" s="185"/>
    </row>
    <row r="505" spans="49:135" ht="13" x14ac:dyDescent="0.15">
      <c r="AW505" s="185"/>
      <c r="DU505" s="4"/>
      <c r="DZ505" s="185"/>
      <c r="EA505" s="185"/>
      <c r="EB505" s="185"/>
      <c r="EC505" s="185"/>
      <c r="ED505" s="185"/>
      <c r="EE505" s="185"/>
    </row>
    <row r="506" spans="49:135" ht="13" x14ac:dyDescent="0.15">
      <c r="AW506" s="185"/>
      <c r="DU506" s="4"/>
      <c r="DZ506" s="185"/>
      <c r="EA506" s="185"/>
      <c r="EB506" s="185"/>
      <c r="EC506" s="185"/>
      <c r="ED506" s="185"/>
      <c r="EE506" s="185"/>
    </row>
    <row r="507" spans="49:135" ht="13" x14ac:dyDescent="0.15">
      <c r="AW507" s="185"/>
      <c r="DU507" s="4"/>
      <c r="DZ507" s="185"/>
      <c r="EA507" s="185"/>
      <c r="EB507" s="185"/>
      <c r="EC507" s="185"/>
      <c r="ED507" s="185"/>
      <c r="EE507" s="185"/>
    </row>
    <row r="508" spans="49:135" ht="13" x14ac:dyDescent="0.15">
      <c r="AW508" s="185"/>
      <c r="DU508" s="4"/>
      <c r="DZ508" s="185"/>
      <c r="EA508" s="185"/>
      <c r="EB508" s="185"/>
      <c r="EC508" s="185"/>
      <c r="ED508" s="185"/>
      <c r="EE508" s="185"/>
    </row>
    <row r="509" spans="49:135" ht="13" x14ac:dyDescent="0.15">
      <c r="AW509" s="185"/>
      <c r="DU509" s="4"/>
      <c r="DZ509" s="185"/>
      <c r="EA509" s="185"/>
      <c r="EB509" s="185"/>
      <c r="EC509" s="185"/>
      <c r="ED509" s="185"/>
      <c r="EE509" s="185"/>
    </row>
    <row r="510" spans="49:135" ht="13" x14ac:dyDescent="0.15">
      <c r="AW510" s="185"/>
      <c r="DU510" s="4"/>
      <c r="DZ510" s="185"/>
      <c r="EA510" s="185"/>
      <c r="EB510" s="185"/>
      <c r="EC510" s="185"/>
      <c r="ED510" s="185"/>
      <c r="EE510" s="185"/>
    </row>
    <row r="511" spans="49:135" ht="13" x14ac:dyDescent="0.15">
      <c r="AW511" s="185"/>
      <c r="DU511" s="4"/>
      <c r="DZ511" s="185"/>
      <c r="EA511" s="185"/>
      <c r="EB511" s="185"/>
      <c r="EC511" s="185"/>
      <c r="ED511" s="185"/>
      <c r="EE511" s="185"/>
    </row>
    <row r="512" spans="49:135" ht="13" x14ac:dyDescent="0.15">
      <c r="AW512" s="185"/>
      <c r="DU512" s="4"/>
      <c r="DZ512" s="185"/>
      <c r="EA512" s="185"/>
      <c r="EB512" s="185"/>
      <c r="EC512" s="185"/>
      <c r="ED512" s="185"/>
      <c r="EE512" s="185"/>
    </row>
    <row r="513" spans="49:135" ht="13" x14ac:dyDescent="0.15">
      <c r="AW513" s="185"/>
      <c r="DU513" s="4"/>
      <c r="DZ513" s="185"/>
      <c r="EA513" s="185"/>
      <c r="EB513" s="185"/>
      <c r="EC513" s="185"/>
      <c r="ED513" s="185"/>
      <c r="EE513" s="185"/>
    </row>
    <row r="514" spans="49:135" ht="13" x14ac:dyDescent="0.15">
      <c r="AW514" s="185"/>
      <c r="DU514" s="4"/>
      <c r="DZ514" s="185"/>
      <c r="EA514" s="185"/>
      <c r="EB514" s="185"/>
      <c r="EC514" s="185"/>
      <c r="ED514" s="185"/>
      <c r="EE514" s="185"/>
    </row>
    <row r="515" spans="49:135" ht="13" x14ac:dyDescent="0.15">
      <c r="AW515" s="185"/>
      <c r="DU515" s="4"/>
      <c r="DZ515" s="185"/>
      <c r="EA515" s="185"/>
      <c r="EB515" s="185"/>
      <c r="EC515" s="185"/>
      <c r="ED515" s="185"/>
      <c r="EE515" s="185"/>
    </row>
    <row r="516" spans="49:135" ht="13" x14ac:dyDescent="0.15">
      <c r="AW516" s="185"/>
      <c r="DU516" s="4"/>
      <c r="DZ516" s="185"/>
      <c r="EA516" s="185"/>
      <c r="EB516" s="185"/>
      <c r="EC516" s="185"/>
      <c r="ED516" s="185"/>
      <c r="EE516" s="185"/>
    </row>
    <row r="517" spans="49:135" ht="13" x14ac:dyDescent="0.15">
      <c r="AW517" s="185"/>
      <c r="DU517" s="4"/>
      <c r="DZ517" s="185"/>
      <c r="EA517" s="185"/>
      <c r="EB517" s="185"/>
      <c r="EC517" s="185"/>
      <c r="ED517" s="185"/>
      <c r="EE517" s="185"/>
    </row>
    <row r="518" spans="49:135" ht="13" x14ac:dyDescent="0.15">
      <c r="AW518" s="185"/>
      <c r="DU518" s="4"/>
      <c r="DZ518" s="185"/>
      <c r="EA518" s="185"/>
      <c r="EB518" s="185"/>
      <c r="EC518" s="185"/>
      <c r="ED518" s="185"/>
      <c r="EE518" s="185"/>
    </row>
    <row r="519" spans="49:135" ht="13" x14ac:dyDescent="0.15">
      <c r="AW519" s="185"/>
      <c r="DU519" s="4"/>
      <c r="DZ519" s="185"/>
      <c r="EA519" s="185"/>
      <c r="EB519" s="185"/>
      <c r="EC519" s="185"/>
      <c r="ED519" s="185"/>
      <c r="EE519" s="185"/>
    </row>
    <row r="520" spans="49:135" ht="13" x14ac:dyDescent="0.15">
      <c r="AW520" s="185"/>
      <c r="DU520" s="4"/>
      <c r="DZ520" s="185"/>
      <c r="EA520" s="185"/>
      <c r="EB520" s="185"/>
      <c r="EC520" s="185"/>
      <c r="ED520" s="185"/>
      <c r="EE520" s="185"/>
    </row>
    <row r="521" spans="49:135" ht="13" x14ac:dyDescent="0.15">
      <c r="AW521" s="185"/>
      <c r="DU521" s="4"/>
      <c r="DZ521" s="185"/>
      <c r="EA521" s="185"/>
      <c r="EB521" s="185"/>
      <c r="EC521" s="185"/>
      <c r="ED521" s="185"/>
      <c r="EE521" s="185"/>
    </row>
    <row r="522" spans="49:135" ht="13" x14ac:dyDescent="0.15">
      <c r="AW522" s="185"/>
      <c r="DU522" s="4"/>
      <c r="DZ522" s="185"/>
      <c r="EA522" s="185"/>
      <c r="EB522" s="185"/>
      <c r="EC522" s="185"/>
      <c r="ED522" s="185"/>
      <c r="EE522" s="185"/>
    </row>
    <row r="523" spans="49:135" ht="13" x14ac:dyDescent="0.15">
      <c r="AW523" s="185"/>
      <c r="DU523" s="4"/>
      <c r="DZ523" s="185"/>
      <c r="EA523" s="185"/>
      <c r="EB523" s="185"/>
      <c r="EC523" s="185"/>
      <c r="ED523" s="185"/>
      <c r="EE523" s="185"/>
    </row>
    <row r="524" spans="49:135" ht="13" x14ac:dyDescent="0.15">
      <c r="AW524" s="185"/>
      <c r="DU524" s="4"/>
      <c r="DZ524" s="185"/>
      <c r="EA524" s="185"/>
      <c r="EB524" s="185"/>
      <c r="EC524" s="185"/>
      <c r="ED524" s="185"/>
      <c r="EE524" s="185"/>
    </row>
    <row r="525" spans="49:135" ht="13" x14ac:dyDescent="0.15">
      <c r="AW525" s="185"/>
      <c r="DU525" s="4"/>
      <c r="DZ525" s="185"/>
      <c r="EA525" s="185"/>
      <c r="EB525" s="185"/>
      <c r="EC525" s="185"/>
      <c r="ED525" s="185"/>
      <c r="EE525" s="185"/>
    </row>
    <row r="526" spans="49:135" ht="13" x14ac:dyDescent="0.15">
      <c r="AW526" s="185"/>
      <c r="DU526" s="4"/>
      <c r="DZ526" s="185"/>
      <c r="EA526" s="185"/>
      <c r="EB526" s="185"/>
      <c r="EC526" s="185"/>
      <c r="ED526" s="185"/>
      <c r="EE526" s="185"/>
    </row>
    <row r="527" spans="49:135" ht="13" x14ac:dyDescent="0.15">
      <c r="AW527" s="185"/>
      <c r="DU527" s="4"/>
      <c r="DZ527" s="185"/>
      <c r="EA527" s="185"/>
      <c r="EB527" s="185"/>
      <c r="EC527" s="185"/>
      <c r="ED527" s="185"/>
      <c r="EE527" s="185"/>
    </row>
    <row r="528" spans="49:135" ht="13" x14ac:dyDescent="0.15">
      <c r="AW528" s="185"/>
      <c r="DU528" s="4"/>
      <c r="DZ528" s="185"/>
      <c r="EA528" s="185"/>
      <c r="EB528" s="185"/>
      <c r="EC528" s="185"/>
      <c r="ED528" s="185"/>
      <c r="EE528" s="185"/>
    </row>
    <row r="529" spans="49:135" ht="13" x14ac:dyDescent="0.15">
      <c r="AW529" s="185"/>
      <c r="DU529" s="4"/>
      <c r="DZ529" s="185"/>
      <c r="EA529" s="185"/>
      <c r="EB529" s="185"/>
      <c r="EC529" s="185"/>
      <c r="ED529" s="185"/>
      <c r="EE529" s="185"/>
    </row>
    <row r="530" spans="49:135" ht="13" x14ac:dyDescent="0.15">
      <c r="AW530" s="185"/>
      <c r="DU530" s="4"/>
      <c r="DZ530" s="185"/>
      <c r="EA530" s="185"/>
      <c r="EB530" s="185"/>
      <c r="EC530" s="185"/>
      <c r="ED530" s="185"/>
      <c r="EE530" s="185"/>
    </row>
    <row r="531" spans="49:135" ht="13" x14ac:dyDescent="0.15">
      <c r="AW531" s="185"/>
      <c r="DU531" s="4"/>
      <c r="DZ531" s="185"/>
      <c r="EA531" s="185"/>
      <c r="EB531" s="185"/>
      <c r="EC531" s="185"/>
      <c r="ED531" s="185"/>
      <c r="EE531" s="185"/>
    </row>
    <row r="532" spans="49:135" ht="13" x14ac:dyDescent="0.15">
      <c r="AW532" s="185"/>
      <c r="DU532" s="4"/>
      <c r="DZ532" s="185"/>
      <c r="EA532" s="185"/>
      <c r="EB532" s="185"/>
      <c r="EC532" s="185"/>
      <c r="ED532" s="185"/>
      <c r="EE532" s="185"/>
    </row>
    <row r="533" spans="49:135" ht="13" x14ac:dyDescent="0.15">
      <c r="AW533" s="185"/>
      <c r="DU533" s="4"/>
      <c r="DZ533" s="185"/>
      <c r="EA533" s="185"/>
      <c r="EB533" s="185"/>
      <c r="EC533" s="185"/>
      <c r="ED533" s="185"/>
      <c r="EE533" s="185"/>
    </row>
    <row r="534" spans="49:135" ht="13" x14ac:dyDescent="0.15">
      <c r="AW534" s="185"/>
      <c r="DU534" s="4"/>
      <c r="DZ534" s="185"/>
      <c r="EA534" s="185"/>
      <c r="EB534" s="185"/>
      <c r="EC534" s="185"/>
      <c r="ED534" s="185"/>
      <c r="EE534" s="185"/>
    </row>
    <row r="535" spans="49:135" ht="13" x14ac:dyDescent="0.15">
      <c r="AW535" s="185"/>
      <c r="DU535" s="4"/>
      <c r="DZ535" s="185"/>
      <c r="EA535" s="185"/>
      <c r="EB535" s="185"/>
      <c r="EC535" s="185"/>
      <c r="ED535" s="185"/>
      <c r="EE535" s="185"/>
    </row>
    <row r="536" spans="49:135" ht="13" x14ac:dyDescent="0.15">
      <c r="AW536" s="185"/>
      <c r="DU536" s="4"/>
      <c r="DZ536" s="185"/>
      <c r="EA536" s="185"/>
      <c r="EB536" s="185"/>
      <c r="EC536" s="185"/>
      <c r="ED536" s="185"/>
      <c r="EE536" s="185"/>
    </row>
    <row r="537" spans="49:135" ht="13" x14ac:dyDescent="0.15">
      <c r="AW537" s="185"/>
      <c r="DU537" s="4"/>
      <c r="DZ537" s="185"/>
      <c r="EA537" s="185"/>
      <c r="EB537" s="185"/>
      <c r="EC537" s="185"/>
      <c r="ED537" s="185"/>
      <c r="EE537" s="185"/>
    </row>
    <row r="538" spans="49:135" ht="13" x14ac:dyDescent="0.15">
      <c r="AW538" s="185"/>
      <c r="DU538" s="4"/>
      <c r="DZ538" s="185"/>
      <c r="EA538" s="185"/>
      <c r="EB538" s="185"/>
      <c r="EC538" s="185"/>
      <c r="ED538" s="185"/>
      <c r="EE538" s="185"/>
    </row>
    <row r="539" spans="49:135" ht="13" x14ac:dyDescent="0.15">
      <c r="AW539" s="185"/>
      <c r="DU539" s="4"/>
      <c r="DZ539" s="185"/>
      <c r="EA539" s="185"/>
      <c r="EB539" s="185"/>
      <c r="EC539" s="185"/>
      <c r="ED539" s="185"/>
      <c r="EE539" s="185"/>
    </row>
    <row r="540" spans="49:135" ht="13" x14ac:dyDescent="0.15">
      <c r="AW540" s="185"/>
      <c r="DU540" s="4"/>
      <c r="DZ540" s="185"/>
      <c r="EA540" s="185"/>
      <c r="EB540" s="185"/>
      <c r="EC540" s="185"/>
      <c r="ED540" s="185"/>
      <c r="EE540" s="185"/>
    </row>
    <row r="541" spans="49:135" ht="13" x14ac:dyDescent="0.15">
      <c r="AW541" s="185"/>
      <c r="DU541" s="4"/>
      <c r="DZ541" s="185"/>
      <c r="EA541" s="185"/>
      <c r="EB541" s="185"/>
      <c r="EC541" s="185"/>
      <c r="ED541" s="185"/>
      <c r="EE541" s="185"/>
    </row>
    <row r="542" spans="49:135" ht="13" x14ac:dyDescent="0.15">
      <c r="AW542" s="185"/>
      <c r="DU542" s="4"/>
      <c r="DZ542" s="185"/>
      <c r="EA542" s="185"/>
      <c r="EB542" s="185"/>
      <c r="EC542" s="185"/>
      <c r="ED542" s="185"/>
      <c r="EE542" s="185"/>
    </row>
    <row r="543" spans="49:135" ht="13" x14ac:dyDescent="0.15">
      <c r="AW543" s="185"/>
      <c r="DU543" s="4"/>
      <c r="DZ543" s="185"/>
      <c r="EA543" s="185"/>
      <c r="EB543" s="185"/>
      <c r="EC543" s="185"/>
      <c r="ED543" s="185"/>
      <c r="EE543" s="185"/>
    </row>
    <row r="544" spans="49:135" ht="13" x14ac:dyDescent="0.15">
      <c r="AW544" s="185"/>
      <c r="DU544" s="4"/>
      <c r="DZ544" s="185"/>
      <c r="EA544" s="185"/>
      <c r="EB544" s="185"/>
      <c r="EC544" s="185"/>
      <c r="ED544" s="185"/>
      <c r="EE544" s="185"/>
    </row>
    <row r="545" spans="49:135" ht="13" x14ac:dyDescent="0.15">
      <c r="AW545" s="185"/>
      <c r="DU545" s="4"/>
      <c r="DZ545" s="185"/>
      <c r="EA545" s="185"/>
      <c r="EB545" s="185"/>
      <c r="EC545" s="185"/>
      <c r="ED545" s="185"/>
      <c r="EE545" s="185"/>
    </row>
    <row r="546" spans="49:135" ht="13" x14ac:dyDescent="0.15">
      <c r="AW546" s="185"/>
      <c r="DU546" s="4"/>
      <c r="DZ546" s="185"/>
      <c r="EA546" s="185"/>
      <c r="EB546" s="185"/>
      <c r="EC546" s="185"/>
      <c r="ED546" s="185"/>
      <c r="EE546" s="185"/>
    </row>
    <row r="547" spans="49:135" ht="13" x14ac:dyDescent="0.15">
      <c r="AW547" s="185"/>
      <c r="DU547" s="4"/>
      <c r="DZ547" s="185"/>
      <c r="EA547" s="185"/>
      <c r="EB547" s="185"/>
      <c r="EC547" s="185"/>
      <c r="ED547" s="185"/>
      <c r="EE547" s="185"/>
    </row>
    <row r="548" spans="49:135" ht="13" x14ac:dyDescent="0.15">
      <c r="AW548" s="185"/>
      <c r="DU548" s="4"/>
      <c r="DZ548" s="185"/>
      <c r="EA548" s="185"/>
      <c r="EB548" s="185"/>
      <c r="EC548" s="185"/>
      <c r="ED548" s="185"/>
      <c r="EE548" s="185"/>
    </row>
    <row r="549" spans="49:135" ht="13" x14ac:dyDescent="0.15">
      <c r="AW549" s="185"/>
      <c r="DU549" s="4"/>
      <c r="DZ549" s="185"/>
      <c r="EA549" s="185"/>
      <c r="EB549" s="185"/>
      <c r="EC549" s="185"/>
      <c r="ED549" s="185"/>
      <c r="EE549" s="185"/>
    </row>
    <row r="550" spans="49:135" ht="13" x14ac:dyDescent="0.15">
      <c r="AW550" s="185"/>
      <c r="DU550" s="4"/>
      <c r="DZ550" s="185"/>
      <c r="EA550" s="185"/>
      <c r="EB550" s="185"/>
      <c r="EC550" s="185"/>
      <c r="ED550" s="185"/>
      <c r="EE550" s="185"/>
    </row>
    <row r="551" spans="49:135" ht="13" x14ac:dyDescent="0.15">
      <c r="AW551" s="185"/>
      <c r="DU551" s="4"/>
      <c r="DZ551" s="185"/>
      <c r="EA551" s="185"/>
      <c r="EB551" s="185"/>
      <c r="EC551" s="185"/>
      <c r="ED551" s="185"/>
      <c r="EE551" s="185"/>
    </row>
    <row r="552" spans="49:135" ht="13" x14ac:dyDescent="0.15">
      <c r="AW552" s="185"/>
      <c r="DU552" s="4"/>
      <c r="DZ552" s="185"/>
      <c r="EA552" s="185"/>
      <c r="EB552" s="185"/>
      <c r="EC552" s="185"/>
      <c r="ED552" s="185"/>
      <c r="EE552" s="185"/>
    </row>
    <row r="553" spans="49:135" ht="13" x14ac:dyDescent="0.15">
      <c r="AW553" s="185"/>
      <c r="DU553" s="4"/>
      <c r="DZ553" s="185"/>
      <c r="EA553" s="185"/>
      <c r="EB553" s="185"/>
      <c r="EC553" s="185"/>
      <c r="ED553" s="185"/>
      <c r="EE553" s="185"/>
    </row>
    <row r="554" spans="49:135" ht="13" x14ac:dyDescent="0.15">
      <c r="AW554" s="185"/>
      <c r="DU554" s="4"/>
      <c r="DZ554" s="185"/>
      <c r="EA554" s="185"/>
      <c r="EB554" s="185"/>
      <c r="EC554" s="185"/>
      <c r="ED554" s="185"/>
      <c r="EE554" s="185"/>
    </row>
    <row r="555" spans="49:135" ht="13" x14ac:dyDescent="0.15">
      <c r="AW555" s="185"/>
      <c r="DU555" s="4"/>
      <c r="DZ555" s="185"/>
      <c r="EA555" s="185"/>
      <c r="EB555" s="185"/>
      <c r="EC555" s="185"/>
      <c r="ED555" s="185"/>
      <c r="EE555" s="185"/>
    </row>
    <row r="556" spans="49:135" ht="13" x14ac:dyDescent="0.15">
      <c r="AW556" s="185"/>
      <c r="DU556" s="4"/>
      <c r="DZ556" s="185"/>
      <c r="EA556" s="185"/>
      <c r="EB556" s="185"/>
      <c r="EC556" s="185"/>
      <c r="ED556" s="185"/>
      <c r="EE556" s="185"/>
    </row>
    <row r="557" spans="49:135" ht="13" x14ac:dyDescent="0.15">
      <c r="AW557" s="185"/>
      <c r="DU557" s="4"/>
      <c r="DZ557" s="185"/>
      <c r="EA557" s="185"/>
      <c r="EB557" s="185"/>
      <c r="EC557" s="185"/>
      <c r="ED557" s="185"/>
      <c r="EE557" s="185"/>
    </row>
    <row r="558" spans="49:135" ht="13" x14ac:dyDescent="0.15">
      <c r="AW558" s="185"/>
      <c r="DU558" s="4"/>
      <c r="DZ558" s="185"/>
      <c r="EA558" s="185"/>
      <c r="EB558" s="185"/>
      <c r="EC558" s="185"/>
      <c r="ED558" s="185"/>
      <c r="EE558" s="185"/>
    </row>
    <row r="559" spans="49:135" ht="13" x14ac:dyDescent="0.15">
      <c r="AW559" s="185"/>
      <c r="DU559" s="4"/>
      <c r="DZ559" s="185"/>
      <c r="EA559" s="185"/>
      <c r="EB559" s="185"/>
      <c r="EC559" s="185"/>
      <c r="ED559" s="185"/>
      <c r="EE559" s="185"/>
    </row>
    <row r="560" spans="49:135" ht="13" x14ac:dyDescent="0.15">
      <c r="AW560" s="185"/>
      <c r="DU560" s="4"/>
      <c r="DZ560" s="185"/>
      <c r="EA560" s="185"/>
      <c r="EB560" s="185"/>
      <c r="EC560" s="185"/>
      <c r="ED560" s="185"/>
      <c r="EE560" s="185"/>
    </row>
    <row r="561" spans="49:135" ht="13" x14ac:dyDescent="0.15">
      <c r="AW561" s="185"/>
      <c r="DU561" s="4"/>
      <c r="DZ561" s="185"/>
      <c r="EA561" s="185"/>
      <c r="EB561" s="185"/>
      <c r="EC561" s="185"/>
      <c r="ED561" s="185"/>
      <c r="EE561" s="185"/>
    </row>
    <row r="562" spans="49:135" ht="13" x14ac:dyDescent="0.15">
      <c r="AW562" s="185"/>
      <c r="DU562" s="4"/>
      <c r="DZ562" s="185"/>
      <c r="EA562" s="185"/>
      <c r="EB562" s="185"/>
      <c r="EC562" s="185"/>
      <c r="ED562" s="185"/>
      <c r="EE562" s="185"/>
    </row>
    <row r="563" spans="49:135" ht="13" x14ac:dyDescent="0.15">
      <c r="AW563" s="185"/>
      <c r="DU563" s="4"/>
      <c r="DZ563" s="185"/>
      <c r="EA563" s="185"/>
      <c r="EB563" s="185"/>
      <c r="EC563" s="185"/>
      <c r="ED563" s="185"/>
      <c r="EE563" s="185"/>
    </row>
    <row r="564" spans="49:135" ht="13" x14ac:dyDescent="0.15">
      <c r="AW564" s="185"/>
      <c r="DU564" s="4"/>
      <c r="DZ564" s="185"/>
      <c r="EA564" s="185"/>
      <c r="EB564" s="185"/>
      <c r="EC564" s="185"/>
      <c r="ED564" s="185"/>
      <c r="EE564" s="185"/>
    </row>
    <row r="565" spans="49:135" ht="13" x14ac:dyDescent="0.15">
      <c r="AW565" s="185"/>
      <c r="DU565" s="4"/>
      <c r="DZ565" s="185"/>
      <c r="EA565" s="185"/>
      <c r="EB565" s="185"/>
      <c r="EC565" s="185"/>
      <c r="ED565" s="185"/>
      <c r="EE565" s="185"/>
    </row>
    <row r="566" spans="49:135" ht="13" x14ac:dyDescent="0.15">
      <c r="AW566" s="185"/>
      <c r="DU566" s="4"/>
      <c r="DZ566" s="185"/>
      <c r="EA566" s="185"/>
      <c r="EB566" s="185"/>
      <c r="EC566" s="185"/>
      <c r="ED566" s="185"/>
      <c r="EE566" s="185"/>
    </row>
    <row r="567" spans="49:135" ht="13" x14ac:dyDescent="0.15">
      <c r="AW567" s="185"/>
      <c r="DU567" s="4"/>
      <c r="DZ567" s="185"/>
      <c r="EA567" s="185"/>
      <c r="EB567" s="185"/>
      <c r="EC567" s="185"/>
      <c r="ED567" s="185"/>
      <c r="EE567" s="185"/>
    </row>
    <row r="568" spans="49:135" ht="13" x14ac:dyDescent="0.15">
      <c r="AW568" s="185"/>
      <c r="DU568" s="4"/>
      <c r="DZ568" s="185"/>
      <c r="EA568" s="185"/>
      <c r="EB568" s="185"/>
      <c r="EC568" s="185"/>
      <c r="ED568" s="185"/>
      <c r="EE568" s="185"/>
    </row>
    <row r="569" spans="49:135" ht="13" x14ac:dyDescent="0.15">
      <c r="AW569" s="185"/>
      <c r="DU569" s="4"/>
      <c r="DZ569" s="185"/>
      <c r="EA569" s="185"/>
      <c r="EB569" s="185"/>
      <c r="EC569" s="185"/>
      <c r="ED569" s="185"/>
      <c r="EE569" s="185"/>
    </row>
    <row r="570" spans="49:135" ht="13" x14ac:dyDescent="0.15">
      <c r="AW570" s="185"/>
      <c r="DU570" s="4"/>
      <c r="DZ570" s="185"/>
      <c r="EA570" s="185"/>
      <c r="EB570" s="185"/>
      <c r="EC570" s="185"/>
      <c r="ED570" s="185"/>
      <c r="EE570" s="185"/>
    </row>
    <row r="571" spans="49:135" ht="13" x14ac:dyDescent="0.15">
      <c r="AW571" s="185"/>
      <c r="DU571" s="4"/>
      <c r="DZ571" s="185"/>
      <c r="EA571" s="185"/>
      <c r="EB571" s="185"/>
      <c r="EC571" s="185"/>
      <c r="ED571" s="185"/>
      <c r="EE571" s="185"/>
    </row>
    <row r="572" spans="49:135" ht="13" x14ac:dyDescent="0.15">
      <c r="AW572" s="185"/>
      <c r="DU572" s="4"/>
      <c r="DZ572" s="185"/>
      <c r="EA572" s="185"/>
      <c r="EB572" s="185"/>
      <c r="EC572" s="185"/>
      <c r="ED572" s="185"/>
      <c r="EE572" s="185"/>
    </row>
    <row r="573" spans="49:135" ht="13" x14ac:dyDescent="0.15">
      <c r="AW573" s="185"/>
      <c r="DU573" s="4"/>
      <c r="DZ573" s="185"/>
      <c r="EA573" s="185"/>
      <c r="EB573" s="185"/>
      <c r="EC573" s="185"/>
      <c r="ED573" s="185"/>
      <c r="EE573" s="185"/>
    </row>
    <row r="574" spans="49:135" ht="13" x14ac:dyDescent="0.15">
      <c r="AW574" s="185"/>
      <c r="DU574" s="4"/>
      <c r="DZ574" s="185"/>
      <c r="EA574" s="185"/>
      <c r="EB574" s="185"/>
      <c r="EC574" s="185"/>
      <c r="ED574" s="185"/>
      <c r="EE574" s="185"/>
    </row>
    <row r="575" spans="49:135" ht="13" x14ac:dyDescent="0.15">
      <c r="AW575" s="185"/>
      <c r="DU575" s="4"/>
      <c r="DZ575" s="185"/>
      <c r="EA575" s="185"/>
      <c r="EB575" s="185"/>
      <c r="EC575" s="185"/>
      <c r="ED575" s="185"/>
      <c r="EE575" s="185"/>
    </row>
    <row r="576" spans="49:135" ht="13" x14ac:dyDescent="0.15">
      <c r="AW576" s="185"/>
      <c r="DU576" s="4"/>
      <c r="DZ576" s="185"/>
      <c r="EA576" s="185"/>
      <c r="EB576" s="185"/>
      <c r="EC576" s="185"/>
      <c r="ED576" s="185"/>
      <c r="EE576" s="185"/>
    </row>
    <row r="577" spans="49:135" ht="13" x14ac:dyDescent="0.15">
      <c r="AW577" s="185"/>
      <c r="DU577" s="4"/>
      <c r="DZ577" s="185"/>
      <c r="EA577" s="185"/>
      <c r="EB577" s="185"/>
      <c r="EC577" s="185"/>
      <c r="ED577" s="185"/>
      <c r="EE577" s="185"/>
    </row>
    <row r="578" spans="49:135" ht="13" x14ac:dyDescent="0.15">
      <c r="AW578" s="185"/>
      <c r="DU578" s="4"/>
      <c r="DZ578" s="185"/>
      <c r="EA578" s="185"/>
      <c r="EB578" s="185"/>
      <c r="EC578" s="185"/>
      <c r="ED578" s="185"/>
      <c r="EE578" s="185"/>
    </row>
    <row r="579" spans="49:135" ht="13" x14ac:dyDescent="0.15">
      <c r="AW579" s="185"/>
      <c r="DU579" s="4"/>
      <c r="DZ579" s="185"/>
      <c r="EA579" s="185"/>
      <c r="EB579" s="185"/>
      <c r="EC579" s="185"/>
      <c r="ED579" s="185"/>
      <c r="EE579" s="185"/>
    </row>
    <row r="580" spans="49:135" ht="13" x14ac:dyDescent="0.15">
      <c r="AW580" s="185"/>
      <c r="DU580" s="4"/>
      <c r="DZ580" s="185"/>
      <c r="EA580" s="185"/>
      <c r="EB580" s="185"/>
      <c r="EC580" s="185"/>
      <c r="ED580" s="185"/>
      <c r="EE580" s="185"/>
    </row>
    <row r="581" spans="49:135" ht="13" x14ac:dyDescent="0.15">
      <c r="AW581" s="185"/>
      <c r="DU581" s="4"/>
      <c r="DZ581" s="185"/>
      <c r="EA581" s="185"/>
      <c r="EB581" s="185"/>
      <c r="EC581" s="185"/>
      <c r="ED581" s="185"/>
      <c r="EE581" s="185"/>
    </row>
    <row r="582" spans="49:135" ht="13" x14ac:dyDescent="0.15">
      <c r="AW582" s="185"/>
      <c r="DU582" s="4"/>
      <c r="DZ582" s="185"/>
      <c r="EA582" s="185"/>
      <c r="EB582" s="185"/>
      <c r="EC582" s="185"/>
      <c r="ED582" s="185"/>
      <c r="EE582" s="185"/>
    </row>
    <row r="583" spans="49:135" ht="13" x14ac:dyDescent="0.15">
      <c r="AW583" s="185"/>
      <c r="DU583" s="4"/>
      <c r="DZ583" s="185"/>
      <c r="EA583" s="185"/>
      <c r="EB583" s="185"/>
      <c r="EC583" s="185"/>
      <c r="ED583" s="185"/>
      <c r="EE583" s="185"/>
    </row>
    <row r="584" spans="49:135" ht="13" x14ac:dyDescent="0.15">
      <c r="AW584" s="185"/>
      <c r="DU584" s="4"/>
      <c r="DZ584" s="185"/>
      <c r="EA584" s="185"/>
      <c r="EB584" s="185"/>
      <c r="EC584" s="185"/>
      <c r="ED584" s="185"/>
      <c r="EE584" s="185"/>
    </row>
    <row r="585" spans="49:135" ht="13" x14ac:dyDescent="0.15">
      <c r="AW585" s="185"/>
      <c r="DU585" s="4"/>
      <c r="DZ585" s="185"/>
      <c r="EA585" s="185"/>
      <c r="EB585" s="185"/>
      <c r="EC585" s="185"/>
      <c r="ED585" s="185"/>
      <c r="EE585" s="185"/>
    </row>
    <row r="586" spans="49:135" ht="13" x14ac:dyDescent="0.15">
      <c r="AW586" s="185"/>
      <c r="DU586" s="4"/>
      <c r="DZ586" s="185"/>
      <c r="EA586" s="185"/>
      <c r="EB586" s="185"/>
      <c r="EC586" s="185"/>
      <c r="ED586" s="185"/>
      <c r="EE586" s="185"/>
    </row>
    <row r="587" spans="49:135" ht="13" x14ac:dyDescent="0.15">
      <c r="AW587" s="185"/>
      <c r="DU587" s="4"/>
      <c r="DZ587" s="185"/>
      <c r="EA587" s="185"/>
      <c r="EB587" s="185"/>
      <c r="EC587" s="185"/>
      <c r="ED587" s="185"/>
      <c r="EE587" s="185"/>
    </row>
    <row r="588" spans="49:135" ht="13" x14ac:dyDescent="0.15">
      <c r="AW588" s="185"/>
      <c r="DU588" s="4"/>
      <c r="DZ588" s="185"/>
      <c r="EA588" s="185"/>
      <c r="EB588" s="185"/>
      <c r="EC588" s="185"/>
      <c r="ED588" s="185"/>
      <c r="EE588" s="185"/>
    </row>
    <row r="589" spans="49:135" ht="13" x14ac:dyDescent="0.15">
      <c r="AW589" s="185"/>
      <c r="DU589" s="4"/>
      <c r="DZ589" s="185"/>
      <c r="EA589" s="185"/>
      <c r="EB589" s="185"/>
      <c r="EC589" s="185"/>
      <c r="ED589" s="185"/>
      <c r="EE589" s="185"/>
    </row>
    <row r="590" spans="49:135" ht="13" x14ac:dyDescent="0.15">
      <c r="AW590" s="185"/>
      <c r="DU590" s="4"/>
      <c r="DZ590" s="185"/>
      <c r="EA590" s="185"/>
      <c r="EB590" s="185"/>
      <c r="EC590" s="185"/>
      <c r="ED590" s="185"/>
      <c r="EE590" s="185"/>
    </row>
    <row r="591" spans="49:135" ht="13" x14ac:dyDescent="0.15">
      <c r="AW591" s="185"/>
      <c r="DU591" s="4"/>
      <c r="DZ591" s="185"/>
      <c r="EA591" s="185"/>
      <c r="EB591" s="185"/>
      <c r="EC591" s="185"/>
      <c r="ED591" s="185"/>
      <c r="EE591" s="185"/>
    </row>
    <row r="592" spans="49:135" ht="13" x14ac:dyDescent="0.15">
      <c r="AW592" s="185"/>
      <c r="DU592" s="4"/>
      <c r="DZ592" s="185"/>
      <c r="EA592" s="185"/>
      <c r="EB592" s="185"/>
      <c r="EC592" s="185"/>
      <c r="ED592" s="185"/>
      <c r="EE592" s="185"/>
    </row>
    <row r="593" spans="49:135" ht="13" x14ac:dyDescent="0.15">
      <c r="AW593" s="185"/>
      <c r="DU593" s="4"/>
      <c r="DZ593" s="185"/>
      <c r="EA593" s="185"/>
      <c r="EB593" s="185"/>
      <c r="EC593" s="185"/>
      <c r="ED593" s="185"/>
      <c r="EE593" s="185"/>
    </row>
    <row r="594" spans="49:135" ht="13" x14ac:dyDescent="0.15">
      <c r="AW594" s="185"/>
      <c r="DU594" s="4"/>
      <c r="DZ594" s="185"/>
      <c r="EA594" s="185"/>
      <c r="EB594" s="185"/>
      <c r="EC594" s="185"/>
      <c r="ED594" s="185"/>
      <c r="EE594" s="185"/>
    </row>
    <row r="595" spans="49:135" ht="13" x14ac:dyDescent="0.15">
      <c r="AW595" s="185"/>
      <c r="DU595" s="4"/>
      <c r="DZ595" s="185"/>
      <c r="EA595" s="185"/>
      <c r="EB595" s="185"/>
      <c r="EC595" s="185"/>
      <c r="ED595" s="185"/>
      <c r="EE595" s="185"/>
    </row>
    <row r="596" spans="49:135" ht="13" x14ac:dyDescent="0.15">
      <c r="AW596" s="185"/>
      <c r="DU596" s="4"/>
      <c r="DZ596" s="185"/>
      <c r="EA596" s="185"/>
      <c r="EB596" s="185"/>
      <c r="EC596" s="185"/>
      <c r="ED596" s="185"/>
      <c r="EE596" s="185"/>
    </row>
    <row r="597" spans="49:135" ht="13" x14ac:dyDescent="0.15">
      <c r="AW597" s="185"/>
      <c r="DU597" s="4"/>
      <c r="DZ597" s="185"/>
      <c r="EA597" s="185"/>
      <c r="EB597" s="185"/>
      <c r="EC597" s="185"/>
      <c r="ED597" s="185"/>
      <c r="EE597" s="185"/>
    </row>
    <row r="598" spans="49:135" ht="13" x14ac:dyDescent="0.15">
      <c r="AW598" s="185"/>
      <c r="DU598" s="4"/>
      <c r="DZ598" s="185"/>
      <c r="EA598" s="185"/>
      <c r="EB598" s="185"/>
      <c r="EC598" s="185"/>
      <c r="ED598" s="185"/>
      <c r="EE598" s="185"/>
    </row>
    <row r="599" spans="49:135" ht="13" x14ac:dyDescent="0.15">
      <c r="AW599" s="185"/>
      <c r="DU599" s="4"/>
      <c r="DZ599" s="185"/>
      <c r="EA599" s="185"/>
      <c r="EB599" s="185"/>
      <c r="EC599" s="185"/>
      <c r="ED599" s="185"/>
      <c r="EE599" s="185"/>
    </row>
    <row r="600" spans="49:135" ht="13" x14ac:dyDescent="0.15">
      <c r="AW600" s="185"/>
      <c r="DU600" s="4"/>
      <c r="DZ600" s="185"/>
      <c r="EA600" s="185"/>
      <c r="EB600" s="185"/>
      <c r="EC600" s="185"/>
      <c r="ED600" s="185"/>
      <c r="EE600" s="185"/>
    </row>
    <row r="601" spans="49:135" ht="13" x14ac:dyDescent="0.15">
      <c r="AW601" s="185"/>
      <c r="DU601" s="4"/>
      <c r="DZ601" s="185"/>
      <c r="EA601" s="185"/>
      <c r="EB601" s="185"/>
      <c r="EC601" s="185"/>
      <c r="ED601" s="185"/>
      <c r="EE601" s="185"/>
    </row>
    <row r="602" spans="49:135" ht="13" x14ac:dyDescent="0.15">
      <c r="AW602" s="185"/>
      <c r="DU602" s="4"/>
      <c r="DZ602" s="185"/>
      <c r="EA602" s="185"/>
      <c r="EB602" s="185"/>
      <c r="EC602" s="185"/>
      <c r="ED602" s="185"/>
      <c r="EE602" s="185"/>
    </row>
    <row r="603" spans="49:135" ht="13" x14ac:dyDescent="0.15">
      <c r="AW603" s="185"/>
      <c r="DU603" s="4"/>
      <c r="DZ603" s="185"/>
      <c r="EA603" s="185"/>
      <c r="EB603" s="185"/>
      <c r="EC603" s="185"/>
      <c r="ED603" s="185"/>
      <c r="EE603" s="185"/>
    </row>
    <row r="604" spans="49:135" ht="13" x14ac:dyDescent="0.15">
      <c r="AW604" s="185"/>
      <c r="DU604" s="4"/>
      <c r="DZ604" s="185"/>
      <c r="EA604" s="185"/>
      <c r="EB604" s="185"/>
      <c r="EC604" s="185"/>
      <c r="ED604" s="185"/>
      <c r="EE604" s="185"/>
    </row>
    <row r="605" spans="49:135" ht="13" x14ac:dyDescent="0.15">
      <c r="AW605" s="185"/>
      <c r="DU605" s="4"/>
      <c r="DZ605" s="185"/>
      <c r="EA605" s="185"/>
      <c r="EB605" s="185"/>
      <c r="EC605" s="185"/>
      <c r="ED605" s="185"/>
      <c r="EE605" s="185"/>
    </row>
    <row r="606" spans="49:135" ht="13" x14ac:dyDescent="0.15">
      <c r="AW606" s="185"/>
      <c r="DU606" s="4"/>
      <c r="DZ606" s="185"/>
      <c r="EA606" s="185"/>
      <c r="EB606" s="185"/>
      <c r="EC606" s="185"/>
      <c r="ED606" s="185"/>
      <c r="EE606" s="185"/>
    </row>
    <row r="607" spans="49:135" ht="13" x14ac:dyDescent="0.15">
      <c r="AW607" s="185"/>
      <c r="DU607" s="4"/>
      <c r="DZ607" s="185"/>
      <c r="EA607" s="185"/>
      <c r="EB607" s="185"/>
      <c r="EC607" s="185"/>
      <c r="ED607" s="185"/>
      <c r="EE607" s="185"/>
    </row>
    <row r="608" spans="49:135" ht="13" x14ac:dyDescent="0.15">
      <c r="AW608" s="185"/>
      <c r="DU608" s="4"/>
      <c r="DZ608" s="185"/>
      <c r="EA608" s="185"/>
      <c r="EB608" s="185"/>
      <c r="EC608" s="185"/>
      <c r="ED608" s="185"/>
      <c r="EE608" s="185"/>
    </row>
    <row r="609" spans="49:135" ht="13" x14ac:dyDescent="0.15">
      <c r="AW609" s="185"/>
      <c r="DU609" s="4"/>
      <c r="DZ609" s="185"/>
      <c r="EA609" s="185"/>
      <c r="EB609" s="185"/>
      <c r="EC609" s="185"/>
      <c r="ED609" s="185"/>
      <c r="EE609" s="185"/>
    </row>
    <row r="610" spans="49:135" ht="13" x14ac:dyDescent="0.15">
      <c r="AW610" s="185"/>
      <c r="DU610" s="4"/>
      <c r="DZ610" s="185"/>
      <c r="EA610" s="185"/>
      <c r="EB610" s="185"/>
      <c r="EC610" s="185"/>
      <c r="ED610" s="185"/>
      <c r="EE610" s="185"/>
    </row>
    <row r="611" spans="49:135" ht="13" x14ac:dyDescent="0.15">
      <c r="AW611" s="185"/>
      <c r="DU611" s="4"/>
      <c r="DZ611" s="185"/>
      <c r="EA611" s="185"/>
      <c r="EB611" s="185"/>
      <c r="EC611" s="185"/>
      <c r="ED611" s="185"/>
      <c r="EE611" s="185"/>
    </row>
    <row r="612" spans="49:135" ht="13" x14ac:dyDescent="0.15">
      <c r="AW612" s="185"/>
      <c r="DU612" s="4"/>
      <c r="DZ612" s="185"/>
      <c r="EA612" s="185"/>
      <c r="EB612" s="185"/>
      <c r="EC612" s="185"/>
      <c r="ED612" s="185"/>
      <c r="EE612" s="185"/>
    </row>
    <row r="613" spans="49:135" ht="13" x14ac:dyDescent="0.15">
      <c r="AW613" s="185"/>
      <c r="DU613" s="4"/>
      <c r="DZ613" s="185"/>
      <c r="EA613" s="185"/>
      <c r="EB613" s="185"/>
      <c r="EC613" s="185"/>
      <c r="ED613" s="185"/>
      <c r="EE613" s="185"/>
    </row>
    <row r="614" spans="49:135" ht="13" x14ac:dyDescent="0.15">
      <c r="AW614" s="185"/>
      <c r="DU614" s="4"/>
      <c r="DZ614" s="185"/>
      <c r="EA614" s="185"/>
      <c r="EB614" s="185"/>
      <c r="EC614" s="185"/>
      <c r="ED614" s="185"/>
      <c r="EE614" s="185"/>
    </row>
    <row r="615" spans="49:135" ht="13" x14ac:dyDescent="0.15">
      <c r="AW615" s="185"/>
      <c r="DU615" s="4"/>
      <c r="DZ615" s="185"/>
      <c r="EA615" s="185"/>
      <c r="EB615" s="185"/>
      <c r="EC615" s="185"/>
      <c r="ED615" s="185"/>
      <c r="EE615" s="185"/>
    </row>
    <row r="616" spans="49:135" ht="13" x14ac:dyDescent="0.15">
      <c r="AW616" s="185"/>
      <c r="DU616" s="4"/>
      <c r="DZ616" s="185"/>
      <c r="EA616" s="185"/>
      <c r="EB616" s="185"/>
      <c r="EC616" s="185"/>
      <c r="ED616" s="185"/>
      <c r="EE616" s="185"/>
    </row>
    <row r="617" spans="49:135" ht="13" x14ac:dyDescent="0.15">
      <c r="AW617" s="185"/>
      <c r="DU617" s="4"/>
      <c r="DZ617" s="185"/>
      <c r="EA617" s="185"/>
      <c r="EB617" s="185"/>
      <c r="EC617" s="185"/>
      <c r="ED617" s="185"/>
      <c r="EE617" s="185"/>
    </row>
    <row r="618" spans="49:135" ht="13" x14ac:dyDescent="0.15">
      <c r="AW618" s="185"/>
      <c r="DU618" s="4"/>
      <c r="DZ618" s="185"/>
      <c r="EA618" s="185"/>
      <c r="EB618" s="185"/>
      <c r="EC618" s="185"/>
      <c r="ED618" s="185"/>
      <c r="EE618" s="185"/>
    </row>
    <row r="619" spans="49:135" ht="13" x14ac:dyDescent="0.15">
      <c r="AW619" s="185"/>
      <c r="DU619" s="4"/>
      <c r="DZ619" s="185"/>
      <c r="EA619" s="185"/>
      <c r="EB619" s="185"/>
      <c r="EC619" s="185"/>
      <c r="ED619" s="185"/>
      <c r="EE619" s="185"/>
    </row>
    <row r="620" spans="49:135" ht="13" x14ac:dyDescent="0.15">
      <c r="AW620" s="185"/>
      <c r="DU620" s="4"/>
      <c r="DZ620" s="185"/>
      <c r="EA620" s="185"/>
      <c r="EB620" s="185"/>
      <c r="EC620" s="185"/>
      <c r="ED620" s="185"/>
      <c r="EE620" s="185"/>
    </row>
    <row r="621" spans="49:135" ht="13" x14ac:dyDescent="0.15">
      <c r="AW621" s="185"/>
      <c r="DU621" s="4"/>
      <c r="DZ621" s="185"/>
      <c r="EA621" s="185"/>
      <c r="EB621" s="185"/>
      <c r="EC621" s="185"/>
      <c r="ED621" s="185"/>
      <c r="EE621" s="185"/>
    </row>
    <row r="622" spans="49:135" ht="13" x14ac:dyDescent="0.15">
      <c r="AW622" s="185"/>
      <c r="DU622" s="4"/>
      <c r="DZ622" s="185"/>
      <c r="EA622" s="185"/>
      <c r="EB622" s="185"/>
      <c r="EC622" s="185"/>
      <c r="ED622" s="185"/>
      <c r="EE622" s="185"/>
    </row>
    <row r="623" spans="49:135" ht="13" x14ac:dyDescent="0.15">
      <c r="AW623" s="185"/>
      <c r="DU623" s="4"/>
      <c r="DZ623" s="185"/>
      <c r="EA623" s="185"/>
      <c r="EB623" s="185"/>
      <c r="EC623" s="185"/>
      <c r="ED623" s="185"/>
      <c r="EE623" s="185"/>
    </row>
    <row r="624" spans="49:135" ht="13" x14ac:dyDescent="0.15">
      <c r="AW624" s="185"/>
      <c r="DU624" s="4"/>
      <c r="DZ624" s="185"/>
      <c r="EA624" s="185"/>
      <c r="EB624" s="185"/>
      <c r="EC624" s="185"/>
      <c r="ED624" s="185"/>
      <c r="EE624" s="185"/>
    </row>
    <row r="625" spans="49:135" ht="13" x14ac:dyDescent="0.15">
      <c r="AW625" s="185"/>
      <c r="DU625" s="4"/>
      <c r="DZ625" s="185"/>
      <c r="EA625" s="185"/>
      <c r="EB625" s="185"/>
      <c r="EC625" s="185"/>
      <c r="ED625" s="185"/>
      <c r="EE625" s="185"/>
    </row>
    <row r="626" spans="49:135" ht="13" x14ac:dyDescent="0.15">
      <c r="AW626" s="185"/>
      <c r="DU626" s="4"/>
      <c r="DZ626" s="185"/>
      <c r="EA626" s="185"/>
      <c r="EB626" s="185"/>
      <c r="EC626" s="185"/>
      <c r="ED626" s="185"/>
      <c r="EE626" s="185"/>
    </row>
    <row r="627" spans="49:135" ht="13" x14ac:dyDescent="0.15">
      <c r="AW627" s="185"/>
      <c r="DU627" s="4"/>
      <c r="DZ627" s="185"/>
      <c r="EA627" s="185"/>
      <c r="EB627" s="185"/>
      <c r="EC627" s="185"/>
      <c r="ED627" s="185"/>
      <c r="EE627" s="185"/>
    </row>
    <row r="628" spans="49:135" ht="13" x14ac:dyDescent="0.15">
      <c r="AW628" s="185"/>
      <c r="DU628" s="4"/>
      <c r="DZ628" s="185"/>
      <c r="EA628" s="185"/>
      <c r="EB628" s="185"/>
      <c r="EC628" s="185"/>
      <c r="ED628" s="185"/>
      <c r="EE628" s="185"/>
    </row>
    <row r="629" spans="49:135" ht="13" x14ac:dyDescent="0.15">
      <c r="AW629" s="185"/>
      <c r="DU629" s="4"/>
      <c r="DZ629" s="185"/>
      <c r="EA629" s="185"/>
      <c r="EB629" s="185"/>
      <c r="EC629" s="185"/>
      <c r="ED629" s="185"/>
      <c r="EE629" s="185"/>
    </row>
    <row r="630" spans="49:135" ht="13" x14ac:dyDescent="0.15">
      <c r="AW630" s="185"/>
      <c r="DU630" s="4"/>
      <c r="DZ630" s="185"/>
      <c r="EA630" s="185"/>
      <c r="EB630" s="185"/>
      <c r="EC630" s="185"/>
      <c r="ED630" s="185"/>
      <c r="EE630" s="185"/>
    </row>
    <row r="631" spans="49:135" ht="13" x14ac:dyDescent="0.15">
      <c r="AW631" s="185"/>
      <c r="DU631" s="4"/>
      <c r="DZ631" s="185"/>
      <c r="EA631" s="185"/>
      <c r="EB631" s="185"/>
      <c r="EC631" s="185"/>
      <c r="ED631" s="185"/>
      <c r="EE631" s="185"/>
    </row>
    <row r="632" spans="49:135" ht="13" x14ac:dyDescent="0.15">
      <c r="AW632" s="185"/>
      <c r="DU632" s="4"/>
      <c r="DZ632" s="185"/>
      <c r="EA632" s="185"/>
      <c r="EB632" s="185"/>
      <c r="EC632" s="185"/>
      <c r="ED632" s="185"/>
      <c r="EE632" s="185"/>
    </row>
    <row r="633" spans="49:135" ht="13" x14ac:dyDescent="0.15">
      <c r="AW633" s="185"/>
      <c r="DU633" s="4"/>
      <c r="DZ633" s="185"/>
      <c r="EA633" s="185"/>
      <c r="EB633" s="185"/>
      <c r="EC633" s="185"/>
      <c r="ED633" s="185"/>
      <c r="EE633" s="185"/>
    </row>
    <row r="634" spans="49:135" ht="13" x14ac:dyDescent="0.15">
      <c r="AW634" s="185"/>
      <c r="DU634" s="4"/>
      <c r="DZ634" s="185"/>
      <c r="EA634" s="185"/>
      <c r="EB634" s="185"/>
      <c r="EC634" s="185"/>
      <c r="ED634" s="185"/>
      <c r="EE634" s="185"/>
    </row>
    <row r="635" spans="49:135" ht="13" x14ac:dyDescent="0.15">
      <c r="AW635" s="185"/>
      <c r="DU635" s="4"/>
      <c r="DZ635" s="185"/>
      <c r="EA635" s="185"/>
      <c r="EB635" s="185"/>
      <c r="EC635" s="185"/>
      <c r="ED635" s="185"/>
      <c r="EE635" s="185"/>
    </row>
    <row r="636" spans="49:135" ht="13" x14ac:dyDescent="0.15">
      <c r="AW636" s="185"/>
      <c r="DU636" s="4"/>
      <c r="DZ636" s="185"/>
      <c r="EA636" s="185"/>
      <c r="EB636" s="185"/>
      <c r="EC636" s="185"/>
      <c r="ED636" s="185"/>
      <c r="EE636" s="185"/>
    </row>
    <row r="637" spans="49:135" ht="13" x14ac:dyDescent="0.15">
      <c r="AW637" s="185"/>
      <c r="DU637" s="4"/>
      <c r="DZ637" s="185"/>
      <c r="EA637" s="185"/>
      <c r="EB637" s="185"/>
      <c r="EC637" s="185"/>
      <c r="ED637" s="185"/>
      <c r="EE637" s="185"/>
    </row>
    <row r="638" spans="49:135" ht="13" x14ac:dyDescent="0.15">
      <c r="AW638" s="185"/>
      <c r="DU638" s="4"/>
      <c r="DZ638" s="185"/>
      <c r="EA638" s="185"/>
      <c r="EB638" s="185"/>
      <c r="EC638" s="185"/>
      <c r="ED638" s="185"/>
      <c r="EE638" s="185"/>
    </row>
    <row r="639" spans="49:135" ht="13" x14ac:dyDescent="0.15">
      <c r="AW639" s="185"/>
      <c r="DU639" s="4"/>
      <c r="DZ639" s="185"/>
      <c r="EA639" s="185"/>
      <c r="EB639" s="185"/>
      <c r="EC639" s="185"/>
      <c r="ED639" s="185"/>
      <c r="EE639" s="185"/>
    </row>
    <row r="640" spans="49:135" ht="13" x14ac:dyDescent="0.15">
      <c r="AW640" s="185"/>
      <c r="DU640" s="4"/>
      <c r="DZ640" s="185"/>
      <c r="EA640" s="185"/>
      <c r="EB640" s="185"/>
      <c r="EC640" s="185"/>
      <c r="ED640" s="185"/>
      <c r="EE640" s="185"/>
    </row>
    <row r="641" spans="49:135" ht="13" x14ac:dyDescent="0.15">
      <c r="AW641" s="185"/>
      <c r="DU641" s="4"/>
      <c r="DZ641" s="185"/>
      <c r="EA641" s="185"/>
      <c r="EB641" s="185"/>
      <c r="EC641" s="185"/>
      <c r="ED641" s="185"/>
      <c r="EE641" s="185"/>
    </row>
    <row r="642" spans="49:135" ht="13" x14ac:dyDescent="0.15">
      <c r="AW642" s="185"/>
      <c r="DU642" s="4"/>
      <c r="DZ642" s="185"/>
      <c r="EA642" s="185"/>
      <c r="EB642" s="185"/>
      <c r="EC642" s="185"/>
      <c r="ED642" s="185"/>
      <c r="EE642" s="185"/>
    </row>
    <row r="643" spans="49:135" ht="13" x14ac:dyDescent="0.15">
      <c r="AW643" s="185"/>
      <c r="DU643" s="4"/>
      <c r="DZ643" s="185"/>
      <c r="EA643" s="185"/>
      <c r="EB643" s="185"/>
      <c r="EC643" s="185"/>
      <c r="ED643" s="185"/>
      <c r="EE643" s="185"/>
    </row>
    <row r="644" spans="49:135" ht="13" x14ac:dyDescent="0.15">
      <c r="AW644" s="185"/>
      <c r="DU644" s="4"/>
      <c r="DZ644" s="185"/>
      <c r="EA644" s="185"/>
      <c r="EB644" s="185"/>
      <c r="EC644" s="185"/>
      <c r="ED644" s="185"/>
      <c r="EE644" s="185"/>
    </row>
    <row r="645" spans="49:135" ht="13" x14ac:dyDescent="0.15">
      <c r="AW645" s="185"/>
      <c r="DU645" s="4"/>
      <c r="DZ645" s="185"/>
      <c r="EA645" s="185"/>
      <c r="EB645" s="185"/>
      <c r="EC645" s="185"/>
      <c r="ED645" s="185"/>
      <c r="EE645" s="185"/>
    </row>
    <row r="646" spans="49:135" ht="13" x14ac:dyDescent="0.15">
      <c r="AW646" s="185"/>
      <c r="DU646" s="4"/>
      <c r="DZ646" s="185"/>
      <c r="EA646" s="185"/>
      <c r="EB646" s="185"/>
      <c r="EC646" s="185"/>
      <c r="ED646" s="185"/>
      <c r="EE646" s="185"/>
    </row>
    <row r="647" spans="49:135" ht="13" x14ac:dyDescent="0.15">
      <c r="AW647" s="185"/>
      <c r="DU647" s="4"/>
      <c r="DZ647" s="185"/>
      <c r="EA647" s="185"/>
      <c r="EB647" s="185"/>
      <c r="EC647" s="185"/>
      <c r="ED647" s="185"/>
      <c r="EE647" s="185"/>
    </row>
    <row r="648" spans="49:135" ht="13" x14ac:dyDescent="0.15">
      <c r="AW648" s="185"/>
      <c r="DU648" s="4"/>
      <c r="DZ648" s="185"/>
      <c r="EA648" s="185"/>
      <c r="EB648" s="185"/>
      <c r="EC648" s="185"/>
      <c r="ED648" s="185"/>
      <c r="EE648" s="185"/>
    </row>
    <row r="649" spans="49:135" ht="13" x14ac:dyDescent="0.15">
      <c r="AW649" s="185"/>
      <c r="DU649" s="4"/>
      <c r="DZ649" s="185"/>
      <c r="EA649" s="185"/>
      <c r="EB649" s="185"/>
      <c r="EC649" s="185"/>
      <c r="ED649" s="185"/>
      <c r="EE649" s="185"/>
    </row>
    <row r="650" spans="49:135" ht="13" x14ac:dyDescent="0.15">
      <c r="AW650" s="185"/>
      <c r="DU650" s="4"/>
      <c r="DZ650" s="185"/>
      <c r="EA650" s="185"/>
      <c r="EB650" s="185"/>
      <c r="EC650" s="185"/>
      <c r="ED650" s="185"/>
      <c r="EE650" s="185"/>
    </row>
    <row r="651" spans="49:135" ht="13" x14ac:dyDescent="0.15">
      <c r="AW651" s="185"/>
      <c r="DU651" s="4"/>
      <c r="DZ651" s="185"/>
      <c r="EA651" s="185"/>
      <c r="EB651" s="185"/>
      <c r="EC651" s="185"/>
      <c r="ED651" s="185"/>
      <c r="EE651" s="185"/>
    </row>
    <row r="652" spans="49:135" ht="13" x14ac:dyDescent="0.15">
      <c r="AW652" s="185"/>
      <c r="DU652" s="4"/>
      <c r="DZ652" s="185"/>
      <c r="EA652" s="185"/>
      <c r="EB652" s="185"/>
      <c r="EC652" s="185"/>
      <c r="ED652" s="185"/>
      <c r="EE652" s="185"/>
    </row>
    <row r="653" spans="49:135" ht="13" x14ac:dyDescent="0.15">
      <c r="AW653" s="185"/>
      <c r="DU653" s="4"/>
      <c r="DZ653" s="185"/>
      <c r="EA653" s="185"/>
      <c r="EB653" s="185"/>
      <c r="EC653" s="185"/>
      <c r="ED653" s="185"/>
      <c r="EE653" s="185"/>
    </row>
    <row r="654" spans="49:135" ht="13" x14ac:dyDescent="0.15">
      <c r="AW654" s="185"/>
      <c r="DU654" s="4"/>
      <c r="DZ654" s="185"/>
      <c r="EA654" s="185"/>
      <c r="EB654" s="185"/>
      <c r="EC654" s="185"/>
      <c r="ED654" s="185"/>
      <c r="EE654" s="185"/>
    </row>
    <row r="655" spans="49:135" ht="13" x14ac:dyDescent="0.15">
      <c r="AW655" s="185"/>
      <c r="DU655" s="4"/>
      <c r="DZ655" s="185"/>
      <c r="EA655" s="185"/>
      <c r="EB655" s="185"/>
      <c r="EC655" s="185"/>
      <c r="ED655" s="185"/>
      <c r="EE655" s="185"/>
    </row>
    <row r="656" spans="49:135" ht="13" x14ac:dyDescent="0.15">
      <c r="AW656" s="185"/>
      <c r="DU656" s="4"/>
      <c r="DZ656" s="185"/>
      <c r="EA656" s="185"/>
      <c r="EB656" s="185"/>
      <c r="EC656" s="185"/>
      <c r="ED656" s="185"/>
      <c r="EE656" s="185"/>
    </row>
    <row r="657" spans="49:135" ht="13" x14ac:dyDescent="0.15">
      <c r="AW657" s="185"/>
      <c r="DU657" s="4"/>
      <c r="DZ657" s="185"/>
      <c r="EA657" s="185"/>
      <c r="EB657" s="185"/>
      <c r="EC657" s="185"/>
      <c r="ED657" s="185"/>
      <c r="EE657" s="185"/>
    </row>
    <row r="658" spans="49:135" ht="13" x14ac:dyDescent="0.15">
      <c r="AW658" s="185"/>
      <c r="DU658" s="4"/>
      <c r="DZ658" s="185"/>
      <c r="EA658" s="185"/>
      <c r="EB658" s="185"/>
      <c r="EC658" s="185"/>
      <c r="ED658" s="185"/>
      <c r="EE658" s="185"/>
    </row>
    <row r="659" spans="49:135" ht="13" x14ac:dyDescent="0.15">
      <c r="AW659" s="185"/>
      <c r="DU659" s="4"/>
      <c r="DZ659" s="185"/>
      <c r="EA659" s="185"/>
      <c r="EB659" s="185"/>
      <c r="EC659" s="185"/>
      <c r="ED659" s="185"/>
      <c r="EE659" s="185"/>
    </row>
    <row r="660" spans="49:135" ht="13" x14ac:dyDescent="0.15">
      <c r="AW660" s="185"/>
      <c r="DU660" s="4"/>
      <c r="DZ660" s="185"/>
      <c r="EA660" s="185"/>
      <c r="EB660" s="185"/>
      <c r="EC660" s="185"/>
      <c r="ED660" s="185"/>
      <c r="EE660" s="185"/>
    </row>
    <row r="661" spans="49:135" ht="13" x14ac:dyDescent="0.15">
      <c r="AW661" s="185"/>
      <c r="DU661" s="4"/>
      <c r="DZ661" s="185"/>
      <c r="EA661" s="185"/>
      <c r="EB661" s="185"/>
      <c r="EC661" s="185"/>
      <c r="ED661" s="185"/>
      <c r="EE661" s="185"/>
    </row>
    <row r="662" spans="49:135" ht="13" x14ac:dyDescent="0.15">
      <c r="AW662" s="185"/>
      <c r="DU662" s="4"/>
      <c r="DZ662" s="185"/>
      <c r="EA662" s="185"/>
      <c r="EB662" s="185"/>
      <c r="EC662" s="185"/>
      <c r="ED662" s="185"/>
      <c r="EE662" s="185"/>
    </row>
    <row r="663" spans="49:135" ht="13" x14ac:dyDescent="0.15">
      <c r="AW663" s="185"/>
      <c r="DU663" s="4"/>
      <c r="DZ663" s="185"/>
      <c r="EA663" s="185"/>
      <c r="EB663" s="185"/>
      <c r="EC663" s="185"/>
      <c r="ED663" s="185"/>
      <c r="EE663" s="185"/>
    </row>
    <row r="664" spans="49:135" ht="13" x14ac:dyDescent="0.15">
      <c r="AW664" s="185"/>
      <c r="DU664" s="4"/>
      <c r="DZ664" s="185"/>
      <c r="EA664" s="185"/>
      <c r="EB664" s="185"/>
      <c r="EC664" s="185"/>
      <c r="ED664" s="185"/>
      <c r="EE664" s="185"/>
    </row>
    <row r="665" spans="49:135" ht="13" x14ac:dyDescent="0.15">
      <c r="AW665" s="185"/>
      <c r="DU665" s="4"/>
      <c r="DZ665" s="185"/>
      <c r="EA665" s="185"/>
      <c r="EB665" s="185"/>
      <c r="EC665" s="185"/>
      <c r="ED665" s="185"/>
      <c r="EE665" s="185"/>
    </row>
    <row r="666" spans="49:135" ht="13" x14ac:dyDescent="0.15">
      <c r="AW666" s="185"/>
      <c r="DU666" s="4"/>
      <c r="DZ666" s="185"/>
      <c r="EA666" s="185"/>
      <c r="EB666" s="185"/>
      <c r="EC666" s="185"/>
      <c r="ED666" s="185"/>
      <c r="EE666" s="185"/>
    </row>
    <row r="667" spans="49:135" ht="13" x14ac:dyDescent="0.15">
      <c r="AW667" s="185"/>
      <c r="DU667" s="4"/>
      <c r="DZ667" s="185"/>
      <c r="EA667" s="185"/>
      <c r="EB667" s="185"/>
      <c r="EC667" s="185"/>
      <c r="ED667" s="185"/>
      <c r="EE667" s="185"/>
    </row>
    <row r="668" spans="49:135" ht="13" x14ac:dyDescent="0.15">
      <c r="AW668" s="185"/>
      <c r="DU668" s="4"/>
      <c r="DZ668" s="185"/>
      <c r="EA668" s="185"/>
      <c r="EB668" s="185"/>
      <c r="EC668" s="185"/>
      <c r="ED668" s="185"/>
      <c r="EE668" s="185"/>
    </row>
    <row r="669" spans="49:135" ht="13" x14ac:dyDescent="0.15">
      <c r="AW669" s="185"/>
      <c r="DU669" s="4"/>
      <c r="DZ669" s="185"/>
      <c r="EA669" s="185"/>
      <c r="EB669" s="185"/>
      <c r="EC669" s="185"/>
      <c r="ED669" s="185"/>
      <c r="EE669" s="185"/>
    </row>
    <row r="670" spans="49:135" ht="13" x14ac:dyDescent="0.15">
      <c r="AW670" s="185"/>
      <c r="DU670" s="4"/>
      <c r="DZ670" s="185"/>
      <c r="EA670" s="185"/>
      <c r="EB670" s="185"/>
      <c r="EC670" s="185"/>
      <c r="ED670" s="185"/>
      <c r="EE670" s="185"/>
    </row>
    <row r="671" spans="49:135" ht="13" x14ac:dyDescent="0.15">
      <c r="AW671" s="185"/>
      <c r="DU671" s="4"/>
      <c r="DZ671" s="185"/>
      <c r="EA671" s="185"/>
      <c r="EB671" s="185"/>
      <c r="EC671" s="185"/>
      <c r="ED671" s="185"/>
      <c r="EE671" s="185"/>
    </row>
    <row r="672" spans="49:135" ht="13" x14ac:dyDescent="0.15">
      <c r="AW672" s="185"/>
      <c r="DU672" s="4"/>
      <c r="DZ672" s="185"/>
      <c r="EA672" s="185"/>
      <c r="EB672" s="185"/>
      <c r="EC672" s="185"/>
      <c r="ED672" s="185"/>
      <c r="EE672" s="185"/>
    </row>
    <row r="673" spans="49:135" ht="13" x14ac:dyDescent="0.15">
      <c r="AW673" s="185"/>
      <c r="DU673" s="4"/>
      <c r="DZ673" s="185"/>
      <c r="EA673" s="185"/>
      <c r="EB673" s="185"/>
      <c r="EC673" s="185"/>
      <c r="ED673" s="185"/>
      <c r="EE673" s="185"/>
    </row>
    <row r="674" spans="49:135" ht="13" x14ac:dyDescent="0.15">
      <c r="AW674" s="185"/>
      <c r="DU674" s="4"/>
      <c r="DZ674" s="185"/>
      <c r="EA674" s="185"/>
      <c r="EB674" s="185"/>
      <c r="EC674" s="185"/>
      <c r="ED674" s="185"/>
      <c r="EE674" s="185"/>
    </row>
    <row r="675" spans="49:135" ht="13" x14ac:dyDescent="0.15">
      <c r="AW675" s="185"/>
      <c r="DU675" s="4"/>
      <c r="DZ675" s="185"/>
      <c r="EA675" s="185"/>
      <c r="EB675" s="185"/>
      <c r="EC675" s="185"/>
      <c r="ED675" s="185"/>
      <c r="EE675" s="185"/>
    </row>
    <row r="676" spans="49:135" ht="13" x14ac:dyDescent="0.15">
      <c r="AW676" s="185"/>
      <c r="DU676" s="4"/>
      <c r="DZ676" s="185"/>
      <c r="EA676" s="185"/>
      <c r="EB676" s="185"/>
      <c r="EC676" s="185"/>
      <c r="ED676" s="185"/>
      <c r="EE676" s="185"/>
    </row>
    <row r="677" spans="49:135" ht="13" x14ac:dyDescent="0.15">
      <c r="AW677" s="185"/>
      <c r="DU677" s="4"/>
      <c r="DZ677" s="185"/>
      <c r="EA677" s="185"/>
      <c r="EB677" s="185"/>
      <c r="EC677" s="185"/>
      <c r="ED677" s="185"/>
      <c r="EE677" s="185"/>
    </row>
    <row r="678" spans="49:135" ht="13" x14ac:dyDescent="0.15">
      <c r="AW678" s="185"/>
      <c r="DU678" s="4"/>
      <c r="DZ678" s="185"/>
      <c r="EA678" s="185"/>
      <c r="EB678" s="185"/>
      <c r="EC678" s="185"/>
      <c r="ED678" s="185"/>
      <c r="EE678" s="185"/>
    </row>
    <row r="679" spans="49:135" ht="13" x14ac:dyDescent="0.15">
      <c r="AW679" s="185"/>
      <c r="DU679" s="4"/>
      <c r="DZ679" s="185"/>
      <c r="EA679" s="185"/>
      <c r="EB679" s="185"/>
      <c r="EC679" s="185"/>
      <c r="ED679" s="185"/>
      <c r="EE679" s="185"/>
    </row>
    <row r="680" spans="49:135" ht="13" x14ac:dyDescent="0.15">
      <c r="AW680" s="185"/>
      <c r="DU680" s="4"/>
      <c r="DZ680" s="185"/>
      <c r="EA680" s="185"/>
      <c r="EB680" s="185"/>
      <c r="EC680" s="185"/>
      <c r="ED680" s="185"/>
      <c r="EE680" s="185"/>
    </row>
    <row r="681" spans="49:135" ht="13" x14ac:dyDescent="0.15">
      <c r="AW681" s="185"/>
      <c r="DU681" s="4"/>
      <c r="DZ681" s="185"/>
      <c r="EA681" s="185"/>
      <c r="EB681" s="185"/>
      <c r="EC681" s="185"/>
      <c r="ED681" s="185"/>
      <c r="EE681" s="185"/>
    </row>
    <row r="682" spans="49:135" ht="13" x14ac:dyDescent="0.15">
      <c r="AW682" s="185"/>
      <c r="DU682" s="4"/>
      <c r="DZ682" s="185"/>
      <c r="EA682" s="185"/>
      <c r="EB682" s="185"/>
      <c r="EC682" s="185"/>
      <c r="ED682" s="185"/>
      <c r="EE682" s="185"/>
    </row>
    <row r="683" spans="49:135" ht="13" x14ac:dyDescent="0.15">
      <c r="AW683" s="185"/>
      <c r="DU683" s="4"/>
      <c r="DZ683" s="185"/>
      <c r="EA683" s="185"/>
      <c r="EB683" s="185"/>
      <c r="EC683" s="185"/>
      <c r="ED683" s="185"/>
      <c r="EE683" s="185"/>
    </row>
    <row r="684" spans="49:135" ht="13" x14ac:dyDescent="0.15">
      <c r="AW684" s="185"/>
      <c r="DU684" s="4"/>
      <c r="DZ684" s="185"/>
      <c r="EA684" s="185"/>
      <c r="EB684" s="185"/>
      <c r="EC684" s="185"/>
      <c r="ED684" s="185"/>
      <c r="EE684" s="185"/>
    </row>
    <row r="685" spans="49:135" ht="13" x14ac:dyDescent="0.15">
      <c r="AW685" s="185"/>
      <c r="DU685" s="4"/>
      <c r="DZ685" s="185"/>
      <c r="EA685" s="185"/>
      <c r="EB685" s="185"/>
      <c r="EC685" s="185"/>
      <c r="ED685" s="185"/>
      <c r="EE685" s="185"/>
    </row>
    <row r="686" spans="49:135" ht="13" x14ac:dyDescent="0.15">
      <c r="AW686" s="185"/>
      <c r="DU686" s="4"/>
      <c r="DZ686" s="185"/>
      <c r="EA686" s="185"/>
      <c r="EB686" s="185"/>
      <c r="EC686" s="185"/>
      <c r="ED686" s="185"/>
      <c r="EE686" s="185"/>
    </row>
    <row r="687" spans="49:135" ht="13" x14ac:dyDescent="0.15">
      <c r="AW687" s="185"/>
      <c r="DU687" s="4"/>
      <c r="DZ687" s="185"/>
      <c r="EA687" s="185"/>
      <c r="EB687" s="185"/>
      <c r="EC687" s="185"/>
      <c r="ED687" s="185"/>
      <c r="EE687" s="185"/>
    </row>
    <row r="688" spans="49:135" ht="13" x14ac:dyDescent="0.15">
      <c r="AW688" s="185"/>
      <c r="DU688" s="4"/>
      <c r="DZ688" s="185"/>
      <c r="EA688" s="185"/>
      <c r="EB688" s="185"/>
      <c r="EC688" s="185"/>
      <c r="ED688" s="185"/>
      <c r="EE688" s="185"/>
    </row>
    <row r="689" spans="49:135" ht="13" x14ac:dyDescent="0.15">
      <c r="AW689" s="185"/>
      <c r="DU689" s="4"/>
      <c r="DZ689" s="185"/>
      <c r="EA689" s="185"/>
      <c r="EB689" s="185"/>
      <c r="EC689" s="185"/>
      <c r="ED689" s="185"/>
      <c r="EE689" s="185"/>
    </row>
    <row r="690" spans="49:135" ht="13" x14ac:dyDescent="0.15">
      <c r="AW690" s="185"/>
      <c r="DU690" s="4"/>
      <c r="DZ690" s="185"/>
      <c r="EA690" s="185"/>
      <c r="EB690" s="185"/>
      <c r="EC690" s="185"/>
      <c r="ED690" s="185"/>
      <c r="EE690" s="185"/>
    </row>
    <row r="691" spans="49:135" ht="13" x14ac:dyDescent="0.15">
      <c r="AW691" s="185"/>
      <c r="DU691" s="4"/>
      <c r="DZ691" s="185"/>
      <c r="EA691" s="185"/>
      <c r="EB691" s="185"/>
      <c r="EC691" s="185"/>
      <c r="ED691" s="185"/>
      <c r="EE691" s="185"/>
    </row>
    <row r="692" spans="49:135" ht="13" x14ac:dyDescent="0.15">
      <c r="AW692" s="185"/>
      <c r="DU692" s="4"/>
      <c r="DZ692" s="185"/>
      <c r="EA692" s="185"/>
      <c r="EB692" s="185"/>
      <c r="EC692" s="185"/>
      <c r="ED692" s="185"/>
      <c r="EE692" s="185"/>
    </row>
    <row r="693" spans="49:135" ht="13" x14ac:dyDescent="0.15">
      <c r="AW693" s="185"/>
      <c r="DU693" s="4"/>
      <c r="DZ693" s="185"/>
      <c r="EA693" s="185"/>
      <c r="EB693" s="185"/>
      <c r="EC693" s="185"/>
      <c r="ED693" s="185"/>
      <c r="EE693" s="185"/>
    </row>
    <row r="694" spans="49:135" ht="13" x14ac:dyDescent="0.15">
      <c r="AW694" s="185"/>
      <c r="DU694" s="4"/>
      <c r="DZ694" s="185"/>
      <c r="EA694" s="185"/>
      <c r="EB694" s="185"/>
      <c r="EC694" s="185"/>
      <c r="ED694" s="185"/>
      <c r="EE694" s="185"/>
    </row>
    <row r="695" spans="49:135" ht="13" x14ac:dyDescent="0.15">
      <c r="AW695" s="185"/>
      <c r="DU695" s="4"/>
      <c r="DZ695" s="185"/>
      <c r="EA695" s="185"/>
      <c r="EB695" s="185"/>
      <c r="EC695" s="185"/>
      <c r="ED695" s="185"/>
      <c r="EE695" s="185"/>
    </row>
    <row r="696" spans="49:135" ht="13" x14ac:dyDescent="0.15">
      <c r="AW696" s="185"/>
      <c r="DU696" s="4"/>
      <c r="DZ696" s="185"/>
      <c r="EA696" s="185"/>
      <c r="EB696" s="185"/>
      <c r="EC696" s="185"/>
      <c r="ED696" s="185"/>
      <c r="EE696" s="185"/>
    </row>
    <row r="697" spans="49:135" ht="13" x14ac:dyDescent="0.15">
      <c r="AW697" s="185"/>
      <c r="DU697" s="4"/>
      <c r="DZ697" s="185"/>
      <c r="EA697" s="185"/>
      <c r="EB697" s="185"/>
      <c r="EC697" s="185"/>
      <c r="ED697" s="185"/>
      <c r="EE697" s="185"/>
    </row>
    <row r="698" spans="49:135" ht="13" x14ac:dyDescent="0.15">
      <c r="AW698" s="185"/>
      <c r="DU698" s="4"/>
      <c r="DZ698" s="185"/>
      <c r="EA698" s="185"/>
      <c r="EB698" s="185"/>
      <c r="EC698" s="185"/>
      <c r="ED698" s="185"/>
      <c r="EE698" s="185"/>
    </row>
    <row r="699" spans="49:135" ht="13" x14ac:dyDescent="0.15">
      <c r="AW699" s="185"/>
      <c r="DU699" s="4"/>
      <c r="DZ699" s="185"/>
      <c r="EA699" s="185"/>
      <c r="EB699" s="185"/>
      <c r="EC699" s="185"/>
      <c r="ED699" s="185"/>
      <c r="EE699" s="185"/>
    </row>
    <row r="700" spans="49:135" ht="13" x14ac:dyDescent="0.15">
      <c r="AW700" s="185"/>
      <c r="DU700" s="4"/>
      <c r="DZ700" s="185"/>
      <c r="EA700" s="185"/>
      <c r="EB700" s="185"/>
      <c r="EC700" s="185"/>
      <c r="ED700" s="185"/>
      <c r="EE700" s="185"/>
    </row>
    <row r="701" spans="49:135" ht="13" x14ac:dyDescent="0.15">
      <c r="AW701" s="185"/>
      <c r="DU701" s="4"/>
      <c r="DZ701" s="185"/>
      <c r="EA701" s="185"/>
      <c r="EB701" s="185"/>
      <c r="EC701" s="185"/>
      <c r="ED701" s="185"/>
      <c r="EE701" s="185"/>
    </row>
    <row r="702" spans="49:135" ht="13" x14ac:dyDescent="0.15">
      <c r="AW702" s="185"/>
      <c r="DU702" s="4"/>
      <c r="DZ702" s="185"/>
      <c r="EA702" s="185"/>
      <c r="EB702" s="185"/>
      <c r="EC702" s="185"/>
      <c r="ED702" s="185"/>
      <c r="EE702" s="185"/>
    </row>
    <row r="703" spans="49:135" ht="13" x14ac:dyDescent="0.15">
      <c r="AW703" s="185"/>
      <c r="DU703" s="4"/>
      <c r="DZ703" s="185"/>
      <c r="EA703" s="185"/>
      <c r="EB703" s="185"/>
      <c r="EC703" s="185"/>
      <c r="ED703" s="185"/>
      <c r="EE703" s="185"/>
    </row>
    <row r="704" spans="49:135" ht="13" x14ac:dyDescent="0.15">
      <c r="AW704" s="185"/>
      <c r="DU704" s="4"/>
      <c r="DZ704" s="185"/>
      <c r="EA704" s="185"/>
      <c r="EB704" s="185"/>
      <c r="EC704" s="185"/>
      <c r="ED704" s="185"/>
      <c r="EE704" s="185"/>
    </row>
    <row r="705" spans="49:135" ht="13" x14ac:dyDescent="0.15">
      <c r="AW705" s="185"/>
      <c r="DU705" s="4"/>
      <c r="DZ705" s="185"/>
      <c r="EA705" s="185"/>
      <c r="EB705" s="185"/>
      <c r="EC705" s="185"/>
      <c r="ED705" s="185"/>
      <c r="EE705" s="185"/>
    </row>
    <row r="706" spans="49:135" ht="13" x14ac:dyDescent="0.15">
      <c r="AW706" s="185"/>
      <c r="DU706" s="4"/>
      <c r="DZ706" s="185"/>
      <c r="EA706" s="185"/>
      <c r="EB706" s="185"/>
      <c r="EC706" s="185"/>
      <c r="ED706" s="185"/>
      <c r="EE706" s="185"/>
    </row>
    <row r="707" spans="49:135" ht="13" x14ac:dyDescent="0.15">
      <c r="AW707" s="185"/>
      <c r="DU707" s="4"/>
      <c r="DZ707" s="185"/>
      <c r="EA707" s="185"/>
      <c r="EB707" s="185"/>
      <c r="EC707" s="185"/>
      <c r="ED707" s="185"/>
      <c r="EE707" s="185"/>
    </row>
    <row r="708" spans="49:135" ht="13" x14ac:dyDescent="0.15">
      <c r="AW708" s="185"/>
      <c r="DU708" s="4"/>
      <c r="DZ708" s="185"/>
      <c r="EA708" s="185"/>
      <c r="EB708" s="185"/>
      <c r="EC708" s="185"/>
      <c r="ED708" s="185"/>
      <c r="EE708" s="185"/>
    </row>
    <row r="709" spans="49:135" ht="13" x14ac:dyDescent="0.15">
      <c r="AW709" s="185"/>
      <c r="DU709" s="4"/>
      <c r="DZ709" s="185"/>
      <c r="EA709" s="185"/>
      <c r="EB709" s="185"/>
      <c r="EC709" s="185"/>
      <c r="ED709" s="185"/>
      <c r="EE709" s="185"/>
    </row>
    <row r="710" spans="49:135" ht="13" x14ac:dyDescent="0.15">
      <c r="AW710" s="185"/>
      <c r="DU710" s="4"/>
      <c r="DZ710" s="185"/>
      <c r="EA710" s="185"/>
      <c r="EB710" s="185"/>
      <c r="EC710" s="185"/>
      <c r="ED710" s="185"/>
      <c r="EE710" s="185"/>
    </row>
    <row r="711" spans="49:135" ht="13" x14ac:dyDescent="0.15">
      <c r="AW711" s="185"/>
      <c r="DU711" s="4"/>
      <c r="DZ711" s="185"/>
      <c r="EA711" s="185"/>
      <c r="EB711" s="185"/>
      <c r="EC711" s="185"/>
      <c r="ED711" s="185"/>
      <c r="EE711" s="185"/>
    </row>
    <row r="712" spans="49:135" ht="13" x14ac:dyDescent="0.15">
      <c r="AW712" s="185"/>
      <c r="DU712" s="4"/>
      <c r="DZ712" s="185"/>
      <c r="EA712" s="185"/>
      <c r="EB712" s="185"/>
      <c r="EC712" s="185"/>
      <c r="ED712" s="185"/>
      <c r="EE712" s="185"/>
    </row>
    <row r="713" spans="49:135" ht="13" x14ac:dyDescent="0.15">
      <c r="AW713" s="185"/>
      <c r="DU713" s="4"/>
      <c r="DZ713" s="185"/>
      <c r="EA713" s="185"/>
      <c r="EB713" s="185"/>
      <c r="EC713" s="185"/>
      <c r="ED713" s="185"/>
      <c r="EE713" s="185"/>
    </row>
    <row r="714" spans="49:135" ht="13" x14ac:dyDescent="0.15">
      <c r="AW714" s="185"/>
      <c r="DU714" s="4"/>
      <c r="DZ714" s="185"/>
      <c r="EA714" s="185"/>
      <c r="EB714" s="185"/>
      <c r="EC714" s="185"/>
      <c r="ED714" s="185"/>
      <c r="EE714" s="185"/>
    </row>
    <row r="715" spans="49:135" ht="13" x14ac:dyDescent="0.15">
      <c r="AW715" s="185"/>
      <c r="DU715" s="4"/>
      <c r="DZ715" s="185"/>
      <c r="EA715" s="185"/>
      <c r="EB715" s="185"/>
      <c r="EC715" s="185"/>
      <c r="ED715" s="185"/>
      <c r="EE715" s="185"/>
    </row>
    <row r="716" spans="49:135" ht="13" x14ac:dyDescent="0.15">
      <c r="AW716" s="185"/>
      <c r="DU716" s="4"/>
      <c r="DZ716" s="185"/>
      <c r="EA716" s="185"/>
      <c r="EB716" s="185"/>
      <c r="EC716" s="185"/>
      <c r="ED716" s="185"/>
      <c r="EE716" s="185"/>
    </row>
    <row r="717" spans="49:135" ht="13" x14ac:dyDescent="0.15">
      <c r="AW717" s="185"/>
      <c r="DU717" s="4"/>
      <c r="DZ717" s="185"/>
      <c r="EA717" s="185"/>
      <c r="EB717" s="185"/>
      <c r="EC717" s="185"/>
      <c r="ED717" s="185"/>
      <c r="EE717" s="185"/>
    </row>
    <row r="718" spans="49:135" ht="13" x14ac:dyDescent="0.15">
      <c r="AW718" s="185"/>
      <c r="DU718" s="4"/>
      <c r="DZ718" s="185"/>
      <c r="EA718" s="185"/>
      <c r="EB718" s="185"/>
      <c r="EC718" s="185"/>
      <c r="ED718" s="185"/>
      <c r="EE718" s="185"/>
    </row>
    <row r="719" spans="49:135" ht="13" x14ac:dyDescent="0.15">
      <c r="AW719" s="185"/>
      <c r="DU719" s="4"/>
      <c r="DZ719" s="185"/>
      <c r="EA719" s="185"/>
      <c r="EB719" s="185"/>
      <c r="EC719" s="185"/>
      <c r="ED719" s="185"/>
      <c r="EE719" s="185"/>
    </row>
    <row r="720" spans="49:135" ht="13" x14ac:dyDescent="0.15">
      <c r="AW720" s="185"/>
      <c r="DU720" s="4"/>
      <c r="DZ720" s="185"/>
      <c r="EA720" s="185"/>
      <c r="EB720" s="185"/>
      <c r="EC720" s="185"/>
      <c r="ED720" s="185"/>
      <c r="EE720" s="185"/>
    </row>
    <row r="721" spans="49:135" ht="13" x14ac:dyDescent="0.15">
      <c r="AW721" s="185"/>
      <c r="DU721" s="4"/>
      <c r="DZ721" s="185"/>
      <c r="EA721" s="185"/>
      <c r="EB721" s="185"/>
      <c r="EC721" s="185"/>
      <c r="ED721" s="185"/>
      <c r="EE721" s="185"/>
    </row>
    <row r="722" spans="49:135" ht="13" x14ac:dyDescent="0.15">
      <c r="AW722" s="185"/>
      <c r="DU722" s="4"/>
      <c r="DZ722" s="185"/>
      <c r="EA722" s="185"/>
      <c r="EB722" s="185"/>
      <c r="EC722" s="185"/>
      <c r="ED722" s="185"/>
      <c r="EE722" s="185"/>
    </row>
    <row r="723" spans="49:135" ht="13" x14ac:dyDescent="0.15">
      <c r="AW723" s="185"/>
      <c r="DU723" s="4"/>
      <c r="DZ723" s="185"/>
      <c r="EA723" s="185"/>
      <c r="EB723" s="185"/>
      <c r="EC723" s="185"/>
      <c r="ED723" s="185"/>
      <c r="EE723" s="185"/>
    </row>
    <row r="724" spans="49:135" ht="13" x14ac:dyDescent="0.15">
      <c r="AW724" s="185"/>
      <c r="DU724" s="4"/>
      <c r="DZ724" s="185"/>
      <c r="EA724" s="185"/>
      <c r="EB724" s="185"/>
      <c r="EC724" s="185"/>
      <c r="ED724" s="185"/>
      <c r="EE724" s="185"/>
    </row>
    <row r="725" spans="49:135" ht="13" x14ac:dyDescent="0.15">
      <c r="AW725" s="185"/>
      <c r="DU725" s="4"/>
      <c r="DZ725" s="185"/>
      <c r="EA725" s="185"/>
      <c r="EB725" s="185"/>
      <c r="EC725" s="185"/>
      <c r="ED725" s="185"/>
      <c r="EE725" s="185"/>
    </row>
    <row r="726" spans="49:135" ht="13" x14ac:dyDescent="0.15">
      <c r="AW726" s="185"/>
      <c r="DU726" s="4"/>
      <c r="DZ726" s="185"/>
      <c r="EA726" s="185"/>
      <c r="EB726" s="185"/>
      <c r="EC726" s="185"/>
      <c r="ED726" s="185"/>
      <c r="EE726" s="185"/>
    </row>
    <row r="727" spans="49:135" ht="13" x14ac:dyDescent="0.15">
      <c r="AW727" s="185"/>
      <c r="DU727" s="4"/>
      <c r="DZ727" s="185"/>
      <c r="EA727" s="185"/>
      <c r="EB727" s="185"/>
      <c r="EC727" s="185"/>
      <c r="ED727" s="185"/>
      <c r="EE727" s="185"/>
    </row>
    <row r="728" spans="49:135" ht="13" x14ac:dyDescent="0.15">
      <c r="AW728" s="185"/>
      <c r="DU728" s="4"/>
      <c r="DZ728" s="185"/>
      <c r="EA728" s="185"/>
      <c r="EB728" s="185"/>
      <c r="EC728" s="185"/>
      <c r="ED728" s="185"/>
      <c r="EE728" s="185"/>
    </row>
    <row r="729" spans="49:135" ht="13" x14ac:dyDescent="0.15">
      <c r="AW729" s="185"/>
      <c r="DU729" s="4"/>
      <c r="DZ729" s="185"/>
      <c r="EA729" s="185"/>
      <c r="EB729" s="185"/>
      <c r="EC729" s="185"/>
      <c r="ED729" s="185"/>
      <c r="EE729" s="185"/>
    </row>
    <row r="730" spans="49:135" ht="13" x14ac:dyDescent="0.15">
      <c r="AW730" s="185"/>
      <c r="DU730" s="4"/>
      <c r="DZ730" s="185"/>
      <c r="EA730" s="185"/>
      <c r="EB730" s="185"/>
      <c r="EC730" s="185"/>
      <c r="ED730" s="185"/>
      <c r="EE730" s="185"/>
    </row>
    <row r="731" spans="49:135" ht="13" x14ac:dyDescent="0.15">
      <c r="AW731" s="185"/>
      <c r="DU731" s="4"/>
      <c r="DZ731" s="185"/>
      <c r="EA731" s="185"/>
      <c r="EB731" s="185"/>
      <c r="EC731" s="185"/>
      <c r="ED731" s="185"/>
      <c r="EE731" s="185"/>
    </row>
    <row r="732" spans="49:135" ht="13" x14ac:dyDescent="0.15">
      <c r="AW732" s="185"/>
      <c r="DU732" s="4"/>
      <c r="DZ732" s="185"/>
      <c r="EA732" s="185"/>
      <c r="EB732" s="185"/>
      <c r="EC732" s="185"/>
      <c r="ED732" s="185"/>
      <c r="EE732" s="185"/>
    </row>
    <row r="733" spans="49:135" ht="13" x14ac:dyDescent="0.15">
      <c r="AW733" s="185"/>
      <c r="DU733" s="4"/>
      <c r="DZ733" s="185"/>
      <c r="EA733" s="185"/>
      <c r="EB733" s="185"/>
      <c r="EC733" s="185"/>
      <c r="ED733" s="185"/>
      <c r="EE733" s="185"/>
    </row>
    <row r="734" spans="49:135" ht="13" x14ac:dyDescent="0.15">
      <c r="AW734" s="185"/>
      <c r="DU734" s="4"/>
      <c r="DZ734" s="185"/>
      <c r="EA734" s="185"/>
      <c r="EB734" s="185"/>
      <c r="EC734" s="185"/>
      <c r="ED734" s="185"/>
      <c r="EE734" s="185"/>
    </row>
    <row r="735" spans="49:135" ht="13" x14ac:dyDescent="0.15">
      <c r="AW735" s="185"/>
      <c r="DU735" s="4"/>
      <c r="DZ735" s="185"/>
      <c r="EA735" s="185"/>
      <c r="EB735" s="185"/>
      <c r="EC735" s="185"/>
      <c r="ED735" s="185"/>
      <c r="EE735" s="185"/>
    </row>
    <row r="736" spans="49:135" ht="13" x14ac:dyDescent="0.15">
      <c r="AW736" s="185"/>
      <c r="DU736" s="4"/>
      <c r="DZ736" s="185"/>
      <c r="EA736" s="185"/>
      <c r="EB736" s="185"/>
      <c r="EC736" s="185"/>
      <c r="ED736" s="185"/>
      <c r="EE736" s="185"/>
    </row>
    <row r="737" spans="49:135" ht="13" x14ac:dyDescent="0.15">
      <c r="AW737" s="185"/>
      <c r="DU737" s="4"/>
      <c r="DZ737" s="185"/>
      <c r="EA737" s="185"/>
      <c r="EB737" s="185"/>
      <c r="EC737" s="185"/>
      <c r="ED737" s="185"/>
      <c r="EE737" s="185"/>
    </row>
    <row r="738" spans="49:135" ht="13" x14ac:dyDescent="0.15">
      <c r="AW738" s="185"/>
      <c r="DU738" s="4"/>
      <c r="DZ738" s="185"/>
      <c r="EA738" s="185"/>
      <c r="EB738" s="185"/>
      <c r="EC738" s="185"/>
      <c r="ED738" s="185"/>
      <c r="EE738" s="185"/>
    </row>
    <row r="739" spans="49:135" ht="13" x14ac:dyDescent="0.15">
      <c r="AW739" s="185"/>
      <c r="DU739" s="4"/>
      <c r="DZ739" s="185"/>
      <c r="EA739" s="185"/>
      <c r="EB739" s="185"/>
      <c r="EC739" s="185"/>
      <c r="ED739" s="185"/>
      <c r="EE739" s="185"/>
    </row>
    <row r="740" spans="49:135" ht="13" x14ac:dyDescent="0.15">
      <c r="AW740" s="185"/>
      <c r="DU740" s="4"/>
      <c r="DZ740" s="185"/>
      <c r="EA740" s="185"/>
      <c r="EB740" s="185"/>
      <c r="EC740" s="185"/>
      <c r="ED740" s="185"/>
      <c r="EE740" s="185"/>
    </row>
    <row r="741" spans="49:135" ht="13" x14ac:dyDescent="0.15">
      <c r="AW741" s="185"/>
      <c r="DU741" s="4"/>
      <c r="DZ741" s="185"/>
      <c r="EA741" s="185"/>
      <c r="EB741" s="185"/>
      <c r="EC741" s="185"/>
      <c r="ED741" s="185"/>
      <c r="EE741" s="185"/>
    </row>
    <row r="742" spans="49:135" ht="13" x14ac:dyDescent="0.15">
      <c r="AW742" s="185"/>
      <c r="DU742" s="4"/>
      <c r="DZ742" s="185"/>
      <c r="EA742" s="185"/>
      <c r="EB742" s="185"/>
      <c r="EC742" s="185"/>
      <c r="ED742" s="185"/>
      <c r="EE742" s="185"/>
    </row>
    <row r="743" spans="49:135" ht="13" x14ac:dyDescent="0.15">
      <c r="AW743" s="185"/>
      <c r="DU743" s="4"/>
      <c r="DZ743" s="185"/>
      <c r="EA743" s="185"/>
      <c r="EB743" s="185"/>
      <c r="EC743" s="185"/>
      <c r="ED743" s="185"/>
      <c r="EE743" s="185"/>
    </row>
    <row r="744" spans="49:135" ht="13" x14ac:dyDescent="0.15">
      <c r="AW744" s="185"/>
      <c r="DU744" s="4"/>
      <c r="DZ744" s="185"/>
      <c r="EA744" s="185"/>
      <c r="EB744" s="185"/>
      <c r="EC744" s="185"/>
      <c r="ED744" s="185"/>
      <c r="EE744" s="185"/>
    </row>
    <row r="745" spans="49:135" ht="13" x14ac:dyDescent="0.15">
      <c r="AW745" s="185"/>
      <c r="DU745" s="4"/>
      <c r="DZ745" s="185"/>
      <c r="EA745" s="185"/>
      <c r="EB745" s="185"/>
      <c r="EC745" s="185"/>
      <c r="ED745" s="185"/>
      <c r="EE745" s="185"/>
    </row>
    <row r="746" spans="49:135" ht="13" x14ac:dyDescent="0.15">
      <c r="AW746" s="185"/>
      <c r="DU746" s="4"/>
      <c r="DZ746" s="185"/>
      <c r="EA746" s="185"/>
      <c r="EB746" s="185"/>
      <c r="EC746" s="185"/>
      <c r="ED746" s="185"/>
      <c r="EE746" s="185"/>
    </row>
    <row r="747" spans="49:135" ht="13" x14ac:dyDescent="0.15">
      <c r="AW747" s="185"/>
      <c r="DU747" s="4"/>
      <c r="DZ747" s="185"/>
      <c r="EA747" s="185"/>
      <c r="EB747" s="185"/>
      <c r="EC747" s="185"/>
      <c r="ED747" s="185"/>
      <c r="EE747" s="185"/>
    </row>
    <row r="748" spans="49:135" ht="13" x14ac:dyDescent="0.15">
      <c r="AW748" s="185"/>
      <c r="DU748" s="4"/>
      <c r="DZ748" s="185"/>
      <c r="EA748" s="185"/>
      <c r="EB748" s="185"/>
      <c r="EC748" s="185"/>
      <c r="ED748" s="185"/>
      <c r="EE748" s="185"/>
    </row>
    <row r="749" spans="49:135" ht="13" x14ac:dyDescent="0.15">
      <c r="AW749" s="185"/>
      <c r="DU749" s="4"/>
      <c r="DZ749" s="185"/>
      <c r="EA749" s="185"/>
      <c r="EB749" s="185"/>
      <c r="EC749" s="185"/>
      <c r="ED749" s="185"/>
      <c r="EE749" s="185"/>
    </row>
    <row r="750" spans="49:135" ht="13" x14ac:dyDescent="0.15">
      <c r="AW750" s="185"/>
      <c r="DU750" s="4"/>
      <c r="DZ750" s="185"/>
      <c r="EA750" s="185"/>
      <c r="EB750" s="185"/>
      <c r="EC750" s="185"/>
      <c r="ED750" s="185"/>
      <c r="EE750" s="185"/>
    </row>
    <row r="751" spans="49:135" ht="13" x14ac:dyDescent="0.15">
      <c r="AW751" s="185"/>
      <c r="DU751" s="4"/>
      <c r="DZ751" s="185"/>
      <c r="EA751" s="185"/>
      <c r="EB751" s="185"/>
      <c r="EC751" s="185"/>
      <c r="ED751" s="185"/>
      <c r="EE751" s="185"/>
    </row>
    <row r="752" spans="49:135" ht="13" x14ac:dyDescent="0.15">
      <c r="AW752" s="185"/>
      <c r="DU752" s="4"/>
      <c r="DZ752" s="185"/>
      <c r="EA752" s="185"/>
      <c r="EB752" s="185"/>
      <c r="EC752" s="185"/>
      <c r="ED752" s="185"/>
      <c r="EE752" s="185"/>
    </row>
    <row r="753" spans="49:135" ht="13" x14ac:dyDescent="0.15">
      <c r="AW753" s="185"/>
      <c r="DU753" s="4"/>
      <c r="DZ753" s="185"/>
      <c r="EA753" s="185"/>
      <c r="EB753" s="185"/>
      <c r="EC753" s="185"/>
      <c r="ED753" s="185"/>
      <c r="EE753" s="185"/>
    </row>
    <row r="754" spans="49:135" ht="13" x14ac:dyDescent="0.15">
      <c r="AW754" s="185"/>
      <c r="DU754" s="4"/>
      <c r="DZ754" s="185"/>
      <c r="EA754" s="185"/>
      <c r="EB754" s="185"/>
      <c r="EC754" s="185"/>
      <c r="ED754" s="185"/>
      <c r="EE754" s="185"/>
    </row>
    <row r="755" spans="49:135" ht="13" x14ac:dyDescent="0.15">
      <c r="AW755" s="185"/>
      <c r="DU755" s="4"/>
      <c r="DZ755" s="185"/>
      <c r="EA755" s="185"/>
      <c r="EB755" s="185"/>
      <c r="EC755" s="185"/>
      <c r="ED755" s="185"/>
      <c r="EE755" s="185"/>
    </row>
    <row r="756" spans="49:135" ht="13" x14ac:dyDescent="0.15">
      <c r="AW756" s="185"/>
      <c r="DU756" s="4"/>
      <c r="DZ756" s="185"/>
      <c r="EA756" s="185"/>
      <c r="EB756" s="185"/>
      <c r="EC756" s="185"/>
      <c r="ED756" s="185"/>
      <c r="EE756" s="185"/>
    </row>
    <row r="757" spans="49:135" ht="13" x14ac:dyDescent="0.15">
      <c r="AW757" s="185"/>
      <c r="DU757" s="4"/>
      <c r="DZ757" s="185"/>
      <c r="EA757" s="185"/>
      <c r="EB757" s="185"/>
      <c r="EC757" s="185"/>
      <c r="ED757" s="185"/>
      <c r="EE757" s="185"/>
    </row>
    <row r="758" spans="49:135" ht="13" x14ac:dyDescent="0.15">
      <c r="AW758" s="185"/>
      <c r="DU758" s="4"/>
      <c r="DZ758" s="185"/>
      <c r="EA758" s="185"/>
      <c r="EB758" s="185"/>
      <c r="EC758" s="185"/>
      <c r="ED758" s="185"/>
      <c r="EE758" s="185"/>
    </row>
    <row r="759" spans="49:135" ht="13" x14ac:dyDescent="0.15">
      <c r="AW759" s="185"/>
      <c r="DU759" s="4"/>
      <c r="DZ759" s="185"/>
      <c r="EA759" s="185"/>
      <c r="EB759" s="185"/>
      <c r="EC759" s="185"/>
      <c r="ED759" s="185"/>
      <c r="EE759" s="185"/>
    </row>
    <row r="760" spans="49:135" ht="13" x14ac:dyDescent="0.15">
      <c r="AW760" s="185"/>
      <c r="DU760" s="4"/>
      <c r="DZ760" s="185"/>
      <c r="EA760" s="185"/>
      <c r="EB760" s="185"/>
      <c r="EC760" s="185"/>
      <c r="ED760" s="185"/>
      <c r="EE760" s="185"/>
    </row>
    <row r="761" spans="49:135" ht="13" x14ac:dyDescent="0.15">
      <c r="AW761" s="185"/>
      <c r="DU761" s="4"/>
      <c r="DZ761" s="185"/>
      <c r="EA761" s="185"/>
      <c r="EB761" s="185"/>
      <c r="EC761" s="185"/>
      <c r="ED761" s="185"/>
      <c r="EE761" s="185"/>
    </row>
    <row r="762" spans="49:135" ht="13" x14ac:dyDescent="0.15">
      <c r="AW762" s="185"/>
      <c r="DU762" s="4"/>
      <c r="DZ762" s="185"/>
      <c r="EA762" s="185"/>
      <c r="EB762" s="185"/>
      <c r="EC762" s="185"/>
      <c r="ED762" s="185"/>
      <c r="EE762" s="185"/>
    </row>
    <row r="763" spans="49:135" ht="13" x14ac:dyDescent="0.15">
      <c r="AW763" s="185"/>
      <c r="DU763" s="4"/>
      <c r="DZ763" s="185"/>
      <c r="EA763" s="185"/>
      <c r="EB763" s="185"/>
      <c r="EC763" s="185"/>
      <c r="ED763" s="185"/>
      <c r="EE763" s="185"/>
    </row>
    <row r="764" spans="49:135" ht="13" x14ac:dyDescent="0.15">
      <c r="AW764" s="185"/>
      <c r="DU764" s="4"/>
      <c r="DZ764" s="185"/>
      <c r="EA764" s="185"/>
      <c r="EB764" s="185"/>
      <c r="EC764" s="185"/>
      <c r="ED764" s="185"/>
      <c r="EE764" s="185"/>
    </row>
    <row r="765" spans="49:135" ht="13" x14ac:dyDescent="0.15">
      <c r="AW765" s="185"/>
      <c r="DU765" s="4"/>
      <c r="DZ765" s="185"/>
      <c r="EA765" s="185"/>
      <c r="EB765" s="185"/>
      <c r="EC765" s="185"/>
      <c r="ED765" s="185"/>
      <c r="EE765" s="185"/>
    </row>
    <row r="766" spans="49:135" ht="13" x14ac:dyDescent="0.15">
      <c r="AW766" s="185"/>
      <c r="DU766" s="4"/>
      <c r="DZ766" s="185"/>
      <c r="EA766" s="185"/>
      <c r="EB766" s="185"/>
      <c r="EC766" s="185"/>
      <c r="ED766" s="185"/>
      <c r="EE766" s="185"/>
    </row>
    <row r="767" spans="49:135" ht="13" x14ac:dyDescent="0.15">
      <c r="AW767" s="185"/>
      <c r="DU767" s="4"/>
      <c r="DZ767" s="185"/>
      <c r="EA767" s="185"/>
      <c r="EB767" s="185"/>
      <c r="EC767" s="185"/>
      <c r="ED767" s="185"/>
      <c r="EE767" s="185"/>
    </row>
    <row r="768" spans="49:135" ht="13" x14ac:dyDescent="0.15">
      <c r="AW768" s="185"/>
      <c r="DU768" s="4"/>
      <c r="DZ768" s="185"/>
      <c r="EA768" s="185"/>
      <c r="EB768" s="185"/>
      <c r="EC768" s="185"/>
      <c r="ED768" s="185"/>
      <c r="EE768" s="185"/>
    </row>
    <row r="769" spans="49:135" ht="13" x14ac:dyDescent="0.15">
      <c r="AW769" s="185"/>
      <c r="DU769" s="4"/>
      <c r="DZ769" s="185"/>
      <c r="EA769" s="185"/>
      <c r="EB769" s="185"/>
      <c r="EC769" s="185"/>
      <c r="ED769" s="185"/>
      <c r="EE769" s="185"/>
    </row>
    <row r="770" spans="49:135" ht="13" x14ac:dyDescent="0.15">
      <c r="AW770" s="185"/>
      <c r="DU770" s="4"/>
      <c r="DZ770" s="185"/>
      <c r="EA770" s="185"/>
      <c r="EB770" s="185"/>
      <c r="EC770" s="185"/>
      <c r="ED770" s="185"/>
      <c r="EE770" s="185"/>
    </row>
    <row r="771" spans="49:135" ht="13" x14ac:dyDescent="0.15">
      <c r="AW771" s="185"/>
      <c r="DU771" s="4"/>
      <c r="DZ771" s="185"/>
      <c r="EA771" s="185"/>
      <c r="EB771" s="185"/>
      <c r="EC771" s="185"/>
      <c r="ED771" s="185"/>
      <c r="EE771" s="185"/>
    </row>
    <row r="772" spans="49:135" ht="13" x14ac:dyDescent="0.15">
      <c r="AW772" s="185"/>
      <c r="DU772" s="4"/>
      <c r="DZ772" s="185"/>
      <c r="EA772" s="185"/>
      <c r="EB772" s="185"/>
      <c r="EC772" s="185"/>
      <c r="ED772" s="185"/>
      <c r="EE772" s="185"/>
    </row>
    <row r="773" spans="49:135" ht="13" x14ac:dyDescent="0.15">
      <c r="AW773" s="185"/>
      <c r="DU773" s="4"/>
      <c r="DZ773" s="185"/>
      <c r="EA773" s="185"/>
      <c r="EB773" s="185"/>
      <c r="EC773" s="185"/>
      <c r="ED773" s="185"/>
      <c r="EE773" s="185"/>
    </row>
    <row r="774" spans="49:135" ht="13" x14ac:dyDescent="0.15">
      <c r="AW774" s="185"/>
      <c r="DU774" s="4"/>
      <c r="DZ774" s="185"/>
      <c r="EA774" s="185"/>
      <c r="EB774" s="185"/>
      <c r="EC774" s="185"/>
      <c r="ED774" s="185"/>
      <c r="EE774" s="185"/>
    </row>
    <row r="775" spans="49:135" ht="13" x14ac:dyDescent="0.15">
      <c r="AW775" s="185"/>
      <c r="DU775" s="4"/>
      <c r="DZ775" s="185"/>
      <c r="EA775" s="185"/>
      <c r="EB775" s="185"/>
      <c r="EC775" s="185"/>
      <c r="ED775" s="185"/>
      <c r="EE775" s="185"/>
    </row>
    <row r="776" spans="49:135" ht="13" x14ac:dyDescent="0.15">
      <c r="AW776" s="185"/>
      <c r="DU776" s="4"/>
      <c r="DZ776" s="185"/>
      <c r="EA776" s="185"/>
      <c r="EB776" s="185"/>
      <c r="EC776" s="185"/>
      <c r="ED776" s="185"/>
      <c r="EE776" s="185"/>
    </row>
    <row r="777" spans="49:135" ht="13" x14ac:dyDescent="0.15">
      <c r="AW777" s="185"/>
      <c r="DU777" s="4"/>
      <c r="DZ777" s="185"/>
      <c r="EA777" s="185"/>
      <c r="EB777" s="185"/>
      <c r="EC777" s="185"/>
      <c r="ED777" s="185"/>
      <c r="EE777" s="185"/>
    </row>
    <row r="778" spans="49:135" ht="13" x14ac:dyDescent="0.15">
      <c r="AW778" s="185"/>
      <c r="DU778" s="4"/>
      <c r="DZ778" s="185"/>
      <c r="EA778" s="185"/>
      <c r="EB778" s="185"/>
      <c r="EC778" s="185"/>
      <c r="ED778" s="185"/>
      <c r="EE778" s="185"/>
    </row>
    <row r="779" spans="49:135" ht="13" x14ac:dyDescent="0.15">
      <c r="AW779" s="185"/>
      <c r="DU779" s="4"/>
      <c r="DZ779" s="185"/>
      <c r="EA779" s="185"/>
      <c r="EB779" s="185"/>
      <c r="EC779" s="185"/>
      <c r="ED779" s="185"/>
      <c r="EE779" s="185"/>
    </row>
    <row r="780" spans="49:135" ht="13" x14ac:dyDescent="0.15">
      <c r="AW780" s="185"/>
      <c r="DU780" s="4"/>
      <c r="DZ780" s="185"/>
      <c r="EA780" s="185"/>
      <c r="EB780" s="185"/>
      <c r="EC780" s="185"/>
      <c r="ED780" s="185"/>
      <c r="EE780" s="185"/>
    </row>
    <row r="781" spans="49:135" ht="13" x14ac:dyDescent="0.15">
      <c r="AW781" s="185"/>
      <c r="DU781" s="4"/>
      <c r="DZ781" s="185"/>
      <c r="EA781" s="185"/>
      <c r="EB781" s="185"/>
      <c r="EC781" s="185"/>
      <c r="ED781" s="185"/>
      <c r="EE781" s="185"/>
    </row>
    <row r="782" spans="49:135" ht="13" x14ac:dyDescent="0.15">
      <c r="AW782" s="185"/>
      <c r="DU782" s="4"/>
      <c r="DZ782" s="185"/>
      <c r="EA782" s="185"/>
      <c r="EB782" s="185"/>
      <c r="EC782" s="185"/>
      <c r="ED782" s="185"/>
      <c r="EE782" s="185"/>
    </row>
    <row r="783" spans="49:135" ht="13" x14ac:dyDescent="0.15">
      <c r="AW783" s="185"/>
      <c r="DU783" s="4"/>
      <c r="DZ783" s="185"/>
      <c r="EA783" s="185"/>
      <c r="EB783" s="185"/>
      <c r="EC783" s="185"/>
      <c r="ED783" s="185"/>
      <c r="EE783" s="185"/>
    </row>
    <row r="784" spans="49:135" ht="13" x14ac:dyDescent="0.15">
      <c r="AW784" s="185"/>
      <c r="DU784" s="4"/>
      <c r="DZ784" s="185"/>
      <c r="EA784" s="185"/>
      <c r="EB784" s="185"/>
      <c r="EC784" s="185"/>
      <c r="ED784" s="185"/>
      <c r="EE784" s="185"/>
    </row>
    <row r="785" spans="49:135" ht="13" x14ac:dyDescent="0.15">
      <c r="AW785" s="185"/>
      <c r="DU785" s="4"/>
      <c r="DZ785" s="185"/>
      <c r="EA785" s="185"/>
      <c r="EB785" s="185"/>
      <c r="EC785" s="185"/>
      <c r="ED785" s="185"/>
      <c r="EE785" s="185"/>
    </row>
    <row r="786" spans="49:135" ht="13" x14ac:dyDescent="0.15">
      <c r="AW786" s="185"/>
      <c r="DU786" s="4"/>
      <c r="DZ786" s="185"/>
      <c r="EA786" s="185"/>
      <c r="EB786" s="185"/>
      <c r="EC786" s="185"/>
      <c r="ED786" s="185"/>
      <c r="EE786" s="185"/>
    </row>
    <row r="787" spans="49:135" ht="13" x14ac:dyDescent="0.15">
      <c r="AW787" s="185"/>
      <c r="DU787" s="4"/>
      <c r="DZ787" s="185"/>
      <c r="EA787" s="185"/>
      <c r="EB787" s="185"/>
      <c r="EC787" s="185"/>
      <c r="ED787" s="185"/>
      <c r="EE787" s="185"/>
    </row>
    <row r="788" spans="49:135" ht="13" x14ac:dyDescent="0.15">
      <c r="AW788" s="185"/>
      <c r="DU788" s="4"/>
      <c r="DZ788" s="185"/>
      <c r="EA788" s="185"/>
      <c r="EB788" s="185"/>
      <c r="EC788" s="185"/>
      <c r="ED788" s="185"/>
      <c r="EE788" s="185"/>
    </row>
    <row r="789" spans="49:135" ht="13" x14ac:dyDescent="0.15">
      <c r="AW789" s="185"/>
      <c r="DU789" s="4"/>
      <c r="DZ789" s="185"/>
      <c r="EA789" s="185"/>
      <c r="EB789" s="185"/>
      <c r="EC789" s="185"/>
      <c r="ED789" s="185"/>
      <c r="EE789" s="185"/>
    </row>
    <row r="790" spans="49:135" ht="13" x14ac:dyDescent="0.15">
      <c r="AW790" s="185"/>
      <c r="DU790" s="4"/>
      <c r="DZ790" s="185"/>
      <c r="EA790" s="185"/>
      <c r="EB790" s="185"/>
      <c r="EC790" s="185"/>
      <c r="ED790" s="185"/>
      <c r="EE790" s="185"/>
    </row>
    <row r="791" spans="49:135" ht="13" x14ac:dyDescent="0.15">
      <c r="AW791" s="185"/>
      <c r="DU791" s="4"/>
      <c r="DZ791" s="185"/>
      <c r="EA791" s="185"/>
      <c r="EB791" s="185"/>
      <c r="EC791" s="185"/>
      <c r="ED791" s="185"/>
      <c r="EE791" s="185"/>
    </row>
    <row r="792" spans="49:135" ht="13" x14ac:dyDescent="0.15">
      <c r="AW792" s="185"/>
      <c r="DU792" s="4"/>
      <c r="DZ792" s="185"/>
      <c r="EA792" s="185"/>
      <c r="EB792" s="185"/>
      <c r="EC792" s="185"/>
      <c r="ED792" s="185"/>
      <c r="EE792" s="185"/>
    </row>
    <row r="793" spans="49:135" ht="13" x14ac:dyDescent="0.15">
      <c r="AW793" s="185"/>
      <c r="DU793" s="4"/>
      <c r="DZ793" s="185"/>
      <c r="EA793" s="185"/>
      <c r="EB793" s="185"/>
      <c r="EC793" s="185"/>
      <c r="ED793" s="185"/>
      <c r="EE793" s="185"/>
    </row>
    <row r="794" spans="49:135" ht="13" x14ac:dyDescent="0.15">
      <c r="AW794" s="185"/>
      <c r="DU794" s="4"/>
      <c r="DZ794" s="185"/>
      <c r="EA794" s="185"/>
      <c r="EB794" s="185"/>
      <c r="EC794" s="185"/>
      <c r="ED794" s="185"/>
      <c r="EE794" s="185"/>
    </row>
    <row r="795" spans="49:135" ht="13" x14ac:dyDescent="0.15">
      <c r="AW795" s="185"/>
      <c r="DU795" s="4"/>
      <c r="DZ795" s="185"/>
      <c r="EA795" s="185"/>
      <c r="EB795" s="185"/>
      <c r="EC795" s="185"/>
      <c r="ED795" s="185"/>
      <c r="EE795" s="185"/>
    </row>
    <row r="796" spans="49:135" ht="13" x14ac:dyDescent="0.15">
      <c r="AW796" s="185"/>
      <c r="DU796" s="4"/>
      <c r="DZ796" s="185"/>
      <c r="EA796" s="185"/>
      <c r="EB796" s="185"/>
      <c r="EC796" s="185"/>
      <c r="ED796" s="185"/>
      <c r="EE796" s="185"/>
    </row>
    <row r="797" spans="49:135" ht="13" x14ac:dyDescent="0.15">
      <c r="AW797" s="185"/>
      <c r="DU797" s="4"/>
      <c r="DZ797" s="185"/>
      <c r="EA797" s="185"/>
      <c r="EB797" s="185"/>
      <c r="EC797" s="185"/>
      <c r="ED797" s="185"/>
      <c r="EE797" s="185"/>
    </row>
    <row r="798" spans="49:135" ht="13" x14ac:dyDescent="0.15">
      <c r="AW798" s="185"/>
      <c r="DU798" s="4"/>
      <c r="DZ798" s="185"/>
      <c r="EA798" s="185"/>
      <c r="EB798" s="185"/>
      <c r="EC798" s="185"/>
      <c r="ED798" s="185"/>
      <c r="EE798" s="185"/>
    </row>
    <row r="799" spans="49:135" ht="13" x14ac:dyDescent="0.15">
      <c r="AW799" s="185"/>
      <c r="DU799" s="4"/>
      <c r="DZ799" s="185"/>
      <c r="EA799" s="185"/>
      <c r="EB799" s="185"/>
      <c r="EC799" s="185"/>
      <c r="ED799" s="185"/>
      <c r="EE799" s="185"/>
    </row>
    <row r="800" spans="49:135" ht="13" x14ac:dyDescent="0.15">
      <c r="AW800" s="185"/>
      <c r="DU800" s="4"/>
      <c r="DZ800" s="185"/>
      <c r="EA800" s="185"/>
      <c r="EB800" s="185"/>
      <c r="EC800" s="185"/>
      <c r="ED800" s="185"/>
      <c r="EE800" s="185"/>
    </row>
    <row r="801" spans="49:135" ht="13" x14ac:dyDescent="0.15">
      <c r="AW801" s="185"/>
      <c r="DU801" s="4"/>
      <c r="DZ801" s="185"/>
      <c r="EA801" s="185"/>
      <c r="EB801" s="185"/>
      <c r="EC801" s="185"/>
      <c r="ED801" s="185"/>
      <c r="EE801" s="185"/>
    </row>
    <row r="802" spans="49:135" ht="13" x14ac:dyDescent="0.15">
      <c r="AW802" s="185"/>
      <c r="DU802" s="4"/>
      <c r="DZ802" s="185"/>
      <c r="EA802" s="185"/>
      <c r="EB802" s="185"/>
      <c r="EC802" s="185"/>
      <c r="ED802" s="185"/>
      <c r="EE802" s="185"/>
    </row>
    <row r="803" spans="49:135" ht="13" x14ac:dyDescent="0.15">
      <c r="AW803" s="185"/>
      <c r="DU803" s="4"/>
      <c r="DZ803" s="185"/>
      <c r="EA803" s="185"/>
      <c r="EB803" s="185"/>
      <c r="EC803" s="185"/>
      <c r="ED803" s="185"/>
      <c r="EE803" s="185"/>
    </row>
    <row r="804" spans="49:135" ht="13" x14ac:dyDescent="0.15">
      <c r="AW804" s="185"/>
      <c r="DU804" s="4"/>
      <c r="DZ804" s="185"/>
      <c r="EA804" s="185"/>
      <c r="EB804" s="185"/>
      <c r="EC804" s="185"/>
      <c r="ED804" s="185"/>
      <c r="EE804" s="185"/>
    </row>
    <row r="805" spans="49:135" ht="13" x14ac:dyDescent="0.15">
      <c r="AW805" s="185"/>
      <c r="DU805" s="4"/>
      <c r="DZ805" s="185"/>
      <c r="EA805" s="185"/>
      <c r="EB805" s="185"/>
      <c r="EC805" s="185"/>
      <c r="ED805" s="185"/>
      <c r="EE805" s="185"/>
    </row>
    <row r="806" spans="49:135" ht="13" x14ac:dyDescent="0.15">
      <c r="AW806" s="185"/>
      <c r="DU806" s="4"/>
      <c r="DZ806" s="185"/>
      <c r="EA806" s="185"/>
      <c r="EB806" s="185"/>
      <c r="EC806" s="185"/>
      <c r="ED806" s="185"/>
      <c r="EE806" s="185"/>
    </row>
    <row r="807" spans="49:135" ht="13" x14ac:dyDescent="0.15">
      <c r="AW807" s="185"/>
      <c r="DU807" s="4"/>
      <c r="DZ807" s="185"/>
      <c r="EA807" s="185"/>
      <c r="EB807" s="185"/>
      <c r="EC807" s="185"/>
      <c r="ED807" s="185"/>
      <c r="EE807" s="185"/>
    </row>
    <row r="808" spans="49:135" ht="13" x14ac:dyDescent="0.15">
      <c r="AW808" s="185"/>
      <c r="DU808" s="4"/>
      <c r="DZ808" s="185"/>
      <c r="EA808" s="185"/>
      <c r="EB808" s="185"/>
      <c r="EC808" s="185"/>
      <c r="ED808" s="185"/>
      <c r="EE808" s="185"/>
    </row>
    <row r="809" spans="49:135" ht="13" x14ac:dyDescent="0.15">
      <c r="AW809" s="185"/>
      <c r="DU809" s="4"/>
      <c r="DZ809" s="185"/>
      <c r="EA809" s="185"/>
      <c r="EB809" s="185"/>
      <c r="EC809" s="185"/>
      <c r="ED809" s="185"/>
      <c r="EE809" s="185"/>
    </row>
    <row r="810" spans="49:135" ht="13" x14ac:dyDescent="0.15">
      <c r="AW810" s="185"/>
      <c r="DU810" s="4"/>
      <c r="DZ810" s="185"/>
      <c r="EA810" s="185"/>
      <c r="EB810" s="185"/>
      <c r="EC810" s="185"/>
      <c r="ED810" s="185"/>
      <c r="EE810" s="185"/>
    </row>
    <row r="811" spans="49:135" ht="13" x14ac:dyDescent="0.15">
      <c r="AW811" s="185"/>
      <c r="DU811" s="4"/>
      <c r="DZ811" s="185"/>
      <c r="EA811" s="185"/>
      <c r="EB811" s="185"/>
      <c r="EC811" s="185"/>
      <c r="ED811" s="185"/>
      <c r="EE811" s="185"/>
    </row>
    <row r="812" spans="49:135" ht="13" x14ac:dyDescent="0.15">
      <c r="AW812" s="185"/>
      <c r="DU812" s="4"/>
      <c r="DZ812" s="185"/>
      <c r="EA812" s="185"/>
      <c r="EB812" s="185"/>
      <c r="EC812" s="185"/>
      <c r="ED812" s="185"/>
      <c r="EE812" s="185"/>
    </row>
    <row r="813" spans="49:135" ht="13" x14ac:dyDescent="0.15">
      <c r="AW813" s="185"/>
      <c r="DU813" s="4"/>
      <c r="DZ813" s="185"/>
      <c r="EA813" s="185"/>
      <c r="EB813" s="185"/>
      <c r="EC813" s="185"/>
      <c r="ED813" s="185"/>
      <c r="EE813" s="185"/>
    </row>
    <row r="814" spans="49:135" ht="13" x14ac:dyDescent="0.15">
      <c r="AW814" s="185"/>
      <c r="DU814" s="4"/>
      <c r="DZ814" s="185"/>
      <c r="EA814" s="185"/>
      <c r="EB814" s="185"/>
      <c r="EC814" s="185"/>
      <c r="ED814" s="185"/>
      <c r="EE814" s="185"/>
    </row>
    <row r="815" spans="49:135" ht="13" x14ac:dyDescent="0.15">
      <c r="AW815" s="185"/>
      <c r="DU815" s="4"/>
      <c r="DZ815" s="185"/>
      <c r="EA815" s="185"/>
      <c r="EB815" s="185"/>
      <c r="EC815" s="185"/>
      <c r="ED815" s="185"/>
      <c r="EE815" s="185"/>
    </row>
    <row r="816" spans="49:135" ht="13" x14ac:dyDescent="0.15">
      <c r="AW816" s="185"/>
      <c r="DU816" s="4"/>
      <c r="DZ816" s="185"/>
      <c r="EA816" s="185"/>
      <c r="EB816" s="185"/>
      <c r="EC816" s="185"/>
      <c r="ED816" s="185"/>
      <c r="EE816" s="185"/>
    </row>
    <row r="817" spans="49:135" ht="13" x14ac:dyDescent="0.15">
      <c r="AW817" s="185"/>
      <c r="DU817" s="4"/>
      <c r="DZ817" s="185"/>
      <c r="EA817" s="185"/>
      <c r="EB817" s="185"/>
      <c r="EC817" s="185"/>
      <c r="ED817" s="185"/>
      <c r="EE817" s="185"/>
    </row>
    <row r="818" spans="49:135" ht="13" x14ac:dyDescent="0.15">
      <c r="AW818" s="185"/>
      <c r="DU818" s="4"/>
      <c r="DZ818" s="185"/>
      <c r="EA818" s="185"/>
      <c r="EB818" s="185"/>
      <c r="EC818" s="185"/>
      <c r="ED818" s="185"/>
      <c r="EE818" s="185"/>
    </row>
    <row r="819" spans="49:135" ht="13" x14ac:dyDescent="0.15">
      <c r="AW819" s="185"/>
      <c r="DU819" s="4"/>
      <c r="DZ819" s="185"/>
      <c r="EA819" s="185"/>
      <c r="EB819" s="185"/>
      <c r="EC819" s="185"/>
      <c r="ED819" s="185"/>
      <c r="EE819" s="185"/>
    </row>
    <row r="820" spans="49:135" ht="13" x14ac:dyDescent="0.15">
      <c r="AW820" s="185"/>
      <c r="DU820" s="4"/>
      <c r="DZ820" s="185"/>
      <c r="EA820" s="185"/>
      <c r="EB820" s="185"/>
      <c r="EC820" s="185"/>
      <c r="ED820" s="185"/>
      <c r="EE820" s="185"/>
    </row>
    <row r="821" spans="49:135" ht="13" x14ac:dyDescent="0.15">
      <c r="AW821" s="185"/>
      <c r="DU821" s="4"/>
      <c r="DZ821" s="185"/>
      <c r="EA821" s="185"/>
      <c r="EB821" s="185"/>
      <c r="EC821" s="185"/>
      <c r="ED821" s="185"/>
      <c r="EE821" s="185"/>
    </row>
    <row r="822" spans="49:135" ht="13" x14ac:dyDescent="0.15">
      <c r="AW822" s="185"/>
      <c r="DU822" s="4"/>
      <c r="DZ822" s="185"/>
      <c r="EA822" s="185"/>
      <c r="EB822" s="185"/>
      <c r="EC822" s="185"/>
      <c r="ED822" s="185"/>
      <c r="EE822" s="185"/>
    </row>
    <row r="823" spans="49:135" ht="13" x14ac:dyDescent="0.15">
      <c r="AW823" s="185"/>
      <c r="DU823" s="4"/>
      <c r="DZ823" s="185"/>
      <c r="EA823" s="185"/>
      <c r="EB823" s="185"/>
      <c r="EC823" s="185"/>
      <c r="ED823" s="185"/>
      <c r="EE823" s="185"/>
    </row>
    <row r="824" spans="49:135" ht="13" x14ac:dyDescent="0.15">
      <c r="AW824" s="185"/>
      <c r="DU824" s="4"/>
      <c r="DZ824" s="185"/>
      <c r="EA824" s="185"/>
      <c r="EB824" s="185"/>
      <c r="EC824" s="185"/>
      <c r="ED824" s="185"/>
      <c r="EE824" s="185"/>
    </row>
    <row r="825" spans="49:135" ht="13" x14ac:dyDescent="0.15">
      <c r="AW825" s="185"/>
      <c r="DU825" s="4"/>
      <c r="DZ825" s="185"/>
      <c r="EA825" s="185"/>
      <c r="EB825" s="185"/>
      <c r="EC825" s="185"/>
      <c r="ED825" s="185"/>
      <c r="EE825" s="185"/>
    </row>
    <row r="826" spans="49:135" ht="13" x14ac:dyDescent="0.15">
      <c r="AW826" s="185"/>
      <c r="DU826" s="4"/>
      <c r="DZ826" s="185"/>
      <c r="EA826" s="185"/>
      <c r="EB826" s="185"/>
      <c r="EC826" s="185"/>
      <c r="ED826" s="185"/>
      <c r="EE826" s="185"/>
    </row>
    <row r="827" spans="49:135" ht="13" x14ac:dyDescent="0.15">
      <c r="AW827" s="185"/>
      <c r="DU827" s="4"/>
      <c r="DZ827" s="185"/>
      <c r="EA827" s="185"/>
      <c r="EB827" s="185"/>
      <c r="EC827" s="185"/>
      <c r="ED827" s="185"/>
      <c r="EE827" s="185"/>
    </row>
    <row r="828" spans="49:135" ht="13" x14ac:dyDescent="0.15">
      <c r="AW828" s="185"/>
      <c r="DU828" s="4"/>
      <c r="DZ828" s="185"/>
      <c r="EA828" s="185"/>
      <c r="EB828" s="185"/>
      <c r="EC828" s="185"/>
      <c r="ED828" s="185"/>
      <c r="EE828" s="185"/>
    </row>
    <row r="829" spans="49:135" ht="13" x14ac:dyDescent="0.15">
      <c r="AW829" s="185"/>
      <c r="DU829" s="4"/>
      <c r="DZ829" s="185"/>
      <c r="EA829" s="185"/>
      <c r="EB829" s="185"/>
      <c r="EC829" s="185"/>
      <c r="ED829" s="185"/>
      <c r="EE829" s="185"/>
    </row>
    <row r="830" spans="49:135" ht="13" x14ac:dyDescent="0.15">
      <c r="AW830" s="185"/>
      <c r="DU830" s="4"/>
      <c r="DZ830" s="185"/>
      <c r="EA830" s="185"/>
      <c r="EB830" s="185"/>
      <c r="EC830" s="185"/>
      <c r="ED830" s="185"/>
      <c r="EE830" s="185"/>
    </row>
    <row r="831" spans="49:135" ht="13" x14ac:dyDescent="0.15">
      <c r="AW831" s="185"/>
      <c r="DU831" s="4"/>
      <c r="DZ831" s="185"/>
      <c r="EA831" s="185"/>
      <c r="EB831" s="185"/>
      <c r="EC831" s="185"/>
      <c r="ED831" s="185"/>
      <c r="EE831" s="185"/>
    </row>
    <row r="832" spans="49:135" ht="13" x14ac:dyDescent="0.15">
      <c r="AW832" s="185"/>
      <c r="DU832" s="4"/>
      <c r="DZ832" s="185"/>
      <c r="EA832" s="185"/>
      <c r="EB832" s="185"/>
      <c r="EC832" s="185"/>
      <c r="ED832" s="185"/>
      <c r="EE832" s="185"/>
    </row>
    <row r="833" spans="49:135" ht="13" x14ac:dyDescent="0.15">
      <c r="AW833" s="185"/>
      <c r="DU833" s="4"/>
      <c r="DZ833" s="185"/>
      <c r="EA833" s="185"/>
      <c r="EB833" s="185"/>
      <c r="EC833" s="185"/>
      <c r="ED833" s="185"/>
      <c r="EE833" s="185"/>
    </row>
    <row r="834" spans="49:135" ht="13" x14ac:dyDescent="0.15">
      <c r="AW834" s="185"/>
      <c r="DU834" s="4"/>
      <c r="DZ834" s="185"/>
      <c r="EA834" s="185"/>
      <c r="EB834" s="185"/>
      <c r="EC834" s="185"/>
      <c r="ED834" s="185"/>
      <c r="EE834" s="185"/>
    </row>
    <row r="835" spans="49:135" ht="13" x14ac:dyDescent="0.15">
      <c r="AW835" s="185"/>
      <c r="DU835" s="4"/>
      <c r="DZ835" s="185"/>
      <c r="EA835" s="185"/>
      <c r="EB835" s="185"/>
      <c r="EC835" s="185"/>
      <c r="ED835" s="185"/>
      <c r="EE835" s="185"/>
    </row>
    <row r="836" spans="49:135" ht="13" x14ac:dyDescent="0.15">
      <c r="AW836" s="185"/>
      <c r="DU836" s="4"/>
      <c r="DZ836" s="185"/>
      <c r="EA836" s="185"/>
      <c r="EB836" s="185"/>
      <c r="EC836" s="185"/>
      <c r="ED836" s="185"/>
      <c r="EE836" s="185"/>
    </row>
    <row r="837" spans="49:135" ht="13" x14ac:dyDescent="0.15">
      <c r="AW837" s="185"/>
      <c r="DU837" s="4"/>
      <c r="DZ837" s="185"/>
      <c r="EA837" s="185"/>
      <c r="EB837" s="185"/>
      <c r="EC837" s="185"/>
      <c r="ED837" s="185"/>
      <c r="EE837" s="185"/>
    </row>
    <row r="838" spans="49:135" ht="13" x14ac:dyDescent="0.15">
      <c r="AW838" s="185"/>
      <c r="DU838" s="4"/>
      <c r="DZ838" s="185"/>
      <c r="EA838" s="185"/>
      <c r="EB838" s="185"/>
      <c r="EC838" s="185"/>
      <c r="ED838" s="185"/>
      <c r="EE838" s="185"/>
    </row>
    <row r="839" spans="49:135" ht="13" x14ac:dyDescent="0.15">
      <c r="AW839" s="185"/>
      <c r="DU839" s="4"/>
      <c r="DZ839" s="185"/>
      <c r="EA839" s="185"/>
      <c r="EB839" s="185"/>
      <c r="EC839" s="185"/>
      <c r="ED839" s="185"/>
      <c r="EE839" s="185"/>
    </row>
    <row r="840" spans="49:135" ht="13" x14ac:dyDescent="0.15">
      <c r="AW840" s="185"/>
      <c r="DU840" s="4"/>
      <c r="DZ840" s="185"/>
      <c r="EA840" s="185"/>
      <c r="EB840" s="185"/>
      <c r="EC840" s="185"/>
      <c r="ED840" s="185"/>
      <c r="EE840" s="185"/>
    </row>
    <row r="841" spans="49:135" ht="13" x14ac:dyDescent="0.15">
      <c r="AW841" s="185"/>
      <c r="DU841" s="4"/>
      <c r="DZ841" s="185"/>
      <c r="EA841" s="185"/>
      <c r="EB841" s="185"/>
      <c r="EC841" s="185"/>
      <c r="ED841" s="185"/>
      <c r="EE841" s="185"/>
    </row>
    <row r="842" spans="49:135" ht="13" x14ac:dyDescent="0.15">
      <c r="AW842" s="185"/>
      <c r="DU842" s="4"/>
      <c r="DZ842" s="185"/>
      <c r="EA842" s="185"/>
      <c r="EB842" s="185"/>
      <c r="EC842" s="185"/>
      <c r="ED842" s="185"/>
      <c r="EE842" s="185"/>
    </row>
    <row r="843" spans="49:135" ht="13" x14ac:dyDescent="0.15">
      <c r="AW843" s="185"/>
      <c r="DU843" s="4"/>
      <c r="DZ843" s="185"/>
      <c r="EA843" s="185"/>
      <c r="EB843" s="185"/>
      <c r="EC843" s="185"/>
      <c r="ED843" s="185"/>
      <c r="EE843" s="185"/>
    </row>
    <row r="844" spans="49:135" ht="13" x14ac:dyDescent="0.15">
      <c r="AW844" s="185"/>
      <c r="DU844" s="4"/>
      <c r="DZ844" s="185"/>
      <c r="EA844" s="185"/>
      <c r="EB844" s="185"/>
      <c r="EC844" s="185"/>
      <c r="ED844" s="185"/>
      <c r="EE844" s="185"/>
    </row>
    <row r="845" spans="49:135" ht="13" x14ac:dyDescent="0.15">
      <c r="AW845" s="185"/>
      <c r="DU845" s="4"/>
      <c r="DZ845" s="185"/>
      <c r="EA845" s="185"/>
      <c r="EB845" s="185"/>
      <c r="EC845" s="185"/>
      <c r="ED845" s="185"/>
      <c r="EE845" s="185"/>
    </row>
    <row r="846" spans="49:135" ht="13" x14ac:dyDescent="0.15">
      <c r="AW846" s="185"/>
      <c r="DU846" s="4"/>
      <c r="DZ846" s="185"/>
      <c r="EA846" s="185"/>
      <c r="EB846" s="185"/>
      <c r="EC846" s="185"/>
      <c r="ED846" s="185"/>
      <c r="EE846" s="185"/>
    </row>
    <row r="847" spans="49:135" ht="13" x14ac:dyDescent="0.15">
      <c r="AW847" s="185"/>
      <c r="DU847" s="4"/>
      <c r="DZ847" s="185"/>
      <c r="EA847" s="185"/>
      <c r="EB847" s="185"/>
      <c r="EC847" s="185"/>
      <c r="ED847" s="185"/>
      <c r="EE847" s="185"/>
    </row>
    <row r="848" spans="49:135" ht="13" x14ac:dyDescent="0.15">
      <c r="AW848" s="185"/>
      <c r="DU848" s="4"/>
      <c r="DZ848" s="185"/>
      <c r="EA848" s="185"/>
      <c r="EB848" s="185"/>
      <c r="EC848" s="185"/>
      <c r="ED848" s="185"/>
      <c r="EE848" s="185"/>
    </row>
    <row r="849" spans="49:135" ht="13" x14ac:dyDescent="0.15">
      <c r="AW849" s="185"/>
      <c r="DU849" s="4"/>
      <c r="DZ849" s="185"/>
      <c r="EA849" s="185"/>
      <c r="EB849" s="185"/>
      <c r="EC849" s="185"/>
      <c r="ED849" s="185"/>
      <c r="EE849" s="185"/>
    </row>
    <row r="850" spans="49:135" ht="13" x14ac:dyDescent="0.15">
      <c r="AW850" s="185"/>
      <c r="DU850" s="4"/>
      <c r="DZ850" s="185"/>
      <c r="EA850" s="185"/>
      <c r="EB850" s="185"/>
      <c r="EC850" s="185"/>
      <c r="ED850" s="185"/>
      <c r="EE850" s="185"/>
    </row>
    <row r="851" spans="49:135" ht="13" x14ac:dyDescent="0.15">
      <c r="AW851" s="185"/>
      <c r="DU851" s="4"/>
      <c r="DZ851" s="185"/>
      <c r="EA851" s="185"/>
      <c r="EB851" s="185"/>
      <c r="EC851" s="185"/>
      <c r="ED851" s="185"/>
      <c r="EE851" s="185"/>
    </row>
    <row r="852" spans="49:135" ht="13" x14ac:dyDescent="0.15">
      <c r="AW852" s="185"/>
      <c r="DU852" s="4"/>
      <c r="DZ852" s="185"/>
      <c r="EA852" s="185"/>
      <c r="EB852" s="185"/>
      <c r="EC852" s="185"/>
      <c r="ED852" s="185"/>
      <c r="EE852" s="185"/>
    </row>
    <row r="853" spans="49:135" ht="13" x14ac:dyDescent="0.15">
      <c r="AW853" s="185"/>
      <c r="DU853" s="4"/>
      <c r="DZ853" s="185"/>
      <c r="EA853" s="185"/>
      <c r="EB853" s="185"/>
      <c r="EC853" s="185"/>
      <c r="ED853" s="185"/>
      <c r="EE853" s="185"/>
    </row>
    <row r="854" spans="49:135" ht="13" x14ac:dyDescent="0.15">
      <c r="AW854" s="185"/>
      <c r="DU854" s="4"/>
      <c r="DZ854" s="185"/>
      <c r="EA854" s="185"/>
      <c r="EB854" s="185"/>
      <c r="EC854" s="185"/>
      <c r="ED854" s="185"/>
      <c r="EE854" s="185"/>
    </row>
    <row r="855" spans="49:135" ht="13" x14ac:dyDescent="0.15">
      <c r="AW855" s="185"/>
      <c r="DU855" s="4"/>
      <c r="DZ855" s="185"/>
      <c r="EA855" s="185"/>
      <c r="EB855" s="185"/>
      <c r="EC855" s="185"/>
      <c r="ED855" s="185"/>
      <c r="EE855" s="185"/>
    </row>
    <row r="856" spans="49:135" ht="13" x14ac:dyDescent="0.15">
      <c r="AW856" s="185"/>
      <c r="DU856" s="4"/>
      <c r="DZ856" s="185"/>
      <c r="EA856" s="185"/>
      <c r="EB856" s="185"/>
      <c r="EC856" s="185"/>
      <c r="ED856" s="185"/>
      <c r="EE856" s="185"/>
    </row>
    <row r="857" spans="49:135" ht="13" x14ac:dyDescent="0.15">
      <c r="AW857" s="185"/>
      <c r="DU857" s="4"/>
      <c r="DZ857" s="185"/>
      <c r="EA857" s="185"/>
      <c r="EB857" s="185"/>
      <c r="EC857" s="185"/>
      <c r="ED857" s="185"/>
      <c r="EE857" s="185"/>
    </row>
    <row r="858" spans="49:135" ht="13" x14ac:dyDescent="0.15">
      <c r="AW858" s="185"/>
      <c r="DU858" s="4"/>
      <c r="DZ858" s="185"/>
      <c r="EA858" s="185"/>
      <c r="EB858" s="185"/>
      <c r="EC858" s="185"/>
      <c r="ED858" s="185"/>
      <c r="EE858" s="185"/>
    </row>
    <row r="859" spans="49:135" ht="13" x14ac:dyDescent="0.15">
      <c r="AW859" s="185"/>
      <c r="DU859" s="4"/>
      <c r="DZ859" s="185"/>
      <c r="EA859" s="185"/>
      <c r="EB859" s="185"/>
      <c r="EC859" s="185"/>
      <c r="ED859" s="185"/>
      <c r="EE859" s="185"/>
    </row>
    <row r="860" spans="49:135" ht="13" x14ac:dyDescent="0.15">
      <c r="AW860" s="185"/>
      <c r="DU860" s="4"/>
      <c r="DZ860" s="185"/>
      <c r="EA860" s="185"/>
      <c r="EB860" s="185"/>
      <c r="EC860" s="185"/>
      <c r="ED860" s="185"/>
      <c r="EE860" s="185"/>
    </row>
    <row r="861" spans="49:135" ht="13" x14ac:dyDescent="0.15">
      <c r="AW861" s="185"/>
      <c r="DU861" s="4"/>
      <c r="DZ861" s="185"/>
      <c r="EA861" s="185"/>
      <c r="EB861" s="185"/>
      <c r="EC861" s="185"/>
      <c r="ED861" s="185"/>
      <c r="EE861" s="185"/>
    </row>
    <row r="862" spans="49:135" ht="13" x14ac:dyDescent="0.15">
      <c r="AW862" s="185"/>
      <c r="DU862" s="4"/>
      <c r="DZ862" s="185"/>
      <c r="EA862" s="185"/>
      <c r="EB862" s="185"/>
      <c r="EC862" s="185"/>
      <c r="ED862" s="185"/>
      <c r="EE862" s="185"/>
    </row>
    <row r="863" spans="49:135" ht="13" x14ac:dyDescent="0.15">
      <c r="AW863" s="185"/>
      <c r="DU863" s="4"/>
      <c r="DZ863" s="185"/>
      <c r="EA863" s="185"/>
      <c r="EB863" s="185"/>
      <c r="EC863" s="185"/>
      <c r="ED863" s="185"/>
      <c r="EE863" s="185"/>
    </row>
    <row r="864" spans="49:135" ht="13" x14ac:dyDescent="0.15">
      <c r="AW864" s="185"/>
      <c r="DU864" s="4"/>
      <c r="DZ864" s="185"/>
      <c r="EA864" s="185"/>
      <c r="EB864" s="185"/>
      <c r="EC864" s="185"/>
      <c r="ED864" s="185"/>
      <c r="EE864" s="185"/>
    </row>
    <row r="865" spans="49:135" ht="13" x14ac:dyDescent="0.15">
      <c r="AW865" s="185"/>
      <c r="DU865" s="4"/>
      <c r="DZ865" s="185"/>
      <c r="EA865" s="185"/>
      <c r="EB865" s="185"/>
      <c r="EC865" s="185"/>
      <c r="ED865" s="185"/>
      <c r="EE865" s="185"/>
    </row>
    <row r="866" spans="49:135" ht="13" x14ac:dyDescent="0.15">
      <c r="AW866" s="185"/>
      <c r="DU866" s="4"/>
      <c r="DZ866" s="185"/>
      <c r="EA866" s="185"/>
      <c r="EB866" s="185"/>
      <c r="EC866" s="185"/>
      <c r="ED866" s="185"/>
      <c r="EE866" s="185"/>
    </row>
    <row r="867" spans="49:135" ht="13" x14ac:dyDescent="0.15">
      <c r="AW867" s="185"/>
      <c r="DU867" s="4"/>
      <c r="DZ867" s="185"/>
      <c r="EA867" s="185"/>
      <c r="EB867" s="185"/>
      <c r="EC867" s="185"/>
      <c r="ED867" s="185"/>
      <c r="EE867" s="185"/>
    </row>
    <row r="868" spans="49:135" ht="13" x14ac:dyDescent="0.15">
      <c r="AW868" s="185"/>
      <c r="DU868" s="4"/>
      <c r="DZ868" s="185"/>
      <c r="EA868" s="185"/>
      <c r="EB868" s="185"/>
      <c r="EC868" s="185"/>
      <c r="ED868" s="185"/>
      <c r="EE868" s="185"/>
    </row>
    <row r="869" spans="49:135" ht="13" x14ac:dyDescent="0.15">
      <c r="AW869" s="185"/>
      <c r="DU869" s="4"/>
      <c r="DZ869" s="185"/>
      <c r="EA869" s="185"/>
      <c r="EB869" s="185"/>
      <c r="EC869" s="185"/>
      <c r="ED869" s="185"/>
      <c r="EE869" s="185"/>
    </row>
    <row r="870" spans="49:135" ht="13" x14ac:dyDescent="0.15">
      <c r="AW870" s="185"/>
      <c r="DU870" s="4"/>
      <c r="DZ870" s="185"/>
      <c r="EA870" s="185"/>
      <c r="EB870" s="185"/>
      <c r="EC870" s="185"/>
      <c r="ED870" s="185"/>
      <c r="EE870" s="185"/>
    </row>
    <row r="871" spans="49:135" ht="13" x14ac:dyDescent="0.15">
      <c r="AW871" s="185"/>
      <c r="DU871" s="4"/>
      <c r="DZ871" s="185"/>
      <c r="EA871" s="185"/>
      <c r="EB871" s="185"/>
      <c r="EC871" s="185"/>
      <c r="ED871" s="185"/>
      <c r="EE871" s="185"/>
    </row>
    <row r="872" spans="49:135" ht="13" x14ac:dyDescent="0.15">
      <c r="AW872" s="185"/>
      <c r="DU872" s="4"/>
      <c r="DZ872" s="185"/>
      <c r="EA872" s="185"/>
      <c r="EB872" s="185"/>
      <c r="EC872" s="185"/>
      <c r="ED872" s="185"/>
      <c r="EE872" s="185"/>
    </row>
    <row r="873" spans="49:135" ht="13" x14ac:dyDescent="0.15">
      <c r="AW873" s="185"/>
      <c r="DU873" s="4"/>
      <c r="DZ873" s="185"/>
      <c r="EA873" s="185"/>
      <c r="EB873" s="185"/>
      <c r="EC873" s="185"/>
      <c r="ED873" s="185"/>
      <c r="EE873" s="185"/>
    </row>
    <row r="874" spans="49:135" ht="13" x14ac:dyDescent="0.15">
      <c r="AW874" s="185"/>
      <c r="DU874" s="4"/>
      <c r="DZ874" s="185"/>
      <c r="EA874" s="185"/>
      <c r="EB874" s="185"/>
      <c r="EC874" s="185"/>
      <c r="ED874" s="185"/>
      <c r="EE874" s="185"/>
    </row>
    <row r="875" spans="49:135" ht="13" x14ac:dyDescent="0.15">
      <c r="AW875" s="185"/>
      <c r="DU875" s="4"/>
      <c r="DZ875" s="185"/>
      <c r="EA875" s="185"/>
      <c r="EB875" s="185"/>
      <c r="EC875" s="185"/>
      <c r="ED875" s="185"/>
      <c r="EE875" s="185"/>
    </row>
    <row r="876" spans="49:135" ht="13" x14ac:dyDescent="0.15">
      <c r="AW876" s="185"/>
      <c r="DU876" s="4"/>
      <c r="DZ876" s="185"/>
      <c r="EA876" s="185"/>
      <c r="EB876" s="185"/>
      <c r="EC876" s="185"/>
      <c r="ED876" s="185"/>
      <c r="EE876" s="185"/>
    </row>
    <row r="877" spans="49:135" ht="13" x14ac:dyDescent="0.15">
      <c r="AW877" s="185"/>
      <c r="DU877" s="4"/>
      <c r="DZ877" s="185"/>
      <c r="EA877" s="185"/>
      <c r="EB877" s="185"/>
      <c r="EC877" s="185"/>
      <c r="ED877" s="185"/>
      <c r="EE877" s="185"/>
    </row>
    <row r="878" spans="49:135" ht="13" x14ac:dyDescent="0.15">
      <c r="AW878" s="185"/>
      <c r="DU878" s="4"/>
      <c r="DZ878" s="185"/>
      <c r="EA878" s="185"/>
      <c r="EB878" s="185"/>
      <c r="EC878" s="185"/>
      <c r="ED878" s="185"/>
      <c r="EE878" s="185"/>
    </row>
    <row r="879" spans="49:135" ht="13" x14ac:dyDescent="0.15">
      <c r="AW879" s="185"/>
      <c r="DU879" s="4"/>
      <c r="DZ879" s="185"/>
      <c r="EA879" s="185"/>
      <c r="EB879" s="185"/>
      <c r="EC879" s="185"/>
      <c r="ED879" s="185"/>
      <c r="EE879" s="185"/>
    </row>
    <row r="880" spans="49:135" ht="13" x14ac:dyDescent="0.15">
      <c r="AW880" s="185"/>
      <c r="DU880" s="4"/>
      <c r="DZ880" s="185"/>
      <c r="EA880" s="185"/>
      <c r="EB880" s="185"/>
      <c r="EC880" s="185"/>
      <c r="ED880" s="185"/>
      <c r="EE880" s="185"/>
    </row>
    <row r="881" spans="49:135" ht="13" x14ac:dyDescent="0.15">
      <c r="AW881" s="185"/>
      <c r="DU881" s="4"/>
      <c r="DZ881" s="185"/>
      <c r="EA881" s="185"/>
      <c r="EB881" s="185"/>
      <c r="EC881" s="185"/>
      <c r="ED881" s="185"/>
      <c r="EE881" s="185"/>
    </row>
    <row r="882" spans="49:135" ht="13" x14ac:dyDescent="0.15">
      <c r="AW882" s="185"/>
      <c r="DU882" s="4"/>
      <c r="DZ882" s="185"/>
      <c r="EA882" s="185"/>
      <c r="EB882" s="185"/>
      <c r="EC882" s="185"/>
      <c r="ED882" s="185"/>
      <c r="EE882" s="185"/>
    </row>
    <row r="883" spans="49:135" ht="13" x14ac:dyDescent="0.15">
      <c r="AW883" s="185"/>
      <c r="DU883" s="4"/>
      <c r="DZ883" s="185"/>
      <c r="EA883" s="185"/>
      <c r="EB883" s="185"/>
      <c r="EC883" s="185"/>
      <c r="ED883" s="185"/>
      <c r="EE883" s="185"/>
    </row>
    <row r="884" spans="49:135" ht="13" x14ac:dyDescent="0.15">
      <c r="AW884" s="185"/>
      <c r="DU884" s="4"/>
      <c r="DZ884" s="185"/>
      <c r="EA884" s="185"/>
      <c r="EB884" s="185"/>
      <c r="EC884" s="185"/>
      <c r="ED884" s="185"/>
      <c r="EE884" s="185"/>
    </row>
    <row r="885" spans="49:135" ht="13" x14ac:dyDescent="0.15">
      <c r="AW885" s="185"/>
      <c r="DU885" s="4"/>
      <c r="DZ885" s="185"/>
      <c r="EA885" s="185"/>
      <c r="EB885" s="185"/>
      <c r="EC885" s="185"/>
      <c r="ED885" s="185"/>
      <c r="EE885" s="185"/>
    </row>
    <row r="886" spans="49:135" ht="13" x14ac:dyDescent="0.15">
      <c r="AW886" s="185"/>
      <c r="DU886" s="4"/>
      <c r="DZ886" s="185"/>
      <c r="EA886" s="185"/>
      <c r="EB886" s="185"/>
      <c r="EC886" s="185"/>
      <c r="ED886" s="185"/>
      <c r="EE886" s="185"/>
    </row>
    <row r="887" spans="49:135" ht="13" x14ac:dyDescent="0.15">
      <c r="AW887" s="185"/>
      <c r="DU887" s="4"/>
      <c r="DZ887" s="185"/>
      <c r="EA887" s="185"/>
      <c r="EB887" s="185"/>
      <c r="EC887" s="185"/>
      <c r="ED887" s="185"/>
      <c r="EE887" s="185"/>
    </row>
    <row r="888" spans="49:135" ht="13" x14ac:dyDescent="0.15">
      <c r="AW888" s="185"/>
      <c r="DU888" s="4"/>
      <c r="DZ888" s="185"/>
      <c r="EA888" s="185"/>
      <c r="EB888" s="185"/>
      <c r="EC888" s="185"/>
      <c r="ED888" s="185"/>
      <c r="EE888" s="185"/>
    </row>
    <row r="889" spans="49:135" ht="13" x14ac:dyDescent="0.15">
      <c r="AW889" s="185"/>
      <c r="DU889" s="4"/>
      <c r="DZ889" s="185"/>
      <c r="EA889" s="185"/>
      <c r="EB889" s="185"/>
      <c r="EC889" s="185"/>
      <c r="ED889" s="185"/>
      <c r="EE889" s="185"/>
    </row>
    <row r="890" spans="49:135" ht="13" x14ac:dyDescent="0.15">
      <c r="AW890" s="185"/>
      <c r="DU890" s="4"/>
      <c r="DZ890" s="185"/>
      <c r="EA890" s="185"/>
      <c r="EB890" s="185"/>
      <c r="EC890" s="185"/>
      <c r="ED890" s="185"/>
      <c r="EE890" s="185"/>
    </row>
    <row r="891" spans="49:135" ht="13" x14ac:dyDescent="0.15">
      <c r="AW891" s="185"/>
      <c r="DU891" s="4"/>
      <c r="DZ891" s="185"/>
      <c r="EA891" s="185"/>
      <c r="EB891" s="185"/>
      <c r="EC891" s="185"/>
      <c r="ED891" s="185"/>
      <c r="EE891" s="185"/>
    </row>
    <row r="892" spans="49:135" ht="13" x14ac:dyDescent="0.15">
      <c r="AW892" s="185"/>
      <c r="DU892" s="4"/>
      <c r="DZ892" s="185"/>
      <c r="EA892" s="185"/>
      <c r="EB892" s="185"/>
      <c r="EC892" s="185"/>
      <c r="ED892" s="185"/>
      <c r="EE892" s="185"/>
    </row>
    <row r="893" spans="49:135" ht="13" x14ac:dyDescent="0.15">
      <c r="AW893" s="185"/>
      <c r="DU893" s="4"/>
      <c r="DZ893" s="185"/>
      <c r="EA893" s="185"/>
      <c r="EB893" s="185"/>
      <c r="EC893" s="185"/>
      <c r="ED893" s="185"/>
      <c r="EE893" s="185"/>
    </row>
    <row r="894" spans="49:135" ht="13" x14ac:dyDescent="0.15">
      <c r="AW894" s="185"/>
      <c r="DU894" s="4"/>
      <c r="DZ894" s="185"/>
      <c r="EA894" s="185"/>
      <c r="EB894" s="185"/>
      <c r="EC894" s="185"/>
      <c r="ED894" s="185"/>
      <c r="EE894" s="185"/>
    </row>
    <row r="895" spans="49:135" ht="13" x14ac:dyDescent="0.15">
      <c r="AW895" s="185"/>
      <c r="DU895" s="4"/>
      <c r="DZ895" s="185"/>
      <c r="EA895" s="185"/>
      <c r="EB895" s="185"/>
      <c r="EC895" s="185"/>
      <c r="ED895" s="185"/>
      <c r="EE895" s="185"/>
    </row>
    <row r="896" spans="49:135" ht="13" x14ac:dyDescent="0.15">
      <c r="AW896" s="185"/>
      <c r="DU896" s="4"/>
      <c r="DZ896" s="185"/>
      <c r="EA896" s="185"/>
      <c r="EB896" s="185"/>
      <c r="EC896" s="185"/>
      <c r="ED896" s="185"/>
      <c r="EE896" s="185"/>
    </row>
    <row r="897" spans="49:135" ht="13" x14ac:dyDescent="0.15">
      <c r="AW897" s="185"/>
      <c r="DU897" s="4"/>
      <c r="DZ897" s="185"/>
      <c r="EA897" s="185"/>
      <c r="EB897" s="185"/>
      <c r="EC897" s="185"/>
      <c r="ED897" s="185"/>
      <c r="EE897" s="185"/>
    </row>
    <row r="898" spans="49:135" ht="13" x14ac:dyDescent="0.15">
      <c r="AW898" s="185"/>
      <c r="DU898" s="4"/>
      <c r="DZ898" s="185"/>
      <c r="EA898" s="185"/>
      <c r="EB898" s="185"/>
      <c r="EC898" s="185"/>
      <c r="ED898" s="185"/>
      <c r="EE898" s="185"/>
    </row>
    <row r="899" spans="49:135" ht="13" x14ac:dyDescent="0.15">
      <c r="AW899" s="185"/>
      <c r="DU899" s="4"/>
      <c r="DZ899" s="185"/>
      <c r="EA899" s="185"/>
      <c r="EB899" s="185"/>
      <c r="EC899" s="185"/>
      <c r="ED899" s="185"/>
      <c r="EE899" s="185"/>
    </row>
    <row r="900" spans="49:135" ht="13" x14ac:dyDescent="0.15">
      <c r="AW900" s="185"/>
      <c r="DU900" s="4"/>
      <c r="DZ900" s="185"/>
      <c r="EA900" s="185"/>
      <c r="EB900" s="185"/>
      <c r="EC900" s="185"/>
      <c r="ED900" s="185"/>
      <c r="EE900" s="185"/>
    </row>
    <row r="901" spans="49:135" ht="13" x14ac:dyDescent="0.15">
      <c r="AW901" s="185"/>
      <c r="DU901" s="4"/>
      <c r="DZ901" s="185"/>
      <c r="EA901" s="185"/>
      <c r="EB901" s="185"/>
      <c r="EC901" s="185"/>
      <c r="ED901" s="185"/>
      <c r="EE901" s="185"/>
    </row>
    <row r="902" spans="49:135" ht="13" x14ac:dyDescent="0.15">
      <c r="AW902" s="185"/>
      <c r="DU902" s="4"/>
      <c r="DZ902" s="185"/>
      <c r="EA902" s="185"/>
      <c r="EB902" s="185"/>
      <c r="EC902" s="185"/>
      <c r="ED902" s="185"/>
      <c r="EE902" s="185"/>
    </row>
    <row r="903" spans="49:135" ht="13" x14ac:dyDescent="0.15">
      <c r="AW903" s="185"/>
      <c r="DU903" s="4"/>
      <c r="DZ903" s="185"/>
      <c r="EA903" s="185"/>
      <c r="EB903" s="185"/>
      <c r="EC903" s="185"/>
      <c r="ED903" s="185"/>
      <c r="EE903" s="185"/>
    </row>
    <row r="904" spans="49:135" ht="13" x14ac:dyDescent="0.15">
      <c r="AW904" s="185"/>
      <c r="DU904" s="4"/>
      <c r="DZ904" s="185"/>
      <c r="EA904" s="185"/>
      <c r="EB904" s="185"/>
      <c r="EC904" s="185"/>
      <c r="ED904" s="185"/>
      <c r="EE904" s="185"/>
    </row>
    <row r="905" spans="49:135" ht="13" x14ac:dyDescent="0.15">
      <c r="AW905" s="185"/>
      <c r="DU905" s="4"/>
      <c r="DZ905" s="185"/>
      <c r="EA905" s="185"/>
      <c r="EB905" s="185"/>
      <c r="EC905" s="185"/>
      <c r="ED905" s="185"/>
      <c r="EE905" s="185"/>
    </row>
    <row r="906" spans="49:135" ht="13" x14ac:dyDescent="0.15">
      <c r="AW906" s="185"/>
      <c r="DU906" s="4"/>
      <c r="DZ906" s="185"/>
      <c r="EA906" s="185"/>
      <c r="EB906" s="185"/>
      <c r="EC906" s="185"/>
      <c r="ED906" s="185"/>
      <c r="EE906" s="185"/>
    </row>
    <row r="907" spans="49:135" ht="13" x14ac:dyDescent="0.15">
      <c r="AW907" s="185"/>
      <c r="DU907" s="4"/>
      <c r="DZ907" s="185"/>
      <c r="EA907" s="185"/>
      <c r="EB907" s="185"/>
      <c r="EC907" s="185"/>
      <c r="ED907" s="185"/>
      <c r="EE907" s="185"/>
    </row>
    <row r="908" spans="49:135" ht="13" x14ac:dyDescent="0.15">
      <c r="AW908" s="185"/>
      <c r="DU908" s="4"/>
      <c r="DZ908" s="185"/>
      <c r="EA908" s="185"/>
      <c r="EB908" s="185"/>
      <c r="EC908" s="185"/>
      <c r="ED908" s="185"/>
      <c r="EE908" s="185"/>
    </row>
    <row r="909" spans="49:135" ht="13" x14ac:dyDescent="0.15">
      <c r="AW909" s="185"/>
      <c r="DU909" s="4"/>
      <c r="DZ909" s="185"/>
      <c r="EA909" s="185"/>
      <c r="EB909" s="185"/>
      <c r="EC909" s="185"/>
      <c r="ED909" s="185"/>
      <c r="EE909" s="185"/>
    </row>
    <row r="910" spans="49:135" ht="13" x14ac:dyDescent="0.15">
      <c r="AW910" s="185"/>
      <c r="DU910" s="4"/>
      <c r="DZ910" s="185"/>
      <c r="EA910" s="185"/>
      <c r="EB910" s="185"/>
      <c r="EC910" s="185"/>
      <c r="ED910" s="185"/>
      <c r="EE910" s="185"/>
    </row>
    <row r="911" spans="49:135" ht="13" x14ac:dyDescent="0.15">
      <c r="AW911" s="185"/>
      <c r="DU911" s="4"/>
      <c r="DZ911" s="185"/>
      <c r="EA911" s="185"/>
      <c r="EB911" s="185"/>
      <c r="EC911" s="185"/>
      <c r="ED911" s="185"/>
      <c r="EE911" s="185"/>
    </row>
    <row r="912" spans="49:135" ht="13" x14ac:dyDescent="0.15">
      <c r="AW912" s="185"/>
      <c r="DU912" s="4"/>
      <c r="DZ912" s="185"/>
      <c r="EA912" s="185"/>
      <c r="EB912" s="185"/>
      <c r="EC912" s="185"/>
      <c r="ED912" s="185"/>
      <c r="EE912" s="185"/>
    </row>
    <row r="913" spans="49:135" ht="13" x14ac:dyDescent="0.15">
      <c r="AW913" s="185"/>
      <c r="DU913" s="4"/>
      <c r="DZ913" s="185"/>
      <c r="EA913" s="185"/>
      <c r="EB913" s="185"/>
      <c r="EC913" s="185"/>
      <c r="ED913" s="185"/>
      <c r="EE913" s="185"/>
    </row>
    <row r="914" spans="49:135" ht="13" x14ac:dyDescent="0.15">
      <c r="AW914" s="185"/>
      <c r="DU914" s="4"/>
      <c r="DZ914" s="185"/>
      <c r="EA914" s="185"/>
      <c r="EB914" s="185"/>
      <c r="EC914" s="185"/>
      <c r="ED914" s="185"/>
      <c r="EE914" s="185"/>
    </row>
    <row r="915" spans="49:135" ht="13" x14ac:dyDescent="0.15">
      <c r="AW915" s="185"/>
      <c r="DU915" s="4"/>
      <c r="DZ915" s="185"/>
      <c r="EA915" s="185"/>
      <c r="EB915" s="185"/>
      <c r="EC915" s="185"/>
      <c r="ED915" s="185"/>
      <c r="EE915" s="185"/>
    </row>
    <row r="916" spans="49:135" ht="13" x14ac:dyDescent="0.15">
      <c r="AW916" s="185"/>
      <c r="DU916" s="4"/>
      <c r="DZ916" s="185"/>
      <c r="EA916" s="185"/>
      <c r="EB916" s="185"/>
      <c r="EC916" s="185"/>
      <c r="ED916" s="185"/>
      <c r="EE916" s="185"/>
    </row>
    <row r="917" spans="49:135" ht="13" x14ac:dyDescent="0.15">
      <c r="AW917" s="185"/>
      <c r="DU917" s="4"/>
      <c r="DZ917" s="185"/>
      <c r="EA917" s="185"/>
      <c r="EB917" s="185"/>
      <c r="EC917" s="185"/>
      <c r="ED917" s="185"/>
      <c r="EE917" s="185"/>
    </row>
    <row r="918" spans="49:135" ht="13" x14ac:dyDescent="0.15">
      <c r="AW918" s="185"/>
      <c r="DU918" s="4"/>
      <c r="DZ918" s="185"/>
      <c r="EA918" s="185"/>
      <c r="EB918" s="185"/>
      <c r="EC918" s="185"/>
      <c r="ED918" s="185"/>
      <c r="EE918" s="185"/>
    </row>
    <row r="919" spans="49:135" ht="13" x14ac:dyDescent="0.15">
      <c r="AW919" s="185"/>
      <c r="DU919" s="4"/>
      <c r="DZ919" s="185"/>
      <c r="EA919" s="185"/>
      <c r="EB919" s="185"/>
      <c r="EC919" s="185"/>
      <c r="ED919" s="185"/>
      <c r="EE919" s="185"/>
    </row>
    <row r="920" spans="49:135" ht="13" x14ac:dyDescent="0.15">
      <c r="AW920" s="185"/>
      <c r="DU920" s="4"/>
      <c r="DZ920" s="185"/>
      <c r="EA920" s="185"/>
      <c r="EB920" s="185"/>
      <c r="EC920" s="185"/>
      <c r="ED920" s="185"/>
      <c r="EE920" s="185"/>
    </row>
    <row r="921" spans="49:135" ht="13" x14ac:dyDescent="0.15">
      <c r="AW921" s="185"/>
      <c r="DU921" s="4"/>
      <c r="DZ921" s="185"/>
      <c r="EA921" s="185"/>
      <c r="EB921" s="185"/>
      <c r="EC921" s="185"/>
      <c r="ED921" s="185"/>
      <c r="EE921" s="185"/>
    </row>
    <row r="922" spans="49:135" ht="13" x14ac:dyDescent="0.15">
      <c r="AW922" s="185"/>
      <c r="DU922" s="4"/>
      <c r="DZ922" s="185"/>
      <c r="EA922" s="185"/>
      <c r="EB922" s="185"/>
      <c r="EC922" s="185"/>
      <c r="ED922" s="185"/>
      <c r="EE922" s="185"/>
    </row>
    <row r="923" spans="49:135" ht="13" x14ac:dyDescent="0.15">
      <c r="AW923" s="185"/>
      <c r="DU923" s="4"/>
      <c r="DZ923" s="185"/>
      <c r="EA923" s="185"/>
      <c r="EB923" s="185"/>
      <c r="EC923" s="185"/>
      <c r="ED923" s="185"/>
      <c r="EE923" s="185"/>
    </row>
    <row r="924" spans="49:135" ht="13" x14ac:dyDescent="0.15">
      <c r="AW924" s="185"/>
      <c r="DU924" s="4"/>
      <c r="DZ924" s="185"/>
      <c r="EA924" s="185"/>
      <c r="EB924" s="185"/>
      <c r="EC924" s="185"/>
      <c r="ED924" s="185"/>
      <c r="EE924" s="185"/>
    </row>
    <row r="925" spans="49:135" ht="13" x14ac:dyDescent="0.15">
      <c r="AW925" s="185"/>
      <c r="DU925" s="4"/>
      <c r="DZ925" s="185"/>
      <c r="EA925" s="185"/>
      <c r="EB925" s="185"/>
      <c r="EC925" s="185"/>
      <c r="ED925" s="185"/>
      <c r="EE925" s="185"/>
    </row>
    <row r="926" spans="49:135" ht="13" x14ac:dyDescent="0.15">
      <c r="AW926" s="185"/>
      <c r="DU926" s="4"/>
      <c r="DZ926" s="185"/>
      <c r="EA926" s="185"/>
      <c r="EB926" s="185"/>
      <c r="EC926" s="185"/>
      <c r="ED926" s="185"/>
      <c r="EE926" s="185"/>
    </row>
    <row r="927" spans="49:135" ht="13" x14ac:dyDescent="0.15">
      <c r="AW927" s="185"/>
      <c r="DU927" s="4"/>
      <c r="DZ927" s="185"/>
      <c r="EA927" s="185"/>
      <c r="EB927" s="185"/>
      <c r="EC927" s="185"/>
      <c r="ED927" s="185"/>
      <c r="EE927" s="185"/>
    </row>
    <row r="928" spans="49:135" ht="13" x14ac:dyDescent="0.15">
      <c r="AW928" s="185"/>
      <c r="DU928" s="4"/>
      <c r="DZ928" s="185"/>
      <c r="EA928" s="185"/>
      <c r="EB928" s="185"/>
      <c r="EC928" s="185"/>
      <c r="ED928" s="185"/>
      <c r="EE928" s="185"/>
    </row>
    <row r="929" spans="49:135" ht="13" x14ac:dyDescent="0.15">
      <c r="AW929" s="185"/>
      <c r="DU929" s="4"/>
      <c r="DZ929" s="185"/>
      <c r="EA929" s="185"/>
      <c r="EB929" s="185"/>
      <c r="EC929" s="185"/>
      <c r="ED929" s="185"/>
      <c r="EE929" s="185"/>
    </row>
    <row r="930" spans="49:135" ht="13" x14ac:dyDescent="0.15">
      <c r="AW930" s="185"/>
      <c r="DU930" s="4"/>
      <c r="DZ930" s="185"/>
      <c r="EA930" s="185"/>
      <c r="EB930" s="185"/>
      <c r="EC930" s="185"/>
      <c r="ED930" s="185"/>
      <c r="EE930" s="185"/>
    </row>
    <row r="931" spans="49:135" ht="13" x14ac:dyDescent="0.15">
      <c r="AW931" s="185"/>
      <c r="DU931" s="4"/>
      <c r="DZ931" s="185"/>
      <c r="EA931" s="185"/>
      <c r="EB931" s="185"/>
      <c r="EC931" s="185"/>
      <c r="ED931" s="185"/>
      <c r="EE931" s="185"/>
    </row>
    <row r="932" spans="49:135" ht="13" x14ac:dyDescent="0.15">
      <c r="AW932" s="185"/>
      <c r="DU932" s="4"/>
      <c r="DZ932" s="185"/>
      <c r="EA932" s="185"/>
      <c r="EB932" s="185"/>
      <c r="EC932" s="185"/>
      <c r="ED932" s="185"/>
      <c r="EE932" s="185"/>
    </row>
    <row r="933" spans="49:135" ht="13" x14ac:dyDescent="0.15">
      <c r="AW933" s="185"/>
      <c r="DU933" s="4"/>
      <c r="DZ933" s="185"/>
      <c r="EA933" s="185"/>
      <c r="EB933" s="185"/>
      <c r="EC933" s="185"/>
      <c r="ED933" s="185"/>
      <c r="EE933" s="185"/>
    </row>
    <row r="934" spans="49:135" ht="13" x14ac:dyDescent="0.15">
      <c r="AW934" s="185"/>
      <c r="DU934" s="4"/>
      <c r="DZ934" s="185"/>
      <c r="EA934" s="185"/>
      <c r="EB934" s="185"/>
      <c r="EC934" s="185"/>
      <c r="ED934" s="185"/>
      <c r="EE934" s="185"/>
    </row>
    <row r="935" spans="49:135" ht="13" x14ac:dyDescent="0.15">
      <c r="AW935" s="185"/>
      <c r="DU935" s="4"/>
      <c r="DZ935" s="185"/>
      <c r="EA935" s="185"/>
      <c r="EB935" s="185"/>
      <c r="EC935" s="185"/>
      <c r="ED935" s="185"/>
      <c r="EE935" s="185"/>
    </row>
    <row r="936" spans="49:135" ht="13" x14ac:dyDescent="0.15">
      <c r="AW936" s="185"/>
      <c r="DU936" s="4"/>
      <c r="DZ936" s="185"/>
      <c r="EA936" s="185"/>
      <c r="EB936" s="185"/>
      <c r="EC936" s="185"/>
      <c r="ED936" s="185"/>
      <c r="EE936" s="185"/>
    </row>
    <row r="937" spans="49:135" ht="13" x14ac:dyDescent="0.15">
      <c r="AW937" s="185"/>
      <c r="DU937" s="4"/>
      <c r="DZ937" s="185"/>
      <c r="EA937" s="185"/>
      <c r="EB937" s="185"/>
      <c r="EC937" s="185"/>
      <c r="ED937" s="185"/>
      <c r="EE937" s="185"/>
    </row>
    <row r="938" spans="49:135" ht="13" x14ac:dyDescent="0.15">
      <c r="AW938" s="185"/>
      <c r="DU938" s="4"/>
      <c r="DZ938" s="185"/>
      <c r="EA938" s="185"/>
      <c r="EB938" s="185"/>
      <c r="EC938" s="185"/>
      <c r="ED938" s="185"/>
      <c r="EE938" s="185"/>
    </row>
    <row r="939" spans="49:135" ht="13" x14ac:dyDescent="0.15">
      <c r="AW939" s="185"/>
      <c r="DU939" s="4"/>
      <c r="DZ939" s="185"/>
      <c r="EA939" s="185"/>
      <c r="EB939" s="185"/>
      <c r="EC939" s="185"/>
      <c r="ED939" s="185"/>
      <c r="EE939" s="185"/>
    </row>
    <row r="940" spans="49:135" ht="13" x14ac:dyDescent="0.15">
      <c r="AW940" s="185"/>
      <c r="DU940" s="4"/>
      <c r="DZ940" s="185"/>
      <c r="EA940" s="185"/>
      <c r="EB940" s="185"/>
      <c r="EC940" s="185"/>
      <c r="ED940" s="185"/>
      <c r="EE940" s="185"/>
    </row>
    <row r="941" spans="49:135" ht="13" x14ac:dyDescent="0.15">
      <c r="AW941" s="185"/>
      <c r="DU941" s="4"/>
      <c r="DZ941" s="185"/>
      <c r="EA941" s="185"/>
      <c r="EB941" s="185"/>
      <c r="EC941" s="185"/>
      <c r="ED941" s="185"/>
      <c r="EE941" s="185"/>
    </row>
    <row r="942" spans="49:135" ht="13" x14ac:dyDescent="0.15">
      <c r="AW942" s="185"/>
      <c r="DU942" s="4"/>
      <c r="DZ942" s="185"/>
      <c r="EA942" s="185"/>
      <c r="EB942" s="185"/>
      <c r="EC942" s="185"/>
      <c r="ED942" s="185"/>
      <c r="EE942" s="185"/>
    </row>
    <row r="943" spans="49:135" ht="13" x14ac:dyDescent="0.15">
      <c r="AW943" s="185"/>
      <c r="DU943" s="4"/>
      <c r="DZ943" s="185"/>
      <c r="EA943" s="185"/>
      <c r="EB943" s="185"/>
      <c r="EC943" s="185"/>
      <c r="ED943" s="185"/>
      <c r="EE943" s="185"/>
    </row>
    <row r="944" spans="49:135" ht="13" x14ac:dyDescent="0.15">
      <c r="AW944" s="185"/>
      <c r="DU944" s="4"/>
      <c r="DZ944" s="185"/>
      <c r="EA944" s="185"/>
      <c r="EB944" s="185"/>
      <c r="EC944" s="185"/>
      <c r="ED944" s="185"/>
      <c r="EE944" s="185"/>
    </row>
    <row r="945" spans="49:135" ht="13" x14ac:dyDescent="0.15">
      <c r="AW945" s="185"/>
      <c r="DU945" s="4"/>
      <c r="DZ945" s="185"/>
      <c r="EA945" s="185"/>
      <c r="EB945" s="185"/>
      <c r="EC945" s="185"/>
      <c r="ED945" s="185"/>
      <c r="EE945" s="185"/>
    </row>
    <row r="946" spans="49:135" ht="13" x14ac:dyDescent="0.15">
      <c r="AW946" s="185"/>
      <c r="DU946" s="4"/>
      <c r="DZ946" s="185"/>
      <c r="EA946" s="185"/>
      <c r="EB946" s="185"/>
      <c r="EC946" s="185"/>
      <c r="ED946" s="185"/>
      <c r="EE946" s="185"/>
    </row>
    <row r="947" spans="49:135" ht="13" x14ac:dyDescent="0.15">
      <c r="AW947" s="185"/>
      <c r="DU947" s="4"/>
      <c r="DZ947" s="185"/>
      <c r="EA947" s="185"/>
      <c r="EB947" s="185"/>
      <c r="EC947" s="185"/>
      <c r="ED947" s="185"/>
      <c r="EE947" s="185"/>
    </row>
    <row r="948" spans="49:135" ht="13" x14ac:dyDescent="0.15">
      <c r="AW948" s="185"/>
      <c r="DU948" s="4"/>
      <c r="DZ948" s="185"/>
      <c r="EA948" s="185"/>
      <c r="EB948" s="185"/>
      <c r="EC948" s="185"/>
      <c r="ED948" s="185"/>
      <c r="EE948" s="185"/>
    </row>
    <row r="949" spans="49:135" ht="13" x14ac:dyDescent="0.15">
      <c r="AW949" s="185"/>
      <c r="DU949" s="4"/>
      <c r="DZ949" s="185"/>
      <c r="EA949" s="185"/>
      <c r="EB949" s="185"/>
      <c r="EC949" s="185"/>
      <c r="ED949" s="185"/>
      <c r="EE949" s="185"/>
    </row>
    <row r="950" spans="49:135" ht="13" x14ac:dyDescent="0.15">
      <c r="AW950" s="185"/>
      <c r="DU950" s="4"/>
      <c r="DZ950" s="185"/>
      <c r="EA950" s="185"/>
      <c r="EB950" s="185"/>
      <c r="EC950" s="185"/>
      <c r="ED950" s="185"/>
      <c r="EE950" s="185"/>
    </row>
    <row r="951" spans="49:135" ht="13" x14ac:dyDescent="0.15">
      <c r="AW951" s="185"/>
      <c r="DU951" s="4"/>
      <c r="DZ951" s="185"/>
      <c r="EA951" s="185"/>
      <c r="EB951" s="185"/>
      <c r="EC951" s="185"/>
      <c r="ED951" s="185"/>
      <c r="EE951" s="185"/>
    </row>
    <row r="952" spans="49:135" ht="13" x14ac:dyDescent="0.15">
      <c r="AW952" s="185"/>
      <c r="DU952" s="4"/>
      <c r="DZ952" s="185"/>
      <c r="EA952" s="185"/>
      <c r="EB952" s="185"/>
      <c r="EC952" s="185"/>
      <c r="ED952" s="185"/>
      <c r="EE952" s="185"/>
    </row>
    <row r="953" spans="49:135" ht="13" x14ac:dyDescent="0.15">
      <c r="AW953" s="185"/>
      <c r="DU953" s="4"/>
      <c r="DZ953" s="185"/>
      <c r="EA953" s="185"/>
      <c r="EB953" s="185"/>
      <c r="EC953" s="185"/>
      <c r="ED953" s="185"/>
      <c r="EE953" s="185"/>
    </row>
    <row r="954" spans="49:135" ht="13" x14ac:dyDescent="0.15">
      <c r="AW954" s="185"/>
      <c r="DU954" s="4"/>
      <c r="DZ954" s="185"/>
      <c r="EA954" s="185"/>
      <c r="EB954" s="185"/>
      <c r="EC954" s="185"/>
      <c r="ED954" s="185"/>
      <c r="EE954" s="185"/>
    </row>
    <row r="955" spans="49:135" ht="13" x14ac:dyDescent="0.15">
      <c r="AW955" s="185"/>
      <c r="DU955" s="4"/>
      <c r="DZ955" s="185"/>
      <c r="EA955" s="185"/>
      <c r="EB955" s="185"/>
      <c r="EC955" s="185"/>
      <c r="ED955" s="185"/>
      <c r="EE955" s="185"/>
    </row>
    <row r="956" spans="49:135" ht="13" x14ac:dyDescent="0.15">
      <c r="AW956" s="185"/>
      <c r="DU956" s="4"/>
      <c r="DZ956" s="185"/>
      <c r="EA956" s="185"/>
      <c r="EB956" s="185"/>
      <c r="EC956" s="185"/>
      <c r="ED956" s="185"/>
      <c r="EE956" s="185"/>
    </row>
    <row r="957" spans="49:135" ht="13" x14ac:dyDescent="0.15">
      <c r="AW957" s="185"/>
      <c r="DU957" s="4"/>
      <c r="DZ957" s="185"/>
      <c r="EA957" s="185"/>
      <c r="EB957" s="185"/>
      <c r="EC957" s="185"/>
      <c r="ED957" s="185"/>
      <c r="EE957" s="185"/>
    </row>
    <row r="958" spans="49:135" ht="13" x14ac:dyDescent="0.15">
      <c r="AW958" s="185"/>
      <c r="DU958" s="4"/>
      <c r="DZ958" s="185"/>
      <c r="EA958" s="185"/>
      <c r="EB958" s="185"/>
      <c r="EC958" s="185"/>
      <c r="ED958" s="185"/>
      <c r="EE958" s="185"/>
    </row>
    <row r="959" spans="49:135" ht="13" x14ac:dyDescent="0.15">
      <c r="AW959" s="185"/>
      <c r="DU959" s="4"/>
      <c r="DZ959" s="185"/>
      <c r="EA959" s="185"/>
      <c r="EB959" s="185"/>
      <c r="EC959" s="185"/>
      <c r="ED959" s="185"/>
      <c r="EE959" s="185"/>
    </row>
    <row r="960" spans="49:135" ht="13" x14ac:dyDescent="0.15">
      <c r="AW960" s="185"/>
      <c r="DU960" s="4"/>
      <c r="DZ960" s="185"/>
      <c r="EA960" s="185"/>
      <c r="EB960" s="185"/>
      <c r="EC960" s="185"/>
      <c r="ED960" s="185"/>
      <c r="EE960" s="185"/>
    </row>
    <row r="961" spans="49:135" ht="13" x14ac:dyDescent="0.15">
      <c r="AW961" s="185"/>
      <c r="DU961" s="4"/>
      <c r="DZ961" s="185"/>
      <c r="EA961" s="185"/>
      <c r="EB961" s="185"/>
      <c r="EC961" s="185"/>
      <c r="ED961" s="185"/>
      <c r="EE961" s="185"/>
    </row>
    <row r="962" spans="49:135" ht="13" x14ac:dyDescent="0.15">
      <c r="AW962" s="185"/>
      <c r="DU962" s="4"/>
      <c r="DZ962" s="185"/>
      <c r="EA962" s="185"/>
      <c r="EB962" s="185"/>
      <c r="EC962" s="185"/>
      <c r="ED962" s="185"/>
      <c r="EE962" s="185"/>
    </row>
    <row r="963" spans="49:135" ht="13" x14ac:dyDescent="0.15">
      <c r="AW963" s="185"/>
      <c r="DU963" s="4"/>
      <c r="DZ963" s="185"/>
      <c r="EA963" s="185"/>
      <c r="EB963" s="185"/>
      <c r="EC963" s="185"/>
      <c r="ED963" s="185"/>
      <c r="EE963" s="185"/>
    </row>
    <row r="964" spans="49:135" ht="13" x14ac:dyDescent="0.15">
      <c r="AW964" s="185"/>
      <c r="DU964" s="4"/>
      <c r="DZ964" s="185"/>
      <c r="EA964" s="185"/>
      <c r="EB964" s="185"/>
      <c r="EC964" s="185"/>
      <c r="ED964" s="185"/>
      <c r="EE964" s="185"/>
    </row>
    <row r="965" spans="49:135" ht="13" x14ac:dyDescent="0.15">
      <c r="AW965" s="185"/>
      <c r="DU965" s="4"/>
      <c r="DZ965" s="185"/>
      <c r="EA965" s="185"/>
      <c r="EB965" s="185"/>
      <c r="EC965" s="185"/>
      <c r="ED965" s="185"/>
      <c r="EE965" s="185"/>
    </row>
    <row r="966" spans="49:135" ht="13" x14ac:dyDescent="0.15">
      <c r="AW966" s="185"/>
      <c r="DU966" s="4"/>
      <c r="DZ966" s="185"/>
      <c r="EA966" s="185"/>
      <c r="EB966" s="185"/>
      <c r="EC966" s="185"/>
      <c r="ED966" s="185"/>
      <c r="EE966" s="185"/>
    </row>
    <row r="967" spans="49:135" ht="13" x14ac:dyDescent="0.15">
      <c r="AW967" s="185"/>
      <c r="DU967" s="4"/>
      <c r="DZ967" s="185"/>
      <c r="EA967" s="185"/>
      <c r="EB967" s="185"/>
      <c r="EC967" s="185"/>
      <c r="ED967" s="185"/>
      <c r="EE967" s="185"/>
    </row>
    <row r="968" spans="49:135" ht="13" x14ac:dyDescent="0.15">
      <c r="AW968" s="185"/>
      <c r="DU968" s="4"/>
      <c r="DZ968" s="185"/>
      <c r="EA968" s="185"/>
      <c r="EB968" s="185"/>
      <c r="EC968" s="185"/>
      <c r="ED968" s="185"/>
      <c r="EE968" s="185"/>
    </row>
    <row r="969" spans="49:135" ht="13" x14ac:dyDescent="0.15">
      <c r="AW969" s="185"/>
      <c r="DU969" s="4"/>
      <c r="DZ969" s="185"/>
      <c r="EA969" s="185"/>
      <c r="EB969" s="185"/>
      <c r="EC969" s="185"/>
      <c r="ED969" s="185"/>
      <c r="EE969" s="185"/>
    </row>
    <row r="970" spans="49:135" ht="13" x14ac:dyDescent="0.15">
      <c r="AW970" s="185"/>
      <c r="DU970" s="4"/>
      <c r="DZ970" s="185"/>
      <c r="EA970" s="185"/>
      <c r="EB970" s="185"/>
      <c r="EC970" s="185"/>
      <c r="ED970" s="185"/>
      <c r="EE970" s="185"/>
    </row>
    <row r="971" spans="49:135" ht="13" x14ac:dyDescent="0.15">
      <c r="AW971" s="185"/>
      <c r="DU971" s="4"/>
      <c r="DZ971" s="185"/>
      <c r="EA971" s="185"/>
      <c r="EB971" s="185"/>
      <c r="EC971" s="185"/>
      <c r="ED971" s="185"/>
      <c r="EE971" s="185"/>
    </row>
    <row r="972" spans="49:135" ht="13" x14ac:dyDescent="0.15">
      <c r="AW972" s="185"/>
      <c r="DU972" s="4"/>
      <c r="DZ972" s="185"/>
      <c r="EA972" s="185"/>
      <c r="EB972" s="185"/>
      <c r="EC972" s="185"/>
      <c r="ED972" s="185"/>
      <c r="EE972" s="185"/>
    </row>
    <row r="973" spans="49:135" ht="13" x14ac:dyDescent="0.15">
      <c r="AW973" s="185"/>
      <c r="DU973" s="4"/>
      <c r="DZ973" s="185"/>
      <c r="EA973" s="185"/>
      <c r="EB973" s="185"/>
      <c r="EC973" s="185"/>
      <c r="ED973" s="185"/>
      <c r="EE973" s="185"/>
    </row>
    <row r="974" spans="49:135" ht="13" x14ac:dyDescent="0.15">
      <c r="AW974" s="185"/>
      <c r="DU974" s="4"/>
      <c r="DZ974" s="185"/>
      <c r="EA974" s="185"/>
      <c r="EB974" s="185"/>
      <c r="EC974" s="185"/>
      <c r="ED974" s="185"/>
      <c r="EE974" s="185"/>
    </row>
    <row r="975" spans="49:135" ht="13" x14ac:dyDescent="0.15">
      <c r="AW975" s="185"/>
      <c r="DU975" s="4"/>
      <c r="DZ975" s="185"/>
      <c r="EA975" s="185"/>
      <c r="EB975" s="185"/>
      <c r="EC975" s="185"/>
      <c r="ED975" s="185"/>
      <c r="EE975" s="185"/>
    </row>
    <row r="976" spans="49:135" ht="13" x14ac:dyDescent="0.15">
      <c r="AW976" s="185"/>
      <c r="DU976" s="4"/>
      <c r="DZ976" s="185"/>
      <c r="EA976" s="185"/>
      <c r="EB976" s="185"/>
      <c r="EC976" s="185"/>
      <c r="ED976" s="185"/>
      <c r="EE976" s="185"/>
    </row>
    <row r="977" spans="49:135" ht="13" x14ac:dyDescent="0.15">
      <c r="AW977" s="185"/>
      <c r="DU977" s="4"/>
      <c r="DZ977" s="185"/>
      <c r="EA977" s="185"/>
      <c r="EB977" s="185"/>
      <c r="EC977" s="185"/>
      <c r="ED977" s="185"/>
      <c r="EE977" s="185"/>
    </row>
    <row r="978" spans="49:135" ht="13" x14ac:dyDescent="0.15">
      <c r="AW978" s="185"/>
      <c r="DU978" s="4"/>
      <c r="DZ978" s="185"/>
      <c r="EA978" s="185"/>
      <c r="EB978" s="185"/>
      <c r="EC978" s="185"/>
      <c r="ED978" s="185"/>
      <c r="EE978" s="185"/>
    </row>
    <row r="979" spans="49:135" ht="13" x14ac:dyDescent="0.15">
      <c r="AW979" s="185"/>
      <c r="DU979" s="4"/>
      <c r="DZ979" s="185"/>
      <c r="EA979" s="185"/>
      <c r="EB979" s="185"/>
      <c r="EC979" s="185"/>
      <c r="ED979" s="185"/>
      <c r="EE979" s="185"/>
    </row>
    <row r="980" spans="49:135" ht="13" x14ac:dyDescent="0.15">
      <c r="AW980" s="185"/>
      <c r="DU980" s="4"/>
      <c r="DZ980" s="185"/>
      <c r="EA980" s="185"/>
      <c r="EB980" s="185"/>
      <c r="EC980" s="185"/>
      <c r="ED980" s="185"/>
      <c r="EE980" s="185"/>
    </row>
    <row r="981" spans="49:135" ht="13" x14ac:dyDescent="0.15">
      <c r="AW981" s="185"/>
      <c r="DU981" s="4"/>
      <c r="DZ981" s="185"/>
      <c r="EA981" s="185"/>
      <c r="EB981" s="185"/>
      <c r="EC981" s="185"/>
      <c r="ED981" s="185"/>
      <c r="EE981" s="185"/>
    </row>
    <row r="982" spans="49:135" ht="13" x14ac:dyDescent="0.15">
      <c r="AW982" s="185"/>
      <c r="DU982" s="4"/>
      <c r="DZ982" s="185"/>
      <c r="EA982" s="185"/>
      <c r="EB982" s="185"/>
      <c r="EC982" s="185"/>
      <c r="ED982" s="185"/>
      <c r="EE982" s="185"/>
    </row>
    <row r="983" spans="49:135" ht="13" x14ac:dyDescent="0.15">
      <c r="AW983" s="185"/>
      <c r="DU983" s="4"/>
      <c r="DZ983" s="185"/>
      <c r="EA983" s="185"/>
      <c r="EB983" s="185"/>
      <c r="EC983" s="185"/>
      <c r="ED983" s="185"/>
      <c r="EE983" s="185"/>
    </row>
    <row r="984" spans="49:135" ht="13" x14ac:dyDescent="0.15">
      <c r="AW984" s="185"/>
      <c r="DU984" s="4"/>
      <c r="DZ984" s="185"/>
      <c r="EA984" s="185"/>
      <c r="EB984" s="185"/>
      <c r="EC984" s="185"/>
      <c r="ED984" s="185"/>
      <c r="EE984" s="185"/>
    </row>
    <row r="985" spans="49:135" ht="13" x14ac:dyDescent="0.15">
      <c r="AW985" s="185"/>
      <c r="DU985" s="4"/>
      <c r="DZ985" s="185"/>
      <c r="EA985" s="185"/>
      <c r="EB985" s="185"/>
      <c r="EC985" s="185"/>
      <c r="ED985" s="185"/>
      <c r="EE985" s="185"/>
    </row>
    <row r="986" spans="49:135" ht="13" x14ac:dyDescent="0.15">
      <c r="AW986" s="185"/>
      <c r="DU986" s="4"/>
      <c r="DZ986" s="185"/>
      <c r="EA986" s="185"/>
      <c r="EB986" s="185"/>
      <c r="EC986" s="185"/>
      <c r="ED986" s="185"/>
      <c r="EE986" s="185"/>
    </row>
    <row r="987" spans="49:135" ht="13" x14ac:dyDescent="0.15">
      <c r="AW987" s="185"/>
      <c r="DU987" s="4"/>
      <c r="DZ987" s="185"/>
      <c r="EA987" s="185"/>
      <c r="EB987" s="185"/>
      <c r="EC987" s="185"/>
      <c r="ED987" s="185"/>
      <c r="EE987" s="185"/>
    </row>
    <row r="988" spans="49:135" ht="13" x14ac:dyDescent="0.15">
      <c r="AW988" s="185"/>
      <c r="DU988" s="4"/>
      <c r="DZ988" s="185"/>
      <c r="EA988" s="185"/>
      <c r="EB988" s="185"/>
      <c r="EC988" s="185"/>
      <c r="ED988" s="185"/>
      <c r="EE988" s="185"/>
    </row>
    <row r="989" spans="49:135" ht="13" x14ac:dyDescent="0.15">
      <c r="AW989" s="185"/>
      <c r="DU989" s="4"/>
      <c r="DZ989" s="185"/>
      <c r="EA989" s="185"/>
      <c r="EB989" s="185"/>
      <c r="EC989" s="185"/>
      <c r="ED989" s="185"/>
      <c r="EE989" s="185"/>
    </row>
    <row r="990" spans="49:135" ht="13" x14ac:dyDescent="0.15">
      <c r="AW990" s="185"/>
      <c r="DU990" s="4"/>
      <c r="DZ990" s="185"/>
      <c r="EA990" s="185"/>
      <c r="EB990" s="185"/>
      <c r="EC990" s="185"/>
      <c r="ED990" s="185"/>
      <c r="EE990" s="185"/>
    </row>
    <row r="991" spans="49:135" ht="13" x14ac:dyDescent="0.15">
      <c r="AW991" s="185"/>
      <c r="DU991" s="4"/>
      <c r="DZ991" s="185"/>
      <c r="EA991" s="185"/>
      <c r="EB991" s="185"/>
      <c r="EC991" s="185"/>
      <c r="ED991" s="185"/>
      <c r="EE991" s="185"/>
    </row>
    <row r="992" spans="49:135" ht="13" x14ac:dyDescent="0.15">
      <c r="AW992" s="185"/>
      <c r="DU992" s="4"/>
      <c r="DZ992" s="185"/>
      <c r="EA992" s="185"/>
      <c r="EB992" s="185"/>
      <c r="EC992" s="185"/>
      <c r="ED992" s="185"/>
      <c r="EE992" s="185"/>
    </row>
    <row r="993" spans="49:135" ht="13" x14ac:dyDescent="0.15">
      <c r="AW993" s="185"/>
      <c r="DU993" s="4"/>
      <c r="DZ993" s="185"/>
      <c r="EA993" s="185"/>
      <c r="EB993" s="185"/>
      <c r="EC993" s="185"/>
      <c r="ED993" s="185"/>
      <c r="EE993" s="185"/>
    </row>
    <row r="994" spans="49:135" ht="13" x14ac:dyDescent="0.15">
      <c r="AW994" s="185"/>
      <c r="DU994" s="4"/>
      <c r="DZ994" s="185"/>
      <c r="EA994" s="185"/>
      <c r="EB994" s="185"/>
      <c r="EC994" s="185"/>
      <c r="ED994" s="185"/>
      <c r="EE994" s="185"/>
    </row>
  </sheetData>
  <mergeCells count="21">
    <mergeCell ref="AK55:AK56"/>
    <mergeCell ref="AN55:AN56"/>
    <mergeCell ref="AQ55:AQ56"/>
    <mergeCell ref="AL56:AL57"/>
    <mergeCell ref="AO56:AO57"/>
    <mergeCell ref="AR56:AR57"/>
    <mergeCell ref="AU56:AU57"/>
    <mergeCell ref="CO2:CQ2"/>
    <mergeCell ref="CO6:CQ6"/>
    <mergeCell ref="AN58:AN59"/>
    <mergeCell ref="AQ58:AQ59"/>
    <mergeCell ref="AT58:AT59"/>
    <mergeCell ref="AW58:AW59"/>
    <mergeCell ref="BA58:BA59"/>
    <mergeCell ref="AS63:AS64"/>
    <mergeCell ref="AV63:AV64"/>
    <mergeCell ref="AZ63:AZ64"/>
    <mergeCell ref="BC63:BC64"/>
    <mergeCell ref="AX56:AX57"/>
    <mergeCell ref="AT55:AT56"/>
    <mergeCell ref="AW55:AW56"/>
  </mergeCells>
  <conditionalFormatting sqref="DU14:DU33">
    <cfRule type="expression" dxfId="17" priority="1">
      <formula>DS14&lt;50</formula>
    </cfRule>
  </conditionalFormatting>
  <conditionalFormatting sqref="DV14:DV33">
    <cfRule type="expression" dxfId="16" priority="2">
      <formula>DS14&lt;50</formula>
    </cfRule>
  </conditionalFormatting>
  <conditionalFormatting sqref="DW14:DW33">
    <cfRule type="expression" dxfId="15" priority="3">
      <formula>DS14&lt;50</formula>
    </cfRule>
  </conditionalFormatting>
  <conditionalFormatting sqref="DU14:DW33">
    <cfRule type="colorScale" priority="4">
      <colorScale>
        <cfvo type="formula" val="-5"/>
        <cfvo type="formula" val="0"/>
        <cfvo type="formula" val="10"/>
        <color rgb="FFF8962E"/>
        <color rgb="FFEFEFEF"/>
        <color rgb="FF4E9DFF"/>
      </colorScale>
    </cfRule>
  </conditionalFormatting>
  <conditionalFormatting sqref="O77:Q106">
    <cfRule type="colorScale" priority="5">
      <colorScale>
        <cfvo type="min"/>
        <cfvo type="percentile" val="50"/>
        <cfvo type="max"/>
        <color rgb="FFE67C73"/>
        <color rgb="FFFFFFFF"/>
        <color rgb="FF57BB8A"/>
      </colorScale>
    </cfRule>
  </conditionalFormatting>
  <conditionalFormatting sqref="DX14:DX33">
    <cfRule type="colorScale" priority="6">
      <colorScale>
        <cfvo type="formula" val="-4"/>
        <cfvo type="formula" val="0"/>
        <cfvo type="formula" val="8"/>
        <color rgb="FFCC0000"/>
        <color rgb="FFFFFFFF"/>
        <color rgb="FF57BB8A"/>
      </colorScale>
    </cfRule>
  </conditionalFormatting>
  <conditionalFormatting sqref="DR14:DR24 DQ14:DQ33">
    <cfRule type="colorScale" priority="7">
      <colorScale>
        <cfvo type="formula" val="1"/>
        <cfvo type="formula" val="5"/>
        <color rgb="FFFFFFFF"/>
        <color rgb="FF57BB8A"/>
      </colorScale>
    </cfRule>
  </conditionalFormatting>
  <conditionalFormatting sqref="BM14:BM33 BY14:BY27">
    <cfRule type="colorScale" priority="66">
      <colorScale>
        <cfvo type="min"/>
        <cfvo type="percentile" val="50"/>
        <cfvo type="max"/>
        <color rgb="FF57BB8A"/>
        <color rgb="FFFFD666"/>
        <color rgb="FFE67C73"/>
      </colorScale>
    </cfRule>
  </conditionalFormatting>
  <conditionalFormatting sqref="DY14:DY33">
    <cfRule type="colorScale" priority="70">
      <colorScale>
        <cfvo type="formula" val="-0.5"/>
        <cfvo type="formula" val="0"/>
        <cfvo type="max"/>
        <color rgb="FF999999"/>
        <color rgb="FFFFFFFF"/>
        <color rgb="FF57BB8A"/>
      </colorScale>
    </cfRule>
  </conditionalFormatting>
  <conditionalFormatting sqref="EC14:EE27">
    <cfRule type="colorScale" priority="72">
      <colorScale>
        <cfvo type="min"/>
        <cfvo type="formula" val="0"/>
        <cfvo type="max"/>
        <color rgb="FFF8962E"/>
        <color rgb="FFEFEFEF"/>
        <color rgb="FF4E9DFF"/>
      </colorScale>
    </cfRule>
  </conditionalFormatting>
  <hyperlinks>
    <hyperlink ref="AG76" r:id="rId1" location="1" xr:uid="{FE5B41AB-EAE5-EB40-86AE-C052A1FC7F50}"/>
    <hyperlink ref="AZ76" r:id="rId2" location="1" xr:uid="{05EC126F-88FA-D34E-9910-6F635FF3D955}"/>
    <hyperlink ref="AG77" r:id="rId3" location="1" xr:uid="{B9DE7AA3-5241-1142-B0C4-5FBAF488CCD6}"/>
    <hyperlink ref="AZ77" r:id="rId4" location="1" xr:uid="{CDB6FF2D-F38A-3546-8519-DED513425345}"/>
    <hyperlink ref="AG78" r:id="rId5" location="1" xr:uid="{10E66B97-ACD3-DB4D-89DB-43236E7D3D1F}"/>
    <hyperlink ref="AZ78" r:id="rId6" location="1" xr:uid="{9D943AEA-103C-304F-821B-4E4AF02B0DAA}"/>
    <hyperlink ref="AG79" r:id="rId7" location="1" xr:uid="{514822A0-35DA-A543-9348-25CCA112C982}"/>
    <hyperlink ref="AZ79" r:id="rId8" location="1" xr:uid="{D61FB76D-844A-4844-A07B-EDE9C1528451}"/>
    <hyperlink ref="AG80" r:id="rId9" location="1" xr:uid="{82E74811-C621-364E-95C1-BB58CABB53BA}"/>
    <hyperlink ref="AZ80" r:id="rId10" location="1" xr:uid="{AA6509D1-2300-0A4F-B11D-1C57CFF4A8CF}"/>
    <hyperlink ref="AG81" r:id="rId11" location="1" xr:uid="{C6927CB9-5EC1-394D-9D8F-0423AEEBCAB2}"/>
    <hyperlink ref="AZ81" r:id="rId12" location="1" xr:uid="{FF257CA6-19BF-BD43-A111-056AEAE1D17D}"/>
    <hyperlink ref="AG82" r:id="rId13" location="1" xr:uid="{9DC7ABED-65C6-2F43-A613-31C097F0D59E}"/>
    <hyperlink ref="AZ82" r:id="rId14" location="1" xr:uid="{E2651082-AF1F-6B40-9367-1F33827BFD32}"/>
    <hyperlink ref="AG83" r:id="rId15" location="1" xr:uid="{ACBF86A7-683E-6546-BCCD-91B71E1FE4BF}"/>
    <hyperlink ref="AZ83" r:id="rId16" location="1" xr:uid="{42BDE592-51BF-684F-B634-A1D99A57AD94}"/>
    <hyperlink ref="AG84" r:id="rId17" location="1" xr:uid="{6551F3BD-CC08-8843-85B3-BF57DAB9E65A}"/>
    <hyperlink ref="AZ84" r:id="rId18" location="1" xr:uid="{082B5533-B445-3B43-A005-4A9A9F9ABCF5}"/>
    <hyperlink ref="AG85" r:id="rId19" location="1" xr:uid="{737ADF63-1F8B-8340-94FD-6D05B0735862}"/>
    <hyperlink ref="AZ85" r:id="rId20" location="1" xr:uid="{13A689F4-D254-E040-A846-AAAA08B9FB41}"/>
    <hyperlink ref="AG86" r:id="rId21" location="1" xr:uid="{BBEEFABE-B2A2-EE4F-8514-AB48EEA91B1A}"/>
    <hyperlink ref="AZ86" r:id="rId22" location="1" xr:uid="{97F8BCA4-4FC3-E044-B4EF-CB4DE6C65493}"/>
    <hyperlink ref="AG87" r:id="rId23" location="1" xr:uid="{89AD1B4C-1D28-6544-B54E-539365ED2152}"/>
    <hyperlink ref="AZ87" r:id="rId24" location="1" xr:uid="{78210CB8-2B16-C44B-8223-994E42E950E3}"/>
    <hyperlink ref="AG88" r:id="rId25" location="1" xr:uid="{DF4D793C-49A8-0D4C-826B-FA3EFE847E5F}"/>
    <hyperlink ref="AZ88" r:id="rId26" location="1" xr:uid="{F7AE6121-2C2C-FF48-A83B-8AA77D1A0C09}"/>
    <hyperlink ref="AG89" r:id="rId27" location="1" xr:uid="{B17421C0-C2D1-E843-B769-22EE3F722123}"/>
    <hyperlink ref="AZ89" r:id="rId28" location="1" xr:uid="{B6106B5A-2DB9-2A4A-BB2D-79C51D5F5839}"/>
    <hyperlink ref="AG90" r:id="rId29" location="1" xr:uid="{19BE043C-E042-0F43-A468-B2F503582928}"/>
    <hyperlink ref="AZ90" r:id="rId30" location="1" xr:uid="{9D89DD65-B0DF-2341-AF5B-35FAC3E80BAF}"/>
    <hyperlink ref="AG91" r:id="rId31" location="1" xr:uid="{0EA6B695-6B8A-A94A-8CED-8E42C170CBB8}"/>
    <hyperlink ref="AZ91" r:id="rId32" location="1" xr:uid="{2124D971-18EF-0446-93D4-858A45B34854}"/>
    <hyperlink ref="AG92" r:id="rId33" location="1" xr:uid="{5E1B0E69-9326-0D47-A589-D1319786F12E}"/>
    <hyperlink ref="AZ92" r:id="rId34" location="1" xr:uid="{902A30B2-F510-9C4B-BE12-64B2D8DF55E7}"/>
    <hyperlink ref="AG93" r:id="rId35" location="1" xr:uid="{CD097ADF-FEBA-3A4A-ADEE-2E29D9B0BED3}"/>
    <hyperlink ref="AZ93" r:id="rId36" location="1" xr:uid="{8260BFCF-5F8D-664F-8E77-A9B01E3F7568}"/>
    <hyperlink ref="AG94" r:id="rId37" location="1" xr:uid="{0CC02542-F652-C845-ABA3-953F26E86EAF}"/>
    <hyperlink ref="AZ94" r:id="rId38" location="1" xr:uid="{CF162E3C-328A-004D-B3A6-B22F94EBCAEF}"/>
    <hyperlink ref="AG95" r:id="rId39" location="1" xr:uid="{6E9F8E18-8092-C140-93D2-0BAE6D5EDDB5}"/>
    <hyperlink ref="AZ95" r:id="rId40" location="1" xr:uid="{9FE9FF65-E6DA-4045-A350-963209421012}"/>
    <hyperlink ref="AG96" r:id="rId41" location="1" xr:uid="{35C67230-E05F-B64B-9326-F02485E41AC0}"/>
    <hyperlink ref="AZ96" r:id="rId42" location="1" xr:uid="{5211C4E7-3B8B-FB42-83E4-88B4545ADB02}"/>
    <hyperlink ref="AG97" r:id="rId43" location="1" xr:uid="{1227CACB-B7FF-BE48-B4B7-A97145599E20}"/>
    <hyperlink ref="AZ97" r:id="rId44" location="1" xr:uid="{F0558E9F-3D70-D14C-B90A-D4A11042E4BA}"/>
    <hyperlink ref="AG98" r:id="rId45" location="1" xr:uid="{C780C8C7-5B23-1541-A1BA-0EB1B208B089}"/>
    <hyperlink ref="AZ98" r:id="rId46" location="1" xr:uid="{673D1119-D533-594C-A511-D772081ABF69}"/>
    <hyperlink ref="AG99" r:id="rId47" location="1" xr:uid="{80DDE53A-430E-2A45-A7DA-8A5446546335}"/>
    <hyperlink ref="AZ99" r:id="rId48" location="1" xr:uid="{86127D11-698C-5445-9C7A-3E0927884E39}"/>
    <hyperlink ref="AG100" r:id="rId49" location="1" xr:uid="{C73876CC-53EB-1144-8743-BF52D6A97702}"/>
    <hyperlink ref="AZ100" r:id="rId50" location="1" xr:uid="{B7865C41-E2AA-5C45-8B31-A22B161BD06C}"/>
    <hyperlink ref="AG101" r:id="rId51" location="1" xr:uid="{81C6DB44-462E-F64E-9E69-C5F78B98C4DB}"/>
    <hyperlink ref="AZ101" r:id="rId52" location="1" xr:uid="{7083FF1E-7BE6-E14D-97FB-587A5187EF30}"/>
    <hyperlink ref="AG102" r:id="rId53" location="1" xr:uid="{E511547B-5D37-484A-83A4-CF38712D200A}"/>
    <hyperlink ref="AZ102" r:id="rId54" location="1" xr:uid="{47A622D8-721D-524A-A9D9-4A0E8CE7774F}"/>
    <hyperlink ref="AG103" r:id="rId55" location="1" xr:uid="{72F86BCF-A5C8-0A47-B52F-D05C6D2C3571}"/>
    <hyperlink ref="AZ103" r:id="rId56" location="1" xr:uid="{69F0B1D2-551F-0947-8930-2D553106FF73}"/>
    <hyperlink ref="AG104" r:id="rId57" location="1" xr:uid="{5048EB16-42A2-C447-8E0F-CA9178C3C599}"/>
    <hyperlink ref="AZ104" r:id="rId58" location="1" xr:uid="{69310FD5-4314-6048-9146-B9FFE6789407}"/>
    <hyperlink ref="AG105" r:id="rId59" location="1" xr:uid="{B982F855-5123-CC40-B7F1-A5E9669A02B9}"/>
    <hyperlink ref="AZ105" r:id="rId60" location="1" xr:uid="{3F8AC34D-2487-4743-8202-D33518C6C7A9}"/>
    <hyperlink ref="AG106" r:id="rId61" location="1" xr:uid="{3DD7C6A1-6E69-9940-81A0-F7094F86AF49}"/>
    <hyperlink ref="AZ106" r:id="rId62" location="1" xr:uid="{05A1A8A8-E765-7C4C-BAAD-AE167452C47A}"/>
    <hyperlink ref="AG107" r:id="rId63" location="1" xr:uid="{C214252B-A8B3-854C-A33E-2311515F47B0}"/>
    <hyperlink ref="AZ107" r:id="rId64" location="1" xr:uid="{39A92969-8F78-CE4A-9EEE-1DB252369336}"/>
    <hyperlink ref="AG108" r:id="rId65" location="1" xr:uid="{7E93ABD9-E5ED-AF48-ABB1-9ADDE5C8A426}"/>
    <hyperlink ref="AZ108" r:id="rId66" location="1" xr:uid="{2580BF0E-0E85-DB48-8A01-DE5E01217188}"/>
    <hyperlink ref="AG109" r:id="rId67" location="1" xr:uid="{75CDF431-F9CC-6345-8B2E-FB7A046C1511}"/>
    <hyperlink ref="AZ109" r:id="rId68" location="1" xr:uid="{9A43E0B3-431B-AB49-ADA4-315EFE6F0ECB}"/>
    <hyperlink ref="AG110" r:id="rId69" location="1" xr:uid="{90ADE904-3EB1-7240-A5CD-984AE9AC32CB}"/>
    <hyperlink ref="AZ110" r:id="rId70" location="1" xr:uid="{A5261F84-50B6-C742-85B3-C9345B86BBEA}"/>
    <hyperlink ref="AG111" r:id="rId71" location="1" xr:uid="{3A97ECE3-602D-9F4F-A808-7372F3F294A0}"/>
    <hyperlink ref="AZ111" r:id="rId72" location="1" xr:uid="{421D0B3A-19B0-6040-B1A3-AEA28B81DB21}"/>
    <hyperlink ref="AG112" r:id="rId73" location="1" xr:uid="{49CF46A3-DB19-A346-AAE1-FF97EA88DEC2}"/>
    <hyperlink ref="AZ112" r:id="rId74" location="1" xr:uid="{7038F280-7EF3-FE4C-9D7B-09099F72F462}"/>
    <hyperlink ref="AG113" r:id="rId75" location="1" xr:uid="{AF78396F-CBBC-1D4F-8F9A-CB31EC680391}"/>
    <hyperlink ref="AZ113" r:id="rId76" location="1" xr:uid="{99261C58-5399-AD4E-B990-D41A0144240C}"/>
    <hyperlink ref="AG114" r:id="rId77" location="1" xr:uid="{7FC52393-0C8A-2B46-B194-0EB7CB5AB53D}"/>
    <hyperlink ref="AZ114" r:id="rId78" location="1" xr:uid="{DBB7F9B3-CEBF-8B44-B938-A7B0B9D10C3E}"/>
    <hyperlink ref="AG115" r:id="rId79" location="1" xr:uid="{7FB7A8A6-7311-4143-A462-1AA9B23D8683}"/>
    <hyperlink ref="AZ115" r:id="rId80" location="1" xr:uid="{677B0E47-BB30-CC40-8DD8-304C4B0B88F7}"/>
    <hyperlink ref="AG116" r:id="rId81" location="1" xr:uid="{AE2AE2DE-C5D6-CB47-97C4-D58FB96978CD}"/>
    <hyperlink ref="AZ116" r:id="rId82" location="1" xr:uid="{982307EA-9E48-3648-8690-270D813A1471}"/>
    <hyperlink ref="AG117" r:id="rId83" location="1" xr:uid="{95E9EDC7-C79B-E247-B500-6D9141051834}"/>
    <hyperlink ref="AZ117" r:id="rId84" location="1" xr:uid="{ABD05F4D-3113-4E4D-92F5-BDE7AAAC38C0}"/>
    <hyperlink ref="AG118" r:id="rId85" location="1" xr:uid="{887ADE6E-924C-C847-998E-776CC0E833F8}"/>
    <hyperlink ref="AZ118" r:id="rId86" location="1" xr:uid="{F5E08AB5-5979-7D4D-BA07-56412BE9C7E4}"/>
    <hyperlink ref="AG119" r:id="rId87" location="1" xr:uid="{63270B8F-56EE-0949-8FB8-E124A1EC8149}"/>
    <hyperlink ref="AZ119" r:id="rId88" location="1" xr:uid="{7E62FF98-64C7-CF44-8CA7-0FCF1E899E6F}"/>
    <hyperlink ref="AG120" r:id="rId89" location="1" xr:uid="{2E276F29-7E77-1547-B189-7EA6980E3678}"/>
    <hyperlink ref="AZ120" r:id="rId90" location="1" xr:uid="{E5A2AC83-3609-274B-89E3-B69B0A76FA14}"/>
    <hyperlink ref="AG121" r:id="rId91" location="1" xr:uid="{1FB25E54-0A26-4649-B58E-AAF4B27276F7}"/>
    <hyperlink ref="AZ121" r:id="rId92" location="1" xr:uid="{AC7E80A3-120D-644E-9769-B626F00CF3B7}"/>
    <hyperlink ref="AG122" r:id="rId93" location="1" xr:uid="{CD67CBD6-DD6F-7344-8C1C-74A14D93330C}"/>
    <hyperlink ref="AZ122" r:id="rId94" location="1" xr:uid="{63570AA6-A645-704D-88DD-F1E2C4851745}"/>
    <hyperlink ref="AG123" r:id="rId95" location="1" xr:uid="{A669B5C0-5B1B-A04C-9AD7-DC926E5FC5C5}"/>
    <hyperlink ref="AZ123" r:id="rId96" location="1" xr:uid="{AB6D1FCC-998B-DA4C-962A-35F9F2EA91B7}"/>
    <hyperlink ref="AG124" r:id="rId97" location="1" xr:uid="{06B3F256-DCCF-7944-8DD6-B8C9EA661C21}"/>
    <hyperlink ref="AZ124" r:id="rId98" location="1" xr:uid="{AB05D08B-4217-B349-932D-9522458BB4DD}"/>
    <hyperlink ref="AG125" r:id="rId99" location="1" xr:uid="{A9B34FB3-115D-E143-96B5-589323EFCD83}"/>
    <hyperlink ref="AZ125" r:id="rId100" location="1" xr:uid="{ED310019-270F-9D45-9FED-B7C2F9844F14}"/>
    <hyperlink ref="AG126" r:id="rId101" location="1" xr:uid="{D33265A9-BE1B-6541-90CE-558081B8E6F2}"/>
    <hyperlink ref="AZ126" r:id="rId102" location="1" xr:uid="{5FC9313F-14C2-9240-B28C-896299CD99DC}"/>
    <hyperlink ref="AG127" r:id="rId103" location="1" xr:uid="{4298D4E9-568C-7549-B7DD-4C0B22B7E234}"/>
    <hyperlink ref="AZ127" r:id="rId104" location="1" xr:uid="{B68C2D98-F968-2340-B36F-F06610BFDCEB}"/>
    <hyperlink ref="AG128" r:id="rId105" location="1" xr:uid="{80E3D0E5-C1C2-DB41-80DC-692B9FC827DC}"/>
    <hyperlink ref="AZ128" r:id="rId106" location="1" xr:uid="{A8D8437D-F09C-7C4A-974B-1656B9952747}"/>
    <hyperlink ref="AG129" r:id="rId107" location="1" xr:uid="{3FB3EF7D-4B92-4244-A558-E64356941BF1}"/>
    <hyperlink ref="AZ129" r:id="rId108" location="1" xr:uid="{7FE1DE17-9525-F649-9B87-9E397508EAA4}"/>
    <hyperlink ref="AG130" r:id="rId109" location="1" xr:uid="{B36E5439-45C7-9A4D-8F1D-03EF129E6D7F}"/>
    <hyperlink ref="AZ130" r:id="rId110" location="1" xr:uid="{49324E1F-CE8F-6A4A-8762-DB5DEE612184}"/>
    <hyperlink ref="AG131" r:id="rId111" location="1" xr:uid="{3034ACBC-8CC7-7245-BC07-00528472DC28}"/>
    <hyperlink ref="AZ131" r:id="rId112" location="1" xr:uid="{D99F5D07-ACB2-9E4D-9CC7-DAC2E27EDFCD}"/>
    <hyperlink ref="AG132" r:id="rId113" location="1" xr:uid="{09F639E8-0DC7-1D46-919D-42B17E173E79}"/>
    <hyperlink ref="AZ132" r:id="rId114" location="1" xr:uid="{8611C8A7-0424-634B-BC89-81D740B4328D}"/>
    <hyperlink ref="AG133" r:id="rId115" location="1" xr:uid="{1E00851E-6B03-4549-AB9A-900A36BB35BC}"/>
    <hyperlink ref="AZ133" r:id="rId116" location="1" xr:uid="{C5EA9F0E-C8D0-5A43-BDE0-C17EF9FE486A}"/>
    <hyperlink ref="AG134" r:id="rId117" location="1" xr:uid="{1F3BE1DC-4D6B-144B-B10A-F200F2E28C35}"/>
    <hyperlink ref="AZ134" r:id="rId118" location="1" xr:uid="{78DA6F3D-3C8D-E147-919E-F4338445BFED}"/>
    <hyperlink ref="AG135" r:id="rId119" location="1" xr:uid="{09733D56-AFE0-2847-A7CC-76D07A8DBE55}"/>
    <hyperlink ref="AZ135" r:id="rId120" location="1" xr:uid="{A8451DA9-1A45-534A-B6A8-31D619FEFAFF}"/>
    <hyperlink ref="AG136" r:id="rId121" location="1" xr:uid="{6092872B-667E-2B42-94EA-BFBF186CAEF6}"/>
    <hyperlink ref="AZ136" r:id="rId122" location="1" xr:uid="{1FD98D09-3225-D243-AC97-367195B98547}"/>
    <hyperlink ref="AG137" r:id="rId123" location="1" xr:uid="{8DBCEA77-CF31-6941-9184-651E790E3393}"/>
    <hyperlink ref="AZ137" r:id="rId124" location="1" xr:uid="{24BE6021-62C9-884A-B546-0DC966A19CDF}"/>
    <hyperlink ref="AG138" r:id="rId125" location="1" xr:uid="{D1A2CA9B-F00F-D24D-B7DE-A20D89A29595}"/>
    <hyperlink ref="AZ138" r:id="rId126" location="1" xr:uid="{B39F334C-67CA-F748-BAE9-30C7BA428772}"/>
    <hyperlink ref="AG139" r:id="rId127" location="1" xr:uid="{08D9488C-F66C-4942-BB98-5FA02B73D907}"/>
    <hyperlink ref="AZ139" r:id="rId128" location="1" xr:uid="{8117C7A9-5FF0-C746-87ED-989783C6517C}"/>
    <hyperlink ref="AG140" r:id="rId129" location="1" xr:uid="{37BF8F5C-2756-CE4D-8B14-DE02F141ABE8}"/>
    <hyperlink ref="AZ140" r:id="rId130" location="1" xr:uid="{41513E22-2FA1-EF42-8747-8D191AD8451B}"/>
    <hyperlink ref="AG141" r:id="rId131" location="1" xr:uid="{8CD022FF-ECB7-3944-8226-910FB1E4D47B}"/>
    <hyperlink ref="AZ141" r:id="rId132" location="1" xr:uid="{700A67DD-0231-5F4D-AAFE-0AA24666BA51}"/>
    <hyperlink ref="AG142" r:id="rId133" location="1" xr:uid="{030A8355-6F29-8C4E-93E2-EB87963C8F59}"/>
    <hyperlink ref="AZ142" r:id="rId134" location="1" xr:uid="{06F34A91-21B4-C04D-825D-2039D56BDEF2}"/>
    <hyperlink ref="AG143" r:id="rId135" location="1" xr:uid="{06DB10D2-8BC5-F545-908E-F742882888B7}"/>
    <hyperlink ref="AZ143" r:id="rId136" location="1" xr:uid="{3337E5F7-E06B-EA4F-9411-843BC3AAFA53}"/>
    <hyperlink ref="AG144" r:id="rId137" location="1" xr:uid="{C13FCF2A-2109-414E-9A9E-DBDA42C9DA62}"/>
    <hyperlink ref="AZ144" r:id="rId138" location="1" xr:uid="{D5F24772-CC6B-B244-969B-E250AB6EBF19}"/>
    <hyperlink ref="AG145" r:id="rId139" location="1" xr:uid="{61AC3521-A19B-2647-9885-FBEE419BD320}"/>
    <hyperlink ref="AZ145" r:id="rId140" location="1" xr:uid="{A5FB72E2-2DC0-ED4C-8614-5F2DED1AEF18}"/>
    <hyperlink ref="AG146" r:id="rId141" location="1" xr:uid="{B434BE29-5424-E44A-8212-DB5E0ADCCBC0}"/>
    <hyperlink ref="AZ146" r:id="rId142" location="1" xr:uid="{0A6E5369-4CA9-E44A-9B67-897E3FC5EE51}"/>
    <hyperlink ref="AG147" r:id="rId143" location="1" xr:uid="{7B26A915-DBE7-D74D-B53B-F4EF9110CC50}"/>
    <hyperlink ref="AZ147" r:id="rId144" location="1" xr:uid="{D3F9A504-8C4C-7A40-B71A-A3192847518C}"/>
    <hyperlink ref="AG148" r:id="rId145" location="1" xr:uid="{4E2AE601-097F-2A40-A982-69772C7EA370}"/>
    <hyperlink ref="AZ148" r:id="rId146" location="1" xr:uid="{A44DC6E9-476C-134C-B39D-4AB90A1B6C1D}"/>
    <hyperlink ref="AG149" r:id="rId147" location="1" xr:uid="{0A4C2494-6B25-304A-9253-D486E1CCA75D}"/>
    <hyperlink ref="AZ149" r:id="rId148" location="1" xr:uid="{C022BCC9-973C-164F-AB7C-514E6ADEE09D}"/>
    <hyperlink ref="AG150" r:id="rId149" location="1" xr:uid="{0A4A80AE-9F9B-F047-8409-FAED2EE0BF57}"/>
    <hyperlink ref="AZ150" r:id="rId150" location="1" xr:uid="{AEE78798-9504-8D4A-8D4C-607ACFC7E93B}"/>
    <hyperlink ref="AG151" r:id="rId151" location="1" xr:uid="{52022C89-D737-584C-ADE4-FE70B0E9E561}"/>
    <hyperlink ref="AZ151" r:id="rId152" location="1" xr:uid="{E866C4EC-6E49-2C40-BB7D-220CB0F95831}"/>
    <hyperlink ref="AG152" r:id="rId153" location="1" xr:uid="{19BF338F-40C0-6346-897D-0128F08A667B}"/>
    <hyperlink ref="AZ152" r:id="rId154" location="1" xr:uid="{296F66D2-141C-E74A-926C-ACFDCBDEB1D3}"/>
    <hyperlink ref="AG153" r:id="rId155" location="1" xr:uid="{ED0A99EB-00A7-BE43-A9FC-47684D3CD48B}"/>
    <hyperlink ref="AZ153" r:id="rId156" location="1" xr:uid="{04C8787A-E863-3E49-939D-6DCABBAE9F8F}"/>
    <hyperlink ref="AG154" r:id="rId157" location="1" xr:uid="{4F7045EC-2E1C-D849-93EA-A0D02E771A9D}"/>
    <hyperlink ref="AZ154" r:id="rId158" location="1" xr:uid="{6347B624-A192-0349-AD89-ECB040DD15C3}"/>
    <hyperlink ref="AG155" r:id="rId159" location="1" xr:uid="{A87515E8-7EC8-1D4A-8CC1-D17330D8F303}"/>
    <hyperlink ref="AZ155" r:id="rId160" location="1" xr:uid="{38473F2C-9578-FC46-A283-804D6AAE5DE5}"/>
    <hyperlink ref="AG156" r:id="rId161" location="1" xr:uid="{083350FC-2103-0343-B87A-0AF5AEFE0B71}"/>
    <hyperlink ref="AZ156" r:id="rId162" location="1" xr:uid="{24FBF077-9B3B-E549-9487-ED655A173E7F}"/>
    <hyperlink ref="AG157" r:id="rId163" location="1" xr:uid="{9C3EAA7C-C334-5F46-9ED4-4F79068626E7}"/>
    <hyperlink ref="AZ157" r:id="rId164" location="1" xr:uid="{DFEE4016-9A7A-914D-8723-6B28C94C15AD}"/>
    <hyperlink ref="AG158" r:id="rId165" location="1" xr:uid="{BB1F683D-4CA5-974C-89B7-9A839527E529}"/>
    <hyperlink ref="AZ158" r:id="rId166" location="1" xr:uid="{396E19F0-C516-1943-9D95-F4EFB9E439AD}"/>
    <hyperlink ref="AG159" r:id="rId167" location="1" xr:uid="{45674FE5-9C87-C14B-8C59-0D8014A6A9AD}"/>
    <hyperlink ref="AZ159" r:id="rId168" location="1" xr:uid="{EC687AFC-439C-724B-8550-649376E4B2EF}"/>
    <hyperlink ref="AG160" r:id="rId169" location="1" xr:uid="{3CDE2711-238F-9F49-AFC8-69539744F3F4}"/>
    <hyperlink ref="AZ160" r:id="rId170" location="1" xr:uid="{6B63CC2D-73FC-3F48-BA31-CAD836F5D609}"/>
    <hyperlink ref="AG161" r:id="rId171" location="1" xr:uid="{805E987F-ED36-6449-81E1-A8A7B0BA2A77}"/>
    <hyperlink ref="AZ161" r:id="rId172" location="1" xr:uid="{2DAAD5CE-63F9-6B42-8CB7-2BF628DA6221}"/>
    <hyperlink ref="AG162" r:id="rId173" location="1" xr:uid="{E39EC429-9DD1-134D-8F1A-A41C98359D4F}"/>
    <hyperlink ref="AZ162" r:id="rId174" location="1" xr:uid="{123E3E8C-912F-9B46-B7DB-FDDB3CBD9D3A}"/>
    <hyperlink ref="AG163" r:id="rId175" location="1" xr:uid="{A38C4920-147C-564D-91A9-2DE20ADED1B0}"/>
    <hyperlink ref="AZ163" r:id="rId176" location="1" xr:uid="{C449A890-5FA9-5848-8836-15F0A2C06695}"/>
    <hyperlink ref="AG164" r:id="rId177" location="1" xr:uid="{4430DBF7-BB5E-4C47-BC8D-1A4E667EB5F8}"/>
    <hyperlink ref="AZ164" r:id="rId178" location="1" xr:uid="{C5441D6B-70B2-464C-8D2D-BAF444B8C732}"/>
    <hyperlink ref="AG165" r:id="rId179" location="1" xr:uid="{4B871A8C-65CB-1848-A149-94249C546138}"/>
    <hyperlink ref="AZ165" r:id="rId180" location="1" xr:uid="{C9D8913D-21AC-6E46-9A71-0B6B6774600F}"/>
    <hyperlink ref="AG166" r:id="rId181" location="1" xr:uid="{C83ABD9A-8522-D54A-A41E-31DCC6F3B976}"/>
    <hyperlink ref="AZ166" r:id="rId182" location="1" xr:uid="{B9960117-BA96-CF4C-AAA2-182E866CEBAF}"/>
    <hyperlink ref="AG167" r:id="rId183" location="1" xr:uid="{17301C65-371E-1540-A88F-8A776D4EB130}"/>
    <hyperlink ref="AZ167" r:id="rId184" location="1" xr:uid="{79F250EB-5BF1-6642-BF25-F2E4087468D6}"/>
    <hyperlink ref="AG168" r:id="rId185" location="1" xr:uid="{1A88BD08-E8FD-764E-B382-4F4A22BF78AB}"/>
    <hyperlink ref="AZ168" r:id="rId186" location="1" xr:uid="{5299CC52-860C-0547-9D93-991400171D70}"/>
    <hyperlink ref="AG169" r:id="rId187" location="1" xr:uid="{6BC618E0-9B6E-2C48-827E-E73E39630F87}"/>
    <hyperlink ref="AZ169" r:id="rId188" location="1" xr:uid="{BC5E9CD7-583F-1749-BC34-644848345534}"/>
    <hyperlink ref="AG170" r:id="rId189" location="1" xr:uid="{5DE7D4DD-4D36-7C4D-8B83-10DD53B3F12B}"/>
    <hyperlink ref="AZ170" r:id="rId190" location="1" xr:uid="{D744DD3D-D2E7-2443-BC22-F9267EB59C78}"/>
    <hyperlink ref="AG171" r:id="rId191" location="1" xr:uid="{33F77E49-3D93-1E4A-83B9-D37BAA17D19C}"/>
    <hyperlink ref="AZ171" r:id="rId192" location="1" xr:uid="{20690DF4-515F-E341-B9CE-E3843B91C8F6}"/>
    <hyperlink ref="AG172" r:id="rId193" location="1" xr:uid="{CF7D6B69-A53E-9A43-8008-B3B2F05354F2}"/>
    <hyperlink ref="AZ172" r:id="rId194" location="1" xr:uid="{9FCCEE9C-5075-A642-8616-89810D53F92C}"/>
    <hyperlink ref="AG173" r:id="rId195" location="1" xr:uid="{96105307-61DB-7F45-B8AB-5D7790C0778E}"/>
    <hyperlink ref="AZ173" r:id="rId196" location="1" xr:uid="{AD1999F3-193D-664E-AABB-6E02CCFAD537}"/>
    <hyperlink ref="AG174" r:id="rId197" location="1" xr:uid="{8072E380-1AAE-0A4F-9CBD-10EF32863B88}"/>
    <hyperlink ref="AZ174" r:id="rId198" location="1" xr:uid="{C6430546-DA96-8A48-80BD-0D1A35C5E691}"/>
    <hyperlink ref="AG175" r:id="rId199" location="1" xr:uid="{43D6C1EC-3D4E-F042-9AC8-AF845FF60FA6}"/>
    <hyperlink ref="AZ175" r:id="rId200" location="1" xr:uid="{0647B80F-4E77-264A-930B-ABE1EFF5C141}"/>
    <hyperlink ref="AG176" r:id="rId201" location="1" xr:uid="{101CAC76-77CA-4147-AB34-63AD83407A67}"/>
    <hyperlink ref="AZ176" r:id="rId202" location="1" xr:uid="{4A7CD4CF-381F-1D44-BF4C-F20ED24AAB3D}"/>
    <hyperlink ref="AG177" r:id="rId203" location="1" xr:uid="{8E871B83-5C13-A646-BC0C-1966D4735FD7}"/>
    <hyperlink ref="AZ177" r:id="rId204" location="1" xr:uid="{A117EFD7-C4FF-A242-94BE-2311653BD274}"/>
    <hyperlink ref="AG178" r:id="rId205" location="1" xr:uid="{F3EAC4A4-87CE-5C40-B586-ABCB3BE8F2F0}"/>
    <hyperlink ref="AZ178" r:id="rId206" location="1" xr:uid="{933F9C0D-349C-864E-B675-DE66508F9B4F}"/>
    <hyperlink ref="AG179" r:id="rId207" location="1" xr:uid="{96C9D935-5FED-D842-B051-AE91F860BACC}"/>
    <hyperlink ref="AZ179" r:id="rId208" location="1" xr:uid="{2BC87271-6DE5-5140-BE23-020623F01DB7}"/>
    <hyperlink ref="AG180" r:id="rId209" location="1" xr:uid="{3C9FA860-1C6C-7F44-9955-FD458AEB07C5}"/>
    <hyperlink ref="AZ180" r:id="rId210" location="1" xr:uid="{6BBE261D-03BD-D044-977A-D0B3DAAC963F}"/>
    <hyperlink ref="AG181" r:id="rId211" location="1" xr:uid="{5D454199-6C3F-4345-8EF7-FEED8A5A0FB1}"/>
    <hyperlink ref="AZ181" r:id="rId212" location="1" xr:uid="{08900081-3241-8E4A-9A73-FAFBC4E9397C}"/>
    <hyperlink ref="AG182" r:id="rId213" location="1" xr:uid="{2326494B-29FF-9845-9844-C74D56AA3171}"/>
    <hyperlink ref="AZ182" r:id="rId214" location="1" xr:uid="{8CBBF09B-BC97-2D4B-86F8-6313BB9E7A35}"/>
    <hyperlink ref="AG183" r:id="rId215" location="1" xr:uid="{1DFBAC5D-C4AD-8241-8D52-0CF20B68CD45}"/>
    <hyperlink ref="AZ183" r:id="rId216" location="1" xr:uid="{77761432-D3EA-694D-BD93-B67AC66F021D}"/>
    <hyperlink ref="AG184" r:id="rId217" location="1" xr:uid="{6EA9AFB6-EE28-E94A-BB8A-307E3F179649}"/>
    <hyperlink ref="AZ184" r:id="rId218" location="1" xr:uid="{286DAA1B-0AEF-6B48-B0BE-B048313EC4DC}"/>
    <hyperlink ref="AG185" r:id="rId219" location="1" xr:uid="{16689AC0-EFFF-1D41-86BD-F307B6E51114}"/>
    <hyperlink ref="AZ185" r:id="rId220" location="1" xr:uid="{6CDF5DDC-517C-7D49-9305-989CC1403979}"/>
    <hyperlink ref="AG186" r:id="rId221" location="1" xr:uid="{7FD812BA-0689-5C4E-9F87-D7189DEE7E0C}"/>
    <hyperlink ref="AZ186" r:id="rId222" location="1" xr:uid="{93A6DD6E-B6B3-FE45-8D9F-F71F66663AC0}"/>
    <hyperlink ref="AG187" r:id="rId223" location="1" xr:uid="{38B3A5D8-0CDE-A647-BD9C-7724283492CF}"/>
    <hyperlink ref="AZ187" r:id="rId224" location="1" xr:uid="{88E67218-B781-A048-8194-4E33288443FE}"/>
    <hyperlink ref="AG188" r:id="rId225" location="1" xr:uid="{7E62590E-07AB-0D46-A76A-09E26AE1338D}"/>
    <hyperlink ref="AZ188" r:id="rId226" location="1" xr:uid="{CF70C87F-89E9-CB43-8A9E-B1E47F18C1E1}"/>
    <hyperlink ref="AG189" r:id="rId227" location="1" xr:uid="{238E7E50-9D31-444E-A4A7-1F1C6DCD8874}"/>
    <hyperlink ref="AZ189" r:id="rId228" location="1" xr:uid="{CFDAC3C5-9033-AC48-858F-D303E65CB9AF}"/>
    <hyperlink ref="AG190" r:id="rId229" location="1" xr:uid="{146DBE0D-A0FE-A641-AF14-ECD99D811020}"/>
    <hyperlink ref="AZ190" r:id="rId230" location="1" xr:uid="{7D831E7F-7EBB-E640-B373-28DA4227A0C0}"/>
    <hyperlink ref="AG191" r:id="rId231" location="1" xr:uid="{FED84466-5900-E64F-B691-549E271695CC}"/>
    <hyperlink ref="AZ191" r:id="rId232" location="1" xr:uid="{B1E7B48A-1786-C549-9A79-F11CDBFA12DD}"/>
    <hyperlink ref="AG192" r:id="rId233" location="1" xr:uid="{525C5AF8-268C-8E43-83BC-E97B68E87791}"/>
    <hyperlink ref="AZ192" r:id="rId234" location="1" xr:uid="{E00ACA85-E13F-E047-B3B5-C7873596134F}"/>
    <hyperlink ref="AG193" r:id="rId235" location="1" xr:uid="{87740A27-BAE6-FB42-8C3F-4CADF320AA35}"/>
    <hyperlink ref="AZ193" r:id="rId236" location="1" xr:uid="{B4D2EFC3-F6CE-0A4D-ACA0-3BBFDCE5BB11}"/>
    <hyperlink ref="AG194" r:id="rId237" location="1" xr:uid="{88142AE1-9AC2-6345-912E-4B69C3546AC2}"/>
    <hyperlink ref="AZ194" r:id="rId238" location="1" xr:uid="{5DE32310-1D2D-EB48-963A-F16F470650FE}"/>
    <hyperlink ref="AG195" r:id="rId239" location="1" xr:uid="{8A037BF9-E7AB-2F43-BD84-17C2B302895A}"/>
    <hyperlink ref="AZ195" r:id="rId240" location="1" xr:uid="{96D5B95F-2053-D94D-923A-AB07347F9133}"/>
    <hyperlink ref="AG196" r:id="rId241" location="1" xr:uid="{156457EA-ED2B-DF43-A247-3776903B0D9B}"/>
    <hyperlink ref="AZ196" r:id="rId242" location="1" xr:uid="{EC611EF5-6445-C94E-A929-D9BFAFCBB254}"/>
    <hyperlink ref="AG197" r:id="rId243" location="1" xr:uid="{ED506FD6-EA19-4545-8E20-E093D1805FD1}"/>
    <hyperlink ref="AZ197" r:id="rId244" location="1" xr:uid="{E6DB97FC-8EEC-2742-9977-4E774C1CB0E6}"/>
    <hyperlink ref="AG198" r:id="rId245" location="1" xr:uid="{82011BEF-8A64-D742-844C-75F149B007D1}"/>
    <hyperlink ref="AZ198" r:id="rId246" location="1" xr:uid="{646E3DDF-9115-AB42-9B28-A8CDCF164264}"/>
    <hyperlink ref="AG199" r:id="rId247" location="1" xr:uid="{7472ED9C-BCE3-9F45-98FF-C9A790DBE829}"/>
    <hyperlink ref="AZ199" r:id="rId248" location="1" xr:uid="{D9D9E666-DD2B-8141-B2F3-AD77A662E8C8}"/>
    <hyperlink ref="AG200" r:id="rId249" location="1" xr:uid="{345F7A5A-5BAE-164C-AB27-9BF88EE5ADC9}"/>
    <hyperlink ref="AZ200" r:id="rId250" location="1" xr:uid="{145328B3-7775-A84C-9233-1AC361BA14F6}"/>
    <hyperlink ref="AG201" r:id="rId251" location="1" xr:uid="{2E8C3AA7-4751-0B4E-B56A-C2F97CADB245}"/>
    <hyperlink ref="AZ201" r:id="rId252" location="1" xr:uid="{E73329DF-F1E0-AD45-805B-C414A2D95466}"/>
    <hyperlink ref="AG202" r:id="rId253" location="1" xr:uid="{1D3EAA2F-D708-8F4C-B204-E7A02CC527ED}"/>
    <hyperlink ref="AZ202" r:id="rId254" location="1" xr:uid="{BFF630AD-D133-4B4C-8B75-41D79621B16D}"/>
    <hyperlink ref="AG203" r:id="rId255" location="1" xr:uid="{E4CE41AC-FC46-5245-AA87-2902A3F75220}"/>
    <hyperlink ref="AZ203" r:id="rId256" location="1" xr:uid="{9DC2DA43-CFF1-D842-9B1A-D6E80EF31137}"/>
    <hyperlink ref="AG204" r:id="rId257" location="1" xr:uid="{E6C80563-CEC0-8C40-83AF-F0FFEDF58AA7}"/>
    <hyperlink ref="AZ204" r:id="rId258" location="1" xr:uid="{26E4B36F-9A25-414B-9E77-A1E638F8CB59}"/>
    <hyperlink ref="AG205" r:id="rId259" location="1" xr:uid="{7F3DE4A1-7EEB-D045-866D-1ADA5071E5B0}"/>
    <hyperlink ref="AZ205" r:id="rId260" location="1" xr:uid="{EBD7D0AC-394C-D746-B5A6-7995B63E9F81}"/>
    <hyperlink ref="AG206" r:id="rId261" location="1" xr:uid="{121823C1-455B-734E-A3E0-C12F73E96B7A}"/>
    <hyperlink ref="AZ206" r:id="rId262" location="1" xr:uid="{687BF998-0F68-C146-B8DD-D8052FCD87AE}"/>
    <hyperlink ref="AG207" r:id="rId263" location="1" xr:uid="{EC1EBEAF-E76E-4F4F-81B4-B92257D923CE}"/>
    <hyperlink ref="AZ207" r:id="rId264" location="1" xr:uid="{610AC0C9-5C7F-EC4F-A1F3-0C4B21468813}"/>
    <hyperlink ref="AG208" r:id="rId265" location="1" xr:uid="{538CE437-E006-7E43-AECB-E34AEB90CECD}"/>
    <hyperlink ref="AZ208" r:id="rId266" location="1" xr:uid="{6B15244D-27D6-BC4B-AE3C-CBA6E69B5BBD}"/>
    <hyperlink ref="AG209" r:id="rId267" location="1" xr:uid="{E4B1E6E7-4B7E-F44B-8DAF-F5BE5268FF68}"/>
    <hyperlink ref="AZ209" r:id="rId268" location="1" xr:uid="{8DDDA541-6EF6-E84A-AC87-8A67CBAA4125}"/>
    <hyperlink ref="AG210" r:id="rId269" location="1" xr:uid="{7D2F0725-F0CF-4446-BCA7-A10AF4F6FEC2}"/>
    <hyperlink ref="AZ210" r:id="rId270" location="1" xr:uid="{EE6C184C-EC5E-DC4C-9592-1219579DA12F}"/>
    <hyperlink ref="AG211" r:id="rId271" location="1" xr:uid="{95CAE6D5-8699-C443-A068-4FABF90ECEB2}"/>
    <hyperlink ref="AZ211" r:id="rId272" location="1" xr:uid="{8D14A27C-C8DF-2A4A-90D6-69B989AEED2E}"/>
    <hyperlink ref="AG212" r:id="rId273" location="1" xr:uid="{4D0DC4F4-81B9-234E-A9BC-9AD3F8AA8166}"/>
    <hyperlink ref="AZ212" r:id="rId274" location="1" xr:uid="{196B1DCB-97F4-6E4F-AC4E-C19ED0EF48BA}"/>
    <hyperlink ref="AG213" r:id="rId275" location="1" xr:uid="{0A99E93D-6E17-6D4C-8050-4A62CCA3FB55}"/>
    <hyperlink ref="AZ213" r:id="rId276" location="1" xr:uid="{1B9D35BF-1226-584A-8AA7-A27006FAB4C0}"/>
    <hyperlink ref="AG214" r:id="rId277" location="1" xr:uid="{F9C95C28-1E0F-1F46-9210-B11AC7538035}"/>
    <hyperlink ref="AZ214" r:id="rId278" location="1" xr:uid="{F489EE43-8595-634B-A502-8886E302C228}"/>
    <hyperlink ref="AG215" r:id="rId279" location="1" xr:uid="{FEB7C72A-17FC-E845-AB90-99CBD3345248}"/>
    <hyperlink ref="AZ215" r:id="rId280" location="1" xr:uid="{684E27F9-56A7-174F-A9A3-BB642DCE3B9D}"/>
    <hyperlink ref="AG216" r:id="rId281" location="1" xr:uid="{ECA9AEAE-3A49-A845-A738-C25BA4EF520D}"/>
    <hyperlink ref="AZ216" r:id="rId282" location="1" xr:uid="{2AF41B1E-4985-4F45-857C-D9744796420C}"/>
    <hyperlink ref="AG217" r:id="rId283" location="1" xr:uid="{28103768-75C1-9941-ACA9-268CD0D0D00C}"/>
    <hyperlink ref="AZ217" r:id="rId284" location="1" xr:uid="{06187DF3-476E-854A-B00B-2302B51C2287}"/>
    <hyperlink ref="AG218" r:id="rId285" location="1" xr:uid="{1B12B09E-D4FB-5A41-9022-7D8B641903FF}"/>
    <hyperlink ref="AZ218" r:id="rId286" location="1" xr:uid="{3EF8314A-BFEB-6C43-8967-6CF5DC685CAD}"/>
    <hyperlink ref="AG219" r:id="rId287" location="1" xr:uid="{D17F0FCB-733A-1342-82BD-637BD0F02F97}"/>
    <hyperlink ref="AZ219" r:id="rId288" location="1" xr:uid="{4B3A1C7C-F914-FE47-BB99-80FE727A8539}"/>
    <hyperlink ref="AG220" r:id="rId289" location="1" xr:uid="{3C1CE2E8-9B05-8B49-8AA9-B8E2EFFC1DD0}"/>
    <hyperlink ref="AZ220" r:id="rId290" location="1" xr:uid="{053343ED-B310-9646-92AF-5A8BA7A28A2B}"/>
    <hyperlink ref="AG221" r:id="rId291" location="1" xr:uid="{E978A2A7-FCCF-9D48-A607-696B564A21FF}"/>
    <hyperlink ref="AZ221" r:id="rId292" location="1" xr:uid="{E637760F-BFB7-8A42-9635-D7C47A5832A2}"/>
    <hyperlink ref="AG222" r:id="rId293" location="1" xr:uid="{2A2EEFA9-CBD9-7342-B873-9F4060165D85}"/>
    <hyperlink ref="AZ222" r:id="rId294" location="1" xr:uid="{A932C2AA-F630-2442-8641-CCB9F89BB673}"/>
    <hyperlink ref="AG223" r:id="rId295" location="1" xr:uid="{83E99EB5-D3D9-FB4F-9532-F0E75D18478B}"/>
    <hyperlink ref="AZ223" r:id="rId296" location="1" xr:uid="{941B38D2-EB77-1B4C-BD6F-30FB4AC53216}"/>
    <hyperlink ref="AG224" r:id="rId297" location="1" xr:uid="{211264DE-2D61-0D42-B911-E449FEC24657}"/>
    <hyperlink ref="AZ224" r:id="rId298" location="1" xr:uid="{5351AA04-2875-734C-8DE7-937CD13AEB1B}"/>
    <hyperlink ref="AG225" r:id="rId299" location="1" xr:uid="{FAFF6565-B9A5-0847-AD4B-D00762455B3F}"/>
    <hyperlink ref="AZ225" r:id="rId300" location="1" xr:uid="{B495372A-4BF5-C449-A441-B47A53578965}"/>
    <hyperlink ref="AG226" r:id="rId301" location="1" xr:uid="{8B2763C5-9E03-3345-BFA1-D1B938289F35}"/>
    <hyperlink ref="AZ226" r:id="rId302" location="1" xr:uid="{E1433430-9754-9A44-863A-C114595FCBFF}"/>
    <hyperlink ref="AG227" r:id="rId303" location="1" xr:uid="{4003CBAD-C163-5F4A-B856-72C9D86247E7}"/>
    <hyperlink ref="AZ227" r:id="rId304" location="1" xr:uid="{02C09468-1662-1E44-BA8D-2B1F5BFD4A68}"/>
    <hyperlink ref="AG228" r:id="rId305" location="1" xr:uid="{F453E269-22E3-EB4A-96FD-B9DE26E30E69}"/>
    <hyperlink ref="AZ228" r:id="rId306" location="1" xr:uid="{DF630B17-BF7A-B944-BDB3-6651213DAF08}"/>
    <hyperlink ref="AG229" r:id="rId307" location="1" xr:uid="{13F9C516-5C75-6C4A-92C6-61F8E0121B52}"/>
    <hyperlink ref="AZ229" r:id="rId308" location="1" xr:uid="{99A196C6-844C-D54E-A8FE-B3593EA92151}"/>
    <hyperlink ref="AG230" r:id="rId309" location="1" xr:uid="{9CA7710A-BF3C-E542-A163-2806DCA60CE6}"/>
    <hyperlink ref="AZ230" r:id="rId310" location="1" xr:uid="{8695C212-85D8-4543-94D0-F5F9DA858790}"/>
    <hyperlink ref="AG231" r:id="rId311" location="1" xr:uid="{14934447-1FCA-B24D-8ABF-F960E58912C5}"/>
    <hyperlink ref="AZ231" r:id="rId312" location="1" xr:uid="{D0BBA510-73A8-EC4A-AC04-112400707A41}"/>
    <hyperlink ref="AG232" r:id="rId313" location="1" xr:uid="{DE8FAEDE-3D47-6643-96D5-970547959CD1}"/>
    <hyperlink ref="AZ232" r:id="rId314" location="1" xr:uid="{CF8D33EE-04FD-F14D-8481-0EDDFE402092}"/>
    <hyperlink ref="AG233" r:id="rId315" location="1" xr:uid="{412EFAD6-C8B5-0044-AB22-AB39BB2622F0}"/>
    <hyperlink ref="AZ233" r:id="rId316" location="1" xr:uid="{9852510D-E617-9445-A633-3B19807EDF05}"/>
    <hyperlink ref="AG234" r:id="rId317" location="1" xr:uid="{58D1EA0A-7C5B-9F45-91B8-4DAA426A28B3}"/>
    <hyperlink ref="AZ234" r:id="rId318" location="1" xr:uid="{50247A7D-9F4E-F745-951D-15BBE866F771}"/>
    <hyperlink ref="AG235" r:id="rId319" location="1" xr:uid="{4DACAD4F-677A-0744-8CDD-A4F5CFE2BB4E}"/>
    <hyperlink ref="AZ235" r:id="rId320" location="1" xr:uid="{7D1FB2F6-7216-5C4A-8A9E-43C5CC456326}"/>
    <hyperlink ref="AG236" r:id="rId321" location="1" xr:uid="{C0E5135D-A9BF-774E-93A9-981A70A9434F}"/>
    <hyperlink ref="AZ236" r:id="rId322" location="1" xr:uid="{B8399193-409A-1B43-B91E-32371B529622}"/>
    <hyperlink ref="AG237" r:id="rId323" location="1" xr:uid="{8B06B366-157B-E546-A414-AF584FDC6448}"/>
    <hyperlink ref="AZ237" r:id="rId324" location="1" xr:uid="{4FE9FB38-744F-5D40-96FA-4DEBAC5BCD3F}"/>
    <hyperlink ref="AG238" r:id="rId325" location="1" xr:uid="{8092DBDA-55EE-3345-80FE-38655F858715}"/>
    <hyperlink ref="AZ238" r:id="rId326" location="1" xr:uid="{DBED496B-F850-064C-B0ED-2DBF4A3D2A4D}"/>
    <hyperlink ref="AG239" r:id="rId327" location="1" xr:uid="{88C424B3-AD32-124E-9DAA-F35F706A6672}"/>
    <hyperlink ref="AZ239" r:id="rId328" location="1" xr:uid="{C1F12B97-001F-AF42-ACC7-8BAC6438D559}"/>
    <hyperlink ref="AG240" r:id="rId329" location="1" xr:uid="{F977E07D-27DE-6C4E-9BE4-5CF303652543}"/>
    <hyperlink ref="AZ240" r:id="rId330" location="1" xr:uid="{ED9AFE03-8E14-344D-AD82-218C8A8E465D}"/>
    <hyperlink ref="AG241" r:id="rId331" location="1" xr:uid="{2907307F-E51D-1B43-B9B9-60EB20617A3A}"/>
    <hyperlink ref="AZ241" r:id="rId332" location="1" xr:uid="{81279693-5886-E042-AF64-4A8826F9A951}"/>
    <hyperlink ref="AG242" r:id="rId333" location="1" xr:uid="{4D9BA539-88DD-2D40-A72D-B4C89B3E113E}"/>
    <hyperlink ref="AZ242" r:id="rId334" location="1" xr:uid="{FFF1887C-B3FC-1F46-892F-8F5EABF1B975}"/>
    <hyperlink ref="AG243" r:id="rId335" location="1" xr:uid="{B1A2403C-2DDD-D04B-A363-0C6CFDA286F8}"/>
    <hyperlink ref="AZ243" r:id="rId336" location="1" xr:uid="{8B6E685F-C3D6-5140-A648-930088F5B340}"/>
    <hyperlink ref="AG244" r:id="rId337" location="1" xr:uid="{DCE0361C-ED91-0A4F-8528-6E504816FB6A}"/>
    <hyperlink ref="AZ244" r:id="rId338" location="1" xr:uid="{2CB09385-7639-124C-8952-B67172303ECE}"/>
    <hyperlink ref="AG245" r:id="rId339" location="1" xr:uid="{8AF26C30-6BE0-9B44-A3B4-A7057E7B2D34}"/>
    <hyperlink ref="AZ245" r:id="rId340" location="1" xr:uid="{341898E6-E8B5-584C-8A64-1A9F55163AD9}"/>
    <hyperlink ref="AG246" r:id="rId341" location="1" xr:uid="{DA54AC77-520D-334F-8608-EE40095A0BCF}"/>
    <hyperlink ref="AZ246" r:id="rId342" location="1" xr:uid="{AAF6C4D7-C3E2-2541-A571-48922D58E515}"/>
    <hyperlink ref="AG247" r:id="rId343" location="1" xr:uid="{933D16DB-601D-EC4C-AB81-8079300339AF}"/>
    <hyperlink ref="AZ247" r:id="rId344" location="1" xr:uid="{5333FEF8-E887-0749-B9F3-31FF740AEC07}"/>
    <hyperlink ref="AG248" r:id="rId345" location="1" xr:uid="{CFD354C7-9B7D-C442-830E-4CFCC6C0E8D2}"/>
    <hyperlink ref="AZ248" r:id="rId346" location="1" xr:uid="{14D8D216-853A-AE47-AFA8-8DF50F9507BC}"/>
    <hyperlink ref="AG249" r:id="rId347" location="1" xr:uid="{AF02C381-5143-6D44-86B8-C7C3D359C775}"/>
    <hyperlink ref="AZ249" r:id="rId348" location="1" xr:uid="{0436825B-9FFD-BC4C-AC26-3B9129713025}"/>
    <hyperlink ref="AG250" r:id="rId349" location="1" xr:uid="{FD32F267-E643-2047-AFCB-767C230A850A}"/>
    <hyperlink ref="AZ250" r:id="rId350" location="1" xr:uid="{81B915B0-36C1-E64D-A013-99DC3EA5C7CD}"/>
    <hyperlink ref="AG251" r:id="rId351" location="1" xr:uid="{917012B4-D2D2-4445-A517-ADEEA66808B2}"/>
    <hyperlink ref="AZ251" r:id="rId352" location="1" xr:uid="{B1F41132-374F-0D42-9FCA-42C137D429AA}"/>
    <hyperlink ref="AG252" r:id="rId353" location="1" xr:uid="{E38EFE29-3373-BE4F-B8FE-3827498ED3C7}"/>
    <hyperlink ref="AZ252" r:id="rId354" location="1" xr:uid="{C23AF9FF-7593-E84C-9564-E15710CBDA16}"/>
    <hyperlink ref="AG253" r:id="rId355" location="1" xr:uid="{C5749BC3-B27E-0146-9799-1019AC9C8E0D}"/>
    <hyperlink ref="AZ253" r:id="rId356" location="1" xr:uid="{E79AC0F2-18D2-2943-8B83-F19748020E94}"/>
    <hyperlink ref="AG254" r:id="rId357" location="1" xr:uid="{D404AC7C-78EC-7641-A2DF-A31767745CDF}"/>
    <hyperlink ref="AZ254" r:id="rId358" location="1" xr:uid="{5109B309-5B6C-3947-87BF-A76E974FEDAC}"/>
    <hyperlink ref="AG255" r:id="rId359" location="1" xr:uid="{8E413B94-E86E-DC49-B5FA-50B398A093B5}"/>
    <hyperlink ref="AZ255" r:id="rId360" location="1" xr:uid="{DBE77999-3F44-684F-B818-EA91C9BAF8A2}"/>
    <hyperlink ref="AG256" r:id="rId361" location="1" xr:uid="{57191DE6-B9AC-B244-B578-49ADFB4C97DB}"/>
    <hyperlink ref="AZ256" r:id="rId362" location="1" xr:uid="{1FDEAD6B-751F-3D48-8059-D30451358804}"/>
    <hyperlink ref="AG257" r:id="rId363" location="1" xr:uid="{32D5670A-E017-974D-B439-39F5C20BA11E}"/>
    <hyperlink ref="AZ257" r:id="rId364" location="1" xr:uid="{FCB6B36E-1437-7243-85A6-F8AE78A30A52}"/>
    <hyperlink ref="AG258" r:id="rId365" location="1" xr:uid="{0DD66EAF-06B3-554E-A45D-0BE4C05692D5}"/>
    <hyperlink ref="AZ258" r:id="rId366" location="1" xr:uid="{DD4D4F26-7C12-3941-8FFE-15AC7CD284D3}"/>
    <hyperlink ref="AG259" r:id="rId367" location="1" xr:uid="{D636EB9B-8017-7A4A-8239-DF442BA9493E}"/>
    <hyperlink ref="AZ259" r:id="rId368" location="1" xr:uid="{567A02A1-E876-9B48-8B82-2C6306F31B92}"/>
    <hyperlink ref="AG260" r:id="rId369" location="1" xr:uid="{E87A873F-C8C7-E647-BB7C-AD06037EDFEA}"/>
    <hyperlink ref="AZ260" r:id="rId370" location="1" xr:uid="{5EF15FEA-660D-0C4B-8BEE-69790183D046}"/>
    <hyperlink ref="AG261" r:id="rId371" location="1" xr:uid="{961C3BF8-6F5D-3F4D-981F-69C6C13596AF}"/>
    <hyperlink ref="AZ261" r:id="rId372" location="1" xr:uid="{65EE20DE-71CD-2F4F-81A7-DA8AF5B3AD9A}"/>
    <hyperlink ref="AG262" r:id="rId373" location="1" xr:uid="{ED91CF27-C203-1741-881F-B6F944797FC3}"/>
    <hyperlink ref="AZ262" r:id="rId374" location="1" xr:uid="{1FE68BD6-FF05-5A45-B889-72C2FDA3E4E7}"/>
    <hyperlink ref="AG263" r:id="rId375" location="1" xr:uid="{4C0BDF4A-EBD8-0645-80FA-E3A3EFBBC4DF}"/>
    <hyperlink ref="AZ263" r:id="rId376" location="1" xr:uid="{ED751A25-CE0D-914F-BECF-E6643F0DDF03}"/>
    <hyperlink ref="AG264" r:id="rId377" location="1" xr:uid="{3351B97D-4C80-DE40-A4E9-F52E4E3ADBD9}"/>
    <hyperlink ref="AZ264" r:id="rId378" location="1" xr:uid="{97763FC2-CC6F-E248-B947-8E91A775F97F}"/>
    <hyperlink ref="AG265" r:id="rId379" location="1" xr:uid="{2D90001B-7841-1541-95E8-4F173D10E3A4}"/>
    <hyperlink ref="AZ265" r:id="rId380" location="1" xr:uid="{A9280F8B-2BAF-824B-926E-CF80E43F4E75}"/>
    <hyperlink ref="AG266" r:id="rId381" location="1" xr:uid="{FB97E545-BF4F-5F45-A7C5-3DD757C94BB6}"/>
    <hyperlink ref="AZ266" r:id="rId382" location="1" xr:uid="{56316D72-319F-DE44-B7C6-CDA2152AB87D}"/>
    <hyperlink ref="AG267" r:id="rId383" location="1" xr:uid="{B2C9A9F0-9B89-F34F-AE24-C2CCE1065CA0}"/>
    <hyperlink ref="AZ267" r:id="rId384" location="1" xr:uid="{E8B444A6-FB09-8649-BE0C-BAF9D7004D31}"/>
    <hyperlink ref="AG268" r:id="rId385" location="1" xr:uid="{DEA9E489-CCB3-D444-8AD5-37260CFD80BC}"/>
    <hyperlink ref="AZ268" r:id="rId386" location="1" xr:uid="{769A0022-BCBC-5B4D-94E1-BD6AA006FF61}"/>
    <hyperlink ref="AG269" r:id="rId387" location="1" xr:uid="{A7265742-0CAA-6C41-830A-5AAD4DEC43D7}"/>
    <hyperlink ref="AZ269" r:id="rId388" location="1" xr:uid="{65E60B63-6CB6-9448-A439-A549BBECABDF}"/>
    <hyperlink ref="AG270" r:id="rId389" location="1" xr:uid="{0169C6F4-C241-E849-B25C-ABBBA95FF0EE}"/>
    <hyperlink ref="AZ270" r:id="rId390" location="1" xr:uid="{DEC812DE-4D90-534E-A8DA-F741C7A81045}"/>
    <hyperlink ref="AG271" r:id="rId391" location="1" xr:uid="{96247E3C-72DF-4843-B2A4-0334A1494C30}"/>
    <hyperlink ref="AZ271" r:id="rId392" location="1" xr:uid="{6C545A7E-541C-8B44-998A-E91E3BFE5CFF}"/>
    <hyperlink ref="AG272" r:id="rId393" location="1" xr:uid="{EE9C96DD-85A1-FB4C-B07E-66239D274FFD}"/>
    <hyperlink ref="AZ272" r:id="rId394" location="1" xr:uid="{E7AA2BA5-9864-D44C-8EFD-05DD2A94FA8A}"/>
    <hyperlink ref="AG273" r:id="rId395" location="1" xr:uid="{DACC6539-D13F-3B45-9A54-BA5E7E97807E}"/>
    <hyperlink ref="AZ273" r:id="rId396" location="1" xr:uid="{4E9CC841-9AE7-B744-B57C-01D1D0AC4153}"/>
    <hyperlink ref="AG274" r:id="rId397" location="1" xr:uid="{C38CA672-70D0-F841-8413-67213E2E7E39}"/>
    <hyperlink ref="AZ274" r:id="rId398" location="1" xr:uid="{55C57B5E-F662-CF4E-B6E4-50955A873CEE}"/>
    <hyperlink ref="AG275" r:id="rId399" location="1" xr:uid="{A2783ADF-98EE-5B4A-808C-91FE8B877715}"/>
    <hyperlink ref="AZ275" r:id="rId400" location="1" xr:uid="{371073F4-42FC-8749-8034-D3EB4DBB7BCA}"/>
    <hyperlink ref="AG276" r:id="rId401" location="1" xr:uid="{58CED224-611F-234A-81E8-784C863C9934}"/>
    <hyperlink ref="AZ276" r:id="rId402" location="1" xr:uid="{722610C8-254D-334D-9904-5641AB4F5BE3}"/>
    <hyperlink ref="AG277" r:id="rId403" location="1" xr:uid="{7A4B1689-ABFE-6C43-B7A2-3A85A4A15B15}"/>
    <hyperlink ref="AZ277" r:id="rId404" location="1" xr:uid="{7812AF34-7A05-1047-9A6D-5D2E3E68CD6A}"/>
    <hyperlink ref="AG278" r:id="rId405" location="1" xr:uid="{5C852F42-665C-8F47-83F2-AD48418F1C08}"/>
    <hyperlink ref="AZ278" r:id="rId406" location="1" xr:uid="{3590916E-DBCD-764E-81ED-49AAB68024F0}"/>
    <hyperlink ref="AG279" r:id="rId407" location="1" xr:uid="{93D47E62-9C1C-E644-946D-A456EECE3C3E}"/>
    <hyperlink ref="AZ279" r:id="rId408" location="1" xr:uid="{3E856258-0F19-A841-96FF-221EA626A34A}"/>
    <hyperlink ref="AG280" r:id="rId409" location="1" xr:uid="{5E62EBDB-8988-8947-BFBC-70ED7FAF7504}"/>
    <hyperlink ref="AZ280" r:id="rId410" location="1" xr:uid="{09C5AA1D-EF04-1844-BD0A-E67D02EDBA91}"/>
    <hyperlink ref="AG281" r:id="rId411" location="1" xr:uid="{1864993A-3DB8-5F41-8E3E-6BACF7B802DF}"/>
    <hyperlink ref="AZ281" r:id="rId412" location="1" xr:uid="{99E01F88-AA11-AC41-9D81-67FF9A627C32}"/>
    <hyperlink ref="AG282" r:id="rId413" location="1" xr:uid="{9C189167-527D-D348-AF20-B915A6AABA8E}"/>
    <hyperlink ref="AZ282" r:id="rId414" location="1" xr:uid="{3E6BB7C2-18FE-2A4B-A89B-C32E62EEE799}"/>
    <hyperlink ref="AG283" r:id="rId415" location="1" xr:uid="{E9E9EB10-97EF-3F4D-8293-A01EB0C023FE}"/>
    <hyperlink ref="AZ283" r:id="rId416" location="1" xr:uid="{2343F83E-6422-8B44-B0C3-DE0DE1195598}"/>
    <hyperlink ref="AG284" r:id="rId417" location="1" xr:uid="{C51D1EEC-B482-9C46-9403-69D78BC6ACAB}"/>
    <hyperlink ref="AZ284" r:id="rId418" location="1" xr:uid="{1EE5D19C-9859-5D41-91B0-B1CA97BC5753}"/>
    <hyperlink ref="AG285" r:id="rId419" location="1" xr:uid="{8303B2B3-E183-C342-A618-13F55D199095}"/>
    <hyperlink ref="AZ285" r:id="rId420" location="1" xr:uid="{9E41D591-378E-3247-915D-9AF33BD1DA9F}"/>
    <hyperlink ref="AG286" r:id="rId421" location="1" xr:uid="{BBE9B1FA-7829-A340-942E-1613121DE190}"/>
    <hyperlink ref="AZ286" r:id="rId422" location="1" xr:uid="{43FA7C0F-4DB5-F345-84D7-23D121AC66D6}"/>
    <hyperlink ref="AG287" r:id="rId423" location="1" xr:uid="{7E59C1D3-724E-7642-8103-0A8FB0E9995B}"/>
    <hyperlink ref="AZ287" r:id="rId424" location="1" xr:uid="{13A3CED7-6511-A34C-8C0F-0109F15BEF15}"/>
    <hyperlink ref="AG288" r:id="rId425" location="1" xr:uid="{14A7A944-EA9B-804E-B1AB-08D2D0BA93F0}"/>
    <hyperlink ref="AZ288" r:id="rId426" location="1" xr:uid="{996ACF96-14C3-4D4A-9730-126F3CE17201}"/>
    <hyperlink ref="AG289" r:id="rId427" location="1" xr:uid="{AB41454E-967F-AC4D-A732-E199830BED64}"/>
    <hyperlink ref="AZ289" r:id="rId428" location="1" xr:uid="{2E9EC7B5-5C1C-974A-8B73-6B035A241D74}"/>
    <hyperlink ref="AG290" r:id="rId429" location="1" xr:uid="{113B0758-51F7-6A42-B211-007A7B43E71C}"/>
    <hyperlink ref="AZ290" r:id="rId430" location="1" xr:uid="{23220364-47CA-4145-A871-399FA8CC8866}"/>
    <hyperlink ref="AG291" r:id="rId431" location="1" xr:uid="{8BB3EEE0-A59E-DC45-A514-064C6133CE3D}"/>
    <hyperlink ref="AZ291" r:id="rId432" location="1" xr:uid="{15A4C600-1D54-7049-B3A8-E71557DA6664}"/>
    <hyperlink ref="AG292" r:id="rId433" location="1" xr:uid="{5993ED03-3D34-7348-B6A3-ED47E965C38C}"/>
    <hyperlink ref="AZ292" r:id="rId434" location="1" xr:uid="{832093E5-F61B-3648-BCDB-7778E5EAD187}"/>
    <hyperlink ref="AG293" r:id="rId435" location="1" xr:uid="{1135D764-E2E8-7941-827A-FBE43FDFC698}"/>
    <hyperlink ref="AZ293" r:id="rId436" location="1" xr:uid="{F3859D1A-F281-8C41-BC93-9163B72842B7}"/>
    <hyperlink ref="AG294" r:id="rId437" location="1" xr:uid="{716EE760-4512-FA48-928A-0CD28C7A3B4C}"/>
    <hyperlink ref="AZ294" r:id="rId438" location="1" xr:uid="{356C2EE2-CA4A-CA4E-94DB-114AE0C63BD7}"/>
    <hyperlink ref="AG295" r:id="rId439" location="1" xr:uid="{737018B7-6797-5444-9B64-66A71E2D2ECA}"/>
    <hyperlink ref="AZ295" r:id="rId440" location="1" xr:uid="{EDF17D43-EAE9-9845-948A-47636BE93E08}"/>
    <hyperlink ref="AG296" r:id="rId441" location="1" xr:uid="{7056F6D5-B3FB-3E42-ADB4-CFF727359F9E}"/>
    <hyperlink ref="AZ296" r:id="rId442" location="1" xr:uid="{C02CFC80-9357-6248-A9BC-20736F5DF02C}"/>
    <hyperlink ref="AG297" r:id="rId443" location="1" xr:uid="{3B91A229-F3EA-6B4A-B199-41B9D2E57B8A}"/>
    <hyperlink ref="AZ297" r:id="rId444" location="1" xr:uid="{23298847-40CA-D84D-8A6E-C631351EBC27}"/>
    <hyperlink ref="AG298" r:id="rId445" location="1" xr:uid="{82ACED3B-95BF-544C-B65F-7721C5122D56}"/>
    <hyperlink ref="AZ298" r:id="rId446" location="1" xr:uid="{4EFEA6BD-D991-7247-8A84-356B7B14E0E0}"/>
    <hyperlink ref="AG299" r:id="rId447" location="1" xr:uid="{2CDC749E-055C-C148-B74B-8F910F719AC6}"/>
    <hyperlink ref="AZ299" r:id="rId448" location="1" xr:uid="{CE473EDF-D93A-1E4D-B9AE-382534CC8487}"/>
    <hyperlink ref="AG300" r:id="rId449" location="1" xr:uid="{F682C386-436B-8F4B-BBE0-2793C4F7919D}"/>
    <hyperlink ref="AZ300" r:id="rId450" location="1" xr:uid="{EC191D8E-2167-5E47-8C58-9900DD3C1D47}"/>
    <hyperlink ref="AG301" r:id="rId451" location="1" xr:uid="{56067E1B-4D72-E54C-B296-4F6DB0DDB0B9}"/>
    <hyperlink ref="AZ301" r:id="rId452" location="1" xr:uid="{F41FD816-8A42-D845-A02F-2838E7990729}"/>
    <hyperlink ref="AG302" r:id="rId453" location="1" xr:uid="{7D11CBF5-A550-1842-98C0-D20AC8EE8BD7}"/>
    <hyperlink ref="AZ302" r:id="rId454" location="1" xr:uid="{E7308CC0-9948-3045-AA5A-714ECA91582B}"/>
    <hyperlink ref="AG303" r:id="rId455" location="1" xr:uid="{BFB8E108-6918-6447-9243-ACD922C975DD}"/>
    <hyperlink ref="AZ303" r:id="rId456" location="1" xr:uid="{3C639E6E-E067-E74D-9FE0-E6616B64824D}"/>
    <hyperlink ref="AG304" r:id="rId457" location="1" xr:uid="{8577C5F8-E9E9-6F4B-A7B7-B44E99ABC75C}"/>
    <hyperlink ref="AZ304" r:id="rId458" location="1" xr:uid="{A5F55936-2663-2446-A31B-774A1A9C2E72}"/>
    <hyperlink ref="AG305" r:id="rId459" location="1" xr:uid="{938C1D14-3AB7-D042-8522-15BAFC1DDFF9}"/>
    <hyperlink ref="AZ305" r:id="rId460" location="1" xr:uid="{1AB8BFC6-4665-2443-944A-00FCBA537F8A}"/>
    <hyperlink ref="AG306" r:id="rId461" location="1" xr:uid="{C5D9046B-A514-1C42-866A-7E78B5555DC9}"/>
    <hyperlink ref="AZ306" r:id="rId462" location="1" xr:uid="{855CEDF2-A30A-A54C-89EE-B65E81570325}"/>
    <hyperlink ref="AG307" r:id="rId463" location="1" xr:uid="{E309C084-16A8-CE49-8630-08A905591616}"/>
    <hyperlink ref="AZ307" r:id="rId464" location="1" xr:uid="{EDDB9ED3-783C-E248-BEFF-45B85297CA2D}"/>
    <hyperlink ref="AG308" r:id="rId465" location="1" xr:uid="{DAB20042-995E-8742-A4EC-21EF2692F2CC}"/>
    <hyperlink ref="AZ308" r:id="rId466" location="1" xr:uid="{F7C26E29-7447-0841-9F28-3699ECF7C85D}"/>
    <hyperlink ref="AG309" r:id="rId467" location="1" xr:uid="{12E555C0-EDCF-C94B-BA98-8B684E71DBB1}"/>
    <hyperlink ref="AZ309" r:id="rId468" location="1" xr:uid="{7BA4E943-B61E-0A41-B8D7-C3DAAECC585C}"/>
    <hyperlink ref="AG310" r:id="rId469" location="1" xr:uid="{CF93B142-20AE-AC4E-8C7D-D87349C94CCA}"/>
    <hyperlink ref="AZ310" r:id="rId470" location="1" xr:uid="{F427953F-295E-8B41-A4DF-1DC6DC5EB281}"/>
    <hyperlink ref="AG311" r:id="rId471" location="1" xr:uid="{5BEF1EF3-2E9A-4147-8B52-61F2969496C1}"/>
    <hyperlink ref="AZ311" r:id="rId472" location="1" xr:uid="{A931397D-006E-A249-999D-10233EF345F8}"/>
    <hyperlink ref="AG312" r:id="rId473" location="1" xr:uid="{E496364E-385E-384F-AA97-426C44B9F2A1}"/>
    <hyperlink ref="AZ312" r:id="rId474" location="1" xr:uid="{31C5140E-7D56-9445-8F20-2928D2245B80}"/>
    <hyperlink ref="AG313" r:id="rId475" location="1" xr:uid="{95CDB954-47E5-564E-A959-36284E914396}"/>
    <hyperlink ref="AZ313" r:id="rId476" location="1" xr:uid="{26F4B3D6-0013-E94F-9AFE-9BA863351C9E}"/>
    <hyperlink ref="AG314" r:id="rId477" location="1" xr:uid="{FA5C2736-D406-2C4B-AF77-78E6EBD188F3}"/>
    <hyperlink ref="AZ314" r:id="rId478" location="1" xr:uid="{356D2B7D-3F39-B041-9825-2AF59B0A3A95}"/>
    <hyperlink ref="AG315" r:id="rId479" location="1" xr:uid="{996FE041-AE6F-2D48-88E0-61872BF5606F}"/>
    <hyperlink ref="AZ315" r:id="rId480" location="1" xr:uid="{4BA97A49-ECB3-7641-823F-5899EC39BD74}"/>
    <hyperlink ref="AG316" r:id="rId481" location="1" xr:uid="{FDF83AF5-F488-5F45-9972-C8435A4439DD}"/>
    <hyperlink ref="AZ316" r:id="rId482" location="1" xr:uid="{876EE838-8BD7-6F48-A4AC-B12AA7C425FB}"/>
    <hyperlink ref="AG317" r:id="rId483" location="1" xr:uid="{B738721D-449F-4948-B173-5E51153D3DC8}"/>
    <hyperlink ref="AZ317" r:id="rId484" location="1" xr:uid="{9850A38B-2C2C-5048-AEEF-8628DEF13984}"/>
    <hyperlink ref="AG318" r:id="rId485" location="1" xr:uid="{10AC41A7-23D7-BC4A-ABB4-557226A96C92}"/>
    <hyperlink ref="AZ318" r:id="rId486" location="1" xr:uid="{323ECA3C-A81A-7346-9BD8-52F6A43B1924}"/>
    <hyperlink ref="AG319" r:id="rId487" location="1" xr:uid="{E27CD342-ACCD-2349-8216-770398BF90CA}"/>
    <hyperlink ref="AZ319" r:id="rId488" location="1" xr:uid="{BC78A203-31A3-5347-BD57-83C8B4ED9F3D}"/>
    <hyperlink ref="AG320" r:id="rId489" location="1" xr:uid="{572CF087-D731-584D-9C23-98E6754F22E0}"/>
    <hyperlink ref="AZ320" r:id="rId490" location="1" xr:uid="{4C388F24-F279-CF44-8FE2-4F997DEABE82}"/>
    <hyperlink ref="AG321" r:id="rId491" location="1" xr:uid="{410A5FE8-01AD-484C-8630-6D7185F2EBAD}"/>
    <hyperlink ref="AZ321" r:id="rId492" location="1" xr:uid="{86953A9D-5719-0943-86CF-2CA042F34AD5}"/>
    <hyperlink ref="AG322" r:id="rId493" location="1" xr:uid="{50EF2CA0-6446-D943-B65F-0A5051D056C7}"/>
    <hyperlink ref="AZ322" r:id="rId494" location="1" xr:uid="{02D1C242-141E-2347-A029-6CA1B7A24A8B}"/>
    <hyperlink ref="AG323" r:id="rId495" location="1" xr:uid="{577DACD6-6CDB-AC47-BAAD-115D33B7CA7B}"/>
    <hyperlink ref="AZ323" r:id="rId496" location="1" xr:uid="{E1792453-2DB2-1243-89BA-4DFB5829FE5A}"/>
    <hyperlink ref="AG324" r:id="rId497" location="1" xr:uid="{FB073AC9-5F3E-0643-B14E-05FB5D0A2445}"/>
    <hyperlink ref="AZ324" r:id="rId498" location="1" xr:uid="{D6863C6B-5528-FE41-A794-27478E53346A}"/>
    <hyperlink ref="AG325" r:id="rId499" location="1" xr:uid="{1D7278C9-6A54-F448-878A-4D440763386D}"/>
    <hyperlink ref="AZ325" r:id="rId500" location="1" xr:uid="{4BFB3981-283D-864D-BC51-32A1F2192971}"/>
    <hyperlink ref="AG326" r:id="rId501" location="1" xr:uid="{D3A08547-BD72-DE44-8CBF-1B9E8E45042D}"/>
    <hyperlink ref="AZ326" r:id="rId502" location="1" xr:uid="{3D351510-8485-5341-80A2-9006183D506A}"/>
    <hyperlink ref="AG327" r:id="rId503" location="1" xr:uid="{98511E0D-7B32-5D45-A581-F06080D20DE9}"/>
    <hyperlink ref="AZ327" r:id="rId504" location="1" xr:uid="{CED1BCDB-506C-3148-9DDA-93D679A7AADC}"/>
    <hyperlink ref="AG328" r:id="rId505" location="1" xr:uid="{E88CFDEB-8BC5-AD4E-BEFB-375FCEB8A32B}"/>
    <hyperlink ref="AZ328" r:id="rId506" location="1" xr:uid="{51196469-E804-444C-B67B-F067FF95E5A7}"/>
    <hyperlink ref="AG329" r:id="rId507" location="1" xr:uid="{947CBA37-4B4E-1C4D-BC7B-E5C466689FD8}"/>
    <hyperlink ref="AZ329" r:id="rId508" location="1" xr:uid="{D8F40663-9C07-9545-A437-43E9225B5A96}"/>
    <hyperlink ref="AG330" r:id="rId509" location="1" xr:uid="{2FA99100-5890-6A42-A8DA-B7310BDAC04B}"/>
    <hyperlink ref="AZ330" r:id="rId510" location="1" xr:uid="{8DC03A48-F76C-A345-9914-0927FFF3336E}"/>
    <hyperlink ref="AG331" r:id="rId511" location="1" xr:uid="{CFF88723-E208-D041-B748-B846A5E0C0F2}"/>
    <hyperlink ref="AZ331" r:id="rId512" location="1" xr:uid="{41ABAC46-842B-674A-BC81-A244AE7FAD69}"/>
    <hyperlink ref="AG332" r:id="rId513" location="1" xr:uid="{6D67D02C-B6A7-3549-87CC-C5B67A2A5A56}"/>
    <hyperlink ref="AZ332" r:id="rId514" location="1" xr:uid="{E5A1A9F8-2354-AE49-A96A-524E6D30454A}"/>
    <hyperlink ref="AG333" r:id="rId515" location="1" xr:uid="{8BC157F0-72DB-7943-AFD5-D86098C194DF}"/>
    <hyperlink ref="AZ333" r:id="rId516" location="1" xr:uid="{E9164632-6EF1-D542-9D60-2EEF47EAD7FE}"/>
    <hyperlink ref="AG334" r:id="rId517" location="1" xr:uid="{7C07DD46-511A-3046-86A8-77DC7716FB00}"/>
    <hyperlink ref="AZ334" r:id="rId518" location="1" xr:uid="{5FC4BA7C-ED48-8E4E-BB89-6FFA40E8F969}"/>
    <hyperlink ref="AG335" r:id="rId519" location="1" xr:uid="{7BDC223B-FF5A-0540-940D-5CCA18EFAEDA}"/>
    <hyperlink ref="AZ335" r:id="rId520" location="1" xr:uid="{A849F9B4-89E7-C04C-A62E-6A82EC9651D2}"/>
    <hyperlink ref="AG336" r:id="rId521" location="1" xr:uid="{F910C9F3-8A62-A54F-A9DF-5A483F96029C}"/>
    <hyperlink ref="AZ336" r:id="rId522" location="1" xr:uid="{7F9D8F93-6B1C-DB4E-89EF-EC596E76BD41}"/>
    <hyperlink ref="AG337" r:id="rId523" location="1" xr:uid="{640EFAA0-B73F-B647-8F7D-E6EEB8968C06}"/>
    <hyperlink ref="AZ337" r:id="rId524" location="1" xr:uid="{9226D33C-5A4D-8F4B-A3E6-D271A59ABB44}"/>
    <hyperlink ref="AG338" r:id="rId525" location="1" xr:uid="{97C57C49-860C-F042-A6B2-A51C985BAF2D}"/>
    <hyperlink ref="AZ338" r:id="rId526" location="1" xr:uid="{68AFB60C-E5CB-EF40-8ABF-5443DC8A0833}"/>
    <hyperlink ref="AG339" r:id="rId527" location="1" xr:uid="{0BD5D72F-863F-A541-BEA2-B2294C50289B}"/>
    <hyperlink ref="AZ339" r:id="rId528" location="1" xr:uid="{100391C4-181B-F944-BEFE-00E7A421F715}"/>
    <hyperlink ref="AG340" r:id="rId529" location="1" xr:uid="{78B8047A-BB10-4D4A-9DAF-33975DD24973}"/>
    <hyperlink ref="AZ340" r:id="rId530" location="1" xr:uid="{CC779CCD-2A50-974F-BD1C-3BBAB7423B86}"/>
    <hyperlink ref="AG341" r:id="rId531" location="1" xr:uid="{841EB85E-B90C-2D44-9273-6CBC0AD94082}"/>
    <hyperlink ref="AZ341" r:id="rId532" location="1" xr:uid="{055D8052-698C-BA4A-8B9C-95C057A4AEF1}"/>
    <hyperlink ref="AG342" r:id="rId533" location="1" xr:uid="{1047EEEE-97DE-254E-AA0B-675CEB75C1B8}"/>
    <hyperlink ref="AZ342" r:id="rId534" location="1" xr:uid="{8588AFB8-C419-054B-B0CC-9DAFF28EC1D7}"/>
    <hyperlink ref="AG343" r:id="rId535" location="1" xr:uid="{8F124493-5749-814E-92A5-D7A17C539978}"/>
    <hyperlink ref="AZ343" r:id="rId536" location="1" xr:uid="{2D4E34A0-0EAF-DA4A-9981-7113ADBAF16E}"/>
    <hyperlink ref="AG344" r:id="rId537" location="1" xr:uid="{C20FA0A8-4019-B54D-9886-074C005181CD}"/>
    <hyperlink ref="AZ344" r:id="rId538" location="1" xr:uid="{A22C89B3-2BE7-774C-A6A1-6292D24CFA3F}"/>
    <hyperlink ref="AG345" r:id="rId539" location="1" xr:uid="{EFF8945F-0175-0E42-8723-64AC4B6FC217}"/>
    <hyperlink ref="AZ345" r:id="rId540" location="1" xr:uid="{418E559F-595A-C04C-97CD-088D4FDC449F}"/>
    <hyperlink ref="AG346" r:id="rId541" location="1" xr:uid="{319F4973-2472-5F47-BFED-1EF95842F35D}"/>
    <hyperlink ref="AZ346" r:id="rId542" location="1" xr:uid="{0CA95E2B-836A-884F-81DD-56A8987FEB28}"/>
    <hyperlink ref="AG347" r:id="rId543" location="1" xr:uid="{90C4506A-5B3A-E843-9875-0E42C3CD810A}"/>
    <hyperlink ref="AZ347" r:id="rId544" location="1" xr:uid="{3F824A8D-504D-D749-950F-2B6514E6253C}"/>
    <hyperlink ref="AG348" r:id="rId545" location="1" xr:uid="{822EF194-1A0F-6547-A318-33B837682BFD}"/>
    <hyperlink ref="AZ348" r:id="rId546" location="1" xr:uid="{8382B7BC-1085-C745-B0D6-E48724870E5D}"/>
    <hyperlink ref="AG349" r:id="rId547" location="1" xr:uid="{AE29F471-BC67-8C4C-AA37-D5A486C2E8C2}"/>
    <hyperlink ref="AZ349" r:id="rId548" location="1" xr:uid="{311CEE0F-810E-904F-B878-BF9BF5EF6D06}"/>
    <hyperlink ref="AG350" r:id="rId549" location="1" xr:uid="{8EDD62B6-14D0-124F-B290-DC7381C9711B}"/>
    <hyperlink ref="AZ350" r:id="rId550" location="1" xr:uid="{64EAC63F-91D9-6E43-A2CA-917B87DEBEF1}"/>
    <hyperlink ref="AG351" r:id="rId551" location="1" xr:uid="{D33058FD-00C4-1B45-A321-FAB662BAC7F4}"/>
    <hyperlink ref="AZ351" r:id="rId552" location="1" xr:uid="{AECA82CB-CC31-3E40-9028-694D132DEB93}"/>
    <hyperlink ref="AG352" r:id="rId553" location="1" xr:uid="{4991936D-359A-D745-8853-1D661A70FC53}"/>
    <hyperlink ref="AZ352" r:id="rId554" location="1" xr:uid="{0ED17ECA-5E4D-3749-A01C-65C4D2775064}"/>
    <hyperlink ref="AG353" r:id="rId555" location="1" xr:uid="{6819BA76-F2F9-0F40-B6BE-7188D1E3CFB3}"/>
    <hyperlink ref="AZ353" r:id="rId556" location="1" xr:uid="{8065FDBE-C220-924D-A88E-A690629EF4E8}"/>
    <hyperlink ref="AG354" r:id="rId557" location="1" xr:uid="{5872E87C-40A3-DC44-BF9F-CD7058A21743}"/>
    <hyperlink ref="AZ354" r:id="rId558" location="1" xr:uid="{BC042ECF-3D6A-3248-BA2D-C1B957B34655}"/>
    <hyperlink ref="AG355" r:id="rId559" location="1" xr:uid="{B9240E37-60C8-9E4A-8CE2-372D416F2675}"/>
    <hyperlink ref="AZ355" r:id="rId560" location="1" xr:uid="{9727D935-9BDA-8C47-8651-9AB265F53B89}"/>
    <hyperlink ref="AG356" r:id="rId561" location="1" xr:uid="{62A7969E-4081-1D48-81C4-66FE5374E34F}"/>
    <hyperlink ref="AZ356" r:id="rId562" location="1" xr:uid="{B9AC6746-5157-3640-A9BE-7B7A296A7262}"/>
    <hyperlink ref="AG357" r:id="rId563" location="1" xr:uid="{27F32F5E-3817-7E46-86F0-F24003380689}"/>
    <hyperlink ref="AZ357" r:id="rId564" location="1" xr:uid="{E8F4E343-15B4-8F48-9AF1-12416F7BFBD2}"/>
    <hyperlink ref="AG358" r:id="rId565" location="1" xr:uid="{B47CD2F0-4BC5-514E-8174-924DD1370F56}"/>
    <hyperlink ref="AZ358" r:id="rId566" location="1" xr:uid="{DCB3CB5E-96B8-7544-A10F-601195BDA075}"/>
    <hyperlink ref="AG359" r:id="rId567" location="1" xr:uid="{EC0FE11A-90B6-E346-A293-377F6994726F}"/>
    <hyperlink ref="AZ359" r:id="rId568" location="1" xr:uid="{2C747F30-6BAD-E44B-ACA1-020C6E795BB7}"/>
    <hyperlink ref="AG360" r:id="rId569" location="1" xr:uid="{C751D41D-49E9-2D4D-A910-08E299621DCF}"/>
    <hyperlink ref="AZ360" r:id="rId570" location="1" xr:uid="{010ECAED-1825-E548-BDFF-A536AD12BB83}"/>
    <hyperlink ref="AG361" r:id="rId571" location="1" xr:uid="{4763F8D8-A236-F64A-AE64-0FF44FAE5C9C}"/>
    <hyperlink ref="AZ361" r:id="rId572" location="1" xr:uid="{3B059083-70C9-F54E-B20B-5AC336D82997}"/>
    <hyperlink ref="AG362" r:id="rId573" location="1" xr:uid="{BC5C3C14-6F11-4A41-A4B6-AF4057CECDB8}"/>
    <hyperlink ref="AZ362" r:id="rId574" location="1" xr:uid="{44B7E771-2A6D-F745-88D1-6C194B6046B4}"/>
    <hyperlink ref="AG363" r:id="rId575" location="1" xr:uid="{423D55F7-7DE2-B348-83DC-9F4950743385}"/>
    <hyperlink ref="AZ363" r:id="rId576" location="1" xr:uid="{ED16971E-78EB-E94D-9CF1-F52C2E16DAAA}"/>
    <hyperlink ref="AG364" r:id="rId577" location="1" xr:uid="{0A946EBD-1C9A-9640-991D-109BF49DD054}"/>
    <hyperlink ref="AZ364" r:id="rId578" location="1" xr:uid="{3033A658-79EB-3A4D-BB75-DD45FC7A1E2C}"/>
    <hyperlink ref="AG365" r:id="rId579" location="1" xr:uid="{35D539F6-355F-9443-9310-8AD4E48E88C1}"/>
    <hyperlink ref="AZ365" r:id="rId580" location="1" xr:uid="{5569AFBB-A9C4-2E44-96DC-09BB68934607}"/>
    <hyperlink ref="AG366" r:id="rId581" location="1" xr:uid="{7CA58850-AED4-704E-B0BC-BE5C703E69E8}"/>
    <hyperlink ref="AZ366" r:id="rId582" location="1" xr:uid="{156C679E-DAC0-EB4E-BABB-17981796B24F}"/>
    <hyperlink ref="AG367" r:id="rId583" location="1" xr:uid="{5B695115-77A7-DE43-9C6F-F6110865286F}"/>
    <hyperlink ref="AZ367" r:id="rId584" location="1" xr:uid="{364C55BE-AE8D-6C46-91E0-FE0EC93BE00C}"/>
    <hyperlink ref="AG368" r:id="rId585" location="1" xr:uid="{DCD7B3B3-AE1E-5A46-9456-2AE1D8F324A8}"/>
    <hyperlink ref="AZ368" r:id="rId586" location="1" xr:uid="{5A590FA3-15B6-AC48-B4C8-687A2C6C4EDC}"/>
    <hyperlink ref="AG369" r:id="rId587" location="1" xr:uid="{75F2332C-6B3E-0845-B9E0-C18A77D6BB8D}"/>
    <hyperlink ref="AZ369" r:id="rId588" location="1" xr:uid="{1D2061EA-0C75-7840-97FE-CD7FBB55EE5F}"/>
    <hyperlink ref="AG370" r:id="rId589" location="1" xr:uid="{ABD15840-1F86-6B4E-A1C6-3430CFC73F2B}"/>
    <hyperlink ref="AZ370" r:id="rId590" location="1" xr:uid="{AB6CA48B-9E73-7248-BB02-79DE4B84937D}"/>
    <hyperlink ref="AG371" r:id="rId591" location="1" xr:uid="{C6180F63-0915-5048-BD39-0DD1AB5E7780}"/>
    <hyperlink ref="AZ371" r:id="rId592" location="1" xr:uid="{6ABEF349-FD37-914A-BA9C-441073CDCCD8}"/>
    <hyperlink ref="AG372" r:id="rId593" location="1" xr:uid="{DB6BE084-74E0-C641-9652-58AC1980BF96}"/>
    <hyperlink ref="AZ372" r:id="rId594" location="1" xr:uid="{B4ECB7BA-F073-4B4A-BDBC-134D890CBC0F}"/>
    <hyperlink ref="AG373" r:id="rId595" location="1" xr:uid="{665FFD47-439A-5B42-8705-51F90F1C2037}"/>
    <hyperlink ref="AZ373" r:id="rId596" location="1" xr:uid="{1361C480-C0D4-0C4C-882A-36AC426E2503}"/>
    <hyperlink ref="AG374" r:id="rId597" location="1" xr:uid="{308E5E2D-F05B-7F44-A7F9-73F795798A6B}"/>
    <hyperlink ref="AZ374" r:id="rId598" location="1" xr:uid="{03F4A5AC-A299-2B41-9E09-99E3E4A16C86}"/>
    <hyperlink ref="AG375" r:id="rId599" location="1" xr:uid="{285F2C8F-7A6D-7541-B543-5BE44D47FC16}"/>
    <hyperlink ref="AZ375" r:id="rId600" location="1" xr:uid="{968C63C9-C161-D045-8140-91D4E7A9D718}"/>
    <hyperlink ref="AG376" r:id="rId601" location="1" xr:uid="{E07F3DA0-25EF-B84C-A4E7-976DBF0372B5}"/>
    <hyperlink ref="AZ376" r:id="rId602" location="1" xr:uid="{EB90B320-24DB-1147-A7D6-423441BA72CD}"/>
    <hyperlink ref="AG377" r:id="rId603" location="1" xr:uid="{8747B3C1-BA89-7341-9237-1E3AA36FD914}"/>
    <hyperlink ref="AZ377" r:id="rId604" location="1" xr:uid="{CABABF59-2055-B646-8BCF-E35027E5C037}"/>
    <hyperlink ref="AG378" r:id="rId605" location="1" xr:uid="{3AE8D836-F4FA-444E-8D0B-80016274A935}"/>
    <hyperlink ref="AZ378" r:id="rId606" location="1" xr:uid="{F3D31752-C418-8F47-9EB2-F51882551C2C}"/>
    <hyperlink ref="AG379" r:id="rId607" location="1" xr:uid="{680B0855-DFFD-294D-BED1-592823BAD3E5}"/>
    <hyperlink ref="AZ379" r:id="rId608" location="1" xr:uid="{386914C3-8010-ED4A-9879-A79CCD6B1BD8}"/>
    <hyperlink ref="AG380" r:id="rId609" location="1" xr:uid="{93FB6AB1-03F3-A74F-9867-6EC79E7344A1}"/>
    <hyperlink ref="AZ380" r:id="rId610" location="1" xr:uid="{F1911BB4-21A4-2541-B517-91B56FB89C57}"/>
    <hyperlink ref="AG381" r:id="rId611" location="1" xr:uid="{F3503261-6C5D-D94A-998E-54871542A592}"/>
    <hyperlink ref="AZ381" r:id="rId612" location="1" xr:uid="{9107FF8B-9828-CF44-9728-C5F0EEED495A}"/>
    <hyperlink ref="AG382" r:id="rId613" location="1" xr:uid="{96BAF053-E396-0145-A5C7-A8442C5EAA60}"/>
    <hyperlink ref="AZ382" r:id="rId614" location="1" xr:uid="{0BA0DE13-3083-2847-BF3E-49D3C316A122}"/>
    <hyperlink ref="AG383" r:id="rId615" location="1" xr:uid="{38BAB4FE-4AB3-B34D-9A31-E8A0C9FC4B86}"/>
    <hyperlink ref="AZ383" r:id="rId616" location="1" xr:uid="{36A458B8-A88F-D843-B11F-0B1A883A3647}"/>
    <hyperlink ref="AG384" r:id="rId617" location="1" xr:uid="{D542FE40-3A1D-EF4A-84C8-A4A84D5A4FFC}"/>
    <hyperlink ref="AZ384" r:id="rId618" location="1" xr:uid="{A39EE348-0653-3341-944D-04EA0AD952DE}"/>
    <hyperlink ref="AG385" r:id="rId619" location="1" xr:uid="{E2AFA11B-B701-2949-9813-3DC9951774B0}"/>
    <hyperlink ref="AZ385" r:id="rId620" location="1" xr:uid="{9F632CFC-4FCC-9748-B1CF-72ED29313172}"/>
    <hyperlink ref="AG386" r:id="rId621" location="1" xr:uid="{2310F9C4-2390-8944-AAAB-6DC6BE1D8535}"/>
    <hyperlink ref="AZ386" r:id="rId622" location="1" xr:uid="{89C79B57-8DE8-A448-991D-EBC27D328575}"/>
    <hyperlink ref="AG387" r:id="rId623" location="1" xr:uid="{73AEE32B-9A81-0645-94E6-EA5986226543}"/>
    <hyperlink ref="AZ387" r:id="rId624" location="1" xr:uid="{E490EB40-8B2B-3845-9938-90761A0B3236}"/>
    <hyperlink ref="AG388" r:id="rId625" location="1" xr:uid="{05DF41E0-7957-004D-AB46-3CB5B78CFBDD}"/>
    <hyperlink ref="AZ388" r:id="rId626" location="1" xr:uid="{71337354-325E-1E4F-8CDD-E9D0B4C9AA46}"/>
    <hyperlink ref="AG389" r:id="rId627" location="1" xr:uid="{4230487A-BC26-E04C-BC3B-D28FF3BF2BB8}"/>
    <hyperlink ref="AZ389" r:id="rId628" location="1" xr:uid="{B97331E3-3B99-274D-86D1-1143B1B5244E}"/>
    <hyperlink ref="AG390" r:id="rId629" location="1" xr:uid="{B7FFBE4E-C7A8-9445-B8C2-03C2E51147C5}"/>
    <hyperlink ref="AZ390" r:id="rId630" location="1" xr:uid="{19E47EA8-3928-FF4D-9DAB-DFDD54642CDF}"/>
    <hyperlink ref="AG391" r:id="rId631" location="1" xr:uid="{B0B32313-8DE6-9C43-B451-5CE362039790}"/>
    <hyperlink ref="AZ391" r:id="rId632" location="1" xr:uid="{8FDA024E-D583-0B4D-89A1-EFDB4D420793}"/>
    <hyperlink ref="AG392" r:id="rId633" location="1" xr:uid="{59BD7B08-210F-2C4A-94D7-A715B0F6761E}"/>
    <hyperlink ref="AZ392" r:id="rId634" location="1" xr:uid="{C883352D-47E0-F94B-ACC9-5207AFA7BF99}"/>
    <hyperlink ref="AG393" r:id="rId635" location="1" xr:uid="{21FFF6A2-1E66-0947-B946-358CAF5B1AE1}"/>
    <hyperlink ref="AZ393" r:id="rId636" location="1" xr:uid="{9991EDEA-C185-E54C-8C9B-3D8DC474F5CC}"/>
    <hyperlink ref="AG394" r:id="rId637" location="1" xr:uid="{13F663A1-B7E4-DA45-B6AA-56A53C68BE2A}"/>
    <hyperlink ref="AZ394" r:id="rId638" location="1" xr:uid="{BB611723-A9E2-504E-86FC-C1872DFEF8F8}"/>
    <hyperlink ref="AG395" r:id="rId639" location="1" xr:uid="{AEAC0641-8E5C-2A48-A95C-D7EDAD12A6F7}"/>
    <hyperlink ref="AZ395" r:id="rId640" location="1" xr:uid="{EA4A55A8-F9BA-964C-AAFA-D0C8C239EA05}"/>
    <hyperlink ref="AG396" r:id="rId641" location="1" xr:uid="{E06C0D3D-B2B8-7149-9190-5B716C470E65}"/>
    <hyperlink ref="AZ396" r:id="rId642" location="1" xr:uid="{2B5B6F33-7D47-7F4B-96F5-5BD4A622E2DC}"/>
    <hyperlink ref="AG397" r:id="rId643" location="1" xr:uid="{0B3708EF-8269-1740-9A00-3BF06E2DA57F}"/>
    <hyperlink ref="AZ397" r:id="rId644" location="1" xr:uid="{DDABDD8D-7BAA-554D-942D-EEF71D45456D}"/>
    <hyperlink ref="AG398" r:id="rId645" location="1" xr:uid="{DEC54F50-DBA8-D143-809E-A743D66A0476}"/>
    <hyperlink ref="AZ398" r:id="rId646" location="1" xr:uid="{61986DAA-F2B0-1445-A359-A60A50A7F883}"/>
    <hyperlink ref="AG399" r:id="rId647" location="1" xr:uid="{B33A051A-3A39-244C-B356-DE88688F4E6B}"/>
    <hyperlink ref="AZ399" r:id="rId648" location="1" xr:uid="{3056C817-AD95-9C4D-8DAF-C452B9B5D52C}"/>
    <hyperlink ref="AG400" r:id="rId649" location="1" xr:uid="{AE5D5FAB-294A-6A46-9643-ADA7D8A828C7}"/>
    <hyperlink ref="AZ400" r:id="rId650" location="1" xr:uid="{72E4E4E7-BA8D-124E-A3E7-AAB0281321B2}"/>
    <hyperlink ref="AG401" r:id="rId651" location="1" xr:uid="{942AD798-5BE3-BA41-A26E-69FC6B606659}"/>
    <hyperlink ref="AZ401" r:id="rId652" location="1" xr:uid="{818F332C-095E-AF4F-86C6-F9C5BBEE6173}"/>
    <hyperlink ref="AG402" r:id="rId653" location="1" xr:uid="{B6B03CE9-1811-E64C-B140-41268C14DDF6}"/>
    <hyperlink ref="AZ402" r:id="rId654" location="1" xr:uid="{F5850A2F-10D7-4E48-AD19-82AE7F5253CD}"/>
    <hyperlink ref="AG403" r:id="rId655" location="1" xr:uid="{2FFCF534-D900-8C4E-93A4-9F0DC5ADA881}"/>
    <hyperlink ref="AZ403" r:id="rId656" location="1" xr:uid="{58976B11-306C-294F-9FE4-125119CCC352}"/>
    <hyperlink ref="AG404" r:id="rId657" location="1" xr:uid="{3BC7B81A-3422-C849-BB57-2C509BCE90E9}"/>
    <hyperlink ref="AZ404" r:id="rId658" location="1" xr:uid="{982B9AA3-B08C-9A49-861E-A8B126F0FEEF}"/>
    <hyperlink ref="AG405" r:id="rId659" location="1" xr:uid="{E6F371FA-B4B0-234C-BDC9-EA4D1A2A090A}"/>
    <hyperlink ref="AZ405" r:id="rId660" location="1" xr:uid="{3CDB7672-EA46-424B-92E0-ACED0D6E8DA7}"/>
    <hyperlink ref="AG406" r:id="rId661" location="1" xr:uid="{A55481F1-6CB2-4C43-902E-DDD6CDFCB948}"/>
    <hyperlink ref="AZ406" r:id="rId662" location="1" xr:uid="{99B29FEF-376B-424F-955B-2D047AAB7856}"/>
    <hyperlink ref="AG407" r:id="rId663" location="1" xr:uid="{F28B4D42-088B-2D4C-A466-967FEE7E9A13}"/>
    <hyperlink ref="AZ407" r:id="rId664" location="1" xr:uid="{A252B2AF-B364-A84F-8CCC-685A5B49A00A}"/>
    <hyperlink ref="AG408" r:id="rId665" location="1" xr:uid="{F829C36B-4967-144E-8BC4-0CF035F7C7A5}"/>
    <hyperlink ref="AZ408" r:id="rId666" location="1" xr:uid="{1A4C745C-DEEB-0E49-AD2A-923550955B34}"/>
    <hyperlink ref="AG409" r:id="rId667" location="1" xr:uid="{521E4529-EFFE-8E41-BEE3-087AF4877C39}"/>
    <hyperlink ref="AZ409" r:id="rId668" location="1" xr:uid="{CBE1FC7B-5FBC-0D43-AF89-B2E53D4AC216}"/>
    <hyperlink ref="AG410" r:id="rId669" location="1" xr:uid="{8F1FB130-09E5-7F48-A046-F72234E533AC}"/>
    <hyperlink ref="AZ410" r:id="rId670" location="1" xr:uid="{0EAA8C4F-EDAA-2045-AD32-9FC1D9E370EC}"/>
    <hyperlink ref="AG411" r:id="rId671" location="1" xr:uid="{99DC2653-2002-0343-A154-3AFACEA9B5DB}"/>
    <hyperlink ref="AZ411" r:id="rId672" location="1" xr:uid="{E04EF98E-95B9-E845-A550-9DFF109A20C5}"/>
    <hyperlink ref="AG412" r:id="rId673" location="1" xr:uid="{E5760E88-228E-EE41-9309-2D17887C884E}"/>
    <hyperlink ref="AZ412" r:id="rId674" location="1" xr:uid="{4740F9E3-80CB-A04A-904B-1CE901ED1925}"/>
    <hyperlink ref="AG413" r:id="rId675" location="1" xr:uid="{F95DB403-E8C1-E540-99A4-03BAC653DC54}"/>
    <hyperlink ref="AZ413" r:id="rId676" location="1" xr:uid="{A892288F-7E09-604E-9BA5-187AA85F96C7}"/>
    <hyperlink ref="AG414" r:id="rId677" location="1" xr:uid="{E120FD16-6EC8-1342-B8CD-61912D9C2CA3}"/>
    <hyperlink ref="AZ414" r:id="rId678" location="1" xr:uid="{4EB4785A-1382-4344-90EE-13273463FEB6}"/>
    <hyperlink ref="AG415" r:id="rId679" location="1" xr:uid="{5A338491-901A-8C41-A1C6-ADD39D3BE863}"/>
    <hyperlink ref="AZ415" r:id="rId680" location="1" xr:uid="{E69F0EA7-8B0D-6D42-8C44-C18A99350551}"/>
    <hyperlink ref="AG416" r:id="rId681" location="1" xr:uid="{5FED0384-FCA4-B646-8F05-47E5E103F4CD}"/>
    <hyperlink ref="AZ416" r:id="rId682" location="1" xr:uid="{3634E18F-DE81-5749-9A8E-95229D3654FC}"/>
    <hyperlink ref="AG417" r:id="rId683" location="1" xr:uid="{A865F400-4D5C-1E4E-923C-98DAF6543BCB}"/>
    <hyperlink ref="AZ417" r:id="rId684" location="1" xr:uid="{DFCFD024-91DD-804D-B8D6-B0BD978ED469}"/>
    <hyperlink ref="AG418" r:id="rId685" location="1" xr:uid="{5D616CE8-B63F-DD4E-A954-F663B1E60B61}"/>
    <hyperlink ref="AZ418" r:id="rId686" location="1" xr:uid="{5A16252B-19ED-EC4F-A0D0-BC1B403E0C3A}"/>
  </hyperlinks>
  <pageMargins left="0.7" right="0.7" top="0.75" bottom="0.75" header="0.3" footer="0.3"/>
  <drawing r:id="rId68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FF24-BCCA-D643-8E19-2C7181AFC605}">
  <dimension ref="A1:EE1000"/>
  <sheetViews>
    <sheetView workbookViewId="0">
      <selection activeCell="Y63" sqref="A1:XFD1048576"/>
    </sheetView>
  </sheetViews>
  <sheetFormatPr baseColWidth="10" defaultColWidth="14.5" defaultRowHeight="15.75" customHeight="1" x14ac:dyDescent="0.15"/>
  <cols>
    <col min="1" max="1" width="3.5" style="195" customWidth="1"/>
    <col min="2" max="2" width="20.83203125" style="195" customWidth="1"/>
    <col min="3" max="3" width="6" style="195" customWidth="1"/>
    <col min="4" max="4" width="9.83203125" style="195" customWidth="1"/>
    <col min="5" max="15" width="6.5" style="195" customWidth="1"/>
    <col min="16" max="16" width="6.33203125" style="195" customWidth="1"/>
    <col min="17" max="17" width="7" style="195" customWidth="1"/>
    <col min="18" max="18" width="5.6640625" style="195" customWidth="1"/>
    <col min="19" max="19" width="5.1640625" style="195" customWidth="1"/>
    <col min="20" max="20" width="5" style="195" customWidth="1"/>
    <col min="21" max="22" width="4.83203125" style="195" customWidth="1"/>
    <col min="23" max="23" width="4.6640625" style="195" customWidth="1"/>
    <col min="24" max="24" width="4.83203125" style="195" customWidth="1"/>
    <col min="25" max="25" width="5" style="195" customWidth="1"/>
    <col min="26" max="26" width="4.6640625" style="195" customWidth="1"/>
    <col min="27" max="27" width="4.83203125" style="195" customWidth="1"/>
    <col min="28" max="28" width="5.33203125" style="195" customWidth="1"/>
    <col min="29" max="29" width="5.5" style="195" customWidth="1"/>
    <col min="30" max="30" width="7.33203125" style="195" customWidth="1"/>
    <col min="31" max="31" width="8" style="195" customWidth="1"/>
    <col min="32" max="33" width="12.33203125" style="195" customWidth="1"/>
    <col min="34" max="45" width="6.5" style="195" customWidth="1"/>
    <col min="46" max="46" width="9.5" style="195" customWidth="1"/>
    <col min="47" max="47" width="8.1640625" style="195" customWidth="1"/>
    <col min="48" max="48" width="7.5" style="195" customWidth="1"/>
    <col min="49" max="50" width="8.5" style="195" customWidth="1"/>
    <col min="51" max="51" width="14.33203125" style="195" customWidth="1"/>
    <col min="52" max="52" width="8.1640625" style="195" customWidth="1"/>
    <col min="53" max="53" width="9.1640625" style="195" customWidth="1"/>
    <col min="54" max="64" width="8.83203125" style="195" customWidth="1"/>
    <col min="65" max="65" width="10.6640625" style="195" customWidth="1"/>
    <col min="66" max="76" width="10.33203125" style="195" customWidth="1"/>
    <col min="77" max="77" width="12.6640625" style="195" customWidth="1"/>
    <col min="78" max="78" width="18.1640625" style="195" customWidth="1"/>
    <col min="79" max="90" width="7.6640625" style="195" customWidth="1"/>
    <col min="91" max="91" width="8.6640625" style="195" customWidth="1"/>
    <col min="92" max="92" width="12.6640625" style="195" customWidth="1"/>
    <col min="93" max="93" width="12.1640625" style="195" customWidth="1"/>
    <col min="94" max="94" width="8.5" style="195" customWidth="1"/>
    <col min="95" max="95" width="10.5" style="195" customWidth="1"/>
    <col min="96" max="96" width="9.83203125" style="195" customWidth="1"/>
    <col min="97" max="97" width="6.5" style="195" customWidth="1"/>
    <col min="98" max="98" width="7.6640625" style="195" customWidth="1"/>
    <col min="99" max="99" width="12.1640625" style="195" customWidth="1"/>
    <col min="100" max="111" width="8.1640625" style="195" customWidth="1"/>
    <col min="112" max="112" width="10.6640625" style="195" customWidth="1"/>
    <col min="113" max="113" width="12.6640625" style="195" customWidth="1"/>
    <col min="114" max="114" width="12.1640625" style="195" customWidth="1"/>
    <col min="115" max="115" width="8.5" style="195" customWidth="1"/>
    <col min="116" max="116" width="10.5" style="195" customWidth="1"/>
    <col min="117" max="117" width="11.33203125" style="195" customWidth="1"/>
    <col min="118" max="118" width="6.5" style="195" customWidth="1"/>
    <col min="119" max="119" width="7.6640625" style="195" customWidth="1"/>
    <col min="120" max="120" width="21.6640625" style="195" customWidth="1"/>
    <col min="121" max="121" width="6.5" style="195" customWidth="1"/>
    <col min="122" max="129" width="7.83203125" style="195" customWidth="1"/>
    <col min="130" max="130" width="7.6640625" style="195" customWidth="1"/>
    <col min="131" max="132" width="8.5" style="195" customWidth="1"/>
    <col min="133" max="133" width="7.5" style="195" customWidth="1"/>
    <col min="134" max="134" width="9" style="195" customWidth="1"/>
    <col min="135" max="135" width="8.83203125" style="195" customWidth="1"/>
    <col min="136" max="16384" width="14.5" style="195"/>
  </cols>
  <sheetData>
    <row r="1" spans="1:135" ht="13" x14ac:dyDescent="0.15">
      <c r="BH1" s="1"/>
      <c r="BI1" s="1"/>
      <c r="BJ1" s="1"/>
      <c r="BK1" s="1"/>
      <c r="BL1" s="1"/>
      <c r="BM1" s="59"/>
      <c r="BN1" s="3"/>
      <c r="BO1" s="3"/>
      <c r="BP1" s="3"/>
      <c r="BQ1" s="3"/>
      <c r="BR1" s="3"/>
      <c r="BS1" s="3"/>
      <c r="BT1" s="3"/>
      <c r="BU1" s="3"/>
      <c r="BV1" s="3"/>
      <c r="BW1" s="3"/>
      <c r="BX1" s="3"/>
      <c r="BY1" s="3"/>
      <c r="BZ1" s="3" t="s">
        <v>0</v>
      </c>
      <c r="CA1" s="1"/>
      <c r="CB1" s="1"/>
      <c r="CC1" s="1"/>
      <c r="CD1" s="1"/>
      <c r="CE1" s="1"/>
      <c r="CF1" s="1"/>
      <c r="CG1" s="1"/>
      <c r="CH1" s="1"/>
      <c r="CI1" s="1"/>
      <c r="CJ1" s="1"/>
      <c r="CK1" s="1"/>
      <c r="CL1" s="1"/>
      <c r="DU1" s="4"/>
      <c r="DZ1" s="196"/>
      <c r="EA1" s="196"/>
      <c r="EB1" s="196"/>
      <c r="EC1" s="196"/>
      <c r="ED1" s="196"/>
      <c r="EE1" s="196"/>
    </row>
    <row r="2" spans="1:135" ht="16" x14ac:dyDescent="0.2">
      <c r="A2" s="57"/>
      <c r="B2" s="7" t="s">
        <v>1</v>
      </c>
      <c r="C2" s="57"/>
      <c r="D2" s="57"/>
      <c r="E2" s="57"/>
      <c r="F2" s="57"/>
      <c r="G2" s="8" t="s">
        <v>2</v>
      </c>
      <c r="H2" s="57"/>
      <c r="I2" s="57"/>
      <c r="J2" s="57"/>
      <c r="K2" s="57"/>
      <c r="L2" s="57"/>
      <c r="M2" s="57"/>
      <c r="N2" s="57"/>
      <c r="O2" s="57"/>
      <c r="P2" s="57"/>
      <c r="Q2" s="57"/>
      <c r="R2" s="57"/>
      <c r="S2" s="57"/>
      <c r="T2" s="57"/>
      <c r="U2" s="57"/>
      <c r="V2" s="57"/>
      <c r="W2" s="57"/>
      <c r="X2" s="57"/>
      <c r="Y2" s="57"/>
      <c r="Z2" s="57"/>
      <c r="AA2" s="57"/>
      <c r="AB2" s="57"/>
      <c r="AC2" s="57"/>
      <c r="AD2" s="57"/>
      <c r="AE2" s="57"/>
      <c r="AF2" s="57"/>
      <c r="AG2" s="57"/>
      <c r="BJ2" s="9" t="s">
        <v>3</v>
      </c>
      <c r="BK2" s="10" t="s">
        <v>4</v>
      </c>
      <c r="BL2" s="10" t="s">
        <v>5</v>
      </c>
      <c r="BM2" s="10" t="s">
        <v>6</v>
      </c>
      <c r="BN2" s="10" t="s">
        <v>7</v>
      </c>
      <c r="BO2" s="10" t="s">
        <v>8</v>
      </c>
      <c r="BP2" s="10" t="s">
        <v>9</v>
      </c>
      <c r="BQ2" s="10" t="s">
        <v>10</v>
      </c>
      <c r="BV2" s="11"/>
      <c r="BW2" s="11"/>
      <c r="BX2" s="11"/>
      <c r="BY2" s="11"/>
      <c r="BZ2" s="12" t="s">
        <v>11</v>
      </c>
      <c r="CA2" s="12" t="s">
        <v>12</v>
      </c>
      <c r="CB2" s="13" t="s">
        <v>13</v>
      </c>
      <c r="CC2" s="13" t="s">
        <v>14</v>
      </c>
      <c r="CD2" s="12" t="s">
        <v>15</v>
      </c>
      <c r="CE2" s="12" t="s">
        <v>16</v>
      </c>
      <c r="CF2" s="12" t="s">
        <v>17</v>
      </c>
      <c r="CG2" s="12" t="s">
        <v>18</v>
      </c>
      <c r="CH2" s="12" t="s">
        <v>19</v>
      </c>
      <c r="CI2" s="12" t="s">
        <v>20</v>
      </c>
      <c r="CJ2" s="12" t="s">
        <v>21</v>
      </c>
      <c r="CK2" s="12" t="s">
        <v>22</v>
      </c>
      <c r="CL2" s="12" t="s">
        <v>23</v>
      </c>
      <c r="CM2" s="57"/>
      <c r="CN2" s="27"/>
      <c r="CO2" s="198" t="s">
        <v>24</v>
      </c>
      <c r="CP2" s="199"/>
      <c r="CQ2" s="200"/>
      <c r="CR2" s="15"/>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7"/>
      <c r="DV2" s="16"/>
      <c r="DW2" s="16"/>
      <c r="DX2" s="16"/>
      <c r="DY2" s="16"/>
      <c r="DZ2" s="18"/>
      <c r="EA2" s="18"/>
      <c r="EB2" s="18"/>
      <c r="EC2" s="18"/>
      <c r="ED2" s="18"/>
      <c r="EE2" s="18"/>
    </row>
    <row r="3" spans="1:135" ht="15" x14ac:dyDescent="0.2">
      <c r="A3" s="57"/>
      <c r="B3" s="19" t="str">
        <f>A11</f>
        <v>Portland Pilots</v>
      </c>
      <c r="C3" s="19">
        <v>2020</v>
      </c>
      <c r="D3" s="57"/>
      <c r="F3" s="57"/>
      <c r="G3" s="57"/>
      <c r="H3" s="57"/>
      <c r="I3" s="57"/>
      <c r="J3" s="57"/>
      <c r="K3" s="57"/>
      <c r="L3" s="57"/>
      <c r="M3" s="57"/>
      <c r="N3" s="57"/>
      <c r="O3" s="57"/>
      <c r="P3" s="57"/>
      <c r="Q3" s="57"/>
      <c r="R3" s="57"/>
      <c r="S3" s="57"/>
      <c r="T3" s="57"/>
      <c r="U3" s="57"/>
      <c r="V3" s="57"/>
      <c r="W3" s="32"/>
      <c r="X3" s="57"/>
      <c r="Y3" s="57"/>
      <c r="Z3" s="57"/>
      <c r="AA3" s="57"/>
      <c r="AB3" s="57"/>
      <c r="AC3" s="57"/>
      <c r="AD3" s="57"/>
      <c r="AE3" s="57"/>
      <c r="AF3" s="57"/>
      <c r="AG3" s="57"/>
      <c r="BJ3" s="9" t="s">
        <v>25</v>
      </c>
      <c r="BK3" s="21">
        <v>2.1295999999999999</v>
      </c>
      <c r="BL3" s="21">
        <v>8.6676000000000002</v>
      </c>
      <c r="BM3" s="21">
        <v>-2.4861</v>
      </c>
      <c r="BN3" s="21">
        <v>0.99199999999999999</v>
      </c>
      <c r="BO3" s="21">
        <v>-3.5360999999999998</v>
      </c>
      <c r="BP3" s="21">
        <v>1.6669</v>
      </c>
      <c r="BQ3" s="22">
        <v>50</v>
      </c>
      <c r="BV3" s="23"/>
      <c r="BW3" s="23"/>
      <c r="BX3" s="23"/>
      <c r="BY3" s="23"/>
      <c r="BZ3" s="24" t="s">
        <v>26</v>
      </c>
      <c r="CA3" s="25">
        <v>0.86</v>
      </c>
      <c r="CB3" s="25">
        <v>-0.56000000000000005</v>
      </c>
      <c r="CC3" s="26">
        <f t="shared" ref="CC3:CC4" si="0">0.44*CB3</f>
        <v>-0.24640000000000004</v>
      </c>
      <c r="CD3" s="25">
        <v>0.38900000000000001</v>
      </c>
      <c r="CE3" s="25">
        <v>0.57999999999999996</v>
      </c>
      <c r="CF3" s="25">
        <v>-0.96399999999999997</v>
      </c>
      <c r="CG3" s="25">
        <v>0.61299999999999999</v>
      </c>
      <c r="CH3" s="25">
        <v>0.11600000000000001</v>
      </c>
      <c r="CI3" s="25">
        <v>0</v>
      </c>
      <c r="CJ3" s="25">
        <v>1.369</v>
      </c>
      <c r="CK3" s="25">
        <v>1.327</v>
      </c>
      <c r="CL3" s="25">
        <v>-0.36699999999999999</v>
      </c>
      <c r="CM3" s="57"/>
      <c r="CN3" s="27"/>
      <c r="CO3" s="24" t="s">
        <v>26</v>
      </c>
      <c r="CP3" s="24" t="s">
        <v>27</v>
      </c>
      <c r="CQ3" s="24" t="s">
        <v>28</v>
      </c>
      <c r="CR3" s="13" t="s">
        <v>29</v>
      </c>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9"/>
      <c r="DV3" s="28"/>
      <c r="DW3" s="28"/>
      <c r="DX3" s="28"/>
      <c r="DY3" s="28"/>
      <c r="DZ3" s="28"/>
      <c r="EA3" s="28"/>
      <c r="EB3" s="28"/>
      <c r="EC3" s="28"/>
      <c r="ED3" s="28"/>
      <c r="EE3" s="28"/>
    </row>
    <row r="4" spans="1:135" ht="15" x14ac:dyDescent="0.2">
      <c r="A4" s="57"/>
      <c r="B4" s="66" t="s">
        <v>30</v>
      </c>
      <c r="C4" s="50">
        <f>IF(M83="",D123, VLOOKUP($A$11,$B$83:$S$114,14,FALSE))</f>
        <v>-2.1578947368421053</v>
      </c>
      <c r="D4" s="57"/>
      <c r="E4" s="32" t="s">
        <v>31</v>
      </c>
      <c r="F4" s="33">
        <f>C4*C7/100/2</f>
        <v>-0.89130434782608692</v>
      </c>
      <c r="G4" s="57"/>
      <c r="H4" s="57"/>
      <c r="I4" s="57"/>
      <c r="J4" s="57"/>
      <c r="K4" s="57"/>
      <c r="L4" s="57"/>
      <c r="M4" s="57"/>
      <c r="N4" s="57"/>
      <c r="O4" s="57"/>
      <c r="P4" s="57"/>
      <c r="Q4" s="32" t="s">
        <v>32</v>
      </c>
      <c r="R4" s="57">
        <f>SUM(AB14:AB38)</f>
        <v>1581</v>
      </c>
      <c r="S4" s="57"/>
      <c r="T4" s="57"/>
      <c r="U4" s="57"/>
      <c r="V4" s="57"/>
      <c r="W4" s="32" t="s">
        <v>33</v>
      </c>
      <c r="X4" s="57">
        <f>SUM(V14:V40)</f>
        <v>638</v>
      </c>
      <c r="Y4" s="57"/>
      <c r="Z4" s="57"/>
      <c r="AA4" s="32" t="s">
        <v>34</v>
      </c>
      <c r="AB4" s="34">
        <f>SUM(AG14:AG36)</f>
        <v>496.59719999999993</v>
      </c>
      <c r="AC4" s="57"/>
      <c r="AD4" s="57"/>
      <c r="AE4" s="57"/>
      <c r="AF4" s="57"/>
      <c r="AG4" s="57"/>
      <c r="AH4" s="57"/>
      <c r="AI4" s="57"/>
      <c r="AJ4" s="57"/>
      <c r="AK4" s="28"/>
      <c r="AL4" s="28"/>
      <c r="AM4" s="57"/>
      <c r="AN4" s="57"/>
      <c r="BJ4" s="9" t="s">
        <v>35</v>
      </c>
      <c r="BK4" s="21">
        <v>1.5895999999999999</v>
      </c>
      <c r="BL4" s="21">
        <v>10.8919</v>
      </c>
      <c r="BM4" s="35"/>
      <c r="BN4" s="21">
        <v>1.4677</v>
      </c>
      <c r="BO4" s="21">
        <v>-4.3994999999999997</v>
      </c>
      <c r="BP4" s="35"/>
      <c r="BQ4" s="36"/>
      <c r="BV4" s="23"/>
      <c r="BW4" s="23"/>
      <c r="BX4" s="23"/>
      <c r="BY4" s="23"/>
      <c r="BZ4" s="24" t="s">
        <v>28</v>
      </c>
      <c r="CA4" s="26">
        <f>CA3</f>
        <v>0.86</v>
      </c>
      <c r="CB4" s="25">
        <v>-0.78</v>
      </c>
      <c r="CC4" s="26">
        <f t="shared" si="0"/>
        <v>-0.34320000000000001</v>
      </c>
      <c r="CD4" s="26">
        <f>CD3</f>
        <v>0.38900000000000001</v>
      </c>
      <c r="CE4" s="25">
        <v>1.034</v>
      </c>
      <c r="CF4" s="26">
        <f>CF3</f>
        <v>-0.96399999999999997</v>
      </c>
      <c r="CG4" s="37">
        <v>0.18099999999999999</v>
      </c>
      <c r="CH4" s="26">
        <f>CG4</f>
        <v>0.18099999999999999</v>
      </c>
      <c r="CI4" s="25">
        <v>0</v>
      </c>
      <c r="CJ4" s="25">
        <v>1.008</v>
      </c>
      <c r="CK4" s="25">
        <v>0.70299999999999996</v>
      </c>
      <c r="CL4" s="26">
        <f>CL3</f>
        <v>-0.36699999999999999</v>
      </c>
      <c r="CM4" s="57"/>
      <c r="CN4" s="38" t="s">
        <v>24</v>
      </c>
      <c r="CO4" s="39">
        <f>-0.409*2</f>
        <v>-0.81799999999999995</v>
      </c>
      <c r="CP4" s="40">
        <v>0</v>
      </c>
      <c r="CQ4" s="40">
        <v>0</v>
      </c>
      <c r="CR4" s="41">
        <v>1.387</v>
      </c>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9"/>
      <c r="DV4" s="28"/>
      <c r="DW4" s="28"/>
      <c r="DX4" s="28"/>
      <c r="DY4" s="28"/>
      <c r="DZ4" s="28"/>
      <c r="EA4" s="28"/>
      <c r="EB4" s="28"/>
      <c r="EC4" s="28"/>
      <c r="ED4" s="28"/>
      <c r="EE4" s="28"/>
    </row>
    <row r="5" spans="1:135" ht="13" x14ac:dyDescent="0.15">
      <c r="A5" s="57"/>
      <c r="B5" s="66" t="s">
        <v>36</v>
      </c>
      <c r="C5" s="50">
        <f>IF(M83="",N123, VLOOKUP($A$11,$B$83:$S$114,15,FALSE))</f>
        <v>4.0269076396365477</v>
      </c>
      <c r="D5" s="57"/>
      <c r="E5" s="32" t="s">
        <v>37</v>
      </c>
      <c r="F5" s="33">
        <f>0.35/2*F4</f>
        <v>-0.15597826086956521</v>
      </c>
      <c r="G5" s="57"/>
      <c r="H5" s="57"/>
      <c r="I5" s="57"/>
      <c r="J5" s="57"/>
      <c r="K5" s="57"/>
      <c r="L5" s="57"/>
      <c r="M5" s="57"/>
      <c r="N5" s="57"/>
      <c r="O5" s="57"/>
      <c r="P5" s="57"/>
      <c r="Q5" s="32" t="s">
        <v>38</v>
      </c>
      <c r="R5" s="57">
        <f>SUM(H14:H38)</f>
        <v>1335</v>
      </c>
      <c r="S5" s="57"/>
      <c r="T5" s="57"/>
      <c r="U5" s="57"/>
      <c r="V5" s="57"/>
      <c r="W5" s="32" t="s">
        <v>39</v>
      </c>
      <c r="X5" s="57">
        <f>SUM(X14:X39)</f>
        <v>236</v>
      </c>
      <c r="Y5" s="57"/>
      <c r="Z5" s="57"/>
      <c r="AA5" s="57"/>
      <c r="AB5" s="57"/>
      <c r="AC5" s="57"/>
      <c r="AD5" s="57"/>
      <c r="AE5" s="57"/>
      <c r="AF5" s="57"/>
      <c r="AG5" s="57"/>
      <c r="AH5" s="57"/>
      <c r="AI5" s="57"/>
      <c r="AJ5" s="57"/>
      <c r="AK5" s="122"/>
      <c r="AL5" s="122"/>
      <c r="AM5" s="122"/>
      <c r="AN5" s="122"/>
      <c r="BJ5" s="122"/>
      <c r="BK5" s="122"/>
      <c r="BL5" s="122"/>
      <c r="BM5" s="44"/>
      <c r="BN5" s="44"/>
      <c r="BO5" s="44"/>
      <c r="BP5" s="44"/>
      <c r="BQ5" s="44"/>
      <c r="BV5" s="45"/>
      <c r="BW5" s="45"/>
      <c r="BX5" s="45"/>
      <c r="BY5" s="45"/>
      <c r="BZ5" s="45" t="s">
        <v>40</v>
      </c>
      <c r="CA5" s="46"/>
      <c r="CB5" s="46"/>
      <c r="CC5" s="46"/>
      <c r="CD5" s="46"/>
      <c r="CE5" s="46"/>
      <c r="CF5" s="46"/>
      <c r="CG5" s="46"/>
      <c r="CH5" s="46"/>
      <c r="CI5" s="46"/>
      <c r="CJ5" s="46"/>
      <c r="CK5" s="46"/>
      <c r="CL5" s="46"/>
      <c r="CM5" s="122"/>
      <c r="CN5" s="122"/>
      <c r="CO5" s="122"/>
      <c r="CP5" s="122"/>
      <c r="CQ5" s="122"/>
      <c r="CR5" s="47"/>
      <c r="CT5" s="122"/>
      <c r="CU5" s="122"/>
      <c r="CV5" s="122"/>
      <c r="CW5" s="122"/>
      <c r="CX5" s="122"/>
      <c r="CY5" s="122"/>
      <c r="CZ5" s="122"/>
      <c r="DA5" s="122"/>
      <c r="DB5" s="122"/>
      <c r="DC5" s="122"/>
      <c r="DD5" s="122"/>
      <c r="DE5" s="122"/>
      <c r="DF5" s="122"/>
      <c r="DG5" s="122"/>
      <c r="DH5" s="122"/>
      <c r="DI5" s="122"/>
      <c r="DJ5" s="122"/>
      <c r="DK5" s="122"/>
      <c r="DL5" s="122"/>
      <c r="DM5" s="122"/>
      <c r="DN5" s="122"/>
      <c r="DO5" s="122"/>
      <c r="DP5" s="122"/>
      <c r="DQ5" s="122"/>
      <c r="DR5" s="122"/>
      <c r="DS5" s="122"/>
      <c r="DT5" s="122"/>
      <c r="DU5" s="48"/>
      <c r="DV5" s="122"/>
      <c r="DW5" s="122"/>
      <c r="DX5" s="122"/>
      <c r="DY5" s="122"/>
      <c r="DZ5" s="196"/>
      <c r="EA5" s="196"/>
      <c r="EB5" s="196"/>
      <c r="EC5" s="196"/>
      <c r="ED5" s="196"/>
      <c r="EE5" s="196"/>
    </row>
    <row r="6" spans="1:135" ht="15" x14ac:dyDescent="0.2">
      <c r="A6" s="57"/>
      <c r="B6" s="66" t="s">
        <v>41</v>
      </c>
      <c r="C6" s="50">
        <f>IF(M83="",N123, VLOOKUP($A$11,$B$83:$S$114,16,FALSE))</f>
        <v>-6.2297000165081329</v>
      </c>
      <c r="D6" s="57"/>
      <c r="E6" s="51" t="s">
        <v>42</v>
      </c>
      <c r="F6" s="52">
        <f>C4+F5</f>
        <v>-2.3138729977116705</v>
      </c>
      <c r="G6" s="57"/>
      <c r="H6" s="57"/>
      <c r="I6" s="57"/>
      <c r="J6" s="57"/>
      <c r="K6" s="57"/>
      <c r="L6" s="57"/>
      <c r="M6" s="57"/>
      <c r="N6" s="57"/>
      <c r="O6" s="57"/>
      <c r="P6" s="57"/>
      <c r="Q6" s="32" t="s">
        <v>43</v>
      </c>
      <c r="R6" s="57">
        <f>SUM(R14:R38)</f>
        <v>386</v>
      </c>
      <c r="S6" s="57">
        <f>CC3/CB3</f>
        <v>0.44</v>
      </c>
      <c r="T6" s="57"/>
      <c r="U6" s="57"/>
      <c r="V6" s="57"/>
      <c r="W6" s="32" t="s">
        <v>44</v>
      </c>
      <c r="X6" s="57">
        <f>SUM(AA14:AA41)</f>
        <v>436</v>
      </c>
      <c r="Y6" s="57"/>
      <c r="Z6" s="57"/>
      <c r="AA6" s="57"/>
      <c r="AB6" s="57"/>
      <c r="AC6" s="57"/>
      <c r="AD6" s="57"/>
      <c r="AE6" s="57"/>
      <c r="AF6" s="57"/>
      <c r="AG6" s="57"/>
      <c r="AH6" s="57"/>
      <c r="AI6" s="57"/>
      <c r="AJ6" s="57"/>
      <c r="AK6" s="28"/>
      <c r="AL6" s="28"/>
      <c r="AM6" s="28"/>
      <c r="AN6" s="28"/>
      <c r="BJ6" s="9" t="s">
        <v>45</v>
      </c>
      <c r="BK6" s="10" t="s">
        <v>4</v>
      </c>
      <c r="BL6" s="10" t="s">
        <v>46</v>
      </c>
      <c r="BM6" s="10" t="s">
        <v>47</v>
      </c>
      <c r="BN6" s="10" t="s">
        <v>48</v>
      </c>
      <c r="BP6" s="10" t="s">
        <v>49</v>
      </c>
      <c r="BQ6" s="10" t="s">
        <v>10</v>
      </c>
      <c r="BV6" s="11"/>
      <c r="BW6" s="11"/>
      <c r="BX6" s="11"/>
      <c r="BY6" s="11"/>
      <c r="BZ6" s="12" t="s">
        <v>11</v>
      </c>
      <c r="CA6" s="53" t="s">
        <v>12</v>
      </c>
      <c r="CB6" s="54" t="s">
        <v>13</v>
      </c>
      <c r="CC6" s="54" t="s">
        <v>14</v>
      </c>
      <c r="CD6" s="53" t="s">
        <v>15</v>
      </c>
      <c r="CE6" s="53" t="s">
        <v>16</v>
      </c>
      <c r="CF6" s="53" t="s">
        <v>17</v>
      </c>
      <c r="CG6" s="53" t="s">
        <v>18</v>
      </c>
      <c r="CH6" s="53" t="s">
        <v>19</v>
      </c>
      <c r="CI6" s="53" t="s">
        <v>20</v>
      </c>
      <c r="CJ6" s="53" t="s">
        <v>21</v>
      </c>
      <c r="CK6" s="53" t="s">
        <v>22</v>
      </c>
      <c r="CL6" s="53" t="s">
        <v>23</v>
      </c>
      <c r="CM6" s="28"/>
      <c r="CN6" s="27"/>
      <c r="CO6" s="198" t="s">
        <v>24</v>
      </c>
      <c r="CP6" s="199"/>
      <c r="CQ6" s="200"/>
      <c r="CR6" s="55"/>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9"/>
      <c r="DV6" s="28"/>
      <c r="DW6" s="28"/>
      <c r="DX6" s="28"/>
      <c r="DY6" s="28"/>
      <c r="DZ6" s="28"/>
      <c r="EA6" s="28"/>
      <c r="EB6" s="28"/>
      <c r="EC6" s="28"/>
      <c r="ED6" s="28"/>
      <c r="EE6" s="28"/>
    </row>
    <row r="7" spans="1:135" ht="15" x14ac:dyDescent="0.2">
      <c r="A7" s="57"/>
      <c r="B7" s="66" t="s">
        <v>50</v>
      </c>
      <c r="C7" s="181">
        <f>_xlfn.XLOOKUP(A11, AG:AG, AD:AD)</f>
        <v>82.608695652173907</v>
      </c>
      <c r="D7" s="57"/>
      <c r="E7" s="51" t="s">
        <v>51</v>
      </c>
      <c r="F7" s="52">
        <f>C5+F5/2</f>
        <v>3.9489185092017651</v>
      </c>
      <c r="G7" s="57"/>
      <c r="H7" s="57"/>
      <c r="I7" s="57"/>
      <c r="J7" s="57"/>
      <c r="K7" s="57"/>
      <c r="L7" s="57"/>
      <c r="M7" s="57"/>
      <c r="N7" s="57"/>
      <c r="O7" s="57"/>
      <c r="P7" s="57"/>
      <c r="Q7" s="32" t="s">
        <v>52</v>
      </c>
      <c r="R7" s="33">
        <f>R4/(R5+R6*S6)</f>
        <v>1.0506100316312699</v>
      </c>
      <c r="S7" s="57"/>
      <c r="T7" s="57"/>
      <c r="U7" s="57"/>
      <c r="V7" s="57"/>
      <c r="W7" s="32" t="s">
        <v>53</v>
      </c>
      <c r="X7" s="57">
        <f>SUM(W14:W40)</f>
        <v>412</v>
      </c>
      <c r="Y7" s="57"/>
      <c r="Z7" s="57"/>
      <c r="AA7" s="57"/>
      <c r="AB7" s="57"/>
      <c r="AC7" s="57"/>
      <c r="AD7" s="57"/>
      <c r="AE7" s="57"/>
      <c r="AF7" s="57"/>
      <c r="AG7" s="57"/>
      <c r="AH7" s="57"/>
      <c r="AI7" s="57"/>
      <c r="AJ7" s="57"/>
      <c r="AK7" s="28"/>
      <c r="AL7" s="28"/>
      <c r="AM7" s="28"/>
      <c r="AN7" s="28"/>
      <c r="BJ7" s="28"/>
      <c r="BK7" s="21">
        <v>6</v>
      </c>
      <c r="BL7" s="21">
        <v>-6.6416000000000004</v>
      </c>
      <c r="BM7" s="21">
        <v>-8.5441000000000003</v>
      </c>
      <c r="BN7" s="21">
        <v>-0.33</v>
      </c>
      <c r="BO7" s="56"/>
      <c r="BP7" s="21">
        <v>4</v>
      </c>
      <c r="BQ7" s="22">
        <v>50</v>
      </c>
      <c r="BV7" s="23"/>
      <c r="BW7" s="23"/>
      <c r="BX7" s="23"/>
      <c r="BY7" s="23"/>
      <c r="BZ7" s="24" t="s">
        <v>26</v>
      </c>
      <c r="CA7" s="25">
        <v>0.60499999999999998</v>
      </c>
      <c r="CB7" s="25">
        <v>-0.33</v>
      </c>
      <c r="CC7" s="26">
        <f t="shared" ref="CC7:CC8" si="1">0.44*CB7</f>
        <v>-0.1452</v>
      </c>
      <c r="CD7" s="25">
        <v>0.47699999999999998</v>
      </c>
      <c r="CE7" s="25">
        <v>0.47599999999999998</v>
      </c>
      <c r="CF7" s="25">
        <v>-0.57899999999999996</v>
      </c>
      <c r="CG7" s="25">
        <v>0.60599999999999998</v>
      </c>
      <c r="CH7" s="25">
        <v>-0.112</v>
      </c>
      <c r="CI7" s="25">
        <v>0</v>
      </c>
      <c r="CJ7" s="25">
        <v>0.17699999999999999</v>
      </c>
      <c r="CK7" s="25">
        <v>0.72499999999999998</v>
      </c>
      <c r="CL7" s="25">
        <v>-0.439</v>
      </c>
      <c r="CM7" s="28"/>
      <c r="CN7" s="27"/>
      <c r="CO7" s="24" t="s">
        <v>26</v>
      </c>
      <c r="CP7" s="24" t="s">
        <v>27</v>
      </c>
      <c r="CQ7" s="24" t="s">
        <v>28</v>
      </c>
      <c r="CR7" s="13" t="s">
        <v>29</v>
      </c>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9"/>
      <c r="DV7" s="28"/>
      <c r="DW7" s="28"/>
      <c r="DX7" s="28"/>
      <c r="DY7" s="28"/>
      <c r="DZ7" s="196"/>
      <c r="EA7" s="196"/>
      <c r="EB7" s="196"/>
      <c r="EC7" s="196"/>
      <c r="ED7" s="196"/>
      <c r="EE7" s="196"/>
    </row>
    <row r="8" spans="1:135" ht="14" x14ac:dyDescent="0.15">
      <c r="A8" s="57"/>
      <c r="B8" s="57" t="s">
        <v>54</v>
      </c>
      <c r="D8" s="57"/>
      <c r="E8" s="57"/>
      <c r="F8" s="57"/>
      <c r="G8" s="57"/>
      <c r="H8" s="57"/>
      <c r="I8" s="57"/>
      <c r="J8" s="57"/>
      <c r="K8" s="57"/>
      <c r="L8" s="57"/>
      <c r="M8" s="57"/>
      <c r="N8" s="57"/>
      <c r="O8" s="57"/>
      <c r="P8" s="57"/>
      <c r="Q8" s="32" t="s">
        <v>55</v>
      </c>
      <c r="R8" s="58">
        <v>1</v>
      </c>
      <c r="S8" s="57"/>
      <c r="T8" s="57"/>
      <c r="U8" s="57"/>
      <c r="V8" s="57"/>
      <c r="W8" s="32" t="s">
        <v>56</v>
      </c>
      <c r="X8" s="57">
        <f>SUM(Y14:Y43)</f>
        <v>36</v>
      </c>
      <c r="Y8" s="57"/>
      <c r="Z8" s="57"/>
      <c r="AA8" s="57"/>
      <c r="AB8" s="57"/>
      <c r="AC8" s="57"/>
      <c r="AD8" s="57"/>
      <c r="AE8" s="57"/>
      <c r="AF8" s="57"/>
      <c r="AG8" s="57"/>
      <c r="AH8" s="57"/>
      <c r="AI8" s="57"/>
      <c r="AJ8" s="57"/>
      <c r="AK8" s="122"/>
      <c r="AL8" s="122"/>
      <c r="AM8" s="122"/>
      <c r="AN8" s="122"/>
      <c r="BE8" s="122"/>
      <c r="BF8" s="122"/>
      <c r="BG8" s="122"/>
      <c r="BH8" s="44"/>
      <c r="BI8" s="44"/>
      <c r="BJ8" s="44"/>
      <c r="BK8" s="44"/>
      <c r="BL8" s="44"/>
      <c r="BM8" s="59"/>
      <c r="BN8" s="23"/>
      <c r="BO8" s="23"/>
      <c r="BP8" s="23"/>
      <c r="BQ8" s="23"/>
      <c r="BR8" s="23"/>
      <c r="BS8" s="23"/>
      <c r="BT8" s="23"/>
      <c r="BU8" s="23"/>
      <c r="BV8" s="23"/>
      <c r="BW8" s="23"/>
      <c r="BX8" s="23"/>
      <c r="BY8" s="23"/>
      <c r="BZ8" s="24" t="s">
        <v>28</v>
      </c>
      <c r="CA8" s="26">
        <f>CA7</f>
        <v>0.60499999999999998</v>
      </c>
      <c r="CB8" s="25">
        <v>-0.47199999999999998</v>
      </c>
      <c r="CC8" s="26">
        <f t="shared" si="1"/>
        <v>-0.20768</v>
      </c>
      <c r="CD8" s="26">
        <f t="shared" ref="CD8:CE8" si="2">CD7</f>
        <v>0.47699999999999998</v>
      </c>
      <c r="CE8" s="26">
        <f t="shared" si="2"/>
        <v>0.47599999999999998</v>
      </c>
      <c r="CF8" s="25">
        <v>-0.88200000000000001</v>
      </c>
      <c r="CG8" s="37">
        <v>0.42199999999999999</v>
      </c>
      <c r="CH8" s="37">
        <v>0.10299999999999999</v>
      </c>
      <c r="CI8" s="25">
        <v>0</v>
      </c>
      <c r="CJ8" s="25">
        <v>0.29399999999999998</v>
      </c>
      <c r="CK8" s="25">
        <v>9.7000000000000003E-2</v>
      </c>
      <c r="CL8" s="60">
        <f>CL7</f>
        <v>-0.439</v>
      </c>
      <c r="CM8" s="122"/>
      <c r="CN8" s="38" t="s">
        <v>24</v>
      </c>
      <c r="CO8" s="40">
        <f>-0.849*2</f>
        <v>-1.698</v>
      </c>
      <c r="CP8" s="40">
        <v>0</v>
      </c>
      <c r="CQ8" s="40">
        <f>0</f>
        <v>0</v>
      </c>
      <c r="CR8" s="41">
        <v>0.43</v>
      </c>
      <c r="CT8" s="61" t="s">
        <v>57</v>
      </c>
      <c r="CU8" s="122"/>
      <c r="CV8" s="122"/>
      <c r="CW8" s="122"/>
      <c r="CX8" s="122"/>
      <c r="CY8" s="122"/>
      <c r="DA8" s="122"/>
      <c r="DC8" s="122"/>
      <c r="DD8" s="122"/>
      <c r="DE8" s="122"/>
      <c r="DF8" s="122"/>
      <c r="DG8" s="122"/>
      <c r="DH8" s="122"/>
      <c r="DI8" s="122"/>
      <c r="DJ8" s="122"/>
      <c r="DK8" s="122"/>
      <c r="DL8" s="122"/>
      <c r="DM8" s="122"/>
      <c r="DN8" s="122"/>
      <c r="DO8" s="61" t="s">
        <v>57</v>
      </c>
      <c r="DP8" s="122"/>
      <c r="DQ8" s="122"/>
      <c r="DR8" s="122"/>
      <c r="DS8" s="122"/>
      <c r="DT8" s="122"/>
      <c r="DU8" s="48"/>
      <c r="DV8" s="122"/>
      <c r="DW8" s="122"/>
      <c r="DX8" s="122"/>
      <c r="DY8" s="122"/>
      <c r="DZ8" s="28"/>
      <c r="EA8" s="28"/>
      <c r="EB8" s="28"/>
      <c r="EC8" s="28"/>
      <c r="ED8" s="28"/>
      <c r="EE8" s="28"/>
    </row>
    <row r="9" spans="1:135" ht="14" x14ac:dyDescent="0.15">
      <c r="A9" s="57"/>
      <c r="B9" s="62" t="str">
        <f>CONCATENATE("https://www.basketball-reference.com/teams/",B3,"/",C3,".html")</f>
        <v>https://www.basketball-reference.com/teams/Portland Pilots/2020.html</v>
      </c>
      <c r="C9" s="57"/>
      <c r="D9" s="57"/>
      <c r="E9" s="57"/>
      <c r="F9" s="57"/>
      <c r="G9" s="57"/>
      <c r="H9" s="57"/>
      <c r="I9" s="57"/>
      <c r="J9" s="57"/>
      <c r="K9" s="57"/>
      <c r="L9" s="57"/>
      <c r="M9" s="57"/>
      <c r="N9" s="57"/>
      <c r="O9" s="57"/>
      <c r="P9" s="57"/>
      <c r="Q9" s="32" t="s">
        <v>58</v>
      </c>
      <c r="R9" s="57">
        <f>SUM(F13:F38)</f>
        <v>4426</v>
      </c>
      <c r="S9" s="57"/>
      <c r="T9" s="57"/>
      <c r="U9" s="57"/>
      <c r="V9" s="57"/>
      <c r="W9" s="32" t="s">
        <v>59</v>
      </c>
      <c r="X9" s="57">
        <v>21</v>
      </c>
      <c r="Y9" s="57"/>
      <c r="Z9" s="57"/>
      <c r="AA9" s="57"/>
      <c r="AB9" s="57"/>
      <c r="AC9" s="57"/>
      <c r="AD9" s="57"/>
      <c r="AE9" s="57"/>
      <c r="AF9" s="57"/>
      <c r="AG9" s="57"/>
      <c r="AH9" s="57"/>
      <c r="AI9" s="57"/>
      <c r="AJ9" s="57"/>
      <c r="AK9" s="28"/>
      <c r="AL9" s="28"/>
      <c r="AM9" s="28"/>
      <c r="AN9" s="28"/>
      <c r="AO9" s="28"/>
      <c r="AP9" s="28"/>
      <c r="AQ9" s="28"/>
      <c r="AR9" s="56"/>
      <c r="AS9" s="56"/>
      <c r="AT9" s="56"/>
      <c r="AU9" s="56"/>
      <c r="AV9" s="56"/>
      <c r="AW9" s="56"/>
      <c r="AX9" s="63"/>
      <c r="AY9" s="1"/>
      <c r="AZ9" s="1"/>
      <c r="BA9" s="1"/>
      <c r="BB9" s="1"/>
      <c r="BC9" s="56"/>
      <c r="BD9" s="56"/>
      <c r="BE9" s="56"/>
      <c r="BF9" s="56"/>
      <c r="BG9" s="56"/>
      <c r="BH9" s="56"/>
      <c r="BI9" s="56"/>
      <c r="BJ9" s="56"/>
      <c r="BK9" s="56"/>
      <c r="BL9" s="56"/>
      <c r="BM9" s="56"/>
      <c r="BN9" s="64"/>
      <c r="BO9" s="64"/>
      <c r="BP9" s="64"/>
      <c r="BQ9" s="64"/>
      <c r="BR9" s="64"/>
      <c r="BS9" s="64"/>
      <c r="BT9" s="64"/>
      <c r="BU9" s="64"/>
      <c r="BV9" s="64"/>
      <c r="BW9" s="64"/>
      <c r="BX9" s="64"/>
      <c r="BY9" s="64"/>
      <c r="BZ9" s="64"/>
      <c r="CA9" s="28"/>
      <c r="CB9" s="28"/>
      <c r="CC9" s="28"/>
      <c r="CD9" s="28"/>
      <c r="CE9" s="28"/>
      <c r="CF9" s="28"/>
      <c r="CH9" s="28"/>
      <c r="CI9" s="28"/>
      <c r="CJ9" s="28"/>
      <c r="CK9" s="28"/>
      <c r="CL9" s="28"/>
      <c r="CM9" s="28"/>
      <c r="CN9" s="28"/>
      <c r="CO9" s="28"/>
      <c r="CP9" s="28"/>
      <c r="CQ9" s="28"/>
      <c r="CR9" s="28"/>
      <c r="CS9" s="28"/>
      <c r="CT9" s="65">
        <f>SUM($CT$14:$CT$37)</f>
        <v>32.651302482417712</v>
      </c>
      <c r="CU9" s="28"/>
      <c r="CV9" s="28"/>
      <c r="CW9" s="28"/>
      <c r="CX9" s="28"/>
      <c r="CY9" s="28"/>
      <c r="CZ9" s="28"/>
      <c r="DA9" s="28"/>
      <c r="DC9" s="28"/>
      <c r="DD9" s="28"/>
      <c r="DE9" s="28"/>
      <c r="DF9" s="28"/>
      <c r="DG9" s="28"/>
      <c r="DH9" s="28"/>
      <c r="DI9" s="28"/>
      <c r="DJ9" s="28"/>
      <c r="DK9" s="28"/>
      <c r="DL9" s="28"/>
      <c r="DM9" s="28"/>
      <c r="DN9" s="28"/>
      <c r="DO9" s="65">
        <f>SUM($DO$14:$DO$40)</f>
        <v>14.056310734912513</v>
      </c>
      <c r="DP9" s="28"/>
      <c r="DQ9" s="28"/>
      <c r="DR9" s="28"/>
      <c r="DS9" s="28"/>
      <c r="DT9" s="28"/>
      <c r="DU9" s="29"/>
      <c r="DV9" s="28"/>
      <c r="DW9" s="28"/>
      <c r="DX9" s="28"/>
      <c r="DY9" s="28"/>
      <c r="DZ9" s="196"/>
      <c r="EA9" s="196"/>
      <c r="EB9" s="196"/>
      <c r="EC9" s="196"/>
      <c r="ED9" s="196"/>
      <c r="EE9" s="196"/>
    </row>
    <row r="10" spans="1:135" ht="14" x14ac:dyDescent="0.15">
      <c r="AW10" s="196"/>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T10" s="66" t="s">
        <v>60</v>
      </c>
      <c r="DO10" s="66" t="s">
        <v>60</v>
      </c>
      <c r="DU10" s="4"/>
      <c r="DZ10" s="28"/>
      <c r="EA10" s="28"/>
      <c r="EB10" s="28"/>
      <c r="EC10" s="28"/>
      <c r="ED10" s="28"/>
      <c r="EE10" s="28"/>
    </row>
    <row r="11" spans="1:135" ht="16" x14ac:dyDescent="0.2">
      <c r="A11" s="67" t="s">
        <v>411</v>
      </c>
      <c r="B11" s="68"/>
      <c r="D11" s="69"/>
      <c r="AW11" s="196"/>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T11" s="65">
        <f>($F$6-CT9)/5</f>
        <v>-6.993035096025876</v>
      </c>
      <c r="DO11" s="65">
        <f>($F$7-DO9)/5</f>
        <v>-2.0214784451421495</v>
      </c>
      <c r="DP11" s="70" t="str">
        <f>CONCATENATE(C3," ",A11)</f>
        <v>2020 Portland Pilots</v>
      </c>
      <c r="DQ11" s="71"/>
      <c r="DR11" s="71"/>
      <c r="DS11" s="72"/>
      <c r="DT11" s="73"/>
      <c r="DU11" s="74"/>
      <c r="DV11" s="73"/>
      <c r="DW11" s="73"/>
      <c r="DX11" s="73"/>
      <c r="DY11" s="75"/>
      <c r="DZ11" s="196"/>
      <c r="EA11" s="196"/>
      <c r="EB11" s="196"/>
      <c r="EC11" s="196"/>
      <c r="ED11" s="196"/>
      <c r="EE11" s="196"/>
    </row>
    <row r="12" spans="1:135" ht="14" x14ac:dyDescent="0.15">
      <c r="A12" s="66" t="s">
        <v>61</v>
      </c>
      <c r="B12" s="6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66" t="s">
        <v>62</v>
      </c>
      <c r="AD12" s="76"/>
      <c r="AE12" s="76"/>
      <c r="AF12" s="76"/>
      <c r="AG12" s="76"/>
      <c r="AH12" s="66" t="s">
        <v>63</v>
      </c>
      <c r="AI12" s="76"/>
      <c r="AJ12" s="76"/>
      <c r="AK12" s="76"/>
      <c r="AL12" s="76"/>
      <c r="AM12" s="76"/>
      <c r="AN12" s="76"/>
      <c r="AO12" s="76"/>
      <c r="AP12" s="76"/>
      <c r="AQ12" s="76"/>
      <c r="AR12" s="76"/>
      <c r="AS12" s="76"/>
      <c r="AT12" s="66" t="s">
        <v>64</v>
      </c>
      <c r="AU12" s="66"/>
      <c r="AV12" s="66"/>
      <c r="AW12" s="66"/>
      <c r="AX12" s="66"/>
      <c r="AY12" s="66"/>
      <c r="AZ12" s="77" t="s">
        <v>65</v>
      </c>
      <c r="BA12" s="78"/>
      <c r="BB12" s="78"/>
      <c r="BC12" s="78"/>
      <c r="BD12" s="78"/>
      <c r="BE12" s="78"/>
      <c r="BF12" s="78"/>
      <c r="BG12" s="78"/>
      <c r="BH12" s="78"/>
      <c r="BI12" s="78"/>
      <c r="BJ12" s="78"/>
      <c r="BK12" s="78"/>
      <c r="BL12" s="78"/>
      <c r="BM12" s="79"/>
      <c r="BN12" s="80" t="s">
        <v>66</v>
      </c>
      <c r="BO12" s="80"/>
      <c r="BP12" s="80"/>
      <c r="BQ12" s="80"/>
      <c r="BR12" s="80"/>
      <c r="BS12" s="80"/>
      <c r="BT12" s="80"/>
      <c r="BU12" s="80"/>
      <c r="BV12" s="80"/>
      <c r="BW12" s="80"/>
      <c r="BX12" s="80"/>
      <c r="BY12" s="80"/>
      <c r="BZ12" s="3" t="s">
        <v>67</v>
      </c>
      <c r="CA12" s="81"/>
      <c r="CB12" s="81"/>
      <c r="CC12" s="81"/>
      <c r="CD12" s="81"/>
      <c r="CE12" s="81"/>
      <c r="CF12" s="81"/>
      <c r="CG12" s="81"/>
      <c r="CH12" s="81"/>
      <c r="CI12" s="81"/>
      <c r="CJ12" s="81"/>
      <c r="CK12" s="81"/>
      <c r="CL12" s="81"/>
      <c r="CM12" s="11" t="s">
        <v>68</v>
      </c>
      <c r="CN12" s="76"/>
      <c r="CO12" s="76"/>
      <c r="CP12" s="76"/>
      <c r="CQ12" s="76"/>
      <c r="CR12" s="76"/>
      <c r="CS12" s="76"/>
      <c r="CT12" s="76"/>
      <c r="CU12" s="3" t="s">
        <v>69</v>
      </c>
      <c r="CV12" s="81"/>
      <c r="CW12" s="81"/>
      <c r="CX12" s="81"/>
      <c r="CY12" s="81"/>
      <c r="CZ12" s="81"/>
      <c r="DA12" s="81"/>
      <c r="DB12" s="81"/>
      <c r="DC12" s="81"/>
      <c r="DD12" s="81"/>
      <c r="DE12" s="81"/>
      <c r="DF12" s="81"/>
      <c r="DG12" s="81"/>
      <c r="DH12" s="11" t="s">
        <v>70</v>
      </c>
      <c r="DI12" s="76"/>
      <c r="DJ12" s="76"/>
      <c r="DK12" s="76"/>
      <c r="DL12" s="76"/>
      <c r="DM12" s="76"/>
      <c r="DN12" s="76"/>
      <c r="DO12" s="76"/>
      <c r="DP12" s="82"/>
      <c r="DQ12" s="83"/>
      <c r="DR12" s="83"/>
      <c r="DS12" s="84"/>
      <c r="DT12" s="85" t="s">
        <v>71</v>
      </c>
      <c r="DU12" s="86">
        <f>C7</f>
        <v>82.608695652173907</v>
      </c>
      <c r="DV12" s="85" t="s">
        <v>72</v>
      </c>
      <c r="DW12" s="86">
        <f>C4</f>
        <v>-2.1578947368421053</v>
      </c>
      <c r="DX12" s="85" t="s">
        <v>73</v>
      </c>
      <c r="DY12" s="87">
        <f>C5</f>
        <v>4.0269076396365477</v>
      </c>
      <c r="DZ12" s="28"/>
      <c r="EA12" s="28"/>
      <c r="EB12" s="28"/>
      <c r="EC12" s="28"/>
      <c r="ED12" s="28"/>
      <c r="EE12" s="28"/>
    </row>
    <row r="13" spans="1:135" ht="15" x14ac:dyDescent="0.2">
      <c r="A13" s="89" t="s">
        <v>74</v>
      </c>
      <c r="B13" s="89"/>
      <c r="C13" s="89" t="s">
        <v>75</v>
      </c>
      <c r="D13" s="89" t="s">
        <v>76</v>
      </c>
      <c r="E13" s="89" t="s">
        <v>77</v>
      </c>
      <c r="F13" s="89" t="s">
        <v>78</v>
      </c>
      <c r="G13" s="89" t="s">
        <v>79</v>
      </c>
      <c r="H13" s="89" t="s">
        <v>13</v>
      </c>
      <c r="I13" s="89" t="s">
        <v>80</v>
      </c>
      <c r="J13" s="89" t="s">
        <v>81</v>
      </c>
      <c r="K13" s="89" t="s">
        <v>82</v>
      </c>
      <c r="L13" s="89" t="s">
        <v>83</v>
      </c>
      <c r="M13" s="89" t="s">
        <v>84</v>
      </c>
      <c r="N13" s="89" t="s">
        <v>85</v>
      </c>
      <c r="O13" s="89" t="s">
        <v>86</v>
      </c>
      <c r="P13" s="89" t="s">
        <v>87</v>
      </c>
      <c r="Q13" s="89" t="s">
        <v>88</v>
      </c>
      <c r="R13" s="89" t="s">
        <v>14</v>
      </c>
      <c r="S13" s="89" t="s">
        <v>89</v>
      </c>
      <c r="T13" s="89" t="s">
        <v>18</v>
      </c>
      <c r="U13" s="89" t="s">
        <v>19</v>
      </c>
      <c r="V13" s="89" t="s">
        <v>20</v>
      </c>
      <c r="W13" s="89" t="s">
        <v>16</v>
      </c>
      <c r="X13" s="89" t="s">
        <v>21</v>
      </c>
      <c r="Y13" s="89" t="s">
        <v>22</v>
      </c>
      <c r="Z13" s="89" t="s">
        <v>90</v>
      </c>
      <c r="AA13" s="89" t="s">
        <v>23</v>
      </c>
      <c r="AB13" s="89" t="s">
        <v>91</v>
      </c>
      <c r="AC13" s="90" t="s">
        <v>92</v>
      </c>
      <c r="AD13" s="90" t="s">
        <v>93</v>
      </c>
      <c r="AE13" s="90" t="s">
        <v>94</v>
      </c>
      <c r="AF13" s="90" t="s">
        <v>95</v>
      </c>
      <c r="AG13" s="91" t="s">
        <v>96</v>
      </c>
      <c r="AH13" s="92" t="s">
        <v>97</v>
      </c>
      <c r="AI13" s="92" t="s">
        <v>13</v>
      </c>
      <c r="AJ13" s="92" t="s">
        <v>14</v>
      </c>
      <c r="AK13" s="92" t="s">
        <v>98</v>
      </c>
      <c r="AL13" s="93" t="s">
        <v>16</v>
      </c>
      <c r="AM13" s="93" t="s">
        <v>17</v>
      </c>
      <c r="AN13" s="92" t="s">
        <v>18</v>
      </c>
      <c r="AO13" s="92" t="s">
        <v>19</v>
      </c>
      <c r="AP13" s="92" t="s">
        <v>20</v>
      </c>
      <c r="AQ13" s="92" t="s">
        <v>21</v>
      </c>
      <c r="AR13" s="92" t="s">
        <v>22</v>
      </c>
      <c r="AS13" s="92" t="s">
        <v>23</v>
      </c>
      <c r="AT13" s="10" t="s">
        <v>5</v>
      </c>
      <c r="AU13" s="10" t="s">
        <v>6</v>
      </c>
      <c r="AV13" s="10" t="s">
        <v>7</v>
      </c>
      <c r="AW13" s="10" t="s">
        <v>8</v>
      </c>
      <c r="AX13" s="10" t="s">
        <v>9</v>
      </c>
      <c r="AY13" s="94" t="s">
        <v>99</v>
      </c>
      <c r="AZ13" s="94" t="s">
        <v>100</v>
      </c>
      <c r="BA13" s="94" t="s">
        <v>101</v>
      </c>
      <c r="BB13" s="94" t="s">
        <v>102</v>
      </c>
      <c r="BC13" s="94" t="s">
        <v>103</v>
      </c>
      <c r="BD13" s="94" t="s">
        <v>104</v>
      </c>
      <c r="BE13" s="94" t="s">
        <v>105</v>
      </c>
      <c r="BF13" s="94" t="s">
        <v>106</v>
      </c>
      <c r="BG13" s="94" t="s">
        <v>107</v>
      </c>
      <c r="BH13" s="94" t="s">
        <v>108</v>
      </c>
      <c r="BI13" s="94" t="s">
        <v>109</v>
      </c>
      <c r="BJ13" s="94" t="s">
        <v>110</v>
      </c>
      <c r="BK13" s="94" t="s">
        <v>111</v>
      </c>
      <c r="BL13" s="94" t="s">
        <v>112</v>
      </c>
      <c r="BM13" s="94" t="s">
        <v>100</v>
      </c>
      <c r="BN13" s="94" t="s">
        <v>113</v>
      </c>
      <c r="BO13" s="94" t="s">
        <v>103</v>
      </c>
      <c r="BP13" s="94" t="s">
        <v>104</v>
      </c>
      <c r="BQ13" s="94" t="s">
        <v>105</v>
      </c>
      <c r="BR13" s="94" t="s">
        <v>114</v>
      </c>
      <c r="BS13" s="94" t="s">
        <v>107</v>
      </c>
      <c r="BT13" s="94" t="s">
        <v>108</v>
      </c>
      <c r="BU13" s="94" t="s">
        <v>115</v>
      </c>
      <c r="BV13" s="94" t="s">
        <v>110</v>
      </c>
      <c r="BW13" s="94" t="s">
        <v>111</v>
      </c>
      <c r="BX13" s="94" t="s">
        <v>116</v>
      </c>
      <c r="BY13" s="94" t="s">
        <v>66</v>
      </c>
      <c r="BZ13" s="95" t="s">
        <v>117</v>
      </c>
      <c r="CA13" s="96" t="s">
        <v>12</v>
      </c>
      <c r="CB13" s="97" t="s">
        <v>13</v>
      </c>
      <c r="CC13" s="97" t="s">
        <v>14</v>
      </c>
      <c r="CD13" s="96" t="s">
        <v>98</v>
      </c>
      <c r="CE13" s="96" t="s">
        <v>16</v>
      </c>
      <c r="CF13" s="96" t="s">
        <v>17</v>
      </c>
      <c r="CG13" s="96" t="s">
        <v>18</v>
      </c>
      <c r="CH13" s="96" t="s">
        <v>19</v>
      </c>
      <c r="CI13" s="98" t="s">
        <v>20</v>
      </c>
      <c r="CJ13" s="96" t="s">
        <v>21</v>
      </c>
      <c r="CK13" s="96" t="s">
        <v>22</v>
      </c>
      <c r="CL13" s="99" t="s">
        <v>23</v>
      </c>
      <c r="CM13" s="100" t="s">
        <v>118</v>
      </c>
      <c r="CN13" s="100" t="s">
        <v>119</v>
      </c>
      <c r="CO13" s="100" t="s">
        <v>120</v>
      </c>
      <c r="CP13" s="100" t="s">
        <v>121</v>
      </c>
      <c r="CQ13" s="94" t="s">
        <v>122</v>
      </c>
      <c r="CR13" s="100" t="s">
        <v>123</v>
      </c>
      <c r="CS13" s="100" t="s">
        <v>124</v>
      </c>
      <c r="CT13" s="100" t="s">
        <v>125</v>
      </c>
      <c r="CU13" s="95" t="s">
        <v>117</v>
      </c>
      <c r="CV13" s="96" t="s">
        <v>12</v>
      </c>
      <c r="CW13" s="97" t="s">
        <v>13</v>
      </c>
      <c r="CX13" s="97" t="s">
        <v>14</v>
      </c>
      <c r="CY13" s="96" t="s">
        <v>98</v>
      </c>
      <c r="CZ13" s="96" t="s">
        <v>16</v>
      </c>
      <c r="DA13" s="96" t="s">
        <v>17</v>
      </c>
      <c r="DB13" s="96" t="s">
        <v>18</v>
      </c>
      <c r="DC13" s="96" t="s">
        <v>19</v>
      </c>
      <c r="DD13" s="98" t="s">
        <v>20</v>
      </c>
      <c r="DE13" s="96" t="s">
        <v>21</v>
      </c>
      <c r="DF13" s="96" t="s">
        <v>22</v>
      </c>
      <c r="DG13" s="99" t="s">
        <v>23</v>
      </c>
      <c r="DH13" s="100" t="s">
        <v>118</v>
      </c>
      <c r="DI13" s="100" t="s">
        <v>119</v>
      </c>
      <c r="DJ13" s="100" t="s">
        <v>120</v>
      </c>
      <c r="DK13" s="100" t="s">
        <v>121</v>
      </c>
      <c r="DL13" s="94" t="s">
        <v>122</v>
      </c>
      <c r="DM13" s="100" t="s">
        <v>126</v>
      </c>
      <c r="DN13" s="100" t="s">
        <v>124</v>
      </c>
      <c r="DO13" s="100" t="s">
        <v>125</v>
      </c>
      <c r="DP13" s="101" t="s">
        <v>117</v>
      </c>
      <c r="DQ13" s="101" t="s">
        <v>127</v>
      </c>
      <c r="DR13" s="101" t="s">
        <v>128</v>
      </c>
      <c r="DS13" s="101" t="s">
        <v>129</v>
      </c>
      <c r="DT13" s="101" t="s">
        <v>130</v>
      </c>
      <c r="DU13" s="102" t="s">
        <v>131</v>
      </c>
      <c r="DV13" s="101" t="s">
        <v>132</v>
      </c>
      <c r="DW13" s="101" t="s">
        <v>133</v>
      </c>
      <c r="DX13" s="101" t="s">
        <v>125</v>
      </c>
      <c r="DY13" s="103" t="s">
        <v>134</v>
      </c>
      <c r="DZ13" s="104" t="s">
        <v>135</v>
      </c>
      <c r="EA13" s="104" t="s">
        <v>136</v>
      </c>
      <c r="EB13" s="104" t="s">
        <v>137</v>
      </c>
      <c r="EC13" s="104" t="s">
        <v>138</v>
      </c>
      <c r="ED13" s="104" t="s">
        <v>139</v>
      </c>
      <c r="EE13" s="104" t="s">
        <v>140</v>
      </c>
    </row>
    <row r="14" spans="1:135" ht="14" x14ac:dyDescent="0.15">
      <c r="A14" s="105">
        <v>1</v>
      </c>
      <c r="B14" s="194" t="s">
        <v>743</v>
      </c>
      <c r="C14" s="193">
        <v>21</v>
      </c>
      <c r="D14" s="194">
        <v>18</v>
      </c>
      <c r="E14" s="193"/>
      <c r="F14" s="194">
        <v>191</v>
      </c>
      <c r="G14" s="135">
        <v>20</v>
      </c>
      <c r="H14" s="135">
        <v>43</v>
      </c>
      <c r="I14" s="135">
        <v>0.46500000000000002</v>
      </c>
      <c r="J14" s="135">
        <v>13</v>
      </c>
      <c r="K14" s="135">
        <v>30</v>
      </c>
      <c r="L14" s="135">
        <v>30</v>
      </c>
      <c r="M14" s="135">
        <v>7</v>
      </c>
      <c r="N14" s="135">
        <v>13</v>
      </c>
      <c r="O14" s="135">
        <v>0.53800000000000003</v>
      </c>
      <c r="P14" s="135"/>
      <c r="Q14" s="135">
        <v>11</v>
      </c>
      <c r="R14" s="135">
        <v>16</v>
      </c>
      <c r="S14" s="135">
        <v>0.68799999999999994</v>
      </c>
      <c r="T14" s="135">
        <v>9</v>
      </c>
      <c r="U14" s="135">
        <v>9</v>
      </c>
      <c r="V14" s="135">
        <v>18</v>
      </c>
      <c r="W14" s="135">
        <v>8</v>
      </c>
      <c r="X14" s="135">
        <v>13</v>
      </c>
      <c r="Y14" s="135">
        <v>1</v>
      </c>
      <c r="Z14" s="135">
        <v>12</v>
      </c>
      <c r="AA14" s="135">
        <v>25</v>
      </c>
      <c r="AB14" s="135">
        <v>64</v>
      </c>
      <c r="AC14" s="107">
        <f t="shared" ref="AC14:AC27" si="3">H14+$S$6*R14</f>
        <v>50.04</v>
      </c>
      <c r="AD14" s="108">
        <f t="shared" ref="AD14:AD27" si="4">IF(AC14=0,0,AB14/AC14)</f>
        <v>1.278976818545164</v>
      </c>
      <c r="AE14" s="4">
        <f t="shared" ref="AE14:AE27" si="5">((AD14-$R$7)+$R$8)*AC14</f>
        <v>61.467474017171263</v>
      </c>
      <c r="AF14" s="107">
        <f t="shared" ref="AF14:AF27" si="6">F14*$C$7/40</f>
        <v>394.45652173913038</v>
      </c>
      <c r="AG14" s="109">
        <f t="shared" ref="AG14:AG27" si="7">AC14*(AD14-($R$7+BN$7))</f>
        <v>27.940674017171265</v>
      </c>
      <c r="AH14" s="110">
        <f t="shared" ref="AH14:AH27" si="8">AE14/$AF14*100</f>
        <v>15.582826149296658</v>
      </c>
      <c r="AI14" s="110">
        <f t="shared" ref="AI14:AI27" si="9">H14/$AF14*100</f>
        <v>10.901074676219345</v>
      </c>
      <c r="AJ14" s="110">
        <f t="shared" ref="AJ14:AJ27" si="10">R14/$AF14*100</f>
        <v>4.0562138330118493</v>
      </c>
      <c r="AK14" s="110">
        <f t="shared" ref="AK14:AK27" si="11">J14/$AF14*100</f>
        <v>3.2956737393221274</v>
      </c>
      <c r="AL14" s="110">
        <f t="shared" ref="AL14:AL24" si="12">W14/$AF14*100</f>
        <v>2.0281069165059247</v>
      </c>
      <c r="AM14" s="110">
        <f t="shared" ref="AM14:AM24" si="13">Z14/$AF14*100</f>
        <v>3.042160374758887</v>
      </c>
      <c r="AN14" s="110">
        <f t="shared" ref="AN14:AP27" si="14">T14/$AF14*100</f>
        <v>2.2816202810691655</v>
      </c>
      <c r="AO14" s="110">
        <f t="shared" si="14"/>
        <v>2.2816202810691655</v>
      </c>
      <c r="AP14" s="110">
        <f t="shared" si="14"/>
        <v>4.563240562138331</v>
      </c>
      <c r="AQ14" s="110">
        <f t="shared" ref="AQ14:AR27" si="15">X14/$AF14*100</f>
        <v>3.2956737393221274</v>
      </c>
      <c r="AR14" s="110">
        <f t="shared" si="15"/>
        <v>0.25351336456324058</v>
      </c>
      <c r="AS14" s="110">
        <f t="shared" ref="AS14:AS27" si="16">AA14/$AF14*100</f>
        <v>6.3378341140810148</v>
      </c>
      <c r="AT14" s="111">
        <f t="shared" ref="AT14:AT24" si="17">V14/$X$4/$CS14</f>
        <v>0.13075546948087119</v>
      </c>
      <c r="AU14" s="111">
        <f t="shared" ref="AU14:AU27" si="18">X14/$X$5/$CS14</f>
        <v>0.25529328245629607</v>
      </c>
      <c r="AV14" s="111">
        <f t="shared" ref="AV14:AV27" si="19">AA14/$X$6/$CS14</f>
        <v>0.26574283106777463</v>
      </c>
      <c r="AW14" s="111">
        <f t="shared" ref="AW14:AW27" si="20">W14/$X$7/$CS14</f>
        <v>8.9991358714990088E-2</v>
      </c>
      <c r="AX14" s="111">
        <f t="shared" ref="AX14:AX27" si="21">Y14/$X$8/$CS14</f>
        <v>0.12873763816172193</v>
      </c>
      <c r="AY14" s="112">
        <f t="shared" ref="AY14:AY27" si="22">AG14/$AB$4/$CS14</f>
        <v>0.26075980641497765</v>
      </c>
      <c r="AZ14" s="113" t="str">
        <f t="shared" ref="AZ14:AZ27" si="23">IF(ISERROR(INDEX($C$47:$C$74,MATCH(B14,$N$47:$N$74,FALSE))),"?",INDEX($C$47:$C$74,MATCH(B14,$N$47:$N$74,FALSE)))</f>
        <v>PG</v>
      </c>
      <c r="BA14" s="114">
        <f t="shared" ref="BA14:BA27" si="24">VLOOKUP(AZ14,$S$47:$T$58,2,FALSE)</f>
        <v>1</v>
      </c>
      <c r="BB14" s="115">
        <f t="shared" ref="BB14:BB27" si="25">$BK$3+SUMPRODUCT($BL$3:$BP$3,AT14:AX14)</f>
        <v>2.7882426916767313</v>
      </c>
      <c r="BC14" s="115">
        <f t="shared" ref="BC14:BC27" si="26">(BB14*$F14+ BA14*$BQ$3)/($F14+$BQ$3)</f>
        <v>2.417237983859982</v>
      </c>
      <c r="BD14" s="115">
        <f t="shared" ref="BD14:BD24" si="27">MAX(MIN(BC14,5),1)</f>
        <v>2.417237983859982</v>
      </c>
      <c r="BE14" s="116">
        <f>SUMPRODUCT(BD14:BD35,$F14:$F35)/$R$9</f>
        <v>3.0533543493459523</v>
      </c>
      <c r="BF14" s="115">
        <f t="shared" ref="BF14:BF27" si="28">BC14-(BE14-3)</f>
        <v>2.3638836345140297</v>
      </c>
      <c r="BG14" s="115">
        <f t="shared" ref="BG14:BG27" si="29">MAX(MIN(BF14,5),1)</f>
        <v>2.3638836345140297</v>
      </c>
      <c r="BH14" s="116">
        <f>SUMPRODUCT(BG14:BG35,$F14:$F35)/$R$9</f>
        <v>3.0081369601917123</v>
      </c>
      <c r="BI14" s="115">
        <f t="shared" ref="BI14:BI27" si="30">BC14-(BE14-3)-(BH14-3)</f>
        <v>2.3557466743223174</v>
      </c>
      <c r="BJ14" s="115">
        <f t="shared" ref="BJ14:BJ27" si="31">MAX(MIN(BI14,5),1)</f>
        <v>2.3557466743223174</v>
      </c>
      <c r="BK14" s="116">
        <f>SUMPRODUCT(BJ14:BJ35,$F14:$F35)/$R$9</f>
        <v>3.0012409507748319</v>
      </c>
      <c r="BL14" s="115">
        <f t="shared" ref="BL14:BL27" si="32">BC14-(BE14-3)-(BH14-3)-(BK14-3)</f>
        <v>2.3545057235474856</v>
      </c>
      <c r="BM14" s="115">
        <f t="shared" ref="BM14:BM27" si="33">MAX(MIN(BL14,5),1)</f>
        <v>2.3545057235474856</v>
      </c>
      <c r="BN14" s="117">
        <f t="shared" ref="BN14:BN27" si="34">$BK$7+$BL$7*AW14+$BM$7*AY14</f>
        <v>3.1743555299683113</v>
      </c>
      <c r="BO14" s="115">
        <f t="shared" ref="BO14:BO27" si="35">(BN14*$F14+$BP$7*$BQ$7)/($F14+$BQ$7)</f>
        <v>3.3456510631699063</v>
      </c>
      <c r="BP14" s="115">
        <f t="shared" ref="BP14:BP27" si="36">MAX(MIN(BO14,5),1)</f>
        <v>3.3456510631699063</v>
      </c>
      <c r="BQ14" s="116">
        <f>SUMPRODUCT(BP14:BP35,$F14:$F35)/$R$9</f>
        <v>3.1315816992705994</v>
      </c>
      <c r="BR14" s="115">
        <f t="shared" ref="BR14:BR27" si="37">BO14-(BQ14-3)</f>
        <v>3.214069363899307</v>
      </c>
      <c r="BS14" s="115">
        <f t="shared" ref="BS14:BS27" si="38">MAX(MIN(BR14,5),1)</f>
        <v>3.214069363899307</v>
      </c>
      <c r="BT14" s="116">
        <f>SUMPRODUCT(BS14:BS35,$F14:$F35)/$R$9</f>
        <v>3.0193834767113499</v>
      </c>
      <c r="BU14" s="115">
        <f t="shared" ref="BU14:BU27" si="39">BO14-(BQ14-3)-(BT14-3)</f>
        <v>3.1946858871879571</v>
      </c>
      <c r="BV14" s="115">
        <f t="shared" ref="BV14:BV27" si="40">MAX(MIN(BU14,5),1)</f>
        <v>3.1946858871879571</v>
      </c>
      <c r="BW14" s="116">
        <f>SUMPRODUCT(BV14:BV35,$F14:$F35)/$R$9</f>
        <v>3.0028554059683232</v>
      </c>
      <c r="BX14" s="115">
        <f t="shared" ref="BX14:BX27" si="41">BO14-(BQ14-3)-(BT14-3)-(BW14-3)</f>
        <v>3.1918304812196339</v>
      </c>
      <c r="BY14" s="115">
        <f t="shared" ref="BY14:BY27" si="42">MAX(MIN(BX14,5),1)</f>
        <v>3.1918304812196339</v>
      </c>
      <c r="BZ14" s="57" t="str">
        <f t="shared" ref="BZ14:BZ27" si="43">B14</f>
        <v>#1 Mckelle Meek</v>
      </c>
      <c r="CA14" s="118">
        <f t="shared" ref="CA14:CA27" si="44">(5-$BM14)/4*CA$3+($BM14-1)/4*CA$4</f>
        <v>0.86</v>
      </c>
      <c r="CB14" s="119">
        <f t="shared" ref="CB14:CC27" si="45">(5-$BY14)/4*CB$3+($BY14-1)/4*CB$4</f>
        <v>-0.6805506764670799</v>
      </c>
      <c r="CC14" s="119">
        <f t="shared" si="45"/>
        <v>-0.29944229764551517</v>
      </c>
      <c r="CD14" s="118">
        <f t="shared" ref="CD14:CL27" si="46">(5-$BM14)/4*CD$3+($BM14-1)/4*CD$4</f>
        <v>0.38900000000000001</v>
      </c>
      <c r="CE14" s="118">
        <f t="shared" si="46"/>
        <v>0.73373639962263959</v>
      </c>
      <c r="CF14" s="118">
        <f t="shared" si="46"/>
        <v>-0.96399999999999997</v>
      </c>
      <c r="CG14" s="118">
        <f t="shared" si="46"/>
        <v>0.4667133818568715</v>
      </c>
      <c r="CH14" s="118">
        <f t="shared" si="46"/>
        <v>0.13801071800764664</v>
      </c>
      <c r="CI14" s="118">
        <f t="shared" si="46"/>
        <v>0</v>
      </c>
      <c r="CJ14" s="118">
        <f t="shared" si="46"/>
        <v>1.2467558584498395</v>
      </c>
      <c r="CK14" s="118">
        <f t="shared" si="46"/>
        <v>1.1156971071265922</v>
      </c>
      <c r="CL14" s="118">
        <f t="shared" si="46"/>
        <v>-0.36699999999999999</v>
      </c>
      <c r="CM14" s="115">
        <f t="shared" ref="CM14:CM27" si="47">SUMPRODUCT(CA14:CD14,AH14:AK14)</f>
        <v>6.0499118379736139</v>
      </c>
      <c r="CN14" s="115">
        <f t="shared" ref="CN14:CN27" si="48">SUMPRODUCT(CE14:CF14,AL14:AM14)</f>
        <v>-1.4445467343007363</v>
      </c>
      <c r="CO14" s="115">
        <f t="shared" ref="CO14:CO27" si="49">SUMPRODUCT(CG14:CI14,AN14:AP14)</f>
        <v>1.3797507707021799</v>
      </c>
      <c r="CP14" s="115">
        <f t="shared" ref="CP14:CP27" si="50">SUMPRODUCT(CJ14:CL14,AQ14:AS14)</f>
        <v>2.0657595496325558</v>
      </c>
      <c r="CQ14" s="120">
        <f t="shared" ref="CQ14:CQ27" si="51">IF(BM14&lt;3,(BM14-1)/2*$CP$4+(3-BM14)/2*$CO$4,(BM14-3)/2*$CQ$4+(5-BM14)/2*$CP$4)+$CR$4*(BY14-3)</f>
        <v>2.0617183825537566E-3</v>
      </c>
      <c r="CR14" s="121">
        <f t="shared" ref="CR14:CR27" si="52">SUM(CM14:CQ14)</f>
        <v>8.0529371423901672</v>
      </c>
      <c r="CS14" s="111">
        <f t="shared" ref="CS14:CS27" si="53">F14/($R$9/5)</f>
        <v>0.21577044735652959</v>
      </c>
      <c r="CT14" s="115">
        <f t="shared" ref="CT14:CT27" si="54">CS14*CR14</f>
        <v>1.7375858497475394</v>
      </c>
      <c r="CU14" s="122" t="str">
        <f t="shared" ref="CU14:CU27" si="55">BZ14</f>
        <v>#1 Mckelle Meek</v>
      </c>
      <c r="CV14" s="118">
        <f t="shared" ref="CV14:CV27" si="56">(5-$BM14)/4*CA$7+($BM14-1)/4*CA$8</f>
        <v>0.60499999999999998</v>
      </c>
      <c r="CW14" s="119">
        <f t="shared" ref="CW14:CX27" si="57">(5-$BY14)/4*CB$7+($BY14-1)/4*CB$8</f>
        <v>-0.407809982083297</v>
      </c>
      <c r="CX14" s="119">
        <f t="shared" si="57"/>
        <v>-0.17943639211665069</v>
      </c>
      <c r="CY14" s="118">
        <f t="shared" ref="CY14:DG27" si="58">(5-$BM14)/4*CD$7+($BM14-1)/4*CD$8</f>
        <v>0.47699999999999998</v>
      </c>
      <c r="CZ14" s="118">
        <f t="shared" si="58"/>
        <v>0.47599999999999998</v>
      </c>
      <c r="DA14" s="118">
        <f t="shared" si="58"/>
        <v>-0.68160380855872194</v>
      </c>
      <c r="DB14" s="118">
        <f t="shared" si="58"/>
        <v>0.54369273671681562</v>
      </c>
      <c r="DC14" s="118">
        <f t="shared" si="58"/>
        <v>-3.9195317359322648E-2</v>
      </c>
      <c r="DD14" s="118">
        <f t="shared" si="58"/>
        <v>0</v>
      </c>
      <c r="DE14" s="118">
        <f t="shared" si="58"/>
        <v>0.21661929241376393</v>
      </c>
      <c r="DF14" s="118">
        <f t="shared" si="58"/>
        <v>0.51234260140304477</v>
      </c>
      <c r="DG14" s="118">
        <f t="shared" si="58"/>
        <v>-0.43899999999999995</v>
      </c>
      <c r="DH14" s="115">
        <f t="shared" ref="DH14:DH27" si="59">SUMPRODUCT(CV14:CY14,AH14:AK14)</f>
        <v>5.8262467497341417</v>
      </c>
      <c r="DI14" s="115">
        <f t="shared" ref="DI14:DI27" si="60">SUMPRODUCT(CZ14:DA14,AL14:AM14)</f>
        <v>-1.1081692054252661</v>
      </c>
      <c r="DJ14" s="115">
        <f t="shared" ref="DJ14:DJ27" si="61">SUMPRODUCT(DB14:DD14,AN14:AP14)</f>
        <v>1.1510715437531118</v>
      </c>
      <c r="DK14" s="115">
        <f t="shared" ref="DK14:DK27" si="62">SUMPRODUCT(DE14:DG14,AQ14:AS14)</f>
        <v>-1.9385169659522132</v>
      </c>
      <c r="DL14" s="120">
        <f t="shared" ref="DL14:DL27" si="63">IF(BM14&lt;3,(BM14-1)/2*$CP$8+(3-BM14)/2*$CO$8,(BM14-3)/2*$CQ$8+(5-BM14)/2*$CP$8)+$CR$8*(BY14-3)</f>
        <v>-0.46553753378374224</v>
      </c>
      <c r="DM14" s="121">
        <f t="shared" ref="DM14:DM27" si="64">SUM(DH14:DL14)</f>
        <v>3.4650945883260316</v>
      </c>
      <c r="DN14" s="111">
        <f t="shared" ref="DN14:DN27" si="65">CS14</f>
        <v>0.21577044735652959</v>
      </c>
      <c r="DO14" s="115">
        <f t="shared" ref="DO14:DO27" si="66">DN14*DM14</f>
        <v>0.7476650094557975</v>
      </c>
      <c r="DP14" s="123" t="str">
        <f t="shared" ref="DP14:DP27" si="67">CONCATENATE(B14,IF(ISERROR(VLOOKUP(B14,$N$47:$O$74,2,FALSE)),"",CONCATENATE(" (",VLOOKUP(B14,$N$47:$O$74,2,FALSE),")")))</f>
        <v>#1 Mckelle Meek (1st)</v>
      </c>
      <c r="DQ14" s="124">
        <f t="shared" ref="DQ14:DQ27" si="68">BM14</f>
        <v>2.3545057235474856</v>
      </c>
      <c r="DR14" s="124">
        <f t="shared" ref="DR14:DR27" si="69">BY14</f>
        <v>3.1918304812196339</v>
      </c>
      <c r="DS14" s="125">
        <f t="shared" ref="DS14:DS27" si="70">F14</f>
        <v>191</v>
      </c>
      <c r="DT14" s="124">
        <f t="shared" ref="DT14:DT27" si="71">F14/D14</f>
        <v>10.611111111111111</v>
      </c>
      <c r="DU14" s="124">
        <f t="shared" ref="DU14:DU27" si="72">CR14+$CT$11</f>
        <v>1.0599020463642912</v>
      </c>
      <c r="DV14" s="124">
        <f t="shared" ref="DV14:DV27" si="73">DM14+$DO$11</f>
        <v>1.4436161431838821</v>
      </c>
      <c r="DW14" s="124">
        <f t="shared" ref="DW14:DW27" si="74">DU14-DV14</f>
        <v>-0.3837140968195909</v>
      </c>
      <c r="DX14" s="124">
        <f t="shared" ref="DX14:DX27" si="75">DU14*CS14</f>
        <v>0.22869553869812428</v>
      </c>
      <c r="DY14" s="126">
        <f>(DU14+2)*DN14*$X$9/21</f>
        <v>0.66023643341118343</v>
      </c>
      <c r="DZ14" s="127">
        <f t="shared" ref="DZ14:DZ27" si="76">F14/(D14+4)</f>
        <v>8.6818181818181817</v>
      </c>
      <c r="EA14" s="127">
        <f t="shared" ref="EA14:EA27" si="77">MAX((450-DS14)/3,0)</f>
        <v>86.333333333333329</v>
      </c>
      <c r="EB14" s="127">
        <f t="shared" ref="EB14:EB27" si="78">-4.75+0.175*DZ14</f>
        <v>-3.230681818181818</v>
      </c>
      <c r="EC14" s="127">
        <f t="shared" ref="EC14:EC27" si="79">(DU14*DS14+EB14* EA14)/(DS14+ EA14)</f>
        <v>-0.27574845954609611</v>
      </c>
      <c r="ED14" s="29">
        <f t="shared" ref="ED14:ED27" si="80">(DV14*DS14+EB14* EA14)/(DS14+ EA14)</f>
        <v>-1.1483823154719153E-2</v>
      </c>
      <c r="EE14" s="29">
        <f t="shared" ref="EE14:EE27" si="81">EC14-ED14</f>
        <v>-0.26426463639137698</v>
      </c>
    </row>
    <row r="15" spans="1:135" ht="14" x14ac:dyDescent="0.15">
      <c r="A15" s="105">
        <v>2</v>
      </c>
      <c r="B15" s="194" t="s">
        <v>744</v>
      </c>
      <c r="C15" s="193">
        <v>21</v>
      </c>
      <c r="D15" s="194">
        <v>20</v>
      </c>
      <c r="E15" s="193"/>
      <c r="F15" s="194">
        <v>244</v>
      </c>
      <c r="G15" s="135">
        <v>18</v>
      </c>
      <c r="H15" s="135">
        <v>57</v>
      </c>
      <c r="I15" s="135">
        <v>0.316</v>
      </c>
      <c r="J15" s="135">
        <v>6</v>
      </c>
      <c r="K15" s="135">
        <v>23</v>
      </c>
      <c r="L15" s="135">
        <v>23</v>
      </c>
      <c r="M15" s="135">
        <v>12</v>
      </c>
      <c r="N15" s="135">
        <v>34</v>
      </c>
      <c r="O15" s="135">
        <v>0.35299999999999998</v>
      </c>
      <c r="P15" s="135"/>
      <c r="Q15" s="135">
        <v>9</v>
      </c>
      <c r="R15" s="135">
        <v>14</v>
      </c>
      <c r="S15" s="135">
        <v>0.64300000000000002</v>
      </c>
      <c r="T15" s="135">
        <v>6</v>
      </c>
      <c r="U15" s="135">
        <v>11</v>
      </c>
      <c r="V15" s="128">
        <v>17</v>
      </c>
      <c r="W15" s="135">
        <v>22</v>
      </c>
      <c r="X15" s="135">
        <v>2</v>
      </c>
      <c r="Y15" s="135">
        <v>1</v>
      </c>
      <c r="Z15" s="135">
        <v>27</v>
      </c>
      <c r="AA15" s="135">
        <v>16</v>
      </c>
      <c r="AB15" s="135">
        <v>51</v>
      </c>
      <c r="AC15" s="107">
        <f t="shared" si="3"/>
        <v>63.16</v>
      </c>
      <c r="AD15" s="108">
        <f t="shared" si="4"/>
        <v>0.80747308423052566</v>
      </c>
      <c r="AE15" s="4">
        <f t="shared" si="5"/>
        <v>47.80347040216899</v>
      </c>
      <c r="AF15" s="107">
        <f t="shared" si="6"/>
        <v>503.91304347826082</v>
      </c>
      <c r="AG15" s="109">
        <f t="shared" si="7"/>
        <v>5.4862704021689996</v>
      </c>
      <c r="AH15" s="110">
        <f t="shared" si="8"/>
        <v>9.4864522799817674</v>
      </c>
      <c r="AI15" s="110">
        <f t="shared" si="9"/>
        <v>11.311475409836067</v>
      </c>
      <c r="AJ15" s="110">
        <f t="shared" si="10"/>
        <v>2.7782571182053495</v>
      </c>
      <c r="AK15" s="110">
        <f t="shared" si="11"/>
        <v>1.190681622088007</v>
      </c>
      <c r="AL15" s="110">
        <f t="shared" si="12"/>
        <v>4.3658326143226924</v>
      </c>
      <c r="AM15" s="110">
        <f t="shared" si="13"/>
        <v>5.3580672993960317</v>
      </c>
      <c r="AN15" s="110">
        <f t="shared" si="14"/>
        <v>1.190681622088007</v>
      </c>
      <c r="AO15" s="110">
        <f t="shared" si="14"/>
        <v>2.1829163071613462</v>
      </c>
      <c r="AP15" s="110">
        <f t="shared" si="14"/>
        <v>3.3735979292493536</v>
      </c>
      <c r="AQ15" s="110">
        <f t="shared" si="15"/>
        <v>0.39689387402933568</v>
      </c>
      <c r="AR15" s="110">
        <f t="shared" si="15"/>
        <v>0.19844693701466784</v>
      </c>
      <c r="AS15" s="110">
        <f t="shared" si="16"/>
        <v>3.1751509922346854</v>
      </c>
      <c r="AT15" s="111">
        <f t="shared" si="17"/>
        <v>9.6667351868030216E-2</v>
      </c>
      <c r="AU15" s="111">
        <f t="shared" si="18"/>
        <v>3.0744651292025561E-2</v>
      </c>
      <c r="AV15" s="111">
        <f t="shared" si="19"/>
        <v>0.13313280192510152</v>
      </c>
      <c r="AW15" s="111">
        <f t="shared" si="20"/>
        <v>0.19372115231577269</v>
      </c>
      <c r="AX15" s="111">
        <f t="shared" si="21"/>
        <v>0.10077413479052823</v>
      </c>
      <c r="AY15" s="112">
        <f t="shared" si="22"/>
        <v>4.0079705459871127E-2</v>
      </c>
      <c r="AZ15" s="113" t="str">
        <f t="shared" si="23"/>
        <v>SG</v>
      </c>
      <c r="BA15" s="114">
        <f t="shared" si="24"/>
        <v>2</v>
      </c>
      <c r="BB15" s="115">
        <f t="shared" si="25"/>
        <v>2.5060704395624622</v>
      </c>
      <c r="BC15" s="115">
        <f t="shared" si="26"/>
        <v>2.4200040382763293</v>
      </c>
      <c r="BD15" s="115">
        <f t="shared" si="27"/>
        <v>2.4200040382763293</v>
      </c>
      <c r="BE15" s="129">
        <f t="shared" ref="BE15:BE27" si="82">BE14</f>
        <v>3.0533543493459523</v>
      </c>
      <c r="BF15" s="115">
        <f t="shared" si="28"/>
        <v>2.366649688930377</v>
      </c>
      <c r="BG15" s="115">
        <f t="shared" si="29"/>
        <v>2.366649688930377</v>
      </c>
      <c r="BH15" s="129">
        <f t="shared" ref="BH15:BH27" si="83">BH14</f>
        <v>3.0081369601917123</v>
      </c>
      <c r="BI15" s="115">
        <f t="shared" si="30"/>
        <v>2.3585127287386647</v>
      </c>
      <c r="BJ15" s="115">
        <f t="shared" si="31"/>
        <v>2.3585127287386647</v>
      </c>
      <c r="BK15" s="129">
        <f t="shared" ref="BK15:BK27" si="84">BK14</f>
        <v>3.0012409507748319</v>
      </c>
      <c r="BL15" s="115">
        <f t="shared" si="32"/>
        <v>2.3572717779638328</v>
      </c>
      <c r="BM15" s="115">
        <f t="shared" si="33"/>
        <v>2.3572717779638328</v>
      </c>
      <c r="BN15" s="117">
        <f t="shared" si="34"/>
        <v>4.370936583359879</v>
      </c>
      <c r="BO15" s="115">
        <f t="shared" si="35"/>
        <v>4.307852130407519</v>
      </c>
      <c r="BP15" s="115">
        <f t="shared" si="36"/>
        <v>4.307852130407519</v>
      </c>
      <c r="BQ15" s="129">
        <f t="shared" ref="BQ15:BQ27" si="85">BQ14</f>
        <v>3.1315816992705994</v>
      </c>
      <c r="BR15" s="115">
        <f t="shared" si="37"/>
        <v>4.1762704311369196</v>
      </c>
      <c r="BS15" s="115">
        <f t="shared" si="38"/>
        <v>4.1762704311369196</v>
      </c>
      <c r="BT15" s="129">
        <f t="shared" ref="BT15:BT27" si="86">BT14</f>
        <v>3.0193834767113499</v>
      </c>
      <c r="BU15" s="115">
        <f t="shared" si="39"/>
        <v>4.1568869544255698</v>
      </c>
      <c r="BV15" s="115">
        <f t="shared" si="40"/>
        <v>4.1568869544255698</v>
      </c>
      <c r="BW15" s="129">
        <f t="shared" ref="BW15:BW27" si="87">BW14</f>
        <v>3.0028554059683232</v>
      </c>
      <c r="BX15" s="115">
        <f t="shared" si="41"/>
        <v>4.1540315484572465</v>
      </c>
      <c r="BY15" s="115">
        <f t="shared" si="42"/>
        <v>4.1540315484572465</v>
      </c>
      <c r="BZ15" s="57" t="str">
        <f t="shared" si="43"/>
        <v>#2 Rose Pflug</v>
      </c>
      <c r="CA15" s="118">
        <f t="shared" si="44"/>
        <v>0.8600000000000001</v>
      </c>
      <c r="CB15" s="119">
        <f t="shared" si="45"/>
        <v>-0.73347173516514852</v>
      </c>
      <c r="CC15" s="119">
        <f t="shared" si="45"/>
        <v>-0.3227275634726654</v>
      </c>
      <c r="CD15" s="118">
        <f t="shared" si="46"/>
        <v>0.38900000000000001</v>
      </c>
      <c r="CE15" s="118">
        <f t="shared" si="46"/>
        <v>0.73405034679889503</v>
      </c>
      <c r="CF15" s="118">
        <f t="shared" si="46"/>
        <v>-0.96399999999999997</v>
      </c>
      <c r="CG15" s="118">
        <f t="shared" si="46"/>
        <v>0.46641464797990606</v>
      </c>
      <c r="CH15" s="118">
        <f t="shared" si="46"/>
        <v>0.1380556663919123</v>
      </c>
      <c r="CI15" s="118">
        <f t="shared" si="46"/>
        <v>0</v>
      </c>
      <c r="CJ15" s="118">
        <f t="shared" si="46"/>
        <v>1.2465062220387642</v>
      </c>
      <c r="CK15" s="118">
        <f t="shared" si="46"/>
        <v>1.115265602637642</v>
      </c>
      <c r="CL15" s="118">
        <f t="shared" si="46"/>
        <v>-0.36699999999999999</v>
      </c>
      <c r="CM15" s="115">
        <f t="shared" si="47"/>
        <v>-0.57174353481281381</v>
      </c>
      <c r="CN15" s="115">
        <f t="shared" si="48"/>
        <v>-1.9604359320082758</v>
      </c>
      <c r="CO15" s="115">
        <f t="shared" si="49"/>
        <v>0.85671531508525334</v>
      </c>
      <c r="CP15" s="115">
        <f t="shared" si="50"/>
        <v>-0.44922868788223558</v>
      </c>
      <c r="CQ15" s="120">
        <f t="shared" si="51"/>
        <v>1.3377659148974086</v>
      </c>
      <c r="CR15" s="121">
        <f t="shared" si="52"/>
        <v>-0.78692692472066295</v>
      </c>
      <c r="CS15" s="111">
        <f t="shared" si="53"/>
        <v>0.27564392227745144</v>
      </c>
      <c r="CT15" s="115">
        <f t="shared" si="54"/>
        <v>-0.2169116240757363</v>
      </c>
      <c r="CU15" s="122" t="str">
        <f t="shared" si="55"/>
        <v>#2 Rose Pflug</v>
      </c>
      <c r="CV15" s="118">
        <f t="shared" si="56"/>
        <v>0.60499999999999998</v>
      </c>
      <c r="CW15" s="119">
        <f t="shared" si="57"/>
        <v>-0.44196811997023222</v>
      </c>
      <c r="CX15" s="119">
        <f t="shared" si="57"/>
        <v>-0.1944659727869022</v>
      </c>
      <c r="CY15" s="118">
        <f t="shared" si="58"/>
        <v>0.47699999999999998</v>
      </c>
      <c r="CZ15" s="118">
        <f t="shared" si="58"/>
        <v>0.47599999999999998</v>
      </c>
      <c r="DA15" s="118">
        <f t="shared" si="58"/>
        <v>-0.68181333718076031</v>
      </c>
      <c r="DB15" s="118">
        <f t="shared" si="58"/>
        <v>0.54356549821366373</v>
      </c>
      <c r="DC15" s="118">
        <f t="shared" si="58"/>
        <v>-3.9046641934443987E-2</v>
      </c>
      <c r="DD15" s="118">
        <f t="shared" si="58"/>
        <v>0</v>
      </c>
      <c r="DE15" s="118">
        <f t="shared" si="58"/>
        <v>0.21670019950544209</v>
      </c>
      <c r="DF15" s="118">
        <f t="shared" si="58"/>
        <v>0.51190833085967824</v>
      </c>
      <c r="DG15" s="118">
        <f t="shared" si="58"/>
        <v>-0.439</v>
      </c>
      <c r="DH15" s="115">
        <f t="shared" si="59"/>
        <v>0.76767076900625053</v>
      </c>
      <c r="DI15" s="115">
        <f t="shared" si="60"/>
        <v>-1.5750654218227109</v>
      </c>
      <c r="DJ15" s="115">
        <f t="shared" si="61"/>
        <v>0.56197789770553297</v>
      </c>
      <c r="DK15" s="115">
        <f t="shared" si="62"/>
        <v>-1.2062976636149876</v>
      </c>
      <c r="DL15" s="120">
        <f t="shared" si="63"/>
        <v>-4.9442694672089893E-2</v>
      </c>
      <c r="DM15" s="121">
        <f t="shared" si="64"/>
        <v>-1.5011571133980048</v>
      </c>
      <c r="DN15" s="111">
        <f t="shared" si="65"/>
        <v>0.27564392227745144</v>
      </c>
      <c r="DO15" s="115">
        <f t="shared" si="66"/>
        <v>-0.413784834691723</v>
      </c>
      <c r="DP15" s="123" t="str">
        <f t="shared" si="67"/>
        <v>#2 Rose Pflug (4th)</v>
      </c>
      <c r="DQ15" s="124">
        <f t="shared" si="68"/>
        <v>2.3572717779638328</v>
      </c>
      <c r="DR15" s="124">
        <f t="shared" si="69"/>
        <v>4.1540315484572465</v>
      </c>
      <c r="DS15" s="125">
        <f t="shared" si="70"/>
        <v>244</v>
      </c>
      <c r="DT15" s="124">
        <f t="shared" si="71"/>
        <v>12.2</v>
      </c>
      <c r="DU15" s="124">
        <f t="shared" si="72"/>
        <v>-7.779962020746539</v>
      </c>
      <c r="DV15" s="124">
        <f t="shared" si="73"/>
        <v>-3.5226355585401543</v>
      </c>
      <c r="DW15" s="124">
        <f t="shared" si="74"/>
        <v>-4.2573264622063842</v>
      </c>
      <c r="DX15" s="124">
        <f t="shared" si="75"/>
        <v>-2.1444992465681829</v>
      </c>
      <c r="DY15" s="126">
        <f t="shared" ref="DY15:DY27" si="88">(DU15+2)*DN15*$X$9/21</f>
        <v>-1.5932114020132802</v>
      </c>
      <c r="DZ15" s="127">
        <f t="shared" si="76"/>
        <v>10.166666666666666</v>
      </c>
      <c r="EA15" s="127">
        <f t="shared" si="77"/>
        <v>68.666666666666671</v>
      </c>
      <c r="EB15" s="127">
        <f t="shared" si="78"/>
        <v>-2.9708333333333337</v>
      </c>
      <c r="EC15" s="127">
        <f t="shared" si="79"/>
        <v>-6.7237994305470501</v>
      </c>
      <c r="ED15" s="29">
        <f t="shared" si="80"/>
        <v>-3.4014508481002772</v>
      </c>
      <c r="EE15" s="29">
        <f t="shared" si="81"/>
        <v>-3.3223485824467729</v>
      </c>
    </row>
    <row r="16" spans="1:135" ht="14" x14ac:dyDescent="0.15">
      <c r="A16" s="105">
        <v>3</v>
      </c>
      <c r="B16" s="194" t="s">
        <v>745</v>
      </c>
      <c r="C16" s="193">
        <v>21</v>
      </c>
      <c r="D16" s="194">
        <v>23</v>
      </c>
      <c r="E16" s="193"/>
      <c r="F16" s="194">
        <v>604</v>
      </c>
      <c r="G16" s="135">
        <v>45</v>
      </c>
      <c r="H16" s="135">
        <v>107</v>
      </c>
      <c r="I16" s="135">
        <v>0.42099999999999999</v>
      </c>
      <c r="J16" s="135">
        <v>24</v>
      </c>
      <c r="K16" s="135">
        <v>57</v>
      </c>
      <c r="L16" s="135">
        <v>57</v>
      </c>
      <c r="M16" s="135">
        <v>21</v>
      </c>
      <c r="N16" s="135">
        <v>50</v>
      </c>
      <c r="O16" s="135">
        <v>0.42</v>
      </c>
      <c r="P16" s="135"/>
      <c r="Q16" s="135">
        <v>9</v>
      </c>
      <c r="R16" s="135">
        <v>12</v>
      </c>
      <c r="S16" s="135">
        <v>0.75</v>
      </c>
      <c r="T16" s="135">
        <v>23</v>
      </c>
      <c r="U16" s="135">
        <v>60</v>
      </c>
      <c r="V16" s="128">
        <v>83</v>
      </c>
      <c r="W16" s="135">
        <v>53</v>
      </c>
      <c r="X16" s="135">
        <v>21</v>
      </c>
      <c r="Y16" s="135">
        <v>1</v>
      </c>
      <c r="Z16" s="135">
        <v>39</v>
      </c>
      <c r="AA16" s="135">
        <v>15</v>
      </c>
      <c r="AB16" s="135">
        <v>123</v>
      </c>
      <c r="AC16" s="107">
        <f t="shared" si="3"/>
        <v>112.28</v>
      </c>
      <c r="AD16" s="108">
        <f t="shared" si="4"/>
        <v>1.0954755967224794</v>
      </c>
      <c r="AE16" s="4">
        <f t="shared" si="5"/>
        <v>117.31750564844101</v>
      </c>
      <c r="AF16" s="107">
        <f t="shared" si="6"/>
        <v>1247.391304347826</v>
      </c>
      <c r="AG16" s="109">
        <f t="shared" si="7"/>
        <v>42.089905648441018</v>
      </c>
      <c r="AH16" s="110">
        <f t="shared" si="8"/>
        <v>9.4050283371005357</v>
      </c>
      <c r="AI16" s="110">
        <f t="shared" si="9"/>
        <v>8.5779017079121651</v>
      </c>
      <c r="AJ16" s="110">
        <f t="shared" si="10"/>
        <v>0.96200766817706518</v>
      </c>
      <c r="AK16" s="110">
        <f t="shared" si="11"/>
        <v>1.9240153363541304</v>
      </c>
      <c r="AL16" s="110">
        <f t="shared" si="12"/>
        <v>4.2488672011153712</v>
      </c>
      <c r="AM16" s="110">
        <f t="shared" si="13"/>
        <v>3.1265249215754616</v>
      </c>
      <c r="AN16" s="110">
        <f t="shared" si="14"/>
        <v>1.8438480306727085</v>
      </c>
      <c r="AO16" s="110">
        <f t="shared" si="14"/>
        <v>4.8100383408853258</v>
      </c>
      <c r="AP16" s="110">
        <f t="shared" si="14"/>
        <v>6.653886371558035</v>
      </c>
      <c r="AQ16" s="110">
        <f t="shared" si="15"/>
        <v>1.6835134193098642</v>
      </c>
      <c r="AR16" s="110">
        <f t="shared" si="15"/>
        <v>8.0167305681422107E-2</v>
      </c>
      <c r="AS16" s="110">
        <f t="shared" si="16"/>
        <v>1.2025095852213314</v>
      </c>
      <c r="AT16" s="111">
        <f t="shared" si="17"/>
        <v>0.19066100604122987</v>
      </c>
      <c r="AU16" s="111">
        <f t="shared" si="18"/>
        <v>0.13041025928836009</v>
      </c>
      <c r="AV16" s="111">
        <f t="shared" si="19"/>
        <v>5.0420742450938701E-2</v>
      </c>
      <c r="AW16" s="111">
        <f t="shared" si="20"/>
        <v>0.18853115154632547</v>
      </c>
      <c r="AX16" s="111">
        <f t="shared" si="21"/>
        <v>4.0710080941869023E-2</v>
      </c>
      <c r="AY16" s="112">
        <f t="shared" si="22"/>
        <v>0.12421617513794261</v>
      </c>
      <c r="AZ16" s="113" t="str">
        <f t="shared" si="23"/>
        <v>SF</v>
      </c>
      <c r="BA16" s="114">
        <f t="shared" si="24"/>
        <v>3</v>
      </c>
      <c r="BB16" s="115">
        <f t="shared" si="25"/>
        <v>2.9091723957965434</v>
      </c>
      <c r="BC16" s="115">
        <f t="shared" si="26"/>
        <v>2.9161164022341164</v>
      </c>
      <c r="BD16" s="115">
        <f t="shared" si="27"/>
        <v>2.9161164022341164</v>
      </c>
      <c r="BE16" s="129">
        <f t="shared" si="82"/>
        <v>3.0533543493459523</v>
      </c>
      <c r="BF16" s="115">
        <f t="shared" si="28"/>
        <v>2.8627620528881641</v>
      </c>
      <c r="BG16" s="115">
        <f t="shared" si="29"/>
        <v>2.8627620528881641</v>
      </c>
      <c r="BH16" s="129">
        <f t="shared" si="83"/>
        <v>3.0081369601917123</v>
      </c>
      <c r="BI16" s="115">
        <f t="shared" si="30"/>
        <v>2.8546250926964518</v>
      </c>
      <c r="BJ16" s="115">
        <f t="shared" si="31"/>
        <v>2.8546250926964518</v>
      </c>
      <c r="BK16" s="129">
        <f t="shared" si="84"/>
        <v>3.0012409507748319</v>
      </c>
      <c r="BL16" s="115">
        <f t="shared" si="32"/>
        <v>2.8533841419216199</v>
      </c>
      <c r="BM16" s="115">
        <f t="shared" si="33"/>
        <v>2.8533841419216199</v>
      </c>
      <c r="BN16" s="117">
        <f t="shared" si="34"/>
        <v>3.6865360818938289</v>
      </c>
      <c r="BO16" s="115">
        <f t="shared" si="35"/>
        <v>3.7105012132475119</v>
      </c>
      <c r="BP16" s="115">
        <f t="shared" si="36"/>
        <v>3.7105012132475119</v>
      </c>
      <c r="BQ16" s="129">
        <f t="shared" si="85"/>
        <v>3.1315816992705994</v>
      </c>
      <c r="BR16" s="115">
        <f t="shared" si="37"/>
        <v>3.5789195139769125</v>
      </c>
      <c r="BS16" s="115">
        <f t="shared" si="38"/>
        <v>3.5789195139769125</v>
      </c>
      <c r="BT16" s="129">
        <f t="shared" si="86"/>
        <v>3.0193834767113499</v>
      </c>
      <c r="BU16" s="115">
        <f t="shared" si="39"/>
        <v>3.5595360372655627</v>
      </c>
      <c r="BV16" s="115">
        <f t="shared" si="40"/>
        <v>3.5595360372655627</v>
      </c>
      <c r="BW16" s="129">
        <f t="shared" si="87"/>
        <v>3.0028554059683232</v>
      </c>
      <c r="BX16" s="115">
        <f t="shared" si="41"/>
        <v>3.5566806312972394</v>
      </c>
      <c r="BY16" s="115">
        <f t="shared" si="42"/>
        <v>3.5566806312972394</v>
      </c>
      <c r="BZ16" s="57" t="str">
        <f t="shared" si="43"/>
        <v>#4 Keeley Frawley</v>
      </c>
      <c r="CA16" s="118">
        <f t="shared" si="44"/>
        <v>0.86</v>
      </c>
      <c r="CB16" s="119">
        <f t="shared" si="45"/>
        <v>-0.70061743472134819</v>
      </c>
      <c r="CC16" s="119">
        <f t="shared" si="45"/>
        <v>-0.30827167127739319</v>
      </c>
      <c r="CD16" s="118">
        <f t="shared" si="46"/>
        <v>0.38900000000000001</v>
      </c>
      <c r="CE16" s="118">
        <f t="shared" si="46"/>
        <v>0.79035910010810384</v>
      </c>
      <c r="CF16" s="118">
        <f t="shared" si="46"/>
        <v>-0.96399999999999997</v>
      </c>
      <c r="CG16" s="118">
        <f t="shared" si="46"/>
        <v>0.41283451267246507</v>
      </c>
      <c r="CH16" s="118">
        <f t="shared" si="46"/>
        <v>0.14611749230622634</v>
      </c>
      <c r="CI16" s="118">
        <f t="shared" si="46"/>
        <v>0</v>
      </c>
      <c r="CJ16" s="118">
        <f t="shared" si="46"/>
        <v>1.2017320811915737</v>
      </c>
      <c r="CK16" s="118">
        <f t="shared" si="46"/>
        <v>1.0378720738602272</v>
      </c>
      <c r="CL16" s="118">
        <f t="shared" si="46"/>
        <v>-0.36699999999999999</v>
      </c>
      <c r="CM16" s="115">
        <f t="shared" si="47"/>
        <v>2.5303791342083137</v>
      </c>
      <c r="CN16" s="115">
        <f t="shared" si="48"/>
        <v>0.34416083315363766</v>
      </c>
      <c r="CO16" s="115">
        <f t="shared" si="49"/>
        <v>1.4640348434518173</v>
      </c>
      <c r="CP16" s="115">
        <f t="shared" si="50"/>
        <v>1.6650144751283216</v>
      </c>
      <c r="CQ16" s="120">
        <f t="shared" si="51"/>
        <v>0.71215014965521362</v>
      </c>
      <c r="CR16" s="121">
        <f t="shared" si="52"/>
        <v>6.7157394355973041</v>
      </c>
      <c r="CS16" s="111">
        <f t="shared" si="53"/>
        <v>0.68233167645729775</v>
      </c>
      <c r="CT16" s="115">
        <f t="shared" si="54"/>
        <v>4.5823617477414951</v>
      </c>
      <c r="CU16" s="122" t="str">
        <f t="shared" si="55"/>
        <v>#4 Keeley Frawley</v>
      </c>
      <c r="CV16" s="118">
        <f t="shared" si="56"/>
        <v>0.60499999999999998</v>
      </c>
      <c r="CW16" s="119">
        <f t="shared" si="57"/>
        <v>-0.42076216241105202</v>
      </c>
      <c r="CX16" s="119">
        <f t="shared" si="57"/>
        <v>-0.18513535146086288</v>
      </c>
      <c r="CY16" s="118">
        <f t="shared" si="58"/>
        <v>0.47699999999999998</v>
      </c>
      <c r="CZ16" s="118">
        <f t="shared" si="58"/>
        <v>0.47599999999999998</v>
      </c>
      <c r="DA16" s="118">
        <f t="shared" si="58"/>
        <v>-0.71939384875056267</v>
      </c>
      <c r="DB16" s="118">
        <f t="shared" si="58"/>
        <v>0.52074432947160543</v>
      </c>
      <c r="DC16" s="118">
        <f t="shared" si="58"/>
        <v>-1.2380602371712936E-2</v>
      </c>
      <c r="DD16" s="118">
        <f t="shared" si="58"/>
        <v>0</v>
      </c>
      <c r="DE16" s="118">
        <f t="shared" si="58"/>
        <v>0.23121148615120737</v>
      </c>
      <c r="DF16" s="118">
        <f t="shared" si="58"/>
        <v>0.43401868971830571</v>
      </c>
      <c r="DG16" s="118">
        <f t="shared" si="58"/>
        <v>-0.439</v>
      </c>
      <c r="DH16" s="115">
        <f t="shared" si="59"/>
        <v>2.8204393600601594</v>
      </c>
      <c r="DI16" s="115">
        <f t="shared" si="60"/>
        <v>-0.22674200881580564</v>
      </c>
      <c r="DJ16" s="115">
        <f t="shared" si="61"/>
        <v>0.90062223428900479</v>
      </c>
      <c r="DK16" s="115">
        <f t="shared" si="62"/>
        <v>-0.10385995930793235</v>
      </c>
      <c r="DL16" s="120">
        <f t="shared" si="63"/>
        <v>0.11489580794926829</v>
      </c>
      <c r="DM16" s="121">
        <f t="shared" si="64"/>
        <v>3.5053554341746942</v>
      </c>
      <c r="DN16" s="111">
        <f t="shared" si="65"/>
        <v>0.68233167645729775</v>
      </c>
      <c r="DO16" s="115">
        <f t="shared" si="66"/>
        <v>2.391815049979118</v>
      </c>
      <c r="DP16" s="123" t="str">
        <f t="shared" si="67"/>
        <v>#4 Keeley Frawley (5th)</v>
      </c>
      <c r="DQ16" s="124">
        <f t="shared" si="68"/>
        <v>2.8533841419216199</v>
      </c>
      <c r="DR16" s="124">
        <f t="shared" si="69"/>
        <v>3.5566806312972394</v>
      </c>
      <c r="DS16" s="125">
        <f t="shared" si="70"/>
        <v>604</v>
      </c>
      <c r="DT16" s="124">
        <f t="shared" si="71"/>
        <v>26.260869565217391</v>
      </c>
      <c r="DU16" s="124">
        <f t="shared" si="72"/>
        <v>-0.2772956604285719</v>
      </c>
      <c r="DV16" s="124">
        <f t="shared" si="73"/>
        <v>1.4838769890325447</v>
      </c>
      <c r="DW16" s="124">
        <f t="shared" si="74"/>
        <v>-1.7611726494611166</v>
      </c>
      <c r="DX16" s="124">
        <f t="shared" si="75"/>
        <v>-0.18920761285456103</v>
      </c>
      <c r="DY16" s="126">
        <f t="shared" si="88"/>
        <v>1.1754557400600345</v>
      </c>
      <c r="DZ16" s="127">
        <f t="shared" si="76"/>
        <v>22.37037037037037</v>
      </c>
      <c r="EA16" s="127">
        <f t="shared" si="77"/>
        <v>0</v>
      </c>
      <c r="EB16" s="127">
        <f t="shared" si="78"/>
        <v>-0.83518518518518547</v>
      </c>
      <c r="EC16" s="127">
        <f t="shared" si="79"/>
        <v>-0.2772956604285719</v>
      </c>
      <c r="ED16" s="29">
        <f t="shared" si="80"/>
        <v>1.4838769890325447</v>
      </c>
      <c r="EE16" s="29">
        <f t="shared" si="81"/>
        <v>-1.7611726494611166</v>
      </c>
    </row>
    <row r="17" spans="1:135" ht="14" x14ac:dyDescent="0.15">
      <c r="A17" s="105">
        <v>4</v>
      </c>
      <c r="B17" s="194" t="s">
        <v>746</v>
      </c>
      <c r="C17" s="193">
        <v>21</v>
      </c>
      <c r="D17" s="194">
        <v>23</v>
      </c>
      <c r="E17" s="193"/>
      <c r="F17" s="194">
        <v>443</v>
      </c>
      <c r="G17" s="135">
        <v>55</v>
      </c>
      <c r="H17" s="135">
        <v>139</v>
      </c>
      <c r="I17" s="135">
        <v>0.39600000000000002</v>
      </c>
      <c r="J17" s="135">
        <v>13</v>
      </c>
      <c r="K17" s="135">
        <v>45</v>
      </c>
      <c r="L17" s="135">
        <v>45</v>
      </c>
      <c r="M17" s="135">
        <v>42</v>
      </c>
      <c r="N17" s="135">
        <v>94</v>
      </c>
      <c r="O17" s="135">
        <v>0.44700000000000001</v>
      </c>
      <c r="P17" s="135"/>
      <c r="Q17" s="135">
        <v>28</v>
      </c>
      <c r="R17" s="135">
        <v>37</v>
      </c>
      <c r="S17" s="135">
        <v>0.75700000000000001</v>
      </c>
      <c r="T17" s="135">
        <v>16</v>
      </c>
      <c r="U17" s="135">
        <v>27</v>
      </c>
      <c r="V17" s="128">
        <v>43</v>
      </c>
      <c r="W17" s="135">
        <v>33</v>
      </c>
      <c r="X17" s="135">
        <v>35</v>
      </c>
      <c r="Y17" s="135">
        <v>1</v>
      </c>
      <c r="Z17" s="135">
        <v>37</v>
      </c>
      <c r="AA17" s="135">
        <v>66</v>
      </c>
      <c r="AB17" s="135">
        <v>151</v>
      </c>
      <c r="AC17" s="107">
        <f t="shared" si="3"/>
        <v>155.28</v>
      </c>
      <c r="AD17" s="108">
        <f t="shared" si="4"/>
        <v>0.97243688820195773</v>
      </c>
      <c r="AE17" s="4">
        <f t="shared" si="5"/>
        <v>143.14127428829642</v>
      </c>
      <c r="AF17" s="107">
        <f t="shared" si="6"/>
        <v>914.89130434782601</v>
      </c>
      <c r="AG17" s="109">
        <f t="shared" si="7"/>
        <v>39.103674288296425</v>
      </c>
      <c r="AH17" s="110">
        <f t="shared" si="8"/>
        <v>15.645713715722076</v>
      </c>
      <c r="AI17" s="110">
        <f t="shared" si="9"/>
        <v>15.19306166092432</v>
      </c>
      <c r="AJ17" s="110">
        <f t="shared" si="10"/>
        <v>4.0441962694546749</v>
      </c>
      <c r="AK17" s="110">
        <f t="shared" si="11"/>
        <v>1.4209338244029941</v>
      </c>
      <c r="AL17" s="110">
        <f t="shared" si="12"/>
        <v>3.606985861946062</v>
      </c>
      <c r="AM17" s="110">
        <f t="shared" si="13"/>
        <v>4.0441962694546749</v>
      </c>
      <c r="AN17" s="110">
        <f t="shared" si="14"/>
        <v>1.748841630034454</v>
      </c>
      <c r="AO17" s="110">
        <f t="shared" si="14"/>
        <v>2.9511702506831416</v>
      </c>
      <c r="AP17" s="110">
        <f t="shared" si="14"/>
        <v>4.7000118807175957</v>
      </c>
      <c r="AQ17" s="110">
        <f t="shared" si="15"/>
        <v>3.8255910657003684</v>
      </c>
      <c r="AR17" s="110">
        <f t="shared" si="15"/>
        <v>0.10930260187715338</v>
      </c>
      <c r="AS17" s="110">
        <f t="shared" si="16"/>
        <v>7.2139717238921239</v>
      </c>
      <c r="AT17" s="111">
        <f t="shared" si="17"/>
        <v>0.13467452606551228</v>
      </c>
      <c r="AU17" s="111">
        <f t="shared" si="18"/>
        <v>0.2963423499253931</v>
      </c>
      <c r="AV17" s="111">
        <f t="shared" si="19"/>
        <v>0.30247892807587962</v>
      </c>
      <c r="AW17" s="111">
        <f t="shared" si="20"/>
        <v>0.16004952990422758</v>
      </c>
      <c r="AX17" s="111">
        <f t="shared" si="21"/>
        <v>5.5505392525708547E-2</v>
      </c>
      <c r="AY17" s="112">
        <f t="shared" si="22"/>
        <v>0.15734428720197499</v>
      </c>
      <c r="AZ17" s="113" t="str">
        <f t="shared" si="23"/>
        <v>SG</v>
      </c>
      <c r="BA17" s="114">
        <f t="shared" si="24"/>
        <v>2</v>
      </c>
      <c r="BB17" s="115">
        <f t="shared" si="25"/>
        <v>2.3867980987339514</v>
      </c>
      <c r="BC17" s="115">
        <f t="shared" si="26"/>
        <v>2.3475690826351734</v>
      </c>
      <c r="BD17" s="115">
        <f t="shared" si="27"/>
        <v>2.3475690826351734</v>
      </c>
      <c r="BE17" s="129">
        <f t="shared" si="82"/>
        <v>3.0533543493459523</v>
      </c>
      <c r="BF17" s="115">
        <f t="shared" si="28"/>
        <v>2.2942147332892211</v>
      </c>
      <c r="BG17" s="115">
        <f t="shared" si="29"/>
        <v>2.2942147332892211</v>
      </c>
      <c r="BH17" s="129">
        <f t="shared" si="83"/>
        <v>3.0081369601917123</v>
      </c>
      <c r="BI17" s="115">
        <f t="shared" si="30"/>
        <v>2.2860777730975088</v>
      </c>
      <c r="BJ17" s="115">
        <f t="shared" si="31"/>
        <v>2.2860777730975088</v>
      </c>
      <c r="BK17" s="129">
        <f t="shared" si="84"/>
        <v>3.0012409507748319</v>
      </c>
      <c r="BL17" s="115">
        <f t="shared" si="32"/>
        <v>2.2848368223226769</v>
      </c>
      <c r="BM17" s="115">
        <f t="shared" si="33"/>
        <v>2.2848368223226769</v>
      </c>
      <c r="BN17" s="117">
        <f t="shared" si="34"/>
        <v>3.5926497179056875</v>
      </c>
      <c r="BO17" s="115">
        <f t="shared" si="35"/>
        <v>3.6339631339395932</v>
      </c>
      <c r="BP17" s="115">
        <f t="shared" si="36"/>
        <v>3.6339631339395932</v>
      </c>
      <c r="BQ17" s="129">
        <f t="shared" si="85"/>
        <v>3.1315816992705994</v>
      </c>
      <c r="BR17" s="115">
        <f t="shared" si="37"/>
        <v>3.5023814346689939</v>
      </c>
      <c r="BS17" s="115">
        <f t="shared" si="38"/>
        <v>3.5023814346689939</v>
      </c>
      <c r="BT17" s="129">
        <f t="shared" si="86"/>
        <v>3.0193834767113499</v>
      </c>
      <c r="BU17" s="115">
        <f t="shared" si="39"/>
        <v>3.482997957957644</v>
      </c>
      <c r="BV17" s="115">
        <f t="shared" si="40"/>
        <v>3.482997957957644</v>
      </c>
      <c r="BW17" s="129">
        <f t="shared" si="87"/>
        <v>3.0028554059683232</v>
      </c>
      <c r="BX17" s="115">
        <f t="shared" si="41"/>
        <v>3.4801425519893208</v>
      </c>
      <c r="BY17" s="115">
        <f t="shared" si="42"/>
        <v>3.4801425519893208</v>
      </c>
      <c r="BZ17" s="57" t="str">
        <f t="shared" si="43"/>
        <v>#5 Emme Shearer</v>
      </c>
      <c r="CA17" s="118">
        <f t="shared" si="44"/>
        <v>0.86</v>
      </c>
      <c r="CB17" s="119">
        <f t="shared" si="45"/>
        <v>-0.69640784035941272</v>
      </c>
      <c r="CC17" s="119">
        <f t="shared" si="45"/>
        <v>-0.30641944975814162</v>
      </c>
      <c r="CD17" s="118">
        <f t="shared" si="46"/>
        <v>0.38900000000000001</v>
      </c>
      <c r="CE17" s="118">
        <f t="shared" si="46"/>
        <v>0.72582897933362378</v>
      </c>
      <c r="CF17" s="118">
        <f t="shared" si="46"/>
        <v>-0.96399999999999997</v>
      </c>
      <c r="CG17" s="118">
        <f t="shared" si="46"/>
        <v>0.47423762318915086</v>
      </c>
      <c r="CH17" s="118">
        <f t="shared" si="46"/>
        <v>0.13687859836274352</v>
      </c>
      <c r="CI17" s="118">
        <f t="shared" si="46"/>
        <v>0</v>
      </c>
      <c r="CJ17" s="118">
        <f t="shared" si="46"/>
        <v>1.2530434767853784</v>
      </c>
      <c r="CK17" s="118">
        <f t="shared" si="46"/>
        <v>1.1265654557176623</v>
      </c>
      <c r="CL17" s="118">
        <f t="shared" si="46"/>
        <v>-0.36699999999999999</v>
      </c>
      <c r="CM17" s="115">
        <f t="shared" si="47"/>
        <v>2.1882693978818208</v>
      </c>
      <c r="CN17" s="115">
        <f t="shared" si="48"/>
        <v>-1.2805503371071851</v>
      </c>
      <c r="CO17" s="115">
        <f t="shared" si="49"/>
        <v>1.2333185454051145</v>
      </c>
      <c r="CP17" s="115">
        <f t="shared" si="50"/>
        <v>2.2692408425507224</v>
      </c>
      <c r="CQ17" s="120">
        <f t="shared" si="51"/>
        <v>0.3734559799391628</v>
      </c>
      <c r="CR17" s="121">
        <f t="shared" si="52"/>
        <v>4.7837344286696357</v>
      </c>
      <c r="CS17" s="111">
        <f t="shared" si="53"/>
        <v>0.50045187528242208</v>
      </c>
      <c r="CT17" s="115">
        <f t="shared" si="54"/>
        <v>2.3940288656808053</v>
      </c>
      <c r="CU17" s="122" t="str">
        <f t="shared" si="55"/>
        <v>#5 Emme Shearer</v>
      </c>
      <c r="CV17" s="118">
        <f t="shared" si="56"/>
        <v>0.60499999999999998</v>
      </c>
      <c r="CW17" s="119">
        <f t="shared" si="57"/>
        <v>-0.41804506059562085</v>
      </c>
      <c r="CX17" s="119">
        <f t="shared" si="57"/>
        <v>-0.1839398266620732</v>
      </c>
      <c r="CY17" s="118">
        <f t="shared" si="58"/>
        <v>0.47699999999999998</v>
      </c>
      <c r="CZ17" s="118">
        <f t="shared" si="58"/>
        <v>0.47599999999999998</v>
      </c>
      <c r="DA17" s="118">
        <f t="shared" si="58"/>
        <v>-0.6763263892909428</v>
      </c>
      <c r="DB17" s="118">
        <f t="shared" si="58"/>
        <v>0.5468975061731568</v>
      </c>
      <c r="DC17" s="118">
        <f t="shared" si="58"/>
        <v>-4.2940020800156124E-2</v>
      </c>
      <c r="DD17" s="118">
        <f t="shared" si="58"/>
        <v>0</v>
      </c>
      <c r="DE17" s="118">
        <f t="shared" si="58"/>
        <v>0.21458147705293829</v>
      </c>
      <c r="DF17" s="118">
        <f t="shared" si="58"/>
        <v>0.52328061889533972</v>
      </c>
      <c r="DG17" s="118">
        <f t="shared" si="58"/>
        <v>-0.43899999999999995</v>
      </c>
      <c r="DH17" s="115">
        <f t="shared" si="59"/>
        <v>3.0481690887870756</v>
      </c>
      <c r="DI17" s="115">
        <f t="shared" si="60"/>
        <v>-1.0182713902178555</v>
      </c>
      <c r="DJ17" s="115">
        <f t="shared" si="61"/>
        <v>0.82971381420850543</v>
      </c>
      <c r="DK17" s="115">
        <f t="shared" si="62"/>
        <v>-2.2888366721529847</v>
      </c>
      <c r="DL17" s="120">
        <f t="shared" si="63"/>
        <v>-0.40071224049263937</v>
      </c>
      <c r="DM17" s="121">
        <f t="shared" si="64"/>
        <v>0.17006260013210167</v>
      </c>
      <c r="DN17" s="111">
        <f t="shared" si="65"/>
        <v>0.50045187528242208</v>
      </c>
      <c r="DO17" s="115">
        <f t="shared" si="66"/>
        <v>8.5108147151514962E-2</v>
      </c>
      <c r="DP17" s="123" t="str">
        <f t="shared" si="67"/>
        <v>#5 Emme Shearer (2nd)</v>
      </c>
      <c r="DQ17" s="124">
        <f t="shared" si="68"/>
        <v>2.2848368223226769</v>
      </c>
      <c r="DR17" s="124">
        <f t="shared" si="69"/>
        <v>3.4801425519893208</v>
      </c>
      <c r="DS17" s="125">
        <f t="shared" si="70"/>
        <v>443</v>
      </c>
      <c r="DT17" s="124">
        <f t="shared" si="71"/>
        <v>19.260869565217391</v>
      </c>
      <c r="DU17" s="124">
        <f t="shared" si="72"/>
        <v>-2.2093006673562403</v>
      </c>
      <c r="DV17" s="124">
        <f t="shared" si="73"/>
        <v>-1.8514158450100477</v>
      </c>
      <c r="DW17" s="124">
        <f t="shared" si="74"/>
        <v>-0.35788482234619257</v>
      </c>
      <c r="DX17" s="124">
        <f t="shared" si="75"/>
        <v>-1.105648662041137</v>
      </c>
      <c r="DY17" s="126">
        <f t="shared" si="88"/>
        <v>-0.1047449114762929</v>
      </c>
      <c r="DZ17" s="127">
        <f t="shared" si="76"/>
        <v>16.407407407407408</v>
      </c>
      <c r="EA17" s="127">
        <f t="shared" si="77"/>
        <v>2.3333333333333335</v>
      </c>
      <c r="EB17" s="127">
        <f t="shared" si="78"/>
        <v>-1.8787037037037035</v>
      </c>
      <c r="EC17" s="127">
        <f t="shared" si="79"/>
        <v>-2.2075684976365038</v>
      </c>
      <c r="ED17" s="29">
        <f t="shared" si="80"/>
        <v>-1.8515588203175743</v>
      </c>
      <c r="EE17" s="29">
        <f t="shared" si="81"/>
        <v>-0.35600967731892941</v>
      </c>
    </row>
    <row r="18" spans="1:135" ht="14" x14ac:dyDescent="0.15">
      <c r="A18" s="105">
        <v>5</v>
      </c>
      <c r="B18" s="194" t="s">
        <v>747</v>
      </c>
      <c r="C18" s="193">
        <v>21</v>
      </c>
      <c r="D18" s="194">
        <v>22</v>
      </c>
      <c r="E18" s="193"/>
      <c r="F18" s="194">
        <v>652</v>
      </c>
      <c r="G18" s="135">
        <v>129</v>
      </c>
      <c r="H18" s="135">
        <v>267</v>
      </c>
      <c r="I18" s="135">
        <v>0.48299999999999998</v>
      </c>
      <c r="J18" s="135">
        <v>18</v>
      </c>
      <c r="K18" s="135">
        <v>55</v>
      </c>
      <c r="L18" s="135">
        <v>55</v>
      </c>
      <c r="M18" s="135">
        <v>111</v>
      </c>
      <c r="N18" s="135">
        <v>212</v>
      </c>
      <c r="O18" s="135">
        <v>0.52400000000000002</v>
      </c>
      <c r="P18" s="135"/>
      <c r="Q18" s="135">
        <v>88</v>
      </c>
      <c r="R18" s="135">
        <v>122</v>
      </c>
      <c r="S18" s="135">
        <v>0.72099999999999997</v>
      </c>
      <c r="T18" s="135">
        <v>15</v>
      </c>
      <c r="U18" s="135">
        <v>77</v>
      </c>
      <c r="V18" s="128">
        <v>92</v>
      </c>
      <c r="W18" s="135">
        <v>133</v>
      </c>
      <c r="X18" s="135">
        <v>31</v>
      </c>
      <c r="Y18" s="135">
        <v>1</v>
      </c>
      <c r="Z18" s="135">
        <v>80</v>
      </c>
      <c r="AA18" s="135">
        <v>45</v>
      </c>
      <c r="AB18" s="135">
        <v>364</v>
      </c>
      <c r="AC18" s="107">
        <f t="shared" si="3"/>
        <v>320.68</v>
      </c>
      <c r="AD18" s="108">
        <f t="shared" si="4"/>
        <v>1.1350879381314707</v>
      </c>
      <c r="AE18" s="4">
        <f t="shared" si="5"/>
        <v>347.7703750564844</v>
      </c>
      <c r="AF18" s="107">
        <f t="shared" si="6"/>
        <v>1346.5217391304345</v>
      </c>
      <c r="AG18" s="109">
        <f t="shared" si="7"/>
        <v>132.91477505648442</v>
      </c>
      <c r="AH18" s="110">
        <f t="shared" si="8"/>
        <v>25.827312322567458</v>
      </c>
      <c r="AI18" s="110">
        <f t="shared" si="9"/>
        <v>19.828866645140462</v>
      </c>
      <c r="AJ18" s="110">
        <f t="shared" si="10"/>
        <v>9.0603810138844061</v>
      </c>
      <c r="AK18" s="110">
        <f t="shared" si="11"/>
        <v>1.3367775266386828</v>
      </c>
      <c r="AL18" s="110">
        <f t="shared" si="12"/>
        <v>9.8773006134969332</v>
      </c>
      <c r="AM18" s="110">
        <f t="shared" si="13"/>
        <v>5.9412334517274799</v>
      </c>
      <c r="AN18" s="110">
        <f t="shared" si="14"/>
        <v>1.1139812721989024</v>
      </c>
      <c r="AO18" s="110">
        <f t="shared" si="14"/>
        <v>5.7184371972876988</v>
      </c>
      <c r="AP18" s="110">
        <f t="shared" si="14"/>
        <v>6.8324184694866013</v>
      </c>
      <c r="AQ18" s="110">
        <f t="shared" si="15"/>
        <v>2.3022279625443982</v>
      </c>
      <c r="AR18" s="110">
        <f t="shared" si="15"/>
        <v>7.4265418146593487E-2</v>
      </c>
      <c r="AS18" s="110">
        <f t="shared" si="16"/>
        <v>3.3419438165967068</v>
      </c>
      <c r="AT18" s="111">
        <f t="shared" si="17"/>
        <v>0.19577667942381294</v>
      </c>
      <c r="AU18" s="111">
        <f t="shared" si="18"/>
        <v>0.1783378392430072</v>
      </c>
      <c r="AV18" s="111">
        <f t="shared" si="19"/>
        <v>0.14012635785444927</v>
      </c>
      <c r="AW18" s="111">
        <f t="shared" si="20"/>
        <v>0.43827655012210381</v>
      </c>
      <c r="AX18" s="111">
        <f t="shared" si="21"/>
        <v>3.771301976823449E-2</v>
      </c>
      <c r="AY18" s="112">
        <f t="shared" si="22"/>
        <v>0.36338149190338365</v>
      </c>
      <c r="AZ18" s="113" t="str">
        <f t="shared" si="23"/>
        <v>PG</v>
      </c>
      <c r="BA18" s="114">
        <f t="shared" si="24"/>
        <v>1</v>
      </c>
      <c r="BB18" s="115">
        <f t="shared" si="25"/>
        <v>2.0352277151883134</v>
      </c>
      <c r="BC18" s="115">
        <f t="shared" si="26"/>
        <v>1.961493547439858</v>
      </c>
      <c r="BD18" s="115">
        <f t="shared" si="27"/>
        <v>1.961493547439858</v>
      </c>
      <c r="BE18" s="129">
        <f t="shared" si="82"/>
        <v>3.0533543493459523</v>
      </c>
      <c r="BF18" s="115">
        <f t="shared" si="28"/>
        <v>1.9081391980939058</v>
      </c>
      <c r="BG18" s="115">
        <f t="shared" si="29"/>
        <v>1.9081391980939058</v>
      </c>
      <c r="BH18" s="129">
        <f t="shared" si="83"/>
        <v>3.0081369601917123</v>
      </c>
      <c r="BI18" s="115">
        <f t="shared" si="30"/>
        <v>1.9000022379021935</v>
      </c>
      <c r="BJ18" s="115">
        <f t="shared" si="31"/>
        <v>1.9000022379021935</v>
      </c>
      <c r="BK18" s="129">
        <f t="shared" si="84"/>
        <v>3.0012409507748319</v>
      </c>
      <c r="BL18" s="115">
        <f t="shared" si="32"/>
        <v>1.8987612871273616</v>
      </c>
      <c r="BM18" s="115">
        <f t="shared" si="33"/>
        <v>1.8987612871273616</v>
      </c>
      <c r="BN18" s="117">
        <f t="shared" si="34"/>
        <v>-1.5625340262665155E-2</v>
      </c>
      <c r="BO18" s="115">
        <f t="shared" si="35"/>
        <v>0.27038786061074405</v>
      </c>
      <c r="BP18" s="115">
        <f t="shared" si="36"/>
        <v>1</v>
      </c>
      <c r="BQ18" s="129">
        <f t="shared" si="85"/>
        <v>3.1315816992705994</v>
      </c>
      <c r="BR18" s="115">
        <f t="shared" si="37"/>
        <v>0.13880616134014467</v>
      </c>
      <c r="BS18" s="115">
        <f t="shared" si="38"/>
        <v>1</v>
      </c>
      <c r="BT18" s="129">
        <f t="shared" si="86"/>
        <v>3.0193834767113499</v>
      </c>
      <c r="BU18" s="115">
        <f t="shared" si="39"/>
        <v>0.1194226846287948</v>
      </c>
      <c r="BV18" s="115">
        <f t="shared" si="40"/>
        <v>1</v>
      </c>
      <c r="BW18" s="129">
        <f t="shared" si="87"/>
        <v>3.0028554059683232</v>
      </c>
      <c r="BX18" s="115">
        <f t="shared" si="41"/>
        <v>0.11656727866047156</v>
      </c>
      <c r="BY18" s="115">
        <f t="shared" si="42"/>
        <v>1</v>
      </c>
      <c r="BZ18" s="57" t="str">
        <f t="shared" si="43"/>
        <v>#10 Haylee Andrews</v>
      </c>
      <c r="CA18" s="118">
        <f t="shared" si="44"/>
        <v>0.8600000000000001</v>
      </c>
      <c r="CB18" s="119">
        <f t="shared" si="45"/>
        <v>-0.56000000000000005</v>
      </c>
      <c r="CC18" s="119">
        <f t="shared" si="45"/>
        <v>-0.24640000000000004</v>
      </c>
      <c r="CD18" s="118">
        <f t="shared" si="46"/>
        <v>0.38900000000000001</v>
      </c>
      <c r="CE18" s="118">
        <f t="shared" si="46"/>
        <v>0.68200940608895555</v>
      </c>
      <c r="CF18" s="118">
        <f t="shared" si="46"/>
        <v>-0.96400000000000008</v>
      </c>
      <c r="CG18" s="118">
        <f t="shared" si="46"/>
        <v>0.51593378099024501</v>
      </c>
      <c r="CH18" s="118">
        <f t="shared" si="46"/>
        <v>0.13060487091581963</v>
      </c>
      <c r="CI18" s="118">
        <f t="shared" si="46"/>
        <v>0</v>
      </c>
      <c r="CJ18" s="118">
        <f t="shared" si="46"/>
        <v>1.2878867938367557</v>
      </c>
      <c r="CK18" s="118">
        <f t="shared" si="46"/>
        <v>1.1867932392081317</v>
      </c>
      <c r="CL18" s="118">
        <f t="shared" si="46"/>
        <v>-0.36699999999999999</v>
      </c>
      <c r="CM18" s="115">
        <f t="shared" si="47"/>
        <v>9.394851852170687</v>
      </c>
      <c r="CN18" s="115">
        <f t="shared" si="48"/>
        <v>1.0090628777078292</v>
      </c>
      <c r="CO18" s="115">
        <f t="shared" si="49"/>
        <v>1.3215963217098843</v>
      </c>
      <c r="CP18" s="115">
        <f t="shared" si="50"/>
        <v>1.8266533048349822</v>
      </c>
      <c r="CQ18" s="120">
        <f t="shared" si="51"/>
        <v>-3.2244066335649091</v>
      </c>
      <c r="CR18" s="121">
        <f t="shared" si="52"/>
        <v>10.327757722858474</v>
      </c>
      <c r="CS18" s="111">
        <f t="shared" si="53"/>
        <v>0.7365567103479439</v>
      </c>
      <c r="CT18" s="115">
        <f t="shared" si="54"/>
        <v>7.6069792536192091</v>
      </c>
      <c r="CU18" s="122" t="str">
        <f t="shared" si="55"/>
        <v>#10 Haylee Andrews</v>
      </c>
      <c r="CV18" s="118">
        <f t="shared" si="56"/>
        <v>0.60499999999999998</v>
      </c>
      <c r="CW18" s="119">
        <f t="shared" si="57"/>
        <v>-0.33</v>
      </c>
      <c r="CX18" s="119">
        <f t="shared" si="57"/>
        <v>-0.1452</v>
      </c>
      <c r="CY18" s="118">
        <f t="shared" si="58"/>
        <v>0.47700000000000004</v>
      </c>
      <c r="CZ18" s="118">
        <f t="shared" si="58"/>
        <v>0.47600000000000003</v>
      </c>
      <c r="DA18" s="118">
        <f t="shared" si="58"/>
        <v>-0.64708116749989764</v>
      </c>
      <c r="DB18" s="118">
        <f t="shared" si="58"/>
        <v>0.56465698079214133</v>
      </c>
      <c r="DC18" s="118">
        <f t="shared" si="58"/>
        <v>-6.369158081690432E-2</v>
      </c>
      <c r="DD18" s="118">
        <f t="shared" si="58"/>
        <v>0</v>
      </c>
      <c r="DE18" s="118">
        <f t="shared" si="58"/>
        <v>0.20328876764847534</v>
      </c>
      <c r="DF18" s="118">
        <f t="shared" si="58"/>
        <v>0.58389447792100424</v>
      </c>
      <c r="DG18" s="118">
        <f t="shared" si="58"/>
        <v>-0.43900000000000006</v>
      </c>
      <c r="DH18" s="115">
        <f t="shared" si="59"/>
        <v>8.4040735192475964</v>
      </c>
      <c r="DI18" s="115">
        <f t="shared" si="60"/>
        <v>0.85713481369127598</v>
      </c>
      <c r="DJ18" s="115">
        <f t="shared" si="61"/>
        <v>0.26480099692137948</v>
      </c>
      <c r="DK18" s="115">
        <f t="shared" si="62"/>
        <v>-0.95573308257815326</v>
      </c>
      <c r="DL18" s="120">
        <f t="shared" si="63"/>
        <v>-1.7949516672288701</v>
      </c>
      <c r="DM18" s="121">
        <f t="shared" si="64"/>
        <v>6.7753245800532298</v>
      </c>
      <c r="DN18" s="111">
        <f t="shared" si="65"/>
        <v>0.7365567103479439</v>
      </c>
      <c r="DO18" s="115">
        <f t="shared" si="66"/>
        <v>4.9904107842235712</v>
      </c>
      <c r="DP18" s="123" t="str">
        <f t="shared" si="67"/>
        <v>#10 Haylee Andrews (2nd)</v>
      </c>
      <c r="DQ18" s="124">
        <f t="shared" si="68"/>
        <v>1.8987612871273616</v>
      </c>
      <c r="DR18" s="124">
        <f t="shared" si="69"/>
        <v>1</v>
      </c>
      <c r="DS18" s="125">
        <f t="shared" si="70"/>
        <v>652</v>
      </c>
      <c r="DT18" s="124">
        <f t="shared" si="71"/>
        <v>29.636363636363637</v>
      </c>
      <c r="DU18" s="124">
        <f t="shared" si="72"/>
        <v>3.3347226268325976</v>
      </c>
      <c r="DV18" s="124">
        <f t="shared" si="73"/>
        <v>4.7538461349110808</v>
      </c>
      <c r="DW18" s="124">
        <f t="shared" si="74"/>
        <v>-1.4191235080784832</v>
      </c>
      <c r="DX18" s="124">
        <f t="shared" si="75"/>
        <v>2.456212327942672</v>
      </c>
      <c r="DY18" s="126">
        <f t="shared" si="88"/>
        <v>3.92932574863856</v>
      </c>
      <c r="DZ18" s="127">
        <f t="shared" si="76"/>
        <v>25.076923076923077</v>
      </c>
      <c r="EA18" s="127">
        <f t="shared" si="77"/>
        <v>0</v>
      </c>
      <c r="EB18" s="127">
        <f t="shared" si="78"/>
        <v>-0.36153846153846203</v>
      </c>
      <c r="EC18" s="127">
        <f t="shared" si="79"/>
        <v>3.3347226268325976</v>
      </c>
      <c r="ED18" s="29">
        <f t="shared" si="80"/>
        <v>4.7538461349110808</v>
      </c>
      <c r="EE18" s="29">
        <f t="shared" si="81"/>
        <v>-1.4191235080784832</v>
      </c>
    </row>
    <row r="19" spans="1:135" ht="14" x14ac:dyDescent="0.15">
      <c r="A19" s="105">
        <v>6</v>
      </c>
      <c r="B19" s="194" t="s">
        <v>748</v>
      </c>
      <c r="C19" s="193">
        <v>21</v>
      </c>
      <c r="D19" s="194">
        <v>23</v>
      </c>
      <c r="E19" s="193"/>
      <c r="F19" s="194">
        <v>675</v>
      </c>
      <c r="G19" s="135">
        <v>153</v>
      </c>
      <c r="H19" s="135">
        <v>286</v>
      </c>
      <c r="I19" s="135">
        <v>0.53500000000000003</v>
      </c>
      <c r="J19" s="135">
        <v>11</v>
      </c>
      <c r="K19" s="135">
        <v>37</v>
      </c>
      <c r="L19" s="135">
        <v>37</v>
      </c>
      <c r="M19" s="135">
        <v>142</v>
      </c>
      <c r="N19" s="135">
        <v>249</v>
      </c>
      <c r="O19" s="135">
        <v>0.56999999999999995</v>
      </c>
      <c r="P19" s="135"/>
      <c r="Q19" s="135">
        <v>63</v>
      </c>
      <c r="R19" s="135">
        <v>88</v>
      </c>
      <c r="S19" s="135">
        <v>0.71599999999999997</v>
      </c>
      <c r="T19" s="135">
        <v>69</v>
      </c>
      <c r="U19" s="135">
        <v>108</v>
      </c>
      <c r="V19" s="128">
        <v>177</v>
      </c>
      <c r="W19" s="135">
        <v>68</v>
      </c>
      <c r="X19" s="135">
        <v>36</v>
      </c>
      <c r="Y19" s="135">
        <v>18</v>
      </c>
      <c r="Z19" s="135">
        <v>61</v>
      </c>
      <c r="AA19" s="135">
        <v>59</v>
      </c>
      <c r="AB19" s="135">
        <v>380</v>
      </c>
      <c r="AC19" s="107">
        <f t="shared" si="3"/>
        <v>324.72000000000003</v>
      </c>
      <c r="AD19" s="108">
        <f t="shared" si="4"/>
        <v>1.1702389751170239</v>
      </c>
      <c r="AE19" s="4">
        <f t="shared" si="5"/>
        <v>363.56591052869408</v>
      </c>
      <c r="AF19" s="107">
        <f t="shared" si="6"/>
        <v>1394.0217391304345</v>
      </c>
      <c r="AG19" s="109">
        <f t="shared" si="7"/>
        <v>146.00351052869408</v>
      </c>
      <c r="AH19" s="110">
        <f t="shared" si="8"/>
        <v>26.080361612974549</v>
      </c>
      <c r="AI19" s="110">
        <f t="shared" si="9"/>
        <v>20.516179337231975</v>
      </c>
      <c r="AJ19" s="110">
        <f t="shared" si="10"/>
        <v>6.3126705653021444</v>
      </c>
      <c r="AK19" s="110">
        <f t="shared" si="11"/>
        <v>0.78908382066276805</v>
      </c>
      <c r="AL19" s="110">
        <f t="shared" si="12"/>
        <v>4.8779727095516572</v>
      </c>
      <c r="AM19" s="110">
        <f t="shared" si="13"/>
        <v>4.3758284600389867</v>
      </c>
      <c r="AN19" s="110">
        <f t="shared" si="14"/>
        <v>4.9497076023391822</v>
      </c>
      <c r="AO19" s="110">
        <f t="shared" si="14"/>
        <v>7.7473684210526335</v>
      </c>
      <c r="AP19" s="110">
        <f t="shared" si="14"/>
        <v>12.697076023391816</v>
      </c>
      <c r="AQ19" s="110">
        <f t="shared" si="15"/>
        <v>2.5824561403508777</v>
      </c>
      <c r="AR19" s="110">
        <f t="shared" si="15"/>
        <v>1.2912280701754388</v>
      </c>
      <c r="AS19" s="110">
        <f t="shared" si="16"/>
        <v>4.2323586744639385</v>
      </c>
      <c r="AT19" s="111">
        <f t="shared" si="17"/>
        <v>0.36382305816788579</v>
      </c>
      <c r="AU19" s="111">
        <f t="shared" si="18"/>
        <v>0.20004519774011303</v>
      </c>
      <c r="AV19" s="111">
        <f t="shared" si="19"/>
        <v>0.1774610941216446</v>
      </c>
      <c r="AW19" s="111">
        <f t="shared" si="20"/>
        <v>0.2164458827759799</v>
      </c>
      <c r="AX19" s="111">
        <f t="shared" si="21"/>
        <v>0.65570370370370379</v>
      </c>
      <c r="AY19" s="112">
        <f t="shared" si="22"/>
        <v>0.38556416591719578</v>
      </c>
      <c r="AZ19" s="113" t="str">
        <f t="shared" si="23"/>
        <v>SF</v>
      </c>
      <c r="BA19" s="114">
        <f t="shared" si="24"/>
        <v>3</v>
      </c>
      <c r="BB19" s="115">
        <f t="shared" si="25"/>
        <v>5.2893999958625049</v>
      </c>
      <c r="BC19" s="115">
        <f t="shared" si="26"/>
        <v>5.1315103409754359</v>
      </c>
      <c r="BD19" s="115">
        <f t="shared" si="27"/>
        <v>5</v>
      </c>
      <c r="BE19" s="129">
        <f t="shared" si="82"/>
        <v>3.0533543493459523</v>
      </c>
      <c r="BF19" s="115">
        <f t="shared" si="28"/>
        <v>5.0781559916294832</v>
      </c>
      <c r="BG19" s="115">
        <f t="shared" si="29"/>
        <v>5</v>
      </c>
      <c r="BH19" s="129">
        <f t="shared" si="83"/>
        <v>3.0081369601917123</v>
      </c>
      <c r="BI19" s="115">
        <f t="shared" si="30"/>
        <v>5.0700190314377709</v>
      </c>
      <c r="BJ19" s="115">
        <f t="shared" si="31"/>
        <v>5</v>
      </c>
      <c r="BK19" s="129">
        <f t="shared" si="84"/>
        <v>3.0012409507748319</v>
      </c>
      <c r="BL19" s="115">
        <f t="shared" si="32"/>
        <v>5.0687780806629394</v>
      </c>
      <c r="BM19" s="115">
        <f t="shared" si="33"/>
        <v>5</v>
      </c>
      <c r="BN19" s="117">
        <f t="shared" si="34"/>
        <v>1.2681542349419392</v>
      </c>
      <c r="BO19" s="115">
        <f t="shared" si="35"/>
        <v>1.45655739115284</v>
      </c>
      <c r="BP19" s="115">
        <f t="shared" si="36"/>
        <v>1.45655739115284</v>
      </c>
      <c r="BQ19" s="129">
        <f t="shared" si="85"/>
        <v>3.1315816992705994</v>
      </c>
      <c r="BR19" s="115">
        <f t="shared" si="37"/>
        <v>1.3249756918822406</v>
      </c>
      <c r="BS19" s="115">
        <f t="shared" si="38"/>
        <v>1.3249756918822406</v>
      </c>
      <c r="BT19" s="129">
        <f t="shared" si="86"/>
        <v>3.0193834767113499</v>
      </c>
      <c r="BU19" s="115">
        <f t="shared" si="39"/>
        <v>1.3055922151708907</v>
      </c>
      <c r="BV19" s="115">
        <f t="shared" si="40"/>
        <v>1.3055922151708907</v>
      </c>
      <c r="BW19" s="129">
        <f t="shared" si="87"/>
        <v>3.0028554059683232</v>
      </c>
      <c r="BX19" s="115">
        <f t="shared" si="41"/>
        <v>1.3027368092025675</v>
      </c>
      <c r="BY19" s="115">
        <f t="shared" si="42"/>
        <v>1.3027368092025675</v>
      </c>
      <c r="BZ19" s="57" t="str">
        <f t="shared" si="43"/>
        <v>#12 Alex Fowler</v>
      </c>
      <c r="CA19" s="118">
        <f t="shared" si="44"/>
        <v>0.86</v>
      </c>
      <c r="CB19" s="119">
        <f t="shared" si="45"/>
        <v>-0.57665052450614118</v>
      </c>
      <c r="CC19" s="119">
        <f t="shared" si="45"/>
        <v>-0.25372623078270218</v>
      </c>
      <c r="CD19" s="118">
        <f t="shared" si="46"/>
        <v>0.38900000000000001</v>
      </c>
      <c r="CE19" s="118">
        <f t="shared" si="46"/>
        <v>1.034</v>
      </c>
      <c r="CF19" s="118">
        <f t="shared" si="46"/>
        <v>-0.96399999999999997</v>
      </c>
      <c r="CG19" s="118">
        <f t="shared" si="46"/>
        <v>0.18099999999999999</v>
      </c>
      <c r="CH19" s="118">
        <f t="shared" si="46"/>
        <v>0.18099999999999999</v>
      </c>
      <c r="CI19" s="118">
        <f t="shared" si="46"/>
        <v>0</v>
      </c>
      <c r="CJ19" s="118">
        <f t="shared" si="46"/>
        <v>1.008</v>
      </c>
      <c r="CK19" s="118">
        <f t="shared" si="46"/>
        <v>0.70299999999999996</v>
      </c>
      <c r="CL19" s="118">
        <f t="shared" si="46"/>
        <v>-0.36699999999999999</v>
      </c>
      <c r="CM19" s="115">
        <f t="shared" si="47"/>
        <v>9.3037089090120304</v>
      </c>
      <c r="CN19" s="115">
        <f t="shared" si="48"/>
        <v>0.82552514619883066</v>
      </c>
      <c r="CO19" s="115">
        <f t="shared" si="49"/>
        <v>2.2981707602339183</v>
      </c>
      <c r="CP19" s="115">
        <f t="shared" si="50"/>
        <v>1.9575734892787529</v>
      </c>
      <c r="CQ19" s="120">
        <f t="shared" si="51"/>
        <v>-2.3541040456360389</v>
      </c>
      <c r="CR19" s="121">
        <f t="shared" si="52"/>
        <v>12.030874259087495</v>
      </c>
      <c r="CS19" s="111">
        <f t="shared" si="53"/>
        <v>0.76253953908721184</v>
      </c>
      <c r="CT19" s="115">
        <f t="shared" si="54"/>
        <v>9.17401731234078</v>
      </c>
      <c r="CU19" s="122" t="str">
        <f t="shared" si="55"/>
        <v>#12 Alex Fowler</v>
      </c>
      <c r="CV19" s="118">
        <f t="shared" si="56"/>
        <v>0.60499999999999998</v>
      </c>
      <c r="CW19" s="119">
        <f t="shared" si="57"/>
        <v>-0.3407471567266912</v>
      </c>
      <c r="CX19" s="119">
        <f t="shared" si="57"/>
        <v>-0.14992874895974409</v>
      </c>
      <c r="CY19" s="118">
        <f t="shared" si="58"/>
        <v>0.47699999999999998</v>
      </c>
      <c r="CZ19" s="118">
        <f t="shared" si="58"/>
        <v>0.47599999999999998</v>
      </c>
      <c r="DA19" s="118">
        <f t="shared" si="58"/>
        <v>-0.88200000000000001</v>
      </c>
      <c r="DB19" s="118">
        <f t="shared" si="58"/>
        <v>0.42199999999999999</v>
      </c>
      <c r="DC19" s="118">
        <f t="shared" si="58"/>
        <v>0.10299999999999999</v>
      </c>
      <c r="DD19" s="118">
        <f t="shared" si="58"/>
        <v>0</v>
      </c>
      <c r="DE19" s="118">
        <f t="shared" si="58"/>
        <v>0.29399999999999998</v>
      </c>
      <c r="DF19" s="118">
        <f t="shared" si="58"/>
        <v>9.7000000000000003E-2</v>
      </c>
      <c r="DG19" s="118">
        <f t="shared" si="58"/>
        <v>-0.439</v>
      </c>
      <c r="DH19" s="115">
        <f t="shared" si="59"/>
        <v>8.2177311817983032</v>
      </c>
      <c r="DI19" s="115">
        <f t="shared" si="60"/>
        <v>-1.5375656920077976</v>
      </c>
      <c r="DJ19" s="115">
        <f t="shared" si="61"/>
        <v>2.8867555555555557</v>
      </c>
      <c r="DK19" s="115">
        <f t="shared" si="62"/>
        <v>-0.97351423001949344</v>
      </c>
      <c r="DL19" s="120">
        <f t="shared" si="63"/>
        <v>-0.72982317204289593</v>
      </c>
      <c r="DM19" s="121">
        <f t="shared" si="64"/>
        <v>7.8635836432836728</v>
      </c>
      <c r="DN19" s="111">
        <f t="shared" si="65"/>
        <v>0.76253953908721184</v>
      </c>
      <c r="DO19" s="115">
        <f t="shared" si="66"/>
        <v>5.9962934469232696</v>
      </c>
      <c r="DP19" s="123" t="str">
        <f t="shared" si="67"/>
        <v>#12 Alex Fowler (4th)</v>
      </c>
      <c r="DQ19" s="124">
        <f t="shared" si="68"/>
        <v>5</v>
      </c>
      <c r="DR19" s="124">
        <f t="shared" si="69"/>
        <v>1.3027368092025675</v>
      </c>
      <c r="DS19" s="125">
        <f t="shared" si="70"/>
        <v>675</v>
      </c>
      <c r="DT19" s="124">
        <f t="shared" si="71"/>
        <v>29.347826086956523</v>
      </c>
      <c r="DU19" s="124">
        <f t="shared" si="72"/>
        <v>5.0378391630616193</v>
      </c>
      <c r="DV19" s="124">
        <f t="shared" si="73"/>
        <v>5.8421051981415228</v>
      </c>
      <c r="DW19" s="124">
        <f t="shared" si="74"/>
        <v>-0.80426603507990357</v>
      </c>
      <c r="DX19" s="124">
        <f t="shared" si="75"/>
        <v>3.8415515533965121</v>
      </c>
      <c r="DY19" s="126">
        <f t="shared" si="88"/>
        <v>5.3666306315709358</v>
      </c>
      <c r="DZ19" s="127">
        <f t="shared" si="76"/>
        <v>25</v>
      </c>
      <c r="EA19" s="127">
        <f t="shared" si="77"/>
        <v>0</v>
      </c>
      <c r="EB19" s="127">
        <f t="shared" si="78"/>
        <v>-0.375</v>
      </c>
      <c r="EC19" s="127">
        <f t="shared" si="79"/>
        <v>5.0378391630616193</v>
      </c>
      <c r="ED19" s="29">
        <f t="shared" si="80"/>
        <v>5.8421051981415228</v>
      </c>
      <c r="EE19" s="29">
        <f t="shared" si="81"/>
        <v>-0.80426603507990357</v>
      </c>
    </row>
    <row r="20" spans="1:135" ht="14" x14ac:dyDescent="0.15">
      <c r="A20" s="105">
        <v>7</v>
      </c>
      <c r="B20" s="194" t="s">
        <v>749</v>
      </c>
      <c r="C20" s="193">
        <v>21</v>
      </c>
      <c r="D20" s="194">
        <v>13</v>
      </c>
      <c r="E20" s="193"/>
      <c r="F20" s="194">
        <v>179</v>
      </c>
      <c r="G20" s="135">
        <v>8</v>
      </c>
      <c r="H20" s="135">
        <v>26</v>
      </c>
      <c r="I20" s="135">
        <v>0.308</v>
      </c>
      <c r="J20" s="135">
        <v>2</v>
      </c>
      <c r="K20" s="135">
        <v>12</v>
      </c>
      <c r="L20" s="135">
        <v>12</v>
      </c>
      <c r="M20" s="135">
        <v>6</v>
      </c>
      <c r="N20" s="135">
        <v>14</v>
      </c>
      <c r="O20" s="135">
        <v>0.42899999999999999</v>
      </c>
      <c r="P20" s="135"/>
      <c r="Q20" s="135">
        <v>7</v>
      </c>
      <c r="R20" s="135">
        <v>10</v>
      </c>
      <c r="S20" s="135">
        <v>0.7</v>
      </c>
      <c r="T20" s="135">
        <v>10</v>
      </c>
      <c r="U20" s="135">
        <v>18</v>
      </c>
      <c r="V20" s="128">
        <v>28</v>
      </c>
      <c r="W20" s="135">
        <v>16</v>
      </c>
      <c r="X20" s="135">
        <v>11</v>
      </c>
      <c r="Y20" s="135">
        <v>2</v>
      </c>
      <c r="Z20" s="135">
        <v>6</v>
      </c>
      <c r="AA20" s="135">
        <v>29</v>
      </c>
      <c r="AB20" s="135">
        <v>25</v>
      </c>
      <c r="AC20" s="107">
        <f t="shared" si="3"/>
        <v>30.4</v>
      </c>
      <c r="AD20" s="108">
        <f t="shared" si="4"/>
        <v>0.82236842105263164</v>
      </c>
      <c r="AE20" s="4">
        <f t="shared" si="5"/>
        <v>23.461455038409397</v>
      </c>
      <c r="AF20" s="107">
        <f t="shared" si="6"/>
        <v>369.67391304347825</v>
      </c>
      <c r="AG20" s="109">
        <f t="shared" si="7"/>
        <v>3.0934550384093997</v>
      </c>
      <c r="AH20" s="110">
        <f t="shared" si="8"/>
        <v>6.346527090660584</v>
      </c>
      <c r="AI20" s="110">
        <f t="shared" si="9"/>
        <v>7.0332255219053215</v>
      </c>
      <c r="AJ20" s="110">
        <f t="shared" si="10"/>
        <v>2.7050867391943547</v>
      </c>
      <c r="AK20" s="110">
        <f t="shared" si="11"/>
        <v>0.54101734783887101</v>
      </c>
      <c r="AL20" s="110">
        <f t="shared" si="12"/>
        <v>4.3281387827109681</v>
      </c>
      <c r="AM20" s="110">
        <f t="shared" si="13"/>
        <v>1.6230520435166127</v>
      </c>
      <c r="AN20" s="110">
        <f t="shared" si="14"/>
        <v>2.7050867391943547</v>
      </c>
      <c r="AO20" s="110">
        <f t="shared" si="14"/>
        <v>4.8691561305498388</v>
      </c>
      <c r="AP20" s="110">
        <f t="shared" si="14"/>
        <v>7.5742428697441921</v>
      </c>
      <c r="AQ20" s="110">
        <f t="shared" si="15"/>
        <v>2.9755954131137901</v>
      </c>
      <c r="AR20" s="110">
        <f t="shared" si="15"/>
        <v>0.54101734783887101</v>
      </c>
      <c r="AS20" s="110">
        <f t="shared" si="16"/>
        <v>7.8447515436636293</v>
      </c>
      <c r="AT20" s="111">
        <f t="shared" si="17"/>
        <v>0.21703297665540008</v>
      </c>
      <c r="AU20" s="111">
        <f t="shared" si="18"/>
        <v>0.23049900577596819</v>
      </c>
      <c r="AV20" s="111">
        <f t="shared" si="19"/>
        <v>0.32892727179539749</v>
      </c>
      <c r="AW20" s="111">
        <f t="shared" si="20"/>
        <v>0.19204859792807938</v>
      </c>
      <c r="AX20" s="111">
        <f t="shared" si="21"/>
        <v>0.27473618870266914</v>
      </c>
      <c r="AY20" s="112">
        <f t="shared" si="22"/>
        <v>3.0805475441992053E-2</v>
      </c>
      <c r="AZ20" s="113" t="str">
        <f t="shared" si="23"/>
        <v>SG</v>
      </c>
      <c r="BA20" s="114">
        <f t="shared" si="24"/>
        <v>2</v>
      </c>
      <c r="BB20" s="115">
        <f t="shared" si="25"/>
        <v>3.5428620096347432</v>
      </c>
      <c r="BC20" s="115">
        <f t="shared" si="26"/>
        <v>3.2059925752166771</v>
      </c>
      <c r="BD20" s="115">
        <f t="shared" si="27"/>
        <v>3.2059925752166771</v>
      </c>
      <c r="BE20" s="129">
        <f t="shared" si="82"/>
        <v>3.0533543493459523</v>
      </c>
      <c r="BF20" s="115">
        <f t="shared" si="28"/>
        <v>3.1526382258707248</v>
      </c>
      <c r="BG20" s="115">
        <f t="shared" si="29"/>
        <v>3.1526382258707248</v>
      </c>
      <c r="BH20" s="129">
        <f t="shared" si="83"/>
        <v>3.0081369601917123</v>
      </c>
      <c r="BI20" s="115">
        <f t="shared" si="30"/>
        <v>3.1445012656790126</v>
      </c>
      <c r="BJ20" s="115">
        <f t="shared" si="31"/>
        <v>3.1445012656790126</v>
      </c>
      <c r="BK20" s="129">
        <f t="shared" si="84"/>
        <v>3.0012409507748319</v>
      </c>
      <c r="BL20" s="115">
        <f t="shared" si="32"/>
        <v>3.1432603149041807</v>
      </c>
      <c r="BM20" s="115">
        <f t="shared" si="33"/>
        <v>3.1432603149041807</v>
      </c>
      <c r="BN20" s="117">
        <f t="shared" si="34"/>
        <v>4.4612849692769441</v>
      </c>
      <c r="BO20" s="115">
        <f t="shared" si="35"/>
        <v>4.360567727076738</v>
      </c>
      <c r="BP20" s="115">
        <f t="shared" si="36"/>
        <v>4.360567727076738</v>
      </c>
      <c r="BQ20" s="129">
        <f t="shared" si="85"/>
        <v>3.1315816992705994</v>
      </c>
      <c r="BR20" s="115">
        <f t="shared" si="37"/>
        <v>4.2289860278061386</v>
      </c>
      <c r="BS20" s="115">
        <f t="shared" si="38"/>
        <v>4.2289860278061386</v>
      </c>
      <c r="BT20" s="129">
        <f t="shared" si="86"/>
        <v>3.0193834767113499</v>
      </c>
      <c r="BU20" s="115">
        <f t="shared" si="39"/>
        <v>4.2096025510947888</v>
      </c>
      <c r="BV20" s="115">
        <f t="shared" si="40"/>
        <v>4.2096025510947888</v>
      </c>
      <c r="BW20" s="129">
        <f t="shared" si="87"/>
        <v>3.0028554059683232</v>
      </c>
      <c r="BX20" s="115">
        <f t="shared" si="41"/>
        <v>4.2067471451264655</v>
      </c>
      <c r="BY20" s="115">
        <f t="shared" si="42"/>
        <v>4.2067471451264655</v>
      </c>
      <c r="BZ20" s="57" t="str">
        <f t="shared" si="43"/>
        <v>#14 Jayce Gorzeman</v>
      </c>
      <c r="CA20" s="118">
        <f t="shared" si="44"/>
        <v>0.86</v>
      </c>
      <c r="CB20" s="119">
        <f t="shared" si="45"/>
        <v>-0.73637109298195558</v>
      </c>
      <c r="CC20" s="119">
        <f t="shared" si="45"/>
        <v>-0.32400328091206049</v>
      </c>
      <c r="CD20" s="118">
        <f t="shared" si="46"/>
        <v>0.38900000000000001</v>
      </c>
      <c r="CE20" s="118">
        <f t="shared" si="46"/>
        <v>0.82326004574162459</v>
      </c>
      <c r="CF20" s="118">
        <f t="shared" si="46"/>
        <v>-0.96399999999999997</v>
      </c>
      <c r="CG20" s="118">
        <f t="shared" si="46"/>
        <v>0.38152788599034848</v>
      </c>
      <c r="CH20" s="118">
        <f t="shared" si="46"/>
        <v>0.15082798011719292</v>
      </c>
      <c r="CI20" s="118">
        <f t="shared" si="46"/>
        <v>0</v>
      </c>
      <c r="CJ20" s="118">
        <f t="shared" si="46"/>
        <v>1.1755707565798978</v>
      </c>
      <c r="CK20" s="118">
        <f t="shared" si="46"/>
        <v>0.99265139087494769</v>
      </c>
      <c r="CL20" s="118">
        <f t="shared" si="46"/>
        <v>-0.36699999999999999</v>
      </c>
      <c r="CM20" s="115">
        <f t="shared" si="47"/>
        <v>-0.38705189712726207</v>
      </c>
      <c r="CN20" s="115">
        <f t="shared" si="48"/>
        <v>1.9985615622807165</v>
      </c>
      <c r="CO20" s="115">
        <f t="shared" si="49"/>
        <v>1.7664710090714264</v>
      </c>
      <c r="CP20" s="115">
        <f t="shared" si="50"/>
        <v>1.1560407573650302</v>
      </c>
      <c r="CQ20" s="120">
        <f t="shared" si="51"/>
        <v>1.6737582902904078</v>
      </c>
      <c r="CR20" s="121">
        <f t="shared" si="52"/>
        <v>6.2077797218803195</v>
      </c>
      <c r="CS20" s="111">
        <f t="shared" si="53"/>
        <v>0.20221418888386805</v>
      </c>
      <c r="CT20" s="115">
        <f t="shared" si="54"/>
        <v>1.2553011412297528</v>
      </c>
      <c r="CU20" s="122" t="str">
        <f t="shared" si="55"/>
        <v>#14 Jayce Gorzeman</v>
      </c>
      <c r="CV20" s="118">
        <f t="shared" si="56"/>
        <v>0.60499999999999998</v>
      </c>
      <c r="CW20" s="119">
        <f t="shared" si="57"/>
        <v>-0.44383952365198953</v>
      </c>
      <c r="CX20" s="119">
        <f t="shared" si="57"/>
        <v>-0.1952893904068754</v>
      </c>
      <c r="CY20" s="118">
        <f t="shared" si="58"/>
        <v>0.47699999999999998</v>
      </c>
      <c r="CZ20" s="118">
        <f t="shared" si="58"/>
        <v>0.47599999999999998</v>
      </c>
      <c r="DA20" s="118">
        <f t="shared" si="58"/>
        <v>-0.74135196885399168</v>
      </c>
      <c r="DB20" s="118">
        <f t="shared" si="58"/>
        <v>0.50741002551440773</v>
      </c>
      <c r="DC20" s="118">
        <f t="shared" si="58"/>
        <v>3.2002419260997034E-3</v>
      </c>
      <c r="DD20" s="118">
        <f t="shared" si="58"/>
        <v>0</v>
      </c>
      <c r="DE20" s="118">
        <f t="shared" si="58"/>
        <v>0.23969036421094725</v>
      </c>
      <c r="DF20" s="118">
        <f t="shared" si="58"/>
        <v>0.38850813056004363</v>
      </c>
      <c r="DG20" s="118">
        <f t="shared" si="58"/>
        <v>-0.439</v>
      </c>
      <c r="DH20" s="115">
        <f t="shared" si="59"/>
        <v>0.44781595909433336</v>
      </c>
      <c r="DI20" s="115">
        <f t="shared" si="60"/>
        <v>0.85694123255688526</v>
      </c>
      <c r="DJ20" s="115">
        <f t="shared" si="61"/>
        <v>1.3881706089470045</v>
      </c>
      <c r="DK20" s="115">
        <f t="shared" si="62"/>
        <v>-2.5204347409452321</v>
      </c>
      <c r="DL20" s="120">
        <f t="shared" si="63"/>
        <v>0.51890127240438022</v>
      </c>
      <c r="DM20" s="121">
        <f t="shared" si="64"/>
        <v>0.69139433205737144</v>
      </c>
      <c r="DN20" s="111">
        <f t="shared" si="65"/>
        <v>0.20221418888386805</v>
      </c>
      <c r="DO20" s="115">
        <f t="shared" si="66"/>
        <v>0.13980974405588509</v>
      </c>
      <c r="DP20" s="123" t="str">
        <f t="shared" si="67"/>
        <v>#14 Jayce Gorzeman (3rd)</v>
      </c>
      <c r="DQ20" s="124">
        <f t="shared" si="68"/>
        <v>3.1432603149041807</v>
      </c>
      <c r="DR20" s="124">
        <f t="shared" si="69"/>
        <v>4.2067471451264655</v>
      </c>
      <c r="DS20" s="125">
        <f t="shared" si="70"/>
        <v>179</v>
      </c>
      <c r="DT20" s="124">
        <f t="shared" si="71"/>
        <v>13.76923076923077</v>
      </c>
      <c r="DU20" s="124">
        <f t="shared" si="72"/>
        <v>-0.78525537414555657</v>
      </c>
      <c r="DV20" s="124">
        <f t="shared" si="73"/>
        <v>-1.330084113084778</v>
      </c>
      <c r="DW20" s="124">
        <f t="shared" si="74"/>
        <v>0.54482873893922146</v>
      </c>
      <c r="DX20" s="124">
        <f t="shared" si="75"/>
        <v>-0.15878977854954204</v>
      </c>
      <c r="DY20" s="126">
        <f t="shared" si="88"/>
        <v>0.24563859921819406</v>
      </c>
      <c r="DZ20" s="127">
        <f t="shared" si="76"/>
        <v>10.529411764705882</v>
      </c>
      <c r="EA20" s="127">
        <f t="shared" si="77"/>
        <v>90.333333333333329</v>
      </c>
      <c r="EB20" s="127">
        <f t="shared" si="78"/>
        <v>-2.9073529411764705</v>
      </c>
      <c r="EC20" s="127">
        <f t="shared" si="79"/>
        <v>-1.4969984937809251</v>
      </c>
      <c r="ED20" s="29">
        <f t="shared" si="80"/>
        <v>-1.8590938314175116</v>
      </c>
      <c r="EE20" s="29">
        <f t="shared" si="81"/>
        <v>0.36209533763658652</v>
      </c>
    </row>
    <row r="21" spans="1:135" ht="14" x14ac:dyDescent="0.15">
      <c r="A21" s="105">
        <v>8</v>
      </c>
      <c r="B21" s="194" t="s">
        <v>750</v>
      </c>
      <c r="C21" s="193">
        <v>21</v>
      </c>
      <c r="D21" s="194">
        <v>18</v>
      </c>
      <c r="E21" s="193"/>
      <c r="F21" s="194">
        <v>447</v>
      </c>
      <c r="G21" s="135">
        <v>45</v>
      </c>
      <c r="H21" s="135">
        <v>124</v>
      </c>
      <c r="I21" s="135">
        <v>0.36299999999999999</v>
      </c>
      <c r="J21" s="135">
        <v>39</v>
      </c>
      <c r="K21" s="135">
        <v>107</v>
      </c>
      <c r="L21" s="135">
        <v>107</v>
      </c>
      <c r="M21" s="135">
        <v>6</v>
      </c>
      <c r="N21" s="135">
        <v>17</v>
      </c>
      <c r="O21" s="135">
        <v>0.35299999999999998</v>
      </c>
      <c r="P21" s="135"/>
      <c r="Q21" s="135">
        <v>17</v>
      </c>
      <c r="R21" s="135">
        <v>21</v>
      </c>
      <c r="S21" s="135">
        <v>0.81</v>
      </c>
      <c r="T21" s="135">
        <v>14</v>
      </c>
      <c r="U21" s="135">
        <v>17</v>
      </c>
      <c r="V21" s="128">
        <v>31</v>
      </c>
      <c r="W21" s="135">
        <v>28</v>
      </c>
      <c r="X21" s="135">
        <v>37</v>
      </c>
      <c r="Y21" s="135">
        <v>0</v>
      </c>
      <c r="Z21" s="135">
        <v>24</v>
      </c>
      <c r="AA21" s="135">
        <v>44</v>
      </c>
      <c r="AB21" s="135">
        <v>146</v>
      </c>
      <c r="AC21" s="107">
        <f t="shared" si="3"/>
        <v>133.24</v>
      </c>
      <c r="AD21" s="108">
        <f t="shared" si="4"/>
        <v>1.0957670369258481</v>
      </c>
      <c r="AE21" s="4">
        <f t="shared" si="5"/>
        <v>139.2567193854496</v>
      </c>
      <c r="AF21" s="107">
        <f t="shared" si="6"/>
        <v>923.15217391304338</v>
      </c>
      <c r="AG21" s="109">
        <f t="shared" si="7"/>
        <v>49.985919385449613</v>
      </c>
      <c r="AH21" s="110">
        <f t="shared" si="8"/>
        <v>15.084914851597039</v>
      </c>
      <c r="AI21" s="110">
        <f t="shared" si="9"/>
        <v>13.43223831390557</v>
      </c>
      <c r="AJ21" s="110">
        <f t="shared" si="10"/>
        <v>2.2748145531614274</v>
      </c>
      <c r="AK21" s="110">
        <f t="shared" si="11"/>
        <v>4.2246555987283649</v>
      </c>
      <c r="AL21" s="110">
        <f t="shared" si="12"/>
        <v>3.033086070881903</v>
      </c>
      <c r="AM21" s="110">
        <f t="shared" si="13"/>
        <v>2.599788060755917</v>
      </c>
      <c r="AN21" s="110">
        <f t="shared" si="14"/>
        <v>1.5165430354409515</v>
      </c>
      <c r="AO21" s="110">
        <f t="shared" si="14"/>
        <v>1.8415165430354412</v>
      </c>
      <c r="AP21" s="110">
        <f t="shared" si="14"/>
        <v>3.3580595784763925</v>
      </c>
      <c r="AQ21" s="110">
        <f t="shared" si="15"/>
        <v>4.0080065936653719</v>
      </c>
      <c r="AR21" s="110">
        <f t="shared" si="15"/>
        <v>0</v>
      </c>
      <c r="AS21" s="110">
        <f t="shared" si="16"/>
        <v>4.7662781113858479</v>
      </c>
      <c r="AT21" s="111">
        <f t="shared" si="17"/>
        <v>9.6222114690061936E-2</v>
      </c>
      <c r="AU21" s="111">
        <f t="shared" si="18"/>
        <v>0.31047283206309489</v>
      </c>
      <c r="AV21" s="111">
        <f t="shared" si="19"/>
        <v>0.19984812101061103</v>
      </c>
      <c r="AW21" s="111">
        <f t="shared" si="20"/>
        <v>0.13458439217219437</v>
      </c>
      <c r="AX21" s="111">
        <f t="shared" si="21"/>
        <v>0</v>
      </c>
      <c r="AY21" s="112">
        <f t="shared" si="22"/>
        <v>0.19933212657745886</v>
      </c>
      <c r="AZ21" s="113" t="str">
        <f t="shared" si="23"/>
        <v>PG</v>
      </c>
      <c r="BA21" s="114">
        <f t="shared" si="24"/>
        <v>1</v>
      </c>
      <c r="BB21" s="115">
        <f t="shared" si="25"/>
        <v>1.9140937603779502</v>
      </c>
      <c r="BC21" s="115">
        <f t="shared" si="26"/>
        <v>1.8221326174827843</v>
      </c>
      <c r="BD21" s="115">
        <f t="shared" si="27"/>
        <v>1.8221326174827843</v>
      </c>
      <c r="BE21" s="129">
        <f t="shared" si="82"/>
        <v>3.0533543493459523</v>
      </c>
      <c r="BF21" s="115">
        <f t="shared" si="28"/>
        <v>1.768778268136832</v>
      </c>
      <c r="BG21" s="115">
        <f t="shared" si="29"/>
        <v>1.768778268136832</v>
      </c>
      <c r="BH21" s="129">
        <f t="shared" si="83"/>
        <v>3.0081369601917123</v>
      </c>
      <c r="BI21" s="115">
        <f t="shared" si="30"/>
        <v>1.7606413079451197</v>
      </c>
      <c r="BJ21" s="115">
        <f t="shared" si="31"/>
        <v>1.7606413079451197</v>
      </c>
      <c r="BK21" s="129">
        <f t="shared" si="84"/>
        <v>3.0012409507748319</v>
      </c>
      <c r="BL21" s="115">
        <f t="shared" si="32"/>
        <v>1.7594003571702879</v>
      </c>
      <c r="BM21" s="115">
        <f t="shared" si="33"/>
        <v>1.7594003571702879</v>
      </c>
      <c r="BN21" s="117">
        <f t="shared" si="34"/>
        <v>3.4030306782586877</v>
      </c>
      <c r="BO21" s="115">
        <f t="shared" si="35"/>
        <v>3.4630879540877935</v>
      </c>
      <c r="BP21" s="115">
        <f t="shared" si="36"/>
        <v>3.4630879540877935</v>
      </c>
      <c r="BQ21" s="129">
        <f t="shared" si="85"/>
        <v>3.1315816992705994</v>
      </c>
      <c r="BR21" s="115">
        <f t="shared" si="37"/>
        <v>3.3315062548171941</v>
      </c>
      <c r="BS21" s="115">
        <f t="shared" si="38"/>
        <v>3.3315062548171941</v>
      </c>
      <c r="BT21" s="129">
        <f t="shared" si="86"/>
        <v>3.0193834767113499</v>
      </c>
      <c r="BU21" s="115">
        <f t="shared" si="39"/>
        <v>3.3121227781058442</v>
      </c>
      <c r="BV21" s="115">
        <f t="shared" si="40"/>
        <v>3.3121227781058442</v>
      </c>
      <c r="BW21" s="129">
        <f t="shared" si="87"/>
        <v>3.0028554059683232</v>
      </c>
      <c r="BX21" s="115">
        <f t="shared" si="41"/>
        <v>3.309267372137521</v>
      </c>
      <c r="BY21" s="115">
        <f t="shared" si="42"/>
        <v>3.309267372137521</v>
      </c>
      <c r="BZ21" s="57" t="str">
        <f t="shared" si="43"/>
        <v>#15 Maddie Muhlheim</v>
      </c>
      <c r="CA21" s="118">
        <f t="shared" si="44"/>
        <v>0.86</v>
      </c>
      <c r="CB21" s="119">
        <f t="shared" si="45"/>
        <v>-0.68700970546756368</v>
      </c>
      <c r="CC21" s="119">
        <f t="shared" si="45"/>
        <v>-0.30228427040572803</v>
      </c>
      <c r="CD21" s="118">
        <f t="shared" si="46"/>
        <v>0.38900000000000001</v>
      </c>
      <c r="CE21" s="118">
        <f t="shared" si="46"/>
        <v>0.66619194053882769</v>
      </c>
      <c r="CF21" s="118">
        <f t="shared" si="46"/>
        <v>-0.96399999999999997</v>
      </c>
      <c r="CG21" s="118">
        <f t="shared" si="46"/>
        <v>0.53098476142560891</v>
      </c>
      <c r="CH21" s="118">
        <f t="shared" si="46"/>
        <v>0.1283402558040172</v>
      </c>
      <c r="CI21" s="118">
        <f t="shared" si="46"/>
        <v>0</v>
      </c>
      <c r="CJ21" s="118">
        <f t="shared" si="46"/>
        <v>1.3004641177653815</v>
      </c>
      <c r="CK21" s="118">
        <f t="shared" si="46"/>
        <v>1.2085335442814351</v>
      </c>
      <c r="CL21" s="118">
        <f t="shared" si="46"/>
        <v>-0.36699999999999999</v>
      </c>
      <c r="CM21" s="115">
        <f t="shared" si="47"/>
        <v>4.700699054961663</v>
      </c>
      <c r="CN21" s="115">
        <f t="shared" si="48"/>
        <v>-0.48557819518660095</v>
      </c>
      <c r="CO21" s="115">
        <f t="shared" si="49"/>
        <v>1.0416019460657804</v>
      </c>
      <c r="CP21" s="115">
        <f t="shared" si="50"/>
        <v>3.4630446919502638</v>
      </c>
      <c r="CQ21" s="120">
        <f t="shared" si="51"/>
        <v>-7.8451408762610642E-2</v>
      </c>
      <c r="CR21" s="121">
        <f t="shared" si="52"/>
        <v>8.6413160890284964</v>
      </c>
      <c r="CS21" s="111">
        <f t="shared" si="53"/>
        <v>0.50497062810664251</v>
      </c>
      <c r="CT21" s="115">
        <f t="shared" si="54"/>
        <v>4.3636108131447555</v>
      </c>
      <c r="CU21" s="122" t="str">
        <f t="shared" si="55"/>
        <v>#15 Maddie Muhlheim</v>
      </c>
      <c r="CV21" s="118">
        <f t="shared" si="56"/>
        <v>0.60499999999999998</v>
      </c>
      <c r="CW21" s="119">
        <f t="shared" si="57"/>
        <v>-0.41197899171088198</v>
      </c>
      <c r="CX21" s="119">
        <f t="shared" si="57"/>
        <v>-0.18127075635278808</v>
      </c>
      <c r="CY21" s="118">
        <f t="shared" si="58"/>
        <v>0.47699999999999998</v>
      </c>
      <c r="CZ21" s="118">
        <f t="shared" si="58"/>
        <v>0.47599999999999998</v>
      </c>
      <c r="DA21" s="118">
        <f t="shared" si="58"/>
        <v>-0.63652457705564924</v>
      </c>
      <c r="DB21" s="118">
        <f t="shared" si="58"/>
        <v>0.57106758357016674</v>
      </c>
      <c r="DC21" s="118">
        <f t="shared" si="58"/>
        <v>-7.1182230802097041E-2</v>
      </c>
      <c r="DD21" s="118">
        <f t="shared" si="58"/>
        <v>0</v>
      </c>
      <c r="DE21" s="118">
        <f t="shared" si="58"/>
        <v>0.1992124604472309</v>
      </c>
      <c r="DF21" s="118">
        <f t="shared" si="58"/>
        <v>0.60577414392426476</v>
      </c>
      <c r="DG21" s="118">
        <f t="shared" si="58"/>
        <v>-0.439</v>
      </c>
      <c r="DH21" s="115">
        <f t="shared" si="59"/>
        <v>5.1953768542126433</v>
      </c>
      <c r="DI21" s="115">
        <f t="shared" si="60"/>
        <v>-0.21108002606720078</v>
      </c>
      <c r="DJ21" s="115">
        <f t="shared" si="61"/>
        <v>0.7349653110372012</v>
      </c>
      <c r="DK21" s="115">
        <f t="shared" si="62"/>
        <v>-1.2939512358855838</v>
      </c>
      <c r="DL21" s="120">
        <f t="shared" si="63"/>
        <v>-0.92028412674329163</v>
      </c>
      <c r="DM21" s="121">
        <f t="shared" si="64"/>
        <v>3.5050267765537684</v>
      </c>
      <c r="DN21" s="111">
        <f t="shared" si="65"/>
        <v>0.50497062810664251</v>
      </c>
      <c r="DO21" s="115">
        <f t="shared" si="66"/>
        <v>1.769935572886957</v>
      </c>
      <c r="DP21" s="123" t="str">
        <f t="shared" si="67"/>
        <v>#15 Maddie Muhlheim (2nd)</v>
      </c>
      <c r="DQ21" s="124">
        <f t="shared" si="68"/>
        <v>1.7594003571702879</v>
      </c>
      <c r="DR21" s="124">
        <f t="shared" si="69"/>
        <v>3.309267372137521</v>
      </c>
      <c r="DS21" s="125">
        <f t="shared" si="70"/>
        <v>447</v>
      </c>
      <c r="DT21" s="124">
        <f t="shared" si="71"/>
        <v>24.833333333333332</v>
      </c>
      <c r="DU21" s="124">
        <f t="shared" si="72"/>
        <v>1.6482809930026203</v>
      </c>
      <c r="DV21" s="124">
        <f t="shared" si="73"/>
        <v>1.4835483314116189</v>
      </c>
      <c r="DW21" s="124">
        <f t="shared" si="74"/>
        <v>0.16473266159100142</v>
      </c>
      <c r="DX21" s="124">
        <f t="shared" si="75"/>
        <v>0.83233348833277365</v>
      </c>
      <c r="DY21" s="126">
        <f t="shared" si="88"/>
        <v>1.8422747445460583</v>
      </c>
      <c r="DZ21" s="127">
        <f t="shared" si="76"/>
        <v>20.318181818181817</v>
      </c>
      <c r="EA21" s="127">
        <f t="shared" si="77"/>
        <v>1</v>
      </c>
      <c r="EB21" s="127">
        <f t="shared" si="78"/>
        <v>-1.1943181818181823</v>
      </c>
      <c r="EC21" s="127">
        <f t="shared" si="79"/>
        <v>1.6419359055588241</v>
      </c>
      <c r="ED21" s="29">
        <f t="shared" si="80"/>
        <v>1.477570950801731</v>
      </c>
      <c r="EE21" s="29">
        <f t="shared" si="81"/>
        <v>0.16436495475709312</v>
      </c>
    </row>
    <row r="22" spans="1:135" ht="14" x14ac:dyDescent="0.15">
      <c r="A22" s="105">
        <v>9</v>
      </c>
      <c r="B22" s="194" t="s">
        <v>751</v>
      </c>
      <c r="C22" s="193">
        <v>21</v>
      </c>
      <c r="D22" s="194">
        <v>21</v>
      </c>
      <c r="E22" s="193"/>
      <c r="F22" s="194">
        <v>181</v>
      </c>
      <c r="G22" s="135">
        <v>21</v>
      </c>
      <c r="H22" s="135">
        <v>63</v>
      </c>
      <c r="I22" s="135">
        <v>0.33300000000000002</v>
      </c>
      <c r="J22" s="135">
        <v>6</v>
      </c>
      <c r="K22" s="135">
        <v>24</v>
      </c>
      <c r="L22" s="135">
        <v>24</v>
      </c>
      <c r="M22" s="135">
        <v>15</v>
      </c>
      <c r="N22" s="135">
        <v>39</v>
      </c>
      <c r="O22" s="135">
        <v>0.38500000000000001</v>
      </c>
      <c r="P22" s="135"/>
      <c r="Q22" s="135">
        <v>6</v>
      </c>
      <c r="R22" s="135">
        <v>8</v>
      </c>
      <c r="S22" s="135">
        <v>0.75</v>
      </c>
      <c r="T22" s="135">
        <v>18</v>
      </c>
      <c r="U22" s="135">
        <v>16</v>
      </c>
      <c r="V22" s="128">
        <v>34</v>
      </c>
      <c r="W22" s="135">
        <v>6</v>
      </c>
      <c r="X22" s="135">
        <v>8</v>
      </c>
      <c r="Y22" s="135">
        <v>1</v>
      </c>
      <c r="Z22" s="135">
        <v>24</v>
      </c>
      <c r="AA22" s="135">
        <v>34</v>
      </c>
      <c r="AB22" s="135">
        <v>54</v>
      </c>
      <c r="AC22" s="107">
        <f t="shared" si="3"/>
        <v>66.52</v>
      </c>
      <c r="AD22" s="108">
        <f t="shared" si="4"/>
        <v>0.81178592904389657</v>
      </c>
      <c r="AE22" s="4">
        <f t="shared" si="5"/>
        <v>50.633420695887928</v>
      </c>
      <c r="AF22" s="107">
        <f t="shared" si="6"/>
        <v>373.80434782608694</v>
      </c>
      <c r="AG22" s="109">
        <f t="shared" si="7"/>
        <v>6.0650206958879327</v>
      </c>
      <c r="AH22" s="110">
        <f t="shared" si="8"/>
        <v>13.545433858742918</v>
      </c>
      <c r="AI22" s="110">
        <f t="shared" si="9"/>
        <v>16.85373655132306</v>
      </c>
      <c r="AJ22" s="110">
        <f t="shared" si="10"/>
        <v>2.14015702239023</v>
      </c>
      <c r="AK22" s="110">
        <f t="shared" si="11"/>
        <v>1.6051177667926724</v>
      </c>
      <c r="AL22" s="110">
        <f t="shared" si="12"/>
        <v>1.6051177667926724</v>
      </c>
      <c r="AM22" s="110">
        <f t="shared" si="13"/>
        <v>6.4204710671706895</v>
      </c>
      <c r="AN22" s="110">
        <f t="shared" si="14"/>
        <v>4.8153533003780167</v>
      </c>
      <c r="AO22" s="110">
        <f t="shared" si="14"/>
        <v>4.28031404478046</v>
      </c>
      <c r="AP22" s="110">
        <f t="shared" si="14"/>
        <v>9.0956673451584766</v>
      </c>
      <c r="AQ22" s="110">
        <f t="shared" si="15"/>
        <v>2.14015702239023</v>
      </c>
      <c r="AR22" s="110">
        <f t="shared" si="15"/>
        <v>0.26751962779877875</v>
      </c>
      <c r="AS22" s="110">
        <f t="shared" si="16"/>
        <v>9.0956673451584766</v>
      </c>
      <c r="AT22" s="111">
        <f t="shared" si="17"/>
        <v>0.26062799840662293</v>
      </c>
      <c r="AU22" s="111">
        <f t="shared" si="18"/>
        <v>0.16578331304429256</v>
      </c>
      <c r="AV22" s="111">
        <f t="shared" si="19"/>
        <v>0.38137766739317763</v>
      </c>
      <c r="AW22" s="111">
        <f t="shared" si="20"/>
        <v>7.1222442739902386E-2</v>
      </c>
      <c r="AX22" s="111">
        <f t="shared" si="21"/>
        <v>0.13585021485573973</v>
      </c>
      <c r="AY22" s="112">
        <f t="shared" si="22"/>
        <v>5.9729771184919733E-2</v>
      </c>
      <c r="AZ22" s="113" t="str">
        <f t="shared" si="23"/>
        <v>SG</v>
      </c>
      <c r="BA22" s="114">
        <f t="shared" si="24"/>
        <v>2</v>
      </c>
      <c r="BB22" s="115">
        <f t="shared" si="25"/>
        <v>4.3293910338543249</v>
      </c>
      <c r="BC22" s="115">
        <f t="shared" si="26"/>
        <v>3.8251938403793626</v>
      </c>
      <c r="BD22" s="115">
        <f t="shared" si="27"/>
        <v>3.8251938403793626</v>
      </c>
      <c r="BE22" s="129">
        <f t="shared" si="82"/>
        <v>3.0533543493459523</v>
      </c>
      <c r="BF22" s="115">
        <f t="shared" si="28"/>
        <v>3.7718394910334103</v>
      </c>
      <c r="BG22" s="115">
        <f t="shared" si="29"/>
        <v>3.7718394910334103</v>
      </c>
      <c r="BH22" s="129">
        <f t="shared" si="83"/>
        <v>3.0081369601917123</v>
      </c>
      <c r="BI22" s="115">
        <f t="shared" si="30"/>
        <v>3.763702530841698</v>
      </c>
      <c r="BJ22" s="115">
        <f t="shared" si="31"/>
        <v>3.763702530841698</v>
      </c>
      <c r="BK22" s="129">
        <f t="shared" si="84"/>
        <v>3.0012409507748319</v>
      </c>
      <c r="BL22" s="115">
        <f t="shared" si="32"/>
        <v>3.7624615800668662</v>
      </c>
      <c r="BM22" s="115">
        <f t="shared" si="33"/>
        <v>3.7624615800668662</v>
      </c>
      <c r="BN22" s="117">
        <f t="shared" si="34"/>
        <v>5.016631886317592</v>
      </c>
      <c r="BO22" s="115">
        <f t="shared" si="35"/>
        <v>4.7965816944739581</v>
      </c>
      <c r="BP22" s="115">
        <f t="shared" si="36"/>
        <v>4.7965816944739581</v>
      </c>
      <c r="BQ22" s="129">
        <f t="shared" si="85"/>
        <v>3.1315816992705994</v>
      </c>
      <c r="BR22" s="115">
        <f t="shared" si="37"/>
        <v>4.6649999952033587</v>
      </c>
      <c r="BS22" s="115">
        <f t="shared" si="38"/>
        <v>4.6649999952033587</v>
      </c>
      <c r="BT22" s="129">
        <f t="shared" si="86"/>
        <v>3.0193834767113499</v>
      </c>
      <c r="BU22" s="115">
        <f t="shared" si="39"/>
        <v>4.6456165184920089</v>
      </c>
      <c r="BV22" s="115">
        <f t="shared" si="40"/>
        <v>4.6456165184920089</v>
      </c>
      <c r="BW22" s="129">
        <f t="shared" si="87"/>
        <v>3.0028554059683232</v>
      </c>
      <c r="BX22" s="115">
        <f t="shared" si="41"/>
        <v>4.6427611125236856</v>
      </c>
      <c r="BY22" s="115">
        <f t="shared" si="42"/>
        <v>4.6427611125236856</v>
      </c>
      <c r="BZ22" s="57" t="str">
        <f t="shared" si="43"/>
        <v>#21 Tyler McclimmentCall</v>
      </c>
      <c r="CA22" s="118">
        <f t="shared" si="44"/>
        <v>0.85999999999999988</v>
      </c>
      <c r="CB22" s="119">
        <f t="shared" si="45"/>
        <v>-0.76035186118880271</v>
      </c>
      <c r="CC22" s="119">
        <f t="shared" si="45"/>
        <v>-0.33455481892307321</v>
      </c>
      <c r="CD22" s="118">
        <f t="shared" si="46"/>
        <v>0.38900000000000001</v>
      </c>
      <c r="CE22" s="118">
        <f t="shared" si="46"/>
        <v>0.89353938933758936</v>
      </c>
      <c r="CF22" s="118">
        <f t="shared" si="46"/>
        <v>-0.96399999999999997</v>
      </c>
      <c r="CG22" s="118">
        <f t="shared" si="46"/>
        <v>0.31465414935277847</v>
      </c>
      <c r="CH22" s="118">
        <f t="shared" si="46"/>
        <v>0.16089000067608658</v>
      </c>
      <c r="CI22" s="118">
        <f t="shared" si="46"/>
        <v>0</v>
      </c>
      <c r="CJ22" s="118">
        <f t="shared" si="46"/>
        <v>1.1196878423989653</v>
      </c>
      <c r="CK22" s="118">
        <f t="shared" si="46"/>
        <v>0.89605599350956888</v>
      </c>
      <c r="CL22" s="118">
        <f t="shared" si="46"/>
        <v>-0.36699999999999999</v>
      </c>
      <c r="CM22" s="115">
        <f t="shared" si="47"/>
        <v>-1.2573058700756905</v>
      </c>
      <c r="CN22" s="115">
        <f t="shared" si="48"/>
        <v>-4.7550981595977051</v>
      </c>
      <c r="CO22" s="115">
        <f t="shared" si="49"/>
        <v>2.2038306261221301</v>
      </c>
      <c r="CP22" s="115">
        <f t="shared" si="50"/>
        <v>-0.70208955100750581</v>
      </c>
      <c r="CQ22" s="120">
        <f t="shared" si="51"/>
        <v>2.2785096630703521</v>
      </c>
      <c r="CR22" s="121">
        <f t="shared" si="52"/>
        <v>-2.2321532914884195</v>
      </c>
      <c r="CS22" s="111">
        <f t="shared" si="53"/>
        <v>0.20447356529597829</v>
      </c>
      <c r="CT22" s="115">
        <f t="shared" si="54"/>
        <v>-0.45641634179779023</v>
      </c>
      <c r="CU22" s="122" t="str">
        <f t="shared" si="55"/>
        <v>#21 Tyler McclimmentCall</v>
      </c>
      <c r="CV22" s="118">
        <f t="shared" si="56"/>
        <v>0.60499999999999998</v>
      </c>
      <c r="CW22" s="119">
        <f t="shared" si="57"/>
        <v>-0.45931801949459078</v>
      </c>
      <c r="CX22" s="119">
        <f t="shared" si="57"/>
        <v>-0.20209992857761996</v>
      </c>
      <c r="CY22" s="118">
        <f t="shared" si="58"/>
        <v>0.47699999999999998</v>
      </c>
      <c r="CZ22" s="118">
        <f t="shared" si="58"/>
        <v>0.47599999999999998</v>
      </c>
      <c r="DA22" s="118">
        <f t="shared" si="58"/>
        <v>-0.78825646469006505</v>
      </c>
      <c r="DB22" s="118">
        <f t="shared" si="58"/>
        <v>0.47892676731692418</v>
      </c>
      <c r="DC22" s="118">
        <f t="shared" si="58"/>
        <v>3.6482309928594046E-2</v>
      </c>
      <c r="DD22" s="118">
        <f t="shared" si="58"/>
        <v>0</v>
      </c>
      <c r="DE22" s="118">
        <f t="shared" si="58"/>
        <v>0.25780200121695585</v>
      </c>
      <c r="DF22" s="118">
        <f t="shared" si="58"/>
        <v>0.29129353192950203</v>
      </c>
      <c r="DG22" s="118">
        <f t="shared" si="58"/>
        <v>-0.43900000000000006</v>
      </c>
      <c r="DH22" s="115">
        <f t="shared" si="59"/>
        <v>0.78687818409231047</v>
      </c>
      <c r="DI22" s="115">
        <f t="shared" si="60"/>
        <v>-4.2969417680595043</v>
      </c>
      <c r="DJ22" s="115">
        <f t="shared" si="61"/>
        <v>2.4623573332123203</v>
      </c>
      <c r="DK22" s="115">
        <f t="shared" si="62"/>
        <v>-3.363334463991877</v>
      </c>
      <c r="DL22" s="120">
        <f t="shared" si="63"/>
        <v>0.70638727838518478</v>
      </c>
      <c r="DM22" s="121">
        <f t="shared" si="64"/>
        <v>-3.704653436361566</v>
      </c>
      <c r="DN22" s="111">
        <f t="shared" si="65"/>
        <v>0.20447356529597829</v>
      </c>
      <c r="DO22" s="115">
        <f t="shared" si="66"/>
        <v>-0.75750369631884706</v>
      </c>
      <c r="DP22" s="123" t="str">
        <f t="shared" si="67"/>
        <v>#21 Tyler McclimmentCall (1st)</v>
      </c>
      <c r="DQ22" s="124">
        <f t="shared" si="68"/>
        <v>3.7624615800668662</v>
      </c>
      <c r="DR22" s="124">
        <f t="shared" si="69"/>
        <v>4.6427611125236856</v>
      </c>
      <c r="DS22" s="125">
        <f t="shared" si="70"/>
        <v>181</v>
      </c>
      <c r="DT22" s="124">
        <f t="shared" si="71"/>
        <v>8.6190476190476186</v>
      </c>
      <c r="DU22" s="124">
        <f t="shared" si="72"/>
        <v>-9.2251883875142955</v>
      </c>
      <c r="DV22" s="124">
        <f t="shared" si="73"/>
        <v>-5.726131881503715</v>
      </c>
      <c r="DW22" s="124">
        <f t="shared" si="74"/>
        <v>-3.4990565060105805</v>
      </c>
      <c r="DX22" s="124">
        <f t="shared" si="75"/>
        <v>-1.8863071601221051</v>
      </c>
      <c r="DY22" s="126">
        <f t="shared" si="88"/>
        <v>-1.4773600295301483</v>
      </c>
      <c r="DZ22" s="127">
        <f t="shared" si="76"/>
        <v>7.24</v>
      </c>
      <c r="EA22" s="127">
        <f t="shared" si="77"/>
        <v>89.666666666666671</v>
      </c>
      <c r="EB22" s="127">
        <f t="shared" si="78"/>
        <v>-3.4830000000000001</v>
      </c>
      <c r="EC22" s="127">
        <f t="shared" si="79"/>
        <v>-7.32291169263579</v>
      </c>
      <c r="ED22" s="29">
        <f t="shared" si="80"/>
        <v>-4.9830253838134446</v>
      </c>
      <c r="EE22" s="29">
        <f t="shared" si="81"/>
        <v>-2.3398863088223454</v>
      </c>
    </row>
    <row r="23" spans="1:135" ht="14" x14ac:dyDescent="0.15">
      <c r="A23" s="105">
        <v>10</v>
      </c>
      <c r="B23" s="194" t="s">
        <v>752</v>
      </c>
      <c r="C23" s="193">
        <v>21</v>
      </c>
      <c r="D23" s="194">
        <v>14</v>
      </c>
      <c r="E23" s="193"/>
      <c r="F23" s="194">
        <v>52</v>
      </c>
      <c r="G23" s="135">
        <v>3</v>
      </c>
      <c r="H23" s="135">
        <v>4</v>
      </c>
      <c r="I23" s="135">
        <v>0.75</v>
      </c>
      <c r="J23" s="135">
        <v>0</v>
      </c>
      <c r="K23" s="135">
        <v>0</v>
      </c>
      <c r="L23" s="135">
        <v>0</v>
      </c>
      <c r="M23" s="135">
        <v>3</v>
      </c>
      <c r="N23" s="135">
        <v>4</v>
      </c>
      <c r="O23" s="135">
        <v>0.75</v>
      </c>
      <c r="P23" s="135"/>
      <c r="Q23" s="135">
        <v>4</v>
      </c>
      <c r="R23" s="135">
        <v>4</v>
      </c>
      <c r="S23" s="135">
        <v>1</v>
      </c>
      <c r="T23" s="135">
        <v>5</v>
      </c>
      <c r="U23" s="135">
        <v>4</v>
      </c>
      <c r="V23" s="128">
        <v>9</v>
      </c>
      <c r="W23" s="135">
        <v>1</v>
      </c>
      <c r="X23" s="135">
        <v>2</v>
      </c>
      <c r="Y23" s="135">
        <v>0</v>
      </c>
      <c r="Z23" s="135">
        <v>2</v>
      </c>
      <c r="AA23" s="135">
        <v>5</v>
      </c>
      <c r="AB23" s="135">
        <v>10</v>
      </c>
      <c r="AC23" s="107">
        <f t="shared" si="3"/>
        <v>5.76</v>
      </c>
      <c r="AD23" s="108">
        <f t="shared" si="4"/>
        <v>1.7361111111111112</v>
      </c>
      <c r="AE23" s="4">
        <f t="shared" si="5"/>
        <v>9.7084862178038858</v>
      </c>
      <c r="AF23" s="107">
        <f t="shared" si="6"/>
        <v>107.39130434782608</v>
      </c>
      <c r="AG23" s="109">
        <f t="shared" si="7"/>
        <v>5.8492862178038862</v>
      </c>
      <c r="AH23" s="110">
        <f t="shared" si="8"/>
        <v>9.0402908101007853</v>
      </c>
      <c r="AI23" s="110">
        <f t="shared" si="9"/>
        <v>3.7246963562753042</v>
      </c>
      <c r="AJ23" s="110">
        <f t="shared" si="10"/>
        <v>3.7246963562753042</v>
      </c>
      <c r="AK23" s="110">
        <f t="shared" si="11"/>
        <v>0</v>
      </c>
      <c r="AL23" s="110">
        <f t="shared" si="12"/>
        <v>0.93117408906882604</v>
      </c>
      <c r="AM23" s="110">
        <f t="shared" si="13"/>
        <v>1.8623481781376521</v>
      </c>
      <c r="AN23" s="110">
        <f t="shared" si="14"/>
        <v>4.6558704453441297</v>
      </c>
      <c r="AO23" s="110">
        <f t="shared" si="14"/>
        <v>3.7246963562753042</v>
      </c>
      <c r="AP23" s="110">
        <f t="shared" si="14"/>
        <v>8.3805668016194339</v>
      </c>
      <c r="AQ23" s="110">
        <f t="shared" si="15"/>
        <v>1.8623481781376521</v>
      </c>
      <c r="AR23" s="110">
        <f t="shared" si="15"/>
        <v>0</v>
      </c>
      <c r="AS23" s="110">
        <f t="shared" si="16"/>
        <v>4.6558704453441297</v>
      </c>
      <c r="AT23" s="111">
        <f t="shared" si="17"/>
        <v>0.24013744875813844</v>
      </c>
      <c r="AU23" s="111">
        <f t="shared" si="18"/>
        <v>0.14426336375488918</v>
      </c>
      <c r="AV23" s="111">
        <f t="shared" si="19"/>
        <v>0.19521877205363447</v>
      </c>
      <c r="AW23" s="111">
        <f t="shared" si="20"/>
        <v>4.1318147871545932E-2</v>
      </c>
      <c r="AX23" s="111">
        <f t="shared" si="21"/>
        <v>0</v>
      </c>
      <c r="AY23" s="112">
        <f t="shared" si="22"/>
        <v>0.20051029130000986</v>
      </c>
      <c r="AZ23" s="113" t="str">
        <f t="shared" si="23"/>
        <v>PF</v>
      </c>
      <c r="BA23" s="114">
        <f t="shared" si="24"/>
        <v>4</v>
      </c>
      <c r="BB23" s="115">
        <f t="shared" si="25"/>
        <v>3.8999141214136426</v>
      </c>
      <c r="BC23" s="115">
        <f t="shared" si="26"/>
        <v>3.9489758266030335</v>
      </c>
      <c r="BD23" s="115">
        <f t="shared" si="27"/>
        <v>3.9489758266030335</v>
      </c>
      <c r="BE23" s="129">
        <f t="shared" si="82"/>
        <v>3.0533543493459523</v>
      </c>
      <c r="BF23" s="115">
        <f t="shared" si="28"/>
        <v>3.8956214772570812</v>
      </c>
      <c r="BG23" s="115">
        <f t="shared" si="29"/>
        <v>3.8956214772570812</v>
      </c>
      <c r="BH23" s="129">
        <f t="shared" si="83"/>
        <v>3.0081369601917123</v>
      </c>
      <c r="BI23" s="115">
        <f t="shared" si="30"/>
        <v>3.8874845170653689</v>
      </c>
      <c r="BJ23" s="115">
        <f t="shared" si="31"/>
        <v>3.8874845170653689</v>
      </c>
      <c r="BK23" s="129">
        <f t="shared" si="84"/>
        <v>3.0012409507748319</v>
      </c>
      <c r="BL23" s="115">
        <f t="shared" si="32"/>
        <v>3.886243566290537</v>
      </c>
      <c r="BM23" s="115">
        <f t="shared" si="33"/>
        <v>3.886243566290537</v>
      </c>
      <c r="BN23" s="117">
        <f t="shared" si="34"/>
        <v>4.0124014091999269</v>
      </c>
      <c r="BO23" s="115">
        <f t="shared" si="35"/>
        <v>4.0063222870430995</v>
      </c>
      <c r="BP23" s="115">
        <f t="shared" si="36"/>
        <v>4.0063222870430995</v>
      </c>
      <c r="BQ23" s="129">
        <f t="shared" si="85"/>
        <v>3.1315816992705994</v>
      </c>
      <c r="BR23" s="115">
        <f t="shared" si="37"/>
        <v>3.8747405877725001</v>
      </c>
      <c r="BS23" s="115">
        <f t="shared" si="38"/>
        <v>3.8747405877725001</v>
      </c>
      <c r="BT23" s="129">
        <f t="shared" si="86"/>
        <v>3.0193834767113499</v>
      </c>
      <c r="BU23" s="115">
        <f t="shared" si="39"/>
        <v>3.8553571110611502</v>
      </c>
      <c r="BV23" s="115">
        <f t="shared" si="40"/>
        <v>3.8553571110611502</v>
      </c>
      <c r="BW23" s="129">
        <f t="shared" si="87"/>
        <v>3.0028554059683232</v>
      </c>
      <c r="BX23" s="115">
        <f t="shared" si="41"/>
        <v>3.852501705092827</v>
      </c>
      <c r="BY23" s="115">
        <f t="shared" si="42"/>
        <v>3.852501705092827</v>
      </c>
      <c r="BZ23" s="57" t="str">
        <f t="shared" si="43"/>
        <v>#22 Kristina Wooldridge</v>
      </c>
      <c r="CA23" s="118">
        <f t="shared" si="44"/>
        <v>0.86</v>
      </c>
      <c r="CB23" s="119">
        <f t="shared" si="45"/>
        <v>-0.71688759378010558</v>
      </c>
      <c r="CC23" s="119">
        <f t="shared" si="45"/>
        <v>-0.31543054126324643</v>
      </c>
      <c r="CD23" s="118">
        <f t="shared" si="46"/>
        <v>0.38900000000000001</v>
      </c>
      <c r="CE23" s="118">
        <f t="shared" si="46"/>
        <v>0.90758864477397605</v>
      </c>
      <c r="CF23" s="118">
        <f t="shared" si="46"/>
        <v>-0.96399999999999997</v>
      </c>
      <c r="CG23" s="118">
        <f t="shared" si="46"/>
        <v>0.30128569484062195</v>
      </c>
      <c r="CH23" s="118">
        <f t="shared" si="46"/>
        <v>0.16290145795222122</v>
      </c>
      <c r="CI23" s="118">
        <f t="shared" si="46"/>
        <v>0</v>
      </c>
      <c r="CJ23" s="118">
        <f t="shared" si="46"/>
        <v>1.1085165181422791</v>
      </c>
      <c r="CK23" s="118">
        <f t="shared" si="46"/>
        <v>0.87674600365867605</v>
      </c>
      <c r="CL23" s="118">
        <f t="shared" si="46"/>
        <v>-0.36699999999999999</v>
      </c>
      <c r="CM23" s="115">
        <f t="shared" si="47"/>
        <v>3.9295785005737844</v>
      </c>
      <c r="CN23" s="115">
        <f t="shared" si="48"/>
        <v>-0.95018061417807909</v>
      </c>
      <c r="CO23" s="115">
        <f t="shared" si="49"/>
        <v>2.0095056290799951</v>
      </c>
      <c r="CP23" s="115">
        <f t="shared" si="50"/>
        <v>0.35573926455647165</v>
      </c>
      <c r="CQ23" s="120">
        <f t="shared" si="51"/>
        <v>1.182419864963751</v>
      </c>
      <c r="CR23" s="121">
        <f t="shared" si="52"/>
        <v>6.5270626449959224</v>
      </c>
      <c r="CS23" s="111">
        <f t="shared" si="53"/>
        <v>5.8743786714866693E-2</v>
      </c>
      <c r="CT23" s="115">
        <f t="shared" si="54"/>
        <v>0.38342437589221412</v>
      </c>
      <c r="CU23" s="122" t="str">
        <f t="shared" si="55"/>
        <v>#22 Kristina Wooldridge</v>
      </c>
      <c r="CV23" s="118">
        <f t="shared" si="56"/>
        <v>0.60499999999999998</v>
      </c>
      <c r="CW23" s="119">
        <f t="shared" si="57"/>
        <v>-0.43126381053079532</v>
      </c>
      <c r="CX23" s="119">
        <f t="shared" si="57"/>
        <v>-0.18975607663354996</v>
      </c>
      <c r="CY23" s="118">
        <f t="shared" si="58"/>
        <v>0.47699999999999998</v>
      </c>
      <c r="CZ23" s="118">
        <f t="shared" si="58"/>
        <v>0.47599999999999998</v>
      </c>
      <c r="DA23" s="118">
        <f t="shared" si="58"/>
        <v>-0.79763295014650815</v>
      </c>
      <c r="DB23" s="118">
        <f t="shared" si="58"/>
        <v>0.47323279595063528</v>
      </c>
      <c r="DC23" s="118">
        <f t="shared" si="58"/>
        <v>4.3135591688116356E-2</v>
      </c>
      <c r="DD23" s="118">
        <f t="shared" si="58"/>
        <v>0</v>
      </c>
      <c r="DE23" s="118">
        <f t="shared" si="58"/>
        <v>0.26142262431399821</v>
      </c>
      <c r="DF23" s="118">
        <f t="shared" si="58"/>
        <v>0.27185976009238566</v>
      </c>
      <c r="DG23" s="118">
        <f t="shared" si="58"/>
        <v>-0.439</v>
      </c>
      <c r="DH23" s="115">
        <f t="shared" si="59"/>
        <v>3.1562654292154377</v>
      </c>
      <c r="DI23" s="115">
        <f t="shared" si="60"/>
        <v>-1.0422314051311488</v>
      </c>
      <c r="DJ23" s="115">
        <f t="shared" si="61"/>
        <v>2.363977569620638</v>
      </c>
      <c r="DK23" s="115">
        <f t="shared" si="62"/>
        <v>-1.5570671773909348</v>
      </c>
      <c r="DL23" s="120">
        <f t="shared" si="63"/>
        <v>0.3665757331899156</v>
      </c>
      <c r="DM23" s="121">
        <f t="shared" si="64"/>
        <v>3.2875201495039081</v>
      </c>
      <c r="DN23" s="111">
        <f t="shared" si="65"/>
        <v>5.8743786714866693E-2</v>
      </c>
      <c r="DO23" s="115">
        <f t="shared" si="66"/>
        <v>0.19312138248328425</v>
      </c>
      <c r="DP23" s="123" t="str">
        <f t="shared" si="67"/>
        <v>#22 Kristina Wooldridge (4th)</v>
      </c>
      <c r="DQ23" s="124">
        <f t="shared" si="68"/>
        <v>3.886243566290537</v>
      </c>
      <c r="DR23" s="124">
        <f t="shared" si="69"/>
        <v>3.852501705092827</v>
      </c>
      <c r="DS23" s="125">
        <f t="shared" si="70"/>
        <v>52</v>
      </c>
      <c r="DT23" s="124">
        <f t="shared" si="71"/>
        <v>3.7142857142857144</v>
      </c>
      <c r="DU23" s="124">
        <f t="shared" si="72"/>
        <v>-0.46597245102995366</v>
      </c>
      <c r="DV23" s="124">
        <f t="shared" si="73"/>
        <v>1.2660417043617587</v>
      </c>
      <c r="DW23" s="124">
        <f t="shared" si="74"/>
        <v>-1.7320141553917123</v>
      </c>
      <c r="DX23" s="124">
        <f t="shared" si="75"/>
        <v>-2.7372986278307261E-2</v>
      </c>
      <c r="DY23" s="126">
        <f t="shared" si="88"/>
        <v>9.0114587151426118E-2</v>
      </c>
      <c r="DZ23" s="127">
        <f t="shared" si="76"/>
        <v>2.8888888888888888</v>
      </c>
      <c r="EA23" s="127">
        <f t="shared" si="77"/>
        <v>132.66666666666666</v>
      </c>
      <c r="EB23" s="127">
        <f t="shared" si="78"/>
        <v>-4.2444444444444445</v>
      </c>
      <c r="EC23" s="127">
        <f t="shared" si="79"/>
        <v>-3.1804703813168982</v>
      </c>
      <c r="ED23" s="29">
        <f t="shared" si="80"/>
        <v>-2.6927552039863798</v>
      </c>
      <c r="EE23" s="29">
        <f t="shared" si="81"/>
        <v>-0.48771517733051839</v>
      </c>
    </row>
    <row r="24" spans="1:135" ht="14" x14ac:dyDescent="0.15">
      <c r="A24" s="105">
        <v>11</v>
      </c>
      <c r="B24" s="194" t="s">
        <v>753</v>
      </c>
      <c r="C24" s="193">
        <v>21</v>
      </c>
      <c r="D24" s="194">
        <v>23</v>
      </c>
      <c r="E24" s="193"/>
      <c r="F24" s="194">
        <v>320</v>
      </c>
      <c r="G24" s="135">
        <v>44</v>
      </c>
      <c r="H24" s="135">
        <v>108</v>
      </c>
      <c r="I24" s="135">
        <v>0.40699999999999997</v>
      </c>
      <c r="J24" s="135">
        <v>5</v>
      </c>
      <c r="K24" s="135">
        <v>12</v>
      </c>
      <c r="L24" s="135">
        <v>12</v>
      </c>
      <c r="M24" s="135">
        <v>39</v>
      </c>
      <c r="N24" s="135">
        <v>96</v>
      </c>
      <c r="O24" s="135">
        <v>0.40600000000000003</v>
      </c>
      <c r="P24" s="135"/>
      <c r="Q24" s="135">
        <v>22</v>
      </c>
      <c r="R24" s="135">
        <v>37</v>
      </c>
      <c r="S24" s="135">
        <v>0.59499999999999997</v>
      </c>
      <c r="T24" s="135">
        <v>19</v>
      </c>
      <c r="U24" s="135">
        <v>32</v>
      </c>
      <c r="V24" s="128">
        <v>51</v>
      </c>
      <c r="W24" s="135">
        <v>13</v>
      </c>
      <c r="X24" s="135">
        <v>21</v>
      </c>
      <c r="Y24" s="135">
        <v>2</v>
      </c>
      <c r="Z24" s="135">
        <v>37</v>
      </c>
      <c r="AA24" s="128">
        <v>44</v>
      </c>
      <c r="AB24" s="128">
        <v>115</v>
      </c>
      <c r="AC24" s="107">
        <f t="shared" si="3"/>
        <v>124.28</v>
      </c>
      <c r="AD24" s="108">
        <f t="shared" si="4"/>
        <v>0.92532990022529771</v>
      </c>
      <c r="AE24" s="4">
        <f t="shared" si="5"/>
        <v>108.71018526886579</v>
      </c>
      <c r="AF24" s="107">
        <f t="shared" si="6"/>
        <v>660.86956521739125</v>
      </c>
      <c r="AG24" s="109">
        <f t="shared" si="7"/>
        <v>25.442585268865788</v>
      </c>
      <c r="AH24" s="110">
        <f t="shared" si="8"/>
        <v>16.449567507788903</v>
      </c>
      <c r="AI24" s="110">
        <f t="shared" si="9"/>
        <v>16.342105263157897</v>
      </c>
      <c r="AJ24" s="110">
        <f t="shared" si="10"/>
        <v>5.5986842105263159</v>
      </c>
      <c r="AK24" s="110">
        <f t="shared" si="11"/>
        <v>0.75657894736842113</v>
      </c>
      <c r="AL24" s="110">
        <f t="shared" si="12"/>
        <v>1.9671052631578951</v>
      </c>
      <c r="AM24" s="110">
        <f t="shared" si="13"/>
        <v>5.5986842105263159</v>
      </c>
      <c r="AN24" s="110">
        <f t="shared" si="14"/>
        <v>2.875</v>
      </c>
      <c r="AO24" s="110">
        <f t="shared" si="14"/>
        <v>4.8421052631578947</v>
      </c>
      <c r="AP24" s="110">
        <f t="shared" si="14"/>
        <v>7.7171052631578956</v>
      </c>
      <c r="AQ24" s="110">
        <f t="shared" si="15"/>
        <v>3.1776315789473686</v>
      </c>
      <c r="AR24" s="110">
        <f t="shared" si="15"/>
        <v>0.30263157894736842</v>
      </c>
      <c r="AS24" s="110">
        <f t="shared" si="16"/>
        <v>6.6578947368421053</v>
      </c>
      <c r="AT24" s="111">
        <f t="shared" si="17"/>
        <v>0.22112656739811914</v>
      </c>
      <c r="AU24" s="111">
        <f t="shared" si="18"/>
        <v>0.24614936440677967</v>
      </c>
      <c r="AV24" s="111">
        <f t="shared" si="19"/>
        <v>0.27916284403669728</v>
      </c>
      <c r="AW24" s="111">
        <f t="shared" si="20"/>
        <v>8.7284587378640782E-2</v>
      </c>
      <c r="AX24" s="111">
        <f t="shared" si="21"/>
        <v>0.15368055555555554</v>
      </c>
      <c r="AY24" s="112">
        <f t="shared" si="22"/>
        <v>0.14172563095402069</v>
      </c>
      <c r="AZ24" s="113" t="str">
        <f t="shared" si="23"/>
        <v>SF</v>
      </c>
      <c r="BA24" s="114">
        <f t="shared" si="24"/>
        <v>3</v>
      </c>
      <c r="BB24" s="115">
        <f t="shared" si="25"/>
        <v>3.6587373306385902</v>
      </c>
      <c r="BC24" s="115">
        <f t="shared" si="26"/>
        <v>3.5697187724441859</v>
      </c>
      <c r="BD24" s="115">
        <f t="shared" si="27"/>
        <v>3.5697187724441859</v>
      </c>
      <c r="BE24" s="129">
        <f t="shared" si="82"/>
        <v>3.0533543493459523</v>
      </c>
      <c r="BF24" s="115">
        <f t="shared" si="28"/>
        <v>3.5163644230982336</v>
      </c>
      <c r="BG24" s="115">
        <f t="shared" si="29"/>
        <v>3.5163644230982336</v>
      </c>
      <c r="BH24" s="129">
        <f t="shared" si="83"/>
        <v>3.0081369601917123</v>
      </c>
      <c r="BI24" s="115">
        <f t="shared" si="30"/>
        <v>3.5082274629065213</v>
      </c>
      <c r="BJ24" s="115">
        <f t="shared" si="31"/>
        <v>3.5082274629065213</v>
      </c>
      <c r="BK24" s="129">
        <f t="shared" si="84"/>
        <v>3.0012409507748319</v>
      </c>
      <c r="BL24" s="115">
        <f t="shared" si="32"/>
        <v>3.5069865121316894</v>
      </c>
      <c r="BM24" s="115">
        <f t="shared" si="33"/>
        <v>3.5069865121316894</v>
      </c>
      <c r="BN24" s="117">
        <f t="shared" si="34"/>
        <v>4.2093727210317713</v>
      </c>
      <c r="BO24" s="115">
        <f t="shared" si="35"/>
        <v>4.1810791100815319</v>
      </c>
      <c r="BP24" s="115">
        <f t="shared" si="36"/>
        <v>4.1810791100815319</v>
      </c>
      <c r="BQ24" s="129">
        <f t="shared" si="85"/>
        <v>3.1315816992705994</v>
      </c>
      <c r="BR24" s="115">
        <f t="shared" si="37"/>
        <v>4.0494974108109325</v>
      </c>
      <c r="BS24" s="115">
        <f t="shared" si="38"/>
        <v>4.0494974108109325</v>
      </c>
      <c r="BT24" s="129">
        <f t="shared" si="86"/>
        <v>3.0193834767113499</v>
      </c>
      <c r="BU24" s="115">
        <f t="shared" si="39"/>
        <v>4.0301139340995826</v>
      </c>
      <c r="BV24" s="115">
        <f t="shared" si="40"/>
        <v>4.0301139340995826</v>
      </c>
      <c r="BW24" s="129">
        <f t="shared" si="87"/>
        <v>3.0028554059683232</v>
      </c>
      <c r="BX24" s="115">
        <f t="shared" si="41"/>
        <v>4.0272585281312594</v>
      </c>
      <c r="BY24" s="115">
        <f t="shared" si="42"/>
        <v>4.0272585281312594</v>
      </c>
      <c r="BZ24" s="57" t="str">
        <f t="shared" si="43"/>
        <v>#23 Liana Kaituu</v>
      </c>
      <c r="CA24" s="118">
        <f t="shared" si="44"/>
        <v>0.85999999999999988</v>
      </c>
      <c r="CB24" s="119">
        <f t="shared" si="45"/>
        <v>-0.72649921904721937</v>
      </c>
      <c r="CC24" s="119">
        <f t="shared" si="45"/>
        <v>-0.31965965638077648</v>
      </c>
      <c r="CD24" s="118">
        <f t="shared" si="46"/>
        <v>0.38900000000000001</v>
      </c>
      <c r="CE24" s="118">
        <f t="shared" si="46"/>
        <v>0.86454296912694673</v>
      </c>
      <c r="CF24" s="118">
        <f t="shared" si="46"/>
        <v>-0.96399999999999997</v>
      </c>
      <c r="CG24" s="118">
        <f t="shared" si="46"/>
        <v>0.34224545668977757</v>
      </c>
      <c r="CH24" s="118">
        <f t="shared" si="46"/>
        <v>0.15673853082213995</v>
      </c>
      <c r="CI24" s="118">
        <f t="shared" si="46"/>
        <v>0</v>
      </c>
      <c r="CJ24" s="118">
        <f t="shared" si="46"/>
        <v>1.142744467280115</v>
      </c>
      <c r="CK24" s="118">
        <f t="shared" si="46"/>
        <v>0.93591010410745645</v>
      </c>
      <c r="CL24" s="118">
        <f t="shared" si="46"/>
        <v>-0.36699999999999999</v>
      </c>
      <c r="CM24" s="115">
        <f t="shared" si="47"/>
        <v>0.77873708503178252</v>
      </c>
      <c r="CN24" s="115">
        <f t="shared" si="48"/>
        <v>-3.6964845541515974</v>
      </c>
      <c r="CO24" s="115">
        <f t="shared" si="49"/>
        <v>1.7429001530166301</v>
      </c>
      <c r="CP24" s="115">
        <f t="shared" si="50"/>
        <v>1.4710094900344641</v>
      </c>
      <c r="CQ24" s="120">
        <f t="shared" si="51"/>
        <v>1.4248075785180567</v>
      </c>
      <c r="CR24" s="121">
        <f t="shared" si="52"/>
        <v>1.7209697524493361</v>
      </c>
      <c r="CS24" s="111">
        <f t="shared" si="53"/>
        <v>0.3615002259376412</v>
      </c>
      <c r="CT24" s="115">
        <f t="shared" si="54"/>
        <v>0.62213095434228149</v>
      </c>
      <c r="CU24" s="122" t="str">
        <f t="shared" si="55"/>
        <v>#23 Liana Kaituu</v>
      </c>
      <c r="CV24" s="118">
        <f t="shared" si="56"/>
        <v>0.60499999999999998</v>
      </c>
      <c r="CW24" s="119">
        <f t="shared" si="57"/>
        <v>-0.43746767774865969</v>
      </c>
      <c r="CX24" s="119">
        <f t="shared" si="57"/>
        <v>-0.19248577820941029</v>
      </c>
      <c r="CY24" s="118">
        <f t="shared" si="58"/>
        <v>0.47699999999999998</v>
      </c>
      <c r="CZ24" s="118">
        <f t="shared" si="58"/>
        <v>0.47599999999999998</v>
      </c>
      <c r="DA24" s="118">
        <f t="shared" si="58"/>
        <v>-0.76890422829397542</v>
      </c>
      <c r="DB24" s="118">
        <f t="shared" si="58"/>
        <v>0.49067862044194227</v>
      </c>
      <c r="DC24" s="118">
        <f t="shared" si="58"/>
        <v>2.2750525027078305E-2</v>
      </c>
      <c r="DD24" s="118">
        <f t="shared" si="58"/>
        <v>0</v>
      </c>
      <c r="DE24" s="118">
        <f t="shared" si="58"/>
        <v>0.25032935547985191</v>
      </c>
      <c r="DF24" s="118">
        <f t="shared" si="58"/>
        <v>0.33140311759532476</v>
      </c>
      <c r="DG24" s="118">
        <f t="shared" si="58"/>
        <v>-0.43900000000000006</v>
      </c>
      <c r="DH24" s="115">
        <f t="shared" si="59"/>
        <v>2.0860665738972921</v>
      </c>
      <c r="DI24" s="115">
        <f t="shared" si="60"/>
        <v>-3.3685098570932439</v>
      </c>
      <c r="DJ24" s="115">
        <f t="shared" si="61"/>
        <v>1.5208614707438053</v>
      </c>
      <c r="DK24" s="115">
        <f t="shared" si="62"/>
        <v>-2.0270682756174123</v>
      </c>
      <c r="DL24" s="120">
        <f t="shared" si="63"/>
        <v>0.44172116709644155</v>
      </c>
      <c r="DM24" s="121">
        <f t="shared" si="64"/>
        <v>-1.3469289209731172</v>
      </c>
      <c r="DN24" s="111">
        <f t="shared" si="65"/>
        <v>0.3615002259376412</v>
      </c>
      <c r="DO24" s="115">
        <f t="shared" si="66"/>
        <v>-0.48691510925372516</v>
      </c>
      <c r="DP24" s="123" t="str">
        <f t="shared" si="67"/>
        <v>#23 Liana Kaituu (1st)</v>
      </c>
      <c r="DQ24" s="124">
        <f t="shared" si="68"/>
        <v>3.5069865121316894</v>
      </c>
      <c r="DR24" s="124">
        <f t="shared" si="69"/>
        <v>4.0272585281312594</v>
      </c>
      <c r="DS24" s="125">
        <f t="shared" si="70"/>
        <v>320</v>
      </c>
      <c r="DT24" s="124">
        <f t="shared" si="71"/>
        <v>13.913043478260869</v>
      </c>
      <c r="DU24" s="124">
        <f t="shared" si="72"/>
        <v>-5.2720653435765401</v>
      </c>
      <c r="DV24" s="124">
        <f t="shared" si="73"/>
        <v>-3.3684073661152665</v>
      </c>
      <c r="DW24" s="124">
        <f t="shared" si="74"/>
        <v>-1.9036579774612736</v>
      </c>
      <c r="DX24" s="124">
        <f t="shared" si="75"/>
        <v>-1.9058528128609271</v>
      </c>
      <c r="DY24" s="126">
        <f t="shared" si="88"/>
        <v>-1.1828523609856447</v>
      </c>
      <c r="DZ24" s="127">
        <f t="shared" si="76"/>
        <v>11.851851851851851</v>
      </c>
      <c r="EA24" s="127">
        <f t="shared" si="77"/>
        <v>43.333333333333336</v>
      </c>
      <c r="EB24" s="127">
        <f t="shared" si="78"/>
        <v>-2.675925925925926</v>
      </c>
      <c r="EC24" s="127">
        <f t="shared" si="79"/>
        <v>-4.9624340368842654</v>
      </c>
      <c r="ED24" s="29">
        <f t="shared" si="80"/>
        <v>-3.2858178365514004</v>
      </c>
      <c r="EE24" s="29">
        <f t="shared" si="81"/>
        <v>-1.6766162003328651</v>
      </c>
    </row>
    <row r="25" spans="1:135" ht="14" x14ac:dyDescent="0.15">
      <c r="A25" s="105">
        <v>12</v>
      </c>
      <c r="B25" s="194" t="s">
        <v>754</v>
      </c>
      <c r="C25" s="193">
        <v>21</v>
      </c>
      <c r="D25" s="194">
        <v>23</v>
      </c>
      <c r="E25" s="193"/>
      <c r="F25" s="194">
        <v>139</v>
      </c>
      <c r="G25" s="135">
        <v>10</v>
      </c>
      <c r="H25" s="135">
        <v>43</v>
      </c>
      <c r="I25" s="135">
        <v>0.23300000000000001</v>
      </c>
      <c r="J25" s="135">
        <v>8</v>
      </c>
      <c r="K25" s="135">
        <v>32</v>
      </c>
      <c r="L25" s="135">
        <v>32</v>
      </c>
      <c r="M25" s="135">
        <v>2</v>
      </c>
      <c r="N25" s="135">
        <v>11</v>
      </c>
      <c r="O25" s="135">
        <v>0.182</v>
      </c>
      <c r="P25" s="135"/>
      <c r="Q25" s="135">
        <v>3</v>
      </c>
      <c r="R25" s="135">
        <v>3</v>
      </c>
      <c r="S25" s="135">
        <v>1</v>
      </c>
      <c r="T25" s="135">
        <v>1</v>
      </c>
      <c r="U25" s="135">
        <v>13</v>
      </c>
      <c r="V25" s="128">
        <v>14</v>
      </c>
      <c r="W25" s="135">
        <v>15</v>
      </c>
      <c r="X25" s="135">
        <v>7</v>
      </c>
      <c r="Y25" s="135">
        <v>0</v>
      </c>
      <c r="Z25" s="135">
        <v>16</v>
      </c>
      <c r="AA25" s="128">
        <v>15</v>
      </c>
      <c r="AB25" s="128">
        <v>31</v>
      </c>
      <c r="AC25" s="107">
        <f t="shared" si="3"/>
        <v>44.32</v>
      </c>
      <c r="AD25" s="108">
        <f t="shared" si="4"/>
        <v>0.69945848375451258</v>
      </c>
      <c r="AE25" s="4">
        <f t="shared" si="5"/>
        <v>28.756963398102116</v>
      </c>
      <c r="AF25" s="107">
        <f t="shared" si="6"/>
        <v>287.06521739130432</v>
      </c>
      <c r="AG25" s="109">
        <f t="shared" si="7"/>
        <v>-0.93743660189787981</v>
      </c>
      <c r="AH25" s="110">
        <f t="shared" si="8"/>
        <v>10.017571498013613</v>
      </c>
      <c r="AI25" s="110">
        <f t="shared" si="9"/>
        <v>14.97917455509277</v>
      </c>
      <c r="AJ25" s="110">
        <f t="shared" si="10"/>
        <v>1.0450586898901932</v>
      </c>
      <c r="AK25" s="110">
        <f t="shared" si="11"/>
        <v>2.7868231730405153</v>
      </c>
      <c r="AL25" s="110">
        <f>W25/$AF25*100</f>
        <v>5.225293449450966</v>
      </c>
      <c r="AM25" s="110">
        <f>Z25/$AF25*100</f>
        <v>5.5736463460810306</v>
      </c>
      <c r="AN25" s="110">
        <f t="shared" si="14"/>
        <v>0.34835289663006441</v>
      </c>
      <c r="AO25" s="110">
        <f>U25/$AF25*100</f>
        <v>4.5285876561908367</v>
      </c>
      <c r="AP25" s="110">
        <f>V25/$AF25*100</f>
        <v>4.8769405528209022</v>
      </c>
      <c r="AQ25" s="110">
        <f t="shared" si="15"/>
        <v>2.4384702764104511</v>
      </c>
      <c r="AR25" s="110">
        <f t="shared" si="15"/>
        <v>0</v>
      </c>
      <c r="AS25" s="110">
        <f t="shared" si="16"/>
        <v>5.225293449450966</v>
      </c>
      <c r="AT25" s="111">
        <f>V25/$X$4/$CS25</f>
        <v>0.13974425475293747</v>
      </c>
      <c r="AU25" s="111">
        <f t="shared" si="18"/>
        <v>0.18889159858553836</v>
      </c>
      <c r="AV25" s="111">
        <f t="shared" si="19"/>
        <v>0.21909444921127319</v>
      </c>
      <c r="AW25" s="111">
        <f t="shared" si="20"/>
        <v>0.23185723266047353</v>
      </c>
      <c r="AX25" s="111">
        <f t="shared" si="21"/>
        <v>0</v>
      </c>
      <c r="AY25" s="112">
        <f t="shared" si="22"/>
        <v>-1.2021654572357685E-2</v>
      </c>
      <c r="AZ25" s="113" t="str">
        <f t="shared" si="23"/>
        <v>PG</v>
      </c>
      <c r="BA25" s="114">
        <f t="shared" si="24"/>
        <v>1</v>
      </c>
      <c r="BB25" s="115">
        <f t="shared" si="25"/>
        <v>2.2687152324599364</v>
      </c>
      <c r="BC25" s="115">
        <f t="shared" si="26"/>
        <v>1.93307628207371</v>
      </c>
      <c r="BD25" s="115">
        <f>MAX(MIN(BC25,5),1)</f>
        <v>1.93307628207371</v>
      </c>
      <c r="BE25" s="129">
        <f t="shared" si="82"/>
        <v>3.0533543493459523</v>
      </c>
      <c r="BF25" s="115">
        <f t="shared" si="28"/>
        <v>1.8797219327277577</v>
      </c>
      <c r="BG25" s="115">
        <f t="shared" si="29"/>
        <v>1.8797219327277577</v>
      </c>
      <c r="BH25" s="129">
        <f t="shared" si="83"/>
        <v>3.0081369601917123</v>
      </c>
      <c r="BI25" s="115">
        <f t="shared" si="30"/>
        <v>1.8715849725360454</v>
      </c>
      <c r="BJ25" s="115">
        <f t="shared" si="31"/>
        <v>1.8715849725360454</v>
      </c>
      <c r="BK25" s="129">
        <f t="shared" si="84"/>
        <v>3.0012409507748319</v>
      </c>
      <c r="BL25" s="115">
        <f t="shared" si="32"/>
        <v>1.8703440217612135</v>
      </c>
      <c r="BM25" s="115">
        <f t="shared" si="33"/>
        <v>1.8703440217612135</v>
      </c>
      <c r="BN25" s="117">
        <f t="shared" si="34"/>
        <v>4.5628112223938802</v>
      </c>
      <c r="BO25" s="115">
        <f t="shared" si="35"/>
        <v>4.4139193646177217</v>
      </c>
      <c r="BP25" s="115">
        <f t="shared" si="36"/>
        <v>4.4139193646177217</v>
      </c>
      <c r="BQ25" s="129">
        <f t="shared" si="85"/>
        <v>3.1315816992705994</v>
      </c>
      <c r="BR25" s="115">
        <f t="shared" si="37"/>
        <v>4.2823376653471223</v>
      </c>
      <c r="BS25" s="115">
        <f t="shared" si="38"/>
        <v>4.2823376653471223</v>
      </c>
      <c r="BT25" s="129">
        <f t="shared" si="86"/>
        <v>3.0193834767113499</v>
      </c>
      <c r="BU25" s="115">
        <f t="shared" si="39"/>
        <v>4.2629541886357725</v>
      </c>
      <c r="BV25" s="115">
        <f t="shared" si="40"/>
        <v>4.2629541886357725</v>
      </c>
      <c r="BW25" s="129">
        <f t="shared" si="87"/>
        <v>3.0028554059683232</v>
      </c>
      <c r="BX25" s="115">
        <f t="shared" si="41"/>
        <v>4.2600987826674492</v>
      </c>
      <c r="BY25" s="115">
        <f t="shared" si="42"/>
        <v>4.2600987826674492</v>
      </c>
      <c r="BZ25" s="57" t="str">
        <f t="shared" si="43"/>
        <v>#32 Kelsey Lenzie</v>
      </c>
      <c r="CA25" s="118">
        <f t="shared" si="44"/>
        <v>0.86</v>
      </c>
      <c r="CB25" s="119">
        <f t="shared" si="45"/>
        <v>-0.73930543304670981</v>
      </c>
      <c r="CC25" s="119">
        <f t="shared" si="45"/>
        <v>-0.32529439054055231</v>
      </c>
      <c r="CD25" s="118">
        <f t="shared" si="46"/>
        <v>0.38900000000000001</v>
      </c>
      <c r="CE25" s="118">
        <f t="shared" si="46"/>
        <v>0.67878404646989776</v>
      </c>
      <c r="CF25" s="118">
        <f t="shared" si="46"/>
        <v>-0.96399999999999997</v>
      </c>
      <c r="CG25" s="118">
        <f t="shared" si="46"/>
        <v>0.51900284564978894</v>
      </c>
      <c r="CH25" s="118">
        <f t="shared" si="46"/>
        <v>0.13014309035361973</v>
      </c>
      <c r="CI25" s="118">
        <f t="shared" si="46"/>
        <v>0</v>
      </c>
      <c r="CJ25" s="118">
        <f t="shared" si="46"/>
        <v>1.2904514520360506</v>
      </c>
      <c r="CK25" s="118">
        <f t="shared" si="46"/>
        <v>1.1912263326052506</v>
      </c>
      <c r="CL25" s="118">
        <f t="shared" si="46"/>
        <v>-0.36699999999999999</v>
      </c>
      <c r="CM25" s="115">
        <f t="shared" si="47"/>
        <v>-1.7149511581375887</v>
      </c>
      <c r="CN25" s="115">
        <f t="shared" si="48"/>
        <v>-1.8261492460111368</v>
      </c>
      <c r="CO25" s="115">
        <f t="shared" si="49"/>
        <v>0.77016053715528121</v>
      </c>
      <c r="CP25" s="115">
        <f t="shared" si="50"/>
        <v>1.2290448129921117</v>
      </c>
      <c r="CQ25" s="120">
        <f t="shared" si="51"/>
        <v>1.2857277164600884</v>
      </c>
      <c r="CR25" s="121">
        <f t="shared" si="52"/>
        <v>-0.25616733754124388</v>
      </c>
      <c r="CS25" s="111">
        <f t="shared" si="53"/>
        <v>0.1570266606416629</v>
      </c>
      <c r="CT25" s="115">
        <f t="shared" si="54"/>
        <v>-4.0225101579567213E-2</v>
      </c>
      <c r="CU25" s="122" t="str">
        <f t="shared" si="55"/>
        <v>#32 Kelsey Lenzie</v>
      </c>
      <c r="CV25" s="118">
        <f t="shared" si="56"/>
        <v>0.60499999999999998</v>
      </c>
      <c r="CW25" s="119">
        <f t="shared" si="57"/>
        <v>-0.44573350678469442</v>
      </c>
      <c r="CX25" s="119">
        <f t="shared" si="57"/>
        <v>-0.19612274298526555</v>
      </c>
      <c r="CY25" s="118">
        <f t="shared" si="58"/>
        <v>0.47699999999999998</v>
      </c>
      <c r="CZ25" s="118">
        <f t="shared" si="58"/>
        <v>0.47599999999999998</v>
      </c>
      <c r="DA25" s="118">
        <f t="shared" si="58"/>
        <v>-0.64492855964841189</v>
      </c>
      <c r="DB25" s="118">
        <f t="shared" si="58"/>
        <v>0.5659641749989841</v>
      </c>
      <c r="DC25" s="118">
        <f t="shared" si="58"/>
        <v>-6.5219008830334782E-2</v>
      </c>
      <c r="DD25" s="118">
        <f t="shared" si="58"/>
        <v>0</v>
      </c>
      <c r="DE25" s="118">
        <f t="shared" si="58"/>
        <v>0.20245756263651549</v>
      </c>
      <c r="DF25" s="118">
        <f t="shared" si="58"/>
        <v>0.58835598858348948</v>
      </c>
      <c r="DG25" s="118">
        <f t="shared" si="58"/>
        <v>-0.439</v>
      </c>
      <c r="DH25" s="115">
        <f t="shared" si="59"/>
        <v>0.50826562981514267</v>
      </c>
      <c r="DI25" s="115">
        <f t="shared" si="60"/>
        <v>-1.1073640280290133</v>
      </c>
      <c r="DJ25" s="115">
        <f t="shared" si="61"/>
        <v>-9.8194738588314456E-2</v>
      </c>
      <c r="DK25" s="115">
        <f t="shared" si="62"/>
        <v>-1.8002170755853242</v>
      </c>
      <c r="DL25" s="120">
        <f t="shared" si="63"/>
        <v>-0.41723544897772658</v>
      </c>
      <c r="DM25" s="121">
        <f t="shared" si="64"/>
        <v>-2.9147456613652363</v>
      </c>
      <c r="DN25" s="111">
        <f t="shared" si="65"/>
        <v>0.1570266606416629</v>
      </c>
      <c r="DO25" s="115">
        <f t="shared" si="66"/>
        <v>-0.45769277782395823</v>
      </c>
      <c r="DP25" s="123" t="str">
        <f t="shared" si="67"/>
        <v>#32 Kelsey Lenzie (3rd)</v>
      </c>
      <c r="DQ25" s="124">
        <f t="shared" si="68"/>
        <v>1.8703440217612135</v>
      </c>
      <c r="DR25" s="124">
        <f t="shared" si="69"/>
        <v>4.2600987826674492</v>
      </c>
      <c r="DS25" s="125">
        <f t="shared" si="70"/>
        <v>139</v>
      </c>
      <c r="DT25" s="124">
        <f t="shared" si="71"/>
        <v>6.0434782608695654</v>
      </c>
      <c r="DU25" s="124">
        <f t="shared" si="72"/>
        <v>-7.2492024335671204</v>
      </c>
      <c r="DV25" s="124">
        <f t="shared" si="73"/>
        <v>-4.9362241065073853</v>
      </c>
      <c r="DW25" s="124">
        <f t="shared" si="74"/>
        <v>-2.3129783270597351</v>
      </c>
      <c r="DX25" s="124">
        <f t="shared" si="75"/>
        <v>-1.1383180504584611</v>
      </c>
      <c r="DY25" s="126">
        <f t="shared" si="88"/>
        <v>-0.82426472917513527</v>
      </c>
      <c r="DZ25" s="127">
        <f t="shared" si="76"/>
        <v>5.1481481481481479</v>
      </c>
      <c r="EA25" s="127">
        <f t="shared" si="77"/>
        <v>103.66666666666667</v>
      </c>
      <c r="EB25" s="127">
        <f t="shared" si="78"/>
        <v>-3.8490740740740743</v>
      </c>
      <c r="EC25" s="127">
        <f t="shared" si="79"/>
        <v>-5.796675071201272</v>
      </c>
      <c r="ED25" s="29">
        <f t="shared" si="80"/>
        <v>-4.4717960019926055</v>
      </c>
      <c r="EE25" s="29">
        <f t="shared" si="81"/>
        <v>-1.3248790692086665</v>
      </c>
    </row>
    <row r="26" spans="1:135" ht="14" x14ac:dyDescent="0.15">
      <c r="A26" s="105">
        <v>13</v>
      </c>
      <c r="B26" s="135" t="s">
        <v>755</v>
      </c>
      <c r="C26" s="135">
        <v>21</v>
      </c>
      <c r="D26" s="135">
        <v>8</v>
      </c>
      <c r="E26" s="135"/>
      <c r="F26" s="135">
        <v>20</v>
      </c>
      <c r="G26" s="135">
        <v>2</v>
      </c>
      <c r="H26" s="135">
        <v>7</v>
      </c>
      <c r="I26" s="135">
        <v>0.28599999999999998</v>
      </c>
      <c r="J26" s="135">
        <v>1</v>
      </c>
      <c r="K26" s="135">
        <v>6</v>
      </c>
      <c r="L26" s="135">
        <v>6</v>
      </c>
      <c r="M26" s="135">
        <v>1</v>
      </c>
      <c r="N26" s="135">
        <v>1</v>
      </c>
      <c r="O26" s="135">
        <v>1</v>
      </c>
      <c r="P26" s="135"/>
      <c r="Q26" s="135">
        <v>0</v>
      </c>
      <c r="R26" s="135">
        <v>0</v>
      </c>
      <c r="S26" s="135"/>
      <c r="T26" s="135">
        <v>0</v>
      </c>
      <c r="U26" s="135">
        <v>3</v>
      </c>
      <c r="V26" s="128">
        <v>3</v>
      </c>
      <c r="W26" s="135">
        <v>2</v>
      </c>
      <c r="X26" s="135">
        <v>0</v>
      </c>
      <c r="Y26" s="135">
        <v>0</v>
      </c>
      <c r="Z26" s="135">
        <v>0</v>
      </c>
      <c r="AA26" s="135">
        <v>0</v>
      </c>
      <c r="AB26" s="135">
        <v>5</v>
      </c>
      <c r="AC26" s="107">
        <f t="shared" si="3"/>
        <v>7</v>
      </c>
      <c r="AD26" s="108">
        <f t="shared" si="4"/>
        <v>0.7142857142857143</v>
      </c>
      <c r="AE26" s="4">
        <f t="shared" si="5"/>
        <v>4.6457297785811109</v>
      </c>
      <c r="AF26" s="107">
        <f t="shared" si="6"/>
        <v>41.304347826086953</v>
      </c>
      <c r="AG26" s="109">
        <f t="shared" si="7"/>
        <v>-4.4270221418888478E-2</v>
      </c>
      <c r="AH26" s="110">
        <f t="shared" si="8"/>
        <v>11.247556306038479</v>
      </c>
      <c r="AI26" s="110">
        <f t="shared" si="9"/>
        <v>16.947368421052634</v>
      </c>
      <c r="AJ26" s="110">
        <f t="shared" si="10"/>
        <v>0</v>
      </c>
      <c r="AK26" s="110">
        <f t="shared" si="11"/>
        <v>2.4210526315789473</v>
      </c>
      <c r="AL26" s="110">
        <f t="shared" ref="AL26:AL27" si="89">W26/$AF26*100</f>
        <v>4.8421052631578947</v>
      </c>
      <c r="AM26" s="110">
        <f t="shared" ref="AM26:AM27" si="90">Z26/$AF26*100</f>
        <v>0</v>
      </c>
      <c r="AN26" s="110">
        <f t="shared" si="14"/>
        <v>0</v>
      </c>
      <c r="AO26" s="110">
        <f t="shared" si="14"/>
        <v>7.2631578947368425</v>
      </c>
      <c r="AP26" s="110">
        <f t="shared" si="14"/>
        <v>7.2631578947368425</v>
      </c>
      <c r="AQ26" s="110">
        <f t="shared" si="15"/>
        <v>0</v>
      </c>
      <c r="AR26" s="110">
        <f t="shared" si="15"/>
        <v>0</v>
      </c>
      <c r="AS26" s="110">
        <f t="shared" si="16"/>
        <v>0</v>
      </c>
      <c r="AT26" s="111">
        <f t="shared" ref="AT26:AT27" si="91">V26/$X$4/$CS26</f>
        <v>0.20811912225705331</v>
      </c>
      <c r="AU26" s="111">
        <f t="shared" si="18"/>
        <v>0</v>
      </c>
      <c r="AV26" s="111">
        <f t="shared" si="19"/>
        <v>0</v>
      </c>
      <c r="AW26" s="111">
        <f t="shared" si="20"/>
        <v>0.21485436893203883</v>
      </c>
      <c r="AX26" s="111">
        <f t="shared" si="21"/>
        <v>0</v>
      </c>
      <c r="AY26" s="112">
        <f t="shared" si="22"/>
        <v>-3.9456525328777619E-3</v>
      </c>
      <c r="AZ26" s="113" t="str">
        <f t="shared" si="23"/>
        <v>SG</v>
      </c>
      <c r="BA26" s="114">
        <f t="shared" si="24"/>
        <v>2</v>
      </c>
      <c r="BB26" s="115">
        <f t="shared" si="25"/>
        <v>3.1737467700946529</v>
      </c>
      <c r="BC26" s="115">
        <f t="shared" si="26"/>
        <v>2.3353562200270437</v>
      </c>
      <c r="BD26" s="115">
        <f t="shared" ref="BD26:BD27" si="92">MAX(MIN(BC26,5),1)</f>
        <v>2.3353562200270437</v>
      </c>
      <c r="BE26" s="129">
        <f t="shared" si="82"/>
        <v>3.0533543493459523</v>
      </c>
      <c r="BF26" s="115">
        <f t="shared" si="28"/>
        <v>2.2820018706810914</v>
      </c>
      <c r="BG26" s="115">
        <f t="shared" si="29"/>
        <v>2.2820018706810914</v>
      </c>
      <c r="BH26" s="129">
        <f t="shared" si="83"/>
        <v>3.0081369601917123</v>
      </c>
      <c r="BI26" s="115">
        <f t="shared" si="30"/>
        <v>2.2738649104893791</v>
      </c>
      <c r="BJ26" s="115">
        <f t="shared" si="31"/>
        <v>2.2738649104893791</v>
      </c>
      <c r="BK26" s="129">
        <f t="shared" si="84"/>
        <v>3.0012409507748319</v>
      </c>
      <c r="BL26" s="115">
        <f t="shared" si="32"/>
        <v>2.2726239597145472</v>
      </c>
      <c r="BM26" s="115">
        <f t="shared" si="33"/>
        <v>2.2726239597145472</v>
      </c>
      <c r="BN26" s="117">
        <f t="shared" si="34"/>
        <v>4.6067352731071312</v>
      </c>
      <c r="BO26" s="115">
        <f t="shared" si="35"/>
        <v>4.1733529351734662</v>
      </c>
      <c r="BP26" s="115">
        <f t="shared" si="36"/>
        <v>4.1733529351734662</v>
      </c>
      <c r="BQ26" s="129">
        <f t="shared" si="85"/>
        <v>3.1315816992705994</v>
      </c>
      <c r="BR26" s="115">
        <f t="shared" si="37"/>
        <v>4.0417712359028668</v>
      </c>
      <c r="BS26" s="115">
        <f t="shared" si="38"/>
        <v>4.0417712359028668</v>
      </c>
      <c r="BT26" s="129">
        <f t="shared" si="86"/>
        <v>3.0193834767113499</v>
      </c>
      <c r="BU26" s="115">
        <f t="shared" si="39"/>
        <v>4.0223877591915169</v>
      </c>
      <c r="BV26" s="115">
        <f t="shared" si="40"/>
        <v>4.0223877591915169</v>
      </c>
      <c r="BW26" s="129">
        <f t="shared" si="87"/>
        <v>3.0028554059683232</v>
      </c>
      <c r="BX26" s="115">
        <f t="shared" si="41"/>
        <v>4.0195323532231937</v>
      </c>
      <c r="BY26" s="115">
        <f t="shared" si="42"/>
        <v>4.0195323532231937</v>
      </c>
      <c r="BZ26" s="57" t="str">
        <f t="shared" si="43"/>
        <v>#34 Jacksen McclimentCall</v>
      </c>
      <c r="CA26" s="118">
        <f t="shared" si="44"/>
        <v>0.86</v>
      </c>
      <c r="CB26" s="119">
        <f t="shared" si="45"/>
        <v>-0.72607427942727576</v>
      </c>
      <c r="CC26" s="119">
        <f t="shared" si="45"/>
        <v>-0.3194726829480013</v>
      </c>
      <c r="CD26" s="118">
        <f t="shared" si="46"/>
        <v>0.38900000000000001</v>
      </c>
      <c r="CE26" s="118">
        <f t="shared" si="46"/>
        <v>0.72444281942760114</v>
      </c>
      <c r="CF26" s="118">
        <f t="shared" si="46"/>
        <v>-0.96399999999999997</v>
      </c>
      <c r="CG26" s="118">
        <f t="shared" si="46"/>
        <v>0.47555661235082886</v>
      </c>
      <c r="CH26" s="118">
        <f t="shared" si="46"/>
        <v>0.13668013934536138</v>
      </c>
      <c r="CI26" s="118">
        <f t="shared" si="46"/>
        <v>0</v>
      </c>
      <c r="CJ26" s="118">
        <f t="shared" si="46"/>
        <v>1.2541456876357622</v>
      </c>
      <c r="CK26" s="118">
        <f t="shared" si="46"/>
        <v>1.1284706622845306</v>
      </c>
      <c r="CL26" s="118">
        <f t="shared" si="46"/>
        <v>-0.36699999999999999</v>
      </c>
      <c r="CM26" s="115">
        <f t="shared" si="47"/>
        <v>-1.6903604176270579</v>
      </c>
      <c r="CN26" s="115">
        <f t="shared" si="48"/>
        <v>3.5078283888073316</v>
      </c>
      <c r="CO26" s="115">
        <f t="shared" si="49"/>
        <v>0.99272943313999329</v>
      </c>
      <c r="CP26" s="115">
        <f t="shared" si="50"/>
        <v>0</v>
      </c>
      <c r="CQ26" s="120">
        <f t="shared" si="51"/>
        <v>1.1165945734438194</v>
      </c>
      <c r="CR26" s="121">
        <f t="shared" si="52"/>
        <v>3.9267919777640863</v>
      </c>
      <c r="CS26" s="111">
        <f t="shared" si="53"/>
        <v>2.2593764121102575E-2</v>
      </c>
      <c r="CT26" s="115">
        <f t="shared" si="54"/>
        <v>8.8721011698239635E-2</v>
      </c>
      <c r="CU26" s="122" t="str">
        <f t="shared" si="55"/>
        <v>#34 Jacksen McclimentCall</v>
      </c>
      <c r="CV26" s="118">
        <f t="shared" si="56"/>
        <v>0.60499999999999998</v>
      </c>
      <c r="CW26" s="119">
        <f t="shared" si="57"/>
        <v>-0.43719339853942335</v>
      </c>
      <c r="CX26" s="119">
        <f t="shared" si="57"/>
        <v>-0.19236509535734628</v>
      </c>
      <c r="CY26" s="118">
        <f t="shared" si="58"/>
        <v>0.47699999999999998</v>
      </c>
      <c r="CZ26" s="118">
        <f t="shared" si="58"/>
        <v>0.47599999999999998</v>
      </c>
      <c r="DA26" s="118">
        <f t="shared" si="58"/>
        <v>-0.67540126494837693</v>
      </c>
      <c r="DB26" s="118">
        <f t="shared" si="58"/>
        <v>0.54745929785313086</v>
      </c>
      <c r="DC26" s="118">
        <f t="shared" si="58"/>
        <v>-4.3596462165343082E-2</v>
      </c>
      <c r="DD26" s="118">
        <f t="shared" si="58"/>
        <v>0</v>
      </c>
      <c r="DE26" s="118">
        <f t="shared" si="58"/>
        <v>0.2142242508216505</v>
      </c>
      <c r="DF26" s="118">
        <f t="shared" si="58"/>
        <v>0.52519803832481604</v>
      </c>
      <c r="DG26" s="118">
        <f t="shared" si="58"/>
        <v>-0.439</v>
      </c>
      <c r="DH26" s="115">
        <f t="shared" si="59"/>
        <v>0.5503360741167358</v>
      </c>
      <c r="DI26" s="115">
        <f t="shared" si="60"/>
        <v>2.3048421052631576</v>
      </c>
      <c r="DJ26" s="115">
        <f t="shared" si="61"/>
        <v>-0.31664798835880764</v>
      </c>
      <c r="DK26" s="115">
        <f t="shared" si="62"/>
        <v>0</v>
      </c>
      <c r="DL26" s="120">
        <f t="shared" si="63"/>
        <v>-0.17914334631637613</v>
      </c>
      <c r="DM26" s="121">
        <f t="shared" si="64"/>
        <v>2.3593868447047095</v>
      </c>
      <c r="DN26" s="111">
        <f t="shared" si="65"/>
        <v>2.2593764121102575E-2</v>
      </c>
      <c r="DO26" s="115">
        <f t="shared" si="66"/>
        <v>5.3307429839690675E-2</v>
      </c>
      <c r="DP26" s="123" t="str">
        <f t="shared" si="67"/>
        <v>#34 Jacksen McclimentCall (0)</v>
      </c>
      <c r="DQ26" s="124">
        <f t="shared" si="68"/>
        <v>2.2726239597145472</v>
      </c>
      <c r="DR26" s="124">
        <f t="shared" si="69"/>
        <v>4.0195323532231937</v>
      </c>
      <c r="DS26" s="125">
        <f t="shared" si="70"/>
        <v>20</v>
      </c>
      <c r="DT26" s="124">
        <f t="shared" si="71"/>
        <v>2.5</v>
      </c>
      <c r="DU26" s="124">
        <f t="shared" si="72"/>
        <v>-3.0662431182617897</v>
      </c>
      <c r="DV26" s="124">
        <f t="shared" si="73"/>
        <v>0.33790839956256002</v>
      </c>
      <c r="DW26" s="124">
        <f t="shared" si="74"/>
        <v>-3.4041515178243498</v>
      </c>
      <c r="DX26" s="124">
        <f t="shared" si="75"/>
        <v>-6.9277973751960903E-2</v>
      </c>
      <c r="DY26" s="126">
        <f t="shared" si="88"/>
        <v>-2.409044550975575E-2</v>
      </c>
      <c r="DZ26" s="127">
        <f t="shared" si="76"/>
        <v>1.6666666666666667</v>
      </c>
      <c r="EA26" s="127">
        <f t="shared" si="77"/>
        <v>143.33333333333334</v>
      </c>
      <c r="EB26" s="127">
        <f t="shared" si="78"/>
        <v>-4.458333333333333</v>
      </c>
      <c r="EC26" s="127">
        <f t="shared" si="79"/>
        <v>-4.2878733069980424</v>
      </c>
      <c r="ED26" s="29">
        <f t="shared" si="80"/>
        <v>-3.8710384272644487</v>
      </c>
      <c r="EE26" s="29">
        <f t="shared" si="81"/>
        <v>-0.41683487973359368</v>
      </c>
    </row>
    <row r="27" spans="1:135" ht="14" x14ac:dyDescent="0.15">
      <c r="A27" s="105">
        <v>14</v>
      </c>
      <c r="B27" s="135" t="s">
        <v>756</v>
      </c>
      <c r="C27" s="135">
        <v>21</v>
      </c>
      <c r="D27" s="135">
        <v>23</v>
      </c>
      <c r="E27" s="135"/>
      <c r="F27" s="135">
        <v>279</v>
      </c>
      <c r="G27" s="135">
        <v>27</v>
      </c>
      <c r="H27" s="135">
        <v>61</v>
      </c>
      <c r="I27" s="135">
        <v>0.443</v>
      </c>
      <c r="J27" s="135">
        <v>0</v>
      </c>
      <c r="K27" s="135">
        <v>1</v>
      </c>
      <c r="L27" s="135">
        <v>1</v>
      </c>
      <c r="M27" s="135">
        <v>27</v>
      </c>
      <c r="N27" s="135">
        <v>60</v>
      </c>
      <c r="O27" s="135">
        <v>0.45</v>
      </c>
      <c r="P27" s="135"/>
      <c r="Q27" s="135">
        <v>8</v>
      </c>
      <c r="R27" s="135">
        <v>14</v>
      </c>
      <c r="S27" s="135">
        <v>0.57099999999999995</v>
      </c>
      <c r="T27" s="135">
        <v>11</v>
      </c>
      <c r="U27" s="135">
        <v>27</v>
      </c>
      <c r="V27" s="135">
        <v>38</v>
      </c>
      <c r="W27" s="135">
        <v>14</v>
      </c>
      <c r="X27" s="135">
        <v>12</v>
      </c>
      <c r="Y27" s="135">
        <v>8</v>
      </c>
      <c r="Z27" s="135">
        <v>16</v>
      </c>
      <c r="AA27" s="135">
        <v>39</v>
      </c>
      <c r="AB27" s="135">
        <v>62</v>
      </c>
      <c r="AC27" s="107">
        <f t="shared" si="3"/>
        <v>67.16</v>
      </c>
      <c r="AD27" s="108">
        <f t="shared" si="4"/>
        <v>0.92316855270994647</v>
      </c>
      <c r="AE27" s="4">
        <f t="shared" si="5"/>
        <v>58.601030275643915</v>
      </c>
      <c r="AF27" s="107">
        <f t="shared" si="6"/>
        <v>576.195652173913</v>
      </c>
      <c r="AG27" s="109">
        <f t="shared" si="7"/>
        <v>13.603830275643924</v>
      </c>
      <c r="AH27" s="110">
        <f t="shared" si="8"/>
        <v>10.170335380794643</v>
      </c>
      <c r="AI27" s="110">
        <f t="shared" si="9"/>
        <v>10.586681758158839</v>
      </c>
      <c r="AJ27" s="110">
        <f t="shared" si="10"/>
        <v>2.4297302395774385</v>
      </c>
      <c r="AK27" s="110">
        <f t="shared" si="11"/>
        <v>0</v>
      </c>
      <c r="AL27" s="110">
        <f t="shared" si="89"/>
        <v>2.4297302395774385</v>
      </c>
      <c r="AM27" s="110">
        <f t="shared" si="90"/>
        <v>2.7768345595170727</v>
      </c>
      <c r="AN27" s="110">
        <f t="shared" si="14"/>
        <v>1.9090737596679872</v>
      </c>
      <c r="AO27" s="110">
        <f t="shared" si="14"/>
        <v>4.6859083191850601</v>
      </c>
      <c r="AP27" s="110">
        <f t="shared" si="14"/>
        <v>6.5949820788530467</v>
      </c>
      <c r="AQ27" s="110">
        <f t="shared" si="15"/>
        <v>2.0826259196378043</v>
      </c>
      <c r="AR27" s="110">
        <f t="shared" si="15"/>
        <v>1.3884172797585363</v>
      </c>
      <c r="AS27" s="110">
        <f t="shared" si="16"/>
        <v>6.7685342388228635</v>
      </c>
      <c r="AT27" s="111">
        <f t="shared" si="91"/>
        <v>0.18897315760497072</v>
      </c>
      <c r="AU27" s="111">
        <f t="shared" si="18"/>
        <v>0.16132677237105889</v>
      </c>
      <c r="AV27" s="111">
        <f t="shared" si="19"/>
        <v>0.28380191378119762</v>
      </c>
      <c r="AW27" s="111">
        <f t="shared" si="20"/>
        <v>0.10781222813794063</v>
      </c>
      <c r="AX27" s="111">
        <f t="shared" si="21"/>
        <v>0.70505774591796089</v>
      </c>
      <c r="AY27" s="112">
        <f t="shared" si="22"/>
        <v>8.6914881104811076E-2</v>
      </c>
      <c r="AZ27" s="113" t="str">
        <f t="shared" si="23"/>
        <v>C</v>
      </c>
      <c r="BA27" s="114">
        <f t="shared" si="24"/>
        <v>5</v>
      </c>
      <c r="BB27" s="115">
        <f t="shared" si="25"/>
        <v>4.4420266872881804</v>
      </c>
      <c r="BC27" s="115">
        <f t="shared" si="26"/>
        <v>4.52682506308025</v>
      </c>
      <c r="BD27" s="115">
        <f t="shared" si="92"/>
        <v>4.52682506308025</v>
      </c>
      <c r="BE27" s="129">
        <f t="shared" si="82"/>
        <v>3.0533543493459523</v>
      </c>
      <c r="BF27" s="115">
        <f t="shared" si="28"/>
        <v>4.4734707137342973</v>
      </c>
      <c r="BG27" s="115">
        <f t="shared" si="29"/>
        <v>4.4734707137342973</v>
      </c>
      <c r="BH27" s="129">
        <f t="shared" si="83"/>
        <v>3.0081369601917123</v>
      </c>
      <c r="BI27" s="115">
        <f t="shared" si="30"/>
        <v>4.465333753542585</v>
      </c>
      <c r="BJ27" s="115">
        <f t="shared" si="31"/>
        <v>4.465333753542585</v>
      </c>
      <c r="BK27" s="129">
        <f t="shared" si="84"/>
        <v>3.0012409507748319</v>
      </c>
      <c r="BL27" s="115">
        <f t="shared" si="32"/>
        <v>4.4640928027677536</v>
      </c>
      <c r="BM27" s="115">
        <f t="shared" si="33"/>
        <v>4.4640928027677536</v>
      </c>
      <c r="BN27" s="117">
        <f t="shared" si="34"/>
        <v>4.5413448699514367</v>
      </c>
      <c r="BO27" s="115">
        <f t="shared" si="35"/>
        <v>4.4590736131199114</v>
      </c>
      <c r="BP27" s="115">
        <f t="shared" si="36"/>
        <v>4.4590736131199114</v>
      </c>
      <c r="BQ27" s="129">
        <f t="shared" si="85"/>
        <v>3.1315816992705994</v>
      </c>
      <c r="BR27" s="115">
        <f t="shared" si="37"/>
        <v>4.327491913849312</v>
      </c>
      <c r="BS27" s="115">
        <f t="shared" si="38"/>
        <v>4.327491913849312</v>
      </c>
      <c r="BT27" s="129">
        <f t="shared" si="86"/>
        <v>3.0193834767113499</v>
      </c>
      <c r="BU27" s="115">
        <f t="shared" si="39"/>
        <v>4.3081084371379621</v>
      </c>
      <c r="BV27" s="115">
        <f t="shared" si="40"/>
        <v>4.3081084371379621</v>
      </c>
      <c r="BW27" s="129">
        <f t="shared" si="87"/>
        <v>3.0028554059683232</v>
      </c>
      <c r="BX27" s="115">
        <f t="shared" si="41"/>
        <v>4.3052530311696389</v>
      </c>
      <c r="BY27" s="115">
        <f t="shared" si="42"/>
        <v>4.3052530311696389</v>
      </c>
      <c r="BZ27" s="57" t="str">
        <f t="shared" si="43"/>
        <v>#44 Lauren Walker</v>
      </c>
      <c r="CA27" s="118">
        <f t="shared" si="44"/>
        <v>0.86</v>
      </c>
      <c r="CB27" s="119">
        <f t="shared" si="45"/>
        <v>-0.74178891671433023</v>
      </c>
      <c r="CC27" s="119">
        <f t="shared" si="45"/>
        <v>-0.32638712335430531</v>
      </c>
      <c r="CD27" s="118">
        <f t="shared" si="46"/>
        <v>0.38900000000000001</v>
      </c>
      <c r="CE27" s="118">
        <f t="shared" si="46"/>
        <v>0.97317453311414004</v>
      </c>
      <c r="CF27" s="118">
        <f t="shared" si="46"/>
        <v>-0.96399999999999997</v>
      </c>
      <c r="CG27" s="118">
        <f t="shared" si="46"/>
        <v>0.23887797730108262</v>
      </c>
      <c r="CH27" s="118">
        <f t="shared" si="46"/>
        <v>0.17229150804497598</v>
      </c>
      <c r="CI27" s="118">
        <f t="shared" si="46"/>
        <v>0</v>
      </c>
      <c r="CJ27" s="118">
        <f t="shared" si="46"/>
        <v>1.0563656245502102</v>
      </c>
      <c r="CK27" s="118">
        <f t="shared" si="46"/>
        <v>0.78660152276823037</v>
      </c>
      <c r="CL27" s="118">
        <f t="shared" si="46"/>
        <v>-0.36699999999999999</v>
      </c>
      <c r="CM27" s="115">
        <f t="shared" si="47"/>
        <v>0.10037257107674025</v>
      </c>
      <c r="CN27" s="115">
        <f t="shared" si="48"/>
        <v>-0.31231692388037668</v>
      </c>
      <c r="CO27" s="115">
        <f t="shared" si="49"/>
        <v>1.2633778891009544</v>
      </c>
      <c r="CP27" s="115">
        <f t="shared" si="50"/>
        <v>0.80809351115044281</v>
      </c>
      <c r="CQ27" s="120">
        <f t="shared" si="51"/>
        <v>1.8103859542322891</v>
      </c>
      <c r="CR27" s="121">
        <f t="shared" si="52"/>
        <v>3.6699130016800501</v>
      </c>
      <c r="CS27" s="111">
        <f t="shared" si="53"/>
        <v>0.31518300948938094</v>
      </c>
      <c r="CT27" s="115">
        <f t="shared" si="54"/>
        <v>1.1566942244337257</v>
      </c>
      <c r="CU27" s="122" t="str">
        <f t="shared" si="55"/>
        <v>#44 Lauren Walker</v>
      </c>
      <c r="CV27" s="118">
        <f t="shared" si="56"/>
        <v>0.60499999999999998</v>
      </c>
      <c r="CW27" s="119">
        <f t="shared" si="57"/>
        <v>-0.4473364826065222</v>
      </c>
      <c r="CX27" s="119">
        <f t="shared" si="57"/>
        <v>-0.19682805234686976</v>
      </c>
      <c r="CY27" s="118">
        <f t="shared" si="58"/>
        <v>0.47699999999999998</v>
      </c>
      <c r="CZ27" s="118">
        <f t="shared" si="58"/>
        <v>0.47599999999999998</v>
      </c>
      <c r="DA27" s="118">
        <f t="shared" si="58"/>
        <v>-0.84140502980965726</v>
      </c>
      <c r="DB27" s="118">
        <f t="shared" si="58"/>
        <v>0.4466517310726833</v>
      </c>
      <c r="DC27" s="118">
        <f t="shared" si="58"/>
        <v>7.4194988148766752E-2</v>
      </c>
      <c r="DD27" s="118">
        <f t="shared" si="58"/>
        <v>0</v>
      </c>
      <c r="DE27" s="118">
        <f t="shared" si="58"/>
        <v>0.27832471448095675</v>
      </c>
      <c r="DF27" s="118">
        <f t="shared" si="58"/>
        <v>0.1811374299654627</v>
      </c>
      <c r="DG27" s="118">
        <f t="shared" si="58"/>
        <v>-0.439</v>
      </c>
      <c r="DH27" s="115">
        <f t="shared" si="59"/>
        <v>0.93900485442703152</v>
      </c>
      <c r="DI27" s="115">
        <f t="shared" si="60"/>
        <v>-1.1798909712880885</v>
      </c>
      <c r="DJ27" s="115">
        <f t="shared" si="61"/>
        <v>1.2003620117092852</v>
      </c>
      <c r="DK27" s="115">
        <f t="shared" si="62"/>
        <v>-2.1402459286143052</v>
      </c>
      <c r="DL27" s="120">
        <f t="shared" si="63"/>
        <v>0.56125880340294465</v>
      </c>
      <c r="DM27" s="121">
        <f t="shared" si="64"/>
        <v>-0.61951123036313227</v>
      </c>
      <c r="DN27" s="111">
        <f t="shared" si="65"/>
        <v>0.31518300948938094</v>
      </c>
      <c r="DO27" s="115">
        <f t="shared" si="66"/>
        <v>-0.19525941399832117</v>
      </c>
      <c r="DP27" s="123" t="str">
        <f t="shared" si="67"/>
        <v>#44 Lauren Walker (0)</v>
      </c>
      <c r="DQ27" s="124">
        <f t="shared" si="68"/>
        <v>4.4640928027677536</v>
      </c>
      <c r="DR27" s="124">
        <f t="shared" si="69"/>
        <v>4.3052530311696389</v>
      </c>
      <c r="DS27" s="125">
        <f t="shared" si="70"/>
        <v>279</v>
      </c>
      <c r="DT27" s="124">
        <f t="shared" si="71"/>
        <v>12.130434782608695</v>
      </c>
      <c r="DU27" s="124">
        <f t="shared" si="72"/>
        <v>-3.3231220943458259</v>
      </c>
      <c r="DV27" s="124">
        <f t="shared" si="73"/>
        <v>-2.6409896755052817</v>
      </c>
      <c r="DW27" s="124">
        <f t="shared" si="74"/>
        <v>-0.68213241884054421</v>
      </c>
      <c r="DX27" s="124">
        <f t="shared" si="75"/>
        <v>-1.0473916225965718</v>
      </c>
      <c r="DY27" s="126">
        <f t="shared" si="88"/>
        <v>-0.41702560361780999</v>
      </c>
      <c r="DZ27" s="127">
        <f t="shared" si="76"/>
        <v>10.333333333333334</v>
      </c>
      <c r="EA27" s="127">
        <f t="shared" si="77"/>
        <v>57</v>
      </c>
      <c r="EB27" s="127">
        <f t="shared" si="78"/>
        <v>-2.9416666666666664</v>
      </c>
      <c r="EC27" s="127">
        <f t="shared" si="79"/>
        <v>-3.258410905721683</v>
      </c>
      <c r="ED27" s="29">
        <f t="shared" si="80"/>
        <v>-2.6919973793630168</v>
      </c>
      <c r="EE27" s="29">
        <f t="shared" si="81"/>
        <v>-0.56641352635866626</v>
      </c>
    </row>
    <row r="28" spans="1:135" ht="14" x14ac:dyDescent="0.15">
      <c r="A28" s="105"/>
      <c r="B28" s="135"/>
      <c r="C28" s="135"/>
      <c r="D28" s="135"/>
      <c r="E28" s="135"/>
      <c r="F28" s="135"/>
      <c r="G28" s="135"/>
      <c r="H28" s="135"/>
      <c r="I28" s="135"/>
      <c r="J28" s="135"/>
      <c r="K28" s="135"/>
      <c r="L28" s="135"/>
      <c r="M28" s="135"/>
      <c r="N28" s="135"/>
      <c r="O28" s="135"/>
      <c r="P28" s="135"/>
      <c r="Q28" s="135"/>
      <c r="R28" s="135"/>
      <c r="S28" s="135"/>
      <c r="T28" s="135"/>
      <c r="U28" s="135"/>
      <c r="V28" s="135"/>
      <c r="W28" s="135"/>
      <c r="X28" s="135"/>
      <c r="Y28" s="135"/>
      <c r="Z28" s="135"/>
      <c r="AA28" s="135"/>
      <c r="AB28" s="135"/>
      <c r="AC28" s="107"/>
      <c r="AD28" s="108"/>
      <c r="AE28" s="4"/>
      <c r="AF28" s="107"/>
      <c r="AG28" s="109"/>
      <c r="AH28" s="110"/>
      <c r="AI28" s="110"/>
      <c r="AJ28" s="110"/>
      <c r="AK28" s="110"/>
      <c r="AL28" s="110"/>
      <c r="AM28" s="110"/>
      <c r="AN28" s="110"/>
      <c r="AO28" s="110"/>
      <c r="AP28" s="110"/>
      <c r="AQ28" s="110"/>
      <c r="AR28" s="110"/>
      <c r="AS28" s="110"/>
      <c r="AT28" s="111"/>
      <c r="AU28" s="111"/>
      <c r="AV28" s="111"/>
      <c r="AW28" s="111"/>
      <c r="AX28" s="111"/>
      <c r="AY28" s="112"/>
      <c r="AZ28" s="113"/>
      <c r="BA28" s="114"/>
      <c r="BB28" s="115"/>
      <c r="BC28" s="115"/>
      <c r="BD28" s="115"/>
      <c r="BE28" s="129"/>
      <c r="BF28" s="115"/>
      <c r="BG28" s="115"/>
      <c r="BH28" s="129"/>
      <c r="BI28" s="115"/>
      <c r="BJ28" s="115"/>
      <c r="BK28" s="129"/>
      <c r="BL28" s="115"/>
      <c r="BM28" s="115"/>
      <c r="BN28" s="117"/>
      <c r="BO28" s="115"/>
      <c r="BP28" s="115"/>
      <c r="BQ28" s="129"/>
      <c r="BR28" s="115"/>
      <c r="BS28" s="115"/>
      <c r="BT28" s="129"/>
      <c r="BU28" s="115"/>
      <c r="BV28" s="115"/>
      <c r="BW28" s="129"/>
      <c r="BX28" s="115"/>
      <c r="BY28" s="115"/>
      <c r="CA28" s="118"/>
      <c r="CB28" s="119"/>
      <c r="CC28" s="119"/>
      <c r="CD28" s="118"/>
      <c r="CE28" s="118"/>
      <c r="CF28" s="118"/>
      <c r="CG28" s="118"/>
      <c r="CH28" s="118"/>
      <c r="CI28" s="118"/>
      <c r="CJ28" s="118"/>
      <c r="CK28" s="118"/>
      <c r="CL28" s="118"/>
      <c r="CM28" s="115"/>
      <c r="CN28" s="115"/>
      <c r="CO28" s="115"/>
      <c r="CP28" s="115"/>
      <c r="CQ28" s="120"/>
      <c r="CR28" s="100"/>
      <c r="CS28" s="111"/>
      <c r="CT28" s="115"/>
      <c r="CU28" s="122"/>
      <c r="CV28" s="118"/>
      <c r="CW28" s="119"/>
      <c r="CX28" s="119"/>
      <c r="CY28" s="118"/>
      <c r="CZ28" s="118"/>
      <c r="DA28" s="118"/>
      <c r="DB28" s="118"/>
      <c r="DC28" s="118"/>
      <c r="DD28" s="118"/>
      <c r="DE28" s="118"/>
      <c r="DF28" s="118"/>
      <c r="DG28" s="118"/>
      <c r="DH28" s="115"/>
      <c r="DI28" s="115"/>
      <c r="DJ28" s="115"/>
      <c r="DK28" s="115"/>
      <c r="DL28" s="120"/>
      <c r="DM28" s="100"/>
      <c r="DN28" s="111"/>
      <c r="DO28" s="115"/>
      <c r="DP28" s="130"/>
      <c r="DQ28" s="124"/>
      <c r="DR28" s="132"/>
      <c r="DS28" s="125"/>
      <c r="DT28" s="124"/>
      <c r="DU28" s="124"/>
      <c r="DV28" s="124"/>
      <c r="DW28" s="124"/>
      <c r="DX28" s="124"/>
      <c r="DY28" s="126"/>
      <c r="DZ28" s="127"/>
      <c r="EA28" s="127"/>
      <c r="EB28" s="127"/>
      <c r="EC28" s="127"/>
      <c r="ED28" s="29"/>
      <c r="EE28" s="29"/>
    </row>
    <row r="29" spans="1:135" ht="14" x14ac:dyDescent="0.15">
      <c r="A29" s="105"/>
      <c r="B29" s="135"/>
      <c r="C29" s="135"/>
      <c r="D29" s="135"/>
      <c r="E29" s="135"/>
      <c r="F29" s="135"/>
      <c r="G29" s="135"/>
      <c r="H29" s="135"/>
      <c r="I29" s="135"/>
      <c r="J29" s="135"/>
      <c r="K29" s="135"/>
      <c r="L29" s="135"/>
      <c r="M29" s="135"/>
      <c r="N29" s="135"/>
      <c r="O29" s="135"/>
      <c r="P29" s="135"/>
      <c r="Q29" s="135"/>
      <c r="R29" s="135"/>
      <c r="S29" s="135"/>
      <c r="T29" s="135"/>
      <c r="U29" s="135"/>
      <c r="V29" s="135"/>
      <c r="W29" s="135"/>
      <c r="X29" s="135"/>
      <c r="Y29" s="135"/>
      <c r="Z29" s="135"/>
      <c r="AA29" s="135"/>
      <c r="AB29" s="135"/>
      <c r="AC29" s="107"/>
      <c r="AD29" s="108"/>
      <c r="AE29" s="4"/>
      <c r="AF29" s="107"/>
      <c r="AG29" s="109"/>
      <c r="AH29" s="110"/>
      <c r="AI29" s="110"/>
      <c r="AJ29" s="110"/>
      <c r="AK29" s="110"/>
      <c r="AL29" s="110"/>
      <c r="AM29" s="110"/>
      <c r="AN29" s="110"/>
      <c r="AO29" s="110"/>
      <c r="AP29" s="110"/>
      <c r="AQ29" s="110"/>
      <c r="AR29" s="110"/>
      <c r="AS29" s="110"/>
      <c r="AT29" s="111"/>
      <c r="AU29" s="111"/>
      <c r="AV29" s="111"/>
      <c r="AW29" s="111"/>
      <c r="AX29" s="111"/>
      <c r="AY29" s="112"/>
      <c r="AZ29" s="113"/>
      <c r="BA29" s="114"/>
      <c r="BB29" s="115"/>
      <c r="BC29" s="115"/>
      <c r="BD29" s="115"/>
      <c r="BE29" s="129"/>
      <c r="BF29" s="115"/>
      <c r="BG29" s="115"/>
      <c r="BH29" s="129"/>
      <c r="BI29" s="115"/>
      <c r="BJ29" s="115"/>
      <c r="BK29" s="129"/>
      <c r="BL29" s="115"/>
      <c r="BM29" s="115"/>
      <c r="BN29" s="117"/>
      <c r="BO29" s="115"/>
      <c r="BP29" s="115"/>
      <c r="BQ29" s="129"/>
      <c r="BR29" s="115"/>
      <c r="BS29" s="115"/>
      <c r="BT29" s="129"/>
      <c r="BU29" s="115"/>
      <c r="BV29" s="115"/>
      <c r="BW29" s="129"/>
      <c r="BX29" s="115"/>
      <c r="BY29" s="115"/>
      <c r="CA29" s="118"/>
      <c r="CB29" s="119"/>
      <c r="CC29" s="119"/>
      <c r="CD29" s="118"/>
      <c r="CE29" s="118"/>
      <c r="CF29" s="118"/>
      <c r="CG29" s="118"/>
      <c r="CH29" s="118"/>
      <c r="CI29" s="118"/>
      <c r="CJ29" s="118"/>
      <c r="CK29" s="118"/>
      <c r="CL29" s="118"/>
      <c r="CM29" s="115"/>
      <c r="CN29" s="115"/>
      <c r="CO29" s="115"/>
      <c r="CP29" s="115"/>
      <c r="CQ29" s="120"/>
      <c r="CR29" s="100"/>
      <c r="CS29" s="111"/>
      <c r="CT29" s="115"/>
      <c r="CU29" s="122"/>
      <c r="CV29" s="118"/>
      <c r="CW29" s="119"/>
      <c r="CX29" s="119"/>
      <c r="CY29" s="118"/>
      <c r="CZ29" s="118"/>
      <c r="DA29" s="118"/>
      <c r="DB29" s="118"/>
      <c r="DC29" s="118"/>
      <c r="DD29" s="118"/>
      <c r="DE29" s="118"/>
      <c r="DF29" s="118"/>
      <c r="DG29" s="118"/>
      <c r="DH29" s="115"/>
      <c r="DI29" s="115"/>
      <c r="DJ29" s="115"/>
      <c r="DK29" s="115"/>
      <c r="DL29" s="120"/>
      <c r="DM29" s="100"/>
      <c r="DN29" s="111"/>
      <c r="DO29" s="115"/>
      <c r="DP29" s="130"/>
      <c r="DQ29" s="124"/>
      <c r="DR29" s="132"/>
      <c r="DS29" s="125"/>
      <c r="DT29" s="124"/>
      <c r="DU29" s="124"/>
      <c r="DV29" s="124"/>
      <c r="DW29" s="124"/>
      <c r="DX29" s="124"/>
      <c r="DY29" s="126"/>
      <c r="DZ29" s="127"/>
      <c r="EA29" s="127"/>
      <c r="EB29" s="127"/>
      <c r="EC29" s="127"/>
      <c r="ED29" s="29"/>
      <c r="EE29" s="29"/>
    </row>
    <row r="30" spans="1:135" ht="14" x14ac:dyDescent="0.15">
      <c r="A30" s="105"/>
      <c r="B30" s="135"/>
      <c r="C30" s="135"/>
      <c r="D30" s="135"/>
      <c r="E30" s="135"/>
      <c r="F30" s="135"/>
      <c r="G30" s="135"/>
      <c r="H30" s="135"/>
      <c r="I30" s="135"/>
      <c r="J30" s="135"/>
      <c r="K30" s="135"/>
      <c r="L30" s="135"/>
      <c r="M30" s="135"/>
      <c r="N30" s="135"/>
      <c r="O30" s="135"/>
      <c r="P30" s="135"/>
      <c r="Q30" s="135"/>
      <c r="R30" s="135"/>
      <c r="S30" s="135"/>
      <c r="T30" s="135"/>
      <c r="U30" s="135"/>
      <c r="V30" s="135"/>
      <c r="W30" s="135"/>
      <c r="X30" s="135"/>
      <c r="Y30" s="135"/>
      <c r="Z30" s="135"/>
      <c r="AA30" s="135"/>
      <c r="AB30" s="135"/>
      <c r="AC30" s="107"/>
      <c r="AD30" s="108"/>
      <c r="AE30" s="4"/>
      <c r="AF30" s="107"/>
      <c r="AG30" s="109"/>
      <c r="AH30" s="110"/>
      <c r="AI30" s="110"/>
      <c r="AJ30" s="110"/>
      <c r="AK30" s="110"/>
      <c r="AL30" s="110"/>
      <c r="AM30" s="110"/>
      <c r="AN30" s="110"/>
      <c r="AO30" s="110"/>
      <c r="AP30" s="110"/>
      <c r="AQ30" s="110"/>
      <c r="AR30" s="110"/>
      <c r="AS30" s="110"/>
      <c r="AT30" s="111"/>
      <c r="AU30" s="111"/>
      <c r="AV30" s="111"/>
      <c r="AW30" s="111"/>
      <c r="AX30" s="111"/>
      <c r="AY30" s="112"/>
      <c r="AZ30" s="113"/>
      <c r="BA30" s="114"/>
      <c r="BB30" s="115"/>
      <c r="BC30" s="115"/>
      <c r="BD30" s="115"/>
      <c r="BE30" s="129"/>
      <c r="BF30" s="115"/>
      <c r="BG30" s="115"/>
      <c r="BH30" s="129"/>
      <c r="BI30" s="115"/>
      <c r="BJ30" s="115"/>
      <c r="BK30" s="129"/>
      <c r="BL30" s="115"/>
      <c r="BM30" s="115"/>
      <c r="BN30" s="117"/>
      <c r="BO30" s="115"/>
      <c r="BP30" s="115"/>
      <c r="BQ30" s="129"/>
      <c r="BR30" s="115"/>
      <c r="BS30" s="115"/>
      <c r="BT30" s="129"/>
      <c r="BU30" s="115"/>
      <c r="BV30" s="115"/>
      <c r="BW30" s="129"/>
      <c r="BX30" s="115"/>
      <c r="BY30" s="115"/>
      <c r="CA30" s="118"/>
      <c r="CB30" s="119"/>
      <c r="CC30" s="119"/>
      <c r="CD30" s="118"/>
      <c r="CE30" s="118"/>
      <c r="CF30" s="118"/>
      <c r="CG30" s="118"/>
      <c r="CH30" s="118"/>
      <c r="CI30" s="118"/>
      <c r="CJ30" s="118"/>
      <c r="CK30" s="118"/>
      <c r="CL30" s="118"/>
      <c r="CM30" s="115"/>
      <c r="CN30" s="115"/>
      <c r="CO30" s="115"/>
      <c r="CP30" s="115"/>
      <c r="CQ30" s="120"/>
      <c r="CR30" s="100"/>
      <c r="CS30" s="111"/>
      <c r="CT30" s="115"/>
      <c r="CU30" s="122"/>
      <c r="CV30" s="118"/>
      <c r="CW30" s="119"/>
      <c r="CX30" s="119"/>
      <c r="CY30" s="118"/>
      <c r="CZ30" s="118"/>
      <c r="DA30" s="118"/>
      <c r="DB30" s="118"/>
      <c r="DC30" s="118"/>
      <c r="DD30" s="118"/>
      <c r="DE30" s="118"/>
      <c r="DF30" s="118"/>
      <c r="DG30" s="118"/>
      <c r="DH30" s="115"/>
      <c r="DI30" s="115"/>
      <c r="DJ30" s="115"/>
      <c r="DK30" s="115"/>
      <c r="DL30" s="120"/>
      <c r="DM30" s="100"/>
      <c r="DN30" s="111"/>
      <c r="DO30" s="115"/>
      <c r="DP30" s="130"/>
      <c r="DQ30" s="124"/>
      <c r="DR30" s="132"/>
      <c r="DS30" s="125"/>
      <c r="DT30" s="124"/>
      <c r="DU30" s="124"/>
      <c r="DV30" s="124"/>
      <c r="DW30" s="124"/>
      <c r="DX30" s="124"/>
      <c r="DY30" s="126"/>
      <c r="DZ30" s="127"/>
      <c r="EA30" s="127"/>
      <c r="EB30" s="127"/>
      <c r="EC30" s="127"/>
      <c r="ED30" s="29"/>
      <c r="EE30" s="29"/>
    </row>
    <row r="31" spans="1:135" ht="14" x14ac:dyDescent="0.15">
      <c r="A31" s="105"/>
      <c r="B31" s="135"/>
      <c r="C31" s="135"/>
      <c r="D31" s="135"/>
      <c r="E31" s="135"/>
      <c r="F31" s="135"/>
      <c r="G31" s="135"/>
      <c r="H31" s="135"/>
      <c r="I31" s="135"/>
      <c r="J31" s="135"/>
      <c r="K31" s="135"/>
      <c r="L31" s="135"/>
      <c r="M31" s="135"/>
      <c r="N31" s="135"/>
      <c r="O31" s="135"/>
      <c r="P31" s="135"/>
      <c r="Q31" s="135"/>
      <c r="R31" s="135"/>
      <c r="S31" s="135"/>
      <c r="T31" s="135"/>
      <c r="U31" s="135"/>
      <c r="V31" s="135"/>
      <c r="W31" s="135"/>
      <c r="X31" s="135"/>
      <c r="Y31" s="135"/>
      <c r="Z31" s="135"/>
      <c r="AA31" s="135"/>
      <c r="AB31" s="135"/>
      <c r="AC31" s="107"/>
      <c r="AD31" s="108"/>
      <c r="AE31" s="4"/>
      <c r="AF31" s="107"/>
      <c r="AG31" s="109"/>
      <c r="AH31" s="110"/>
      <c r="AI31" s="110"/>
      <c r="AJ31" s="110"/>
      <c r="AK31" s="110"/>
      <c r="AL31" s="110"/>
      <c r="AM31" s="110"/>
      <c r="AN31" s="110"/>
      <c r="AO31" s="110"/>
      <c r="AP31" s="110"/>
      <c r="AQ31" s="110"/>
      <c r="AR31" s="110"/>
      <c r="AS31" s="110"/>
      <c r="AT31" s="111"/>
      <c r="AU31" s="111"/>
      <c r="AV31" s="111"/>
      <c r="AW31" s="111"/>
      <c r="AX31" s="111"/>
      <c r="AY31" s="133"/>
      <c r="AZ31" s="113"/>
      <c r="BA31" s="114"/>
      <c r="BB31" s="115"/>
      <c r="BC31" s="115"/>
      <c r="BD31" s="115"/>
      <c r="BE31" s="129"/>
      <c r="BF31" s="115"/>
      <c r="BG31" s="115"/>
      <c r="BH31" s="129"/>
      <c r="BI31" s="115"/>
      <c r="BJ31" s="115"/>
      <c r="BK31" s="129"/>
      <c r="BL31" s="115"/>
      <c r="BM31" s="115"/>
      <c r="CA31" s="118"/>
      <c r="CB31" s="119"/>
      <c r="CC31" s="119"/>
      <c r="CD31" s="118"/>
      <c r="CE31" s="118"/>
      <c r="CF31" s="118"/>
      <c r="CG31" s="118"/>
      <c r="CH31" s="118"/>
      <c r="CI31" s="118"/>
      <c r="CJ31" s="118"/>
      <c r="CK31" s="118"/>
      <c r="CL31" s="118"/>
      <c r="CM31" s="115"/>
      <c r="CN31" s="115"/>
      <c r="CO31" s="115"/>
      <c r="CP31" s="115"/>
      <c r="CQ31" s="120"/>
      <c r="CR31" s="100"/>
      <c r="CS31" s="111"/>
      <c r="CT31" s="115"/>
      <c r="CU31" s="122"/>
      <c r="CV31" s="118"/>
      <c r="CW31" s="119"/>
      <c r="CX31" s="119"/>
      <c r="CY31" s="118"/>
      <c r="CZ31" s="118"/>
      <c r="DA31" s="118"/>
      <c r="DB31" s="118"/>
      <c r="DC31" s="118"/>
      <c r="DD31" s="118"/>
      <c r="DE31" s="118"/>
      <c r="DF31" s="118"/>
      <c r="DG31" s="118"/>
      <c r="DH31" s="115"/>
      <c r="DI31" s="115"/>
      <c r="DJ31" s="115"/>
      <c r="DK31" s="115"/>
      <c r="DL31" s="120"/>
      <c r="DM31" s="100"/>
      <c r="DN31" s="111"/>
      <c r="DO31" s="115"/>
      <c r="DP31" s="130"/>
      <c r="DQ31" s="124"/>
      <c r="DR31" s="132"/>
      <c r="DS31" s="125"/>
      <c r="DT31" s="124"/>
      <c r="DU31" s="124"/>
      <c r="DV31" s="124"/>
      <c r="DW31" s="124"/>
      <c r="DX31" s="124"/>
      <c r="DY31" s="126"/>
      <c r="DZ31" s="56"/>
      <c r="EA31" s="56"/>
      <c r="EB31" s="56"/>
      <c r="EC31" s="56"/>
      <c r="ED31" s="28"/>
      <c r="EE31" s="28"/>
    </row>
    <row r="32" spans="1:135" ht="14" x14ac:dyDescent="0.15">
      <c r="A32" s="105"/>
      <c r="B32" s="135"/>
      <c r="C32" s="135"/>
      <c r="D32" s="135"/>
      <c r="E32" s="135"/>
      <c r="F32" s="135"/>
      <c r="G32" s="135"/>
      <c r="H32" s="135"/>
      <c r="I32" s="135"/>
      <c r="J32" s="135"/>
      <c r="K32" s="135"/>
      <c r="L32" s="135"/>
      <c r="M32" s="135"/>
      <c r="N32" s="135"/>
      <c r="O32" s="135"/>
      <c r="P32" s="135"/>
      <c r="Q32" s="135"/>
      <c r="R32" s="135"/>
      <c r="S32" s="135"/>
      <c r="T32" s="135"/>
      <c r="U32" s="135"/>
      <c r="V32" s="135"/>
      <c r="W32" s="135"/>
      <c r="X32" s="135"/>
      <c r="Y32" s="135"/>
      <c r="Z32" s="135"/>
      <c r="AA32" s="135"/>
      <c r="AB32" s="135"/>
      <c r="AC32" s="107"/>
      <c r="AD32" s="108"/>
      <c r="AE32" s="4"/>
      <c r="AF32" s="107"/>
      <c r="AG32" s="134"/>
      <c r="AH32" s="110"/>
      <c r="AI32" s="110"/>
      <c r="AJ32" s="110"/>
      <c r="AK32" s="110"/>
      <c r="AL32" s="110"/>
      <c r="AM32" s="110"/>
      <c r="AN32" s="110"/>
      <c r="AO32" s="110"/>
      <c r="AP32" s="110"/>
      <c r="AQ32" s="110"/>
      <c r="AR32" s="110"/>
      <c r="AS32" s="110"/>
      <c r="AT32" s="111"/>
      <c r="AU32" s="111"/>
      <c r="AV32" s="111"/>
      <c r="AW32" s="111"/>
      <c r="AX32" s="111"/>
      <c r="AY32" s="133"/>
      <c r="AZ32" s="113"/>
      <c r="BA32" s="114"/>
      <c r="BB32" s="115"/>
      <c r="BC32" s="115"/>
      <c r="BD32" s="115"/>
      <c r="BE32" s="129"/>
      <c r="BF32" s="115"/>
      <c r="BG32" s="115"/>
      <c r="BH32" s="129"/>
      <c r="BI32" s="115"/>
      <c r="BJ32" s="115"/>
      <c r="BK32" s="129"/>
      <c r="BL32" s="115"/>
      <c r="BM32" s="115"/>
      <c r="CA32" s="118"/>
      <c r="CB32" s="119"/>
      <c r="CC32" s="119"/>
      <c r="CD32" s="118"/>
      <c r="CE32" s="118"/>
      <c r="CF32" s="118"/>
      <c r="CG32" s="118"/>
      <c r="CH32" s="118"/>
      <c r="CI32" s="118"/>
      <c r="CJ32" s="118"/>
      <c r="CK32" s="118"/>
      <c r="CL32" s="118"/>
      <c r="CM32" s="115"/>
      <c r="CN32" s="115"/>
      <c r="CO32" s="115"/>
      <c r="CP32" s="115"/>
      <c r="CQ32" s="120"/>
      <c r="CR32" s="100"/>
      <c r="CS32" s="111"/>
      <c r="CT32" s="115"/>
      <c r="CU32" s="122"/>
      <c r="CV32" s="118"/>
      <c r="CW32" s="119"/>
      <c r="CX32" s="119"/>
      <c r="CY32" s="118"/>
      <c r="CZ32" s="118"/>
      <c r="DA32" s="118"/>
      <c r="DB32" s="118"/>
      <c r="DC32" s="118"/>
      <c r="DD32" s="118"/>
      <c r="DE32" s="118"/>
      <c r="DF32" s="118"/>
      <c r="DG32" s="118"/>
      <c r="DH32" s="115"/>
      <c r="DI32" s="115"/>
      <c r="DJ32" s="115"/>
      <c r="DK32" s="115"/>
      <c r="DL32" s="120"/>
      <c r="DM32" s="100"/>
      <c r="DN32" s="111"/>
      <c r="DO32" s="115"/>
      <c r="DP32" s="130"/>
      <c r="DQ32" s="124"/>
      <c r="DR32" s="132"/>
      <c r="DS32" s="125"/>
      <c r="DT32" s="124"/>
      <c r="DU32" s="124"/>
      <c r="DV32" s="124"/>
      <c r="DW32" s="124"/>
      <c r="DX32" s="124"/>
      <c r="DY32" s="126"/>
      <c r="DZ32" s="56"/>
      <c r="EA32" s="56"/>
      <c r="EB32" s="56"/>
      <c r="EC32" s="56"/>
      <c r="ED32" s="28"/>
      <c r="EE32" s="28"/>
    </row>
    <row r="33" spans="1:135" ht="14" x14ac:dyDescent="0.15">
      <c r="A33" s="105"/>
      <c r="B33" s="135"/>
      <c r="C33" s="135"/>
      <c r="D33" s="135"/>
      <c r="E33" s="135"/>
      <c r="F33" s="135"/>
      <c r="G33" s="135"/>
      <c r="H33" s="135"/>
      <c r="I33" s="135"/>
      <c r="J33" s="135"/>
      <c r="K33" s="135"/>
      <c r="L33" s="135"/>
      <c r="M33" s="135"/>
      <c r="N33" s="135"/>
      <c r="O33" s="135"/>
      <c r="P33" s="135"/>
      <c r="Q33" s="135"/>
      <c r="R33" s="135"/>
      <c r="S33" s="135"/>
      <c r="T33" s="135"/>
      <c r="U33" s="135"/>
      <c r="V33" s="135"/>
      <c r="W33" s="135"/>
      <c r="X33" s="135"/>
      <c r="Y33" s="135"/>
      <c r="Z33" s="135"/>
      <c r="AA33" s="135"/>
      <c r="AB33" s="135"/>
      <c r="AC33" s="107"/>
      <c r="AD33" s="108"/>
      <c r="AE33" s="4"/>
      <c r="AF33" s="107"/>
      <c r="AG33" s="134"/>
      <c r="AH33" s="110"/>
      <c r="AI33" s="110"/>
      <c r="AJ33" s="110"/>
      <c r="AK33" s="110"/>
      <c r="AL33" s="110"/>
      <c r="AM33" s="110"/>
      <c r="AN33" s="110"/>
      <c r="AO33" s="110"/>
      <c r="AP33" s="110"/>
      <c r="AQ33" s="110"/>
      <c r="AR33" s="110"/>
      <c r="AS33" s="110"/>
      <c r="AT33" s="111"/>
      <c r="AU33" s="111"/>
      <c r="AV33" s="111"/>
      <c r="AW33" s="111"/>
      <c r="AX33" s="111"/>
      <c r="AY33" s="133"/>
      <c r="AZ33" s="113"/>
      <c r="BA33" s="114"/>
      <c r="BB33" s="115"/>
      <c r="BC33" s="115"/>
      <c r="BD33" s="115"/>
      <c r="BE33" s="129"/>
      <c r="BF33" s="115"/>
      <c r="BG33" s="115"/>
      <c r="BH33" s="129"/>
      <c r="BI33" s="115"/>
      <c r="BJ33" s="115"/>
      <c r="BK33" s="129"/>
      <c r="BL33" s="115"/>
      <c r="BM33" s="115"/>
      <c r="CA33" s="118"/>
      <c r="CB33" s="119"/>
      <c r="CC33" s="119"/>
      <c r="CD33" s="118"/>
      <c r="CE33" s="118"/>
      <c r="CF33" s="118"/>
      <c r="CG33" s="118"/>
      <c r="CH33" s="118"/>
      <c r="CI33" s="118"/>
      <c r="CJ33" s="118"/>
      <c r="CK33" s="118"/>
      <c r="CL33" s="118"/>
      <c r="CM33" s="115"/>
      <c r="CN33" s="115"/>
      <c r="CO33" s="115"/>
      <c r="CP33" s="115"/>
      <c r="CQ33" s="120"/>
      <c r="CR33" s="100"/>
      <c r="CS33" s="111"/>
      <c r="CT33" s="115"/>
      <c r="CU33" s="122"/>
      <c r="CV33" s="118"/>
      <c r="CW33" s="119"/>
      <c r="CX33" s="119"/>
      <c r="CY33" s="118"/>
      <c r="CZ33" s="118"/>
      <c r="DA33" s="118"/>
      <c r="DB33" s="118"/>
      <c r="DC33" s="118"/>
      <c r="DD33" s="118"/>
      <c r="DE33" s="118"/>
      <c r="DF33" s="118"/>
      <c r="DG33" s="118"/>
      <c r="DH33" s="115"/>
      <c r="DI33" s="115"/>
      <c r="DJ33" s="115"/>
      <c r="DK33" s="115"/>
      <c r="DL33" s="120"/>
      <c r="DM33" s="100"/>
      <c r="DN33" s="111"/>
      <c r="DO33" s="115"/>
      <c r="DP33" s="130"/>
      <c r="DQ33" s="124"/>
      <c r="DR33" s="132"/>
      <c r="DS33" s="125"/>
      <c r="DT33" s="124"/>
      <c r="DU33" s="124"/>
      <c r="DV33" s="124"/>
      <c r="DW33" s="124"/>
      <c r="DX33" s="124"/>
      <c r="DY33" s="126"/>
      <c r="DZ33" s="56"/>
      <c r="EA33" s="56"/>
      <c r="EB33" s="56"/>
      <c r="EC33" s="56"/>
      <c r="ED33" s="28"/>
      <c r="EE33" s="28"/>
    </row>
    <row r="34" spans="1:135" ht="14" x14ac:dyDescent="0.15">
      <c r="AC34" s="107"/>
      <c r="AD34" s="108"/>
      <c r="AE34" s="4"/>
      <c r="AF34" s="107"/>
      <c r="AG34" s="136"/>
      <c r="AH34" s="110"/>
      <c r="AI34" s="110"/>
      <c r="AJ34" s="110"/>
      <c r="AK34" s="110"/>
      <c r="AL34" s="110"/>
      <c r="AM34" s="110"/>
      <c r="AN34" s="110"/>
      <c r="AO34" s="110"/>
      <c r="AP34" s="110"/>
      <c r="AQ34" s="110"/>
      <c r="AR34" s="110"/>
      <c r="AS34" s="110"/>
      <c r="AT34" s="111"/>
      <c r="AU34" s="111"/>
      <c r="AV34" s="111"/>
      <c r="AW34" s="111"/>
      <c r="AX34" s="111"/>
      <c r="AY34" s="133"/>
      <c r="AZ34" s="113"/>
      <c r="BA34" s="114"/>
      <c r="BB34" s="115"/>
      <c r="BC34" s="115"/>
      <c r="BD34" s="115"/>
      <c r="BE34" s="129"/>
      <c r="BF34" s="115"/>
      <c r="BG34" s="115"/>
      <c r="BH34" s="129"/>
      <c r="BI34" s="115"/>
      <c r="BJ34" s="115"/>
      <c r="BK34" s="129"/>
      <c r="BL34" s="115"/>
      <c r="BM34" s="115"/>
      <c r="CA34" s="118"/>
      <c r="CB34" s="119"/>
      <c r="CC34" s="119"/>
      <c r="CD34" s="118"/>
      <c r="CE34" s="118"/>
      <c r="CF34" s="118"/>
      <c r="CG34" s="118"/>
      <c r="CH34" s="118"/>
      <c r="CI34" s="118"/>
      <c r="CJ34" s="118"/>
      <c r="CK34" s="118"/>
      <c r="CL34" s="118"/>
      <c r="CM34" s="115"/>
      <c r="CN34" s="115"/>
      <c r="CO34" s="115"/>
      <c r="CP34" s="115"/>
      <c r="CQ34" s="120"/>
      <c r="CR34" s="100"/>
      <c r="CS34" s="111"/>
      <c r="CT34" s="115"/>
      <c r="CU34" s="122"/>
      <c r="CV34" s="118"/>
      <c r="CW34" s="119"/>
      <c r="CX34" s="119"/>
      <c r="CY34" s="118"/>
      <c r="CZ34" s="118"/>
      <c r="DA34" s="118"/>
      <c r="DB34" s="118"/>
      <c r="DC34" s="118"/>
      <c r="DD34" s="118"/>
      <c r="DE34" s="118"/>
      <c r="DF34" s="118"/>
      <c r="DG34" s="118"/>
      <c r="DH34" s="115"/>
      <c r="DI34" s="115"/>
      <c r="DJ34" s="115"/>
      <c r="DK34" s="115"/>
      <c r="DL34" s="120"/>
      <c r="DM34" s="100"/>
      <c r="DN34" s="111"/>
      <c r="DO34" s="115"/>
      <c r="DP34" s="130"/>
      <c r="DQ34" s="124"/>
      <c r="DR34" s="132"/>
      <c r="DS34" s="124"/>
      <c r="DT34" s="124"/>
      <c r="DU34" s="124"/>
      <c r="DV34" s="124"/>
      <c r="DW34" s="124"/>
      <c r="DX34" s="124"/>
      <c r="DY34" s="126"/>
      <c r="DZ34" s="56"/>
      <c r="EA34" s="56"/>
      <c r="EB34" s="56"/>
      <c r="EC34" s="56"/>
      <c r="ED34" s="28"/>
      <c r="EE34" s="28"/>
    </row>
    <row r="35" spans="1:135" ht="13" x14ac:dyDescent="0.15">
      <c r="AC35" s="107"/>
      <c r="AD35" s="108"/>
      <c r="AE35" s="4"/>
      <c r="AF35" s="107"/>
      <c r="AG35" s="136"/>
      <c r="AH35" s="110"/>
      <c r="AI35" s="110"/>
      <c r="AJ35" s="110"/>
      <c r="AK35" s="110"/>
      <c r="AL35" s="110"/>
      <c r="AM35" s="110"/>
      <c r="AN35" s="110"/>
      <c r="AO35" s="110"/>
      <c r="AP35" s="110"/>
      <c r="AQ35" s="110"/>
      <c r="AR35" s="110"/>
      <c r="AS35" s="110"/>
      <c r="AT35" s="111"/>
      <c r="AU35" s="111"/>
      <c r="AV35" s="111"/>
      <c r="AW35" s="111"/>
      <c r="AX35" s="111"/>
      <c r="AY35" s="133"/>
      <c r="AZ35" s="113"/>
      <c r="BA35" s="114"/>
      <c r="BB35" s="115"/>
      <c r="BC35" s="115"/>
      <c r="BD35" s="115"/>
      <c r="BE35" s="129"/>
      <c r="BF35" s="115"/>
      <c r="BG35" s="115"/>
      <c r="BH35" s="129"/>
      <c r="BI35" s="115"/>
      <c r="BJ35" s="115"/>
      <c r="BK35" s="129"/>
      <c r="BL35" s="115"/>
      <c r="BM35" s="115"/>
      <c r="CA35" s="118"/>
      <c r="CB35" s="119"/>
      <c r="CC35" s="119"/>
      <c r="CD35" s="118"/>
      <c r="CE35" s="118"/>
      <c r="CF35" s="118"/>
      <c r="CG35" s="118"/>
      <c r="CH35" s="118"/>
      <c r="CI35" s="118"/>
      <c r="CJ35" s="118"/>
      <c r="CK35" s="118"/>
      <c r="CL35" s="118"/>
      <c r="CM35" s="115"/>
      <c r="CN35" s="115"/>
      <c r="CO35" s="115"/>
      <c r="CP35" s="115"/>
      <c r="CQ35" s="120"/>
      <c r="CR35" s="100"/>
      <c r="CS35" s="111"/>
      <c r="CT35" s="115"/>
      <c r="CU35" s="122"/>
      <c r="CV35" s="118"/>
      <c r="CW35" s="119"/>
      <c r="CX35" s="119"/>
      <c r="CY35" s="118"/>
      <c r="CZ35" s="118"/>
      <c r="DA35" s="118"/>
      <c r="DB35" s="118"/>
      <c r="DC35" s="118"/>
      <c r="DD35" s="118"/>
      <c r="DE35" s="118"/>
      <c r="DF35" s="118"/>
      <c r="DG35" s="118"/>
      <c r="DH35" s="115"/>
      <c r="DI35" s="115"/>
      <c r="DJ35" s="115"/>
      <c r="DK35" s="115"/>
      <c r="DL35" s="120"/>
      <c r="DM35" s="100"/>
      <c r="DN35" s="111"/>
      <c r="DO35" s="115"/>
      <c r="DP35" s="130"/>
      <c r="DQ35" s="124"/>
      <c r="DR35" s="132"/>
      <c r="DS35" s="124"/>
      <c r="DT35" s="124"/>
      <c r="DU35" s="124"/>
      <c r="DV35" s="124"/>
      <c r="DW35" s="124"/>
      <c r="DX35" s="124"/>
      <c r="DY35" s="126"/>
      <c r="DZ35" s="59"/>
      <c r="EA35" s="59"/>
      <c r="EB35" s="59"/>
      <c r="EC35" s="59"/>
      <c r="ED35" s="196"/>
      <c r="EE35" s="196"/>
    </row>
    <row r="36" spans="1:135" ht="13" x14ac:dyDescent="0.15">
      <c r="AC36" s="107"/>
      <c r="AD36" s="108"/>
      <c r="AE36" s="4"/>
      <c r="AF36" s="107"/>
      <c r="AG36" s="136"/>
      <c r="AH36" s="110"/>
      <c r="AI36" s="110"/>
      <c r="AJ36" s="110"/>
      <c r="AK36" s="110"/>
      <c r="AL36" s="110"/>
      <c r="AM36" s="110"/>
      <c r="AN36" s="110"/>
      <c r="AO36" s="110"/>
      <c r="AP36" s="110"/>
      <c r="AQ36" s="110"/>
      <c r="AR36" s="110"/>
      <c r="AS36" s="110"/>
      <c r="AT36" s="111"/>
      <c r="AU36" s="111"/>
      <c r="AV36" s="111"/>
      <c r="AW36" s="111"/>
      <c r="AX36" s="111"/>
      <c r="AY36" s="133"/>
      <c r="AZ36" s="113"/>
      <c r="BA36" s="114"/>
      <c r="BB36" s="115"/>
      <c r="BC36" s="115"/>
      <c r="BD36" s="115"/>
      <c r="BE36" s="129"/>
      <c r="BF36" s="115"/>
      <c r="BG36" s="115"/>
      <c r="BH36" s="129"/>
      <c r="BI36" s="115"/>
      <c r="BJ36" s="115"/>
      <c r="BK36" s="129"/>
      <c r="BL36" s="115"/>
      <c r="BM36" s="115"/>
      <c r="CA36" s="118"/>
      <c r="CB36" s="119"/>
      <c r="CC36" s="119"/>
      <c r="CD36" s="118"/>
      <c r="CE36" s="118"/>
      <c r="CF36" s="118"/>
      <c r="CG36" s="118"/>
      <c r="CH36" s="118"/>
      <c r="CI36" s="118"/>
      <c r="CJ36" s="118"/>
      <c r="CK36" s="118"/>
      <c r="CL36" s="118"/>
      <c r="CM36" s="115"/>
      <c r="CN36" s="115"/>
      <c r="CO36" s="115"/>
      <c r="CP36" s="115"/>
      <c r="CQ36" s="120"/>
      <c r="CR36" s="100"/>
      <c r="CS36" s="111"/>
      <c r="CT36" s="115"/>
      <c r="CU36" s="122"/>
      <c r="CV36" s="118"/>
      <c r="CW36" s="119"/>
      <c r="CX36" s="119"/>
      <c r="CY36" s="118"/>
      <c r="CZ36" s="118"/>
      <c r="DA36" s="118"/>
      <c r="DB36" s="118"/>
      <c r="DC36" s="118"/>
      <c r="DD36" s="118"/>
      <c r="DE36" s="118"/>
      <c r="DF36" s="118"/>
      <c r="DG36" s="118"/>
      <c r="DH36" s="115"/>
      <c r="DI36" s="115"/>
      <c r="DJ36" s="115"/>
      <c r="DK36" s="115"/>
      <c r="DL36" s="120"/>
      <c r="DM36" s="100"/>
      <c r="DN36" s="111"/>
      <c r="DO36" s="115"/>
      <c r="DP36" s="130"/>
      <c r="DQ36" s="124"/>
      <c r="DR36" s="132"/>
      <c r="DS36" s="124"/>
      <c r="DT36" s="124"/>
      <c r="DU36" s="124"/>
      <c r="DV36" s="124"/>
      <c r="DW36" s="124"/>
      <c r="DX36" s="124"/>
      <c r="DY36" s="126"/>
      <c r="DZ36" s="59"/>
      <c r="EA36" s="59"/>
      <c r="EB36" s="59"/>
      <c r="EC36" s="59"/>
      <c r="ED36" s="196"/>
      <c r="EE36" s="196"/>
    </row>
    <row r="37" spans="1:135" ht="13" x14ac:dyDescent="0.15">
      <c r="AW37" s="196"/>
      <c r="DP37" s="137"/>
      <c r="DR37" s="137"/>
      <c r="DU37" s="4"/>
      <c r="DZ37" s="196"/>
      <c r="EA37" s="196"/>
      <c r="EB37" s="196"/>
      <c r="EC37" s="196"/>
      <c r="ED37" s="196"/>
      <c r="EE37" s="196"/>
    </row>
    <row r="38" spans="1:135" ht="13" x14ac:dyDescent="0.15">
      <c r="AW38" s="196"/>
      <c r="DP38" s="137"/>
      <c r="DR38" s="137"/>
      <c r="DU38" s="4"/>
      <c r="DZ38" s="196"/>
      <c r="EA38" s="196"/>
      <c r="EB38" s="196"/>
      <c r="EC38" s="196"/>
      <c r="ED38" s="196"/>
      <c r="EE38" s="196"/>
    </row>
    <row r="39" spans="1:135" ht="13" x14ac:dyDescent="0.15">
      <c r="AW39" s="196"/>
      <c r="DP39" s="137"/>
      <c r="DR39" s="137"/>
      <c r="DU39" s="4"/>
      <c r="DZ39" s="196"/>
      <c r="EA39" s="196"/>
      <c r="EB39" s="196"/>
      <c r="EC39" s="196"/>
      <c r="ED39" s="196"/>
      <c r="EE39" s="196"/>
    </row>
    <row r="40" spans="1:135" ht="13" x14ac:dyDescent="0.15">
      <c r="AW40" s="196"/>
      <c r="DP40" s="137"/>
      <c r="DR40" s="137"/>
      <c r="DU40" s="4"/>
      <c r="DZ40" s="196"/>
      <c r="EA40" s="196"/>
      <c r="EB40" s="196"/>
      <c r="EC40" s="196"/>
      <c r="ED40" s="196"/>
      <c r="EE40" s="196"/>
    </row>
    <row r="41" spans="1:135" ht="13" x14ac:dyDescent="0.15">
      <c r="AW41" s="196"/>
      <c r="DP41" s="137"/>
      <c r="DR41" s="137"/>
      <c r="DU41" s="4"/>
      <c r="DZ41" s="196"/>
      <c r="EA41" s="196"/>
      <c r="EB41" s="196"/>
      <c r="EC41" s="196"/>
      <c r="ED41" s="196"/>
      <c r="EE41" s="196"/>
    </row>
    <row r="42" spans="1:135" ht="13" x14ac:dyDescent="0.15">
      <c r="AW42" s="196"/>
      <c r="DR42" s="137"/>
      <c r="DU42" s="4"/>
      <c r="DZ42" s="196"/>
      <c r="EA42" s="196"/>
      <c r="EB42" s="196"/>
      <c r="EC42" s="196"/>
      <c r="ED42" s="196"/>
      <c r="EE42" s="196"/>
    </row>
    <row r="43" spans="1:135" ht="13" x14ac:dyDescent="0.15">
      <c r="AW43" s="196"/>
      <c r="DR43" s="137"/>
      <c r="DU43" s="4"/>
      <c r="DZ43" s="196"/>
      <c r="EA43" s="196"/>
      <c r="EB43" s="196"/>
      <c r="EC43" s="196"/>
      <c r="ED43" s="196"/>
      <c r="EE43" s="196"/>
    </row>
    <row r="44" spans="1:135" ht="13" x14ac:dyDescent="0.15">
      <c r="L44" s="57" t="s">
        <v>157</v>
      </c>
      <c r="M44" s="57" t="s">
        <v>158</v>
      </c>
      <c r="N44" s="57" t="s">
        <v>159</v>
      </c>
      <c r="AW44" s="196"/>
      <c r="DU44" s="4"/>
      <c r="DZ44" s="196"/>
      <c r="EA44" s="196"/>
      <c r="EB44" s="196"/>
      <c r="EC44" s="196"/>
      <c r="ED44" s="196"/>
      <c r="EE44" s="196"/>
    </row>
    <row r="45" spans="1:135" ht="13" x14ac:dyDescent="0.15">
      <c r="A45" s="57" t="s">
        <v>160</v>
      </c>
      <c r="AW45" s="196"/>
      <c r="DU45" s="4"/>
      <c r="DZ45" s="196"/>
      <c r="EA45" s="196"/>
      <c r="EB45" s="196"/>
      <c r="EC45" s="196"/>
      <c r="ED45" s="196"/>
      <c r="EE45" s="196"/>
    </row>
    <row r="46" spans="1:135" ht="13" x14ac:dyDescent="0.15">
      <c r="A46" s="139" t="s">
        <v>161</v>
      </c>
      <c r="B46" s="139" t="s">
        <v>117</v>
      </c>
      <c r="C46" s="139" t="s">
        <v>127</v>
      </c>
      <c r="D46" s="139" t="s">
        <v>162</v>
      </c>
      <c r="E46" s="139" t="s">
        <v>163</v>
      </c>
      <c r="F46" s="139" t="s">
        <v>164</v>
      </c>
      <c r="G46" s="139"/>
      <c r="H46" s="139" t="s">
        <v>165</v>
      </c>
      <c r="I46" s="139" t="s">
        <v>166</v>
      </c>
      <c r="J46" s="143"/>
      <c r="K46" s="143"/>
      <c r="L46" s="57" t="s">
        <v>117</v>
      </c>
      <c r="M46" s="57" t="s">
        <v>117</v>
      </c>
      <c r="N46" s="57" t="s">
        <v>117</v>
      </c>
      <c r="O46" s="57" t="s">
        <v>167</v>
      </c>
      <c r="AW46" s="196"/>
      <c r="DU46" s="4"/>
      <c r="DZ46" s="196"/>
      <c r="EA46" s="196"/>
      <c r="EB46" s="196"/>
      <c r="EC46" s="196"/>
      <c r="ED46" s="196"/>
      <c r="EE46" s="196"/>
    </row>
    <row r="47" spans="1:135" ht="13" x14ac:dyDescent="0.15">
      <c r="A47" s="139">
        <v>1</v>
      </c>
      <c r="B47" s="186" t="s">
        <v>743</v>
      </c>
      <c r="C47" s="192" t="s">
        <v>170</v>
      </c>
      <c r="D47" s="191" t="s">
        <v>712</v>
      </c>
      <c r="E47" s="141"/>
      <c r="F47" s="142"/>
      <c r="G47" s="141"/>
      <c r="H47" s="141">
        <v>0</v>
      </c>
      <c r="I47" s="143"/>
      <c r="J47" s="143"/>
      <c r="K47" s="143"/>
      <c r="L47" s="144" t="str">
        <f t="shared" ref="L47:L74" si="93">IF(ISERROR(SEARCH(L$44,B47)),B47,TRIM(LEFT(B47,SEARCH(L$44,B47)-1)))</f>
        <v>#1 Mckelle Meek</v>
      </c>
      <c r="M47" s="144" t="str">
        <f t="shared" ref="M47:N62" si="94">IF(ISERROR(SEARCH(M$44,L47)),L47,TRIM(LEFT(L47,SEARCH(M$44,L47)-1)))</f>
        <v>#1 Mckelle Meek</v>
      </c>
      <c r="N47" s="144" t="str">
        <f t="shared" si="94"/>
        <v>#1 Mckelle Meek</v>
      </c>
      <c r="O47" s="144" t="str">
        <f t="shared" ref="O47:O74" si="95">IF(NOT(ISNUMBER(H47)),H47,IF(H47&lt;3,VLOOKUP(H47,$Y$47:$Z$49,2,FALSE),CONCATENATE(H47+1,"th")))</f>
        <v>1st</v>
      </c>
      <c r="S47" s="57" t="s">
        <v>170</v>
      </c>
      <c r="T47" s="57">
        <v>1</v>
      </c>
      <c r="Y47" s="57">
        <v>0</v>
      </c>
      <c r="Z47" s="57" t="s">
        <v>171</v>
      </c>
      <c r="AW47" s="196"/>
      <c r="DU47" s="4"/>
      <c r="DZ47" s="196"/>
      <c r="EA47" s="196"/>
      <c r="EB47" s="196"/>
      <c r="EC47" s="196"/>
      <c r="ED47" s="196"/>
      <c r="EE47" s="196"/>
    </row>
    <row r="48" spans="1:135" ht="13" x14ac:dyDescent="0.15">
      <c r="A48" s="139">
        <v>2</v>
      </c>
      <c r="B48" s="186" t="s">
        <v>744</v>
      </c>
      <c r="C48" s="192" t="s">
        <v>172</v>
      </c>
      <c r="D48" s="191" t="s">
        <v>692</v>
      </c>
      <c r="E48" s="141"/>
      <c r="F48" s="142"/>
      <c r="G48" s="141"/>
      <c r="H48" s="141">
        <v>3</v>
      </c>
      <c r="I48" s="141"/>
      <c r="J48" s="143"/>
      <c r="K48" s="143"/>
      <c r="L48" s="144" t="str">
        <f t="shared" si="93"/>
        <v>#2 Rose Pflug</v>
      </c>
      <c r="M48" s="144" t="str">
        <f t="shared" si="94"/>
        <v>#2 Rose Pflug</v>
      </c>
      <c r="N48" s="144" t="str">
        <f t="shared" si="94"/>
        <v>#2 Rose Pflug</v>
      </c>
      <c r="O48" s="144" t="str">
        <f t="shared" si="95"/>
        <v>4th</v>
      </c>
      <c r="S48" s="57" t="s">
        <v>172</v>
      </c>
      <c r="T48" s="57">
        <v>2</v>
      </c>
      <c r="Y48" s="57">
        <v>1</v>
      </c>
      <c r="Z48" s="57" t="s">
        <v>173</v>
      </c>
      <c r="AW48" s="196"/>
      <c r="DU48" s="4"/>
      <c r="DZ48" s="196"/>
      <c r="EA48" s="196"/>
      <c r="EB48" s="196"/>
      <c r="EC48" s="196"/>
      <c r="ED48" s="196"/>
      <c r="EE48" s="196"/>
    </row>
    <row r="49" spans="1:135" ht="13" x14ac:dyDescent="0.15">
      <c r="A49" s="139">
        <v>4</v>
      </c>
      <c r="B49" s="186" t="s">
        <v>745</v>
      </c>
      <c r="C49" s="192" t="s">
        <v>168</v>
      </c>
      <c r="D49" s="191" t="s">
        <v>169</v>
      </c>
      <c r="E49" s="141"/>
      <c r="F49" s="142"/>
      <c r="G49" s="141"/>
      <c r="H49" s="141">
        <v>4</v>
      </c>
      <c r="I49" s="141"/>
      <c r="J49" s="143"/>
      <c r="K49" s="143"/>
      <c r="L49" s="144" t="str">
        <f t="shared" si="93"/>
        <v>#4 Keeley Frawley</v>
      </c>
      <c r="M49" s="144" t="str">
        <f t="shared" si="94"/>
        <v>#4 Keeley Frawley</v>
      </c>
      <c r="N49" s="144" t="str">
        <f t="shared" si="94"/>
        <v>#4 Keeley Frawley</v>
      </c>
      <c r="O49" s="144" t="str">
        <f t="shared" si="95"/>
        <v>5th</v>
      </c>
      <c r="S49" s="57" t="s">
        <v>168</v>
      </c>
      <c r="T49" s="57">
        <v>3</v>
      </c>
      <c r="Y49" s="57">
        <v>2</v>
      </c>
      <c r="Z49" s="57" t="s">
        <v>174</v>
      </c>
      <c r="AW49" s="196"/>
      <c r="DU49" s="4"/>
      <c r="DZ49" s="196"/>
      <c r="EA49" s="196"/>
      <c r="EB49" s="196"/>
      <c r="EC49" s="196"/>
      <c r="ED49" s="196"/>
      <c r="EE49" s="196"/>
    </row>
    <row r="50" spans="1:135" ht="13" x14ac:dyDescent="0.15">
      <c r="A50" s="139">
        <v>5</v>
      </c>
      <c r="B50" s="186" t="s">
        <v>746</v>
      </c>
      <c r="C50" s="192" t="s">
        <v>172</v>
      </c>
      <c r="D50" s="191" t="s">
        <v>757</v>
      </c>
      <c r="E50" s="141"/>
      <c r="F50" s="142"/>
      <c r="G50" s="141"/>
      <c r="H50" s="141">
        <v>1</v>
      </c>
      <c r="I50" s="141"/>
      <c r="J50" s="143"/>
      <c r="K50" s="143"/>
      <c r="L50" s="144" t="str">
        <f t="shared" si="93"/>
        <v>#5 Emme Shearer</v>
      </c>
      <c r="M50" s="144" t="str">
        <f t="shared" si="94"/>
        <v>#5 Emme Shearer</v>
      </c>
      <c r="N50" s="144" t="str">
        <f t="shared" si="94"/>
        <v>#5 Emme Shearer</v>
      </c>
      <c r="O50" s="144" t="str">
        <f t="shared" si="95"/>
        <v>2nd</v>
      </c>
      <c r="S50" s="57" t="s">
        <v>23</v>
      </c>
      <c r="T50" s="57">
        <v>4</v>
      </c>
      <c r="Y50" s="57">
        <v>3</v>
      </c>
      <c r="AW50" s="196"/>
      <c r="DU50" s="4"/>
      <c r="DZ50" s="196"/>
      <c r="EA50" s="196"/>
      <c r="EB50" s="196"/>
      <c r="EC50" s="196"/>
      <c r="ED50" s="196"/>
      <c r="EE50" s="196"/>
    </row>
    <row r="51" spans="1:135" ht="13" x14ac:dyDescent="0.15">
      <c r="A51" s="139">
        <v>10</v>
      </c>
      <c r="B51" s="186" t="s">
        <v>747</v>
      </c>
      <c r="C51" s="192" t="s">
        <v>170</v>
      </c>
      <c r="D51" s="191" t="s">
        <v>687</v>
      </c>
      <c r="E51" s="141"/>
      <c r="F51" s="142"/>
      <c r="G51" s="141"/>
      <c r="H51" s="141">
        <v>1</v>
      </c>
      <c r="I51" s="141"/>
      <c r="J51" s="143"/>
      <c r="K51" s="143"/>
      <c r="L51" s="144" t="str">
        <f t="shared" si="93"/>
        <v>#10 Haylee Andrews</v>
      </c>
      <c r="M51" s="144" t="str">
        <f t="shared" si="94"/>
        <v>#10 Haylee Andrews</v>
      </c>
      <c r="N51" s="144" t="str">
        <f t="shared" si="94"/>
        <v>#10 Haylee Andrews</v>
      </c>
      <c r="O51" s="144" t="str">
        <f t="shared" si="95"/>
        <v>2nd</v>
      </c>
      <c r="S51" s="57" t="s">
        <v>175</v>
      </c>
      <c r="T51" s="57">
        <v>5</v>
      </c>
      <c r="Y51" s="57">
        <v>4</v>
      </c>
      <c r="AW51" s="196"/>
      <c r="DU51" s="4"/>
      <c r="DZ51" s="196"/>
      <c r="EA51" s="196"/>
      <c r="EB51" s="196"/>
      <c r="EC51" s="196"/>
      <c r="ED51" s="196"/>
      <c r="EE51" s="196"/>
    </row>
    <row r="52" spans="1:135" ht="13" x14ac:dyDescent="0.15">
      <c r="A52" s="139">
        <v>12</v>
      </c>
      <c r="B52" s="186" t="s">
        <v>748</v>
      </c>
      <c r="C52" s="192" t="s">
        <v>168</v>
      </c>
      <c r="D52" s="191" t="s">
        <v>689</v>
      </c>
      <c r="E52" s="141"/>
      <c r="F52" s="142"/>
      <c r="G52" s="141"/>
      <c r="H52" s="141">
        <v>3</v>
      </c>
      <c r="I52" s="141"/>
      <c r="J52" s="143"/>
      <c r="K52" s="143"/>
      <c r="L52" s="144" t="str">
        <f t="shared" si="93"/>
        <v>#12 Alex Fowler</v>
      </c>
      <c r="M52" s="144" t="str">
        <f t="shared" si="94"/>
        <v>#12 Alex Fowler</v>
      </c>
      <c r="N52" s="144" t="str">
        <f t="shared" si="94"/>
        <v>#12 Alex Fowler</v>
      </c>
      <c r="O52" s="144" t="str">
        <f t="shared" si="95"/>
        <v>4th</v>
      </c>
      <c r="S52" s="57" t="s">
        <v>176</v>
      </c>
      <c r="T52" s="57">
        <v>2.5</v>
      </c>
      <c r="AW52" s="196"/>
      <c r="DU52" s="4"/>
      <c r="DZ52" s="196"/>
      <c r="EA52" s="196"/>
      <c r="EB52" s="196"/>
      <c r="EC52" s="196"/>
      <c r="ED52" s="196"/>
      <c r="EE52" s="196"/>
    </row>
    <row r="53" spans="1:135" ht="13" x14ac:dyDescent="0.15">
      <c r="A53" s="139">
        <v>14</v>
      </c>
      <c r="B53" s="186" t="s">
        <v>749</v>
      </c>
      <c r="C53" s="192" t="s">
        <v>172</v>
      </c>
      <c r="D53" s="191" t="s">
        <v>169</v>
      </c>
      <c r="E53" s="141"/>
      <c r="F53" s="142"/>
      <c r="G53" s="141"/>
      <c r="H53" s="141">
        <v>2</v>
      </c>
      <c r="I53" s="141"/>
      <c r="J53" s="143"/>
      <c r="K53" s="143"/>
      <c r="L53" s="144" t="str">
        <f t="shared" si="93"/>
        <v>#14 Jayce Gorzeman</v>
      </c>
      <c r="M53" s="144" t="str">
        <f t="shared" si="94"/>
        <v>#14 Jayce Gorzeman</v>
      </c>
      <c r="N53" s="144" t="str">
        <f t="shared" si="94"/>
        <v>#14 Jayce Gorzeman</v>
      </c>
      <c r="O53" s="144" t="str">
        <f t="shared" si="95"/>
        <v>3rd</v>
      </c>
      <c r="S53" s="57" t="s">
        <v>177</v>
      </c>
      <c r="T53" s="57">
        <v>2.5</v>
      </c>
      <c r="AW53" s="196"/>
      <c r="DU53" s="4"/>
      <c r="DZ53" s="196"/>
      <c r="EA53" s="196"/>
      <c r="EB53" s="196"/>
      <c r="EC53" s="196"/>
      <c r="ED53" s="196"/>
      <c r="EE53" s="196"/>
    </row>
    <row r="54" spans="1:135" ht="13" x14ac:dyDescent="0.15">
      <c r="A54" s="139">
        <v>15</v>
      </c>
      <c r="B54" s="186" t="s">
        <v>750</v>
      </c>
      <c r="C54" s="192" t="s">
        <v>170</v>
      </c>
      <c r="D54" s="191" t="s">
        <v>712</v>
      </c>
      <c r="E54" s="141"/>
      <c r="F54" s="142"/>
      <c r="G54" s="141"/>
      <c r="H54" s="141">
        <v>1</v>
      </c>
      <c r="I54" s="141"/>
      <c r="J54" s="143"/>
      <c r="K54" s="143"/>
      <c r="L54" s="144" t="str">
        <f t="shared" si="93"/>
        <v>#15 Maddie Muhlheim</v>
      </c>
      <c r="M54" s="144" t="str">
        <f t="shared" si="94"/>
        <v>#15 Maddie Muhlheim</v>
      </c>
      <c r="N54" s="144" t="str">
        <f t="shared" si="94"/>
        <v>#15 Maddie Muhlheim</v>
      </c>
      <c r="O54" s="144" t="str">
        <f t="shared" si="95"/>
        <v>2nd</v>
      </c>
      <c r="S54" s="57" t="s">
        <v>76</v>
      </c>
      <c r="T54" s="57">
        <v>1.5</v>
      </c>
      <c r="AW54" s="196"/>
      <c r="DU54" s="4"/>
      <c r="DZ54" s="196"/>
      <c r="EA54" s="196"/>
      <c r="EB54" s="196"/>
      <c r="EC54" s="196"/>
      <c r="ED54" s="196"/>
      <c r="EE54" s="196"/>
    </row>
    <row r="55" spans="1:135" ht="13" x14ac:dyDescent="0.15">
      <c r="A55" s="139">
        <v>21</v>
      </c>
      <c r="B55" s="186" t="s">
        <v>751</v>
      </c>
      <c r="C55" s="192" t="s">
        <v>172</v>
      </c>
      <c r="D55" s="191" t="s">
        <v>169</v>
      </c>
      <c r="E55" s="141"/>
      <c r="F55" s="142"/>
      <c r="G55" s="141"/>
      <c r="H55" s="141">
        <v>0</v>
      </c>
      <c r="I55" s="143"/>
      <c r="J55" s="143"/>
      <c r="K55" s="143"/>
      <c r="L55" s="144" t="str">
        <f t="shared" si="93"/>
        <v>#21 Tyler McclimmentCall</v>
      </c>
      <c r="M55" s="144" t="str">
        <f t="shared" si="94"/>
        <v>#21 Tyler McclimmentCall</v>
      </c>
      <c r="N55" s="144" t="str">
        <f t="shared" si="94"/>
        <v>#21 Tyler McclimmentCall</v>
      </c>
      <c r="O55" s="144" t="str">
        <f t="shared" si="95"/>
        <v>1st</v>
      </c>
      <c r="S55" s="57" t="s">
        <v>178</v>
      </c>
      <c r="T55" s="57">
        <v>3.5</v>
      </c>
      <c r="AW55" s="196"/>
      <c r="DU55" s="4"/>
      <c r="DZ55" s="196"/>
      <c r="EA55" s="196"/>
      <c r="EB55" s="196"/>
      <c r="EC55" s="196"/>
      <c r="ED55" s="196"/>
      <c r="EE55" s="196"/>
    </row>
    <row r="56" spans="1:135" ht="13" x14ac:dyDescent="0.15">
      <c r="A56" s="139">
        <v>22</v>
      </c>
      <c r="B56" s="186" t="s">
        <v>752</v>
      </c>
      <c r="C56" s="192" t="s">
        <v>23</v>
      </c>
      <c r="D56" s="191" t="s">
        <v>690</v>
      </c>
      <c r="E56" s="141"/>
      <c r="F56" s="142"/>
      <c r="G56" s="141"/>
      <c r="H56" s="141">
        <v>3</v>
      </c>
      <c r="I56" s="143"/>
      <c r="J56" s="143"/>
      <c r="K56" s="143"/>
      <c r="L56" s="144" t="str">
        <f t="shared" si="93"/>
        <v>#22 Kristina Wooldridge</v>
      </c>
      <c r="M56" s="144" t="str">
        <f t="shared" si="94"/>
        <v>#22 Kristina Wooldridge</v>
      </c>
      <c r="N56" s="144" t="str">
        <f t="shared" si="94"/>
        <v>#22 Kristina Wooldridge</v>
      </c>
      <c r="O56" s="144" t="str">
        <f t="shared" si="95"/>
        <v>4th</v>
      </c>
      <c r="S56" s="57" t="s">
        <v>179</v>
      </c>
      <c r="T56" s="57">
        <v>3</v>
      </c>
      <c r="AW56" s="196"/>
      <c r="DU56" s="4"/>
      <c r="DZ56" s="196"/>
      <c r="EA56" s="196"/>
      <c r="EB56" s="196"/>
      <c r="EC56" s="196"/>
      <c r="ED56" s="196"/>
      <c r="EE56" s="196"/>
    </row>
    <row r="57" spans="1:135" ht="13" x14ac:dyDescent="0.15">
      <c r="A57" s="139">
        <v>23</v>
      </c>
      <c r="B57" s="186" t="s">
        <v>753</v>
      </c>
      <c r="C57" s="192" t="s">
        <v>168</v>
      </c>
      <c r="D57" s="191" t="s">
        <v>169</v>
      </c>
      <c r="E57" s="141"/>
      <c r="F57" s="142"/>
      <c r="G57" s="141"/>
      <c r="H57" s="141">
        <v>0</v>
      </c>
      <c r="I57" s="143"/>
      <c r="J57" s="143"/>
      <c r="K57" s="143"/>
      <c r="L57" s="144" t="str">
        <f t="shared" si="93"/>
        <v>#23 Liana Kaituu</v>
      </c>
      <c r="M57" s="144" t="str">
        <f t="shared" si="94"/>
        <v>#23 Liana Kaituu</v>
      </c>
      <c r="N57" s="144" t="str">
        <f t="shared" si="94"/>
        <v>#23 Liana Kaituu</v>
      </c>
      <c r="O57" s="144" t="str">
        <f t="shared" si="95"/>
        <v>1st</v>
      </c>
      <c r="AW57" s="196"/>
      <c r="DU57" s="4"/>
      <c r="DZ57" s="196"/>
      <c r="EA57" s="196"/>
      <c r="EB57" s="196"/>
      <c r="EC57" s="196"/>
      <c r="ED57" s="196"/>
      <c r="EE57" s="196"/>
    </row>
    <row r="58" spans="1:135" ht="13" x14ac:dyDescent="0.15">
      <c r="A58" s="139">
        <v>32</v>
      </c>
      <c r="B58" s="186" t="s">
        <v>754</v>
      </c>
      <c r="C58" s="192" t="s">
        <v>170</v>
      </c>
      <c r="D58" s="191" t="s">
        <v>712</v>
      </c>
      <c r="E58" s="141"/>
      <c r="F58" s="142"/>
      <c r="G58" s="141"/>
      <c r="H58" s="141">
        <v>2</v>
      </c>
      <c r="I58" s="141"/>
      <c r="J58" s="143"/>
      <c r="K58" s="143"/>
      <c r="L58" s="144" t="str">
        <f t="shared" si="93"/>
        <v>#32 Kelsey Lenzie</v>
      </c>
      <c r="M58" s="144" t="str">
        <f t="shared" si="94"/>
        <v>#32 Kelsey Lenzie</v>
      </c>
      <c r="N58" s="144" t="str">
        <f t="shared" si="94"/>
        <v>#32 Kelsey Lenzie</v>
      </c>
      <c r="O58" s="144" t="str">
        <f t="shared" si="95"/>
        <v>3rd</v>
      </c>
      <c r="AW58" s="196"/>
      <c r="DU58" s="4"/>
      <c r="DZ58" s="196"/>
      <c r="EA58" s="196"/>
      <c r="EB58" s="196"/>
      <c r="EC58" s="196"/>
      <c r="ED58" s="196"/>
      <c r="EE58" s="196"/>
    </row>
    <row r="59" spans="1:135" ht="13" x14ac:dyDescent="0.15">
      <c r="A59" s="139">
        <v>34</v>
      </c>
      <c r="B59" s="186" t="s">
        <v>755</v>
      </c>
      <c r="C59" s="192" t="s">
        <v>172</v>
      </c>
      <c r="D59" s="191" t="s">
        <v>711</v>
      </c>
      <c r="E59" s="141"/>
      <c r="F59" s="142"/>
      <c r="G59" s="141"/>
      <c r="H59" s="141"/>
      <c r="I59" s="141"/>
      <c r="J59" s="143"/>
      <c r="K59" s="143"/>
      <c r="L59" s="144" t="str">
        <f t="shared" si="93"/>
        <v>#34 Jacksen McclimentCall</v>
      </c>
      <c r="M59" s="144" t="str">
        <f t="shared" si="94"/>
        <v>#34 Jacksen McclimentCall</v>
      </c>
      <c r="N59" s="144" t="str">
        <f t="shared" si="94"/>
        <v>#34 Jacksen McclimentCall</v>
      </c>
      <c r="O59" s="144">
        <f t="shared" si="95"/>
        <v>0</v>
      </c>
      <c r="AW59" s="196"/>
      <c r="DU59" s="4"/>
      <c r="DZ59" s="196"/>
      <c r="EA59" s="196"/>
      <c r="EB59" s="196"/>
      <c r="EC59" s="196"/>
      <c r="ED59" s="196"/>
      <c r="EE59" s="196"/>
    </row>
    <row r="60" spans="1:135" ht="13" x14ac:dyDescent="0.15">
      <c r="A60" s="139">
        <v>44</v>
      </c>
      <c r="B60" s="186" t="s">
        <v>756</v>
      </c>
      <c r="C60" s="192" t="s">
        <v>175</v>
      </c>
      <c r="D60" s="191" t="s">
        <v>714</v>
      </c>
      <c r="E60" s="141"/>
      <c r="F60" s="142"/>
      <c r="G60" s="141"/>
      <c r="H60" s="141"/>
      <c r="I60" s="141"/>
      <c r="J60" s="143"/>
      <c r="K60" s="143"/>
      <c r="L60" s="144" t="str">
        <f t="shared" si="93"/>
        <v>#44 Lauren Walker</v>
      </c>
      <c r="M60" s="144" t="str">
        <f t="shared" si="94"/>
        <v>#44 Lauren Walker</v>
      </c>
      <c r="N60" s="144" t="str">
        <f t="shared" si="94"/>
        <v>#44 Lauren Walker</v>
      </c>
      <c r="O60" s="144">
        <f t="shared" si="95"/>
        <v>0</v>
      </c>
      <c r="AJ60" s="197"/>
      <c r="AM60" s="197"/>
      <c r="AP60" s="197"/>
      <c r="AS60" s="197"/>
      <c r="AV60" s="197"/>
      <c r="AW60" s="196"/>
      <c r="DU60" s="4"/>
      <c r="DZ60" s="196"/>
      <c r="EA60" s="196"/>
      <c r="EB60" s="196"/>
      <c r="EC60" s="196"/>
      <c r="ED60" s="196"/>
      <c r="EE60" s="196"/>
    </row>
    <row r="61" spans="1:135" ht="13" x14ac:dyDescent="0.15">
      <c r="A61" s="139"/>
      <c r="B61" s="141"/>
      <c r="C61" s="141"/>
      <c r="D61" s="145"/>
      <c r="E61" s="141"/>
      <c r="F61" s="142"/>
      <c r="G61" s="141"/>
      <c r="H61" s="141"/>
      <c r="I61" s="141"/>
      <c r="J61" s="143"/>
      <c r="K61" s="143"/>
      <c r="L61" s="144">
        <f t="shared" si="93"/>
        <v>0</v>
      </c>
      <c r="M61" s="144">
        <f t="shared" si="94"/>
        <v>0</v>
      </c>
      <c r="N61" s="144">
        <f t="shared" si="94"/>
        <v>0</v>
      </c>
      <c r="O61" s="144">
        <f t="shared" si="95"/>
        <v>0</v>
      </c>
      <c r="AJ61" s="197"/>
      <c r="AK61" s="197"/>
      <c r="AM61" s="197"/>
      <c r="AN61" s="197"/>
      <c r="AP61" s="197"/>
      <c r="AQ61" s="197"/>
      <c r="AS61" s="197"/>
      <c r="AT61" s="197"/>
      <c r="AV61" s="197"/>
      <c r="AW61" s="201"/>
      <c r="DU61" s="4"/>
      <c r="DZ61" s="196"/>
      <c r="EA61" s="196"/>
      <c r="EB61" s="196"/>
      <c r="EC61" s="196"/>
      <c r="ED61" s="196"/>
      <c r="EE61" s="196"/>
    </row>
    <row r="62" spans="1:135" ht="13" x14ac:dyDescent="0.15">
      <c r="A62" s="139"/>
      <c r="B62" s="141"/>
      <c r="C62" s="141"/>
      <c r="D62" s="145"/>
      <c r="E62" s="141"/>
      <c r="F62" s="142"/>
      <c r="G62" s="141"/>
      <c r="H62" s="141"/>
      <c r="I62" s="141"/>
      <c r="J62" s="143"/>
      <c r="K62" s="143"/>
      <c r="L62" s="144">
        <f t="shared" si="93"/>
        <v>0</v>
      </c>
      <c r="M62" s="144">
        <f t="shared" si="94"/>
        <v>0</v>
      </c>
      <c r="N62" s="144">
        <f t="shared" si="94"/>
        <v>0</v>
      </c>
      <c r="O62" s="144">
        <f t="shared" si="95"/>
        <v>0</v>
      </c>
      <c r="AK62" s="197"/>
      <c r="AL62" s="197"/>
      <c r="AN62" s="197"/>
      <c r="AO62" s="197"/>
      <c r="AQ62" s="197"/>
      <c r="AR62" s="197"/>
      <c r="AT62" s="197"/>
      <c r="AU62" s="197"/>
      <c r="AW62" s="197"/>
      <c r="AX62" s="197"/>
      <c r="DU62" s="4"/>
      <c r="DZ62" s="196"/>
      <c r="EA62" s="196"/>
      <c r="EB62" s="196"/>
      <c r="EC62" s="196"/>
      <c r="ED62" s="196"/>
      <c r="EE62" s="196"/>
    </row>
    <row r="63" spans="1:135" ht="13" x14ac:dyDescent="0.15">
      <c r="A63" s="139"/>
      <c r="B63" s="141"/>
      <c r="C63" s="141"/>
      <c r="D63" s="145"/>
      <c r="E63" s="141"/>
      <c r="F63" s="142"/>
      <c r="G63" s="141"/>
      <c r="H63" s="141"/>
      <c r="I63" s="141"/>
      <c r="J63" s="143"/>
      <c r="K63" s="143"/>
      <c r="L63" s="144">
        <f t="shared" si="93"/>
        <v>0</v>
      </c>
      <c r="M63" s="144">
        <f t="shared" ref="M63:N74" si="96">IF(ISERROR(SEARCH(M$44,L63)),L63,TRIM(LEFT(L63,SEARCH(M$44,L63)-1)))</f>
        <v>0</v>
      </c>
      <c r="N63" s="144">
        <f t="shared" si="96"/>
        <v>0</v>
      </c>
      <c r="O63" s="144">
        <f t="shared" si="95"/>
        <v>0</v>
      </c>
      <c r="AL63" s="197"/>
      <c r="AO63" s="197"/>
      <c r="AR63" s="197"/>
      <c r="AU63" s="197"/>
      <c r="AW63" s="196"/>
      <c r="AX63" s="197"/>
      <c r="DU63" s="4"/>
      <c r="DZ63" s="196"/>
      <c r="EA63" s="196"/>
      <c r="EB63" s="196"/>
      <c r="EC63" s="196"/>
      <c r="ED63" s="196"/>
      <c r="EE63" s="196"/>
    </row>
    <row r="64" spans="1:135" ht="13" x14ac:dyDescent="0.15">
      <c r="A64" s="139"/>
      <c r="B64" s="141"/>
      <c r="C64" s="141"/>
      <c r="D64" s="141"/>
      <c r="E64" s="141"/>
      <c r="F64" s="142"/>
      <c r="G64" s="141"/>
      <c r="H64" s="141"/>
      <c r="I64" s="141"/>
      <c r="J64" s="143"/>
      <c r="K64" s="143"/>
      <c r="L64" s="144">
        <f t="shared" si="93"/>
        <v>0</v>
      </c>
      <c r="M64" s="144">
        <f t="shared" si="96"/>
        <v>0</v>
      </c>
      <c r="N64" s="144">
        <f t="shared" si="96"/>
        <v>0</v>
      </c>
      <c r="O64" s="144">
        <f t="shared" si="95"/>
        <v>0</v>
      </c>
      <c r="AN64" s="197"/>
      <c r="AQ64" s="197"/>
      <c r="AT64" s="197"/>
      <c r="AW64" s="201"/>
      <c r="BA64" s="197"/>
      <c r="DU64" s="4"/>
      <c r="DZ64" s="196"/>
      <c r="EA64" s="196"/>
      <c r="EB64" s="196"/>
      <c r="EC64" s="196"/>
      <c r="ED64" s="196"/>
      <c r="EE64" s="196"/>
    </row>
    <row r="65" spans="1:135" ht="13" x14ac:dyDescent="0.15">
      <c r="A65" s="139"/>
      <c r="B65" s="141"/>
      <c r="C65" s="141"/>
      <c r="D65" s="145"/>
      <c r="E65" s="141"/>
      <c r="F65" s="142"/>
      <c r="G65" s="141"/>
      <c r="H65" s="141"/>
      <c r="I65" s="141"/>
      <c r="J65" s="143"/>
      <c r="K65" s="143"/>
      <c r="L65" s="144">
        <f t="shared" si="93"/>
        <v>0</v>
      </c>
      <c r="M65" s="144">
        <f t="shared" si="96"/>
        <v>0</v>
      </c>
      <c r="N65" s="144">
        <f t="shared" si="96"/>
        <v>0</v>
      </c>
      <c r="O65" s="144">
        <f t="shared" si="95"/>
        <v>0</v>
      </c>
      <c r="AN65" s="197"/>
      <c r="AQ65" s="197"/>
      <c r="AT65" s="197"/>
      <c r="AW65" s="197"/>
      <c r="BA65" s="197"/>
      <c r="DU65" s="4"/>
      <c r="DZ65" s="196"/>
      <c r="EA65" s="196"/>
      <c r="EB65" s="196"/>
      <c r="EC65" s="196"/>
      <c r="ED65" s="196"/>
      <c r="EE65" s="196"/>
    </row>
    <row r="66" spans="1:135" ht="13" x14ac:dyDescent="0.15">
      <c r="A66" s="139"/>
      <c r="B66" s="141"/>
      <c r="C66" s="141"/>
      <c r="D66" s="145"/>
      <c r="E66" s="141"/>
      <c r="F66" s="142"/>
      <c r="G66" s="141"/>
      <c r="H66" s="141"/>
      <c r="I66" s="141"/>
      <c r="J66" s="143"/>
      <c r="K66" s="143"/>
      <c r="L66" s="144">
        <f t="shared" si="93"/>
        <v>0</v>
      </c>
      <c r="M66" s="144">
        <f t="shared" si="96"/>
        <v>0</v>
      </c>
      <c r="N66" s="144">
        <f t="shared" si="96"/>
        <v>0</v>
      </c>
      <c r="O66" s="144">
        <f t="shared" si="95"/>
        <v>0</v>
      </c>
      <c r="AW66" s="196"/>
      <c r="DU66" s="4"/>
      <c r="DZ66" s="196"/>
      <c r="EA66" s="196"/>
      <c r="EB66" s="196"/>
      <c r="EC66" s="196"/>
      <c r="ED66" s="196"/>
      <c r="EE66" s="196"/>
    </row>
    <row r="67" spans="1:135" ht="13" x14ac:dyDescent="0.15">
      <c r="A67" s="139"/>
      <c r="B67" s="141"/>
      <c r="C67" s="141"/>
      <c r="D67" s="145"/>
      <c r="E67" s="141"/>
      <c r="F67" s="142"/>
      <c r="G67" s="141"/>
      <c r="H67" s="141"/>
      <c r="I67" s="141"/>
      <c r="J67" s="143"/>
      <c r="K67" s="143"/>
      <c r="L67" s="144">
        <f t="shared" si="93"/>
        <v>0</v>
      </c>
      <c r="M67" s="144">
        <f t="shared" si="96"/>
        <v>0</v>
      </c>
      <c r="N67" s="144">
        <f t="shared" si="96"/>
        <v>0</v>
      </c>
      <c r="O67" s="144">
        <f t="shared" si="95"/>
        <v>0</v>
      </c>
      <c r="AW67" s="196"/>
      <c r="DU67" s="4"/>
      <c r="DZ67" s="196"/>
      <c r="EA67" s="196"/>
      <c r="EB67" s="196"/>
      <c r="EC67" s="196"/>
      <c r="ED67" s="196"/>
      <c r="EE67" s="196"/>
    </row>
    <row r="68" spans="1:135" ht="13" x14ac:dyDescent="0.15">
      <c r="A68" s="143"/>
      <c r="B68" s="143"/>
      <c r="C68" s="143"/>
      <c r="D68" s="143"/>
      <c r="E68" s="143"/>
      <c r="F68" s="143"/>
      <c r="G68" s="143"/>
      <c r="H68" s="143"/>
      <c r="I68" s="143"/>
      <c r="J68" s="143"/>
      <c r="K68" s="143"/>
      <c r="L68" s="144">
        <f t="shared" si="93"/>
        <v>0</v>
      </c>
      <c r="M68" s="144">
        <f t="shared" si="96"/>
        <v>0</v>
      </c>
      <c r="N68" s="144">
        <f t="shared" si="96"/>
        <v>0</v>
      </c>
      <c r="O68" s="144">
        <f t="shared" si="95"/>
        <v>0</v>
      </c>
      <c r="AW68" s="196"/>
      <c r="DU68" s="4"/>
      <c r="DZ68" s="196"/>
      <c r="EA68" s="196"/>
      <c r="EB68" s="196"/>
      <c r="EC68" s="196"/>
      <c r="ED68" s="196"/>
      <c r="EE68" s="196"/>
    </row>
    <row r="69" spans="1:135" ht="13" x14ac:dyDescent="0.15">
      <c r="A69" s="143"/>
      <c r="B69" s="143"/>
      <c r="C69" s="143"/>
      <c r="D69" s="143"/>
      <c r="E69" s="143"/>
      <c r="F69" s="143"/>
      <c r="G69" s="143"/>
      <c r="H69" s="143"/>
      <c r="I69" s="143"/>
      <c r="J69" s="143"/>
      <c r="K69" s="143"/>
      <c r="L69" s="144">
        <f t="shared" si="93"/>
        <v>0</v>
      </c>
      <c r="M69" s="144">
        <f t="shared" si="96"/>
        <v>0</v>
      </c>
      <c r="N69" s="144">
        <f t="shared" si="96"/>
        <v>0</v>
      </c>
      <c r="O69" s="144">
        <f t="shared" si="95"/>
        <v>0</v>
      </c>
      <c r="AS69" s="197"/>
      <c r="AV69" s="197"/>
      <c r="AW69" s="196"/>
      <c r="AZ69" s="197"/>
      <c r="BC69" s="197"/>
      <c r="DU69" s="4"/>
      <c r="DZ69" s="196"/>
      <c r="EA69" s="196"/>
      <c r="EB69" s="196"/>
      <c r="EC69" s="196"/>
      <c r="ED69" s="196"/>
      <c r="EE69" s="196"/>
    </row>
    <row r="70" spans="1:135" ht="13" x14ac:dyDescent="0.15">
      <c r="A70" s="143"/>
      <c r="B70" s="143"/>
      <c r="C70" s="143"/>
      <c r="D70" s="143"/>
      <c r="E70" s="143"/>
      <c r="F70" s="143"/>
      <c r="G70" s="143"/>
      <c r="H70" s="143"/>
      <c r="I70" s="143"/>
      <c r="J70" s="143"/>
      <c r="K70" s="143"/>
      <c r="L70" s="144">
        <f t="shared" si="93"/>
        <v>0</v>
      </c>
      <c r="M70" s="144">
        <f t="shared" si="96"/>
        <v>0</v>
      </c>
      <c r="N70" s="144">
        <f t="shared" si="96"/>
        <v>0</v>
      </c>
      <c r="O70" s="144">
        <f t="shared" si="95"/>
        <v>0</v>
      </c>
      <c r="AS70" s="197"/>
      <c r="AV70" s="197"/>
      <c r="AW70" s="196"/>
      <c r="AZ70" s="197"/>
      <c r="BC70" s="197"/>
      <c r="DU70" s="4"/>
      <c r="DZ70" s="196"/>
      <c r="EA70" s="196"/>
      <c r="EB70" s="196"/>
      <c r="EC70" s="196"/>
      <c r="ED70" s="196"/>
      <c r="EE70" s="196"/>
    </row>
    <row r="71" spans="1:135" ht="13" x14ac:dyDescent="0.15">
      <c r="A71" s="143"/>
      <c r="B71" s="143"/>
      <c r="C71" s="143"/>
      <c r="D71" s="143"/>
      <c r="E71" s="143"/>
      <c r="F71" s="143"/>
      <c r="G71" s="143"/>
      <c r="H71" s="143"/>
      <c r="I71" s="143"/>
      <c r="J71" s="143"/>
      <c r="K71" s="143"/>
      <c r="L71" s="144">
        <f t="shared" si="93"/>
        <v>0</v>
      </c>
      <c r="M71" s="144">
        <f t="shared" si="96"/>
        <v>0</v>
      </c>
      <c r="N71" s="144">
        <f t="shared" si="96"/>
        <v>0</v>
      </c>
      <c r="O71" s="144">
        <f t="shared" si="95"/>
        <v>0</v>
      </c>
      <c r="AW71" s="196"/>
      <c r="DU71" s="4"/>
      <c r="DZ71" s="196"/>
      <c r="EA71" s="196"/>
      <c r="EB71" s="196"/>
      <c r="EC71" s="196"/>
      <c r="ED71" s="196"/>
      <c r="EE71" s="196"/>
    </row>
    <row r="72" spans="1:135" ht="13" x14ac:dyDescent="0.15">
      <c r="A72" s="143"/>
      <c r="B72" s="143"/>
      <c r="C72" s="143"/>
      <c r="D72" s="143"/>
      <c r="E72" s="143"/>
      <c r="F72" s="143"/>
      <c r="G72" s="143"/>
      <c r="H72" s="143"/>
      <c r="I72" s="143"/>
      <c r="J72" s="143"/>
      <c r="K72" s="143"/>
      <c r="L72" s="144">
        <f t="shared" si="93"/>
        <v>0</v>
      </c>
      <c r="M72" s="144">
        <f t="shared" si="96"/>
        <v>0</v>
      </c>
      <c r="N72" s="144">
        <f t="shared" si="96"/>
        <v>0</v>
      </c>
      <c r="O72" s="144">
        <f t="shared" si="95"/>
        <v>0</v>
      </c>
      <c r="AW72" s="196"/>
      <c r="DU72" s="4"/>
      <c r="DZ72" s="196"/>
      <c r="EA72" s="196"/>
      <c r="EB72" s="196"/>
      <c r="EC72" s="196"/>
      <c r="ED72" s="196"/>
      <c r="EE72" s="196"/>
    </row>
    <row r="73" spans="1:135" ht="13" x14ac:dyDescent="0.15">
      <c r="A73" s="143"/>
      <c r="B73" s="143"/>
      <c r="C73" s="143"/>
      <c r="D73" s="143"/>
      <c r="E73" s="143"/>
      <c r="F73" s="143"/>
      <c r="G73" s="143"/>
      <c r="H73" s="143"/>
      <c r="I73" s="143"/>
      <c r="J73" s="143"/>
      <c r="K73" s="143"/>
      <c r="L73" s="144">
        <f t="shared" si="93"/>
        <v>0</v>
      </c>
      <c r="M73" s="144">
        <f t="shared" si="96"/>
        <v>0</v>
      </c>
      <c r="N73" s="144">
        <f t="shared" si="96"/>
        <v>0</v>
      </c>
      <c r="O73" s="144">
        <f t="shared" si="95"/>
        <v>0</v>
      </c>
      <c r="AW73" s="196"/>
      <c r="DU73" s="4"/>
      <c r="DZ73" s="196"/>
      <c r="EA73" s="196"/>
      <c r="EB73" s="196"/>
      <c r="EC73" s="196"/>
      <c r="ED73" s="196"/>
      <c r="EE73" s="196"/>
    </row>
    <row r="74" spans="1:135" ht="13" x14ac:dyDescent="0.15">
      <c r="A74" s="143"/>
      <c r="B74" s="143"/>
      <c r="C74" s="143"/>
      <c r="D74" s="143"/>
      <c r="E74" s="143"/>
      <c r="F74" s="143"/>
      <c r="G74" s="143"/>
      <c r="H74" s="143"/>
      <c r="I74" s="143"/>
      <c r="J74" s="143"/>
      <c r="K74" s="143"/>
      <c r="L74" s="144">
        <f t="shared" si="93"/>
        <v>0</v>
      </c>
      <c r="M74" s="144">
        <f t="shared" si="96"/>
        <v>0</v>
      </c>
      <c r="N74" s="144">
        <f t="shared" si="96"/>
        <v>0</v>
      </c>
      <c r="O74" s="144">
        <f t="shared" si="95"/>
        <v>0</v>
      </c>
      <c r="AW74" s="196"/>
      <c r="DU74" s="4"/>
      <c r="DZ74" s="196"/>
      <c r="EA74" s="196"/>
      <c r="EB74" s="196"/>
      <c r="EC74" s="196"/>
      <c r="ED74" s="196"/>
      <c r="EE74" s="196"/>
    </row>
    <row r="75" spans="1:135" ht="13" x14ac:dyDescent="0.15">
      <c r="AW75" s="196"/>
      <c r="DU75" s="4"/>
      <c r="DZ75" s="196"/>
      <c r="EA75" s="196"/>
      <c r="EB75" s="196"/>
      <c r="EC75" s="196"/>
      <c r="ED75" s="196"/>
      <c r="EE75" s="196"/>
    </row>
    <row r="76" spans="1:135" ht="13" x14ac:dyDescent="0.15">
      <c r="AW76" s="196"/>
      <c r="DU76" s="4"/>
      <c r="DZ76" s="196"/>
      <c r="EA76" s="196"/>
      <c r="EB76" s="196"/>
      <c r="EC76" s="196"/>
      <c r="ED76" s="196"/>
      <c r="EE76" s="196"/>
    </row>
    <row r="77" spans="1:135" ht="13" x14ac:dyDescent="0.15">
      <c r="S77" s="195">
        <f>_xlfn.XLOOKUP(B89, AZ:AZ, BC:BC)</f>
        <v>1903</v>
      </c>
      <c r="T77" s="180" t="s">
        <v>647</v>
      </c>
      <c r="AW77" s="196"/>
      <c r="DU77" s="4"/>
      <c r="DZ77" s="196"/>
      <c r="EA77" s="196"/>
      <c r="EB77" s="196"/>
      <c r="EC77" s="196"/>
      <c r="ED77" s="196"/>
      <c r="EE77" s="196"/>
    </row>
    <row r="78" spans="1:135" ht="13" x14ac:dyDescent="0.15">
      <c r="S78" s="195">
        <f>_xlfn.XLOOKUP(B89,AG:AG, AJ:AJ)</f>
        <v>1900</v>
      </c>
      <c r="T78" s="180" t="s">
        <v>648</v>
      </c>
      <c r="AF78" s="180" t="s">
        <v>646</v>
      </c>
      <c r="AW78" s="196"/>
      <c r="DU78" s="4"/>
      <c r="DZ78" s="196"/>
      <c r="EA78" s="196"/>
      <c r="EB78" s="196"/>
      <c r="EC78" s="196"/>
      <c r="ED78" s="196"/>
      <c r="EE78" s="196"/>
    </row>
    <row r="79" spans="1:135" ht="13" x14ac:dyDescent="0.15">
      <c r="I79" s="57" t="s">
        <v>180</v>
      </c>
      <c r="S79" s="195">
        <f>_xlfn.XLOOKUP(B89, AG:AG, AK:AK)</f>
        <v>1575</v>
      </c>
      <c r="T79" s="180" t="s">
        <v>649</v>
      </c>
      <c r="AW79" s="196"/>
      <c r="DU79" s="4"/>
      <c r="DZ79" s="196"/>
      <c r="EA79" s="196"/>
      <c r="EB79" s="196"/>
      <c r="EC79" s="196"/>
      <c r="ED79" s="196"/>
      <c r="EE79" s="196"/>
    </row>
    <row r="80" spans="1:135" ht="13" x14ac:dyDescent="0.15">
      <c r="A80" s="146" t="s">
        <v>181</v>
      </c>
      <c r="I80" s="144">
        <f>AVERAGE(AE82:AE424)</f>
        <v>78.867829202468712</v>
      </c>
      <c r="J80" s="144">
        <f>AVERAGE(AX82:AX424)</f>
        <v>78.688849641925913</v>
      </c>
      <c r="S80" s="195">
        <f>_xlfn.XLOOKUP(B89, AZ:AZ, BD:BD)</f>
        <v>1616</v>
      </c>
      <c r="T80" s="180" t="s">
        <v>650</v>
      </c>
      <c r="AW80" s="196"/>
      <c r="DU80" s="4"/>
      <c r="DZ80" s="196"/>
      <c r="EA80" s="196"/>
      <c r="EB80" s="196"/>
      <c r="EC80" s="196"/>
      <c r="ED80" s="196"/>
      <c r="EE80" s="196"/>
    </row>
    <row r="81" spans="1:135" ht="13" x14ac:dyDescent="0.15">
      <c r="H81" s="144" t="s">
        <v>182</v>
      </c>
      <c r="L81" s="144" t="s">
        <v>183</v>
      </c>
      <c r="AF81" s="147" t="s">
        <v>184</v>
      </c>
      <c r="AG81" s="148" t="s">
        <v>185</v>
      </c>
      <c r="AH81" s="147" t="s">
        <v>186</v>
      </c>
      <c r="AI81" s="147" t="s">
        <v>187</v>
      </c>
      <c r="AJ81" s="147" t="s">
        <v>188</v>
      </c>
      <c r="AK81" s="147" t="s">
        <v>189</v>
      </c>
      <c r="AL81" s="147" t="s">
        <v>190</v>
      </c>
      <c r="AM81" s="147" t="s">
        <v>191</v>
      </c>
      <c r="AN81" s="147" t="s">
        <v>192</v>
      </c>
      <c r="AO81" s="147" t="s">
        <v>13</v>
      </c>
      <c r="AP81" s="147" t="s">
        <v>80</v>
      </c>
      <c r="AQ81" s="147" t="s">
        <v>193</v>
      </c>
      <c r="AR81" s="147" t="s">
        <v>194</v>
      </c>
      <c r="AS81" s="147" t="s">
        <v>195</v>
      </c>
      <c r="AT81" s="147" t="s">
        <v>196</v>
      </c>
      <c r="AU81" s="147" t="s">
        <v>197</v>
      </c>
      <c r="AW81" s="196"/>
      <c r="AY81" s="147" t="s">
        <v>184</v>
      </c>
      <c r="AZ81" s="148" t="s">
        <v>185</v>
      </c>
      <c r="BA81" s="147" t="s">
        <v>186</v>
      </c>
      <c r="BB81" s="147" t="s">
        <v>187</v>
      </c>
      <c r="BC81" s="147" t="s">
        <v>188</v>
      </c>
      <c r="BD81" s="147" t="s">
        <v>189</v>
      </c>
      <c r="BE81" s="147" t="s">
        <v>190</v>
      </c>
      <c r="BF81" s="147" t="s">
        <v>191</v>
      </c>
      <c r="BG81" s="147" t="s">
        <v>192</v>
      </c>
      <c r="BH81" s="147" t="s">
        <v>13</v>
      </c>
      <c r="BI81" s="147" t="s">
        <v>80</v>
      </c>
      <c r="BJ81" s="147" t="s">
        <v>193</v>
      </c>
      <c r="BK81" s="147" t="s">
        <v>194</v>
      </c>
      <c r="BL81" s="147" t="s">
        <v>195</v>
      </c>
      <c r="BM81" s="147" t="s">
        <v>196</v>
      </c>
      <c r="BN81" s="147" t="s">
        <v>197</v>
      </c>
      <c r="DU81" s="4"/>
      <c r="DZ81" s="196"/>
      <c r="EA81" s="196"/>
      <c r="EB81" s="196"/>
      <c r="EC81" s="196"/>
      <c r="ED81" s="196"/>
      <c r="EE81" s="196"/>
    </row>
    <row r="82" spans="1:135" ht="13" x14ac:dyDescent="0.15">
      <c r="A82" s="144" t="s">
        <v>74</v>
      </c>
      <c r="B82" s="144" t="s">
        <v>185</v>
      </c>
      <c r="C82" s="144" t="s">
        <v>198</v>
      </c>
      <c r="D82" s="144" t="s">
        <v>199</v>
      </c>
      <c r="E82" s="144" t="s">
        <v>200</v>
      </c>
      <c r="F82" s="144" t="s">
        <v>201</v>
      </c>
      <c r="G82" s="144" t="s">
        <v>202</v>
      </c>
      <c r="H82" s="144" t="s">
        <v>203</v>
      </c>
      <c r="I82" s="144" t="s">
        <v>204</v>
      </c>
      <c r="J82" s="144" t="s">
        <v>205</v>
      </c>
      <c r="K82" s="144" t="s">
        <v>206</v>
      </c>
      <c r="L82" s="144" t="s">
        <v>207</v>
      </c>
      <c r="M82" s="144" t="s">
        <v>208</v>
      </c>
      <c r="N82" s="144" t="s">
        <v>209</v>
      </c>
      <c r="O82" s="144" t="s">
        <v>210</v>
      </c>
      <c r="P82" s="57" t="s">
        <v>211</v>
      </c>
      <c r="Q82" s="57" t="s">
        <v>212</v>
      </c>
      <c r="AD82" s="144">
        <f t="shared" ref="AD82:AD336" si="97">40*(AJ82/(AH82*40))</f>
        <v>82.91304347826086</v>
      </c>
      <c r="AE82" s="144">
        <f t="shared" ref="AE82:AE336" si="98">100*(AK82/AJ82)</f>
        <v>104.19507079181962</v>
      </c>
      <c r="AF82" s="149">
        <v>1</v>
      </c>
      <c r="AG82" s="150" t="s">
        <v>213</v>
      </c>
      <c r="AH82" s="149">
        <v>23</v>
      </c>
      <c r="AI82" s="151">
        <v>1</v>
      </c>
      <c r="AJ82" s="152">
        <v>1907</v>
      </c>
      <c r="AK82" s="152">
        <v>1987</v>
      </c>
      <c r="AL82" s="149">
        <v>1.042</v>
      </c>
      <c r="AM82" s="152">
        <v>682</v>
      </c>
      <c r="AN82" s="152">
        <v>728</v>
      </c>
      <c r="AO82" s="152">
        <v>1410</v>
      </c>
      <c r="AP82" s="153">
        <v>0.51600000000000001</v>
      </c>
      <c r="AQ82" s="153">
        <v>0.59599999999999997</v>
      </c>
      <c r="AR82" s="154">
        <v>0.17299999999999999</v>
      </c>
      <c r="AS82" s="154">
        <v>0.114</v>
      </c>
      <c r="AT82" s="155">
        <v>0.09</v>
      </c>
      <c r="AU82" s="154">
        <v>0.46700000000000003</v>
      </c>
      <c r="AW82" s="196"/>
      <c r="AX82" s="144">
        <f t="shared" ref="AX82:AX336" si="99">100*(BD82/BC82)</f>
        <v>59.616919393455703</v>
      </c>
      <c r="AY82" s="149">
        <v>1</v>
      </c>
      <c r="AZ82" s="150" t="s">
        <v>214</v>
      </c>
      <c r="BA82" s="149">
        <v>15</v>
      </c>
      <c r="BB82" s="151">
        <v>1</v>
      </c>
      <c r="BC82" s="152">
        <v>1253</v>
      </c>
      <c r="BD82" s="152">
        <v>747</v>
      </c>
      <c r="BE82" s="149">
        <v>0.59599999999999997</v>
      </c>
      <c r="BF82" s="152">
        <v>550</v>
      </c>
      <c r="BG82" s="152">
        <v>268</v>
      </c>
      <c r="BH82" s="152">
        <v>818</v>
      </c>
      <c r="BI82" s="153">
        <v>0.32800000000000001</v>
      </c>
      <c r="BJ82" s="153">
        <v>0.36599999999999999</v>
      </c>
      <c r="BK82" s="154">
        <v>0.27100000000000002</v>
      </c>
      <c r="BL82" s="154">
        <v>9.1999999999999998E-2</v>
      </c>
      <c r="BM82" s="154">
        <v>8.1000000000000003E-2</v>
      </c>
      <c r="BN82" s="155">
        <v>0.28000000000000003</v>
      </c>
      <c r="DU82" s="4"/>
      <c r="DZ82" s="196"/>
      <c r="EA82" s="196"/>
      <c r="EB82" s="196"/>
      <c r="EC82" s="196"/>
      <c r="ED82" s="196"/>
      <c r="EE82" s="196"/>
    </row>
    <row r="83" spans="1:135" ht="13" x14ac:dyDescent="0.15">
      <c r="A83" s="156">
        <v>1</v>
      </c>
      <c r="B83" s="156" t="s">
        <v>215</v>
      </c>
      <c r="C83" s="156" t="s">
        <v>200</v>
      </c>
      <c r="D83" s="156" t="s">
        <v>216</v>
      </c>
      <c r="E83" s="156">
        <v>67</v>
      </c>
      <c r="F83" s="156">
        <v>15</v>
      </c>
      <c r="G83" s="156">
        <v>0.81699999999999995</v>
      </c>
      <c r="H83" s="156">
        <v>11.63</v>
      </c>
      <c r="I83" s="156">
        <v>116.26</v>
      </c>
      <c r="J83" s="156">
        <v>104.57</v>
      </c>
      <c r="K83" s="156">
        <v>11.69</v>
      </c>
      <c r="L83" s="156">
        <v>11.35</v>
      </c>
      <c r="M83" s="156">
        <v>116.02</v>
      </c>
      <c r="N83" s="156">
        <v>104.61</v>
      </c>
      <c r="O83" s="178">
        <v>11.41</v>
      </c>
      <c r="P83" s="178">
        <f t="shared" ref="P83:P112" si="100">M83-$I$80</f>
        <v>37.152170797531284</v>
      </c>
      <c r="Q83" s="178">
        <f t="shared" ref="Q83:Q112" si="101">$I$80-N83</f>
        <v>-25.742170797531287</v>
      </c>
      <c r="AD83" s="144">
        <f t="shared" si="97"/>
        <v>89.34782608695653</v>
      </c>
      <c r="AE83" s="144">
        <f t="shared" si="98"/>
        <v>101.60583941605839</v>
      </c>
      <c r="AF83" s="149">
        <v>2</v>
      </c>
      <c r="AG83" s="150" t="s">
        <v>217</v>
      </c>
      <c r="AH83" s="149">
        <v>23</v>
      </c>
      <c r="AI83" s="151">
        <v>1</v>
      </c>
      <c r="AJ83" s="152">
        <v>2055</v>
      </c>
      <c r="AK83" s="152">
        <v>2088</v>
      </c>
      <c r="AL83" s="149">
        <v>1.016</v>
      </c>
      <c r="AM83" s="152">
        <v>803</v>
      </c>
      <c r="AN83" s="152">
        <v>765</v>
      </c>
      <c r="AO83" s="152">
        <v>1568</v>
      </c>
      <c r="AP83" s="153">
        <v>0.48799999999999999</v>
      </c>
      <c r="AQ83" s="151">
        <v>0.55000000000000004</v>
      </c>
      <c r="AR83" s="154">
        <v>0.13700000000000001</v>
      </c>
      <c r="AS83" s="154">
        <v>0.123</v>
      </c>
      <c r="AT83" s="154">
        <v>0.106</v>
      </c>
      <c r="AU83" s="154">
        <v>0.46600000000000003</v>
      </c>
      <c r="AW83" s="196"/>
      <c r="AX83" s="144">
        <f t="shared" si="99"/>
        <v>59.681433549029371</v>
      </c>
      <c r="AY83" s="149">
        <v>2</v>
      </c>
      <c r="AZ83" s="150" t="s">
        <v>218</v>
      </c>
      <c r="BA83" s="149">
        <v>24</v>
      </c>
      <c r="BB83" s="151">
        <v>1</v>
      </c>
      <c r="BC83" s="152">
        <v>2009</v>
      </c>
      <c r="BD83" s="152">
        <v>1199</v>
      </c>
      <c r="BE83" s="149">
        <v>0.59699999999999998</v>
      </c>
      <c r="BF83" s="152">
        <v>837</v>
      </c>
      <c r="BG83" s="152">
        <v>409</v>
      </c>
      <c r="BH83" s="152">
        <v>1246</v>
      </c>
      <c r="BI83" s="153">
        <v>0.32800000000000001</v>
      </c>
      <c r="BJ83" s="153">
        <v>0.36699999999999999</v>
      </c>
      <c r="BK83" s="154">
        <v>0.27800000000000002</v>
      </c>
      <c r="BL83" s="155">
        <v>0.12</v>
      </c>
      <c r="BM83" s="154">
        <v>9.0999999999999998E-2</v>
      </c>
      <c r="BN83" s="154">
        <v>0.29099999999999998</v>
      </c>
      <c r="DU83" s="4"/>
      <c r="DZ83" s="196"/>
      <c r="EA83" s="196"/>
      <c r="EB83" s="196"/>
      <c r="EC83" s="196"/>
      <c r="ED83" s="196"/>
      <c r="EE83" s="196"/>
    </row>
    <row r="84" spans="1:135" ht="13" x14ac:dyDescent="0.15">
      <c r="A84" s="156">
        <v>2</v>
      </c>
      <c r="B84" s="156" t="s">
        <v>219</v>
      </c>
      <c r="C84" s="156" t="s">
        <v>200</v>
      </c>
      <c r="D84" s="156" t="s">
        <v>220</v>
      </c>
      <c r="E84" s="156">
        <v>61</v>
      </c>
      <c r="F84" s="156">
        <v>21</v>
      </c>
      <c r="G84" s="156">
        <v>0.74399999999999999</v>
      </c>
      <c r="H84" s="156">
        <v>7.2</v>
      </c>
      <c r="I84" s="156">
        <v>111.81</v>
      </c>
      <c r="J84" s="156">
        <v>104.25</v>
      </c>
      <c r="K84" s="156">
        <v>7.56</v>
      </c>
      <c r="L84" s="156">
        <v>7.13</v>
      </c>
      <c r="M84" s="156">
        <v>111.62</v>
      </c>
      <c r="N84" s="156">
        <v>104.12</v>
      </c>
      <c r="O84" s="178">
        <v>7.49</v>
      </c>
      <c r="P84" s="178">
        <f t="shared" si="100"/>
        <v>32.752170797531292</v>
      </c>
      <c r="Q84" s="178">
        <f t="shared" si="101"/>
        <v>-25.252170797531292</v>
      </c>
      <c r="AD84" s="144">
        <f t="shared" si="97"/>
        <v>83.846153846153854</v>
      </c>
      <c r="AE84" s="144">
        <f t="shared" si="98"/>
        <v>99.357798165137609</v>
      </c>
      <c r="AF84" s="149">
        <v>3</v>
      </c>
      <c r="AG84" s="150" t="s">
        <v>221</v>
      </c>
      <c r="AH84" s="149">
        <v>26</v>
      </c>
      <c r="AI84" s="151">
        <v>1</v>
      </c>
      <c r="AJ84" s="152">
        <v>2180</v>
      </c>
      <c r="AK84" s="152">
        <v>2166</v>
      </c>
      <c r="AL84" s="149">
        <v>0.99399999999999999</v>
      </c>
      <c r="AM84" s="152">
        <v>912</v>
      </c>
      <c r="AN84" s="152">
        <v>742</v>
      </c>
      <c r="AO84" s="152">
        <v>1654</v>
      </c>
      <c r="AP84" s="153">
        <v>0.44900000000000001</v>
      </c>
      <c r="AQ84" s="153">
        <v>0.52400000000000002</v>
      </c>
      <c r="AR84" s="154">
        <v>0.123</v>
      </c>
      <c r="AS84" s="154">
        <v>0.14899999999999999</v>
      </c>
      <c r="AT84" s="154">
        <v>0.11700000000000001</v>
      </c>
      <c r="AU84" s="155">
        <v>0.45</v>
      </c>
      <c r="AW84" s="196"/>
      <c r="AX84" s="144">
        <f t="shared" si="99"/>
        <v>64.036418816388462</v>
      </c>
      <c r="AY84" s="149">
        <v>3</v>
      </c>
      <c r="AZ84" s="150" t="s">
        <v>222</v>
      </c>
      <c r="BA84" s="149">
        <v>17</v>
      </c>
      <c r="BB84" s="151">
        <v>1</v>
      </c>
      <c r="BC84" s="152">
        <v>1318</v>
      </c>
      <c r="BD84" s="152">
        <v>844</v>
      </c>
      <c r="BE84" s="149">
        <v>0.64</v>
      </c>
      <c r="BF84" s="152">
        <v>605</v>
      </c>
      <c r="BG84" s="152">
        <v>298</v>
      </c>
      <c r="BH84" s="152">
        <v>903</v>
      </c>
      <c r="BI84" s="151">
        <v>0.33</v>
      </c>
      <c r="BJ84" s="153">
        <v>0.38300000000000001</v>
      </c>
      <c r="BK84" s="154">
        <v>0.23400000000000001</v>
      </c>
      <c r="BL84" s="154">
        <v>9.4E-2</v>
      </c>
      <c r="BM84" s="154">
        <v>7.2999999999999995E-2</v>
      </c>
      <c r="BN84" s="154">
        <v>0.29799999999999999</v>
      </c>
      <c r="DU84" s="4"/>
      <c r="DZ84" s="196"/>
      <c r="EA84" s="196"/>
      <c r="EB84" s="196"/>
      <c r="EC84" s="196"/>
      <c r="ED84" s="196"/>
      <c r="EE84" s="196"/>
    </row>
    <row r="85" spans="1:135" ht="13" x14ac:dyDescent="0.15">
      <c r="A85" s="156">
        <v>3</v>
      </c>
      <c r="B85" s="156" t="s">
        <v>223</v>
      </c>
      <c r="C85" s="156" t="s">
        <v>200</v>
      </c>
      <c r="D85" s="156" t="s">
        <v>220</v>
      </c>
      <c r="E85" s="156">
        <v>55</v>
      </c>
      <c r="F85" s="156">
        <v>27</v>
      </c>
      <c r="G85" s="156">
        <v>0.67100000000000004</v>
      </c>
      <c r="H85" s="156">
        <v>5.77</v>
      </c>
      <c r="I85" s="156">
        <v>115.59</v>
      </c>
      <c r="J85" s="156">
        <v>109.96</v>
      </c>
      <c r="K85" s="156">
        <v>5.63</v>
      </c>
      <c r="L85" s="156">
        <v>5.84</v>
      </c>
      <c r="M85" s="156">
        <v>115.7</v>
      </c>
      <c r="N85" s="156">
        <v>109.98</v>
      </c>
      <c r="O85" s="178">
        <v>5.72</v>
      </c>
      <c r="P85" s="178">
        <f t="shared" si="100"/>
        <v>36.83217079753129</v>
      </c>
      <c r="Q85" s="178">
        <f t="shared" si="101"/>
        <v>-31.112170797531292</v>
      </c>
      <c r="AD85" s="144">
        <f t="shared" si="97"/>
        <v>83</v>
      </c>
      <c r="AE85" s="144">
        <f t="shared" si="98"/>
        <v>99.421686746987945</v>
      </c>
      <c r="AF85" s="149">
        <v>4</v>
      </c>
      <c r="AG85" s="150" t="s">
        <v>224</v>
      </c>
      <c r="AH85" s="149">
        <v>25</v>
      </c>
      <c r="AI85" s="151">
        <v>1</v>
      </c>
      <c r="AJ85" s="152">
        <v>2075</v>
      </c>
      <c r="AK85" s="152">
        <v>2063</v>
      </c>
      <c r="AL85" s="149">
        <v>0.99399999999999999</v>
      </c>
      <c r="AM85" s="152">
        <v>895</v>
      </c>
      <c r="AN85" s="152">
        <v>751</v>
      </c>
      <c r="AO85" s="152">
        <v>1646</v>
      </c>
      <c r="AP85" s="153">
        <v>0.45600000000000002</v>
      </c>
      <c r="AQ85" s="153">
        <v>0.54500000000000004</v>
      </c>
      <c r="AR85" s="154">
        <v>0.13100000000000001</v>
      </c>
      <c r="AS85" s="154">
        <v>0.10199999999999999</v>
      </c>
      <c r="AT85" s="154">
        <v>8.6999999999999994E-2</v>
      </c>
      <c r="AU85" s="154">
        <v>0.43099999999999999</v>
      </c>
      <c r="AW85" s="196"/>
      <c r="AX85" s="144">
        <f t="shared" si="99"/>
        <v>64.519774011299432</v>
      </c>
      <c r="AY85" s="149">
        <v>4</v>
      </c>
      <c r="AZ85" s="150" t="s">
        <v>225</v>
      </c>
      <c r="BA85" s="149">
        <v>22</v>
      </c>
      <c r="BB85" s="151">
        <v>1</v>
      </c>
      <c r="BC85" s="152">
        <v>1770</v>
      </c>
      <c r="BD85" s="152">
        <v>1142</v>
      </c>
      <c r="BE85" s="149">
        <v>0.64500000000000002</v>
      </c>
      <c r="BF85" s="152">
        <v>861</v>
      </c>
      <c r="BG85" s="152">
        <v>441</v>
      </c>
      <c r="BH85" s="152">
        <v>1302</v>
      </c>
      <c r="BI85" s="153">
        <v>0.33900000000000002</v>
      </c>
      <c r="BJ85" s="153">
        <v>0.38900000000000001</v>
      </c>
      <c r="BK85" s="154">
        <v>0.21199999999999999</v>
      </c>
      <c r="BL85" s="154">
        <v>6.5000000000000002E-2</v>
      </c>
      <c r="BM85" s="154">
        <v>5.5E-2</v>
      </c>
      <c r="BN85" s="154">
        <v>0.29399999999999998</v>
      </c>
      <c r="DU85" s="4"/>
      <c r="DZ85" s="196"/>
      <c r="EA85" s="196"/>
      <c r="EB85" s="196"/>
      <c r="EC85" s="196"/>
      <c r="ED85" s="196"/>
      <c r="EE85" s="196"/>
    </row>
    <row r="86" spans="1:135" ht="13" x14ac:dyDescent="0.15">
      <c r="A86" s="156">
        <v>4</v>
      </c>
      <c r="B86" s="156" t="s">
        <v>226</v>
      </c>
      <c r="C86" s="156" t="s">
        <v>200</v>
      </c>
      <c r="D86" s="156" t="s">
        <v>216</v>
      </c>
      <c r="E86" s="156">
        <v>51</v>
      </c>
      <c r="F86" s="156">
        <v>31</v>
      </c>
      <c r="G86" s="156">
        <v>0.622</v>
      </c>
      <c r="H86" s="156">
        <v>4.29</v>
      </c>
      <c r="I86" s="156">
        <v>113.38</v>
      </c>
      <c r="J86" s="156">
        <v>108.88</v>
      </c>
      <c r="K86" s="156">
        <v>4.5</v>
      </c>
      <c r="L86" s="156">
        <v>4.42</v>
      </c>
      <c r="M86" s="156">
        <v>113.46</v>
      </c>
      <c r="N86" s="156">
        <v>108.82</v>
      </c>
      <c r="O86" s="178">
        <v>4.6399999999999997</v>
      </c>
      <c r="P86" s="178">
        <f t="shared" si="100"/>
        <v>34.592170797531281</v>
      </c>
      <c r="Q86" s="178">
        <f t="shared" si="101"/>
        <v>-29.952170797531281</v>
      </c>
      <c r="AD86" s="144">
        <f t="shared" si="97"/>
        <v>83.318181818181813</v>
      </c>
      <c r="AE86" s="144">
        <f t="shared" si="98"/>
        <v>98.690671031096571</v>
      </c>
      <c r="AF86" s="149">
        <v>5</v>
      </c>
      <c r="AG86" s="150" t="s">
        <v>225</v>
      </c>
      <c r="AH86" s="149">
        <v>22</v>
      </c>
      <c r="AI86" s="151">
        <v>1</v>
      </c>
      <c r="AJ86" s="152">
        <v>1833</v>
      </c>
      <c r="AK86" s="152">
        <v>1809</v>
      </c>
      <c r="AL86" s="149">
        <v>0.98699999999999999</v>
      </c>
      <c r="AM86" s="152">
        <v>680</v>
      </c>
      <c r="AN86" s="152">
        <v>718</v>
      </c>
      <c r="AO86" s="152">
        <v>1398</v>
      </c>
      <c r="AP86" s="153">
        <v>0.51400000000000001</v>
      </c>
      <c r="AQ86" s="153">
        <v>0.56899999999999995</v>
      </c>
      <c r="AR86" s="154">
        <v>0.16700000000000001</v>
      </c>
      <c r="AS86" s="154">
        <v>0.10100000000000001</v>
      </c>
      <c r="AT86" s="154">
        <v>9.0999999999999998E-2</v>
      </c>
      <c r="AU86" s="154">
        <v>0.45400000000000001</v>
      </c>
      <c r="AW86" s="196"/>
      <c r="AX86" s="144">
        <f t="shared" si="99"/>
        <v>65.188916876574311</v>
      </c>
      <c r="AY86" s="149">
        <v>5</v>
      </c>
      <c r="AZ86" s="150" t="s">
        <v>227</v>
      </c>
      <c r="BA86" s="149">
        <v>22</v>
      </c>
      <c r="BB86" s="151">
        <v>1</v>
      </c>
      <c r="BC86" s="152">
        <v>1985</v>
      </c>
      <c r="BD86" s="152">
        <v>1294</v>
      </c>
      <c r="BE86" s="149">
        <v>0.65200000000000002</v>
      </c>
      <c r="BF86" s="152">
        <v>975</v>
      </c>
      <c r="BG86" s="152">
        <v>452</v>
      </c>
      <c r="BH86" s="152">
        <v>1427</v>
      </c>
      <c r="BI86" s="153">
        <v>0.317</v>
      </c>
      <c r="BJ86" s="153">
        <v>0.35499999999999998</v>
      </c>
      <c r="BK86" s="154">
        <v>0.17799999999999999</v>
      </c>
      <c r="BL86" s="154">
        <v>0.11899999999999999</v>
      </c>
      <c r="BM86" s="154">
        <v>0.104</v>
      </c>
      <c r="BN86" s="154">
        <v>0.317</v>
      </c>
      <c r="DU86" s="4"/>
      <c r="DZ86" s="196"/>
      <c r="EA86" s="196"/>
      <c r="EB86" s="196"/>
      <c r="EC86" s="196"/>
      <c r="ED86" s="196"/>
      <c r="EE86" s="196"/>
    </row>
    <row r="87" spans="1:135" ht="13" x14ac:dyDescent="0.15">
      <c r="A87" s="156">
        <v>5</v>
      </c>
      <c r="B87" s="156" t="s">
        <v>228</v>
      </c>
      <c r="C87" s="156" t="s">
        <v>200</v>
      </c>
      <c r="D87" s="156" t="s">
        <v>229</v>
      </c>
      <c r="E87" s="156">
        <v>51</v>
      </c>
      <c r="F87" s="156">
        <v>31</v>
      </c>
      <c r="G87" s="156">
        <v>0.622</v>
      </c>
      <c r="H87" s="156">
        <v>3.94</v>
      </c>
      <c r="I87" s="156">
        <v>110.46</v>
      </c>
      <c r="J87" s="156">
        <v>106.19</v>
      </c>
      <c r="K87" s="156">
        <v>4.2699999999999996</v>
      </c>
      <c r="L87" s="156">
        <v>4</v>
      </c>
      <c r="M87" s="156">
        <v>110.31</v>
      </c>
      <c r="N87" s="156">
        <v>105.98</v>
      </c>
      <c r="O87" s="178">
        <v>4.33</v>
      </c>
      <c r="P87" s="178">
        <f t="shared" si="100"/>
        <v>31.44217079753129</v>
      </c>
      <c r="Q87" s="178">
        <f t="shared" si="101"/>
        <v>-27.112170797531292</v>
      </c>
      <c r="AD87" s="144">
        <f t="shared" si="97"/>
        <v>82.956521739130423</v>
      </c>
      <c r="AE87" s="144">
        <f t="shared" si="98"/>
        <v>96.645702306079656</v>
      </c>
      <c r="AF87" s="149">
        <v>6</v>
      </c>
      <c r="AG87" s="150" t="s">
        <v>230</v>
      </c>
      <c r="AH87" s="149">
        <v>23</v>
      </c>
      <c r="AI87" s="151">
        <v>1</v>
      </c>
      <c r="AJ87" s="152">
        <v>1908</v>
      </c>
      <c r="AK87" s="152">
        <v>1844</v>
      </c>
      <c r="AL87" s="149">
        <v>0.96599999999999997</v>
      </c>
      <c r="AM87" s="152">
        <v>784</v>
      </c>
      <c r="AN87" s="152">
        <v>702</v>
      </c>
      <c r="AO87" s="152">
        <v>1486</v>
      </c>
      <c r="AP87" s="153">
        <v>0.47199999999999998</v>
      </c>
      <c r="AQ87" s="153">
        <v>0.53100000000000003</v>
      </c>
      <c r="AR87" s="154">
        <v>0.14399999999999999</v>
      </c>
      <c r="AS87" s="154">
        <v>9.9000000000000005E-2</v>
      </c>
      <c r="AT87" s="154">
        <v>8.1000000000000003E-2</v>
      </c>
      <c r="AU87" s="154">
        <v>0.442</v>
      </c>
      <c r="AW87" s="196"/>
      <c r="AX87" s="144">
        <f t="shared" si="99"/>
        <v>65.776209677419345</v>
      </c>
      <c r="AY87" s="149">
        <v>6</v>
      </c>
      <c r="AZ87" s="150" t="s">
        <v>231</v>
      </c>
      <c r="BA87" s="149">
        <v>24</v>
      </c>
      <c r="BB87" s="151">
        <v>1</v>
      </c>
      <c r="BC87" s="152">
        <v>1984</v>
      </c>
      <c r="BD87" s="152">
        <v>1305</v>
      </c>
      <c r="BE87" s="149">
        <v>0.65800000000000003</v>
      </c>
      <c r="BF87" s="152">
        <v>946</v>
      </c>
      <c r="BG87" s="152">
        <v>443</v>
      </c>
      <c r="BH87" s="152">
        <v>1389</v>
      </c>
      <c r="BI87" s="153">
        <v>0.31900000000000001</v>
      </c>
      <c r="BJ87" s="153">
        <v>0.36399999999999999</v>
      </c>
      <c r="BK87" s="154">
        <v>0.20899999999999999</v>
      </c>
      <c r="BL87" s="154">
        <v>0.108</v>
      </c>
      <c r="BM87" s="155">
        <v>0.09</v>
      </c>
      <c r="BN87" s="154">
        <v>0.30499999999999999</v>
      </c>
      <c r="DU87" s="4"/>
      <c r="DZ87" s="196"/>
      <c r="EA87" s="196"/>
      <c r="EB87" s="196"/>
      <c r="EC87" s="196"/>
      <c r="ED87" s="196"/>
      <c r="EE87" s="196"/>
    </row>
    <row r="88" spans="1:135" ht="13" x14ac:dyDescent="0.15">
      <c r="A88" s="156">
        <v>6</v>
      </c>
      <c r="B88" s="156" t="s">
        <v>232</v>
      </c>
      <c r="C88" s="156" t="s">
        <v>233</v>
      </c>
      <c r="D88" s="156" t="s">
        <v>234</v>
      </c>
      <c r="E88" s="156">
        <v>51</v>
      </c>
      <c r="F88" s="156">
        <v>31</v>
      </c>
      <c r="G88" s="156">
        <v>0.622</v>
      </c>
      <c r="H88" s="156">
        <v>4.21</v>
      </c>
      <c r="I88" s="156">
        <v>113.2</v>
      </c>
      <c r="J88" s="156">
        <v>108.68</v>
      </c>
      <c r="K88" s="156">
        <v>4.51</v>
      </c>
      <c r="L88" s="156">
        <v>3.65</v>
      </c>
      <c r="M88" s="156">
        <v>113.07</v>
      </c>
      <c r="N88" s="156">
        <v>109.14</v>
      </c>
      <c r="O88" s="178">
        <v>3.93</v>
      </c>
      <c r="P88" s="178">
        <f t="shared" si="100"/>
        <v>34.202170797531281</v>
      </c>
      <c r="Q88" s="178">
        <f t="shared" si="101"/>
        <v>-30.272170797531288</v>
      </c>
      <c r="AD88" s="144">
        <f t="shared" si="97"/>
        <v>76.25</v>
      </c>
      <c r="AE88" s="144">
        <f t="shared" si="98"/>
        <v>95.901639344262293</v>
      </c>
      <c r="AF88" s="149">
        <v>7</v>
      </c>
      <c r="AG88" s="150" t="s">
        <v>235</v>
      </c>
      <c r="AH88" s="149">
        <v>8</v>
      </c>
      <c r="AI88" s="151">
        <v>1</v>
      </c>
      <c r="AJ88" s="152">
        <v>610</v>
      </c>
      <c r="AK88" s="152">
        <v>585</v>
      </c>
      <c r="AL88" s="149">
        <v>0.95899999999999996</v>
      </c>
      <c r="AM88" s="152">
        <v>269</v>
      </c>
      <c r="AN88" s="152">
        <v>217</v>
      </c>
      <c r="AO88" s="152">
        <v>486</v>
      </c>
      <c r="AP88" s="153">
        <v>0.44700000000000001</v>
      </c>
      <c r="AQ88" s="153">
        <v>0.49299999999999999</v>
      </c>
      <c r="AR88" s="154">
        <v>0.113</v>
      </c>
      <c r="AS88" s="154">
        <v>0.125</v>
      </c>
      <c r="AT88" s="154">
        <v>0.107</v>
      </c>
      <c r="AU88" s="154">
        <v>0.438</v>
      </c>
      <c r="AW88" s="196"/>
      <c r="AX88" s="144">
        <f t="shared" si="99"/>
        <v>66.28602501359434</v>
      </c>
      <c r="AY88" s="149">
        <v>7</v>
      </c>
      <c r="AZ88" s="150" t="s">
        <v>236</v>
      </c>
      <c r="BA88" s="149">
        <v>23</v>
      </c>
      <c r="BB88" s="151">
        <v>1</v>
      </c>
      <c r="BC88" s="152">
        <v>1839</v>
      </c>
      <c r="BD88" s="152">
        <v>1219</v>
      </c>
      <c r="BE88" s="149">
        <v>0.66300000000000003</v>
      </c>
      <c r="BF88" s="152">
        <v>892</v>
      </c>
      <c r="BG88" s="152">
        <v>434</v>
      </c>
      <c r="BH88" s="152">
        <v>1326</v>
      </c>
      <c r="BI88" s="153">
        <v>0.32700000000000001</v>
      </c>
      <c r="BJ88" s="153">
        <v>0.374</v>
      </c>
      <c r="BK88" s="154">
        <v>0.191</v>
      </c>
      <c r="BL88" s="154">
        <v>9.9000000000000005E-2</v>
      </c>
      <c r="BM88" s="154">
        <v>8.5999999999999993E-2</v>
      </c>
      <c r="BN88" s="154">
        <v>0.312</v>
      </c>
      <c r="DU88" s="4"/>
      <c r="DZ88" s="196"/>
      <c r="EA88" s="196"/>
      <c r="EB88" s="196"/>
      <c r="EC88" s="196"/>
      <c r="ED88" s="196"/>
      <c r="EE88" s="196"/>
    </row>
    <row r="89" spans="1:135" ht="65" customHeight="1" x14ac:dyDescent="0.2">
      <c r="A89" s="144">
        <v>7</v>
      </c>
      <c r="B89" s="146" t="str">
        <f>A11</f>
        <v>Portland Pilots</v>
      </c>
      <c r="C89" s="144"/>
      <c r="D89" s="144"/>
      <c r="E89" s="144"/>
      <c r="F89" s="144"/>
      <c r="G89" s="144"/>
      <c r="H89" s="144"/>
      <c r="I89" s="144"/>
      <c r="J89" s="144"/>
      <c r="K89" s="144"/>
      <c r="L89" s="144"/>
      <c r="M89" s="144">
        <f>100*(S79/S78)</f>
        <v>82.89473684210526</v>
      </c>
      <c r="N89" s="144">
        <f>100*(S80/S77)</f>
        <v>84.918549658434046</v>
      </c>
      <c r="O89" s="179">
        <f>100*((S79-S80)/S78)</f>
        <v>-2.1578947368421053</v>
      </c>
      <c r="P89" s="179">
        <f>M89-$I$80</f>
        <v>4.0269076396365477</v>
      </c>
      <c r="Q89" s="179">
        <f>$J$80-N89</f>
        <v>-6.2297000165081329</v>
      </c>
      <c r="AD89" s="144">
        <f t="shared" si="97"/>
        <v>80.17647058823529</v>
      </c>
      <c r="AE89" s="144">
        <f t="shared" si="98"/>
        <v>95.084372707263384</v>
      </c>
      <c r="AF89" s="149">
        <v>8</v>
      </c>
      <c r="AG89" s="150" t="s">
        <v>237</v>
      </c>
      <c r="AH89" s="149">
        <v>17</v>
      </c>
      <c r="AI89" s="151">
        <v>1</v>
      </c>
      <c r="AJ89" s="152">
        <v>1363</v>
      </c>
      <c r="AK89" s="152">
        <v>1296</v>
      </c>
      <c r="AL89" s="149">
        <v>0.95099999999999996</v>
      </c>
      <c r="AM89" s="152">
        <v>547</v>
      </c>
      <c r="AN89" s="152">
        <v>486</v>
      </c>
      <c r="AO89" s="152">
        <v>1033</v>
      </c>
      <c r="AP89" s="151">
        <v>0.47</v>
      </c>
      <c r="AQ89" s="151">
        <v>0.53</v>
      </c>
      <c r="AR89" s="154">
        <v>0.158</v>
      </c>
      <c r="AS89" s="154">
        <v>0.106</v>
      </c>
      <c r="AT89" s="154">
        <v>8.6999999999999994E-2</v>
      </c>
      <c r="AU89" s="154">
        <v>0.432</v>
      </c>
      <c r="AW89" s="196"/>
      <c r="AX89" s="144">
        <f t="shared" si="99"/>
        <v>66.691449814126386</v>
      </c>
      <c r="AY89" s="149">
        <v>8</v>
      </c>
      <c r="AZ89" s="150" t="s">
        <v>238</v>
      </c>
      <c r="BA89" s="149">
        <v>18</v>
      </c>
      <c r="BB89" s="151">
        <v>1</v>
      </c>
      <c r="BC89" s="152">
        <v>1345</v>
      </c>
      <c r="BD89" s="152">
        <v>897</v>
      </c>
      <c r="BE89" s="149">
        <v>0.66700000000000004</v>
      </c>
      <c r="BF89" s="152">
        <v>602</v>
      </c>
      <c r="BG89" s="152">
        <v>318</v>
      </c>
      <c r="BH89" s="152">
        <v>920</v>
      </c>
      <c r="BI89" s="153">
        <v>0.34599999999999997</v>
      </c>
      <c r="BJ89" s="153">
        <v>0.39300000000000002</v>
      </c>
      <c r="BK89" s="154">
        <v>0.23300000000000001</v>
      </c>
      <c r="BL89" s="155">
        <v>0.1</v>
      </c>
      <c r="BM89" s="154">
        <v>7.6999999999999999E-2</v>
      </c>
      <c r="BN89" s="154">
        <v>0.308</v>
      </c>
      <c r="DU89" s="4"/>
      <c r="DZ89" s="196"/>
      <c r="EA89" s="196"/>
      <c r="EB89" s="196"/>
      <c r="EC89" s="196"/>
      <c r="ED89" s="196"/>
      <c r="EE89" s="196"/>
    </row>
    <row r="90" spans="1:135" ht="13" x14ac:dyDescent="0.15">
      <c r="A90" s="156">
        <v>8</v>
      </c>
      <c r="B90" s="156" t="s">
        <v>239</v>
      </c>
      <c r="C90" s="156" t="s">
        <v>233</v>
      </c>
      <c r="D90" s="156" t="s">
        <v>234</v>
      </c>
      <c r="E90" s="156">
        <v>53</v>
      </c>
      <c r="F90" s="156">
        <v>29</v>
      </c>
      <c r="G90" s="156">
        <v>0.64600000000000002</v>
      </c>
      <c r="H90" s="156">
        <v>2.63</v>
      </c>
      <c r="I90" s="156">
        <v>111.88</v>
      </c>
      <c r="J90" s="156">
        <v>109.16</v>
      </c>
      <c r="K90" s="156">
        <v>2.72</v>
      </c>
      <c r="L90" s="156">
        <v>2.25</v>
      </c>
      <c r="M90" s="156">
        <v>111.81</v>
      </c>
      <c r="N90" s="156">
        <v>109.49</v>
      </c>
      <c r="O90" s="157">
        <v>2.33</v>
      </c>
      <c r="P90" s="157">
        <f t="shared" si="100"/>
        <v>32.94217079753129</v>
      </c>
      <c r="Q90" s="157">
        <f t="shared" si="101"/>
        <v>-30.622170797531282</v>
      </c>
      <c r="AD90" s="144">
        <f t="shared" si="97"/>
        <v>84.166666666666657</v>
      </c>
      <c r="AE90" s="144">
        <f t="shared" si="98"/>
        <v>94.983498349834989</v>
      </c>
      <c r="AF90" s="149">
        <v>9</v>
      </c>
      <c r="AG90" s="150" t="s">
        <v>240</v>
      </c>
      <c r="AH90" s="149">
        <v>18</v>
      </c>
      <c r="AI90" s="151">
        <v>1</v>
      </c>
      <c r="AJ90" s="152">
        <v>1515</v>
      </c>
      <c r="AK90" s="152">
        <v>1439</v>
      </c>
      <c r="AL90" s="149">
        <v>0.95</v>
      </c>
      <c r="AM90" s="152">
        <v>647</v>
      </c>
      <c r="AN90" s="152">
        <v>528</v>
      </c>
      <c r="AO90" s="152">
        <v>1175</v>
      </c>
      <c r="AP90" s="153">
        <v>0.44900000000000001</v>
      </c>
      <c r="AQ90" s="153">
        <v>0.52700000000000002</v>
      </c>
      <c r="AR90" s="154">
        <v>0.14499999999999999</v>
      </c>
      <c r="AS90" s="154">
        <v>9.4E-2</v>
      </c>
      <c r="AT90" s="154">
        <v>7.4999999999999997E-2</v>
      </c>
      <c r="AU90" s="154">
        <v>0.42099999999999999</v>
      </c>
      <c r="AW90" s="196"/>
      <c r="AX90" s="144">
        <f t="shared" si="99"/>
        <v>66.788588149231899</v>
      </c>
      <c r="AY90" s="149">
        <v>9</v>
      </c>
      <c r="AZ90" s="150" t="s">
        <v>241</v>
      </c>
      <c r="BA90" s="149">
        <v>18</v>
      </c>
      <c r="BB90" s="151">
        <v>1</v>
      </c>
      <c r="BC90" s="152">
        <v>1367</v>
      </c>
      <c r="BD90" s="152">
        <v>913</v>
      </c>
      <c r="BE90" s="149">
        <v>0.66800000000000004</v>
      </c>
      <c r="BF90" s="152">
        <v>637</v>
      </c>
      <c r="BG90" s="152">
        <v>335</v>
      </c>
      <c r="BH90" s="152">
        <v>972</v>
      </c>
      <c r="BI90" s="153">
        <v>0.34499999999999997</v>
      </c>
      <c r="BJ90" s="153">
        <v>0.38900000000000001</v>
      </c>
      <c r="BK90" s="154">
        <v>0.21199999999999999</v>
      </c>
      <c r="BL90" s="154">
        <v>8.6999999999999994E-2</v>
      </c>
      <c r="BM90" s="154">
        <v>7.6999999999999999E-2</v>
      </c>
      <c r="BN90" s="154">
        <v>0.315</v>
      </c>
      <c r="DU90" s="4"/>
      <c r="DZ90" s="196"/>
      <c r="EA90" s="196"/>
      <c r="EB90" s="196"/>
      <c r="EC90" s="196"/>
      <c r="ED90" s="196"/>
      <c r="EE90" s="196"/>
    </row>
    <row r="91" spans="1:135" ht="13" x14ac:dyDescent="0.15">
      <c r="A91" s="156">
        <v>9</v>
      </c>
      <c r="B91" s="156" t="s">
        <v>242</v>
      </c>
      <c r="C91" s="156" t="s">
        <v>233</v>
      </c>
      <c r="D91" s="156" t="s">
        <v>243</v>
      </c>
      <c r="E91" s="156">
        <v>49</v>
      </c>
      <c r="F91" s="156">
        <v>33</v>
      </c>
      <c r="G91" s="156">
        <v>0.59799999999999998</v>
      </c>
      <c r="H91" s="156">
        <v>1.8</v>
      </c>
      <c r="I91" s="156">
        <v>111.98</v>
      </c>
      <c r="J91" s="156">
        <v>110.06</v>
      </c>
      <c r="K91" s="156">
        <v>1.92</v>
      </c>
      <c r="L91" s="156">
        <v>1.36</v>
      </c>
      <c r="M91" s="156">
        <v>111.96</v>
      </c>
      <c r="N91" s="156">
        <v>110.49</v>
      </c>
      <c r="O91" s="157">
        <v>1.46</v>
      </c>
      <c r="P91" s="157">
        <f t="shared" si="100"/>
        <v>33.092170797531281</v>
      </c>
      <c r="Q91" s="157">
        <f t="shared" si="101"/>
        <v>-31.622170797531282</v>
      </c>
      <c r="AD91" s="144">
        <f t="shared" si="97"/>
        <v>84</v>
      </c>
      <c r="AE91" s="144">
        <f t="shared" si="98"/>
        <v>94.799498746867172</v>
      </c>
      <c r="AF91" s="149">
        <v>10</v>
      </c>
      <c r="AG91" s="150" t="s">
        <v>244</v>
      </c>
      <c r="AH91" s="149">
        <v>19</v>
      </c>
      <c r="AI91" s="151">
        <v>1</v>
      </c>
      <c r="AJ91" s="152">
        <v>1596</v>
      </c>
      <c r="AK91" s="152">
        <v>1513</v>
      </c>
      <c r="AL91" s="149">
        <v>0.94799999999999995</v>
      </c>
      <c r="AM91" s="152">
        <v>647</v>
      </c>
      <c r="AN91" s="152">
        <v>570</v>
      </c>
      <c r="AO91" s="152">
        <v>1217</v>
      </c>
      <c r="AP91" s="153">
        <v>0.46800000000000003</v>
      </c>
      <c r="AQ91" s="153">
        <v>0.52600000000000002</v>
      </c>
      <c r="AR91" s="154">
        <v>0.155</v>
      </c>
      <c r="AS91" s="154">
        <v>0.115</v>
      </c>
      <c r="AT91" s="154">
        <v>9.2999999999999999E-2</v>
      </c>
      <c r="AU91" s="154">
        <v>0.43099999999999999</v>
      </c>
      <c r="AW91" s="196"/>
      <c r="AX91" s="144">
        <f t="shared" si="99"/>
        <v>66.960907944514503</v>
      </c>
      <c r="AY91" s="149">
        <v>10</v>
      </c>
      <c r="AZ91" s="150" t="s">
        <v>245</v>
      </c>
      <c r="BA91" s="149">
        <v>17</v>
      </c>
      <c r="BB91" s="151">
        <v>1</v>
      </c>
      <c r="BC91" s="152">
        <v>1586</v>
      </c>
      <c r="BD91" s="152">
        <v>1062</v>
      </c>
      <c r="BE91" s="149">
        <v>0.67</v>
      </c>
      <c r="BF91" s="152">
        <v>734</v>
      </c>
      <c r="BG91" s="152">
        <v>375</v>
      </c>
      <c r="BH91" s="152">
        <v>1109</v>
      </c>
      <c r="BI91" s="153">
        <v>0.33800000000000002</v>
      </c>
      <c r="BJ91" s="153">
        <v>0.38100000000000001</v>
      </c>
      <c r="BK91" s="154">
        <v>0.20899999999999999</v>
      </c>
      <c r="BL91" s="154">
        <v>0.10299999999999999</v>
      </c>
      <c r="BM91" s="154">
        <v>7.4999999999999997E-2</v>
      </c>
      <c r="BN91" s="154">
        <v>0.317</v>
      </c>
      <c r="DU91" s="4"/>
      <c r="DZ91" s="196"/>
      <c r="EA91" s="196"/>
      <c r="EB91" s="196"/>
      <c r="EC91" s="196"/>
      <c r="ED91" s="196"/>
      <c r="EE91" s="196"/>
    </row>
    <row r="92" spans="1:135" ht="13" x14ac:dyDescent="0.15">
      <c r="A92" s="156">
        <v>10</v>
      </c>
      <c r="B92" s="156" t="s">
        <v>246</v>
      </c>
      <c r="C92" s="156" t="s">
        <v>200</v>
      </c>
      <c r="D92" s="156" t="s">
        <v>229</v>
      </c>
      <c r="E92" s="156">
        <v>47</v>
      </c>
      <c r="F92" s="156">
        <v>35</v>
      </c>
      <c r="G92" s="156">
        <v>0.57299999999999995</v>
      </c>
      <c r="H92" s="156">
        <v>0.76</v>
      </c>
      <c r="I92" s="156">
        <v>108.95</v>
      </c>
      <c r="J92" s="156">
        <v>108.17</v>
      </c>
      <c r="K92" s="156">
        <v>0.78</v>
      </c>
      <c r="L92" s="156">
        <v>1.1499999999999999</v>
      </c>
      <c r="M92" s="156">
        <v>108.94</v>
      </c>
      <c r="N92" s="156">
        <v>107.75</v>
      </c>
      <c r="O92" s="157">
        <v>1.18</v>
      </c>
      <c r="P92" s="157">
        <f t="shared" si="100"/>
        <v>30.072170797531285</v>
      </c>
      <c r="Q92" s="157">
        <f t="shared" si="101"/>
        <v>-28.882170797531288</v>
      </c>
      <c r="AD92" s="144">
        <f t="shared" si="97"/>
        <v>85.5</v>
      </c>
      <c r="AE92" s="144">
        <f t="shared" si="98"/>
        <v>94.785575048732937</v>
      </c>
      <c r="AF92" s="149">
        <v>11</v>
      </c>
      <c r="AG92" s="150" t="s">
        <v>218</v>
      </c>
      <c r="AH92" s="149">
        <v>24</v>
      </c>
      <c r="AI92" s="151">
        <v>1</v>
      </c>
      <c r="AJ92" s="152">
        <v>2052</v>
      </c>
      <c r="AK92" s="152">
        <v>1945</v>
      </c>
      <c r="AL92" s="149">
        <v>0.94799999999999995</v>
      </c>
      <c r="AM92" s="152">
        <v>758</v>
      </c>
      <c r="AN92" s="152">
        <v>725</v>
      </c>
      <c r="AO92" s="152">
        <v>1483</v>
      </c>
      <c r="AP92" s="153">
        <v>0.48899999999999999</v>
      </c>
      <c r="AQ92" s="153">
        <v>0.55700000000000005</v>
      </c>
      <c r="AR92" s="155">
        <v>0.18</v>
      </c>
      <c r="AS92" s="154">
        <v>0.122</v>
      </c>
      <c r="AT92" s="154">
        <v>9.9000000000000005E-2</v>
      </c>
      <c r="AU92" s="154">
        <v>0.435</v>
      </c>
      <c r="AW92" s="196"/>
      <c r="AX92" s="144">
        <f t="shared" si="99"/>
        <v>67.311827956989248</v>
      </c>
      <c r="AY92" s="149">
        <v>11</v>
      </c>
      <c r="AZ92" s="150" t="s">
        <v>247</v>
      </c>
      <c r="BA92" s="149">
        <v>18</v>
      </c>
      <c r="BB92" s="151">
        <v>1</v>
      </c>
      <c r="BC92" s="152">
        <v>1395</v>
      </c>
      <c r="BD92" s="152">
        <v>939</v>
      </c>
      <c r="BE92" s="149">
        <v>0.67300000000000004</v>
      </c>
      <c r="BF92" s="152">
        <v>608</v>
      </c>
      <c r="BG92" s="152">
        <v>340</v>
      </c>
      <c r="BH92" s="152">
        <v>948</v>
      </c>
      <c r="BI92" s="153">
        <v>0.35899999999999999</v>
      </c>
      <c r="BJ92" s="153">
        <v>0.40200000000000002</v>
      </c>
      <c r="BK92" s="155">
        <v>0.23</v>
      </c>
      <c r="BL92" s="154">
        <v>0.10299999999999999</v>
      </c>
      <c r="BM92" s="154">
        <v>7.6999999999999999E-2</v>
      </c>
      <c r="BN92" s="154">
        <v>0.32300000000000001</v>
      </c>
      <c r="DU92" s="4"/>
      <c r="DZ92" s="196"/>
      <c r="EA92" s="196"/>
      <c r="EB92" s="196"/>
      <c r="EC92" s="196"/>
      <c r="ED92" s="196"/>
      <c r="EE92" s="196"/>
    </row>
    <row r="93" spans="1:135" ht="13" x14ac:dyDescent="0.15">
      <c r="A93" s="156">
        <v>11</v>
      </c>
      <c r="B93" s="156" t="s">
        <v>248</v>
      </c>
      <c r="C93" s="156" t="s">
        <v>200</v>
      </c>
      <c r="D93" s="156" t="s">
        <v>220</v>
      </c>
      <c r="E93" s="156">
        <v>43</v>
      </c>
      <c r="F93" s="156">
        <v>39</v>
      </c>
      <c r="G93" s="156">
        <v>0.52400000000000002</v>
      </c>
      <c r="H93" s="156">
        <v>0.49</v>
      </c>
      <c r="I93" s="156">
        <v>108.59</v>
      </c>
      <c r="J93" s="156">
        <v>107.89</v>
      </c>
      <c r="K93" s="156">
        <v>0.7</v>
      </c>
      <c r="L93" s="156">
        <v>0.96</v>
      </c>
      <c r="M93" s="156">
        <v>108.71</v>
      </c>
      <c r="N93" s="156">
        <v>107.55</v>
      </c>
      <c r="O93" s="157">
        <v>1.17</v>
      </c>
      <c r="P93" s="157">
        <f t="shared" si="100"/>
        <v>29.842170797531281</v>
      </c>
      <c r="Q93" s="157">
        <f t="shared" si="101"/>
        <v>-28.682170797531285</v>
      </c>
      <c r="AD93" s="144">
        <f t="shared" si="97"/>
        <v>78.571428571428569</v>
      </c>
      <c r="AE93" s="144">
        <f t="shared" si="98"/>
        <v>94.545454545454547</v>
      </c>
      <c r="AF93" s="149">
        <v>12</v>
      </c>
      <c r="AG93" s="150" t="s">
        <v>249</v>
      </c>
      <c r="AH93" s="149">
        <v>14</v>
      </c>
      <c r="AI93" s="151">
        <v>1</v>
      </c>
      <c r="AJ93" s="152">
        <v>1100</v>
      </c>
      <c r="AK93" s="152">
        <v>1040</v>
      </c>
      <c r="AL93" s="149">
        <v>0.94499999999999995</v>
      </c>
      <c r="AM93" s="152">
        <v>424</v>
      </c>
      <c r="AN93" s="152">
        <v>361</v>
      </c>
      <c r="AO93" s="152">
        <v>785</v>
      </c>
      <c r="AP93" s="151">
        <v>0.46</v>
      </c>
      <c r="AQ93" s="153">
        <v>0.53600000000000003</v>
      </c>
      <c r="AR93" s="154">
        <v>0.17499999999999999</v>
      </c>
      <c r="AS93" s="154">
        <v>0.13400000000000001</v>
      </c>
      <c r="AT93" s="154">
        <v>9.9000000000000005E-2</v>
      </c>
      <c r="AU93" s="154">
        <v>0.433</v>
      </c>
      <c r="AW93" s="196"/>
      <c r="AX93" s="144">
        <f t="shared" si="99"/>
        <v>67.684140676841409</v>
      </c>
      <c r="AY93" s="149">
        <v>12</v>
      </c>
      <c r="AZ93" s="150" t="s">
        <v>250</v>
      </c>
      <c r="BA93" s="149">
        <v>19</v>
      </c>
      <c r="BB93" s="151">
        <v>1</v>
      </c>
      <c r="BC93" s="152">
        <v>1507</v>
      </c>
      <c r="BD93" s="152">
        <v>1020</v>
      </c>
      <c r="BE93" s="149">
        <v>0.67700000000000005</v>
      </c>
      <c r="BF93" s="152">
        <v>678</v>
      </c>
      <c r="BG93" s="152">
        <v>360</v>
      </c>
      <c r="BH93" s="152">
        <v>1038</v>
      </c>
      <c r="BI93" s="153">
        <v>0.34699999999999998</v>
      </c>
      <c r="BJ93" s="153">
        <v>0.38800000000000001</v>
      </c>
      <c r="BK93" s="154">
        <v>0.216</v>
      </c>
      <c r="BL93" s="154">
        <v>0.109</v>
      </c>
      <c r="BM93" s="154">
        <v>9.1999999999999998E-2</v>
      </c>
      <c r="BN93" s="154">
        <v>0.32200000000000001</v>
      </c>
      <c r="DU93" s="4"/>
      <c r="DZ93" s="196"/>
      <c r="EA93" s="196"/>
      <c r="EB93" s="196"/>
      <c r="EC93" s="196"/>
      <c r="ED93" s="196"/>
      <c r="EE93" s="196"/>
    </row>
    <row r="94" spans="1:135" ht="13" x14ac:dyDescent="0.15">
      <c r="A94" s="156">
        <v>12</v>
      </c>
      <c r="B94" s="156" t="s">
        <v>251</v>
      </c>
      <c r="C94" s="156" t="s">
        <v>233</v>
      </c>
      <c r="D94" s="156" t="s">
        <v>243</v>
      </c>
      <c r="E94" s="156">
        <v>41</v>
      </c>
      <c r="F94" s="156">
        <v>41</v>
      </c>
      <c r="G94" s="156">
        <v>0.5</v>
      </c>
      <c r="H94" s="156">
        <v>1.06</v>
      </c>
      <c r="I94" s="156">
        <v>108.73</v>
      </c>
      <c r="J94" s="156">
        <v>107.65</v>
      </c>
      <c r="K94" s="156">
        <v>1.0900000000000001</v>
      </c>
      <c r="L94" s="156">
        <v>0.78</v>
      </c>
      <c r="M94" s="156">
        <v>108.62</v>
      </c>
      <c r="N94" s="156">
        <v>107.84</v>
      </c>
      <c r="O94" s="157">
        <v>0.79</v>
      </c>
      <c r="P94" s="157">
        <f t="shared" si="100"/>
        <v>29.752170797531292</v>
      </c>
      <c r="Q94" s="157">
        <f t="shared" si="101"/>
        <v>-28.972170797531291</v>
      </c>
      <c r="AD94" s="144">
        <f t="shared" si="97"/>
        <v>82.222222222222214</v>
      </c>
      <c r="AE94" s="144">
        <f t="shared" si="98"/>
        <v>93.851351351351354</v>
      </c>
      <c r="AF94" s="149">
        <v>13</v>
      </c>
      <c r="AG94" s="150" t="s">
        <v>252</v>
      </c>
      <c r="AH94" s="149">
        <v>18</v>
      </c>
      <c r="AI94" s="151">
        <v>1</v>
      </c>
      <c r="AJ94" s="152">
        <v>1480</v>
      </c>
      <c r="AK94" s="152">
        <v>1389</v>
      </c>
      <c r="AL94" s="149">
        <v>0.93899999999999995</v>
      </c>
      <c r="AM94" s="152">
        <v>652</v>
      </c>
      <c r="AN94" s="152">
        <v>527</v>
      </c>
      <c r="AO94" s="152">
        <v>1179</v>
      </c>
      <c r="AP94" s="153">
        <v>0.44700000000000001</v>
      </c>
      <c r="AQ94" s="153">
        <v>0.50900000000000001</v>
      </c>
      <c r="AR94" s="154">
        <v>0.128</v>
      </c>
      <c r="AS94" s="154">
        <v>9.2999999999999999E-2</v>
      </c>
      <c r="AT94" s="154">
        <v>7.4999999999999997E-2</v>
      </c>
      <c r="AU94" s="154">
        <v>0.42499999999999999</v>
      </c>
      <c r="AW94" s="196"/>
      <c r="AX94" s="144">
        <f t="shared" si="99"/>
        <v>67.715019255455715</v>
      </c>
      <c r="AY94" s="149">
        <v>13</v>
      </c>
      <c r="AZ94" s="150" t="s">
        <v>253</v>
      </c>
      <c r="BA94" s="149">
        <v>20</v>
      </c>
      <c r="BB94" s="151">
        <v>1</v>
      </c>
      <c r="BC94" s="152">
        <v>1558</v>
      </c>
      <c r="BD94" s="152">
        <v>1055</v>
      </c>
      <c r="BE94" s="149">
        <v>0.67700000000000005</v>
      </c>
      <c r="BF94" s="152">
        <v>711</v>
      </c>
      <c r="BG94" s="152">
        <v>384</v>
      </c>
      <c r="BH94" s="152">
        <v>1095</v>
      </c>
      <c r="BI94" s="153">
        <v>0.35099999999999998</v>
      </c>
      <c r="BJ94" s="153">
        <v>0.38900000000000001</v>
      </c>
      <c r="BK94" s="154">
        <v>0.20899999999999999</v>
      </c>
      <c r="BL94" s="154">
        <v>0.108</v>
      </c>
      <c r="BM94" s="155">
        <v>0.09</v>
      </c>
      <c r="BN94" s="154">
        <v>0.32700000000000001</v>
      </c>
      <c r="DU94" s="4"/>
      <c r="DZ94" s="196"/>
      <c r="EA94" s="196"/>
      <c r="EB94" s="196"/>
      <c r="EC94" s="196"/>
      <c r="ED94" s="196"/>
      <c r="EE94" s="196"/>
    </row>
    <row r="95" spans="1:135" ht="13" x14ac:dyDescent="0.15">
      <c r="A95" s="156">
        <v>13</v>
      </c>
      <c r="B95" s="156" t="s">
        <v>254</v>
      </c>
      <c r="C95" s="156" t="s">
        <v>200</v>
      </c>
      <c r="D95" s="156" t="s">
        <v>229</v>
      </c>
      <c r="E95" s="156">
        <v>40</v>
      </c>
      <c r="F95" s="156">
        <v>42</v>
      </c>
      <c r="G95" s="156">
        <v>0.48799999999999999</v>
      </c>
      <c r="H95" s="156">
        <v>0.51</v>
      </c>
      <c r="I95" s="156">
        <v>113.9</v>
      </c>
      <c r="J95" s="156">
        <v>113.43</v>
      </c>
      <c r="K95" s="156">
        <v>0.47</v>
      </c>
      <c r="L95" s="156">
        <v>0.7</v>
      </c>
      <c r="M95" s="156">
        <v>114.06</v>
      </c>
      <c r="N95" s="156">
        <v>113.39</v>
      </c>
      <c r="O95" s="157">
        <v>0.67</v>
      </c>
      <c r="P95" s="157">
        <f t="shared" si="100"/>
        <v>35.19217079753129</v>
      </c>
      <c r="Q95" s="157">
        <f t="shared" si="101"/>
        <v>-34.522170797531288</v>
      </c>
      <c r="AD95" s="144">
        <f t="shared" si="97"/>
        <v>82.608695652173907</v>
      </c>
      <c r="AE95" s="144">
        <f t="shared" si="98"/>
        <v>93.736842105263165</v>
      </c>
      <c r="AF95" s="149">
        <v>14</v>
      </c>
      <c r="AG95" s="150" t="s">
        <v>236</v>
      </c>
      <c r="AH95" s="149">
        <v>23</v>
      </c>
      <c r="AI95" s="151">
        <v>1</v>
      </c>
      <c r="AJ95" s="152">
        <v>1900</v>
      </c>
      <c r="AK95" s="152">
        <v>1781</v>
      </c>
      <c r="AL95" s="149">
        <v>0.93700000000000006</v>
      </c>
      <c r="AM95" s="152">
        <v>791</v>
      </c>
      <c r="AN95" s="152">
        <v>687</v>
      </c>
      <c r="AO95" s="152">
        <v>1478</v>
      </c>
      <c r="AP95" s="153">
        <v>0.46500000000000002</v>
      </c>
      <c r="AQ95" s="153">
        <v>0.52800000000000002</v>
      </c>
      <c r="AR95" s="154">
        <v>0.152</v>
      </c>
      <c r="AS95" s="154">
        <v>8.8999999999999996E-2</v>
      </c>
      <c r="AT95" s="154">
        <v>7.0999999999999994E-2</v>
      </c>
      <c r="AU95" s="154">
        <v>0.42599999999999999</v>
      </c>
      <c r="AW95" s="196"/>
      <c r="AX95" s="144">
        <f t="shared" si="99"/>
        <v>69.42675159235668</v>
      </c>
      <c r="AY95" s="149">
        <v>14</v>
      </c>
      <c r="AZ95" s="150" t="s">
        <v>255</v>
      </c>
      <c r="BA95" s="149">
        <v>13</v>
      </c>
      <c r="BB95" s="151">
        <v>1</v>
      </c>
      <c r="BC95" s="152">
        <v>1099</v>
      </c>
      <c r="BD95" s="152">
        <v>763</v>
      </c>
      <c r="BE95" s="149">
        <v>0.69399999999999995</v>
      </c>
      <c r="BF95" s="152">
        <v>457</v>
      </c>
      <c r="BG95" s="152">
        <v>277</v>
      </c>
      <c r="BH95" s="152">
        <v>734</v>
      </c>
      <c r="BI95" s="153">
        <v>0.377</v>
      </c>
      <c r="BJ95" s="151">
        <v>0.42</v>
      </c>
      <c r="BK95" s="154">
        <v>0.23599999999999999</v>
      </c>
      <c r="BL95" s="154">
        <v>0.11700000000000001</v>
      </c>
      <c r="BM95" s="154">
        <v>8.5999999999999993E-2</v>
      </c>
      <c r="BN95" s="154">
        <v>0.33200000000000002</v>
      </c>
      <c r="DU95" s="4"/>
      <c r="DZ95" s="196"/>
      <c r="EA95" s="196"/>
      <c r="EB95" s="196"/>
      <c r="EC95" s="196"/>
      <c r="ED95" s="196"/>
      <c r="EE95" s="196"/>
    </row>
    <row r="96" spans="1:135" ht="13" x14ac:dyDescent="0.15">
      <c r="A96" s="156">
        <v>14</v>
      </c>
      <c r="B96" s="156" t="s">
        <v>256</v>
      </c>
      <c r="C96" s="156" t="s">
        <v>233</v>
      </c>
      <c r="D96" s="156" t="s">
        <v>243</v>
      </c>
      <c r="E96" s="156">
        <v>36</v>
      </c>
      <c r="F96" s="156">
        <v>46</v>
      </c>
      <c r="G96" s="156">
        <v>0.439</v>
      </c>
      <c r="H96" s="156">
        <v>0.2</v>
      </c>
      <c r="I96" s="156">
        <v>109.57</v>
      </c>
      <c r="J96" s="156">
        <v>109.31</v>
      </c>
      <c r="K96" s="156">
        <v>0.25</v>
      </c>
      <c r="L96" s="156">
        <v>-0.06</v>
      </c>
      <c r="M96" s="156">
        <v>109.53</v>
      </c>
      <c r="N96" s="156">
        <v>109.55</v>
      </c>
      <c r="O96" s="157">
        <v>-0.02</v>
      </c>
      <c r="P96" s="157">
        <f t="shared" si="100"/>
        <v>30.662170797531289</v>
      </c>
      <c r="Q96" s="157">
        <f t="shared" si="101"/>
        <v>-30.682170797531285</v>
      </c>
      <c r="AD96" s="144">
        <f t="shared" si="97"/>
        <v>80.10526315789474</v>
      </c>
      <c r="AE96" s="144">
        <f t="shared" si="98"/>
        <v>92.904073587385014</v>
      </c>
      <c r="AF96" s="149">
        <v>15</v>
      </c>
      <c r="AG96" s="150" t="s">
        <v>257</v>
      </c>
      <c r="AH96" s="149">
        <v>19</v>
      </c>
      <c r="AI96" s="151">
        <v>1</v>
      </c>
      <c r="AJ96" s="152">
        <v>1522</v>
      </c>
      <c r="AK96" s="152">
        <v>1414</v>
      </c>
      <c r="AL96" s="149">
        <v>0.92900000000000005</v>
      </c>
      <c r="AM96" s="152">
        <v>579</v>
      </c>
      <c r="AN96" s="152">
        <v>534</v>
      </c>
      <c r="AO96" s="152">
        <v>1113</v>
      </c>
      <c r="AP96" s="151">
        <v>0.48</v>
      </c>
      <c r="AQ96" s="153">
        <v>0.54400000000000004</v>
      </c>
      <c r="AR96" s="154">
        <v>0.182</v>
      </c>
      <c r="AS96" s="154">
        <v>0.107</v>
      </c>
      <c r="AT96" s="154">
        <v>8.8999999999999996E-2</v>
      </c>
      <c r="AU96" s="154">
        <v>0.42799999999999999</v>
      </c>
      <c r="AW96" s="196"/>
      <c r="AX96" s="144">
        <f t="shared" si="99"/>
        <v>69.407894736842096</v>
      </c>
      <c r="AY96" s="149">
        <v>15</v>
      </c>
      <c r="AZ96" s="150" t="s">
        <v>258</v>
      </c>
      <c r="BA96" s="149">
        <v>14</v>
      </c>
      <c r="BB96" s="151">
        <v>1</v>
      </c>
      <c r="BC96" s="152">
        <v>1216</v>
      </c>
      <c r="BD96" s="152">
        <v>844</v>
      </c>
      <c r="BE96" s="149">
        <v>0.69399999999999995</v>
      </c>
      <c r="BF96" s="152">
        <v>497</v>
      </c>
      <c r="BG96" s="152">
        <v>295</v>
      </c>
      <c r="BH96" s="152">
        <v>792</v>
      </c>
      <c r="BI96" s="153">
        <v>0.372</v>
      </c>
      <c r="BJ96" s="153">
        <v>0.41599999999999998</v>
      </c>
      <c r="BK96" s="154">
        <v>0.24299999999999999</v>
      </c>
      <c r="BL96" s="154">
        <v>0.122</v>
      </c>
      <c r="BM96" s="155">
        <v>0.09</v>
      </c>
      <c r="BN96" s="154">
        <v>0.33600000000000002</v>
      </c>
      <c r="DU96" s="4"/>
      <c r="DZ96" s="196"/>
      <c r="EA96" s="196"/>
      <c r="EB96" s="196"/>
      <c r="EC96" s="196"/>
      <c r="ED96" s="196"/>
      <c r="EE96" s="196"/>
    </row>
    <row r="97" spans="1:135" ht="13" x14ac:dyDescent="0.15">
      <c r="A97" s="156">
        <v>15</v>
      </c>
      <c r="B97" s="156" t="s">
        <v>259</v>
      </c>
      <c r="C97" s="156" t="s">
        <v>233</v>
      </c>
      <c r="D97" s="156" t="s">
        <v>175</v>
      </c>
      <c r="E97" s="156">
        <v>41</v>
      </c>
      <c r="F97" s="156">
        <v>41</v>
      </c>
      <c r="G97" s="156">
        <v>0.5</v>
      </c>
      <c r="H97" s="156">
        <v>0.43</v>
      </c>
      <c r="I97" s="156">
        <v>108.04</v>
      </c>
      <c r="J97" s="156">
        <v>107.72</v>
      </c>
      <c r="K97" s="156">
        <v>0.32</v>
      </c>
      <c r="L97" s="156">
        <v>0.03</v>
      </c>
      <c r="M97" s="156">
        <v>107.91</v>
      </c>
      <c r="N97" s="156">
        <v>107.98</v>
      </c>
      <c r="O97" s="157">
        <v>-0.08</v>
      </c>
      <c r="P97" s="157">
        <f t="shared" si="100"/>
        <v>29.042170797531284</v>
      </c>
      <c r="Q97" s="157">
        <f t="shared" si="101"/>
        <v>-29.112170797531292</v>
      </c>
      <c r="AD97" s="144">
        <f t="shared" si="97"/>
        <v>77.960000000000008</v>
      </c>
      <c r="AE97" s="144">
        <f t="shared" si="98"/>
        <v>92.714212416623909</v>
      </c>
      <c r="AF97" s="149">
        <v>16</v>
      </c>
      <c r="AG97" s="150" t="s">
        <v>260</v>
      </c>
      <c r="AH97" s="149">
        <v>25</v>
      </c>
      <c r="AI97" s="151">
        <v>1</v>
      </c>
      <c r="AJ97" s="152">
        <v>1949</v>
      </c>
      <c r="AK97" s="152">
        <v>1807</v>
      </c>
      <c r="AL97" s="149">
        <v>0.92700000000000005</v>
      </c>
      <c r="AM97" s="152">
        <v>825</v>
      </c>
      <c r="AN97" s="152">
        <v>607</v>
      </c>
      <c r="AO97" s="152">
        <v>1432</v>
      </c>
      <c r="AP97" s="153">
        <v>0.42399999999999999</v>
      </c>
      <c r="AQ97" s="153">
        <v>0.51500000000000001</v>
      </c>
      <c r="AR97" s="154">
        <v>0.16200000000000001</v>
      </c>
      <c r="AS97" s="154">
        <v>0.122</v>
      </c>
      <c r="AT97" s="154">
        <v>9.2999999999999999E-2</v>
      </c>
      <c r="AU97" s="154">
        <v>0.40699999999999997</v>
      </c>
      <c r="AW97" s="196"/>
      <c r="AX97" s="144">
        <f t="shared" si="99"/>
        <v>69.401330376940123</v>
      </c>
      <c r="AY97" s="149">
        <v>16</v>
      </c>
      <c r="AZ97" s="150" t="s">
        <v>261</v>
      </c>
      <c r="BA97" s="149">
        <v>12</v>
      </c>
      <c r="BB97" s="151">
        <v>1</v>
      </c>
      <c r="BC97" s="152">
        <v>902</v>
      </c>
      <c r="BD97" s="152">
        <v>626</v>
      </c>
      <c r="BE97" s="149">
        <v>0.69399999999999995</v>
      </c>
      <c r="BF97" s="152">
        <v>410</v>
      </c>
      <c r="BG97" s="152">
        <v>228</v>
      </c>
      <c r="BH97" s="152">
        <v>638</v>
      </c>
      <c r="BI97" s="153">
        <v>0.35699999999999998</v>
      </c>
      <c r="BJ97" s="153">
        <v>0.41099999999999998</v>
      </c>
      <c r="BK97" s="154">
        <v>0.22500000000000001</v>
      </c>
      <c r="BL97" s="154">
        <v>8.2000000000000003E-2</v>
      </c>
      <c r="BM97" s="154">
        <v>5.8999999999999997E-2</v>
      </c>
      <c r="BN97" s="154">
        <v>0.316</v>
      </c>
      <c r="DU97" s="4"/>
      <c r="DZ97" s="196"/>
      <c r="EA97" s="196"/>
      <c r="EB97" s="196"/>
      <c r="EC97" s="196"/>
      <c r="ED97" s="196"/>
      <c r="EE97" s="196"/>
    </row>
    <row r="98" spans="1:135" ht="13" x14ac:dyDescent="0.15">
      <c r="A98" s="156">
        <v>16</v>
      </c>
      <c r="B98" s="156" t="s">
        <v>262</v>
      </c>
      <c r="C98" s="156" t="s">
        <v>200</v>
      </c>
      <c r="D98" s="156" t="s">
        <v>229</v>
      </c>
      <c r="E98" s="156">
        <v>41</v>
      </c>
      <c r="F98" s="156">
        <v>41</v>
      </c>
      <c r="G98" s="156">
        <v>0.5</v>
      </c>
      <c r="H98" s="156">
        <v>-0.52</v>
      </c>
      <c r="I98" s="156">
        <v>110.93</v>
      </c>
      <c r="J98" s="156">
        <v>111.46</v>
      </c>
      <c r="K98" s="156">
        <v>-0.53</v>
      </c>
      <c r="L98" s="156">
        <v>-0.23</v>
      </c>
      <c r="M98" s="156">
        <v>111.09</v>
      </c>
      <c r="N98" s="156">
        <v>111.31</v>
      </c>
      <c r="O98" s="157">
        <v>-0.22</v>
      </c>
      <c r="P98" s="157">
        <f t="shared" si="100"/>
        <v>32.222170797531291</v>
      </c>
      <c r="Q98" s="157">
        <f t="shared" si="101"/>
        <v>-32.44217079753129</v>
      </c>
      <c r="AD98" s="144">
        <f t="shared" si="97"/>
        <v>82.608695652173907</v>
      </c>
      <c r="AE98" s="144">
        <f t="shared" si="98"/>
        <v>92.578947368421055</v>
      </c>
      <c r="AF98" s="149">
        <v>17</v>
      </c>
      <c r="AG98" s="150" t="s">
        <v>263</v>
      </c>
      <c r="AH98" s="149">
        <v>23</v>
      </c>
      <c r="AI98" s="151">
        <v>1</v>
      </c>
      <c r="AJ98" s="152">
        <v>1900</v>
      </c>
      <c r="AK98" s="152">
        <v>1759</v>
      </c>
      <c r="AL98" s="149">
        <v>0.92600000000000005</v>
      </c>
      <c r="AM98" s="152">
        <v>791</v>
      </c>
      <c r="AN98" s="152">
        <v>645</v>
      </c>
      <c r="AO98" s="152">
        <v>1436</v>
      </c>
      <c r="AP98" s="153">
        <v>0.44900000000000001</v>
      </c>
      <c r="AQ98" s="153">
        <v>0.52800000000000002</v>
      </c>
      <c r="AR98" s="154">
        <v>0.17100000000000001</v>
      </c>
      <c r="AS98" s="154">
        <v>9.5000000000000001E-2</v>
      </c>
      <c r="AT98" s="154">
        <v>7.2999999999999995E-2</v>
      </c>
      <c r="AU98" s="154">
        <v>0.40699999999999997</v>
      </c>
      <c r="AW98" s="196"/>
      <c r="AX98" s="144">
        <f t="shared" si="99"/>
        <v>69.584954604409859</v>
      </c>
      <c r="AY98" s="149">
        <v>17</v>
      </c>
      <c r="AZ98" s="150" t="s">
        <v>264</v>
      </c>
      <c r="BA98" s="149">
        <v>19</v>
      </c>
      <c r="BB98" s="151">
        <v>1</v>
      </c>
      <c r="BC98" s="152">
        <v>1542</v>
      </c>
      <c r="BD98" s="152">
        <v>1073</v>
      </c>
      <c r="BE98" s="149">
        <v>0.69599999999999995</v>
      </c>
      <c r="BF98" s="152">
        <v>682</v>
      </c>
      <c r="BG98" s="152">
        <v>414</v>
      </c>
      <c r="BH98" s="152">
        <v>1096</v>
      </c>
      <c r="BI98" s="153">
        <v>0.378</v>
      </c>
      <c r="BJ98" s="153">
        <v>0.41599999999999998</v>
      </c>
      <c r="BK98" s="154">
        <v>0.223</v>
      </c>
      <c r="BL98" s="154">
        <v>7.9000000000000001E-2</v>
      </c>
      <c r="BM98" s="154">
        <v>5.8999999999999997E-2</v>
      </c>
      <c r="BN98" s="154">
        <v>0.32900000000000001</v>
      </c>
      <c r="DU98" s="4"/>
      <c r="DZ98" s="196"/>
      <c r="EA98" s="196"/>
      <c r="EB98" s="196"/>
      <c r="EC98" s="196"/>
      <c r="ED98" s="196"/>
      <c r="EE98" s="196"/>
    </row>
    <row r="99" spans="1:135" ht="13" x14ac:dyDescent="0.15">
      <c r="A99" s="156">
        <v>17</v>
      </c>
      <c r="B99" s="156" t="s">
        <v>265</v>
      </c>
      <c r="C99" s="156" t="s">
        <v>233</v>
      </c>
      <c r="D99" s="156" t="s">
        <v>175</v>
      </c>
      <c r="E99" s="156">
        <v>42</v>
      </c>
      <c r="F99" s="156">
        <v>40</v>
      </c>
      <c r="G99" s="156">
        <v>0.51200000000000001</v>
      </c>
      <c r="H99" s="156">
        <v>-0.18</v>
      </c>
      <c r="I99" s="156">
        <v>109.92</v>
      </c>
      <c r="J99" s="156">
        <v>110.16</v>
      </c>
      <c r="K99" s="156">
        <v>-0.23</v>
      </c>
      <c r="L99" s="156">
        <v>-0.44</v>
      </c>
      <c r="M99" s="156">
        <v>109.96</v>
      </c>
      <c r="N99" s="156">
        <v>110.46</v>
      </c>
      <c r="O99" s="157">
        <v>-0.5</v>
      </c>
      <c r="P99" s="157">
        <f t="shared" si="100"/>
        <v>31.092170797531281</v>
      </c>
      <c r="Q99" s="157">
        <f t="shared" si="101"/>
        <v>-31.592170797531281</v>
      </c>
      <c r="AD99" s="144">
        <f t="shared" si="97"/>
        <v>83.045454545454547</v>
      </c>
      <c r="AE99" s="144">
        <f t="shared" si="98"/>
        <v>92.172961138478385</v>
      </c>
      <c r="AF99" s="149">
        <v>18</v>
      </c>
      <c r="AG99" s="150" t="s">
        <v>266</v>
      </c>
      <c r="AH99" s="149">
        <v>22</v>
      </c>
      <c r="AI99" s="151">
        <v>1</v>
      </c>
      <c r="AJ99" s="152">
        <v>1827</v>
      </c>
      <c r="AK99" s="152">
        <v>1684</v>
      </c>
      <c r="AL99" s="149">
        <v>0.92200000000000004</v>
      </c>
      <c r="AM99" s="152">
        <v>760</v>
      </c>
      <c r="AN99" s="152">
        <v>635</v>
      </c>
      <c r="AO99" s="152">
        <v>1395</v>
      </c>
      <c r="AP99" s="153">
        <v>0.45500000000000002</v>
      </c>
      <c r="AQ99" s="153">
        <v>0.49199999999999999</v>
      </c>
      <c r="AR99" s="154">
        <v>0.13400000000000001</v>
      </c>
      <c r="AS99" s="154">
        <v>0.13100000000000001</v>
      </c>
      <c r="AT99" s="154">
        <v>0.107</v>
      </c>
      <c r="AU99" s="154">
        <v>0.442</v>
      </c>
      <c r="AW99" s="196"/>
      <c r="AX99" s="144">
        <f t="shared" si="99"/>
        <v>69.820359281437135</v>
      </c>
      <c r="AY99" s="149">
        <v>18</v>
      </c>
      <c r="AZ99" s="150" t="s">
        <v>267</v>
      </c>
      <c r="BA99" s="149">
        <v>20</v>
      </c>
      <c r="BB99" s="151">
        <v>1</v>
      </c>
      <c r="BC99" s="152">
        <v>1670</v>
      </c>
      <c r="BD99" s="152">
        <v>1166</v>
      </c>
      <c r="BE99" s="149">
        <v>0.69799999999999995</v>
      </c>
      <c r="BF99" s="152">
        <v>787</v>
      </c>
      <c r="BG99" s="152">
        <v>409</v>
      </c>
      <c r="BH99" s="152">
        <v>1196</v>
      </c>
      <c r="BI99" s="153">
        <v>0.34200000000000003</v>
      </c>
      <c r="BJ99" s="153">
        <v>0.38700000000000001</v>
      </c>
      <c r="BK99" s="154">
        <v>0.18099999999999999</v>
      </c>
      <c r="BL99" s="154">
        <v>0.11700000000000001</v>
      </c>
      <c r="BM99" s="154">
        <v>9.5000000000000001E-2</v>
      </c>
      <c r="BN99" s="154">
        <v>0.33500000000000002</v>
      </c>
      <c r="DU99" s="4"/>
      <c r="DZ99" s="196"/>
      <c r="EA99" s="196"/>
      <c r="EB99" s="196"/>
      <c r="EC99" s="196"/>
      <c r="ED99" s="196"/>
      <c r="EE99" s="196"/>
    </row>
    <row r="100" spans="1:135" ht="13" x14ac:dyDescent="0.15">
      <c r="A100" s="156">
        <v>18</v>
      </c>
      <c r="B100" s="156" t="s">
        <v>268</v>
      </c>
      <c r="C100" s="156" t="s">
        <v>233</v>
      </c>
      <c r="D100" s="156" t="s">
        <v>175</v>
      </c>
      <c r="E100" s="156">
        <v>42</v>
      </c>
      <c r="F100" s="156">
        <v>40</v>
      </c>
      <c r="G100" s="156">
        <v>0.51200000000000001</v>
      </c>
      <c r="H100" s="156">
        <v>-0.22</v>
      </c>
      <c r="I100" s="156">
        <v>109.33</v>
      </c>
      <c r="J100" s="156">
        <v>109.49</v>
      </c>
      <c r="K100" s="156">
        <v>-0.16</v>
      </c>
      <c r="L100" s="156">
        <v>-0.64</v>
      </c>
      <c r="M100" s="156">
        <v>109.21</v>
      </c>
      <c r="N100" s="156">
        <v>109.81</v>
      </c>
      <c r="O100" s="157">
        <v>-0.6</v>
      </c>
      <c r="P100" s="157">
        <f t="shared" si="100"/>
        <v>30.342170797531281</v>
      </c>
      <c r="Q100" s="157">
        <f t="shared" si="101"/>
        <v>-30.94217079753129</v>
      </c>
      <c r="AD100" s="144">
        <f t="shared" si="97"/>
        <v>82.759999999999991</v>
      </c>
      <c r="AE100" s="144">
        <f t="shared" si="98"/>
        <v>91.88013533107781</v>
      </c>
      <c r="AF100" s="149">
        <v>19</v>
      </c>
      <c r="AG100" s="150" t="s">
        <v>269</v>
      </c>
      <c r="AH100" s="149">
        <v>25</v>
      </c>
      <c r="AI100" s="151">
        <v>1</v>
      </c>
      <c r="AJ100" s="152">
        <v>2069</v>
      </c>
      <c r="AK100" s="152">
        <v>1901</v>
      </c>
      <c r="AL100" s="149">
        <v>0.91900000000000004</v>
      </c>
      <c r="AM100" s="152">
        <v>907</v>
      </c>
      <c r="AN100" s="152">
        <v>656</v>
      </c>
      <c r="AO100" s="152">
        <v>1563</v>
      </c>
      <c r="AP100" s="151">
        <v>0.42</v>
      </c>
      <c r="AQ100" s="151">
        <v>0.5</v>
      </c>
      <c r="AR100" s="154">
        <v>0.158</v>
      </c>
      <c r="AS100" s="155">
        <v>0.11</v>
      </c>
      <c r="AT100" s="154">
        <v>8.6999999999999994E-2</v>
      </c>
      <c r="AU100" s="154">
        <v>0.39900000000000002</v>
      </c>
      <c r="AW100" s="196"/>
      <c r="AX100" s="144">
        <f t="shared" si="99"/>
        <v>69.873595505617985</v>
      </c>
      <c r="AY100" s="149">
        <v>19</v>
      </c>
      <c r="AZ100" s="150" t="s">
        <v>270</v>
      </c>
      <c r="BA100" s="149">
        <v>18</v>
      </c>
      <c r="BB100" s="151">
        <v>1</v>
      </c>
      <c r="BC100" s="152">
        <v>1424</v>
      </c>
      <c r="BD100" s="152">
        <v>995</v>
      </c>
      <c r="BE100" s="149">
        <v>0.69899999999999995</v>
      </c>
      <c r="BF100" s="152">
        <v>667</v>
      </c>
      <c r="BG100" s="152">
        <v>358</v>
      </c>
      <c r="BH100" s="152">
        <v>1025</v>
      </c>
      <c r="BI100" s="153">
        <v>0.34899999999999998</v>
      </c>
      <c r="BJ100" s="153">
        <v>0.379</v>
      </c>
      <c r="BK100" s="155">
        <v>0.18</v>
      </c>
      <c r="BL100" s="154">
        <v>0.124</v>
      </c>
      <c r="BM100" s="154">
        <v>0.105</v>
      </c>
      <c r="BN100" s="154">
        <v>0.33800000000000002</v>
      </c>
      <c r="DU100" s="4"/>
      <c r="DZ100" s="196"/>
      <c r="EA100" s="196"/>
      <c r="EB100" s="196"/>
      <c r="EC100" s="196"/>
      <c r="ED100" s="196"/>
      <c r="EE100" s="196"/>
    </row>
    <row r="101" spans="1:135" ht="13" x14ac:dyDescent="0.15">
      <c r="A101" s="156">
        <v>19</v>
      </c>
      <c r="B101" s="156" t="s">
        <v>271</v>
      </c>
      <c r="C101" s="156" t="s">
        <v>200</v>
      </c>
      <c r="D101" s="156" t="s">
        <v>229</v>
      </c>
      <c r="E101" s="156">
        <v>31</v>
      </c>
      <c r="F101" s="156">
        <v>51</v>
      </c>
      <c r="G101" s="156">
        <v>0.378</v>
      </c>
      <c r="H101" s="156">
        <v>-1.1100000000000001</v>
      </c>
      <c r="I101" s="156">
        <v>111.54</v>
      </c>
      <c r="J101" s="156">
        <v>112.74</v>
      </c>
      <c r="K101" s="156">
        <v>-1.2</v>
      </c>
      <c r="L101" s="156">
        <v>-0.63</v>
      </c>
      <c r="M101" s="156">
        <v>111.75</v>
      </c>
      <c r="N101" s="156">
        <v>112.46</v>
      </c>
      <c r="O101" s="157">
        <v>-0.71</v>
      </c>
      <c r="P101" s="157">
        <f t="shared" si="100"/>
        <v>32.882170797531288</v>
      </c>
      <c r="Q101" s="157">
        <f t="shared" si="101"/>
        <v>-33.592170797531281</v>
      </c>
      <c r="AD101" s="144">
        <f t="shared" si="97"/>
        <v>83.952380952380963</v>
      </c>
      <c r="AE101" s="144">
        <f t="shared" si="98"/>
        <v>91.832104367555303</v>
      </c>
      <c r="AF101" s="149">
        <v>20</v>
      </c>
      <c r="AG101" s="150" t="s">
        <v>272</v>
      </c>
      <c r="AH101" s="149">
        <v>21</v>
      </c>
      <c r="AI101" s="151">
        <v>1</v>
      </c>
      <c r="AJ101" s="152">
        <v>1763</v>
      </c>
      <c r="AK101" s="152">
        <v>1619</v>
      </c>
      <c r="AL101" s="149">
        <v>0.91800000000000004</v>
      </c>
      <c r="AM101" s="152">
        <v>762</v>
      </c>
      <c r="AN101" s="152">
        <v>613</v>
      </c>
      <c r="AO101" s="152">
        <v>1375</v>
      </c>
      <c r="AP101" s="153">
        <v>0.44600000000000001</v>
      </c>
      <c r="AQ101" s="153">
        <v>0.50700000000000001</v>
      </c>
      <c r="AR101" s="154">
        <v>0.14199999999999999</v>
      </c>
      <c r="AS101" s="154">
        <v>9.8000000000000004E-2</v>
      </c>
      <c r="AT101" s="154">
        <v>8.4000000000000005E-2</v>
      </c>
      <c r="AU101" s="154">
        <v>0.41899999999999998</v>
      </c>
      <c r="AW101" s="196"/>
      <c r="AX101" s="144">
        <f t="shared" si="99"/>
        <v>69.976019184652287</v>
      </c>
      <c r="AY101" s="149">
        <v>20</v>
      </c>
      <c r="AZ101" s="150" t="s">
        <v>224</v>
      </c>
      <c r="BA101" s="149">
        <v>25</v>
      </c>
      <c r="BB101" s="151">
        <v>1</v>
      </c>
      <c r="BC101" s="152">
        <v>2085</v>
      </c>
      <c r="BD101" s="152">
        <v>1459</v>
      </c>
      <c r="BE101" s="149">
        <v>0.7</v>
      </c>
      <c r="BF101" s="152">
        <v>889</v>
      </c>
      <c r="BG101" s="152">
        <v>533</v>
      </c>
      <c r="BH101" s="152">
        <v>1422</v>
      </c>
      <c r="BI101" s="153">
        <v>0.375</v>
      </c>
      <c r="BJ101" s="153">
        <v>0.40799999999999997</v>
      </c>
      <c r="BK101" s="154">
        <v>0.214</v>
      </c>
      <c r="BL101" s="154">
        <v>0.11799999999999999</v>
      </c>
      <c r="BM101" s="154">
        <v>9.9000000000000005E-2</v>
      </c>
      <c r="BN101" s="154">
        <v>0.34699999999999998</v>
      </c>
      <c r="DU101" s="4"/>
      <c r="DZ101" s="196"/>
      <c r="EA101" s="196"/>
      <c r="EB101" s="196"/>
      <c r="EC101" s="196"/>
      <c r="ED101" s="196"/>
      <c r="EE101" s="196"/>
    </row>
    <row r="102" spans="1:135" ht="13" x14ac:dyDescent="0.15">
      <c r="A102" s="156">
        <v>20</v>
      </c>
      <c r="B102" s="156" t="s">
        <v>273</v>
      </c>
      <c r="C102" s="156" t="s">
        <v>233</v>
      </c>
      <c r="D102" s="156" t="s">
        <v>243</v>
      </c>
      <c r="E102" s="156">
        <v>43</v>
      </c>
      <c r="F102" s="156">
        <v>39</v>
      </c>
      <c r="G102" s="156">
        <v>0.52400000000000002</v>
      </c>
      <c r="H102" s="156">
        <v>-0.85</v>
      </c>
      <c r="I102" s="156">
        <v>105.55</v>
      </c>
      <c r="J102" s="156">
        <v>106.54</v>
      </c>
      <c r="K102" s="156">
        <v>-0.99</v>
      </c>
      <c r="L102" s="156">
        <v>-1.23</v>
      </c>
      <c r="M102" s="156">
        <v>105.32</v>
      </c>
      <c r="N102" s="156">
        <v>106.69</v>
      </c>
      <c r="O102" s="157">
        <v>-1.37</v>
      </c>
      <c r="P102" s="157">
        <f t="shared" si="100"/>
        <v>26.452170797531281</v>
      </c>
      <c r="Q102" s="157">
        <f t="shared" si="101"/>
        <v>-27.822170797531285</v>
      </c>
      <c r="AD102" s="144">
        <f t="shared" si="97"/>
        <v>79.652173913043484</v>
      </c>
      <c r="AE102" s="144">
        <f t="shared" si="98"/>
        <v>91.539301310043669</v>
      </c>
      <c r="AF102" s="149">
        <v>21</v>
      </c>
      <c r="AG102" s="150" t="s">
        <v>274</v>
      </c>
      <c r="AH102" s="149">
        <v>23</v>
      </c>
      <c r="AI102" s="151">
        <v>1</v>
      </c>
      <c r="AJ102" s="152">
        <v>1832</v>
      </c>
      <c r="AK102" s="152">
        <v>1677</v>
      </c>
      <c r="AL102" s="149">
        <v>0.91500000000000004</v>
      </c>
      <c r="AM102" s="152">
        <v>721</v>
      </c>
      <c r="AN102" s="152">
        <v>598</v>
      </c>
      <c r="AO102" s="152">
        <v>1319</v>
      </c>
      <c r="AP102" s="153">
        <v>0.45300000000000001</v>
      </c>
      <c r="AQ102" s="153">
        <v>0.52400000000000002</v>
      </c>
      <c r="AR102" s="154">
        <v>0.186</v>
      </c>
      <c r="AS102" s="154">
        <v>0.112</v>
      </c>
      <c r="AT102" s="154">
        <v>8.5000000000000006E-2</v>
      </c>
      <c r="AU102" s="154">
        <v>0.41299999999999998</v>
      </c>
      <c r="AW102" s="196"/>
      <c r="AX102" s="144">
        <f t="shared" si="99"/>
        <v>70.065956367326237</v>
      </c>
      <c r="AY102" s="149">
        <v>21</v>
      </c>
      <c r="AZ102" s="150" t="s">
        <v>275</v>
      </c>
      <c r="BA102" s="149">
        <v>23</v>
      </c>
      <c r="BB102" s="151">
        <v>1</v>
      </c>
      <c r="BC102" s="152">
        <v>1971</v>
      </c>
      <c r="BD102" s="152">
        <v>1381</v>
      </c>
      <c r="BE102" s="149">
        <v>0.70099999999999996</v>
      </c>
      <c r="BF102" s="152">
        <v>875</v>
      </c>
      <c r="BG102" s="152">
        <v>503</v>
      </c>
      <c r="BH102" s="152">
        <v>1378</v>
      </c>
      <c r="BI102" s="153">
        <v>0.36499999999999999</v>
      </c>
      <c r="BJ102" s="153">
        <v>0.39600000000000002</v>
      </c>
      <c r="BK102" s="154">
        <v>0.20799999999999999</v>
      </c>
      <c r="BL102" s="154">
        <v>0.11700000000000001</v>
      </c>
      <c r="BM102" s="154">
        <v>9.8000000000000004E-2</v>
      </c>
      <c r="BN102" s="155">
        <v>0.34</v>
      </c>
      <c r="DU102" s="4"/>
      <c r="DZ102" s="196"/>
      <c r="EA102" s="196"/>
      <c r="EB102" s="196"/>
      <c r="EC102" s="196"/>
      <c r="ED102" s="196"/>
      <c r="EE102" s="196"/>
    </row>
    <row r="103" spans="1:135" ht="13" x14ac:dyDescent="0.15">
      <c r="A103" s="156">
        <v>21</v>
      </c>
      <c r="B103" s="156" t="s">
        <v>276</v>
      </c>
      <c r="C103" s="156" t="s">
        <v>233</v>
      </c>
      <c r="D103" s="156" t="s">
        <v>175</v>
      </c>
      <c r="E103" s="156">
        <v>37</v>
      </c>
      <c r="F103" s="156">
        <v>45</v>
      </c>
      <c r="G103" s="156">
        <v>0.45100000000000001</v>
      </c>
      <c r="H103" s="156">
        <v>-1.1200000000000001</v>
      </c>
      <c r="I103" s="156">
        <v>106.53</v>
      </c>
      <c r="J103" s="156">
        <v>107.9</v>
      </c>
      <c r="K103" s="156">
        <v>-1.37</v>
      </c>
      <c r="L103" s="156">
        <v>-1.29</v>
      </c>
      <c r="M103" s="156">
        <v>106.39</v>
      </c>
      <c r="N103" s="156">
        <v>107.93</v>
      </c>
      <c r="O103" s="157">
        <v>-1.54</v>
      </c>
      <c r="P103" s="157">
        <f t="shared" si="100"/>
        <v>27.522170797531288</v>
      </c>
      <c r="Q103" s="157">
        <f t="shared" si="101"/>
        <v>-29.062170797531294</v>
      </c>
      <c r="AD103" s="144">
        <f t="shared" si="97"/>
        <v>76.909090909090907</v>
      </c>
      <c r="AE103" s="144">
        <f t="shared" si="98"/>
        <v>91.430260047281322</v>
      </c>
      <c r="AF103" s="149">
        <v>22</v>
      </c>
      <c r="AG103" s="150" t="s">
        <v>277</v>
      </c>
      <c r="AH103" s="149">
        <v>22</v>
      </c>
      <c r="AI103" s="151">
        <v>1</v>
      </c>
      <c r="AJ103" s="152">
        <v>1692</v>
      </c>
      <c r="AK103" s="152">
        <v>1547</v>
      </c>
      <c r="AL103" s="149">
        <v>0.91400000000000003</v>
      </c>
      <c r="AM103" s="152">
        <v>656</v>
      </c>
      <c r="AN103" s="152">
        <v>563</v>
      </c>
      <c r="AO103" s="152">
        <v>1219</v>
      </c>
      <c r="AP103" s="153">
        <v>0.46200000000000002</v>
      </c>
      <c r="AQ103" s="153">
        <v>0.52100000000000002</v>
      </c>
      <c r="AR103" s="154">
        <v>0.18099999999999999</v>
      </c>
      <c r="AS103" s="154">
        <v>0.125</v>
      </c>
      <c r="AT103" s="154">
        <v>9.9000000000000005E-2</v>
      </c>
      <c r="AU103" s="154">
        <v>0.42399999999999999</v>
      </c>
      <c r="AW103" s="196"/>
      <c r="AX103" s="144">
        <f t="shared" si="99"/>
        <v>70.275229357798167</v>
      </c>
      <c r="AY103" s="149">
        <v>22</v>
      </c>
      <c r="AZ103" s="150" t="s">
        <v>278</v>
      </c>
      <c r="BA103" s="149">
        <v>20</v>
      </c>
      <c r="BB103" s="151">
        <v>1</v>
      </c>
      <c r="BC103" s="152">
        <v>1635</v>
      </c>
      <c r="BD103" s="152">
        <v>1149</v>
      </c>
      <c r="BE103" s="149">
        <v>0.70299999999999996</v>
      </c>
      <c r="BF103" s="152">
        <v>751</v>
      </c>
      <c r="BG103" s="152">
        <v>432</v>
      </c>
      <c r="BH103" s="152">
        <v>1183</v>
      </c>
      <c r="BI103" s="153">
        <v>0.36499999999999999</v>
      </c>
      <c r="BJ103" s="153">
        <v>0.41299999999999998</v>
      </c>
      <c r="BK103" s="154">
        <v>0.20300000000000001</v>
      </c>
      <c r="BL103" s="154">
        <v>8.5999999999999993E-2</v>
      </c>
      <c r="BM103" s="155">
        <v>7.0000000000000007E-2</v>
      </c>
      <c r="BN103" s="154">
        <v>0.32700000000000001</v>
      </c>
      <c r="DU103" s="4"/>
      <c r="DZ103" s="196"/>
      <c r="EA103" s="196"/>
      <c r="EB103" s="196"/>
      <c r="EC103" s="196"/>
      <c r="ED103" s="196"/>
      <c r="EE103" s="196"/>
    </row>
    <row r="104" spans="1:135" ht="13" x14ac:dyDescent="0.15">
      <c r="A104" s="156">
        <v>22</v>
      </c>
      <c r="B104" s="156" t="s">
        <v>279</v>
      </c>
      <c r="C104" s="156" t="s">
        <v>200</v>
      </c>
      <c r="D104" s="156" t="s">
        <v>220</v>
      </c>
      <c r="E104" s="156">
        <v>34</v>
      </c>
      <c r="F104" s="156">
        <v>48</v>
      </c>
      <c r="G104" s="156">
        <v>0.41499999999999998</v>
      </c>
      <c r="H104" s="156">
        <v>-2.1</v>
      </c>
      <c r="I104" s="156">
        <v>105.81</v>
      </c>
      <c r="J104" s="156">
        <v>108.01</v>
      </c>
      <c r="K104" s="156">
        <v>-2.2000000000000002</v>
      </c>
      <c r="L104" s="156">
        <v>-1.69</v>
      </c>
      <c r="M104" s="156">
        <v>105.79</v>
      </c>
      <c r="N104" s="156">
        <v>107.57</v>
      </c>
      <c r="O104" s="157">
        <v>-1.78</v>
      </c>
      <c r="P104" s="157">
        <f t="shared" si="100"/>
        <v>26.922170797531294</v>
      </c>
      <c r="Q104" s="157">
        <f t="shared" si="101"/>
        <v>-28.702170797531281</v>
      </c>
      <c r="AD104" s="144">
        <f t="shared" si="97"/>
        <v>82.434782608695656</v>
      </c>
      <c r="AE104" s="144">
        <f t="shared" si="98"/>
        <v>91.402953586497887</v>
      </c>
      <c r="AF104" s="149">
        <v>23</v>
      </c>
      <c r="AG104" s="150" t="s">
        <v>280</v>
      </c>
      <c r="AH104" s="149">
        <v>23</v>
      </c>
      <c r="AI104" s="151">
        <v>1</v>
      </c>
      <c r="AJ104" s="152">
        <v>1896</v>
      </c>
      <c r="AK104" s="152">
        <v>1733</v>
      </c>
      <c r="AL104" s="149">
        <v>0.91400000000000003</v>
      </c>
      <c r="AM104" s="152">
        <v>711</v>
      </c>
      <c r="AN104" s="152">
        <v>639</v>
      </c>
      <c r="AO104" s="152">
        <v>1350</v>
      </c>
      <c r="AP104" s="153">
        <v>0.47299999999999998</v>
      </c>
      <c r="AQ104" s="153">
        <v>0.51400000000000001</v>
      </c>
      <c r="AR104" s="154">
        <v>0.17799999999999999</v>
      </c>
      <c r="AS104" s="154">
        <v>0.13600000000000001</v>
      </c>
      <c r="AT104" s="154">
        <v>0.108</v>
      </c>
      <c r="AU104" s="155">
        <v>0.44</v>
      </c>
      <c r="AW104" s="196"/>
      <c r="AX104" s="144">
        <f t="shared" si="99"/>
        <v>70.396523628462788</v>
      </c>
      <c r="AY104" s="149">
        <v>23</v>
      </c>
      <c r="AZ104" s="150" t="s">
        <v>281</v>
      </c>
      <c r="BA104" s="149">
        <v>21</v>
      </c>
      <c r="BB104" s="151">
        <v>1</v>
      </c>
      <c r="BC104" s="152">
        <v>1841</v>
      </c>
      <c r="BD104" s="152">
        <v>1296</v>
      </c>
      <c r="BE104" s="149">
        <v>0.70399999999999996</v>
      </c>
      <c r="BF104" s="152">
        <v>768</v>
      </c>
      <c r="BG104" s="152">
        <v>463</v>
      </c>
      <c r="BH104" s="152">
        <v>1231</v>
      </c>
      <c r="BI104" s="153">
        <v>0.376</v>
      </c>
      <c r="BJ104" s="153">
        <v>0.40899999999999997</v>
      </c>
      <c r="BK104" s="154">
        <v>0.23100000000000001</v>
      </c>
      <c r="BL104" s="154">
        <v>0.11799999999999999</v>
      </c>
      <c r="BM104" s="154">
        <v>9.1999999999999998E-2</v>
      </c>
      <c r="BN104" s="154">
        <v>0.34200000000000003</v>
      </c>
      <c r="DU104" s="4"/>
      <c r="DZ104" s="196"/>
      <c r="EA104" s="196"/>
      <c r="EB104" s="196"/>
      <c r="EC104" s="196"/>
      <c r="ED104" s="196"/>
      <c r="EE104" s="196"/>
    </row>
    <row r="105" spans="1:135" ht="13" x14ac:dyDescent="0.15">
      <c r="A105" s="156">
        <v>23</v>
      </c>
      <c r="B105" s="156" t="s">
        <v>282</v>
      </c>
      <c r="C105" s="156" t="s">
        <v>200</v>
      </c>
      <c r="D105" s="156" t="s">
        <v>220</v>
      </c>
      <c r="E105" s="156">
        <v>33</v>
      </c>
      <c r="F105" s="156">
        <v>49</v>
      </c>
      <c r="G105" s="156">
        <v>0.40200000000000002</v>
      </c>
      <c r="H105" s="156">
        <v>-2.93</v>
      </c>
      <c r="I105" s="156">
        <v>106.28</v>
      </c>
      <c r="J105" s="156">
        <v>109.36</v>
      </c>
      <c r="K105" s="156">
        <v>-3.08</v>
      </c>
      <c r="L105" s="156">
        <v>-2.52</v>
      </c>
      <c r="M105" s="156">
        <v>106.31</v>
      </c>
      <c r="N105" s="156">
        <v>108.96</v>
      </c>
      <c r="O105" s="157">
        <v>-2.65</v>
      </c>
      <c r="P105" s="157">
        <f t="shared" si="100"/>
        <v>27.44217079753129</v>
      </c>
      <c r="Q105" s="157">
        <f t="shared" si="101"/>
        <v>-30.092170797531281</v>
      </c>
      <c r="AD105" s="144">
        <f t="shared" si="97"/>
        <v>82.08695652173914</v>
      </c>
      <c r="AE105" s="144">
        <f t="shared" si="98"/>
        <v>91.260593220338976</v>
      </c>
      <c r="AF105" s="149">
        <v>24</v>
      </c>
      <c r="AG105" s="150" t="s">
        <v>283</v>
      </c>
      <c r="AH105" s="149">
        <v>23</v>
      </c>
      <c r="AI105" s="151">
        <v>1</v>
      </c>
      <c r="AJ105" s="152">
        <v>1888</v>
      </c>
      <c r="AK105" s="152">
        <v>1723</v>
      </c>
      <c r="AL105" s="149">
        <v>0.91300000000000003</v>
      </c>
      <c r="AM105" s="152">
        <v>793</v>
      </c>
      <c r="AN105" s="152">
        <v>602</v>
      </c>
      <c r="AO105" s="152">
        <v>1395</v>
      </c>
      <c r="AP105" s="153">
        <v>0.432</v>
      </c>
      <c r="AQ105" s="151">
        <v>0.5</v>
      </c>
      <c r="AR105" s="154">
        <v>0.159</v>
      </c>
      <c r="AS105" s="154">
        <v>0.13100000000000001</v>
      </c>
      <c r="AT105" s="154">
        <v>0.10299999999999999</v>
      </c>
      <c r="AU105" s="154">
        <v>0.41499999999999998</v>
      </c>
      <c r="AW105" s="196"/>
      <c r="AX105" s="144">
        <f t="shared" si="99"/>
        <v>70.487483530961796</v>
      </c>
      <c r="AY105" s="149">
        <v>24</v>
      </c>
      <c r="AZ105" s="150" t="s">
        <v>284</v>
      </c>
      <c r="BA105" s="149">
        <v>19</v>
      </c>
      <c r="BB105" s="151">
        <v>1</v>
      </c>
      <c r="BC105" s="152">
        <v>1518</v>
      </c>
      <c r="BD105" s="152">
        <v>1070</v>
      </c>
      <c r="BE105" s="149">
        <v>0.70499999999999996</v>
      </c>
      <c r="BF105" s="152">
        <v>674</v>
      </c>
      <c r="BG105" s="152">
        <v>393</v>
      </c>
      <c r="BH105" s="152">
        <v>1067</v>
      </c>
      <c r="BI105" s="153">
        <v>0.36799999999999999</v>
      </c>
      <c r="BJ105" s="153">
        <v>0.41699999999999998</v>
      </c>
      <c r="BK105" s="154">
        <v>0.216</v>
      </c>
      <c r="BL105" s="155">
        <v>0.1</v>
      </c>
      <c r="BM105" s="154">
        <v>8.1000000000000003E-2</v>
      </c>
      <c r="BN105" s="154">
        <v>0.33100000000000002</v>
      </c>
      <c r="DU105" s="4"/>
      <c r="DZ105" s="196"/>
      <c r="EA105" s="196"/>
      <c r="EB105" s="196"/>
      <c r="EC105" s="196"/>
      <c r="ED105" s="196"/>
      <c r="EE105" s="196"/>
    </row>
    <row r="106" spans="1:135" ht="13" x14ac:dyDescent="0.15">
      <c r="A106" s="156">
        <v>24</v>
      </c>
      <c r="B106" s="156" t="s">
        <v>285</v>
      </c>
      <c r="C106" s="156" t="s">
        <v>200</v>
      </c>
      <c r="D106" s="156" t="s">
        <v>216</v>
      </c>
      <c r="E106" s="156">
        <v>32</v>
      </c>
      <c r="F106" s="156">
        <v>50</v>
      </c>
      <c r="G106" s="156">
        <v>0.39</v>
      </c>
      <c r="H106" s="156">
        <v>-3.88</v>
      </c>
      <c r="I106" s="156">
        <v>107.98</v>
      </c>
      <c r="J106" s="156">
        <v>112.18</v>
      </c>
      <c r="K106" s="156">
        <v>-4.21</v>
      </c>
      <c r="L106" s="156">
        <v>-3.29</v>
      </c>
      <c r="M106" s="156">
        <v>108.12</v>
      </c>
      <c r="N106" s="156">
        <v>111.72</v>
      </c>
      <c r="O106" s="157">
        <v>-3.59</v>
      </c>
      <c r="P106" s="157">
        <f t="shared" si="100"/>
        <v>29.252170797531292</v>
      </c>
      <c r="Q106" s="157">
        <f t="shared" si="101"/>
        <v>-32.852170797531286</v>
      </c>
      <c r="AD106" s="144">
        <f t="shared" si="97"/>
        <v>81.476190476190467</v>
      </c>
      <c r="AE106" s="144">
        <f t="shared" si="98"/>
        <v>91.174751607247231</v>
      </c>
      <c r="AF106" s="149">
        <v>25</v>
      </c>
      <c r="AG106" s="150" t="s">
        <v>286</v>
      </c>
      <c r="AH106" s="149">
        <v>21</v>
      </c>
      <c r="AI106" s="151">
        <v>1</v>
      </c>
      <c r="AJ106" s="152">
        <v>1711</v>
      </c>
      <c r="AK106" s="152">
        <v>1560</v>
      </c>
      <c r="AL106" s="149">
        <v>0.91200000000000003</v>
      </c>
      <c r="AM106" s="152">
        <v>719</v>
      </c>
      <c r="AN106" s="152">
        <v>567</v>
      </c>
      <c r="AO106" s="152">
        <v>1286</v>
      </c>
      <c r="AP106" s="153">
        <v>0.441</v>
      </c>
      <c r="AQ106" s="153">
        <v>0.496</v>
      </c>
      <c r="AR106" s="154">
        <v>0.14299999999999999</v>
      </c>
      <c r="AS106" s="154">
        <v>0.126</v>
      </c>
      <c r="AT106" s="154">
        <v>9.7000000000000003E-2</v>
      </c>
      <c r="AU106" s="154">
        <v>0.432</v>
      </c>
      <c r="AW106" s="196"/>
      <c r="AX106" s="144">
        <f t="shared" si="99"/>
        <v>70.594315245478029</v>
      </c>
      <c r="AY106" s="149">
        <v>25</v>
      </c>
      <c r="AZ106" s="150" t="s">
        <v>287</v>
      </c>
      <c r="BA106" s="149">
        <v>23</v>
      </c>
      <c r="BB106" s="151">
        <v>1</v>
      </c>
      <c r="BC106" s="152">
        <v>1935</v>
      </c>
      <c r="BD106" s="152">
        <v>1366</v>
      </c>
      <c r="BE106" s="149">
        <v>0.70599999999999996</v>
      </c>
      <c r="BF106" s="152">
        <v>942</v>
      </c>
      <c r="BG106" s="152">
        <v>532</v>
      </c>
      <c r="BH106" s="152">
        <v>1474</v>
      </c>
      <c r="BI106" s="153">
        <v>0.36099999999999999</v>
      </c>
      <c r="BJ106" s="153">
        <v>0.39300000000000002</v>
      </c>
      <c r="BK106" s="154">
        <v>0.16300000000000001</v>
      </c>
      <c r="BL106" s="155">
        <v>0.09</v>
      </c>
      <c r="BM106" s="154">
        <v>7.6999999999999999E-2</v>
      </c>
      <c r="BN106" s="154">
        <v>0.33900000000000002</v>
      </c>
      <c r="DU106" s="4"/>
      <c r="DZ106" s="196"/>
      <c r="EA106" s="196"/>
      <c r="EB106" s="196"/>
      <c r="EC106" s="196"/>
      <c r="ED106" s="196"/>
      <c r="EE106" s="196"/>
    </row>
    <row r="107" spans="1:135" ht="13" x14ac:dyDescent="0.15">
      <c r="A107" s="156">
        <v>25</v>
      </c>
      <c r="B107" s="156" t="s">
        <v>288</v>
      </c>
      <c r="C107" s="156" t="s">
        <v>233</v>
      </c>
      <c r="D107" s="156" t="s">
        <v>234</v>
      </c>
      <c r="E107" s="156">
        <v>31</v>
      </c>
      <c r="F107" s="156">
        <v>51</v>
      </c>
      <c r="G107" s="156">
        <v>0.378</v>
      </c>
      <c r="H107" s="156">
        <v>-3.67</v>
      </c>
      <c r="I107" s="156">
        <v>108.57</v>
      </c>
      <c r="J107" s="156">
        <v>112.35</v>
      </c>
      <c r="K107" s="156">
        <v>-3.77</v>
      </c>
      <c r="L107" s="156">
        <v>-3.87</v>
      </c>
      <c r="M107" s="156">
        <v>108.62</v>
      </c>
      <c r="N107" s="156">
        <v>112.6</v>
      </c>
      <c r="O107" s="157">
        <v>-3.98</v>
      </c>
      <c r="P107" s="157">
        <f t="shared" si="100"/>
        <v>29.752170797531292</v>
      </c>
      <c r="Q107" s="157">
        <f t="shared" si="101"/>
        <v>-33.732170797531282</v>
      </c>
      <c r="AD107" s="144">
        <f t="shared" si="97"/>
        <v>80.375</v>
      </c>
      <c r="AE107" s="144">
        <f t="shared" si="98"/>
        <v>90.513219284603423</v>
      </c>
      <c r="AF107" s="149">
        <v>26</v>
      </c>
      <c r="AG107" s="150" t="s">
        <v>289</v>
      </c>
      <c r="AH107" s="149">
        <v>24</v>
      </c>
      <c r="AI107" s="151">
        <v>1</v>
      </c>
      <c r="AJ107" s="152">
        <v>1929</v>
      </c>
      <c r="AK107" s="152">
        <v>1746</v>
      </c>
      <c r="AL107" s="149">
        <v>0.90500000000000003</v>
      </c>
      <c r="AM107" s="152">
        <v>762</v>
      </c>
      <c r="AN107" s="152">
        <v>669</v>
      </c>
      <c r="AO107" s="152">
        <v>1431</v>
      </c>
      <c r="AP107" s="153">
        <v>0.46800000000000003</v>
      </c>
      <c r="AQ107" s="151">
        <v>0.52</v>
      </c>
      <c r="AR107" s="154">
        <v>0.17799999999999999</v>
      </c>
      <c r="AS107" s="154">
        <v>9.6000000000000002E-2</v>
      </c>
      <c r="AT107" s="154">
        <v>7.0999999999999994E-2</v>
      </c>
      <c r="AU107" s="154">
        <v>0.42199999999999999</v>
      </c>
      <c r="AW107" s="196"/>
      <c r="AX107" s="144">
        <f t="shared" si="99"/>
        <v>70.795660036166367</v>
      </c>
      <c r="AY107" s="149">
        <v>26</v>
      </c>
      <c r="AZ107" s="150" t="s">
        <v>290</v>
      </c>
      <c r="BA107" s="149">
        <v>14</v>
      </c>
      <c r="BB107" s="151">
        <v>1</v>
      </c>
      <c r="BC107" s="152">
        <v>1106</v>
      </c>
      <c r="BD107" s="152">
        <v>783</v>
      </c>
      <c r="BE107" s="149">
        <v>0.70799999999999996</v>
      </c>
      <c r="BF107" s="152">
        <v>445</v>
      </c>
      <c r="BG107" s="152">
        <v>276</v>
      </c>
      <c r="BH107" s="152">
        <v>721</v>
      </c>
      <c r="BI107" s="153">
        <v>0.38300000000000001</v>
      </c>
      <c r="BJ107" s="153">
        <v>0.42499999999999999</v>
      </c>
      <c r="BK107" s="155">
        <v>0.25</v>
      </c>
      <c r="BL107" s="154">
        <v>0.114</v>
      </c>
      <c r="BM107" s="154">
        <v>7.1999999999999995E-2</v>
      </c>
      <c r="BN107" s="154">
        <v>0.33700000000000002</v>
      </c>
      <c r="DU107" s="4"/>
      <c r="DZ107" s="196"/>
      <c r="EA107" s="196"/>
      <c r="EB107" s="196"/>
      <c r="EC107" s="196"/>
      <c r="ED107" s="196"/>
      <c r="EE107" s="196"/>
    </row>
    <row r="108" spans="1:135" ht="13" x14ac:dyDescent="0.15">
      <c r="A108" s="156">
        <v>26</v>
      </c>
      <c r="B108" s="156" t="s">
        <v>291</v>
      </c>
      <c r="C108" s="156" t="s">
        <v>200</v>
      </c>
      <c r="D108" s="156" t="s">
        <v>216</v>
      </c>
      <c r="E108" s="156">
        <v>24</v>
      </c>
      <c r="F108" s="156">
        <v>58</v>
      </c>
      <c r="G108" s="156">
        <v>0.29299999999999998</v>
      </c>
      <c r="H108" s="156">
        <v>-5.63</v>
      </c>
      <c r="I108" s="156">
        <v>107.32</v>
      </c>
      <c r="J108" s="156">
        <v>112.79</v>
      </c>
      <c r="K108" s="156">
        <v>-5.47</v>
      </c>
      <c r="L108" s="156">
        <v>-5.14</v>
      </c>
      <c r="M108" s="156">
        <v>107.43</v>
      </c>
      <c r="N108" s="156">
        <v>112.41</v>
      </c>
      <c r="O108" s="157">
        <v>-4.9800000000000004</v>
      </c>
      <c r="P108" s="157">
        <f t="shared" si="100"/>
        <v>28.562170797531294</v>
      </c>
      <c r="Q108" s="157">
        <f t="shared" si="101"/>
        <v>-33.542170797531284</v>
      </c>
      <c r="AD108" s="144">
        <f t="shared" si="97"/>
        <v>81.400000000000006</v>
      </c>
      <c r="AE108" s="144">
        <f t="shared" si="98"/>
        <v>90.294840294840299</v>
      </c>
      <c r="AF108" s="149">
        <v>27</v>
      </c>
      <c r="AG108" s="150" t="s">
        <v>292</v>
      </c>
      <c r="AH108" s="149">
        <v>20</v>
      </c>
      <c r="AI108" s="151">
        <v>1</v>
      </c>
      <c r="AJ108" s="152">
        <v>1628</v>
      </c>
      <c r="AK108" s="152">
        <v>1470</v>
      </c>
      <c r="AL108" s="149">
        <v>0.90300000000000002</v>
      </c>
      <c r="AM108" s="152">
        <v>709</v>
      </c>
      <c r="AN108" s="152">
        <v>570</v>
      </c>
      <c r="AO108" s="152">
        <v>1279</v>
      </c>
      <c r="AP108" s="153">
        <v>0.44600000000000001</v>
      </c>
      <c r="AQ108" s="153">
        <v>0.50600000000000001</v>
      </c>
      <c r="AR108" s="154">
        <v>0.14699999999999999</v>
      </c>
      <c r="AS108" s="155">
        <v>0.09</v>
      </c>
      <c r="AT108" s="154">
        <v>7.6999999999999999E-2</v>
      </c>
      <c r="AU108" s="155">
        <v>0.41</v>
      </c>
      <c r="AW108" s="196"/>
      <c r="AX108" s="144">
        <f t="shared" si="99"/>
        <v>71.137339055793987</v>
      </c>
      <c r="AY108" s="149">
        <v>27</v>
      </c>
      <c r="AZ108" s="150" t="s">
        <v>293</v>
      </c>
      <c r="BA108" s="149">
        <v>24</v>
      </c>
      <c r="BB108" s="151">
        <v>1</v>
      </c>
      <c r="BC108" s="152">
        <v>1864</v>
      </c>
      <c r="BD108" s="152">
        <v>1326</v>
      </c>
      <c r="BE108" s="149">
        <v>0.71099999999999997</v>
      </c>
      <c r="BF108" s="152">
        <v>865</v>
      </c>
      <c r="BG108" s="152">
        <v>466</v>
      </c>
      <c r="BH108" s="152">
        <v>1331</v>
      </c>
      <c r="BI108" s="151">
        <v>0.35</v>
      </c>
      <c r="BJ108" s="153">
        <v>0.39400000000000002</v>
      </c>
      <c r="BK108" s="154">
        <v>0.187</v>
      </c>
      <c r="BL108" s="154">
        <v>0.11899999999999999</v>
      </c>
      <c r="BM108" s="154">
        <v>8.5000000000000006E-2</v>
      </c>
      <c r="BN108" s="155">
        <v>0.34</v>
      </c>
      <c r="DU108" s="4"/>
      <c r="DZ108" s="196"/>
      <c r="EA108" s="196"/>
      <c r="EB108" s="196"/>
      <c r="EC108" s="196"/>
      <c r="ED108" s="196"/>
      <c r="EE108" s="196"/>
    </row>
    <row r="109" spans="1:135" ht="13" x14ac:dyDescent="0.15">
      <c r="A109" s="156">
        <v>27</v>
      </c>
      <c r="B109" s="156" t="s">
        <v>294</v>
      </c>
      <c r="C109" s="156" t="s">
        <v>233</v>
      </c>
      <c r="D109" s="156" t="s">
        <v>234</v>
      </c>
      <c r="E109" s="156">
        <v>28</v>
      </c>
      <c r="F109" s="156">
        <v>54</v>
      </c>
      <c r="G109" s="156">
        <v>0.34100000000000003</v>
      </c>
      <c r="H109" s="156">
        <v>-5.7</v>
      </c>
      <c r="I109" s="156">
        <v>103.96</v>
      </c>
      <c r="J109" s="156">
        <v>109.81</v>
      </c>
      <c r="K109" s="156">
        <v>-5.85</v>
      </c>
      <c r="L109" s="156">
        <v>-5.83</v>
      </c>
      <c r="M109" s="156">
        <v>103.92</v>
      </c>
      <c r="N109" s="156">
        <v>109.91</v>
      </c>
      <c r="O109" s="157">
        <v>-5.99</v>
      </c>
      <c r="P109" s="157">
        <f t="shared" si="100"/>
        <v>25.052170797531289</v>
      </c>
      <c r="Q109" s="157">
        <f t="shared" si="101"/>
        <v>-31.042170797531284</v>
      </c>
      <c r="AD109" s="144">
        <f t="shared" si="97"/>
        <v>84.88</v>
      </c>
      <c r="AE109" s="144">
        <f t="shared" si="98"/>
        <v>90.197926484448629</v>
      </c>
      <c r="AF109" s="149">
        <v>28</v>
      </c>
      <c r="AG109" s="150" t="s">
        <v>295</v>
      </c>
      <c r="AH109" s="149">
        <v>25</v>
      </c>
      <c r="AI109" s="151">
        <v>1</v>
      </c>
      <c r="AJ109" s="152">
        <v>2122</v>
      </c>
      <c r="AK109" s="152">
        <v>1914</v>
      </c>
      <c r="AL109" s="149">
        <v>0.90200000000000002</v>
      </c>
      <c r="AM109" s="152">
        <v>767</v>
      </c>
      <c r="AN109" s="152">
        <v>714</v>
      </c>
      <c r="AO109" s="152">
        <v>1481</v>
      </c>
      <c r="AP109" s="153">
        <v>0.48199999999999998</v>
      </c>
      <c r="AQ109" s="153">
        <v>0.55100000000000005</v>
      </c>
      <c r="AR109" s="154">
        <v>0.221</v>
      </c>
      <c r="AS109" s="154">
        <v>9.9000000000000005E-2</v>
      </c>
      <c r="AT109" s="154">
        <v>8.3000000000000004E-2</v>
      </c>
      <c r="AU109" s="154">
        <v>0.41299999999999998</v>
      </c>
      <c r="AW109" s="196"/>
      <c r="AX109" s="144">
        <f t="shared" si="99"/>
        <v>71.085651936715763</v>
      </c>
      <c r="AY109" s="149">
        <v>28</v>
      </c>
      <c r="AZ109" s="150" t="s">
        <v>296</v>
      </c>
      <c r="BA109" s="149">
        <v>22</v>
      </c>
      <c r="BB109" s="151">
        <v>1</v>
      </c>
      <c r="BC109" s="152">
        <v>1833</v>
      </c>
      <c r="BD109" s="152">
        <v>1303</v>
      </c>
      <c r="BE109" s="149">
        <v>0.71099999999999997</v>
      </c>
      <c r="BF109" s="152">
        <v>776</v>
      </c>
      <c r="BG109" s="152">
        <v>463</v>
      </c>
      <c r="BH109" s="152">
        <v>1239</v>
      </c>
      <c r="BI109" s="153">
        <v>0.374</v>
      </c>
      <c r="BJ109" s="151">
        <v>0.41</v>
      </c>
      <c r="BK109" s="154">
        <v>0.218</v>
      </c>
      <c r="BL109" s="154">
        <v>0.125</v>
      </c>
      <c r="BM109" s="154">
        <v>0.10199999999999999</v>
      </c>
      <c r="BN109" s="154">
        <v>0.34899999999999998</v>
      </c>
      <c r="DU109" s="4"/>
      <c r="DZ109" s="196"/>
      <c r="EA109" s="196"/>
      <c r="EB109" s="196"/>
      <c r="EC109" s="196"/>
      <c r="ED109" s="196"/>
      <c r="EE109" s="196"/>
    </row>
    <row r="110" spans="1:135" ht="13" x14ac:dyDescent="0.15">
      <c r="A110" s="156">
        <v>28</v>
      </c>
      <c r="B110" s="156" t="s">
        <v>297</v>
      </c>
      <c r="C110" s="156" t="s">
        <v>200</v>
      </c>
      <c r="D110" s="156" t="s">
        <v>216</v>
      </c>
      <c r="E110" s="156">
        <v>26</v>
      </c>
      <c r="F110" s="156">
        <v>56</v>
      </c>
      <c r="G110" s="156">
        <v>0.317</v>
      </c>
      <c r="H110" s="156">
        <v>-6.88</v>
      </c>
      <c r="I110" s="156">
        <v>106.69</v>
      </c>
      <c r="J110" s="156">
        <v>113.72</v>
      </c>
      <c r="K110" s="156">
        <v>-7.02</v>
      </c>
      <c r="L110" s="156">
        <v>-6.29</v>
      </c>
      <c r="M110" s="156">
        <v>106.96</v>
      </c>
      <c r="N110" s="156">
        <v>113.38</v>
      </c>
      <c r="O110" s="157">
        <v>-6.42</v>
      </c>
      <c r="P110" s="157">
        <f t="shared" si="100"/>
        <v>28.092170797531281</v>
      </c>
      <c r="Q110" s="157">
        <f t="shared" si="101"/>
        <v>-34.512170797531283</v>
      </c>
      <c r="AD110" s="144">
        <f t="shared" si="97"/>
        <v>88.4</v>
      </c>
      <c r="AE110" s="144">
        <f t="shared" si="98"/>
        <v>89.875565610859738</v>
      </c>
      <c r="AF110" s="149">
        <v>29</v>
      </c>
      <c r="AG110" s="150" t="s">
        <v>298</v>
      </c>
      <c r="AH110" s="149">
        <v>20</v>
      </c>
      <c r="AI110" s="151">
        <v>1</v>
      </c>
      <c r="AJ110" s="152">
        <v>1768</v>
      </c>
      <c r="AK110" s="152">
        <v>1589</v>
      </c>
      <c r="AL110" s="149">
        <v>0.89900000000000002</v>
      </c>
      <c r="AM110" s="152">
        <v>755</v>
      </c>
      <c r="AN110" s="152">
        <v>578</v>
      </c>
      <c r="AO110" s="152">
        <v>1333</v>
      </c>
      <c r="AP110" s="153">
        <v>0.434</v>
      </c>
      <c r="AQ110" s="153">
        <v>0.48499999999999999</v>
      </c>
      <c r="AR110" s="154">
        <v>0.14099999999999999</v>
      </c>
      <c r="AS110" s="154">
        <v>0.13300000000000001</v>
      </c>
      <c r="AT110" s="155">
        <v>0.11</v>
      </c>
      <c r="AU110" s="154">
        <v>0.42199999999999999</v>
      </c>
      <c r="AW110" s="196"/>
      <c r="AX110" s="144">
        <f t="shared" si="99"/>
        <v>71.086956521739125</v>
      </c>
      <c r="AY110" s="149">
        <v>29</v>
      </c>
      <c r="AZ110" s="150" t="s">
        <v>299</v>
      </c>
      <c r="BA110" s="149">
        <v>16</v>
      </c>
      <c r="BB110" s="151">
        <v>1</v>
      </c>
      <c r="BC110" s="152">
        <v>1380</v>
      </c>
      <c r="BD110" s="152">
        <v>981</v>
      </c>
      <c r="BE110" s="149">
        <v>0.71099999999999997</v>
      </c>
      <c r="BF110" s="152">
        <v>626</v>
      </c>
      <c r="BG110" s="152">
        <v>343</v>
      </c>
      <c r="BH110" s="152">
        <v>969</v>
      </c>
      <c r="BI110" s="153">
        <v>0.35399999999999998</v>
      </c>
      <c r="BJ110" s="153">
        <v>0.38900000000000001</v>
      </c>
      <c r="BK110" s="154">
        <v>0.189</v>
      </c>
      <c r="BL110" s="154">
        <v>0.13300000000000001</v>
      </c>
      <c r="BM110" s="154">
        <v>0.114</v>
      </c>
      <c r="BN110" s="154">
        <v>0.34599999999999997</v>
      </c>
      <c r="DU110" s="4"/>
      <c r="DZ110" s="196"/>
      <c r="EA110" s="196"/>
      <c r="EB110" s="196"/>
      <c r="EC110" s="196"/>
      <c r="ED110" s="196"/>
      <c r="EE110" s="196"/>
    </row>
    <row r="111" spans="1:135" ht="13" x14ac:dyDescent="0.15">
      <c r="A111" s="156">
        <v>29</v>
      </c>
      <c r="B111" s="156" t="s">
        <v>300</v>
      </c>
      <c r="C111" s="156" t="s">
        <v>233</v>
      </c>
      <c r="D111" s="156" t="s">
        <v>234</v>
      </c>
      <c r="E111" s="156">
        <v>20</v>
      </c>
      <c r="F111" s="156">
        <v>62</v>
      </c>
      <c r="G111" s="156">
        <v>0.24399999999999999</v>
      </c>
      <c r="H111" s="156">
        <v>-6.73</v>
      </c>
      <c r="I111" s="156">
        <v>104.61</v>
      </c>
      <c r="J111" s="156">
        <v>111.34</v>
      </c>
      <c r="K111" s="156">
        <v>-6.73</v>
      </c>
      <c r="L111" s="156">
        <v>-6.74</v>
      </c>
      <c r="M111" s="156">
        <v>104.63</v>
      </c>
      <c r="N111" s="156">
        <v>111.37</v>
      </c>
      <c r="O111" s="157">
        <v>-6.74</v>
      </c>
      <c r="P111" s="157">
        <f t="shared" si="100"/>
        <v>25.762170797531283</v>
      </c>
      <c r="Q111" s="157">
        <f t="shared" si="101"/>
        <v>-32.502170797531292</v>
      </c>
      <c r="AD111" s="144">
        <f t="shared" si="97"/>
        <v>79.521739130434781</v>
      </c>
      <c r="AE111" s="144">
        <f t="shared" si="98"/>
        <v>89.885183160196817</v>
      </c>
      <c r="AF111" s="149">
        <v>30</v>
      </c>
      <c r="AG111" s="150" t="s">
        <v>301</v>
      </c>
      <c r="AH111" s="149">
        <v>23</v>
      </c>
      <c r="AI111" s="151">
        <v>1</v>
      </c>
      <c r="AJ111" s="152">
        <v>1829</v>
      </c>
      <c r="AK111" s="152">
        <v>1644</v>
      </c>
      <c r="AL111" s="149">
        <v>0.89900000000000002</v>
      </c>
      <c r="AM111" s="152">
        <v>741</v>
      </c>
      <c r="AN111" s="152">
        <v>564</v>
      </c>
      <c r="AO111" s="152">
        <v>1305</v>
      </c>
      <c r="AP111" s="153">
        <v>0.432</v>
      </c>
      <c r="AQ111" s="153">
        <v>0.49099999999999999</v>
      </c>
      <c r="AR111" s="154">
        <v>0.16500000000000001</v>
      </c>
      <c r="AS111" s="155">
        <v>0.15</v>
      </c>
      <c r="AT111" s="154">
        <v>0.109</v>
      </c>
      <c r="AU111" s="154">
        <v>0.41899999999999998</v>
      </c>
      <c r="AW111" s="196"/>
      <c r="AX111" s="144">
        <f t="shared" si="99"/>
        <v>71.198453608247419</v>
      </c>
      <c r="AY111" s="149">
        <v>30</v>
      </c>
      <c r="AZ111" s="150" t="s">
        <v>302</v>
      </c>
      <c r="BA111" s="149">
        <v>19</v>
      </c>
      <c r="BB111" s="151">
        <v>1</v>
      </c>
      <c r="BC111" s="152">
        <v>1552</v>
      </c>
      <c r="BD111" s="152">
        <v>1105</v>
      </c>
      <c r="BE111" s="149">
        <v>0.71199999999999997</v>
      </c>
      <c r="BF111" s="152">
        <v>804</v>
      </c>
      <c r="BG111" s="152">
        <v>414</v>
      </c>
      <c r="BH111" s="152">
        <v>1218</v>
      </c>
      <c r="BI111" s="151">
        <v>0.34</v>
      </c>
      <c r="BJ111" s="153">
        <v>0.38400000000000001</v>
      </c>
      <c r="BK111" s="154">
        <v>0.14299999999999999</v>
      </c>
      <c r="BL111" s="154">
        <v>8.6999999999999994E-2</v>
      </c>
      <c r="BM111" s="154">
        <v>7.5999999999999998E-2</v>
      </c>
      <c r="BN111" s="154">
        <v>0.32800000000000001</v>
      </c>
      <c r="DU111" s="4"/>
      <c r="DZ111" s="196"/>
      <c r="EA111" s="196"/>
      <c r="EB111" s="196"/>
      <c r="EC111" s="196"/>
      <c r="ED111" s="196"/>
      <c r="EE111" s="196"/>
    </row>
    <row r="112" spans="1:135" ht="13" x14ac:dyDescent="0.15">
      <c r="A112" s="156">
        <v>30</v>
      </c>
      <c r="B112" s="156" t="s">
        <v>303</v>
      </c>
      <c r="C112" s="156" t="s">
        <v>233</v>
      </c>
      <c r="D112" s="156" t="s">
        <v>243</v>
      </c>
      <c r="E112" s="156">
        <v>29</v>
      </c>
      <c r="F112" s="156">
        <v>53</v>
      </c>
      <c r="G112" s="156">
        <v>0.35399999999999998</v>
      </c>
      <c r="H112" s="156">
        <v>-6.57</v>
      </c>
      <c r="I112" s="156">
        <v>104.23</v>
      </c>
      <c r="J112" s="156">
        <v>111.11</v>
      </c>
      <c r="K112" s="156">
        <v>-6.88</v>
      </c>
      <c r="L112" s="156">
        <v>-6.61</v>
      </c>
      <c r="M112" s="156">
        <v>104.3</v>
      </c>
      <c r="N112" s="156">
        <v>111.21</v>
      </c>
      <c r="O112" s="157">
        <v>-6.92</v>
      </c>
      <c r="P112" s="157">
        <f t="shared" si="100"/>
        <v>25.432170797531285</v>
      </c>
      <c r="Q112" s="157">
        <f t="shared" si="101"/>
        <v>-32.342170797531281</v>
      </c>
      <c r="AD112" s="144">
        <f t="shared" si="97"/>
        <v>91.041666666666657</v>
      </c>
      <c r="AE112" s="144">
        <f t="shared" si="98"/>
        <v>89.839816933638446</v>
      </c>
      <c r="AF112" s="149">
        <v>31</v>
      </c>
      <c r="AG112" s="150" t="s">
        <v>231</v>
      </c>
      <c r="AH112" s="149">
        <v>24</v>
      </c>
      <c r="AI112" s="151">
        <v>1</v>
      </c>
      <c r="AJ112" s="152">
        <v>2185</v>
      </c>
      <c r="AK112" s="152">
        <v>1963</v>
      </c>
      <c r="AL112" s="149">
        <v>0.89800000000000002</v>
      </c>
      <c r="AM112" s="152">
        <v>826</v>
      </c>
      <c r="AN112" s="152">
        <v>770</v>
      </c>
      <c r="AO112" s="152">
        <v>1596</v>
      </c>
      <c r="AP112" s="153">
        <v>0.48199999999999998</v>
      </c>
      <c r="AQ112" s="153">
        <v>0.50900000000000001</v>
      </c>
      <c r="AR112" s="154">
        <v>0.17599999999999999</v>
      </c>
      <c r="AS112" s="154">
        <v>0.125</v>
      </c>
      <c r="AT112" s="154">
        <v>0.106</v>
      </c>
      <c r="AU112" s="154">
        <v>0.436</v>
      </c>
      <c r="AW112" s="196"/>
      <c r="AX112" s="144">
        <f t="shared" si="99"/>
        <v>71.457905544147849</v>
      </c>
      <c r="AY112" s="149">
        <v>31</v>
      </c>
      <c r="AZ112" s="150" t="s">
        <v>304</v>
      </c>
      <c r="BA112" s="149">
        <v>6</v>
      </c>
      <c r="BB112" s="151">
        <v>1</v>
      </c>
      <c r="BC112" s="152">
        <v>487</v>
      </c>
      <c r="BD112" s="152">
        <v>348</v>
      </c>
      <c r="BE112" s="149">
        <v>0.71499999999999997</v>
      </c>
      <c r="BF112" s="152">
        <v>237</v>
      </c>
      <c r="BG112" s="152">
        <v>127</v>
      </c>
      <c r="BH112" s="152">
        <v>364</v>
      </c>
      <c r="BI112" s="153">
        <v>0.34899999999999998</v>
      </c>
      <c r="BJ112" s="153">
        <v>0.39100000000000001</v>
      </c>
      <c r="BK112" s="155">
        <v>0.17</v>
      </c>
      <c r="BL112" s="154">
        <v>9.9000000000000005E-2</v>
      </c>
      <c r="BM112" s="154">
        <v>8.4000000000000005E-2</v>
      </c>
      <c r="BN112" s="154">
        <v>0.33500000000000002</v>
      </c>
      <c r="DU112" s="4"/>
      <c r="DZ112" s="196"/>
      <c r="EA112" s="196"/>
      <c r="EB112" s="196"/>
      <c r="EC112" s="196"/>
      <c r="ED112" s="196"/>
      <c r="EE112" s="196"/>
    </row>
    <row r="113" spans="2:135" ht="13" x14ac:dyDescent="0.15">
      <c r="AD113" s="144">
        <f t="shared" si="97"/>
        <v>82.333333333333329</v>
      </c>
      <c r="AE113" s="144">
        <f t="shared" si="98"/>
        <v>89.820705610179303</v>
      </c>
      <c r="AF113" s="149">
        <v>32</v>
      </c>
      <c r="AG113" s="150" t="s">
        <v>305</v>
      </c>
      <c r="AH113" s="149">
        <v>21</v>
      </c>
      <c r="AI113" s="151">
        <v>1</v>
      </c>
      <c r="AJ113" s="152">
        <v>1729</v>
      </c>
      <c r="AK113" s="152">
        <v>1553</v>
      </c>
      <c r="AL113" s="149">
        <v>0.89800000000000002</v>
      </c>
      <c r="AM113" s="152">
        <v>734</v>
      </c>
      <c r="AN113" s="152">
        <v>555</v>
      </c>
      <c r="AO113" s="152">
        <v>1289</v>
      </c>
      <c r="AP113" s="153">
        <v>0.43099999999999999</v>
      </c>
      <c r="AQ113" s="153">
        <v>0.51300000000000001</v>
      </c>
      <c r="AR113" s="154">
        <v>0.17199999999999999</v>
      </c>
      <c r="AS113" s="154">
        <v>9.4E-2</v>
      </c>
      <c r="AT113" s="154">
        <v>6.9000000000000006E-2</v>
      </c>
      <c r="AU113" s="154">
        <v>0.39800000000000002</v>
      </c>
      <c r="AW113" s="196"/>
      <c r="AX113" s="144">
        <f t="shared" si="99"/>
        <v>71.471471471471475</v>
      </c>
      <c r="AY113" s="149">
        <v>32</v>
      </c>
      <c r="AZ113" s="150" t="s">
        <v>237</v>
      </c>
      <c r="BA113" s="149">
        <v>17</v>
      </c>
      <c r="BB113" s="151">
        <v>1</v>
      </c>
      <c r="BC113" s="152">
        <v>1332</v>
      </c>
      <c r="BD113" s="152">
        <v>952</v>
      </c>
      <c r="BE113" s="149">
        <v>0.71499999999999997</v>
      </c>
      <c r="BF113" s="152">
        <v>559</v>
      </c>
      <c r="BG113" s="152">
        <v>318</v>
      </c>
      <c r="BH113" s="152">
        <v>877</v>
      </c>
      <c r="BI113" s="153">
        <v>0.36299999999999999</v>
      </c>
      <c r="BJ113" s="153">
        <v>0.42099999999999999</v>
      </c>
      <c r="BK113" s="154">
        <v>0.23699999999999999</v>
      </c>
      <c r="BL113" s="154">
        <v>0.123</v>
      </c>
      <c r="BM113" s="154">
        <v>9.6000000000000002E-2</v>
      </c>
      <c r="BN113" s="154">
        <v>0.33200000000000002</v>
      </c>
      <c r="DU113" s="4"/>
      <c r="DZ113" s="196"/>
      <c r="EA113" s="196"/>
      <c r="EB113" s="196"/>
      <c r="EC113" s="196"/>
      <c r="ED113" s="196"/>
      <c r="EE113" s="196"/>
    </row>
    <row r="114" spans="2:135" ht="13" x14ac:dyDescent="0.15">
      <c r="AD114" s="144">
        <f t="shared" si="97"/>
        <v>79.705882352941174</v>
      </c>
      <c r="AE114" s="144">
        <f t="shared" si="98"/>
        <v>89.594095940959406</v>
      </c>
      <c r="AF114" s="149">
        <v>33</v>
      </c>
      <c r="AG114" s="150" t="s">
        <v>306</v>
      </c>
      <c r="AH114" s="149">
        <v>17</v>
      </c>
      <c r="AI114" s="151">
        <v>1</v>
      </c>
      <c r="AJ114" s="152">
        <v>1355</v>
      </c>
      <c r="AK114" s="152">
        <v>1214</v>
      </c>
      <c r="AL114" s="149">
        <v>0.89600000000000002</v>
      </c>
      <c r="AM114" s="152">
        <v>519</v>
      </c>
      <c r="AN114" s="152">
        <v>443</v>
      </c>
      <c r="AO114" s="152">
        <v>962</v>
      </c>
      <c r="AP114" s="151">
        <v>0.46</v>
      </c>
      <c r="AQ114" s="153">
        <v>0.52400000000000002</v>
      </c>
      <c r="AR114" s="154">
        <v>0.19600000000000001</v>
      </c>
      <c r="AS114" s="154">
        <v>0.124</v>
      </c>
      <c r="AT114" s="154">
        <v>9.7000000000000003E-2</v>
      </c>
      <c r="AU114" s="154">
        <v>0.41299999999999998</v>
      </c>
      <c r="AW114" s="196"/>
      <c r="AX114" s="144">
        <f t="shared" si="99"/>
        <v>71.809661139149242</v>
      </c>
      <c r="AY114" s="149">
        <v>33</v>
      </c>
      <c r="AZ114" s="150" t="s">
        <v>307</v>
      </c>
      <c r="BA114" s="149">
        <v>17</v>
      </c>
      <c r="BB114" s="151">
        <v>1</v>
      </c>
      <c r="BC114" s="152">
        <v>1387</v>
      </c>
      <c r="BD114" s="152">
        <v>996</v>
      </c>
      <c r="BE114" s="149">
        <v>0.71799999999999997</v>
      </c>
      <c r="BF114" s="152">
        <v>587</v>
      </c>
      <c r="BG114" s="152">
        <v>353</v>
      </c>
      <c r="BH114" s="152">
        <v>940</v>
      </c>
      <c r="BI114" s="153">
        <v>0.376</v>
      </c>
      <c r="BJ114" s="153">
        <v>0.42199999999999999</v>
      </c>
      <c r="BK114" s="155">
        <v>0.23</v>
      </c>
      <c r="BL114" s="154">
        <v>0.115</v>
      </c>
      <c r="BM114" s="154">
        <v>8.6999999999999994E-2</v>
      </c>
      <c r="BN114" s="154">
        <v>0.33900000000000002</v>
      </c>
      <c r="DU114" s="4"/>
      <c r="DZ114" s="196"/>
      <c r="EA114" s="196"/>
      <c r="EB114" s="196"/>
      <c r="EC114" s="196"/>
      <c r="ED114" s="196"/>
      <c r="EE114" s="196"/>
    </row>
    <row r="115" spans="2:135" ht="13" x14ac:dyDescent="0.15">
      <c r="AD115" s="144">
        <f t="shared" si="97"/>
        <v>82.333333333333329</v>
      </c>
      <c r="AE115" s="144">
        <f t="shared" si="98"/>
        <v>89.271255060728748</v>
      </c>
      <c r="AF115" s="149">
        <v>34</v>
      </c>
      <c r="AG115" s="150" t="s">
        <v>308</v>
      </c>
      <c r="AH115" s="149">
        <v>12</v>
      </c>
      <c r="AI115" s="151">
        <v>1</v>
      </c>
      <c r="AJ115" s="152">
        <v>988</v>
      </c>
      <c r="AK115" s="152">
        <v>882</v>
      </c>
      <c r="AL115" s="149">
        <v>0.89300000000000002</v>
      </c>
      <c r="AM115" s="152">
        <v>464</v>
      </c>
      <c r="AN115" s="152">
        <v>308</v>
      </c>
      <c r="AO115" s="152">
        <v>772</v>
      </c>
      <c r="AP115" s="153">
        <v>0.39900000000000002</v>
      </c>
      <c r="AQ115" s="153">
        <v>0.47699999999999998</v>
      </c>
      <c r="AR115" s="154">
        <v>0.14199999999999999</v>
      </c>
      <c r="AS115" s="154">
        <v>9.8000000000000004E-2</v>
      </c>
      <c r="AT115" s="155">
        <v>0.08</v>
      </c>
      <c r="AU115" s="154">
        <v>0.38600000000000001</v>
      </c>
      <c r="AW115" s="196"/>
      <c r="AX115" s="144">
        <f t="shared" si="99"/>
        <v>71.763754045307451</v>
      </c>
      <c r="AY115" s="149">
        <v>34</v>
      </c>
      <c r="AZ115" s="150" t="s">
        <v>309</v>
      </c>
      <c r="BA115" s="149">
        <v>16</v>
      </c>
      <c r="BB115" s="151">
        <v>1</v>
      </c>
      <c r="BC115" s="152">
        <v>1236</v>
      </c>
      <c r="BD115" s="152">
        <v>887</v>
      </c>
      <c r="BE115" s="149">
        <v>0.71799999999999997</v>
      </c>
      <c r="BF115" s="152">
        <v>550</v>
      </c>
      <c r="BG115" s="152">
        <v>321</v>
      </c>
      <c r="BH115" s="152">
        <v>871</v>
      </c>
      <c r="BI115" s="153">
        <v>0.36899999999999999</v>
      </c>
      <c r="BJ115" s="153">
        <v>0.41799999999999998</v>
      </c>
      <c r="BK115" s="154">
        <v>0.20899999999999999</v>
      </c>
      <c r="BL115" s="154">
        <v>0.10299999999999999</v>
      </c>
      <c r="BM115" s="154">
        <v>8.1000000000000003E-2</v>
      </c>
      <c r="BN115" s="154">
        <v>0.33300000000000002</v>
      </c>
      <c r="DU115" s="4"/>
      <c r="DZ115" s="196"/>
      <c r="EA115" s="196"/>
      <c r="EB115" s="196"/>
      <c r="EC115" s="196"/>
      <c r="ED115" s="196"/>
      <c r="EE115" s="196"/>
    </row>
    <row r="116" spans="2:135" ht="13" x14ac:dyDescent="0.15">
      <c r="AD116" s="144">
        <f t="shared" si="97"/>
        <v>73.666666666666657</v>
      </c>
      <c r="AE116" s="144">
        <f t="shared" si="98"/>
        <v>89.25339366515837</v>
      </c>
      <c r="AF116" s="149">
        <v>35</v>
      </c>
      <c r="AG116" s="150" t="s">
        <v>310</v>
      </c>
      <c r="AH116" s="149">
        <v>12</v>
      </c>
      <c r="AI116" s="151">
        <v>1</v>
      </c>
      <c r="AJ116" s="152">
        <v>884</v>
      </c>
      <c r="AK116" s="152">
        <v>789</v>
      </c>
      <c r="AL116" s="149">
        <v>0.89300000000000002</v>
      </c>
      <c r="AM116" s="152">
        <v>375</v>
      </c>
      <c r="AN116" s="152">
        <v>282</v>
      </c>
      <c r="AO116" s="152">
        <v>657</v>
      </c>
      <c r="AP116" s="153">
        <v>0.42899999999999999</v>
      </c>
      <c r="AQ116" s="153">
        <v>0.505</v>
      </c>
      <c r="AR116" s="154">
        <v>0.17199999999999999</v>
      </c>
      <c r="AS116" s="155">
        <v>0.1</v>
      </c>
      <c r="AT116" s="154">
        <v>6.9000000000000006E-2</v>
      </c>
      <c r="AU116" s="154">
        <v>0.39800000000000002</v>
      </c>
      <c r="AW116" s="196"/>
      <c r="AX116" s="144">
        <f t="shared" si="99"/>
        <v>71.797323135755249</v>
      </c>
      <c r="AY116" s="149">
        <v>35</v>
      </c>
      <c r="AZ116" s="150" t="s">
        <v>311</v>
      </c>
      <c r="BA116" s="149">
        <v>14</v>
      </c>
      <c r="BB116" s="151">
        <v>1</v>
      </c>
      <c r="BC116" s="152">
        <v>1046</v>
      </c>
      <c r="BD116" s="152">
        <v>751</v>
      </c>
      <c r="BE116" s="149">
        <v>0.71799999999999997</v>
      </c>
      <c r="BF116" s="152">
        <v>489</v>
      </c>
      <c r="BG116" s="152">
        <v>279</v>
      </c>
      <c r="BH116" s="152">
        <v>768</v>
      </c>
      <c r="BI116" s="153">
        <v>0.36299999999999999</v>
      </c>
      <c r="BJ116" s="153">
        <v>0.42399999999999999</v>
      </c>
      <c r="BK116" s="155">
        <v>0.2</v>
      </c>
      <c r="BL116" s="154">
        <v>7.4999999999999997E-2</v>
      </c>
      <c r="BM116" s="154">
        <v>6.2E-2</v>
      </c>
      <c r="BN116" s="154">
        <v>0.32500000000000001</v>
      </c>
      <c r="DU116" s="4"/>
      <c r="DZ116" s="196"/>
      <c r="EA116" s="196"/>
      <c r="EB116" s="196"/>
      <c r="EC116" s="196"/>
      <c r="ED116" s="196"/>
      <c r="EE116" s="196"/>
    </row>
    <row r="117" spans="2:135" ht="13" x14ac:dyDescent="0.15">
      <c r="AD117" s="144">
        <f t="shared" si="97"/>
        <v>84.6111111111111</v>
      </c>
      <c r="AE117" s="144">
        <f t="shared" si="98"/>
        <v>89.231779382797114</v>
      </c>
      <c r="AF117" s="149">
        <v>36</v>
      </c>
      <c r="AG117" s="150" t="s">
        <v>312</v>
      </c>
      <c r="AH117" s="149">
        <v>18</v>
      </c>
      <c r="AI117" s="151">
        <v>1</v>
      </c>
      <c r="AJ117" s="152">
        <v>1523</v>
      </c>
      <c r="AK117" s="152">
        <v>1359</v>
      </c>
      <c r="AL117" s="149">
        <v>0.89200000000000002</v>
      </c>
      <c r="AM117" s="152">
        <v>588</v>
      </c>
      <c r="AN117" s="152">
        <v>491</v>
      </c>
      <c r="AO117" s="152">
        <v>1079</v>
      </c>
      <c r="AP117" s="153">
        <v>0.45500000000000002</v>
      </c>
      <c r="AQ117" s="153">
        <v>0.499</v>
      </c>
      <c r="AR117" s="154">
        <v>0.182</v>
      </c>
      <c r="AS117" s="154">
        <v>0.13900000000000001</v>
      </c>
      <c r="AT117" s="155">
        <v>0.11</v>
      </c>
      <c r="AU117" s="154">
        <v>0.42399999999999999</v>
      </c>
      <c r="AW117" s="196"/>
      <c r="AX117" s="144">
        <f t="shared" si="99"/>
        <v>71.896955503512885</v>
      </c>
      <c r="AY117" s="149">
        <v>36</v>
      </c>
      <c r="AZ117" s="150" t="s">
        <v>313</v>
      </c>
      <c r="BA117" s="149">
        <v>20</v>
      </c>
      <c r="BB117" s="151">
        <v>1</v>
      </c>
      <c r="BC117" s="152">
        <v>1708</v>
      </c>
      <c r="BD117" s="152">
        <v>1228</v>
      </c>
      <c r="BE117" s="149">
        <v>0.71899999999999997</v>
      </c>
      <c r="BF117" s="152">
        <v>718</v>
      </c>
      <c r="BG117" s="152">
        <v>436</v>
      </c>
      <c r="BH117" s="152">
        <v>1154</v>
      </c>
      <c r="BI117" s="153">
        <v>0.378</v>
      </c>
      <c r="BJ117" s="151">
        <v>0.41</v>
      </c>
      <c r="BK117" s="154">
        <v>0.219</v>
      </c>
      <c r="BL117" s="154">
        <v>0.125</v>
      </c>
      <c r="BM117" s="154">
        <v>9.7000000000000003E-2</v>
      </c>
      <c r="BN117" s="154">
        <v>0.35199999999999998</v>
      </c>
      <c r="DU117" s="4"/>
      <c r="DZ117" s="196"/>
      <c r="EA117" s="196"/>
      <c r="EB117" s="196"/>
      <c r="EC117" s="196"/>
      <c r="ED117" s="196"/>
      <c r="EE117" s="196"/>
    </row>
    <row r="118" spans="2:135" ht="13" x14ac:dyDescent="0.15">
      <c r="AD118" s="144">
        <f t="shared" si="97"/>
        <v>85.9</v>
      </c>
      <c r="AE118" s="144">
        <f t="shared" si="98"/>
        <v>89.057043073341092</v>
      </c>
      <c r="AF118" s="149">
        <v>37</v>
      </c>
      <c r="AG118" s="150" t="s">
        <v>314</v>
      </c>
      <c r="AH118" s="149">
        <v>20</v>
      </c>
      <c r="AI118" s="151">
        <v>1</v>
      </c>
      <c r="AJ118" s="152">
        <v>1718</v>
      </c>
      <c r="AK118" s="152">
        <v>1530</v>
      </c>
      <c r="AL118" s="149">
        <v>0.89100000000000001</v>
      </c>
      <c r="AM118" s="152">
        <v>747</v>
      </c>
      <c r="AN118" s="152">
        <v>553</v>
      </c>
      <c r="AO118" s="152">
        <v>1300</v>
      </c>
      <c r="AP118" s="153">
        <v>0.42499999999999999</v>
      </c>
      <c r="AQ118" s="153">
        <v>0.48799999999999999</v>
      </c>
      <c r="AR118" s="154">
        <v>0.155</v>
      </c>
      <c r="AS118" s="154">
        <v>0.111</v>
      </c>
      <c r="AT118" s="154">
        <v>8.8999999999999996E-2</v>
      </c>
      <c r="AU118" s="154">
        <v>0.40400000000000003</v>
      </c>
      <c r="AW118" s="196"/>
      <c r="AX118" s="144">
        <f t="shared" si="99"/>
        <v>71.909090909090907</v>
      </c>
      <c r="AY118" s="149">
        <v>37</v>
      </c>
      <c r="AZ118" s="150" t="s">
        <v>315</v>
      </c>
      <c r="BA118" s="149">
        <v>15</v>
      </c>
      <c r="BB118" s="151">
        <v>1</v>
      </c>
      <c r="BC118" s="152">
        <v>1100</v>
      </c>
      <c r="BD118" s="152">
        <v>791</v>
      </c>
      <c r="BE118" s="149">
        <v>0.71899999999999997</v>
      </c>
      <c r="BF118" s="152">
        <v>547</v>
      </c>
      <c r="BG118" s="152">
        <v>305</v>
      </c>
      <c r="BH118" s="152">
        <v>852</v>
      </c>
      <c r="BI118" s="153">
        <v>0.35799999999999998</v>
      </c>
      <c r="BJ118" s="153">
        <v>0.39200000000000002</v>
      </c>
      <c r="BK118" s="154">
        <v>0.14499999999999999</v>
      </c>
      <c r="BL118" s="154">
        <v>9.4E-2</v>
      </c>
      <c r="BM118" s="154">
        <v>6.9000000000000006E-2</v>
      </c>
      <c r="BN118" s="154">
        <v>0.34499999999999997</v>
      </c>
      <c r="DU118" s="4"/>
      <c r="DZ118" s="196"/>
      <c r="EA118" s="196"/>
      <c r="EB118" s="196"/>
      <c r="EC118" s="196"/>
      <c r="ED118" s="196"/>
      <c r="EE118" s="196"/>
    </row>
    <row r="119" spans="2:135" ht="13" x14ac:dyDescent="0.15">
      <c r="AD119" s="144">
        <f t="shared" si="97"/>
        <v>79.5</v>
      </c>
      <c r="AE119" s="144">
        <f t="shared" si="98"/>
        <v>89.022298456260714</v>
      </c>
      <c r="AF119" s="149">
        <v>38</v>
      </c>
      <c r="AG119" s="150" t="s">
        <v>316</v>
      </c>
      <c r="AH119" s="149">
        <v>22</v>
      </c>
      <c r="AI119" s="151">
        <v>1</v>
      </c>
      <c r="AJ119" s="152">
        <v>1749</v>
      </c>
      <c r="AK119" s="152">
        <v>1557</v>
      </c>
      <c r="AL119" s="149">
        <v>0.89</v>
      </c>
      <c r="AM119" s="152">
        <v>746</v>
      </c>
      <c r="AN119" s="152">
        <v>581</v>
      </c>
      <c r="AO119" s="152">
        <v>1327</v>
      </c>
      <c r="AP119" s="153">
        <v>0.438</v>
      </c>
      <c r="AQ119" s="153">
        <v>0.51100000000000001</v>
      </c>
      <c r="AR119" s="154">
        <v>0.16900000000000001</v>
      </c>
      <c r="AS119" s="155">
        <v>0.09</v>
      </c>
      <c r="AT119" s="154">
        <v>7.2999999999999995E-2</v>
      </c>
      <c r="AU119" s="154">
        <v>0.39900000000000002</v>
      </c>
      <c r="AW119" s="196"/>
      <c r="AX119" s="144">
        <f t="shared" si="99"/>
        <v>72.063666300768375</v>
      </c>
      <c r="AY119" s="149">
        <v>38</v>
      </c>
      <c r="AZ119" s="150" t="s">
        <v>317</v>
      </c>
      <c r="BA119" s="149">
        <v>22</v>
      </c>
      <c r="BB119" s="151">
        <v>1</v>
      </c>
      <c r="BC119" s="152">
        <v>1822</v>
      </c>
      <c r="BD119" s="152">
        <v>1313</v>
      </c>
      <c r="BE119" s="149">
        <v>0.72099999999999997</v>
      </c>
      <c r="BF119" s="152">
        <v>834</v>
      </c>
      <c r="BG119" s="152">
        <v>454</v>
      </c>
      <c r="BH119" s="152">
        <v>1288</v>
      </c>
      <c r="BI119" s="153">
        <v>0.35199999999999998</v>
      </c>
      <c r="BJ119" s="153">
        <v>0.39900000000000002</v>
      </c>
      <c r="BK119" s="154">
        <v>0.19900000000000001</v>
      </c>
      <c r="BL119" s="154">
        <v>0.114</v>
      </c>
      <c r="BM119" s="155">
        <v>0.09</v>
      </c>
      <c r="BN119" s="154">
        <v>0.33500000000000002</v>
      </c>
      <c r="DU119" s="4"/>
      <c r="DZ119" s="196"/>
      <c r="EA119" s="196"/>
      <c r="EB119" s="196"/>
      <c r="EC119" s="196"/>
      <c r="ED119" s="196"/>
      <c r="EE119" s="196"/>
    </row>
    <row r="120" spans="2:135" ht="13" x14ac:dyDescent="0.15">
      <c r="AD120" s="144">
        <f t="shared" si="97"/>
        <v>86.181818181818187</v>
      </c>
      <c r="AE120" s="144">
        <f t="shared" si="98"/>
        <v>88.976793248945157</v>
      </c>
      <c r="AF120" s="149">
        <v>39</v>
      </c>
      <c r="AG120" s="150" t="s">
        <v>227</v>
      </c>
      <c r="AH120" s="149">
        <v>22</v>
      </c>
      <c r="AI120" s="151">
        <v>1</v>
      </c>
      <c r="AJ120" s="152">
        <v>1896</v>
      </c>
      <c r="AK120" s="152">
        <v>1687</v>
      </c>
      <c r="AL120" s="149">
        <v>0.89</v>
      </c>
      <c r="AM120" s="152">
        <v>794</v>
      </c>
      <c r="AN120" s="152">
        <v>621</v>
      </c>
      <c r="AO120" s="152">
        <v>1415</v>
      </c>
      <c r="AP120" s="153">
        <v>0.439</v>
      </c>
      <c r="AQ120" s="153">
        <v>0.50900000000000001</v>
      </c>
      <c r="AR120" s="154">
        <v>0.17199999999999999</v>
      </c>
      <c r="AS120" s="154">
        <v>0.10299999999999999</v>
      </c>
      <c r="AT120" s="154">
        <v>8.6999999999999994E-2</v>
      </c>
      <c r="AU120" s="155">
        <v>0.4</v>
      </c>
      <c r="AW120" s="196"/>
      <c r="AX120" s="144">
        <f t="shared" si="99"/>
        <v>72.070534698521044</v>
      </c>
      <c r="AY120" s="149">
        <v>39</v>
      </c>
      <c r="AZ120" s="150" t="s">
        <v>316</v>
      </c>
      <c r="BA120" s="149">
        <v>22</v>
      </c>
      <c r="BB120" s="151">
        <v>1</v>
      </c>
      <c r="BC120" s="152">
        <v>1758</v>
      </c>
      <c r="BD120" s="152">
        <v>1267</v>
      </c>
      <c r="BE120" s="149">
        <v>0.72099999999999997</v>
      </c>
      <c r="BF120" s="152">
        <v>731</v>
      </c>
      <c r="BG120" s="152">
        <v>453</v>
      </c>
      <c r="BH120" s="152">
        <v>1184</v>
      </c>
      <c r="BI120" s="153">
        <v>0.38300000000000001</v>
      </c>
      <c r="BJ120" s="153">
        <v>0.432</v>
      </c>
      <c r="BK120" s="154">
        <v>0.22700000000000001</v>
      </c>
      <c r="BL120" s="154">
        <v>0.115</v>
      </c>
      <c r="BM120" s="154">
        <v>8.6999999999999994E-2</v>
      </c>
      <c r="BN120" s="154">
        <v>0.34399999999999997</v>
      </c>
      <c r="DU120" s="4"/>
      <c r="DZ120" s="196"/>
      <c r="EA120" s="196"/>
      <c r="EB120" s="196"/>
      <c r="EC120" s="196"/>
      <c r="ED120" s="196"/>
      <c r="EE120" s="196"/>
    </row>
    <row r="121" spans="2:135" ht="13" x14ac:dyDescent="0.15">
      <c r="N121" s="158"/>
      <c r="O121" s="76"/>
      <c r="AD121" s="144">
        <f t="shared" si="97"/>
        <v>77.21052631578948</v>
      </c>
      <c r="AE121" s="144">
        <f t="shared" si="98"/>
        <v>88.957055214723923</v>
      </c>
      <c r="AF121" s="149">
        <v>40</v>
      </c>
      <c r="AG121" s="150" t="s">
        <v>302</v>
      </c>
      <c r="AH121" s="149">
        <v>19</v>
      </c>
      <c r="AI121" s="151">
        <v>1</v>
      </c>
      <c r="AJ121" s="152">
        <v>1467</v>
      </c>
      <c r="AK121" s="152">
        <v>1305</v>
      </c>
      <c r="AL121" s="149">
        <v>0.89</v>
      </c>
      <c r="AM121" s="152">
        <v>541</v>
      </c>
      <c r="AN121" s="152">
        <v>484</v>
      </c>
      <c r="AO121" s="152">
        <v>1025</v>
      </c>
      <c r="AP121" s="153">
        <v>0.47199999999999998</v>
      </c>
      <c r="AQ121" s="153">
        <v>0.53300000000000003</v>
      </c>
      <c r="AR121" s="154">
        <v>0.215</v>
      </c>
      <c r="AS121" s="154">
        <v>0.111</v>
      </c>
      <c r="AT121" s="154">
        <v>8.5000000000000006E-2</v>
      </c>
      <c r="AU121" s="154">
        <v>0.40799999999999997</v>
      </c>
      <c r="AW121" s="196"/>
      <c r="AX121" s="144">
        <f t="shared" si="99"/>
        <v>72.19402143260011</v>
      </c>
      <c r="AY121" s="149">
        <v>40</v>
      </c>
      <c r="AZ121" s="150" t="s">
        <v>318</v>
      </c>
      <c r="BA121" s="149">
        <v>23</v>
      </c>
      <c r="BB121" s="151">
        <v>1</v>
      </c>
      <c r="BC121" s="152">
        <v>1773</v>
      </c>
      <c r="BD121" s="152">
        <v>1280</v>
      </c>
      <c r="BE121" s="149">
        <v>0.72199999999999998</v>
      </c>
      <c r="BF121" s="152">
        <v>815</v>
      </c>
      <c r="BG121" s="152">
        <v>482</v>
      </c>
      <c r="BH121" s="152">
        <v>1297</v>
      </c>
      <c r="BI121" s="153">
        <v>0.372</v>
      </c>
      <c r="BJ121" s="153">
        <v>0.41199999999999998</v>
      </c>
      <c r="BK121" s="154">
        <v>0.188</v>
      </c>
      <c r="BL121" s="154">
        <v>9.0999999999999998E-2</v>
      </c>
      <c r="BM121" s="154">
        <v>6.7000000000000004E-2</v>
      </c>
      <c r="BN121" s="154">
        <v>0.34499999999999997</v>
      </c>
      <c r="DU121" s="4"/>
      <c r="DZ121" s="196"/>
      <c r="EA121" s="196"/>
      <c r="EB121" s="196"/>
      <c r="EC121" s="196"/>
      <c r="ED121" s="196"/>
      <c r="EE121" s="196"/>
    </row>
    <row r="122" spans="2:135" ht="13" x14ac:dyDescent="0.15">
      <c r="D122" s="158"/>
      <c r="N122" s="158"/>
      <c r="O122" s="158"/>
      <c r="AD122" s="144">
        <f t="shared" si="97"/>
        <v>82.782608695652172</v>
      </c>
      <c r="AE122" s="144">
        <f t="shared" si="98"/>
        <v>88.65546218487394</v>
      </c>
      <c r="AF122" s="149">
        <v>41</v>
      </c>
      <c r="AG122" s="150" t="s">
        <v>319</v>
      </c>
      <c r="AH122" s="149">
        <v>23</v>
      </c>
      <c r="AI122" s="151">
        <v>1</v>
      </c>
      <c r="AJ122" s="152">
        <v>1904</v>
      </c>
      <c r="AK122" s="152">
        <v>1688</v>
      </c>
      <c r="AL122" s="149">
        <v>0.88700000000000001</v>
      </c>
      <c r="AM122" s="152">
        <v>799</v>
      </c>
      <c r="AN122" s="152">
        <v>600</v>
      </c>
      <c r="AO122" s="152">
        <v>1399</v>
      </c>
      <c r="AP122" s="153">
        <v>0.42899999999999999</v>
      </c>
      <c r="AQ122" s="153">
        <v>0.495</v>
      </c>
      <c r="AR122" s="154">
        <v>0.16600000000000001</v>
      </c>
      <c r="AS122" s="154">
        <v>0.115</v>
      </c>
      <c r="AT122" s="154">
        <v>8.4000000000000005E-2</v>
      </c>
      <c r="AU122" s="154">
        <v>0.40699999999999997</v>
      </c>
      <c r="AW122" s="196"/>
      <c r="AX122" s="144">
        <f t="shared" si="99"/>
        <v>72.180916976456018</v>
      </c>
      <c r="AY122" s="149">
        <v>41</v>
      </c>
      <c r="AZ122" s="150" t="s">
        <v>320</v>
      </c>
      <c r="BA122" s="149">
        <v>21</v>
      </c>
      <c r="BB122" s="151">
        <v>1</v>
      </c>
      <c r="BC122" s="152">
        <v>1614</v>
      </c>
      <c r="BD122" s="152">
        <v>1165</v>
      </c>
      <c r="BE122" s="149">
        <v>0.72199999999999998</v>
      </c>
      <c r="BF122" s="152">
        <v>728</v>
      </c>
      <c r="BG122" s="152">
        <v>427</v>
      </c>
      <c r="BH122" s="152">
        <v>1155</v>
      </c>
      <c r="BI122" s="151">
        <v>0.37</v>
      </c>
      <c r="BJ122" s="153">
        <v>0.42599999999999999</v>
      </c>
      <c r="BK122" s="154">
        <v>0.20799999999999999</v>
      </c>
      <c r="BL122" s="154">
        <v>8.6999999999999994E-2</v>
      </c>
      <c r="BM122" s="154">
        <v>6.3E-2</v>
      </c>
      <c r="BN122" s="154">
        <v>0.33400000000000002</v>
      </c>
      <c r="DU122" s="4"/>
      <c r="DZ122" s="196"/>
      <c r="EA122" s="196"/>
      <c r="EB122" s="196"/>
      <c r="EC122" s="196"/>
      <c r="ED122" s="196"/>
      <c r="EE122" s="196"/>
    </row>
    <row r="123" spans="2:135" ht="13" x14ac:dyDescent="0.15">
      <c r="D123" s="159"/>
      <c r="N123" s="159"/>
      <c r="O123" s="159"/>
      <c r="AD123" s="144">
        <f t="shared" si="97"/>
        <v>82.434782608695656</v>
      </c>
      <c r="AE123" s="144">
        <f t="shared" si="98"/>
        <v>88.660337552742618</v>
      </c>
      <c r="AF123" s="149">
        <v>42</v>
      </c>
      <c r="AG123" s="150" t="s">
        <v>321</v>
      </c>
      <c r="AH123" s="149">
        <v>23</v>
      </c>
      <c r="AI123" s="151">
        <v>1</v>
      </c>
      <c r="AJ123" s="152">
        <v>1896</v>
      </c>
      <c r="AK123" s="152">
        <v>1681</v>
      </c>
      <c r="AL123" s="149">
        <v>0.88700000000000001</v>
      </c>
      <c r="AM123" s="152">
        <v>836</v>
      </c>
      <c r="AN123" s="152">
        <v>630</v>
      </c>
      <c r="AO123" s="152">
        <v>1466</v>
      </c>
      <c r="AP123" s="151">
        <v>0.43</v>
      </c>
      <c r="AQ123" s="153">
        <v>0.48699999999999999</v>
      </c>
      <c r="AR123" s="154">
        <v>0.14499999999999999</v>
      </c>
      <c r="AS123" s="154">
        <v>0.10100000000000001</v>
      </c>
      <c r="AT123" s="154">
        <v>8.3000000000000004E-2</v>
      </c>
      <c r="AU123" s="154">
        <v>0.40899999999999997</v>
      </c>
      <c r="AW123" s="196"/>
      <c r="AX123" s="144">
        <f t="shared" si="99"/>
        <v>72.176759410801964</v>
      </c>
      <c r="AY123" s="149">
        <v>42</v>
      </c>
      <c r="AZ123" s="150" t="s">
        <v>235</v>
      </c>
      <c r="BA123" s="149">
        <v>8</v>
      </c>
      <c r="BB123" s="151">
        <v>1</v>
      </c>
      <c r="BC123" s="152">
        <v>611</v>
      </c>
      <c r="BD123" s="152">
        <v>441</v>
      </c>
      <c r="BE123" s="149">
        <v>0.72199999999999998</v>
      </c>
      <c r="BF123" s="152">
        <v>305</v>
      </c>
      <c r="BG123" s="152">
        <v>157</v>
      </c>
      <c r="BH123" s="152">
        <v>462</v>
      </c>
      <c r="BI123" s="151">
        <v>0.34</v>
      </c>
      <c r="BJ123" s="153">
        <v>0.38700000000000001</v>
      </c>
      <c r="BK123" s="154">
        <v>0.16500000000000001</v>
      </c>
      <c r="BL123" s="154">
        <v>9.2999999999999999E-2</v>
      </c>
      <c r="BM123" s="154">
        <v>7.9000000000000001E-2</v>
      </c>
      <c r="BN123" s="154">
        <v>0.33400000000000002</v>
      </c>
      <c r="DU123" s="4"/>
      <c r="DZ123" s="196"/>
      <c r="EA123" s="196"/>
      <c r="EB123" s="196"/>
      <c r="EC123" s="196"/>
      <c r="ED123" s="196"/>
      <c r="EE123" s="196"/>
    </row>
    <row r="124" spans="2:135" ht="13" x14ac:dyDescent="0.15">
      <c r="AD124" s="144">
        <f t="shared" si="97"/>
        <v>85</v>
      </c>
      <c r="AE124" s="144">
        <f t="shared" si="98"/>
        <v>88.588235294117652</v>
      </c>
      <c r="AF124" s="149">
        <v>43</v>
      </c>
      <c r="AG124" s="150" t="s">
        <v>322</v>
      </c>
      <c r="AH124" s="149">
        <v>20</v>
      </c>
      <c r="AI124" s="151">
        <v>1</v>
      </c>
      <c r="AJ124" s="152">
        <v>1700</v>
      </c>
      <c r="AK124" s="152">
        <v>1506</v>
      </c>
      <c r="AL124" s="149">
        <v>0.88600000000000001</v>
      </c>
      <c r="AM124" s="152">
        <v>700</v>
      </c>
      <c r="AN124" s="152">
        <v>564</v>
      </c>
      <c r="AO124" s="152">
        <v>1264</v>
      </c>
      <c r="AP124" s="153">
        <v>0.44600000000000001</v>
      </c>
      <c r="AQ124" s="153">
        <v>0.496</v>
      </c>
      <c r="AR124" s="154">
        <v>0.16300000000000001</v>
      </c>
      <c r="AS124" s="154">
        <v>0.124</v>
      </c>
      <c r="AT124" s="154">
        <v>0.104</v>
      </c>
      <c r="AU124" s="154">
        <v>0.41599999999999998</v>
      </c>
      <c r="AW124" s="196"/>
      <c r="AX124" s="144">
        <f t="shared" si="99"/>
        <v>72.396212672978876</v>
      </c>
      <c r="AY124" s="149">
        <v>43</v>
      </c>
      <c r="AZ124" s="150" t="s">
        <v>323</v>
      </c>
      <c r="BA124" s="149">
        <v>16</v>
      </c>
      <c r="BB124" s="151">
        <v>1</v>
      </c>
      <c r="BC124" s="152">
        <v>1373</v>
      </c>
      <c r="BD124" s="152">
        <v>994</v>
      </c>
      <c r="BE124" s="149">
        <v>0.72399999999999998</v>
      </c>
      <c r="BF124" s="152">
        <v>663</v>
      </c>
      <c r="BG124" s="152">
        <v>355</v>
      </c>
      <c r="BH124" s="152">
        <v>1018</v>
      </c>
      <c r="BI124" s="153">
        <v>0.34899999999999998</v>
      </c>
      <c r="BJ124" s="153">
        <v>0.39500000000000002</v>
      </c>
      <c r="BK124" s="155">
        <v>0.16</v>
      </c>
      <c r="BL124" s="154">
        <v>0.11899999999999999</v>
      </c>
      <c r="BM124" s="154">
        <v>8.2000000000000003E-2</v>
      </c>
      <c r="BN124" s="154">
        <v>0.34799999999999998</v>
      </c>
      <c r="DU124" s="4"/>
      <c r="DZ124" s="196"/>
      <c r="EA124" s="196"/>
      <c r="EB124" s="196"/>
      <c r="EC124" s="196"/>
      <c r="ED124" s="196"/>
      <c r="EE124" s="196"/>
    </row>
    <row r="125" spans="2:135" ht="13" x14ac:dyDescent="0.15">
      <c r="AD125" s="144">
        <f t="shared" si="97"/>
        <v>81.347826086956516</v>
      </c>
      <c r="AE125" s="144">
        <f t="shared" si="98"/>
        <v>88.615713522180656</v>
      </c>
      <c r="AF125" s="149">
        <v>44</v>
      </c>
      <c r="AG125" s="150" t="s">
        <v>324</v>
      </c>
      <c r="AH125" s="149">
        <v>23</v>
      </c>
      <c r="AI125" s="151">
        <v>1</v>
      </c>
      <c r="AJ125" s="152">
        <v>1871</v>
      </c>
      <c r="AK125" s="152">
        <v>1658</v>
      </c>
      <c r="AL125" s="149">
        <v>0.88600000000000001</v>
      </c>
      <c r="AM125" s="152">
        <v>767</v>
      </c>
      <c r="AN125" s="152">
        <v>604</v>
      </c>
      <c r="AO125" s="152">
        <v>1371</v>
      </c>
      <c r="AP125" s="153">
        <v>0.441</v>
      </c>
      <c r="AQ125" s="153">
        <v>0.505</v>
      </c>
      <c r="AR125" s="154">
        <v>0.17699999999999999</v>
      </c>
      <c r="AS125" s="154">
        <v>0.109</v>
      </c>
      <c r="AT125" s="154">
        <v>7.9000000000000001E-2</v>
      </c>
      <c r="AU125" s="154">
        <v>0.40400000000000003</v>
      </c>
      <c r="AW125" s="196"/>
      <c r="AX125" s="144">
        <f t="shared" si="99"/>
        <v>72.385542168674704</v>
      </c>
      <c r="AY125" s="149">
        <v>44</v>
      </c>
      <c r="AZ125" s="150" t="s">
        <v>325</v>
      </c>
      <c r="BA125" s="149">
        <v>23</v>
      </c>
      <c r="BB125" s="151">
        <v>1</v>
      </c>
      <c r="BC125" s="152">
        <v>2075</v>
      </c>
      <c r="BD125" s="152">
        <v>1502</v>
      </c>
      <c r="BE125" s="149">
        <v>0.72399999999999998</v>
      </c>
      <c r="BF125" s="152">
        <v>915</v>
      </c>
      <c r="BG125" s="152">
        <v>534</v>
      </c>
      <c r="BH125" s="152">
        <v>1449</v>
      </c>
      <c r="BI125" s="153">
        <v>0.36899999999999999</v>
      </c>
      <c r="BJ125" s="153">
        <v>0.41099999999999998</v>
      </c>
      <c r="BK125" s="154">
        <v>0.19800000000000001</v>
      </c>
      <c r="BL125" s="154">
        <v>0.121</v>
      </c>
      <c r="BM125" s="154">
        <v>9.8000000000000004E-2</v>
      </c>
      <c r="BN125" s="154">
        <v>0.34799999999999998</v>
      </c>
      <c r="DU125" s="4"/>
      <c r="DZ125" s="196"/>
      <c r="EA125" s="196"/>
      <c r="EB125" s="196"/>
      <c r="EC125" s="196"/>
      <c r="ED125" s="196"/>
      <c r="EE125" s="196"/>
    </row>
    <row r="126" spans="2:135" ht="13" x14ac:dyDescent="0.15">
      <c r="AD126" s="144">
        <f t="shared" si="97"/>
        <v>83.791666666666657</v>
      </c>
      <c r="AE126" s="144">
        <f t="shared" si="98"/>
        <v>88.314271506713084</v>
      </c>
      <c r="AF126" s="149">
        <v>45</v>
      </c>
      <c r="AG126" s="150" t="s">
        <v>326</v>
      </c>
      <c r="AH126" s="149">
        <v>24</v>
      </c>
      <c r="AI126" s="151">
        <v>1</v>
      </c>
      <c r="AJ126" s="152">
        <v>2011</v>
      </c>
      <c r="AK126" s="152">
        <v>1776</v>
      </c>
      <c r="AL126" s="149">
        <v>0.88300000000000001</v>
      </c>
      <c r="AM126" s="152">
        <v>806</v>
      </c>
      <c r="AN126" s="152">
        <v>652</v>
      </c>
      <c r="AO126" s="152">
        <v>1458</v>
      </c>
      <c r="AP126" s="153">
        <v>0.44700000000000001</v>
      </c>
      <c r="AQ126" s="153">
        <v>0.496</v>
      </c>
      <c r="AR126" s="154">
        <v>0.17399999999999999</v>
      </c>
      <c r="AS126" s="154">
        <v>0.124</v>
      </c>
      <c r="AT126" s="154">
        <v>0.10100000000000001</v>
      </c>
      <c r="AU126" s="154">
        <v>0.41599999999999998</v>
      </c>
      <c r="AW126" s="196"/>
      <c r="AX126" s="144">
        <f t="shared" si="99"/>
        <v>72.534464475079531</v>
      </c>
      <c r="AY126" s="149">
        <v>45</v>
      </c>
      <c r="AZ126" s="150" t="s">
        <v>310</v>
      </c>
      <c r="BA126" s="149">
        <v>12</v>
      </c>
      <c r="BB126" s="151">
        <v>1</v>
      </c>
      <c r="BC126" s="152">
        <v>943</v>
      </c>
      <c r="BD126" s="152">
        <v>684</v>
      </c>
      <c r="BE126" s="149">
        <v>0.72499999999999998</v>
      </c>
      <c r="BF126" s="152">
        <v>492</v>
      </c>
      <c r="BG126" s="152">
        <v>250</v>
      </c>
      <c r="BH126" s="152">
        <v>742</v>
      </c>
      <c r="BI126" s="153">
        <v>0.33700000000000002</v>
      </c>
      <c r="BJ126" s="153">
        <v>0.379</v>
      </c>
      <c r="BK126" s="155">
        <v>0.14000000000000001</v>
      </c>
      <c r="BL126" s="155">
        <v>0.1</v>
      </c>
      <c r="BM126" s="154">
        <v>8.7999999999999995E-2</v>
      </c>
      <c r="BN126" s="154">
        <v>0.33200000000000002</v>
      </c>
      <c r="DU126" s="4"/>
      <c r="DZ126" s="196"/>
      <c r="EA126" s="196"/>
      <c r="EB126" s="196"/>
      <c r="EC126" s="196"/>
      <c r="ED126" s="196"/>
      <c r="EE126" s="196"/>
    </row>
    <row r="127" spans="2:135" ht="13" x14ac:dyDescent="0.15">
      <c r="B127" s="158"/>
      <c r="AD127" s="144">
        <f t="shared" si="97"/>
        <v>82.285714285714278</v>
      </c>
      <c r="AE127" s="144">
        <f t="shared" si="98"/>
        <v>87.847222222222214</v>
      </c>
      <c r="AF127" s="149">
        <v>46</v>
      </c>
      <c r="AG127" s="150" t="s">
        <v>327</v>
      </c>
      <c r="AH127" s="149">
        <v>21</v>
      </c>
      <c r="AI127" s="151">
        <v>1</v>
      </c>
      <c r="AJ127" s="152">
        <v>1728</v>
      </c>
      <c r="AK127" s="152">
        <v>1518</v>
      </c>
      <c r="AL127" s="149">
        <v>0.878</v>
      </c>
      <c r="AM127" s="152">
        <v>737</v>
      </c>
      <c r="AN127" s="152">
        <v>550</v>
      </c>
      <c r="AO127" s="152">
        <v>1287</v>
      </c>
      <c r="AP127" s="153">
        <v>0.42699999999999999</v>
      </c>
      <c r="AQ127" s="153">
        <v>0.497</v>
      </c>
      <c r="AR127" s="154">
        <v>0.17899999999999999</v>
      </c>
      <c r="AS127" s="154">
        <v>9.7000000000000003E-2</v>
      </c>
      <c r="AT127" s="154">
        <v>7.8E-2</v>
      </c>
      <c r="AU127" s="154">
        <v>0.39200000000000002</v>
      </c>
      <c r="AW127" s="196"/>
      <c r="AX127" s="144">
        <f t="shared" si="99"/>
        <v>72.597676874340024</v>
      </c>
      <c r="AY127" s="149">
        <v>46</v>
      </c>
      <c r="AZ127" s="150" t="s">
        <v>328</v>
      </c>
      <c r="BA127" s="149">
        <v>23</v>
      </c>
      <c r="BB127" s="151">
        <v>1</v>
      </c>
      <c r="BC127" s="152">
        <v>1894</v>
      </c>
      <c r="BD127" s="152">
        <v>1375</v>
      </c>
      <c r="BE127" s="149">
        <v>0.72599999999999998</v>
      </c>
      <c r="BF127" s="152">
        <v>891</v>
      </c>
      <c r="BG127" s="152">
        <v>508</v>
      </c>
      <c r="BH127" s="152">
        <v>1399</v>
      </c>
      <c r="BI127" s="153">
        <v>0.36299999999999999</v>
      </c>
      <c r="BJ127" s="153">
        <v>0.40899999999999997</v>
      </c>
      <c r="BK127" s="154">
        <v>0.183</v>
      </c>
      <c r="BL127" s="154">
        <v>9.6000000000000002E-2</v>
      </c>
      <c r="BM127" s="155">
        <v>0.08</v>
      </c>
      <c r="BN127" s="154">
        <v>0.33900000000000002</v>
      </c>
      <c r="DU127" s="4"/>
      <c r="DZ127" s="196"/>
      <c r="EA127" s="196"/>
      <c r="EB127" s="196"/>
      <c r="EC127" s="196"/>
      <c r="ED127" s="196"/>
      <c r="EE127" s="196"/>
    </row>
    <row r="128" spans="2:135" ht="13" x14ac:dyDescent="0.15">
      <c r="AD128" s="144">
        <f t="shared" si="97"/>
        <v>89.149999999999991</v>
      </c>
      <c r="AE128" s="144">
        <f t="shared" si="98"/>
        <v>87.829500841278744</v>
      </c>
      <c r="AF128" s="149">
        <v>47</v>
      </c>
      <c r="AG128" s="150" t="s">
        <v>329</v>
      </c>
      <c r="AH128" s="149">
        <v>20</v>
      </c>
      <c r="AI128" s="151">
        <v>1</v>
      </c>
      <c r="AJ128" s="152">
        <v>1783</v>
      </c>
      <c r="AK128" s="152">
        <v>1566</v>
      </c>
      <c r="AL128" s="149">
        <v>0.878</v>
      </c>
      <c r="AM128" s="152">
        <v>765</v>
      </c>
      <c r="AN128" s="152">
        <v>554</v>
      </c>
      <c r="AO128" s="152">
        <v>1319</v>
      </c>
      <c r="AP128" s="151">
        <v>0.42</v>
      </c>
      <c r="AQ128" s="153">
        <v>0.48499999999999999</v>
      </c>
      <c r="AR128" s="154">
        <v>0.161</v>
      </c>
      <c r="AS128" s="154">
        <v>0.123</v>
      </c>
      <c r="AT128" s="155">
        <v>0.1</v>
      </c>
      <c r="AU128" s="154">
        <v>0.40200000000000002</v>
      </c>
      <c r="AW128" s="196"/>
      <c r="AX128" s="144">
        <f t="shared" si="99"/>
        <v>72.605459057071968</v>
      </c>
      <c r="AY128" s="149">
        <v>47</v>
      </c>
      <c r="AZ128" s="150" t="s">
        <v>330</v>
      </c>
      <c r="BA128" s="149">
        <v>24</v>
      </c>
      <c r="BB128" s="151">
        <v>1</v>
      </c>
      <c r="BC128" s="152">
        <v>2015</v>
      </c>
      <c r="BD128" s="152">
        <v>1463</v>
      </c>
      <c r="BE128" s="149">
        <v>0.72599999999999998</v>
      </c>
      <c r="BF128" s="152">
        <v>947</v>
      </c>
      <c r="BG128" s="152">
        <v>538</v>
      </c>
      <c r="BH128" s="152">
        <v>1485</v>
      </c>
      <c r="BI128" s="153">
        <v>0.36199999999999999</v>
      </c>
      <c r="BJ128" s="153">
        <v>0.41399999999999998</v>
      </c>
      <c r="BK128" s="154">
        <v>0.193</v>
      </c>
      <c r="BL128" s="154">
        <v>8.4000000000000005E-2</v>
      </c>
      <c r="BM128" s="154">
        <v>7.0999999999999994E-2</v>
      </c>
      <c r="BN128" s="154">
        <v>0.33200000000000002</v>
      </c>
      <c r="DU128" s="4"/>
      <c r="DZ128" s="196"/>
      <c r="EA128" s="196"/>
      <c r="EB128" s="196"/>
      <c r="EC128" s="196"/>
      <c r="ED128" s="196"/>
      <c r="EE128" s="196"/>
    </row>
    <row r="129" spans="30:135" ht="13" x14ac:dyDescent="0.15">
      <c r="AD129" s="144">
        <f t="shared" si="97"/>
        <v>77.315789473684205</v>
      </c>
      <c r="AE129" s="144">
        <f t="shared" si="98"/>
        <v>87.6786929884275</v>
      </c>
      <c r="AF129" s="149">
        <v>48</v>
      </c>
      <c r="AG129" s="150" t="s">
        <v>331</v>
      </c>
      <c r="AH129" s="149">
        <v>19</v>
      </c>
      <c r="AI129" s="151">
        <v>1</v>
      </c>
      <c r="AJ129" s="152">
        <v>1469</v>
      </c>
      <c r="AK129" s="152">
        <v>1288</v>
      </c>
      <c r="AL129" s="149">
        <v>0.877</v>
      </c>
      <c r="AM129" s="152">
        <v>583</v>
      </c>
      <c r="AN129" s="152">
        <v>453</v>
      </c>
      <c r="AO129" s="152">
        <v>1036</v>
      </c>
      <c r="AP129" s="153">
        <v>0.437</v>
      </c>
      <c r="AQ129" s="153">
        <v>0.49399999999999999</v>
      </c>
      <c r="AR129" s="155">
        <v>0.18</v>
      </c>
      <c r="AS129" s="154">
        <v>0.13800000000000001</v>
      </c>
      <c r="AT129" s="154">
        <v>0.113</v>
      </c>
      <c r="AU129" s="154">
        <v>0.41099999999999998</v>
      </c>
      <c r="AW129" s="196"/>
      <c r="AX129" s="144">
        <f t="shared" si="99"/>
        <v>72.554204124801686</v>
      </c>
      <c r="AY129" s="149">
        <v>48</v>
      </c>
      <c r="AZ129" s="150" t="s">
        <v>332</v>
      </c>
      <c r="BA129" s="149">
        <v>22</v>
      </c>
      <c r="BB129" s="151">
        <v>1</v>
      </c>
      <c r="BC129" s="152">
        <v>1891</v>
      </c>
      <c r="BD129" s="152">
        <v>1372</v>
      </c>
      <c r="BE129" s="149">
        <v>0.72599999999999998</v>
      </c>
      <c r="BF129" s="152">
        <v>789</v>
      </c>
      <c r="BG129" s="152">
        <v>491</v>
      </c>
      <c r="BH129" s="152">
        <v>1280</v>
      </c>
      <c r="BI129" s="153">
        <v>0.38400000000000001</v>
      </c>
      <c r="BJ129" s="153">
        <v>0.42699999999999999</v>
      </c>
      <c r="BK129" s="154">
        <v>0.223</v>
      </c>
      <c r="BL129" s="154">
        <v>0.11799999999999999</v>
      </c>
      <c r="BM129" s="154">
        <v>8.7999999999999995E-2</v>
      </c>
      <c r="BN129" s="154">
        <v>0.34799999999999998</v>
      </c>
      <c r="DU129" s="4"/>
      <c r="DZ129" s="196"/>
      <c r="EA129" s="196"/>
      <c r="EB129" s="196"/>
      <c r="EC129" s="196"/>
      <c r="ED129" s="196"/>
      <c r="EE129" s="196"/>
    </row>
    <row r="130" spans="30:135" ht="13" x14ac:dyDescent="0.15">
      <c r="AD130" s="144">
        <f t="shared" si="97"/>
        <v>78.090909090909093</v>
      </c>
      <c r="AE130" s="144">
        <f t="shared" si="98"/>
        <v>87.601862630966238</v>
      </c>
      <c r="AF130" s="149">
        <v>49</v>
      </c>
      <c r="AG130" s="150" t="s">
        <v>333</v>
      </c>
      <c r="AH130" s="149">
        <v>22</v>
      </c>
      <c r="AI130" s="151">
        <v>1</v>
      </c>
      <c r="AJ130" s="152">
        <v>1718</v>
      </c>
      <c r="AK130" s="152">
        <v>1505</v>
      </c>
      <c r="AL130" s="149">
        <v>0.876</v>
      </c>
      <c r="AM130" s="152">
        <v>647</v>
      </c>
      <c r="AN130" s="152">
        <v>512</v>
      </c>
      <c r="AO130" s="152">
        <v>1159</v>
      </c>
      <c r="AP130" s="153">
        <v>0.442</v>
      </c>
      <c r="AQ130" s="153">
        <v>0.52100000000000002</v>
      </c>
      <c r="AR130" s="154">
        <v>0.223</v>
      </c>
      <c r="AS130" s="155">
        <v>0.12</v>
      </c>
      <c r="AT130" s="154">
        <v>8.5999999999999993E-2</v>
      </c>
      <c r="AU130" s="154">
        <v>0.39200000000000002</v>
      </c>
      <c r="AW130" s="196"/>
      <c r="AX130" s="144">
        <f t="shared" si="99"/>
        <v>72.578692493946733</v>
      </c>
      <c r="AY130" s="149">
        <v>49</v>
      </c>
      <c r="AZ130" s="150" t="s">
        <v>334</v>
      </c>
      <c r="BA130" s="149">
        <v>20</v>
      </c>
      <c r="BB130" s="151">
        <v>1</v>
      </c>
      <c r="BC130" s="152">
        <v>1652</v>
      </c>
      <c r="BD130" s="152">
        <v>1199</v>
      </c>
      <c r="BE130" s="149">
        <v>0.72599999999999998</v>
      </c>
      <c r="BF130" s="152">
        <v>783</v>
      </c>
      <c r="BG130" s="152">
        <v>441</v>
      </c>
      <c r="BH130" s="152">
        <v>1224</v>
      </c>
      <c r="BI130" s="151">
        <v>0.36</v>
      </c>
      <c r="BJ130" s="153">
        <v>0.40799999999999997</v>
      </c>
      <c r="BK130" s="154">
        <v>0.188</v>
      </c>
      <c r="BL130" s="154">
        <v>9.0999999999999998E-2</v>
      </c>
      <c r="BM130" s="155">
        <v>7.0000000000000007E-2</v>
      </c>
      <c r="BN130" s="154">
        <v>0.33200000000000002</v>
      </c>
      <c r="DU130" s="4"/>
      <c r="DZ130" s="196"/>
      <c r="EA130" s="196"/>
      <c r="EB130" s="196"/>
      <c r="EC130" s="196"/>
      <c r="ED130" s="196"/>
      <c r="EE130" s="196"/>
    </row>
    <row r="131" spans="30:135" ht="13" x14ac:dyDescent="0.15">
      <c r="AD131" s="144">
        <f t="shared" si="97"/>
        <v>84.5</v>
      </c>
      <c r="AE131" s="144">
        <f t="shared" si="98"/>
        <v>87.57396449704143</v>
      </c>
      <c r="AF131" s="149">
        <v>50</v>
      </c>
      <c r="AG131" s="150" t="s">
        <v>335</v>
      </c>
      <c r="AH131" s="149">
        <v>4</v>
      </c>
      <c r="AI131" s="151">
        <v>1</v>
      </c>
      <c r="AJ131" s="152">
        <v>338</v>
      </c>
      <c r="AK131" s="152">
        <v>296</v>
      </c>
      <c r="AL131" s="149">
        <v>0.876</v>
      </c>
      <c r="AM131" s="152">
        <v>132</v>
      </c>
      <c r="AN131" s="152">
        <v>115</v>
      </c>
      <c r="AO131" s="152">
        <v>247</v>
      </c>
      <c r="AP131" s="153">
        <v>0.46600000000000003</v>
      </c>
      <c r="AQ131" s="153">
        <v>0.52400000000000002</v>
      </c>
      <c r="AR131" s="154">
        <v>0.19500000000000001</v>
      </c>
      <c r="AS131" s="154">
        <v>8.8999999999999996E-2</v>
      </c>
      <c r="AT131" s="154">
        <v>7.3999999999999996E-2</v>
      </c>
      <c r="AU131" s="154">
        <v>0.39900000000000002</v>
      </c>
      <c r="AW131" s="196"/>
      <c r="AX131" s="144">
        <f t="shared" si="99"/>
        <v>72.74666666666667</v>
      </c>
      <c r="AY131" s="149">
        <v>50</v>
      </c>
      <c r="AZ131" s="150" t="s">
        <v>336</v>
      </c>
      <c r="BA131" s="149">
        <v>23</v>
      </c>
      <c r="BB131" s="151">
        <v>1</v>
      </c>
      <c r="BC131" s="152">
        <v>1875</v>
      </c>
      <c r="BD131" s="152">
        <v>1364</v>
      </c>
      <c r="BE131" s="149">
        <v>0.72699999999999998</v>
      </c>
      <c r="BF131" s="152">
        <v>860</v>
      </c>
      <c r="BG131" s="152">
        <v>497</v>
      </c>
      <c r="BH131" s="152">
        <v>1357</v>
      </c>
      <c r="BI131" s="153">
        <v>0.36599999999999999</v>
      </c>
      <c r="BJ131" s="153">
        <v>0.40600000000000003</v>
      </c>
      <c r="BK131" s="154">
        <v>0.17799999999999999</v>
      </c>
      <c r="BL131" s="154">
        <v>0.114</v>
      </c>
      <c r="BM131" s="154">
        <v>7.8E-2</v>
      </c>
      <c r="BN131" s="155">
        <v>0.35</v>
      </c>
      <c r="DU131" s="4"/>
      <c r="DZ131" s="196"/>
      <c r="EA131" s="196"/>
      <c r="EB131" s="196"/>
      <c r="EC131" s="196"/>
      <c r="ED131" s="196"/>
      <c r="EE131" s="196"/>
    </row>
    <row r="132" spans="30:135" ht="13" x14ac:dyDescent="0.15">
      <c r="AD132" s="144">
        <f t="shared" si="97"/>
        <v>81.444444444444443</v>
      </c>
      <c r="AE132" s="144">
        <f t="shared" si="98"/>
        <v>87.380627557980901</v>
      </c>
      <c r="AF132" s="149">
        <v>51</v>
      </c>
      <c r="AG132" s="150" t="s">
        <v>337</v>
      </c>
      <c r="AH132" s="149">
        <v>18</v>
      </c>
      <c r="AI132" s="151">
        <v>1</v>
      </c>
      <c r="AJ132" s="152">
        <v>1466</v>
      </c>
      <c r="AK132" s="152">
        <v>1281</v>
      </c>
      <c r="AL132" s="149">
        <v>0.874</v>
      </c>
      <c r="AM132" s="152">
        <v>631</v>
      </c>
      <c r="AN132" s="152">
        <v>479</v>
      </c>
      <c r="AO132" s="152">
        <v>1110</v>
      </c>
      <c r="AP132" s="153">
        <v>0.432</v>
      </c>
      <c r="AQ132" s="153">
        <v>0.49299999999999999</v>
      </c>
      <c r="AR132" s="155">
        <v>0.17</v>
      </c>
      <c r="AS132" s="154">
        <v>9.0999999999999998E-2</v>
      </c>
      <c r="AT132" s="154">
        <v>7.3999999999999996E-2</v>
      </c>
      <c r="AU132" s="154">
        <v>0.39600000000000002</v>
      </c>
      <c r="AW132" s="196"/>
      <c r="AX132" s="144">
        <f t="shared" si="99"/>
        <v>72.696476964769658</v>
      </c>
      <c r="AY132" s="149">
        <v>51</v>
      </c>
      <c r="AZ132" s="150" t="s">
        <v>338</v>
      </c>
      <c r="BA132" s="149">
        <v>19</v>
      </c>
      <c r="BB132" s="151">
        <v>1</v>
      </c>
      <c r="BC132" s="152">
        <v>1476</v>
      </c>
      <c r="BD132" s="152">
        <v>1073</v>
      </c>
      <c r="BE132" s="149">
        <v>0.72699999999999998</v>
      </c>
      <c r="BF132" s="152">
        <v>634</v>
      </c>
      <c r="BG132" s="152">
        <v>392</v>
      </c>
      <c r="BH132" s="152">
        <v>1026</v>
      </c>
      <c r="BI132" s="153">
        <v>0.38200000000000001</v>
      </c>
      <c r="BJ132" s="153">
        <v>0.432</v>
      </c>
      <c r="BK132" s="154">
        <v>0.221</v>
      </c>
      <c r="BL132" s="154">
        <v>9.8000000000000004E-2</v>
      </c>
      <c r="BM132" s="154">
        <v>7.4999999999999997E-2</v>
      </c>
      <c r="BN132" s="154">
        <v>0.33900000000000002</v>
      </c>
      <c r="DU132" s="4"/>
      <c r="DZ132" s="196"/>
      <c r="EA132" s="196"/>
      <c r="EB132" s="196"/>
      <c r="EC132" s="196"/>
      <c r="ED132" s="196"/>
      <c r="EE132" s="196"/>
    </row>
    <row r="133" spans="30:135" ht="13" x14ac:dyDescent="0.15">
      <c r="AD133" s="144">
        <f t="shared" si="97"/>
        <v>76.125</v>
      </c>
      <c r="AE133" s="144">
        <f t="shared" si="98"/>
        <v>87.438423645320199</v>
      </c>
      <c r="AF133" s="149">
        <v>52</v>
      </c>
      <c r="AG133" s="150" t="s">
        <v>339</v>
      </c>
      <c r="AH133" s="149">
        <v>16</v>
      </c>
      <c r="AI133" s="151">
        <v>1</v>
      </c>
      <c r="AJ133" s="152">
        <v>1218</v>
      </c>
      <c r="AK133" s="152">
        <v>1065</v>
      </c>
      <c r="AL133" s="149">
        <v>0.874</v>
      </c>
      <c r="AM133" s="152">
        <v>484</v>
      </c>
      <c r="AN133" s="152">
        <v>383</v>
      </c>
      <c r="AO133" s="152">
        <v>867</v>
      </c>
      <c r="AP133" s="153">
        <v>0.442</v>
      </c>
      <c r="AQ133" s="151">
        <v>0.51</v>
      </c>
      <c r="AR133" s="155">
        <v>0.2</v>
      </c>
      <c r="AS133" s="154">
        <v>0.115</v>
      </c>
      <c r="AT133" s="154">
        <v>7.9000000000000001E-2</v>
      </c>
      <c r="AU133" s="154">
        <v>0.39600000000000002</v>
      </c>
      <c r="AW133" s="196"/>
      <c r="AX133" s="144">
        <f t="shared" si="99"/>
        <v>72.699149265274556</v>
      </c>
      <c r="AY133" s="149">
        <v>52</v>
      </c>
      <c r="AZ133" s="150" t="s">
        <v>340</v>
      </c>
      <c r="BA133" s="149">
        <v>16</v>
      </c>
      <c r="BB133" s="151">
        <v>1</v>
      </c>
      <c r="BC133" s="152">
        <v>1293</v>
      </c>
      <c r="BD133" s="152">
        <v>940</v>
      </c>
      <c r="BE133" s="149">
        <v>0.72699999999999998</v>
      </c>
      <c r="BF133" s="152">
        <v>570</v>
      </c>
      <c r="BG133" s="152">
        <v>355</v>
      </c>
      <c r="BH133" s="152">
        <v>925</v>
      </c>
      <c r="BI133" s="153">
        <v>0.38400000000000001</v>
      </c>
      <c r="BJ133" s="153">
        <v>0.41399999999999998</v>
      </c>
      <c r="BK133" s="154">
        <v>0.19400000000000001</v>
      </c>
      <c r="BL133" s="154">
        <v>0.113</v>
      </c>
      <c r="BM133" s="154">
        <v>9.7000000000000003E-2</v>
      </c>
      <c r="BN133" s="154">
        <v>0.35599999999999998</v>
      </c>
      <c r="DU133" s="4"/>
      <c r="DZ133" s="196"/>
      <c r="EA133" s="196"/>
      <c r="EB133" s="196"/>
      <c r="EC133" s="196"/>
      <c r="ED133" s="196"/>
      <c r="EE133" s="196"/>
    </row>
    <row r="134" spans="30:135" ht="13" x14ac:dyDescent="0.15">
      <c r="AD134" s="144">
        <f t="shared" si="97"/>
        <v>80.047619047619051</v>
      </c>
      <c r="AE134" s="144">
        <f t="shared" si="98"/>
        <v>87.031528851873887</v>
      </c>
      <c r="AF134" s="160">
        <v>53</v>
      </c>
      <c r="AG134" s="161" t="s">
        <v>341</v>
      </c>
      <c r="AH134" s="160">
        <v>21</v>
      </c>
      <c r="AI134" s="162">
        <v>1</v>
      </c>
      <c r="AJ134" s="163">
        <v>1681</v>
      </c>
      <c r="AK134" s="163">
        <v>1463</v>
      </c>
      <c r="AL134" s="160">
        <v>0.87</v>
      </c>
      <c r="AM134" s="163">
        <v>715</v>
      </c>
      <c r="AN134" s="163">
        <v>567</v>
      </c>
      <c r="AO134" s="163">
        <v>1282</v>
      </c>
      <c r="AP134" s="164">
        <v>0.442</v>
      </c>
      <c r="AQ134" s="164">
        <v>0.499</v>
      </c>
      <c r="AR134" s="165">
        <v>0.17</v>
      </c>
      <c r="AS134" s="166">
        <v>8.1000000000000003E-2</v>
      </c>
      <c r="AT134" s="166">
        <v>6.6000000000000003E-2</v>
      </c>
      <c r="AU134" s="166">
        <v>0.40100000000000002</v>
      </c>
      <c r="AW134" s="196"/>
      <c r="AX134" s="144">
        <f t="shared" si="99"/>
        <v>72.927689594356266</v>
      </c>
      <c r="AY134" s="149">
        <v>53</v>
      </c>
      <c r="AZ134" s="150" t="s">
        <v>342</v>
      </c>
      <c r="BA134" s="149">
        <v>14</v>
      </c>
      <c r="BB134" s="151">
        <v>1</v>
      </c>
      <c r="BC134" s="152">
        <v>1134</v>
      </c>
      <c r="BD134" s="152">
        <v>827</v>
      </c>
      <c r="BE134" s="149">
        <v>0.72899999999999998</v>
      </c>
      <c r="BF134" s="152">
        <v>600</v>
      </c>
      <c r="BG134" s="152">
        <v>314</v>
      </c>
      <c r="BH134" s="152">
        <v>914</v>
      </c>
      <c r="BI134" s="153">
        <v>0.34399999999999997</v>
      </c>
      <c r="BJ134" s="153">
        <v>0.39500000000000002</v>
      </c>
      <c r="BK134" s="155">
        <v>0.13</v>
      </c>
      <c r="BL134" s="154">
        <v>7.3999999999999996E-2</v>
      </c>
      <c r="BM134" s="154">
        <v>5.8000000000000003E-2</v>
      </c>
      <c r="BN134" s="154">
        <v>0.33300000000000002</v>
      </c>
      <c r="DU134" s="4"/>
      <c r="DZ134" s="196"/>
      <c r="EA134" s="196"/>
      <c r="EB134" s="196"/>
      <c r="EC134" s="196"/>
      <c r="ED134" s="196"/>
      <c r="EE134" s="196"/>
    </row>
    <row r="135" spans="30:135" ht="13" x14ac:dyDescent="0.15">
      <c r="AD135" s="144">
        <f t="shared" si="97"/>
        <v>85.941176470588232</v>
      </c>
      <c r="AE135" s="144">
        <f t="shared" si="98"/>
        <v>86.995208761122527</v>
      </c>
      <c r="AF135" s="149">
        <v>54</v>
      </c>
      <c r="AG135" s="150" t="s">
        <v>343</v>
      </c>
      <c r="AH135" s="149">
        <v>17</v>
      </c>
      <c r="AI135" s="151">
        <v>1</v>
      </c>
      <c r="AJ135" s="152">
        <v>1461</v>
      </c>
      <c r="AK135" s="152">
        <v>1271</v>
      </c>
      <c r="AL135" s="149">
        <v>0.87</v>
      </c>
      <c r="AM135" s="152">
        <v>669</v>
      </c>
      <c r="AN135" s="152">
        <v>452</v>
      </c>
      <c r="AO135" s="152">
        <v>1121</v>
      </c>
      <c r="AP135" s="153">
        <v>0.40300000000000002</v>
      </c>
      <c r="AQ135" s="153">
        <v>0.46200000000000002</v>
      </c>
      <c r="AR135" s="154">
        <v>0.129</v>
      </c>
      <c r="AS135" s="155">
        <v>0.12</v>
      </c>
      <c r="AT135" s="154">
        <v>0.10100000000000001</v>
      </c>
      <c r="AU135" s="154">
        <v>0.40100000000000002</v>
      </c>
      <c r="AW135" s="196"/>
      <c r="AX135" s="144">
        <f t="shared" si="99"/>
        <v>73.030303030303031</v>
      </c>
      <c r="AY135" s="149">
        <v>54</v>
      </c>
      <c r="AZ135" s="150" t="s">
        <v>344</v>
      </c>
      <c r="BA135" s="149">
        <v>22</v>
      </c>
      <c r="BB135" s="151">
        <v>1</v>
      </c>
      <c r="BC135" s="152">
        <v>1650</v>
      </c>
      <c r="BD135" s="152">
        <v>1205</v>
      </c>
      <c r="BE135" s="149">
        <v>0.73</v>
      </c>
      <c r="BF135" s="152">
        <v>740</v>
      </c>
      <c r="BG135" s="152">
        <v>419</v>
      </c>
      <c r="BH135" s="152">
        <v>1159</v>
      </c>
      <c r="BI135" s="153">
        <v>0.36199999999999999</v>
      </c>
      <c r="BJ135" s="153">
        <v>0.41199999999999998</v>
      </c>
      <c r="BK135" s="154">
        <v>0.19800000000000001</v>
      </c>
      <c r="BL135" s="154">
        <v>0.125</v>
      </c>
      <c r="BM135" s="154">
        <v>9.9000000000000005E-2</v>
      </c>
      <c r="BN135" s="154">
        <v>0.34200000000000003</v>
      </c>
      <c r="DU135" s="4"/>
      <c r="DZ135" s="196"/>
      <c r="EA135" s="196"/>
      <c r="EB135" s="196"/>
      <c r="EC135" s="196"/>
      <c r="ED135" s="196"/>
      <c r="EE135" s="196"/>
    </row>
    <row r="136" spans="30:135" ht="13" x14ac:dyDescent="0.15">
      <c r="AD136" s="144">
        <f t="shared" si="97"/>
        <v>81.039999999999992</v>
      </c>
      <c r="AE136" s="144">
        <f t="shared" si="98"/>
        <v>86.870681145113522</v>
      </c>
      <c r="AF136" s="149">
        <v>55</v>
      </c>
      <c r="AG136" s="150" t="s">
        <v>345</v>
      </c>
      <c r="AH136" s="149">
        <v>25</v>
      </c>
      <c r="AI136" s="151">
        <v>1</v>
      </c>
      <c r="AJ136" s="152">
        <v>2026</v>
      </c>
      <c r="AK136" s="152">
        <v>1760</v>
      </c>
      <c r="AL136" s="149">
        <v>0.86899999999999999</v>
      </c>
      <c r="AM136" s="152">
        <v>894</v>
      </c>
      <c r="AN136" s="152">
        <v>642</v>
      </c>
      <c r="AO136" s="152">
        <v>1536</v>
      </c>
      <c r="AP136" s="153">
        <v>0.41799999999999998</v>
      </c>
      <c r="AQ136" s="153">
        <v>0.47799999999999998</v>
      </c>
      <c r="AR136" s="154">
        <v>0.157</v>
      </c>
      <c r="AS136" s="154">
        <v>0.113</v>
      </c>
      <c r="AT136" s="154">
        <v>8.7999999999999995E-2</v>
      </c>
      <c r="AU136" s="154">
        <v>0.39400000000000002</v>
      </c>
      <c r="AW136" s="196"/>
      <c r="AX136" s="144">
        <f t="shared" si="99"/>
        <v>73.117338003502624</v>
      </c>
      <c r="AY136" s="149">
        <v>55</v>
      </c>
      <c r="AZ136" s="150" t="s">
        <v>346</v>
      </c>
      <c r="BA136" s="149">
        <v>15</v>
      </c>
      <c r="BB136" s="151">
        <v>1</v>
      </c>
      <c r="BC136" s="152">
        <v>1142</v>
      </c>
      <c r="BD136" s="152">
        <v>835</v>
      </c>
      <c r="BE136" s="149">
        <v>0.73099999999999998</v>
      </c>
      <c r="BF136" s="152">
        <v>549</v>
      </c>
      <c r="BG136" s="152">
        <v>298</v>
      </c>
      <c r="BH136" s="152">
        <v>847</v>
      </c>
      <c r="BI136" s="153">
        <v>0.35199999999999998</v>
      </c>
      <c r="BJ136" s="153">
        <v>0.39900000000000002</v>
      </c>
      <c r="BK136" s="154">
        <v>0.16600000000000001</v>
      </c>
      <c r="BL136" s="154">
        <v>0.108</v>
      </c>
      <c r="BM136" s="154">
        <v>8.1000000000000003E-2</v>
      </c>
      <c r="BN136" s="154">
        <v>0.34200000000000003</v>
      </c>
      <c r="DU136" s="4"/>
      <c r="DZ136" s="196"/>
      <c r="EA136" s="196"/>
      <c r="EB136" s="196"/>
      <c r="EC136" s="196"/>
      <c r="ED136" s="196"/>
      <c r="EE136" s="196"/>
    </row>
    <row r="137" spans="30:135" ht="13" x14ac:dyDescent="0.15">
      <c r="AD137" s="144">
        <f t="shared" si="97"/>
        <v>83.27272727272728</v>
      </c>
      <c r="AE137" s="144">
        <f t="shared" si="98"/>
        <v>86.681222707423572</v>
      </c>
      <c r="AF137" s="149">
        <v>56</v>
      </c>
      <c r="AG137" s="150" t="s">
        <v>317</v>
      </c>
      <c r="AH137" s="149">
        <v>22</v>
      </c>
      <c r="AI137" s="151">
        <v>1</v>
      </c>
      <c r="AJ137" s="152">
        <v>1832</v>
      </c>
      <c r="AK137" s="152">
        <v>1588</v>
      </c>
      <c r="AL137" s="149">
        <v>0.86699999999999999</v>
      </c>
      <c r="AM137" s="152">
        <v>743</v>
      </c>
      <c r="AN137" s="152">
        <v>607</v>
      </c>
      <c r="AO137" s="152">
        <v>1350</v>
      </c>
      <c r="AP137" s="151">
        <v>0.45</v>
      </c>
      <c r="AQ137" s="153">
        <v>0.503</v>
      </c>
      <c r="AR137" s="154">
        <v>0.18099999999999999</v>
      </c>
      <c r="AS137" s="154">
        <v>9.6000000000000002E-2</v>
      </c>
      <c r="AT137" s="154">
        <v>6.7000000000000004E-2</v>
      </c>
      <c r="AU137" s="154">
        <v>0.40300000000000002</v>
      </c>
      <c r="AW137" s="196"/>
      <c r="AX137" s="144">
        <f t="shared" si="99"/>
        <v>73.166926677067082</v>
      </c>
      <c r="AY137" s="149">
        <v>56</v>
      </c>
      <c r="AZ137" s="150" t="s">
        <v>347</v>
      </c>
      <c r="BA137" s="149">
        <v>16</v>
      </c>
      <c r="BB137" s="151">
        <v>1</v>
      </c>
      <c r="BC137" s="152">
        <v>1282</v>
      </c>
      <c r="BD137" s="152">
        <v>938</v>
      </c>
      <c r="BE137" s="149">
        <v>0.73199999999999998</v>
      </c>
      <c r="BF137" s="152">
        <v>588</v>
      </c>
      <c r="BG137" s="152">
        <v>345</v>
      </c>
      <c r="BH137" s="152">
        <v>933</v>
      </c>
      <c r="BI137" s="151">
        <v>0.37</v>
      </c>
      <c r="BJ137" s="153">
        <v>0.40799999999999997</v>
      </c>
      <c r="BK137" s="154">
        <v>0.17599999999999999</v>
      </c>
      <c r="BL137" s="154">
        <v>0.111</v>
      </c>
      <c r="BM137" s="154">
        <v>8.7999999999999995E-2</v>
      </c>
      <c r="BN137" s="154">
        <v>0.35299999999999998</v>
      </c>
      <c r="DU137" s="4"/>
      <c r="DZ137" s="196"/>
      <c r="EA137" s="196"/>
      <c r="EB137" s="196"/>
      <c r="EC137" s="196"/>
      <c r="ED137" s="196"/>
      <c r="EE137" s="196"/>
    </row>
    <row r="138" spans="30:135" ht="13" x14ac:dyDescent="0.15">
      <c r="AD138" s="144">
        <f t="shared" si="97"/>
        <v>93.761904761904759</v>
      </c>
      <c r="AE138" s="144">
        <f t="shared" si="98"/>
        <v>86.43981716607415</v>
      </c>
      <c r="AF138" s="149">
        <v>57</v>
      </c>
      <c r="AG138" s="150" t="s">
        <v>348</v>
      </c>
      <c r="AH138" s="149">
        <v>21</v>
      </c>
      <c r="AI138" s="151">
        <v>1</v>
      </c>
      <c r="AJ138" s="152">
        <v>1969</v>
      </c>
      <c r="AK138" s="152">
        <v>1702</v>
      </c>
      <c r="AL138" s="149">
        <v>0.86399999999999999</v>
      </c>
      <c r="AM138" s="152">
        <v>884</v>
      </c>
      <c r="AN138" s="152">
        <v>633</v>
      </c>
      <c r="AO138" s="152">
        <v>1517</v>
      </c>
      <c r="AP138" s="153">
        <v>0.41699999999999998</v>
      </c>
      <c r="AQ138" s="153">
        <v>0.47799999999999998</v>
      </c>
      <c r="AR138" s="154">
        <v>0.153</v>
      </c>
      <c r="AS138" s="154">
        <v>9.1999999999999998E-2</v>
      </c>
      <c r="AT138" s="155">
        <v>7.0000000000000007E-2</v>
      </c>
      <c r="AU138" s="154">
        <v>0.39500000000000002</v>
      </c>
      <c r="AW138" s="196"/>
      <c r="AX138" s="144">
        <f t="shared" si="99"/>
        <v>73.298816568047343</v>
      </c>
      <c r="AY138" s="149">
        <v>57</v>
      </c>
      <c r="AZ138" s="150" t="s">
        <v>343</v>
      </c>
      <c r="BA138" s="149">
        <v>17</v>
      </c>
      <c r="BB138" s="151">
        <v>1</v>
      </c>
      <c r="BC138" s="152">
        <v>1352</v>
      </c>
      <c r="BD138" s="152">
        <v>991</v>
      </c>
      <c r="BE138" s="149">
        <v>0.73299999999999998</v>
      </c>
      <c r="BF138" s="152">
        <v>584</v>
      </c>
      <c r="BG138" s="152">
        <v>356</v>
      </c>
      <c r="BH138" s="152">
        <v>940</v>
      </c>
      <c r="BI138" s="153">
        <v>0.379</v>
      </c>
      <c r="BJ138" s="153">
        <v>0.42799999999999999</v>
      </c>
      <c r="BK138" s="154">
        <v>0.20899999999999999</v>
      </c>
      <c r="BL138" s="154">
        <v>0.106</v>
      </c>
      <c r="BM138" s="154">
        <v>7.4999999999999997E-2</v>
      </c>
      <c r="BN138" s="154">
        <v>0.35199999999999998</v>
      </c>
      <c r="DU138" s="4"/>
      <c r="DZ138" s="196"/>
      <c r="EA138" s="196"/>
      <c r="EB138" s="196"/>
      <c r="EC138" s="196"/>
      <c r="ED138" s="196"/>
      <c r="EE138" s="196"/>
    </row>
    <row r="139" spans="30:135" ht="13" x14ac:dyDescent="0.15">
      <c r="AD139" s="144">
        <f t="shared" si="97"/>
        <v>76.777777777777786</v>
      </c>
      <c r="AE139" s="144">
        <f t="shared" si="98"/>
        <v>86.396526772793052</v>
      </c>
      <c r="AF139" s="149">
        <v>58</v>
      </c>
      <c r="AG139" s="150" t="s">
        <v>247</v>
      </c>
      <c r="AH139" s="149">
        <v>18</v>
      </c>
      <c r="AI139" s="151">
        <v>1</v>
      </c>
      <c r="AJ139" s="152">
        <v>1382</v>
      </c>
      <c r="AK139" s="152">
        <v>1194</v>
      </c>
      <c r="AL139" s="149">
        <v>0.86399999999999999</v>
      </c>
      <c r="AM139" s="152">
        <v>614</v>
      </c>
      <c r="AN139" s="152">
        <v>450</v>
      </c>
      <c r="AO139" s="152">
        <v>1064</v>
      </c>
      <c r="AP139" s="153">
        <v>0.42299999999999999</v>
      </c>
      <c r="AQ139" s="153">
        <v>0.48599999999999999</v>
      </c>
      <c r="AR139" s="154">
        <v>0.16200000000000001</v>
      </c>
      <c r="AS139" s="155">
        <v>0.09</v>
      </c>
      <c r="AT139" s="154">
        <v>7.1999999999999995E-2</v>
      </c>
      <c r="AU139" s="154">
        <v>0.38900000000000001</v>
      </c>
      <c r="AW139" s="196"/>
      <c r="AX139" s="144">
        <f t="shared" si="99"/>
        <v>73.337902673063738</v>
      </c>
      <c r="AY139" s="149">
        <v>58</v>
      </c>
      <c r="AZ139" s="150" t="s">
        <v>349</v>
      </c>
      <c r="BA139" s="149">
        <v>18</v>
      </c>
      <c r="BB139" s="151">
        <v>1</v>
      </c>
      <c r="BC139" s="152">
        <v>1459</v>
      </c>
      <c r="BD139" s="152">
        <v>1070</v>
      </c>
      <c r="BE139" s="149">
        <v>0.73299999999999998</v>
      </c>
      <c r="BF139" s="152">
        <v>534</v>
      </c>
      <c r="BG139" s="152">
        <v>370</v>
      </c>
      <c r="BH139" s="152">
        <v>904</v>
      </c>
      <c r="BI139" s="153">
        <v>0.40899999999999997</v>
      </c>
      <c r="BJ139" s="153">
        <v>0.45800000000000002</v>
      </c>
      <c r="BK139" s="154">
        <v>0.27300000000000002</v>
      </c>
      <c r="BL139" s="154">
        <v>0.125</v>
      </c>
      <c r="BM139" s="154">
        <v>9.2999999999999999E-2</v>
      </c>
      <c r="BN139" s="154">
        <v>0.34899999999999998</v>
      </c>
      <c r="DU139" s="4"/>
      <c r="DZ139" s="196"/>
      <c r="EA139" s="196"/>
      <c r="EB139" s="196"/>
      <c r="EC139" s="196"/>
      <c r="ED139" s="196"/>
      <c r="EE139" s="196"/>
    </row>
    <row r="140" spans="30:135" ht="13" x14ac:dyDescent="0.15">
      <c r="AD140" s="144">
        <f t="shared" si="97"/>
        <v>83.695652173913047</v>
      </c>
      <c r="AE140" s="144">
        <f t="shared" si="98"/>
        <v>86.389610389610397</v>
      </c>
      <c r="AF140" s="149">
        <v>59</v>
      </c>
      <c r="AG140" s="150" t="s">
        <v>350</v>
      </c>
      <c r="AH140" s="149">
        <v>23</v>
      </c>
      <c r="AI140" s="151">
        <v>1</v>
      </c>
      <c r="AJ140" s="152">
        <v>1925</v>
      </c>
      <c r="AK140" s="152">
        <v>1663</v>
      </c>
      <c r="AL140" s="149">
        <v>0.86399999999999999</v>
      </c>
      <c r="AM140" s="152">
        <v>853</v>
      </c>
      <c r="AN140" s="152">
        <v>630</v>
      </c>
      <c r="AO140" s="152">
        <v>1483</v>
      </c>
      <c r="AP140" s="153">
        <v>0.42499999999999999</v>
      </c>
      <c r="AQ140" s="153">
        <v>0.48199999999999998</v>
      </c>
      <c r="AR140" s="154">
        <v>0.156</v>
      </c>
      <c r="AS140" s="154">
        <v>9.2999999999999999E-2</v>
      </c>
      <c r="AT140" s="154">
        <v>7.3999999999999996E-2</v>
      </c>
      <c r="AU140" s="154">
        <v>0.39600000000000002</v>
      </c>
      <c r="AW140" s="196"/>
      <c r="AX140" s="144">
        <f t="shared" si="99"/>
        <v>73.400852878464818</v>
      </c>
      <c r="AY140" s="149">
        <v>59</v>
      </c>
      <c r="AZ140" s="150" t="s">
        <v>280</v>
      </c>
      <c r="BA140" s="149">
        <v>23</v>
      </c>
      <c r="BB140" s="151">
        <v>1</v>
      </c>
      <c r="BC140" s="152">
        <v>1876</v>
      </c>
      <c r="BD140" s="152">
        <v>1377</v>
      </c>
      <c r="BE140" s="149">
        <v>0.73399999999999999</v>
      </c>
      <c r="BF140" s="152">
        <v>859</v>
      </c>
      <c r="BG140" s="152">
        <v>519</v>
      </c>
      <c r="BH140" s="152">
        <v>1378</v>
      </c>
      <c r="BI140" s="153">
        <v>0.377</v>
      </c>
      <c r="BJ140" s="153">
        <v>0.433</v>
      </c>
      <c r="BK140" s="154">
        <v>0.19900000000000001</v>
      </c>
      <c r="BL140" s="154">
        <v>7.9000000000000001E-2</v>
      </c>
      <c r="BM140" s="154">
        <v>6.7000000000000004E-2</v>
      </c>
      <c r="BN140" s="154">
        <v>0.33500000000000002</v>
      </c>
      <c r="DU140" s="4"/>
      <c r="DZ140" s="196"/>
      <c r="EA140" s="196"/>
      <c r="EB140" s="196"/>
      <c r="EC140" s="196"/>
      <c r="ED140" s="196"/>
      <c r="EE140" s="196"/>
    </row>
    <row r="141" spans="30:135" ht="13" x14ac:dyDescent="0.15">
      <c r="AD141" s="144">
        <f t="shared" si="97"/>
        <v>82</v>
      </c>
      <c r="AE141" s="144">
        <f t="shared" si="98"/>
        <v>86.30820399113081</v>
      </c>
      <c r="AF141" s="149">
        <v>60</v>
      </c>
      <c r="AG141" s="150" t="s">
        <v>351</v>
      </c>
      <c r="AH141" s="149">
        <v>22</v>
      </c>
      <c r="AI141" s="151">
        <v>1</v>
      </c>
      <c r="AJ141" s="152">
        <v>1804</v>
      </c>
      <c r="AK141" s="152">
        <v>1557</v>
      </c>
      <c r="AL141" s="149">
        <v>0.86299999999999999</v>
      </c>
      <c r="AM141" s="152">
        <v>749</v>
      </c>
      <c r="AN141" s="152">
        <v>559</v>
      </c>
      <c r="AO141" s="152">
        <v>1308</v>
      </c>
      <c r="AP141" s="153">
        <v>0.42699999999999999</v>
      </c>
      <c r="AQ141" s="153">
        <v>0.50600000000000001</v>
      </c>
      <c r="AR141" s="154">
        <v>0.189</v>
      </c>
      <c r="AS141" s="154">
        <v>0.10299999999999999</v>
      </c>
      <c r="AT141" s="154">
        <v>7.3999999999999996E-2</v>
      </c>
      <c r="AU141" s="154">
        <v>0.38600000000000001</v>
      </c>
      <c r="AW141" s="196"/>
      <c r="AX141" s="144">
        <f t="shared" si="99"/>
        <v>73.425605536332185</v>
      </c>
      <c r="AY141" s="149">
        <v>60</v>
      </c>
      <c r="AZ141" s="150" t="s">
        <v>352</v>
      </c>
      <c r="BA141" s="149">
        <v>17</v>
      </c>
      <c r="BB141" s="151">
        <v>1</v>
      </c>
      <c r="BC141" s="152">
        <v>1445</v>
      </c>
      <c r="BD141" s="152">
        <v>1061</v>
      </c>
      <c r="BE141" s="149">
        <v>0.73399999999999999</v>
      </c>
      <c r="BF141" s="152">
        <v>570</v>
      </c>
      <c r="BG141" s="152">
        <v>362</v>
      </c>
      <c r="BH141" s="152">
        <v>932</v>
      </c>
      <c r="BI141" s="153">
        <v>0.38800000000000001</v>
      </c>
      <c r="BJ141" s="153">
        <v>0.43099999999999999</v>
      </c>
      <c r="BK141" s="154">
        <v>0.222</v>
      </c>
      <c r="BL141" s="154">
        <v>0.151</v>
      </c>
      <c r="BM141" s="154">
        <v>0.11700000000000001</v>
      </c>
      <c r="BN141" s="154">
        <v>0.36199999999999999</v>
      </c>
      <c r="DU141" s="4"/>
      <c r="DZ141" s="196"/>
      <c r="EA141" s="196"/>
      <c r="EB141" s="196"/>
      <c r="EC141" s="196"/>
      <c r="ED141" s="196"/>
      <c r="EE141" s="196"/>
    </row>
    <row r="142" spans="30:135" ht="13" x14ac:dyDescent="0.15">
      <c r="AD142" s="144">
        <f t="shared" si="97"/>
        <v>77.565217391304344</v>
      </c>
      <c r="AE142" s="144">
        <f t="shared" si="98"/>
        <v>86.32286995515696</v>
      </c>
      <c r="AF142" s="149">
        <v>61</v>
      </c>
      <c r="AG142" s="150" t="s">
        <v>353</v>
      </c>
      <c r="AH142" s="149">
        <v>23</v>
      </c>
      <c r="AI142" s="151">
        <v>1</v>
      </c>
      <c r="AJ142" s="152">
        <v>1784</v>
      </c>
      <c r="AK142" s="152">
        <v>1540</v>
      </c>
      <c r="AL142" s="149">
        <v>0.86299999999999999</v>
      </c>
      <c r="AM142" s="152">
        <v>744</v>
      </c>
      <c r="AN142" s="152">
        <v>550</v>
      </c>
      <c r="AO142" s="152">
        <v>1294</v>
      </c>
      <c r="AP142" s="153">
        <v>0.42499999999999999</v>
      </c>
      <c r="AQ142" s="153">
        <v>0.49399999999999999</v>
      </c>
      <c r="AR142" s="154">
        <v>0.187</v>
      </c>
      <c r="AS142" s="154">
        <v>0.107</v>
      </c>
      <c r="AT142" s="154">
        <v>7.4999999999999997E-2</v>
      </c>
      <c r="AU142" s="155">
        <v>0.39</v>
      </c>
      <c r="AW142" s="196"/>
      <c r="AX142" s="144">
        <f t="shared" si="99"/>
        <v>73.492217898832692</v>
      </c>
      <c r="AY142" s="149">
        <v>61</v>
      </c>
      <c r="AZ142" s="150" t="s">
        <v>354</v>
      </c>
      <c r="BA142" s="149">
        <v>24</v>
      </c>
      <c r="BB142" s="151">
        <v>1</v>
      </c>
      <c r="BC142" s="152">
        <v>2056</v>
      </c>
      <c r="BD142" s="152">
        <v>1511</v>
      </c>
      <c r="BE142" s="149">
        <v>0.73499999999999999</v>
      </c>
      <c r="BF142" s="152">
        <v>927</v>
      </c>
      <c r="BG142" s="152">
        <v>549</v>
      </c>
      <c r="BH142" s="152">
        <v>1476</v>
      </c>
      <c r="BI142" s="153">
        <v>0.372</v>
      </c>
      <c r="BJ142" s="153">
        <v>0.41799999999999998</v>
      </c>
      <c r="BK142" s="154">
        <v>0.19400000000000001</v>
      </c>
      <c r="BL142" s="154">
        <v>0.106</v>
      </c>
      <c r="BM142" s="154">
        <v>8.7999999999999995E-2</v>
      </c>
      <c r="BN142" s="154">
        <v>0.34499999999999997</v>
      </c>
      <c r="DU142" s="4"/>
      <c r="DZ142" s="196"/>
      <c r="EA142" s="196"/>
      <c r="EB142" s="196"/>
      <c r="EC142" s="196"/>
      <c r="ED142" s="196"/>
      <c r="EE142" s="196"/>
    </row>
    <row r="143" spans="30:135" ht="13" x14ac:dyDescent="0.15">
      <c r="AD143" s="144">
        <f t="shared" si="97"/>
        <v>84.166666666666657</v>
      </c>
      <c r="AE143" s="144">
        <f t="shared" si="98"/>
        <v>86.089108910891085</v>
      </c>
      <c r="AF143" s="149">
        <v>62</v>
      </c>
      <c r="AG143" s="150" t="s">
        <v>355</v>
      </c>
      <c r="AH143" s="149">
        <v>24</v>
      </c>
      <c r="AI143" s="151">
        <v>1</v>
      </c>
      <c r="AJ143" s="152">
        <v>2020</v>
      </c>
      <c r="AK143" s="152">
        <v>1739</v>
      </c>
      <c r="AL143" s="149">
        <v>0.86099999999999999</v>
      </c>
      <c r="AM143" s="152">
        <v>835</v>
      </c>
      <c r="AN143" s="152">
        <v>662</v>
      </c>
      <c r="AO143" s="152">
        <v>1497</v>
      </c>
      <c r="AP143" s="153">
        <v>0.442</v>
      </c>
      <c r="AQ143" s="153">
        <v>0.499</v>
      </c>
      <c r="AR143" s="154">
        <v>0.17799999999999999</v>
      </c>
      <c r="AS143" s="154">
        <v>0.10100000000000001</v>
      </c>
      <c r="AT143" s="154">
        <v>7.5999999999999998E-2</v>
      </c>
      <c r="AU143" s="154">
        <v>0.39800000000000002</v>
      </c>
      <c r="AW143" s="196"/>
      <c r="AX143" s="144">
        <f t="shared" si="99"/>
        <v>73.452380952380963</v>
      </c>
      <c r="AY143" s="149">
        <v>62</v>
      </c>
      <c r="AZ143" s="150" t="s">
        <v>356</v>
      </c>
      <c r="BA143" s="149">
        <v>20</v>
      </c>
      <c r="BB143" s="151">
        <v>1</v>
      </c>
      <c r="BC143" s="152">
        <v>1680</v>
      </c>
      <c r="BD143" s="152">
        <v>1234</v>
      </c>
      <c r="BE143" s="149">
        <v>0.73499999999999999</v>
      </c>
      <c r="BF143" s="152">
        <v>815</v>
      </c>
      <c r="BG143" s="152">
        <v>452</v>
      </c>
      <c r="BH143" s="152">
        <v>1267</v>
      </c>
      <c r="BI143" s="153">
        <v>0.35699999999999998</v>
      </c>
      <c r="BJ143" s="153">
        <v>0.40500000000000003</v>
      </c>
      <c r="BK143" s="154">
        <v>0.16600000000000001</v>
      </c>
      <c r="BL143" s="154">
        <v>9.2999999999999999E-2</v>
      </c>
      <c r="BM143" s="154">
        <v>7.5999999999999998E-2</v>
      </c>
      <c r="BN143" s="154">
        <v>0.34300000000000003</v>
      </c>
      <c r="DU143" s="4"/>
      <c r="DZ143" s="196"/>
      <c r="EA143" s="196"/>
      <c r="EB143" s="196"/>
      <c r="EC143" s="196"/>
      <c r="ED143" s="196"/>
      <c r="EE143" s="196"/>
    </row>
    <row r="144" spans="30:135" ht="13" x14ac:dyDescent="0.15">
      <c r="AD144" s="144">
        <f t="shared" si="97"/>
        <v>85.761904761904759</v>
      </c>
      <c r="AE144" s="144">
        <f t="shared" si="98"/>
        <v>86.063298167684621</v>
      </c>
      <c r="AF144" s="149">
        <v>63</v>
      </c>
      <c r="AG144" s="150" t="s">
        <v>357</v>
      </c>
      <c r="AH144" s="149">
        <v>21</v>
      </c>
      <c r="AI144" s="151">
        <v>1</v>
      </c>
      <c r="AJ144" s="152">
        <v>1801</v>
      </c>
      <c r="AK144" s="152">
        <v>1550</v>
      </c>
      <c r="AL144" s="149">
        <v>0.86099999999999999</v>
      </c>
      <c r="AM144" s="152">
        <v>832</v>
      </c>
      <c r="AN144" s="152">
        <v>535</v>
      </c>
      <c r="AO144" s="152">
        <v>1367</v>
      </c>
      <c r="AP144" s="153">
        <v>0.39100000000000001</v>
      </c>
      <c r="AQ144" s="151">
        <v>0.46</v>
      </c>
      <c r="AR144" s="154">
        <v>0.128</v>
      </c>
      <c r="AS144" s="154">
        <v>0.13500000000000001</v>
      </c>
      <c r="AT144" s="154">
        <v>9.9000000000000005E-2</v>
      </c>
      <c r="AU144" s="154">
        <v>0.39900000000000002</v>
      </c>
      <c r="AW144" s="196"/>
      <c r="AX144" s="144">
        <f t="shared" si="99"/>
        <v>73.531269740998113</v>
      </c>
      <c r="AY144" s="149">
        <v>63</v>
      </c>
      <c r="AZ144" s="150" t="s">
        <v>358</v>
      </c>
      <c r="BA144" s="149">
        <v>20</v>
      </c>
      <c r="BB144" s="151">
        <v>1</v>
      </c>
      <c r="BC144" s="152">
        <v>1583</v>
      </c>
      <c r="BD144" s="152">
        <v>1164</v>
      </c>
      <c r="BE144" s="149">
        <v>0.73499999999999999</v>
      </c>
      <c r="BF144" s="152">
        <v>710</v>
      </c>
      <c r="BG144" s="152">
        <v>425</v>
      </c>
      <c r="BH144" s="152">
        <v>1135</v>
      </c>
      <c r="BI144" s="153">
        <v>0.374</v>
      </c>
      <c r="BJ144" s="153">
        <v>0.432</v>
      </c>
      <c r="BK144" s="154">
        <v>0.21099999999999999</v>
      </c>
      <c r="BL144" s="154">
        <v>8.7999999999999995E-2</v>
      </c>
      <c r="BM144" s="154">
        <v>7.0999999999999994E-2</v>
      </c>
      <c r="BN144" s="154">
        <v>0.33300000000000002</v>
      </c>
      <c r="DU144" s="4"/>
      <c r="DZ144" s="196"/>
      <c r="EA144" s="196"/>
      <c r="EB144" s="196"/>
      <c r="EC144" s="196"/>
      <c r="ED144" s="196"/>
      <c r="EE144" s="196"/>
    </row>
    <row r="145" spans="30:135" ht="13" x14ac:dyDescent="0.15">
      <c r="AD145" s="144">
        <f t="shared" si="97"/>
        <v>84.181818181818187</v>
      </c>
      <c r="AE145" s="144">
        <f t="shared" si="98"/>
        <v>86.069114470842337</v>
      </c>
      <c r="AF145" s="149">
        <v>64</v>
      </c>
      <c r="AG145" s="150" t="s">
        <v>359</v>
      </c>
      <c r="AH145" s="149">
        <v>22</v>
      </c>
      <c r="AI145" s="151">
        <v>1</v>
      </c>
      <c r="AJ145" s="152">
        <v>1852</v>
      </c>
      <c r="AK145" s="152">
        <v>1594</v>
      </c>
      <c r="AL145" s="149">
        <v>0.86099999999999999</v>
      </c>
      <c r="AM145" s="152">
        <v>846</v>
      </c>
      <c r="AN145" s="152">
        <v>549</v>
      </c>
      <c r="AO145" s="152">
        <v>1395</v>
      </c>
      <c r="AP145" s="153">
        <v>0.39400000000000002</v>
      </c>
      <c r="AQ145" s="153">
        <v>0.46300000000000002</v>
      </c>
      <c r="AR145" s="154">
        <v>0.14899999999999999</v>
      </c>
      <c r="AS145" s="154">
        <v>0.114</v>
      </c>
      <c r="AT145" s="154">
        <v>8.8999999999999996E-2</v>
      </c>
      <c r="AU145" s="154">
        <v>0.39100000000000001</v>
      </c>
      <c r="AW145" s="196"/>
      <c r="AX145" s="144">
        <f t="shared" si="99"/>
        <v>73.611111111111114</v>
      </c>
      <c r="AY145" s="149">
        <v>64</v>
      </c>
      <c r="AZ145" s="150" t="s">
        <v>266</v>
      </c>
      <c r="BA145" s="149">
        <v>22</v>
      </c>
      <c r="BB145" s="151">
        <v>1</v>
      </c>
      <c r="BC145" s="152">
        <v>1800</v>
      </c>
      <c r="BD145" s="152">
        <v>1325</v>
      </c>
      <c r="BE145" s="149">
        <v>0.73599999999999999</v>
      </c>
      <c r="BF145" s="152">
        <v>831</v>
      </c>
      <c r="BG145" s="152">
        <v>497</v>
      </c>
      <c r="BH145" s="152">
        <v>1328</v>
      </c>
      <c r="BI145" s="153">
        <v>0.374</v>
      </c>
      <c r="BJ145" s="153">
        <v>0.41499999999999998</v>
      </c>
      <c r="BK145" s="154">
        <v>0.185</v>
      </c>
      <c r="BL145" s="154">
        <v>9.1999999999999998E-2</v>
      </c>
      <c r="BM145" s="154">
        <v>7.5999999999999998E-2</v>
      </c>
      <c r="BN145" s="154">
        <v>0.34699999999999998</v>
      </c>
      <c r="DU145" s="4"/>
      <c r="DZ145" s="196"/>
      <c r="EA145" s="196"/>
      <c r="EB145" s="196"/>
      <c r="EC145" s="196"/>
      <c r="ED145" s="196"/>
      <c r="EE145" s="196"/>
    </row>
    <row r="146" spans="30:135" ht="13" x14ac:dyDescent="0.15">
      <c r="AD146" s="144">
        <f t="shared" si="97"/>
        <v>80.045454545454533</v>
      </c>
      <c r="AE146" s="144">
        <f t="shared" si="98"/>
        <v>86.087450312322545</v>
      </c>
      <c r="AF146" s="149">
        <v>65</v>
      </c>
      <c r="AG146" s="150" t="s">
        <v>360</v>
      </c>
      <c r="AH146" s="149">
        <v>22</v>
      </c>
      <c r="AI146" s="151">
        <v>1</v>
      </c>
      <c r="AJ146" s="152">
        <v>1761</v>
      </c>
      <c r="AK146" s="152">
        <v>1516</v>
      </c>
      <c r="AL146" s="149">
        <v>0.86099999999999999</v>
      </c>
      <c r="AM146" s="152">
        <v>714</v>
      </c>
      <c r="AN146" s="152">
        <v>515</v>
      </c>
      <c r="AO146" s="152">
        <v>1229</v>
      </c>
      <c r="AP146" s="153">
        <v>0.41899999999999998</v>
      </c>
      <c r="AQ146" s="153">
        <v>0.48599999999999999</v>
      </c>
      <c r="AR146" s="154">
        <v>0.191</v>
      </c>
      <c r="AS146" s="154">
        <v>0.125</v>
      </c>
      <c r="AT146" s="154">
        <v>8.5999999999999993E-2</v>
      </c>
      <c r="AU146" s="154">
        <v>0.39400000000000002</v>
      </c>
      <c r="AW146" s="196"/>
      <c r="AX146" s="144">
        <f t="shared" si="99"/>
        <v>73.767123287671239</v>
      </c>
      <c r="AY146" s="149">
        <v>65</v>
      </c>
      <c r="AZ146" s="150" t="s">
        <v>361</v>
      </c>
      <c r="BA146" s="149">
        <v>18</v>
      </c>
      <c r="BB146" s="151">
        <v>1</v>
      </c>
      <c r="BC146" s="152">
        <v>1460</v>
      </c>
      <c r="BD146" s="152">
        <v>1077</v>
      </c>
      <c r="BE146" s="149">
        <v>0.73799999999999999</v>
      </c>
      <c r="BF146" s="152">
        <v>602</v>
      </c>
      <c r="BG146" s="152">
        <v>387</v>
      </c>
      <c r="BH146" s="152">
        <v>989</v>
      </c>
      <c r="BI146" s="153">
        <v>0.39100000000000001</v>
      </c>
      <c r="BJ146" s="153">
        <v>0.42699999999999999</v>
      </c>
      <c r="BK146" s="154">
        <v>0.21199999999999999</v>
      </c>
      <c r="BL146" s="154">
        <v>0.128</v>
      </c>
      <c r="BM146" s="155">
        <v>0.1</v>
      </c>
      <c r="BN146" s="154">
        <v>0.36199999999999999</v>
      </c>
      <c r="DU146" s="4"/>
      <c r="DZ146" s="196"/>
      <c r="EA146" s="196"/>
      <c r="EB146" s="196"/>
      <c r="EC146" s="196"/>
      <c r="ED146" s="196"/>
      <c r="EE146" s="196"/>
    </row>
    <row r="147" spans="30:135" ht="15.75" customHeight="1" x14ac:dyDescent="0.15">
      <c r="AD147" s="144">
        <f t="shared" si="97"/>
        <v>79.571428571428569</v>
      </c>
      <c r="AE147" s="144">
        <f t="shared" si="98"/>
        <v>86.056253740275281</v>
      </c>
      <c r="AF147" s="149">
        <v>66</v>
      </c>
      <c r="AG147" s="150" t="s">
        <v>362</v>
      </c>
      <c r="AH147" s="149">
        <v>21</v>
      </c>
      <c r="AI147" s="151">
        <v>1</v>
      </c>
      <c r="AJ147" s="152">
        <v>1671</v>
      </c>
      <c r="AK147" s="152">
        <v>1438</v>
      </c>
      <c r="AL147" s="149">
        <v>0.86099999999999999</v>
      </c>
      <c r="AM147" s="152">
        <v>711</v>
      </c>
      <c r="AN147" s="152">
        <v>513</v>
      </c>
      <c r="AO147" s="152">
        <v>1224</v>
      </c>
      <c r="AP147" s="153">
        <v>0.41899999999999998</v>
      </c>
      <c r="AQ147" s="153">
        <v>0.496</v>
      </c>
      <c r="AR147" s="154">
        <v>0.185</v>
      </c>
      <c r="AS147" s="154">
        <v>0.10100000000000001</v>
      </c>
      <c r="AT147" s="154">
        <v>6.9000000000000006E-2</v>
      </c>
      <c r="AU147" s="154">
        <v>0.38500000000000001</v>
      </c>
      <c r="AW147" s="196"/>
      <c r="AX147" s="144">
        <f t="shared" si="99"/>
        <v>73.789649415692821</v>
      </c>
      <c r="AY147" s="149">
        <v>66</v>
      </c>
      <c r="AZ147" s="150" t="s">
        <v>363</v>
      </c>
      <c r="BA147" s="149">
        <v>23</v>
      </c>
      <c r="BB147" s="151">
        <v>1</v>
      </c>
      <c r="BC147" s="152">
        <v>1797</v>
      </c>
      <c r="BD147" s="152">
        <v>1326</v>
      </c>
      <c r="BE147" s="149">
        <v>0.73799999999999999</v>
      </c>
      <c r="BF147" s="152">
        <v>832</v>
      </c>
      <c r="BG147" s="152">
        <v>483</v>
      </c>
      <c r="BH147" s="152">
        <v>1315</v>
      </c>
      <c r="BI147" s="153">
        <v>0.36699999999999999</v>
      </c>
      <c r="BJ147" s="153">
        <v>0.40600000000000003</v>
      </c>
      <c r="BK147" s="154">
        <v>0.18099999999999999</v>
      </c>
      <c r="BL147" s="154">
        <v>0.109</v>
      </c>
      <c r="BM147" s="154">
        <v>9.0999999999999998E-2</v>
      </c>
      <c r="BN147" s="154">
        <v>0.34899999999999998</v>
      </c>
      <c r="DU147" s="4"/>
      <c r="DZ147" s="196"/>
      <c r="EA147" s="196"/>
      <c r="EB147" s="196"/>
      <c r="EC147" s="196"/>
      <c r="ED147" s="196"/>
      <c r="EE147" s="196"/>
    </row>
    <row r="148" spans="30:135" ht="13" x14ac:dyDescent="0.15">
      <c r="AD148" s="144">
        <f t="shared" si="97"/>
        <v>87.15789473684211</v>
      </c>
      <c r="AE148" s="144">
        <f t="shared" si="98"/>
        <v>85.869565217391312</v>
      </c>
      <c r="AF148" s="149">
        <v>67</v>
      </c>
      <c r="AG148" s="150" t="s">
        <v>364</v>
      </c>
      <c r="AH148" s="149">
        <v>19</v>
      </c>
      <c r="AI148" s="151">
        <v>1</v>
      </c>
      <c r="AJ148" s="152">
        <v>1656</v>
      </c>
      <c r="AK148" s="152">
        <v>1422</v>
      </c>
      <c r="AL148" s="149">
        <v>0.85899999999999999</v>
      </c>
      <c r="AM148" s="152">
        <v>700</v>
      </c>
      <c r="AN148" s="152">
        <v>494</v>
      </c>
      <c r="AO148" s="152">
        <v>1194</v>
      </c>
      <c r="AP148" s="153">
        <v>0.41399999999999998</v>
      </c>
      <c r="AQ148" s="153">
        <v>0.45300000000000001</v>
      </c>
      <c r="AR148" s="154">
        <v>0.155</v>
      </c>
      <c r="AS148" s="154">
        <v>0.14899999999999999</v>
      </c>
      <c r="AT148" s="154">
        <v>0.115</v>
      </c>
      <c r="AU148" s="154">
        <v>0.41599999999999998</v>
      </c>
      <c r="AW148" s="196"/>
      <c r="AX148" s="144">
        <f t="shared" si="99"/>
        <v>73.81703470031546</v>
      </c>
      <c r="AY148" s="149">
        <v>67</v>
      </c>
      <c r="AZ148" s="150" t="s">
        <v>365</v>
      </c>
      <c r="BA148" s="149">
        <v>22</v>
      </c>
      <c r="BB148" s="151">
        <v>1</v>
      </c>
      <c r="BC148" s="152">
        <v>1902</v>
      </c>
      <c r="BD148" s="152">
        <v>1404</v>
      </c>
      <c r="BE148" s="149">
        <v>0.73799999999999999</v>
      </c>
      <c r="BF148" s="152">
        <v>711</v>
      </c>
      <c r="BG148" s="152">
        <v>474</v>
      </c>
      <c r="BH148" s="152">
        <v>1185</v>
      </c>
      <c r="BI148" s="151">
        <v>0.4</v>
      </c>
      <c r="BJ148" s="153">
        <v>0.45600000000000002</v>
      </c>
      <c r="BK148" s="155">
        <v>0.26</v>
      </c>
      <c r="BL148" s="154">
        <v>0.13700000000000001</v>
      </c>
      <c r="BM148" s="154">
        <v>9.7000000000000003E-2</v>
      </c>
      <c r="BN148" s="154">
        <v>0.35099999999999998</v>
      </c>
      <c r="DU148" s="4"/>
      <c r="DZ148" s="196"/>
      <c r="EA148" s="196"/>
      <c r="EB148" s="196"/>
      <c r="EC148" s="196"/>
      <c r="ED148" s="196"/>
      <c r="EE148" s="196"/>
    </row>
    <row r="149" spans="30:135" ht="13" x14ac:dyDescent="0.15">
      <c r="AD149" s="144">
        <f t="shared" si="97"/>
        <v>83.13636363636364</v>
      </c>
      <c r="AE149" s="144">
        <f t="shared" si="98"/>
        <v>85.94860579551667</v>
      </c>
      <c r="AF149" s="149">
        <v>68</v>
      </c>
      <c r="AG149" s="150" t="s">
        <v>366</v>
      </c>
      <c r="AH149" s="149">
        <v>22</v>
      </c>
      <c r="AI149" s="151">
        <v>1</v>
      </c>
      <c r="AJ149" s="152">
        <v>1829</v>
      </c>
      <c r="AK149" s="152">
        <v>1572</v>
      </c>
      <c r="AL149" s="149">
        <v>0.85899999999999999</v>
      </c>
      <c r="AM149" s="152">
        <v>793</v>
      </c>
      <c r="AN149" s="152">
        <v>517</v>
      </c>
      <c r="AO149" s="152">
        <v>1310</v>
      </c>
      <c r="AP149" s="153">
        <v>0.39500000000000002</v>
      </c>
      <c r="AQ149" s="153">
        <v>0.47099999999999997</v>
      </c>
      <c r="AR149" s="154">
        <v>0.17699999999999999</v>
      </c>
      <c r="AS149" s="155">
        <v>0.13</v>
      </c>
      <c r="AT149" s="154">
        <v>0.106</v>
      </c>
      <c r="AU149" s="154">
        <v>0.38200000000000001</v>
      </c>
      <c r="AW149" s="196"/>
      <c r="AX149" s="144">
        <f t="shared" si="99"/>
        <v>73.796192609182526</v>
      </c>
      <c r="AY149" s="149">
        <v>68</v>
      </c>
      <c r="AZ149" s="150" t="s">
        <v>289</v>
      </c>
      <c r="BA149" s="149">
        <v>24</v>
      </c>
      <c r="BB149" s="151">
        <v>1</v>
      </c>
      <c r="BC149" s="152">
        <v>1786</v>
      </c>
      <c r="BD149" s="152">
        <v>1318</v>
      </c>
      <c r="BE149" s="149">
        <v>0.73799999999999999</v>
      </c>
      <c r="BF149" s="152">
        <v>790</v>
      </c>
      <c r="BG149" s="152">
        <v>464</v>
      </c>
      <c r="BH149" s="152">
        <v>1254</v>
      </c>
      <c r="BI149" s="151">
        <v>0.37</v>
      </c>
      <c r="BJ149" s="153">
        <v>0.41899999999999998</v>
      </c>
      <c r="BK149" s="154">
        <v>0.19900000000000001</v>
      </c>
      <c r="BL149" s="154">
        <v>0.115</v>
      </c>
      <c r="BM149" s="154">
        <v>9.2999999999999999E-2</v>
      </c>
      <c r="BN149" s="154">
        <v>0.34799999999999998</v>
      </c>
      <c r="DU149" s="4"/>
      <c r="DZ149" s="196"/>
      <c r="EA149" s="196"/>
      <c r="EB149" s="196"/>
      <c r="EC149" s="196"/>
      <c r="ED149" s="196"/>
      <c r="EE149" s="196"/>
    </row>
    <row r="150" spans="30:135" ht="13" x14ac:dyDescent="0.15">
      <c r="AD150" s="144">
        <f t="shared" si="97"/>
        <v>84.590909090909093</v>
      </c>
      <c r="AE150" s="144">
        <f t="shared" si="98"/>
        <v>85.867813003761412</v>
      </c>
      <c r="AF150" s="149">
        <v>69</v>
      </c>
      <c r="AG150" s="150" t="s">
        <v>367</v>
      </c>
      <c r="AH150" s="149">
        <v>22</v>
      </c>
      <c r="AI150" s="151">
        <v>1</v>
      </c>
      <c r="AJ150" s="152">
        <v>1861</v>
      </c>
      <c r="AK150" s="152">
        <v>1598</v>
      </c>
      <c r="AL150" s="149">
        <v>0.85899999999999999</v>
      </c>
      <c r="AM150" s="152">
        <v>748</v>
      </c>
      <c r="AN150" s="152">
        <v>637</v>
      </c>
      <c r="AO150" s="152">
        <v>1385</v>
      </c>
      <c r="AP150" s="151">
        <v>0.46</v>
      </c>
      <c r="AQ150" s="153">
        <v>0.49399999999999999</v>
      </c>
      <c r="AR150" s="154">
        <v>0.17899999999999999</v>
      </c>
      <c r="AS150" s="154">
        <v>9.7000000000000003E-2</v>
      </c>
      <c r="AT150" s="154">
        <v>8.1000000000000003E-2</v>
      </c>
      <c r="AU150" s="155">
        <v>0.41</v>
      </c>
      <c r="AW150" s="196"/>
      <c r="AX150" s="144">
        <f t="shared" si="99"/>
        <v>73.893521488133416</v>
      </c>
      <c r="AY150" s="149">
        <v>69</v>
      </c>
      <c r="AZ150" s="150" t="s">
        <v>368</v>
      </c>
      <c r="BA150" s="149">
        <v>20</v>
      </c>
      <c r="BB150" s="151">
        <v>1</v>
      </c>
      <c r="BC150" s="152">
        <v>1559</v>
      </c>
      <c r="BD150" s="152">
        <v>1152</v>
      </c>
      <c r="BE150" s="149">
        <v>0.73899999999999999</v>
      </c>
      <c r="BF150" s="152">
        <v>575</v>
      </c>
      <c r="BG150" s="152">
        <v>440</v>
      </c>
      <c r="BH150" s="152">
        <v>1015</v>
      </c>
      <c r="BI150" s="153">
        <v>0.433</v>
      </c>
      <c r="BJ150" s="153">
        <v>0.46400000000000002</v>
      </c>
      <c r="BK150" s="154">
        <v>0.25800000000000001</v>
      </c>
      <c r="BL150" s="154">
        <v>0.11899999999999999</v>
      </c>
      <c r="BM150" s="154">
        <v>9.4E-2</v>
      </c>
      <c r="BN150" s="154">
        <v>0.36099999999999999</v>
      </c>
      <c r="DU150" s="4"/>
      <c r="DZ150" s="196"/>
      <c r="EA150" s="196"/>
      <c r="EB150" s="196"/>
      <c r="EC150" s="196"/>
      <c r="ED150" s="196"/>
      <c r="EE150" s="196"/>
    </row>
    <row r="151" spans="30:135" ht="13" x14ac:dyDescent="0.15">
      <c r="AD151" s="144">
        <f t="shared" si="97"/>
        <v>81.199999999999989</v>
      </c>
      <c r="AE151" s="144">
        <f t="shared" si="98"/>
        <v>85.911330049261082</v>
      </c>
      <c r="AF151" s="149">
        <v>70</v>
      </c>
      <c r="AG151" s="150" t="s">
        <v>369</v>
      </c>
      <c r="AH151" s="149">
        <v>25</v>
      </c>
      <c r="AI151" s="151">
        <v>1</v>
      </c>
      <c r="AJ151" s="152">
        <v>2030</v>
      </c>
      <c r="AK151" s="152">
        <v>1744</v>
      </c>
      <c r="AL151" s="149">
        <v>0.85899999999999999</v>
      </c>
      <c r="AM151" s="152">
        <v>858</v>
      </c>
      <c r="AN151" s="152">
        <v>596</v>
      </c>
      <c r="AO151" s="152">
        <v>1454</v>
      </c>
      <c r="AP151" s="151">
        <v>0.41</v>
      </c>
      <c r="AQ151" s="153">
        <v>0.48399999999999999</v>
      </c>
      <c r="AR151" s="154">
        <v>0.18099999999999999</v>
      </c>
      <c r="AS151" s="154">
        <v>0.115</v>
      </c>
      <c r="AT151" s="154">
        <v>8.7999999999999995E-2</v>
      </c>
      <c r="AU151" s="154">
        <v>0.39200000000000002</v>
      </c>
      <c r="AW151" s="196"/>
      <c r="AX151" s="144">
        <f t="shared" si="99"/>
        <v>73.972602739726028</v>
      </c>
      <c r="AY151" s="149">
        <v>70</v>
      </c>
      <c r="AZ151" s="150" t="s">
        <v>370</v>
      </c>
      <c r="BA151" s="149">
        <v>4</v>
      </c>
      <c r="BB151" s="151">
        <v>1</v>
      </c>
      <c r="BC151" s="152">
        <v>365</v>
      </c>
      <c r="BD151" s="152">
        <v>270</v>
      </c>
      <c r="BE151" s="149">
        <v>0.74</v>
      </c>
      <c r="BF151" s="152">
        <v>163</v>
      </c>
      <c r="BG151" s="152">
        <v>100</v>
      </c>
      <c r="BH151" s="152">
        <v>263</v>
      </c>
      <c r="BI151" s="151">
        <v>0.38</v>
      </c>
      <c r="BJ151" s="153">
        <v>0.42199999999999999</v>
      </c>
      <c r="BK151" s="154">
        <v>0.192</v>
      </c>
      <c r="BL151" s="154">
        <v>0.10100000000000001</v>
      </c>
      <c r="BM151" s="154">
        <v>7.3999999999999996E-2</v>
      </c>
      <c r="BN151" s="154">
        <v>0.35099999999999998</v>
      </c>
      <c r="DU151" s="4"/>
      <c r="DZ151" s="196"/>
      <c r="EA151" s="196"/>
      <c r="EB151" s="196"/>
      <c r="EC151" s="196"/>
      <c r="ED151" s="196"/>
      <c r="EE151" s="196"/>
    </row>
    <row r="152" spans="30:135" ht="13" x14ac:dyDescent="0.15">
      <c r="AD152" s="144">
        <f t="shared" si="97"/>
        <v>85.708333333333329</v>
      </c>
      <c r="AE152" s="144">
        <f t="shared" si="98"/>
        <v>85.804569761789011</v>
      </c>
      <c r="AF152" s="149">
        <v>71</v>
      </c>
      <c r="AG152" s="150" t="s">
        <v>371</v>
      </c>
      <c r="AH152" s="149">
        <v>24</v>
      </c>
      <c r="AI152" s="151">
        <v>1</v>
      </c>
      <c r="AJ152" s="152">
        <v>2057</v>
      </c>
      <c r="AK152" s="152">
        <v>1765</v>
      </c>
      <c r="AL152" s="149">
        <v>0.85799999999999998</v>
      </c>
      <c r="AM152" s="152">
        <v>788</v>
      </c>
      <c r="AN152" s="152">
        <v>610</v>
      </c>
      <c r="AO152" s="152">
        <v>1398</v>
      </c>
      <c r="AP152" s="153">
        <v>0.436</v>
      </c>
      <c r="AQ152" s="153">
        <v>0.48399999999999999</v>
      </c>
      <c r="AR152" s="154">
        <v>0.193</v>
      </c>
      <c r="AS152" s="154">
        <v>0.156</v>
      </c>
      <c r="AT152" s="154">
        <v>0.11600000000000001</v>
      </c>
      <c r="AU152" s="154">
        <v>0.41099999999999998</v>
      </c>
      <c r="AW152" s="196"/>
      <c r="AX152" s="144">
        <f t="shared" si="99"/>
        <v>74.04148334380892</v>
      </c>
      <c r="AY152" s="149">
        <v>71</v>
      </c>
      <c r="AZ152" s="150" t="s">
        <v>244</v>
      </c>
      <c r="BA152" s="149">
        <v>19</v>
      </c>
      <c r="BB152" s="151">
        <v>1</v>
      </c>
      <c r="BC152" s="152">
        <v>1591</v>
      </c>
      <c r="BD152" s="152">
        <v>1178</v>
      </c>
      <c r="BE152" s="149">
        <v>0.74</v>
      </c>
      <c r="BF152" s="152">
        <v>801</v>
      </c>
      <c r="BG152" s="152">
        <v>438</v>
      </c>
      <c r="BH152" s="152">
        <v>1239</v>
      </c>
      <c r="BI152" s="153">
        <v>0.35399999999999998</v>
      </c>
      <c r="BJ152" s="153">
        <v>0.41199999999999998</v>
      </c>
      <c r="BK152" s="154">
        <v>0.157</v>
      </c>
      <c r="BL152" s="154">
        <v>8.3000000000000004E-2</v>
      </c>
      <c r="BM152" s="154">
        <v>6.9000000000000006E-2</v>
      </c>
      <c r="BN152" s="154">
        <v>0.33100000000000002</v>
      </c>
      <c r="DU152" s="4"/>
      <c r="DZ152" s="196"/>
      <c r="EA152" s="196"/>
      <c r="EB152" s="196"/>
      <c r="EC152" s="196"/>
      <c r="ED152" s="196"/>
      <c r="EE152" s="196"/>
    </row>
    <row r="153" spans="30:135" ht="13" x14ac:dyDescent="0.15">
      <c r="AD153" s="144">
        <f t="shared" si="97"/>
        <v>84.6111111111111</v>
      </c>
      <c r="AE153" s="144">
        <f t="shared" si="98"/>
        <v>85.75180564674983</v>
      </c>
      <c r="AF153" s="149">
        <v>72</v>
      </c>
      <c r="AG153" s="150" t="s">
        <v>372</v>
      </c>
      <c r="AH153" s="149">
        <v>18</v>
      </c>
      <c r="AI153" s="151">
        <v>1</v>
      </c>
      <c r="AJ153" s="152">
        <v>1523</v>
      </c>
      <c r="AK153" s="152">
        <v>1306</v>
      </c>
      <c r="AL153" s="149">
        <v>0.85799999999999998</v>
      </c>
      <c r="AM153" s="152">
        <v>648</v>
      </c>
      <c r="AN153" s="152">
        <v>505</v>
      </c>
      <c r="AO153" s="152">
        <v>1153</v>
      </c>
      <c r="AP153" s="153">
        <v>0.438</v>
      </c>
      <c r="AQ153" s="153">
        <v>0.48899999999999999</v>
      </c>
      <c r="AR153" s="154">
        <v>0.16400000000000001</v>
      </c>
      <c r="AS153" s="154">
        <v>0.109</v>
      </c>
      <c r="AT153" s="154">
        <v>9.1999999999999998E-2</v>
      </c>
      <c r="AU153" s="154">
        <v>0.39900000000000002</v>
      </c>
      <c r="AW153" s="196"/>
      <c r="AX153" s="144">
        <f t="shared" si="99"/>
        <v>73.954116059379217</v>
      </c>
      <c r="AY153" s="149">
        <v>72</v>
      </c>
      <c r="AZ153" s="150" t="s">
        <v>373</v>
      </c>
      <c r="BA153" s="149">
        <v>19</v>
      </c>
      <c r="BB153" s="151">
        <v>1</v>
      </c>
      <c r="BC153" s="152">
        <v>1482</v>
      </c>
      <c r="BD153" s="152">
        <v>1096</v>
      </c>
      <c r="BE153" s="149">
        <v>0.74</v>
      </c>
      <c r="BF153" s="152">
        <v>647</v>
      </c>
      <c r="BG153" s="152">
        <v>409</v>
      </c>
      <c r="BH153" s="152">
        <v>1056</v>
      </c>
      <c r="BI153" s="153">
        <v>0.38700000000000001</v>
      </c>
      <c r="BJ153" s="153">
        <v>0.432</v>
      </c>
      <c r="BK153" s="154">
        <v>0.20899999999999999</v>
      </c>
      <c r="BL153" s="154">
        <v>9.8000000000000004E-2</v>
      </c>
      <c r="BM153" s="155">
        <v>0.08</v>
      </c>
      <c r="BN153" s="154">
        <v>0.34799999999999998</v>
      </c>
      <c r="DU153" s="4"/>
      <c r="DZ153" s="196"/>
      <c r="EA153" s="196"/>
      <c r="EB153" s="196"/>
      <c r="EC153" s="196"/>
      <c r="ED153" s="196"/>
      <c r="EE153" s="196"/>
    </row>
    <row r="154" spans="30:135" ht="13" x14ac:dyDescent="0.15">
      <c r="AD154" s="144">
        <f t="shared" si="97"/>
        <v>84.952380952380949</v>
      </c>
      <c r="AE154" s="144">
        <f t="shared" si="98"/>
        <v>85.426008968609864</v>
      </c>
      <c r="AF154" s="149">
        <v>73</v>
      </c>
      <c r="AG154" s="150" t="s">
        <v>374</v>
      </c>
      <c r="AH154" s="149">
        <v>21</v>
      </c>
      <c r="AI154" s="151">
        <v>1</v>
      </c>
      <c r="AJ154" s="152">
        <v>1784</v>
      </c>
      <c r="AK154" s="152">
        <v>1524</v>
      </c>
      <c r="AL154" s="149">
        <v>0.85399999999999998</v>
      </c>
      <c r="AM154" s="152">
        <v>839</v>
      </c>
      <c r="AN154" s="152">
        <v>532</v>
      </c>
      <c r="AO154" s="152">
        <v>1371</v>
      </c>
      <c r="AP154" s="153">
        <v>0.38800000000000001</v>
      </c>
      <c r="AQ154" s="153">
        <v>0.45200000000000001</v>
      </c>
      <c r="AR154" s="154">
        <v>0.13600000000000001</v>
      </c>
      <c r="AS154" s="154">
        <v>0.11700000000000001</v>
      </c>
      <c r="AT154" s="154">
        <v>8.2000000000000003E-2</v>
      </c>
      <c r="AU154" s="154">
        <v>0.38900000000000001</v>
      </c>
      <c r="AW154" s="196"/>
      <c r="AX154" s="144">
        <f t="shared" si="99"/>
        <v>74.057891862370283</v>
      </c>
      <c r="AY154" s="149">
        <v>73</v>
      </c>
      <c r="AZ154" s="150" t="s">
        <v>375</v>
      </c>
      <c r="BA154" s="149">
        <v>21</v>
      </c>
      <c r="BB154" s="151">
        <v>1</v>
      </c>
      <c r="BC154" s="152">
        <v>1831</v>
      </c>
      <c r="BD154" s="152">
        <v>1356</v>
      </c>
      <c r="BE154" s="149">
        <v>0.74099999999999999</v>
      </c>
      <c r="BF154" s="152">
        <v>855</v>
      </c>
      <c r="BG154" s="152">
        <v>501</v>
      </c>
      <c r="BH154" s="152">
        <v>1356</v>
      </c>
      <c r="BI154" s="153">
        <v>0.36899999999999999</v>
      </c>
      <c r="BJ154" s="153">
        <v>0.41599999999999998</v>
      </c>
      <c r="BK154" s="155">
        <v>0.18</v>
      </c>
      <c r="BL154" s="154">
        <v>9.9000000000000005E-2</v>
      </c>
      <c r="BM154" s="154">
        <v>8.6999999999999994E-2</v>
      </c>
      <c r="BN154" s="154">
        <v>0.34799999999999998</v>
      </c>
      <c r="DU154" s="4"/>
      <c r="DZ154" s="196"/>
      <c r="EA154" s="196"/>
      <c r="EB154" s="196"/>
      <c r="EC154" s="196"/>
      <c r="ED154" s="196"/>
      <c r="EE154" s="196"/>
    </row>
    <row r="155" spans="30:135" ht="13" x14ac:dyDescent="0.15">
      <c r="AD155" s="144">
        <f t="shared" si="97"/>
        <v>80.545454545454547</v>
      </c>
      <c r="AE155" s="144">
        <f t="shared" si="98"/>
        <v>85.383747178329571</v>
      </c>
      <c r="AF155" s="149">
        <v>74</v>
      </c>
      <c r="AG155" s="150" t="s">
        <v>376</v>
      </c>
      <c r="AH155" s="149">
        <v>22</v>
      </c>
      <c r="AI155" s="151">
        <v>1</v>
      </c>
      <c r="AJ155" s="152">
        <v>1772</v>
      </c>
      <c r="AK155" s="152">
        <v>1513</v>
      </c>
      <c r="AL155" s="149">
        <v>0.85399999999999998</v>
      </c>
      <c r="AM155" s="152">
        <v>758</v>
      </c>
      <c r="AN155" s="152">
        <v>553</v>
      </c>
      <c r="AO155" s="152">
        <v>1311</v>
      </c>
      <c r="AP155" s="153">
        <v>0.42199999999999999</v>
      </c>
      <c r="AQ155" s="153">
        <v>0.47899999999999998</v>
      </c>
      <c r="AR155" s="155">
        <v>0.17</v>
      </c>
      <c r="AS155" s="154">
        <v>0.112</v>
      </c>
      <c r="AT155" s="154">
        <v>8.4000000000000005E-2</v>
      </c>
      <c r="AU155" s="154">
        <v>0.39700000000000002</v>
      </c>
      <c r="AW155" s="196"/>
      <c r="AX155" s="144">
        <f t="shared" si="99"/>
        <v>74.349635796045789</v>
      </c>
      <c r="AY155" s="149">
        <v>74</v>
      </c>
      <c r="AZ155" s="150" t="s">
        <v>230</v>
      </c>
      <c r="BA155" s="149">
        <v>23</v>
      </c>
      <c r="BB155" s="151">
        <v>1</v>
      </c>
      <c r="BC155" s="152">
        <v>1922</v>
      </c>
      <c r="BD155" s="152">
        <v>1429</v>
      </c>
      <c r="BE155" s="149">
        <v>0.74299999999999999</v>
      </c>
      <c r="BF155" s="152">
        <v>875</v>
      </c>
      <c r="BG155" s="152">
        <v>520</v>
      </c>
      <c r="BH155" s="152">
        <v>1395</v>
      </c>
      <c r="BI155" s="153">
        <v>0.373</v>
      </c>
      <c r="BJ155" s="153">
        <v>0.41299999999999998</v>
      </c>
      <c r="BK155" s="154">
        <v>0.183</v>
      </c>
      <c r="BL155" s="154">
        <v>0.11600000000000001</v>
      </c>
      <c r="BM155" s="154">
        <v>9.7000000000000003E-2</v>
      </c>
      <c r="BN155" s="154">
        <v>0.35299999999999998</v>
      </c>
      <c r="DU155" s="4"/>
      <c r="DZ155" s="196"/>
      <c r="EA155" s="196"/>
      <c r="EB155" s="196"/>
      <c r="EC155" s="196"/>
      <c r="ED155" s="196"/>
      <c r="EE155" s="196"/>
    </row>
    <row r="156" spans="30:135" ht="13" x14ac:dyDescent="0.15">
      <c r="AD156" s="144">
        <f t="shared" si="97"/>
        <v>87.5</v>
      </c>
      <c r="AE156" s="144">
        <f t="shared" si="98"/>
        <v>85.402597402597408</v>
      </c>
      <c r="AF156" s="149">
        <v>75</v>
      </c>
      <c r="AG156" s="150" t="s">
        <v>377</v>
      </c>
      <c r="AH156" s="149">
        <v>22</v>
      </c>
      <c r="AI156" s="151">
        <v>1</v>
      </c>
      <c r="AJ156" s="152">
        <v>1925</v>
      </c>
      <c r="AK156" s="152">
        <v>1644</v>
      </c>
      <c r="AL156" s="149">
        <v>0.85399999999999998</v>
      </c>
      <c r="AM156" s="152">
        <v>855</v>
      </c>
      <c r="AN156" s="152">
        <v>600</v>
      </c>
      <c r="AO156" s="152">
        <v>1455</v>
      </c>
      <c r="AP156" s="153">
        <v>0.41199999999999998</v>
      </c>
      <c r="AQ156" s="153">
        <v>0.46300000000000002</v>
      </c>
      <c r="AR156" s="154">
        <v>0.14799999999999999</v>
      </c>
      <c r="AS156" s="154">
        <v>0.11700000000000001</v>
      </c>
      <c r="AT156" s="154">
        <v>8.5999999999999993E-2</v>
      </c>
      <c r="AU156" s="154">
        <v>0.39900000000000002</v>
      </c>
      <c r="AW156" s="196"/>
      <c r="AX156" s="144">
        <f t="shared" si="99"/>
        <v>74.273072060682679</v>
      </c>
      <c r="AY156" s="149">
        <v>75</v>
      </c>
      <c r="AZ156" s="150" t="s">
        <v>378</v>
      </c>
      <c r="BA156" s="149">
        <v>19</v>
      </c>
      <c r="BB156" s="151">
        <v>1</v>
      </c>
      <c r="BC156" s="152">
        <v>1582</v>
      </c>
      <c r="BD156" s="152">
        <v>1175</v>
      </c>
      <c r="BE156" s="149">
        <v>0.74299999999999999</v>
      </c>
      <c r="BF156" s="152">
        <v>673</v>
      </c>
      <c r="BG156" s="152">
        <v>396</v>
      </c>
      <c r="BH156" s="152">
        <v>1069</v>
      </c>
      <c r="BI156" s="151">
        <v>0.37</v>
      </c>
      <c r="BJ156" s="153">
        <v>0.42299999999999999</v>
      </c>
      <c r="BK156" s="154">
        <v>0.20699999999999999</v>
      </c>
      <c r="BL156" s="154">
        <v>0.13400000000000001</v>
      </c>
      <c r="BM156" s="154">
        <v>9.7000000000000003E-2</v>
      </c>
      <c r="BN156" s="154">
        <v>0.35299999999999998</v>
      </c>
      <c r="DU156" s="4"/>
      <c r="DZ156" s="196"/>
      <c r="EA156" s="196"/>
      <c r="EB156" s="196"/>
      <c r="EC156" s="196"/>
      <c r="ED156" s="196"/>
      <c r="EE156" s="196"/>
    </row>
    <row r="157" spans="30:135" ht="13" x14ac:dyDescent="0.15">
      <c r="AD157" s="144">
        <f t="shared" si="97"/>
        <v>75.571428571428569</v>
      </c>
      <c r="AE157" s="144">
        <f t="shared" si="98"/>
        <v>85.444234404536871</v>
      </c>
      <c r="AF157" s="149">
        <v>76</v>
      </c>
      <c r="AG157" s="150" t="s">
        <v>379</v>
      </c>
      <c r="AH157" s="149">
        <v>21</v>
      </c>
      <c r="AI157" s="151">
        <v>1</v>
      </c>
      <c r="AJ157" s="152">
        <v>1587</v>
      </c>
      <c r="AK157" s="152">
        <v>1356</v>
      </c>
      <c r="AL157" s="149">
        <v>0.85399999999999998</v>
      </c>
      <c r="AM157" s="152">
        <v>667</v>
      </c>
      <c r="AN157" s="152">
        <v>501</v>
      </c>
      <c r="AO157" s="152">
        <v>1168</v>
      </c>
      <c r="AP157" s="153">
        <v>0.42899999999999999</v>
      </c>
      <c r="AQ157" s="153">
        <v>0.48299999999999998</v>
      </c>
      <c r="AR157" s="154">
        <v>0.17499999999999999</v>
      </c>
      <c r="AS157" s="154">
        <v>0.106</v>
      </c>
      <c r="AT157" s="154">
        <v>7.6999999999999999E-2</v>
      </c>
      <c r="AU157" s="154">
        <v>0.39900000000000002</v>
      </c>
      <c r="AW157" s="196"/>
      <c r="AX157" s="144">
        <f t="shared" si="99"/>
        <v>74.303405572755423</v>
      </c>
      <c r="AY157" s="149">
        <v>76</v>
      </c>
      <c r="AZ157" s="150" t="s">
        <v>335</v>
      </c>
      <c r="BA157" s="149">
        <v>4</v>
      </c>
      <c r="BB157" s="151">
        <v>1</v>
      </c>
      <c r="BC157" s="152">
        <v>323</v>
      </c>
      <c r="BD157" s="152">
        <v>240</v>
      </c>
      <c r="BE157" s="149">
        <v>0.74299999999999999</v>
      </c>
      <c r="BF157" s="152">
        <v>166</v>
      </c>
      <c r="BG157" s="152">
        <v>97</v>
      </c>
      <c r="BH157" s="152">
        <v>263</v>
      </c>
      <c r="BI157" s="153">
        <v>0.36899999999999999</v>
      </c>
      <c r="BJ157" s="153">
        <v>0.40300000000000002</v>
      </c>
      <c r="BK157" s="154">
        <v>0.127</v>
      </c>
      <c r="BL157" s="155">
        <v>0.08</v>
      </c>
      <c r="BM157" s="154">
        <v>7.3999999999999996E-2</v>
      </c>
      <c r="BN157" s="154">
        <v>0.35899999999999999</v>
      </c>
      <c r="DU157" s="4"/>
      <c r="DZ157" s="196"/>
      <c r="EA157" s="196"/>
      <c r="EB157" s="196"/>
      <c r="EC157" s="196"/>
      <c r="ED157" s="196"/>
      <c r="EE157" s="196"/>
    </row>
    <row r="158" spans="30:135" ht="13" x14ac:dyDescent="0.15">
      <c r="AD158" s="144">
        <f t="shared" si="97"/>
        <v>83.208333333333329</v>
      </c>
      <c r="AE158" s="144">
        <f t="shared" si="98"/>
        <v>85.227841762643962</v>
      </c>
      <c r="AF158" s="149">
        <v>77</v>
      </c>
      <c r="AG158" s="150" t="s">
        <v>380</v>
      </c>
      <c r="AH158" s="149">
        <v>24</v>
      </c>
      <c r="AI158" s="151">
        <v>1</v>
      </c>
      <c r="AJ158" s="152">
        <v>1997</v>
      </c>
      <c r="AK158" s="152">
        <v>1702</v>
      </c>
      <c r="AL158" s="149">
        <v>0.85199999999999998</v>
      </c>
      <c r="AM158" s="152">
        <v>855</v>
      </c>
      <c r="AN158" s="152">
        <v>614</v>
      </c>
      <c r="AO158" s="152">
        <v>1469</v>
      </c>
      <c r="AP158" s="153">
        <v>0.41799999999999998</v>
      </c>
      <c r="AQ158" s="153">
        <v>0.46500000000000002</v>
      </c>
      <c r="AR158" s="154">
        <v>0.16300000000000001</v>
      </c>
      <c r="AS158" s="154">
        <v>0.124</v>
      </c>
      <c r="AT158" s="154">
        <v>9.4E-2</v>
      </c>
      <c r="AU158" s="154">
        <v>0.39900000000000002</v>
      </c>
      <c r="AW158" s="196"/>
      <c r="AX158" s="144">
        <f t="shared" si="99"/>
        <v>74.307692307692307</v>
      </c>
      <c r="AY158" s="149">
        <v>77</v>
      </c>
      <c r="AZ158" s="150" t="s">
        <v>319</v>
      </c>
      <c r="BA158" s="149">
        <v>23</v>
      </c>
      <c r="BB158" s="151">
        <v>1</v>
      </c>
      <c r="BC158" s="152">
        <v>1950</v>
      </c>
      <c r="BD158" s="152">
        <v>1449</v>
      </c>
      <c r="BE158" s="149">
        <v>0.74299999999999999</v>
      </c>
      <c r="BF158" s="152">
        <v>816</v>
      </c>
      <c r="BG158" s="152">
        <v>523</v>
      </c>
      <c r="BH158" s="152">
        <v>1339</v>
      </c>
      <c r="BI158" s="153">
        <v>0.39100000000000001</v>
      </c>
      <c r="BJ158" s="153">
        <v>0.44500000000000001</v>
      </c>
      <c r="BK158" s="154">
        <v>0.22600000000000001</v>
      </c>
      <c r="BL158" s="154">
        <v>0.10100000000000001</v>
      </c>
      <c r="BM158" s="154">
        <v>7.8E-2</v>
      </c>
      <c r="BN158" s="154">
        <v>0.34499999999999997</v>
      </c>
      <c r="DU158" s="4"/>
      <c r="DZ158" s="196"/>
      <c r="EA158" s="196"/>
      <c r="EB158" s="196"/>
      <c r="EC158" s="196"/>
      <c r="ED158" s="196"/>
      <c r="EE158" s="196"/>
    </row>
    <row r="159" spans="30:135" ht="13" x14ac:dyDescent="0.15">
      <c r="AD159" s="144">
        <f t="shared" si="97"/>
        <v>81.045454545454561</v>
      </c>
      <c r="AE159" s="144">
        <f t="shared" si="98"/>
        <v>85.137408861469439</v>
      </c>
      <c r="AF159" s="149">
        <v>78</v>
      </c>
      <c r="AG159" s="150" t="s">
        <v>381</v>
      </c>
      <c r="AH159" s="149">
        <v>22</v>
      </c>
      <c r="AI159" s="151">
        <v>1</v>
      </c>
      <c r="AJ159" s="152">
        <v>1783</v>
      </c>
      <c r="AK159" s="152">
        <v>1518</v>
      </c>
      <c r="AL159" s="149">
        <v>0.85099999999999998</v>
      </c>
      <c r="AM159" s="152">
        <v>730</v>
      </c>
      <c r="AN159" s="152">
        <v>568</v>
      </c>
      <c r="AO159" s="152">
        <v>1298</v>
      </c>
      <c r="AP159" s="153">
        <v>0.438</v>
      </c>
      <c r="AQ159" s="153">
        <v>0.496</v>
      </c>
      <c r="AR159" s="154">
        <v>0.192</v>
      </c>
      <c r="AS159" s="154">
        <v>0.10100000000000001</v>
      </c>
      <c r="AT159" s="154">
        <v>7.5999999999999998E-2</v>
      </c>
      <c r="AU159" s="155">
        <v>0.39</v>
      </c>
      <c r="AW159" s="196"/>
      <c r="AX159" s="144">
        <f t="shared" si="99"/>
        <v>74.381625441696116</v>
      </c>
      <c r="AY159" s="149">
        <v>78</v>
      </c>
      <c r="AZ159" s="150" t="s">
        <v>327</v>
      </c>
      <c r="BA159" s="149">
        <v>21</v>
      </c>
      <c r="BB159" s="151">
        <v>1</v>
      </c>
      <c r="BC159" s="152">
        <v>1698</v>
      </c>
      <c r="BD159" s="152">
        <v>1263</v>
      </c>
      <c r="BE159" s="149">
        <v>0.74399999999999999</v>
      </c>
      <c r="BF159" s="152">
        <v>746</v>
      </c>
      <c r="BG159" s="152">
        <v>460</v>
      </c>
      <c r="BH159" s="152">
        <v>1206</v>
      </c>
      <c r="BI159" s="153">
        <v>0.38100000000000001</v>
      </c>
      <c r="BJ159" s="153">
        <v>0.42299999999999999</v>
      </c>
      <c r="BK159" s="154">
        <v>0.20399999999999999</v>
      </c>
      <c r="BL159" s="154">
        <v>0.10199999999999999</v>
      </c>
      <c r="BM159" s="154">
        <v>7.6999999999999999E-2</v>
      </c>
      <c r="BN159" s="154">
        <v>0.35199999999999998</v>
      </c>
      <c r="DU159" s="4"/>
      <c r="DZ159" s="196"/>
      <c r="EA159" s="196"/>
      <c r="EB159" s="196"/>
      <c r="EC159" s="196"/>
      <c r="ED159" s="196"/>
      <c r="EE159" s="196"/>
    </row>
    <row r="160" spans="30:135" ht="13" x14ac:dyDescent="0.15">
      <c r="AD160" s="144">
        <f t="shared" si="97"/>
        <v>82.368421052631575</v>
      </c>
      <c r="AE160" s="144">
        <f t="shared" si="98"/>
        <v>85.047923322683701</v>
      </c>
      <c r="AF160" s="149">
        <v>79</v>
      </c>
      <c r="AG160" s="150" t="s">
        <v>382</v>
      </c>
      <c r="AH160" s="149">
        <v>19</v>
      </c>
      <c r="AI160" s="151">
        <v>1</v>
      </c>
      <c r="AJ160" s="152">
        <v>1565</v>
      </c>
      <c r="AK160" s="152">
        <v>1331</v>
      </c>
      <c r="AL160" s="149">
        <v>0.85</v>
      </c>
      <c r="AM160" s="152">
        <v>625</v>
      </c>
      <c r="AN160" s="152">
        <v>506</v>
      </c>
      <c r="AO160" s="152">
        <v>1131</v>
      </c>
      <c r="AP160" s="153">
        <v>0.44700000000000001</v>
      </c>
      <c r="AQ160" s="153">
        <v>0.49299999999999999</v>
      </c>
      <c r="AR160" s="155">
        <v>0.19</v>
      </c>
      <c r="AS160" s="154">
        <v>0.104</v>
      </c>
      <c r="AT160" s="154">
        <v>7.8E-2</v>
      </c>
      <c r="AU160" s="154">
        <v>0.40300000000000002</v>
      </c>
      <c r="AW160" s="196"/>
      <c r="AX160" s="144">
        <f t="shared" si="99"/>
        <v>74.37759336099586</v>
      </c>
      <c r="AY160" s="149">
        <v>79</v>
      </c>
      <c r="AZ160" s="150" t="s">
        <v>383</v>
      </c>
      <c r="BA160" s="149">
        <v>23</v>
      </c>
      <c r="BB160" s="151">
        <v>1</v>
      </c>
      <c r="BC160" s="152">
        <v>1928</v>
      </c>
      <c r="BD160" s="152">
        <v>1434</v>
      </c>
      <c r="BE160" s="149">
        <v>0.74399999999999999</v>
      </c>
      <c r="BF160" s="152">
        <v>893</v>
      </c>
      <c r="BG160" s="152">
        <v>527</v>
      </c>
      <c r="BH160" s="152">
        <v>1420</v>
      </c>
      <c r="BI160" s="153">
        <v>0.371</v>
      </c>
      <c r="BJ160" s="153">
        <v>0.41399999999999998</v>
      </c>
      <c r="BK160" s="154">
        <v>0.18099999999999999</v>
      </c>
      <c r="BL160" s="154">
        <v>0.105</v>
      </c>
      <c r="BM160" s="154">
        <v>8.6999999999999994E-2</v>
      </c>
      <c r="BN160" s="154">
        <v>0.34799999999999998</v>
      </c>
      <c r="DU160" s="4"/>
      <c r="DZ160" s="196"/>
      <c r="EA160" s="196"/>
      <c r="EB160" s="196"/>
      <c r="EC160" s="196"/>
      <c r="ED160" s="196"/>
      <c r="EE160" s="196"/>
    </row>
    <row r="161" spans="30:135" ht="13" x14ac:dyDescent="0.15">
      <c r="AD161" s="144">
        <f t="shared" si="97"/>
        <v>91.086956521739125</v>
      </c>
      <c r="AE161" s="144">
        <f t="shared" si="98"/>
        <v>85.011933174224339</v>
      </c>
      <c r="AF161" s="149">
        <v>80</v>
      </c>
      <c r="AG161" s="150" t="s">
        <v>287</v>
      </c>
      <c r="AH161" s="149">
        <v>23</v>
      </c>
      <c r="AI161" s="151">
        <v>1</v>
      </c>
      <c r="AJ161" s="152">
        <v>2095</v>
      </c>
      <c r="AK161" s="152">
        <v>1781</v>
      </c>
      <c r="AL161" s="149">
        <v>0.85</v>
      </c>
      <c r="AM161" s="152">
        <v>875</v>
      </c>
      <c r="AN161" s="152">
        <v>674</v>
      </c>
      <c r="AO161" s="152">
        <v>1549</v>
      </c>
      <c r="AP161" s="153">
        <v>0.435</v>
      </c>
      <c r="AQ161" s="153">
        <v>0.46700000000000003</v>
      </c>
      <c r="AR161" s="155">
        <v>0.15</v>
      </c>
      <c r="AS161" s="154">
        <v>0.13100000000000001</v>
      </c>
      <c r="AT161" s="154">
        <v>0.108</v>
      </c>
      <c r="AU161" s="154">
        <v>0.41599999999999998</v>
      </c>
      <c r="AW161" s="196"/>
      <c r="AX161" s="144">
        <f t="shared" si="99"/>
        <v>74.411764705882348</v>
      </c>
      <c r="AY161" s="149">
        <v>80</v>
      </c>
      <c r="AZ161" s="150" t="s">
        <v>384</v>
      </c>
      <c r="BA161" s="149">
        <v>23</v>
      </c>
      <c r="BB161" s="151">
        <v>1</v>
      </c>
      <c r="BC161" s="152">
        <v>1700</v>
      </c>
      <c r="BD161" s="152">
        <v>1265</v>
      </c>
      <c r="BE161" s="149">
        <v>0.74399999999999999</v>
      </c>
      <c r="BF161" s="152">
        <v>704</v>
      </c>
      <c r="BG161" s="152">
        <v>459</v>
      </c>
      <c r="BH161" s="152">
        <v>1163</v>
      </c>
      <c r="BI161" s="153">
        <v>0.39500000000000002</v>
      </c>
      <c r="BJ161" s="153">
        <v>0.438</v>
      </c>
      <c r="BK161" s="154">
        <v>0.218</v>
      </c>
      <c r="BL161" s="154">
        <v>0.115</v>
      </c>
      <c r="BM161" s="154">
        <v>9.7000000000000003E-2</v>
      </c>
      <c r="BN161" s="154">
        <v>0.35799999999999998</v>
      </c>
      <c r="DU161" s="4"/>
      <c r="DZ161" s="196"/>
      <c r="EA161" s="196"/>
      <c r="EB161" s="196"/>
      <c r="EC161" s="196"/>
      <c r="ED161" s="196"/>
      <c r="EE161" s="196"/>
    </row>
    <row r="162" spans="30:135" ht="13" x14ac:dyDescent="0.15">
      <c r="AD162" s="144">
        <f t="shared" si="97"/>
        <v>85.434782608695642</v>
      </c>
      <c r="AE162" s="144">
        <f t="shared" si="98"/>
        <v>84.936386768447832</v>
      </c>
      <c r="AF162" s="149">
        <v>81</v>
      </c>
      <c r="AG162" s="150" t="s">
        <v>385</v>
      </c>
      <c r="AH162" s="149">
        <v>23</v>
      </c>
      <c r="AI162" s="151">
        <v>1</v>
      </c>
      <c r="AJ162" s="152">
        <v>1965</v>
      </c>
      <c r="AK162" s="152">
        <v>1669</v>
      </c>
      <c r="AL162" s="149">
        <v>0.84899999999999998</v>
      </c>
      <c r="AM162" s="152">
        <v>782</v>
      </c>
      <c r="AN162" s="152">
        <v>575</v>
      </c>
      <c r="AO162" s="152">
        <v>1357</v>
      </c>
      <c r="AP162" s="153">
        <v>0.42399999999999999</v>
      </c>
      <c r="AQ162" s="153">
        <v>0.501</v>
      </c>
      <c r="AR162" s="155">
        <v>0.21</v>
      </c>
      <c r="AS162" s="154">
        <v>0.11899999999999999</v>
      </c>
      <c r="AT162" s="154">
        <v>8.1000000000000003E-2</v>
      </c>
      <c r="AU162" s="154">
        <v>0.38500000000000001</v>
      </c>
      <c r="AW162" s="196"/>
      <c r="AX162" s="144">
        <f t="shared" si="99"/>
        <v>74.501573976914997</v>
      </c>
      <c r="AY162" s="149">
        <v>81</v>
      </c>
      <c r="AZ162" s="150" t="s">
        <v>386</v>
      </c>
      <c r="BA162" s="149">
        <v>12</v>
      </c>
      <c r="BB162" s="151">
        <v>1</v>
      </c>
      <c r="BC162" s="152">
        <v>953</v>
      </c>
      <c r="BD162" s="152">
        <v>710</v>
      </c>
      <c r="BE162" s="149">
        <v>0.745</v>
      </c>
      <c r="BF162" s="152">
        <v>446</v>
      </c>
      <c r="BG162" s="152">
        <v>256</v>
      </c>
      <c r="BH162" s="152">
        <v>702</v>
      </c>
      <c r="BI162" s="153">
        <v>0.36499999999999999</v>
      </c>
      <c r="BJ162" s="151">
        <v>0.42</v>
      </c>
      <c r="BK162" s="154">
        <v>0.186</v>
      </c>
      <c r="BL162" s="154">
        <v>9.9000000000000005E-2</v>
      </c>
      <c r="BM162" s="154">
        <v>7.2999999999999995E-2</v>
      </c>
      <c r="BN162" s="154">
        <v>0.33600000000000002</v>
      </c>
      <c r="DU162" s="4"/>
      <c r="DZ162" s="196"/>
      <c r="EA162" s="196"/>
      <c r="EB162" s="196"/>
      <c r="EC162" s="196"/>
      <c r="ED162" s="196"/>
      <c r="EE162" s="196"/>
    </row>
    <row r="163" spans="30:135" ht="13" x14ac:dyDescent="0.15">
      <c r="AD163" s="144">
        <f t="shared" si="97"/>
        <v>74.857142857142861</v>
      </c>
      <c r="AE163" s="144">
        <f t="shared" si="98"/>
        <v>84.860050890585242</v>
      </c>
      <c r="AF163" s="149">
        <v>82</v>
      </c>
      <c r="AG163" s="150" t="s">
        <v>387</v>
      </c>
      <c r="AH163" s="149">
        <v>21</v>
      </c>
      <c r="AI163" s="151">
        <v>1</v>
      </c>
      <c r="AJ163" s="152">
        <v>1572</v>
      </c>
      <c r="AK163" s="152">
        <v>1334</v>
      </c>
      <c r="AL163" s="149">
        <v>0.84899999999999998</v>
      </c>
      <c r="AM163" s="152">
        <v>685</v>
      </c>
      <c r="AN163" s="152">
        <v>488</v>
      </c>
      <c r="AO163" s="152">
        <v>1173</v>
      </c>
      <c r="AP163" s="153">
        <v>0.41599999999999998</v>
      </c>
      <c r="AQ163" s="153">
        <v>0.47499999999999998</v>
      </c>
      <c r="AR163" s="154">
        <v>0.16700000000000001</v>
      </c>
      <c r="AS163" s="155">
        <v>0.1</v>
      </c>
      <c r="AT163" s="154">
        <v>7.3999999999999996E-2</v>
      </c>
      <c r="AU163" s="155">
        <v>0.39</v>
      </c>
      <c r="AW163" s="196"/>
      <c r="AX163" s="144">
        <f t="shared" si="99"/>
        <v>74.473180076628353</v>
      </c>
      <c r="AY163" s="149">
        <v>82</v>
      </c>
      <c r="AZ163" s="150" t="s">
        <v>260</v>
      </c>
      <c r="BA163" s="149">
        <v>25</v>
      </c>
      <c r="BB163" s="151">
        <v>1</v>
      </c>
      <c r="BC163" s="152">
        <v>2088</v>
      </c>
      <c r="BD163" s="152">
        <v>1555</v>
      </c>
      <c r="BE163" s="149">
        <v>0.745</v>
      </c>
      <c r="BF163" s="152">
        <v>993</v>
      </c>
      <c r="BG163" s="152">
        <v>570</v>
      </c>
      <c r="BH163" s="152">
        <v>1563</v>
      </c>
      <c r="BI163" s="153">
        <v>0.36499999999999999</v>
      </c>
      <c r="BJ163" s="153">
        <v>0.39700000000000002</v>
      </c>
      <c r="BK163" s="154">
        <v>0.156</v>
      </c>
      <c r="BL163" s="154">
        <v>0.11799999999999999</v>
      </c>
      <c r="BM163" s="154">
        <v>9.2999999999999999E-2</v>
      </c>
      <c r="BN163" s="154">
        <v>0.35699999999999998</v>
      </c>
      <c r="DU163" s="4"/>
      <c r="DZ163" s="196"/>
      <c r="EA163" s="196"/>
      <c r="EB163" s="196"/>
      <c r="EC163" s="196"/>
      <c r="ED163" s="196"/>
      <c r="EE163" s="196"/>
    </row>
    <row r="164" spans="30:135" ht="13" x14ac:dyDescent="0.15">
      <c r="AD164" s="144">
        <f t="shared" si="97"/>
        <v>88.909090909090907</v>
      </c>
      <c r="AE164" s="144">
        <f t="shared" si="98"/>
        <v>84.509202453987726</v>
      </c>
      <c r="AF164" s="149">
        <v>83</v>
      </c>
      <c r="AG164" s="150" t="s">
        <v>365</v>
      </c>
      <c r="AH164" s="149">
        <v>22</v>
      </c>
      <c r="AI164" s="151">
        <v>1</v>
      </c>
      <c r="AJ164" s="152">
        <v>1956</v>
      </c>
      <c r="AK164" s="152">
        <v>1653</v>
      </c>
      <c r="AL164" s="149">
        <v>0.84499999999999997</v>
      </c>
      <c r="AM164" s="152">
        <v>827</v>
      </c>
      <c r="AN164" s="152">
        <v>634</v>
      </c>
      <c r="AO164" s="152">
        <v>1461</v>
      </c>
      <c r="AP164" s="153">
        <v>0.434</v>
      </c>
      <c r="AQ164" s="153">
        <v>0.48199999999999998</v>
      </c>
      <c r="AR164" s="154">
        <v>0.16900000000000001</v>
      </c>
      <c r="AS164" s="154">
        <v>0.104</v>
      </c>
      <c r="AT164" s="154">
        <v>8.2000000000000003E-2</v>
      </c>
      <c r="AU164" s="154">
        <v>0.39800000000000002</v>
      </c>
      <c r="AW164" s="196"/>
      <c r="AX164" s="144">
        <f t="shared" si="99"/>
        <v>74.574347332576622</v>
      </c>
      <c r="AY164" s="149">
        <v>83</v>
      </c>
      <c r="AZ164" s="150" t="s">
        <v>277</v>
      </c>
      <c r="BA164" s="149">
        <v>22</v>
      </c>
      <c r="BB164" s="151">
        <v>1</v>
      </c>
      <c r="BC164" s="152">
        <v>1762</v>
      </c>
      <c r="BD164" s="152">
        <v>1314</v>
      </c>
      <c r="BE164" s="149">
        <v>0.746</v>
      </c>
      <c r="BF164" s="152">
        <v>794</v>
      </c>
      <c r="BG164" s="152">
        <v>462</v>
      </c>
      <c r="BH164" s="152">
        <v>1256</v>
      </c>
      <c r="BI164" s="153">
        <v>0.36799999999999999</v>
      </c>
      <c r="BJ164" s="153">
        <v>0.42399999999999999</v>
      </c>
      <c r="BK164" s="154">
        <v>0.19600000000000001</v>
      </c>
      <c r="BL164" s="154">
        <v>0.108</v>
      </c>
      <c r="BM164" s="154">
        <v>9.4E-2</v>
      </c>
      <c r="BN164" s="154">
        <v>0.34399999999999997</v>
      </c>
      <c r="DU164" s="4"/>
      <c r="DZ164" s="196"/>
      <c r="EA164" s="196"/>
      <c r="EB164" s="196"/>
      <c r="EC164" s="196"/>
      <c r="ED164" s="196"/>
      <c r="EE164" s="196"/>
    </row>
    <row r="165" spans="30:135" ht="13" x14ac:dyDescent="0.15">
      <c r="AD165" s="144">
        <f t="shared" si="97"/>
        <v>83.52000000000001</v>
      </c>
      <c r="AE165" s="144">
        <f t="shared" si="98"/>
        <v>84.530651340996172</v>
      </c>
      <c r="AF165" s="149">
        <v>84</v>
      </c>
      <c r="AG165" s="150" t="s">
        <v>388</v>
      </c>
      <c r="AH165" s="149">
        <v>25</v>
      </c>
      <c r="AI165" s="151">
        <v>1</v>
      </c>
      <c r="AJ165" s="152">
        <v>2088</v>
      </c>
      <c r="AK165" s="152">
        <v>1765</v>
      </c>
      <c r="AL165" s="149">
        <v>0.84499999999999997</v>
      </c>
      <c r="AM165" s="152">
        <v>866</v>
      </c>
      <c r="AN165" s="152">
        <v>615</v>
      </c>
      <c r="AO165" s="152">
        <v>1481</v>
      </c>
      <c r="AP165" s="153">
        <v>0.41499999999999998</v>
      </c>
      <c r="AQ165" s="153">
        <v>0.46400000000000002</v>
      </c>
      <c r="AR165" s="155">
        <v>0.18</v>
      </c>
      <c r="AS165" s="154">
        <v>0.13400000000000001</v>
      </c>
      <c r="AT165" s="154">
        <v>0.109</v>
      </c>
      <c r="AU165" s="154">
        <v>0.39500000000000002</v>
      </c>
      <c r="AW165" s="196"/>
      <c r="AX165" s="144">
        <f t="shared" si="99"/>
        <v>74.647887323943664</v>
      </c>
      <c r="AY165" s="149">
        <v>84</v>
      </c>
      <c r="AZ165" s="150" t="s">
        <v>389</v>
      </c>
      <c r="BA165" s="149">
        <v>21</v>
      </c>
      <c r="BB165" s="151">
        <v>1</v>
      </c>
      <c r="BC165" s="152">
        <v>1704</v>
      </c>
      <c r="BD165" s="152">
        <v>1272</v>
      </c>
      <c r="BE165" s="149">
        <v>0.746</v>
      </c>
      <c r="BF165" s="152">
        <v>822</v>
      </c>
      <c r="BG165" s="152">
        <v>461</v>
      </c>
      <c r="BH165" s="152">
        <v>1283</v>
      </c>
      <c r="BI165" s="153">
        <v>0.35899999999999999</v>
      </c>
      <c r="BJ165" s="153">
        <v>0.41299999999999998</v>
      </c>
      <c r="BK165" s="154">
        <v>0.161</v>
      </c>
      <c r="BL165" s="154">
        <v>0.10299999999999999</v>
      </c>
      <c r="BM165" s="154">
        <v>8.7999999999999995E-2</v>
      </c>
      <c r="BN165" s="154">
        <v>0.34599999999999997</v>
      </c>
      <c r="DU165" s="4"/>
      <c r="DZ165" s="196"/>
      <c r="EA165" s="196"/>
      <c r="EB165" s="196"/>
      <c r="EC165" s="196"/>
      <c r="ED165" s="196"/>
      <c r="EE165" s="196"/>
    </row>
    <row r="166" spans="30:135" ht="13" x14ac:dyDescent="0.15">
      <c r="AD166" s="144">
        <f t="shared" si="97"/>
        <v>85.3125</v>
      </c>
      <c r="AE166" s="144">
        <f t="shared" si="98"/>
        <v>84.395604395604394</v>
      </c>
      <c r="AF166" s="149">
        <v>85</v>
      </c>
      <c r="AG166" s="150" t="s">
        <v>299</v>
      </c>
      <c r="AH166" s="149">
        <v>16</v>
      </c>
      <c r="AI166" s="151">
        <v>1</v>
      </c>
      <c r="AJ166" s="152">
        <v>1365</v>
      </c>
      <c r="AK166" s="152">
        <v>1152</v>
      </c>
      <c r="AL166" s="149">
        <v>0.84399999999999997</v>
      </c>
      <c r="AM166" s="152">
        <v>533</v>
      </c>
      <c r="AN166" s="152">
        <v>402</v>
      </c>
      <c r="AO166" s="152">
        <v>935</v>
      </c>
      <c r="AP166" s="151">
        <v>0.43</v>
      </c>
      <c r="AQ166" s="153">
        <v>0.48299999999999998</v>
      </c>
      <c r="AR166" s="154">
        <v>0.191</v>
      </c>
      <c r="AS166" s="154">
        <v>0.14799999999999999</v>
      </c>
      <c r="AT166" s="154">
        <v>0.109</v>
      </c>
      <c r="AU166" s="154">
        <v>0.40100000000000002</v>
      </c>
      <c r="AW166" s="196"/>
      <c r="AX166" s="144">
        <f t="shared" si="99"/>
        <v>74.585308056872037</v>
      </c>
      <c r="AY166" s="149">
        <v>85</v>
      </c>
      <c r="AZ166" s="150" t="s">
        <v>390</v>
      </c>
      <c r="BA166" s="149">
        <v>22</v>
      </c>
      <c r="BB166" s="151">
        <v>1</v>
      </c>
      <c r="BC166" s="152">
        <v>1688</v>
      </c>
      <c r="BD166" s="152">
        <v>1259</v>
      </c>
      <c r="BE166" s="149">
        <v>0.746</v>
      </c>
      <c r="BF166" s="152">
        <v>735</v>
      </c>
      <c r="BG166" s="152">
        <v>451</v>
      </c>
      <c r="BH166" s="152">
        <v>1186</v>
      </c>
      <c r="BI166" s="151">
        <v>0.38</v>
      </c>
      <c r="BJ166" s="153">
        <v>0.432</v>
      </c>
      <c r="BK166" s="155">
        <v>0.21</v>
      </c>
      <c r="BL166" s="154">
        <v>0.104</v>
      </c>
      <c r="BM166" s="154">
        <v>8.4000000000000005E-2</v>
      </c>
      <c r="BN166" s="154">
        <v>0.34899999999999998</v>
      </c>
      <c r="DU166" s="4"/>
      <c r="DZ166" s="196"/>
      <c r="EA166" s="196"/>
      <c r="EB166" s="196"/>
      <c r="EC166" s="196"/>
      <c r="ED166" s="196"/>
      <c r="EE166" s="196"/>
    </row>
    <row r="167" spans="30:135" ht="13" x14ac:dyDescent="0.15">
      <c r="AD167" s="144">
        <f t="shared" si="97"/>
        <v>83.863636363636374</v>
      </c>
      <c r="AE167" s="144">
        <f t="shared" si="98"/>
        <v>84.390243902439025</v>
      </c>
      <c r="AF167" s="149">
        <v>86</v>
      </c>
      <c r="AG167" s="150" t="s">
        <v>390</v>
      </c>
      <c r="AH167" s="149">
        <v>22</v>
      </c>
      <c r="AI167" s="151">
        <v>1</v>
      </c>
      <c r="AJ167" s="152">
        <v>1845</v>
      </c>
      <c r="AK167" s="152">
        <v>1557</v>
      </c>
      <c r="AL167" s="149">
        <v>0.84399999999999997</v>
      </c>
      <c r="AM167" s="152">
        <v>815</v>
      </c>
      <c r="AN167" s="152">
        <v>587</v>
      </c>
      <c r="AO167" s="152">
        <v>1402</v>
      </c>
      <c r="AP167" s="153">
        <v>0.41899999999999998</v>
      </c>
      <c r="AQ167" s="153">
        <v>0.46300000000000002</v>
      </c>
      <c r="AR167" s="155">
        <v>0.15</v>
      </c>
      <c r="AS167" s="154">
        <v>0.106</v>
      </c>
      <c r="AT167" s="154">
        <v>8.3000000000000004E-2</v>
      </c>
      <c r="AU167" s="154">
        <v>0.39900000000000002</v>
      </c>
      <c r="AW167" s="196"/>
      <c r="AX167" s="144">
        <f t="shared" si="99"/>
        <v>74.645390070921991</v>
      </c>
      <c r="AY167" s="149">
        <v>86</v>
      </c>
      <c r="AZ167" s="150" t="s">
        <v>391</v>
      </c>
      <c r="BA167" s="149">
        <v>22</v>
      </c>
      <c r="BB167" s="151">
        <v>1</v>
      </c>
      <c r="BC167" s="152">
        <v>1692</v>
      </c>
      <c r="BD167" s="152">
        <v>1263</v>
      </c>
      <c r="BE167" s="149">
        <v>0.746</v>
      </c>
      <c r="BF167" s="152">
        <v>756</v>
      </c>
      <c r="BG167" s="152">
        <v>479</v>
      </c>
      <c r="BH167" s="152">
        <v>1235</v>
      </c>
      <c r="BI167" s="153">
        <v>0.38800000000000001</v>
      </c>
      <c r="BJ167" s="153">
        <v>0.43099999999999999</v>
      </c>
      <c r="BK167" s="154">
        <v>0.191</v>
      </c>
      <c r="BL167" s="154">
        <v>9.2999999999999999E-2</v>
      </c>
      <c r="BM167" s="154">
        <v>6.7000000000000004E-2</v>
      </c>
      <c r="BN167" s="154">
        <v>0.35599999999999998</v>
      </c>
      <c r="DU167" s="4"/>
      <c r="DZ167" s="196"/>
      <c r="EA167" s="196"/>
      <c r="EB167" s="196"/>
      <c r="EC167" s="196"/>
      <c r="ED167" s="196"/>
      <c r="EE167" s="196"/>
    </row>
    <row r="168" spans="30:135" ht="13" x14ac:dyDescent="0.15">
      <c r="AD168" s="144">
        <f t="shared" si="97"/>
        <v>83.458333333333329</v>
      </c>
      <c r="AE168" s="144">
        <f t="shared" si="98"/>
        <v>84.373439840239641</v>
      </c>
      <c r="AF168" s="149">
        <v>87</v>
      </c>
      <c r="AG168" s="150" t="s">
        <v>330</v>
      </c>
      <c r="AH168" s="149">
        <v>24</v>
      </c>
      <c r="AI168" s="151">
        <v>1</v>
      </c>
      <c r="AJ168" s="152">
        <v>2003</v>
      </c>
      <c r="AK168" s="152">
        <v>1690</v>
      </c>
      <c r="AL168" s="149">
        <v>0.84399999999999997</v>
      </c>
      <c r="AM168" s="152">
        <v>885</v>
      </c>
      <c r="AN168" s="152">
        <v>657</v>
      </c>
      <c r="AO168" s="152">
        <v>1542</v>
      </c>
      <c r="AP168" s="153">
        <v>0.42599999999999999</v>
      </c>
      <c r="AQ168" s="153">
        <v>0.47099999999999997</v>
      </c>
      <c r="AR168" s="154">
        <v>0.155</v>
      </c>
      <c r="AS168" s="154">
        <v>9.8000000000000004E-2</v>
      </c>
      <c r="AT168" s="154">
        <v>8.1000000000000003E-2</v>
      </c>
      <c r="AU168" s="154">
        <v>0.39500000000000002</v>
      </c>
      <c r="AW168" s="196"/>
      <c r="AX168" s="144">
        <f t="shared" si="99"/>
        <v>74.666092201637227</v>
      </c>
      <c r="AY168" s="149">
        <v>87</v>
      </c>
      <c r="AZ168" s="150" t="s">
        <v>392</v>
      </c>
      <c r="BA168" s="149">
        <v>24</v>
      </c>
      <c r="BB168" s="151">
        <v>1</v>
      </c>
      <c r="BC168" s="152">
        <v>2321</v>
      </c>
      <c r="BD168" s="152">
        <v>1733</v>
      </c>
      <c r="BE168" s="149">
        <v>0.747</v>
      </c>
      <c r="BF168" s="152">
        <v>1016</v>
      </c>
      <c r="BG168" s="152">
        <v>628</v>
      </c>
      <c r="BH168" s="152">
        <v>1644</v>
      </c>
      <c r="BI168" s="153">
        <v>0.38200000000000001</v>
      </c>
      <c r="BJ168" s="153">
        <v>0.432</v>
      </c>
      <c r="BK168" s="154">
        <v>0.19900000000000001</v>
      </c>
      <c r="BL168" s="155">
        <v>0.11</v>
      </c>
      <c r="BM168" s="154">
        <v>7.6999999999999999E-2</v>
      </c>
      <c r="BN168" s="154">
        <v>0.34899999999999998</v>
      </c>
      <c r="DU168" s="4"/>
      <c r="DZ168" s="196"/>
      <c r="EA168" s="196"/>
      <c r="EB168" s="196"/>
      <c r="EC168" s="196"/>
      <c r="ED168" s="196"/>
      <c r="EE168" s="196"/>
    </row>
    <row r="169" spans="30:135" ht="13" x14ac:dyDescent="0.15">
      <c r="AD169" s="144">
        <f t="shared" si="97"/>
        <v>87.91304347826086</v>
      </c>
      <c r="AE169" s="144">
        <f t="shared" si="98"/>
        <v>84.272997032640944</v>
      </c>
      <c r="AF169" s="149">
        <v>88</v>
      </c>
      <c r="AG169" s="150" t="s">
        <v>393</v>
      </c>
      <c r="AH169" s="149">
        <v>23</v>
      </c>
      <c r="AI169" s="151">
        <v>1</v>
      </c>
      <c r="AJ169" s="152">
        <v>2022</v>
      </c>
      <c r="AK169" s="152">
        <v>1704</v>
      </c>
      <c r="AL169" s="149">
        <v>0.84299999999999997</v>
      </c>
      <c r="AM169" s="152">
        <v>849</v>
      </c>
      <c r="AN169" s="152">
        <v>616</v>
      </c>
      <c r="AO169" s="152">
        <v>1465</v>
      </c>
      <c r="AP169" s="151">
        <v>0.42</v>
      </c>
      <c r="AQ169" s="153">
        <v>0.48799999999999999</v>
      </c>
      <c r="AR169" s="154">
        <v>0.187</v>
      </c>
      <c r="AS169" s="154">
        <v>0.11600000000000001</v>
      </c>
      <c r="AT169" s="154">
        <v>9.7000000000000003E-2</v>
      </c>
      <c r="AU169" s="154">
        <v>0.38300000000000001</v>
      </c>
      <c r="AW169" s="196"/>
      <c r="AX169" s="144">
        <f t="shared" si="99"/>
        <v>74.677187948350081</v>
      </c>
      <c r="AY169" s="149">
        <v>88</v>
      </c>
      <c r="AZ169" s="150" t="s">
        <v>394</v>
      </c>
      <c r="BA169" s="149">
        <v>17</v>
      </c>
      <c r="BB169" s="151">
        <v>1</v>
      </c>
      <c r="BC169" s="152">
        <v>1394</v>
      </c>
      <c r="BD169" s="152">
        <v>1041</v>
      </c>
      <c r="BE169" s="149">
        <v>0.747</v>
      </c>
      <c r="BF169" s="152">
        <v>601</v>
      </c>
      <c r="BG169" s="152">
        <v>379</v>
      </c>
      <c r="BH169" s="152">
        <v>980</v>
      </c>
      <c r="BI169" s="153">
        <v>0.38700000000000001</v>
      </c>
      <c r="BJ169" s="153">
        <v>0.438</v>
      </c>
      <c r="BK169" s="154">
        <v>0.217</v>
      </c>
      <c r="BL169" s="154">
        <v>9.6000000000000002E-2</v>
      </c>
      <c r="BM169" s="154">
        <v>7.2999999999999995E-2</v>
      </c>
      <c r="BN169" s="154">
        <v>0.34799999999999998</v>
      </c>
      <c r="DU169" s="4"/>
      <c r="DZ169" s="196"/>
      <c r="EA169" s="196"/>
      <c r="EB169" s="196"/>
      <c r="EC169" s="196"/>
      <c r="ED169" s="196"/>
      <c r="EE169" s="196"/>
    </row>
    <row r="170" spans="30:135" ht="13" x14ac:dyDescent="0.15">
      <c r="AD170" s="144">
        <f t="shared" si="97"/>
        <v>93.952380952380963</v>
      </c>
      <c r="AE170" s="144">
        <f t="shared" si="98"/>
        <v>84.3385707045109</v>
      </c>
      <c r="AF170" s="149">
        <v>89</v>
      </c>
      <c r="AG170" s="150" t="s">
        <v>395</v>
      </c>
      <c r="AH170" s="149">
        <v>21</v>
      </c>
      <c r="AI170" s="151">
        <v>1</v>
      </c>
      <c r="AJ170" s="152">
        <v>1973</v>
      </c>
      <c r="AK170" s="152">
        <v>1664</v>
      </c>
      <c r="AL170" s="149">
        <v>0.84299999999999997</v>
      </c>
      <c r="AM170" s="152">
        <v>819</v>
      </c>
      <c r="AN170" s="152">
        <v>620</v>
      </c>
      <c r="AO170" s="152">
        <v>1439</v>
      </c>
      <c r="AP170" s="153">
        <v>0.43099999999999999</v>
      </c>
      <c r="AQ170" s="153">
        <v>0.47799999999999998</v>
      </c>
      <c r="AR170" s="154">
        <v>0.17299999999999999</v>
      </c>
      <c r="AS170" s="155">
        <v>0.12</v>
      </c>
      <c r="AT170" s="154">
        <v>9.0999999999999998E-2</v>
      </c>
      <c r="AU170" s="154">
        <v>0.39800000000000002</v>
      </c>
      <c r="AW170" s="196"/>
      <c r="AX170" s="144">
        <f t="shared" si="99"/>
        <v>74.838330393885954</v>
      </c>
      <c r="AY170" s="149">
        <v>89</v>
      </c>
      <c r="AZ170" s="150" t="s">
        <v>396</v>
      </c>
      <c r="BA170" s="149">
        <v>21</v>
      </c>
      <c r="BB170" s="151">
        <v>1</v>
      </c>
      <c r="BC170" s="152">
        <v>1701</v>
      </c>
      <c r="BD170" s="152">
        <v>1273</v>
      </c>
      <c r="BE170" s="149">
        <v>0.748</v>
      </c>
      <c r="BF170" s="152">
        <v>804</v>
      </c>
      <c r="BG170" s="152">
        <v>474</v>
      </c>
      <c r="BH170" s="152">
        <v>1278</v>
      </c>
      <c r="BI170" s="153">
        <v>0.371</v>
      </c>
      <c r="BJ170" s="153">
        <v>0.41599999999999998</v>
      </c>
      <c r="BK170" s="155">
        <v>0.17</v>
      </c>
      <c r="BL170" s="154">
        <v>9.8000000000000004E-2</v>
      </c>
      <c r="BM170" s="154">
        <v>7.6999999999999999E-2</v>
      </c>
      <c r="BN170" s="154">
        <v>0.34899999999999998</v>
      </c>
      <c r="DU170" s="4"/>
      <c r="DZ170" s="196"/>
      <c r="EA170" s="196"/>
      <c r="EB170" s="196"/>
      <c r="EC170" s="196"/>
      <c r="ED170" s="196"/>
      <c r="EE170" s="196"/>
    </row>
    <row r="171" spans="30:135" ht="13" x14ac:dyDescent="0.15">
      <c r="AD171" s="144">
        <f t="shared" si="97"/>
        <v>76</v>
      </c>
      <c r="AE171" s="144">
        <f t="shared" si="98"/>
        <v>83.771929824561411</v>
      </c>
      <c r="AF171" s="149">
        <v>90</v>
      </c>
      <c r="AG171" s="150" t="s">
        <v>397</v>
      </c>
      <c r="AH171" s="149">
        <v>9</v>
      </c>
      <c r="AI171" s="151">
        <v>1</v>
      </c>
      <c r="AJ171" s="152">
        <v>684</v>
      </c>
      <c r="AK171" s="152">
        <v>573</v>
      </c>
      <c r="AL171" s="149">
        <v>0.83799999999999997</v>
      </c>
      <c r="AM171" s="152">
        <v>259</v>
      </c>
      <c r="AN171" s="152">
        <v>210</v>
      </c>
      <c r="AO171" s="152">
        <v>469</v>
      </c>
      <c r="AP171" s="153">
        <v>0.44800000000000001</v>
      </c>
      <c r="AQ171" s="153">
        <v>0.48899999999999999</v>
      </c>
      <c r="AR171" s="154">
        <v>0.21099999999999999</v>
      </c>
      <c r="AS171" s="154">
        <v>0.13600000000000001</v>
      </c>
      <c r="AT171" s="154">
        <v>0.105</v>
      </c>
      <c r="AU171" s="154">
        <v>0.39200000000000002</v>
      </c>
      <c r="AW171" s="196"/>
      <c r="AX171" s="144">
        <f t="shared" si="99"/>
        <v>74.843126069594973</v>
      </c>
      <c r="AY171" s="149">
        <v>90</v>
      </c>
      <c r="AZ171" s="150" t="s">
        <v>398</v>
      </c>
      <c r="BA171" s="149">
        <v>22</v>
      </c>
      <c r="BB171" s="151">
        <v>1</v>
      </c>
      <c r="BC171" s="152">
        <v>1753</v>
      </c>
      <c r="BD171" s="152">
        <v>1312</v>
      </c>
      <c r="BE171" s="149">
        <v>0.748</v>
      </c>
      <c r="BF171" s="152">
        <v>756</v>
      </c>
      <c r="BG171" s="152">
        <v>489</v>
      </c>
      <c r="BH171" s="152">
        <v>1245</v>
      </c>
      <c r="BI171" s="153">
        <v>0.39300000000000002</v>
      </c>
      <c r="BJ171" s="153">
        <v>0.44600000000000001</v>
      </c>
      <c r="BK171" s="154">
        <v>0.214</v>
      </c>
      <c r="BL171" s="154">
        <v>8.8999999999999996E-2</v>
      </c>
      <c r="BM171" s="154">
        <v>6.8000000000000005E-2</v>
      </c>
      <c r="BN171" s="154">
        <v>0.34699999999999998</v>
      </c>
      <c r="DU171" s="4"/>
      <c r="DZ171" s="196"/>
      <c r="EA171" s="196"/>
      <c r="EB171" s="196"/>
      <c r="EC171" s="196"/>
      <c r="ED171" s="196"/>
      <c r="EE171" s="196"/>
    </row>
    <row r="172" spans="30:135" ht="13" x14ac:dyDescent="0.15">
      <c r="AD172" s="144">
        <f t="shared" si="97"/>
        <v>81.222222222222214</v>
      </c>
      <c r="AE172" s="144">
        <f t="shared" si="98"/>
        <v>83.789329685362517</v>
      </c>
      <c r="AF172" s="149">
        <v>91</v>
      </c>
      <c r="AG172" s="150" t="s">
        <v>361</v>
      </c>
      <c r="AH172" s="149">
        <v>18</v>
      </c>
      <c r="AI172" s="151">
        <v>1</v>
      </c>
      <c r="AJ172" s="152">
        <v>1462</v>
      </c>
      <c r="AK172" s="152">
        <v>1225</v>
      </c>
      <c r="AL172" s="149">
        <v>0.83799999999999997</v>
      </c>
      <c r="AM172" s="152">
        <v>569</v>
      </c>
      <c r="AN172" s="152">
        <v>450</v>
      </c>
      <c r="AO172" s="152">
        <v>1019</v>
      </c>
      <c r="AP172" s="153">
        <v>0.442</v>
      </c>
      <c r="AQ172" s="153">
        <v>0.498</v>
      </c>
      <c r="AR172" s="154">
        <v>0.19900000000000001</v>
      </c>
      <c r="AS172" s="154">
        <v>0.124</v>
      </c>
      <c r="AT172" s="154">
        <v>0.106</v>
      </c>
      <c r="AU172" s="154">
        <v>0.39700000000000002</v>
      </c>
      <c r="AW172" s="196"/>
      <c r="AX172" s="144">
        <f t="shared" si="99"/>
        <v>74.967658473479943</v>
      </c>
      <c r="AY172" s="149">
        <v>91</v>
      </c>
      <c r="AZ172" s="150" t="s">
        <v>399</v>
      </c>
      <c r="BA172" s="149">
        <v>20</v>
      </c>
      <c r="BB172" s="151">
        <v>1</v>
      </c>
      <c r="BC172" s="152">
        <v>1546</v>
      </c>
      <c r="BD172" s="152">
        <v>1159</v>
      </c>
      <c r="BE172" s="149">
        <v>0.75</v>
      </c>
      <c r="BF172" s="152">
        <v>616</v>
      </c>
      <c r="BG172" s="152">
        <v>427</v>
      </c>
      <c r="BH172" s="152">
        <v>1043</v>
      </c>
      <c r="BI172" s="153">
        <v>0.40899999999999997</v>
      </c>
      <c r="BJ172" s="153">
        <v>0.45500000000000002</v>
      </c>
      <c r="BK172" s="154">
        <v>0.23499999999999999</v>
      </c>
      <c r="BL172" s="154">
        <v>0.105</v>
      </c>
      <c r="BM172" s="154">
        <v>8.3000000000000004E-2</v>
      </c>
      <c r="BN172" s="154">
        <v>0.35599999999999998</v>
      </c>
      <c r="DU172" s="4"/>
      <c r="DZ172" s="196"/>
      <c r="EA172" s="196"/>
      <c r="EB172" s="196"/>
      <c r="EC172" s="196"/>
      <c r="ED172" s="196"/>
      <c r="EE172" s="196"/>
    </row>
    <row r="173" spans="30:135" ht="13" x14ac:dyDescent="0.15">
      <c r="AD173" s="144">
        <f t="shared" si="97"/>
        <v>82.34782608695653</v>
      </c>
      <c r="AE173" s="144">
        <f t="shared" si="98"/>
        <v>83.685322069693768</v>
      </c>
      <c r="AF173" s="149">
        <v>92</v>
      </c>
      <c r="AG173" s="150" t="s">
        <v>328</v>
      </c>
      <c r="AH173" s="149">
        <v>23</v>
      </c>
      <c r="AI173" s="151">
        <v>1</v>
      </c>
      <c r="AJ173" s="152">
        <v>1894</v>
      </c>
      <c r="AK173" s="152">
        <v>1585</v>
      </c>
      <c r="AL173" s="149">
        <v>0.83699999999999997</v>
      </c>
      <c r="AM173" s="152">
        <v>777</v>
      </c>
      <c r="AN173" s="152">
        <v>580</v>
      </c>
      <c r="AO173" s="152">
        <v>1357</v>
      </c>
      <c r="AP173" s="153">
        <v>0.42699999999999999</v>
      </c>
      <c r="AQ173" s="153">
        <v>0.47599999999999998</v>
      </c>
      <c r="AR173" s="155">
        <v>0.18</v>
      </c>
      <c r="AS173" s="154">
        <v>0.126</v>
      </c>
      <c r="AT173" s="154">
        <v>0.10199999999999999</v>
      </c>
      <c r="AU173" s="154">
        <v>0.39900000000000002</v>
      </c>
      <c r="AW173" s="196"/>
      <c r="AX173" s="144">
        <f t="shared" si="99"/>
        <v>75.04520795660035</v>
      </c>
      <c r="AY173" s="149">
        <v>92</v>
      </c>
      <c r="AZ173" s="150" t="s">
        <v>286</v>
      </c>
      <c r="BA173" s="149">
        <v>21</v>
      </c>
      <c r="BB173" s="151">
        <v>1</v>
      </c>
      <c r="BC173" s="152">
        <v>1659</v>
      </c>
      <c r="BD173" s="152">
        <v>1245</v>
      </c>
      <c r="BE173" s="149">
        <v>0.75</v>
      </c>
      <c r="BF173" s="152">
        <v>735</v>
      </c>
      <c r="BG173" s="152">
        <v>431</v>
      </c>
      <c r="BH173" s="152">
        <v>1166</v>
      </c>
      <c r="BI173" s="151">
        <v>0.37</v>
      </c>
      <c r="BJ173" s="153">
        <v>0.436</v>
      </c>
      <c r="BK173" s="154">
        <v>0.20399999999999999</v>
      </c>
      <c r="BL173" s="155">
        <v>0.11</v>
      </c>
      <c r="BM173" s="154">
        <v>7.8E-2</v>
      </c>
      <c r="BN173" s="154">
        <v>0.34100000000000003</v>
      </c>
      <c r="DU173" s="4"/>
      <c r="DZ173" s="196"/>
      <c r="EA173" s="196"/>
      <c r="EB173" s="196"/>
      <c r="EC173" s="196"/>
      <c r="ED173" s="196"/>
      <c r="EE173" s="196"/>
    </row>
    <row r="174" spans="30:135" ht="13" x14ac:dyDescent="0.15">
      <c r="AD174" s="144">
        <f t="shared" si="97"/>
        <v>79.77272727272728</v>
      </c>
      <c r="AE174" s="144">
        <f t="shared" si="98"/>
        <v>83.703703703703695</v>
      </c>
      <c r="AF174" s="149">
        <v>93</v>
      </c>
      <c r="AG174" s="150" t="s">
        <v>400</v>
      </c>
      <c r="AH174" s="149">
        <v>22</v>
      </c>
      <c r="AI174" s="151">
        <v>1</v>
      </c>
      <c r="AJ174" s="152">
        <v>1755</v>
      </c>
      <c r="AK174" s="152">
        <v>1469</v>
      </c>
      <c r="AL174" s="149">
        <v>0.83699999999999997</v>
      </c>
      <c r="AM174" s="152">
        <v>773</v>
      </c>
      <c r="AN174" s="152">
        <v>531</v>
      </c>
      <c r="AO174" s="152">
        <v>1304</v>
      </c>
      <c r="AP174" s="153">
        <v>0.40699999999999997</v>
      </c>
      <c r="AQ174" s="153">
        <v>0.45600000000000002</v>
      </c>
      <c r="AR174" s="155">
        <v>0.16</v>
      </c>
      <c r="AS174" s="154">
        <v>0.121</v>
      </c>
      <c r="AT174" s="154">
        <v>9.4E-2</v>
      </c>
      <c r="AU174" s="155">
        <v>0.39</v>
      </c>
      <c r="AW174" s="196"/>
      <c r="AX174" s="144">
        <f t="shared" si="99"/>
        <v>75.047378395451673</v>
      </c>
      <c r="AY174" s="149">
        <v>93</v>
      </c>
      <c r="AZ174" s="150" t="s">
        <v>292</v>
      </c>
      <c r="BA174" s="149">
        <v>20</v>
      </c>
      <c r="BB174" s="151">
        <v>1</v>
      </c>
      <c r="BC174" s="152">
        <v>1583</v>
      </c>
      <c r="BD174" s="152">
        <v>1188</v>
      </c>
      <c r="BE174" s="149">
        <v>0.75</v>
      </c>
      <c r="BF174" s="152">
        <v>737</v>
      </c>
      <c r="BG174" s="152">
        <v>434</v>
      </c>
      <c r="BH174" s="152">
        <v>1171</v>
      </c>
      <c r="BI174" s="153">
        <v>0.371</v>
      </c>
      <c r="BJ174" s="153">
        <v>0.42099999999999999</v>
      </c>
      <c r="BK174" s="154">
        <v>0.18099999999999999</v>
      </c>
      <c r="BL174" s="154">
        <v>9.7000000000000003E-2</v>
      </c>
      <c r="BM174" s="154">
        <v>8.4000000000000005E-2</v>
      </c>
      <c r="BN174" s="154">
        <v>0.34599999999999997</v>
      </c>
      <c r="DU174" s="4"/>
      <c r="DZ174" s="196"/>
      <c r="EA174" s="196"/>
      <c r="EB174" s="196"/>
      <c r="EC174" s="196"/>
      <c r="ED174" s="196"/>
      <c r="EE174" s="196"/>
    </row>
    <row r="175" spans="30:135" ht="13" x14ac:dyDescent="0.15">
      <c r="AD175" s="144">
        <f t="shared" si="97"/>
        <v>75.388888888888886</v>
      </c>
      <c r="AE175" s="144">
        <f t="shared" si="98"/>
        <v>83.64038319823139</v>
      </c>
      <c r="AF175" s="149">
        <v>94</v>
      </c>
      <c r="AG175" s="150" t="s">
        <v>401</v>
      </c>
      <c r="AH175" s="149">
        <v>18</v>
      </c>
      <c r="AI175" s="151">
        <v>1</v>
      </c>
      <c r="AJ175" s="152">
        <v>1357</v>
      </c>
      <c r="AK175" s="152">
        <v>1135</v>
      </c>
      <c r="AL175" s="149">
        <v>0.83599999999999997</v>
      </c>
      <c r="AM175" s="152">
        <v>572</v>
      </c>
      <c r="AN175" s="152">
        <v>444</v>
      </c>
      <c r="AO175" s="152">
        <v>1016</v>
      </c>
      <c r="AP175" s="153">
        <v>0.437</v>
      </c>
      <c r="AQ175" s="153">
        <v>0.497</v>
      </c>
      <c r="AR175" s="154">
        <v>0.187</v>
      </c>
      <c r="AS175" s="154">
        <v>8.3000000000000004E-2</v>
      </c>
      <c r="AT175" s="154">
        <v>6.4000000000000001E-2</v>
      </c>
      <c r="AU175" s="154">
        <v>0.38300000000000001</v>
      </c>
      <c r="AW175" s="196"/>
      <c r="AX175" s="144">
        <f t="shared" si="99"/>
        <v>75.115740740740748</v>
      </c>
      <c r="AY175" s="149">
        <v>94</v>
      </c>
      <c r="AZ175" s="150" t="s">
        <v>333</v>
      </c>
      <c r="BA175" s="149">
        <v>22</v>
      </c>
      <c r="BB175" s="151">
        <v>1</v>
      </c>
      <c r="BC175" s="152">
        <v>1728</v>
      </c>
      <c r="BD175" s="152">
        <v>1298</v>
      </c>
      <c r="BE175" s="149">
        <v>0.751</v>
      </c>
      <c r="BF175" s="152">
        <v>770</v>
      </c>
      <c r="BG175" s="152">
        <v>491</v>
      </c>
      <c r="BH175" s="152">
        <v>1261</v>
      </c>
      <c r="BI175" s="153">
        <v>0.38900000000000001</v>
      </c>
      <c r="BJ175" s="153">
        <v>0.433</v>
      </c>
      <c r="BK175" s="154">
        <v>0.189</v>
      </c>
      <c r="BL175" s="154">
        <v>0.10199999999999999</v>
      </c>
      <c r="BM175" s="154">
        <v>8.5999999999999993E-2</v>
      </c>
      <c r="BN175" s="154">
        <v>0.35399999999999998</v>
      </c>
      <c r="DU175" s="4"/>
      <c r="DZ175" s="196"/>
      <c r="EA175" s="196"/>
      <c r="EB175" s="196"/>
      <c r="EC175" s="196"/>
      <c r="ED175" s="196"/>
      <c r="EE175" s="196"/>
    </row>
    <row r="176" spans="30:135" ht="13" x14ac:dyDescent="0.15">
      <c r="AD176" s="144">
        <f t="shared" si="97"/>
        <v>80.94736842105263</v>
      </c>
      <c r="AE176" s="144">
        <f t="shared" si="98"/>
        <v>83.4850455136541</v>
      </c>
      <c r="AF176" s="149">
        <v>95</v>
      </c>
      <c r="AG176" s="150" t="s">
        <v>284</v>
      </c>
      <c r="AH176" s="149">
        <v>19</v>
      </c>
      <c r="AI176" s="151">
        <v>1</v>
      </c>
      <c r="AJ176" s="152">
        <v>1538</v>
      </c>
      <c r="AK176" s="152">
        <v>1284</v>
      </c>
      <c r="AL176" s="149">
        <v>0.83499999999999996</v>
      </c>
      <c r="AM176" s="152">
        <v>688</v>
      </c>
      <c r="AN176" s="152">
        <v>474</v>
      </c>
      <c r="AO176" s="152">
        <v>1162</v>
      </c>
      <c r="AP176" s="153">
        <v>0.40799999999999997</v>
      </c>
      <c r="AQ176" s="153">
        <v>0.45700000000000002</v>
      </c>
      <c r="AR176" s="154">
        <v>0.153</v>
      </c>
      <c r="AS176" s="154">
        <v>0.112</v>
      </c>
      <c r="AT176" s="154">
        <v>8.7999999999999995E-2</v>
      </c>
      <c r="AU176" s="154">
        <v>0.39400000000000002</v>
      </c>
      <c r="AW176" s="196"/>
      <c r="AX176" s="144">
        <f t="shared" si="99"/>
        <v>75.230769230769241</v>
      </c>
      <c r="AY176" s="149">
        <v>95</v>
      </c>
      <c r="AZ176" s="150" t="s">
        <v>306</v>
      </c>
      <c r="BA176" s="149">
        <v>17</v>
      </c>
      <c r="BB176" s="151">
        <v>1</v>
      </c>
      <c r="BC176" s="152">
        <v>1300</v>
      </c>
      <c r="BD176" s="152">
        <v>978</v>
      </c>
      <c r="BE176" s="149">
        <v>0.752</v>
      </c>
      <c r="BF176" s="152">
        <v>549</v>
      </c>
      <c r="BG176" s="152">
        <v>371</v>
      </c>
      <c r="BH176" s="152">
        <v>920</v>
      </c>
      <c r="BI176" s="153">
        <v>0.40300000000000002</v>
      </c>
      <c r="BJ176" s="153">
        <v>0.44900000000000001</v>
      </c>
      <c r="BK176" s="155">
        <v>0.22</v>
      </c>
      <c r="BL176" s="154">
        <v>9.0999999999999998E-2</v>
      </c>
      <c r="BM176" s="154">
        <v>7.5999999999999998E-2</v>
      </c>
      <c r="BN176" s="154">
        <v>0.35099999999999998</v>
      </c>
      <c r="DU176" s="4"/>
      <c r="DZ176" s="196"/>
      <c r="EA176" s="196"/>
      <c r="EB176" s="196"/>
      <c r="EC176" s="196"/>
      <c r="ED176" s="196"/>
      <c r="EE176" s="196"/>
    </row>
    <row r="177" spans="30:135" ht="13" x14ac:dyDescent="0.15">
      <c r="AD177" s="144">
        <f t="shared" si="97"/>
        <v>87.136363636363626</v>
      </c>
      <c r="AE177" s="144">
        <f t="shared" si="98"/>
        <v>83.515910276473662</v>
      </c>
      <c r="AF177" s="149">
        <v>96</v>
      </c>
      <c r="AG177" s="150" t="s">
        <v>402</v>
      </c>
      <c r="AH177" s="149">
        <v>22</v>
      </c>
      <c r="AI177" s="151">
        <v>1</v>
      </c>
      <c r="AJ177" s="152">
        <v>1917</v>
      </c>
      <c r="AK177" s="152">
        <v>1601</v>
      </c>
      <c r="AL177" s="149">
        <v>0.83499999999999996</v>
      </c>
      <c r="AM177" s="152">
        <v>850</v>
      </c>
      <c r="AN177" s="152">
        <v>592</v>
      </c>
      <c r="AO177" s="152">
        <v>1442</v>
      </c>
      <c r="AP177" s="153">
        <v>0.41099999999999998</v>
      </c>
      <c r="AQ177" s="153">
        <v>0.45900000000000002</v>
      </c>
      <c r="AR177" s="154">
        <v>0.155</v>
      </c>
      <c r="AS177" s="154">
        <v>0.11600000000000001</v>
      </c>
      <c r="AT177" s="154">
        <v>0.10100000000000001</v>
      </c>
      <c r="AU177" s="154">
        <v>0.39100000000000001</v>
      </c>
      <c r="AW177" s="196"/>
      <c r="AX177" s="144">
        <f t="shared" si="99"/>
        <v>75.177865612648219</v>
      </c>
      <c r="AY177" s="149">
        <v>96</v>
      </c>
      <c r="AZ177" s="150" t="s">
        <v>403</v>
      </c>
      <c r="BA177" s="149">
        <v>15</v>
      </c>
      <c r="BB177" s="151">
        <v>1</v>
      </c>
      <c r="BC177" s="152">
        <v>1265</v>
      </c>
      <c r="BD177" s="152">
        <v>951</v>
      </c>
      <c r="BE177" s="149">
        <v>0.752</v>
      </c>
      <c r="BF177" s="152">
        <v>518</v>
      </c>
      <c r="BG177" s="152">
        <v>337</v>
      </c>
      <c r="BH177" s="152">
        <v>855</v>
      </c>
      <c r="BI177" s="153">
        <v>0.39400000000000002</v>
      </c>
      <c r="BJ177" s="153">
        <v>0.443</v>
      </c>
      <c r="BK177" s="154">
        <v>0.219</v>
      </c>
      <c r="BL177" s="154">
        <v>0.13100000000000001</v>
      </c>
      <c r="BM177" s="154">
        <v>0.10100000000000001</v>
      </c>
      <c r="BN177" s="154">
        <v>0.35699999999999998</v>
      </c>
      <c r="DU177" s="4"/>
      <c r="DZ177" s="196"/>
      <c r="EA177" s="196"/>
      <c r="EB177" s="196"/>
      <c r="EC177" s="196"/>
      <c r="ED177" s="196"/>
      <c r="EE177" s="196"/>
    </row>
    <row r="178" spans="30:135" ht="13" x14ac:dyDescent="0.15">
      <c r="AD178" s="144">
        <f t="shared" si="97"/>
        <v>79.047619047619051</v>
      </c>
      <c r="AE178" s="144">
        <f t="shared" si="98"/>
        <v>83.493975903614455</v>
      </c>
      <c r="AF178" s="149">
        <v>97</v>
      </c>
      <c r="AG178" s="150" t="s">
        <v>404</v>
      </c>
      <c r="AH178" s="149">
        <v>21</v>
      </c>
      <c r="AI178" s="151">
        <v>1</v>
      </c>
      <c r="AJ178" s="152">
        <v>1660</v>
      </c>
      <c r="AK178" s="152">
        <v>1386</v>
      </c>
      <c r="AL178" s="149">
        <v>0.83499999999999996</v>
      </c>
      <c r="AM178" s="152">
        <v>737</v>
      </c>
      <c r="AN178" s="152">
        <v>524</v>
      </c>
      <c r="AO178" s="152">
        <v>1261</v>
      </c>
      <c r="AP178" s="153">
        <v>0.41599999999999998</v>
      </c>
      <c r="AQ178" s="153">
        <v>0.46500000000000002</v>
      </c>
      <c r="AR178" s="154">
        <v>0.155</v>
      </c>
      <c r="AS178" s="154">
        <v>0.104</v>
      </c>
      <c r="AT178" s="154">
        <v>8.3000000000000004E-2</v>
      </c>
      <c r="AU178" s="154">
        <v>0.39100000000000001</v>
      </c>
      <c r="AW178" s="196"/>
      <c r="AX178" s="144">
        <f t="shared" si="99"/>
        <v>75.223880597014926</v>
      </c>
      <c r="AY178" s="160">
        <v>97</v>
      </c>
      <c r="AZ178" s="161" t="s">
        <v>341</v>
      </c>
      <c r="BA178" s="160">
        <v>21</v>
      </c>
      <c r="BB178" s="162">
        <v>1</v>
      </c>
      <c r="BC178" s="163">
        <v>1675</v>
      </c>
      <c r="BD178" s="163">
        <v>1260</v>
      </c>
      <c r="BE178" s="160">
        <v>0.752</v>
      </c>
      <c r="BF178" s="163">
        <v>781</v>
      </c>
      <c r="BG178" s="163">
        <v>434</v>
      </c>
      <c r="BH178" s="163">
        <v>1215</v>
      </c>
      <c r="BI178" s="164">
        <v>0.35699999999999998</v>
      </c>
      <c r="BJ178" s="164">
        <v>0.41099999999999998</v>
      </c>
      <c r="BK178" s="166">
        <v>0.18099999999999999</v>
      </c>
      <c r="BL178" s="166">
        <v>0.108</v>
      </c>
      <c r="BM178" s="166">
        <v>8.7999999999999995E-2</v>
      </c>
      <c r="BN178" s="166">
        <v>0.34499999999999997</v>
      </c>
      <c r="DU178" s="4"/>
      <c r="DZ178" s="196"/>
      <c r="EA178" s="196"/>
      <c r="EB178" s="196"/>
      <c r="EC178" s="196"/>
      <c r="ED178" s="196"/>
      <c r="EE178" s="196"/>
    </row>
    <row r="179" spans="30:135" ht="13" x14ac:dyDescent="0.15">
      <c r="AD179" s="144">
        <f t="shared" si="97"/>
        <v>81.875</v>
      </c>
      <c r="AE179" s="144">
        <f t="shared" si="98"/>
        <v>83.460559796437664</v>
      </c>
      <c r="AF179" s="149">
        <v>98</v>
      </c>
      <c r="AG179" s="150" t="s">
        <v>405</v>
      </c>
      <c r="AH179" s="149">
        <v>24</v>
      </c>
      <c r="AI179" s="151">
        <v>1</v>
      </c>
      <c r="AJ179" s="152">
        <v>1965</v>
      </c>
      <c r="AK179" s="152">
        <v>1640</v>
      </c>
      <c r="AL179" s="149">
        <v>0.83499999999999996</v>
      </c>
      <c r="AM179" s="152">
        <v>871</v>
      </c>
      <c r="AN179" s="152">
        <v>577</v>
      </c>
      <c r="AO179" s="152">
        <v>1448</v>
      </c>
      <c r="AP179" s="153">
        <v>0.39800000000000002</v>
      </c>
      <c r="AQ179" s="151">
        <v>0.46</v>
      </c>
      <c r="AR179" s="154">
        <v>0.16300000000000001</v>
      </c>
      <c r="AS179" s="154">
        <v>0.121</v>
      </c>
      <c r="AT179" s="154">
        <v>9.7000000000000003E-2</v>
      </c>
      <c r="AU179" s="154">
        <v>0.38500000000000001</v>
      </c>
      <c r="AW179" s="196"/>
      <c r="AX179" s="144">
        <f t="shared" si="99"/>
        <v>75.323383084577117</v>
      </c>
      <c r="AY179" s="149">
        <v>98</v>
      </c>
      <c r="AZ179" s="150" t="s">
        <v>406</v>
      </c>
      <c r="BA179" s="149">
        <v>25</v>
      </c>
      <c r="BB179" s="151">
        <v>1</v>
      </c>
      <c r="BC179" s="152">
        <v>2010</v>
      </c>
      <c r="BD179" s="152">
        <v>1514</v>
      </c>
      <c r="BE179" s="149">
        <v>0.753</v>
      </c>
      <c r="BF179" s="152">
        <v>936</v>
      </c>
      <c r="BG179" s="152">
        <v>542</v>
      </c>
      <c r="BH179" s="152">
        <v>1478</v>
      </c>
      <c r="BI179" s="153">
        <v>0.36699999999999999</v>
      </c>
      <c r="BJ179" s="153">
        <v>0.41399999999999998</v>
      </c>
      <c r="BK179" s="154">
        <v>0.17699999999999999</v>
      </c>
      <c r="BL179" s="154">
        <v>0.107</v>
      </c>
      <c r="BM179" s="154">
        <v>9.1999999999999998E-2</v>
      </c>
      <c r="BN179" s="154">
        <v>0.35099999999999998</v>
      </c>
      <c r="DU179" s="4"/>
      <c r="DZ179" s="196"/>
      <c r="EA179" s="196"/>
      <c r="EB179" s="196"/>
      <c r="EC179" s="196"/>
      <c r="ED179" s="196"/>
      <c r="EE179" s="196"/>
    </row>
    <row r="180" spans="30:135" ht="13" x14ac:dyDescent="0.15">
      <c r="AD180" s="144">
        <f t="shared" si="97"/>
        <v>103.875</v>
      </c>
      <c r="AE180" s="144">
        <f t="shared" si="98"/>
        <v>83.433614119534695</v>
      </c>
      <c r="AF180" s="149">
        <v>99</v>
      </c>
      <c r="AG180" s="150" t="s">
        <v>392</v>
      </c>
      <c r="AH180" s="149">
        <v>24</v>
      </c>
      <c r="AI180" s="151">
        <v>1</v>
      </c>
      <c r="AJ180" s="152">
        <v>2493</v>
      </c>
      <c r="AK180" s="152">
        <v>2080</v>
      </c>
      <c r="AL180" s="149">
        <v>0.83399999999999996</v>
      </c>
      <c r="AM180" s="152">
        <v>1087</v>
      </c>
      <c r="AN180" s="152">
        <v>758</v>
      </c>
      <c r="AO180" s="152">
        <v>1845</v>
      </c>
      <c r="AP180" s="153">
        <v>0.41099999999999998</v>
      </c>
      <c r="AQ180" s="153">
        <v>0.44900000000000001</v>
      </c>
      <c r="AR180" s="154">
        <v>0.155</v>
      </c>
      <c r="AS180" s="154">
        <v>0.129</v>
      </c>
      <c r="AT180" s="154">
        <v>9.7000000000000003E-2</v>
      </c>
      <c r="AU180" s="155">
        <v>0.4</v>
      </c>
      <c r="AW180" s="196"/>
      <c r="AX180" s="144">
        <f t="shared" si="99"/>
        <v>75.534950071326676</v>
      </c>
      <c r="AY180" s="149">
        <v>99</v>
      </c>
      <c r="AZ180" s="150" t="s">
        <v>407</v>
      </c>
      <c r="BA180" s="149">
        <v>17</v>
      </c>
      <c r="BB180" s="151">
        <v>1</v>
      </c>
      <c r="BC180" s="152">
        <v>1402</v>
      </c>
      <c r="BD180" s="152">
        <v>1059</v>
      </c>
      <c r="BE180" s="149">
        <v>0.755</v>
      </c>
      <c r="BF180" s="152">
        <v>611</v>
      </c>
      <c r="BG180" s="152">
        <v>381</v>
      </c>
      <c r="BH180" s="152">
        <v>992</v>
      </c>
      <c r="BI180" s="153">
        <v>0.38400000000000001</v>
      </c>
      <c r="BJ180" s="153">
        <v>0.439</v>
      </c>
      <c r="BK180" s="155">
        <v>0.21</v>
      </c>
      <c r="BL180" s="154">
        <v>9.8000000000000004E-2</v>
      </c>
      <c r="BM180" s="154">
        <v>7.4999999999999997E-2</v>
      </c>
      <c r="BN180" s="155">
        <v>0.35</v>
      </c>
      <c r="DU180" s="4"/>
      <c r="DZ180" s="196"/>
      <c r="EA180" s="196"/>
      <c r="EB180" s="196"/>
      <c r="EC180" s="196"/>
      <c r="ED180" s="196"/>
      <c r="EE180" s="196"/>
    </row>
    <row r="181" spans="30:135" ht="13" x14ac:dyDescent="0.15">
      <c r="AD181" s="144">
        <f t="shared" si="97"/>
        <v>78</v>
      </c>
      <c r="AE181" s="144">
        <f t="shared" si="98"/>
        <v>83.333333333333343</v>
      </c>
      <c r="AF181" s="149">
        <v>100</v>
      </c>
      <c r="AG181" s="150" t="s">
        <v>261</v>
      </c>
      <c r="AH181" s="149">
        <v>12</v>
      </c>
      <c r="AI181" s="151">
        <v>1</v>
      </c>
      <c r="AJ181" s="152">
        <v>936</v>
      </c>
      <c r="AK181" s="152">
        <v>780</v>
      </c>
      <c r="AL181" s="149">
        <v>0.83299999999999996</v>
      </c>
      <c r="AM181" s="152">
        <v>380</v>
      </c>
      <c r="AN181" s="152">
        <v>315</v>
      </c>
      <c r="AO181" s="152">
        <v>695</v>
      </c>
      <c r="AP181" s="153">
        <v>0.45300000000000001</v>
      </c>
      <c r="AQ181" s="153">
        <v>0.502</v>
      </c>
      <c r="AR181" s="154">
        <v>0.19600000000000001</v>
      </c>
      <c r="AS181" s="154">
        <v>6.8000000000000005E-2</v>
      </c>
      <c r="AT181" s="154">
        <v>5.0999999999999997E-2</v>
      </c>
      <c r="AU181" s="154">
        <v>0.39100000000000001</v>
      </c>
      <c r="AW181" s="196"/>
      <c r="AX181" s="144">
        <f t="shared" si="99"/>
        <v>75.471698113207552</v>
      </c>
      <c r="AY181" s="149">
        <v>100</v>
      </c>
      <c r="AZ181" s="150" t="s">
        <v>408</v>
      </c>
      <c r="BA181" s="149">
        <v>14</v>
      </c>
      <c r="BB181" s="151">
        <v>1</v>
      </c>
      <c r="BC181" s="152">
        <v>1219</v>
      </c>
      <c r="BD181" s="152">
        <v>920</v>
      </c>
      <c r="BE181" s="149">
        <v>0.755</v>
      </c>
      <c r="BF181" s="152">
        <v>557</v>
      </c>
      <c r="BG181" s="152">
        <v>335</v>
      </c>
      <c r="BH181" s="152">
        <v>892</v>
      </c>
      <c r="BI181" s="153">
        <v>0.376</v>
      </c>
      <c r="BJ181" s="153">
        <v>0.41699999999999998</v>
      </c>
      <c r="BK181" s="154">
        <v>0.16700000000000001</v>
      </c>
      <c r="BL181" s="155">
        <v>0.12</v>
      </c>
      <c r="BM181" s="154">
        <v>0.10299999999999999</v>
      </c>
      <c r="BN181" s="154">
        <v>0.36199999999999999</v>
      </c>
      <c r="DU181" s="4"/>
      <c r="DZ181" s="196"/>
      <c r="EA181" s="196"/>
      <c r="EB181" s="196"/>
      <c r="EC181" s="196"/>
      <c r="ED181" s="196"/>
      <c r="EE181" s="196"/>
    </row>
    <row r="182" spans="30:135" ht="13" x14ac:dyDescent="0.15">
      <c r="AD182" s="144">
        <f t="shared" si="97"/>
        <v>82.705882352941188</v>
      </c>
      <c r="AE182" s="144">
        <f t="shared" si="98"/>
        <v>83.285917496443815</v>
      </c>
      <c r="AF182" s="149">
        <v>101</v>
      </c>
      <c r="AG182" s="150" t="s">
        <v>407</v>
      </c>
      <c r="AH182" s="149">
        <v>17</v>
      </c>
      <c r="AI182" s="151">
        <v>1</v>
      </c>
      <c r="AJ182" s="152">
        <v>1406</v>
      </c>
      <c r="AK182" s="152">
        <v>1171</v>
      </c>
      <c r="AL182" s="149">
        <v>0.83299999999999996</v>
      </c>
      <c r="AM182" s="152">
        <v>599</v>
      </c>
      <c r="AN182" s="152">
        <v>442</v>
      </c>
      <c r="AO182" s="152">
        <v>1041</v>
      </c>
      <c r="AP182" s="153">
        <v>0.42499999999999999</v>
      </c>
      <c r="AQ182" s="153">
        <v>0.47299999999999998</v>
      </c>
      <c r="AR182" s="154">
        <v>0.17100000000000001</v>
      </c>
      <c r="AS182" s="154">
        <v>0.109</v>
      </c>
      <c r="AT182" s="154">
        <v>8.1000000000000003E-2</v>
      </c>
      <c r="AU182" s="154">
        <v>0.39500000000000002</v>
      </c>
      <c r="AW182" s="196"/>
      <c r="AX182" s="144">
        <f t="shared" si="99"/>
        <v>75.645268034414286</v>
      </c>
      <c r="AY182" s="149">
        <v>101</v>
      </c>
      <c r="AZ182" s="150" t="s">
        <v>409</v>
      </c>
      <c r="BA182" s="149">
        <v>18</v>
      </c>
      <c r="BB182" s="151">
        <v>1</v>
      </c>
      <c r="BC182" s="152">
        <v>1511</v>
      </c>
      <c r="BD182" s="152">
        <v>1143</v>
      </c>
      <c r="BE182" s="149">
        <v>0.75600000000000001</v>
      </c>
      <c r="BF182" s="152">
        <v>594</v>
      </c>
      <c r="BG182" s="152">
        <v>391</v>
      </c>
      <c r="BH182" s="152">
        <v>985</v>
      </c>
      <c r="BI182" s="153">
        <v>0.39700000000000002</v>
      </c>
      <c r="BJ182" s="153">
        <v>0.44400000000000001</v>
      </c>
      <c r="BK182" s="154">
        <v>0.222</v>
      </c>
      <c r="BL182" s="154">
        <v>0.14499999999999999</v>
      </c>
      <c r="BM182" s="154">
        <v>0.105</v>
      </c>
      <c r="BN182" s="154">
        <v>0.36599999999999999</v>
      </c>
      <c r="DU182" s="4"/>
      <c r="DZ182" s="196"/>
      <c r="EA182" s="196"/>
      <c r="EB182" s="196"/>
      <c r="EC182" s="196"/>
      <c r="ED182" s="196"/>
      <c r="EE182" s="196"/>
    </row>
    <row r="183" spans="30:135" ht="13" x14ac:dyDescent="0.15">
      <c r="AD183" s="144">
        <f t="shared" si="97"/>
        <v>78.041666666666657</v>
      </c>
      <c r="AE183" s="144">
        <f t="shared" si="98"/>
        <v>83.182060864922576</v>
      </c>
      <c r="AF183" s="149">
        <v>102</v>
      </c>
      <c r="AG183" s="150" t="s">
        <v>410</v>
      </c>
      <c r="AH183" s="149">
        <v>24</v>
      </c>
      <c r="AI183" s="151">
        <v>1</v>
      </c>
      <c r="AJ183" s="152">
        <v>1873</v>
      </c>
      <c r="AK183" s="152">
        <v>1558</v>
      </c>
      <c r="AL183" s="149">
        <v>0.83199999999999996</v>
      </c>
      <c r="AM183" s="152">
        <v>780</v>
      </c>
      <c r="AN183" s="152">
        <v>564</v>
      </c>
      <c r="AO183" s="152">
        <v>1344</v>
      </c>
      <c r="AP183" s="151">
        <v>0.42</v>
      </c>
      <c r="AQ183" s="153">
        <v>0.47299999999999998</v>
      </c>
      <c r="AR183" s="154">
        <v>0.192</v>
      </c>
      <c r="AS183" s="154">
        <v>0.108</v>
      </c>
      <c r="AT183" s="154">
        <v>8.7999999999999995E-2</v>
      </c>
      <c r="AU183" s="154">
        <v>0.38500000000000001</v>
      </c>
      <c r="AW183" s="196"/>
      <c r="AX183" s="144">
        <f t="shared" si="99"/>
        <v>75.637583892617457</v>
      </c>
      <c r="AY183" s="149">
        <v>102</v>
      </c>
      <c r="AZ183" s="150" t="s">
        <v>331</v>
      </c>
      <c r="BA183" s="149">
        <v>19</v>
      </c>
      <c r="BB183" s="151">
        <v>1</v>
      </c>
      <c r="BC183" s="152">
        <v>1490</v>
      </c>
      <c r="BD183" s="152">
        <v>1127</v>
      </c>
      <c r="BE183" s="149">
        <v>0.75600000000000001</v>
      </c>
      <c r="BF183" s="152">
        <v>665</v>
      </c>
      <c r="BG183" s="152">
        <v>396</v>
      </c>
      <c r="BH183" s="152">
        <v>1061</v>
      </c>
      <c r="BI183" s="153">
        <v>0.373</v>
      </c>
      <c r="BJ183" s="153">
        <v>0.43099999999999999</v>
      </c>
      <c r="BK183" s="154">
        <v>0.19900000000000001</v>
      </c>
      <c r="BL183" s="154">
        <v>0.10299999999999999</v>
      </c>
      <c r="BM183" s="154">
        <v>8.1000000000000003E-2</v>
      </c>
      <c r="BN183" s="154">
        <v>0.34699999999999998</v>
      </c>
      <c r="DU183" s="4"/>
      <c r="DZ183" s="196"/>
      <c r="EA183" s="196"/>
      <c r="EB183" s="196"/>
      <c r="EC183" s="196"/>
      <c r="ED183" s="196"/>
      <c r="EE183" s="196"/>
    </row>
    <row r="184" spans="30:135" ht="13" x14ac:dyDescent="0.15">
      <c r="AD184" s="144">
        <f t="shared" si="97"/>
        <v>82.608695652173907</v>
      </c>
      <c r="AE184" s="144">
        <f t="shared" si="98"/>
        <v>82.89473684210526</v>
      </c>
      <c r="AF184" s="149">
        <v>103</v>
      </c>
      <c r="AG184" s="150" t="s">
        <v>411</v>
      </c>
      <c r="AH184" s="149">
        <v>23</v>
      </c>
      <c r="AI184" s="151">
        <v>1</v>
      </c>
      <c r="AJ184" s="152">
        <v>1900</v>
      </c>
      <c r="AK184" s="152">
        <v>1575</v>
      </c>
      <c r="AL184" s="149">
        <v>0.82899999999999996</v>
      </c>
      <c r="AM184" s="152">
        <v>761</v>
      </c>
      <c r="AN184" s="152">
        <v>578</v>
      </c>
      <c r="AO184" s="152">
        <v>1339</v>
      </c>
      <c r="AP184" s="153">
        <v>0.432</v>
      </c>
      <c r="AQ184" s="153">
        <v>0.48599999999999999</v>
      </c>
      <c r="AR184" s="154">
        <v>0.20399999999999999</v>
      </c>
      <c r="AS184" s="155">
        <v>0.11</v>
      </c>
      <c r="AT184" s="154">
        <v>8.1000000000000003E-2</v>
      </c>
      <c r="AU184" s="154">
        <v>0.38800000000000001</v>
      </c>
      <c r="AW184" s="196"/>
      <c r="AX184" s="144">
        <f t="shared" si="99"/>
        <v>75.707257072570727</v>
      </c>
      <c r="AY184" s="149">
        <v>103</v>
      </c>
      <c r="AZ184" s="150" t="s">
        <v>379</v>
      </c>
      <c r="BA184" s="149">
        <v>21</v>
      </c>
      <c r="BB184" s="151">
        <v>1</v>
      </c>
      <c r="BC184" s="152">
        <v>1626</v>
      </c>
      <c r="BD184" s="152">
        <v>1231</v>
      </c>
      <c r="BE184" s="149">
        <v>0.75700000000000001</v>
      </c>
      <c r="BF184" s="152">
        <v>755</v>
      </c>
      <c r="BG184" s="152">
        <v>423</v>
      </c>
      <c r="BH184" s="152">
        <v>1178</v>
      </c>
      <c r="BI184" s="153">
        <v>0.35899999999999999</v>
      </c>
      <c r="BJ184" s="153">
        <v>0.438</v>
      </c>
      <c r="BK184" s="154">
        <v>0.19900000000000001</v>
      </c>
      <c r="BL184" s="154">
        <v>9.1999999999999998E-2</v>
      </c>
      <c r="BM184" s="154">
        <v>6.9000000000000006E-2</v>
      </c>
      <c r="BN184" s="154">
        <v>0.33300000000000002</v>
      </c>
      <c r="DU184" s="4"/>
      <c r="DZ184" s="196"/>
      <c r="EA184" s="196"/>
      <c r="EB184" s="196"/>
      <c r="EC184" s="196"/>
      <c r="ED184" s="196"/>
      <c r="EE184" s="196"/>
    </row>
    <row r="185" spans="30:135" ht="13" x14ac:dyDescent="0.15">
      <c r="AD185" s="144">
        <f t="shared" si="97"/>
        <v>89.631578947368411</v>
      </c>
      <c r="AE185" s="144">
        <f t="shared" si="98"/>
        <v>82.853787433940113</v>
      </c>
      <c r="AF185" s="149">
        <v>104</v>
      </c>
      <c r="AG185" s="150" t="s">
        <v>412</v>
      </c>
      <c r="AH185" s="149">
        <v>19</v>
      </c>
      <c r="AI185" s="151">
        <v>1</v>
      </c>
      <c r="AJ185" s="152">
        <v>1703</v>
      </c>
      <c r="AK185" s="152">
        <v>1411</v>
      </c>
      <c r="AL185" s="149">
        <v>0.82899999999999996</v>
      </c>
      <c r="AM185" s="152">
        <v>718</v>
      </c>
      <c r="AN185" s="152">
        <v>516</v>
      </c>
      <c r="AO185" s="152">
        <v>1234</v>
      </c>
      <c r="AP185" s="153">
        <v>0.41799999999999998</v>
      </c>
      <c r="AQ185" s="153">
        <v>0.47699999999999998</v>
      </c>
      <c r="AR185" s="154">
        <v>0.184</v>
      </c>
      <c r="AS185" s="154">
        <v>0.11600000000000001</v>
      </c>
      <c r="AT185" s="154">
        <v>8.5000000000000006E-2</v>
      </c>
      <c r="AU185" s="154">
        <v>0.379</v>
      </c>
      <c r="AW185" s="196"/>
      <c r="AX185" s="144">
        <f t="shared" si="99"/>
        <v>75.69818716315531</v>
      </c>
      <c r="AY185" s="149">
        <v>104</v>
      </c>
      <c r="AZ185" s="150" t="s">
        <v>413</v>
      </c>
      <c r="BA185" s="149">
        <v>25</v>
      </c>
      <c r="BB185" s="151">
        <v>1</v>
      </c>
      <c r="BC185" s="152">
        <v>2041</v>
      </c>
      <c r="BD185" s="152">
        <v>1545</v>
      </c>
      <c r="BE185" s="149">
        <v>0.75700000000000001</v>
      </c>
      <c r="BF185" s="152">
        <v>902</v>
      </c>
      <c r="BG185" s="152">
        <v>576</v>
      </c>
      <c r="BH185" s="152">
        <v>1478</v>
      </c>
      <c r="BI185" s="151">
        <v>0.39</v>
      </c>
      <c r="BJ185" s="153">
        <v>0.438</v>
      </c>
      <c r="BK185" s="154">
        <v>0.19700000000000001</v>
      </c>
      <c r="BL185" s="154">
        <v>9.5000000000000001E-2</v>
      </c>
      <c r="BM185" s="154">
        <v>8.1000000000000003E-2</v>
      </c>
      <c r="BN185" s="154">
        <v>0.35199999999999998</v>
      </c>
      <c r="DU185" s="4"/>
      <c r="DZ185" s="196"/>
      <c r="EA185" s="196"/>
      <c r="EB185" s="196"/>
      <c r="EC185" s="196"/>
      <c r="ED185" s="196"/>
      <c r="EE185" s="196"/>
    </row>
    <row r="186" spans="30:135" ht="13" x14ac:dyDescent="0.15">
      <c r="AD186" s="144">
        <f t="shared" si="97"/>
        <v>87.34782608695653</v>
      </c>
      <c r="AE186" s="144">
        <f t="shared" si="98"/>
        <v>82.777501244400199</v>
      </c>
      <c r="AF186" s="149">
        <v>105</v>
      </c>
      <c r="AG186" s="150" t="s">
        <v>275</v>
      </c>
      <c r="AH186" s="149">
        <v>23</v>
      </c>
      <c r="AI186" s="151">
        <v>1</v>
      </c>
      <c r="AJ186" s="152">
        <v>2009</v>
      </c>
      <c r="AK186" s="152">
        <v>1663</v>
      </c>
      <c r="AL186" s="149">
        <v>0.82799999999999996</v>
      </c>
      <c r="AM186" s="152">
        <v>807</v>
      </c>
      <c r="AN186" s="152">
        <v>640</v>
      </c>
      <c r="AO186" s="152">
        <v>1447</v>
      </c>
      <c r="AP186" s="153">
        <v>0.442</v>
      </c>
      <c r="AQ186" s="151">
        <v>0.48</v>
      </c>
      <c r="AR186" s="154">
        <v>0.19800000000000001</v>
      </c>
      <c r="AS186" s="155">
        <v>0.1</v>
      </c>
      <c r="AT186" s="154">
        <v>8.2000000000000003E-2</v>
      </c>
      <c r="AU186" s="154">
        <v>0.39400000000000002</v>
      </c>
      <c r="AW186" s="196"/>
      <c r="AX186" s="144">
        <f t="shared" si="99"/>
        <v>75.747508305647841</v>
      </c>
      <c r="AY186" s="149">
        <v>105</v>
      </c>
      <c r="AZ186" s="150" t="s">
        <v>381</v>
      </c>
      <c r="BA186" s="149">
        <v>22</v>
      </c>
      <c r="BB186" s="151">
        <v>1</v>
      </c>
      <c r="BC186" s="152">
        <v>1806</v>
      </c>
      <c r="BD186" s="152">
        <v>1368</v>
      </c>
      <c r="BE186" s="149">
        <v>0.75700000000000001</v>
      </c>
      <c r="BF186" s="152">
        <v>845</v>
      </c>
      <c r="BG186" s="152">
        <v>516</v>
      </c>
      <c r="BH186" s="152">
        <v>1361</v>
      </c>
      <c r="BI186" s="153">
        <v>0.379</v>
      </c>
      <c r="BJ186" s="153">
        <v>0.433</v>
      </c>
      <c r="BK186" s="154">
        <v>0.17699999999999999</v>
      </c>
      <c r="BL186" s="154">
        <v>8.5999999999999993E-2</v>
      </c>
      <c r="BM186" s="154">
        <v>7.5999999999999998E-2</v>
      </c>
      <c r="BN186" s="154">
        <v>0.34799999999999998</v>
      </c>
      <c r="DU186" s="4"/>
      <c r="DZ186" s="196"/>
      <c r="EA186" s="196"/>
      <c r="EB186" s="196"/>
      <c r="EC186" s="196"/>
      <c r="ED186" s="196"/>
      <c r="EE186" s="196"/>
    </row>
    <row r="187" spans="30:135" ht="13" x14ac:dyDescent="0.15">
      <c r="AD187" s="144">
        <f t="shared" si="97"/>
        <v>84.578947368421055</v>
      </c>
      <c r="AE187" s="144">
        <f t="shared" si="98"/>
        <v>82.762912258867459</v>
      </c>
      <c r="AF187" s="149">
        <v>106</v>
      </c>
      <c r="AG187" s="150" t="s">
        <v>414</v>
      </c>
      <c r="AH187" s="149">
        <v>19</v>
      </c>
      <c r="AI187" s="151">
        <v>1</v>
      </c>
      <c r="AJ187" s="152">
        <v>1607</v>
      </c>
      <c r="AK187" s="152">
        <v>1330</v>
      </c>
      <c r="AL187" s="149">
        <v>0.82799999999999996</v>
      </c>
      <c r="AM187" s="152">
        <v>664</v>
      </c>
      <c r="AN187" s="152">
        <v>469</v>
      </c>
      <c r="AO187" s="152">
        <v>1133</v>
      </c>
      <c r="AP187" s="153">
        <v>0.41399999999999998</v>
      </c>
      <c r="AQ187" s="153">
        <v>0.45300000000000001</v>
      </c>
      <c r="AR187" s="154">
        <v>0.189</v>
      </c>
      <c r="AS187" s="155">
        <v>0.13</v>
      </c>
      <c r="AT187" s="154">
        <v>9.6000000000000002E-2</v>
      </c>
      <c r="AU187" s="154">
        <v>0.39300000000000002</v>
      </c>
      <c r="AW187" s="196"/>
      <c r="AX187" s="144">
        <f t="shared" si="99"/>
        <v>75.724937862468934</v>
      </c>
      <c r="AY187" s="149">
        <v>106</v>
      </c>
      <c r="AZ187" s="150" t="s">
        <v>415</v>
      </c>
      <c r="BA187" s="149">
        <v>14</v>
      </c>
      <c r="BB187" s="151">
        <v>1</v>
      </c>
      <c r="BC187" s="152">
        <v>1207</v>
      </c>
      <c r="BD187" s="152">
        <v>914</v>
      </c>
      <c r="BE187" s="149">
        <v>0.75700000000000001</v>
      </c>
      <c r="BF187" s="152">
        <v>504</v>
      </c>
      <c r="BG187" s="152">
        <v>331</v>
      </c>
      <c r="BH187" s="152">
        <v>835</v>
      </c>
      <c r="BI187" s="153">
        <v>0.39600000000000002</v>
      </c>
      <c r="BJ187" s="153">
        <v>0.438</v>
      </c>
      <c r="BK187" s="154">
        <v>0.19800000000000001</v>
      </c>
      <c r="BL187" s="154">
        <v>0.13300000000000001</v>
      </c>
      <c r="BM187" s="154">
        <v>0.107</v>
      </c>
      <c r="BN187" s="154">
        <v>0.36899999999999999</v>
      </c>
      <c r="DU187" s="4"/>
      <c r="DZ187" s="196"/>
      <c r="EA187" s="196"/>
      <c r="EB187" s="196"/>
      <c r="EC187" s="196"/>
      <c r="ED187" s="196"/>
      <c r="EE187" s="196"/>
    </row>
    <row r="188" spans="30:135" ht="13" x14ac:dyDescent="0.15">
      <c r="AD188" s="144">
        <f t="shared" si="97"/>
        <v>88.181818181818187</v>
      </c>
      <c r="AE188" s="144">
        <f t="shared" si="98"/>
        <v>82.680412371134011</v>
      </c>
      <c r="AF188" s="149">
        <v>107</v>
      </c>
      <c r="AG188" s="150" t="s">
        <v>416</v>
      </c>
      <c r="AH188" s="149">
        <v>22</v>
      </c>
      <c r="AI188" s="151">
        <v>1</v>
      </c>
      <c r="AJ188" s="152">
        <v>1940</v>
      </c>
      <c r="AK188" s="152">
        <v>1604</v>
      </c>
      <c r="AL188" s="149">
        <v>0.82699999999999996</v>
      </c>
      <c r="AM188" s="152">
        <v>871</v>
      </c>
      <c r="AN188" s="152">
        <v>588</v>
      </c>
      <c r="AO188" s="152">
        <v>1459</v>
      </c>
      <c r="AP188" s="153">
        <v>0.40300000000000002</v>
      </c>
      <c r="AQ188" s="153">
        <v>0.44900000000000001</v>
      </c>
      <c r="AR188" s="154">
        <v>0.152</v>
      </c>
      <c r="AS188" s="154">
        <v>0.112</v>
      </c>
      <c r="AT188" s="155">
        <v>0.08</v>
      </c>
      <c r="AU188" s="154">
        <v>0.39200000000000002</v>
      </c>
      <c r="AW188" s="196"/>
      <c r="AX188" s="144">
        <f t="shared" si="99"/>
        <v>75.897129186602868</v>
      </c>
      <c r="AY188" s="149">
        <v>107</v>
      </c>
      <c r="AZ188" s="150" t="s">
        <v>417</v>
      </c>
      <c r="BA188" s="149">
        <v>20</v>
      </c>
      <c r="BB188" s="151">
        <v>1</v>
      </c>
      <c r="BC188" s="152">
        <v>1672</v>
      </c>
      <c r="BD188" s="152">
        <v>1269</v>
      </c>
      <c r="BE188" s="149">
        <v>0.75900000000000001</v>
      </c>
      <c r="BF188" s="152">
        <v>707</v>
      </c>
      <c r="BG188" s="152">
        <v>436</v>
      </c>
      <c r="BH188" s="152">
        <v>1143</v>
      </c>
      <c r="BI188" s="153">
        <v>0.38100000000000001</v>
      </c>
      <c r="BJ188" s="151">
        <v>0.42</v>
      </c>
      <c r="BK188" s="154">
        <v>0.19700000000000001</v>
      </c>
      <c r="BL188" s="154">
        <v>0.13600000000000001</v>
      </c>
      <c r="BM188" s="154">
        <v>0.104</v>
      </c>
      <c r="BN188" s="154">
        <v>0.373</v>
      </c>
      <c r="DU188" s="4"/>
      <c r="DZ188" s="196"/>
      <c r="EA188" s="196"/>
      <c r="EB188" s="196"/>
      <c r="EC188" s="196"/>
      <c r="ED188" s="196"/>
      <c r="EE188" s="196"/>
    </row>
    <row r="189" spans="30:135" ht="13" x14ac:dyDescent="0.15">
      <c r="AD189" s="144">
        <f t="shared" si="97"/>
        <v>84.565217391304358</v>
      </c>
      <c r="AE189" s="144">
        <f t="shared" si="98"/>
        <v>82.673521850899746</v>
      </c>
      <c r="AF189" s="149">
        <v>108</v>
      </c>
      <c r="AG189" s="150" t="s">
        <v>418</v>
      </c>
      <c r="AH189" s="149">
        <v>23</v>
      </c>
      <c r="AI189" s="151">
        <v>1</v>
      </c>
      <c r="AJ189" s="152">
        <v>1945</v>
      </c>
      <c r="AK189" s="152">
        <v>1608</v>
      </c>
      <c r="AL189" s="149">
        <v>0.82699999999999996</v>
      </c>
      <c r="AM189" s="152">
        <v>817</v>
      </c>
      <c r="AN189" s="152">
        <v>607</v>
      </c>
      <c r="AO189" s="152">
        <v>1424</v>
      </c>
      <c r="AP189" s="153">
        <v>0.42599999999999999</v>
      </c>
      <c r="AQ189" s="153">
        <v>0.47599999999999998</v>
      </c>
      <c r="AR189" s="154">
        <v>0.17499999999999999</v>
      </c>
      <c r="AS189" s="155">
        <v>0.11</v>
      </c>
      <c r="AT189" s="154">
        <v>8.5000000000000006E-2</v>
      </c>
      <c r="AU189" s="154">
        <v>0.39300000000000002</v>
      </c>
      <c r="AW189" s="196"/>
      <c r="AX189" s="144">
        <f t="shared" si="99"/>
        <v>76.004464285714292</v>
      </c>
      <c r="AY189" s="149">
        <v>108</v>
      </c>
      <c r="AZ189" s="150" t="s">
        <v>419</v>
      </c>
      <c r="BA189" s="149">
        <v>20</v>
      </c>
      <c r="BB189" s="151">
        <v>1</v>
      </c>
      <c r="BC189" s="152">
        <v>1792</v>
      </c>
      <c r="BD189" s="152">
        <v>1362</v>
      </c>
      <c r="BE189" s="149">
        <v>0.76</v>
      </c>
      <c r="BF189" s="152">
        <v>750</v>
      </c>
      <c r="BG189" s="152">
        <v>478</v>
      </c>
      <c r="BH189" s="152">
        <v>1228</v>
      </c>
      <c r="BI189" s="153">
        <v>0.38900000000000001</v>
      </c>
      <c r="BJ189" s="153">
        <v>0.42399999999999999</v>
      </c>
      <c r="BK189" s="154">
        <v>0.192</v>
      </c>
      <c r="BL189" s="154">
        <v>0.14699999999999999</v>
      </c>
      <c r="BM189" s="154">
        <v>0.11700000000000001</v>
      </c>
      <c r="BN189" s="154">
        <v>0.372</v>
      </c>
      <c r="DU189" s="4"/>
      <c r="DZ189" s="196"/>
      <c r="EA189" s="196"/>
      <c r="EB189" s="196"/>
      <c r="EC189" s="196"/>
      <c r="ED189" s="196"/>
      <c r="EE189" s="196"/>
    </row>
    <row r="190" spans="30:135" ht="13" x14ac:dyDescent="0.15">
      <c r="AD190" s="144">
        <f t="shared" si="97"/>
        <v>83.2</v>
      </c>
      <c r="AE190" s="144">
        <f t="shared" si="98"/>
        <v>82.451923076923066</v>
      </c>
      <c r="AF190" s="149">
        <v>109</v>
      </c>
      <c r="AG190" s="150" t="s">
        <v>420</v>
      </c>
      <c r="AH190" s="149">
        <v>20</v>
      </c>
      <c r="AI190" s="151">
        <v>1</v>
      </c>
      <c r="AJ190" s="152">
        <v>1664</v>
      </c>
      <c r="AK190" s="152">
        <v>1372</v>
      </c>
      <c r="AL190" s="149">
        <v>0.82499999999999996</v>
      </c>
      <c r="AM190" s="152">
        <v>729</v>
      </c>
      <c r="AN190" s="152">
        <v>487</v>
      </c>
      <c r="AO190" s="152">
        <v>1216</v>
      </c>
      <c r="AP190" s="151">
        <v>0.4</v>
      </c>
      <c r="AQ190" s="153">
        <v>0.46100000000000002</v>
      </c>
      <c r="AR190" s="154">
        <v>0.17399999999999999</v>
      </c>
      <c r="AS190" s="155">
        <v>0.11</v>
      </c>
      <c r="AT190" s="154">
        <v>7.8E-2</v>
      </c>
      <c r="AU190" s="154">
        <v>0.38300000000000001</v>
      </c>
      <c r="AW190" s="196"/>
      <c r="AX190" s="144">
        <f t="shared" si="99"/>
        <v>76.016830294530152</v>
      </c>
      <c r="AY190" s="149">
        <v>109</v>
      </c>
      <c r="AZ190" s="150" t="s">
        <v>421</v>
      </c>
      <c r="BA190" s="149">
        <v>18</v>
      </c>
      <c r="BB190" s="151">
        <v>1</v>
      </c>
      <c r="BC190" s="152">
        <v>1426</v>
      </c>
      <c r="BD190" s="152">
        <v>1084</v>
      </c>
      <c r="BE190" s="149">
        <v>0.76</v>
      </c>
      <c r="BF190" s="152">
        <v>574</v>
      </c>
      <c r="BG190" s="152">
        <v>377</v>
      </c>
      <c r="BH190" s="152">
        <v>951</v>
      </c>
      <c r="BI190" s="153">
        <v>0.39600000000000002</v>
      </c>
      <c r="BJ190" s="151">
        <v>0.45</v>
      </c>
      <c r="BK190" s="154">
        <v>0.22900000000000001</v>
      </c>
      <c r="BL190" s="155">
        <v>0.12</v>
      </c>
      <c r="BM190" s="154">
        <v>7.5999999999999998E-2</v>
      </c>
      <c r="BN190" s="154">
        <v>0.35799999999999998</v>
      </c>
      <c r="DU190" s="4"/>
      <c r="DZ190" s="196"/>
      <c r="EA190" s="196"/>
      <c r="EB190" s="196"/>
      <c r="EC190" s="196"/>
      <c r="ED190" s="196"/>
      <c r="EE190" s="196"/>
    </row>
    <row r="191" spans="30:135" ht="13" x14ac:dyDescent="0.15">
      <c r="AD191" s="144">
        <f t="shared" si="97"/>
        <v>85.666666666666657</v>
      </c>
      <c r="AE191" s="144">
        <f t="shared" si="98"/>
        <v>82.545858810450241</v>
      </c>
      <c r="AF191" s="149">
        <v>110</v>
      </c>
      <c r="AG191" s="150" t="s">
        <v>389</v>
      </c>
      <c r="AH191" s="149">
        <v>21</v>
      </c>
      <c r="AI191" s="151">
        <v>1</v>
      </c>
      <c r="AJ191" s="152">
        <v>1799</v>
      </c>
      <c r="AK191" s="152">
        <v>1485</v>
      </c>
      <c r="AL191" s="149">
        <v>0.82499999999999996</v>
      </c>
      <c r="AM191" s="152">
        <v>744</v>
      </c>
      <c r="AN191" s="152">
        <v>584</v>
      </c>
      <c r="AO191" s="152">
        <v>1328</v>
      </c>
      <c r="AP191" s="151">
        <v>0.44</v>
      </c>
      <c r="AQ191" s="153">
        <v>0.47599999999999998</v>
      </c>
      <c r="AR191" s="154">
        <v>0.18099999999999999</v>
      </c>
      <c r="AS191" s="154">
        <v>9.7000000000000003E-2</v>
      </c>
      <c r="AT191" s="154">
        <v>8.2000000000000003E-2</v>
      </c>
      <c r="AU191" s="154">
        <v>0.39500000000000002</v>
      </c>
      <c r="AW191" s="196"/>
      <c r="AX191" s="144">
        <f t="shared" si="99"/>
        <v>76.024411508282469</v>
      </c>
      <c r="AY191" s="149">
        <v>110</v>
      </c>
      <c r="AZ191" s="150" t="s">
        <v>422</v>
      </c>
      <c r="BA191" s="149">
        <v>14</v>
      </c>
      <c r="BB191" s="151">
        <v>1</v>
      </c>
      <c r="BC191" s="152">
        <v>1147</v>
      </c>
      <c r="BD191" s="152">
        <v>872</v>
      </c>
      <c r="BE191" s="149">
        <v>0.76</v>
      </c>
      <c r="BF191" s="152">
        <v>476</v>
      </c>
      <c r="BG191" s="152">
        <v>314</v>
      </c>
      <c r="BH191" s="152">
        <v>790</v>
      </c>
      <c r="BI191" s="153">
        <v>0.39700000000000002</v>
      </c>
      <c r="BJ191" s="153">
        <v>0.45500000000000002</v>
      </c>
      <c r="BK191" s="154">
        <v>0.22700000000000001</v>
      </c>
      <c r="BL191" s="155">
        <v>0.1</v>
      </c>
      <c r="BM191" s="154">
        <v>8.6999999999999994E-2</v>
      </c>
      <c r="BN191" s="154">
        <v>0.34799999999999998</v>
      </c>
      <c r="DU191" s="4"/>
      <c r="DZ191" s="196"/>
      <c r="EA191" s="196"/>
      <c r="EB191" s="196"/>
      <c r="EC191" s="196"/>
      <c r="ED191" s="196"/>
      <c r="EE191" s="196"/>
    </row>
    <row r="192" spans="30:135" ht="13" x14ac:dyDescent="0.15">
      <c r="AD192" s="144">
        <f t="shared" si="97"/>
        <v>73.578947368421055</v>
      </c>
      <c r="AE192" s="144">
        <f t="shared" si="98"/>
        <v>82.546494992846917</v>
      </c>
      <c r="AF192" s="149">
        <v>111</v>
      </c>
      <c r="AG192" s="150" t="s">
        <v>423</v>
      </c>
      <c r="AH192" s="149">
        <v>19</v>
      </c>
      <c r="AI192" s="151">
        <v>1</v>
      </c>
      <c r="AJ192" s="152">
        <v>1398</v>
      </c>
      <c r="AK192" s="152">
        <v>1154</v>
      </c>
      <c r="AL192" s="149">
        <v>0.82499999999999996</v>
      </c>
      <c r="AM192" s="152">
        <v>666</v>
      </c>
      <c r="AN192" s="152">
        <v>434</v>
      </c>
      <c r="AO192" s="152">
        <v>1100</v>
      </c>
      <c r="AP192" s="153">
        <v>0.39500000000000002</v>
      </c>
      <c r="AQ192" s="153">
        <v>0.45600000000000002</v>
      </c>
      <c r="AR192" s="154">
        <v>0.14399999999999999</v>
      </c>
      <c r="AS192" s="154">
        <v>8.4000000000000005E-2</v>
      </c>
      <c r="AT192" s="154">
        <v>7.1999999999999995E-2</v>
      </c>
      <c r="AU192" s="154">
        <v>0.374</v>
      </c>
      <c r="AW192" s="196"/>
      <c r="AX192" s="144">
        <f t="shared" si="99"/>
        <v>76.081871345029242</v>
      </c>
      <c r="AY192" s="149">
        <v>111</v>
      </c>
      <c r="AZ192" s="150" t="s">
        <v>424</v>
      </c>
      <c r="BA192" s="149">
        <v>21</v>
      </c>
      <c r="BB192" s="151">
        <v>1</v>
      </c>
      <c r="BC192" s="152">
        <v>1710</v>
      </c>
      <c r="BD192" s="152">
        <v>1301</v>
      </c>
      <c r="BE192" s="149">
        <v>0.76100000000000001</v>
      </c>
      <c r="BF192" s="152">
        <v>795</v>
      </c>
      <c r="BG192" s="152">
        <v>478</v>
      </c>
      <c r="BH192" s="152">
        <v>1273</v>
      </c>
      <c r="BI192" s="153">
        <v>0.375</v>
      </c>
      <c r="BJ192" s="153">
        <v>0.43099999999999999</v>
      </c>
      <c r="BK192" s="154">
        <v>0.17499999999999999</v>
      </c>
      <c r="BL192" s="154">
        <v>9.4E-2</v>
      </c>
      <c r="BM192" s="154">
        <v>7.6999999999999999E-2</v>
      </c>
      <c r="BN192" s="154">
        <v>0.35099999999999998</v>
      </c>
      <c r="DU192" s="4"/>
      <c r="DZ192" s="196"/>
      <c r="EA192" s="196"/>
      <c r="EB192" s="196"/>
      <c r="EC192" s="196"/>
      <c r="ED192" s="196"/>
      <c r="EE192" s="196"/>
    </row>
    <row r="193" spans="30:135" ht="13" x14ac:dyDescent="0.15">
      <c r="AD193" s="144">
        <f t="shared" si="97"/>
        <v>78.600000000000009</v>
      </c>
      <c r="AE193" s="144">
        <f t="shared" si="98"/>
        <v>82.379134860050897</v>
      </c>
      <c r="AF193" s="149">
        <v>112</v>
      </c>
      <c r="AG193" s="150" t="s">
        <v>425</v>
      </c>
      <c r="AH193" s="149">
        <v>20</v>
      </c>
      <c r="AI193" s="151">
        <v>1</v>
      </c>
      <c r="AJ193" s="152">
        <v>1572</v>
      </c>
      <c r="AK193" s="152">
        <v>1295</v>
      </c>
      <c r="AL193" s="149">
        <v>0.82399999999999995</v>
      </c>
      <c r="AM193" s="152">
        <v>687</v>
      </c>
      <c r="AN193" s="152">
        <v>448</v>
      </c>
      <c r="AO193" s="152">
        <v>1135</v>
      </c>
      <c r="AP193" s="153">
        <v>0.39500000000000002</v>
      </c>
      <c r="AQ193" s="153">
        <v>0.46700000000000003</v>
      </c>
      <c r="AR193" s="154">
        <v>0.191</v>
      </c>
      <c r="AS193" s="154">
        <v>0.10299999999999999</v>
      </c>
      <c r="AT193" s="154">
        <v>8.4000000000000005E-2</v>
      </c>
      <c r="AU193" s="154">
        <v>0.36699999999999999</v>
      </c>
      <c r="AW193" s="196"/>
      <c r="AX193" s="144">
        <f t="shared" si="99"/>
        <v>76.068965517241381</v>
      </c>
      <c r="AY193" s="149">
        <v>112</v>
      </c>
      <c r="AZ193" s="150" t="s">
        <v>426</v>
      </c>
      <c r="BA193" s="149">
        <v>15</v>
      </c>
      <c r="BB193" s="151">
        <v>1</v>
      </c>
      <c r="BC193" s="152">
        <v>1450</v>
      </c>
      <c r="BD193" s="152">
        <v>1103</v>
      </c>
      <c r="BE193" s="149">
        <v>0.76100000000000001</v>
      </c>
      <c r="BF193" s="152">
        <v>600</v>
      </c>
      <c r="BG193" s="152">
        <v>390</v>
      </c>
      <c r="BH193" s="152">
        <v>990</v>
      </c>
      <c r="BI193" s="153">
        <v>0.39400000000000002</v>
      </c>
      <c r="BJ193" s="153">
        <v>0.443</v>
      </c>
      <c r="BK193" s="154">
        <v>0.20699999999999999</v>
      </c>
      <c r="BL193" s="154">
        <v>0.13100000000000001</v>
      </c>
      <c r="BM193" s="155">
        <v>0.09</v>
      </c>
      <c r="BN193" s="154">
        <v>0.36399999999999999</v>
      </c>
      <c r="DU193" s="4"/>
      <c r="DZ193" s="196"/>
      <c r="EA193" s="196"/>
      <c r="EB193" s="196"/>
      <c r="EC193" s="196"/>
      <c r="ED193" s="196"/>
      <c r="EE193" s="196"/>
    </row>
    <row r="194" spans="30:135" ht="13" x14ac:dyDescent="0.15">
      <c r="AD194" s="144">
        <f t="shared" si="97"/>
        <v>85.347826086956516</v>
      </c>
      <c r="AE194" s="144">
        <f t="shared" si="98"/>
        <v>82.32297503820682</v>
      </c>
      <c r="AF194" s="149">
        <v>113</v>
      </c>
      <c r="AG194" s="150" t="s">
        <v>427</v>
      </c>
      <c r="AH194" s="149">
        <v>23</v>
      </c>
      <c r="AI194" s="151">
        <v>1</v>
      </c>
      <c r="AJ194" s="152">
        <v>1963</v>
      </c>
      <c r="AK194" s="152">
        <v>1616</v>
      </c>
      <c r="AL194" s="149">
        <v>0.82299999999999995</v>
      </c>
      <c r="AM194" s="152">
        <v>854</v>
      </c>
      <c r="AN194" s="152">
        <v>542</v>
      </c>
      <c r="AO194" s="152">
        <v>1396</v>
      </c>
      <c r="AP194" s="153">
        <v>0.38800000000000001</v>
      </c>
      <c r="AQ194" s="153">
        <v>0.44800000000000001</v>
      </c>
      <c r="AR194" s="154">
        <v>0.16600000000000001</v>
      </c>
      <c r="AS194" s="154">
        <v>0.14299999999999999</v>
      </c>
      <c r="AT194" s="154">
        <v>0.104</v>
      </c>
      <c r="AU194" s="154">
        <v>0.38600000000000001</v>
      </c>
      <c r="AW194" s="196"/>
      <c r="AX194" s="144">
        <f t="shared" si="99"/>
        <v>76.171428571428564</v>
      </c>
      <c r="AY194" s="149">
        <v>113</v>
      </c>
      <c r="AZ194" s="150" t="s">
        <v>428</v>
      </c>
      <c r="BA194" s="149">
        <v>21</v>
      </c>
      <c r="BB194" s="151">
        <v>1</v>
      </c>
      <c r="BC194" s="152">
        <v>1750</v>
      </c>
      <c r="BD194" s="152">
        <v>1333</v>
      </c>
      <c r="BE194" s="149">
        <v>0.76200000000000001</v>
      </c>
      <c r="BF194" s="152">
        <v>634</v>
      </c>
      <c r="BG194" s="152">
        <v>471</v>
      </c>
      <c r="BH194" s="152">
        <v>1105</v>
      </c>
      <c r="BI194" s="153">
        <v>0.42599999999999999</v>
      </c>
      <c r="BJ194" s="151">
        <v>0.47</v>
      </c>
      <c r="BK194" s="154">
        <v>0.255</v>
      </c>
      <c r="BL194" s="154">
        <v>0.127</v>
      </c>
      <c r="BM194" s="154">
        <v>9.2999999999999999E-2</v>
      </c>
      <c r="BN194" s="155">
        <v>0.37</v>
      </c>
      <c r="DU194" s="4"/>
      <c r="DZ194" s="196"/>
      <c r="EA194" s="196"/>
      <c r="EB194" s="196"/>
      <c r="EC194" s="196"/>
      <c r="ED194" s="196"/>
      <c r="EE194" s="196"/>
    </row>
    <row r="195" spans="30:135" ht="13" x14ac:dyDescent="0.15">
      <c r="AD195" s="144">
        <f t="shared" si="97"/>
        <v>85.8</v>
      </c>
      <c r="AE195" s="144">
        <f t="shared" si="98"/>
        <v>82.226107226107231</v>
      </c>
      <c r="AF195" s="149">
        <v>114</v>
      </c>
      <c r="AG195" s="150" t="s">
        <v>417</v>
      </c>
      <c r="AH195" s="149">
        <v>20</v>
      </c>
      <c r="AI195" s="151">
        <v>1</v>
      </c>
      <c r="AJ195" s="152">
        <v>1716</v>
      </c>
      <c r="AK195" s="152">
        <v>1411</v>
      </c>
      <c r="AL195" s="149">
        <v>0.82199999999999995</v>
      </c>
      <c r="AM195" s="152">
        <v>699</v>
      </c>
      <c r="AN195" s="152">
        <v>523</v>
      </c>
      <c r="AO195" s="152">
        <v>1222</v>
      </c>
      <c r="AP195" s="153">
        <v>0.42799999999999999</v>
      </c>
      <c r="AQ195" s="153">
        <v>0.46400000000000002</v>
      </c>
      <c r="AR195" s="154">
        <v>0.185</v>
      </c>
      <c r="AS195" s="154">
        <v>0.129</v>
      </c>
      <c r="AT195" s="154">
        <v>0.104</v>
      </c>
      <c r="AU195" s="154">
        <v>0.39500000000000002</v>
      </c>
      <c r="AW195" s="196"/>
      <c r="AX195" s="144">
        <f t="shared" si="99"/>
        <v>76.301476301476299</v>
      </c>
      <c r="AY195" s="149">
        <v>114</v>
      </c>
      <c r="AZ195" s="150" t="s">
        <v>429</v>
      </c>
      <c r="BA195" s="149">
        <v>17</v>
      </c>
      <c r="BB195" s="151">
        <v>1</v>
      </c>
      <c r="BC195" s="152">
        <v>1287</v>
      </c>
      <c r="BD195" s="152">
        <v>982</v>
      </c>
      <c r="BE195" s="149">
        <v>0.76300000000000001</v>
      </c>
      <c r="BF195" s="152">
        <v>607</v>
      </c>
      <c r="BG195" s="152">
        <v>362</v>
      </c>
      <c r="BH195" s="152">
        <v>969</v>
      </c>
      <c r="BI195" s="153">
        <v>0.374</v>
      </c>
      <c r="BJ195" s="153">
        <v>0.42899999999999999</v>
      </c>
      <c r="BK195" s="154">
        <v>0.17100000000000001</v>
      </c>
      <c r="BL195" s="154">
        <v>8.7999999999999995E-2</v>
      </c>
      <c r="BM195" s="154">
        <v>6.9000000000000006E-2</v>
      </c>
      <c r="BN195" s="154">
        <v>0.35399999999999998</v>
      </c>
      <c r="DU195" s="4"/>
      <c r="DZ195" s="196"/>
      <c r="EA195" s="196"/>
      <c r="EB195" s="196"/>
      <c r="EC195" s="196"/>
      <c r="ED195" s="196"/>
      <c r="EE195" s="196"/>
    </row>
    <row r="196" spans="30:135" ht="13" x14ac:dyDescent="0.15">
      <c r="AD196" s="144">
        <f t="shared" si="97"/>
        <v>79.333333333333343</v>
      </c>
      <c r="AE196" s="144">
        <f t="shared" si="98"/>
        <v>82.195378151260499</v>
      </c>
      <c r="AF196" s="149">
        <v>115</v>
      </c>
      <c r="AG196" s="150" t="s">
        <v>430</v>
      </c>
      <c r="AH196" s="149">
        <v>24</v>
      </c>
      <c r="AI196" s="151">
        <v>1</v>
      </c>
      <c r="AJ196" s="152">
        <v>1904</v>
      </c>
      <c r="AK196" s="152">
        <v>1565</v>
      </c>
      <c r="AL196" s="149">
        <v>0.82199999999999995</v>
      </c>
      <c r="AM196" s="152">
        <v>785</v>
      </c>
      <c r="AN196" s="152">
        <v>556</v>
      </c>
      <c r="AO196" s="152">
        <v>1341</v>
      </c>
      <c r="AP196" s="153">
        <v>0.41499999999999998</v>
      </c>
      <c r="AQ196" s="153">
        <v>0.47499999999999998</v>
      </c>
      <c r="AR196" s="154">
        <v>0.19400000000000001</v>
      </c>
      <c r="AS196" s="154">
        <v>0.11700000000000001</v>
      </c>
      <c r="AT196" s="154">
        <v>9.2999999999999999E-2</v>
      </c>
      <c r="AU196" s="154">
        <v>0.38500000000000001</v>
      </c>
      <c r="AW196" s="196"/>
      <c r="AX196" s="144">
        <f t="shared" si="99"/>
        <v>76.321709786276713</v>
      </c>
      <c r="AY196" s="149">
        <v>115</v>
      </c>
      <c r="AZ196" s="150" t="s">
        <v>367</v>
      </c>
      <c r="BA196" s="149">
        <v>22</v>
      </c>
      <c r="BB196" s="151">
        <v>1</v>
      </c>
      <c r="BC196" s="152">
        <v>1778</v>
      </c>
      <c r="BD196" s="152">
        <v>1357</v>
      </c>
      <c r="BE196" s="149">
        <v>0.76300000000000001</v>
      </c>
      <c r="BF196" s="152">
        <v>804</v>
      </c>
      <c r="BG196" s="152">
        <v>507</v>
      </c>
      <c r="BH196" s="152">
        <v>1311</v>
      </c>
      <c r="BI196" s="153">
        <v>0.38700000000000001</v>
      </c>
      <c r="BJ196" s="153">
        <v>0.43099999999999999</v>
      </c>
      <c r="BK196" s="155">
        <v>0.19</v>
      </c>
      <c r="BL196" s="154">
        <v>9.0999999999999998E-2</v>
      </c>
      <c r="BM196" s="154">
        <v>7.4999999999999997E-2</v>
      </c>
      <c r="BN196" s="154">
        <v>0.35299999999999998</v>
      </c>
      <c r="DU196" s="4"/>
      <c r="DZ196" s="196"/>
      <c r="EA196" s="196"/>
      <c r="EB196" s="196"/>
      <c r="EC196" s="196"/>
      <c r="ED196" s="196"/>
      <c r="EE196" s="196"/>
    </row>
    <row r="197" spans="30:135" ht="13" x14ac:dyDescent="0.15">
      <c r="AD197" s="144">
        <f t="shared" si="97"/>
        <v>84.149999999999991</v>
      </c>
      <c r="AE197" s="144">
        <f t="shared" si="98"/>
        <v>82.234105763517533</v>
      </c>
      <c r="AF197" s="149">
        <v>116</v>
      </c>
      <c r="AG197" s="150" t="s">
        <v>431</v>
      </c>
      <c r="AH197" s="149">
        <v>20</v>
      </c>
      <c r="AI197" s="151">
        <v>1</v>
      </c>
      <c r="AJ197" s="152">
        <v>1683</v>
      </c>
      <c r="AK197" s="152">
        <v>1384</v>
      </c>
      <c r="AL197" s="149">
        <v>0.82199999999999995</v>
      </c>
      <c r="AM197" s="152">
        <v>757</v>
      </c>
      <c r="AN197" s="152">
        <v>510</v>
      </c>
      <c r="AO197" s="152">
        <v>1267</v>
      </c>
      <c r="AP197" s="153">
        <v>0.40300000000000002</v>
      </c>
      <c r="AQ197" s="153">
        <v>0.435</v>
      </c>
      <c r="AR197" s="154">
        <v>0.13200000000000001</v>
      </c>
      <c r="AS197" s="154">
        <v>0.13700000000000001</v>
      </c>
      <c r="AT197" s="154">
        <v>0.108</v>
      </c>
      <c r="AU197" s="154">
        <v>0.40300000000000002</v>
      </c>
      <c r="AW197" s="196"/>
      <c r="AX197" s="144">
        <f t="shared" si="99"/>
        <v>76.414189837008621</v>
      </c>
      <c r="AY197" s="149">
        <v>116</v>
      </c>
      <c r="AZ197" s="150" t="s">
        <v>432</v>
      </c>
      <c r="BA197" s="149">
        <v>13</v>
      </c>
      <c r="BB197" s="151">
        <v>1</v>
      </c>
      <c r="BC197" s="152">
        <v>1043</v>
      </c>
      <c r="BD197" s="152">
        <v>797</v>
      </c>
      <c r="BE197" s="149">
        <v>0.76400000000000001</v>
      </c>
      <c r="BF197" s="152">
        <v>456</v>
      </c>
      <c r="BG197" s="152">
        <v>292</v>
      </c>
      <c r="BH197" s="152">
        <v>748</v>
      </c>
      <c r="BI197" s="151">
        <v>0.39</v>
      </c>
      <c r="BJ197" s="153">
        <v>0.42199999999999999</v>
      </c>
      <c r="BK197" s="154">
        <v>0.17599999999999999</v>
      </c>
      <c r="BL197" s="155">
        <v>0.13</v>
      </c>
      <c r="BM197" s="154">
        <v>9.7000000000000003E-2</v>
      </c>
      <c r="BN197" s="154">
        <v>0.376</v>
      </c>
      <c r="DU197" s="4"/>
      <c r="DZ197" s="196"/>
      <c r="EA197" s="196"/>
      <c r="EB197" s="196"/>
      <c r="EC197" s="196"/>
      <c r="ED197" s="196"/>
      <c r="EE197" s="196"/>
    </row>
    <row r="198" spans="30:135" ht="13" x14ac:dyDescent="0.15">
      <c r="AD198" s="144">
        <f t="shared" si="97"/>
        <v>77.869565217391298</v>
      </c>
      <c r="AE198" s="144">
        <f t="shared" si="98"/>
        <v>82.244556113902846</v>
      </c>
      <c r="AF198" s="149">
        <v>117</v>
      </c>
      <c r="AG198" s="150" t="s">
        <v>433</v>
      </c>
      <c r="AH198" s="149">
        <v>23</v>
      </c>
      <c r="AI198" s="151">
        <v>1</v>
      </c>
      <c r="AJ198" s="152">
        <v>1791</v>
      </c>
      <c r="AK198" s="152">
        <v>1473</v>
      </c>
      <c r="AL198" s="149">
        <v>0.82199999999999995</v>
      </c>
      <c r="AM198" s="152">
        <v>789</v>
      </c>
      <c r="AN198" s="152">
        <v>495</v>
      </c>
      <c r="AO198" s="152">
        <v>1284</v>
      </c>
      <c r="AP198" s="153">
        <v>0.38600000000000001</v>
      </c>
      <c r="AQ198" s="153">
        <v>0.46700000000000003</v>
      </c>
      <c r="AR198" s="154">
        <v>0.183</v>
      </c>
      <c r="AS198" s="154">
        <v>0.11700000000000001</v>
      </c>
      <c r="AT198" s="155">
        <v>0.09</v>
      </c>
      <c r="AU198" s="154">
        <v>0.36699999999999999</v>
      </c>
      <c r="AW198" s="196"/>
      <c r="AX198" s="144">
        <f t="shared" si="99"/>
        <v>76.476476476476478</v>
      </c>
      <c r="AY198" s="149">
        <v>117</v>
      </c>
      <c r="AZ198" s="150" t="s">
        <v>434</v>
      </c>
      <c r="BA198" s="149">
        <v>25</v>
      </c>
      <c r="BB198" s="151">
        <v>1</v>
      </c>
      <c r="BC198" s="152">
        <v>1998</v>
      </c>
      <c r="BD198" s="152">
        <v>1528</v>
      </c>
      <c r="BE198" s="149">
        <v>0.76500000000000001</v>
      </c>
      <c r="BF198" s="152">
        <v>785</v>
      </c>
      <c r="BG198" s="152">
        <v>560</v>
      </c>
      <c r="BH198" s="152">
        <v>1345</v>
      </c>
      <c r="BI198" s="153">
        <v>0.41599999999999998</v>
      </c>
      <c r="BJ198" s="153">
        <v>0.45700000000000002</v>
      </c>
      <c r="BK198" s="154">
        <v>0.23200000000000001</v>
      </c>
      <c r="BL198" s="154">
        <v>0.11600000000000001</v>
      </c>
      <c r="BM198" s="154">
        <v>8.7999999999999995E-2</v>
      </c>
      <c r="BN198" s="154">
        <v>0.36699999999999999</v>
      </c>
      <c r="DU198" s="4"/>
      <c r="DZ198" s="196"/>
      <c r="EA198" s="196"/>
      <c r="EB198" s="196"/>
      <c r="EC198" s="196"/>
      <c r="ED198" s="196"/>
      <c r="EE198" s="196"/>
    </row>
    <row r="199" spans="30:135" ht="13" x14ac:dyDescent="0.15">
      <c r="AD199" s="144">
        <f t="shared" si="97"/>
        <v>74.933333333333337</v>
      </c>
      <c r="AE199" s="144">
        <f t="shared" si="98"/>
        <v>82.117437722419922</v>
      </c>
      <c r="AF199" s="149">
        <v>118</v>
      </c>
      <c r="AG199" s="150" t="s">
        <v>315</v>
      </c>
      <c r="AH199" s="149">
        <v>15</v>
      </c>
      <c r="AI199" s="151">
        <v>1</v>
      </c>
      <c r="AJ199" s="152">
        <v>1124</v>
      </c>
      <c r="AK199" s="152">
        <v>923</v>
      </c>
      <c r="AL199" s="149">
        <v>0.82099999999999995</v>
      </c>
      <c r="AM199" s="152">
        <v>497</v>
      </c>
      <c r="AN199" s="152">
        <v>329</v>
      </c>
      <c r="AO199" s="152">
        <v>826</v>
      </c>
      <c r="AP199" s="153">
        <v>0.39800000000000002</v>
      </c>
      <c r="AQ199" s="153">
        <v>0.47599999999999998</v>
      </c>
      <c r="AR199" s="154">
        <v>0.187</v>
      </c>
      <c r="AS199" s="155">
        <v>0.09</v>
      </c>
      <c r="AT199" s="155">
        <v>0.06</v>
      </c>
      <c r="AU199" s="154">
        <v>0.36399999999999999</v>
      </c>
      <c r="AW199" s="196"/>
      <c r="AX199" s="144">
        <f t="shared" si="99"/>
        <v>76.536312849162016</v>
      </c>
      <c r="AY199" s="149">
        <v>118</v>
      </c>
      <c r="AZ199" s="150" t="s">
        <v>431</v>
      </c>
      <c r="BA199" s="149">
        <v>20</v>
      </c>
      <c r="BB199" s="151">
        <v>1</v>
      </c>
      <c r="BC199" s="152">
        <v>1611</v>
      </c>
      <c r="BD199" s="152">
        <v>1233</v>
      </c>
      <c r="BE199" s="149">
        <v>0.76500000000000001</v>
      </c>
      <c r="BF199" s="152">
        <v>604</v>
      </c>
      <c r="BG199" s="152">
        <v>441</v>
      </c>
      <c r="BH199" s="152">
        <v>1045</v>
      </c>
      <c r="BI199" s="153">
        <v>0.42199999999999999</v>
      </c>
      <c r="BJ199" s="153">
        <v>0.47699999999999998</v>
      </c>
      <c r="BK199" s="154">
        <v>0.25900000000000001</v>
      </c>
      <c r="BL199" s="154">
        <v>0.115</v>
      </c>
      <c r="BM199" s="154">
        <v>9.4E-2</v>
      </c>
      <c r="BN199" s="154">
        <v>0.35799999999999998</v>
      </c>
      <c r="DU199" s="4"/>
      <c r="DZ199" s="196"/>
      <c r="EA199" s="196"/>
      <c r="EB199" s="196"/>
      <c r="EC199" s="196"/>
      <c r="ED199" s="196"/>
      <c r="EE199" s="196"/>
    </row>
    <row r="200" spans="30:135" ht="13" x14ac:dyDescent="0.15">
      <c r="AD200" s="144">
        <f t="shared" si="97"/>
        <v>87.434782608695656</v>
      </c>
      <c r="AE200" s="144">
        <f t="shared" si="98"/>
        <v>82.098458478368968</v>
      </c>
      <c r="AF200" s="149">
        <v>119</v>
      </c>
      <c r="AG200" s="150" t="s">
        <v>435</v>
      </c>
      <c r="AH200" s="149">
        <v>23</v>
      </c>
      <c r="AI200" s="151">
        <v>1</v>
      </c>
      <c r="AJ200" s="152">
        <v>2011</v>
      </c>
      <c r="AK200" s="152">
        <v>1651</v>
      </c>
      <c r="AL200" s="149">
        <v>0.82099999999999995</v>
      </c>
      <c r="AM200" s="152">
        <v>889</v>
      </c>
      <c r="AN200" s="152">
        <v>619</v>
      </c>
      <c r="AO200" s="152">
        <v>1508</v>
      </c>
      <c r="AP200" s="151">
        <v>0.41</v>
      </c>
      <c r="AQ200" s="151">
        <v>0.47</v>
      </c>
      <c r="AR200" s="154">
        <v>0.17299999999999999</v>
      </c>
      <c r="AS200" s="154">
        <v>9.1999999999999998E-2</v>
      </c>
      <c r="AT200" s="154">
        <v>7.9000000000000001E-2</v>
      </c>
      <c r="AU200" s="154">
        <v>0.372</v>
      </c>
      <c r="AW200" s="196"/>
      <c r="AX200" s="144">
        <f t="shared" si="99"/>
        <v>76.552106430155206</v>
      </c>
      <c r="AY200" s="149">
        <v>119</v>
      </c>
      <c r="AZ200" s="150" t="s">
        <v>436</v>
      </c>
      <c r="BA200" s="149">
        <v>21</v>
      </c>
      <c r="BB200" s="151">
        <v>1</v>
      </c>
      <c r="BC200" s="152">
        <v>1804</v>
      </c>
      <c r="BD200" s="152">
        <v>1381</v>
      </c>
      <c r="BE200" s="149">
        <v>0.76600000000000001</v>
      </c>
      <c r="BF200" s="152">
        <v>795</v>
      </c>
      <c r="BG200" s="152">
        <v>514</v>
      </c>
      <c r="BH200" s="152">
        <v>1309</v>
      </c>
      <c r="BI200" s="153">
        <v>0.39300000000000002</v>
      </c>
      <c r="BJ200" s="153">
        <v>0.437</v>
      </c>
      <c r="BK200" s="154">
        <v>0.183</v>
      </c>
      <c r="BL200" s="154">
        <v>0.111</v>
      </c>
      <c r="BM200" s="154">
        <v>9.0999999999999998E-2</v>
      </c>
      <c r="BN200" s="154">
        <v>0.36399999999999999</v>
      </c>
      <c r="DU200" s="4"/>
      <c r="DZ200" s="196"/>
      <c r="EA200" s="196"/>
      <c r="EB200" s="196"/>
      <c r="EC200" s="196"/>
      <c r="ED200" s="196"/>
      <c r="EE200" s="196"/>
    </row>
    <row r="201" spans="30:135" ht="13" x14ac:dyDescent="0.15">
      <c r="AD201" s="144">
        <f t="shared" si="97"/>
        <v>72.428571428571431</v>
      </c>
      <c r="AE201" s="144">
        <f t="shared" si="98"/>
        <v>81.952662721893489</v>
      </c>
      <c r="AF201" s="149">
        <v>120</v>
      </c>
      <c r="AG201" s="150" t="s">
        <v>311</v>
      </c>
      <c r="AH201" s="149">
        <v>14</v>
      </c>
      <c r="AI201" s="151">
        <v>1</v>
      </c>
      <c r="AJ201" s="152">
        <v>1014</v>
      </c>
      <c r="AK201" s="152">
        <v>831</v>
      </c>
      <c r="AL201" s="149">
        <v>0.82</v>
      </c>
      <c r="AM201" s="152">
        <v>455</v>
      </c>
      <c r="AN201" s="152">
        <v>315</v>
      </c>
      <c r="AO201" s="152">
        <v>770</v>
      </c>
      <c r="AP201" s="153">
        <v>0.40899999999999997</v>
      </c>
      <c r="AQ201" s="153">
        <v>0.47899999999999998</v>
      </c>
      <c r="AR201" s="154">
        <v>0.18099999999999999</v>
      </c>
      <c r="AS201" s="154">
        <v>7.5999999999999998E-2</v>
      </c>
      <c r="AT201" s="154">
        <v>6.2E-2</v>
      </c>
      <c r="AU201" s="154">
        <v>0.36499999999999999</v>
      </c>
      <c r="AW201" s="196"/>
      <c r="AX201" s="144">
        <f t="shared" si="99"/>
        <v>76.64637520752629</v>
      </c>
      <c r="AY201" s="149">
        <v>120</v>
      </c>
      <c r="AZ201" s="150" t="s">
        <v>359</v>
      </c>
      <c r="BA201" s="149">
        <v>22</v>
      </c>
      <c r="BB201" s="151">
        <v>1</v>
      </c>
      <c r="BC201" s="152">
        <v>1807</v>
      </c>
      <c r="BD201" s="152">
        <v>1385</v>
      </c>
      <c r="BE201" s="149">
        <v>0.76600000000000001</v>
      </c>
      <c r="BF201" s="152">
        <v>752</v>
      </c>
      <c r="BG201" s="152">
        <v>473</v>
      </c>
      <c r="BH201" s="152">
        <v>1225</v>
      </c>
      <c r="BI201" s="153">
        <v>0.38600000000000001</v>
      </c>
      <c r="BJ201" s="153">
        <v>0.442</v>
      </c>
      <c r="BK201" s="154">
        <v>0.21099999999999999</v>
      </c>
      <c r="BL201" s="154">
        <v>0.129</v>
      </c>
      <c r="BM201" s="154">
        <v>9.0999999999999998E-2</v>
      </c>
      <c r="BN201" s="154">
        <v>0.36099999999999999</v>
      </c>
      <c r="DU201" s="4"/>
      <c r="DZ201" s="196"/>
      <c r="EA201" s="196"/>
      <c r="EB201" s="196"/>
      <c r="EC201" s="196"/>
      <c r="ED201" s="196"/>
      <c r="EE201" s="196"/>
    </row>
    <row r="202" spans="30:135" ht="13" x14ac:dyDescent="0.15">
      <c r="AD202" s="144">
        <f t="shared" si="97"/>
        <v>78.150000000000006</v>
      </c>
      <c r="AE202" s="144">
        <f t="shared" si="98"/>
        <v>82.021753039027516</v>
      </c>
      <c r="AF202" s="149">
        <v>121</v>
      </c>
      <c r="AG202" s="150" t="s">
        <v>437</v>
      </c>
      <c r="AH202" s="149">
        <v>20</v>
      </c>
      <c r="AI202" s="151">
        <v>1</v>
      </c>
      <c r="AJ202" s="152">
        <v>1563</v>
      </c>
      <c r="AK202" s="152">
        <v>1282</v>
      </c>
      <c r="AL202" s="149">
        <v>0.82</v>
      </c>
      <c r="AM202" s="152">
        <v>683</v>
      </c>
      <c r="AN202" s="152">
        <v>455</v>
      </c>
      <c r="AO202" s="152">
        <v>1138</v>
      </c>
      <c r="AP202" s="151">
        <v>0.4</v>
      </c>
      <c r="AQ202" s="153">
        <v>0.46400000000000002</v>
      </c>
      <c r="AR202" s="154">
        <v>0.17899999999999999</v>
      </c>
      <c r="AS202" s="154">
        <v>0.108</v>
      </c>
      <c r="AT202" s="154">
        <v>8.1000000000000003E-2</v>
      </c>
      <c r="AU202" s="154">
        <v>0.376</v>
      </c>
      <c r="AW202" s="196"/>
      <c r="AX202" s="144">
        <f t="shared" si="99"/>
        <v>76.633785450061652</v>
      </c>
      <c r="AY202" s="149">
        <v>121</v>
      </c>
      <c r="AZ202" s="150" t="s">
        <v>438</v>
      </c>
      <c r="BA202" s="149">
        <v>20</v>
      </c>
      <c r="BB202" s="151">
        <v>1</v>
      </c>
      <c r="BC202" s="152">
        <v>1622</v>
      </c>
      <c r="BD202" s="152">
        <v>1243</v>
      </c>
      <c r="BE202" s="149">
        <v>0.76600000000000001</v>
      </c>
      <c r="BF202" s="152">
        <v>606</v>
      </c>
      <c r="BG202" s="152">
        <v>444</v>
      </c>
      <c r="BH202" s="152">
        <v>1050</v>
      </c>
      <c r="BI202" s="153">
        <v>0.42299999999999999</v>
      </c>
      <c r="BJ202" s="153">
        <v>0.46500000000000002</v>
      </c>
      <c r="BK202" s="155">
        <v>0.24</v>
      </c>
      <c r="BL202" s="154">
        <v>0.13100000000000001</v>
      </c>
      <c r="BM202" s="154">
        <v>9.4E-2</v>
      </c>
      <c r="BN202" s="154">
        <v>0.371</v>
      </c>
      <c r="DU202" s="4"/>
      <c r="DZ202" s="196"/>
      <c r="EA202" s="196"/>
      <c r="EB202" s="196"/>
      <c r="EC202" s="196"/>
      <c r="ED202" s="196"/>
      <c r="EE202" s="196"/>
    </row>
    <row r="203" spans="30:135" ht="13" x14ac:dyDescent="0.15">
      <c r="AD203" s="144">
        <f t="shared" si="97"/>
        <v>87.521739130434781</v>
      </c>
      <c r="AE203" s="144">
        <f t="shared" si="98"/>
        <v>81.867858917039243</v>
      </c>
      <c r="AF203" s="149">
        <v>122</v>
      </c>
      <c r="AG203" s="150" t="s">
        <v>439</v>
      </c>
      <c r="AH203" s="149">
        <v>23</v>
      </c>
      <c r="AI203" s="151">
        <v>1</v>
      </c>
      <c r="AJ203" s="152">
        <v>2013</v>
      </c>
      <c r="AK203" s="152">
        <v>1648</v>
      </c>
      <c r="AL203" s="149">
        <v>0.81899999999999995</v>
      </c>
      <c r="AM203" s="152">
        <v>909</v>
      </c>
      <c r="AN203" s="152">
        <v>596</v>
      </c>
      <c r="AO203" s="152">
        <v>1505</v>
      </c>
      <c r="AP203" s="153">
        <v>0.39600000000000002</v>
      </c>
      <c r="AQ203" s="153">
        <v>0.442</v>
      </c>
      <c r="AR203" s="154">
        <v>0.16200000000000001</v>
      </c>
      <c r="AS203" s="154">
        <v>0.106</v>
      </c>
      <c r="AT203" s="154">
        <v>8.5000000000000006E-2</v>
      </c>
      <c r="AU203" s="154">
        <v>0.38100000000000001</v>
      </c>
      <c r="AW203" s="196"/>
      <c r="AX203" s="144">
        <f t="shared" si="99"/>
        <v>76.687988628287144</v>
      </c>
      <c r="AY203" s="149">
        <v>122</v>
      </c>
      <c r="AZ203" s="150" t="s">
        <v>440</v>
      </c>
      <c r="BA203" s="149">
        <v>18</v>
      </c>
      <c r="BB203" s="151">
        <v>1</v>
      </c>
      <c r="BC203" s="152">
        <v>1407</v>
      </c>
      <c r="BD203" s="152">
        <v>1079</v>
      </c>
      <c r="BE203" s="149">
        <v>0.76700000000000002</v>
      </c>
      <c r="BF203" s="152">
        <v>587</v>
      </c>
      <c r="BG203" s="152">
        <v>401</v>
      </c>
      <c r="BH203" s="152">
        <v>988</v>
      </c>
      <c r="BI203" s="153">
        <v>0.40600000000000003</v>
      </c>
      <c r="BJ203" s="153">
        <v>0.44600000000000001</v>
      </c>
      <c r="BK203" s="154">
        <v>0.20799999999999999</v>
      </c>
      <c r="BL203" s="154">
        <v>0.106</v>
      </c>
      <c r="BM203" s="154">
        <v>8.6999999999999994E-2</v>
      </c>
      <c r="BN203" s="154">
        <v>0.36499999999999999</v>
      </c>
      <c r="DU203" s="4"/>
      <c r="DZ203" s="196"/>
      <c r="EA203" s="196"/>
      <c r="EB203" s="196"/>
      <c r="EC203" s="196"/>
      <c r="ED203" s="196"/>
      <c r="EE203" s="196"/>
    </row>
    <row r="204" spans="30:135" ht="13" x14ac:dyDescent="0.15">
      <c r="AD204" s="144">
        <f t="shared" si="97"/>
        <v>85.95</v>
      </c>
      <c r="AE204" s="144">
        <f t="shared" si="98"/>
        <v>81.791739383362412</v>
      </c>
      <c r="AF204" s="149">
        <v>123</v>
      </c>
      <c r="AG204" s="150" t="s">
        <v>441</v>
      </c>
      <c r="AH204" s="149">
        <v>20</v>
      </c>
      <c r="AI204" s="151">
        <v>1</v>
      </c>
      <c r="AJ204" s="152">
        <v>1719</v>
      </c>
      <c r="AK204" s="152">
        <v>1406</v>
      </c>
      <c r="AL204" s="149">
        <v>0.81799999999999995</v>
      </c>
      <c r="AM204" s="152">
        <v>778</v>
      </c>
      <c r="AN204" s="152">
        <v>535</v>
      </c>
      <c r="AO204" s="152">
        <v>1313</v>
      </c>
      <c r="AP204" s="153">
        <v>0.40699999999999997</v>
      </c>
      <c r="AQ204" s="153">
        <v>0.45200000000000001</v>
      </c>
      <c r="AR204" s="154">
        <v>0.14399999999999999</v>
      </c>
      <c r="AS204" s="154">
        <v>0.112</v>
      </c>
      <c r="AT204" s="154">
        <v>8.7999999999999995E-2</v>
      </c>
      <c r="AU204" s="154">
        <v>0.38700000000000001</v>
      </c>
      <c r="AW204" s="196"/>
      <c r="AX204" s="144">
        <f t="shared" si="99"/>
        <v>76.70753064798599</v>
      </c>
      <c r="AY204" s="149">
        <v>123</v>
      </c>
      <c r="AZ204" s="150" t="s">
        <v>314</v>
      </c>
      <c r="BA204" s="149">
        <v>20</v>
      </c>
      <c r="BB204" s="151">
        <v>1</v>
      </c>
      <c r="BC204" s="152">
        <v>1713</v>
      </c>
      <c r="BD204" s="152">
        <v>1314</v>
      </c>
      <c r="BE204" s="149">
        <v>0.76700000000000002</v>
      </c>
      <c r="BF204" s="152">
        <v>719</v>
      </c>
      <c r="BG204" s="152">
        <v>518</v>
      </c>
      <c r="BH204" s="152">
        <v>1237</v>
      </c>
      <c r="BI204" s="153">
        <v>0.41899999999999998</v>
      </c>
      <c r="BJ204" s="151">
        <v>0.46</v>
      </c>
      <c r="BK204" s="154">
        <v>0.217</v>
      </c>
      <c r="BL204" s="154">
        <v>7.8E-2</v>
      </c>
      <c r="BM204" s="154">
        <v>6.0999999999999999E-2</v>
      </c>
      <c r="BN204" s="155">
        <v>0.36</v>
      </c>
      <c r="DU204" s="4"/>
      <c r="DZ204" s="196"/>
      <c r="EA204" s="196"/>
      <c r="EB204" s="196"/>
      <c r="EC204" s="196"/>
      <c r="ED204" s="196"/>
      <c r="EE204" s="196"/>
    </row>
    <row r="205" spans="30:135" ht="13" x14ac:dyDescent="0.15">
      <c r="AD205" s="144">
        <f t="shared" si="97"/>
        <v>78.681818181818187</v>
      </c>
      <c r="AE205" s="144">
        <f t="shared" si="98"/>
        <v>81.744656268053149</v>
      </c>
      <c r="AF205" s="149">
        <v>124</v>
      </c>
      <c r="AG205" s="150" t="s">
        <v>442</v>
      </c>
      <c r="AH205" s="149">
        <v>22</v>
      </c>
      <c r="AI205" s="151">
        <v>1</v>
      </c>
      <c r="AJ205" s="152">
        <v>1731</v>
      </c>
      <c r="AK205" s="152">
        <v>1415</v>
      </c>
      <c r="AL205" s="149">
        <v>0.81699999999999995</v>
      </c>
      <c r="AM205" s="152">
        <v>740</v>
      </c>
      <c r="AN205" s="152">
        <v>506</v>
      </c>
      <c r="AO205" s="152">
        <v>1246</v>
      </c>
      <c r="AP205" s="153">
        <v>0.40600000000000003</v>
      </c>
      <c r="AQ205" s="153">
        <v>0.45600000000000002</v>
      </c>
      <c r="AR205" s="154">
        <v>0.188</v>
      </c>
      <c r="AS205" s="155">
        <v>0.11</v>
      </c>
      <c r="AT205" s="154">
        <v>6.9000000000000006E-2</v>
      </c>
      <c r="AU205" s="155">
        <v>0.38</v>
      </c>
      <c r="AW205" s="196"/>
      <c r="AX205" s="144">
        <f t="shared" si="99"/>
        <v>76.65260196905767</v>
      </c>
      <c r="AY205" s="149">
        <v>124</v>
      </c>
      <c r="AZ205" s="150" t="s">
        <v>443</v>
      </c>
      <c r="BA205" s="149">
        <v>19</v>
      </c>
      <c r="BB205" s="151">
        <v>1</v>
      </c>
      <c r="BC205" s="152">
        <v>1422</v>
      </c>
      <c r="BD205" s="152">
        <v>1090</v>
      </c>
      <c r="BE205" s="149">
        <v>0.76700000000000002</v>
      </c>
      <c r="BF205" s="152">
        <v>579</v>
      </c>
      <c r="BG205" s="152">
        <v>384</v>
      </c>
      <c r="BH205" s="152">
        <v>963</v>
      </c>
      <c r="BI205" s="153">
        <v>0.39900000000000002</v>
      </c>
      <c r="BJ205" s="151">
        <v>0.45</v>
      </c>
      <c r="BK205" s="154">
        <v>0.219</v>
      </c>
      <c r="BL205" s="155">
        <v>0.12</v>
      </c>
      <c r="BM205" s="154">
        <v>9.1999999999999998E-2</v>
      </c>
      <c r="BN205" s="154">
        <v>0.36299999999999999</v>
      </c>
      <c r="DU205" s="4"/>
      <c r="DZ205" s="196"/>
      <c r="EA205" s="196"/>
      <c r="EB205" s="196"/>
      <c r="EC205" s="196"/>
      <c r="ED205" s="196"/>
      <c r="EE205" s="196"/>
    </row>
    <row r="206" spans="30:135" ht="13" x14ac:dyDescent="0.15">
      <c r="AD206" s="144">
        <f t="shared" si="97"/>
        <v>80.357142857142861</v>
      </c>
      <c r="AE206" s="144">
        <f t="shared" si="98"/>
        <v>81.688888888888883</v>
      </c>
      <c r="AF206" s="149">
        <v>125</v>
      </c>
      <c r="AG206" s="150" t="s">
        <v>342</v>
      </c>
      <c r="AH206" s="149">
        <v>14</v>
      </c>
      <c r="AI206" s="151">
        <v>1</v>
      </c>
      <c r="AJ206" s="152">
        <v>1125</v>
      </c>
      <c r="AK206" s="152">
        <v>919</v>
      </c>
      <c r="AL206" s="149">
        <v>0.81699999999999995</v>
      </c>
      <c r="AM206" s="152">
        <v>500</v>
      </c>
      <c r="AN206" s="152">
        <v>321</v>
      </c>
      <c r="AO206" s="152">
        <v>821</v>
      </c>
      <c r="AP206" s="153">
        <v>0.39100000000000001</v>
      </c>
      <c r="AQ206" s="153">
        <v>0.437</v>
      </c>
      <c r="AR206" s="154">
        <v>0.151</v>
      </c>
      <c r="AS206" s="154">
        <v>0.13700000000000001</v>
      </c>
      <c r="AT206" s="154">
        <v>9.5000000000000001E-2</v>
      </c>
      <c r="AU206" s="154">
        <v>0.39400000000000002</v>
      </c>
      <c r="AW206" s="196"/>
      <c r="AX206" s="144">
        <f t="shared" si="99"/>
        <v>76.794258373205736</v>
      </c>
      <c r="AY206" s="149">
        <v>125</v>
      </c>
      <c r="AZ206" s="150" t="s">
        <v>444</v>
      </c>
      <c r="BA206" s="149">
        <v>5</v>
      </c>
      <c r="BB206" s="151">
        <v>1</v>
      </c>
      <c r="BC206" s="152">
        <v>418</v>
      </c>
      <c r="BD206" s="152">
        <v>321</v>
      </c>
      <c r="BE206" s="149">
        <v>0.76800000000000002</v>
      </c>
      <c r="BF206" s="152">
        <v>175</v>
      </c>
      <c r="BG206" s="152">
        <v>122</v>
      </c>
      <c r="BH206" s="152">
        <v>297</v>
      </c>
      <c r="BI206" s="153">
        <v>0.41099999999999998</v>
      </c>
      <c r="BJ206" s="153">
        <v>0.45600000000000002</v>
      </c>
      <c r="BK206" s="154">
        <v>0.21099999999999999</v>
      </c>
      <c r="BL206" s="154">
        <v>9.6000000000000002E-2</v>
      </c>
      <c r="BM206" s="154">
        <v>8.8999999999999996E-2</v>
      </c>
      <c r="BN206" s="154">
        <v>0.36399999999999999</v>
      </c>
      <c r="DU206" s="4"/>
      <c r="DZ206" s="196"/>
      <c r="EA206" s="196"/>
      <c r="EB206" s="196"/>
      <c r="EC206" s="196"/>
      <c r="ED206" s="196"/>
      <c r="EE206" s="196"/>
    </row>
    <row r="207" spans="30:135" ht="13" x14ac:dyDescent="0.15">
      <c r="AD207" s="144">
        <f t="shared" si="97"/>
        <v>80.166666666666671</v>
      </c>
      <c r="AE207" s="144">
        <f t="shared" si="98"/>
        <v>81.4968814968815</v>
      </c>
      <c r="AF207" s="149">
        <v>126</v>
      </c>
      <c r="AG207" s="150" t="s">
        <v>445</v>
      </c>
      <c r="AH207" s="149">
        <v>18</v>
      </c>
      <c r="AI207" s="151">
        <v>1</v>
      </c>
      <c r="AJ207" s="152">
        <v>1443</v>
      </c>
      <c r="AK207" s="152">
        <v>1176</v>
      </c>
      <c r="AL207" s="149">
        <v>0.81499999999999995</v>
      </c>
      <c r="AM207" s="152">
        <v>595</v>
      </c>
      <c r="AN207" s="152">
        <v>432</v>
      </c>
      <c r="AO207" s="152">
        <v>1027</v>
      </c>
      <c r="AP207" s="153">
        <v>0.42099999999999999</v>
      </c>
      <c r="AQ207" s="151">
        <v>0.47</v>
      </c>
      <c r="AR207" s="154">
        <v>0.185</v>
      </c>
      <c r="AS207" s="154">
        <v>0.126</v>
      </c>
      <c r="AT207" s="154">
        <v>0.10299999999999999</v>
      </c>
      <c r="AU207" s="154">
        <v>0.38900000000000001</v>
      </c>
      <c r="AW207" s="196"/>
      <c r="AX207" s="144">
        <f t="shared" si="99"/>
        <v>76.820307281229134</v>
      </c>
      <c r="AY207" s="149">
        <v>126</v>
      </c>
      <c r="AZ207" s="150" t="s">
        <v>252</v>
      </c>
      <c r="BA207" s="149">
        <v>18</v>
      </c>
      <c r="BB207" s="151">
        <v>1</v>
      </c>
      <c r="BC207" s="152">
        <v>1497</v>
      </c>
      <c r="BD207" s="152">
        <v>1150</v>
      </c>
      <c r="BE207" s="149">
        <v>0.76800000000000002</v>
      </c>
      <c r="BF207" s="152">
        <v>732</v>
      </c>
      <c r="BG207" s="152">
        <v>425</v>
      </c>
      <c r="BH207" s="152">
        <v>1157</v>
      </c>
      <c r="BI207" s="153">
        <v>0.36699999999999999</v>
      </c>
      <c r="BJ207" s="153">
        <v>0.41799999999999998</v>
      </c>
      <c r="BK207" s="155">
        <v>0.15</v>
      </c>
      <c r="BL207" s="154">
        <v>9.0999999999999998E-2</v>
      </c>
      <c r="BM207" s="154">
        <v>7.9000000000000001E-2</v>
      </c>
      <c r="BN207" s="154">
        <v>0.35499999999999998</v>
      </c>
      <c r="DU207" s="4"/>
      <c r="DZ207" s="196"/>
      <c r="EA207" s="196"/>
      <c r="EB207" s="196"/>
      <c r="EC207" s="196"/>
      <c r="ED207" s="196"/>
      <c r="EE207" s="196"/>
    </row>
    <row r="208" spans="30:135" ht="13" x14ac:dyDescent="0.15">
      <c r="AD208" s="144">
        <f t="shared" si="97"/>
        <v>83.458333333333329</v>
      </c>
      <c r="AE208" s="144">
        <f t="shared" si="98"/>
        <v>81.527708437343989</v>
      </c>
      <c r="AF208" s="149">
        <v>127</v>
      </c>
      <c r="AG208" s="150" t="s">
        <v>446</v>
      </c>
      <c r="AH208" s="149">
        <v>24</v>
      </c>
      <c r="AI208" s="151">
        <v>1</v>
      </c>
      <c r="AJ208" s="152">
        <v>2003</v>
      </c>
      <c r="AK208" s="152">
        <v>1633</v>
      </c>
      <c r="AL208" s="149">
        <v>0.81499999999999995</v>
      </c>
      <c r="AM208" s="152">
        <v>835</v>
      </c>
      <c r="AN208" s="152">
        <v>567</v>
      </c>
      <c r="AO208" s="152">
        <v>1402</v>
      </c>
      <c r="AP208" s="153">
        <v>0.40400000000000003</v>
      </c>
      <c r="AQ208" s="153">
        <v>0.47099999999999997</v>
      </c>
      <c r="AR208" s="154">
        <v>0.20200000000000001</v>
      </c>
      <c r="AS208" s="154">
        <v>0.11700000000000001</v>
      </c>
      <c r="AT208" s="154">
        <v>9.6000000000000002E-2</v>
      </c>
      <c r="AU208" s="154">
        <v>0.375</v>
      </c>
      <c r="AW208" s="196"/>
      <c r="AX208" s="144">
        <f t="shared" si="99"/>
        <v>76.781933662667612</v>
      </c>
      <c r="AY208" s="149">
        <v>127</v>
      </c>
      <c r="AZ208" s="150" t="s">
        <v>445</v>
      </c>
      <c r="BA208" s="149">
        <v>18</v>
      </c>
      <c r="BB208" s="151">
        <v>1</v>
      </c>
      <c r="BC208" s="152">
        <v>1417</v>
      </c>
      <c r="BD208" s="152">
        <v>1088</v>
      </c>
      <c r="BE208" s="149">
        <v>0.76800000000000002</v>
      </c>
      <c r="BF208" s="152">
        <v>621</v>
      </c>
      <c r="BG208" s="152">
        <v>396</v>
      </c>
      <c r="BH208" s="152">
        <v>1017</v>
      </c>
      <c r="BI208" s="153">
        <v>0.38900000000000001</v>
      </c>
      <c r="BJ208" s="151">
        <v>0.45</v>
      </c>
      <c r="BK208" s="154">
        <v>0.20399999999999999</v>
      </c>
      <c r="BL208" s="154">
        <v>9.5000000000000001E-2</v>
      </c>
      <c r="BM208" s="154">
        <v>7.0999999999999994E-2</v>
      </c>
      <c r="BN208" s="154">
        <v>0.34899999999999998</v>
      </c>
      <c r="DU208" s="4"/>
      <c r="DZ208" s="196"/>
      <c r="EA208" s="196"/>
      <c r="EB208" s="196"/>
      <c r="EC208" s="196"/>
      <c r="ED208" s="196"/>
      <c r="EE208" s="196"/>
    </row>
    <row r="209" spans="30:135" ht="13" x14ac:dyDescent="0.15">
      <c r="AD209" s="144">
        <f t="shared" si="97"/>
        <v>82.833333333333329</v>
      </c>
      <c r="AE209" s="144">
        <f t="shared" si="98"/>
        <v>81.354795439302478</v>
      </c>
      <c r="AF209" s="149">
        <v>128</v>
      </c>
      <c r="AG209" s="150" t="s">
        <v>270</v>
      </c>
      <c r="AH209" s="149">
        <v>18</v>
      </c>
      <c r="AI209" s="151">
        <v>1</v>
      </c>
      <c r="AJ209" s="152">
        <v>1491</v>
      </c>
      <c r="AK209" s="152">
        <v>1213</v>
      </c>
      <c r="AL209" s="149">
        <v>0.81399999999999995</v>
      </c>
      <c r="AM209" s="152">
        <v>679</v>
      </c>
      <c r="AN209" s="152">
        <v>411</v>
      </c>
      <c r="AO209" s="152">
        <v>1090</v>
      </c>
      <c r="AP209" s="153">
        <v>0.377</v>
      </c>
      <c r="AQ209" s="153">
        <v>0.439</v>
      </c>
      <c r="AR209" s="154">
        <v>0.157</v>
      </c>
      <c r="AS209" s="154">
        <v>0.125</v>
      </c>
      <c r="AT209" s="154">
        <v>9.6000000000000002E-2</v>
      </c>
      <c r="AU209" s="154">
        <v>0.377</v>
      </c>
      <c r="AW209" s="196"/>
      <c r="AX209" s="144">
        <f t="shared" si="99"/>
        <v>76.806083650190118</v>
      </c>
      <c r="AY209" s="149">
        <v>128</v>
      </c>
      <c r="AZ209" s="150" t="s">
        <v>447</v>
      </c>
      <c r="BA209" s="149">
        <v>17</v>
      </c>
      <c r="BB209" s="151">
        <v>1</v>
      </c>
      <c r="BC209" s="152">
        <v>1315</v>
      </c>
      <c r="BD209" s="152">
        <v>1010</v>
      </c>
      <c r="BE209" s="149">
        <v>0.76800000000000002</v>
      </c>
      <c r="BF209" s="152">
        <v>579</v>
      </c>
      <c r="BG209" s="152">
        <v>352</v>
      </c>
      <c r="BH209" s="152">
        <v>931</v>
      </c>
      <c r="BI209" s="153">
        <v>0.378</v>
      </c>
      <c r="BJ209" s="153">
        <v>0.439</v>
      </c>
      <c r="BK209" s="154">
        <v>0.192</v>
      </c>
      <c r="BL209" s="154">
        <v>0.11600000000000001</v>
      </c>
      <c r="BM209" s="154">
        <v>8.7999999999999995E-2</v>
      </c>
      <c r="BN209" s="154">
        <v>0.35399999999999998</v>
      </c>
      <c r="DU209" s="4"/>
      <c r="DZ209" s="196"/>
      <c r="EA209" s="196"/>
      <c r="EB209" s="196"/>
      <c r="EC209" s="196"/>
      <c r="ED209" s="196"/>
      <c r="EE209" s="196"/>
    </row>
    <row r="210" spans="30:135" ht="13" x14ac:dyDescent="0.15">
      <c r="AD210" s="144">
        <f t="shared" si="97"/>
        <v>82.523809523809533</v>
      </c>
      <c r="AE210" s="144">
        <f t="shared" si="98"/>
        <v>81.41950375072129</v>
      </c>
      <c r="AF210" s="149">
        <v>129</v>
      </c>
      <c r="AG210" s="150" t="s">
        <v>448</v>
      </c>
      <c r="AH210" s="149">
        <v>21</v>
      </c>
      <c r="AI210" s="151">
        <v>1</v>
      </c>
      <c r="AJ210" s="152">
        <v>1733</v>
      </c>
      <c r="AK210" s="152">
        <v>1411</v>
      </c>
      <c r="AL210" s="149">
        <v>0.81399999999999995</v>
      </c>
      <c r="AM210" s="152">
        <v>777</v>
      </c>
      <c r="AN210" s="152">
        <v>492</v>
      </c>
      <c r="AO210" s="152">
        <v>1269</v>
      </c>
      <c r="AP210" s="153">
        <v>0.38800000000000001</v>
      </c>
      <c r="AQ210" s="153">
        <v>0.44700000000000001</v>
      </c>
      <c r="AR210" s="154">
        <v>0.17399999999999999</v>
      </c>
      <c r="AS210" s="154">
        <v>0.114</v>
      </c>
      <c r="AT210" s="154">
        <v>8.7999999999999995E-2</v>
      </c>
      <c r="AU210" s="154">
        <v>0.371</v>
      </c>
      <c r="AW210" s="196"/>
      <c r="AX210" s="144">
        <f t="shared" si="99"/>
        <v>76.927312775330392</v>
      </c>
      <c r="AY210" s="149">
        <v>129</v>
      </c>
      <c r="AZ210" s="150" t="s">
        <v>301</v>
      </c>
      <c r="BA210" s="149">
        <v>23</v>
      </c>
      <c r="BB210" s="151">
        <v>1</v>
      </c>
      <c r="BC210" s="152">
        <v>1816</v>
      </c>
      <c r="BD210" s="152">
        <v>1397</v>
      </c>
      <c r="BE210" s="149">
        <v>0.76900000000000002</v>
      </c>
      <c r="BF210" s="152">
        <v>810</v>
      </c>
      <c r="BG210" s="152">
        <v>498</v>
      </c>
      <c r="BH210" s="152">
        <v>1308</v>
      </c>
      <c r="BI210" s="153">
        <v>0.38100000000000001</v>
      </c>
      <c r="BJ210" s="153">
        <v>0.433</v>
      </c>
      <c r="BK210" s="155">
        <v>0.19</v>
      </c>
      <c r="BL210" s="154">
        <v>0.106</v>
      </c>
      <c r="BM210" s="154">
        <v>9.2999999999999999E-2</v>
      </c>
      <c r="BN210" s="154">
        <v>0.35799999999999998</v>
      </c>
      <c r="DU210" s="4"/>
      <c r="DZ210" s="196"/>
      <c r="EA210" s="196"/>
      <c r="EB210" s="196"/>
      <c r="EC210" s="196"/>
      <c r="ED210" s="196"/>
      <c r="EE210" s="196"/>
    </row>
    <row r="211" spans="30:135" ht="13" x14ac:dyDescent="0.15">
      <c r="AD211" s="144">
        <f t="shared" si="97"/>
        <v>79.05</v>
      </c>
      <c r="AE211" s="144">
        <f t="shared" si="98"/>
        <v>81.340923466160646</v>
      </c>
      <c r="AF211" s="149">
        <v>130</v>
      </c>
      <c r="AG211" s="150" t="s">
        <v>449</v>
      </c>
      <c r="AH211" s="149">
        <v>20</v>
      </c>
      <c r="AI211" s="151">
        <v>1</v>
      </c>
      <c r="AJ211" s="152">
        <v>1581</v>
      </c>
      <c r="AK211" s="152">
        <v>1286</v>
      </c>
      <c r="AL211" s="149">
        <v>0.81299999999999994</v>
      </c>
      <c r="AM211" s="152">
        <v>707</v>
      </c>
      <c r="AN211" s="152">
        <v>467</v>
      </c>
      <c r="AO211" s="152">
        <v>1174</v>
      </c>
      <c r="AP211" s="153">
        <v>0.39800000000000002</v>
      </c>
      <c r="AQ211" s="153">
        <v>0.44500000000000001</v>
      </c>
      <c r="AR211" s="155">
        <v>0.16</v>
      </c>
      <c r="AS211" s="154">
        <v>0.122</v>
      </c>
      <c r="AT211" s="154">
        <v>0.105</v>
      </c>
      <c r="AU211" s="154">
        <v>0.38300000000000001</v>
      </c>
      <c r="AW211" s="196"/>
      <c r="AX211" s="144">
        <f t="shared" si="99"/>
        <v>76.854433909648634</v>
      </c>
      <c r="AY211" s="149">
        <v>130</v>
      </c>
      <c r="AZ211" s="150" t="s">
        <v>450</v>
      </c>
      <c r="BA211" s="149">
        <v>20</v>
      </c>
      <c r="BB211" s="151">
        <v>1</v>
      </c>
      <c r="BC211" s="152">
        <v>1793</v>
      </c>
      <c r="BD211" s="152">
        <v>1378</v>
      </c>
      <c r="BE211" s="149">
        <v>0.76900000000000002</v>
      </c>
      <c r="BF211" s="152">
        <v>640</v>
      </c>
      <c r="BG211" s="152">
        <v>480</v>
      </c>
      <c r="BH211" s="152">
        <v>1120</v>
      </c>
      <c r="BI211" s="153">
        <v>0.42899999999999999</v>
      </c>
      <c r="BJ211" s="153">
        <v>0.46100000000000002</v>
      </c>
      <c r="BK211" s="155">
        <v>0.25</v>
      </c>
      <c r="BL211" s="154">
        <v>0.14399999999999999</v>
      </c>
      <c r="BM211" s="154">
        <v>0.10299999999999999</v>
      </c>
      <c r="BN211" s="154">
        <v>0.38200000000000001</v>
      </c>
      <c r="DU211" s="4"/>
      <c r="DZ211" s="196"/>
      <c r="EA211" s="196"/>
      <c r="EB211" s="196"/>
      <c r="EC211" s="196"/>
      <c r="ED211" s="196"/>
      <c r="EE211" s="196"/>
    </row>
    <row r="212" spans="30:135" ht="13" x14ac:dyDescent="0.15">
      <c r="AD212" s="144">
        <f t="shared" si="97"/>
        <v>81.866666666666674</v>
      </c>
      <c r="AE212" s="144">
        <f t="shared" si="98"/>
        <v>81.188925081433226</v>
      </c>
      <c r="AF212" s="149">
        <v>131</v>
      </c>
      <c r="AG212" s="150" t="s">
        <v>346</v>
      </c>
      <c r="AH212" s="149">
        <v>15</v>
      </c>
      <c r="AI212" s="151">
        <v>1</v>
      </c>
      <c r="AJ212" s="152">
        <v>1228</v>
      </c>
      <c r="AK212" s="152">
        <v>997</v>
      </c>
      <c r="AL212" s="149">
        <v>0.81200000000000006</v>
      </c>
      <c r="AM212" s="152">
        <v>536</v>
      </c>
      <c r="AN212" s="152">
        <v>372</v>
      </c>
      <c r="AO212" s="152">
        <v>908</v>
      </c>
      <c r="AP212" s="151">
        <v>0.41</v>
      </c>
      <c r="AQ212" s="153">
        <v>0.45900000000000002</v>
      </c>
      <c r="AR212" s="154">
        <v>0.17299999999999999</v>
      </c>
      <c r="AS212" s="154">
        <v>0.104</v>
      </c>
      <c r="AT212" s="154">
        <v>7.9000000000000001E-2</v>
      </c>
      <c r="AU212" s="154">
        <v>0.379</v>
      </c>
      <c r="AW212" s="196"/>
      <c r="AX212" s="144">
        <f t="shared" si="99"/>
        <v>76.923076923076934</v>
      </c>
      <c r="AY212" s="149">
        <v>131</v>
      </c>
      <c r="AZ212" s="150" t="s">
        <v>451</v>
      </c>
      <c r="BA212" s="149">
        <v>24</v>
      </c>
      <c r="BB212" s="151">
        <v>1</v>
      </c>
      <c r="BC212" s="152">
        <v>2041</v>
      </c>
      <c r="BD212" s="152">
        <v>1570</v>
      </c>
      <c r="BE212" s="149">
        <v>0.76900000000000002</v>
      </c>
      <c r="BF212" s="152">
        <v>859</v>
      </c>
      <c r="BG212" s="152">
        <v>565</v>
      </c>
      <c r="BH212" s="152">
        <v>1424</v>
      </c>
      <c r="BI212" s="153">
        <v>0.39700000000000002</v>
      </c>
      <c r="BJ212" s="153">
        <v>0.44400000000000001</v>
      </c>
      <c r="BK212" s="154">
        <v>0.20499999999999999</v>
      </c>
      <c r="BL212" s="154">
        <v>0.115</v>
      </c>
      <c r="BM212" s="154">
        <v>8.2000000000000003E-2</v>
      </c>
      <c r="BN212" s="154">
        <v>0.36499999999999999</v>
      </c>
      <c r="DU212" s="4"/>
      <c r="DZ212" s="196"/>
      <c r="EA212" s="196"/>
      <c r="EB212" s="196"/>
      <c r="EC212" s="196"/>
      <c r="ED212" s="196"/>
      <c r="EE212" s="196"/>
    </row>
    <row r="213" spans="30:135" ht="13" x14ac:dyDescent="0.15">
      <c r="AD213" s="144">
        <f t="shared" si="97"/>
        <v>85.76</v>
      </c>
      <c r="AE213" s="144">
        <f t="shared" si="98"/>
        <v>81.25</v>
      </c>
      <c r="AF213" s="149">
        <v>132</v>
      </c>
      <c r="AG213" s="150" t="s">
        <v>434</v>
      </c>
      <c r="AH213" s="149">
        <v>25</v>
      </c>
      <c r="AI213" s="151">
        <v>1</v>
      </c>
      <c r="AJ213" s="152">
        <v>2144</v>
      </c>
      <c r="AK213" s="152">
        <v>1742</v>
      </c>
      <c r="AL213" s="149">
        <v>0.81200000000000006</v>
      </c>
      <c r="AM213" s="152">
        <v>940</v>
      </c>
      <c r="AN213" s="152">
        <v>647</v>
      </c>
      <c r="AO213" s="152">
        <v>1587</v>
      </c>
      <c r="AP213" s="153">
        <v>0.40799999999999997</v>
      </c>
      <c r="AQ213" s="153">
        <v>0.44700000000000001</v>
      </c>
      <c r="AR213" s="154">
        <v>0.16500000000000001</v>
      </c>
      <c r="AS213" s="154">
        <v>0.11899999999999999</v>
      </c>
      <c r="AT213" s="154">
        <v>9.9000000000000005E-2</v>
      </c>
      <c r="AU213" s="154">
        <v>0.38600000000000001</v>
      </c>
      <c r="AW213" s="196"/>
      <c r="AX213" s="144">
        <f t="shared" si="99"/>
        <v>76.945668135095445</v>
      </c>
      <c r="AY213" s="149">
        <v>132</v>
      </c>
      <c r="AZ213" s="150" t="s">
        <v>452</v>
      </c>
      <c r="BA213" s="149">
        <v>22</v>
      </c>
      <c r="BB213" s="151">
        <v>1</v>
      </c>
      <c r="BC213" s="152">
        <v>2043</v>
      </c>
      <c r="BD213" s="152">
        <v>1572</v>
      </c>
      <c r="BE213" s="149">
        <v>0.76900000000000002</v>
      </c>
      <c r="BF213" s="152">
        <v>869</v>
      </c>
      <c r="BG213" s="152">
        <v>547</v>
      </c>
      <c r="BH213" s="152">
        <v>1416</v>
      </c>
      <c r="BI213" s="153">
        <v>0.38600000000000001</v>
      </c>
      <c r="BJ213" s="153">
        <v>0.44700000000000001</v>
      </c>
      <c r="BK213" s="154">
        <v>0.20599999999999999</v>
      </c>
      <c r="BL213" s="154">
        <v>0.124</v>
      </c>
      <c r="BM213" s="155">
        <v>0.09</v>
      </c>
      <c r="BN213" s="154">
        <v>0.35599999999999998</v>
      </c>
      <c r="DU213" s="4"/>
      <c r="DZ213" s="196"/>
      <c r="EA213" s="196"/>
      <c r="EB213" s="196"/>
      <c r="EC213" s="196"/>
      <c r="ED213" s="196"/>
      <c r="EE213" s="196"/>
    </row>
    <row r="214" spans="30:135" ht="13" x14ac:dyDescent="0.15">
      <c r="AD214" s="144">
        <f t="shared" si="97"/>
        <v>83</v>
      </c>
      <c r="AE214" s="144">
        <f t="shared" si="98"/>
        <v>81.067125645438892</v>
      </c>
      <c r="AF214" s="149">
        <v>133</v>
      </c>
      <c r="AG214" s="150" t="s">
        <v>453</v>
      </c>
      <c r="AH214" s="149">
        <v>21</v>
      </c>
      <c r="AI214" s="151">
        <v>1</v>
      </c>
      <c r="AJ214" s="152">
        <v>1743</v>
      </c>
      <c r="AK214" s="152">
        <v>1413</v>
      </c>
      <c r="AL214" s="149">
        <v>0.81100000000000005</v>
      </c>
      <c r="AM214" s="152">
        <v>762</v>
      </c>
      <c r="AN214" s="152">
        <v>528</v>
      </c>
      <c r="AO214" s="152">
        <v>1290</v>
      </c>
      <c r="AP214" s="153">
        <v>0.40899999999999997</v>
      </c>
      <c r="AQ214" s="153">
        <v>0.46700000000000003</v>
      </c>
      <c r="AR214" s="154">
        <v>0.188</v>
      </c>
      <c r="AS214" s="154">
        <v>8.6999999999999994E-2</v>
      </c>
      <c r="AT214" s="154">
        <v>6.7000000000000004E-2</v>
      </c>
      <c r="AU214" s="154">
        <v>0.371</v>
      </c>
      <c r="AW214" s="196"/>
      <c r="AX214" s="144">
        <f t="shared" si="99"/>
        <v>76.940814757878556</v>
      </c>
      <c r="AY214" s="149">
        <v>133</v>
      </c>
      <c r="AZ214" s="150" t="s">
        <v>454</v>
      </c>
      <c r="BA214" s="149">
        <v>14</v>
      </c>
      <c r="BB214" s="151">
        <v>1</v>
      </c>
      <c r="BC214" s="152">
        <v>1301</v>
      </c>
      <c r="BD214" s="152">
        <v>1001</v>
      </c>
      <c r="BE214" s="149">
        <v>0.76900000000000002</v>
      </c>
      <c r="BF214" s="152">
        <v>521</v>
      </c>
      <c r="BG214" s="152">
        <v>356</v>
      </c>
      <c r="BH214" s="152">
        <v>877</v>
      </c>
      <c r="BI214" s="153">
        <v>0.40600000000000003</v>
      </c>
      <c r="BJ214" s="153">
        <v>0.44900000000000001</v>
      </c>
      <c r="BK214" s="154">
        <v>0.221</v>
      </c>
      <c r="BL214" s="154">
        <v>0.125</v>
      </c>
      <c r="BM214" s="154">
        <v>9.0999999999999998E-2</v>
      </c>
      <c r="BN214" s="154">
        <v>0.36899999999999999</v>
      </c>
      <c r="DU214" s="4"/>
      <c r="DZ214" s="196"/>
      <c r="EA214" s="196"/>
      <c r="EB214" s="196"/>
      <c r="EC214" s="196"/>
      <c r="ED214" s="196"/>
      <c r="EE214" s="196"/>
    </row>
    <row r="215" spans="30:135" ht="13" x14ac:dyDescent="0.15">
      <c r="AD215" s="144">
        <f t="shared" si="97"/>
        <v>84</v>
      </c>
      <c r="AE215" s="144">
        <f t="shared" si="98"/>
        <v>81.055900621118013</v>
      </c>
      <c r="AF215" s="149">
        <v>134</v>
      </c>
      <c r="AG215" s="150" t="s">
        <v>455</v>
      </c>
      <c r="AH215" s="149">
        <v>23</v>
      </c>
      <c r="AI215" s="151">
        <v>1</v>
      </c>
      <c r="AJ215" s="152">
        <v>1932</v>
      </c>
      <c r="AK215" s="152">
        <v>1566</v>
      </c>
      <c r="AL215" s="149">
        <v>0.81100000000000005</v>
      </c>
      <c r="AM215" s="152">
        <v>853</v>
      </c>
      <c r="AN215" s="152">
        <v>572</v>
      </c>
      <c r="AO215" s="152">
        <v>1425</v>
      </c>
      <c r="AP215" s="153">
        <v>0.40100000000000002</v>
      </c>
      <c r="AQ215" s="153">
        <v>0.45400000000000001</v>
      </c>
      <c r="AR215" s="154">
        <v>0.17499999999999999</v>
      </c>
      <c r="AS215" s="154">
        <v>0.109</v>
      </c>
      <c r="AT215" s="154">
        <v>9.0999999999999998E-2</v>
      </c>
      <c r="AU215" s="154">
        <v>0.375</v>
      </c>
      <c r="AW215" s="196"/>
      <c r="AX215" s="144">
        <f t="shared" si="99"/>
        <v>76.876513317191282</v>
      </c>
      <c r="AY215" s="149">
        <v>134</v>
      </c>
      <c r="AZ215" s="150" t="s">
        <v>456</v>
      </c>
      <c r="BA215" s="149">
        <v>21</v>
      </c>
      <c r="BB215" s="151">
        <v>1</v>
      </c>
      <c r="BC215" s="152">
        <v>1652</v>
      </c>
      <c r="BD215" s="152">
        <v>1270</v>
      </c>
      <c r="BE215" s="149">
        <v>0.76900000000000002</v>
      </c>
      <c r="BF215" s="152">
        <v>665</v>
      </c>
      <c r="BG215" s="152">
        <v>436</v>
      </c>
      <c r="BH215" s="152">
        <v>1101</v>
      </c>
      <c r="BI215" s="153">
        <v>0.39600000000000002</v>
      </c>
      <c r="BJ215" s="153">
        <v>0.439</v>
      </c>
      <c r="BK215" s="154">
        <v>0.215</v>
      </c>
      <c r="BL215" s="155">
        <v>0.14000000000000001</v>
      </c>
      <c r="BM215" s="154">
        <v>0.111</v>
      </c>
      <c r="BN215" s="154">
        <v>0.36899999999999999</v>
      </c>
      <c r="DU215" s="4"/>
      <c r="DZ215" s="196"/>
      <c r="EA215" s="196"/>
      <c r="EB215" s="196"/>
      <c r="EC215" s="196"/>
      <c r="ED215" s="196"/>
      <c r="EE215" s="196"/>
    </row>
    <row r="216" spans="30:135" ht="13" x14ac:dyDescent="0.15">
      <c r="AD216" s="144">
        <f t="shared" si="97"/>
        <v>77</v>
      </c>
      <c r="AE216" s="144">
        <f t="shared" si="98"/>
        <v>80.977845683728034</v>
      </c>
      <c r="AF216" s="149">
        <v>135</v>
      </c>
      <c r="AG216" s="150" t="s">
        <v>429</v>
      </c>
      <c r="AH216" s="149">
        <v>17</v>
      </c>
      <c r="AI216" s="151">
        <v>1</v>
      </c>
      <c r="AJ216" s="152">
        <v>1309</v>
      </c>
      <c r="AK216" s="152">
        <v>1060</v>
      </c>
      <c r="AL216" s="149">
        <v>0.81</v>
      </c>
      <c r="AM216" s="152">
        <v>550</v>
      </c>
      <c r="AN216" s="152">
        <v>377</v>
      </c>
      <c r="AO216" s="152">
        <v>927</v>
      </c>
      <c r="AP216" s="153">
        <v>0.40699999999999997</v>
      </c>
      <c r="AQ216" s="153">
        <v>0.46100000000000002</v>
      </c>
      <c r="AR216" s="154">
        <v>0.19500000000000001</v>
      </c>
      <c r="AS216" s="154">
        <v>0.123</v>
      </c>
      <c r="AT216" s="154">
        <v>9.6000000000000002E-2</v>
      </c>
      <c r="AU216" s="154">
        <v>0.377</v>
      </c>
      <c r="AW216" s="196"/>
      <c r="AX216" s="144">
        <f t="shared" si="99"/>
        <v>76.950354609929079</v>
      </c>
      <c r="AY216" s="149">
        <v>135</v>
      </c>
      <c r="AZ216" s="150" t="s">
        <v>457</v>
      </c>
      <c r="BA216" s="149">
        <v>23</v>
      </c>
      <c r="BB216" s="151">
        <v>1</v>
      </c>
      <c r="BC216" s="152">
        <v>1974</v>
      </c>
      <c r="BD216" s="152">
        <v>1519</v>
      </c>
      <c r="BE216" s="149">
        <v>0.77</v>
      </c>
      <c r="BF216" s="152">
        <v>800</v>
      </c>
      <c r="BG216" s="152">
        <v>548</v>
      </c>
      <c r="BH216" s="152">
        <v>1348</v>
      </c>
      <c r="BI216" s="153">
        <v>0.40699999999999997</v>
      </c>
      <c r="BJ216" s="153">
        <v>0.45200000000000001</v>
      </c>
      <c r="BK216" s="154">
        <v>0.221</v>
      </c>
      <c r="BL216" s="154">
        <v>0.11600000000000001</v>
      </c>
      <c r="BM216" s="154">
        <v>9.4E-2</v>
      </c>
      <c r="BN216" s="154">
        <v>0.36799999999999999</v>
      </c>
      <c r="DU216" s="4"/>
      <c r="DZ216" s="196"/>
      <c r="EA216" s="196"/>
      <c r="EB216" s="196"/>
      <c r="EC216" s="196"/>
      <c r="ED216" s="196"/>
      <c r="EE216" s="196"/>
    </row>
    <row r="217" spans="30:135" ht="13" x14ac:dyDescent="0.15">
      <c r="AD217" s="144">
        <f t="shared" si="97"/>
        <v>92.25</v>
      </c>
      <c r="AE217" s="144">
        <f t="shared" si="98"/>
        <v>81.029810298102973</v>
      </c>
      <c r="AF217" s="149">
        <v>136</v>
      </c>
      <c r="AG217" s="150" t="s">
        <v>458</v>
      </c>
      <c r="AH217" s="149">
        <v>8</v>
      </c>
      <c r="AI217" s="151">
        <v>1</v>
      </c>
      <c r="AJ217" s="152">
        <v>738</v>
      </c>
      <c r="AK217" s="152">
        <v>598</v>
      </c>
      <c r="AL217" s="149">
        <v>0.81</v>
      </c>
      <c r="AM217" s="152">
        <v>324</v>
      </c>
      <c r="AN217" s="152">
        <v>224</v>
      </c>
      <c r="AO217" s="152">
        <v>548</v>
      </c>
      <c r="AP217" s="153">
        <v>0.40899999999999997</v>
      </c>
      <c r="AQ217" s="153">
        <v>0.45800000000000002</v>
      </c>
      <c r="AR217" s="154">
        <v>0.17299999999999999</v>
      </c>
      <c r="AS217" s="154">
        <v>0.107</v>
      </c>
      <c r="AT217" s="154">
        <v>9.0999999999999998E-2</v>
      </c>
      <c r="AU217" s="154">
        <v>0.377</v>
      </c>
      <c r="AW217" s="196"/>
      <c r="AX217" s="144">
        <f t="shared" si="99"/>
        <v>77.094105480868663</v>
      </c>
      <c r="AY217" s="149">
        <v>136</v>
      </c>
      <c r="AZ217" s="150" t="s">
        <v>433</v>
      </c>
      <c r="BA217" s="149">
        <v>23</v>
      </c>
      <c r="BB217" s="151">
        <v>1</v>
      </c>
      <c r="BC217" s="152">
        <v>1934</v>
      </c>
      <c r="BD217" s="152">
        <v>1491</v>
      </c>
      <c r="BE217" s="149">
        <v>0.77100000000000002</v>
      </c>
      <c r="BF217" s="152">
        <v>789</v>
      </c>
      <c r="BG217" s="152">
        <v>528</v>
      </c>
      <c r="BH217" s="152">
        <v>1317</v>
      </c>
      <c r="BI217" s="153">
        <v>0.40100000000000002</v>
      </c>
      <c r="BJ217" s="153">
        <v>0.44700000000000001</v>
      </c>
      <c r="BK217" s="154">
        <v>0.20899999999999999</v>
      </c>
      <c r="BL217" s="154">
        <v>0.129</v>
      </c>
      <c r="BM217" s="155">
        <v>0.1</v>
      </c>
      <c r="BN217" s="154">
        <v>0.371</v>
      </c>
      <c r="DU217" s="4"/>
      <c r="DZ217" s="196"/>
      <c r="EA217" s="196"/>
      <c r="EB217" s="196"/>
      <c r="EC217" s="196"/>
      <c r="ED217" s="196"/>
      <c r="EE217" s="196"/>
    </row>
    <row r="218" spans="30:135" ht="13" x14ac:dyDescent="0.15">
      <c r="AD218" s="144">
        <f t="shared" si="97"/>
        <v>78.916666666666671</v>
      </c>
      <c r="AE218" s="144">
        <f t="shared" si="98"/>
        <v>80.992608236536441</v>
      </c>
      <c r="AF218" s="149">
        <v>137</v>
      </c>
      <c r="AG218" s="150" t="s">
        <v>293</v>
      </c>
      <c r="AH218" s="149">
        <v>24</v>
      </c>
      <c r="AI218" s="151">
        <v>1</v>
      </c>
      <c r="AJ218" s="152">
        <v>1894</v>
      </c>
      <c r="AK218" s="152">
        <v>1534</v>
      </c>
      <c r="AL218" s="149">
        <v>0.81</v>
      </c>
      <c r="AM218" s="152">
        <v>760</v>
      </c>
      <c r="AN218" s="152">
        <v>522</v>
      </c>
      <c r="AO218" s="152">
        <v>1282</v>
      </c>
      <c r="AP218" s="153">
        <v>0.40699999999999997</v>
      </c>
      <c r="AQ218" s="153">
        <v>0.46100000000000002</v>
      </c>
      <c r="AR218" s="155">
        <v>0.22</v>
      </c>
      <c r="AS218" s="154">
        <v>0.11899999999999999</v>
      </c>
      <c r="AT218" s="154">
        <v>8.1000000000000003E-2</v>
      </c>
      <c r="AU218" s="154">
        <v>0.373</v>
      </c>
      <c r="AW218" s="196"/>
      <c r="AX218" s="144">
        <f t="shared" si="99"/>
        <v>77.08693149107657</v>
      </c>
      <c r="AY218" s="149">
        <v>137</v>
      </c>
      <c r="AZ218" s="150" t="s">
        <v>459</v>
      </c>
      <c r="BA218" s="149">
        <v>21</v>
      </c>
      <c r="BB218" s="151">
        <v>1</v>
      </c>
      <c r="BC218" s="152">
        <v>1737</v>
      </c>
      <c r="BD218" s="152">
        <v>1339</v>
      </c>
      <c r="BE218" s="149">
        <v>0.77100000000000002</v>
      </c>
      <c r="BF218" s="152">
        <v>732</v>
      </c>
      <c r="BG218" s="152">
        <v>473</v>
      </c>
      <c r="BH218" s="152">
        <v>1205</v>
      </c>
      <c r="BI218" s="153">
        <v>0.39300000000000002</v>
      </c>
      <c r="BJ218" s="153">
        <v>0.45100000000000001</v>
      </c>
      <c r="BK218" s="154">
        <v>0.21299999999999999</v>
      </c>
      <c r="BL218" s="154">
        <v>0.111</v>
      </c>
      <c r="BM218" s="154">
        <v>9.1999999999999998E-2</v>
      </c>
      <c r="BN218" s="154">
        <v>0.35599999999999998</v>
      </c>
      <c r="DU218" s="4"/>
      <c r="DZ218" s="196"/>
      <c r="EA218" s="196"/>
      <c r="EB218" s="196"/>
      <c r="EC218" s="196"/>
      <c r="ED218" s="196"/>
      <c r="EE218" s="196"/>
    </row>
    <row r="219" spans="30:135" ht="13" x14ac:dyDescent="0.15">
      <c r="AD219" s="144">
        <f t="shared" si="97"/>
        <v>84.590909090909093</v>
      </c>
      <c r="AE219" s="144">
        <f t="shared" si="98"/>
        <v>80.816765180010748</v>
      </c>
      <c r="AF219" s="149">
        <v>138</v>
      </c>
      <c r="AG219" s="150" t="s">
        <v>296</v>
      </c>
      <c r="AH219" s="149">
        <v>22</v>
      </c>
      <c r="AI219" s="151">
        <v>1</v>
      </c>
      <c r="AJ219" s="152">
        <v>1861</v>
      </c>
      <c r="AK219" s="152">
        <v>1504</v>
      </c>
      <c r="AL219" s="149">
        <v>0.80800000000000005</v>
      </c>
      <c r="AM219" s="152">
        <v>889</v>
      </c>
      <c r="AN219" s="152">
        <v>587</v>
      </c>
      <c r="AO219" s="152">
        <v>1476</v>
      </c>
      <c r="AP219" s="153">
        <v>0.39800000000000002</v>
      </c>
      <c r="AQ219" s="153">
        <v>0.432</v>
      </c>
      <c r="AR219" s="154">
        <v>0.129</v>
      </c>
      <c r="AS219" s="154">
        <v>9.5000000000000001E-2</v>
      </c>
      <c r="AT219" s="154">
        <v>7.9000000000000001E-2</v>
      </c>
      <c r="AU219" s="154">
        <v>0.38600000000000001</v>
      </c>
      <c r="AW219" s="196"/>
      <c r="AX219" s="144">
        <f t="shared" si="99"/>
        <v>77.107061503416858</v>
      </c>
      <c r="AY219" s="149">
        <v>138</v>
      </c>
      <c r="AZ219" s="150" t="s">
        <v>460</v>
      </c>
      <c r="BA219" s="149">
        <v>10</v>
      </c>
      <c r="BB219" s="151">
        <v>1</v>
      </c>
      <c r="BC219" s="152">
        <v>878</v>
      </c>
      <c r="BD219" s="152">
        <v>677</v>
      </c>
      <c r="BE219" s="149">
        <v>0.77100000000000002</v>
      </c>
      <c r="BF219" s="152">
        <v>362</v>
      </c>
      <c r="BG219" s="152">
        <v>255</v>
      </c>
      <c r="BH219" s="152">
        <v>617</v>
      </c>
      <c r="BI219" s="153">
        <v>0.41299999999999998</v>
      </c>
      <c r="BJ219" s="151">
        <v>0.46</v>
      </c>
      <c r="BK219" s="154">
        <v>0.216</v>
      </c>
      <c r="BL219" s="154">
        <v>9.7000000000000003E-2</v>
      </c>
      <c r="BM219" s="154">
        <v>7.0999999999999994E-2</v>
      </c>
      <c r="BN219" s="155">
        <v>0.36</v>
      </c>
      <c r="DU219" s="4"/>
      <c r="DZ219" s="196"/>
      <c r="EA219" s="196"/>
      <c r="EB219" s="196"/>
      <c r="EC219" s="196"/>
      <c r="ED219" s="196"/>
      <c r="EE219" s="196"/>
    </row>
    <row r="220" spans="30:135" ht="13" x14ac:dyDescent="0.15">
      <c r="AD220" s="144">
        <f t="shared" si="97"/>
        <v>78</v>
      </c>
      <c r="AE220" s="144">
        <f t="shared" si="98"/>
        <v>80.693815987933633</v>
      </c>
      <c r="AF220" s="149">
        <v>139</v>
      </c>
      <c r="AG220" s="150" t="s">
        <v>461</v>
      </c>
      <c r="AH220" s="149">
        <v>17</v>
      </c>
      <c r="AI220" s="151">
        <v>1</v>
      </c>
      <c r="AJ220" s="152">
        <v>1326</v>
      </c>
      <c r="AK220" s="152">
        <v>1070</v>
      </c>
      <c r="AL220" s="149">
        <v>0.80700000000000005</v>
      </c>
      <c r="AM220" s="152">
        <v>575</v>
      </c>
      <c r="AN220" s="152">
        <v>384</v>
      </c>
      <c r="AO220" s="152">
        <v>959</v>
      </c>
      <c r="AP220" s="151">
        <v>0.4</v>
      </c>
      <c r="AQ220" s="153">
        <v>0.45300000000000001</v>
      </c>
      <c r="AR220" s="154">
        <v>0.183</v>
      </c>
      <c r="AS220" s="154">
        <v>0.11600000000000001</v>
      </c>
      <c r="AT220" s="154">
        <v>8.5000000000000006E-2</v>
      </c>
      <c r="AU220" s="154">
        <v>0.376</v>
      </c>
      <c r="AW220" s="196"/>
      <c r="AX220" s="144">
        <f t="shared" si="99"/>
        <v>77.190406265296133</v>
      </c>
      <c r="AY220" s="149">
        <v>139</v>
      </c>
      <c r="AZ220" s="150" t="s">
        <v>462</v>
      </c>
      <c r="BA220" s="149">
        <v>25</v>
      </c>
      <c r="BB220" s="151">
        <v>1</v>
      </c>
      <c r="BC220" s="152">
        <v>2043</v>
      </c>
      <c r="BD220" s="152">
        <v>1577</v>
      </c>
      <c r="BE220" s="149">
        <v>0.77200000000000002</v>
      </c>
      <c r="BF220" s="152">
        <v>808</v>
      </c>
      <c r="BG220" s="152">
        <v>571</v>
      </c>
      <c r="BH220" s="152">
        <v>1379</v>
      </c>
      <c r="BI220" s="153">
        <v>0.41399999999999998</v>
      </c>
      <c r="BJ220" s="151">
        <v>0.46</v>
      </c>
      <c r="BK220" s="154">
        <v>0.22700000000000001</v>
      </c>
      <c r="BL220" s="154">
        <v>0.124</v>
      </c>
      <c r="BM220" s="154">
        <v>9.1999999999999998E-2</v>
      </c>
      <c r="BN220" s="154">
        <v>0.36399999999999999</v>
      </c>
      <c r="DU220" s="4"/>
      <c r="DZ220" s="196"/>
      <c r="EA220" s="196"/>
      <c r="EB220" s="196"/>
      <c r="EC220" s="196"/>
      <c r="ED220" s="196"/>
      <c r="EE220" s="196"/>
    </row>
    <row r="221" spans="30:135" ht="13" x14ac:dyDescent="0.15">
      <c r="AD221" s="144">
        <f t="shared" si="97"/>
        <v>78.89473684210526</v>
      </c>
      <c r="AE221" s="144">
        <f t="shared" si="98"/>
        <v>80.587058038692462</v>
      </c>
      <c r="AF221" s="149">
        <v>140</v>
      </c>
      <c r="AG221" s="150" t="s">
        <v>373</v>
      </c>
      <c r="AH221" s="149">
        <v>19</v>
      </c>
      <c r="AI221" s="151">
        <v>1</v>
      </c>
      <c r="AJ221" s="152">
        <v>1499</v>
      </c>
      <c r="AK221" s="152">
        <v>1208</v>
      </c>
      <c r="AL221" s="149">
        <v>0.80600000000000005</v>
      </c>
      <c r="AM221" s="152">
        <v>658</v>
      </c>
      <c r="AN221" s="152">
        <v>428</v>
      </c>
      <c r="AO221" s="152">
        <v>1086</v>
      </c>
      <c r="AP221" s="153">
        <v>0.39400000000000002</v>
      </c>
      <c r="AQ221" s="153">
        <v>0.436</v>
      </c>
      <c r="AR221" s="154">
        <v>0.16900000000000001</v>
      </c>
      <c r="AS221" s="154">
        <v>0.128</v>
      </c>
      <c r="AT221" s="155">
        <v>0.1</v>
      </c>
      <c r="AU221" s="155">
        <v>0.38</v>
      </c>
      <c r="AW221" s="196"/>
      <c r="AX221" s="144">
        <f t="shared" si="99"/>
        <v>77.234042553191486</v>
      </c>
      <c r="AY221" s="149">
        <v>140</v>
      </c>
      <c r="AZ221" s="150" t="s">
        <v>463</v>
      </c>
      <c r="BA221" s="149">
        <v>17</v>
      </c>
      <c r="BB221" s="151">
        <v>1</v>
      </c>
      <c r="BC221" s="152">
        <v>1410</v>
      </c>
      <c r="BD221" s="152">
        <v>1089</v>
      </c>
      <c r="BE221" s="149">
        <v>0.77200000000000002</v>
      </c>
      <c r="BF221" s="152">
        <v>620</v>
      </c>
      <c r="BG221" s="152">
        <v>407</v>
      </c>
      <c r="BH221" s="152">
        <v>1027</v>
      </c>
      <c r="BI221" s="153">
        <v>0.39600000000000002</v>
      </c>
      <c r="BJ221" s="153">
        <v>0.44500000000000001</v>
      </c>
      <c r="BK221" s="154">
        <v>0.187</v>
      </c>
      <c r="BL221" s="154">
        <v>0.10100000000000001</v>
      </c>
      <c r="BM221" s="154">
        <v>7.4999999999999997E-2</v>
      </c>
      <c r="BN221" s="154">
        <v>0.36199999999999999</v>
      </c>
      <c r="DU221" s="4"/>
      <c r="DZ221" s="196"/>
      <c r="EA221" s="196"/>
      <c r="EB221" s="196"/>
      <c r="EC221" s="196"/>
      <c r="ED221" s="196"/>
      <c r="EE221" s="196"/>
    </row>
    <row r="222" spans="30:135" ht="13" x14ac:dyDescent="0.15">
      <c r="AD222" s="144">
        <f t="shared" si="97"/>
        <v>77.833333333333329</v>
      </c>
      <c r="AE222" s="144">
        <f t="shared" si="98"/>
        <v>80.585296216987871</v>
      </c>
      <c r="AF222" s="149">
        <v>141</v>
      </c>
      <c r="AG222" s="150" t="s">
        <v>241</v>
      </c>
      <c r="AH222" s="149">
        <v>18</v>
      </c>
      <c r="AI222" s="151">
        <v>1</v>
      </c>
      <c r="AJ222" s="152">
        <v>1401</v>
      </c>
      <c r="AK222" s="152">
        <v>1129</v>
      </c>
      <c r="AL222" s="149">
        <v>0.80600000000000005</v>
      </c>
      <c r="AM222" s="152">
        <v>617</v>
      </c>
      <c r="AN222" s="152">
        <v>428</v>
      </c>
      <c r="AO222" s="152">
        <v>1045</v>
      </c>
      <c r="AP222" s="151">
        <v>0.41</v>
      </c>
      <c r="AQ222" s="153">
        <v>0.45800000000000002</v>
      </c>
      <c r="AR222" s="154">
        <v>0.17599999999999999</v>
      </c>
      <c r="AS222" s="154">
        <v>9.9000000000000005E-2</v>
      </c>
      <c r="AT222" s="154">
        <v>7.9000000000000001E-2</v>
      </c>
      <c r="AU222" s="154">
        <v>0.373</v>
      </c>
      <c r="AW222" s="196"/>
      <c r="AX222" s="144">
        <f t="shared" si="99"/>
        <v>77.348777348777347</v>
      </c>
      <c r="AY222" s="149">
        <v>141</v>
      </c>
      <c r="AZ222" s="150" t="s">
        <v>449</v>
      </c>
      <c r="BA222" s="149">
        <v>20</v>
      </c>
      <c r="BB222" s="151">
        <v>1</v>
      </c>
      <c r="BC222" s="152">
        <v>1554</v>
      </c>
      <c r="BD222" s="152">
        <v>1202</v>
      </c>
      <c r="BE222" s="149">
        <v>0.77300000000000002</v>
      </c>
      <c r="BF222" s="152">
        <v>640</v>
      </c>
      <c r="BG222" s="152">
        <v>439</v>
      </c>
      <c r="BH222" s="152">
        <v>1079</v>
      </c>
      <c r="BI222" s="153">
        <v>0.40699999999999997</v>
      </c>
      <c r="BJ222" s="153">
        <v>0.47099999999999997</v>
      </c>
      <c r="BK222" s="154">
        <v>0.221</v>
      </c>
      <c r="BL222" s="154">
        <v>0.10299999999999999</v>
      </c>
      <c r="BM222" s="154">
        <v>8.2000000000000003E-2</v>
      </c>
      <c r="BN222" s="154">
        <v>0.35799999999999998</v>
      </c>
      <c r="DU222" s="4"/>
      <c r="DZ222" s="196"/>
      <c r="EA222" s="196"/>
      <c r="EB222" s="196"/>
      <c r="EC222" s="196"/>
      <c r="ED222" s="196"/>
      <c r="EE222" s="196"/>
    </row>
    <row r="223" spans="30:135" ht="13" x14ac:dyDescent="0.15">
      <c r="AD223" s="144">
        <f t="shared" si="97"/>
        <v>86</v>
      </c>
      <c r="AE223" s="144">
        <f t="shared" si="98"/>
        <v>80.391120507399577</v>
      </c>
      <c r="AF223" s="149">
        <v>142</v>
      </c>
      <c r="AG223" s="150" t="s">
        <v>464</v>
      </c>
      <c r="AH223" s="149">
        <v>22</v>
      </c>
      <c r="AI223" s="151">
        <v>1</v>
      </c>
      <c r="AJ223" s="152">
        <v>1892</v>
      </c>
      <c r="AK223" s="152">
        <v>1521</v>
      </c>
      <c r="AL223" s="149">
        <v>0.80400000000000005</v>
      </c>
      <c r="AM223" s="152">
        <v>807</v>
      </c>
      <c r="AN223" s="152">
        <v>553</v>
      </c>
      <c r="AO223" s="152">
        <v>1360</v>
      </c>
      <c r="AP223" s="153">
        <v>0.40699999999999997</v>
      </c>
      <c r="AQ223" s="153">
        <v>0.45800000000000002</v>
      </c>
      <c r="AR223" s="154">
        <v>0.19500000000000001</v>
      </c>
      <c r="AS223" s="155">
        <v>0.1</v>
      </c>
      <c r="AT223" s="154">
        <v>8.1000000000000003E-2</v>
      </c>
      <c r="AU223" s="154">
        <v>0.374</v>
      </c>
      <c r="AW223" s="196"/>
      <c r="AX223" s="144">
        <f t="shared" si="99"/>
        <v>77.251501000667105</v>
      </c>
      <c r="AY223" s="149">
        <v>142</v>
      </c>
      <c r="AZ223" s="150" t="s">
        <v>465</v>
      </c>
      <c r="BA223" s="149">
        <v>19</v>
      </c>
      <c r="BB223" s="151">
        <v>1</v>
      </c>
      <c r="BC223" s="152">
        <v>1499</v>
      </c>
      <c r="BD223" s="152">
        <v>1158</v>
      </c>
      <c r="BE223" s="149">
        <v>0.77300000000000002</v>
      </c>
      <c r="BF223" s="152">
        <v>724</v>
      </c>
      <c r="BG223" s="152">
        <v>463</v>
      </c>
      <c r="BH223" s="152">
        <v>1187</v>
      </c>
      <c r="BI223" s="151">
        <v>0.39</v>
      </c>
      <c r="BJ223" s="153">
        <v>0.437</v>
      </c>
      <c r="BK223" s="154">
        <v>0.157</v>
      </c>
      <c r="BL223" s="154">
        <v>6.6000000000000003E-2</v>
      </c>
      <c r="BM223" s="154">
        <v>5.2999999999999999E-2</v>
      </c>
      <c r="BN223" s="154">
        <v>0.35299999999999998</v>
      </c>
      <c r="DU223" s="4"/>
      <c r="DZ223" s="196"/>
      <c r="EA223" s="196"/>
      <c r="EB223" s="196"/>
      <c r="EC223" s="196"/>
      <c r="ED223" s="196"/>
      <c r="EE223" s="196"/>
    </row>
    <row r="224" spans="30:135" ht="13" x14ac:dyDescent="0.15">
      <c r="AD224" s="144">
        <f t="shared" si="97"/>
        <v>87.043478260869577</v>
      </c>
      <c r="AE224" s="144">
        <f t="shared" si="98"/>
        <v>80.369630369630372</v>
      </c>
      <c r="AF224" s="149">
        <v>143</v>
      </c>
      <c r="AG224" s="150" t="s">
        <v>466</v>
      </c>
      <c r="AH224" s="149">
        <v>23</v>
      </c>
      <c r="AI224" s="151">
        <v>1</v>
      </c>
      <c r="AJ224" s="152">
        <v>2002</v>
      </c>
      <c r="AK224" s="152">
        <v>1609</v>
      </c>
      <c r="AL224" s="149">
        <v>0.80400000000000005</v>
      </c>
      <c r="AM224" s="152">
        <v>876</v>
      </c>
      <c r="AN224" s="152">
        <v>567</v>
      </c>
      <c r="AO224" s="152">
        <v>1443</v>
      </c>
      <c r="AP224" s="153">
        <v>0.39300000000000002</v>
      </c>
      <c r="AQ224" s="153">
        <v>0.44400000000000001</v>
      </c>
      <c r="AR224" s="154">
        <v>0.17799999999999999</v>
      </c>
      <c r="AS224" s="154">
        <v>0.11899999999999999</v>
      </c>
      <c r="AT224" s="154">
        <v>9.9000000000000005E-2</v>
      </c>
      <c r="AU224" s="154">
        <v>0.375</v>
      </c>
      <c r="AW224" s="196"/>
      <c r="AX224" s="144">
        <f t="shared" si="99"/>
        <v>77.261200338123416</v>
      </c>
      <c r="AY224" s="149">
        <v>143</v>
      </c>
      <c r="AZ224" s="150" t="s">
        <v>467</v>
      </c>
      <c r="BA224" s="149">
        <v>16</v>
      </c>
      <c r="BB224" s="151">
        <v>1</v>
      </c>
      <c r="BC224" s="152">
        <v>1183</v>
      </c>
      <c r="BD224" s="152">
        <v>914</v>
      </c>
      <c r="BE224" s="149">
        <v>0.77300000000000002</v>
      </c>
      <c r="BF224" s="152">
        <v>526</v>
      </c>
      <c r="BG224" s="152">
        <v>342</v>
      </c>
      <c r="BH224" s="152">
        <v>868</v>
      </c>
      <c r="BI224" s="153">
        <v>0.39400000000000002</v>
      </c>
      <c r="BJ224" s="153">
        <v>0.435</v>
      </c>
      <c r="BK224" s="154">
        <v>0.185</v>
      </c>
      <c r="BL224" s="154">
        <v>0.10100000000000001</v>
      </c>
      <c r="BM224" s="154">
        <v>7.9000000000000001E-2</v>
      </c>
      <c r="BN224" s="154">
        <v>0.36299999999999999</v>
      </c>
      <c r="DU224" s="4"/>
      <c r="DZ224" s="196"/>
      <c r="EA224" s="196"/>
      <c r="EB224" s="196"/>
      <c r="EC224" s="196"/>
      <c r="ED224" s="196"/>
      <c r="EE224" s="196"/>
    </row>
    <row r="225" spans="30:135" ht="13" x14ac:dyDescent="0.15">
      <c r="AD225" s="144">
        <f t="shared" si="97"/>
        <v>86</v>
      </c>
      <c r="AE225" s="144">
        <f t="shared" si="98"/>
        <v>80.434782608695656</v>
      </c>
      <c r="AF225" s="149">
        <v>144</v>
      </c>
      <c r="AG225" s="150" t="s">
        <v>468</v>
      </c>
      <c r="AH225" s="149">
        <v>23</v>
      </c>
      <c r="AI225" s="151">
        <v>1</v>
      </c>
      <c r="AJ225" s="152">
        <v>1978</v>
      </c>
      <c r="AK225" s="152">
        <v>1591</v>
      </c>
      <c r="AL225" s="149">
        <v>0.80400000000000005</v>
      </c>
      <c r="AM225" s="152">
        <v>857</v>
      </c>
      <c r="AN225" s="152">
        <v>568</v>
      </c>
      <c r="AO225" s="152">
        <v>1425</v>
      </c>
      <c r="AP225" s="153">
        <v>0.39900000000000002</v>
      </c>
      <c r="AQ225" s="153">
        <v>0.44900000000000001</v>
      </c>
      <c r="AR225" s="154">
        <v>0.17100000000000001</v>
      </c>
      <c r="AS225" s="154">
        <v>0.128</v>
      </c>
      <c r="AT225" s="154">
        <v>9.5000000000000001E-2</v>
      </c>
      <c r="AU225" s="154">
        <v>0.38300000000000001</v>
      </c>
      <c r="AW225" s="196"/>
      <c r="AX225" s="144">
        <f t="shared" si="99"/>
        <v>77.427961579509073</v>
      </c>
      <c r="AY225" s="149">
        <v>144</v>
      </c>
      <c r="AZ225" s="150" t="s">
        <v>469</v>
      </c>
      <c r="BA225" s="149">
        <v>22</v>
      </c>
      <c r="BB225" s="151">
        <v>1</v>
      </c>
      <c r="BC225" s="152">
        <v>1874</v>
      </c>
      <c r="BD225" s="152">
        <v>1451</v>
      </c>
      <c r="BE225" s="149">
        <v>0.77400000000000002</v>
      </c>
      <c r="BF225" s="152">
        <v>816</v>
      </c>
      <c r="BG225" s="152">
        <v>544</v>
      </c>
      <c r="BH225" s="152">
        <v>1360</v>
      </c>
      <c r="BI225" s="151">
        <v>0.4</v>
      </c>
      <c r="BJ225" s="153">
        <v>0.45300000000000001</v>
      </c>
      <c r="BK225" s="154">
        <v>0.193</v>
      </c>
      <c r="BL225" s="154">
        <v>9.5000000000000001E-2</v>
      </c>
      <c r="BM225" s="154">
        <v>7.1999999999999995E-2</v>
      </c>
      <c r="BN225" s="155">
        <v>0.36</v>
      </c>
      <c r="DU225" s="4"/>
      <c r="DZ225" s="196"/>
      <c r="EA225" s="196"/>
      <c r="EB225" s="196"/>
      <c r="EC225" s="196"/>
      <c r="ED225" s="196"/>
      <c r="EE225" s="196"/>
    </row>
    <row r="226" spans="30:135" ht="13" x14ac:dyDescent="0.15">
      <c r="AD226" s="144">
        <f t="shared" si="97"/>
        <v>84.523809523809518</v>
      </c>
      <c r="AE226" s="144">
        <f t="shared" si="98"/>
        <v>80.394366197183103</v>
      </c>
      <c r="AF226" s="149">
        <v>145</v>
      </c>
      <c r="AG226" s="150" t="s">
        <v>470</v>
      </c>
      <c r="AH226" s="149">
        <v>21</v>
      </c>
      <c r="AI226" s="151">
        <v>1</v>
      </c>
      <c r="AJ226" s="152">
        <v>1775</v>
      </c>
      <c r="AK226" s="152">
        <v>1427</v>
      </c>
      <c r="AL226" s="149">
        <v>0.80400000000000005</v>
      </c>
      <c r="AM226" s="152">
        <v>771</v>
      </c>
      <c r="AN226" s="152">
        <v>490</v>
      </c>
      <c r="AO226" s="152">
        <v>1261</v>
      </c>
      <c r="AP226" s="153">
        <v>0.38900000000000001</v>
      </c>
      <c r="AQ226" s="153">
        <v>0.46100000000000002</v>
      </c>
      <c r="AR226" s="154">
        <v>0.192</v>
      </c>
      <c r="AS226" s="154">
        <v>0.11700000000000001</v>
      </c>
      <c r="AT226" s="155">
        <v>0.09</v>
      </c>
      <c r="AU226" s="154">
        <v>0.36599999999999999</v>
      </c>
      <c r="AW226" s="196"/>
      <c r="AX226" s="144">
        <f t="shared" si="99"/>
        <v>77.373134328358205</v>
      </c>
      <c r="AY226" s="149">
        <v>145</v>
      </c>
      <c r="AZ226" s="150" t="s">
        <v>412</v>
      </c>
      <c r="BA226" s="149">
        <v>19</v>
      </c>
      <c r="BB226" s="151">
        <v>1</v>
      </c>
      <c r="BC226" s="152">
        <v>1675</v>
      </c>
      <c r="BD226" s="152">
        <v>1296</v>
      </c>
      <c r="BE226" s="149">
        <v>0.77400000000000002</v>
      </c>
      <c r="BF226" s="152">
        <v>763</v>
      </c>
      <c r="BG226" s="152">
        <v>465</v>
      </c>
      <c r="BH226" s="152">
        <v>1228</v>
      </c>
      <c r="BI226" s="153">
        <v>0.379</v>
      </c>
      <c r="BJ226" s="151">
        <v>0.43</v>
      </c>
      <c r="BK226" s="154">
        <v>0.17899999999999999</v>
      </c>
      <c r="BL226" s="154">
        <v>0.104</v>
      </c>
      <c r="BM226" s="154">
        <v>8.2000000000000003E-2</v>
      </c>
      <c r="BN226" s="154">
        <v>0.35799999999999998</v>
      </c>
      <c r="DU226" s="4"/>
      <c r="DZ226" s="196"/>
      <c r="EA226" s="196"/>
      <c r="EB226" s="196"/>
      <c r="EC226" s="196"/>
      <c r="ED226" s="196"/>
      <c r="EE226" s="196"/>
    </row>
    <row r="227" spans="30:135" ht="13" x14ac:dyDescent="0.15">
      <c r="AD227" s="144">
        <f t="shared" si="97"/>
        <v>80.304347826086953</v>
      </c>
      <c r="AE227" s="144">
        <f t="shared" si="98"/>
        <v>80.3465078505685</v>
      </c>
      <c r="AF227" s="149">
        <v>146</v>
      </c>
      <c r="AG227" s="150" t="s">
        <v>471</v>
      </c>
      <c r="AH227" s="149">
        <v>23</v>
      </c>
      <c r="AI227" s="151">
        <v>1</v>
      </c>
      <c r="AJ227" s="152">
        <v>1847</v>
      </c>
      <c r="AK227" s="152">
        <v>1484</v>
      </c>
      <c r="AL227" s="149">
        <v>0.80300000000000005</v>
      </c>
      <c r="AM227" s="152">
        <v>772</v>
      </c>
      <c r="AN227" s="152">
        <v>525</v>
      </c>
      <c r="AO227" s="152">
        <v>1297</v>
      </c>
      <c r="AP227" s="153">
        <v>0.40500000000000003</v>
      </c>
      <c r="AQ227" s="153">
        <v>0.46300000000000002</v>
      </c>
      <c r="AR227" s="154">
        <v>0.20499999999999999</v>
      </c>
      <c r="AS227" s="154">
        <v>0.108</v>
      </c>
      <c r="AT227" s="154">
        <v>8.2000000000000003E-2</v>
      </c>
      <c r="AU227" s="154">
        <v>0.373</v>
      </c>
      <c r="AW227" s="196"/>
      <c r="AX227" s="144">
        <f t="shared" si="99"/>
        <v>77.522559474979488</v>
      </c>
      <c r="AY227" s="149">
        <v>146</v>
      </c>
      <c r="AZ227" s="150" t="s">
        <v>472</v>
      </c>
      <c r="BA227" s="149">
        <v>15</v>
      </c>
      <c r="BB227" s="151">
        <v>1</v>
      </c>
      <c r="BC227" s="152">
        <v>1219</v>
      </c>
      <c r="BD227" s="152">
        <v>945</v>
      </c>
      <c r="BE227" s="149">
        <v>0.77500000000000002</v>
      </c>
      <c r="BF227" s="152">
        <v>460</v>
      </c>
      <c r="BG227" s="152">
        <v>329</v>
      </c>
      <c r="BH227" s="152">
        <v>789</v>
      </c>
      <c r="BI227" s="153">
        <v>0.41699999999999998</v>
      </c>
      <c r="BJ227" s="153">
        <v>0.47499999999999998</v>
      </c>
      <c r="BK227" s="154">
        <v>0.24299999999999999</v>
      </c>
      <c r="BL227" s="154">
        <v>0.13200000000000001</v>
      </c>
      <c r="BM227" s="154">
        <v>9.2999999999999999E-2</v>
      </c>
      <c r="BN227" s="154">
        <v>0.36299999999999999</v>
      </c>
      <c r="DU227" s="4"/>
      <c r="DZ227" s="196"/>
      <c r="EA227" s="196"/>
      <c r="EB227" s="196"/>
      <c r="EC227" s="196"/>
      <c r="ED227" s="196"/>
      <c r="EE227" s="196"/>
    </row>
    <row r="228" spans="30:135" ht="13" x14ac:dyDescent="0.15">
      <c r="AD228" s="144">
        <f t="shared" si="97"/>
        <v>82.047619047619037</v>
      </c>
      <c r="AE228" s="144">
        <f t="shared" si="98"/>
        <v>80.20893789901335</v>
      </c>
      <c r="AF228" s="149">
        <v>147</v>
      </c>
      <c r="AG228" s="150" t="s">
        <v>473</v>
      </c>
      <c r="AH228" s="149">
        <v>21</v>
      </c>
      <c r="AI228" s="151">
        <v>1</v>
      </c>
      <c r="AJ228" s="152">
        <v>1723</v>
      </c>
      <c r="AK228" s="152">
        <v>1382</v>
      </c>
      <c r="AL228" s="149">
        <v>0.80200000000000005</v>
      </c>
      <c r="AM228" s="152">
        <v>776</v>
      </c>
      <c r="AN228" s="152">
        <v>504</v>
      </c>
      <c r="AO228" s="152">
        <v>1280</v>
      </c>
      <c r="AP228" s="153">
        <v>0.39400000000000002</v>
      </c>
      <c r="AQ228" s="153">
        <v>0.44900000000000001</v>
      </c>
      <c r="AR228" s="154">
        <v>0.16600000000000001</v>
      </c>
      <c r="AS228" s="155">
        <v>0.11</v>
      </c>
      <c r="AT228" s="154">
        <v>8.5000000000000006E-2</v>
      </c>
      <c r="AU228" s="155">
        <v>0.37</v>
      </c>
      <c r="AW228" s="196"/>
      <c r="AX228" s="144">
        <f t="shared" si="99"/>
        <v>77.643835616438366</v>
      </c>
      <c r="AY228" s="149">
        <v>147</v>
      </c>
      <c r="AZ228" s="150" t="s">
        <v>474</v>
      </c>
      <c r="BA228" s="149">
        <v>20</v>
      </c>
      <c r="BB228" s="151">
        <v>1</v>
      </c>
      <c r="BC228" s="152">
        <v>1825</v>
      </c>
      <c r="BD228" s="152">
        <v>1417</v>
      </c>
      <c r="BE228" s="149">
        <v>0.77600000000000002</v>
      </c>
      <c r="BF228" s="152">
        <v>780</v>
      </c>
      <c r="BG228" s="152">
        <v>490</v>
      </c>
      <c r="BH228" s="152">
        <v>1270</v>
      </c>
      <c r="BI228" s="153">
        <v>0.38600000000000001</v>
      </c>
      <c r="BJ228" s="153">
        <v>0.433</v>
      </c>
      <c r="BK228" s="154">
        <v>0.185</v>
      </c>
      <c r="BL228" s="155">
        <v>0.14000000000000001</v>
      </c>
      <c r="BM228" s="154">
        <v>0.104</v>
      </c>
      <c r="BN228" s="154">
        <v>0.375</v>
      </c>
      <c r="DU228" s="4"/>
      <c r="DZ228" s="196"/>
      <c r="EA228" s="196"/>
      <c r="EB228" s="196"/>
      <c r="EC228" s="196"/>
      <c r="ED228" s="196"/>
      <c r="EE228" s="196"/>
    </row>
    <row r="229" spans="30:135" ht="13" x14ac:dyDescent="0.15">
      <c r="AD229" s="144">
        <f t="shared" si="97"/>
        <v>80.952380952380949</v>
      </c>
      <c r="AE229" s="144">
        <f t="shared" si="98"/>
        <v>80.058823529411754</v>
      </c>
      <c r="AF229" s="149">
        <v>148</v>
      </c>
      <c r="AG229" s="150" t="s">
        <v>475</v>
      </c>
      <c r="AH229" s="149">
        <v>21</v>
      </c>
      <c r="AI229" s="151">
        <v>1</v>
      </c>
      <c r="AJ229" s="152">
        <v>1700</v>
      </c>
      <c r="AK229" s="152">
        <v>1361</v>
      </c>
      <c r="AL229" s="149">
        <v>0.80100000000000005</v>
      </c>
      <c r="AM229" s="152">
        <v>779</v>
      </c>
      <c r="AN229" s="152">
        <v>504</v>
      </c>
      <c r="AO229" s="152">
        <v>1283</v>
      </c>
      <c r="AP229" s="153">
        <v>0.39300000000000002</v>
      </c>
      <c r="AQ229" s="153">
        <v>0.45200000000000001</v>
      </c>
      <c r="AR229" s="154">
        <v>0.17299999999999999</v>
      </c>
      <c r="AS229" s="155">
        <v>0.09</v>
      </c>
      <c r="AT229" s="154">
        <v>7.5999999999999998E-2</v>
      </c>
      <c r="AU229" s="154">
        <v>0.36299999999999999</v>
      </c>
      <c r="AW229" s="196"/>
      <c r="AX229" s="144">
        <f t="shared" si="99"/>
        <v>77.741083223249674</v>
      </c>
      <c r="AY229" s="149">
        <v>148</v>
      </c>
      <c r="AZ229" s="150" t="s">
        <v>476</v>
      </c>
      <c r="BA229" s="149">
        <v>18</v>
      </c>
      <c r="BB229" s="151">
        <v>1</v>
      </c>
      <c r="BC229" s="152">
        <v>1514</v>
      </c>
      <c r="BD229" s="152">
        <v>1177</v>
      </c>
      <c r="BE229" s="149">
        <v>0.77700000000000002</v>
      </c>
      <c r="BF229" s="152">
        <v>633</v>
      </c>
      <c r="BG229" s="152">
        <v>406</v>
      </c>
      <c r="BH229" s="152">
        <v>1039</v>
      </c>
      <c r="BI229" s="153">
        <v>0.39100000000000001</v>
      </c>
      <c r="BJ229" s="153">
        <v>0.46200000000000002</v>
      </c>
      <c r="BK229" s="154">
        <v>0.216</v>
      </c>
      <c r="BL229" s="155">
        <v>0.11</v>
      </c>
      <c r="BM229" s="154">
        <v>8.1000000000000003E-2</v>
      </c>
      <c r="BN229" s="154">
        <v>0.35499999999999998</v>
      </c>
      <c r="DU229" s="4"/>
      <c r="DZ229" s="196"/>
      <c r="EA229" s="196"/>
      <c r="EB229" s="196"/>
      <c r="EC229" s="196"/>
      <c r="ED229" s="196"/>
      <c r="EE229" s="196"/>
    </row>
    <row r="230" spans="30:135" ht="13" x14ac:dyDescent="0.15">
      <c r="AD230" s="144">
        <f t="shared" si="97"/>
        <v>75.10526315789474</v>
      </c>
      <c r="AE230" s="144">
        <f t="shared" si="98"/>
        <v>79.95795374912403</v>
      </c>
      <c r="AF230" s="149">
        <v>149</v>
      </c>
      <c r="AG230" s="150" t="s">
        <v>338</v>
      </c>
      <c r="AH230" s="149">
        <v>19</v>
      </c>
      <c r="AI230" s="151">
        <v>1</v>
      </c>
      <c r="AJ230" s="152">
        <v>1427</v>
      </c>
      <c r="AK230" s="152">
        <v>1141</v>
      </c>
      <c r="AL230" s="149">
        <v>0.8</v>
      </c>
      <c r="AM230" s="152">
        <v>688</v>
      </c>
      <c r="AN230" s="152">
        <v>437</v>
      </c>
      <c r="AO230" s="152">
        <v>1125</v>
      </c>
      <c r="AP230" s="153">
        <v>0.38800000000000001</v>
      </c>
      <c r="AQ230" s="151">
        <v>0.44</v>
      </c>
      <c r="AR230" s="154">
        <v>0.14599999999999999</v>
      </c>
      <c r="AS230" s="154">
        <v>7.8E-2</v>
      </c>
      <c r="AT230" s="154">
        <v>5.7000000000000002E-2</v>
      </c>
      <c r="AU230" s="154">
        <v>0.36699999999999999</v>
      </c>
      <c r="AW230" s="196"/>
      <c r="AX230" s="144">
        <f t="shared" si="99"/>
        <v>77.655476059438627</v>
      </c>
      <c r="AY230" s="149">
        <v>149</v>
      </c>
      <c r="AZ230" s="150" t="s">
        <v>477</v>
      </c>
      <c r="BA230" s="149">
        <v>23</v>
      </c>
      <c r="BB230" s="151">
        <v>1</v>
      </c>
      <c r="BC230" s="152">
        <v>1817</v>
      </c>
      <c r="BD230" s="152">
        <v>1411</v>
      </c>
      <c r="BE230" s="149">
        <v>0.77700000000000002</v>
      </c>
      <c r="BF230" s="152">
        <v>807</v>
      </c>
      <c r="BG230" s="152">
        <v>522</v>
      </c>
      <c r="BH230" s="152">
        <v>1329</v>
      </c>
      <c r="BI230" s="153">
        <v>0.39300000000000002</v>
      </c>
      <c r="BJ230" s="153">
        <v>0.442</v>
      </c>
      <c r="BK230" s="154">
        <v>0.18099999999999999</v>
      </c>
      <c r="BL230" s="154">
        <v>0.105</v>
      </c>
      <c r="BM230" s="154">
        <v>7.9000000000000001E-2</v>
      </c>
      <c r="BN230" s="154">
        <v>0.36399999999999999</v>
      </c>
      <c r="DU230" s="4"/>
      <c r="DZ230" s="196"/>
      <c r="EA230" s="196"/>
      <c r="EB230" s="196"/>
      <c r="EC230" s="196"/>
      <c r="ED230" s="196"/>
      <c r="EE230" s="196"/>
    </row>
    <row r="231" spans="30:135" ht="13" x14ac:dyDescent="0.15">
      <c r="AD231" s="144">
        <f t="shared" si="97"/>
        <v>84.210526315789465</v>
      </c>
      <c r="AE231" s="144">
        <f t="shared" si="98"/>
        <v>79.875</v>
      </c>
      <c r="AF231" s="149">
        <v>150</v>
      </c>
      <c r="AG231" s="150" t="s">
        <v>478</v>
      </c>
      <c r="AH231" s="149">
        <v>19</v>
      </c>
      <c r="AI231" s="151">
        <v>1</v>
      </c>
      <c r="AJ231" s="152">
        <v>1600</v>
      </c>
      <c r="AK231" s="152">
        <v>1278</v>
      </c>
      <c r="AL231" s="149">
        <v>0.79900000000000004</v>
      </c>
      <c r="AM231" s="152">
        <v>697</v>
      </c>
      <c r="AN231" s="152">
        <v>440</v>
      </c>
      <c r="AO231" s="152">
        <v>1137</v>
      </c>
      <c r="AP231" s="153">
        <v>0.38700000000000001</v>
      </c>
      <c r="AQ231" s="153">
        <v>0.45200000000000001</v>
      </c>
      <c r="AR231" s="154">
        <v>0.18099999999999999</v>
      </c>
      <c r="AS231" s="154">
        <v>0.129</v>
      </c>
      <c r="AT231" s="154">
        <v>9.7000000000000003E-2</v>
      </c>
      <c r="AU231" s="154">
        <v>0.36899999999999999</v>
      </c>
      <c r="AW231" s="196"/>
      <c r="AX231" s="144">
        <f t="shared" si="99"/>
        <v>77.860696517412933</v>
      </c>
      <c r="AY231" s="149">
        <v>150</v>
      </c>
      <c r="AZ231" s="150" t="s">
        <v>479</v>
      </c>
      <c r="BA231" s="149">
        <v>19</v>
      </c>
      <c r="BB231" s="151">
        <v>1</v>
      </c>
      <c r="BC231" s="152">
        <v>1608</v>
      </c>
      <c r="BD231" s="152">
        <v>1252</v>
      </c>
      <c r="BE231" s="149">
        <v>0.77900000000000003</v>
      </c>
      <c r="BF231" s="152">
        <v>686</v>
      </c>
      <c r="BG231" s="152">
        <v>457</v>
      </c>
      <c r="BH231" s="152">
        <v>1143</v>
      </c>
      <c r="BI231" s="151">
        <v>0.4</v>
      </c>
      <c r="BJ231" s="153">
        <v>0.434</v>
      </c>
      <c r="BK231" s="154">
        <v>0.193</v>
      </c>
      <c r="BL231" s="154">
        <v>0.123</v>
      </c>
      <c r="BM231" s="154">
        <v>0.10100000000000001</v>
      </c>
      <c r="BN231" s="154">
        <v>0.374</v>
      </c>
      <c r="DU231" s="4"/>
      <c r="DZ231" s="196"/>
      <c r="EA231" s="196"/>
      <c r="EB231" s="196"/>
      <c r="EC231" s="196"/>
      <c r="ED231" s="196"/>
      <c r="EE231" s="196"/>
    </row>
    <row r="232" spans="30:135" ht="13" x14ac:dyDescent="0.15">
      <c r="AD232" s="144">
        <f t="shared" si="97"/>
        <v>81.599999999999994</v>
      </c>
      <c r="AE232" s="144">
        <f t="shared" si="98"/>
        <v>79.901960784313729</v>
      </c>
      <c r="AF232" s="149">
        <v>151</v>
      </c>
      <c r="AG232" s="150" t="s">
        <v>480</v>
      </c>
      <c r="AH232" s="149">
        <v>20</v>
      </c>
      <c r="AI232" s="151">
        <v>1</v>
      </c>
      <c r="AJ232" s="152">
        <v>1632</v>
      </c>
      <c r="AK232" s="152">
        <v>1304</v>
      </c>
      <c r="AL232" s="149">
        <v>0.79900000000000004</v>
      </c>
      <c r="AM232" s="152">
        <v>746</v>
      </c>
      <c r="AN232" s="152">
        <v>477</v>
      </c>
      <c r="AO232" s="152">
        <v>1223</v>
      </c>
      <c r="AP232" s="151">
        <v>0.39</v>
      </c>
      <c r="AQ232" s="151">
        <v>0.46</v>
      </c>
      <c r="AR232" s="154">
        <v>0.17599999999999999</v>
      </c>
      <c r="AS232" s="154">
        <v>8.6999999999999994E-2</v>
      </c>
      <c r="AT232" s="154">
        <v>6.8000000000000005E-2</v>
      </c>
      <c r="AU232" s="155">
        <v>0.36</v>
      </c>
      <c r="AW232" s="196"/>
      <c r="AX232" s="144">
        <f t="shared" si="99"/>
        <v>77.862595419847324</v>
      </c>
      <c r="AY232" s="149">
        <v>151</v>
      </c>
      <c r="AZ232" s="150" t="s">
        <v>481</v>
      </c>
      <c r="BA232" s="149">
        <v>24</v>
      </c>
      <c r="BB232" s="151">
        <v>1</v>
      </c>
      <c r="BC232" s="152">
        <v>1965</v>
      </c>
      <c r="BD232" s="152">
        <v>1530</v>
      </c>
      <c r="BE232" s="149">
        <v>0.77900000000000003</v>
      </c>
      <c r="BF232" s="152">
        <v>895</v>
      </c>
      <c r="BG232" s="152">
        <v>566</v>
      </c>
      <c r="BH232" s="152">
        <v>1461</v>
      </c>
      <c r="BI232" s="153">
        <v>0.38700000000000001</v>
      </c>
      <c r="BJ232" s="153">
        <v>0.43099999999999999</v>
      </c>
      <c r="BK232" s="154">
        <v>0.16900000000000001</v>
      </c>
      <c r="BL232" s="154">
        <v>0.107</v>
      </c>
      <c r="BM232" s="155">
        <v>0.08</v>
      </c>
      <c r="BN232" s="154">
        <v>0.36699999999999999</v>
      </c>
      <c r="DU232" s="4"/>
      <c r="DZ232" s="196"/>
      <c r="EA232" s="196"/>
      <c r="EB232" s="196"/>
      <c r="EC232" s="196"/>
      <c r="ED232" s="196"/>
      <c r="EE232" s="196"/>
    </row>
    <row r="233" spans="30:135" ht="13" x14ac:dyDescent="0.15">
      <c r="AD233" s="144">
        <f t="shared" si="97"/>
        <v>81</v>
      </c>
      <c r="AE233" s="144">
        <f t="shared" si="98"/>
        <v>79.901234567901241</v>
      </c>
      <c r="AF233" s="149">
        <v>152</v>
      </c>
      <c r="AG233" s="150" t="s">
        <v>406</v>
      </c>
      <c r="AH233" s="149">
        <v>25</v>
      </c>
      <c r="AI233" s="151">
        <v>1</v>
      </c>
      <c r="AJ233" s="152">
        <v>2025</v>
      </c>
      <c r="AK233" s="152">
        <v>1618</v>
      </c>
      <c r="AL233" s="149">
        <v>0.79900000000000004</v>
      </c>
      <c r="AM233" s="152">
        <v>874</v>
      </c>
      <c r="AN233" s="152">
        <v>601</v>
      </c>
      <c r="AO233" s="152">
        <v>1475</v>
      </c>
      <c r="AP233" s="153">
        <v>0.40699999999999997</v>
      </c>
      <c r="AQ233" s="153">
        <v>0.44800000000000001</v>
      </c>
      <c r="AR233" s="154">
        <v>0.18099999999999999</v>
      </c>
      <c r="AS233" s="154">
        <v>0.111</v>
      </c>
      <c r="AT233" s="154">
        <v>9.0999999999999998E-2</v>
      </c>
      <c r="AU233" s="154">
        <v>0.38100000000000001</v>
      </c>
      <c r="AW233" s="196"/>
      <c r="AX233" s="144">
        <f t="shared" si="99"/>
        <v>77.986906710310961</v>
      </c>
      <c r="AY233" s="149">
        <v>152</v>
      </c>
      <c r="AZ233" s="150" t="s">
        <v>482</v>
      </c>
      <c r="BA233" s="149">
        <v>14</v>
      </c>
      <c r="BB233" s="151">
        <v>1</v>
      </c>
      <c r="BC233" s="152">
        <v>1222</v>
      </c>
      <c r="BD233" s="152">
        <v>953</v>
      </c>
      <c r="BE233" s="149">
        <v>0.78</v>
      </c>
      <c r="BF233" s="152">
        <v>485</v>
      </c>
      <c r="BG233" s="152">
        <v>361</v>
      </c>
      <c r="BH233" s="152">
        <v>846</v>
      </c>
      <c r="BI233" s="153">
        <v>0.42699999999999999</v>
      </c>
      <c r="BJ233" s="151">
        <v>0.46</v>
      </c>
      <c r="BK233" s="154">
        <v>0.20599999999999999</v>
      </c>
      <c r="BL233" s="154">
        <v>0.121</v>
      </c>
      <c r="BM233" s="154">
        <v>9.7000000000000003E-2</v>
      </c>
      <c r="BN233" s="154">
        <v>0.38100000000000001</v>
      </c>
      <c r="DU233" s="4"/>
      <c r="DZ233" s="196"/>
      <c r="EA233" s="196"/>
      <c r="EB233" s="196"/>
      <c r="EC233" s="196"/>
      <c r="ED233" s="196"/>
      <c r="EE233" s="196"/>
    </row>
    <row r="234" spans="30:135" ht="13" x14ac:dyDescent="0.15">
      <c r="AD234" s="144">
        <f t="shared" si="97"/>
        <v>94.318181818181813</v>
      </c>
      <c r="AE234" s="144">
        <f t="shared" si="98"/>
        <v>79.807228915662648</v>
      </c>
      <c r="AF234" s="149">
        <v>153</v>
      </c>
      <c r="AG234" s="150" t="s">
        <v>332</v>
      </c>
      <c r="AH234" s="149">
        <v>22</v>
      </c>
      <c r="AI234" s="151">
        <v>1</v>
      </c>
      <c r="AJ234" s="152">
        <v>2075</v>
      </c>
      <c r="AK234" s="152">
        <v>1656</v>
      </c>
      <c r="AL234" s="149">
        <v>0.79800000000000004</v>
      </c>
      <c r="AM234" s="152">
        <v>935</v>
      </c>
      <c r="AN234" s="152">
        <v>586</v>
      </c>
      <c r="AO234" s="152">
        <v>1521</v>
      </c>
      <c r="AP234" s="153">
        <v>0.38500000000000001</v>
      </c>
      <c r="AQ234" s="153">
        <v>0.42799999999999999</v>
      </c>
      <c r="AR234" s="154">
        <v>0.159</v>
      </c>
      <c r="AS234" s="154">
        <v>0.125</v>
      </c>
      <c r="AT234" s="154">
        <v>9.5000000000000001E-2</v>
      </c>
      <c r="AU234" s="154">
        <v>0.38300000000000001</v>
      </c>
      <c r="AW234" s="196"/>
      <c r="AX234" s="144">
        <f t="shared" si="99"/>
        <v>77.982954545454547</v>
      </c>
      <c r="AY234" s="149">
        <v>153</v>
      </c>
      <c r="AZ234" s="150" t="s">
        <v>397</v>
      </c>
      <c r="BA234" s="149">
        <v>9</v>
      </c>
      <c r="BB234" s="151">
        <v>1</v>
      </c>
      <c r="BC234" s="152">
        <v>704</v>
      </c>
      <c r="BD234" s="152">
        <v>549</v>
      </c>
      <c r="BE234" s="149">
        <v>0.78</v>
      </c>
      <c r="BF234" s="152">
        <v>314</v>
      </c>
      <c r="BG234" s="152">
        <v>197</v>
      </c>
      <c r="BH234" s="152">
        <v>511</v>
      </c>
      <c r="BI234" s="153">
        <v>0.38600000000000001</v>
      </c>
      <c r="BJ234" s="153">
        <v>0.442</v>
      </c>
      <c r="BK234" s="154">
        <v>0.186</v>
      </c>
      <c r="BL234" s="154">
        <v>0.104</v>
      </c>
      <c r="BM234" s="154">
        <v>8.5000000000000006E-2</v>
      </c>
      <c r="BN234" s="154">
        <v>0.35899999999999999</v>
      </c>
      <c r="DU234" s="4"/>
      <c r="DZ234" s="196"/>
      <c r="EA234" s="196"/>
      <c r="EB234" s="196"/>
      <c r="EC234" s="196"/>
      <c r="ED234" s="196"/>
      <c r="EE234" s="196"/>
    </row>
    <row r="235" spans="30:135" ht="13" x14ac:dyDescent="0.15">
      <c r="AD235" s="144">
        <f t="shared" si="97"/>
        <v>78.319999999999993</v>
      </c>
      <c r="AE235" s="144">
        <f t="shared" si="98"/>
        <v>79.826353421859039</v>
      </c>
      <c r="AF235" s="149">
        <v>154</v>
      </c>
      <c r="AG235" s="150" t="s">
        <v>483</v>
      </c>
      <c r="AH235" s="149">
        <v>25</v>
      </c>
      <c r="AI235" s="151">
        <v>1</v>
      </c>
      <c r="AJ235" s="152">
        <v>1958</v>
      </c>
      <c r="AK235" s="152">
        <v>1563</v>
      </c>
      <c r="AL235" s="149">
        <v>0.79800000000000004</v>
      </c>
      <c r="AM235" s="152">
        <v>810</v>
      </c>
      <c r="AN235" s="152">
        <v>550</v>
      </c>
      <c r="AO235" s="152">
        <v>1360</v>
      </c>
      <c r="AP235" s="153">
        <v>0.40400000000000003</v>
      </c>
      <c r="AQ235" s="153">
        <v>0.46300000000000002</v>
      </c>
      <c r="AR235" s="154">
        <v>0.20699999999999999</v>
      </c>
      <c r="AS235" s="154">
        <v>0.11600000000000001</v>
      </c>
      <c r="AT235" s="154">
        <v>8.8999999999999996E-2</v>
      </c>
      <c r="AU235" s="154">
        <v>0.372</v>
      </c>
      <c r="AW235" s="196"/>
      <c r="AX235" s="144">
        <f t="shared" si="99"/>
        <v>78.077455048409405</v>
      </c>
      <c r="AY235" s="149">
        <v>154</v>
      </c>
      <c r="AZ235" s="150" t="s">
        <v>484</v>
      </c>
      <c r="BA235" s="149">
        <v>18</v>
      </c>
      <c r="BB235" s="151">
        <v>1</v>
      </c>
      <c r="BC235" s="152">
        <v>1446</v>
      </c>
      <c r="BD235" s="152">
        <v>1129</v>
      </c>
      <c r="BE235" s="149">
        <v>0.78100000000000003</v>
      </c>
      <c r="BF235" s="152">
        <v>651</v>
      </c>
      <c r="BG235" s="152">
        <v>393</v>
      </c>
      <c r="BH235" s="152">
        <v>1044</v>
      </c>
      <c r="BI235" s="153">
        <v>0.376</v>
      </c>
      <c r="BJ235" s="153">
        <v>0.432</v>
      </c>
      <c r="BK235" s="154">
        <v>0.17399999999999999</v>
      </c>
      <c r="BL235" s="155">
        <v>0.13</v>
      </c>
      <c r="BM235" s="155">
        <v>0.1</v>
      </c>
      <c r="BN235" s="154">
        <v>0.36199999999999999</v>
      </c>
      <c r="DU235" s="4"/>
      <c r="DZ235" s="196"/>
      <c r="EA235" s="196"/>
      <c r="EB235" s="196"/>
      <c r="EC235" s="196"/>
      <c r="ED235" s="196"/>
      <c r="EE235" s="196"/>
    </row>
    <row r="236" spans="30:135" ht="13" x14ac:dyDescent="0.15">
      <c r="AD236" s="144">
        <f t="shared" si="97"/>
        <v>80.909090909090921</v>
      </c>
      <c r="AE236" s="144">
        <f t="shared" si="98"/>
        <v>79.831460674157313</v>
      </c>
      <c r="AF236" s="149">
        <v>155</v>
      </c>
      <c r="AG236" s="150" t="s">
        <v>398</v>
      </c>
      <c r="AH236" s="149">
        <v>22</v>
      </c>
      <c r="AI236" s="151">
        <v>1</v>
      </c>
      <c r="AJ236" s="152">
        <v>1780</v>
      </c>
      <c r="AK236" s="152">
        <v>1421</v>
      </c>
      <c r="AL236" s="149">
        <v>0.79800000000000004</v>
      </c>
      <c r="AM236" s="152">
        <v>772</v>
      </c>
      <c r="AN236" s="152">
        <v>508</v>
      </c>
      <c r="AO236" s="152">
        <v>1280</v>
      </c>
      <c r="AP236" s="153">
        <v>0.39700000000000002</v>
      </c>
      <c r="AQ236" s="153">
        <v>0.435</v>
      </c>
      <c r="AR236" s="154">
        <v>0.17799999999999999</v>
      </c>
      <c r="AS236" s="155">
        <v>0.13</v>
      </c>
      <c r="AT236" s="154">
        <v>0.10199999999999999</v>
      </c>
      <c r="AU236" s="155">
        <v>0.38</v>
      </c>
      <c r="AW236" s="196"/>
      <c r="AX236" s="144">
        <f t="shared" si="99"/>
        <v>78.154681139755766</v>
      </c>
      <c r="AY236" s="149">
        <v>155</v>
      </c>
      <c r="AZ236" s="150" t="s">
        <v>485</v>
      </c>
      <c r="BA236" s="149">
        <v>18</v>
      </c>
      <c r="BB236" s="151">
        <v>1</v>
      </c>
      <c r="BC236" s="152">
        <v>1474</v>
      </c>
      <c r="BD236" s="152">
        <v>1152</v>
      </c>
      <c r="BE236" s="149">
        <v>0.78200000000000003</v>
      </c>
      <c r="BF236" s="152">
        <v>605</v>
      </c>
      <c r="BG236" s="152">
        <v>428</v>
      </c>
      <c r="BH236" s="152">
        <v>1033</v>
      </c>
      <c r="BI236" s="153">
        <v>0.41399999999999998</v>
      </c>
      <c r="BJ236" s="153">
        <v>0.46200000000000002</v>
      </c>
      <c r="BK236" s="155">
        <v>0.21</v>
      </c>
      <c r="BL236" s="154">
        <v>0.107</v>
      </c>
      <c r="BM236" s="154">
        <v>9.2999999999999999E-2</v>
      </c>
      <c r="BN236" s="155">
        <v>0.37</v>
      </c>
      <c r="DU236" s="4"/>
      <c r="DZ236" s="196"/>
      <c r="EA236" s="196"/>
      <c r="EB236" s="196"/>
      <c r="EC236" s="196"/>
      <c r="ED236" s="196"/>
      <c r="EE236" s="196"/>
    </row>
    <row r="237" spans="30:135" ht="13" x14ac:dyDescent="0.15">
      <c r="AD237" s="144">
        <f t="shared" si="97"/>
        <v>79.800000000000011</v>
      </c>
      <c r="AE237" s="144">
        <f t="shared" si="98"/>
        <v>79.761904761904773</v>
      </c>
      <c r="AF237" s="149">
        <v>156</v>
      </c>
      <c r="AG237" s="150" t="s">
        <v>486</v>
      </c>
      <c r="AH237" s="149">
        <v>20</v>
      </c>
      <c r="AI237" s="151">
        <v>1</v>
      </c>
      <c r="AJ237" s="152">
        <v>1596</v>
      </c>
      <c r="AK237" s="152">
        <v>1273</v>
      </c>
      <c r="AL237" s="149">
        <v>0.79800000000000004</v>
      </c>
      <c r="AM237" s="152">
        <v>671</v>
      </c>
      <c r="AN237" s="152">
        <v>499</v>
      </c>
      <c r="AO237" s="152">
        <v>1170</v>
      </c>
      <c r="AP237" s="153">
        <v>0.42599999999999999</v>
      </c>
      <c r="AQ237" s="153">
        <v>0.47099999999999997</v>
      </c>
      <c r="AR237" s="154">
        <v>0.20300000000000001</v>
      </c>
      <c r="AS237" s="154">
        <v>8.4000000000000005E-2</v>
      </c>
      <c r="AT237" s="154">
        <v>7.0999999999999994E-2</v>
      </c>
      <c r="AU237" s="155">
        <v>0.37</v>
      </c>
      <c r="AW237" s="196"/>
      <c r="AX237" s="144">
        <f t="shared" si="99"/>
        <v>78.211284513805523</v>
      </c>
      <c r="AY237" s="149">
        <v>156</v>
      </c>
      <c r="AZ237" s="150" t="s">
        <v>487</v>
      </c>
      <c r="BA237" s="149">
        <v>22</v>
      </c>
      <c r="BB237" s="151">
        <v>1</v>
      </c>
      <c r="BC237" s="152">
        <v>1666</v>
      </c>
      <c r="BD237" s="152">
        <v>1303</v>
      </c>
      <c r="BE237" s="149">
        <v>0.78200000000000003</v>
      </c>
      <c r="BF237" s="152">
        <v>743</v>
      </c>
      <c r="BG237" s="152">
        <v>483</v>
      </c>
      <c r="BH237" s="152">
        <v>1226</v>
      </c>
      <c r="BI237" s="153">
        <v>0.39400000000000002</v>
      </c>
      <c r="BJ237" s="153">
        <v>0.442</v>
      </c>
      <c r="BK237" s="154">
        <v>0.17799999999999999</v>
      </c>
      <c r="BL237" s="154">
        <v>0.106</v>
      </c>
      <c r="BM237" s="154">
        <v>8.5000000000000006E-2</v>
      </c>
      <c r="BN237" s="155">
        <v>0.37</v>
      </c>
      <c r="DU237" s="4"/>
      <c r="DZ237" s="196"/>
      <c r="EA237" s="196"/>
      <c r="EB237" s="196"/>
      <c r="EC237" s="196"/>
      <c r="ED237" s="196"/>
      <c r="EE237" s="196"/>
    </row>
    <row r="238" spans="30:135" ht="13" x14ac:dyDescent="0.15">
      <c r="AD238" s="144">
        <f t="shared" si="97"/>
        <v>80.125</v>
      </c>
      <c r="AE238" s="144">
        <f t="shared" si="98"/>
        <v>79.667186687467492</v>
      </c>
      <c r="AF238" s="149">
        <v>157</v>
      </c>
      <c r="AG238" s="150" t="s">
        <v>451</v>
      </c>
      <c r="AH238" s="149">
        <v>24</v>
      </c>
      <c r="AI238" s="151">
        <v>1</v>
      </c>
      <c r="AJ238" s="152">
        <v>1923</v>
      </c>
      <c r="AK238" s="152">
        <v>1532</v>
      </c>
      <c r="AL238" s="149">
        <v>0.79700000000000004</v>
      </c>
      <c r="AM238" s="152">
        <v>895</v>
      </c>
      <c r="AN238" s="152">
        <v>529</v>
      </c>
      <c r="AO238" s="152">
        <v>1424</v>
      </c>
      <c r="AP238" s="153">
        <v>0.371</v>
      </c>
      <c r="AQ238" s="151">
        <v>0.44</v>
      </c>
      <c r="AR238" s="154">
        <v>0.17100000000000001</v>
      </c>
      <c r="AS238" s="154">
        <v>0.10299999999999999</v>
      </c>
      <c r="AT238" s="154">
        <v>7.5999999999999998E-2</v>
      </c>
      <c r="AU238" s="154">
        <v>0.35499999999999998</v>
      </c>
      <c r="AW238" s="196"/>
      <c r="AX238" s="144">
        <f t="shared" si="99"/>
        <v>78.162106350025823</v>
      </c>
      <c r="AY238" s="149">
        <v>157</v>
      </c>
      <c r="AZ238" s="150" t="s">
        <v>355</v>
      </c>
      <c r="BA238" s="149">
        <v>24</v>
      </c>
      <c r="BB238" s="151">
        <v>1</v>
      </c>
      <c r="BC238" s="152">
        <v>1937</v>
      </c>
      <c r="BD238" s="152">
        <v>1514</v>
      </c>
      <c r="BE238" s="149">
        <v>0.78200000000000003</v>
      </c>
      <c r="BF238" s="152">
        <v>870</v>
      </c>
      <c r="BG238" s="152">
        <v>499</v>
      </c>
      <c r="BH238" s="152">
        <v>1369</v>
      </c>
      <c r="BI238" s="153">
        <v>0.36499999999999999</v>
      </c>
      <c r="BJ238" s="153">
        <v>0.432</v>
      </c>
      <c r="BK238" s="154">
        <v>0.186</v>
      </c>
      <c r="BL238" s="154">
        <v>0.126</v>
      </c>
      <c r="BM238" s="154">
        <v>9.9000000000000005E-2</v>
      </c>
      <c r="BN238" s="154">
        <v>0.35699999999999998</v>
      </c>
      <c r="DU238" s="4"/>
      <c r="DZ238" s="196"/>
      <c r="EA238" s="196"/>
      <c r="EB238" s="196"/>
      <c r="EC238" s="196"/>
      <c r="ED238" s="196"/>
      <c r="EE238" s="196"/>
    </row>
    <row r="239" spans="30:135" ht="13" x14ac:dyDescent="0.15">
      <c r="AD239" s="144">
        <f t="shared" si="97"/>
        <v>86.89473684210526</v>
      </c>
      <c r="AE239" s="144">
        <f t="shared" si="98"/>
        <v>79.648697758933977</v>
      </c>
      <c r="AF239" s="149">
        <v>158</v>
      </c>
      <c r="AG239" s="150" t="s">
        <v>479</v>
      </c>
      <c r="AH239" s="149">
        <v>19</v>
      </c>
      <c r="AI239" s="151">
        <v>1</v>
      </c>
      <c r="AJ239" s="152">
        <v>1651</v>
      </c>
      <c r="AK239" s="152">
        <v>1315</v>
      </c>
      <c r="AL239" s="149">
        <v>0.79600000000000004</v>
      </c>
      <c r="AM239" s="152">
        <v>747</v>
      </c>
      <c r="AN239" s="152">
        <v>485</v>
      </c>
      <c r="AO239" s="152">
        <v>1232</v>
      </c>
      <c r="AP239" s="153">
        <v>0.39400000000000002</v>
      </c>
      <c r="AQ239" s="153">
        <v>0.442</v>
      </c>
      <c r="AR239" s="154">
        <v>0.159</v>
      </c>
      <c r="AS239" s="154">
        <v>0.111</v>
      </c>
      <c r="AT239" s="154">
        <v>9.0999999999999998E-2</v>
      </c>
      <c r="AU239" s="154">
        <v>0.376</v>
      </c>
      <c r="AW239" s="196"/>
      <c r="AX239" s="144">
        <f t="shared" si="99"/>
        <v>78.193430656934311</v>
      </c>
      <c r="AY239" s="149">
        <v>158</v>
      </c>
      <c r="AZ239" s="150" t="s">
        <v>488</v>
      </c>
      <c r="BA239" s="149">
        <v>14</v>
      </c>
      <c r="BB239" s="151">
        <v>1</v>
      </c>
      <c r="BC239" s="152">
        <v>1096</v>
      </c>
      <c r="BD239" s="152">
        <v>857</v>
      </c>
      <c r="BE239" s="149">
        <v>0.78200000000000003</v>
      </c>
      <c r="BF239" s="152">
        <v>462</v>
      </c>
      <c r="BG239" s="152">
        <v>343</v>
      </c>
      <c r="BH239" s="152">
        <v>805</v>
      </c>
      <c r="BI239" s="153">
        <v>0.42599999999999999</v>
      </c>
      <c r="BJ239" s="153">
        <v>0.47499999999999998</v>
      </c>
      <c r="BK239" s="154">
        <v>0.21099999999999999</v>
      </c>
      <c r="BL239" s="154">
        <v>7.0999999999999994E-2</v>
      </c>
      <c r="BM239" s="154">
        <v>5.8000000000000003E-2</v>
      </c>
      <c r="BN239" s="154">
        <v>0.36099999999999999</v>
      </c>
      <c r="DU239" s="4"/>
      <c r="DZ239" s="196"/>
      <c r="EA239" s="196"/>
      <c r="EB239" s="196"/>
      <c r="EC239" s="196"/>
      <c r="ED239" s="196"/>
      <c r="EE239" s="196"/>
    </row>
    <row r="240" spans="30:135" ht="13" x14ac:dyDescent="0.15">
      <c r="AD240" s="144">
        <f t="shared" si="97"/>
        <v>86</v>
      </c>
      <c r="AE240" s="144">
        <f t="shared" si="98"/>
        <v>79.568106312292358</v>
      </c>
      <c r="AF240" s="149">
        <v>159</v>
      </c>
      <c r="AG240" s="150" t="s">
        <v>489</v>
      </c>
      <c r="AH240" s="149">
        <v>21</v>
      </c>
      <c r="AI240" s="151">
        <v>1</v>
      </c>
      <c r="AJ240" s="152">
        <v>1806</v>
      </c>
      <c r="AK240" s="152">
        <v>1437</v>
      </c>
      <c r="AL240" s="149">
        <v>0.79600000000000004</v>
      </c>
      <c r="AM240" s="152">
        <v>759</v>
      </c>
      <c r="AN240" s="152">
        <v>516</v>
      </c>
      <c r="AO240" s="152">
        <v>1275</v>
      </c>
      <c r="AP240" s="153">
        <v>0.40500000000000003</v>
      </c>
      <c r="AQ240" s="153">
        <v>0.45200000000000001</v>
      </c>
      <c r="AR240" s="154">
        <v>0.20100000000000001</v>
      </c>
      <c r="AS240" s="154">
        <v>0.114</v>
      </c>
      <c r="AT240" s="154">
        <v>9.2999999999999999E-2</v>
      </c>
      <c r="AU240" s="155">
        <v>0.37</v>
      </c>
      <c r="AW240" s="196"/>
      <c r="AX240" s="144">
        <f t="shared" si="99"/>
        <v>78.157349896480326</v>
      </c>
      <c r="AY240" s="149">
        <v>159</v>
      </c>
      <c r="AZ240" s="150" t="s">
        <v>490</v>
      </c>
      <c r="BA240" s="149">
        <v>12</v>
      </c>
      <c r="BB240" s="151">
        <v>1</v>
      </c>
      <c r="BC240" s="152">
        <v>966</v>
      </c>
      <c r="BD240" s="152">
        <v>755</v>
      </c>
      <c r="BE240" s="149">
        <v>0.78200000000000003</v>
      </c>
      <c r="BF240" s="152">
        <v>433</v>
      </c>
      <c r="BG240" s="152">
        <v>278</v>
      </c>
      <c r="BH240" s="152">
        <v>711</v>
      </c>
      <c r="BI240" s="153">
        <v>0.39100000000000001</v>
      </c>
      <c r="BJ240" s="153">
        <v>0.435</v>
      </c>
      <c r="BK240" s="154">
        <v>0.17599999999999999</v>
      </c>
      <c r="BL240" s="154">
        <v>0.109</v>
      </c>
      <c r="BM240" s="154">
        <v>8.4000000000000005E-2</v>
      </c>
      <c r="BN240" s="154">
        <v>0.36899999999999999</v>
      </c>
      <c r="DU240" s="4"/>
      <c r="DZ240" s="196"/>
      <c r="EA240" s="196"/>
      <c r="EB240" s="196"/>
      <c r="EC240" s="196"/>
      <c r="ED240" s="196"/>
      <c r="EE240" s="196"/>
    </row>
    <row r="241" spans="30:135" ht="13" x14ac:dyDescent="0.15">
      <c r="AD241" s="144">
        <f t="shared" si="97"/>
        <v>77.666666666666671</v>
      </c>
      <c r="AE241" s="144">
        <f t="shared" si="98"/>
        <v>79.613733905579394</v>
      </c>
      <c r="AF241" s="149">
        <v>160</v>
      </c>
      <c r="AG241" s="150" t="s">
        <v>304</v>
      </c>
      <c r="AH241" s="149">
        <v>6</v>
      </c>
      <c r="AI241" s="151">
        <v>1</v>
      </c>
      <c r="AJ241" s="152">
        <v>466</v>
      </c>
      <c r="AK241" s="152">
        <v>371</v>
      </c>
      <c r="AL241" s="149">
        <v>0.79600000000000004</v>
      </c>
      <c r="AM241" s="152">
        <v>206</v>
      </c>
      <c r="AN241" s="152">
        <v>151</v>
      </c>
      <c r="AO241" s="152">
        <v>357</v>
      </c>
      <c r="AP241" s="153">
        <v>0.42299999999999999</v>
      </c>
      <c r="AQ241" s="153">
        <v>0.46400000000000002</v>
      </c>
      <c r="AR241" s="154">
        <v>0.17799999999999999</v>
      </c>
      <c r="AS241" s="154">
        <v>7.4999999999999997E-2</v>
      </c>
      <c r="AT241" s="154">
        <v>5.1999999999999998E-2</v>
      </c>
      <c r="AU241" s="154">
        <v>0.371</v>
      </c>
      <c r="AW241" s="196"/>
      <c r="AX241" s="144">
        <f t="shared" si="99"/>
        <v>78.331527627302279</v>
      </c>
      <c r="AY241" s="149">
        <v>160</v>
      </c>
      <c r="AZ241" s="150" t="s">
        <v>377</v>
      </c>
      <c r="BA241" s="149">
        <v>22</v>
      </c>
      <c r="BB241" s="151">
        <v>1</v>
      </c>
      <c r="BC241" s="152">
        <v>1846</v>
      </c>
      <c r="BD241" s="152">
        <v>1446</v>
      </c>
      <c r="BE241" s="149">
        <v>0.78300000000000003</v>
      </c>
      <c r="BF241" s="152">
        <v>874</v>
      </c>
      <c r="BG241" s="152">
        <v>512</v>
      </c>
      <c r="BH241" s="152">
        <v>1386</v>
      </c>
      <c r="BI241" s="153">
        <v>0.36899999999999999</v>
      </c>
      <c r="BJ241" s="153">
        <v>0.433</v>
      </c>
      <c r="BK241" s="154">
        <v>0.16400000000000001</v>
      </c>
      <c r="BL241" s="154">
        <v>0.105</v>
      </c>
      <c r="BM241" s="155">
        <v>0.08</v>
      </c>
      <c r="BN241" s="154">
        <v>0.35299999999999998</v>
      </c>
      <c r="DU241" s="4"/>
      <c r="DZ241" s="196"/>
      <c r="EA241" s="196"/>
      <c r="EB241" s="196"/>
      <c r="EC241" s="196"/>
      <c r="ED241" s="196"/>
      <c r="EE241" s="196"/>
    </row>
    <row r="242" spans="30:135" ht="13" x14ac:dyDescent="0.15">
      <c r="AD242" s="144">
        <f t="shared" si="97"/>
        <v>81.6875</v>
      </c>
      <c r="AE242" s="144">
        <f t="shared" si="98"/>
        <v>79.495026778882931</v>
      </c>
      <c r="AF242" s="149">
        <v>161</v>
      </c>
      <c r="AG242" s="150" t="s">
        <v>347</v>
      </c>
      <c r="AH242" s="149">
        <v>16</v>
      </c>
      <c r="AI242" s="151">
        <v>1</v>
      </c>
      <c r="AJ242" s="152">
        <v>1307</v>
      </c>
      <c r="AK242" s="152">
        <v>1039</v>
      </c>
      <c r="AL242" s="149">
        <v>0.79500000000000004</v>
      </c>
      <c r="AM242" s="152">
        <v>553</v>
      </c>
      <c r="AN242" s="152">
        <v>395</v>
      </c>
      <c r="AO242" s="152">
        <v>948</v>
      </c>
      <c r="AP242" s="153">
        <v>0.41699999999999998</v>
      </c>
      <c r="AQ242" s="153">
        <v>0.45500000000000002</v>
      </c>
      <c r="AR242" s="154">
        <v>0.18099999999999999</v>
      </c>
      <c r="AS242" s="154">
        <v>0.11799999999999999</v>
      </c>
      <c r="AT242" s="154">
        <v>9.6000000000000002E-2</v>
      </c>
      <c r="AU242" s="154">
        <v>0.38300000000000001</v>
      </c>
      <c r="AW242" s="196"/>
      <c r="AX242" s="144">
        <f t="shared" si="99"/>
        <v>78.415138971023069</v>
      </c>
      <c r="AY242" s="149">
        <v>161</v>
      </c>
      <c r="AZ242" s="150" t="s">
        <v>491</v>
      </c>
      <c r="BA242" s="149">
        <v>20</v>
      </c>
      <c r="BB242" s="151">
        <v>1</v>
      </c>
      <c r="BC242" s="152">
        <v>1691</v>
      </c>
      <c r="BD242" s="152">
        <v>1326</v>
      </c>
      <c r="BE242" s="149">
        <v>0.78400000000000003</v>
      </c>
      <c r="BF242" s="152">
        <v>822</v>
      </c>
      <c r="BG242" s="152">
        <v>494</v>
      </c>
      <c r="BH242" s="152">
        <v>1316</v>
      </c>
      <c r="BI242" s="153">
        <v>0.375</v>
      </c>
      <c r="BJ242" s="151">
        <v>0.42</v>
      </c>
      <c r="BK242" s="154">
        <v>0.13500000000000001</v>
      </c>
      <c r="BL242" s="154">
        <v>0.10299999999999999</v>
      </c>
      <c r="BM242" s="154">
        <v>8.1000000000000003E-2</v>
      </c>
      <c r="BN242" s="154">
        <v>0.36699999999999999</v>
      </c>
      <c r="DU242" s="4"/>
      <c r="DZ242" s="196"/>
      <c r="EA242" s="196"/>
      <c r="EB242" s="196"/>
      <c r="EC242" s="196"/>
      <c r="ED242" s="196"/>
      <c r="EE242" s="196"/>
    </row>
    <row r="243" spans="30:135" ht="13" x14ac:dyDescent="0.15">
      <c r="AD243" s="144">
        <f t="shared" si="97"/>
        <v>81.705882352941174</v>
      </c>
      <c r="AE243" s="144">
        <f t="shared" si="98"/>
        <v>79.481641468682511</v>
      </c>
      <c r="AF243" s="149">
        <v>162</v>
      </c>
      <c r="AG243" s="150" t="s">
        <v>492</v>
      </c>
      <c r="AH243" s="149">
        <v>17</v>
      </c>
      <c r="AI243" s="151">
        <v>1</v>
      </c>
      <c r="AJ243" s="152">
        <v>1389</v>
      </c>
      <c r="AK243" s="152">
        <v>1104</v>
      </c>
      <c r="AL243" s="149">
        <v>0.79500000000000004</v>
      </c>
      <c r="AM243" s="152">
        <v>603</v>
      </c>
      <c r="AN243" s="152">
        <v>397</v>
      </c>
      <c r="AO243" s="152">
        <v>1000</v>
      </c>
      <c r="AP243" s="153">
        <v>0.39700000000000002</v>
      </c>
      <c r="AQ243" s="153">
        <v>0.45200000000000001</v>
      </c>
      <c r="AR243" s="154">
        <v>0.189</v>
      </c>
      <c r="AS243" s="154">
        <v>0.11700000000000001</v>
      </c>
      <c r="AT243" s="154">
        <v>9.6000000000000002E-2</v>
      </c>
      <c r="AU243" s="154">
        <v>0.36899999999999999</v>
      </c>
      <c r="AW243" s="196"/>
      <c r="AX243" s="144">
        <f t="shared" si="99"/>
        <v>78.398791540785496</v>
      </c>
      <c r="AY243" s="149">
        <v>162</v>
      </c>
      <c r="AZ243" s="150" t="s">
        <v>493</v>
      </c>
      <c r="BA243" s="149">
        <v>17</v>
      </c>
      <c r="BB243" s="151">
        <v>1</v>
      </c>
      <c r="BC243" s="152">
        <v>1324</v>
      </c>
      <c r="BD243" s="152">
        <v>1038</v>
      </c>
      <c r="BE243" s="149">
        <v>0.78400000000000003</v>
      </c>
      <c r="BF243" s="152">
        <v>654</v>
      </c>
      <c r="BG243" s="152">
        <v>385</v>
      </c>
      <c r="BH243" s="152">
        <v>1039</v>
      </c>
      <c r="BI243" s="153">
        <v>0.371</v>
      </c>
      <c r="BJ243" s="153">
        <v>0.42299999999999999</v>
      </c>
      <c r="BK243" s="154">
        <v>0.14299999999999999</v>
      </c>
      <c r="BL243" s="154">
        <v>8.5999999999999993E-2</v>
      </c>
      <c r="BM243" s="154">
        <v>6.9000000000000006E-2</v>
      </c>
      <c r="BN243" s="154">
        <v>0.35599999999999998</v>
      </c>
      <c r="DU243" s="4"/>
      <c r="DZ243" s="196"/>
      <c r="EA243" s="196"/>
      <c r="EB243" s="196"/>
      <c r="EC243" s="196"/>
      <c r="ED243" s="196"/>
      <c r="EE243" s="196"/>
    </row>
    <row r="244" spans="30:135" ht="13" x14ac:dyDescent="0.15">
      <c r="AD244" s="144">
        <f t="shared" si="97"/>
        <v>88.333333333333343</v>
      </c>
      <c r="AE244" s="144">
        <f t="shared" si="98"/>
        <v>79.353099730458226</v>
      </c>
      <c r="AF244" s="149">
        <v>163</v>
      </c>
      <c r="AG244" s="150" t="s">
        <v>375</v>
      </c>
      <c r="AH244" s="149">
        <v>21</v>
      </c>
      <c r="AI244" s="151">
        <v>1</v>
      </c>
      <c r="AJ244" s="152">
        <v>1855</v>
      </c>
      <c r="AK244" s="152">
        <v>1472</v>
      </c>
      <c r="AL244" s="149">
        <v>0.79400000000000004</v>
      </c>
      <c r="AM244" s="152">
        <v>824</v>
      </c>
      <c r="AN244" s="152">
        <v>597</v>
      </c>
      <c r="AO244" s="152">
        <v>1421</v>
      </c>
      <c r="AP244" s="151">
        <v>0.42</v>
      </c>
      <c r="AQ244" s="153">
        <v>0.45200000000000001</v>
      </c>
      <c r="AR244" s="154">
        <v>0.16600000000000001</v>
      </c>
      <c r="AS244" s="154">
        <v>8.1000000000000003E-2</v>
      </c>
      <c r="AT244" s="154">
        <v>6.5000000000000002E-2</v>
      </c>
      <c r="AU244" s="154">
        <v>0.38100000000000001</v>
      </c>
      <c r="AW244" s="196"/>
      <c r="AX244" s="144">
        <f t="shared" si="99"/>
        <v>78.502415458937207</v>
      </c>
      <c r="AY244" s="149">
        <v>163</v>
      </c>
      <c r="AZ244" s="150" t="s">
        <v>494</v>
      </c>
      <c r="BA244" s="149">
        <v>16</v>
      </c>
      <c r="BB244" s="151">
        <v>1</v>
      </c>
      <c r="BC244" s="152">
        <v>1242</v>
      </c>
      <c r="BD244" s="152">
        <v>975</v>
      </c>
      <c r="BE244" s="149">
        <v>0.78500000000000003</v>
      </c>
      <c r="BF244" s="152">
        <v>540</v>
      </c>
      <c r="BG244" s="152">
        <v>335</v>
      </c>
      <c r="BH244" s="152">
        <v>875</v>
      </c>
      <c r="BI244" s="153">
        <v>0.38300000000000001</v>
      </c>
      <c r="BJ244" s="153">
        <v>0.433</v>
      </c>
      <c r="BK244" s="154">
        <v>0.17199999999999999</v>
      </c>
      <c r="BL244" s="154">
        <v>0.14299999999999999</v>
      </c>
      <c r="BM244" s="154">
        <v>9.8000000000000004E-2</v>
      </c>
      <c r="BN244" s="154">
        <v>0.377</v>
      </c>
      <c r="DU244" s="4"/>
      <c r="DZ244" s="196"/>
      <c r="EA244" s="196"/>
      <c r="EB244" s="196"/>
      <c r="EC244" s="196"/>
      <c r="ED244" s="196"/>
      <c r="EE244" s="196"/>
    </row>
    <row r="245" spans="30:135" ht="13" x14ac:dyDescent="0.15">
      <c r="AD245" s="144">
        <f t="shared" si="97"/>
        <v>80.913043478260875</v>
      </c>
      <c r="AE245" s="144">
        <f t="shared" si="98"/>
        <v>79.312197743148843</v>
      </c>
      <c r="AF245" s="149">
        <v>164</v>
      </c>
      <c r="AG245" s="150" t="s">
        <v>383</v>
      </c>
      <c r="AH245" s="149">
        <v>23</v>
      </c>
      <c r="AI245" s="151">
        <v>1</v>
      </c>
      <c r="AJ245" s="152">
        <v>1861</v>
      </c>
      <c r="AK245" s="152">
        <v>1476</v>
      </c>
      <c r="AL245" s="149">
        <v>0.79300000000000004</v>
      </c>
      <c r="AM245" s="152">
        <v>741</v>
      </c>
      <c r="AN245" s="152">
        <v>531</v>
      </c>
      <c r="AO245" s="152">
        <v>1272</v>
      </c>
      <c r="AP245" s="153">
        <v>0.41699999999999998</v>
      </c>
      <c r="AQ245" s="153">
        <v>0.47199999999999998</v>
      </c>
      <c r="AR245" s="154">
        <v>0.221</v>
      </c>
      <c r="AS245" s="154">
        <v>0.114</v>
      </c>
      <c r="AT245" s="154">
        <v>7.9000000000000001E-2</v>
      </c>
      <c r="AU245" s="154">
        <v>0.371</v>
      </c>
      <c r="AW245" s="196"/>
      <c r="AX245" s="144">
        <f t="shared" si="99"/>
        <v>78.459687123947049</v>
      </c>
      <c r="AY245" s="149">
        <v>164</v>
      </c>
      <c r="AZ245" s="150" t="s">
        <v>495</v>
      </c>
      <c r="BA245" s="149">
        <v>21</v>
      </c>
      <c r="BB245" s="151">
        <v>1</v>
      </c>
      <c r="BC245" s="152">
        <v>1662</v>
      </c>
      <c r="BD245" s="152">
        <v>1304</v>
      </c>
      <c r="BE245" s="149">
        <v>0.78500000000000003</v>
      </c>
      <c r="BF245" s="152">
        <v>740</v>
      </c>
      <c r="BG245" s="152">
        <v>487</v>
      </c>
      <c r="BH245" s="152">
        <v>1227</v>
      </c>
      <c r="BI245" s="153">
        <v>0.39700000000000002</v>
      </c>
      <c r="BJ245" s="153">
        <v>0.441</v>
      </c>
      <c r="BK245" s="154">
        <v>0.17599999999999999</v>
      </c>
      <c r="BL245" s="154">
        <v>9.7000000000000003E-2</v>
      </c>
      <c r="BM245" s="154">
        <v>7.2999999999999995E-2</v>
      </c>
      <c r="BN245" s="154">
        <v>0.36899999999999999</v>
      </c>
      <c r="DU245" s="4"/>
      <c r="DZ245" s="196"/>
      <c r="EA245" s="196"/>
      <c r="EB245" s="196"/>
      <c r="EC245" s="196"/>
      <c r="ED245" s="196"/>
      <c r="EE245" s="196"/>
    </row>
    <row r="246" spans="30:135" ht="13" x14ac:dyDescent="0.15">
      <c r="AD246" s="144">
        <f t="shared" si="97"/>
        <v>80.150000000000006</v>
      </c>
      <c r="AE246" s="144">
        <f t="shared" si="98"/>
        <v>79.226450405489715</v>
      </c>
      <c r="AF246" s="149">
        <v>165</v>
      </c>
      <c r="AG246" s="150" t="s">
        <v>356</v>
      </c>
      <c r="AH246" s="149">
        <v>20</v>
      </c>
      <c r="AI246" s="151">
        <v>1</v>
      </c>
      <c r="AJ246" s="152">
        <v>1603</v>
      </c>
      <c r="AK246" s="152">
        <v>1270</v>
      </c>
      <c r="AL246" s="149">
        <v>0.79200000000000004</v>
      </c>
      <c r="AM246" s="152">
        <v>677</v>
      </c>
      <c r="AN246" s="152">
        <v>457</v>
      </c>
      <c r="AO246" s="152">
        <v>1134</v>
      </c>
      <c r="AP246" s="153">
        <v>0.40300000000000002</v>
      </c>
      <c r="AQ246" s="153">
        <v>0.46899999999999997</v>
      </c>
      <c r="AR246" s="154">
        <v>0.20799999999999999</v>
      </c>
      <c r="AS246" s="154">
        <v>9.9000000000000005E-2</v>
      </c>
      <c r="AT246" s="154">
        <v>7.1999999999999995E-2</v>
      </c>
      <c r="AU246" s="154">
        <v>0.36299999999999999</v>
      </c>
      <c r="AW246" s="196"/>
      <c r="AX246" s="144">
        <f t="shared" si="99"/>
        <v>78.473581213307241</v>
      </c>
      <c r="AY246" s="149">
        <v>165</v>
      </c>
      <c r="AZ246" s="150" t="s">
        <v>372</v>
      </c>
      <c r="BA246" s="149">
        <v>18</v>
      </c>
      <c r="BB246" s="151">
        <v>1</v>
      </c>
      <c r="BC246" s="152">
        <v>1533</v>
      </c>
      <c r="BD246" s="152">
        <v>1203</v>
      </c>
      <c r="BE246" s="149">
        <v>0.78500000000000003</v>
      </c>
      <c r="BF246" s="152">
        <v>696</v>
      </c>
      <c r="BG246" s="152">
        <v>427</v>
      </c>
      <c r="BH246" s="152">
        <v>1123</v>
      </c>
      <c r="BI246" s="151">
        <v>0.38</v>
      </c>
      <c r="BJ246" s="153">
        <v>0.42399999999999999</v>
      </c>
      <c r="BK246" s="155">
        <v>0.17</v>
      </c>
      <c r="BL246" s="154">
        <v>0.114</v>
      </c>
      <c r="BM246" s="154">
        <v>9.0999999999999998E-2</v>
      </c>
      <c r="BN246" s="154">
        <v>0.372</v>
      </c>
      <c r="DU246" s="4"/>
      <c r="DZ246" s="196"/>
      <c r="EA246" s="196"/>
      <c r="EB246" s="196"/>
      <c r="EC246" s="196"/>
      <c r="ED246" s="196"/>
      <c r="EE246" s="196"/>
    </row>
    <row r="247" spans="30:135" ht="13" x14ac:dyDescent="0.15">
      <c r="AD247" s="144">
        <f t="shared" si="97"/>
        <v>95.45</v>
      </c>
      <c r="AE247" s="144">
        <f t="shared" si="98"/>
        <v>79.20377160817182</v>
      </c>
      <c r="AF247" s="149">
        <v>166</v>
      </c>
      <c r="AG247" s="150" t="s">
        <v>450</v>
      </c>
      <c r="AH247" s="149">
        <v>20</v>
      </c>
      <c r="AI247" s="151">
        <v>1</v>
      </c>
      <c r="AJ247" s="152">
        <v>1909</v>
      </c>
      <c r="AK247" s="152">
        <v>1512</v>
      </c>
      <c r="AL247" s="149">
        <v>0.79200000000000004</v>
      </c>
      <c r="AM247" s="152">
        <v>736</v>
      </c>
      <c r="AN247" s="152">
        <v>534</v>
      </c>
      <c r="AO247" s="152">
        <v>1270</v>
      </c>
      <c r="AP247" s="151">
        <v>0.42</v>
      </c>
      <c r="AQ247" s="153">
        <v>0.45400000000000001</v>
      </c>
      <c r="AR247" s="154">
        <v>0.20399999999999999</v>
      </c>
      <c r="AS247" s="154">
        <v>0.157</v>
      </c>
      <c r="AT247" s="154">
        <v>0.11600000000000001</v>
      </c>
      <c r="AU247" s="154">
        <v>0.39400000000000002</v>
      </c>
      <c r="AW247" s="196"/>
      <c r="AX247" s="144">
        <f t="shared" si="99"/>
        <v>78.633468442385634</v>
      </c>
      <c r="AY247" s="149">
        <v>166</v>
      </c>
      <c r="AZ247" s="150" t="s">
        <v>305</v>
      </c>
      <c r="BA247" s="149">
        <v>21</v>
      </c>
      <c r="BB247" s="151">
        <v>1</v>
      </c>
      <c r="BC247" s="152">
        <v>1727</v>
      </c>
      <c r="BD247" s="152">
        <v>1358</v>
      </c>
      <c r="BE247" s="149">
        <v>0.78600000000000003</v>
      </c>
      <c r="BF247" s="152">
        <v>792</v>
      </c>
      <c r="BG247" s="152">
        <v>491</v>
      </c>
      <c r="BH247" s="152">
        <v>1283</v>
      </c>
      <c r="BI247" s="153">
        <v>0.38300000000000001</v>
      </c>
      <c r="BJ247" s="153">
        <v>0.435</v>
      </c>
      <c r="BK247" s="154">
        <v>0.16700000000000001</v>
      </c>
      <c r="BL247" s="154">
        <v>0.112</v>
      </c>
      <c r="BM247" s="154">
        <v>8.5999999999999993E-2</v>
      </c>
      <c r="BN247" s="154">
        <v>0.36199999999999999</v>
      </c>
      <c r="DU247" s="4"/>
      <c r="DZ247" s="196"/>
      <c r="EA247" s="196"/>
      <c r="EB247" s="196"/>
      <c r="EC247" s="196"/>
      <c r="ED247" s="196"/>
      <c r="EE247" s="196"/>
    </row>
    <row r="248" spans="30:135" ht="13" x14ac:dyDescent="0.15">
      <c r="AD248" s="144">
        <f t="shared" si="97"/>
        <v>75.818181818181813</v>
      </c>
      <c r="AE248" s="144">
        <f t="shared" si="98"/>
        <v>79.136690647482013</v>
      </c>
      <c r="AF248" s="149">
        <v>167</v>
      </c>
      <c r="AG248" s="150" t="s">
        <v>391</v>
      </c>
      <c r="AH248" s="149">
        <v>22</v>
      </c>
      <c r="AI248" s="151">
        <v>1</v>
      </c>
      <c r="AJ248" s="152">
        <v>1668</v>
      </c>
      <c r="AK248" s="152">
        <v>1320</v>
      </c>
      <c r="AL248" s="149">
        <v>0.79100000000000004</v>
      </c>
      <c r="AM248" s="152">
        <v>700</v>
      </c>
      <c r="AN248" s="152">
        <v>503</v>
      </c>
      <c r="AO248" s="152">
        <v>1203</v>
      </c>
      <c r="AP248" s="153">
        <v>0.41799999999999998</v>
      </c>
      <c r="AQ248" s="151">
        <v>0.47</v>
      </c>
      <c r="AR248" s="154">
        <v>0.20100000000000001</v>
      </c>
      <c r="AS248" s="154">
        <v>9.1999999999999998E-2</v>
      </c>
      <c r="AT248" s="154">
        <v>6.5000000000000002E-2</v>
      </c>
      <c r="AU248" s="154">
        <v>0.371</v>
      </c>
      <c r="AW248" s="196"/>
      <c r="AX248" s="144">
        <f t="shared" si="99"/>
        <v>78.621058257616255</v>
      </c>
      <c r="AY248" s="149">
        <v>167</v>
      </c>
      <c r="AZ248" s="150" t="s">
        <v>418</v>
      </c>
      <c r="BA248" s="149">
        <v>23</v>
      </c>
      <c r="BB248" s="151">
        <v>1</v>
      </c>
      <c r="BC248" s="152">
        <v>1871</v>
      </c>
      <c r="BD248" s="152">
        <v>1471</v>
      </c>
      <c r="BE248" s="149">
        <v>0.78600000000000003</v>
      </c>
      <c r="BF248" s="152">
        <v>746</v>
      </c>
      <c r="BG248" s="152">
        <v>537</v>
      </c>
      <c r="BH248" s="152">
        <v>1283</v>
      </c>
      <c r="BI248" s="153">
        <v>0.41899999999999998</v>
      </c>
      <c r="BJ248" s="153">
        <v>0.46700000000000003</v>
      </c>
      <c r="BK248" s="154">
        <v>0.218</v>
      </c>
      <c r="BL248" s="154">
        <v>0.11700000000000001</v>
      </c>
      <c r="BM248" s="155">
        <v>0.09</v>
      </c>
      <c r="BN248" s="154">
        <v>0.374</v>
      </c>
      <c r="DU248" s="4"/>
      <c r="DZ248" s="196"/>
      <c r="EA248" s="196"/>
      <c r="EB248" s="196"/>
      <c r="EC248" s="196"/>
      <c r="ED248" s="196"/>
      <c r="EE248" s="196"/>
    </row>
    <row r="249" spans="30:135" ht="13" x14ac:dyDescent="0.15">
      <c r="AD249" s="144">
        <f t="shared" si="97"/>
        <v>81</v>
      </c>
      <c r="AE249" s="144">
        <f t="shared" si="98"/>
        <v>79.066022544283413</v>
      </c>
      <c r="AF249" s="149">
        <v>168</v>
      </c>
      <c r="AG249" s="150" t="s">
        <v>363</v>
      </c>
      <c r="AH249" s="149">
        <v>23</v>
      </c>
      <c r="AI249" s="151">
        <v>1</v>
      </c>
      <c r="AJ249" s="152">
        <v>1863</v>
      </c>
      <c r="AK249" s="152">
        <v>1473</v>
      </c>
      <c r="AL249" s="149">
        <v>0.79100000000000004</v>
      </c>
      <c r="AM249" s="152">
        <v>867</v>
      </c>
      <c r="AN249" s="152">
        <v>541</v>
      </c>
      <c r="AO249" s="152">
        <v>1408</v>
      </c>
      <c r="AP249" s="153">
        <v>0.38400000000000001</v>
      </c>
      <c r="AQ249" s="153">
        <v>0.442</v>
      </c>
      <c r="AR249" s="154">
        <v>0.159</v>
      </c>
      <c r="AS249" s="154">
        <v>0.105</v>
      </c>
      <c r="AT249" s="154">
        <v>8.6999999999999994E-2</v>
      </c>
      <c r="AU249" s="154">
        <v>0.36299999999999999</v>
      </c>
      <c r="AW249" s="196"/>
      <c r="AX249" s="144">
        <f t="shared" si="99"/>
        <v>78.566899175649979</v>
      </c>
      <c r="AY249" s="149">
        <v>168</v>
      </c>
      <c r="AZ249" s="150" t="s">
        <v>414</v>
      </c>
      <c r="BA249" s="149">
        <v>19</v>
      </c>
      <c r="BB249" s="151">
        <v>1</v>
      </c>
      <c r="BC249" s="152">
        <v>1577</v>
      </c>
      <c r="BD249" s="152">
        <v>1239</v>
      </c>
      <c r="BE249" s="149">
        <v>0.78600000000000003</v>
      </c>
      <c r="BF249" s="152">
        <v>742</v>
      </c>
      <c r="BG249" s="152">
        <v>441</v>
      </c>
      <c r="BH249" s="152">
        <v>1183</v>
      </c>
      <c r="BI249" s="153">
        <v>0.373</v>
      </c>
      <c r="BJ249" s="153">
        <v>0.42499999999999999</v>
      </c>
      <c r="BK249" s="155">
        <v>0.16</v>
      </c>
      <c r="BL249" s="154">
        <v>0.112</v>
      </c>
      <c r="BM249" s="154">
        <v>9.0999999999999998E-2</v>
      </c>
      <c r="BN249" s="154">
        <v>0.36299999999999999</v>
      </c>
      <c r="DU249" s="4"/>
      <c r="DZ249" s="196"/>
      <c r="EA249" s="196"/>
      <c r="EB249" s="196"/>
      <c r="EC249" s="196"/>
      <c r="ED249" s="196"/>
      <c r="EE249" s="196"/>
    </row>
    <row r="250" spans="30:135" ht="13" x14ac:dyDescent="0.15">
      <c r="AD250" s="144">
        <f t="shared" si="97"/>
        <v>79.19047619047619</v>
      </c>
      <c r="AE250" s="144">
        <f t="shared" si="98"/>
        <v>79.013830426939265</v>
      </c>
      <c r="AF250" s="149">
        <v>169</v>
      </c>
      <c r="AG250" s="150" t="s">
        <v>496</v>
      </c>
      <c r="AH250" s="149">
        <v>21</v>
      </c>
      <c r="AI250" s="151">
        <v>1</v>
      </c>
      <c r="AJ250" s="152">
        <v>1663</v>
      </c>
      <c r="AK250" s="152">
        <v>1314</v>
      </c>
      <c r="AL250" s="149">
        <v>0.79</v>
      </c>
      <c r="AM250" s="152">
        <v>760</v>
      </c>
      <c r="AN250" s="152">
        <v>480</v>
      </c>
      <c r="AO250" s="152">
        <v>1240</v>
      </c>
      <c r="AP250" s="153">
        <v>0.38700000000000001</v>
      </c>
      <c r="AQ250" s="153">
        <v>0.44600000000000001</v>
      </c>
      <c r="AR250" s="154">
        <v>0.17299999999999999</v>
      </c>
      <c r="AS250" s="154">
        <v>0.10199999999999999</v>
      </c>
      <c r="AT250" s="154">
        <v>7.5999999999999998E-2</v>
      </c>
      <c r="AU250" s="154">
        <v>0.36199999999999999</v>
      </c>
      <c r="AW250" s="196"/>
      <c r="AX250" s="144">
        <f t="shared" si="99"/>
        <v>78.595317725752508</v>
      </c>
      <c r="AY250" s="149">
        <v>169</v>
      </c>
      <c r="AZ250" s="150" t="s">
        <v>497</v>
      </c>
      <c r="BA250" s="149">
        <v>22</v>
      </c>
      <c r="BB250" s="151">
        <v>1</v>
      </c>
      <c r="BC250" s="152">
        <v>1794</v>
      </c>
      <c r="BD250" s="152">
        <v>1410</v>
      </c>
      <c r="BE250" s="149">
        <v>0.78600000000000003</v>
      </c>
      <c r="BF250" s="152">
        <v>687</v>
      </c>
      <c r="BG250" s="152">
        <v>493</v>
      </c>
      <c r="BH250" s="152">
        <v>1180</v>
      </c>
      <c r="BI250" s="153">
        <v>0.41799999999999998</v>
      </c>
      <c r="BJ250" s="153">
        <v>0.46400000000000002</v>
      </c>
      <c r="BK250" s="154">
        <v>0.22900000000000001</v>
      </c>
      <c r="BL250" s="154">
        <v>0.13800000000000001</v>
      </c>
      <c r="BM250" s="154">
        <v>0.104</v>
      </c>
      <c r="BN250" s="154">
        <v>0.376</v>
      </c>
      <c r="DU250" s="4"/>
      <c r="DZ250" s="196"/>
      <c r="EA250" s="196"/>
      <c r="EB250" s="196"/>
      <c r="EC250" s="196"/>
      <c r="ED250" s="196"/>
      <c r="EE250" s="196"/>
    </row>
    <row r="251" spans="30:135" ht="13" x14ac:dyDescent="0.15">
      <c r="AD251" s="144">
        <f t="shared" si="97"/>
        <v>83.22727272727272</v>
      </c>
      <c r="AE251" s="144">
        <f t="shared" si="98"/>
        <v>78.918623702894592</v>
      </c>
      <c r="AF251" s="149">
        <v>170</v>
      </c>
      <c r="AG251" s="150" t="s">
        <v>498</v>
      </c>
      <c r="AH251" s="149">
        <v>22</v>
      </c>
      <c r="AI251" s="151">
        <v>1</v>
      </c>
      <c r="AJ251" s="152">
        <v>1831</v>
      </c>
      <c r="AK251" s="152">
        <v>1445</v>
      </c>
      <c r="AL251" s="149">
        <v>0.78900000000000003</v>
      </c>
      <c r="AM251" s="152">
        <v>766</v>
      </c>
      <c r="AN251" s="152">
        <v>535</v>
      </c>
      <c r="AO251" s="152">
        <v>1301</v>
      </c>
      <c r="AP251" s="153">
        <v>0.41099999999999998</v>
      </c>
      <c r="AQ251" s="153">
        <v>0.46200000000000002</v>
      </c>
      <c r="AR251" s="154">
        <v>0.20300000000000001</v>
      </c>
      <c r="AS251" s="154">
        <v>0.106</v>
      </c>
      <c r="AT251" s="154">
        <v>8.7999999999999995E-2</v>
      </c>
      <c r="AU251" s="154">
        <v>0.36799999999999999</v>
      </c>
      <c r="AW251" s="196"/>
      <c r="AX251" s="144">
        <f t="shared" si="99"/>
        <v>78.692493946731233</v>
      </c>
      <c r="AY251" s="149">
        <v>170</v>
      </c>
      <c r="AZ251" s="150" t="s">
        <v>369</v>
      </c>
      <c r="BA251" s="149">
        <v>25</v>
      </c>
      <c r="BB251" s="151">
        <v>1</v>
      </c>
      <c r="BC251" s="152">
        <v>2065</v>
      </c>
      <c r="BD251" s="152">
        <v>1625</v>
      </c>
      <c r="BE251" s="149">
        <v>0.78700000000000003</v>
      </c>
      <c r="BF251" s="152">
        <v>904</v>
      </c>
      <c r="BG251" s="152">
        <v>605</v>
      </c>
      <c r="BH251" s="152">
        <v>1509</v>
      </c>
      <c r="BI251" s="153">
        <v>0.40100000000000002</v>
      </c>
      <c r="BJ251" s="151">
        <v>0.44</v>
      </c>
      <c r="BK251" s="154">
        <v>0.184</v>
      </c>
      <c r="BL251" s="154">
        <v>0.108</v>
      </c>
      <c r="BM251" s="155">
        <v>0.09</v>
      </c>
      <c r="BN251" s="154">
        <v>0.36899999999999999</v>
      </c>
      <c r="DU251" s="4"/>
      <c r="DZ251" s="196"/>
      <c r="EA251" s="196"/>
      <c r="EB251" s="196"/>
      <c r="EC251" s="196"/>
      <c r="ED251" s="196"/>
      <c r="EE251" s="196"/>
    </row>
    <row r="252" spans="30:135" ht="13" x14ac:dyDescent="0.15">
      <c r="AD252" s="144">
        <f t="shared" si="97"/>
        <v>90.227272727272734</v>
      </c>
      <c r="AE252" s="144">
        <f t="shared" si="98"/>
        <v>78.790931989924431</v>
      </c>
      <c r="AF252" s="149">
        <v>171</v>
      </c>
      <c r="AG252" s="150" t="s">
        <v>499</v>
      </c>
      <c r="AH252" s="149">
        <v>22</v>
      </c>
      <c r="AI252" s="151">
        <v>1</v>
      </c>
      <c r="AJ252" s="152">
        <v>1985</v>
      </c>
      <c r="AK252" s="152">
        <v>1564</v>
      </c>
      <c r="AL252" s="149">
        <v>0.78800000000000003</v>
      </c>
      <c r="AM252" s="152">
        <v>832</v>
      </c>
      <c r="AN252" s="152">
        <v>593</v>
      </c>
      <c r="AO252" s="152">
        <v>1425</v>
      </c>
      <c r="AP252" s="153">
        <v>0.41599999999999998</v>
      </c>
      <c r="AQ252" s="151">
        <v>0.46</v>
      </c>
      <c r="AR252" s="154">
        <v>0.191</v>
      </c>
      <c r="AS252" s="154">
        <v>0.108</v>
      </c>
      <c r="AT252" s="154">
        <v>8.4000000000000005E-2</v>
      </c>
      <c r="AU252" s="154">
        <v>0.379</v>
      </c>
      <c r="AW252" s="196"/>
      <c r="AX252" s="144">
        <f t="shared" si="99"/>
        <v>78.733031674208149</v>
      </c>
      <c r="AY252" s="149">
        <v>171</v>
      </c>
      <c r="AZ252" s="150" t="s">
        <v>500</v>
      </c>
      <c r="BA252" s="149">
        <v>19</v>
      </c>
      <c r="BB252" s="151">
        <v>1</v>
      </c>
      <c r="BC252" s="152">
        <v>1547</v>
      </c>
      <c r="BD252" s="152">
        <v>1218</v>
      </c>
      <c r="BE252" s="149">
        <v>0.78700000000000003</v>
      </c>
      <c r="BF252" s="152">
        <v>654</v>
      </c>
      <c r="BG252" s="152">
        <v>428</v>
      </c>
      <c r="BH252" s="152">
        <v>1082</v>
      </c>
      <c r="BI252" s="153">
        <v>0.39600000000000002</v>
      </c>
      <c r="BJ252" s="153">
        <v>0.45100000000000001</v>
      </c>
      <c r="BK252" s="154">
        <v>0.19400000000000001</v>
      </c>
      <c r="BL252" s="154">
        <v>0.121</v>
      </c>
      <c r="BM252" s="154">
        <v>8.5000000000000006E-2</v>
      </c>
      <c r="BN252" s="154">
        <v>0.371</v>
      </c>
      <c r="DU252" s="4"/>
      <c r="DZ252" s="196"/>
      <c r="EA252" s="196"/>
      <c r="EB252" s="196"/>
      <c r="EC252" s="196"/>
      <c r="ED252" s="196"/>
      <c r="EE252" s="196"/>
    </row>
    <row r="253" spans="30:135" ht="13" x14ac:dyDescent="0.15">
      <c r="AD253" s="144">
        <f t="shared" si="97"/>
        <v>82.529411764705884</v>
      </c>
      <c r="AE253" s="144">
        <f t="shared" si="98"/>
        <v>78.759800427655023</v>
      </c>
      <c r="AF253" s="149">
        <v>172</v>
      </c>
      <c r="AG253" s="150" t="s">
        <v>463</v>
      </c>
      <c r="AH253" s="149">
        <v>17</v>
      </c>
      <c r="AI253" s="151">
        <v>1</v>
      </c>
      <c r="AJ253" s="152">
        <v>1403</v>
      </c>
      <c r="AK253" s="152">
        <v>1105</v>
      </c>
      <c r="AL253" s="149">
        <v>0.78800000000000003</v>
      </c>
      <c r="AM253" s="152">
        <v>613</v>
      </c>
      <c r="AN253" s="152">
        <v>405</v>
      </c>
      <c r="AO253" s="152">
        <v>1018</v>
      </c>
      <c r="AP253" s="153">
        <v>0.39800000000000002</v>
      </c>
      <c r="AQ253" s="153">
        <v>0.441</v>
      </c>
      <c r="AR253" s="154">
        <v>0.185</v>
      </c>
      <c r="AS253" s="155">
        <v>0.11</v>
      </c>
      <c r="AT253" s="154">
        <v>7.8E-2</v>
      </c>
      <c r="AU253" s="154">
        <v>0.374</v>
      </c>
      <c r="AW253" s="196"/>
      <c r="AX253" s="144">
        <f t="shared" si="99"/>
        <v>78.689609530112506</v>
      </c>
      <c r="AY253" s="149">
        <v>172</v>
      </c>
      <c r="AZ253" s="150" t="s">
        <v>501</v>
      </c>
      <c r="BA253" s="149">
        <v>18</v>
      </c>
      <c r="BB253" s="151">
        <v>1</v>
      </c>
      <c r="BC253" s="152">
        <v>1511</v>
      </c>
      <c r="BD253" s="152">
        <v>1189</v>
      </c>
      <c r="BE253" s="149">
        <v>0.78700000000000003</v>
      </c>
      <c r="BF253" s="152">
        <v>610</v>
      </c>
      <c r="BG253" s="152">
        <v>419</v>
      </c>
      <c r="BH253" s="152">
        <v>1029</v>
      </c>
      <c r="BI253" s="153">
        <v>0.40699999999999997</v>
      </c>
      <c r="BJ253" s="153">
        <v>0.46700000000000003</v>
      </c>
      <c r="BK253" s="154">
        <v>0.222</v>
      </c>
      <c r="BL253" s="154">
        <v>0.11899999999999999</v>
      </c>
      <c r="BM253" s="154">
        <v>9.5000000000000001E-2</v>
      </c>
      <c r="BN253" s="154">
        <v>0.36499999999999999</v>
      </c>
      <c r="DU253" s="4"/>
      <c r="DZ253" s="196"/>
      <c r="EA253" s="196"/>
      <c r="EB253" s="196"/>
      <c r="EC253" s="196"/>
      <c r="ED253" s="196"/>
      <c r="EE253" s="196"/>
    </row>
    <row r="254" spans="30:135" ht="13" x14ac:dyDescent="0.15">
      <c r="AD254" s="144">
        <f t="shared" si="97"/>
        <v>81.272727272727266</v>
      </c>
      <c r="AE254" s="144">
        <f t="shared" si="98"/>
        <v>78.74720357941834</v>
      </c>
      <c r="AF254" s="149">
        <v>173</v>
      </c>
      <c r="AG254" s="150" t="s">
        <v>502</v>
      </c>
      <c r="AH254" s="149">
        <v>22</v>
      </c>
      <c r="AI254" s="151">
        <v>1</v>
      </c>
      <c r="AJ254" s="152">
        <v>1788</v>
      </c>
      <c r="AK254" s="152">
        <v>1408</v>
      </c>
      <c r="AL254" s="149">
        <v>0.78700000000000003</v>
      </c>
      <c r="AM254" s="152">
        <v>818</v>
      </c>
      <c r="AN254" s="152">
        <v>510</v>
      </c>
      <c r="AO254" s="152">
        <v>1328</v>
      </c>
      <c r="AP254" s="153">
        <v>0.38400000000000001</v>
      </c>
      <c r="AQ254" s="153">
        <v>0.432</v>
      </c>
      <c r="AR254" s="154">
        <v>0.161</v>
      </c>
      <c r="AS254" s="154">
        <v>0.107</v>
      </c>
      <c r="AT254" s="154">
        <v>8.4000000000000005E-2</v>
      </c>
      <c r="AU254" s="154">
        <v>0.36699999999999999</v>
      </c>
      <c r="AW254" s="196"/>
      <c r="AX254" s="144">
        <f t="shared" si="99"/>
        <v>78.730330982094415</v>
      </c>
      <c r="AY254" s="149">
        <v>173</v>
      </c>
      <c r="AZ254" s="150" t="s">
        <v>503</v>
      </c>
      <c r="BA254" s="149">
        <v>24</v>
      </c>
      <c r="BB254" s="151">
        <v>1</v>
      </c>
      <c r="BC254" s="152">
        <v>1843</v>
      </c>
      <c r="BD254" s="152">
        <v>1451</v>
      </c>
      <c r="BE254" s="149">
        <v>0.78700000000000003</v>
      </c>
      <c r="BF254" s="152">
        <v>710</v>
      </c>
      <c r="BG254" s="152">
        <v>501</v>
      </c>
      <c r="BH254" s="152">
        <v>1211</v>
      </c>
      <c r="BI254" s="153">
        <v>0.41399999999999998</v>
      </c>
      <c r="BJ254" s="153">
        <v>0.45700000000000002</v>
      </c>
      <c r="BK254" s="154">
        <v>0.215</v>
      </c>
      <c r="BL254" s="154">
        <v>0.155</v>
      </c>
      <c r="BM254" s="154">
        <v>0.11700000000000001</v>
      </c>
      <c r="BN254" s="155">
        <v>0.38</v>
      </c>
      <c r="DU254" s="4"/>
      <c r="DZ254" s="196"/>
      <c r="EA254" s="196"/>
      <c r="EB254" s="196"/>
      <c r="EC254" s="196"/>
      <c r="ED254" s="196"/>
      <c r="EE254" s="196"/>
    </row>
    <row r="255" spans="30:135" ht="13" x14ac:dyDescent="0.15">
      <c r="AD255" s="144">
        <f t="shared" si="97"/>
        <v>88.466666666666654</v>
      </c>
      <c r="AE255" s="144">
        <f t="shared" si="98"/>
        <v>78.598342125094206</v>
      </c>
      <c r="AF255" s="149">
        <v>174</v>
      </c>
      <c r="AG255" s="150" t="s">
        <v>214</v>
      </c>
      <c r="AH255" s="149">
        <v>15</v>
      </c>
      <c r="AI255" s="151">
        <v>1</v>
      </c>
      <c r="AJ255" s="152">
        <v>1327</v>
      </c>
      <c r="AK255" s="152">
        <v>1043</v>
      </c>
      <c r="AL255" s="149">
        <v>0.78600000000000003</v>
      </c>
      <c r="AM255" s="152">
        <v>576</v>
      </c>
      <c r="AN255" s="152">
        <v>399</v>
      </c>
      <c r="AO255" s="152">
        <v>975</v>
      </c>
      <c r="AP255" s="153">
        <v>0.40899999999999997</v>
      </c>
      <c r="AQ255" s="151">
        <v>0.45</v>
      </c>
      <c r="AR255" s="154">
        <v>0.187</v>
      </c>
      <c r="AS255" s="154">
        <v>9.7000000000000003E-2</v>
      </c>
      <c r="AT255" s="154">
        <v>7.8E-2</v>
      </c>
      <c r="AU255" s="154">
        <v>0.375</v>
      </c>
      <c r="AW255" s="196"/>
      <c r="AX255" s="144">
        <f t="shared" si="99"/>
        <v>78.789592760180994</v>
      </c>
      <c r="AY255" s="149">
        <v>174</v>
      </c>
      <c r="AZ255" s="150" t="s">
        <v>298</v>
      </c>
      <c r="BA255" s="149">
        <v>20</v>
      </c>
      <c r="BB255" s="151">
        <v>1</v>
      </c>
      <c r="BC255" s="152">
        <v>1768</v>
      </c>
      <c r="BD255" s="152">
        <v>1393</v>
      </c>
      <c r="BE255" s="149">
        <v>0.78800000000000003</v>
      </c>
      <c r="BF255" s="152">
        <v>768</v>
      </c>
      <c r="BG255" s="152">
        <v>511</v>
      </c>
      <c r="BH255" s="152">
        <v>1279</v>
      </c>
      <c r="BI255" s="151">
        <v>0.4</v>
      </c>
      <c r="BJ255" s="153">
        <v>0.437</v>
      </c>
      <c r="BK255" s="154">
        <v>0.17899999999999999</v>
      </c>
      <c r="BL255" s="154">
        <v>0.11899999999999999</v>
      </c>
      <c r="BM255" s="154">
        <v>9.2999999999999999E-2</v>
      </c>
      <c r="BN255" s="154">
        <v>0.376</v>
      </c>
      <c r="DU255" s="4"/>
      <c r="DZ255" s="196"/>
      <c r="EA255" s="196"/>
      <c r="EB255" s="196"/>
      <c r="EC255" s="196"/>
      <c r="ED255" s="196"/>
      <c r="EE255" s="196"/>
    </row>
    <row r="256" spans="30:135" ht="13" x14ac:dyDescent="0.15">
      <c r="AD256" s="144">
        <f t="shared" si="97"/>
        <v>78.368421052631575</v>
      </c>
      <c r="AE256" s="144">
        <f t="shared" si="98"/>
        <v>78.64338482202821</v>
      </c>
      <c r="AF256" s="149">
        <v>175</v>
      </c>
      <c r="AG256" s="150" t="s">
        <v>500</v>
      </c>
      <c r="AH256" s="149">
        <v>19</v>
      </c>
      <c r="AI256" s="151">
        <v>1</v>
      </c>
      <c r="AJ256" s="152">
        <v>1489</v>
      </c>
      <c r="AK256" s="152">
        <v>1171</v>
      </c>
      <c r="AL256" s="149">
        <v>0.78600000000000003</v>
      </c>
      <c r="AM256" s="152">
        <v>626</v>
      </c>
      <c r="AN256" s="152">
        <v>429</v>
      </c>
      <c r="AO256" s="152">
        <v>1055</v>
      </c>
      <c r="AP256" s="153">
        <v>0.40699999999999997</v>
      </c>
      <c r="AQ256" s="153">
        <v>0.47299999999999998</v>
      </c>
      <c r="AR256" s="154">
        <v>0.221</v>
      </c>
      <c r="AS256" s="154">
        <v>8.7999999999999995E-2</v>
      </c>
      <c r="AT256" s="154">
        <v>6.6000000000000003E-2</v>
      </c>
      <c r="AU256" s="154">
        <v>0.35299999999999998</v>
      </c>
      <c r="AW256" s="196"/>
      <c r="AX256" s="144">
        <f t="shared" si="99"/>
        <v>78.841991341991346</v>
      </c>
      <c r="AY256" s="149">
        <v>175</v>
      </c>
      <c r="AZ256" s="150" t="s">
        <v>504</v>
      </c>
      <c r="BA256" s="149">
        <v>22</v>
      </c>
      <c r="BB256" s="151">
        <v>1</v>
      </c>
      <c r="BC256" s="152">
        <v>1848</v>
      </c>
      <c r="BD256" s="152">
        <v>1457</v>
      </c>
      <c r="BE256" s="149">
        <v>0.78800000000000003</v>
      </c>
      <c r="BF256" s="152">
        <v>876</v>
      </c>
      <c r="BG256" s="152">
        <v>519</v>
      </c>
      <c r="BH256" s="152">
        <v>1395</v>
      </c>
      <c r="BI256" s="153">
        <v>0.372</v>
      </c>
      <c r="BJ256" s="153">
        <v>0.432</v>
      </c>
      <c r="BK256" s="154">
        <v>0.157</v>
      </c>
      <c r="BL256" s="154">
        <v>0.10100000000000001</v>
      </c>
      <c r="BM256" s="154">
        <v>7.3999999999999996E-2</v>
      </c>
      <c r="BN256" s="154">
        <v>0.36299999999999999</v>
      </c>
      <c r="DU256" s="4"/>
      <c r="DZ256" s="196"/>
      <c r="EA256" s="196"/>
      <c r="EB256" s="196"/>
      <c r="EC256" s="196"/>
      <c r="ED256" s="196"/>
      <c r="EE256" s="196"/>
    </row>
    <row r="257" spans="30:135" ht="13" x14ac:dyDescent="0.15">
      <c r="AD257" s="144">
        <f t="shared" si="97"/>
        <v>83.38095238095238</v>
      </c>
      <c r="AE257" s="144">
        <f t="shared" si="98"/>
        <v>78.640776699029118</v>
      </c>
      <c r="AF257" s="149">
        <v>176</v>
      </c>
      <c r="AG257" s="150" t="s">
        <v>459</v>
      </c>
      <c r="AH257" s="149">
        <v>21</v>
      </c>
      <c r="AI257" s="151">
        <v>1</v>
      </c>
      <c r="AJ257" s="152">
        <v>1751</v>
      </c>
      <c r="AK257" s="152">
        <v>1377</v>
      </c>
      <c r="AL257" s="149">
        <v>0.78600000000000003</v>
      </c>
      <c r="AM257" s="152">
        <v>735</v>
      </c>
      <c r="AN257" s="152">
        <v>474</v>
      </c>
      <c r="AO257" s="152">
        <v>1209</v>
      </c>
      <c r="AP257" s="153">
        <v>0.39200000000000002</v>
      </c>
      <c r="AQ257" s="153">
        <v>0.442</v>
      </c>
      <c r="AR257" s="154">
        <v>0.191</v>
      </c>
      <c r="AS257" s="154">
        <v>0.13600000000000001</v>
      </c>
      <c r="AT257" s="154">
        <v>9.9000000000000005E-2</v>
      </c>
      <c r="AU257" s="154">
        <v>0.376</v>
      </c>
      <c r="AW257" s="196"/>
      <c r="AX257" s="144">
        <f t="shared" si="99"/>
        <v>78.784704033525415</v>
      </c>
      <c r="AY257" s="149">
        <v>176</v>
      </c>
      <c r="AZ257" s="150" t="s">
        <v>321</v>
      </c>
      <c r="BA257" s="149">
        <v>23</v>
      </c>
      <c r="BB257" s="151">
        <v>1</v>
      </c>
      <c r="BC257" s="152">
        <v>1909</v>
      </c>
      <c r="BD257" s="152">
        <v>1504</v>
      </c>
      <c r="BE257" s="149">
        <v>0.78800000000000003</v>
      </c>
      <c r="BF257" s="152">
        <v>804</v>
      </c>
      <c r="BG257" s="152">
        <v>561</v>
      </c>
      <c r="BH257" s="152">
        <v>1365</v>
      </c>
      <c r="BI257" s="153">
        <v>0.41099999999999998</v>
      </c>
      <c r="BJ257" s="151">
        <v>0.45</v>
      </c>
      <c r="BK257" s="154">
        <v>0.191</v>
      </c>
      <c r="BL257" s="154">
        <v>0.11700000000000001</v>
      </c>
      <c r="BM257" s="155">
        <v>0.1</v>
      </c>
      <c r="BN257" s="154">
        <v>0.376</v>
      </c>
      <c r="DU257" s="4"/>
      <c r="DZ257" s="196"/>
      <c r="EA257" s="196"/>
      <c r="EB257" s="196"/>
      <c r="EC257" s="196"/>
      <c r="ED257" s="196"/>
      <c r="EE257" s="196"/>
    </row>
    <row r="258" spans="30:135" ht="13" x14ac:dyDescent="0.15">
      <c r="AD258" s="144">
        <f t="shared" si="97"/>
        <v>83.636363636363626</v>
      </c>
      <c r="AE258" s="144">
        <f t="shared" si="98"/>
        <v>78.532608695652172</v>
      </c>
      <c r="AF258" s="149">
        <v>177</v>
      </c>
      <c r="AG258" s="150" t="s">
        <v>504</v>
      </c>
      <c r="AH258" s="149">
        <v>22</v>
      </c>
      <c r="AI258" s="151">
        <v>1</v>
      </c>
      <c r="AJ258" s="152">
        <v>1840</v>
      </c>
      <c r="AK258" s="152">
        <v>1445</v>
      </c>
      <c r="AL258" s="149">
        <v>0.78500000000000003</v>
      </c>
      <c r="AM258" s="152">
        <v>804</v>
      </c>
      <c r="AN258" s="152">
        <v>509</v>
      </c>
      <c r="AO258" s="152">
        <v>1313</v>
      </c>
      <c r="AP258" s="153">
        <v>0.38800000000000001</v>
      </c>
      <c r="AQ258" s="153">
        <v>0.433</v>
      </c>
      <c r="AR258" s="154">
        <v>0.189</v>
      </c>
      <c r="AS258" s="154">
        <v>0.11700000000000001</v>
      </c>
      <c r="AT258" s="154">
        <v>9.4E-2</v>
      </c>
      <c r="AU258" s="154">
        <v>0.36799999999999999</v>
      </c>
      <c r="AW258" s="196"/>
      <c r="AX258" s="144">
        <f t="shared" si="99"/>
        <v>78.767541183648575</v>
      </c>
      <c r="AY258" s="149">
        <v>177</v>
      </c>
      <c r="AZ258" s="150" t="s">
        <v>404</v>
      </c>
      <c r="BA258" s="149">
        <v>21</v>
      </c>
      <c r="BB258" s="151">
        <v>1</v>
      </c>
      <c r="BC258" s="152">
        <v>1639</v>
      </c>
      <c r="BD258" s="152">
        <v>1291</v>
      </c>
      <c r="BE258" s="149">
        <v>0.78800000000000003</v>
      </c>
      <c r="BF258" s="152">
        <v>737</v>
      </c>
      <c r="BG258" s="152">
        <v>496</v>
      </c>
      <c r="BH258" s="152">
        <v>1233</v>
      </c>
      <c r="BI258" s="153">
        <v>0.40200000000000002</v>
      </c>
      <c r="BJ258" s="153">
        <v>0.44500000000000001</v>
      </c>
      <c r="BK258" s="154">
        <v>0.16900000000000001</v>
      </c>
      <c r="BL258" s="154">
        <v>9.6000000000000002E-2</v>
      </c>
      <c r="BM258" s="154">
        <v>7.4999999999999997E-2</v>
      </c>
      <c r="BN258" s="155">
        <v>0.37</v>
      </c>
      <c r="DU258" s="4"/>
      <c r="DZ258" s="196"/>
      <c r="EA258" s="196"/>
      <c r="EB258" s="196"/>
      <c r="EC258" s="196"/>
      <c r="ED258" s="196"/>
      <c r="EE258" s="196"/>
    </row>
    <row r="259" spans="30:135" ht="13" x14ac:dyDescent="0.15">
      <c r="AD259" s="144">
        <f t="shared" si="97"/>
        <v>84.55</v>
      </c>
      <c r="AE259" s="144">
        <f t="shared" si="98"/>
        <v>78.415138971023069</v>
      </c>
      <c r="AF259" s="149">
        <v>178</v>
      </c>
      <c r="AG259" s="150" t="s">
        <v>334</v>
      </c>
      <c r="AH259" s="149">
        <v>20</v>
      </c>
      <c r="AI259" s="151">
        <v>1</v>
      </c>
      <c r="AJ259" s="152">
        <v>1691</v>
      </c>
      <c r="AK259" s="152">
        <v>1326</v>
      </c>
      <c r="AL259" s="149">
        <v>0.78400000000000003</v>
      </c>
      <c r="AM259" s="152">
        <v>721</v>
      </c>
      <c r="AN259" s="152">
        <v>485</v>
      </c>
      <c r="AO259" s="152">
        <v>1206</v>
      </c>
      <c r="AP259" s="153">
        <v>0.40200000000000002</v>
      </c>
      <c r="AQ259" s="153">
        <v>0.45100000000000001</v>
      </c>
      <c r="AR259" s="154">
        <v>0.19600000000000001</v>
      </c>
      <c r="AS259" s="154">
        <v>0.11700000000000001</v>
      </c>
      <c r="AT259" s="154">
        <v>0.10100000000000001</v>
      </c>
      <c r="AU259" s="154">
        <v>0.36699999999999999</v>
      </c>
      <c r="AW259" s="196"/>
      <c r="AX259" s="144">
        <f t="shared" si="99"/>
        <v>78.958479943701619</v>
      </c>
      <c r="AY259" s="149">
        <v>178</v>
      </c>
      <c r="AZ259" s="150" t="s">
        <v>423</v>
      </c>
      <c r="BA259" s="149">
        <v>19</v>
      </c>
      <c r="BB259" s="151">
        <v>1</v>
      </c>
      <c r="BC259" s="152">
        <v>1421</v>
      </c>
      <c r="BD259" s="152">
        <v>1122</v>
      </c>
      <c r="BE259" s="149">
        <v>0.79</v>
      </c>
      <c r="BF259" s="152">
        <v>637</v>
      </c>
      <c r="BG259" s="152">
        <v>419</v>
      </c>
      <c r="BH259" s="152">
        <v>1056</v>
      </c>
      <c r="BI259" s="153">
        <v>0.39700000000000002</v>
      </c>
      <c r="BJ259" s="153">
        <v>0.44600000000000001</v>
      </c>
      <c r="BK259" s="154">
        <v>0.17799999999999999</v>
      </c>
      <c r="BL259" s="154">
        <v>9.4E-2</v>
      </c>
      <c r="BM259" s="154">
        <v>7.0999999999999994E-2</v>
      </c>
      <c r="BN259" s="154">
        <v>0.36699999999999999</v>
      </c>
      <c r="DU259" s="4"/>
      <c r="DZ259" s="196"/>
      <c r="EA259" s="196"/>
      <c r="EB259" s="196"/>
      <c r="EC259" s="196"/>
      <c r="ED259" s="196"/>
      <c r="EE259" s="196"/>
    </row>
    <row r="260" spans="30:135" ht="13" x14ac:dyDescent="0.15">
      <c r="AD260" s="144">
        <f t="shared" si="97"/>
        <v>80.523809523809518</v>
      </c>
      <c r="AE260" s="144">
        <f t="shared" si="98"/>
        <v>78.415138971023069</v>
      </c>
      <c r="AF260" s="149">
        <v>179</v>
      </c>
      <c r="AG260" s="150" t="s">
        <v>505</v>
      </c>
      <c r="AH260" s="149">
        <v>21</v>
      </c>
      <c r="AI260" s="151">
        <v>1</v>
      </c>
      <c r="AJ260" s="152">
        <v>1691</v>
      </c>
      <c r="AK260" s="152">
        <v>1326</v>
      </c>
      <c r="AL260" s="149">
        <v>0.78400000000000003</v>
      </c>
      <c r="AM260" s="152">
        <v>706</v>
      </c>
      <c r="AN260" s="152">
        <v>469</v>
      </c>
      <c r="AO260" s="152">
        <v>1175</v>
      </c>
      <c r="AP260" s="153">
        <v>0.39900000000000002</v>
      </c>
      <c r="AQ260" s="153">
        <v>0.46400000000000002</v>
      </c>
      <c r="AR260" s="154">
        <v>0.221</v>
      </c>
      <c r="AS260" s="154">
        <v>9.6000000000000002E-2</v>
      </c>
      <c r="AT260" s="154">
        <v>7.3999999999999996E-2</v>
      </c>
      <c r="AU260" s="154">
        <v>0.35399999999999998</v>
      </c>
      <c r="AW260" s="196"/>
      <c r="AX260" s="144">
        <f t="shared" si="99"/>
        <v>78.986332574031891</v>
      </c>
      <c r="AY260" s="149">
        <v>179</v>
      </c>
      <c r="AZ260" s="150" t="s">
        <v>502</v>
      </c>
      <c r="BA260" s="149">
        <v>22</v>
      </c>
      <c r="BB260" s="151">
        <v>1</v>
      </c>
      <c r="BC260" s="152">
        <v>1756</v>
      </c>
      <c r="BD260" s="152">
        <v>1387</v>
      </c>
      <c r="BE260" s="149">
        <v>0.79</v>
      </c>
      <c r="BF260" s="152">
        <v>761</v>
      </c>
      <c r="BG260" s="152">
        <v>521</v>
      </c>
      <c r="BH260" s="152">
        <v>1282</v>
      </c>
      <c r="BI260" s="153">
        <v>0.40600000000000003</v>
      </c>
      <c r="BJ260" s="153">
        <v>0.46100000000000002</v>
      </c>
      <c r="BK260" s="154">
        <v>0.191</v>
      </c>
      <c r="BL260" s="154">
        <v>9.2999999999999999E-2</v>
      </c>
      <c r="BM260" s="154">
        <v>6.9000000000000006E-2</v>
      </c>
      <c r="BN260" s="154">
        <v>0.36399999999999999</v>
      </c>
      <c r="DU260" s="4"/>
      <c r="DZ260" s="196"/>
      <c r="EA260" s="196"/>
      <c r="EB260" s="196"/>
      <c r="EC260" s="196"/>
      <c r="ED260" s="196"/>
      <c r="EE260" s="196"/>
    </row>
    <row r="261" spans="30:135" ht="13" x14ac:dyDescent="0.15">
      <c r="AD261" s="144">
        <f t="shared" si="97"/>
        <v>92.4</v>
      </c>
      <c r="AE261" s="144">
        <f t="shared" si="98"/>
        <v>78.409090909090907</v>
      </c>
      <c r="AF261" s="149">
        <v>180</v>
      </c>
      <c r="AG261" s="150" t="s">
        <v>474</v>
      </c>
      <c r="AH261" s="149">
        <v>20</v>
      </c>
      <c r="AI261" s="151">
        <v>1</v>
      </c>
      <c r="AJ261" s="152">
        <v>1848</v>
      </c>
      <c r="AK261" s="152">
        <v>1449</v>
      </c>
      <c r="AL261" s="149">
        <v>0.78400000000000003</v>
      </c>
      <c r="AM261" s="152">
        <v>787</v>
      </c>
      <c r="AN261" s="152">
        <v>529</v>
      </c>
      <c r="AO261" s="152">
        <v>1316</v>
      </c>
      <c r="AP261" s="153">
        <v>0.40200000000000002</v>
      </c>
      <c r="AQ261" s="153">
        <v>0.46700000000000003</v>
      </c>
      <c r="AR261" s="154">
        <v>0.19800000000000001</v>
      </c>
      <c r="AS261" s="154">
        <v>0.10299999999999999</v>
      </c>
      <c r="AT261" s="154">
        <v>7.6999999999999999E-2</v>
      </c>
      <c r="AU261" s="155">
        <v>0.36</v>
      </c>
      <c r="AW261" s="196"/>
      <c r="AX261" s="144">
        <f t="shared" si="99"/>
        <v>79.020979020979027</v>
      </c>
      <c r="AY261" s="149">
        <v>180</v>
      </c>
      <c r="AZ261" s="150" t="s">
        <v>506</v>
      </c>
      <c r="BA261" s="149">
        <v>19</v>
      </c>
      <c r="BB261" s="151">
        <v>1</v>
      </c>
      <c r="BC261" s="152">
        <v>1573</v>
      </c>
      <c r="BD261" s="152">
        <v>1243</v>
      </c>
      <c r="BE261" s="149">
        <v>0.79</v>
      </c>
      <c r="BF261" s="152">
        <v>657</v>
      </c>
      <c r="BG261" s="152">
        <v>428</v>
      </c>
      <c r="BH261" s="152">
        <v>1085</v>
      </c>
      <c r="BI261" s="153">
        <v>0.39400000000000002</v>
      </c>
      <c r="BJ261" s="153">
        <v>0.45400000000000001</v>
      </c>
      <c r="BK261" s="154">
        <v>0.20699999999999999</v>
      </c>
      <c r="BL261" s="154">
        <v>0.124</v>
      </c>
      <c r="BM261" s="154">
        <v>9.6000000000000002E-2</v>
      </c>
      <c r="BN261" s="154">
        <v>0.36599999999999999</v>
      </c>
      <c r="DU261" s="4"/>
      <c r="DZ261" s="196"/>
      <c r="EA261" s="196"/>
      <c r="EB261" s="196"/>
      <c r="EC261" s="196"/>
      <c r="ED261" s="196"/>
      <c r="EE261" s="196"/>
    </row>
    <row r="262" spans="30:135" ht="13" x14ac:dyDescent="0.15">
      <c r="AD262" s="144">
        <f t="shared" si="97"/>
        <v>82.61904761904762</v>
      </c>
      <c r="AE262" s="144">
        <f t="shared" si="98"/>
        <v>78.38616714697406</v>
      </c>
      <c r="AF262" s="149">
        <v>181</v>
      </c>
      <c r="AG262" s="150" t="s">
        <v>507</v>
      </c>
      <c r="AH262" s="149">
        <v>21</v>
      </c>
      <c r="AI262" s="151">
        <v>1</v>
      </c>
      <c r="AJ262" s="152">
        <v>1735</v>
      </c>
      <c r="AK262" s="152">
        <v>1360</v>
      </c>
      <c r="AL262" s="149">
        <v>0.78400000000000003</v>
      </c>
      <c r="AM262" s="152">
        <v>718</v>
      </c>
      <c r="AN262" s="152">
        <v>485</v>
      </c>
      <c r="AO262" s="152">
        <v>1203</v>
      </c>
      <c r="AP262" s="153">
        <v>0.40300000000000002</v>
      </c>
      <c r="AQ262" s="153">
        <v>0.46700000000000003</v>
      </c>
      <c r="AR262" s="154">
        <v>0.20599999999999999</v>
      </c>
      <c r="AS262" s="154">
        <v>0.11700000000000001</v>
      </c>
      <c r="AT262" s="154">
        <v>9.2999999999999999E-2</v>
      </c>
      <c r="AU262" s="154">
        <v>0.36499999999999999</v>
      </c>
      <c r="AW262" s="196"/>
      <c r="AX262" s="144">
        <f t="shared" si="99"/>
        <v>78.957654723127035</v>
      </c>
      <c r="AY262" s="149">
        <v>181</v>
      </c>
      <c r="AZ262" s="150" t="s">
        <v>240</v>
      </c>
      <c r="BA262" s="149">
        <v>18</v>
      </c>
      <c r="BB262" s="151">
        <v>1</v>
      </c>
      <c r="BC262" s="152">
        <v>1535</v>
      </c>
      <c r="BD262" s="152">
        <v>1212</v>
      </c>
      <c r="BE262" s="149">
        <v>0.79</v>
      </c>
      <c r="BF262" s="152">
        <v>675</v>
      </c>
      <c r="BG262" s="152">
        <v>443</v>
      </c>
      <c r="BH262" s="152">
        <v>1118</v>
      </c>
      <c r="BI262" s="153">
        <v>0.39600000000000002</v>
      </c>
      <c r="BJ262" s="153">
        <v>0.44700000000000001</v>
      </c>
      <c r="BK262" s="154">
        <v>0.185</v>
      </c>
      <c r="BL262" s="154">
        <v>0.108</v>
      </c>
      <c r="BM262" s="154">
        <v>9.2999999999999999E-2</v>
      </c>
      <c r="BN262" s="154">
        <v>0.36699999999999999</v>
      </c>
      <c r="DU262" s="4"/>
      <c r="DZ262" s="196"/>
      <c r="EA262" s="196"/>
      <c r="EB262" s="196"/>
      <c r="EC262" s="196"/>
      <c r="ED262" s="196"/>
      <c r="EE262" s="196"/>
    </row>
    <row r="263" spans="30:135" ht="13" x14ac:dyDescent="0.15">
      <c r="AD263" s="144">
        <f t="shared" si="97"/>
        <v>78.10526315789474</v>
      </c>
      <c r="AE263" s="144">
        <f t="shared" si="98"/>
        <v>78.301886792452834</v>
      </c>
      <c r="AF263" s="149">
        <v>182</v>
      </c>
      <c r="AG263" s="150" t="s">
        <v>250</v>
      </c>
      <c r="AH263" s="149">
        <v>19</v>
      </c>
      <c r="AI263" s="151">
        <v>1</v>
      </c>
      <c r="AJ263" s="152">
        <v>1484</v>
      </c>
      <c r="AK263" s="152">
        <v>1162</v>
      </c>
      <c r="AL263" s="149">
        <v>0.78300000000000003</v>
      </c>
      <c r="AM263" s="152">
        <v>641</v>
      </c>
      <c r="AN263" s="152">
        <v>421</v>
      </c>
      <c r="AO263" s="152">
        <v>1062</v>
      </c>
      <c r="AP263" s="153">
        <v>0.39600000000000002</v>
      </c>
      <c r="AQ263" s="153">
        <v>0.44900000000000001</v>
      </c>
      <c r="AR263" s="154">
        <v>0.19500000000000001</v>
      </c>
      <c r="AS263" s="154">
        <v>0.106</v>
      </c>
      <c r="AT263" s="154">
        <v>7.9000000000000001E-2</v>
      </c>
      <c r="AU263" s="154">
        <v>0.36399999999999999</v>
      </c>
      <c r="AW263" s="196"/>
      <c r="AX263" s="144">
        <f t="shared" si="99"/>
        <v>79.071803852889673</v>
      </c>
      <c r="AY263" s="149">
        <v>182</v>
      </c>
      <c r="AZ263" s="150" t="s">
        <v>508</v>
      </c>
      <c r="BA263" s="149">
        <v>14</v>
      </c>
      <c r="BB263" s="151">
        <v>1</v>
      </c>
      <c r="BC263" s="152">
        <v>1142</v>
      </c>
      <c r="BD263" s="152">
        <v>903</v>
      </c>
      <c r="BE263" s="149">
        <v>0.79100000000000004</v>
      </c>
      <c r="BF263" s="152">
        <v>474</v>
      </c>
      <c r="BG263" s="152">
        <v>335</v>
      </c>
      <c r="BH263" s="152">
        <v>809</v>
      </c>
      <c r="BI263" s="153">
        <v>0.41399999999999998</v>
      </c>
      <c r="BJ263" s="153">
        <v>0.45100000000000001</v>
      </c>
      <c r="BK263" s="154">
        <v>0.19800000000000001</v>
      </c>
      <c r="BL263" s="154">
        <v>0.114</v>
      </c>
      <c r="BM263" s="154">
        <v>9.2999999999999999E-2</v>
      </c>
      <c r="BN263" s="154">
        <v>0.377</v>
      </c>
      <c r="DU263" s="4"/>
      <c r="DZ263" s="196"/>
      <c r="EA263" s="196"/>
      <c r="EB263" s="196"/>
      <c r="EC263" s="196"/>
      <c r="ED263" s="196"/>
      <c r="EE263" s="196"/>
    </row>
    <row r="264" spans="30:135" ht="13" x14ac:dyDescent="0.15">
      <c r="AD264" s="144">
        <f t="shared" si="97"/>
        <v>82.476190476190467</v>
      </c>
      <c r="AE264" s="144">
        <f t="shared" si="98"/>
        <v>78.233256351039259</v>
      </c>
      <c r="AF264" s="149">
        <v>183</v>
      </c>
      <c r="AG264" s="150" t="s">
        <v>456</v>
      </c>
      <c r="AH264" s="149">
        <v>21</v>
      </c>
      <c r="AI264" s="151">
        <v>1</v>
      </c>
      <c r="AJ264" s="152">
        <v>1732</v>
      </c>
      <c r="AK264" s="152">
        <v>1355</v>
      </c>
      <c r="AL264" s="149">
        <v>0.78200000000000003</v>
      </c>
      <c r="AM264" s="152">
        <v>771</v>
      </c>
      <c r="AN264" s="152">
        <v>470</v>
      </c>
      <c r="AO264" s="152">
        <v>1241</v>
      </c>
      <c r="AP264" s="153">
        <v>0.379</v>
      </c>
      <c r="AQ264" s="153">
        <v>0.45100000000000001</v>
      </c>
      <c r="AR264" s="155">
        <v>0.19</v>
      </c>
      <c r="AS264" s="154">
        <v>0.105</v>
      </c>
      <c r="AT264" s="154">
        <v>8.4000000000000005E-2</v>
      </c>
      <c r="AU264" s="154">
        <v>0.35599999999999998</v>
      </c>
      <c r="AW264" s="196"/>
      <c r="AX264" s="144">
        <f t="shared" si="99"/>
        <v>79.211697393515578</v>
      </c>
      <c r="AY264" s="149">
        <v>183</v>
      </c>
      <c r="AZ264" s="150" t="s">
        <v>509</v>
      </c>
      <c r="BA264" s="149">
        <v>18</v>
      </c>
      <c r="BB264" s="151">
        <v>1</v>
      </c>
      <c r="BC264" s="152">
        <v>1573</v>
      </c>
      <c r="BD264" s="152">
        <v>1246</v>
      </c>
      <c r="BE264" s="149">
        <v>0.79200000000000004</v>
      </c>
      <c r="BF264" s="152">
        <v>692</v>
      </c>
      <c r="BG264" s="152">
        <v>480</v>
      </c>
      <c r="BH264" s="152">
        <v>1172</v>
      </c>
      <c r="BI264" s="151">
        <v>0.41</v>
      </c>
      <c r="BJ264" s="153">
        <v>0.46200000000000002</v>
      </c>
      <c r="BK264" s="154">
        <v>0.188</v>
      </c>
      <c r="BL264" s="154">
        <v>8.3000000000000004E-2</v>
      </c>
      <c r="BM264" s="154">
        <v>6.6000000000000003E-2</v>
      </c>
      <c r="BN264" s="154">
        <v>0.36299999999999999</v>
      </c>
      <c r="DU264" s="4"/>
      <c r="DZ264" s="196"/>
      <c r="EA264" s="196"/>
      <c r="EB264" s="196"/>
      <c r="EC264" s="196"/>
      <c r="ED264" s="196"/>
      <c r="EE264" s="196"/>
    </row>
    <row r="265" spans="30:135" ht="13" x14ac:dyDescent="0.15">
      <c r="AD265" s="144">
        <f t="shared" si="97"/>
        <v>87.705882352941188</v>
      </c>
      <c r="AE265" s="144">
        <f t="shared" si="98"/>
        <v>78.202548625083836</v>
      </c>
      <c r="AF265" s="149">
        <v>184</v>
      </c>
      <c r="AG265" s="150" t="s">
        <v>510</v>
      </c>
      <c r="AH265" s="149">
        <v>17</v>
      </c>
      <c r="AI265" s="151">
        <v>1</v>
      </c>
      <c r="AJ265" s="152">
        <v>1491</v>
      </c>
      <c r="AK265" s="152">
        <v>1166</v>
      </c>
      <c r="AL265" s="149">
        <v>0.78200000000000003</v>
      </c>
      <c r="AM265" s="152">
        <v>687</v>
      </c>
      <c r="AN265" s="152">
        <v>434</v>
      </c>
      <c r="AO265" s="152">
        <v>1121</v>
      </c>
      <c r="AP265" s="153">
        <v>0.38700000000000001</v>
      </c>
      <c r="AQ265" s="151">
        <v>0.44</v>
      </c>
      <c r="AR265" s="154">
        <v>0.182</v>
      </c>
      <c r="AS265" s="154">
        <v>8.8999999999999996E-2</v>
      </c>
      <c r="AT265" s="154">
        <v>7.6999999999999999E-2</v>
      </c>
      <c r="AU265" s="154">
        <v>0.35199999999999998</v>
      </c>
      <c r="AW265" s="196"/>
      <c r="AX265" s="144">
        <f t="shared" si="99"/>
        <v>79.189944134078218</v>
      </c>
      <c r="AY265" s="149">
        <v>184</v>
      </c>
      <c r="AZ265" s="150" t="s">
        <v>511</v>
      </c>
      <c r="BA265" s="149">
        <v>17</v>
      </c>
      <c r="BB265" s="151">
        <v>1</v>
      </c>
      <c r="BC265" s="152">
        <v>1432</v>
      </c>
      <c r="BD265" s="152">
        <v>1134</v>
      </c>
      <c r="BE265" s="149">
        <v>0.79200000000000004</v>
      </c>
      <c r="BF265" s="152">
        <v>510</v>
      </c>
      <c r="BG265" s="152">
        <v>414</v>
      </c>
      <c r="BH265" s="152">
        <v>924</v>
      </c>
      <c r="BI265" s="153">
        <v>0.44800000000000001</v>
      </c>
      <c r="BJ265" s="153">
        <v>0.495</v>
      </c>
      <c r="BK265" s="154">
        <v>0.246</v>
      </c>
      <c r="BL265" s="154">
        <v>0.13100000000000001</v>
      </c>
      <c r="BM265" s="154">
        <v>0.10100000000000001</v>
      </c>
      <c r="BN265" s="155">
        <v>0.38</v>
      </c>
      <c r="DU265" s="4"/>
      <c r="DZ265" s="196"/>
      <c r="EA265" s="196"/>
      <c r="EB265" s="196"/>
      <c r="EC265" s="196"/>
      <c r="ED265" s="196"/>
      <c r="EE265" s="196"/>
    </row>
    <row r="266" spans="30:135" ht="13" x14ac:dyDescent="0.15">
      <c r="AD266" s="144">
        <f t="shared" si="97"/>
        <v>85.260869565217391</v>
      </c>
      <c r="AE266" s="144">
        <f t="shared" si="98"/>
        <v>78.072412034676191</v>
      </c>
      <c r="AF266" s="149">
        <v>185</v>
      </c>
      <c r="AG266" s="150" t="s">
        <v>325</v>
      </c>
      <c r="AH266" s="149">
        <v>23</v>
      </c>
      <c r="AI266" s="151">
        <v>1</v>
      </c>
      <c r="AJ266" s="152">
        <v>1961</v>
      </c>
      <c r="AK266" s="152">
        <v>1531</v>
      </c>
      <c r="AL266" s="149">
        <v>0.78100000000000003</v>
      </c>
      <c r="AM266" s="152">
        <v>854</v>
      </c>
      <c r="AN266" s="152">
        <v>553</v>
      </c>
      <c r="AO266" s="152">
        <v>1407</v>
      </c>
      <c r="AP266" s="153">
        <v>0.39300000000000002</v>
      </c>
      <c r="AQ266" s="153">
        <v>0.44500000000000001</v>
      </c>
      <c r="AR266" s="154">
        <v>0.187</v>
      </c>
      <c r="AS266" s="154">
        <v>0.122</v>
      </c>
      <c r="AT266" s="154">
        <v>9.6000000000000002E-2</v>
      </c>
      <c r="AU266" s="154">
        <v>0.36599999999999999</v>
      </c>
      <c r="AW266" s="196"/>
      <c r="AX266" s="144">
        <f t="shared" si="99"/>
        <v>79.314221472737486</v>
      </c>
      <c r="AY266" s="149">
        <v>185</v>
      </c>
      <c r="AZ266" s="150" t="s">
        <v>448</v>
      </c>
      <c r="BA266" s="149">
        <v>21</v>
      </c>
      <c r="BB266" s="151">
        <v>1</v>
      </c>
      <c r="BC266" s="152">
        <v>1779</v>
      </c>
      <c r="BD266" s="152">
        <v>1411</v>
      </c>
      <c r="BE266" s="149">
        <v>0.79300000000000004</v>
      </c>
      <c r="BF266" s="152">
        <v>896</v>
      </c>
      <c r="BG266" s="152">
        <v>517</v>
      </c>
      <c r="BH266" s="152">
        <v>1413</v>
      </c>
      <c r="BI266" s="153">
        <v>0.36599999999999999</v>
      </c>
      <c r="BJ266" s="153">
        <v>0.40500000000000003</v>
      </c>
      <c r="BK266" s="154">
        <v>0.108</v>
      </c>
      <c r="BL266" s="154">
        <v>0.11899999999999999</v>
      </c>
      <c r="BM266" s="154">
        <v>9.9000000000000005E-2</v>
      </c>
      <c r="BN266" s="154">
        <v>0.378</v>
      </c>
      <c r="DU266" s="4"/>
      <c r="DZ266" s="196"/>
      <c r="EA266" s="196"/>
      <c r="EB266" s="196"/>
      <c r="EC266" s="196"/>
      <c r="ED266" s="196"/>
      <c r="EE266" s="196"/>
    </row>
    <row r="267" spans="30:135" ht="13" x14ac:dyDescent="0.15">
      <c r="AD267" s="144">
        <f t="shared" si="97"/>
        <v>87</v>
      </c>
      <c r="AE267" s="144">
        <f t="shared" si="98"/>
        <v>77.873563218390814</v>
      </c>
      <c r="AF267" s="149">
        <v>186</v>
      </c>
      <c r="AG267" s="150" t="s">
        <v>267</v>
      </c>
      <c r="AH267" s="149">
        <v>20</v>
      </c>
      <c r="AI267" s="151">
        <v>1</v>
      </c>
      <c r="AJ267" s="152">
        <v>1740</v>
      </c>
      <c r="AK267" s="152">
        <v>1355</v>
      </c>
      <c r="AL267" s="149">
        <v>0.77900000000000003</v>
      </c>
      <c r="AM267" s="152">
        <v>680</v>
      </c>
      <c r="AN267" s="152">
        <v>484</v>
      </c>
      <c r="AO267" s="152">
        <v>1164</v>
      </c>
      <c r="AP267" s="153">
        <v>0.41599999999999998</v>
      </c>
      <c r="AQ267" s="153">
        <v>0.45400000000000001</v>
      </c>
      <c r="AR267" s="154">
        <v>0.21099999999999999</v>
      </c>
      <c r="AS267" s="154">
        <v>0.13500000000000001</v>
      </c>
      <c r="AT267" s="154">
        <v>0.10199999999999999</v>
      </c>
      <c r="AU267" s="154">
        <v>0.38400000000000001</v>
      </c>
      <c r="AW267" s="196"/>
      <c r="AX267" s="144">
        <f t="shared" si="99"/>
        <v>79.450343535290443</v>
      </c>
      <c r="AY267" s="149">
        <v>186</v>
      </c>
      <c r="AZ267" s="150" t="s">
        <v>512</v>
      </c>
      <c r="BA267" s="149">
        <v>19</v>
      </c>
      <c r="BB267" s="151">
        <v>1</v>
      </c>
      <c r="BC267" s="152">
        <v>1601</v>
      </c>
      <c r="BD267" s="152">
        <v>1272</v>
      </c>
      <c r="BE267" s="149">
        <v>0.79500000000000004</v>
      </c>
      <c r="BF267" s="152">
        <v>718</v>
      </c>
      <c r="BG267" s="152">
        <v>482</v>
      </c>
      <c r="BH267" s="152">
        <v>1200</v>
      </c>
      <c r="BI267" s="153">
        <v>0.40200000000000002</v>
      </c>
      <c r="BJ267" s="153">
        <v>0.45500000000000002</v>
      </c>
      <c r="BK267" s="154">
        <v>0.17699999999999999</v>
      </c>
      <c r="BL267" s="155">
        <v>0.09</v>
      </c>
      <c r="BM267" s="154">
        <v>7.1999999999999995E-2</v>
      </c>
      <c r="BN267" s="154">
        <v>0.36699999999999999</v>
      </c>
      <c r="DU267" s="4"/>
      <c r="DZ267" s="196"/>
      <c r="EA267" s="196"/>
      <c r="EB267" s="196"/>
      <c r="EC267" s="196"/>
      <c r="ED267" s="196"/>
      <c r="EE267" s="196"/>
    </row>
    <row r="268" spans="30:135" ht="13" x14ac:dyDescent="0.15">
      <c r="AD268" s="144">
        <f t="shared" si="97"/>
        <v>80.066666666666663</v>
      </c>
      <c r="AE268" s="144">
        <f t="shared" si="98"/>
        <v>77.935054121565358</v>
      </c>
      <c r="AF268" s="149">
        <v>187</v>
      </c>
      <c r="AG268" s="150" t="s">
        <v>513</v>
      </c>
      <c r="AH268" s="149">
        <v>15</v>
      </c>
      <c r="AI268" s="151">
        <v>1</v>
      </c>
      <c r="AJ268" s="152">
        <v>1201</v>
      </c>
      <c r="AK268" s="152">
        <v>936</v>
      </c>
      <c r="AL268" s="149">
        <v>0.77900000000000003</v>
      </c>
      <c r="AM268" s="152">
        <v>532</v>
      </c>
      <c r="AN268" s="152">
        <v>344</v>
      </c>
      <c r="AO268" s="152">
        <v>876</v>
      </c>
      <c r="AP268" s="153">
        <v>0.39300000000000002</v>
      </c>
      <c r="AQ268" s="153">
        <v>0.45800000000000002</v>
      </c>
      <c r="AR268" s="154">
        <v>0.20100000000000001</v>
      </c>
      <c r="AS268" s="154">
        <v>8.5999999999999993E-2</v>
      </c>
      <c r="AT268" s="154">
        <v>6.9000000000000006E-2</v>
      </c>
      <c r="AU268" s="154">
        <v>0.35099999999999998</v>
      </c>
      <c r="AW268" s="196"/>
      <c r="AX268" s="144">
        <f t="shared" si="99"/>
        <v>79.476584022038566</v>
      </c>
      <c r="AY268" s="149">
        <v>187</v>
      </c>
      <c r="AZ268" s="150" t="s">
        <v>312</v>
      </c>
      <c r="BA268" s="149">
        <v>18</v>
      </c>
      <c r="BB268" s="151">
        <v>1</v>
      </c>
      <c r="BC268" s="152">
        <v>1452</v>
      </c>
      <c r="BD268" s="152">
        <v>1154</v>
      </c>
      <c r="BE268" s="149">
        <v>0.79500000000000004</v>
      </c>
      <c r="BF268" s="152">
        <v>673</v>
      </c>
      <c r="BG268" s="152">
        <v>420</v>
      </c>
      <c r="BH268" s="152">
        <v>1093</v>
      </c>
      <c r="BI268" s="153">
        <v>0.38400000000000001</v>
      </c>
      <c r="BJ268" s="153">
        <v>0.433</v>
      </c>
      <c r="BK268" s="154">
        <v>0.154</v>
      </c>
      <c r="BL268" s="154">
        <v>0.114</v>
      </c>
      <c r="BM268" s="155">
        <v>0.1</v>
      </c>
      <c r="BN268" s="154">
        <v>0.373</v>
      </c>
      <c r="DU268" s="4"/>
      <c r="DZ268" s="196"/>
      <c r="EA268" s="196"/>
      <c r="EB268" s="196"/>
      <c r="EC268" s="196"/>
      <c r="ED268" s="196"/>
      <c r="EE268" s="196"/>
    </row>
    <row r="269" spans="30:135" ht="13" x14ac:dyDescent="0.15">
      <c r="AD269" s="144">
        <f t="shared" si="97"/>
        <v>80.600000000000009</v>
      </c>
      <c r="AE269" s="144">
        <f t="shared" si="98"/>
        <v>77.750206782464844</v>
      </c>
      <c r="AF269" s="149">
        <v>188</v>
      </c>
      <c r="AG269" s="150" t="s">
        <v>514</v>
      </c>
      <c r="AH269" s="149">
        <v>15</v>
      </c>
      <c r="AI269" s="151">
        <v>1</v>
      </c>
      <c r="AJ269" s="152">
        <v>1209</v>
      </c>
      <c r="AK269" s="152">
        <v>940</v>
      </c>
      <c r="AL269" s="149">
        <v>0.77800000000000002</v>
      </c>
      <c r="AM269" s="152">
        <v>520</v>
      </c>
      <c r="AN269" s="152">
        <v>321</v>
      </c>
      <c r="AO269" s="152">
        <v>841</v>
      </c>
      <c r="AP269" s="153">
        <v>0.38200000000000001</v>
      </c>
      <c r="AQ269" s="153">
        <v>0.442</v>
      </c>
      <c r="AR269" s="154">
        <v>0.19700000000000001</v>
      </c>
      <c r="AS269" s="155">
        <v>0.13</v>
      </c>
      <c r="AT269" s="154">
        <v>0.112</v>
      </c>
      <c r="AU269" s="154">
        <v>0.36099999999999999</v>
      </c>
      <c r="AW269" s="196"/>
      <c r="AX269" s="144">
        <f t="shared" si="99"/>
        <v>79.613095238095227</v>
      </c>
      <c r="AY269" s="149">
        <v>188</v>
      </c>
      <c r="AZ269" s="150" t="s">
        <v>515</v>
      </c>
      <c r="BA269" s="149">
        <v>16</v>
      </c>
      <c r="BB269" s="151">
        <v>1</v>
      </c>
      <c r="BC269" s="152">
        <v>1344</v>
      </c>
      <c r="BD269" s="152">
        <v>1070</v>
      </c>
      <c r="BE269" s="149">
        <v>0.79600000000000004</v>
      </c>
      <c r="BF269" s="152">
        <v>594</v>
      </c>
      <c r="BG269" s="152">
        <v>369</v>
      </c>
      <c r="BH269" s="152">
        <v>963</v>
      </c>
      <c r="BI269" s="153">
        <v>0.38300000000000001</v>
      </c>
      <c r="BJ269" s="151">
        <v>0.44</v>
      </c>
      <c r="BK269" s="154">
        <v>0.17199999999999999</v>
      </c>
      <c r="BL269" s="154">
        <v>0.129</v>
      </c>
      <c r="BM269" s="155">
        <v>0.1</v>
      </c>
      <c r="BN269" s="154">
        <v>0.374</v>
      </c>
      <c r="DU269" s="4"/>
      <c r="DZ269" s="196"/>
      <c r="EA269" s="196"/>
      <c r="EB269" s="196"/>
      <c r="EC269" s="196"/>
      <c r="ED269" s="196"/>
      <c r="EE269" s="196"/>
    </row>
    <row r="270" spans="30:135" ht="13" x14ac:dyDescent="0.15">
      <c r="AD270" s="144">
        <f t="shared" si="97"/>
        <v>75.199999999999989</v>
      </c>
      <c r="AE270" s="144">
        <f t="shared" si="98"/>
        <v>77.792553191489361</v>
      </c>
      <c r="AF270" s="149">
        <v>189</v>
      </c>
      <c r="AG270" s="150" t="s">
        <v>516</v>
      </c>
      <c r="AH270" s="149">
        <v>20</v>
      </c>
      <c r="AI270" s="151">
        <v>1</v>
      </c>
      <c r="AJ270" s="152">
        <v>1504</v>
      </c>
      <c r="AK270" s="152">
        <v>1170</v>
      </c>
      <c r="AL270" s="149">
        <v>0.77800000000000002</v>
      </c>
      <c r="AM270" s="152">
        <v>673</v>
      </c>
      <c r="AN270" s="152">
        <v>445</v>
      </c>
      <c r="AO270" s="152">
        <v>1118</v>
      </c>
      <c r="AP270" s="153">
        <v>0.39800000000000002</v>
      </c>
      <c r="AQ270" s="153">
        <v>0.44600000000000001</v>
      </c>
      <c r="AR270" s="154">
        <v>0.183</v>
      </c>
      <c r="AS270" s="154">
        <v>9.0999999999999998E-2</v>
      </c>
      <c r="AT270" s="154">
        <v>7.5999999999999998E-2</v>
      </c>
      <c r="AU270" s="154">
        <v>0.36599999999999999</v>
      </c>
      <c r="AW270" s="196"/>
      <c r="AX270" s="144">
        <f t="shared" si="99"/>
        <v>79.65517241379311</v>
      </c>
      <c r="AY270" s="149">
        <v>189</v>
      </c>
      <c r="AZ270" s="150" t="s">
        <v>517</v>
      </c>
      <c r="BA270" s="149">
        <v>23</v>
      </c>
      <c r="BB270" s="151">
        <v>1</v>
      </c>
      <c r="BC270" s="152">
        <v>2030</v>
      </c>
      <c r="BD270" s="152">
        <v>1617</v>
      </c>
      <c r="BE270" s="149">
        <v>0.79700000000000004</v>
      </c>
      <c r="BF270" s="152">
        <v>853</v>
      </c>
      <c r="BG270" s="152">
        <v>563</v>
      </c>
      <c r="BH270" s="152">
        <v>1416</v>
      </c>
      <c r="BI270" s="153">
        <v>0.39800000000000002</v>
      </c>
      <c r="BJ270" s="153">
        <v>0.46100000000000002</v>
      </c>
      <c r="BK270" s="155">
        <v>0.2</v>
      </c>
      <c r="BL270" s="154">
        <v>0.11700000000000001</v>
      </c>
      <c r="BM270" s="154">
        <v>8.3000000000000004E-2</v>
      </c>
      <c r="BN270" s="154">
        <v>0.36799999999999999</v>
      </c>
      <c r="DU270" s="4"/>
      <c r="DZ270" s="196"/>
      <c r="EA270" s="196"/>
      <c r="EB270" s="196"/>
      <c r="EC270" s="196"/>
      <c r="ED270" s="196"/>
      <c r="EE270" s="196"/>
    </row>
    <row r="271" spans="30:135" ht="13" x14ac:dyDescent="0.15">
      <c r="AD271" s="144">
        <f t="shared" si="97"/>
        <v>81.590909090909079</v>
      </c>
      <c r="AE271" s="144">
        <f t="shared" si="98"/>
        <v>77.715877437325915</v>
      </c>
      <c r="AF271" s="149">
        <v>190</v>
      </c>
      <c r="AG271" s="150" t="s">
        <v>518</v>
      </c>
      <c r="AH271" s="149">
        <v>22</v>
      </c>
      <c r="AI271" s="151">
        <v>1</v>
      </c>
      <c r="AJ271" s="152">
        <v>1795</v>
      </c>
      <c r="AK271" s="152">
        <v>1395</v>
      </c>
      <c r="AL271" s="149">
        <v>0.77700000000000002</v>
      </c>
      <c r="AM271" s="152">
        <v>829</v>
      </c>
      <c r="AN271" s="152">
        <v>493</v>
      </c>
      <c r="AO271" s="152">
        <v>1322</v>
      </c>
      <c r="AP271" s="153">
        <v>0.373</v>
      </c>
      <c r="AQ271" s="153">
        <v>0.42899999999999999</v>
      </c>
      <c r="AR271" s="154">
        <v>0.17399999999999999</v>
      </c>
      <c r="AS271" s="154">
        <v>0.105</v>
      </c>
      <c r="AT271" s="155">
        <v>0.08</v>
      </c>
      <c r="AU271" s="154">
        <v>0.35799999999999998</v>
      </c>
      <c r="AW271" s="196"/>
      <c r="AX271" s="144">
        <f t="shared" si="99"/>
        <v>79.695431472081211</v>
      </c>
      <c r="AY271" s="149">
        <v>190</v>
      </c>
      <c r="AZ271" s="150" t="s">
        <v>442</v>
      </c>
      <c r="BA271" s="149">
        <v>22</v>
      </c>
      <c r="BB271" s="151">
        <v>1</v>
      </c>
      <c r="BC271" s="152">
        <v>1773</v>
      </c>
      <c r="BD271" s="152">
        <v>1413</v>
      </c>
      <c r="BE271" s="149">
        <v>0.79700000000000004</v>
      </c>
      <c r="BF271" s="152">
        <v>827</v>
      </c>
      <c r="BG271" s="152">
        <v>535</v>
      </c>
      <c r="BH271" s="152">
        <v>1362</v>
      </c>
      <c r="BI271" s="153">
        <v>0.39300000000000002</v>
      </c>
      <c r="BJ271" s="153">
        <v>0.44700000000000001</v>
      </c>
      <c r="BK271" s="154">
        <v>0.16400000000000001</v>
      </c>
      <c r="BL271" s="154">
        <v>8.7999999999999995E-2</v>
      </c>
      <c r="BM271" s="154">
        <v>7.0999999999999994E-2</v>
      </c>
      <c r="BN271" s="154">
        <v>0.36099999999999999</v>
      </c>
      <c r="DU271" s="4"/>
      <c r="DZ271" s="196"/>
      <c r="EA271" s="196"/>
      <c r="EB271" s="196"/>
      <c r="EC271" s="196"/>
      <c r="ED271" s="196"/>
      <c r="EE271" s="196"/>
    </row>
    <row r="272" spans="30:135" ht="13" x14ac:dyDescent="0.15">
      <c r="AD272" s="144">
        <f t="shared" si="97"/>
        <v>76.26315789473685</v>
      </c>
      <c r="AE272" s="144">
        <f t="shared" si="98"/>
        <v>77.570738440303657</v>
      </c>
      <c r="AF272" s="149">
        <v>191</v>
      </c>
      <c r="AG272" s="150" t="s">
        <v>465</v>
      </c>
      <c r="AH272" s="149">
        <v>19</v>
      </c>
      <c r="AI272" s="151">
        <v>1</v>
      </c>
      <c r="AJ272" s="152">
        <v>1449</v>
      </c>
      <c r="AK272" s="152">
        <v>1124</v>
      </c>
      <c r="AL272" s="149">
        <v>0.77600000000000002</v>
      </c>
      <c r="AM272" s="152">
        <v>626</v>
      </c>
      <c r="AN272" s="152">
        <v>390</v>
      </c>
      <c r="AO272" s="152">
        <v>1016</v>
      </c>
      <c r="AP272" s="153">
        <v>0.38400000000000001</v>
      </c>
      <c r="AQ272" s="153">
        <v>0.44800000000000001</v>
      </c>
      <c r="AR272" s="154">
        <v>0.20200000000000001</v>
      </c>
      <c r="AS272" s="154">
        <v>0.11700000000000001</v>
      </c>
      <c r="AT272" s="154">
        <v>8.8999999999999996E-2</v>
      </c>
      <c r="AU272" s="154">
        <v>0.35299999999999998</v>
      </c>
      <c r="AW272" s="196"/>
      <c r="AX272" s="144">
        <f t="shared" si="99"/>
        <v>79.73664959765911</v>
      </c>
      <c r="AY272" s="149">
        <v>191</v>
      </c>
      <c r="AZ272" s="150" t="s">
        <v>492</v>
      </c>
      <c r="BA272" s="149">
        <v>17</v>
      </c>
      <c r="BB272" s="151">
        <v>1</v>
      </c>
      <c r="BC272" s="152">
        <v>1367</v>
      </c>
      <c r="BD272" s="152">
        <v>1090</v>
      </c>
      <c r="BE272" s="149">
        <v>0.79700000000000004</v>
      </c>
      <c r="BF272" s="152">
        <v>631</v>
      </c>
      <c r="BG272" s="152">
        <v>397</v>
      </c>
      <c r="BH272" s="152">
        <v>1028</v>
      </c>
      <c r="BI272" s="153">
        <v>0.38600000000000001</v>
      </c>
      <c r="BJ272" s="153">
        <v>0.434</v>
      </c>
      <c r="BK272" s="154">
        <v>0.161</v>
      </c>
      <c r="BL272" s="154">
        <v>0.105</v>
      </c>
      <c r="BM272" s="155">
        <v>0.08</v>
      </c>
      <c r="BN272" s="154">
        <v>0.372</v>
      </c>
      <c r="DU272" s="4"/>
      <c r="DZ272" s="196"/>
      <c r="EA272" s="196"/>
      <c r="EB272" s="196"/>
      <c r="EC272" s="196"/>
      <c r="ED272" s="196"/>
      <c r="EE272" s="196"/>
    </row>
    <row r="273" spans="30:135" ht="13" x14ac:dyDescent="0.15">
      <c r="AD273" s="144">
        <f t="shared" si="97"/>
        <v>76.529411764705884</v>
      </c>
      <c r="AE273" s="144">
        <f t="shared" si="98"/>
        <v>77.555726364335129</v>
      </c>
      <c r="AF273" s="149">
        <v>192</v>
      </c>
      <c r="AG273" s="150" t="s">
        <v>447</v>
      </c>
      <c r="AH273" s="149">
        <v>17</v>
      </c>
      <c r="AI273" s="151">
        <v>1</v>
      </c>
      <c r="AJ273" s="152">
        <v>1301</v>
      </c>
      <c r="AK273" s="152">
        <v>1009</v>
      </c>
      <c r="AL273" s="149">
        <v>0.77600000000000002</v>
      </c>
      <c r="AM273" s="152">
        <v>569</v>
      </c>
      <c r="AN273" s="152">
        <v>377</v>
      </c>
      <c r="AO273" s="152">
        <v>946</v>
      </c>
      <c r="AP273" s="153">
        <v>0.39900000000000002</v>
      </c>
      <c r="AQ273" s="153">
        <v>0.44600000000000001</v>
      </c>
      <c r="AR273" s="154">
        <v>0.193</v>
      </c>
      <c r="AS273" s="154">
        <v>0.10100000000000001</v>
      </c>
      <c r="AT273" s="154">
        <v>7.5999999999999998E-2</v>
      </c>
      <c r="AU273" s="154">
        <v>0.36299999999999999</v>
      </c>
      <c r="AW273" s="196"/>
      <c r="AX273" s="144">
        <f t="shared" si="99"/>
        <v>79.72027972027972</v>
      </c>
      <c r="AY273" s="149">
        <v>192</v>
      </c>
      <c r="AZ273" s="150" t="s">
        <v>519</v>
      </c>
      <c r="BA273" s="149">
        <v>22</v>
      </c>
      <c r="BB273" s="151">
        <v>1</v>
      </c>
      <c r="BC273" s="152">
        <v>1859</v>
      </c>
      <c r="BD273" s="152">
        <v>1482</v>
      </c>
      <c r="BE273" s="149">
        <v>0.79700000000000004</v>
      </c>
      <c r="BF273" s="152">
        <v>658</v>
      </c>
      <c r="BG273" s="152">
        <v>528</v>
      </c>
      <c r="BH273" s="152">
        <v>1186</v>
      </c>
      <c r="BI273" s="153">
        <v>0.44500000000000001</v>
      </c>
      <c r="BJ273" s="153">
        <v>0.497</v>
      </c>
      <c r="BK273" s="154">
        <v>0.254</v>
      </c>
      <c r="BL273" s="154">
        <v>0.128</v>
      </c>
      <c r="BM273" s="154">
        <v>8.6999999999999994E-2</v>
      </c>
      <c r="BN273" s="154">
        <v>0.38100000000000001</v>
      </c>
      <c r="DU273" s="4"/>
      <c r="DZ273" s="196"/>
      <c r="EA273" s="196"/>
      <c r="EB273" s="196"/>
      <c r="EC273" s="196"/>
      <c r="ED273" s="196"/>
      <c r="EE273" s="196"/>
    </row>
    <row r="274" spans="30:135" ht="13" x14ac:dyDescent="0.15">
      <c r="AD274" s="144">
        <f t="shared" si="97"/>
        <v>82.4375</v>
      </c>
      <c r="AE274" s="144">
        <f t="shared" si="98"/>
        <v>77.25549658832449</v>
      </c>
      <c r="AF274" s="149">
        <v>193</v>
      </c>
      <c r="AG274" s="150" t="s">
        <v>515</v>
      </c>
      <c r="AH274" s="149">
        <v>16</v>
      </c>
      <c r="AI274" s="151">
        <v>1</v>
      </c>
      <c r="AJ274" s="152">
        <v>1319</v>
      </c>
      <c r="AK274" s="152">
        <v>1019</v>
      </c>
      <c r="AL274" s="149">
        <v>0.77300000000000002</v>
      </c>
      <c r="AM274" s="152">
        <v>544</v>
      </c>
      <c r="AN274" s="152">
        <v>376</v>
      </c>
      <c r="AO274" s="152">
        <v>920</v>
      </c>
      <c r="AP274" s="153">
        <v>0.40899999999999997</v>
      </c>
      <c r="AQ274" s="153">
        <v>0.44900000000000001</v>
      </c>
      <c r="AR274" s="154">
        <v>0.20100000000000001</v>
      </c>
      <c r="AS274" s="154">
        <v>0.11799999999999999</v>
      </c>
      <c r="AT274" s="154">
        <v>8.8999999999999996E-2</v>
      </c>
      <c r="AU274" s="154">
        <v>0.376</v>
      </c>
      <c r="AW274" s="196"/>
      <c r="AX274" s="144">
        <f t="shared" si="99"/>
        <v>79.705573080967412</v>
      </c>
      <c r="AY274" s="149">
        <v>193</v>
      </c>
      <c r="AZ274" s="150" t="s">
        <v>499</v>
      </c>
      <c r="BA274" s="149">
        <v>22</v>
      </c>
      <c r="BB274" s="151">
        <v>1</v>
      </c>
      <c r="BC274" s="152">
        <v>1902</v>
      </c>
      <c r="BD274" s="152">
        <v>1516</v>
      </c>
      <c r="BE274" s="149">
        <v>0.79700000000000004</v>
      </c>
      <c r="BF274" s="152">
        <v>826</v>
      </c>
      <c r="BG274" s="152">
        <v>569</v>
      </c>
      <c r="BH274" s="152">
        <v>1395</v>
      </c>
      <c r="BI274" s="153">
        <v>0.40799999999999997</v>
      </c>
      <c r="BJ274" s="153">
        <v>0.45900000000000002</v>
      </c>
      <c r="BK274" s="154">
        <v>0.184</v>
      </c>
      <c r="BL274" s="154">
        <v>0.105</v>
      </c>
      <c r="BM274" s="154">
        <v>7.8E-2</v>
      </c>
      <c r="BN274" s="154">
        <v>0.36899999999999999</v>
      </c>
      <c r="DU274" s="4"/>
      <c r="DZ274" s="196"/>
      <c r="EA274" s="196"/>
      <c r="EB274" s="196"/>
      <c r="EC274" s="196"/>
      <c r="ED274" s="196"/>
      <c r="EE274" s="196"/>
    </row>
    <row r="275" spans="30:135" ht="13" x14ac:dyDescent="0.15">
      <c r="AD275" s="144">
        <f t="shared" si="97"/>
        <v>78.533333333333331</v>
      </c>
      <c r="AE275" s="144">
        <f t="shared" si="98"/>
        <v>77.249575551782684</v>
      </c>
      <c r="AF275" s="149">
        <v>194</v>
      </c>
      <c r="AG275" s="150" t="s">
        <v>520</v>
      </c>
      <c r="AH275" s="149">
        <v>15</v>
      </c>
      <c r="AI275" s="151">
        <v>1</v>
      </c>
      <c r="AJ275" s="152">
        <v>1178</v>
      </c>
      <c r="AK275" s="152">
        <v>910</v>
      </c>
      <c r="AL275" s="149">
        <v>0.77200000000000002</v>
      </c>
      <c r="AM275" s="152">
        <v>573</v>
      </c>
      <c r="AN275" s="152">
        <v>319</v>
      </c>
      <c r="AO275" s="152">
        <v>892</v>
      </c>
      <c r="AP275" s="153">
        <v>0.35799999999999998</v>
      </c>
      <c r="AQ275" s="153">
        <v>0.432</v>
      </c>
      <c r="AR275" s="154">
        <v>0.16800000000000001</v>
      </c>
      <c r="AS275" s="154">
        <v>8.6999999999999994E-2</v>
      </c>
      <c r="AT275" s="155">
        <v>7.0000000000000007E-2</v>
      </c>
      <c r="AU275" s="154">
        <v>0.34100000000000003</v>
      </c>
      <c r="AW275" s="196"/>
      <c r="AX275" s="144">
        <f t="shared" si="99"/>
        <v>79.841374752148056</v>
      </c>
      <c r="AY275" s="149">
        <v>194</v>
      </c>
      <c r="AZ275" s="150" t="s">
        <v>521</v>
      </c>
      <c r="BA275" s="149">
        <v>19</v>
      </c>
      <c r="BB275" s="151">
        <v>1</v>
      </c>
      <c r="BC275" s="152">
        <v>1513</v>
      </c>
      <c r="BD275" s="152">
        <v>1208</v>
      </c>
      <c r="BE275" s="149">
        <v>0.79800000000000004</v>
      </c>
      <c r="BF275" s="152">
        <v>683</v>
      </c>
      <c r="BG275" s="152">
        <v>447</v>
      </c>
      <c r="BH275" s="152">
        <v>1130</v>
      </c>
      <c r="BI275" s="153">
        <v>0.39600000000000002</v>
      </c>
      <c r="BJ275" s="153">
        <v>0.45200000000000001</v>
      </c>
      <c r="BK275" s="155">
        <v>0.18</v>
      </c>
      <c r="BL275" s="154">
        <v>8.6999999999999994E-2</v>
      </c>
      <c r="BM275" s="154">
        <v>7.0999999999999994E-2</v>
      </c>
      <c r="BN275" s="154">
        <v>0.36199999999999999</v>
      </c>
      <c r="DU275" s="4"/>
      <c r="DZ275" s="196"/>
      <c r="EA275" s="196"/>
      <c r="EB275" s="196"/>
      <c r="EC275" s="196"/>
      <c r="ED275" s="196"/>
      <c r="EE275" s="196"/>
    </row>
    <row r="276" spans="30:135" ht="13" x14ac:dyDescent="0.15">
      <c r="AD276" s="144">
        <f t="shared" si="97"/>
        <v>81.882352941176464</v>
      </c>
      <c r="AE276" s="144">
        <f t="shared" si="98"/>
        <v>77.083333333333343</v>
      </c>
      <c r="AF276" s="149">
        <v>195</v>
      </c>
      <c r="AG276" s="150" t="s">
        <v>394</v>
      </c>
      <c r="AH276" s="149">
        <v>17</v>
      </c>
      <c r="AI276" s="151">
        <v>1</v>
      </c>
      <c r="AJ276" s="152">
        <v>1392</v>
      </c>
      <c r="AK276" s="152">
        <v>1073</v>
      </c>
      <c r="AL276" s="149">
        <v>0.77100000000000002</v>
      </c>
      <c r="AM276" s="152">
        <v>600</v>
      </c>
      <c r="AN276" s="152">
        <v>384</v>
      </c>
      <c r="AO276" s="152">
        <v>984</v>
      </c>
      <c r="AP276" s="151">
        <v>0.39</v>
      </c>
      <c r="AQ276" s="153">
        <v>0.441</v>
      </c>
      <c r="AR276" s="154">
        <v>0.187</v>
      </c>
      <c r="AS276" s="154">
        <v>0.129</v>
      </c>
      <c r="AT276" s="154">
        <v>0.104</v>
      </c>
      <c r="AU276" s="154">
        <v>0.36599999999999999</v>
      </c>
      <c r="AW276" s="196"/>
      <c r="AX276" s="144">
        <f t="shared" si="99"/>
        <v>79.897435897435898</v>
      </c>
      <c r="AY276" s="149">
        <v>195</v>
      </c>
      <c r="AZ276" s="150" t="s">
        <v>395</v>
      </c>
      <c r="BA276" s="149">
        <v>21</v>
      </c>
      <c r="BB276" s="151">
        <v>1</v>
      </c>
      <c r="BC276" s="152">
        <v>1950</v>
      </c>
      <c r="BD276" s="152">
        <v>1558</v>
      </c>
      <c r="BE276" s="149">
        <v>0.79900000000000004</v>
      </c>
      <c r="BF276" s="152">
        <v>873</v>
      </c>
      <c r="BG276" s="152">
        <v>551</v>
      </c>
      <c r="BH276" s="152">
        <v>1424</v>
      </c>
      <c r="BI276" s="153">
        <v>0.38700000000000001</v>
      </c>
      <c r="BJ276" s="151">
        <v>0.44</v>
      </c>
      <c r="BK276" s="154">
        <v>0.17499999999999999</v>
      </c>
      <c r="BL276" s="154">
        <v>0.115</v>
      </c>
      <c r="BM276" s="154">
        <v>9.2999999999999999E-2</v>
      </c>
      <c r="BN276" s="154">
        <v>0.36799999999999999</v>
      </c>
      <c r="DU276" s="4"/>
      <c r="DZ276" s="196"/>
      <c r="EA276" s="196"/>
      <c r="EB276" s="196"/>
      <c r="EC276" s="196"/>
      <c r="ED276" s="196"/>
      <c r="EE276" s="196"/>
    </row>
    <row r="277" spans="30:135" ht="13" x14ac:dyDescent="0.15">
      <c r="AD277" s="144">
        <f t="shared" si="97"/>
        <v>82.521739130434781</v>
      </c>
      <c r="AE277" s="144">
        <f t="shared" si="98"/>
        <v>77.133825079030558</v>
      </c>
      <c r="AF277" s="149">
        <v>196</v>
      </c>
      <c r="AG277" s="150" t="s">
        <v>522</v>
      </c>
      <c r="AH277" s="149">
        <v>23</v>
      </c>
      <c r="AI277" s="151">
        <v>1</v>
      </c>
      <c r="AJ277" s="152">
        <v>1898</v>
      </c>
      <c r="AK277" s="152">
        <v>1464</v>
      </c>
      <c r="AL277" s="149">
        <v>0.77100000000000002</v>
      </c>
      <c r="AM277" s="152">
        <v>794</v>
      </c>
      <c r="AN277" s="152">
        <v>547</v>
      </c>
      <c r="AO277" s="152">
        <v>1341</v>
      </c>
      <c r="AP277" s="153">
        <v>0.40799999999999997</v>
      </c>
      <c r="AQ277" s="153">
        <v>0.44500000000000001</v>
      </c>
      <c r="AR277" s="154">
        <v>0.20499999999999999</v>
      </c>
      <c r="AS277" s="154">
        <v>0.112</v>
      </c>
      <c r="AT277" s="154">
        <v>9.1999999999999998E-2</v>
      </c>
      <c r="AU277" s="154">
        <v>0.36899999999999999</v>
      </c>
      <c r="AW277" s="196"/>
      <c r="AX277" s="144">
        <f t="shared" si="99"/>
        <v>79.930555555555557</v>
      </c>
      <c r="AY277" s="149">
        <v>196</v>
      </c>
      <c r="AZ277" s="150" t="s">
        <v>523</v>
      </c>
      <c r="BA277" s="149">
        <v>18</v>
      </c>
      <c r="BB277" s="151">
        <v>1</v>
      </c>
      <c r="BC277" s="152">
        <v>1440</v>
      </c>
      <c r="BD277" s="152">
        <v>1151</v>
      </c>
      <c r="BE277" s="149">
        <v>0.79900000000000004</v>
      </c>
      <c r="BF277" s="152">
        <v>601</v>
      </c>
      <c r="BG277" s="152">
        <v>412</v>
      </c>
      <c r="BH277" s="152">
        <v>1013</v>
      </c>
      <c r="BI277" s="153">
        <v>0.40699999999999997</v>
      </c>
      <c r="BJ277" s="153">
        <v>0.45400000000000001</v>
      </c>
      <c r="BK277" s="154">
        <v>0.19800000000000001</v>
      </c>
      <c r="BL277" s="154">
        <v>0.11799999999999999</v>
      </c>
      <c r="BM277" s="154">
        <v>9.1999999999999998E-2</v>
      </c>
      <c r="BN277" s="154">
        <v>0.378</v>
      </c>
      <c r="DU277" s="4"/>
      <c r="DZ277" s="196"/>
      <c r="EA277" s="196"/>
      <c r="EB277" s="196"/>
      <c r="EC277" s="196"/>
      <c r="ED277" s="196"/>
      <c r="EE277" s="196"/>
    </row>
    <row r="278" spans="30:135" ht="13" x14ac:dyDescent="0.15">
      <c r="AD278" s="144">
        <f t="shared" si="97"/>
        <v>77.75</v>
      </c>
      <c r="AE278" s="144">
        <f t="shared" si="98"/>
        <v>77.0096463022508</v>
      </c>
      <c r="AF278" s="149">
        <v>197</v>
      </c>
      <c r="AG278" s="150" t="s">
        <v>494</v>
      </c>
      <c r="AH278" s="149">
        <v>16</v>
      </c>
      <c r="AI278" s="151">
        <v>1</v>
      </c>
      <c r="AJ278" s="152">
        <v>1244</v>
      </c>
      <c r="AK278" s="152">
        <v>958</v>
      </c>
      <c r="AL278" s="149">
        <v>0.77</v>
      </c>
      <c r="AM278" s="152">
        <v>570</v>
      </c>
      <c r="AN278" s="152">
        <v>366</v>
      </c>
      <c r="AO278" s="152">
        <v>936</v>
      </c>
      <c r="AP278" s="153">
        <v>0.39100000000000001</v>
      </c>
      <c r="AQ278" s="153">
        <v>0.434</v>
      </c>
      <c r="AR278" s="154">
        <v>0.17499999999999999</v>
      </c>
      <c r="AS278" s="154">
        <v>8.6999999999999994E-2</v>
      </c>
      <c r="AT278" s="155">
        <v>7.0000000000000007E-2</v>
      </c>
      <c r="AU278" s="154">
        <v>0.36099999999999999</v>
      </c>
      <c r="AW278" s="196"/>
      <c r="AX278" s="144">
        <f t="shared" si="99"/>
        <v>79.955207166853299</v>
      </c>
      <c r="AY278" s="149">
        <v>197</v>
      </c>
      <c r="AZ278" s="150" t="s">
        <v>374</v>
      </c>
      <c r="BA278" s="149">
        <v>21</v>
      </c>
      <c r="BB278" s="151">
        <v>1</v>
      </c>
      <c r="BC278" s="152">
        <v>1786</v>
      </c>
      <c r="BD278" s="152">
        <v>1428</v>
      </c>
      <c r="BE278" s="149">
        <v>0.8</v>
      </c>
      <c r="BF278" s="152">
        <v>835</v>
      </c>
      <c r="BG278" s="152">
        <v>559</v>
      </c>
      <c r="BH278" s="152">
        <v>1394</v>
      </c>
      <c r="BI278" s="153">
        <v>0.40100000000000002</v>
      </c>
      <c r="BJ278" s="151">
        <v>0.45</v>
      </c>
      <c r="BK278" s="154">
        <v>0.156</v>
      </c>
      <c r="BL278" s="154">
        <v>8.4000000000000005E-2</v>
      </c>
      <c r="BM278" s="154">
        <v>7.4999999999999997E-2</v>
      </c>
      <c r="BN278" s="155">
        <v>0.37</v>
      </c>
      <c r="DU278" s="4"/>
      <c r="DZ278" s="196"/>
      <c r="EA278" s="196"/>
      <c r="EB278" s="196"/>
      <c r="EC278" s="196"/>
      <c r="ED278" s="196"/>
      <c r="EE278" s="196"/>
    </row>
    <row r="279" spans="30:135" ht="13" x14ac:dyDescent="0.15">
      <c r="AD279" s="144">
        <f t="shared" si="97"/>
        <v>80.666666666666657</v>
      </c>
      <c r="AE279" s="144">
        <f t="shared" si="98"/>
        <v>76.859504132231407</v>
      </c>
      <c r="AF279" s="149">
        <v>198</v>
      </c>
      <c r="AG279" s="150" t="s">
        <v>524</v>
      </c>
      <c r="AH279" s="149">
        <v>24</v>
      </c>
      <c r="AI279" s="151">
        <v>1</v>
      </c>
      <c r="AJ279" s="152">
        <v>1936</v>
      </c>
      <c r="AK279" s="152">
        <v>1488</v>
      </c>
      <c r="AL279" s="149">
        <v>0.76900000000000002</v>
      </c>
      <c r="AM279" s="152">
        <v>821</v>
      </c>
      <c r="AN279" s="152">
        <v>523</v>
      </c>
      <c r="AO279" s="152">
        <v>1344</v>
      </c>
      <c r="AP279" s="153">
        <v>0.38900000000000001</v>
      </c>
      <c r="AQ279" s="153">
        <v>0.442</v>
      </c>
      <c r="AR279" s="154">
        <v>0.215</v>
      </c>
      <c r="AS279" s="155">
        <v>0.11</v>
      </c>
      <c r="AT279" s="154">
        <v>8.7999999999999995E-2</v>
      </c>
      <c r="AU279" s="154">
        <v>0.35599999999999998</v>
      </c>
      <c r="AW279" s="196"/>
      <c r="AX279" s="144">
        <f t="shared" si="99"/>
        <v>80.012187690432668</v>
      </c>
      <c r="AY279" s="149">
        <v>198</v>
      </c>
      <c r="AZ279" s="150" t="s">
        <v>525</v>
      </c>
      <c r="BA279" s="149">
        <v>20</v>
      </c>
      <c r="BB279" s="151">
        <v>1</v>
      </c>
      <c r="BC279" s="152">
        <v>1641</v>
      </c>
      <c r="BD279" s="152">
        <v>1313</v>
      </c>
      <c r="BE279" s="149">
        <v>0.8</v>
      </c>
      <c r="BF279" s="152">
        <v>729</v>
      </c>
      <c r="BG279" s="152">
        <v>486</v>
      </c>
      <c r="BH279" s="152">
        <v>1215</v>
      </c>
      <c r="BI279" s="151">
        <v>0.4</v>
      </c>
      <c r="BJ279" s="153">
        <v>0.45900000000000002</v>
      </c>
      <c r="BK279" s="154">
        <v>0.185</v>
      </c>
      <c r="BL279" s="155">
        <v>0.09</v>
      </c>
      <c r="BM279" s="154">
        <v>5.8999999999999997E-2</v>
      </c>
      <c r="BN279" s="154">
        <v>0.36599999999999999</v>
      </c>
      <c r="DU279" s="4"/>
      <c r="DZ279" s="196"/>
      <c r="EA279" s="196"/>
      <c r="EB279" s="196"/>
      <c r="EC279" s="196"/>
      <c r="ED279" s="196"/>
      <c r="EE279" s="196"/>
    </row>
    <row r="280" spans="30:135" ht="13" x14ac:dyDescent="0.15">
      <c r="AD280" s="144">
        <f t="shared" si="97"/>
        <v>81.214285714285722</v>
      </c>
      <c r="AE280" s="144">
        <f t="shared" si="98"/>
        <v>76.868953386103783</v>
      </c>
      <c r="AF280" s="149">
        <v>199</v>
      </c>
      <c r="AG280" s="150" t="s">
        <v>422</v>
      </c>
      <c r="AH280" s="149">
        <v>14</v>
      </c>
      <c r="AI280" s="151">
        <v>1</v>
      </c>
      <c r="AJ280" s="152">
        <v>1137</v>
      </c>
      <c r="AK280" s="152">
        <v>874</v>
      </c>
      <c r="AL280" s="149">
        <v>0.76900000000000002</v>
      </c>
      <c r="AM280" s="152">
        <v>491</v>
      </c>
      <c r="AN280" s="152">
        <v>316</v>
      </c>
      <c r="AO280" s="152">
        <v>807</v>
      </c>
      <c r="AP280" s="153">
        <v>0.39200000000000002</v>
      </c>
      <c r="AQ280" s="153">
        <v>0.441</v>
      </c>
      <c r="AR280" s="154">
        <v>0.19400000000000001</v>
      </c>
      <c r="AS280" s="154">
        <v>0.113</v>
      </c>
      <c r="AT280" s="154">
        <v>8.5000000000000006E-2</v>
      </c>
      <c r="AU280" s="154">
        <v>0.36499999999999999</v>
      </c>
      <c r="AW280" s="196"/>
      <c r="AX280" s="144">
        <f t="shared" si="99"/>
        <v>80.098955470038476</v>
      </c>
      <c r="AY280" s="149">
        <v>199</v>
      </c>
      <c r="AZ280" s="150" t="s">
        <v>518</v>
      </c>
      <c r="BA280" s="149">
        <v>22</v>
      </c>
      <c r="BB280" s="151">
        <v>1</v>
      </c>
      <c r="BC280" s="152">
        <v>1819</v>
      </c>
      <c r="BD280" s="152">
        <v>1457</v>
      </c>
      <c r="BE280" s="149">
        <v>0.80100000000000005</v>
      </c>
      <c r="BF280" s="152">
        <v>796</v>
      </c>
      <c r="BG280" s="152">
        <v>545</v>
      </c>
      <c r="BH280" s="152">
        <v>1341</v>
      </c>
      <c r="BI280" s="153">
        <v>0.40600000000000003</v>
      </c>
      <c r="BJ280" s="153">
        <v>0.45700000000000002</v>
      </c>
      <c r="BK280" s="154">
        <v>0.184</v>
      </c>
      <c r="BL280" s="154">
        <v>9.2999999999999999E-2</v>
      </c>
      <c r="BM280" s="154">
        <v>7.8E-2</v>
      </c>
      <c r="BN280" s="155">
        <v>0.37</v>
      </c>
      <c r="DU280" s="4"/>
      <c r="DZ280" s="196"/>
      <c r="EA280" s="196"/>
      <c r="EB280" s="196"/>
      <c r="EC280" s="196"/>
      <c r="ED280" s="196"/>
      <c r="EE280" s="196"/>
    </row>
    <row r="281" spans="30:135" ht="13" x14ac:dyDescent="0.15">
      <c r="AD281" s="144">
        <f t="shared" si="97"/>
        <v>80.5</v>
      </c>
      <c r="AE281" s="144">
        <f t="shared" si="98"/>
        <v>76.83229813664596</v>
      </c>
      <c r="AF281" s="149">
        <v>200</v>
      </c>
      <c r="AG281" s="150" t="s">
        <v>358</v>
      </c>
      <c r="AH281" s="149">
        <v>20</v>
      </c>
      <c r="AI281" s="151">
        <v>1</v>
      </c>
      <c r="AJ281" s="152">
        <v>1610</v>
      </c>
      <c r="AK281" s="152">
        <v>1237</v>
      </c>
      <c r="AL281" s="149">
        <v>0.76800000000000002</v>
      </c>
      <c r="AM281" s="152">
        <v>681</v>
      </c>
      <c r="AN281" s="152">
        <v>427</v>
      </c>
      <c r="AO281" s="152">
        <v>1108</v>
      </c>
      <c r="AP281" s="153">
        <v>0.38500000000000001</v>
      </c>
      <c r="AQ281" s="153">
        <v>0.42599999999999999</v>
      </c>
      <c r="AR281" s="154">
        <v>0.19400000000000001</v>
      </c>
      <c r="AS281" s="154">
        <v>0.13400000000000001</v>
      </c>
      <c r="AT281" s="154">
        <v>9.7000000000000003E-2</v>
      </c>
      <c r="AU281" s="154">
        <v>0.371</v>
      </c>
      <c r="AW281" s="196"/>
      <c r="AX281" s="144">
        <f t="shared" si="99"/>
        <v>80.09563658099222</v>
      </c>
      <c r="AY281" s="149">
        <v>200</v>
      </c>
      <c r="AZ281" s="150" t="s">
        <v>441</v>
      </c>
      <c r="BA281" s="149">
        <v>20</v>
      </c>
      <c r="BB281" s="151">
        <v>1</v>
      </c>
      <c r="BC281" s="152">
        <v>1673</v>
      </c>
      <c r="BD281" s="152">
        <v>1340</v>
      </c>
      <c r="BE281" s="149">
        <v>0.80100000000000005</v>
      </c>
      <c r="BF281" s="152">
        <v>733</v>
      </c>
      <c r="BG281" s="152">
        <v>502</v>
      </c>
      <c r="BH281" s="152">
        <v>1235</v>
      </c>
      <c r="BI281" s="153">
        <v>0.40600000000000003</v>
      </c>
      <c r="BJ281" s="153">
        <v>0.44800000000000001</v>
      </c>
      <c r="BK281" s="154">
        <v>0.17899999999999999</v>
      </c>
      <c r="BL281" s="154">
        <v>0.104</v>
      </c>
      <c r="BM281" s="154">
        <v>7.8E-2</v>
      </c>
      <c r="BN281" s="154">
        <v>0.375</v>
      </c>
      <c r="DU281" s="4"/>
      <c r="DZ281" s="196"/>
      <c r="EA281" s="196"/>
      <c r="EB281" s="196"/>
      <c r="EC281" s="196"/>
      <c r="ED281" s="196"/>
      <c r="EE281" s="196"/>
    </row>
    <row r="282" spans="30:135" ht="13" x14ac:dyDescent="0.15">
      <c r="AD282" s="144">
        <f t="shared" si="97"/>
        <v>79.599999999999994</v>
      </c>
      <c r="AE282" s="144">
        <f t="shared" si="98"/>
        <v>76.695979899497488</v>
      </c>
      <c r="AF282" s="149">
        <v>201</v>
      </c>
      <c r="AG282" s="150" t="s">
        <v>253</v>
      </c>
      <c r="AH282" s="149">
        <v>20</v>
      </c>
      <c r="AI282" s="151">
        <v>1</v>
      </c>
      <c r="AJ282" s="152">
        <v>1592</v>
      </c>
      <c r="AK282" s="152">
        <v>1221</v>
      </c>
      <c r="AL282" s="149">
        <v>0.76700000000000002</v>
      </c>
      <c r="AM282" s="152">
        <v>733</v>
      </c>
      <c r="AN282" s="152">
        <v>462</v>
      </c>
      <c r="AO282" s="152">
        <v>1195</v>
      </c>
      <c r="AP282" s="153">
        <v>0.38700000000000001</v>
      </c>
      <c r="AQ282" s="153">
        <v>0.44400000000000001</v>
      </c>
      <c r="AR282" s="154">
        <v>0.17499999999999999</v>
      </c>
      <c r="AS282" s="154">
        <v>9.4E-2</v>
      </c>
      <c r="AT282" s="154">
        <v>7.1999999999999995E-2</v>
      </c>
      <c r="AU282" s="154">
        <v>0.35099999999999998</v>
      </c>
      <c r="AW282" s="196"/>
      <c r="AX282" s="144">
        <f t="shared" si="99"/>
        <v>80.090270812437311</v>
      </c>
      <c r="AY282" s="149">
        <v>201</v>
      </c>
      <c r="AZ282" s="150" t="s">
        <v>439</v>
      </c>
      <c r="BA282" s="149">
        <v>23</v>
      </c>
      <c r="BB282" s="151">
        <v>1</v>
      </c>
      <c r="BC282" s="152">
        <v>1994</v>
      </c>
      <c r="BD282" s="152">
        <v>1597</v>
      </c>
      <c r="BE282" s="149">
        <v>0.80100000000000005</v>
      </c>
      <c r="BF282" s="152">
        <v>869</v>
      </c>
      <c r="BG282" s="152">
        <v>573</v>
      </c>
      <c r="BH282" s="152">
        <v>1442</v>
      </c>
      <c r="BI282" s="153">
        <v>0.39700000000000002</v>
      </c>
      <c r="BJ282" s="153">
        <v>0.44800000000000001</v>
      </c>
      <c r="BK282" s="154">
        <v>0.17599999999999999</v>
      </c>
      <c r="BL282" s="154">
        <v>0.11799999999999999</v>
      </c>
      <c r="BM282" s="154">
        <v>8.5000000000000006E-2</v>
      </c>
      <c r="BN282" s="155">
        <v>0.38</v>
      </c>
      <c r="DU282" s="4"/>
      <c r="DZ282" s="196"/>
      <c r="EA282" s="196"/>
      <c r="EB282" s="196"/>
      <c r="EC282" s="196"/>
      <c r="ED282" s="196"/>
      <c r="EE282" s="196"/>
    </row>
    <row r="283" spans="30:135" ht="13" x14ac:dyDescent="0.15">
      <c r="AD283" s="144">
        <f t="shared" si="97"/>
        <v>87.764705882352956</v>
      </c>
      <c r="AE283" s="144">
        <f t="shared" si="98"/>
        <v>76.675603217158169</v>
      </c>
      <c r="AF283" s="149">
        <v>202</v>
      </c>
      <c r="AG283" s="150" t="s">
        <v>526</v>
      </c>
      <c r="AH283" s="149">
        <v>17</v>
      </c>
      <c r="AI283" s="151">
        <v>1</v>
      </c>
      <c r="AJ283" s="152">
        <v>1492</v>
      </c>
      <c r="AK283" s="152">
        <v>1144</v>
      </c>
      <c r="AL283" s="149">
        <v>0.76700000000000002</v>
      </c>
      <c r="AM283" s="152">
        <v>615</v>
      </c>
      <c r="AN283" s="152">
        <v>444</v>
      </c>
      <c r="AO283" s="152">
        <v>1059</v>
      </c>
      <c r="AP283" s="153">
        <v>0.41899999999999998</v>
      </c>
      <c r="AQ283" s="151">
        <v>0.45</v>
      </c>
      <c r="AR283" s="154">
        <v>0.20599999999999999</v>
      </c>
      <c r="AS283" s="154">
        <v>0.107</v>
      </c>
      <c r="AT283" s="154">
        <v>8.7999999999999995E-2</v>
      </c>
      <c r="AU283" s="154">
        <v>0.373</v>
      </c>
      <c r="AW283" s="196"/>
      <c r="AX283" s="144">
        <f t="shared" si="99"/>
        <v>80.075365049458313</v>
      </c>
      <c r="AY283" s="149">
        <v>202</v>
      </c>
      <c r="AZ283" s="150" t="s">
        <v>295</v>
      </c>
      <c r="BA283" s="149">
        <v>25</v>
      </c>
      <c r="BB283" s="151">
        <v>1</v>
      </c>
      <c r="BC283" s="152">
        <v>2123</v>
      </c>
      <c r="BD283" s="152">
        <v>1700</v>
      </c>
      <c r="BE283" s="149">
        <v>0.80100000000000005</v>
      </c>
      <c r="BF283" s="152">
        <v>963</v>
      </c>
      <c r="BG283" s="152">
        <v>617</v>
      </c>
      <c r="BH283" s="152">
        <v>1580</v>
      </c>
      <c r="BI283" s="153">
        <v>0.39100000000000001</v>
      </c>
      <c r="BJ283" s="153">
        <v>0.44800000000000001</v>
      </c>
      <c r="BK283" s="155">
        <v>0.17</v>
      </c>
      <c r="BL283" s="154">
        <v>0.10100000000000001</v>
      </c>
      <c r="BM283" s="154">
        <v>7.9000000000000001E-2</v>
      </c>
      <c r="BN283" s="155">
        <v>0.37</v>
      </c>
      <c r="DU283" s="4"/>
      <c r="DZ283" s="196"/>
      <c r="EA283" s="196"/>
      <c r="EB283" s="196"/>
      <c r="EC283" s="196"/>
      <c r="ED283" s="196"/>
      <c r="EE283" s="196"/>
    </row>
    <row r="284" spans="30:135" ht="13" x14ac:dyDescent="0.15">
      <c r="AD284" s="144">
        <f t="shared" si="97"/>
        <v>83.714285714285722</v>
      </c>
      <c r="AE284" s="144">
        <f t="shared" si="98"/>
        <v>76.706484641638227</v>
      </c>
      <c r="AF284" s="149">
        <v>203</v>
      </c>
      <c r="AG284" s="150" t="s">
        <v>527</v>
      </c>
      <c r="AH284" s="149">
        <v>14</v>
      </c>
      <c r="AI284" s="151">
        <v>1</v>
      </c>
      <c r="AJ284" s="152">
        <v>1172</v>
      </c>
      <c r="AK284" s="152">
        <v>899</v>
      </c>
      <c r="AL284" s="149">
        <v>0.76700000000000002</v>
      </c>
      <c r="AM284" s="152">
        <v>515</v>
      </c>
      <c r="AN284" s="152">
        <v>328</v>
      </c>
      <c r="AO284" s="152">
        <v>843</v>
      </c>
      <c r="AP284" s="153">
        <v>0.38900000000000001</v>
      </c>
      <c r="AQ284" s="153">
        <v>0.441</v>
      </c>
      <c r="AR284" s="154">
        <v>0.193</v>
      </c>
      <c r="AS284" s="154">
        <v>0.107</v>
      </c>
      <c r="AT284" s="154">
        <v>7.3999999999999996E-2</v>
      </c>
      <c r="AU284" s="154">
        <v>0.35799999999999998</v>
      </c>
      <c r="AW284" s="196"/>
      <c r="AX284" s="144">
        <f t="shared" si="99"/>
        <v>80.120481927710841</v>
      </c>
      <c r="AY284" s="149">
        <v>203</v>
      </c>
      <c r="AZ284" s="150" t="s">
        <v>528</v>
      </c>
      <c r="BA284" s="149">
        <v>22</v>
      </c>
      <c r="BB284" s="151">
        <v>1</v>
      </c>
      <c r="BC284" s="152">
        <v>1826</v>
      </c>
      <c r="BD284" s="152">
        <v>1463</v>
      </c>
      <c r="BE284" s="149">
        <v>0.80100000000000005</v>
      </c>
      <c r="BF284" s="152">
        <v>799</v>
      </c>
      <c r="BG284" s="152">
        <v>524</v>
      </c>
      <c r="BH284" s="152">
        <v>1323</v>
      </c>
      <c r="BI284" s="153">
        <v>0.39600000000000002</v>
      </c>
      <c r="BJ284" s="153">
        <v>0.443</v>
      </c>
      <c r="BK284" s="154">
        <v>0.16700000000000001</v>
      </c>
      <c r="BL284" s="154">
        <v>0.125</v>
      </c>
      <c r="BM284" s="154">
        <v>0.10299999999999999</v>
      </c>
      <c r="BN284" s="154">
        <v>0.38600000000000001</v>
      </c>
      <c r="DU284" s="4"/>
      <c r="DZ284" s="196"/>
      <c r="EA284" s="196"/>
      <c r="EB284" s="196"/>
      <c r="EC284" s="196"/>
      <c r="ED284" s="196"/>
      <c r="EE284" s="196"/>
    </row>
    <row r="285" spans="30:135" ht="13" x14ac:dyDescent="0.15">
      <c r="AD285" s="144">
        <f t="shared" si="97"/>
        <v>75.263157894736835</v>
      </c>
      <c r="AE285" s="144">
        <f t="shared" si="98"/>
        <v>76.64335664335664</v>
      </c>
      <c r="AF285" s="149">
        <v>204</v>
      </c>
      <c r="AG285" s="150" t="s">
        <v>521</v>
      </c>
      <c r="AH285" s="149">
        <v>19</v>
      </c>
      <c r="AI285" s="151">
        <v>1</v>
      </c>
      <c r="AJ285" s="152">
        <v>1430</v>
      </c>
      <c r="AK285" s="152">
        <v>1096</v>
      </c>
      <c r="AL285" s="149">
        <v>0.76600000000000001</v>
      </c>
      <c r="AM285" s="152">
        <v>609</v>
      </c>
      <c r="AN285" s="152">
        <v>433</v>
      </c>
      <c r="AO285" s="152">
        <v>1042</v>
      </c>
      <c r="AP285" s="153">
        <v>0.41599999999999998</v>
      </c>
      <c r="AQ285" s="153">
        <v>0.45700000000000002</v>
      </c>
      <c r="AR285" s="154">
        <v>0.20499999999999999</v>
      </c>
      <c r="AS285" s="154">
        <v>7.6999999999999999E-2</v>
      </c>
      <c r="AT285" s="154">
        <v>6.2E-2</v>
      </c>
      <c r="AU285" s="154">
        <v>0.36499999999999999</v>
      </c>
      <c r="AW285" s="196"/>
      <c r="AX285" s="144">
        <f t="shared" si="99"/>
        <v>80.190930787589494</v>
      </c>
      <c r="AY285" s="149">
        <v>204</v>
      </c>
      <c r="AZ285" s="150" t="s">
        <v>339</v>
      </c>
      <c r="BA285" s="149">
        <v>16</v>
      </c>
      <c r="BB285" s="151">
        <v>1</v>
      </c>
      <c r="BC285" s="152">
        <v>1257</v>
      </c>
      <c r="BD285" s="152">
        <v>1008</v>
      </c>
      <c r="BE285" s="149">
        <v>0.80200000000000005</v>
      </c>
      <c r="BF285" s="152">
        <v>574</v>
      </c>
      <c r="BG285" s="152">
        <v>379</v>
      </c>
      <c r="BH285" s="152">
        <v>953</v>
      </c>
      <c r="BI285" s="153">
        <v>0.39800000000000002</v>
      </c>
      <c r="BJ285" s="153">
        <v>0.45100000000000001</v>
      </c>
      <c r="BK285" s="154">
        <v>0.156</v>
      </c>
      <c r="BL285" s="154">
        <v>0.106</v>
      </c>
      <c r="BM285" s="154">
        <v>8.4000000000000005E-2</v>
      </c>
      <c r="BN285" s="154">
        <v>0.374</v>
      </c>
      <c r="DU285" s="4"/>
      <c r="DZ285" s="196"/>
      <c r="EA285" s="196"/>
      <c r="EB285" s="196"/>
      <c r="EC285" s="196"/>
      <c r="ED285" s="196"/>
      <c r="EE285" s="196"/>
    </row>
    <row r="286" spans="30:135" ht="13" x14ac:dyDescent="0.15">
      <c r="AD286" s="144">
        <f t="shared" si="97"/>
        <v>83.800000000000011</v>
      </c>
      <c r="AE286" s="144">
        <f t="shared" si="98"/>
        <v>76.551312649164686</v>
      </c>
      <c r="AF286" s="149">
        <v>205</v>
      </c>
      <c r="AG286" s="150" t="s">
        <v>278</v>
      </c>
      <c r="AH286" s="149">
        <v>20</v>
      </c>
      <c r="AI286" s="151">
        <v>1</v>
      </c>
      <c r="AJ286" s="152">
        <v>1676</v>
      </c>
      <c r="AK286" s="152">
        <v>1283</v>
      </c>
      <c r="AL286" s="149">
        <v>0.76600000000000001</v>
      </c>
      <c r="AM286" s="152">
        <v>775</v>
      </c>
      <c r="AN286" s="152">
        <v>468</v>
      </c>
      <c r="AO286" s="152">
        <v>1243</v>
      </c>
      <c r="AP286" s="153">
        <v>0.377</v>
      </c>
      <c r="AQ286" s="153">
        <v>0.41699999999999998</v>
      </c>
      <c r="AR286" s="154">
        <v>0.16400000000000001</v>
      </c>
      <c r="AS286" s="154">
        <v>0.112</v>
      </c>
      <c r="AT286" s="154">
        <v>8.4000000000000005E-2</v>
      </c>
      <c r="AU286" s="154">
        <v>0.36199999999999999</v>
      </c>
      <c r="AW286" s="196"/>
      <c r="AX286" s="144">
        <f t="shared" si="99"/>
        <v>80.187207488299521</v>
      </c>
      <c r="AY286" s="149">
        <v>205</v>
      </c>
      <c r="AZ286" s="150" t="s">
        <v>529</v>
      </c>
      <c r="BA286" s="149">
        <v>8</v>
      </c>
      <c r="BB286" s="151">
        <v>1</v>
      </c>
      <c r="BC286" s="152">
        <v>641</v>
      </c>
      <c r="BD286" s="152">
        <v>514</v>
      </c>
      <c r="BE286" s="149">
        <v>0.80200000000000005</v>
      </c>
      <c r="BF286" s="152">
        <v>254</v>
      </c>
      <c r="BG286" s="152">
        <v>195</v>
      </c>
      <c r="BH286" s="152">
        <v>449</v>
      </c>
      <c r="BI286" s="153">
        <v>0.434</v>
      </c>
      <c r="BJ286" s="153">
        <v>0.47599999999999998</v>
      </c>
      <c r="BK286" s="154">
        <v>0.20300000000000001</v>
      </c>
      <c r="BL286" s="154">
        <v>0.106</v>
      </c>
      <c r="BM286" s="154">
        <v>7.4999999999999997E-2</v>
      </c>
      <c r="BN286" s="154">
        <v>0.38700000000000001</v>
      </c>
      <c r="DU286" s="4"/>
      <c r="DZ286" s="196"/>
      <c r="EA286" s="196"/>
      <c r="EB286" s="196"/>
      <c r="EC286" s="196"/>
      <c r="ED286" s="196"/>
      <c r="EE286" s="196"/>
    </row>
    <row r="287" spans="30:135" ht="13" x14ac:dyDescent="0.15">
      <c r="AD287" s="144">
        <f t="shared" si="97"/>
        <v>81.125</v>
      </c>
      <c r="AE287" s="144">
        <f t="shared" si="98"/>
        <v>76.579352850539294</v>
      </c>
      <c r="AF287" s="149">
        <v>206</v>
      </c>
      <c r="AG287" s="150" t="s">
        <v>530</v>
      </c>
      <c r="AH287" s="149">
        <v>24</v>
      </c>
      <c r="AI287" s="151">
        <v>1</v>
      </c>
      <c r="AJ287" s="152">
        <v>1947</v>
      </c>
      <c r="AK287" s="152">
        <v>1491</v>
      </c>
      <c r="AL287" s="149">
        <v>0.76600000000000001</v>
      </c>
      <c r="AM287" s="152">
        <v>815</v>
      </c>
      <c r="AN287" s="152">
        <v>566</v>
      </c>
      <c r="AO287" s="152">
        <v>1381</v>
      </c>
      <c r="AP287" s="151">
        <v>0.41</v>
      </c>
      <c r="AQ287" s="153">
        <v>0.47099999999999997</v>
      </c>
      <c r="AR287" s="154">
        <v>0.22700000000000001</v>
      </c>
      <c r="AS287" s="154">
        <v>7.8E-2</v>
      </c>
      <c r="AT287" s="155">
        <v>0.06</v>
      </c>
      <c r="AU287" s="154">
        <v>0.34499999999999997</v>
      </c>
      <c r="AW287" s="196"/>
      <c r="AX287" s="144">
        <f t="shared" si="99"/>
        <v>80.345821325648416</v>
      </c>
      <c r="AY287" s="149">
        <v>206</v>
      </c>
      <c r="AZ287" s="150" t="s">
        <v>473</v>
      </c>
      <c r="BA287" s="149">
        <v>21</v>
      </c>
      <c r="BB287" s="151">
        <v>1</v>
      </c>
      <c r="BC287" s="152">
        <v>1735</v>
      </c>
      <c r="BD287" s="152">
        <v>1394</v>
      </c>
      <c r="BE287" s="149">
        <v>0.80300000000000005</v>
      </c>
      <c r="BF287" s="152">
        <v>767</v>
      </c>
      <c r="BG287" s="152">
        <v>528</v>
      </c>
      <c r="BH287" s="152">
        <v>1295</v>
      </c>
      <c r="BI287" s="153">
        <v>0.40799999999999997</v>
      </c>
      <c r="BJ287" s="153">
        <v>0.46400000000000002</v>
      </c>
      <c r="BK287" s="154">
        <v>0.183</v>
      </c>
      <c r="BL287" s="154">
        <v>8.8999999999999996E-2</v>
      </c>
      <c r="BM287" s="154">
        <v>6.9000000000000006E-2</v>
      </c>
      <c r="BN287" s="154">
        <v>0.36899999999999999</v>
      </c>
      <c r="DU287" s="4"/>
      <c r="DZ287" s="196"/>
      <c r="EA287" s="196"/>
      <c r="EB287" s="196"/>
      <c r="EC287" s="196"/>
      <c r="ED287" s="196"/>
      <c r="EE287" s="196"/>
    </row>
    <row r="288" spans="30:135" ht="13" x14ac:dyDescent="0.15">
      <c r="AD288" s="144">
        <f t="shared" si="97"/>
        <v>76.384615384615387</v>
      </c>
      <c r="AE288" s="144">
        <f t="shared" si="98"/>
        <v>76.636455186304133</v>
      </c>
      <c r="AF288" s="149">
        <v>207</v>
      </c>
      <c r="AG288" s="150" t="s">
        <v>432</v>
      </c>
      <c r="AH288" s="149">
        <v>13</v>
      </c>
      <c r="AI288" s="151">
        <v>1</v>
      </c>
      <c r="AJ288" s="152">
        <v>993</v>
      </c>
      <c r="AK288" s="152">
        <v>761</v>
      </c>
      <c r="AL288" s="149">
        <v>0.76600000000000001</v>
      </c>
      <c r="AM288" s="152">
        <v>446</v>
      </c>
      <c r="AN288" s="152">
        <v>269</v>
      </c>
      <c r="AO288" s="152">
        <v>715</v>
      </c>
      <c r="AP288" s="153">
        <v>0.376</v>
      </c>
      <c r="AQ288" s="153">
        <v>0.437</v>
      </c>
      <c r="AR288" s="154">
        <v>0.186</v>
      </c>
      <c r="AS288" s="154">
        <v>0.106</v>
      </c>
      <c r="AT288" s="154">
        <v>8.1000000000000003E-2</v>
      </c>
      <c r="AU288" s="154">
        <v>0.35299999999999998</v>
      </c>
      <c r="AW288" s="196"/>
      <c r="AX288" s="144">
        <f t="shared" si="99"/>
        <v>80.327868852459019</v>
      </c>
      <c r="AY288" s="149">
        <v>207</v>
      </c>
      <c r="AZ288" s="150" t="s">
        <v>531</v>
      </c>
      <c r="BA288" s="149">
        <v>3</v>
      </c>
      <c r="BB288" s="151">
        <v>1</v>
      </c>
      <c r="BC288" s="152">
        <v>244</v>
      </c>
      <c r="BD288" s="152">
        <v>196</v>
      </c>
      <c r="BE288" s="149">
        <v>0.80300000000000005</v>
      </c>
      <c r="BF288" s="152">
        <v>109</v>
      </c>
      <c r="BG288" s="152">
        <v>70</v>
      </c>
      <c r="BH288" s="152">
        <v>179</v>
      </c>
      <c r="BI288" s="153">
        <v>0.39100000000000001</v>
      </c>
      <c r="BJ288" s="153">
        <v>0.441</v>
      </c>
      <c r="BK288" s="154">
        <v>0.16800000000000001</v>
      </c>
      <c r="BL288" s="154">
        <v>0.123</v>
      </c>
      <c r="BM288" s="154">
        <v>0.10199999999999999</v>
      </c>
      <c r="BN288" s="154">
        <v>0.36899999999999999</v>
      </c>
      <c r="DU288" s="4"/>
      <c r="DZ288" s="196"/>
      <c r="EA288" s="196"/>
      <c r="EB288" s="196"/>
      <c r="EC288" s="196"/>
      <c r="ED288" s="196"/>
      <c r="EE288" s="196"/>
    </row>
    <row r="289" spans="30:135" ht="13" x14ac:dyDescent="0.15">
      <c r="AD289" s="144">
        <f t="shared" si="97"/>
        <v>78.5</v>
      </c>
      <c r="AE289" s="144">
        <f t="shared" si="98"/>
        <v>76.539278131634831</v>
      </c>
      <c r="AF289" s="149">
        <v>208</v>
      </c>
      <c r="AG289" s="150" t="s">
        <v>532</v>
      </c>
      <c r="AH289" s="149">
        <v>12</v>
      </c>
      <c r="AI289" s="151">
        <v>1</v>
      </c>
      <c r="AJ289" s="152">
        <v>942</v>
      </c>
      <c r="AK289" s="152">
        <v>721</v>
      </c>
      <c r="AL289" s="149">
        <v>0.76500000000000001</v>
      </c>
      <c r="AM289" s="152">
        <v>405</v>
      </c>
      <c r="AN289" s="152">
        <v>284</v>
      </c>
      <c r="AO289" s="152">
        <v>689</v>
      </c>
      <c r="AP289" s="153">
        <v>0.41199999999999998</v>
      </c>
      <c r="AQ289" s="153">
        <v>0.45900000000000002</v>
      </c>
      <c r="AR289" s="155">
        <v>0.21</v>
      </c>
      <c r="AS289" s="154">
        <v>7.3999999999999996E-2</v>
      </c>
      <c r="AT289" s="154">
        <v>6.3E-2</v>
      </c>
      <c r="AU289" s="154">
        <v>0.35499999999999998</v>
      </c>
      <c r="AW289" s="196"/>
      <c r="AX289" s="144">
        <f t="shared" si="99"/>
        <v>80.296735905044514</v>
      </c>
      <c r="AY289" s="149">
        <v>208</v>
      </c>
      <c r="AZ289" s="150" t="s">
        <v>364</v>
      </c>
      <c r="BA289" s="149">
        <v>19</v>
      </c>
      <c r="BB289" s="151">
        <v>1</v>
      </c>
      <c r="BC289" s="152">
        <v>1685</v>
      </c>
      <c r="BD289" s="152">
        <v>1353</v>
      </c>
      <c r="BE289" s="149">
        <v>0.80300000000000005</v>
      </c>
      <c r="BF289" s="152">
        <v>773</v>
      </c>
      <c r="BG289" s="152">
        <v>483</v>
      </c>
      <c r="BH289" s="152">
        <v>1256</v>
      </c>
      <c r="BI289" s="153">
        <v>0.38500000000000001</v>
      </c>
      <c r="BJ289" s="153">
        <v>0.42899999999999999</v>
      </c>
      <c r="BK289" s="154">
        <v>0.14899999999999999</v>
      </c>
      <c r="BL289" s="154">
        <v>0.13100000000000001</v>
      </c>
      <c r="BM289" s="154">
        <v>0.10299999999999999</v>
      </c>
      <c r="BN289" s="154">
        <v>0.38300000000000001</v>
      </c>
      <c r="DU289" s="4"/>
      <c r="DZ289" s="196"/>
      <c r="EA289" s="196"/>
      <c r="EB289" s="196"/>
      <c r="EC289" s="196"/>
      <c r="ED289" s="196"/>
      <c r="EE289" s="196"/>
    </row>
    <row r="290" spans="30:135" ht="13" x14ac:dyDescent="0.15">
      <c r="AD290" s="144">
        <f t="shared" si="97"/>
        <v>80.16</v>
      </c>
      <c r="AE290" s="144">
        <f t="shared" si="98"/>
        <v>76.447105788423158</v>
      </c>
      <c r="AF290" s="149">
        <v>209</v>
      </c>
      <c r="AG290" s="150" t="s">
        <v>413</v>
      </c>
      <c r="AH290" s="149">
        <v>25</v>
      </c>
      <c r="AI290" s="151">
        <v>1</v>
      </c>
      <c r="AJ290" s="152">
        <v>2004</v>
      </c>
      <c r="AK290" s="152">
        <v>1532</v>
      </c>
      <c r="AL290" s="149">
        <v>0.76400000000000001</v>
      </c>
      <c r="AM290" s="152">
        <v>908</v>
      </c>
      <c r="AN290" s="152">
        <v>499</v>
      </c>
      <c r="AO290" s="152">
        <v>1407</v>
      </c>
      <c r="AP290" s="153">
        <v>0.35499999999999998</v>
      </c>
      <c r="AQ290" s="153">
        <v>0.40500000000000003</v>
      </c>
      <c r="AR290" s="154">
        <v>0.17599999999999999</v>
      </c>
      <c r="AS290" s="154">
        <v>0.14499999999999999</v>
      </c>
      <c r="AT290" s="154">
        <v>0.108</v>
      </c>
      <c r="AU290" s="154">
        <v>0.36299999999999999</v>
      </c>
      <c r="AW290" s="196"/>
      <c r="AX290" s="144">
        <f t="shared" si="99"/>
        <v>80.394190871369304</v>
      </c>
      <c r="AY290" s="149">
        <v>209</v>
      </c>
      <c r="AZ290" s="150" t="s">
        <v>427</v>
      </c>
      <c r="BA290" s="149">
        <v>23</v>
      </c>
      <c r="BB290" s="151">
        <v>1</v>
      </c>
      <c r="BC290" s="152">
        <v>1928</v>
      </c>
      <c r="BD290" s="152">
        <v>1550</v>
      </c>
      <c r="BE290" s="149">
        <v>0.80400000000000005</v>
      </c>
      <c r="BF290" s="152">
        <v>904</v>
      </c>
      <c r="BG290" s="152">
        <v>589</v>
      </c>
      <c r="BH290" s="152">
        <v>1493</v>
      </c>
      <c r="BI290" s="153">
        <v>0.39500000000000002</v>
      </c>
      <c r="BJ290" s="153">
        <v>0.44900000000000001</v>
      </c>
      <c r="BK290" s="154">
        <v>0.157</v>
      </c>
      <c r="BL290" s="154">
        <v>8.4000000000000005E-2</v>
      </c>
      <c r="BM290" s="154">
        <v>6.6000000000000003E-2</v>
      </c>
      <c r="BN290" s="154">
        <v>0.36599999999999999</v>
      </c>
      <c r="DU290" s="4"/>
      <c r="DZ290" s="196"/>
      <c r="EA290" s="196"/>
      <c r="EB290" s="196"/>
      <c r="EC290" s="196"/>
      <c r="ED290" s="196"/>
      <c r="EE290" s="196"/>
    </row>
    <row r="291" spans="30:135" ht="13" x14ac:dyDescent="0.15">
      <c r="AD291" s="144">
        <f t="shared" si="97"/>
        <v>96.045454545454561</v>
      </c>
      <c r="AE291" s="144">
        <f t="shared" si="98"/>
        <v>76.289635589209652</v>
      </c>
      <c r="AF291" s="149">
        <v>210</v>
      </c>
      <c r="AG291" s="150" t="s">
        <v>452</v>
      </c>
      <c r="AH291" s="149">
        <v>22</v>
      </c>
      <c r="AI291" s="151">
        <v>1</v>
      </c>
      <c r="AJ291" s="152">
        <v>2113</v>
      </c>
      <c r="AK291" s="152">
        <v>1612</v>
      </c>
      <c r="AL291" s="149">
        <v>0.76300000000000001</v>
      </c>
      <c r="AM291" s="152">
        <v>878</v>
      </c>
      <c r="AN291" s="152">
        <v>578</v>
      </c>
      <c r="AO291" s="152">
        <v>1456</v>
      </c>
      <c r="AP291" s="153">
        <v>0.39700000000000002</v>
      </c>
      <c r="AQ291" s="153">
        <v>0.443</v>
      </c>
      <c r="AR291" s="154">
        <v>0.215</v>
      </c>
      <c r="AS291" s="154">
        <v>0.115</v>
      </c>
      <c r="AT291" s="154">
        <v>9.4E-2</v>
      </c>
      <c r="AU291" s="154">
        <v>0.36299999999999999</v>
      </c>
      <c r="AW291" s="196"/>
      <c r="AX291" s="144">
        <f t="shared" si="99"/>
        <v>80.350194552529189</v>
      </c>
      <c r="AY291" s="149">
        <v>210</v>
      </c>
      <c r="AZ291" s="150" t="s">
        <v>533</v>
      </c>
      <c r="BA291" s="149">
        <v>18</v>
      </c>
      <c r="BB291" s="151">
        <v>1</v>
      </c>
      <c r="BC291" s="152">
        <v>1542</v>
      </c>
      <c r="BD291" s="152">
        <v>1239</v>
      </c>
      <c r="BE291" s="149">
        <v>0.80400000000000005</v>
      </c>
      <c r="BF291" s="152">
        <v>701</v>
      </c>
      <c r="BG291" s="152">
        <v>463</v>
      </c>
      <c r="BH291" s="152">
        <v>1164</v>
      </c>
      <c r="BI291" s="153">
        <v>0.39800000000000002</v>
      </c>
      <c r="BJ291" s="153">
        <v>0.44800000000000001</v>
      </c>
      <c r="BK291" s="154">
        <v>0.16300000000000001</v>
      </c>
      <c r="BL291" s="154">
        <v>9.7000000000000003E-2</v>
      </c>
      <c r="BM291" s="154">
        <v>6.7000000000000004E-2</v>
      </c>
      <c r="BN291" s="154">
        <v>0.375</v>
      </c>
      <c r="DU291" s="4"/>
      <c r="DZ291" s="196"/>
      <c r="EA291" s="196"/>
      <c r="EB291" s="196"/>
      <c r="EC291" s="196"/>
      <c r="ED291" s="196"/>
      <c r="EE291" s="196"/>
    </row>
    <row r="292" spans="30:135" ht="13" x14ac:dyDescent="0.15">
      <c r="AD292" s="144">
        <f t="shared" si="97"/>
        <v>76.454545454545453</v>
      </c>
      <c r="AE292" s="144">
        <f t="shared" si="98"/>
        <v>76.337693222354346</v>
      </c>
      <c r="AF292" s="149">
        <v>211</v>
      </c>
      <c r="AG292" s="150" t="s">
        <v>487</v>
      </c>
      <c r="AH292" s="149">
        <v>22</v>
      </c>
      <c r="AI292" s="151">
        <v>1</v>
      </c>
      <c r="AJ292" s="152">
        <v>1682</v>
      </c>
      <c r="AK292" s="152">
        <v>1284</v>
      </c>
      <c r="AL292" s="149">
        <v>0.76300000000000001</v>
      </c>
      <c r="AM292" s="152">
        <v>737</v>
      </c>
      <c r="AN292" s="152">
        <v>473</v>
      </c>
      <c r="AO292" s="152">
        <v>1210</v>
      </c>
      <c r="AP292" s="153">
        <v>0.39100000000000001</v>
      </c>
      <c r="AQ292" s="153">
        <v>0.437</v>
      </c>
      <c r="AR292" s="154">
        <v>0.19400000000000001</v>
      </c>
      <c r="AS292" s="155">
        <v>0.1</v>
      </c>
      <c r="AT292" s="154">
        <v>7.8E-2</v>
      </c>
      <c r="AU292" s="154">
        <v>0.36099999999999999</v>
      </c>
      <c r="AW292" s="196"/>
      <c r="AX292" s="144">
        <f t="shared" si="99"/>
        <v>80.441810344827587</v>
      </c>
      <c r="AY292" s="149">
        <v>211</v>
      </c>
      <c r="AZ292" s="150" t="s">
        <v>464</v>
      </c>
      <c r="BA292" s="149">
        <v>22</v>
      </c>
      <c r="BB292" s="151">
        <v>1</v>
      </c>
      <c r="BC292" s="152">
        <v>1856</v>
      </c>
      <c r="BD292" s="152">
        <v>1493</v>
      </c>
      <c r="BE292" s="149">
        <v>0.80400000000000005</v>
      </c>
      <c r="BF292" s="152">
        <v>869</v>
      </c>
      <c r="BG292" s="152">
        <v>538</v>
      </c>
      <c r="BH292" s="152">
        <v>1407</v>
      </c>
      <c r="BI292" s="153">
        <v>0.38200000000000001</v>
      </c>
      <c r="BJ292" s="153">
        <v>0.432</v>
      </c>
      <c r="BK292" s="155">
        <v>0.15</v>
      </c>
      <c r="BL292" s="154">
        <v>0.108</v>
      </c>
      <c r="BM292" s="154">
        <v>8.8999999999999996E-2</v>
      </c>
      <c r="BN292" s="154">
        <v>0.376</v>
      </c>
      <c r="DU292" s="4"/>
      <c r="DZ292" s="196"/>
      <c r="EA292" s="196"/>
      <c r="EB292" s="196"/>
      <c r="EC292" s="196"/>
      <c r="ED292" s="196"/>
      <c r="EE292" s="196"/>
    </row>
    <row r="293" spans="30:135" ht="13" x14ac:dyDescent="0.15">
      <c r="AD293" s="144">
        <f t="shared" si="97"/>
        <v>76.739130434782609</v>
      </c>
      <c r="AE293" s="144">
        <f t="shared" si="98"/>
        <v>76.260623229461757</v>
      </c>
      <c r="AF293" s="149">
        <v>212</v>
      </c>
      <c r="AG293" s="150" t="s">
        <v>534</v>
      </c>
      <c r="AH293" s="149">
        <v>23</v>
      </c>
      <c r="AI293" s="151">
        <v>1</v>
      </c>
      <c r="AJ293" s="152">
        <v>1765</v>
      </c>
      <c r="AK293" s="152">
        <v>1346</v>
      </c>
      <c r="AL293" s="149">
        <v>0.76300000000000001</v>
      </c>
      <c r="AM293" s="152">
        <v>808</v>
      </c>
      <c r="AN293" s="152">
        <v>508</v>
      </c>
      <c r="AO293" s="152">
        <v>1316</v>
      </c>
      <c r="AP293" s="153">
        <v>0.38600000000000001</v>
      </c>
      <c r="AQ293" s="153">
        <v>0.438</v>
      </c>
      <c r="AR293" s="154">
        <v>0.17599999999999999</v>
      </c>
      <c r="AS293" s="154">
        <v>9.6000000000000002E-2</v>
      </c>
      <c r="AT293" s="154">
        <v>8.2000000000000003E-2</v>
      </c>
      <c r="AU293" s="154">
        <v>0.35199999999999998</v>
      </c>
      <c r="AW293" s="196"/>
      <c r="AX293" s="144">
        <f t="shared" si="99"/>
        <v>80.438268305718864</v>
      </c>
      <c r="AY293" s="149">
        <v>212</v>
      </c>
      <c r="AZ293" s="150" t="s">
        <v>416</v>
      </c>
      <c r="BA293" s="149">
        <v>22</v>
      </c>
      <c r="BB293" s="151">
        <v>1</v>
      </c>
      <c r="BC293" s="152">
        <v>1871</v>
      </c>
      <c r="BD293" s="152">
        <v>1505</v>
      </c>
      <c r="BE293" s="149">
        <v>0.80400000000000005</v>
      </c>
      <c r="BF293" s="152">
        <v>821</v>
      </c>
      <c r="BG293" s="152">
        <v>525</v>
      </c>
      <c r="BH293" s="152">
        <v>1346</v>
      </c>
      <c r="BI293" s="151">
        <v>0.39</v>
      </c>
      <c r="BJ293" s="153">
        <v>0.45400000000000001</v>
      </c>
      <c r="BK293" s="154">
        <v>0.17899999999999999</v>
      </c>
      <c r="BL293" s="154">
        <v>0.113</v>
      </c>
      <c r="BM293" s="155">
        <v>0.09</v>
      </c>
      <c r="BN293" s="154">
        <v>0.36799999999999999</v>
      </c>
      <c r="DU293" s="4"/>
      <c r="DZ293" s="196"/>
      <c r="EA293" s="196"/>
      <c r="EB293" s="196"/>
      <c r="EC293" s="196"/>
      <c r="ED293" s="196"/>
      <c r="EE293" s="196"/>
    </row>
    <row r="294" spans="30:135" ht="13" x14ac:dyDescent="0.15">
      <c r="AD294" s="144">
        <f t="shared" si="97"/>
        <v>81.400000000000006</v>
      </c>
      <c r="AE294" s="144">
        <f t="shared" si="98"/>
        <v>76.167076167076161</v>
      </c>
      <c r="AF294" s="149">
        <v>213</v>
      </c>
      <c r="AG294" s="150" t="s">
        <v>535</v>
      </c>
      <c r="AH294" s="149">
        <v>15</v>
      </c>
      <c r="AI294" s="151">
        <v>1</v>
      </c>
      <c r="AJ294" s="152">
        <v>1221</v>
      </c>
      <c r="AK294" s="152">
        <v>930</v>
      </c>
      <c r="AL294" s="149">
        <v>0.76200000000000001</v>
      </c>
      <c r="AM294" s="152">
        <v>552</v>
      </c>
      <c r="AN294" s="152">
        <v>323</v>
      </c>
      <c r="AO294" s="152">
        <v>875</v>
      </c>
      <c r="AP294" s="153">
        <v>0.36899999999999999</v>
      </c>
      <c r="AQ294" s="153">
        <v>0.42399999999999999</v>
      </c>
      <c r="AR294" s="155">
        <v>0.18</v>
      </c>
      <c r="AS294" s="154">
        <v>0.123</v>
      </c>
      <c r="AT294" s="155">
        <v>0.09</v>
      </c>
      <c r="AU294" s="155">
        <v>0.36</v>
      </c>
      <c r="AW294" s="196"/>
      <c r="AX294" s="144">
        <f t="shared" si="99"/>
        <v>80.502793296089379</v>
      </c>
      <c r="AY294" s="149">
        <v>213</v>
      </c>
      <c r="AZ294" s="150" t="s">
        <v>536</v>
      </c>
      <c r="BA294" s="149">
        <v>23</v>
      </c>
      <c r="BB294" s="151">
        <v>1</v>
      </c>
      <c r="BC294" s="152">
        <v>1790</v>
      </c>
      <c r="BD294" s="152">
        <v>1441</v>
      </c>
      <c r="BE294" s="149">
        <v>0.80500000000000005</v>
      </c>
      <c r="BF294" s="152">
        <v>784</v>
      </c>
      <c r="BG294" s="152">
        <v>535</v>
      </c>
      <c r="BH294" s="152">
        <v>1319</v>
      </c>
      <c r="BI294" s="153">
        <v>0.40600000000000003</v>
      </c>
      <c r="BJ294" s="153">
        <v>0.46200000000000002</v>
      </c>
      <c r="BK294" s="154">
        <v>0.17499999999999999</v>
      </c>
      <c r="BL294" s="154">
        <v>0.106</v>
      </c>
      <c r="BM294" s="154">
        <v>8.7999999999999995E-2</v>
      </c>
      <c r="BN294" s="154">
        <v>0.372</v>
      </c>
      <c r="DU294" s="4"/>
      <c r="DZ294" s="196"/>
      <c r="EA294" s="196"/>
      <c r="EB294" s="196"/>
      <c r="EC294" s="196"/>
      <c r="ED294" s="196"/>
      <c r="EE294" s="196"/>
    </row>
    <row r="295" spans="30:135" ht="13" x14ac:dyDescent="0.15">
      <c r="AD295" s="144">
        <f t="shared" si="97"/>
        <v>84.333333333333343</v>
      </c>
      <c r="AE295" s="144">
        <f t="shared" si="98"/>
        <v>76.171654432523994</v>
      </c>
      <c r="AF295" s="149">
        <v>214</v>
      </c>
      <c r="AG295" s="150" t="s">
        <v>495</v>
      </c>
      <c r="AH295" s="149">
        <v>21</v>
      </c>
      <c r="AI295" s="151">
        <v>1</v>
      </c>
      <c r="AJ295" s="152">
        <v>1771</v>
      </c>
      <c r="AK295" s="152">
        <v>1349</v>
      </c>
      <c r="AL295" s="149">
        <v>0.76200000000000001</v>
      </c>
      <c r="AM295" s="152">
        <v>816</v>
      </c>
      <c r="AN295" s="152">
        <v>507</v>
      </c>
      <c r="AO295" s="152">
        <v>1323</v>
      </c>
      <c r="AP295" s="153">
        <v>0.38300000000000001</v>
      </c>
      <c r="AQ295" s="153">
        <v>0.41599999999999998</v>
      </c>
      <c r="AR295" s="154">
        <v>0.17199999999999999</v>
      </c>
      <c r="AS295" s="154">
        <v>9.7000000000000003E-2</v>
      </c>
      <c r="AT295" s="154">
        <v>7.6999999999999999E-2</v>
      </c>
      <c r="AU295" s="154">
        <v>0.36499999999999999</v>
      </c>
      <c r="AW295" s="196"/>
      <c r="AX295" s="144">
        <f t="shared" si="99"/>
        <v>80.490349504434008</v>
      </c>
      <c r="AY295" s="149">
        <v>214</v>
      </c>
      <c r="AZ295" s="150" t="s">
        <v>537</v>
      </c>
      <c r="BA295" s="149">
        <v>23</v>
      </c>
      <c r="BB295" s="151">
        <v>1</v>
      </c>
      <c r="BC295" s="152">
        <v>1917</v>
      </c>
      <c r="BD295" s="152">
        <v>1543</v>
      </c>
      <c r="BE295" s="149">
        <v>0.80500000000000005</v>
      </c>
      <c r="BF295" s="152">
        <v>846</v>
      </c>
      <c r="BG295" s="152">
        <v>561</v>
      </c>
      <c r="BH295" s="152">
        <v>1407</v>
      </c>
      <c r="BI295" s="153">
        <v>0.39900000000000002</v>
      </c>
      <c r="BJ295" s="153">
        <v>0.45500000000000002</v>
      </c>
      <c r="BK295" s="155">
        <v>0.18</v>
      </c>
      <c r="BL295" s="154">
        <v>0.10100000000000001</v>
      </c>
      <c r="BM295" s="154">
        <v>8.3000000000000004E-2</v>
      </c>
      <c r="BN295" s="155">
        <v>0.37</v>
      </c>
      <c r="DU295" s="4"/>
      <c r="DZ295" s="196"/>
      <c r="EA295" s="196"/>
      <c r="EB295" s="196"/>
      <c r="EC295" s="196"/>
      <c r="ED295" s="196"/>
      <c r="EE295" s="196"/>
    </row>
    <row r="296" spans="30:135" ht="13" x14ac:dyDescent="0.15">
      <c r="AD296" s="144">
        <f t="shared" si="97"/>
        <v>81.045454545454561</v>
      </c>
      <c r="AE296" s="144">
        <f t="shared" si="98"/>
        <v>76.051598429613009</v>
      </c>
      <c r="AF296" s="149">
        <v>215</v>
      </c>
      <c r="AG296" s="150" t="s">
        <v>528</v>
      </c>
      <c r="AH296" s="149">
        <v>22</v>
      </c>
      <c r="AI296" s="151">
        <v>1</v>
      </c>
      <c r="AJ296" s="152">
        <v>1783</v>
      </c>
      <c r="AK296" s="152">
        <v>1356</v>
      </c>
      <c r="AL296" s="149">
        <v>0.76100000000000001</v>
      </c>
      <c r="AM296" s="152">
        <v>736</v>
      </c>
      <c r="AN296" s="152">
        <v>502</v>
      </c>
      <c r="AO296" s="152">
        <v>1238</v>
      </c>
      <c r="AP296" s="153">
        <v>0.40500000000000003</v>
      </c>
      <c r="AQ296" s="151">
        <v>0.44</v>
      </c>
      <c r="AR296" s="154">
        <v>0.21299999999999999</v>
      </c>
      <c r="AS296" s="154">
        <v>0.114</v>
      </c>
      <c r="AT296" s="154">
        <v>9.8000000000000004E-2</v>
      </c>
      <c r="AU296" s="154">
        <v>0.36499999999999999</v>
      </c>
      <c r="AW296" s="196"/>
      <c r="AX296" s="144">
        <f t="shared" si="99"/>
        <v>80.454928390901443</v>
      </c>
      <c r="AY296" s="149">
        <v>215</v>
      </c>
      <c r="AZ296" s="150" t="s">
        <v>514</v>
      </c>
      <c r="BA296" s="149">
        <v>15</v>
      </c>
      <c r="BB296" s="151">
        <v>1</v>
      </c>
      <c r="BC296" s="152">
        <v>1187</v>
      </c>
      <c r="BD296" s="152">
        <v>955</v>
      </c>
      <c r="BE296" s="149">
        <v>0.80500000000000005</v>
      </c>
      <c r="BF296" s="152">
        <v>572</v>
      </c>
      <c r="BG296" s="152">
        <v>351</v>
      </c>
      <c r="BH296" s="152">
        <v>923</v>
      </c>
      <c r="BI296" s="151">
        <v>0.38</v>
      </c>
      <c r="BJ296" s="153">
        <v>0.434</v>
      </c>
      <c r="BK296" s="154">
        <v>0.13700000000000001</v>
      </c>
      <c r="BL296" s="155">
        <v>0.1</v>
      </c>
      <c r="BM296" s="154">
        <v>7.2999999999999995E-2</v>
      </c>
      <c r="BN296" s="154">
        <v>0.373</v>
      </c>
      <c r="DU296" s="4"/>
      <c r="DZ296" s="196"/>
      <c r="EA296" s="196"/>
      <c r="EB296" s="196"/>
      <c r="EC296" s="196"/>
      <c r="ED296" s="196"/>
      <c r="EE296" s="196"/>
    </row>
    <row r="297" spans="30:135" ht="13" x14ac:dyDescent="0.15">
      <c r="AD297" s="144">
        <f t="shared" si="97"/>
        <v>77.25</v>
      </c>
      <c r="AE297" s="144">
        <f t="shared" si="98"/>
        <v>76.132686084142392</v>
      </c>
      <c r="AF297" s="149">
        <v>216</v>
      </c>
      <c r="AG297" s="150" t="s">
        <v>538</v>
      </c>
      <c r="AH297" s="149">
        <v>16</v>
      </c>
      <c r="AI297" s="151">
        <v>1</v>
      </c>
      <c r="AJ297" s="152">
        <v>1236</v>
      </c>
      <c r="AK297" s="152">
        <v>941</v>
      </c>
      <c r="AL297" s="149">
        <v>0.76100000000000001</v>
      </c>
      <c r="AM297" s="152">
        <v>602</v>
      </c>
      <c r="AN297" s="152">
        <v>348</v>
      </c>
      <c r="AO297" s="152">
        <v>950</v>
      </c>
      <c r="AP297" s="153">
        <v>0.36599999999999999</v>
      </c>
      <c r="AQ297" s="153">
        <v>0.433</v>
      </c>
      <c r="AR297" s="154">
        <v>0.17599999999999999</v>
      </c>
      <c r="AS297" s="154">
        <v>6.6000000000000003E-2</v>
      </c>
      <c r="AT297" s="154">
        <v>4.9000000000000002E-2</v>
      </c>
      <c r="AU297" s="154">
        <v>0.33200000000000002</v>
      </c>
      <c r="AW297" s="196"/>
      <c r="AX297" s="144">
        <f t="shared" si="99"/>
        <v>80.537580886012933</v>
      </c>
      <c r="AY297" s="149">
        <v>216</v>
      </c>
      <c r="AZ297" s="150" t="s">
        <v>345</v>
      </c>
      <c r="BA297" s="149">
        <v>25</v>
      </c>
      <c r="BB297" s="151">
        <v>1</v>
      </c>
      <c r="BC297" s="152">
        <v>2009</v>
      </c>
      <c r="BD297" s="152">
        <v>1618</v>
      </c>
      <c r="BE297" s="149">
        <v>0.80500000000000005</v>
      </c>
      <c r="BF297" s="152">
        <v>919</v>
      </c>
      <c r="BG297" s="152">
        <v>557</v>
      </c>
      <c r="BH297" s="152">
        <v>1476</v>
      </c>
      <c r="BI297" s="153">
        <v>0.377</v>
      </c>
      <c r="BJ297" s="153">
        <v>0.439</v>
      </c>
      <c r="BK297" s="155">
        <v>0.16</v>
      </c>
      <c r="BL297" s="154">
        <v>0.121</v>
      </c>
      <c r="BM297" s="154">
        <v>9.6000000000000002E-2</v>
      </c>
      <c r="BN297" s="154">
        <v>0.374</v>
      </c>
      <c r="DU297" s="4"/>
      <c r="DZ297" s="196"/>
      <c r="EA297" s="196"/>
      <c r="EB297" s="196"/>
      <c r="EC297" s="196"/>
      <c r="ED297" s="196"/>
      <c r="EE297" s="196"/>
    </row>
    <row r="298" spans="30:135" ht="13" x14ac:dyDescent="0.15">
      <c r="AD298" s="144">
        <f t="shared" si="97"/>
        <v>79.555555555555557</v>
      </c>
      <c r="AE298" s="144">
        <f t="shared" si="98"/>
        <v>76.117318435754186</v>
      </c>
      <c r="AF298" s="149">
        <v>217</v>
      </c>
      <c r="AG298" s="150" t="s">
        <v>484</v>
      </c>
      <c r="AH298" s="149">
        <v>18</v>
      </c>
      <c r="AI298" s="151">
        <v>1</v>
      </c>
      <c r="AJ298" s="152">
        <v>1432</v>
      </c>
      <c r="AK298" s="152">
        <v>1090</v>
      </c>
      <c r="AL298" s="149">
        <v>0.76100000000000001</v>
      </c>
      <c r="AM298" s="152">
        <v>642</v>
      </c>
      <c r="AN298" s="152">
        <v>386</v>
      </c>
      <c r="AO298" s="152">
        <v>1028</v>
      </c>
      <c r="AP298" s="153">
        <v>0.375</v>
      </c>
      <c r="AQ298" s="153">
        <v>0.42799999999999999</v>
      </c>
      <c r="AR298" s="154">
        <v>0.184</v>
      </c>
      <c r="AS298" s="154">
        <v>0.115</v>
      </c>
      <c r="AT298" s="154">
        <v>9.5000000000000001E-2</v>
      </c>
      <c r="AU298" s="154">
        <v>0.35499999999999998</v>
      </c>
      <c r="AW298" s="196"/>
      <c r="AX298" s="144">
        <f t="shared" si="99"/>
        <v>80.569105691056905</v>
      </c>
      <c r="AY298" s="149">
        <v>217</v>
      </c>
      <c r="AZ298" s="150" t="s">
        <v>513</v>
      </c>
      <c r="BA298" s="149">
        <v>15</v>
      </c>
      <c r="BB298" s="151">
        <v>1</v>
      </c>
      <c r="BC298" s="152">
        <v>1230</v>
      </c>
      <c r="BD298" s="152">
        <v>991</v>
      </c>
      <c r="BE298" s="149">
        <v>0.80600000000000005</v>
      </c>
      <c r="BF298" s="152">
        <v>527</v>
      </c>
      <c r="BG298" s="152">
        <v>358</v>
      </c>
      <c r="BH298" s="152">
        <v>885</v>
      </c>
      <c r="BI298" s="153">
        <v>0.40500000000000003</v>
      </c>
      <c r="BJ298" s="153">
        <v>0.46300000000000002</v>
      </c>
      <c r="BK298" s="154">
        <v>0.193</v>
      </c>
      <c r="BL298" s="154">
        <v>0.105</v>
      </c>
      <c r="BM298" s="154">
        <v>6.7000000000000004E-2</v>
      </c>
      <c r="BN298" s="154">
        <v>0.373</v>
      </c>
      <c r="DU298" s="4"/>
      <c r="DZ298" s="196"/>
      <c r="EA298" s="196"/>
      <c r="EB298" s="196"/>
      <c r="EC298" s="196"/>
      <c r="ED298" s="196"/>
      <c r="EE298" s="196"/>
    </row>
    <row r="299" spans="30:135" ht="13" x14ac:dyDescent="0.15">
      <c r="AD299" s="144">
        <f t="shared" si="97"/>
        <v>81.050000000000011</v>
      </c>
      <c r="AE299" s="144">
        <f t="shared" si="98"/>
        <v>76.125848241826034</v>
      </c>
      <c r="AF299" s="149">
        <v>218</v>
      </c>
      <c r="AG299" s="150" t="s">
        <v>491</v>
      </c>
      <c r="AH299" s="149">
        <v>20</v>
      </c>
      <c r="AI299" s="151">
        <v>1</v>
      </c>
      <c r="AJ299" s="152">
        <v>1621</v>
      </c>
      <c r="AK299" s="152">
        <v>1234</v>
      </c>
      <c r="AL299" s="149">
        <v>0.76100000000000001</v>
      </c>
      <c r="AM299" s="152">
        <v>697</v>
      </c>
      <c r="AN299" s="152">
        <v>441</v>
      </c>
      <c r="AO299" s="152">
        <v>1138</v>
      </c>
      <c r="AP299" s="153">
        <v>0.38800000000000001</v>
      </c>
      <c r="AQ299" s="153">
        <v>0.442</v>
      </c>
      <c r="AR299" s="154">
        <v>0.20699999999999999</v>
      </c>
      <c r="AS299" s="154">
        <v>0.112</v>
      </c>
      <c r="AT299" s="154">
        <v>9.0999999999999998E-2</v>
      </c>
      <c r="AU299" s="154">
        <v>0.35199999999999998</v>
      </c>
      <c r="AW299" s="196"/>
      <c r="AX299" s="144">
        <f t="shared" si="99"/>
        <v>80.6640625</v>
      </c>
      <c r="AY299" s="149">
        <v>218</v>
      </c>
      <c r="AZ299" s="150" t="s">
        <v>539</v>
      </c>
      <c r="BA299" s="149">
        <v>25</v>
      </c>
      <c r="BB299" s="151">
        <v>1</v>
      </c>
      <c r="BC299" s="152">
        <v>2048</v>
      </c>
      <c r="BD299" s="152">
        <v>1652</v>
      </c>
      <c r="BE299" s="149">
        <v>0.80700000000000005</v>
      </c>
      <c r="BF299" s="152">
        <v>861</v>
      </c>
      <c r="BG299" s="152">
        <v>608</v>
      </c>
      <c r="BH299" s="152">
        <v>1469</v>
      </c>
      <c r="BI299" s="153">
        <v>0.41399999999999998</v>
      </c>
      <c r="BJ299" s="153">
        <v>0.47099999999999997</v>
      </c>
      <c r="BK299" s="154">
        <v>0.19900000000000001</v>
      </c>
      <c r="BL299" s="154">
        <v>0.107</v>
      </c>
      <c r="BM299" s="154">
        <v>8.6999999999999994E-2</v>
      </c>
      <c r="BN299" s="154">
        <v>0.372</v>
      </c>
      <c r="DU299" s="4"/>
      <c r="DZ299" s="196"/>
      <c r="EA299" s="196"/>
      <c r="EB299" s="196"/>
      <c r="EC299" s="196"/>
      <c r="ED299" s="196"/>
      <c r="EE299" s="196"/>
    </row>
    <row r="300" spans="30:135" ht="13" x14ac:dyDescent="0.15">
      <c r="AD300" s="144">
        <f t="shared" si="97"/>
        <v>86.050000000000011</v>
      </c>
      <c r="AE300" s="144">
        <f t="shared" si="98"/>
        <v>75.886112725159791</v>
      </c>
      <c r="AF300" s="149">
        <v>219</v>
      </c>
      <c r="AG300" s="150" t="s">
        <v>313</v>
      </c>
      <c r="AH300" s="149">
        <v>20</v>
      </c>
      <c r="AI300" s="151">
        <v>1</v>
      </c>
      <c r="AJ300" s="152">
        <v>1721</v>
      </c>
      <c r="AK300" s="152">
        <v>1306</v>
      </c>
      <c r="AL300" s="149">
        <v>0.75900000000000001</v>
      </c>
      <c r="AM300" s="152">
        <v>764</v>
      </c>
      <c r="AN300" s="152">
        <v>460</v>
      </c>
      <c r="AO300" s="152">
        <v>1224</v>
      </c>
      <c r="AP300" s="153">
        <v>0.376</v>
      </c>
      <c r="AQ300" s="153">
        <v>0.41599999999999998</v>
      </c>
      <c r="AR300" s="155">
        <v>0.18</v>
      </c>
      <c r="AS300" s="154">
        <v>0.125</v>
      </c>
      <c r="AT300" s="154">
        <v>0.104</v>
      </c>
      <c r="AU300" s="154">
        <v>0.36599999999999999</v>
      </c>
      <c r="AW300" s="196"/>
      <c r="AX300" s="144">
        <f t="shared" si="99"/>
        <v>80.657969370391385</v>
      </c>
      <c r="AY300" s="149">
        <v>219</v>
      </c>
      <c r="AZ300" s="150" t="s">
        <v>360</v>
      </c>
      <c r="BA300" s="149">
        <v>22</v>
      </c>
      <c r="BB300" s="151">
        <v>1</v>
      </c>
      <c r="BC300" s="152">
        <v>1763</v>
      </c>
      <c r="BD300" s="152">
        <v>1422</v>
      </c>
      <c r="BE300" s="149">
        <v>0.80700000000000005</v>
      </c>
      <c r="BF300" s="152">
        <v>741</v>
      </c>
      <c r="BG300" s="152">
        <v>492</v>
      </c>
      <c r="BH300" s="152">
        <v>1233</v>
      </c>
      <c r="BI300" s="153">
        <v>0.39900000000000002</v>
      </c>
      <c r="BJ300" s="153">
        <v>0.44500000000000001</v>
      </c>
      <c r="BK300" s="154">
        <v>0.182</v>
      </c>
      <c r="BL300" s="154">
        <v>0.14399999999999999</v>
      </c>
      <c r="BM300" s="154">
        <v>0.108</v>
      </c>
      <c r="BN300" s="154">
        <v>0.38700000000000001</v>
      </c>
      <c r="DU300" s="4"/>
      <c r="DZ300" s="196"/>
      <c r="EA300" s="196"/>
      <c r="EB300" s="196"/>
      <c r="EC300" s="196"/>
      <c r="ED300" s="196"/>
      <c r="EE300" s="196"/>
    </row>
    <row r="301" spans="30:135" ht="13" x14ac:dyDescent="0.15">
      <c r="AD301" s="144">
        <f t="shared" si="97"/>
        <v>85.210526315789465</v>
      </c>
      <c r="AE301" s="144">
        <f t="shared" si="98"/>
        <v>75.849289684990737</v>
      </c>
      <c r="AF301" s="149">
        <v>220</v>
      </c>
      <c r="AG301" s="150" t="s">
        <v>378</v>
      </c>
      <c r="AH301" s="149">
        <v>19</v>
      </c>
      <c r="AI301" s="151">
        <v>1</v>
      </c>
      <c r="AJ301" s="152">
        <v>1619</v>
      </c>
      <c r="AK301" s="152">
        <v>1228</v>
      </c>
      <c r="AL301" s="149">
        <v>0.75800000000000001</v>
      </c>
      <c r="AM301" s="152">
        <v>749</v>
      </c>
      <c r="AN301" s="152">
        <v>444</v>
      </c>
      <c r="AO301" s="152">
        <v>1193</v>
      </c>
      <c r="AP301" s="153">
        <v>0.372</v>
      </c>
      <c r="AQ301" s="153">
        <v>0.41099999999999998</v>
      </c>
      <c r="AR301" s="154">
        <v>0.16700000000000001</v>
      </c>
      <c r="AS301" s="154">
        <v>0.11799999999999999</v>
      </c>
      <c r="AT301" s="154">
        <v>9.5000000000000001E-2</v>
      </c>
      <c r="AU301" s="154">
        <v>0.36199999999999999</v>
      </c>
      <c r="AW301" s="196"/>
      <c r="AX301" s="144">
        <f t="shared" si="99"/>
        <v>80.691358024691368</v>
      </c>
      <c r="AY301" s="149">
        <v>220</v>
      </c>
      <c r="AZ301" s="150" t="s">
        <v>540</v>
      </c>
      <c r="BA301" s="149">
        <v>24</v>
      </c>
      <c r="BB301" s="151">
        <v>1</v>
      </c>
      <c r="BC301" s="152">
        <v>2025</v>
      </c>
      <c r="BD301" s="152">
        <v>1634</v>
      </c>
      <c r="BE301" s="149">
        <v>0.80700000000000005</v>
      </c>
      <c r="BF301" s="152">
        <v>802</v>
      </c>
      <c r="BG301" s="152">
        <v>591</v>
      </c>
      <c r="BH301" s="152">
        <v>1393</v>
      </c>
      <c r="BI301" s="153">
        <v>0.42399999999999999</v>
      </c>
      <c r="BJ301" s="153">
        <v>0.47099999999999997</v>
      </c>
      <c r="BK301" s="154">
        <v>0.21099999999999999</v>
      </c>
      <c r="BL301" s="154">
        <v>0.125</v>
      </c>
      <c r="BM301" s="154">
        <v>9.0999999999999998E-2</v>
      </c>
      <c r="BN301" s="154">
        <v>0.38100000000000001</v>
      </c>
      <c r="DU301" s="4"/>
      <c r="DZ301" s="196"/>
      <c r="EA301" s="196"/>
      <c r="EB301" s="196"/>
      <c r="EC301" s="196"/>
      <c r="ED301" s="196"/>
      <c r="EE301" s="196"/>
    </row>
    <row r="302" spans="30:135" ht="13" x14ac:dyDescent="0.15">
      <c r="AD302" s="144">
        <f t="shared" si="97"/>
        <v>86</v>
      </c>
      <c r="AE302" s="144">
        <f t="shared" si="98"/>
        <v>75.834175935288172</v>
      </c>
      <c r="AF302" s="149">
        <v>221</v>
      </c>
      <c r="AG302" s="150" t="s">
        <v>541</v>
      </c>
      <c r="AH302" s="149">
        <v>23</v>
      </c>
      <c r="AI302" s="151">
        <v>1</v>
      </c>
      <c r="AJ302" s="152">
        <v>1978</v>
      </c>
      <c r="AK302" s="152">
        <v>1500</v>
      </c>
      <c r="AL302" s="149">
        <v>0.75800000000000001</v>
      </c>
      <c r="AM302" s="152">
        <v>961</v>
      </c>
      <c r="AN302" s="152">
        <v>530</v>
      </c>
      <c r="AO302" s="152">
        <v>1491</v>
      </c>
      <c r="AP302" s="153">
        <v>0.35499999999999998</v>
      </c>
      <c r="AQ302" s="151">
        <v>0.42</v>
      </c>
      <c r="AR302" s="154">
        <v>0.16400000000000001</v>
      </c>
      <c r="AS302" s="154">
        <v>9.7000000000000003E-2</v>
      </c>
      <c r="AT302" s="154">
        <v>8.2000000000000003E-2</v>
      </c>
      <c r="AU302" s="154">
        <v>0.34200000000000003</v>
      </c>
      <c r="AW302" s="196"/>
      <c r="AX302" s="144">
        <f t="shared" si="99"/>
        <v>80.69358178053831</v>
      </c>
      <c r="AY302" s="149">
        <v>221</v>
      </c>
      <c r="AZ302" s="150" t="s">
        <v>542</v>
      </c>
      <c r="BA302" s="149">
        <v>24</v>
      </c>
      <c r="BB302" s="151">
        <v>1</v>
      </c>
      <c r="BC302" s="152">
        <v>1932</v>
      </c>
      <c r="BD302" s="152">
        <v>1559</v>
      </c>
      <c r="BE302" s="149">
        <v>0.80700000000000005</v>
      </c>
      <c r="BF302" s="152">
        <v>746</v>
      </c>
      <c r="BG302" s="152">
        <v>582</v>
      </c>
      <c r="BH302" s="152">
        <v>1328</v>
      </c>
      <c r="BI302" s="153">
        <v>0.438</v>
      </c>
      <c r="BJ302" s="153">
        <v>0.48299999999999998</v>
      </c>
      <c r="BK302" s="154">
        <v>0.216</v>
      </c>
      <c r="BL302" s="154">
        <v>0.115</v>
      </c>
      <c r="BM302" s="155">
        <v>0.09</v>
      </c>
      <c r="BN302" s="154">
        <v>0.38500000000000001</v>
      </c>
      <c r="DU302" s="4"/>
      <c r="DZ302" s="196"/>
      <c r="EA302" s="196"/>
      <c r="EB302" s="196"/>
      <c r="EC302" s="196"/>
      <c r="ED302" s="196"/>
      <c r="EE302" s="196"/>
    </row>
    <row r="303" spans="30:135" ht="13" x14ac:dyDescent="0.15">
      <c r="AD303" s="144">
        <f t="shared" si="97"/>
        <v>77.722222222222229</v>
      </c>
      <c r="AE303" s="144">
        <f t="shared" si="98"/>
        <v>75.768406004288778</v>
      </c>
      <c r="AF303" s="149">
        <v>222</v>
      </c>
      <c r="AG303" s="150" t="s">
        <v>238</v>
      </c>
      <c r="AH303" s="149">
        <v>18</v>
      </c>
      <c r="AI303" s="151">
        <v>1</v>
      </c>
      <c r="AJ303" s="152">
        <v>1399</v>
      </c>
      <c r="AK303" s="152">
        <v>1060</v>
      </c>
      <c r="AL303" s="149">
        <v>0.75800000000000001</v>
      </c>
      <c r="AM303" s="152">
        <v>597</v>
      </c>
      <c r="AN303" s="152">
        <v>392</v>
      </c>
      <c r="AO303" s="152">
        <v>989</v>
      </c>
      <c r="AP303" s="153">
        <v>0.39600000000000002</v>
      </c>
      <c r="AQ303" s="153">
        <v>0.433</v>
      </c>
      <c r="AR303" s="154">
        <v>0.19500000000000001</v>
      </c>
      <c r="AS303" s="154">
        <v>0.115</v>
      </c>
      <c r="AT303" s="155">
        <v>0.09</v>
      </c>
      <c r="AU303" s="154">
        <v>0.36199999999999999</v>
      </c>
      <c r="AW303" s="196"/>
      <c r="AX303" s="144">
        <f t="shared" si="99"/>
        <v>80.800405268490366</v>
      </c>
      <c r="AY303" s="149">
        <v>222</v>
      </c>
      <c r="AZ303" s="150" t="s">
        <v>326</v>
      </c>
      <c r="BA303" s="149">
        <v>24</v>
      </c>
      <c r="BB303" s="151">
        <v>1</v>
      </c>
      <c r="BC303" s="152">
        <v>1974</v>
      </c>
      <c r="BD303" s="152">
        <v>1595</v>
      </c>
      <c r="BE303" s="149">
        <v>0.80800000000000005</v>
      </c>
      <c r="BF303" s="152">
        <v>860</v>
      </c>
      <c r="BG303" s="152">
        <v>591</v>
      </c>
      <c r="BH303" s="152">
        <v>1451</v>
      </c>
      <c r="BI303" s="153">
        <v>0.40699999999999997</v>
      </c>
      <c r="BJ303" s="153">
        <v>0.45900000000000002</v>
      </c>
      <c r="BK303" s="154">
        <v>0.184</v>
      </c>
      <c r="BL303" s="154">
        <v>0.105</v>
      </c>
      <c r="BM303" s="154">
        <v>9.0999999999999998E-2</v>
      </c>
      <c r="BN303" s="154">
        <v>0.373</v>
      </c>
      <c r="DU303" s="4"/>
      <c r="DZ303" s="196"/>
      <c r="EA303" s="196"/>
      <c r="EB303" s="196"/>
      <c r="EC303" s="196"/>
      <c r="ED303" s="196"/>
      <c r="EE303" s="196"/>
    </row>
    <row r="304" spans="30:135" ht="13" x14ac:dyDescent="0.15">
      <c r="AD304" s="144">
        <f t="shared" si="97"/>
        <v>80.357142857142861</v>
      </c>
      <c r="AE304" s="144">
        <f t="shared" si="98"/>
        <v>75.733333333333334</v>
      </c>
      <c r="AF304" s="149">
        <v>223</v>
      </c>
      <c r="AG304" s="150" t="s">
        <v>488</v>
      </c>
      <c r="AH304" s="149">
        <v>14</v>
      </c>
      <c r="AI304" s="151">
        <v>1</v>
      </c>
      <c r="AJ304" s="152">
        <v>1125</v>
      </c>
      <c r="AK304" s="152">
        <v>852</v>
      </c>
      <c r="AL304" s="149">
        <v>0.75700000000000001</v>
      </c>
      <c r="AM304" s="152">
        <v>522</v>
      </c>
      <c r="AN304" s="152">
        <v>318</v>
      </c>
      <c r="AO304" s="152">
        <v>840</v>
      </c>
      <c r="AP304" s="153">
        <v>0.379</v>
      </c>
      <c r="AQ304" s="153">
        <v>0.42899999999999999</v>
      </c>
      <c r="AR304" s="154">
        <v>0.182</v>
      </c>
      <c r="AS304" s="154">
        <v>8.5999999999999993E-2</v>
      </c>
      <c r="AT304" s="154">
        <v>6.5000000000000002E-2</v>
      </c>
      <c r="AU304" s="154">
        <v>0.34599999999999997</v>
      </c>
      <c r="AW304" s="196"/>
      <c r="AX304" s="144">
        <f t="shared" si="99"/>
        <v>80.792891319207101</v>
      </c>
      <c r="AY304" s="149">
        <v>223</v>
      </c>
      <c r="AZ304" s="150" t="s">
        <v>337</v>
      </c>
      <c r="BA304" s="149">
        <v>18</v>
      </c>
      <c r="BB304" s="151">
        <v>1</v>
      </c>
      <c r="BC304" s="152">
        <v>1463</v>
      </c>
      <c r="BD304" s="152">
        <v>1182</v>
      </c>
      <c r="BE304" s="149">
        <v>0.80800000000000005</v>
      </c>
      <c r="BF304" s="152">
        <v>658</v>
      </c>
      <c r="BG304" s="152">
        <v>436</v>
      </c>
      <c r="BH304" s="152">
        <v>1094</v>
      </c>
      <c r="BI304" s="153">
        <v>0.39900000000000002</v>
      </c>
      <c r="BJ304" s="153">
        <v>0.436</v>
      </c>
      <c r="BK304" s="154">
        <v>0.16300000000000001</v>
      </c>
      <c r="BL304" s="154">
        <v>0.11600000000000001</v>
      </c>
      <c r="BM304" s="154">
        <v>9.6000000000000002E-2</v>
      </c>
      <c r="BN304" s="154">
        <v>0.38300000000000001</v>
      </c>
      <c r="DU304" s="4"/>
      <c r="DZ304" s="196"/>
      <c r="EA304" s="196"/>
      <c r="EB304" s="196"/>
      <c r="EC304" s="196"/>
      <c r="ED304" s="196"/>
      <c r="EE304" s="196"/>
    </row>
    <row r="305" spans="30:135" ht="13" x14ac:dyDescent="0.15">
      <c r="AD305" s="144">
        <f t="shared" si="97"/>
        <v>89.666666666666671</v>
      </c>
      <c r="AE305" s="144">
        <f t="shared" si="98"/>
        <v>75.73021773765268</v>
      </c>
      <c r="AF305" s="149">
        <v>224</v>
      </c>
      <c r="AG305" s="150" t="s">
        <v>281</v>
      </c>
      <c r="AH305" s="149">
        <v>21</v>
      </c>
      <c r="AI305" s="151">
        <v>1</v>
      </c>
      <c r="AJ305" s="152">
        <v>1883</v>
      </c>
      <c r="AK305" s="152">
        <v>1426</v>
      </c>
      <c r="AL305" s="149">
        <v>0.75700000000000001</v>
      </c>
      <c r="AM305" s="152">
        <v>831</v>
      </c>
      <c r="AN305" s="152">
        <v>522</v>
      </c>
      <c r="AO305" s="152">
        <v>1353</v>
      </c>
      <c r="AP305" s="153">
        <v>0.38600000000000001</v>
      </c>
      <c r="AQ305" s="153">
        <v>0.439</v>
      </c>
      <c r="AR305" s="154">
        <v>0.193</v>
      </c>
      <c r="AS305" s="154">
        <v>0.105</v>
      </c>
      <c r="AT305" s="154">
        <v>8.3000000000000004E-2</v>
      </c>
      <c r="AU305" s="154">
        <v>0.35599999999999998</v>
      </c>
      <c r="AW305" s="196"/>
      <c r="AX305" s="144">
        <f t="shared" si="99"/>
        <v>80.83067092651757</v>
      </c>
      <c r="AY305" s="149">
        <v>224</v>
      </c>
      <c r="AZ305" s="150" t="s">
        <v>543</v>
      </c>
      <c r="BA305" s="149">
        <v>16</v>
      </c>
      <c r="BB305" s="151">
        <v>1</v>
      </c>
      <c r="BC305" s="152">
        <v>1252</v>
      </c>
      <c r="BD305" s="152">
        <v>1012</v>
      </c>
      <c r="BE305" s="149">
        <v>0.80800000000000005</v>
      </c>
      <c r="BF305" s="152">
        <v>567</v>
      </c>
      <c r="BG305" s="152">
        <v>361</v>
      </c>
      <c r="BH305" s="152">
        <v>928</v>
      </c>
      <c r="BI305" s="153">
        <v>0.38900000000000001</v>
      </c>
      <c r="BJ305" s="153">
        <v>0.44900000000000001</v>
      </c>
      <c r="BK305" s="154">
        <v>0.17100000000000001</v>
      </c>
      <c r="BL305" s="154">
        <v>0.10299999999999999</v>
      </c>
      <c r="BM305" s="154">
        <v>7.9000000000000001E-2</v>
      </c>
      <c r="BN305" s="154">
        <v>0.36899999999999999</v>
      </c>
      <c r="DU305" s="4"/>
      <c r="DZ305" s="196"/>
      <c r="EA305" s="196"/>
      <c r="EB305" s="196"/>
      <c r="EC305" s="196"/>
      <c r="ED305" s="196"/>
      <c r="EE305" s="196"/>
    </row>
    <row r="306" spans="30:135" ht="13" x14ac:dyDescent="0.15">
      <c r="AD306" s="144">
        <f t="shared" si="97"/>
        <v>78.055555555555557</v>
      </c>
      <c r="AE306" s="144">
        <f t="shared" si="98"/>
        <v>75.658362989323848</v>
      </c>
      <c r="AF306" s="149">
        <v>225</v>
      </c>
      <c r="AG306" s="150" t="s">
        <v>440</v>
      </c>
      <c r="AH306" s="149">
        <v>18</v>
      </c>
      <c r="AI306" s="151">
        <v>1</v>
      </c>
      <c r="AJ306" s="152">
        <v>1405</v>
      </c>
      <c r="AK306" s="152">
        <v>1063</v>
      </c>
      <c r="AL306" s="149">
        <v>0.75700000000000001</v>
      </c>
      <c r="AM306" s="152">
        <v>640</v>
      </c>
      <c r="AN306" s="152">
        <v>397</v>
      </c>
      <c r="AO306" s="152">
        <v>1037</v>
      </c>
      <c r="AP306" s="153">
        <v>0.38300000000000001</v>
      </c>
      <c r="AQ306" s="153">
        <v>0.42599999999999999</v>
      </c>
      <c r="AR306" s="154">
        <v>0.17799999999999999</v>
      </c>
      <c r="AS306" s="154">
        <v>9.7000000000000003E-2</v>
      </c>
      <c r="AT306" s="154">
        <v>8.3000000000000004E-2</v>
      </c>
      <c r="AU306" s="155">
        <v>0.36</v>
      </c>
      <c r="AW306" s="196"/>
      <c r="AX306" s="144">
        <f t="shared" si="99"/>
        <v>80.947136563876654</v>
      </c>
      <c r="AY306" s="149">
        <v>225</v>
      </c>
      <c r="AZ306" s="150" t="s">
        <v>489</v>
      </c>
      <c r="BA306" s="149">
        <v>21</v>
      </c>
      <c r="BB306" s="151">
        <v>1</v>
      </c>
      <c r="BC306" s="152">
        <v>1816</v>
      </c>
      <c r="BD306" s="152">
        <v>1470</v>
      </c>
      <c r="BE306" s="149">
        <v>0.80900000000000005</v>
      </c>
      <c r="BF306" s="152">
        <v>780</v>
      </c>
      <c r="BG306" s="152">
        <v>533</v>
      </c>
      <c r="BH306" s="152">
        <v>1313</v>
      </c>
      <c r="BI306" s="153">
        <v>0.40600000000000003</v>
      </c>
      <c r="BJ306" s="153">
        <v>0.45800000000000002</v>
      </c>
      <c r="BK306" s="154">
        <v>0.187</v>
      </c>
      <c r="BL306" s="154">
        <v>0.109</v>
      </c>
      <c r="BM306" s="154">
        <v>8.8999999999999996E-2</v>
      </c>
      <c r="BN306" s="154">
        <v>0.376</v>
      </c>
      <c r="DU306" s="4"/>
      <c r="DZ306" s="196"/>
      <c r="EA306" s="196"/>
      <c r="EB306" s="196"/>
      <c r="EC306" s="196"/>
      <c r="ED306" s="196"/>
      <c r="EE306" s="196"/>
    </row>
    <row r="307" spans="30:135" ht="13" x14ac:dyDescent="0.15">
      <c r="AD307" s="144">
        <f t="shared" si="97"/>
        <v>82.047619047619037</v>
      </c>
      <c r="AE307" s="144">
        <f t="shared" si="98"/>
        <v>75.623911781775973</v>
      </c>
      <c r="AF307" s="149">
        <v>226</v>
      </c>
      <c r="AG307" s="150" t="s">
        <v>544</v>
      </c>
      <c r="AH307" s="149">
        <v>21</v>
      </c>
      <c r="AI307" s="151">
        <v>1</v>
      </c>
      <c r="AJ307" s="152">
        <v>1723</v>
      </c>
      <c r="AK307" s="152">
        <v>1303</v>
      </c>
      <c r="AL307" s="149">
        <v>0.75600000000000001</v>
      </c>
      <c r="AM307" s="152">
        <v>791</v>
      </c>
      <c r="AN307" s="152">
        <v>516</v>
      </c>
      <c r="AO307" s="152">
        <v>1307</v>
      </c>
      <c r="AP307" s="153">
        <v>0.39500000000000002</v>
      </c>
      <c r="AQ307" s="153">
        <v>0.435</v>
      </c>
      <c r="AR307" s="154">
        <v>0.182</v>
      </c>
      <c r="AS307" s="154">
        <v>6.9000000000000006E-2</v>
      </c>
      <c r="AT307" s="154">
        <v>5.2999999999999999E-2</v>
      </c>
      <c r="AU307" s="154">
        <v>0.35499999999999998</v>
      </c>
      <c r="AW307" s="196"/>
      <c r="AX307" s="144">
        <f t="shared" si="99"/>
        <v>80.922098569157399</v>
      </c>
      <c r="AY307" s="149">
        <v>226</v>
      </c>
      <c r="AZ307" s="150" t="s">
        <v>430</v>
      </c>
      <c r="BA307" s="149">
        <v>24</v>
      </c>
      <c r="BB307" s="151">
        <v>1</v>
      </c>
      <c r="BC307" s="152">
        <v>1887</v>
      </c>
      <c r="BD307" s="152">
        <v>1527</v>
      </c>
      <c r="BE307" s="149">
        <v>0.80900000000000005</v>
      </c>
      <c r="BF307" s="152">
        <v>873</v>
      </c>
      <c r="BG307" s="152">
        <v>542</v>
      </c>
      <c r="BH307" s="152">
        <v>1415</v>
      </c>
      <c r="BI307" s="153">
        <v>0.38300000000000001</v>
      </c>
      <c r="BJ307" s="151">
        <v>0.44</v>
      </c>
      <c r="BK307" s="154">
        <v>0.16300000000000001</v>
      </c>
      <c r="BL307" s="154">
        <v>0.10100000000000001</v>
      </c>
      <c r="BM307" s="154">
        <v>7.9000000000000001E-2</v>
      </c>
      <c r="BN307" s="155">
        <v>0.37</v>
      </c>
      <c r="DU307" s="4"/>
      <c r="DZ307" s="196"/>
      <c r="EA307" s="196"/>
      <c r="EB307" s="196"/>
      <c r="EC307" s="196"/>
      <c r="ED307" s="196"/>
      <c r="EE307" s="196"/>
    </row>
    <row r="308" spans="30:135" ht="13" x14ac:dyDescent="0.15">
      <c r="AD308" s="144">
        <f t="shared" si="97"/>
        <v>85.833333333333343</v>
      </c>
      <c r="AE308" s="144">
        <f t="shared" si="98"/>
        <v>75.582524271844662</v>
      </c>
      <c r="AF308" s="149">
        <v>227</v>
      </c>
      <c r="AG308" s="150" t="s">
        <v>545</v>
      </c>
      <c r="AH308" s="149">
        <v>24</v>
      </c>
      <c r="AI308" s="151">
        <v>1</v>
      </c>
      <c r="AJ308" s="152">
        <v>2060</v>
      </c>
      <c r="AK308" s="152">
        <v>1557</v>
      </c>
      <c r="AL308" s="149">
        <v>0.75600000000000001</v>
      </c>
      <c r="AM308" s="152">
        <v>892</v>
      </c>
      <c r="AN308" s="152">
        <v>583</v>
      </c>
      <c r="AO308" s="152">
        <v>1475</v>
      </c>
      <c r="AP308" s="153">
        <v>0.39500000000000002</v>
      </c>
      <c r="AQ308" s="153">
        <v>0.44600000000000001</v>
      </c>
      <c r="AR308" s="154">
        <v>0.217</v>
      </c>
      <c r="AS308" s="155">
        <v>0.09</v>
      </c>
      <c r="AT308" s="154">
        <v>7.1999999999999995E-2</v>
      </c>
      <c r="AU308" s="154">
        <v>0.34599999999999997</v>
      </c>
      <c r="AW308" s="196"/>
      <c r="AX308" s="144">
        <f t="shared" si="99"/>
        <v>80.915609487038054</v>
      </c>
      <c r="AY308" s="149">
        <v>227</v>
      </c>
      <c r="AZ308" s="150" t="s">
        <v>357</v>
      </c>
      <c r="BA308" s="149">
        <v>21</v>
      </c>
      <c r="BB308" s="151">
        <v>1</v>
      </c>
      <c r="BC308" s="152">
        <v>1813</v>
      </c>
      <c r="BD308" s="152">
        <v>1467</v>
      </c>
      <c r="BE308" s="149">
        <v>0.80900000000000005</v>
      </c>
      <c r="BF308" s="152">
        <v>803</v>
      </c>
      <c r="BG308" s="152">
        <v>537</v>
      </c>
      <c r="BH308" s="152">
        <v>1340</v>
      </c>
      <c r="BI308" s="153">
        <v>0.40100000000000002</v>
      </c>
      <c r="BJ308" s="153">
        <v>0.45800000000000002</v>
      </c>
      <c r="BK308" s="155">
        <v>0.17</v>
      </c>
      <c r="BL308" s="154">
        <v>0.104</v>
      </c>
      <c r="BM308" s="154">
        <v>8.4000000000000005E-2</v>
      </c>
      <c r="BN308" s="154">
        <v>0.378</v>
      </c>
      <c r="DU308" s="4"/>
      <c r="DZ308" s="196"/>
      <c r="EA308" s="196"/>
      <c r="EB308" s="196"/>
      <c r="EC308" s="196"/>
      <c r="ED308" s="196"/>
      <c r="EE308" s="196"/>
    </row>
    <row r="309" spans="30:135" ht="13" x14ac:dyDescent="0.15">
      <c r="AD309" s="144">
        <f t="shared" si="97"/>
        <v>79.954545454545453</v>
      </c>
      <c r="AE309" s="144">
        <f t="shared" si="98"/>
        <v>75.554292211483798</v>
      </c>
      <c r="AF309" s="149">
        <v>228</v>
      </c>
      <c r="AG309" s="150" t="s">
        <v>546</v>
      </c>
      <c r="AH309" s="149">
        <v>22</v>
      </c>
      <c r="AI309" s="151">
        <v>1</v>
      </c>
      <c r="AJ309" s="152">
        <v>1759</v>
      </c>
      <c r="AK309" s="152">
        <v>1329</v>
      </c>
      <c r="AL309" s="149">
        <v>0.75600000000000001</v>
      </c>
      <c r="AM309" s="152">
        <v>806</v>
      </c>
      <c r="AN309" s="152">
        <v>490</v>
      </c>
      <c r="AO309" s="152">
        <v>1296</v>
      </c>
      <c r="AP309" s="153">
        <v>0.378</v>
      </c>
      <c r="AQ309" s="153">
        <v>0.42299999999999999</v>
      </c>
      <c r="AR309" s="154">
        <v>0.17599999999999999</v>
      </c>
      <c r="AS309" s="154">
        <v>0.107</v>
      </c>
      <c r="AT309" s="154">
        <v>8.7999999999999995E-2</v>
      </c>
      <c r="AU309" s="154">
        <v>0.35499999999999998</v>
      </c>
      <c r="AW309" s="196"/>
      <c r="AX309" s="144">
        <f t="shared" si="99"/>
        <v>80.873410724156997</v>
      </c>
      <c r="AY309" s="149">
        <v>228</v>
      </c>
      <c r="AZ309" s="150" t="s">
        <v>547</v>
      </c>
      <c r="BA309" s="149">
        <v>22</v>
      </c>
      <c r="BB309" s="151">
        <v>1</v>
      </c>
      <c r="BC309" s="152">
        <v>1809</v>
      </c>
      <c r="BD309" s="152">
        <v>1463</v>
      </c>
      <c r="BE309" s="149">
        <v>0.80900000000000005</v>
      </c>
      <c r="BF309" s="152">
        <v>849</v>
      </c>
      <c r="BG309" s="152">
        <v>536</v>
      </c>
      <c r="BH309" s="152">
        <v>1385</v>
      </c>
      <c r="BI309" s="153">
        <v>0.38700000000000001</v>
      </c>
      <c r="BJ309" s="153">
        <v>0.44800000000000001</v>
      </c>
      <c r="BK309" s="154">
        <v>0.157</v>
      </c>
      <c r="BL309" s="154">
        <v>9.2999999999999999E-2</v>
      </c>
      <c r="BM309" s="154">
        <v>7.6999999999999999E-2</v>
      </c>
      <c r="BN309" s="154">
        <v>0.36399999999999999</v>
      </c>
      <c r="DU309" s="4"/>
      <c r="DZ309" s="196"/>
      <c r="EA309" s="196"/>
      <c r="EB309" s="196"/>
      <c r="EC309" s="196"/>
      <c r="ED309" s="196"/>
      <c r="EE309" s="196"/>
    </row>
    <row r="310" spans="30:135" ht="13" x14ac:dyDescent="0.15">
      <c r="AD310" s="144">
        <f t="shared" si="97"/>
        <v>79.05</v>
      </c>
      <c r="AE310" s="144">
        <f t="shared" si="98"/>
        <v>75.585072738772936</v>
      </c>
      <c r="AF310" s="149">
        <v>229</v>
      </c>
      <c r="AG310" s="150" t="s">
        <v>399</v>
      </c>
      <c r="AH310" s="149">
        <v>20</v>
      </c>
      <c r="AI310" s="151">
        <v>1</v>
      </c>
      <c r="AJ310" s="152">
        <v>1581</v>
      </c>
      <c r="AK310" s="152">
        <v>1195</v>
      </c>
      <c r="AL310" s="149">
        <v>0.75600000000000001</v>
      </c>
      <c r="AM310" s="152">
        <v>672</v>
      </c>
      <c r="AN310" s="152">
        <v>415</v>
      </c>
      <c r="AO310" s="152">
        <v>1087</v>
      </c>
      <c r="AP310" s="153">
        <v>0.38200000000000001</v>
      </c>
      <c r="AQ310" s="153">
        <v>0.42399999999999999</v>
      </c>
      <c r="AR310" s="154">
        <v>0.20499999999999999</v>
      </c>
      <c r="AS310" s="154">
        <v>0.127</v>
      </c>
      <c r="AT310" s="154">
        <v>9.7000000000000003E-2</v>
      </c>
      <c r="AU310" s="154">
        <v>0.35899999999999999</v>
      </c>
      <c r="AW310" s="196"/>
      <c r="AX310" s="144">
        <f t="shared" si="99"/>
        <v>80.978809283551968</v>
      </c>
      <c r="AY310" s="149">
        <v>229</v>
      </c>
      <c r="AZ310" s="150" t="s">
        <v>217</v>
      </c>
      <c r="BA310" s="149">
        <v>23</v>
      </c>
      <c r="BB310" s="151">
        <v>1</v>
      </c>
      <c r="BC310" s="152">
        <v>1982</v>
      </c>
      <c r="BD310" s="152">
        <v>1605</v>
      </c>
      <c r="BE310" s="149">
        <v>0.81</v>
      </c>
      <c r="BF310" s="152">
        <v>864</v>
      </c>
      <c r="BG310" s="152">
        <v>599</v>
      </c>
      <c r="BH310" s="152">
        <v>1463</v>
      </c>
      <c r="BI310" s="153">
        <v>0.40899999999999997</v>
      </c>
      <c r="BJ310" s="153">
        <v>0.46300000000000002</v>
      </c>
      <c r="BK310" s="155">
        <v>0.18</v>
      </c>
      <c r="BL310" s="154">
        <v>0.10199999999999999</v>
      </c>
      <c r="BM310" s="154">
        <v>8.3000000000000004E-2</v>
      </c>
      <c r="BN310" s="154">
        <v>0.375</v>
      </c>
      <c r="DU310" s="4"/>
      <c r="DZ310" s="196"/>
      <c r="EA310" s="196"/>
      <c r="EB310" s="196"/>
      <c r="EC310" s="196"/>
      <c r="ED310" s="196"/>
      <c r="EE310" s="196"/>
    </row>
    <row r="311" spans="30:135" ht="13" x14ac:dyDescent="0.15">
      <c r="AD311" s="144">
        <f t="shared" si="97"/>
        <v>81.72727272727272</v>
      </c>
      <c r="AE311" s="144">
        <f t="shared" si="98"/>
        <v>75.472747497219132</v>
      </c>
      <c r="AF311" s="149">
        <v>230</v>
      </c>
      <c r="AG311" s="150" t="s">
        <v>497</v>
      </c>
      <c r="AH311" s="149">
        <v>22</v>
      </c>
      <c r="AI311" s="151">
        <v>1</v>
      </c>
      <c r="AJ311" s="152">
        <v>1798</v>
      </c>
      <c r="AK311" s="152">
        <v>1357</v>
      </c>
      <c r="AL311" s="149">
        <v>0.755</v>
      </c>
      <c r="AM311" s="152">
        <v>809</v>
      </c>
      <c r="AN311" s="152">
        <v>488</v>
      </c>
      <c r="AO311" s="152">
        <v>1297</v>
      </c>
      <c r="AP311" s="153">
        <v>0.376</v>
      </c>
      <c r="AQ311" s="153">
        <v>0.41699999999999998</v>
      </c>
      <c r="AR311" s="154">
        <v>0.18099999999999999</v>
      </c>
      <c r="AS311" s="154">
        <v>0.111</v>
      </c>
      <c r="AT311" s="154">
        <v>8.5000000000000006E-2</v>
      </c>
      <c r="AU311" s="154">
        <v>0.36199999999999999</v>
      </c>
      <c r="AW311" s="196"/>
      <c r="AX311" s="144">
        <f t="shared" si="99"/>
        <v>80.98290598290599</v>
      </c>
      <c r="AY311" s="149">
        <v>230</v>
      </c>
      <c r="AZ311" s="150" t="s">
        <v>532</v>
      </c>
      <c r="BA311" s="149">
        <v>12</v>
      </c>
      <c r="BB311" s="151">
        <v>1</v>
      </c>
      <c r="BC311" s="152">
        <v>936</v>
      </c>
      <c r="BD311" s="152">
        <v>758</v>
      </c>
      <c r="BE311" s="149">
        <v>0.81</v>
      </c>
      <c r="BF311" s="152">
        <v>462</v>
      </c>
      <c r="BG311" s="152">
        <v>266</v>
      </c>
      <c r="BH311" s="152">
        <v>728</v>
      </c>
      <c r="BI311" s="153">
        <v>0.36499999999999999</v>
      </c>
      <c r="BJ311" s="153">
        <v>0.432</v>
      </c>
      <c r="BK311" s="154">
        <v>0.14499999999999999</v>
      </c>
      <c r="BL311" s="154">
        <v>9.2999999999999999E-2</v>
      </c>
      <c r="BM311" s="154">
        <v>7.4999999999999997E-2</v>
      </c>
      <c r="BN311" s="154">
        <v>0.35499999999999998</v>
      </c>
      <c r="DU311" s="4"/>
      <c r="DZ311" s="196"/>
      <c r="EA311" s="196"/>
      <c r="EB311" s="196"/>
      <c r="EC311" s="196"/>
      <c r="ED311" s="196"/>
      <c r="EE311" s="196"/>
    </row>
    <row r="312" spans="30:135" ht="13" x14ac:dyDescent="0.15">
      <c r="AD312" s="144">
        <f t="shared" si="97"/>
        <v>82.84210526315789</v>
      </c>
      <c r="AE312" s="144">
        <f t="shared" si="98"/>
        <v>75.285895806861504</v>
      </c>
      <c r="AF312" s="149">
        <v>231</v>
      </c>
      <c r="AG312" s="150" t="s">
        <v>548</v>
      </c>
      <c r="AH312" s="149">
        <v>19</v>
      </c>
      <c r="AI312" s="151">
        <v>1</v>
      </c>
      <c r="AJ312" s="152">
        <v>1574</v>
      </c>
      <c r="AK312" s="152">
        <v>1185</v>
      </c>
      <c r="AL312" s="149">
        <v>0.753</v>
      </c>
      <c r="AM312" s="152">
        <v>705</v>
      </c>
      <c r="AN312" s="152">
        <v>422</v>
      </c>
      <c r="AO312" s="152">
        <v>1127</v>
      </c>
      <c r="AP312" s="153">
        <v>0.374</v>
      </c>
      <c r="AQ312" s="153">
        <v>0.432</v>
      </c>
      <c r="AR312" s="154">
        <v>0.193</v>
      </c>
      <c r="AS312" s="154">
        <v>0.109</v>
      </c>
      <c r="AT312" s="154">
        <v>8.7999999999999995E-2</v>
      </c>
      <c r="AU312" s="154">
        <v>0.34899999999999998</v>
      </c>
      <c r="AW312" s="196"/>
      <c r="AX312" s="144">
        <f t="shared" si="99"/>
        <v>81.099873577749676</v>
      </c>
      <c r="AY312" s="149">
        <v>231</v>
      </c>
      <c r="AZ312" s="150" t="s">
        <v>516</v>
      </c>
      <c r="BA312" s="149">
        <v>20</v>
      </c>
      <c r="BB312" s="151">
        <v>1</v>
      </c>
      <c r="BC312" s="152">
        <v>1582</v>
      </c>
      <c r="BD312" s="152">
        <v>1283</v>
      </c>
      <c r="BE312" s="149">
        <v>0.81100000000000005</v>
      </c>
      <c r="BF312" s="152">
        <v>710</v>
      </c>
      <c r="BG312" s="152">
        <v>470</v>
      </c>
      <c r="BH312" s="152">
        <v>1180</v>
      </c>
      <c r="BI312" s="153">
        <v>0.39800000000000002</v>
      </c>
      <c r="BJ312" s="151">
        <v>0.46</v>
      </c>
      <c r="BK312" s="155">
        <v>0.17</v>
      </c>
      <c r="BL312" s="154">
        <v>9.8000000000000004E-2</v>
      </c>
      <c r="BM312" s="155">
        <v>0.08</v>
      </c>
      <c r="BN312" s="154">
        <v>0.372</v>
      </c>
      <c r="DU312" s="4"/>
      <c r="DZ312" s="196"/>
      <c r="EA312" s="196"/>
      <c r="EB312" s="196"/>
      <c r="EC312" s="196"/>
      <c r="ED312" s="196"/>
      <c r="EE312" s="196"/>
    </row>
    <row r="313" spans="30:135" ht="13" x14ac:dyDescent="0.15">
      <c r="AD313" s="144">
        <f t="shared" si="97"/>
        <v>80.900000000000006</v>
      </c>
      <c r="AE313" s="144">
        <f t="shared" si="98"/>
        <v>75.154511742892467</v>
      </c>
      <c r="AF313" s="149">
        <v>232</v>
      </c>
      <c r="AG313" s="150" t="s">
        <v>549</v>
      </c>
      <c r="AH313" s="149">
        <v>20</v>
      </c>
      <c r="AI313" s="151">
        <v>1</v>
      </c>
      <c r="AJ313" s="152">
        <v>1618</v>
      </c>
      <c r="AK313" s="152">
        <v>1216</v>
      </c>
      <c r="AL313" s="149">
        <v>0.752</v>
      </c>
      <c r="AM313" s="152">
        <v>692</v>
      </c>
      <c r="AN313" s="152">
        <v>417</v>
      </c>
      <c r="AO313" s="152">
        <v>1109</v>
      </c>
      <c r="AP313" s="153">
        <v>0.376</v>
      </c>
      <c r="AQ313" s="153">
        <v>0.438</v>
      </c>
      <c r="AR313" s="154">
        <v>0.217</v>
      </c>
      <c r="AS313" s="154">
        <v>0.112</v>
      </c>
      <c r="AT313" s="154">
        <v>8.5000000000000006E-2</v>
      </c>
      <c r="AU313" s="154">
        <v>0.34300000000000003</v>
      </c>
      <c r="AW313" s="196"/>
      <c r="AX313" s="144">
        <f t="shared" si="99"/>
        <v>81.228668941979521</v>
      </c>
      <c r="AY313" s="149">
        <v>232</v>
      </c>
      <c r="AZ313" s="150" t="s">
        <v>550</v>
      </c>
      <c r="BA313" s="149">
        <v>21</v>
      </c>
      <c r="BB313" s="151">
        <v>1</v>
      </c>
      <c r="BC313" s="152">
        <v>1758</v>
      </c>
      <c r="BD313" s="152">
        <v>1428</v>
      </c>
      <c r="BE313" s="149">
        <v>0.81200000000000006</v>
      </c>
      <c r="BF313" s="152">
        <v>658</v>
      </c>
      <c r="BG313" s="152">
        <v>508</v>
      </c>
      <c r="BH313" s="152">
        <v>1166</v>
      </c>
      <c r="BI313" s="153">
        <v>0.436</v>
      </c>
      <c r="BJ313" s="151">
        <v>0.49</v>
      </c>
      <c r="BK313" s="154">
        <v>0.221</v>
      </c>
      <c r="BL313" s="154">
        <v>0.13700000000000001</v>
      </c>
      <c r="BM313" s="154">
        <v>0.105</v>
      </c>
      <c r="BN313" s="154">
        <v>0.39100000000000001</v>
      </c>
      <c r="DU313" s="4"/>
      <c r="DZ313" s="196"/>
      <c r="EA313" s="196"/>
      <c r="EB313" s="196"/>
      <c r="EC313" s="196"/>
      <c r="ED313" s="196"/>
      <c r="EE313" s="196"/>
    </row>
    <row r="314" spans="30:135" ht="13" x14ac:dyDescent="0.15">
      <c r="AD314" s="144">
        <f t="shared" si="97"/>
        <v>78.529411764705884</v>
      </c>
      <c r="AE314" s="144">
        <f t="shared" si="98"/>
        <v>75.205992509363298</v>
      </c>
      <c r="AF314" s="149">
        <v>233</v>
      </c>
      <c r="AG314" s="150" t="s">
        <v>551</v>
      </c>
      <c r="AH314" s="149">
        <v>17</v>
      </c>
      <c r="AI314" s="151">
        <v>1</v>
      </c>
      <c r="AJ314" s="152">
        <v>1335</v>
      </c>
      <c r="AK314" s="152">
        <v>1004</v>
      </c>
      <c r="AL314" s="149">
        <v>0.752</v>
      </c>
      <c r="AM314" s="152">
        <v>581</v>
      </c>
      <c r="AN314" s="152">
        <v>368</v>
      </c>
      <c r="AO314" s="152">
        <v>949</v>
      </c>
      <c r="AP314" s="153">
        <v>0.38800000000000001</v>
      </c>
      <c r="AQ314" s="153">
        <v>0.44500000000000001</v>
      </c>
      <c r="AR314" s="155">
        <v>0.21</v>
      </c>
      <c r="AS314" s="154">
        <v>9.7000000000000003E-2</v>
      </c>
      <c r="AT314" s="154">
        <v>8.5000000000000006E-2</v>
      </c>
      <c r="AU314" s="154">
        <v>0.34599999999999997</v>
      </c>
      <c r="AW314" s="196"/>
      <c r="AX314" s="144">
        <f t="shared" si="99"/>
        <v>81.163767246550691</v>
      </c>
      <c r="AY314" s="149">
        <v>233</v>
      </c>
      <c r="AZ314" s="150" t="s">
        <v>552</v>
      </c>
      <c r="BA314" s="149">
        <v>21</v>
      </c>
      <c r="BB314" s="151">
        <v>1</v>
      </c>
      <c r="BC314" s="152">
        <v>1667</v>
      </c>
      <c r="BD314" s="152">
        <v>1353</v>
      </c>
      <c r="BE314" s="149">
        <v>0.81200000000000006</v>
      </c>
      <c r="BF314" s="152">
        <v>809</v>
      </c>
      <c r="BG314" s="152">
        <v>510</v>
      </c>
      <c r="BH314" s="152">
        <v>1319</v>
      </c>
      <c r="BI314" s="153">
        <v>0.38700000000000001</v>
      </c>
      <c r="BJ314" s="153">
        <v>0.44700000000000001</v>
      </c>
      <c r="BK314" s="154">
        <v>0.14699999999999999</v>
      </c>
      <c r="BL314" s="154">
        <v>8.1000000000000003E-2</v>
      </c>
      <c r="BM314" s="154">
        <v>6.0999999999999999E-2</v>
      </c>
      <c r="BN314" s="154">
        <v>0.36399999999999999</v>
      </c>
      <c r="DU314" s="4"/>
      <c r="DZ314" s="196"/>
      <c r="EA314" s="196"/>
      <c r="EB314" s="196"/>
      <c r="EC314" s="196"/>
      <c r="ED314" s="196"/>
      <c r="EE314" s="196"/>
    </row>
    <row r="315" spans="30:135" ht="13" x14ac:dyDescent="0.15">
      <c r="AD315" s="144">
        <f t="shared" si="97"/>
        <v>88.913043478260875</v>
      </c>
      <c r="AE315" s="144">
        <f t="shared" si="98"/>
        <v>75.110024449877756</v>
      </c>
      <c r="AF315" s="149">
        <v>234</v>
      </c>
      <c r="AG315" s="150" t="s">
        <v>517</v>
      </c>
      <c r="AH315" s="149">
        <v>23</v>
      </c>
      <c r="AI315" s="151">
        <v>1</v>
      </c>
      <c r="AJ315" s="152">
        <v>2045</v>
      </c>
      <c r="AK315" s="152">
        <v>1536</v>
      </c>
      <c r="AL315" s="149">
        <v>0.751</v>
      </c>
      <c r="AM315" s="152">
        <v>925</v>
      </c>
      <c r="AN315" s="152">
        <v>561</v>
      </c>
      <c r="AO315" s="152">
        <v>1486</v>
      </c>
      <c r="AP315" s="153">
        <v>0.378</v>
      </c>
      <c r="AQ315" s="153">
        <v>0.42299999999999999</v>
      </c>
      <c r="AR315" s="154">
        <v>0.17799999999999999</v>
      </c>
      <c r="AS315" s="154">
        <v>0.109</v>
      </c>
      <c r="AT315" s="154">
        <v>8.4000000000000005E-2</v>
      </c>
      <c r="AU315" s="154">
        <v>0.35899999999999999</v>
      </c>
      <c r="AW315" s="196"/>
      <c r="AX315" s="144">
        <f t="shared" si="99"/>
        <v>81.339439038351458</v>
      </c>
      <c r="AY315" s="149">
        <v>234</v>
      </c>
      <c r="AZ315" s="150" t="s">
        <v>353</v>
      </c>
      <c r="BA315" s="149">
        <v>23</v>
      </c>
      <c r="BB315" s="151">
        <v>1</v>
      </c>
      <c r="BC315" s="152">
        <v>1747</v>
      </c>
      <c r="BD315" s="152">
        <v>1421</v>
      </c>
      <c r="BE315" s="149">
        <v>0.81299999999999994</v>
      </c>
      <c r="BF315" s="152">
        <v>723</v>
      </c>
      <c r="BG315" s="152">
        <v>538</v>
      </c>
      <c r="BH315" s="152">
        <v>1261</v>
      </c>
      <c r="BI315" s="153">
        <v>0.42699999999999999</v>
      </c>
      <c r="BJ315" s="153">
        <v>0.47399999999999998</v>
      </c>
      <c r="BK315" s="154">
        <v>0.193</v>
      </c>
      <c r="BL315" s="154">
        <v>0.10199999999999999</v>
      </c>
      <c r="BM315" s="154">
        <v>7.9000000000000001E-2</v>
      </c>
      <c r="BN315" s="154">
        <v>0.38500000000000001</v>
      </c>
      <c r="DU315" s="4"/>
      <c r="DZ315" s="196"/>
      <c r="EA315" s="196"/>
      <c r="EB315" s="196"/>
      <c r="EC315" s="196"/>
      <c r="ED315" s="196"/>
      <c r="EE315" s="196"/>
    </row>
    <row r="316" spans="30:135" ht="13" x14ac:dyDescent="0.15">
      <c r="AD316" s="144">
        <f t="shared" si="97"/>
        <v>85.111111111111114</v>
      </c>
      <c r="AE316" s="144">
        <f t="shared" si="98"/>
        <v>75</v>
      </c>
      <c r="AF316" s="149">
        <v>235</v>
      </c>
      <c r="AG316" s="150" t="s">
        <v>349</v>
      </c>
      <c r="AH316" s="149">
        <v>18</v>
      </c>
      <c r="AI316" s="151">
        <v>1</v>
      </c>
      <c r="AJ316" s="152">
        <v>1532</v>
      </c>
      <c r="AK316" s="152">
        <v>1149</v>
      </c>
      <c r="AL316" s="149">
        <v>0.75</v>
      </c>
      <c r="AM316" s="152">
        <v>684</v>
      </c>
      <c r="AN316" s="152">
        <v>432</v>
      </c>
      <c r="AO316" s="152">
        <v>1116</v>
      </c>
      <c r="AP316" s="153">
        <v>0.38700000000000001</v>
      </c>
      <c r="AQ316" s="153">
        <v>0.43099999999999999</v>
      </c>
      <c r="AR316" s="154">
        <v>0.183</v>
      </c>
      <c r="AS316" s="154">
        <v>0.107</v>
      </c>
      <c r="AT316" s="154">
        <v>9.0999999999999998E-2</v>
      </c>
      <c r="AU316" s="154">
        <v>0.35799999999999998</v>
      </c>
      <c r="AW316" s="196"/>
      <c r="AX316" s="144">
        <f t="shared" si="99"/>
        <v>81.32678132678133</v>
      </c>
      <c r="AY316" s="149">
        <v>235</v>
      </c>
      <c r="AZ316" s="150" t="s">
        <v>437</v>
      </c>
      <c r="BA316" s="149">
        <v>20</v>
      </c>
      <c r="BB316" s="151">
        <v>1</v>
      </c>
      <c r="BC316" s="152">
        <v>1628</v>
      </c>
      <c r="BD316" s="152">
        <v>1324</v>
      </c>
      <c r="BE316" s="149">
        <v>0.81299999999999994</v>
      </c>
      <c r="BF316" s="152">
        <v>708</v>
      </c>
      <c r="BG316" s="152">
        <v>467</v>
      </c>
      <c r="BH316" s="152">
        <v>1175</v>
      </c>
      <c r="BI316" s="153">
        <v>0.39700000000000002</v>
      </c>
      <c r="BJ316" s="153">
        <v>0.46800000000000003</v>
      </c>
      <c r="BK316" s="154">
        <v>0.187</v>
      </c>
      <c r="BL316" s="154">
        <v>0.104</v>
      </c>
      <c r="BM316" s="154">
        <v>7.6999999999999999E-2</v>
      </c>
      <c r="BN316" s="155">
        <v>0.37</v>
      </c>
      <c r="DU316" s="4"/>
      <c r="DZ316" s="196"/>
      <c r="EA316" s="196"/>
      <c r="EB316" s="196"/>
      <c r="EC316" s="196"/>
      <c r="ED316" s="196"/>
      <c r="EE316" s="196"/>
    </row>
    <row r="317" spans="30:135" ht="13" x14ac:dyDescent="0.15">
      <c r="AD317" s="144">
        <f t="shared" si="97"/>
        <v>86.25</v>
      </c>
      <c r="AE317" s="144">
        <f t="shared" si="98"/>
        <v>74.830917874396135</v>
      </c>
      <c r="AF317" s="149">
        <v>236</v>
      </c>
      <c r="AG317" s="150" t="s">
        <v>540</v>
      </c>
      <c r="AH317" s="149">
        <v>24</v>
      </c>
      <c r="AI317" s="151">
        <v>1</v>
      </c>
      <c r="AJ317" s="152">
        <v>2070</v>
      </c>
      <c r="AK317" s="152">
        <v>1549</v>
      </c>
      <c r="AL317" s="149">
        <v>0.748</v>
      </c>
      <c r="AM317" s="152">
        <v>941</v>
      </c>
      <c r="AN317" s="152">
        <v>535</v>
      </c>
      <c r="AO317" s="152">
        <v>1476</v>
      </c>
      <c r="AP317" s="153">
        <v>0.36199999999999999</v>
      </c>
      <c r="AQ317" s="153">
        <v>0.42299999999999999</v>
      </c>
      <c r="AR317" s="154">
        <v>0.187</v>
      </c>
      <c r="AS317" s="154">
        <v>0.11899999999999999</v>
      </c>
      <c r="AT317" s="154">
        <v>8.7999999999999995E-2</v>
      </c>
      <c r="AU317" s="154">
        <v>0.34499999999999997</v>
      </c>
      <c r="AW317" s="196"/>
      <c r="AX317" s="144">
        <f t="shared" si="99"/>
        <v>81.287970838396106</v>
      </c>
      <c r="AY317" s="149">
        <v>236</v>
      </c>
      <c r="AZ317" s="150" t="s">
        <v>486</v>
      </c>
      <c r="BA317" s="149">
        <v>20</v>
      </c>
      <c r="BB317" s="151">
        <v>1</v>
      </c>
      <c r="BC317" s="152">
        <v>1646</v>
      </c>
      <c r="BD317" s="152">
        <v>1338</v>
      </c>
      <c r="BE317" s="149">
        <v>0.81299999999999994</v>
      </c>
      <c r="BF317" s="152">
        <v>720</v>
      </c>
      <c r="BG317" s="152">
        <v>525</v>
      </c>
      <c r="BH317" s="152">
        <v>1245</v>
      </c>
      <c r="BI317" s="153">
        <v>0.42199999999999999</v>
      </c>
      <c r="BJ317" s="153">
        <v>0.46600000000000003</v>
      </c>
      <c r="BK317" s="154">
        <v>0.17299999999999999</v>
      </c>
      <c r="BL317" s="154">
        <v>8.8999999999999996E-2</v>
      </c>
      <c r="BM317" s="155">
        <v>0.08</v>
      </c>
      <c r="BN317" s="155">
        <v>0.38</v>
      </c>
      <c r="DU317" s="4"/>
      <c r="DZ317" s="196"/>
      <c r="EA317" s="196"/>
      <c r="EB317" s="196"/>
      <c r="EC317" s="196"/>
      <c r="ED317" s="196"/>
      <c r="EE317" s="196"/>
    </row>
    <row r="318" spans="30:135" ht="13" x14ac:dyDescent="0.15">
      <c r="AD318" s="144">
        <f t="shared" si="97"/>
        <v>86.478260869565219</v>
      </c>
      <c r="AE318" s="144">
        <f t="shared" si="98"/>
        <v>74.811463046757169</v>
      </c>
      <c r="AF318" s="149">
        <v>237</v>
      </c>
      <c r="AG318" s="150" t="s">
        <v>553</v>
      </c>
      <c r="AH318" s="149">
        <v>23</v>
      </c>
      <c r="AI318" s="151">
        <v>1</v>
      </c>
      <c r="AJ318" s="152">
        <v>1989</v>
      </c>
      <c r="AK318" s="152">
        <v>1488</v>
      </c>
      <c r="AL318" s="149">
        <v>0.748</v>
      </c>
      <c r="AM318" s="152">
        <v>919</v>
      </c>
      <c r="AN318" s="152">
        <v>551</v>
      </c>
      <c r="AO318" s="152">
        <v>1470</v>
      </c>
      <c r="AP318" s="153">
        <v>0.375</v>
      </c>
      <c r="AQ318" s="153">
        <v>0.41199999999999998</v>
      </c>
      <c r="AR318" s="154">
        <v>0.17699999999999999</v>
      </c>
      <c r="AS318" s="155">
        <v>0.11</v>
      </c>
      <c r="AT318" s="154">
        <v>9.5000000000000001E-2</v>
      </c>
      <c r="AU318" s="154">
        <v>0.35399999999999998</v>
      </c>
      <c r="AW318" s="196"/>
      <c r="AX318" s="144">
        <f t="shared" si="99"/>
        <v>81.272822117892545</v>
      </c>
      <c r="AY318" s="149">
        <v>237</v>
      </c>
      <c r="AZ318" s="150" t="s">
        <v>324</v>
      </c>
      <c r="BA318" s="149">
        <v>23</v>
      </c>
      <c r="BB318" s="151">
        <v>1</v>
      </c>
      <c r="BC318" s="152">
        <v>1917</v>
      </c>
      <c r="BD318" s="152">
        <v>1558</v>
      </c>
      <c r="BE318" s="149">
        <v>0.81299999999999994</v>
      </c>
      <c r="BF318" s="152">
        <v>813</v>
      </c>
      <c r="BG318" s="152">
        <v>573</v>
      </c>
      <c r="BH318" s="152">
        <v>1386</v>
      </c>
      <c r="BI318" s="153">
        <v>0.41299999999999998</v>
      </c>
      <c r="BJ318" s="153">
        <v>0.45900000000000002</v>
      </c>
      <c r="BK318" s="154">
        <v>0.184</v>
      </c>
      <c r="BL318" s="154">
        <v>0.109</v>
      </c>
      <c r="BM318" s="154">
        <v>7.9000000000000001E-2</v>
      </c>
      <c r="BN318" s="154">
        <v>0.38400000000000001</v>
      </c>
      <c r="DU318" s="4"/>
      <c r="DZ318" s="196"/>
      <c r="EA318" s="196"/>
      <c r="EB318" s="196"/>
      <c r="EC318" s="196"/>
      <c r="ED318" s="196"/>
      <c r="EE318" s="196"/>
    </row>
    <row r="319" spans="30:135" ht="13" x14ac:dyDescent="0.15">
      <c r="AD319" s="144">
        <f t="shared" si="97"/>
        <v>84.45</v>
      </c>
      <c r="AE319" s="144">
        <f t="shared" si="98"/>
        <v>74.837181764357609</v>
      </c>
      <c r="AF319" s="149">
        <v>238</v>
      </c>
      <c r="AG319" s="150" t="s">
        <v>554</v>
      </c>
      <c r="AH319" s="149">
        <v>20</v>
      </c>
      <c r="AI319" s="151">
        <v>1</v>
      </c>
      <c r="AJ319" s="152">
        <v>1689</v>
      </c>
      <c r="AK319" s="152">
        <v>1264</v>
      </c>
      <c r="AL319" s="149">
        <v>0.748</v>
      </c>
      <c r="AM319" s="152">
        <v>765</v>
      </c>
      <c r="AN319" s="152">
        <v>440</v>
      </c>
      <c r="AO319" s="152">
        <v>1205</v>
      </c>
      <c r="AP319" s="153">
        <v>0.36499999999999999</v>
      </c>
      <c r="AQ319" s="151">
        <v>0.41</v>
      </c>
      <c r="AR319" s="154">
        <v>0.185</v>
      </c>
      <c r="AS319" s="154">
        <v>0.115</v>
      </c>
      <c r="AT319" s="155">
        <v>0.08</v>
      </c>
      <c r="AU319" s="154">
        <v>0.35499999999999998</v>
      </c>
      <c r="AW319" s="196"/>
      <c r="AX319" s="144">
        <f t="shared" si="99"/>
        <v>81.312889314805943</v>
      </c>
      <c r="AY319" s="149">
        <v>238</v>
      </c>
      <c r="AZ319" s="150" t="s">
        <v>388</v>
      </c>
      <c r="BA319" s="149">
        <v>25</v>
      </c>
      <c r="BB319" s="151">
        <v>1</v>
      </c>
      <c r="BC319" s="152">
        <v>2087</v>
      </c>
      <c r="BD319" s="152">
        <v>1697</v>
      </c>
      <c r="BE319" s="149">
        <v>0.81299999999999994</v>
      </c>
      <c r="BF319" s="152">
        <v>938</v>
      </c>
      <c r="BG319" s="152">
        <v>649</v>
      </c>
      <c r="BH319" s="152">
        <v>1587</v>
      </c>
      <c r="BI319" s="153">
        <v>0.40899999999999997</v>
      </c>
      <c r="BJ319" s="153">
        <v>0.45400000000000001</v>
      </c>
      <c r="BK319" s="154">
        <v>0.16300000000000001</v>
      </c>
      <c r="BL319" s="154">
        <v>9.6000000000000002E-2</v>
      </c>
      <c r="BM319" s="154">
        <v>7.3999999999999996E-2</v>
      </c>
      <c r="BN319" s="154">
        <v>0.38100000000000001</v>
      </c>
      <c r="DU319" s="4"/>
      <c r="DZ319" s="196"/>
      <c r="EA319" s="196"/>
      <c r="EB319" s="196"/>
      <c r="EC319" s="196"/>
      <c r="ED319" s="196"/>
      <c r="EE319" s="196"/>
    </row>
    <row r="320" spans="30:135" ht="13" x14ac:dyDescent="0.15">
      <c r="AD320" s="144">
        <f t="shared" si="97"/>
        <v>83.5</v>
      </c>
      <c r="AE320" s="144">
        <f t="shared" si="98"/>
        <v>74.750499001996005</v>
      </c>
      <c r="AF320" s="149">
        <v>239</v>
      </c>
      <c r="AG320" s="150" t="s">
        <v>354</v>
      </c>
      <c r="AH320" s="149">
        <v>24</v>
      </c>
      <c r="AI320" s="151">
        <v>1</v>
      </c>
      <c r="AJ320" s="152">
        <v>2004</v>
      </c>
      <c r="AK320" s="152">
        <v>1498</v>
      </c>
      <c r="AL320" s="149">
        <v>0.748</v>
      </c>
      <c r="AM320" s="152">
        <v>850</v>
      </c>
      <c r="AN320" s="152">
        <v>530</v>
      </c>
      <c r="AO320" s="152">
        <v>1380</v>
      </c>
      <c r="AP320" s="153">
        <v>0.38400000000000001</v>
      </c>
      <c r="AQ320" s="153">
        <v>0.44800000000000001</v>
      </c>
      <c r="AR320" s="154">
        <v>0.21299999999999999</v>
      </c>
      <c r="AS320" s="154">
        <v>0.113</v>
      </c>
      <c r="AT320" s="155">
        <v>0.09</v>
      </c>
      <c r="AU320" s="154">
        <v>0.34799999999999998</v>
      </c>
      <c r="AW320" s="196"/>
      <c r="AX320" s="144">
        <f t="shared" si="99"/>
        <v>81.405405405405403</v>
      </c>
      <c r="AY320" s="149">
        <v>239</v>
      </c>
      <c r="AZ320" s="150" t="s">
        <v>555</v>
      </c>
      <c r="BA320" s="149">
        <v>23</v>
      </c>
      <c r="BB320" s="151">
        <v>1</v>
      </c>
      <c r="BC320" s="152">
        <v>1850</v>
      </c>
      <c r="BD320" s="152">
        <v>1506</v>
      </c>
      <c r="BE320" s="149">
        <v>0.81399999999999995</v>
      </c>
      <c r="BF320" s="152">
        <v>772</v>
      </c>
      <c r="BG320" s="152">
        <v>543</v>
      </c>
      <c r="BH320" s="152">
        <v>1315</v>
      </c>
      <c r="BI320" s="153">
        <v>0.41299999999999998</v>
      </c>
      <c r="BJ320" s="153">
        <v>0.46500000000000002</v>
      </c>
      <c r="BK320" s="154">
        <v>0.189</v>
      </c>
      <c r="BL320" s="154">
        <v>0.121</v>
      </c>
      <c r="BM320" s="155">
        <v>0.09</v>
      </c>
      <c r="BN320" s="155">
        <v>0.38</v>
      </c>
      <c r="DU320" s="4"/>
      <c r="DZ320" s="196"/>
      <c r="EA320" s="196"/>
      <c r="EB320" s="196"/>
      <c r="EC320" s="196"/>
      <c r="ED320" s="196"/>
      <c r="EE320" s="196"/>
    </row>
    <row r="321" spans="30:135" ht="13" x14ac:dyDescent="0.15">
      <c r="AD321" s="144">
        <f t="shared" si="97"/>
        <v>77.529411764705884</v>
      </c>
      <c r="AE321" s="144">
        <f t="shared" si="98"/>
        <v>74.81031866464339</v>
      </c>
      <c r="AF321" s="149">
        <v>240</v>
      </c>
      <c r="AG321" s="150" t="s">
        <v>222</v>
      </c>
      <c r="AH321" s="149">
        <v>17</v>
      </c>
      <c r="AI321" s="151">
        <v>1</v>
      </c>
      <c r="AJ321" s="152">
        <v>1318</v>
      </c>
      <c r="AK321" s="152">
        <v>986</v>
      </c>
      <c r="AL321" s="149">
        <v>0.748</v>
      </c>
      <c r="AM321" s="152">
        <v>524</v>
      </c>
      <c r="AN321" s="152">
        <v>360</v>
      </c>
      <c r="AO321" s="152">
        <v>884</v>
      </c>
      <c r="AP321" s="153">
        <v>0.40699999999999997</v>
      </c>
      <c r="AQ321" s="153">
        <v>0.442</v>
      </c>
      <c r="AR321" s="154">
        <v>0.222</v>
      </c>
      <c r="AS321" s="154">
        <v>0.125</v>
      </c>
      <c r="AT321" s="154">
        <v>9.7000000000000003E-2</v>
      </c>
      <c r="AU321" s="154">
        <v>0.36799999999999999</v>
      </c>
      <c r="AW321" s="196"/>
      <c r="AX321" s="144">
        <f t="shared" si="99"/>
        <v>81.728665207877455</v>
      </c>
      <c r="AY321" s="149">
        <v>240</v>
      </c>
      <c r="AZ321" s="150" t="s">
        <v>471</v>
      </c>
      <c r="BA321" s="149">
        <v>23</v>
      </c>
      <c r="BB321" s="151">
        <v>1</v>
      </c>
      <c r="BC321" s="152">
        <v>1828</v>
      </c>
      <c r="BD321" s="152">
        <v>1494</v>
      </c>
      <c r="BE321" s="149">
        <v>0.81699999999999995</v>
      </c>
      <c r="BF321" s="152">
        <v>759</v>
      </c>
      <c r="BG321" s="152">
        <v>555</v>
      </c>
      <c r="BH321" s="152">
        <v>1314</v>
      </c>
      <c r="BI321" s="153">
        <v>0.42199999999999999</v>
      </c>
      <c r="BJ321" s="153">
        <v>0.48199999999999998</v>
      </c>
      <c r="BK321" s="154">
        <v>0.20200000000000001</v>
      </c>
      <c r="BL321" s="154">
        <v>9.1999999999999998E-2</v>
      </c>
      <c r="BM321" s="154">
        <v>7.1999999999999995E-2</v>
      </c>
      <c r="BN321" s="154">
        <v>0.379</v>
      </c>
      <c r="DU321" s="4"/>
      <c r="DZ321" s="196"/>
      <c r="EA321" s="196"/>
      <c r="EB321" s="196"/>
      <c r="EC321" s="196"/>
      <c r="ED321" s="196"/>
      <c r="EE321" s="196"/>
    </row>
    <row r="322" spans="30:135" ht="13" x14ac:dyDescent="0.15">
      <c r="AD322" s="144">
        <f t="shared" si="97"/>
        <v>78.826086956521735</v>
      </c>
      <c r="AE322" s="144">
        <f t="shared" si="98"/>
        <v>74.738003309431875</v>
      </c>
      <c r="AF322" s="149">
        <v>241</v>
      </c>
      <c r="AG322" s="150" t="s">
        <v>537</v>
      </c>
      <c r="AH322" s="149">
        <v>23</v>
      </c>
      <c r="AI322" s="151">
        <v>1</v>
      </c>
      <c r="AJ322" s="152">
        <v>1813</v>
      </c>
      <c r="AK322" s="152">
        <v>1355</v>
      </c>
      <c r="AL322" s="149">
        <v>0.747</v>
      </c>
      <c r="AM322" s="152">
        <v>786</v>
      </c>
      <c r="AN322" s="152">
        <v>492</v>
      </c>
      <c r="AO322" s="152">
        <v>1278</v>
      </c>
      <c r="AP322" s="153">
        <v>0.38500000000000001</v>
      </c>
      <c r="AQ322" s="153">
        <v>0.42899999999999999</v>
      </c>
      <c r="AR322" s="154">
        <v>0.20499999999999999</v>
      </c>
      <c r="AS322" s="154">
        <v>0.10299999999999999</v>
      </c>
      <c r="AT322" s="154">
        <v>7.6999999999999999E-2</v>
      </c>
      <c r="AU322" s="154">
        <v>0.35399999999999998</v>
      </c>
      <c r="AW322" s="196"/>
      <c r="AX322" s="144">
        <f t="shared" si="99"/>
        <v>81.834640917320456</v>
      </c>
      <c r="AY322" s="149">
        <v>241</v>
      </c>
      <c r="AZ322" s="150" t="s">
        <v>475</v>
      </c>
      <c r="BA322" s="149">
        <v>21</v>
      </c>
      <c r="BB322" s="151">
        <v>1</v>
      </c>
      <c r="BC322" s="152">
        <v>1657</v>
      </c>
      <c r="BD322" s="152">
        <v>1356</v>
      </c>
      <c r="BE322" s="149">
        <v>0.81799999999999995</v>
      </c>
      <c r="BF322" s="152">
        <v>715</v>
      </c>
      <c r="BG322" s="152">
        <v>488</v>
      </c>
      <c r="BH322" s="152">
        <v>1203</v>
      </c>
      <c r="BI322" s="153">
        <v>0.40600000000000003</v>
      </c>
      <c r="BJ322" s="153">
        <v>0.45900000000000002</v>
      </c>
      <c r="BK322" s="154">
        <v>0.182</v>
      </c>
      <c r="BL322" s="154">
        <v>0.113</v>
      </c>
      <c r="BM322" s="154">
        <v>8.4000000000000005E-2</v>
      </c>
      <c r="BN322" s="155">
        <v>0.38</v>
      </c>
      <c r="DU322" s="4"/>
      <c r="DZ322" s="196"/>
      <c r="EA322" s="196"/>
      <c r="EB322" s="196"/>
      <c r="EC322" s="196"/>
      <c r="ED322" s="196"/>
      <c r="EE322" s="196"/>
    </row>
    <row r="323" spans="30:135" ht="13" x14ac:dyDescent="0.15">
      <c r="AD323" s="144">
        <f t="shared" si="97"/>
        <v>77.333333333333329</v>
      </c>
      <c r="AE323" s="144">
        <f t="shared" si="98"/>
        <v>74.640804597701148</v>
      </c>
      <c r="AF323" s="149">
        <v>242</v>
      </c>
      <c r="AG323" s="150" t="s">
        <v>556</v>
      </c>
      <c r="AH323" s="149">
        <v>18</v>
      </c>
      <c r="AI323" s="151">
        <v>1</v>
      </c>
      <c r="AJ323" s="152">
        <v>1392</v>
      </c>
      <c r="AK323" s="152">
        <v>1039</v>
      </c>
      <c r="AL323" s="149">
        <v>0.746</v>
      </c>
      <c r="AM323" s="152">
        <v>632</v>
      </c>
      <c r="AN323" s="152">
        <v>363</v>
      </c>
      <c r="AO323" s="152">
        <v>995</v>
      </c>
      <c r="AP323" s="153">
        <v>0.36499999999999999</v>
      </c>
      <c r="AQ323" s="153">
        <v>0.434</v>
      </c>
      <c r="AR323" s="155">
        <v>0.21</v>
      </c>
      <c r="AS323" s="154">
        <v>9.8000000000000004E-2</v>
      </c>
      <c r="AT323" s="154">
        <v>8.7999999999999995E-2</v>
      </c>
      <c r="AU323" s="154">
        <v>0.32800000000000001</v>
      </c>
      <c r="AW323" s="196"/>
      <c r="AX323" s="144">
        <f t="shared" si="99"/>
        <v>81.923714759535656</v>
      </c>
      <c r="AY323" s="149">
        <v>242</v>
      </c>
      <c r="AZ323" s="150" t="s">
        <v>272</v>
      </c>
      <c r="BA323" s="149">
        <v>21</v>
      </c>
      <c r="BB323" s="151">
        <v>1</v>
      </c>
      <c r="BC323" s="152">
        <v>1809</v>
      </c>
      <c r="BD323" s="152">
        <v>1482</v>
      </c>
      <c r="BE323" s="149">
        <v>0.81899999999999995</v>
      </c>
      <c r="BF323" s="152">
        <v>821</v>
      </c>
      <c r="BG323" s="152">
        <v>578</v>
      </c>
      <c r="BH323" s="152">
        <v>1399</v>
      </c>
      <c r="BI323" s="153">
        <v>0.41299999999999998</v>
      </c>
      <c r="BJ323" s="153">
        <v>0.46600000000000003</v>
      </c>
      <c r="BK323" s="154">
        <v>0.16300000000000001</v>
      </c>
      <c r="BL323" s="154">
        <v>7.5999999999999998E-2</v>
      </c>
      <c r="BM323" s="154">
        <v>6.2E-2</v>
      </c>
      <c r="BN323" s="154">
        <v>0.376</v>
      </c>
      <c r="DU323" s="4"/>
      <c r="DZ323" s="196"/>
      <c r="EA323" s="196"/>
      <c r="EB323" s="196"/>
      <c r="EC323" s="196"/>
      <c r="ED323" s="196"/>
      <c r="EE323" s="196"/>
    </row>
    <row r="324" spans="30:135" ht="13" x14ac:dyDescent="0.15">
      <c r="AD324" s="144">
        <f t="shared" si="97"/>
        <v>88.611111111111114</v>
      </c>
      <c r="AE324" s="144">
        <f t="shared" si="98"/>
        <v>74.608150470219442</v>
      </c>
      <c r="AF324" s="149">
        <v>243</v>
      </c>
      <c r="AG324" s="150" t="s">
        <v>557</v>
      </c>
      <c r="AH324" s="149">
        <v>18</v>
      </c>
      <c r="AI324" s="151">
        <v>1</v>
      </c>
      <c r="AJ324" s="152">
        <v>1595</v>
      </c>
      <c r="AK324" s="152">
        <v>1190</v>
      </c>
      <c r="AL324" s="149">
        <v>0.746</v>
      </c>
      <c r="AM324" s="152">
        <v>713</v>
      </c>
      <c r="AN324" s="152">
        <v>438</v>
      </c>
      <c r="AO324" s="152">
        <v>1151</v>
      </c>
      <c r="AP324" s="153">
        <v>0.38100000000000001</v>
      </c>
      <c r="AQ324" s="153">
        <v>0.43099999999999999</v>
      </c>
      <c r="AR324" s="154">
        <v>0.19400000000000001</v>
      </c>
      <c r="AS324" s="154">
        <v>0.104</v>
      </c>
      <c r="AT324" s="154">
        <v>8.6999999999999994E-2</v>
      </c>
      <c r="AU324" s="154">
        <v>0.34699999999999998</v>
      </c>
      <c r="AW324" s="196"/>
      <c r="AX324" s="144">
        <f t="shared" si="99"/>
        <v>82.073265783320352</v>
      </c>
      <c r="AY324" s="149">
        <v>243</v>
      </c>
      <c r="AZ324" s="150" t="s">
        <v>401</v>
      </c>
      <c r="BA324" s="149">
        <v>18</v>
      </c>
      <c r="BB324" s="151">
        <v>1</v>
      </c>
      <c r="BC324" s="152">
        <v>1283</v>
      </c>
      <c r="BD324" s="152">
        <v>1053</v>
      </c>
      <c r="BE324" s="149">
        <v>0.82099999999999995</v>
      </c>
      <c r="BF324" s="152">
        <v>554</v>
      </c>
      <c r="BG324" s="152">
        <v>391</v>
      </c>
      <c r="BH324" s="152">
        <v>945</v>
      </c>
      <c r="BI324" s="153">
        <v>0.41399999999999998</v>
      </c>
      <c r="BJ324" s="153">
        <v>0.47599999999999998</v>
      </c>
      <c r="BK324" s="154">
        <v>0.193</v>
      </c>
      <c r="BL324" s="154">
        <v>8.2000000000000003E-2</v>
      </c>
      <c r="BM324" s="154">
        <v>6.8000000000000005E-2</v>
      </c>
      <c r="BN324" s="155">
        <v>0.37</v>
      </c>
      <c r="DU324" s="4"/>
      <c r="DZ324" s="196"/>
      <c r="EA324" s="196"/>
      <c r="EB324" s="196"/>
      <c r="EC324" s="196"/>
      <c r="ED324" s="196"/>
      <c r="EE324" s="196"/>
    </row>
    <row r="325" spans="30:135" ht="13" x14ac:dyDescent="0.15">
      <c r="AD325" s="144">
        <f t="shared" si="97"/>
        <v>83.545454545454561</v>
      </c>
      <c r="AE325" s="144">
        <f t="shared" si="98"/>
        <v>74.646354733405872</v>
      </c>
      <c r="AF325" s="149">
        <v>244</v>
      </c>
      <c r="AG325" s="150" t="s">
        <v>344</v>
      </c>
      <c r="AH325" s="149">
        <v>22</v>
      </c>
      <c r="AI325" s="151">
        <v>1</v>
      </c>
      <c r="AJ325" s="152">
        <v>1838</v>
      </c>
      <c r="AK325" s="152">
        <v>1372</v>
      </c>
      <c r="AL325" s="149">
        <v>0.746</v>
      </c>
      <c r="AM325" s="152">
        <v>820</v>
      </c>
      <c r="AN325" s="152">
        <v>516</v>
      </c>
      <c r="AO325" s="152">
        <v>1336</v>
      </c>
      <c r="AP325" s="153">
        <v>0.38600000000000001</v>
      </c>
      <c r="AQ325" s="153">
        <v>0.41899999999999998</v>
      </c>
      <c r="AR325" s="154">
        <v>0.17199999999999999</v>
      </c>
      <c r="AS325" s="154">
        <v>0.124</v>
      </c>
      <c r="AT325" s="155">
        <v>0.1</v>
      </c>
      <c r="AU325" s="154">
        <v>0.371</v>
      </c>
      <c r="AW325" s="196"/>
      <c r="AX325" s="144">
        <f t="shared" si="99"/>
        <v>82.223701731025301</v>
      </c>
      <c r="AY325" s="149">
        <v>244</v>
      </c>
      <c r="AZ325" s="150" t="s">
        <v>558</v>
      </c>
      <c r="BA325" s="149">
        <v>18</v>
      </c>
      <c r="BB325" s="151">
        <v>1</v>
      </c>
      <c r="BC325" s="152">
        <v>1502</v>
      </c>
      <c r="BD325" s="152">
        <v>1235</v>
      </c>
      <c r="BE325" s="149">
        <v>0.82199999999999995</v>
      </c>
      <c r="BF325" s="152">
        <v>617</v>
      </c>
      <c r="BG325" s="152">
        <v>427</v>
      </c>
      <c r="BH325" s="152">
        <v>1044</v>
      </c>
      <c r="BI325" s="153">
        <v>0.40899999999999997</v>
      </c>
      <c r="BJ325" s="153">
        <v>0.47699999999999998</v>
      </c>
      <c r="BK325" s="154">
        <v>0.20100000000000001</v>
      </c>
      <c r="BL325" s="154">
        <v>0.126</v>
      </c>
      <c r="BM325" s="154">
        <v>0.10100000000000001</v>
      </c>
      <c r="BN325" s="154">
        <v>0.376</v>
      </c>
      <c r="DU325" s="4"/>
      <c r="DZ325" s="196"/>
      <c r="EA325" s="196"/>
      <c r="EB325" s="196"/>
      <c r="EC325" s="196"/>
      <c r="ED325" s="196"/>
      <c r="EE325" s="196"/>
    </row>
    <row r="326" spans="30:135" ht="13" x14ac:dyDescent="0.15">
      <c r="AD326" s="144">
        <f t="shared" si="97"/>
        <v>77.27272727272728</v>
      </c>
      <c r="AE326" s="144">
        <f t="shared" si="98"/>
        <v>74.470588235294116</v>
      </c>
      <c r="AF326" s="149">
        <v>245</v>
      </c>
      <c r="AG326" s="150" t="s">
        <v>547</v>
      </c>
      <c r="AH326" s="149">
        <v>22</v>
      </c>
      <c r="AI326" s="151">
        <v>1</v>
      </c>
      <c r="AJ326" s="152">
        <v>1700</v>
      </c>
      <c r="AK326" s="152">
        <v>1266</v>
      </c>
      <c r="AL326" s="149">
        <v>0.745</v>
      </c>
      <c r="AM326" s="152">
        <v>727</v>
      </c>
      <c r="AN326" s="152">
        <v>456</v>
      </c>
      <c r="AO326" s="152">
        <v>1183</v>
      </c>
      <c r="AP326" s="153">
        <v>0.38500000000000001</v>
      </c>
      <c r="AQ326" s="153">
        <v>0.433</v>
      </c>
      <c r="AR326" s="154">
        <v>0.21299999999999999</v>
      </c>
      <c r="AS326" s="154">
        <v>0.108</v>
      </c>
      <c r="AT326" s="154">
        <v>8.4000000000000005E-2</v>
      </c>
      <c r="AU326" s="154">
        <v>0.34899999999999998</v>
      </c>
      <c r="AW326" s="196"/>
      <c r="AX326" s="144">
        <f t="shared" si="99"/>
        <v>82.179341657207715</v>
      </c>
      <c r="AY326" s="149">
        <v>245</v>
      </c>
      <c r="AZ326" s="150" t="s">
        <v>559</v>
      </c>
      <c r="BA326" s="149">
        <v>11</v>
      </c>
      <c r="BB326" s="151">
        <v>1</v>
      </c>
      <c r="BC326" s="152">
        <v>881</v>
      </c>
      <c r="BD326" s="152">
        <v>724</v>
      </c>
      <c r="BE326" s="149">
        <v>0.82199999999999995</v>
      </c>
      <c r="BF326" s="152">
        <v>378</v>
      </c>
      <c r="BG326" s="152">
        <v>275</v>
      </c>
      <c r="BH326" s="152">
        <v>653</v>
      </c>
      <c r="BI326" s="153">
        <v>0.42099999999999999</v>
      </c>
      <c r="BJ326" s="153">
        <v>0.47199999999999998</v>
      </c>
      <c r="BK326" s="154">
        <v>0.183</v>
      </c>
      <c r="BL326" s="154">
        <v>9.6000000000000002E-2</v>
      </c>
      <c r="BM326" s="154">
        <v>7.5999999999999998E-2</v>
      </c>
      <c r="BN326" s="154">
        <v>0.378</v>
      </c>
      <c r="DU326" s="4"/>
      <c r="DZ326" s="196"/>
      <c r="EA326" s="196"/>
      <c r="EB326" s="196"/>
      <c r="EC326" s="196"/>
      <c r="ED326" s="196"/>
      <c r="EE326" s="196"/>
    </row>
    <row r="327" spans="30:135" ht="13" x14ac:dyDescent="0.15">
      <c r="AD327" s="144">
        <f t="shared" si="97"/>
        <v>79.521739130434781</v>
      </c>
      <c r="AE327" s="144">
        <f t="shared" si="98"/>
        <v>74.466921815199555</v>
      </c>
      <c r="AF327" s="149">
        <v>246</v>
      </c>
      <c r="AG327" s="150" t="s">
        <v>477</v>
      </c>
      <c r="AH327" s="149">
        <v>23</v>
      </c>
      <c r="AI327" s="151">
        <v>1</v>
      </c>
      <c r="AJ327" s="152">
        <v>1829</v>
      </c>
      <c r="AK327" s="152">
        <v>1362</v>
      </c>
      <c r="AL327" s="149">
        <v>0.745</v>
      </c>
      <c r="AM327" s="152">
        <v>770</v>
      </c>
      <c r="AN327" s="152">
        <v>503</v>
      </c>
      <c r="AO327" s="152">
        <v>1273</v>
      </c>
      <c r="AP327" s="153">
        <v>0.39500000000000002</v>
      </c>
      <c r="AQ327" s="151">
        <v>0.45</v>
      </c>
      <c r="AR327" s="154">
        <v>0.219</v>
      </c>
      <c r="AS327" s="155">
        <v>0.1</v>
      </c>
      <c r="AT327" s="154">
        <v>7.6999999999999999E-2</v>
      </c>
      <c r="AU327" s="154">
        <v>0.34899999999999998</v>
      </c>
      <c r="AW327" s="196"/>
      <c r="AX327" s="144">
        <f t="shared" si="99"/>
        <v>82.223579718998167</v>
      </c>
      <c r="AY327" s="149">
        <v>246</v>
      </c>
      <c r="AZ327" s="150" t="s">
        <v>322</v>
      </c>
      <c r="BA327" s="149">
        <v>20</v>
      </c>
      <c r="BB327" s="151">
        <v>1</v>
      </c>
      <c r="BC327" s="152">
        <v>1637</v>
      </c>
      <c r="BD327" s="152">
        <v>1346</v>
      </c>
      <c r="BE327" s="149">
        <v>0.82199999999999995</v>
      </c>
      <c r="BF327" s="152">
        <v>656</v>
      </c>
      <c r="BG327" s="152">
        <v>472</v>
      </c>
      <c r="BH327" s="152">
        <v>1128</v>
      </c>
      <c r="BI327" s="153">
        <v>0.41799999999999998</v>
      </c>
      <c r="BJ327" s="151">
        <v>0.47</v>
      </c>
      <c r="BK327" s="154">
        <v>0.20699999999999999</v>
      </c>
      <c r="BL327" s="154">
        <v>0.123</v>
      </c>
      <c r="BM327" s="154">
        <v>9.6000000000000002E-2</v>
      </c>
      <c r="BN327" s="154">
        <v>0.38600000000000001</v>
      </c>
      <c r="DU327" s="4"/>
      <c r="DZ327" s="196"/>
      <c r="EA327" s="196"/>
      <c r="EB327" s="196"/>
      <c r="EC327" s="196"/>
      <c r="ED327" s="196"/>
      <c r="EE327" s="196"/>
    </row>
    <row r="328" spans="30:135" ht="13" x14ac:dyDescent="0.15">
      <c r="AD328" s="144">
        <f t="shared" si="97"/>
        <v>92.64705882352942</v>
      </c>
      <c r="AE328" s="144">
        <f t="shared" si="98"/>
        <v>74.476190476190467</v>
      </c>
      <c r="AF328" s="149">
        <v>247</v>
      </c>
      <c r="AG328" s="150" t="s">
        <v>245</v>
      </c>
      <c r="AH328" s="149">
        <v>17</v>
      </c>
      <c r="AI328" s="151">
        <v>1</v>
      </c>
      <c r="AJ328" s="152">
        <v>1575</v>
      </c>
      <c r="AK328" s="152">
        <v>1173</v>
      </c>
      <c r="AL328" s="149">
        <v>0.745</v>
      </c>
      <c r="AM328" s="152">
        <v>652</v>
      </c>
      <c r="AN328" s="152">
        <v>390</v>
      </c>
      <c r="AO328" s="152">
        <v>1042</v>
      </c>
      <c r="AP328" s="153">
        <v>0.374</v>
      </c>
      <c r="AQ328" s="153">
        <v>0.41499999999999998</v>
      </c>
      <c r="AR328" s="154">
        <v>0.20300000000000001</v>
      </c>
      <c r="AS328" s="154">
        <v>0.159</v>
      </c>
      <c r="AT328" s="154">
        <v>0.11700000000000001</v>
      </c>
      <c r="AU328" s="154">
        <v>0.36299999999999999</v>
      </c>
      <c r="AW328" s="196"/>
      <c r="AX328" s="144">
        <f t="shared" si="99"/>
        <v>82.307147912243451</v>
      </c>
      <c r="AY328" s="149">
        <v>247</v>
      </c>
      <c r="AZ328" s="150" t="s">
        <v>526</v>
      </c>
      <c r="BA328" s="149">
        <v>17</v>
      </c>
      <c r="BB328" s="151">
        <v>1</v>
      </c>
      <c r="BC328" s="152">
        <v>1413</v>
      </c>
      <c r="BD328" s="152">
        <v>1163</v>
      </c>
      <c r="BE328" s="149">
        <v>0.82299999999999995</v>
      </c>
      <c r="BF328" s="152">
        <v>605</v>
      </c>
      <c r="BG328" s="152">
        <v>430</v>
      </c>
      <c r="BH328" s="152">
        <v>1035</v>
      </c>
      <c r="BI328" s="153">
        <v>0.41499999999999998</v>
      </c>
      <c r="BJ328" s="153">
        <v>0.47099999999999997</v>
      </c>
      <c r="BK328" s="155">
        <v>0.18</v>
      </c>
      <c r="BL328" s="154">
        <v>0.106</v>
      </c>
      <c r="BM328" s="155">
        <v>0.08</v>
      </c>
      <c r="BN328" s="154">
        <v>0.38400000000000001</v>
      </c>
      <c r="DU328" s="4"/>
      <c r="DZ328" s="196"/>
      <c r="EA328" s="196"/>
      <c r="EB328" s="196"/>
      <c r="EC328" s="196"/>
      <c r="ED328" s="196"/>
      <c r="EE328" s="196"/>
    </row>
    <row r="329" spans="30:135" ht="13" x14ac:dyDescent="0.15">
      <c r="AD329" s="144">
        <f t="shared" si="97"/>
        <v>86</v>
      </c>
      <c r="AE329" s="144">
        <f t="shared" si="98"/>
        <v>74.547803617571063</v>
      </c>
      <c r="AF329" s="149">
        <v>248</v>
      </c>
      <c r="AG329" s="150" t="s">
        <v>558</v>
      </c>
      <c r="AH329" s="149">
        <v>18</v>
      </c>
      <c r="AI329" s="151">
        <v>1</v>
      </c>
      <c r="AJ329" s="152">
        <v>1548</v>
      </c>
      <c r="AK329" s="152">
        <v>1154</v>
      </c>
      <c r="AL329" s="149">
        <v>0.745</v>
      </c>
      <c r="AM329" s="152">
        <v>639</v>
      </c>
      <c r="AN329" s="152">
        <v>458</v>
      </c>
      <c r="AO329" s="152">
        <v>1097</v>
      </c>
      <c r="AP329" s="153">
        <v>0.41799999999999998</v>
      </c>
      <c r="AQ329" s="153">
        <v>0.44600000000000001</v>
      </c>
      <c r="AR329" s="154">
        <v>0.20899999999999999</v>
      </c>
      <c r="AS329" s="154">
        <v>9.6000000000000002E-2</v>
      </c>
      <c r="AT329" s="154">
        <v>7.5999999999999998E-2</v>
      </c>
      <c r="AU329" s="154">
        <v>0.36399999999999999</v>
      </c>
      <c r="AW329" s="196"/>
      <c r="AX329" s="144">
        <f t="shared" si="99"/>
        <v>82.341891045710696</v>
      </c>
      <c r="AY329" s="149">
        <v>248</v>
      </c>
      <c r="AZ329" s="150" t="s">
        <v>560</v>
      </c>
      <c r="BA329" s="149">
        <v>20</v>
      </c>
      <c r="BB329" s="151">
        <v>1</v>
      </c>
      <c r="BC329" s="152">
        <v>1597</v>
      </c>
      <c r="BD329" s="152">
        <v>1315</v>
      </c>
      <c r="BE329" s="149">
        <v>0.82299999999999995</v>
      </c>
      <c r="BF329" s="152">
        <v>685</v>
      </c>
      <c r="BG329" s="152">
        <v>467</v>
      </c>
      <c r="BH329" s="152">
        <v>1152</v>
      </c>
      <c r="BI329" s="153">
        <v>0.40500000000000003</v>
      </c>
      <c r="BJ329" s="153">
        <v>0.46600000000000003</v>
      </c>
      <c r="BK329" s="154">
        <v>0.183</v>
      </c>
      <c r="BL329" s="154">
        <v>0.115</v>
      </c>
      <c r="BM329" s="154">
        <v>9.2999999999999999E-2</v>
      </c>
      <c r="BN329" s="154">
        <v>0.379</v>
      </c>
      <c r="DU329" s="4"/>
      <c r="DZ329" s="196"/>
      <c r="EA329" s="196"/>
      <c r="EB329" s="196"/>
      <c r="EC329" s="196"/>
      <c r="ED329" s="196"/>
      <c r="EE329" s="196"/>
    </row>
    <row r="330" spans="30:135" ht="13" x14ac:dyDescent="0.15">
      <c r="AD330" s="144">
        <f t="shared" si="97"/>
        <v>84.235294117647058</v>
      </c>
      <c r="AE330" s="144">
        <f t="shared" si="98"/>
        <v>74.162011173184368</v>
      </c>
      <c r="AF330" s="149">
        <v>249</v>
      </c>
      <c r="AG330" s="150" t="s">
        <v>352</v>
      </c>
      <c r="AH330" s="149">
        <v>17</v>
      </c>
      <c r="AI330" s="151">
        <v>1</v>
      </c>
      <c r="AJ330" s="152">
        <v>1432</v>
      </c>
      <c r="AK330" s="152">
        <v>1062</v>
      </c>
      <c r="AL330" s="149">
        <v>0.74199999999999999</v>
      </c>
      <c r="AM330" s="152">
        <v>594</v>
      </c>
      <c r="AN330" s="152">
        <v>378</v>
      </c>
      <c r="AO330" s="152">
        <v>972</v>
      </c>
      <c r="AP330" s="153">
        <v>0.38900000000000001</v>
      </c>
      <c r="AQ330" s="153">
        <v>0.432</v>
      </c>
      <c r="AR330" s="154">
        <v>0.214</v>
      </c>
      <c r="AS330" s="154">
        <v>0.13100000000000001</v>
      </c>
      <c r="AT330" s="154">
        <v>9.8000000000000004E-2</v>
      </c>
      <c r="AU330" s="154">
        <v>0.35599999999999998</v>
      </c>
      <c r="AW330" s="196"/>
      <c r="AX330" s="144">
        <f t="shared" si="99"/>
        <v>82.342121397915392</v>
      </c>
      <c r="AY330" s="149">
        <v>249</v>
      </c>
      <c r="AZ330" s="150" t="s">
        <v>544</v>
      </c>
      <c r="BA330" s="149">
        <v>21</v>
      </c>
      <c r="BB330" s="151">
        <v>1</v>
      </c>
      <c r="BC330" s="152">
        <v>1631</v>
      </c>
      <c r="BD330" s="152">
        <v>1343</v>
      </c>
      <c r="BE330" s="149">
        <v>0.82299999999999995</v>
      </c>
      <c r="BF330" s="152">
        <v>680</v>
      </c>
      <c r="BG330" s="152">
        <v>453</v>
      </c>
      <c r="BH330" s="152">
        <v>1133</v>
      </c>
      <c r="BI330" s="151">
        <v>0.4</v>
      </c>
      <c r="BJ330" s="153">
        <v>0.47499999999999998</v>
      </c>
      <c r="BK330" s="155">
        <v>0.2</v>
      </c>
      <c r="BL330" s="154">
        <v>0.124</v>
      </c>
      <c r="BM330" s="154">
        <v>8.7999999999999995E-2</v>
      </c>
      <c r="BN330" s="155">
        <v>0.37</v>
      </c>
      <c r="DU330" s="4"/>
      <c r="DZ330" s="196"/>
      <c r="EA330" s="196"/>
      <c r="EB330" s="196"/>
      <c r="EC330" s="196"/>
      <c r="ED330" s="196"/>
      <c r="EE330" s="196"/>
    </row>
    <row r="331" spans="30:135" ht="13" x14ac:dyDescent="0.15">
      <c r="AD331" s="144">
        <f t="shared" si="97"/>
        <v>89.095238095238102</v>
      </c>
      <c r="AE331" s="144">
        <f t="shared" si="98"/>
        <v>74.238375200427569</v>
      </c>
      <c r="AF331" s="149">
        <v>250</v>
      </c>
      <c r="AG331" s="150" t="s">
        <v>561</v>
      </c>
      <c r="AH331" s="149">
        <v>21</v>
      </c>
      <c r="AI331" s="151">
        <v>1</v>
      </c>
      <c r="AJ331" s="152">
        <v>1871</v>
      </c>
      <c r="AK331" s="152">
        <v>1389</v>
      </c>
      <c r="AL331" s="149">
        <v>0.74199999999999999</v>
      </c>
      <c r="AM331" s="152">
        <v>868</v>
      </c>
      <c r="AN331" s="152">
        <v>490</v>
      </c>
      <c r="AO331" s="152">
        <v>1358</v>
      </c>
      <c r="AP331" s="153">
        <v>0.36099999999999999</v>
      </c>
      <c r="AQ331" s="153">
        <v>0.40600000000000003</v>
      </c>
      <c r="AR331" s="154">
        <v>0.17199999999999999</v>
      </c>
      <c r="AS331" s="154">
        <v>0.122</v>
      </c>
      <c r="AT331" s="154">
        <v>9.6000000000000002E-2</v>
      </c>
      <c r="AU331" s="154">
        <v>0.35299999999999998</v>
      </c>
      <c r="AW331" s="196"/>
      <c r="AX331" s="144">
        <f t="shared" si="99"/>
        <v>82.349785407725321</v>
      </c>
      <c r="AY331" s="149">
        <v>250</v>
      </c>
      <c r="AZ331" s="150" t="s">
        <v>453</v>
      </c>
      <c r="BA331" s="149">
        <v>21</v>
      </c>
      <c r="BB331" s="151">
        <v>1</v>
      </c>
      <c r="BC331" s="152">
        <v>1864</v>
      </c>
      <c r="BD331" s="152">
        <v>1535</v>
      </c>
      <c r="BE331" s="149">
        <v>0.82299999999999995</v>
      </c>
      <c r="BF331" s="152">
        <v>803</v>
      </c>
      <c r="BG331" s="152">
        <v>558</v>
      </c>
      <c r="BH331" s="152">
        <v>1361</v>
      </c>
      <c r="BI331" s="151">
        <v>0.41</v>
      </c>
      <c r="BJ331" s="153">
        <v>0.46100000000000002</v>
      </c>
      <c r="BK331" s="154">
        <v>0.17299999999999999</v>
      </c>
      <c r="BL331" s="154">
        <v>0.121</v>
      </c>
      <c r="BM331" s="154">
        <v>9.0999999999999998E-2</v>
      </c>
      <c r="BN331" s="154">
        <v>0.38600000000000001</v>
      </c>
      <c r="DU331" s="4"/>
      <c r="DZ331" s="196"/>
      <c r="EA331" s="196"/>
      <c r="EB331" s="196"/>
      <c r="EC331" s="196"/>
      <c r="ED331" s="196"/>
      <c r="EE331" s="196"/>
    </row>
    <row r="332" spans="30:135" ht="13" x14ac:dyDescent="0.15">
      <c r="AD332" s="144">
        <f t="shared" si="97"/>
        <v>81.666666666666657</v>
      </c>
      <c r="AE332" s="144">
        <f t="shared" si="98"/>
        <v>74.217687074829925</v>
      </c>
      <c r="AF332" s="149">
        <v>251</v>
      </c>
      <c r="AG332" s="150" t="s">
        <v>523</v>
      </c>
      <c r="AH332" s="149">
        <v>18</v>
      </c>
      <c r="AI332" s="151">
        <v>1</v>
      </c>
      <c r="AJ332" s="152">
        <v>1470</v>
      </c>
      <c r="AK332" s="152">
        <v>1091</v>
      </c>
      <c r="AL332" s="149">
        <v>0.74199999999999999</v>
      </c>
      <c r="AM332" s="152">
        <v>654</v>
      </c>
      <c r="AN332" s="152">
        <v>384</v>
      </c>
      <c r="AO332" s="152">
        <v>1038</v>
      </c>
      <c r="AP332" s="151">
        <v>0.37</v>
      </c>
      <c r="AQ332" s="153">
        <v>0.41499999999999998</v>
      </c>
      <c r="AR332" s="154">
        <v>0.19700000000000001</v>
      </c>
      <c r="AS332" s="154">
        <v>0.114</v>
      </c>
      <c r="AT332" s="154">
        <v>7.8E-2</v>
      </c>
      <c r="AU332" s="154">
        <v>0.35199999999999998</v>
      </c>
      <c r="AW332" s="196"/>
      <c r="AX332" s="144">
        <f t="shared" si="99"/>
        <v>82.434782608695656</v>
      </c>
      <c r="AY332" s="149">
        <v>251</v>
      </c>
      <c r="AZ332" s="150" t="s">
        <v>527</v>
      </c>
      <c r="BA332" s="149">
        <v>14</v>
      </c>
      <c r="BB332" s="151">
        <v>1</v>
      </c>
      <c r="BC332" s="152">
        <v>1150</v>
      </c>
      <c r="BD332" s="152">
        <v>948</v>
      </c>
      <c r="BE332" s="149">
        <v>0.82399999999999995</v>
      </c>
      <c r="BF332" s="152">
        <v>472</v>
      </c>
      <c r="BG332" s="152">
        <v>361</v>
      </c>
      <c r="BH332" s="152">
        <v>833</v>
      </c>
      <c r="BI332" s="153">
        <v>0.433</v>
      </c>
      <c r="BJ332" s="153">
        <v>0.495</v>
      </c>
      <c r="BK332" s="154">
        <v>0.20799999999999999</v>
      </c>
      <c r="BL332" s="154">
        <v>8.6999999999999994E-2</v>
      </c>
      <c r="BM332" s="154">
        <v>6.5000000000000002E-2</v>
      </c>
      <c r="BN332" s="154">
        <v>0.374</v>
      </c>
      <c r="DU332" s="4"/>
      <c r="DZ332" s="196"/>
      <c r="EA332" s="196"/>
      <c r="EB332" s="196"/>
      <c r="EC332" s="196"/>
      <c r="ED332" s="196"/>
      <c r="EE332" s="196"/>
    </row>
    <row r="333" spans="30:135" ht="13" x14ac:dyDescent="0.15">
      <c r="AD333" s="144">
        <f t="shared" si="97"/>
        <v>79.882352941176464</v>
      </c>
      <c r="AE333" s="144">
        <f t="shared" si="98"/>
        <v>74.153166421207658</v>
      </c>
      <c r="AF333" s="149">
        <v>252</v>
      </c>
      <c r="AG333" s="150" t="s">
        <v>307</v>
      </c>
      <c r="AH333" s="149">
        <v>17</v>
      </c>
      <c r="AI333" s="151">
        <v>1</v>
      </c>
      <c r="AJ333" s="152">
        <v>1358</v>
      </c>
      <c r="AK333" s="152">
        <v>1007</v>
      </c>
      <c r="AL333" s="149">
        <v>0.74199999999999999</v>
      </c>
      <c r="AM333" s="152">
        <v>569</v>
      </c>
      <c r="AN333" s="152">
        <v>388</v>
      </c>
      <c r="AO333" s="152">
        <v>957</v>
      </c>
      <c r="AP333" s="153">
        <v>0.40500000000000003</v>
      </c>
      <c r="AQ333" s="153">
        <v>0.441</v>
      </c>
      <c r="AR333" s="154">
        <v>0.21299999999999999</v>
      </c>
      <c r="AS333" s="154">
        <v>9.5000000000000001E-2</v>
      </c>
      <c r="AT333" s="154">
        <v>6.6000000000000003E-2</v>
      </c>
      <c r="AU333" s="154">
        <v>0.35799999999999998</v>
      </c>
      <c r="AW333" s="196"/>
      <c r="AX333" s="144">
        <f t="shared" si="99"/>
        <v>82.403651115618658</v>
      </c>
      <c r="AY333" s="149">
        <v>252</v>
      </c>
      <c r="AZ333" s="150" t="s">
        <v>351</v>
      </c>
      <c r="BA333" s="149">
        <v>22</v>
      </c>
      <c r="BB333" s="151">
        <v>1</v>
      </c>
      <c r="BC333" s="152">
        <v>1972</v>
      </c>
      <c r="BD333" s="152">
        <v>1625</v>
      </c>
      <c r="BE333" s="149">
        <v>0.82399999999999995</v>
      </c>
      <c r="BF333" s="152">
        <v>929</v>
      </c>
      <c r="BG333" s="152">
        <v>603</v>
      </c>
      <c r="BH333" s="152">
        <v>1532</v>
      </c>
      <c r="BI333" s="153">
        <v>0.39400000000000002</v>
      </c>
      <c r="BJ333" s="153">
        <v>0.45800000000000002</v>
      </c>
      <c r="BK333" s="154">
        <v>0.152</v>
      </c>
      <c r="BL333" s="155">
        <v>0.09</v>
      </c>
      <c r="BM333" s="154">
        <v>7.4999999999999997E-2</v>
      </c>
      <c r="BN333" s="154">
        <v>0.36799999999999999</v>
      </c>
      <c r="DU333" s="4"/>
      <c r="DZ333" s="196"/>
      <c r="EA333" s="196"/>
      <c r="EB333" s="196"/>
      <c r="EC333" s="196"/>
      <c r="ED333" s="196"/>
      <c r="EE333" s="196"/>
    </row>
    <row r="334" spans="30:135" ht="13" x14ac:dyDescent="0.15">
      <c r="AD334" s="144">
        <f t="shared" si="97"/>
        <v>76.782608695652172</v>
      </c>
      <c r="AE334" s="144">
        <f t="shared" si="98"/>
        <v>74.009060022650047</v>
      </c>
      <c r="AF334" s="149">
        <v>253</v>
      </c>
      <c r="AG334" s="150" t="s">
        <v>384</v>
      </c>
      <c r="AH334" s="149">
        <v>23</v>
      </c>
      <c r="AI334" s="151">
        <v>1</v>
      </c>
      <c r="AJ334" s="152">
        <v>1766</v>
      </c>
      <c r="AK334" s="152">
        <v>1307</v>
      </c>
      <c r="AL334" s="149">
        <v>0.74</v>
      </c>
      <c r="AM334" s="152">
        <v>762</v>
      </c>
      <c r="AN334" s="152">
        <v>477</v>
      </c>
      <c r="AO334" s="152">
        <v>1239</v>
      </c>
      <c r="AP334" s="153">
        <v>0.38500000000000001</v>
      </c>
      <c r="AQ334" s="153">
        <v>0.41599999999999998</v>
      </c>
      <c r="AR334" s="154">
        <v>0.19800000000000001</v>
      </c>
      <c r="AS334" s="154">
        <v>0.115</v>
      </c>
      <c r="AT334" s="154">
        <v>9.6000000000000002E-2</v>
      </c>
      <c r="AU334" s="154">
        <v>0.36199999999999999</v>
      </c>
      <c r="AW334" s="196"/>
      <c r="AX334" s="144">
        <f t="shared" si="99"/>
        <v>82.362373062533408</v>
      </c>
      <c r="AY334" s="149">
        <v>253</v>
      </c>
      <c r="AZ334" s="150" t="s">
        <v>402</v>
      </c>
      <c r="BA334" s="149">
        <v>22</v>
      </c>
      <c r="BB334" s="151">
        <v>1</v>
      </c>
      <c r="BC334" s="152">
        <v>1871</v>
      </c>
      <c r="BD334" s="152">
        <v>1541</v>
      </c>
      <c r="BE334" s="149">
        <v>0.82399999999999995</v>
      </c>
      <c r="BF334" s="152">
        <v>821</v>
      </c>
      <c r="BG334" s="152">
        <v>596</v>
      </c>
      <c r="BH334" s="152">
        <v>1417</v>
      </c>
      <c r="BI334" s="153">
        <v>0.42099999999999999</v>
      </c>
      <c r="BJ334" s="153">
        <v>0.45800000000000002</v>
      </c>
      <c r="BK334" s="155">
        <v>0.16</v>
      </c>
      <c r="BL334" s="154">
        <v>0.10100000000000001</v>
      </c>
      <c r="BM334" s="154">
        <v>8.4000000000000005E-2</v>
      </c>
      <c r="BN334" s="154">
        <v>0.39300000000000002</v>
      </c>
      <c r="DU334" s="4"/>
      <c r="DZ334" s="196"/>
      <c r="EA334" s="196"/>
      <c r="EB334" s="196"/>
      <c r="EC334" s="196"/>
      <c r="ED334" s="196"/>
      <c r="EE334" s="196"/>
    </row>
    <row r="335" spans="30:135" ht="13" x14ac:dyDescent="0.15">
      <c r="AD335" s="144">
        <f t="shared" si="97"/>
        <v>83.913043478260875</v>
      </c>
      <c r="AE335" s="144">
        <f t="shared" si="98"/>
        <v>74.041450777202073</v>
      </c>
      <c r="AF335" s="149">
        <v>254</v>
      </c>
      <c r="AG335" s="150" t="s">
        <v>457</v>
      </c>
      <c r="AH335" s="149">
        <v>23</v>
      </c>
      <c r="AI335" s="151">
        <v>1</v>
      </c>
      <c r="AJ335" s="152">
        <v>1930</v>
      </c>
      <c r="AK335" s="152">
        <v>1429</v>
      </c>
      <c r="AL335" s="149">
        <v>0.74</v>
      </c>
      <c r="AM335" s="152">
        <v>764</v>
      </c>
      <c r="AN335" s="152">
        <v>501</v>
      </c>
      <c r="AO335" s="152">
        <v>1265</v>
      </c>
      <c r="AP335" s="153">
        <v>0.39600000000000002</v>
      </c>
      <c r="AQ335" s="153">
        <v>0.43099999999999999</v>
      </c>
      <c r="AR335" s="155">
        <v>0.23</v>
      </c>
      <c r="AS335" s="154">
        <v>0.13500000000000001</v>
      </c>
      <c r="AT335" s="154">
        <v>0.106</v>
      </c>
      <c r="AU335" s="154">
        <v>0.36399999999999999</v>
      </c>
      <c r="AW335" s="196"/>
      <c r="AX335" s="144">
        <f t="shared" si="99"/>
        <v>82.452193475815534</v>
      </c>
      <c r="AY335" s="149">
        <v>254</v>
      </c>
      <c r="AZ335" s="150" t="s">
        <v>562</v>
      </c>
      <c r="BA335" s="149">
        <v>22</v>
      </c>
      <c r="BB335" s="151">
        <v>1</v>
      </c>
      <c r="BC335" s="152">
        <v>1778</v>
      </c>
      <c r="BD335" s="152">
        <v>1466</v>
      </c>
      <c r="BE335" s="149">
        <v>0.82499999999999996</v>
      </c>
      <c r="BF335" s="152">
        <v>810</v>
      </c>
      <c r="BG335" s="152">
        <v>550</v>
      </c>
      <c r="BH335" s="152">
        <v>1360</v>
      </c>
      <c r="BI335" s="153">
        <v>0.40400000000000003</v>
      </c>
      <c r="BJ335" s="153">
        <v>0.45800000000000002</v>
      </c>
      <c r="BK335" s="154">
        <v>0.155</v>
      </c>
      <c r="BL335" s="154">
        <v>9.4E-2</v>
      </c>
      <c r="BM335" s="155">
        <v>7.0000000000000007E-2</v>
      </c>
      <c r="BN335" s="155">
        <v>0.38</v>
      </c>
      <c r="DU335" s="4"/>
      <c r="DZ335" s="196"/>
      <c r="EA335" s="196"/>
      <c r="EB335" s="196"/>
      <c r="EC335" s="196"/>
      <c r="ED335" s="196"/>
      <c r="EE335" s="196"/>
    </row>
    <row r="336" spans="30:135" ht="13" x14ac:dyDescent="0.15">
      <c r="AD336" s="144">
        <f t="shared" si="97"/>
        <v>79.5</v>
      </c>
      <c r="AE336" s="144">
        <f t="shared" si="98"/>
        <v>73.944294699011678</v>
      </c>
      <c r="AF336" s="149">
        <v>255</v>
      </c>
      <c r="AG336" s="150" t="s">
        <v>508</v>
      </c>
      <c r="AH336" s="149">
        <v>14</v>
      </c>
      <c r="AI336" s="151">
        <v>1</v>
      </c>
      <c r="AJ336" s="152">
        <v>1113</v>
      </c>
      <c r="AK336" s="152">
        <v>823</v>
      </c>
      <c r="AL336" s="149">
        <v>0.73899999999999999</v>
      </c>
      <c r="AM336" s="152">
        <v>494</v>
      </c>
      <c r="AN336" s="152">
        <v>290</v>
      </c>
      <c r="AO336" s="152">
        <v>784</v>
      </c>
      <c r="AP336" s="151">
        <v>0.37</v>
      </c>
      <c r="AQ336" s="151">
        <v>0.42</v>
      </c>
      <c r="AR336" s="154">
        <v>0.192</v>
      </c>
      <c r="AS336" s="154">
        <v>0.126</v>
      </c>
      <c r="AT336" s="154">
        <v>9.4E-2</v>
      </c>
      <c r="AU336" s="154">
        <v>0.35499999999999998</v>
      </c>
      <c r="AW336" s="196"/>
      <c r="AX336" s="144">
        <f t="shared" si="99"/>
        <v>82.511467889908246</v>
      </c>
      <c r="AY336" s="149">
        <v>255</v>
      </c>
      <c r="AZ336" s="150" t="s">
        <v>329</v>
      </c>
      <c r="BA336" s="149">
        <v>20</v>
      </c>
      <c r="BB336" s="151">
        <v>1</v>
      </c>
      <c r="BC336" s="152">
        <v>1744</v>
      </c>
      <c r="BD336" s="152">
        <v>1439</v>
      </c>
      <c r="BE336" s="149">
        <v>0.82499999999999996</v>
      </c>
      <c r="BF336" s="152">
        <v>682</v>
      </c>
      <c r="BG336" s="152">
        <v>520</v>
      </c>
      <c r="BH336" s="152">
        <v>1202</v>
      </c>
      <c r="BI336" s="153">
        <v>0.433</v>
      </c>
      <c r="BJ336" s="153">
        <v>0.499</v>
      </c>
      <c r="BK336" s="154">
        <v>0.22800000000000001</v>
      </c>
      <c r="BL336" s="155">
        <v>0.1</v>
      </c>
      <c r="BM336" s="154">
        <v>7.0999999999999994E-2</v>
      </c>
      <c r="BN336" s="154">
        <v>0.377</v>
      </c>
      <c r="DU336" s="4"/>
      <c r="DZ336" s="196"/>
      <c r="EA336" s="196"/>
      <c r="EB336" s="196"/>
      <c r="EC336" s="196"/>
      <c r="ED336" s="196"/>
      <c r="EE336" s="196"/>
    </row>
    <row r="337" spans="30:135" ht="13" x14ac:dyDescent="0.15">
      <c r="AD337" s="144">
        <f t="shared" ref="AD337:AD424" si="102">40*(AJ337/(AH337*40))</f>
        <v>83.055555555555557</v>
      </c>
      <c r="AE337" s="144">
        <f t="shared" ref="AE337:AE424" si="103">100*(AK337/AJ337)</f>
        <v>73.779264214046819</v>
      </c>
      <c r="AF337" s="149">
        <v>256</v>
      </c>
      <c r="AG337" s="150" t="s">
        <v>509</v>
      </c>
      <c r="AH337" s="149">
        <v>18</v>
      </c>
      <c r="AI337" s="151">
        <v>1</v>
      </c>
      <c r="AJ337" s="152">
        <v>1495</v>
      </c>
      <c r="AK337" s="152">
        <v>1103</v>
      </c>
      <c r="AL337" s="149">
        <v>0.73799999999999999</v>
      </c>
      <c r="AM337" s="152">
        <v>697</v>
      </c>
      <c r="AN337" s="152">
        <v>390</v>
      </c>
      <c r="AO337" s="152">
        <v>1087</v>
      </c>
      <c r="AP337" s="153">
        <v>0.35899999999999999</v>
      </c>
      <c r="AQ337" s="153">
        <v>0.41399999999999998</v>
      </c>
      <c r="AR337" s="154">
        <v>0.191</v>
      </c>
      <c r="AS337" s="154">
        <v>9.7000000000000003E-2</v>
      </c>
      <c r="AT337" s="154">
        <v>7.3999999999999996E-2</v>
      </c>
      <c r="AU337" s="154">
        <v>0.33900000000000002</v>
      </c>
      <c r="AW337" s="196"/>
      <c r="AX337" s="144">
        <f t="shared" ref="AX337:AX424" si="104">100*(BD337/BC337)</f>
        <v>82.643607164916617</v>
      </c>
      <c r="AY337" s="149">
        <v>256</v>
      </c>
      <c r="AZ337" s="150" t="s">
        <v>382</v>
      </c>
      <c r="BA337" s="149">
        <v>19</v>
      </c>
      <c r="BB337" s="151">
        <v>1</v>
      </c>
      <c r="BC337" s="152">
        <v>1619</v>
      </c>
      <c r="BD337" s="152">
        <v>1338</v>
      </c>
      <c r="BE337" s="149">
        <v>0.82599999999999996</v>
      </c>
      <c r="BF337" s="152">
        <v>716</v>
      </c>
      <c r="BG337" s="152">
        <v>500</v>
      </c>
      <c r="BH337" s="152">
        <v>1216</v>
      </c>
      <c r="BI337" s="153">
        <v>0.41099999999999998</v>
      </c>
      <c r="BJ337" s="153">
        <v>0.47699999999999998</v>
      </c>
      <c r="BK337" s="154">
        <v>0.18099999999999999</v>
      </c>
      <c r="BL337" s="154">
        <v>9.2999999999999999E-2</v>
      </c>
      <c r="BM337" s="154">
        <v>7.4999999999999997E-2</v>
      </c>
      <c r="BN337" s="154">
        <v>0.36699999999999999</v>
      </c>
      <c r="DU337" s="4"/>
      <c r="DZ337" s="196"/>
      <c r="EA337" s="196"/>
      <c r="EB337" s="196"/>
      <c r="EC337" s="196"/>
      <c r="ED337" s="196"/>
      <c r="EE337" s="196"/>
    </row>
    <row r="338" spans="30:135" ht="13" x14ac:dyDescent="0.15">
      <c r="AD338" s="144">
        <f t="shared" si="102"/>
        <v>80.916666666666671</v>
      </c>
      <c r="AE338" s="144">
        <f t="shared" si="103"/>
        <v>73.635427394438722</v>
      </c>
      <c r="AF338" s="149">
        <v>257</v>
      </c>
      <c r="AG338" s="150" t="s">
        <v>481</v>
      </c>
      <c r="AH338" s="149">
        <v>24</v>
      </c>
      <c r="AI338" s="151">
        <v>1</v>
      </c>
      <c r="AJ338" s="152">
        <v>1942</v>
      </c>
      <c r="AK338" s="152">
        <v>1430</v>
      </c>
      <c r="AL338" s="149">
        <v>0.73599999999999999</v>
      </c>
      <c r="AM338" s="152">
        <v>899</v>
      </c>
      <c r="AN338" s="152">
        <v>511</v>
      </c>
      <c r="AO338" s="152">
        <v>1410</v>
      </c>
      <c r="AP338" s="153">
        <v>0.36199999999999999</v>
      </c>
      <c r="AQ338" s="153">
        <v>0.41099999999999998</v>
      </c>
      <c r="AR338" s="155">
        <v>0.18</v>
      </c>
      <c r="AS338" s="154">
        <v>0.109</v>
      </c>
      <c r="AT338" s="154">
        <v>8.3000000000000004E-2</v>
      </c>
      <c r="AU338" s="154">
        <v>0.34699999999999998</v>
      </c>
      <c r="AW338" s="196"/>
      <c r="AX338" s="144">
        <f t="shared" si="104"/>
        <v>82.604055496264678</v>
      </c>
      <c r="AY338" s="149">
        <v>257</v>
      </c>
      <c r="AZ338" s="150" t="s">
        <v>376</v>
      </c>
      <c r="BA338" s="149">
        <v>22</v>
      </c>
      <c r="BB338" s="151">
        <v>1</v>
      </c>
      <c r="BC338" s="152">
        <v>1874</v>
      </c>
      <c r="BD338" s="152">
        <v>1548</v>
      </c>
      <c r="BE338" s="149">
        <v>0.82599999999999996</v>
      </c>
      <c r="BF338" s="152">
        <v>919</v>
      </c>
      <c r="BG338" s="152">
        <v>569</v>
      </c>
      <c r="BH338" s="152">
        <v>1488</v>
      </c>
      <c r="BI338" s="153">
        <v>0.38200000000000001</v>
      </c>
      <c r="BJ338" s="153">
        <v>0.436</v>
      </c>
      <c r="BK338" s="154">
        <v>0.115</v>
      </c>
      <c r="BL338" s="154">
        <v>0.107</v>
      </c>
      <c r="BM338" s="154">
        <v>8.2000000000000003E-2</v>
      </c>
      <c r="BN338" s="154">
        <v>0.38200000000000001</v>
      </c>
      <c r="DU338" s="4"/>
      <c r="DZ338" s="196"/>
      <c r="EA338" s="196"/>
      <c r="EB338" s="196"/>
      <c r="EC338" s="196"/>
      <c r="ED338" s="196"/>
      <c r="EE338" s="196"/>
    </row>
    <row r="339" spans="30:135" ht="13" x14ac:dyDescent="0.15">
      <c r="AD339" s="144">
        <f t="shared" si="102"/>
        <v>76.5</v>
      </c>
      <c r="AE339" s="144">
        <f t="shared" si="103"/>
        <v>73.611111111111114</v>
      </c>
      <c r="AF339" s="149">
        <v>258</v>
      </c>
      <c r="AG339" s="150" t="s">
        <v>563</v>
      </c>
      <c r="AH339" s="149">
        <v>16</v>
      </c>
      <c r="AI339" s="151">
        <v>1</v>
      </c>
      <c r="AJ339" s="152">
        <v>1224</v>
      </c>
      <c r="AK339" s="152">
        <v>901</v>
      </c>
      <c r="AL339" s="149">
        <v>0.73599999999999999</v>
      </c>
      <c r="AM339" s="152">
        <v>592</v>
      </c>
      <c r="AN339" s="152">
        <v>347</v>
      </c>
      <c r="AO339" s="152">
        <v>939</v>
      </c>
      <c r="AP339" s="151">
        <v>0.37</v>
      </c>
      <c r="AQ339" s="153">
        <v>0.41899999999999998</v>
      </c>
      <c r="AR339" s="154">
        <v>0.17199999999999999</v>
      </c>
      <c r="AS339" s="154">
        <v>7.3999999999999996E-2</v>
      </c>
      <c r="AT339" s="155">
        <v>0.06</v>
      </c>
      <c r="AU339" s="154">
        <v>0.33700000000000002</v>
      </c>
      <c r="AW339" s="196"/>
      <c r="AX339" s="144">
        <f t="shared" si="104"/>
        <v>82.628205128205124</v>
      </c>
      <c r="AY339" s="149">
        <v>258</v>
      </c>
      <c r="AZ339" s="150" t="s">
        <v>257</v>
      </c>
      <c r="BA339" s="149">
        <v>19</v>
      </c>
      <c r="BB339" s="151">
        <v>1</v>
      </c>
      <c r="BC339" s="152">
        <v>1560</v>
      </c>
      <c r="BD339" s="152">
        <v>1289</v>
      </c>
      <c r="BE339" s="149">
        <v>0.82599999999999996</v>
      </c>
      <c r="BF339" s="152">
        <v>707</v>
      </c>
      <c r="BG339" s="152">
        <v>458</v>
      </c>
      <c r="BH339" s="152">
        <v>1165</v>
      </c>
      <c r="BI339" s="153">
        <v>0.39300000000000002</v>
      </c>
      <c r="BJ339" s="153">
        <v>0.44600000000000001</v>
      </c>
      <c r="BK339" s="154">
        <v>0.151</v>
      </c>
      <c r="BL339" s="154">
        <v>0.125</v>
      </c>
      <c r="BM339" s="154">
        <v>9.6000000000000002E-2</v>
      </c>
      <c r="BN339" s="154">
        <v>0.38100000000000001</v>
      </c>
      <c r="DU339" s="4"/>
      <c r="DZ339" s="196"/>
      <c r="EA339" s="196"/>
      <c r="EB339" s="196"/>
      <c r="EC339" s="196"/>
      <c r="ED339" s="196"/>
      <c r="EE339" s="196"/>
    </row>
    <row r="340" spans="30:135" ht="13" x14ac:dyDescent="0.15">
      <c r="AD340" s="144">
        <f t="shared" si="102"/>
        <v>86.357142857142861</v>
      </c>
      <c r="AE340" s="144">
        <f t="shared" si="103"/>
        <v>73.531844499586427</v>
      </c>
      <c r="AF340" s="149">
        <v>259</v>
      </c>
      <c r="AG340" s="150" t="s">
        <v>258</v>
      </c>
      <c r="AH340" s="149">
        <v>14</v>
      </c>
      <c r="AI340" s="151">
        <v>1</v>
      </c>
      <c r="AJ340" s="152">
        <v>1209</v>
      </c>
      <c r="AK340" s="152">
        <v>889</v>
      </c>
      <c r="AL340" s="149">
        <v>0.73499999999999999</v>
      </c>
      <c r="AM340" s="152">
        <v>531</v>
      </c>
      <c r="AN340" s="152">
        <v>302</v>
      </c>
      <c r="AO340" s="152">
        <v>833</v>
      </c>
      <c r="AP340" s="153">
        <v>0.36299999999999999</v>
      </c>
      <c r="AQ340" s="153">
        <v>0.39700000000000002</v>
      </c>
      <c r="AR340" s="154">
        <v>0.19500000000000001</v>
      </c>
      <c r="AS340" s="154">
        <v>0.13400000000000001</v>
      </c>
      <c r="AT340" s="154">
        <v>0.112</v>
      </c>
      <c r="AU340" s="154">
        <v>0.35599999999999998</v>
      </c>
      <c r="AW340" s="196"/>
      <c r="AX340" s="144">
        <f t="shared" si="104"/>
        <v>82.784090909090907</v>
      </c>
      <c r="AY340" s="149">
        <v>259</v>
      </c>
      <c r="AZ340" s="150" t="s">
        <v>564</v>
      </c>
      <c r="BA340" s="149">
        <v>23</v>
      </c>
      <c r="BB340" s="151">
        <v>1</v>
      </c>
      <c r="BC340" s="152">
        <v>1760</v>
      </c>
      <c r="BD340" s="152">
        <v>1457</v>
      </c>
      <c r="BE340" s="149">
        <v>0.82799999999999996</v>
      </c>
      <c r="BF340" s="152">
        <v>725</v>
      </c>
      <c r="BG340" s="152">
        <v>512</v>
      </c>
      <c r="BH340" s="152">
        <v>1237</v>
      </c>
      <c r="BI340" s="153">
        <v>0.41399999999999998</v>
      </c>
      <c r="BJ340" s="153">
        <v>0.47199999999999998</v>
      </c>
      <c r="BK340" s="155">
        <v>0.19</v>
      </c>
      <c r="BL340" s="154">
        <v>0.13100000000000001</v>
      </c>
      <c r="BM340" s="154">
        <v>0.10100000000000001</v>
      </c>
      <c r="BN340" s="154">
        <v>0.38800000000000001</v>
      </c>
      <c r="DU340" s="4"/>
      <c r="DZ340" s="196"/>
      <c r="EA340" s="196"/>
      <c r="EB340" s="196"/>
      <c r="EC340" s="196"/>
      <c r="ED340" s="196"/>
      <c r="EE340" s="196"/>
    </row>
    <row r="341" spans="30:135" ht="13" x14ac:dyDescent="0.15">
      <c r="AD341" s="144">
        <f t="shared" si="102"/>
        <v>83.857142857142861</v>
      </c>
      <c r="AE341" s="144">
        <f t="shared" si="103"/>
        <v>73.537762634866553</v>
      </c>
      <c r="AF341" s="149">
        <v>260</v>
      </c>
      <c r="AG341" s="150" t="s">
        <v>396</v>
      </c>
      <c r="AH341" s="149">
        <v>21</v>
      </c>
      <c r="AI341" s="151">
        <v>1</v>
      </c>
      <c r="AJ341" s="152">
        <v>1761</v>
      </c>
      <c r="AK341" s="152">
        <v>1295</v>
      </c>
      <c r="AL341" s="149">
        <v>0.73499999999999999</v>
      </c>
      <c r="AM341" s="152">
        <v>799</v>
      </c>
      <c r="AN341" s="152">
        <v>475</v>
      </c>
      <c r="AO341" s="152">
        <v>1274</v>
      </c>
      <c r="AP341" s="153">
        <v>0.373</v>
      </c>
      <c r="AQ341" s="153">
        <v>0.41499999999999998</v>
      </c>
      <c r="AR341" s="154">
        <v>0.186</v>
      </c>
      <c r="AS341" s="154">
        <v>0.108</v>
      </c>
      <c r="AT341" s="154">
        <v>8.1000000000000003E-2</v>
      </c>
      <c r="AU341" s="154">
        <v>0.34799999999999998</v>
      </c>
      <c r="AW341" s="196"/>
      <c r="AX341" s="144">
        <f t="shared" si="104"/>
        <v>82.829808660624366</v>
      </c>
      <c r="AY341" s="149">
        <v>260</v>
      </c>
      <c r="AZ341" s="150" t="s">
        <v>405</v>
      </c>
      <c r="BA341" s="149">
        <v>24</v>
      </c>
      <c r="BB341" s="151">
        <v>1</v>
      </c>
      <c r="BC341" s="152">
        <v>1986</v>
      </c>
      <c r="BD341" s="152">
        <v>1645</v>
      </c>
      <c r="BE341" s="149">
        <v>0.82799999999999996</v>
      </c>
      <c r="BF341" s="152">
        <v>828</v>
      </c>
      <c r="BG341" s="152">
        <v>592</v>
      </c>
      <c r="BH341" s="152">
        <v>1420</v>
      </c>
      <c r="BI341" s="153">
        <v>0.41699999999999998</v>
      </c>
      <c r="BJ341" s="153">
        <v>0.47199999999999998</v>
      </c>
      <c r="BK341" s="154">
        <v>0.186</v>
      </c>
      <c r="BL341" s="154">
        <v>0.123</v>
      </c>
      <c r="BM341" s="154">
        <v>8.5999999999999993E-2</v>
      </c>
      <c r="BN341" s="154">
        <v>0.38700000000000001</v>
      </c>
      <c r="DU341" s="4"/>
      <c r="DZ341" s="196"/>
      <c r="EA341" s="196"/>
      <c r="EB341" s="196"/>
      <c r="EC341" s="196"/>
      <c r="ED341" s="196"/>
      <c r="EE341" s="196"/>
    </row>
    <row r="342" spans="30:135" ht="13" x14ac:dyDescent="0.15">
      <c r="AD342" s="144">
        <f t="shared" si="102"/>
        <v>81.791666666666671</v>
      </c>
      <c r="AE342" s="144">
        <f t="shared" si="103"/>
        <v>73.357106469689242</v>
      </c>
      <c r="AF342" s="149">
        <v>261</v>
      </c>
      <c r="AG342" s="150" t="s">
        <v>542</v>
      </c>
      <c r="AH342" s="149">
        <v>24</v>
      </c>
      <c r="AI342" s="151">
        <v>1</v>
      </c>
      <c r="AJ342" s="152">
        <v>1963</v>
      </c>
      <c r="AK342" s="152">
        <v>1440</v>
      </c>
      <c r="AL342" s="149">
        <v>0.73399999999999999</v>
      </c>
      <c r="AM342" s="152">
        <v>934</v>
      </c>
      <c r="AN342" s="152">
        <v>543</v>
      </c>
      <c r="AO342" s="152">
        <v>1477</v>
      </c>
      <c r="AP342" s="153">
        <v>0.36799999999999999</v>
      </c>
      <c r="AQ342" s="153">
        <v>0.41399999999999998</v>
      </c>
      <c r="AR342" s="154">
        <v>0.18099999999999999</v>
      </c>
      <c r="AS342" s="154">
        <v>7.8E-2</v>
      </c>
      <c r="AT342" s="154">
        <v>6.7000000000000004E-2</v>
      </c>
      <c r="AU342" s="154">
        <v>0.33900000000000002</v>
      </c>
      <c r="AW342" s="196"/>
      <c r="AX342" s="144">
        <f t="shared" si="104"/>
        <v>82.942603071948255</v>
      </c>
      <c r="AY342" s="149">
        <v>261</v>
      </c>
      <c r="AZ342" s="150" t="s">
        <v>563</v>
      </c>
      <c r="BA342" s="149">
        <v>16</v>
      </c>
      <c r="BB342" s="151">
        <v>1</v>
      </c>
      <c r="BC342" s="152">
        <v>1237</v>
      </c>
      <c r="BD342" s="152">
        <v>1026</v>
      </c>
      <c r="BE342" s="149">
        <v>0.82899999999999996</v>
      </c>
      <c r="BF342" s="152">
        <v>482</v>
      </c>
      <c r="BG342" s="152">
        <v>348</v>
      </c>
      <c r="BH342" s="152">
        <v>830</v>
      </c>
      <c r="BI342" s="153">
        <v>0.41899999999999998</v>
      </c>
      <c r="BJ342" s="153">
        <v>0.47499999999999998</v>
      </c>
      <c r="BK342" s="154">
        <v>0.20499999999999999</v>
      </c>
      <c r="BL342" s="154">
        <v>0.14599999999999999</v>
      </c>
      <c r="BM342" s="155">
        <v>0.1</v>
      </c>
      <c r="BN342" s="154">
        <v>0.39900000000000002</v>
      </c>
      <c r="DU342" s="4"/>
      <c r="DZ342" s="196"/>
      <c r="EA342" s="196"/>
      <c r="EB342" s="196"/>
      <c r="EC342" s="196"/>
      <c r="ED342" s="196"/>
      <c r="EE342" s="196"/>
    </row>
    <row r="343" spans="30:135" ht="13" x14ac:dyDescent="0.15">
      <c r="AD343" s="144">
        <f t="shared" si="102"/>
        <v>78.909090909090907</v>
      </c>
      <c r="AE343" s="144">
        <f t="shared" si="103"/>
        <v>73.444700460829495</v>
      </c>
      <c r="AF343" s="149">
        <v>262</v>
      </c>
      <c r="AG343" s="150" t="s">
        <v>562</v>
      </c>
      <c r="AH343" s="149">
        <v>22</v>
      </c>
      <c r="AI343" s="151">
        <v>1</v>
      </c>
      <c r="AJ343" s="152">
        <v>1736</v>
      </c>
      <c r="AK343" s="152">
        <v>1275</v>
      </c>
      <c r="AL343" s="149">
        <v>0.73399999999999999</v>
      </c>
      <c r="AM343" s="152">
        <v>734</v>
      </c>
      <c r="AN343" s="152">
        <v>459</v>
      </c>
      <c r="AO343" s="152">
        <v>1193</v>
      </c>
      <c r="AP343" s="153">
        <v>0.38500000000000001</v>
      </c>
      <c r="AQ343" s="153">
        <v>0.42199999999999999</v>
      </c>
      <c r="AR343" s="155">
        <v>0.21</v>
      </c>
      <c r="AS343" s="154">
        <v>0.11799999999999999</v>
      </c>
      <c r="AT343" s="154">
        <v>9.5000000000000001E-2</v>
      </c>
      <c r="AU343" s="154">
        <v>0.35499999999999998</v>
      </c>
      <c r="AW343" s="196"/>
      <c r="AX343" s="144">
        <f t="shared" si="104"/>
        <v>82.995495495495504</v>
      </c>
      <c r="AY343" s="149">
        <v>262</v>
      </c>
      <c r="AZ343" s="150" t="s">
        <v>507</v>
      </c>
      <c r="BA343" s="149">
        <v>21</v>
      </c>
      <c r="BB343" s="151">
        <v>1</v>
      </c>
      <c r="BC343" s="152">
        <v>1776</v>
      </c>
      <c r="BD343" s="152">
        <v>1474</v>
      </c>
      <c r="BE343" s="149">
        <v>0.83</v>
      </c>
      <c r="BF343" s="152">
        <v>755</v>
      </c>
      <c r="BG343" s="152">
        <v>538</v>
      </c>
      <c r="BH343" s="152">
        <v>1293</v>
      </c>
      <c r="BI343" s="153">
        <v>0.41599999999999998</v>
      </c>
      <c r="BJ343" s="153">
        <v>0.47599999999999998</v>
      </c>
      <c r="BK343" s="154">
        <v>0.186</v>
      </c>
      <c r="BL343" s="154">
        <v>0.109</v>
      </c>
      <c r="BM343" s="154">
        <v>8.6999999999999994E-2</v>
      </c>
      <c r="BN343" s="154">
        <v>0.38200000000000001</v>
      </c>
      <c r="DU343" s="4"/>
      <c r="DZ343" s="196"/>
      <c r="EA343" s="196"/>
      <c r="EB343" s="196"/>
      <c r="EC343" s="196"/>
      <c r="ED343" s="196"/>
      <c r="EE343" s="196"/>
    </row>
    <row r="344" spans="30:135" ht="13" x14ac:dyDescent="0.15">
      <c r="AD344" s="144">
        <f t="shared" si="102"/>
        <v>84.590909090909093</v>
      </c>
      <c r="AE344" s="144">
        <f t="shared" si="103"/>
        <v>73.240193444384744</v>
      </c>
      <c r="AF344" s="149">
        <v>263</v>
      </c>
      <c r="AG344" s="150" t="s">
        <v>469</v>
      </c>
      <c r="AH344" s="149">
        <v>22</v>
      </c>
      <c r="AI344" s="151">
        <v>1</v>
      </c>
      <c r="AJ344" s="152">
        <v>1861</v>
      </c>
      <c r="AK344" s="152">
        <v>1363</v>
      </c>
      <c r="AL344" s="149">
        <v>0.73199999999999998</v>
      </c>
      <c r="AM344" s="152">
        <v>808</v>
      </c>
      <c r="AN344" s="152">
        <v>500</v>
      </c>
      <c r="AO344" s="152">
        <v>1308</v>
      </c>
      <c r="AP344" s="153">
        <v>0.38200000000000001</v>
      </c>
      <c r="AQ344" s="153">
        <v>0.42499999999999999</v>
      </c>
      <c r="AR344" s="154">
        <v>0.20200000000000001</v>
      </c>
      <c r="AS344" s="154">
        <v>0.11700000000000001</v>
      </c>
      <c r="AT344" s="154">
        <v>9.5000000000000001E-2</v>
      </c>
      <c r="AU344" s="154">
        <v>0.35199999999999998</v>
      </c>
      <c r="AW344" s="196"/>
      <c r="AX344" s="144">
        <f t="shared" si="104"/>
        <v>83.002207505518768</v>
      </c>
      <c r="AY344" s="149">
        <v>263</v>
      </c>
      <c r="AZ344" s="150" t="s">
        <v>565</v>
      </c>
      <c r="BA344" s="149">
        <v>10</v>
      </c>
      <c r="BB344" s="151">
        <v>1</v>
      </c>
      <c r="BC344" s="152">
        <v>906</v>
      </c>
      <c r="BD344" s="152">
        <v>752</v>
      </c>
      <c r="BE344" s="149">
        <v>0.83</v>
      </c>
      <c r="BF344" s="152">
        <v>399</v>
      </c>
      <c r="BG344" s="152">
        <v>285</v>
      </c>
      <c r="BH344" s="152">
        <v>684</v>
      </c>
      <c r="BI344" s="153">
        <v>0.41699999999999998</v>
      </c>
      <c r="BJ344" s="153">
        <v>0.46800000000000003</v>
      </c>
      <c r="BK344" s="154">
        <v>0.16200000000000001</v>
      </c>
      <c r="BL344" s="154">
        <v>0.104</v>
      </c>
      <c r="BM344" s="154">
        <v>9.4E-2</v>
      </c>
      <c r="BN344" s="154">
        <v>0.38400000000000001</v>
      </c>
      <c r="DU344" s="4"/>
      <c r="DZ344" s="196"/>
      <c r="EA344" s="196"/>
      <c r="EB344" s="196"/>
      <c r="EC344" s="196"/>
      <c r="ED344" s="196"/>
      <c r="EE344" s="196"/>
    </row>
    <row r="345" spans="30:135" ht="13" x14ac:dyDescent="0.15">
      <c r="AD345" s="144">
        <f t="shared" si="102"/>
        <v>83.666666666666671</v>
      </c>
      <c r="AE345" s="144">
        <f t="shared" si="103"/>
        <v>73.079112122936834</v>
      </c>
      <c r="AF345" s="149">
        <v>264</v>
      </c>
      <c r="AG345" s="150" t="s">
        <v>436</v>
      </c>
      <c r="AH345" s="149">
        <v>21</v>
      </c>
      <c r="AI345" s="151">
        <v>1</v>
      </c>
      <c r="AJ345" s="152">
        <v>1757</v>
      </c>
      <c r="AK345" s="152">
        <v>1284</v>
      </c>
      <c r="AL345" s="149">
        <v>0.73099999999999998</v>
      </c>
      <c r="AM345" s="152">
        <v>753</v>
      </c>
      <c r="AN345" s="152">
        <v>468</v>
      </c>
      <c r="AO345" s="152">
        <v>1221</v>
      </c>
      <c r="AP345" s="153">
        <v>0.38300000000000001</v>
      </c>
      <c r="AQ345" s="153">
        <v>0.41799999999999998</v>
      </c>
      <c r="AR345" s="154">
        <v>0.20200000000000001</v>
      </c>
      <c r="AS345" s="154">
        <v>0.125</v>
      </c>
      <c r="AT345" s="154">
        <v>0.104</v>
      </c>
      <c r="AU345" s="154">
        <v>0.35599999999999998</v>
      </c>
      <c r="AW345" s="196"/>
      <c r="AX345" s="144">
        <f t="shared" si="104"/>
        <v>82.952182952182952</v>
      </c>
      <c r="AY345" s="149">
        <v>264</v>
      </c>
      <c r="AZ345" s="150" t="s">
        <v>566</v>
      </c>
      <c r="BA345" s="149">
        <v>18</v>
      </c>
      <c r="BB345" s="151">
        <v>1</v>
      </c>
      <c r="BC345" s="152">
        <v>1443</v>
      </c>
      <c r="BD345" s="152">
        <v>1197</v>
      </c>
      <c r="BE345" s="149">
        <v>0.83</v>
      </c>
      <c r="BF345" s="152">
        <v>588</v>
      </c>
      <c r="BG345" s="152">
        <v>435</v>
      </c>
      <c r="BH345" s="152">
        <v>1023</v>
      </c>
      <c r="BI345" s="153">
        <v>0.42499999999999999</v>
      </c>
      <c r="BJ345" s="153">
        <v>0.48099999999999998</v>
      </c>
      <c r="BK345" s="154">
        <v>0.19500000000000001</v>
      </c>
      <c r="BL345" s="154">
        <v>0.11899999999999999</v>
      </c>
      <c r="BM345" s="154">
        <v>9.2999999999999999E-2</v>
      </c>
      <c r="BN345" s="154">
        <v>0.38500000000000001</v>
      </c>
      <c r="DU345" s="4"/>
      <c r="DZ345" s="196"/>
      <c r="EA345" s="196"/>
      <c r="EB345" s="196"/>
      <c r="EC345" s="196"/>
      <c r="ED345" s="196"/>
      <c r="EE345" s="196"/>
    </row>
    <row r="346" spans="30:135" ht="13" x14ac:dyDescent="0.15">
      <c r="AD346" s="144">
        <f t="shared" si="102"/>
        <v>87.391304347826093</v>
      </c>
      <c r="AE346" s="144">
        <f t="shared" si="103"/>
        <v>73.084577114427859</v>
      </c>
      <c r="AF346" s="149">
        <v>265</v>
      </c>
      <c r="AG346" s="150" t="s">
        <v>567</v>
      </c>
      <c r="AH346" s="149">
        <v>23</v>
      </c>
      <c r="AI346" s="151">
        <v>1</v>
      </c>
      <c r="AJ346" s="152">
        <v>2010</v>
      </c>
      <c r="AK346" s="152">
        <v>1469</v>
      </c>
      <c r="AL346" s="149">
        <v>0.73099999999999998</v>
      </c>
      <c r="AM346" s="152">
        <v>952</v>
      </c>
      <c r="AN346" s="152">
        <v>546</v>
      </c>
      <c r="AO346" s="152">
        <v>1498</v>
      </c>
      <c r="AP346" s="153">
        <v>0.36399999999999999</v>
      </c>
      <c r="AQ346" s="153">
        <v>0.41399999999999998</v>
      </c>
      <c r="AR346" s="154">
        <v>0.17899999999999999</v>
      </c>
      <c r="AS346" s="154">
        <v>9.4E-2</v>
      </c>
      <c r="AT346" s="154">
        <v>7.6999999999999999E-2</v>
      </c>
      <c r="AU346" s="154">
        <v>0.33900000000000002</v>
      </c>
      <c r="AW346" s="196"/>
      <c r="AX346" s="144">
        <f t="shared" si="104"/>
        <v>83.033932135728534</v>
      </c>
      <c r="AY346" s="149">
        <v>265</v>
      </c>
      <c r="AZ346" s="150" t="s">
        <v>308</v>
      </c>
      <c r="BA346" s="149">
        <v>12</v>
      </c>
      <c r="BB346" s="151">
        <v>1</v>
      </c>
      <c r="BC346" s="152">
        <v>1002</v>
      </c>
      <c r="BD346" s="152">
        <v>832</v>
      </c>
      <c r="BE346" s="149">
        <v>0.83</v>
      </c>
      <c r="BF346" s="152">
        <v>442</v>
      </c>
      <c r="BG346" s="152">
        <v>323</v>
      </c>
      <c r="BH346" s="152">
        <v>765</v>
      </c>
      <c r="BI346" s="153">
        <v>0.42199999999999999</v>
      </c>
      <c r="BJ346" s="151">
        <v>0.46</v>
      </c>
      <c r="BK346" s="154">
        <v>0.16500000000000001</v>
      </c>
      <c r="BL346" s="154">
        <v>9.9000000000000005E-2</v>
      </c>
      <c r="BM346" s="154">
        <v>8.2000000000000003E-2</v>
      </c>
      <c r="BN346" s="154">
        <v>0.38800000000000001</v>
      </c>
      <c r="DU346" s="4"/>
      <c r="DZ346" s="196"/>
      <c r="EA346" s="196"/>
      <c r="EB346" s="196"/>
      <c r="EC346" s="196"/>
      <c r="ED346" s="196"/>
      <c r="EE346" s="196"/>
    </row>
    <row r="347" spans="30:135" ht="13" x14ac:dyDescent="0.15">
      <c r="AD347" s="144">
        <f t="shared" si="102"/>
        <v>82.684210526315795</v>
      </c>
      <c r="AE347" s="144">
        <f t="shared" si="103"/>
        <v>72.883513685550611</v>
      </c>
      <c r="AF347" s="149">
        <v>266</v>
      </c>
      <c r="AG347" s="150" t="s">
        <v>568</v>
      </c>
      <c r="AH347" s="149">
        <v>19</v>
      </c>
      <c r="AI347" s="151">
        <v>1</v>
      </c>
      <c r="AJ347" s="152">
        <v>1571</v>
      </c>
      <c r="AK347" s="152">
        <v>1145</v>
      </c>
      <c r="AL347" s="149">
        <v>0.72899999999999998</v>
      </c>
      <c r="AM347" s="152">
        <v>735</v>
      </c>
      <c r="AN347" s="152">
        <v>419</v>
      </c>
      <c r="AO347" s="152">
        <v>1154</v>
      </c>
      <c r="AP347" s="153">
        <v>0.36299999999999999</v>
      </c>
      <c r="AQ347" s="153">
        <v>0.40500000000000003</v>
      </c>
      <c r="AR347" s="154">
        <v>0.17299999999999999</v>
      </c>
      <c r="AS347" s="154">
        <v>0.108</v>
      </c>
      <c r="AT347" s="154">
        <v>9.0999999999999998E-2</v>
      </c>
      <c r="AU347" s="154">
        <v>0.34899999999999998</v>
      </c>
      <c r="AW347" s="196"/>
      <c r="AX347" s="144">
        <f t="shared" si="104"/>
        <v>83.195798949737437</v>
      </c>
      <c r="AY347" s="149">
        <v>266</v>
      </c>
      <c r="AZ347" s="150" t="s">
        <v>551</v>
      </c>
      <c r="BA347" s="149">
        <v>17</v>
      </c>
      <c r="BB347" s="151">
        <v>1</v>
      </c>
      <c r="BC347" s="152">
        <v>1333</v>
      </c>
      <c r="BD347" s="152">
        <v>1109</v>
      </c>
      <c r="BE347" s="149">
        <v>0.83199999999999996</v>
      </c>
      <c r="BF347" s="152">
        <v>534</v>
      </c>
      <c r="BG347" s="152">
        <v>393</v>
      </c>
      <c r="BH347" s="152">
        <v>927</v>
      </c>
      <c r="BI347" s="153">
        <v>0.42399999999999999</v>
      </c>
      <c r="BJ347" s="153">
        <v>0.49199999999999999</v>
      </c>
      <c r="BK347" s="154">
        <v>0.215</v>
      </c>
      <c r="BL347" s="154">
        <v>0.109</v>
      </c>
      <c r="BM347" s="154">
        <v>7.6999999999999999E-2</v>
      </c>
      <c r="BN347" s="154">
        <v>0.377</v>
      </c>
      <c r="DU347" s="4"/>
      <c r="DZ347" s="196"/>
      <c r="EA347" s="196"/>
      <c r="EB347" s="196"/>
      <c r="EC347" s="196"/>
      <c r="ED347" s="196"/>
      <c r="EE347" s="196"/>
    </row>
    <row r="348" spans="30:135" ht="13" x14ac:dyDescent="0.15">
      <c r="AD348" s="144">
        <f t="shared" si="102"/>
        <v>80</v>
      </c>
      <c r="AE348" s="144">
        <f t="shared" si="103"/>
        <v>72.8125</v>
      </c>
      <c r="AF348" s="149">
        <v>267</v>
      </c>
      <c r="AG348" s="150" t="s">
        <v>386</v>
      </c>
      <c r="AH348" s="149">
        <v>12</v>
      </c>
      <c r="AI348" s="151">
        <v>1</v>
      </c>
      <c r="AJ348" s="152">
        <v>960</v>
      </c>
      <c r="AK348" s="152">
        <v>699</v>
      </c>
      <c r="AL348" s="149">
        <v>0.72799999999999998</v>
      </c>
      <c r="AM348" s="152">
        <v>420</v>
      </c>
      <c r="AN348" s="152">
        <v>263</v>
      </c>
      <c r="AO348" s="152">
        <v>683</v>
      </c>
      <c r="AP348" s="153">
        <v>0.38500000000000001</v>
      </c>
      <c r="AQ348" s="153">
        <v>0.42199999999999999</v>
      </c>
      <c r="AR348" s="154">
        <v>0.20799999999999999</v>
      </c>
      <c r="AS348" s="154">
        <v>9.8000000000000004E-2</v>
      </c>
      <c r="AT348" s="154">
        <v>7.8E-2</v>
      </c>
      <c r="AU348" s="154">
        <v>0.34899999999999998</v>
      </c>
      <c r="AW348" s="196"/>
      <c r="AX348" s="144">
        <f t="shared" si="104"/>
        <v>83.248081841432224</v>
      </c>
      <c r="AY348" s="149">
        <v>267</v>
      </c>
      <c r="AZ348" s="150" t="s">
        <v>557</v>
      </c>
      <c r="BA348" s="149">
        <v>18</v>
      </c>
      <c r="BB348" s="151">
        <v>1</v>
      </c>
      <c r="BC348" s="152">
        <v>1564</v>
      </c>
      <c r="BD348" s="152">
        <v>1302</v>
      </c>
      <c r="BE348" s="149">
        <v>0.83199999999999996</v>
      </c>
      <c r="BF348" s="152">
        <v>689</v>
      </c>
      <c r="BG348" s="152">
        <v>447</v>
      </c>
      <c r="BH348" s="152">
        <v>1136</v>
      </c>
      <c r="BI348" s="153">
        <v>0.39300000000000002</v>
      </c>
      <c r="BJ348" s="153">
        <v>0.45300000000000001</v>
      </c>
      <c r="BK348" s="154">
        <v>0.16200000000000001</v>
      </c>
      <c r="BL348" s="154">
        <v>0.127</v>
      </c>
      <c r="BM348" s="154">
        <v>9.9000000000000005E-2</v>
      </c>
      <c r="BN348" s="154">
        <v>0.38600000000000001</v>
      </c>
      <c r="DU348" s="4"/>
      <c r="DZ348" s="196"/>
      <c r="EA348" s="196"/>
      <c r="EB348" s="196"/>
      <c r="EC348" s="196"/>
      <c r="ED348" s="196"/>
      <c r="EE348" s="196"/>
    </row>
    <row r="349" spans="30:135" ht="13" x14ac:dyDescent="0.15">
      <c r="AD349" s="144">
        <f t="shared" si="102"/>
        <v>88.235294117647072</v>
      </c>
      <c r="AE349" s="144">
        <f t="shared" si="103"/>
        <v>72.733333333333334</v>
      </c>
      <c r="AF349" s="149">
        <v>268</v>
      </c>
      <c r="AG349" s="150" t="s">
        <v>569</v>
      </c>
      <c r="AH349" s="149">
        <v>17</v>
      </c>
      <c r="AI349" s="151">
        <v>1</v>
      </c>
      <c r="AJ349" s="152">
        <v>1500</v>
      </c>
      <c r="AK349" s="152">
        <v>1091</v>
      </c>
      <c r="AL349" s="149">
        <v>0.72699999999999998</v>
      </c>
      <c r="AM349" s="152">
        <v>613</v>
      </c>
      <c r="AN349" s="152">
        <v>406</v>
      </c>
      <c r="AO349" s="152">
        <v>1019</v>
      </c>
      <c r="AP349" s="153">
        <v>0.39800000000000002</v>
      </c>
      <c r="AQ349" s="153">
        <v>0.437</v>
      </c>
      <c r="AR349" s="154">
        <v>0.22600000000000001</v>
      </c>
      <c r="AS349" s="154">
        <v>0.107</v>
      </c>
      <c r="AT349" s="154">
        <v>8.8999999999999996E-2</v>
      </c>
      <c r="AU349" s="154">
        <v>0.35099999999999998</v>
      </c>
      <c r="AW349" s="196"/>
      <c r="AX349" s="144">
        <f t="shared" si="104"/>
        <v>83.235451147891084</v>
      </c>
      <c r="AY349" s="149">
        <v>268</v>
      </c>
      <c r="AZ349" s="150" t="s">
        <v>570</v>
      </c>
      <c r="BA349" s="149">
        <v>22</v>
      </c>
      <c r="BB349" s="151">
        <v>1</v>
      </c>
      <c r="BC349" s="152">
        <v>1873</v>
      </c>
      <c r="BD349" s="152">
        <v>1559</v>
      </c>
      <c r="BE349" s="149">
        <v>0.83199999999999996</v>
      </c>
      <c r="BF349" s="152">
        <v>876</v>
      </c>
      <c r="BG349" s="152">
        <v>560</v>
      </c>
      <c r="BH349" s="152">
        <v>1436</v>
      </c>
      <c r="BI349" s="151">
        <v>0.39</v>
      </c>
      <c r="BJ349" s="153">
        <v>0.46500000000000002</v>
      </c>
      <c r="BK349" s="154">
        <v>0.154</v>
      </c>
      <c r="BL349" s="154">
        <v>9.0999999999999998E-2</v>
      </c>
      <c r="BM349" s="154">
        <v>8.1000000000000003E-2</v>
      </c>
      <c r="BN349" s="154">
        <v>0.36899999999999999</v>
      </c>
      <c r="DU349" s="4"/>
      <c r="DZ349" s="196"/>
      <c r="EA349" s="196"/>
      <c r="EB349" s="196"/>
      <c r="EC349" s="196"/>
      <c r="ED349" s="196"/>
      <c r="EE349" s="196"/>
    </row>
    <row r="350" spans="30:135" ht="13" x14ac:dyDescent="0.15">
      <c r="AD350" s="144">
        <f t="shared" si="102"/>
        <v>88.05</v>
      </c>
      <c r="AE350" s="144">
        <f t="shared" si="103"/>
        <v>72.742759795570706</v>
      </c>
      <c r="AF350" s="149">
        <v>269</v>
      </c>
      <c r="AG350" s="150" t="s">
        <v>571</v>
      </c>
      <c r="AH350" s="149">
        <v>20</v>
      </c>
      <c r="AI350" s="151">
        <v>1</v>
      </c>
      <c r="AJ350" s="152">
        <v>1761</v>
      </c>
      <c r="AK350" s="152">
        <v>1281</v>
      </c>
      <c r="AL350" s="149">
        <v>0.72699999999999998</v>
      </c>
      <c r="AM350" s="152">
        <v>809</v>
      </c>
      <c r="AN350" s="152">
        <v>439</v>
      </c>
      <c r="AO350" s="152">
        <v>1248</v>
      </c>
      <c r="AP350" s="153">
        <v>0.35199999999999998</v>
      </c>
      <c r="AQ350" s="153">
        <v>0.40699999999999997</v>
      </c>
      <c r="AR350" s="154">
        <v>0.187</v>
      </c>
      <c r="AS350" s="155">
        <v>0.12</v>
      </c>
      <c r="AT350" s="154">
        <v>9.9000000000000005E-2</v>
      </c>
      <c r="AU350" s="154">
        <v>0.34200000000000003</v>
      </c>
      <c r="AW350" s="196"/>
      <c r="AX350" s="144">
        <f t="shared" si="104"/>
        <v>83.498023715415016</v>
      </c>
      <c r="AY350" s="149">
        <v>269</v>
      </c>
      <c r="AZ350" s="150" t="s">
        <v>466</v>
      </c>
      <c r="BA350" s="149">
        <v>23</v>
      </c>
      <c r="BB350" s="151">
        <v>1</v>
      </c>
      <c r="BC350" s="152">
        <v>2024</v>
      </c>
      <c r="BD350" s="152">
        <v>1690</v>
      </c>
      <c r="BE350" s="149">
        <v>0.83499999999999996</v>
      </c>
      <c r="BF350" s="152">
        <v>888</v>
      </c>
      <c r="BG350" s="152">
        <v>618</v>
      </c>
      <c r="BH350" s="152">
        <v>1506</v>
      </c>
      <c r="BI350" s="151">
        <v>0.41</v>
      </c>
      <c r="BJ350" s="153">
        <v>0.46100000000000002</v>
      </c>
      <c r="BK350" s="154">
        <v>0.16300000000000001</v>
      </c>
      <c r="BL350" s="154">
        <v>0.11799999999999999</v>
      </c>
      <c r="BM350" s="154">
        <v>8.7999999999999995E-2</v>
      </c>
      <c r="BN350" s="154">
        <v>0.38800000000000001</v>
      </c>
      <c r="DU350" s="4"/>
      <c r="DZ350" s="196"/>
      <c r="EA350" s="196"/>
      <c r="EB350" s="196"/>
      <c r="EC350" s="196"/>
      <c r="ED350" s="196"/>
      <c r="EE350" s="196"/>
    </row>
    <row r="351" spans="30:135" ht="13" x14ac:dyDescent="0.15">
      <c r="AD351" s="144">
        <f t="shared" si="102"/>
        <v>75.333333333333329</v>
      </c>
      <c r="AE351" s="144">
        <f t="shared" si="103"/>
        <v>72.56637168141593</v>
      </c>
      <c r="AF351" s="149">
        <v>270</v>
      </c>
      <c r="AG351" s="150" t="s">
        <v>572</v>
      </c>
      <c r="AH351" s="149">
        <v>9</v>
      </c>
      <c r="AI351" s="151">
        <v>1</v>
      </c>
      <c r="AJ351" s="152">
        <v>678</v>
      </c>
      <c r="AK351" s="152">
        <v>492</v>
      </c>
      <c r="AL351" s="149">
        <v>0.72599999999999998</v>
      </c>
      <c r="AM351" s="152">
        <v>326</v>
      </c>
      <c r="AN351" s="152">
        <v>188</v>
      </c>
      <c r="AO351" s="152">
        <v>514</v>
      </c>
      <c r="AP351" s="153">
        <v>0.36599999999999999</v>
      </c>
      <c r="AQ351" s="153">
        <v>0.41599999999999998</v>
      </c>
      <c r="AR351" s="154">
        <v>0.187</v>
      </c>
      <c r="AS351" s="154">
        <v>7.6999999999999999E-2</v>
      </c>
      <c r="AT351" s="154">
        <v>5.8000000000000003E-2</v>
      </c>
      <c r="AU351" s="154">
        <v>0.32900000000000001</v>
      </c>
      <c r="AW351" s="196"/>
      <c r="AX351" s="144">
        <f t="shared" si="104"/>
        <v>83.623693379790936</v>
      </c>
      <c r="AY351" s="149">
        <v>270</v>
      </c>
      <c r="AZ351" s="150" t="s">
        <v>573</v>
      </c>
      <c r="BA351" s="149">
        <v>22</v>
      </c>
      <c r="BB351" s="151">
        <v>1</v>
      </c>
      <c r="BC351" s="152">
        <v>1722</v>
      </c>
      <c r="BD351" s="152">
        <v>1440</v>
      </c>
      <c r="BE351" s="149">
        <v>0.83599999999999997</v>
      </c>
      <c r="BF351" s="152">
        <v>744</v>
      </c>
      <c r="BG351" s="152">
        <v>504</v>
      </c>
      <c r="BH351" s="152">
        <v>1248</v>
      </c>
      <c r="BI351" s="153">
        <v>0.40400000000000003</v>
      </c>
      <c r="BJ351" s="153">
        <v>0.45400000000000001</v>
      </c>
      <c r="BK351" s="154">
        <v>0.156</v>
      </c>
      <c r="BL351" s="154">
        <v>0.14399999999999999</v>
      </c>
      <c r="BM351" s="154">
        <v>0.113</v>
      </c>
      <c r="BN351" s="154">
        <v>0.39700000000000002</v>
      </c>
      <c r="DU351" s="4"/>
      <c r="DZ351" s="196"/>
      <c r="EA351" s="196"/>
      <c r="EB351" s="196"/>
      <c r="EC351" s="196"/>
      <c r="ED351" s="196"/>
      <c r="EE351" s="196"/>
    </row>
    <row r="352" spans="30:135" ht="13" x14ac:dyDescent="0.15">
      <c r="AD352" s="144">
        <f t="shared" si="102"/>
        <v>83.529411764705884</v>
      </c>
      <c r="AE352" s="144">
        <f t="shared" si="103"/>
        <v>72.464788732394368</v>
      </c>
      <c r="AF352" s="149">
        <v>271</v>
      </c>
      <c r="AG352" s="150" t="s">
        <v>574</v>
      </c>
      <c r="AH352" s="149">
        <v>17</v>
      </c>
      <c r="AI352" s="151">
        <v>1</v>
      </c>
      <c r="AJ352" s="152">
        <v>1420</v>
      </c>
      <c r="AK352" s="152">
        <v>1029</v>
      </c>
      <c r="AL352" s="149">
        <v>0.72499999999999998</v>
      </c>
      <c r="AM352" s="152">
        <v>580</v>
      </c>
      <c r="AN352" s="152">
        <v>370</v>
      </c>
      <c r="AO352" s="152">
        <v>950</v>
      </c>
      <c r="AP352" s="153">
        <v>0.38900000000000001</v>
      </c>
      <c r="AQ352" s="153">
        <v>0.438</v>
      </c>
      <c r="AR352" s="154">
        <v>0.22600000000000001</v>
      </c>
      <c r="AS352" s="154">
        <v>0.13300000000000001</v>
      </c>
      <c r="AT352" s="154">
        <v>0.104</v>
      </c>
      <c r="AU352" s="154">
        <v>0.34699999999999998</v>
      </c>
      <c r="AW352" s="196"/>
      <c r="AX352" s="144">
        <f t="shared" si="104"/>
        <v>83.562462641960551</v>
      </c>
      <c r="AY352" s="149">
        <v>271</v>
      </c>
      <c r="AZ352" s="150" t="s">
        <v>480</v>
      </c>
      <c r="BA352" s="149">
        <v>20</v>
      </c>
      <c r="BB352" s="151">
        <v>1</v>
      </c>
      <c r="BC352" s="152">
        <v>1673</v>
      </c>
      <c r="BD352" s="152">
        <v>1398</v>
      </c>
      <c r="BE352" s="149">
        <v>0.83599999999999997</v>
      </c>
      <c r="BF352" s="152">
        <v>745</v>
      </c>
      <c r="BG352" s="152">
        <v>480</v>
      </c>
      <c r="BH352" s="152">
        <v>1225</v>
      </c>
      <c r="BI352" s="153">
        <v>0.39200000000000002</v>
      </c>
      <c r="BJ352" s="153">
        <v>0.46800000000000003</v>
      </c>
      <c r="BK352" s="154">
        <v>0.17199999999999999</v>
      </c>
      <c r="BL352" s="155">
        <v>0.12</v>
      </c>
      <c r="BM352" s="155">
        <v>0.09</v>
      </c>
      <c r="BN352" s="154">
        <v>0.371</v>
      </c>
      <c r="DU352" s="4"/>
      <c r="DZ352" s="196"/>
      <c r="EA352" s="196"/>
      <c r="EB352" s="196"/>
      <c r="EC352" s="196"/>
      <c r="ED352" s="196"/>
      <c r="EE352" s="196"/>
    </row>
    <row r="353" spans="30:135" ht="13" x14ac:dyDescent="0.15">
      <c r="AD353" s="144">
        <f t="shared" si="102"/>
        <v>78.45</v>
      </c>
      <c r="AE353" s="144">
        <f t="shared" si="103"/>
        <v>72.27533460803059</v>
      </c>
      <c r="AF353" s="149">
        <v>272</v>
      </c>
      <c r="AG353" s="150" t="s">
        <v>560</v>
      </c>
      <c r="AH353" s="149">
        <v>20</v>
      </c>
      <c r="AI353" s="151">
        <v>1</v>
      </c>
      <c r="AJ353" s="152">
        <v>1569</v>
      </c>
      <c r="AK353" s="152">
        <v>1134</v>
      </c>
      <c r="AL353" s="149">
        <v>0.72299999999999998</v>
      </c>
      <c r="AM353" s="152">
        <v>653</v>
      </c>
      <c r="AN353" s="152">
        <v>421</v>
      </c>
      <c r="AO353" s="152">
        <v>1074</v>
      </c>
      <c r="AP353" s="153">
        <v>0.39200000000000002</v>
      </c>
      <c r="AQ353" s="153">
        <v>0.443</v>
      </c>
      <c r="AR353" s="154">
        <v>0.23300000000000001</v>
      </c>
      <c r="AS353" s="154">
        <v>9.9000000000000005E-2</v>
      </c>
      <c r="AT353" s="154">
        <v>7.1999999999999995E-2</v>
      </c>
      <c r="AU353" s="154">
        <v>0.34200000000000003</v>
      </c>
      <c r="AW353" s="196"/>
      <c r="AX353" s="144">
        <f t="shared" si="104"/>
        <v>83.718104495747269</v>
      </c>
      <c r="AY353" s="149">
        <v>272</v>
      </c>
      <c r="AZ353" s="150" t="s">
        <v>575</v>
      </c>
      <c r="BA353" s="149">
        <v>19</v>
      </c>
      <c r="BB353" s="151">
        <v>1</v>
      </c>
      <c r="BC353" s="152">
        <v>1646</v>
      </c>
      <c r="BD353" s="152">
        <v>1378</v>
      </c>
      <c r="BE353" s="149">
        <v>0.83699999999999997</v>
      </c>
      <c r="BF353" s="152">
        <v>651</v>
      </c>
      <c r="BG353" s="152">
        <v>529</v>
      </c>
      <c r="BH353" s="152">
        <v>1180</v>
      </c>
      <c r="BI353" s="153">
        <v>0.44800000000000001</v>
      </c>
      <c r="BJ353" s="153">
        <v>0.499</v>
      </c>
      <c r="BK353" s="154">
        <v>0.191</v>
      </c>
      <c r="BL353" s="155">
        <v>0.12</v>
      </c>
      <c r="BM353" s="154">
        <v>9.5000000000000001E-2</v>
      </c>
      <c r="BN353" s="154">
        <v>0.39600000000000002</v>
      </c>
      <c r="DU353" s="4"/>
      <c r="DZ353" s="196"/>
      <c r="EA353" s="196"/>
      <c r="EB353" s="196"/>
      <c r="EC353" s="196"/>
      <c r="ED353" s="196"/>
      <c r="EE353" s="196"/>
    </row>
    <row r="354" spans="30:135" ht="13" x14ac:dyDescent="0.15">
      <c r="AD354" s="144">
        <f t="shared" si="102"/>
        <v>85.888888888888886</v>
      </c>
      <c r="AE354" s="144">
        <f t="shared" si="103"/>
        <v>72.2509702457956</v>
      </c>
      <c r="AF354" s="149">
        <v>273</v>
      </c>
      <c r="AG354" s="150" t="s">
        <v>409</v>
      </c>
      <c r="AH354" s="149">
        <v>18</v>
      </c>
      <c r="AI354" s="151">
        <v>1</v>
      </c>
      <c r="AJ354" s="152">
        <v>1546</v>
      </c>
      <c r="AK354" s="152">
        <v>1117</v>
      </c>
      <c r="AL354" s="149">
        <v>0.72299999999999998</v>
      </c>
      <c r="AM354" s="152">
        <v>660</v>
      </c>
      <c r="AN354" s="152">
        <v>430</v>
      </c>
      <c r="AO354" s="152">
        <v>1090</v>
      </c>
      <c r="AP354" s="153">
        <v>0.39400000000000002</v>
      </c>
      <c r="AQ354" s="153">
        <v>0.42799999999999999</v>
      </c>
      <c r="AR354" s="154">
        <v>0.20399999999999999</v>
      </c>
      <c r="AS354" s="154">
        <v>0.106</v>
      </c>
      <c r="AT354" s="155">
        <v>0.09</v>
      </c>
      <c r="AU354" s="154">
        <v>0.35299999999999998</v>
      </c>
      <c r="AW354" s="196"/>
      <c r="AX354" s="144">
        <f t="shared" si="104"/>
        <v>83.746792130025653</v>
      </c>
      <c r="AY354" s="149">
        <v>273</v>
      </c>
      <c r="AZ354" s="150" t="s">
        <v>249</v>
      </c>
      <c r="BA354" s="149">
        <v>14</v>
      </c>
      <c r="BB354" s="151">
        <v>1</v>
      </c>
      <c r="BC354" s="152">
        <v>1169</v>
      </c>
      <c r="BD354" s="152">
        <v>979</v>
      </c>
      <c r="BE354" s="149">
        <v>0.83699999999999997</v>
      </c>
      <c r="BF354" s="152">
        <v>598</v>
      </c>
      <c r="BG354" s="152">
        <v>345</v>
      </c>
      <c r="BH354" s="152">
        <v>943</v>
      </c>
      <c r="BI354" s="153">
        <v>0.36599999999999999</v>
      </c>
      <c r="BJ354" s="153">
        <v>0.435</v>
      </c>
      <c r="BK354" s="154">
        <v>0.113</v>
      </c>
      <c r="BL354" s="154">
        <v>9.4E-2</v>
      </c>
      <c r="BM354" s="154">
        <v>8.4000000000000005E-2</v>
      </c>
      <c r="BN354" s="154">
        <v>0.36699999999999999</v>
      </c>
      <c r="DU354" s="4"/>
      <c r="DZ354" s="196"/>
      <c r="EA354" s="196"/>
      <c r="EB354" s="196"/>
      <c r="EC354" s="196"/>
      <c r="ED354" s="196"/>
      <c r="EE354" s="196"/>
    </row>
    <row r="355" spans="30:135" ht="13" x14ac:dyDescent="0.15">
      <c r="AD355" s="144">
        <f t="shared" si="102"/>
        <v>79.27272727272728</v>
      </c>
      <c r="AE355" s="144">
        <f t="shared" si="103"/>
        <v>72.018348623853214</v>
      </c>
      <c r="AF355" s="149">
        <v>274</v>
      </c>
      <c r="AG355" s="150" t="s">
        <v>559</v>
      </c>
      <c r="AH355" s="149">
        <v>11</v>
      </c>
      <c r="AI355" s="151">
        <v>1</v>
      </c>
      <c r="AJ355" s="152">
        <v>872</v>
      </c>
      <c r="AK355" s="152">
        <v>628</v>
      </c>
      <c r="AL355" s="149">
        <v>0.72</v>
      </c>
      <c r="AM355" s="152">
        <v>399</v>
      </c>
      <c r="AN355" s="152">
        <v>232</v>
      </c>
      <c r="AO355" s="152">
        <v>631</v>
      </c>
      <c r="AP355" s="153">
        <v>0.36799999999999999</v>
      </c>
      <c r="AQ355" s="153">
        <v>0.41899999999999998</v>
      </c>
      <c r="AR355" s="154">
        <v>0.19500000000000001</v>
      </c>
      <c r="AS355" s="154">
        <v>9.4E-2</v>
      </c>
      <c r="AT355" s="154">
        <v>7.8E-2</v>
      </c>
      <c r="AU355" s="155">
        <v>0.33</v>
      </c>
      <c r="AW355" s="196"/>
      <c r="AX355" s="144">
        <f t="shared" si="104"/>
        <v>83.687150837988824</v>
      </c>
      <c r="AY355" s="149">
        <v>274</v>
      </c>
      <c r="AZ355" s="150" t="s">
        <v>576</v>
      </c>
      <c r="BA355" s="149">
        <v>21</v>
      </c>
      <c r="BB355" s="151">
        <v>1</v>
      </c>
      <c r="BC355" s="152">
        <v>1790</v>
      </c>
      <c r="BD355" s="152">
        <v>1498</v>
      </c>
      <c r="BE355" s="149">
        <v>0.83699999999999997</v>
      </c>
      <c r="BF355" s="152">
        <v>768</v>
      </c>
      <c r="BG355" s="152">
        <v>535</v>
      </c>
      <c r="BH355" s="152">
        <v>1303</v>
      </c>
      <c r="BI355" s="153">
        <v>0.41099999999999998</v>
      </c>
      <c r="BJ355" s="153">
        <v>0.46700000000000003</v>
      </c>
      <c r="BK355" s="154">
        <v>0.17399999999999999</v>
      </c>
      <c r="BL355" s="154">
        <v>0.113</v>
      </c>
      <c r="BM355" s="154">
        <v>8.3000000000000004E-2</v>
      </c>
      <c r="BN355" s="155">
        <v>0.39</v>
      </c>
      <c r="DU355" s="4"/>
      <c r="DZ355" s="196"/>
      <c r="EA355" s="196"/>
      <c r="EB355" s="196"/>
      <c r="EC355" s="196"/>
      <c r="ED355" s="196"/>
      <c r="EE355" s="196"/>
    </row>
    <row r="356" spans="30:135" ht="13" x14ac:dyDescent="0.15">
      <c r="AD356" s="144">
        <f t="shared" si="102"/>
        <v>83.666666666666671</v>
      </c>
      <c r="AE356" s="144">
        <f t="shared" si="103"/>
        <v>71.713147410358573</v>
      </c>
      <c r="AF356" s="149">
        <v>275</v>
      </c>
      <c r="AG356" s="150" t="s">
        <v>531</v>
      </c>
      <c r="AH356" s="149">
        <v>3</v>
      </c>
      <c r="AI356" s="151">
        <v>1</v>
      </c>
      <c r="AJ356" s="152">
        <v>251</v>
      </c>
      <c r="AK356" s="152">
        <v>180</v>
      </c>
      <c r="AL356" s="149">
        <v>0.71699999999999997</v>
      </c>
      <c r="AM356" s="152">
        <v>120</v>
      </c>
      <c r="AN356" s="152">
        <v>69</v>
      </c>
      <c r="AO356" s="152">
        <v>189</v>
      </c>
      <c r="AP356" s="153">
        <v>0.36499999999999999</v>
      </c>
      <c r="AQ356" s="151">
        <v>0.41</v>
      </c>
      <c r="AR356" s="154">
        <v>0.17899999999999999</v>
      </c>
      <c r="AS356" s="154">
        <v>9.6000000000000002E-2</v>
      </c>
      <c r="AT356" s="155">
        <v>0.08</v>
      </c>
      <c r="AU356" s="154">
        <v>0.32300000000000001</v>
      </c>
      <c r="AW356" s="196"/>
      <c r="AX356" s="144">
        <f t="shared" si="104"/>
        <v>83.772652388797368</v>
      </c>
      <c r="AY356" s="149">
        <v>275</v>
      </c>
      <c r="AZ356" s="150" t="s">
        <v>535</v>
      </c>
      <c r="BA356" s="149">
        <v>15</v>
      </c>
      <c r="BB356" s="151">
        <v>1</v>
      </c>
      <c r="BC356" s="152">
        <v>1214</v>
      </c>
      <c r="BD356" s="152">
        <v>1017</v>
      </c>
      <c r="BE356" s="149">
        <v>0.83799999999999997</v>
      </c>
      <c r="BF356" s="152">
        <v>503</v>
      </c>
      <c r="BG356" s="152">
        <v>371</v>
      </c>
      <c r="BH356" s="152">
        <v>874</v>
      </c>
      <c r="BI356" s="153">
        <v>0.42399999999999999</v>
      </c>
      <c r="BJ356" s="153">
        <v>0.48699999999999999</v>
      </c>
      <c r="BK356" s="154">
        <v>0.185</v>
      </c>
      <c r="BL356" s="154">
        <v>0.108</v>
      </c>
      <c r="BM356" s="154">
        <v>7.5999999999999998E-2</v>
      </c>
      <c r="BN356" s="155">
        <v>0.39</v>
      </c>
      <c r="DU356" s="4"/>
      <c r="DZ356" s="196"/>
      <c r="EA356" s="196"/>
      <c r="EB356" s="196"/>
      <c r="EC356" s="196"/>
      <c r="ED356" s="196"/>
      <c r="EE356" s="196"/>
    </row>
    <row r="357" spans="30:135" ht="13" x14ac:dyDescent="0.15">
      <c r="AD357" s="144">
        <f t="shared" si="102"/>
        <v>88.142857142857153</v>
      </c>
      <c r="AE357" s="144">
        <f t="shared" si="103"/>
        <v>71.636952998379257</v>
      </c>
      <c r="AF357" s="149">
        <v>276</v>
      </c>
      <c r="AG357" s="150" t="s">
        <v>577</v>
      </c>
      <c r="AH357" s="149">
        <v>14</v>
      </c>
      <c r="AI357" s="151">
        <v>1</v>
      </c>
      <c r="AJ357" s="152">
        <v>1234</v>
      </c>
      <c r="AK357" s="152">
        <v>884</v>
      </c>
      <c r="AL357" s="149">
        <v>0.71599999999999997</v>
      </c>
      <c r="AM357" s="152">
        <v>536</v>
      </c>
      <c r="AN357" s="152">
        <v>325</v>
      </c>
      <c r="AO357" s="152">
        <v>861</v>
      </c>
      <c r="AP357" s="153">
        <v>0.377</v>
      </c>
      <c r="AQ357" s="153">
        <v>0.41099999999999998</v>
      </c>
      <c r="AR357" s="154">
        <v>0.21099999999999999</v>
      </c>
      <c r="AS357" s="154">
        <v>0.106</v>
      </c>
      <c r="AT357" s="154">
        <v>8.4000000000000005E-2</v>
      </c>
      <c r="AU357" s="154">
        <v>0.34699999999999998</v>
      </c>
      <c r="AW357" s="196"/>
      <c r="AX357" s="144">
        <f t="shared" si="104"/>
        <v>83.819051761635492</v>
      </c>
      <c r="AY357" s="149">
        <v>276</v>
      </c>
      <c r="AZ357" s="150" t="s">
        <v>221</v>
      </c>
      <c r="BA357" s="149">
        <v>26</v>
      </c>
      <c r="BB357" s="151">
        <v>1</v>
      </c>
      <c r="BC357" s="152">
        <v>2299</v>
      </c>
      <c r="BD357" s="152">
        <v>1927</v>
      </c>
      <c r="BE357" s="149">
        <v>0.83799999999999997</v>
      </c>
      <c r="BF357" s="152">
        <v>949</v>
      </c>
      <c r="BG357" s="152">
        <v>721</v>
      </c>
      <c r="BH357" s="152">
        <v>1670</v>
      </c>
      <c r="BI357" s="153">
        <v>0.432</v>
      </c>
      <c r="BJ357" s="153">
        <v>0.48099999999999998</v>
      </c>
      <c r="BK357" s="154">
        <v>0.189</v>
      </c>
      <c r="BL357" s="155">
        <v>0.11</v>
      </c>
      <c r="BM357" s="155">
        <v>0.1</v>
      </c>
      <c r="BN357" s="154">
        <v>0.39200000000000002</v>
      </c>
      <c r="DU357" s="4"/>
      <c r="DZ357" s="196"/>
      <c r="EA357" s="196"/>
      <c r="EB357" s="196"/>
      <c r="EC357" s="196"/>
      <c r="ED357" s="196"/>
      <c r="EE357" s="196"/>
    </row>
    <row r="358" spans="30:135" ht="13" x14ac:dyDescent="0.15">
      <c r="AD358" s="144">
        <f t="shared" si="102"/>
        <v>83.05</v>
      </c>
      <c r="AE358" s="144">
        <f t="shared" si="103"/>
        <v>71.523178807947019</v>
      </c>
      <c r="AF358" s="149">
        <v>277</v>
      </c>
      <c r="AG358" s="150" t="s">
        <v>438</v>
      </c>
      <c r="AH358" s="149">
        <v>20</v>
      </c>
      <c r="AI358" s="151">
        <v>1</v>
      </c>
      <c r="AJ358" s="152">
        <v>1661</v>
      </c>
      <c r="AK358" s="152">
        <v>1188</v>
      </c>
      <c r="AL358" s="149">
        <v>0.71499999999999997</v>
      </c>
      <c r="AM358" s="152">
        <v>720</v>
      </c>
      <c r="AN358" s="152">
        <v>454</v>
      </c>
      <c r="AO358" s="152">
        <v>1174</v>
      </c>
      <c r="AP358" s="153">
        <v>0.38700000000000001</v>
      </c>
      <c r="AQ358" s="153">
        <v>0.40899999999999997</v>
      </c>
      <c r="AR358" s="154">
        <v>0.19700000000000001</v>
      </c>
      <c r="AS358" s="154">
        <v>0.113</v>
      </c>
      <c r="AT358" s="154">
        <v>8.6999999999999994E-2</v>
      </c>
      <c r="AU358" s="154">
        <v>0.35599999999999998</v>
      </c>
      <c r="AW358" s="196"/>
      <c r="AX358" s="144">
        <f t="shared" si="104"/>
        <v>83.87715930902111</v>
      </c>
      <c r="AY358" s="149">
        <v>277</v>
      </c>
      <c r="AZ358" s="150" t="s">
        <v>578</v>
      </c>
      <c r="BA358" s="149">
        <v>6</v>
      </c>
      <c r="BB358" s="151">
        <v>1</v>
      </c>
      <c r="BC358" s="152">
        <v>521</v>
      </c>
      <c r="BD358" s="152">
        <v>437</v>
      </c>
      <c r="BE358" s="149">
        <v>0.83899999999999997</v>
      </c>
      <c r="BF358" s="152">
        <v>201</v>
      </c>
      <c r="BG358" s="152">
        <v>155</v>
      </c>
      <c r="BH358" s="152">
        <v>356</v>
      </c>
      <c r="BI358" s="153">
        <v>0.435</v>
      </c>
      <c r="BJ358" s="153">
        <v>0.47799999999999998</v>
      </c>
      <c r="BK358" s="154">
        <v>0.192</v>
      </c>
      <c r="BL358" s="154">
        <v>0.154</v>
      </c>
      <c r="BM358" s="154">
        <v>0.11899999999999999</v>
      </c>
      <c r="BN358" s="154">
        <v>0.40300000000000002</v>
      </c>
      <c r="DU358" s="4"/>
      <c r="DZ358" s="196"/>
      <c r="EA358" s="196"/>
      <c r="EB358" s="196"/>
      <c r="EC358" s="196"/>
      <c r="ED358" s="196"/>
      <c r="EE358" s="196"/>
    </row>
    <row r="359" spans="30:135" ht="13" x14ac:dyDescent="0.15">
      <c r="AD359" s="144">
        <f t="shared" si="102"/>
        <v>79.4375</v>
      </c>
      <c r="AE359" s="144">
        <f t="shared" si="103"/>
        <v>71.518489378442169</v>
      </c>
      <c r="AF359" s="149">
        <v>278</v>
      </c>
      <c r="AG359" s="150" t="s">
        <v>323</v>
      </c>
      <c r="AH359" s="149">
        <v>16</v>
      </c>
      <c r="AI359" s="151">
        <v>1</v>
      </c>
      <c r="AJ359" s="152">
        <v>1271</v>
      </c>
      <c r="AK359" s="152">
        <v>909</v>
      </c>
      <c r="AL359" s="149">
        <v>0.71499999999999997</v>
      </c>
      <c r="AM359" s="152">
        <v>554</v>
      </c>
      <c r="AN359" s="152">
        <v>305</v>
      </c>
      <c r="AO359" s="152">
        <v>859</v>
      </c>
      <c r="AP359" s="153">
        <v>0.35499999999999998</v>
      </c>
      <c r="AQ359" s="153">
        <v>0.41299999999999998</v>
      </c>
      <c r="AR359" s="154">
        <v>0.221</v>
      </c>
      <c r="AS359" s="154">
        <v>0.115</v>
      </c>
      <c r="AT359" s="154">
        <v>9.4E-2</v>
      </c>
      <c r="AU359" s="154">
        <v>0.33400000000000002</v>
      </c>
      <c r="AW359" s="196"/>
      <c r="AX359" s="144">
        <f t="shared" si="104"/>
        <v>83.925888833249871</v>
      </c>
      <c r="AY359" s="149">
        <v>278</v>
      </c>
      <c r="AZ359" s="150" t="s">
        <v>393</v>
      </c>
      <c r="BA359" s="149">
        <v>23</v>
      </c>
      <c r="BB359" s="151">
        <v>1</v>
      </c>
      <c r="BC359" s="152">
        <v>1997</v>
      </c>
      <c r="BD359" s="152">
        <v>1676</v>
      </c>
      <c r="BE359" s="149">
        <v>0.83899999999999997</v>
      </c>
      <c r="BF359" s="152">
        <v>805</v>
      </c>
      <c r="BG359" s="152">
        <v>624</v>
      </c>
      <c r="BH359" s="152">
        <v>1429</v>
      </c>
      <c r="BI359" s="153">
        <v>0.437</v>
      </c>
      <c r="BJ359" s="153">
        <v>0.49199999999999999</v>
      </c>
      <c r="BK359" s="154">
        <v>0.188</v>
      </c>
      <c r="BL359" s="154">
        <v>0.11600000000000001</v>
      </c>
      <c r="BM359" s="154">
        <v>8.2000000000000003E-2</v>
      </c>
      <c r="BN359" s="154">
        <v>0.39200000000000002</v>
      </c>
      <c r="DU359" s="4"/>
      <c r="DZ359" s="196"/>
      <c r="EA359" s="196"/>
      <c r="EB359" s="196"/>
      <c r="EC359" s="196"/>
      <c r="ED359" s="196"/>
      <c r="EE359" s="196"/>
    </row>
    <row r="360" spans="30:135" ht="13" x14ac:dyDescent="0.15">
      <c r="AD360" s="144">
        <f t="shared" si="102"/>
        <v>79.900000000000006</v>
      </c>
      <c r="AE360" s="144">
        <f t="shared" si="103"/>
        <v>71.52690863579474</v>
      </c>
      <c r="AF360" s="149">
        <v>279</v>
      </c>
      <c r="AG360" s="150" t="s">
        <v>368</v>
      </c>
      <c r="AH360" s="149">
        <v>20</v>
      </c>
      <c r="AI360" s="151">
        <v>1</v>
      </c>
      <c r="AJ360" s="152">
        <v>1598</v>
      </c>
      <c r="AK360" s="152">
        <v>1143</v>
      </c>
      <c r="AL360" s="149">
        <v>0.71499999999999997</v>
      </c>
      <c r="AM360" s="152">
        <v>744</v>
      </c>
      <c r="AN360" s="152">
        <v>403</v>
      </c>
      <c r="AO360" s="152">
        <v>1147</v>
      </c>
      <c r="AP360" s="153">
        <v>0.35099999999999998</v>
      </c>
      <c r="AQ360" s="153">
        <v>0.38700000000000001</v>
      </c>
      <c r="AR360" s="154">
        <v>0.16500000000000001</v>
      </c>
      <c r="AS360" s="154">
        <v>0.13100000000000001</v>
      </c>
      <c r="AT360" s="154">
        <v>0.108</v>
      </c>
      <c r="AU360" s="154">
        <v>0.35599999999999998</v>
      </c>
      <c r="AW360" s="196"/>
      <c r="AX360" s="144">
        <f t="shared" si="104"/>
        <v>83.86831275720165</v>
      </c>
      <c r="AY360" s="149">
        <v>279</v>
      </c>
      <c r="AZ360" s="150" t="s">
        <v>579</v>
      </c>
      <c r="BA360" s="149">
        <v>14</v>
      </c>
      <c r="BB360" s="151">
        <v>1</v>
      </c>
      <c r="BC360" s="152">
        <v>1215</v>
      </c>
      <c r="BD360" s="152">
        <v>1019</v>
      </c>
      <c r="BE360" s="149">
        <v>0.83899999999999997</v>
      </c>
      <c r="BF360" s="152">
        <v>463</v>
      </c>
      <c r="BG360" s="152">
        <v>367</v>
      </c>
      <c r="BH360" s="152">
        <v>830</v>
      </c>
      <c r="BI360" s="153">
        <v>0.442</v>
      </c>
      <c r="BJ360" s="153">
        <v>0.496</v>
      </c>
      <c r="BK360" s="154">
        <v>0.19900000000000001</v>
      </c>
      <c r="BL360" s="154">
        <v>0.14199999999999999</v>
      </c>
      <c r="BM360" s="154">
        <v>0.106</v>
      </c>
      <c r="BN360" s="154">
        <v>0.40200000000000002</v>
      </c>
      <c r="DU360" s="4"/>
      <c r="DZ360" s="196"/>
      <c r="EA360" s="196"/>
      <c r="EB360" s="196"/>
      <c r="EC360" s="196"/>
      <c r="ED360" s="196"/>
      <c r="EE360" s="196"/>
    </row>
    <row r="361" spans="30:135" ht="13" x14ac:dyDescent="0.15">
      <c r="AD361" s="144">
        <f t="shared" si="102"/>
        <v>93.714285714285722</v>
      </c>
      <c r="AE361" s="144">
        <f t="shared" si="103"/>
        <v>71.265243902439025</v>
      </c>
      <c r="AF361" s="149">
        <v>280</v>
      </c>
      <c r="AG361" s="150" t="s">
        <v>454</v>
      </c>
      <c r="AH361" s="149">
        <v>14</v>
      </c>
      <c r="AI361" s="151">
        <v>1</v>
      </c>
      <c r="AJ361" s="152">
        <v>1312</v>
      </c>
      <c r="AK361" s="152">
        <v>935</v>
      </c>
      <c r="AL361" s="149">
        <v>0.71299999999999997</v>
      </c>
      <c r="AM361" s="152">
        <v>632</v>
      </c>
      <c r="AN361" s="152">
        <v>329</v>
      </c>
      <c r="AO361" s="152">
        <v>961</v>
      </c>
      <c r="AP361" s="153">
        <v>0.34200000000000003</v>
      </c>
      <c r="AQ361" s="153">
        <v>0.39100000000000001</v>
      </c>
      <c r="AR361" s="154">
        <v>0.16900000000000001</v>
      </c>
      <c r="AS361" s="154">
        <v>0.114</v>
      </c>
      <c r="AT361" s="154">
        <v>9.5000000000000001E-2</v>
      </c>
      <c r="AU361" s="154">
        <v>0.33400000000000002</v>
      </c>
      <c r="AW361" s="196"/>
      <c r="AX361" s="144">
        <f t="shared" si="104"/>
        <v>83.983451536643031</v>
      </c>
      <c r="AY361" s="149">
        <v>280</v>
      </c>
      <c r="AZ361" s="150" t="s">
        <v>387</v>
      </c>
      <c r="BA361" s="149">
        <v>21</v>
      </c>
      <c r="BB361" s="151">
        <v>1</v>
      </c>
      <c r="BC361" s="152">
        <v>1692</v>
      </c>
      <c r="BD361" s="152">
        <v>1421</v>
      </c>
      <c r="BE361" s="149">
        <v>0.84</v>
      </c>
      <c r="BF361" s="152">
        <v>757</v>
      </c>
      <c r="BG361" s="152">
        <v>507</v>
      </c>
      <c r="BH361" s="152">
        <v>1264</v>
      </c>
      <c r="BI361" s="153">
        <v>0.40100000000000002</v>
      </c>
      <c r="BJ361" s="153">
        <v>0.46800000000000003</v>
      </c>
      <c r="BK361" s="154">
        <v>0.16500000000000001</v>
      </c>
      <c r="BL361" s="154">
        <v>0.111</v>
      </c>
      <c r="BM361" s="154">
        <v>9.6000000000000002E-2</v>
      </c>
      <c r="BN361" s="154">
        <v>0.38100000000000001</v>
      </c>
      <c r="DU361" s="4"/>
      <c r="DZ361" s="196"/>
      <c r="EA361" s="196"/>
      <c r="EB361" s="196"/>
      <c r="EC361" s="196"/>
      <c r="ED361" s="196"/>
      <c r="EE361" s="196"/>
    </row>
    <row r="362" spans="30:135" ht="13" x14ac:dyDescent="0.15">
      <c r="AD362" s="144">
        <f t="shared" si="102"/>
        <v>77</v>
      </c>
      <c r="AE362" s="144">
        <f t="shared" si="103"/>
        <v>71.335807050092768</v>
      </c>
      <c r="AF362" s="149">
        <v>281</v>
      </c>
      <c r="AG362" s="150" t="s">
        <v>290</v>
      </c>
      <c r="AH362" s="149">
        <v>14</v>
      </c>
      <c r="AI362" s="151">
        <v>1</v>
      </c>
      <c r="AJ362" s="152">
        <v>1078</v>
      </c>
      <c r="AK362" s="152">
        <v>769</v>
      </c>
      <c r="AL362" s="149">
        <v>0.71299999999999997</v>
      </c>
      <c r="AM362" s="152">
        <v>453</v>
      </c>
      <c r="AN362" s="152">
        <v>286</v>
      </c>
      <c r="AO362" s="152">
        <v>739</v>
      </c>
      <c r="AP362" s="153">
        <v>0.38700000000000001</v>
      </c>
      <c r="AQ362" s="153">
        <v>0.442</v>
      </c>
      <c r="AR362" s="154">
        <v>0.23899999999999999</v>
      </c>
      <c r="AS362" s="154">
        <v>8.3000000000000004E-2</v>
      </c>
      <c r="AT362" s="154">
        <v>5.2999999999999999E-2</v>
      </c>
      <c r="AU362" s="154">
        <v>0.32900000000000001</v>
      </c>
      <c r="AW362" s="196"/>
      <c r="AX362" s="144">
        <f t="shared" si="104"/>
        <v>84.029038112522699</v>
      </c>
      <c r="AY362" s="149">
        <v>281</v>
      </c>
      <c r="AZ362" s="150" t="s">
        <v>425</v>
      </c>
      <c r="BA362" s="149">
        <v>20</v>
      </c>
      <c r="BB362" s="151">
        <v>1</v>
      </c>
      <c r="BC362" s="152">
        <v>1653</v>
      </c>
      <c r="BD362" s="152">
        <v>1389</v>
      </c>
      <c r="BE362" s="149">
        <v>0.84</v>
      </c>
      <c r="BF362" s="152">
        <v>754</v>
      </c>
      <c r="BG362" s="152">
        <v>530</v>
      </c>
      <c r="BH362" s="152">
        <v>1284</v>
      </c>
      <c r="BI362" s="153">
        <v>0.41299999999999998</v>
      </c>
      <c r="BJ362" s="153">
        <v>0.45700000000000002</v>
      </c>
      <c r="BK362" s="154">
        <v>0.14499999999999999</v>
      </c>
      <c r="BL362" s="154">
        <v>9.8000000000000004E-2</v>
      </c>
      <c r="BM362" s="154">
        <v>7.9000000000000001E-2</v>
      </c>
      <c r="BN362" s="154">
        <v>0.39200000000000002</v>
      </c>
      <c r="DU362" s="4"/>
      <c r="DZ362" s="196"/>
      <c r="EA362" s="196"/>
      <c r="EB362" s="196"/>
      <c r="EC362" s="196"/>
      <c r="ED362" s="196"/>
      <c r="EE362" s="196"/>
    </row>
    <row r="363" spans="30:135" ht="13" x14ac:dyDescent="0.15">
      <c r="AD363" s="144">
        <f t="shared" si="102"/>
        <v>85.952380952380949</v>
      </c>
      <c r="AE363" s="144">
        <f t="shared" si="103"/>
        <v>71.19113573407202</v>
      </c>
      <c r="AF363" s="149">
        <v>282</v>
      </c>
      <c r="AG363" s="150" t="s">
        <v>580</v>
      </c>
      <c r="AH363" s="149">
        <v>21</v>
      </c>
      <c r="AI363" s="151">
        <v>1</v>
      </c>
      <c r="AJ363" s="152">
        <v>1805</v>
      </c>
      <c r="AK363" s="152">
        <v>1285</v>
      </c>
      <c r="AL363" s="149">
        <v>0.71199999999999997</v>
      </c>
      <c r="AM363" s="152">
        <v>784</v>
      </c>
      <c r="AN363" s="152">
        <v>443</v>
      </c>
      <c r="AO363" s="152">
        <v>1227</v>
      </c>
      <c r="AP363" s="153">
        <v>0.36099999999999999</v>
      </c>
      <c r="AQ363" s="153">
        <v>0.39500000000000002</v>
      </c>
      <c r="AR363" s="154">
        <v>0.218</v>
      </c>
      <c r="AS363" s="154">
        <v>0.126</v>
      </c>
      <c r="AT363" s="154">
        <v>0.107</v>
      </c>
      <c r="AU363" s="155">
        <v>0.34</v>
      </c>
      <c r="AW363" s="196"/>
      <c r="AX363" s="144">
        <f t="shared" si="104"/>
        <v>83.979848866498742</v>
      </c>
      <c r="AY363" s="149">
        <v>282</v>
      </c>
      <c r="AZ363" s="150" t="s">
        <v>468</v>
      </c>
      <c r="BA363" s="149">
        <v>23</v>
      </c>
      <c r="BB363" s="151">
        <v>1</v>
      </c>
      <c r="BC363" s="152">
        <v>1985</v>
      </c>
      <c r="BD363" s="152">
        <v>1667</v>
      </c>
      <c r="BE363" s="149">
        <v>0.84</v>
      </c>
      <c r="BF363" s="152">
        <v>786</v>
      </c>
      <c r="BG363" s="152">
        <v>610</v>
      </c>
      <c r="BH363" s="152">
        <v>1396</v>
      </c>
      <c r="BI363" s="153">
        <v>0.437</v>
      </c>
      <c r="BJ363" s="153">
        <v>0.48399999999999999</v>
      </c>
      <c r="BK363" s="154">
        <v>0.19400000000000001</v>
      </c>
      <c r="BL363" s="154">
        <v>0.126</v>
      </c>
      <c r="BM363" s="154">
        <v>9.8000000000000004E-2</v>
      </c>
      <c r="BN363" s="154">
        <v>0.39800000000000002</v>
      </c>
      <c r="DU363" s="4"/>
      <c r="DZ363" s="196"/>
      <c r="EA363" s="196"/>
      <c r="EB363" s="196"/>
      <c r="EC363" s="196"/>
      <c r="ED363" s="196"/>
      <c r="EE363" s="196"/>
    </row>
    <row r="364" spans="30:135" ht="13" x14ac:dyDescent="0.15">
      <c r="AD364" s="144">
        <f t="shared" si="102"/>
        <v>78.476190476190467</v>
      </c>
      <c r="AE364" s="144">
        <f t="shared" si="103"/>
        <v>71.116504854368941</v>
      </c>
      <c r="AF364" s="149">
        <v>283</v>
      </c>
      <c r="AG364" s="150" t="s">
        <v>320</v>
      </c>
      <c r="AH364" s="149">
        <v>21</v>
      </c>
      <c r="AI364" s="151">
        <v>1</v>
      </c>
      <c r="AJ364" s="152">
        <v>1648</v>
      </c>
      <c r="AK364" s="152">
        <v>1172</v>
      </c>
      <c r="AL364" s="149">
        <v>0.71099999999999997</v>
      </c>
      <c r="AM364" s="152">
        <v>775</v>
      </c>
      <c r="AN364" s="152">
        <v>459</v>
      </c>
      <c r="AO364" s="152">
        <v>1234</v>
      </c>
      <c r="AP364" s="153">
        <v>0.372</v>
      </c>
      <c r="AQ364" s="153">
        <v>0.40200000000000002</v>
      </c>
      <c r="AR364" s="154">
        <v>0.17699999999999999</v>
      </c>
      <c r="AS364" s="154">
        <v>8.8999999999999996E-2</v>
      </c>
      <c r="AT364" s="154">
        <v>6.9000000000000006E-2</v>
      </c>
      <c r="AU364" s="155">
        <v>0.34</v>
      </c>
      <c r="AW364" s="196"/>
      <c r="AX364" s="144">
        <f t="shared" si="104"/>
        <v>84.119106699751853</v>
      </c>
      <c r="AY364" s="149">
        <v>283</v>
      </c>
      <c r="AZ364" s="150" t="s">
        <v>524</v>
      </c>
      <c r="BA364" s="149">
        <v>24</v>
      </c>
      <c r="BB364" s="151">
        <v>1</v>
      </c>
      <c r="BC364" s="152">
        <v>2015</v>
      </c>
      <c r="BD364" s="152">
        <v>1695</v>
      </c>
      <c r="BE364" s="149">
        <v>0.84099999999999997</v>
      </c>
      <c r="BF364" s="152">
        <v>896</v>
      </c>
      <c r="BG364" s="152">
        <v>616</v>
      </c>
      <c r="BH364" s="152">
        <v>1512</v>
      </c>
      <c r="BI364" s="153">
        <v>0.40699999999999997</v>
      </c>
      <c r="BJ364" s="151">
        <v>0.46</v>
      </c>
      <c r="BK364" s="154">
        <v>0.158</v>
      </c>
      <c r="BL364" s="154">
        <v>0.109</v>
      </c>
      <c r="BM364" s="155">
        <v>0.09</v>
      </c>
      <c r="BN364" s="154">
        <v>0.39300000000000002</v>
      </c>
      <c r="DU364" s="4"/>
      <c r="DZ364" s="196"/>
      <c r="EA364" s="196"/>
      <c r="EB364" s="196"/>
      <c r="EC364" s="196"/>
      <c r="ED364" s="196"/>
      <c r="EE364" s="196"/>
    </row>
    <row r="365" spans="30:135" ht="13" x14ac:dyDescent="0.15">
      <c r="AD365" s="144">
        <f t="shared" si="102"/>
        <v>84.571428571428569</v>
      </c>
      <c r="AE365" s="144">
        <f t="shared" si="103"/>
        <v>71.058558558558559</v>
      </c>
      <c r="AF365" s="149">
        <v>284</v>
      </c>
      <c r="AG365" s="150" t="s">
        <v>576</v>
      </c>
      <c r="AH365" s="149">
        <v>21</v>
      </c>
      <c r="AI365" s="151">
        <v>1</v>
      </c>
      <c r="AJ365" s="152">
        <v>1776</v>
      </c>
      <c r="AK365" s="152">
        <v>1262</v>
      </c>
      <c r="AL365" s="149">
        <v>0.71099999999999997</v>
      </c>
      <c r="AM365" s="152">
        <v>801</v>
      </c>
      <c r="AN365" s="152">
        <v>466</v>
      </c>
      <c r="AO365" s="152">
        <v>1267</v>
      </c>
      <c r="AP365" s="153">
        <v>0.36799999999999999</v>
      </c>
      <c r="AQ365" s="153">
        <v>0.40899999999999997</v>
      </c>
      <c r="AR365" s="154">
        <v>0.20399999999999999</v>
      </c>
      <c r="AS365" s="155">
        <v>0.1</v>
      </c>
      <c r="AT365" s="154">
        <v>8.8999999999999996E-2</v>
      </c>
      <c r="AU365" s="154">
        <v>0.33700000000000002</v>
      </c>
      <c r="AW365" s="196"/>
      <c r="AX365" s="144">
        <f t="shared" si="104"/>
        <v>84.151156232374504</v>
      </c>
      <c r="AY365" s="149">
        <v>284</v>
      </c>
      <c r="AZ365" s="150" t="s">
        <v>400</v>
      </c>
      <c r="BA365" s="149">
        <v>22</v>
      </c>
      <c r="BB365" s="151">
        <v>1</v>
      </c>
      <c r="BC365" s="152">
        <v>1773</v>
      </c>
      <c r="BD365" s="152">
        <v>1492</v>
      </c>
      <c r="BE365" s="149">
        <v>0.84199999999999997</v>
      </c>
      <c r="BF365" s="152">
        <v>798</v>
      </c>
      <c r="BG365" s="152">
        <v>581</v>
      </c>
      <c r="BH365" s="152">
        <v>1379</v>
      </c>
      <c r="BI365" s="153">
        <v>0.42099999999999999</v>
      </c>
      <c r="BJ365" s="153">
        <v>0.46700000000000003</v>
      </c>
      <c r="BK365" s="154">
        <v>0.14799999999999999</v>
      </c>
      <c r="BL365" s="155">
        <v>0.09</v>
      </c>
      <c r="BM365" s="154">
        <v>6.7000000000000004E-2</v>
      </c>
      <c r="BN365" s="154">
        <v>0.39500000000000002</v>
      </c>
      <c r="DU365" s="4"/>
      <c r="DZ365" s="196"/>
      <c r="EA365" s="196"/>
      <c r="EB365" s="196"/>
      <c r="EC365" s="196"/>
      <c r="ED365" s="196"/>
      <c r="EE365" s="196"/>
    </row>
    <row r="366" spans="30:135" ht="13" x14ac:dyDescent="0.15">
      <c r="AD366" s="144">
        <f t="shared" si="102"/>
        <v>80.473684210526315</v>
      </c>
      <c r="AE366" s="144">
        <f t="shared" si="103"/>
        <v>70.765206017004573</v>
      </c>
      <c r="AF366" s="149">
        <v>285</v>
      </c>
      <c r="AG366" s="150" t="s">
        <v>264</v>
      </c>
      <c r="AH366" s="149">
        <v>19</v>
      </c>
      <c r="AI366" s="151">
        <v>1</v>
      </c>
      <c r="AJ366" s="152">
        <v>1529</v>
      </c>
      <c r="AK366" s="152">
        <v>1082</v>
      </c>
      <c r="AL366" s="149">
        <v>0.70799999999999996</v>
      </c>
      <c r="AM366" s="152">
        <v>656</v>
      </c>
      <c r="AN366" s="152">
        <v>389</v>
      </c>
      <c r="AO366" s="152">
        <v>1045</v>
      </c>
      <c r="AP366" s="153">
        <v>0.372</v>
      </c>
      <c r="AQ366" s="151">
        <v>0.41</v>
      </c>
      <c r="AR366" s="154">
        <v>0.216</v>
      </c>
      <c r="AS366" s="154">
        <v>0.11799999999999999</v>
      </c>
      <c r="AT366" s="155">
        <v>0.09</v>
      </c>
      <c r="AU366" s="154">
        <v>0.34599999999999997</v>
      </c>
      <c r="AW366" s="196"/>
      <c r="AX366" s="144">
        <f t="shared" si="104"/>
        <v>84.17462482946793</v>
      </c>
      <c r="AY366" s="149">
        <v>285</v>
      </c>
      <c r="AZ366" s="150" t="s">
        <v>458</v>
      </c>
      <c r="BA366" s="149">
        <v>8</v>
      </c>
      <c r="BB366" s="151">
        <v>1</v>
      </c>
      <c r="BC366" s="152">
        <v>733</v>
      </c>
      <c r="BD366" s="152">
        <v>617</v>
      </c>
      <c r="BE366" s="149">
        <v>0.84199999999999997</v>
      </c>
      <c r="BF366" s="152">
        <v>298</v>
      </c>
      <c r="BG366" s="152">
        <v>221</v>
      </c>
      <c r="BH366" s="152">
        <v>519</v>
      </c>
      <c r="BI366" s="153">
        <v>0.42599999999999999</v>
      </c>
      <c r="BJ366" s="151">
        <v>0.48</v>
      </c>
      <c r="BK366" s="155">
        <v>0.18</v>
      </c>
      <c r="BL366" s="154">
        <v>0.127</v>
      </c>
      <c r="BM366" s="154">
        <v>8.8999999999999996E-2</v>
      </c>
      <c r="BN366" s="154">
        <v>0.40200000000000002</v>
      </c>
      <c r="DU366" s="4"/>
      <c r="DZ366" s="196"/>
      <c r="EA366" s="196"/>
      <c r="EB366" s="196"/>
      <c r="EC366" s="196"/>
      <c r="ED366" s="196"/>
      <c r="EE366" s="196"/>
    </row>
    <row r="367" spans="30:135" ht="13" x14ac:dyDescent="0.15">
      <c r="AD367" s="144">
        <f t="shared" si="102"/>
        <v>82</v>
      </c>
      <c r="AE367" s="144">
        <f t="shared" si="103"/>
        <v>70.83775185577943</v>
      </c>
      <c r="AF367" s="149">
        <v>286</v>
      </c>
      <c r="AG367" s="150" t="s">
        <v>555</v>
      </c>
      <c r="AH367" s="149">
        <v>23</v>
      </c>
      <c r="AI367" s="151">
        <v>1</v>
      </c>
      <c r="AJ367" s="152">
        <v>1886</v>
      </c>
      <c r="AK367" s="152">
        <v>1336</v>
      </c>
      <c r="AL367" s="149">
        <v>0.70799999999999996</v>
      </c>
      <c r="AM367" s="152">
        <v>843</v>
      </c>
      <c r="AN367" s="152">
        <v>463</v>
      </c>
      <c r="AO367" s="152">
        <v>1306</v>
      </c>
      <c r="AP367" s="153">
        <v>0.35499999999999998</v>
      </c>
      <c r="AQ367" s="153">
        <v>0.39100000000000001</v>
      </c>
      <c r="AR367" s="154">
        <v>0.20300000000000001</v>
      </c>
      <c r="AS367" s="154">
        <v>0.11799999999999999</v>
      </c>
      <c r="AT367" s="154">
        <v>8.8999999999999996E-2</v>
      </c>
      <c r="AU367" s="154">
        <v>0.34300000000000003</v>
      </c>
      <c r="AW367" s="196"/>
      <c r="AX367" s="144">
        <f t="shared" si="104"/>
        <v>84.163402350307777</v>
      </c>
      <c r="AY367" s="149">
        <v>286</v>
      </c>
      <c r="AZ367" s="150" t="s">
        <v>546</v>
      </c>
      <c r="BA367" s="149">
        <v>22</v>
      </c>
      <c r="BB367" s="151">
        <v>1</v>
      </c>
      <c r="BC367" s="152">
        <v>1787</v>
      </c>
      <c r="BD367" s="152">
        <v>1504</v>
      </c>
      <c r="BE367" s="149">
        <v>0.84199999999999997</v>
      </c>
      <c r="BF367" s="152">
        <v>833</v>
      </c>
      <c r="BG367" s="152">
        <v>553</v>
      </c>
      <c r="BH367" s="152">
        <v>1386</v>
      </c>
      <c r="BI367" s="153">
        <v>0.39900000000000002</v>
      </c>
      <c r="BJ367" s="153">
        <v>0.45900000000000002</v>
      </c>
      <c r="BK367" s="154">
        <v>0.14699999999999999</v>
      </c>
      <c r="BL367" s="154">
        <v>9.5000000000000001E-2</v>
      </c>
      <c r="BM367" s="154">
        <v>7.4999999999999997E-2</v>
      </c>
      <c r="BN367" s="154">
        <v>0.38300000000000001</v>
      </c>
      <c r="DU367" s="4"/>
      <c r="DZ367" s="196"/>
      <c r="EA367" s="196"/>
      <c r="EB367" s="196"/>
      <c r="EC367" s="196"/>
      <c r="ED367" s="196"/>
      <c r="EE367" s="196"/>
    </row>
    <row r="368" spans="30:135" ht="13" x14ac:dyDescent="0.15">
      <c r="AD368" s="144">
        <f t="shared" si="102"/>
        <v>87.476190476190467</v>
      </c>
      <c r="AE368" s="144">
        <f t="shared" si="103"/>
        <v>70.549809471965162</v>
      </c>
      <c r="AF368" s="149">
        <v>287</v>
      </c>
      <c r="AG368" s="150" t="s">
        <v>581</v>
      </c>
      <c r="AH368" s="149">
        <v>21</v>
      </c>
      <c r="AI368" s="151">
        <v>1</v>
      </c>
      <c r="AJ368" s="152">
        <v>1837</v>
      </c>
      <c r="AK368" s="152">
        <v>1296</v>
      </c>
      <c r="AL368" s="149">
        <v>0.70499999999999996</v>
      </c>
      <c r="AM368" s="152">
        <v>784</v>
      </c>
      <c r="AN368" s="152">
        <v>453</v>
      </c>
      <c r="AO368" s="152">
        <v>1237</v>
      </c>
      <c r="AP368" s="153">
        <v>0.36599999999999999</v>
      </c>
      <c r="AQ368" s="153">
        <v>0.40899999999999997</v>
      </c>
      <c r="AR368" s="154">
        <v>0.219</v>
      </c>
      <c r="AS368" s="154">
        <v>0.126</v>
      </c>
      <c r="AT368" s="154">
        <v>0.107</v>
      </c>
      <c r="AU368" s="154">
        <v>0.34300000000000003</v>
      </c>
      <c r="AW368" s="196"/>
      <c r="AX368" s="144">
        <f t="shared" si="104"/>
        <v>84.18952618453865</v>
      </c>
      <c r="AY368" s="149">
        <v>287</v>
      </c>
      <c r="AZ368" s="150" t="s">
        <v>483</v>
      </c>
      <c r="BA368" s="149">
        <v>25</v>
      </c>
      <c r="BB368" s="151">
        <v>1</v>
      </c>
      <c r="BC368" s="152">
        <v>2005</v>
      </c>
      <c r="BD368" s="152">
        <v>1688</v>
      </c>
      <c r="BE368" s="149">
        <v>0.84199999999999997</v>
      </c>
      <c r="BF368" s="152">
        <v>926</v>
      </c>
      <c r="BG368" s="152">
        <v>608</v>
      </c>
      <c r="BH368" s="152">
        <v>1534</v>
      </c>
      <c r="BI368" s="153">
        <v>0.39600000000000002</v>
      </c>
      <c r="BJ368" s="153">
        <v>0.45500000000000002</v>
      </c>
      <c r="BK368" s="154">
        <v>0.14499999999999999</v>
      </c>
      <c r="BL368" s="154">
        <v>0.108</v>
      </c>
      <c r="BM368" s="154">
        <v>8.5999999999999993E-2</v>
      </c>
      <c r="BN368" s="154">
        <v>0.38600000000000001</v>
      </c>
      <c r="DU368" s="4"/>
      <c r="DZ368" s="196"/>
      <c r="EA368" s="196"/>
      <c r="EB368" s="196"/>
      <c r="EC368" s="196"/>
      <c r="ED368" s="196"/>
      <c r="EE368" s="196"/>
    </row>
    <row r="369" spans="30:135" ht="13" x14ac:dyDescent="0.15">
      <c r="AD369" s="144">
        <f t="shared" si="102"/>
        <v>85.111111111111114</v>
      </c>
      <c r="AE369" s="144">
        <f t="shared" si="103"/>
        <v>70.36553524804178</v>
      </c>
      <c r="AF369" s="149">
        <v>288</v>
      </c>
      <c r="AG369" s="150" t="s">
        <v>476</v>
      </c>
      <c r="AH369" s="149">
        <v>18</v>
      </c>
      <c r="AI369" s="151">
        <v>1</v>
      </c>
      <c r="AJ369" s="152">
        <v>1532</v>
      </c>
      <c r="AK369" s="152">
        <v>1078</v>
      </c>
      <c r="AL369" s="149">
        <v>0.70399999999999996</v>
      </c>
      <c r="AM369" s="152">
        <v>640</v>
      </c>
      <c r="AN369" s="152">
        <v>400</v>
      </c>
      <c r="AO369" s="152">
        <v>1040</v>
      </c>
      <c r="AP369" s="153">
        <v>0.38500000000000001</v>
      </c>
      <c r="AQ369" s="151">
        <v>0.41</v>
      </c>
      <c r="AR369" s="154">
        <v>0.214</v>
      </c>
      <c r="AS369" s="154">
        <v>0.129</v>
      </c>
      <c r="AT369" s="154">
        <v>9.2999999999999999E-2</v>
      </c>
      <c r="AU369" s="154">
        <v>0.34799999999999998</v>
      </c>
      <c r="AW369" s="196"/>
      <c r="AX369" s="144">
        <f t="shared" si="104"/>
        <v>84.322508398656211</v>
      </c>
      <c r="AY369" s="149">
        <v>288</v>
      </c>
      <c r="AZ369" s="150" t="s">
        <v>582</v>
      </c>
      <c r="BA369" s="149">
        <v>12</v>
      </c>
      <c r="BB369" s="151">
        <v>1</v>
      </c>
      <c r="BC369" s="152">
        <v>893</v>
      </c>
      <c r="BD369" s="152">
        <v>753</v>
      </c>
      <c r="BE369" s="149">
        <v>0.84299999999999997</v>
      </c>
      <c r="BF369" s="152">
        <v>351</v>
      </c>
      <c r="BG369" s="152">
        <v>282</v>
      </c>
      <c r="BH369" s="152">
        <v>633</v>
      </c>
      <c r="BI369" s="153">
        <v>0.44500000000000001</v>
      </c>
      <c r="BJ369" s="153">
        <v>0.49399999999999999</v>
      </c>
      <c r="BK369" s="154">
        <v>0.20300000000000001</v>
      </c>
      <c r="BL369" s="154">
        <v>0.113</v>
      </c>
      <c r="BM369" s="155">
        <v>0.09</v>
      </c>
      <c r="BN369" s="154">
        <v>0.39300000000000002</v>
      </c>
      <c r="DU369" s="4"/>
      <c r="DZ369" s="196"/>
      <c r="EA369" s="196"/>
      <c r="EB369" s="196"/>
      <c r="EC369" s="196"/>
      <c r="ED369" s="196"/>
      <c r="EE369" s="196"/>
    </row>
    <row r="370" spans="30:135" ht="13" x14ac:dyDescent="0.15">
      <c r="AD370" s="144">
        <f t="shared" si="102"/>
        <v>87.899999999999991</v>
      </c>
      <c r="AE370" s="144">
        <f t="shared" si="103"/>
        <v>70.420932878270762</v>
      </c>
      <c r="AF370" s="149">
        <v>289</v>
      </c>
      <c r="AG370" s="150" t="s">
        <v>460</v>
      </c>
      <c r="AH370" s="149">
        <v>10</v>
      </c>
      <c r="AI370" s="151">
        <v>1</v>
      </c>
      <c r="AJ370" s="152">
        <v>879</v>
      </c>
      <c r="AK370" s="152">
        <v>619</v>
      </c>
      <c r="AL370" s="149">
        <v>0.70399999999999996</v>
      </c>
      <c r="AM370" s="152">
        <v>368</v>
      </c>
      <c r="AN370" s="152">
        <v>228</v>
      </c>
      <c r="AO370" s="152">
        <v>596</v>
      </c>
      <c r="AP370" s="153">
        <v>0.38300000000000001</v>
      </c>
      <c r="AQ370" s="153">
        <v>0.41799999999999998</v>
      </c>
      <c r="AR370" s="154">
        <v>0.23799999999999999</v>
      </c>
      <c r="AS370" s="154">
        <v>0.10100000000000001</v>
      </c>
      <c r="AT370" s="154">
        <v>7.6999999999999999E-2</v>
      </c>
      <c r="AU370" s="154">
        <v>0.33600000000000002</v>
      </c>
      <c r="AW370" s="196"/>
      <c r="AX370" s="144">
        <f t="shared" si="104"/>
        <v>84.273182957393487</v>
      </c>
      <c r="AY370" s="149">
        <v>289</v>
      </c>
      <c r="AZ370" s="150" t="s">
        <v>583</v>
      </c>
      <c r="BA370" s="149">
        <v>19</v>
      </c>
      <c r="BB370" s="151">
        <v>1</v>
      </c>
      <c r="BC370" s="152">
        <v>1596</v>
      </c>
      <c r="BD370" s="152">
        <v>1345</v>
      </c>
      <c r="BE370" s="149">
        <v>0.84299999999999997</v>
      </c>
      <c r="BF370" s="152">
        <v>685</v>
      </c>
      <c r="BG370" s="152">
        <v>480</v>
      </c>
      <c r="BH370" s="152">
        <v>1165</v>
      </c>
      <c r="BI370" s="153">
        <v>0.41199999999999998</v>
      </c>
      <c r="BJ370" s="151">
        <v>0.47</v>
      </c>
      <c r="BK370" s="154">
        <v>0.17199999999999999</v>
      </c>
      <c r="BL370" s="154">
        <v>0.11700000000000001</v>
      </c>
      <c r="BM370" s="155">
        <v>0.08</v>
      </c>
      <c r="BN370" s="154">
        <v>0.39100000000000001</v>
      </c>
      <c r="DU370" s="4"/>
      <c r="DZ370" s="196"/>
      <c r="EA370" s="196"/>
      <c r="EB370" s="196"/>
      <c r="EC370" s="196"/>
      <c r="ED370" s="196"/>
      <c r="EE370" s="196"/>
    </row>
    <row r="371" spans="30:135" ht="13" x14ac:dyDescent="0.15">
      <c r="AD371" s="144">
        <f t="shared" si="102"/>
        <v>92.75</v>
      </c>
      <c r="AE371" s="144">
        <f t="shared" si="103"/>
        <v>70.350404312668473</v>
      </c>
      <c r="AF371" s="149">
        <v>290</v>
      </c>
      <c r="AG371" s="150" t="s">
        <v>370</v>
      </c>
      <c r="AH371" s="149">
        <v>4</v>
      </c>
      <c r="AI371" s="151">
        <v>1</v>
      </c>
      <c r="AJ371" s="152">
        <v>371</v>
      </c>
      <c r="AK371" s="152">
        <v>261</v>
      </c>
      <c r="AL371" s="149">
        <v>0.70399999999999996</v>
      </c>
      <c r="AM371" s="152">
        <v>193</v>
      </c>
      <c r="AN371" s="152">
        <v>96</v>
      </c>
      <c r="AO371" s="152">
        <v>289</v>
      </c>
      <c r="AP371" s="153">
        <v>0.33200000000000002</v>
      </c>
      <c r="AQ371" s="153">
        <v>0.375</v>
      </c>
      <c r="AR371" s="154">
        <v>0.13500000000000001</v>
      </c>
      <c r="AS371" s="154">
        <v>9.7000000000000003E-2</v>
      </c>
      <c r="AT371" s="154">
        <v>7.2999999999999995E-2</v>
      </c>
      <c r="AU371" s="154">
        <v>0.33700000000000002</v>
      </c>
      <c r="AW371" s="196"/>
      <c r="AX371" s="144">
        <f t="shared" si="104"/>
        <v>84.338624338624328</v>
      </c>
      <c r="AY371" s="149">
        <v>290</v>
      </c>
      <c r="AZ371" s="150" t="s">
        <v>581</v>
      </c>
      <c r="BA371" s="149">
        <v>21</v>
      </c>
      <c r="BB371" s="151">
        <v>1</v>
      </c>
      <c r="BC371" s="152">
        <v>1890</v>
      </c>
      <c r="BD371" s="152">
        <v>1594</v>
      </c>
      <c r="BE371" s="149">
        <v>0.84299999999999997</v>
      </c>
      <c r="BF371" s="152">
        <v>793</v>
      </c>
      <c r="BG371" s="152">
        <v>578</v>
      </c>
      <c r="BH371" s="152">
        <v>1371</v>
      </c>
      <c r="BI371" s="153">
        <v>0.42199999999999999</v>
      </c>
      <c r="BJ371" s="153">
        <v>0.47099999999999997</v>
      </c>
      <c r="BK371" s="154">
        <v>0.16700000000000001</v>
      </c>
      <c r="BL371" s="154">
        <v>0.126</v>
      </c>
      <c r="BM371" s="154">
        <v>8.8999999999999996E-2</v>
      </c>
      <c r="BN371" s="154">
        <v>0.40500000000000003</v>
      </c>
      <c r="DU371" s="4"/>
      <c r="DZ371" s="196"/>
      <c r="EA371" s="196"/>
      <c r="EB371" s="196"/>
      <c r="EC371" s="196"/>
      <c r="ED371" s="196"/>
      <c r="EE371" s="196"/>
    </row>
    <row r="372" spans="30:135" ht="13" x14ac:dyDescent="0.15">
      <c r="AD372" s="144">
        <f t="shared" si="102"/>
        <v>77.478260869565219</v>
      </c>
      <c r="AE372" s="144">
        <f t="shared" si="103"/>
        <v>70.370370370370367</v>
      </c>
      <c r="AF372" s="149">
        <v>291</v>
      </c>
      <c r="AG372" s="150" t="s">
        <v>564</v>
      </c>
      <c r="AH372" s="149">
        <v>23</v>
      </c>
      <c r="AI372" s="151">
        <v>1</v>
      </c>
      <c r="AJ372" s="152">
        <v>1782</v>
      </c>
      <c r="AK372" s="152">
        <v>1254</v>
      </c>
      <c r="AL372" s="149">
        <v>0.70399999999999996</v>
      </c>
      <c r="AM372" s="152">
        <v>797</v>
      </c>
      <c r="AN372" s="152">
        <v>481</v>
      </c>
      <c r="AO372" s="152">
        <v>1278</v>
      </c>
      <c r="AP372" s="153">
        <v>0.376</v>
      </c>
      <c r="AQ372" s="153">
        <v>0.41099999999999998</v>
      </c>
      <c r="AR372" s="154">
        <v>0.21199999999999999</v>
      </c>
      <c r="AS372" s="154">
        <v>8.7999999999999995E-2</v>
      </c>
      <c r="AT372" s="154">
        <v>7.3999999999999996E-2</v>
      </c>
      <c r="AU372" s="154">
        <v>0.33400000000000002</v>
      </c>
      <c r="AW372" s="196"/>
      <c r="AX372" s="144">
        <f t="shared" si="104"/>
        <v>84.387966804979257</v>
      </c>
      <c r="AY372" s="149">
        <v>291</v>
      </c>
      <c r="AZ372" s="150" t="s">
        <v>348</v>
      </c>
      <c r="BA372" s="149">
        <v>21</v>
      </c>
      <c r="BB372" s="151">
        <v>1</v>
      </c>
      <c r="BC372" s="152">
        <v>1928</v>
      </c>
      <c r="BD372" s="152">
        <v>1627</v>
      </c>
      <c r="BE372" s="149">
        <v>0.84399999999999997</v>
      </c>
      <c r="BF372" s="152">
        <v>694</v>
      </c>
      <c r="BG372" s="152">
        <v>637</v>
      </c>
      <c r="BH372" s="152">
        <v>1331</v>
      </c>
      <c r="BI372" s="153">
        <v>0.47899999999999998</v>
      </c>
      <c r="BJ372" s="153">
        <v>0.52300000000000002</v>
      </c>
      <c r="BK372" s="154">
        <v>0.23100000000000001</v>
      </c>
      <c r="BL372" s="154">
        <v>9.6000000000000002E-2</v>
      </c>
      <c r="BM372" s="154">
        <v>7.8E-2</v>
      </c>
      <c r="BN372" s="155">
        <v>0.4</v>
      </c>
      <c r="DU372" s="4"/>
      <c r="DZ372" s="196"/>
      <c r="EA372" s="196"/>
      <c r="EB372" s="196"/>
      <c r="EC372" s="196"/>
      <c r="ED372" s="196"/>
      <c r="EE372" s="196"/>
    </row>
    <row r="373" spans="30:135" ht="13" x14ac:dyDescent="0.15">
      <c r="AD373" s="144">
        <f t="shared" si="102"/>
        <v>89.454545454545453</v>
      </c>
      <c r="AE373" s="144">
        <f t="shared" si="103"/>
        <v>70.325203252032523</v>
      </c>
      <c r="AF373" s="149">
        <v>292</v>
      </c>
      <c r="AG373" s="150" t="s">
        <v>519</v>
      </c>
      <c r="AH373" s="149">
        <v>22</v>
      </c>
      <c r="AI373" s="151">
        <v>1</v>
      </c>
      <c r="AJ373" s="152">
        <v>1968</v>
      </c>
      <c r="AK373" s="152">
        <v>1384</v>
      </c>
      <c r="AL373" s="149">
        <v>0.70299999999999996</v>
      </c>
      <c r="AM373" s="152">
        <v>959</v>
      </c>
      <c r="AN373" s="152">
        <v>512</v>
      </c>
      <c r="AO373" s="152">
        <v>1471</v>
      </c>
      <c r="AP373" s="153">
        <v>0.34799999999999998</v>
      </c>
      <c r="AQ373" s="153">
        <v>0.39600000000000002</v>
      </c>
      <c r="AR373" s="154">
        <v>0.17899999999999999</v>
      </c>
      <c r="AS373" s="154">
        <v>8.8999999999999996E-2</v>
      </c>
      <c r="AT373" s="155">
        <v>0.08</v>
      </c>
      <c r="AU373" s="154">
        <v>0.32600000000000001</v>
      </c>
      <c r="AW373" s="196"/>
      <c r="AX373" s="144">
        <f t="shared" si="104"/>
        <v>84.399788471708092</v>
      </c>
      <c r="AY373" s="149">
        <v>292</v>
      </c>
      <c r="AZ373" s="150" t="s">
        <v>283</v>
      </c>
      <c r="BA373" s="149">
        <v>23</v>
      </c>
      <c r="BB373" s="151">
        <v>1</v>
      </c>
      <c r="BC373" s="152">
        <v>1891</v>
      </c>
      <c r="BD373" s="152">
        <v>1596</v>
      </c>
      <c r="BE373" s="149">
        <v>0.84399999999999997</v>
      </c>
      <c r="BF373" s="152">
        <v>852</v>
      </c>
      <c r="BG373" s="152">
        <v>623</v>
      </c>
      <c r="BH373" s="152">
        <v>1475</v>
      </c>
      <c r="BI373" s="153">
        <v>0.42199999999999999</v>
      </c>
      <c r="BJ373" s="151">
        <v>0.47</v>
      </c>
      <c r="BK373" s="154">
        <v>0.152</v>
      </c>
      <c r="BL373" s="154">
        <v>9.5000000000000001E-2</v>
      </c>
      <c r="BM373" s="154">
        <v>8.5000000000000006E-2</v>
      </c>
      <c r="BN373" s="154">
        <v>0.38900000000000001</v>
      </c>
      <c r="DU373" s="4"/>
      <c r="DZ373" s="196"/>
      <c r="EA373" s="196"/>
      <c r="EB373" s="196"/>
      <c r="EC373" s="196"/>
      <c r="ED373" s="196"/>
      <c r="EE373" s="196"/>
    </row>
    <row r="374" spans="30:135" ht="13" x14ac:dyDescent="0.15">
      <c r="AD374" s="144">
        <f t="shared" si="102"/>
        <v>84.263157894736835</v>
      </c>
      <c r="AE374" s="144">
        <f t="shared" si="103"/>
        <v>70.081199250468458</v>
      </c>
      <c r="AF374" s="149">
        <v>293</v>
      </c>
      <c r="AG374" s="150" t="s">
        <v>512</v>
      </c>
      <c r="AH374" s="149">
        <v>19</v>
      </c>
      <c r="AI374" s="151">
        <v>1</v>
      </c>
      <c r="AJ374" s="152">
        <v>1601</v>
      </c>
      <c r="AK374" s="152">
        <v>1122</v>
      </c>
      <c r="AL374" s="149">
        <v>0.70099999999999996</v>
      </c>
      <c r="AM374" s="152">
        <v>716</v>
      </c>
      <c r="AN374" s="152">
        <v>388</v>
      </c>
      <c r="AO374" s="152">
        <v>1104</v>
      </c>
      <c r="AP374" s="153">
        <v>0.35099999999999998</v>
      </c>
      <c r="AQ374" s="153">
        <v>0.39300000000000002</v>
      </c>
      <c r="AR374" s="154">
        <v>0.19900000000000001</v>
      </c>
      <c r="AS374" s="154">
        <v>0.13200000000000001</v>
      </c>
      <c r="AT374" s="154">
        <v>0.10100000000000001</v>
      </c>
      <c r="AU374" s="155">
        <v>0.34</v>
      </c>
      <c r="AW374" s="196"/>
      <c r="AX374" s="144">
        <f t="shared" si="104"/>
        <v>84.74834773767158</v>
      </c>
      <c r="AY374" s="149">
        <v>293</v>
      </c>
      <c r="AZ374" s="150" t="s">
        <v>385</v>
      </c>
      <c r="BA374" s="149">
        <v>23</v>
      </c>
      <c r="BB374" s="151">
        <v>1</v>
      </c>
      <c r="BC374" s="152">
        <v>1967</v>
      </c>
      <c r="BD374" s="152">
        <v>1667</v>
      </c>
      <c r="BE374" s="149">
        <v>0.84699999999999998</v>
      </c>
      <c r="BF374" s="152">
        <v>901</v>
      </c>
      <c r="BG374" s="152">
        <v>619</v>
      </c>
      <c r="BH374" s="152">
        <v>1520</v>
      </c>
      <c r="BI374" s="153">
        <v>0.40699999999999997</v>
      </c>
      <c r="BJ374" s="153">
        <v>0.47099999999999997</v>
      </c>
      <c r="BK374" s="154">
        <v>0.154</v>
      </c>
      <c r="BL374" s="154">
        <v>9.5000000000000001E-2</v>
      </c>
      <c r="BM374" s="154">
        <v>7.2999999999999995E-2</v>
      </c>
      <c r="BN374" s="154">
        <v>0.38200000000000001</v>
      </c>
      <c r="DU374" s="4"/>
      <c r="DZ374" s="196"/>
      <c r="EA374" s="196"/>
      <c r="EB374" s="196"/>
      <c r="EC374" s="196"/>
      <c r="ED374" s="196"/>
      <c r="EE374" s="196"/>
    </row>
    <row r="375" spans="30:135" ht="13" x14ac:dyDescent="0.15">
      <c r="AD375" s="144">
        <f t="shared" si="102"/>
        <v>84.357142857142847</v>
      </c>
      <c r="AE375" s="144">
        <f t="shared" si="103"/>
        <v>69.771380186282812</v>
      </c>
      <c r="AF375" s="149">
        <v>294</v>
      </c>
      <c r="AG375" s="150" t="s">
        <v>482</v>
      </c>
      <c r="AH375" s="149">
        <v>14</v>
      </c>
      <c r="AI375" s="151">
        <v>1</v>
      </c>
      <c r="AJ375" s="152">
        <v>1181</v>
      </c>
      <c r="AK375" s="152">
        <v>824</v>
      </c>
      <c r="AL375" s="149">
        <v>0.69799999999999995</v>
      </c>
      <c r="AM375" s="152">
        <v>536</v>
      </c>
      <c r="AN375" s="152">
        <v>314</v>
      </c>
      <c r="AO375" s="152">
        <v>850</v>
      </c>
      <c r="AP375" s="153">
        <v>0.36899999999999999</v>
      </c>
      <c r="AQ375" s="153">
        <v>0.40799999999999997</v>
      </c>
      <c r="AR375" s="155">
        <v>0.2</v>
      </c>
      <c r="AS375" s="155">
        <v>0.1</v>
      </c>
      <c r="AT375" s="154">
        <v>8.2000000000000003E-2</v>
      </c>
      <c r="AU375" s="154">
        <v>0.33400000000000002</v>
      </c>
      <c r="AW375" s="196"/>
      <c r="AX375" s="144">
        <f t="shared" si="104"/>
        <v>84.694494857834243</v>
      </c>
      <c r="AY375" s="149">
        <v>294</v>
      </c>
      <c r="AZ375" s="150" t="s">
        <v>496</v>
      </c>
      <c r="BA375" s="149">
        <v>21</v>
      </c>
      <c r="BB375" s="151">
        <v>1</v>
      </c>
      <c r="BC375" s="152">
        <v>1653</v>
      </c>
      <c r="BD375" s="152">
        <v>1400</v>
      </c>
      <c r="BE375" s="149">
        <v>0.84699999999999998</v>
      </c>
      <c r="BF375" s="152">
        <v>687</v>
      </c>
      <c r="BG375" s="152">
        <v>515</v>
      </c>
      <c r="BH375" s="152">
        <v>1202</v>
      </c>
      <c r="BI375" s="153">
        <v>0.42799999999999999</v>
      </c>
      <c r="BJ375" s="153">
        <v>0.47699999999999998</v>
      </c>
      <c r="BK375" s="154">
        <v>0.17699999999999999</v>
      </c>
      <c r="BL375" s="154">
        <v>0.11600000000000001</v>
      </c>
      <c r="BM375" s="154">
        <v>8.8999999999999996E-2</v>
      </c>
      <c r="BN375" s="154">
        <v>0.39900000000000002</v>
      </c>
      <c r="DU375" s="4"/>
      <c r="DZ375" s="196"/>
      <c r="EA375" s="196"/>
      <c r="EB375" s="196"/>
      <c r="EC375" s="196"/>
      <c r="ED375" s="196"/>
      <c r="EE375" s="196"/>
    </row>
    <row r="376" spans="30:135" ht="13" x14ac:dyDescent="0.15">
      <c r="AD376" s="144">
        <f t="shared" si="102"/>
        <v>81.642857142857139</v>
      </c>
      <c r="AE376" s="144">
        <f t="shared" si="103"/>
        <v>69.728783902012253</v>
      </c>
      <c r="AF376" s="149">
        <v>295</v>
      </c>
      <c r="AG376" s="150" t="s">
        <v>579</v>
      </c>
      <c r="AH376" s="149">
        <v>14</v>
      </c>
      <c r="AI376" s="151">
        <v>1</v>
      </c>
      <c r="AJ376" s="152">
        <v>1143</v>
      </c>
      <c r="AK376" s="152">
        <v>797</v>
      </c>
      <c r="AL376" s="149">
        <v>0.69699999999999995</v>
      </c>
      <c r="AM376" s="152">
        <v>503</v>
      </c>
      <c r="AN376" s="152">
        <v>271</v>
      </c>
      <c r="AO376" s="152">
        <v>774</v>
      </c>
      <c r="AP376" s="151">
        <v>0.35</v>
      </c>
      <c r="AQ376" s="153">
        <v>0.40200000000000002</v>
      </c>
      <c r="AR376" s="154">
        <v>0.224</v>
      </c>
      <c r="AS376" s="154">
        <v>0.114</v>
      </c>
      <c r="AT376" s="154">
        <v>8.5000000000000006E-2</v>
      </c>
      <c r="AU376" s="154">
        <v>0.32600000000000001</v>
      </c>
      <c r="AW376" s="196"/>
      <c r="AX376" s="144">
        <f t="shared" si="104"/>
        <v>84.722222222222214</v>
      </c>
      <c r="AY376" s="149">
        <v>295</v>
      </c>
      <c r="AZ376" s="150" t="s">
        <v>510</v>
      </c>
      <c r="BA376" s="149">
        <v>17</v>
      </c>
      <c r="BB376" s="151">
        <v>1</v>
      </c>
      <c r="BC376" s="152">
        <v>1440</v>
      </c>
      <c r="BD376" s="152">
        <v>1220</v>
      </c>
      <c r="BE376" s="149">
        <v>0.84699999999999998</v>
      </c>
      <c r="BF376" s="152">
        <v>552</v>
      </c>
      <c r="BG376" s="152">
        <v>459</v>
      </c>
      <c r="BH376" s="152">
        <v>1011</v>
      </c>
      <c r="BI376" s="153">
        <v>0.45400000000000001</v>
      </c>
      <c r="BJ376" s="153">
        <v>0.499</v>
      </c>
      <c r="BK376" s="154">
        <v>0.21299999999999999</v>
      </c>
      <c r="BL376" s="154">
        <v>0.108</v>
      </c>
      <c r="BM376" s="154">
        <v>8.4000000000000005E-2</v>
      </c>
      <c r="BN376" s="154">
        <v>0.40100000000000002</v>
      </c>
      <c r="DU376" s="4"/>
      <c r="DZ376" s="196"/>
      <c r="EA376" s="196"/>
      <c r="EB376" s="196"/>
      <c r="EC376" s="196"/>
      <c r="ED376" s="196"/>
      <c r="EE376" s="196"/>
    </row>
    <row r="377" spans="30:135" ht="13" x14ac:dyDescent="0.15">
      <c r="AD377" s="144">
        <f t="shared" si="102"/>
        <v>85.476190476190482</v>
      </c>
      <c r="AE377" s="144">
        <f t="shared" si="103"/>
        <v>69.749303621169915</v>
      </c>
      <c r="AF377" s="149">
        <v>296</v>
      </c>
      <c r="AG377" s="150" t="s">
        <v>428</v>
      </c>
      <c r="AH377" s="149">
        <v>21</v>
      </c>
      <c r="AI377" s="151">
        <v>1</v>
      </c>
      <c r="AJ377" s="152">
        <v>1795</v>
      </c>
      <c r="AK377" s="152">
        <v>1252</v>
      </c>
      <c r="AL377" s="149">
        <v>0.69699999999999995</v>
      </c>
      <c r="AM377" s="152">
        <v>861</v>
      </c>
      <c r="AN377" s="152">
        <v>467</v>
      </c>
      <c r="AO377" s="152">
        <v>1328</v>
      </c>
      <c r="AP377" s="153">
        <v>0.35199999999999998</v>
      </c>
      <c r="AQ377" s="153">
        <v>0.39200000000000002</v>
      </c>
      <c r="AR377" s="154">
        <v>0.17599999999999999</v>
      </c>
      <c r="AS377" s="154">
        <v>0.10100000000000001</v>
      </c>
      <c r="AT377" s="154">
        <v>8.4000000000000005E-2</v>
      </c>
      <c r="AU377" s="154">
        <v>0.33400000000000002</v>
      </c>
      <c r="AW377" s="196"/>
      <c r="AX377" s="144">
        <f t="shared" si="104"/>
        <v>84.78676002546149</v>
      </c>
      <c r="AY377" s="149">
        <v>296</v>
      </c>
      <c r="AZ377" s="150" t="s">
        <v>584</v>
      </c>
      <c r="BA377" s="149">
        <v>19</v>
      </c>
      <c r="BB377" s="151">
        <v>1</v>
      </c>
      <c r="BC377" s="152">
        <v>1571</v>
      </c>
      <c r="BD377" s="152">
        <v>1332</v>
      </c>
      <c r="BE377" s="149">
        <v>0.84799999999999998</v>
      </c>
      <c r="BF377" s="152">
        <v>676</v>
      </c>
      <c r="BG377" s="152">
        <v>519</v>
      </c>
      <c r="BH377" s="152">
        <v>1195</v>
      </c>
      <c r="BI377" s="153">
        <v>0.434</v>
      </c>
      <c r="BJ377" s="153">
        <v>0.49199999999999999</v>
      </c>
      <c r="BK377" s="154">
        <v>0.16400000000000001</v>
      </c>
      <c r="BL377" s="154">
        <v>9.4E-2</v>
      </c>
      <c r="BM377" s="154">
        <v>7.8E-2</v>
      </c>
      <c r="BN377" s="154">
        <v>0.39300000000000002</v>
      </c>
      <c r="DU377" s="4"/>
      <c r="DZ377" s="196"/>
      <c r="EA377" s="196"/>
      <c r="EB377" s="196"/>
      <c r="EC377" s="196"/>
      <c r="ED377" s="196"/>
      <c r="EE377" s="196"/>
    </row>
    <row r="378" spans="30:135" ht="13" x14ac:dyDescent="0.15">
      <c r="AD378" s="144">
        <f t="shared" si="102"/>
        <v>78.727272727272734</v>
      </c>
      <c r="AE378" s="144">
        <f t="shared" si="103"/>
        <v>69.688221709006925</v>
      </c>
      <c r="AF378" s="149">
        <v>297</v>
      </c>
      <c r="AG378" s="150" t="s">
        <v>570</v>
      </c>
      <c r="AH378" s="149">
        <v>22</v>
      </c>
      <c r="AI378" s="151">
        <v>1</v>
      </c>
      <c r="AJ378" s="152">
        <v>1732</v>
      </c>
      <c r="AK378" s="152">
        <v>1207</v>
      </c>
      <c r="AL378" s="149">
        <v>0.69699999999999995</v>
      </c>
      <c r="AM378" s="152">
        <v>720</v>
      </c>
      <c r="AN378" s="152">
        <v>421</v>
      </c>
      <c r="AO378" s="152">
        <v>1141</v>
      </c>
      <c r="AP378" s="153">
        <v>0.36899999999999999</v>
      </c>
      <c r="AQ378" s="153">
        <v>0.41099999999999998</v>
      </c>
      <c r="AR378" s="154">
        <v>0.23300000000000001</v>
      </c>
      <c r="AS378" s="154">
        <v>0.127</v>
      </c>
      <c r="AT378" s="154">
        <v>9.5000000000000001E-2</v>
      </c>
      <c r="AU378" s="154">
        <v>0.33900000000000002</v>
      </c>
      <c r="AW378" s="196"/>
      <c r="AX378" s="144">
        <f t="shared" si="104"/>
        <v>84.918549658434046</v>
      </c>
      <c r="AY378" s="149">
        <v>297</v>
      </c>
      <c r="AZ378" s="150" t="s">
        <v>411</v>
      </c>
      <c r="BA378" s="149">
        <v>23</v>
      </c>
      <c r="BB378" s="151">
        <v>1</v>
      </c>
      <c r="BC378" s="152">
        <v>1903</v>
      </c>
      <c r="BD378" s="152">
        <v>1616</v>
      </c>
      <c r="BE378" s="149">
        <v>0.84899999999999998</v>
      </c>
      <c r="BF378" s="152">
        <v>711</v>
      </c>
      <c r="BG378" s="152">
        <v>625</v>
      </c>
      <c r="BH378" s="152">
        <v>1336</v>
      </c>
      <c r="BI378" s="153">
        <v>0.46800000000000003</v>
      </c>
      <c r="BJ378" s="153">
        <v>0.51100000000000001</v>
      </c>
      <c r="BK378" s="154">
        <v>0.21099999999999999</v>
      </c>
      <c r="BL378" s="154">
        <v>0.105</v>
      </c>
      <c r="BM378" s="154">
        <v>7.2999999999999995E-2</v>
      </c>
      <c r="BN378" s="154">
        <v>0.40699999999999997</v>
      </c>
      <c r="DU378" s="4"/>
      <c r="DZ378" s="196"/>
      <c r="EA378" s="196"/>
      <c r="EB378" s="196"/>
      <c r="EC378" s="196"/>
      <c r="ED378" s="196"/>
      <c r="EE378" s="196"/>
    </row>
    <row r="379" spans="30:135" ht="13" x14ac:dyDescent="0.15">
      <c r="AD379" s="144">
        <f t="shared" si="102"/>
        <v>86.777777777777771</v>
      </c>
      <c r="AE379" s="144">
        <f t="shared" si="103"/>
        <v>69.462227912932136</v>
      </c>
      <c r="AF379" s="149">
        <v>298</v>
      </c>
      <c r="AG379" s="150" t="s">
        <v>533</v>
      </c>
      <c r="AH379" s="149">
        <v>18</v>
      </c>
      <c r="AI379" s="151">
        <v>1</v>
      </c>
      <c r="AJ379" s="152">
        <v>1562</v>
      </c>
      <c r="AK379" s="152">
        <v>1085</v>
      </c>
      <c r="AL379" s="149">
        <v>0.69499999999999995</v>
      </c>
      <c r="AM379" s="152">
        <v>656</v>
      </c>
      <c r="AN379" s="152">
        <v>409</v>
      </c>
      <c r="AO379" s="152">
        <v>1065</v>
      </c>
      <c r="AP379" s="153">
        <v>0.38400000000000001</v>
      </c>
      <c r="AQ379" s="153">
        <v>0.41799999999999998</v>
      </c>
      <c r="AR379" s="154">
        <v>0.23699999999999999</v>
      </c>
      <c r="AS379" s="154">
        <v>0.10100000000000001</v>
      </c>
      <c r="AT379" s="154">
        <v>8.5999999999999993E-2</v>
      </c>
      <c r="AU379" s="154">
        <v>0.33700000000000002</v>
      </c>
      <c r="AW379" s="196"/>
      <c r="AX379" s="144">
        <f t="shared" si="104"/>
        <v>84.850078905839027</v>
      </c>
      <c r="AY379" s="149">
        <v>298</v>
      </c>
      <c r="AZ379" s="150" t="s">
        <v>410</v>
      </c>
      <c r="BA379" s="149">
        <v>24</v>
      </c>
      <c r="BB379" s="151">
        <v>1</v>
      </c>
      <c r="BC379" s="152">
        <v>1901</v>
      </c>
      <c r="BD379" s="152">
        <v>1613</v>
      </c>
      <c r="BE379" s="149">
        <v>0.84899999999999998</v>
      </c>
      <c r="BF379" s="152">
        <v>754</v>
      </c>
      <c r="BG379" s="152">
        <v>571</v>
      </c>
      <c r="BH379" s="152">
        <v>1325</v>
      </c>
      <c r="BI379" s="153">
        <v>0.43099999999999999</v>
      </c>
      <c r="BJ379" s="153">
        <v>0.499</v>
      </c>
      <c r="BK379" s="154">
        <v>0.20699999999999999</v>
      </c>
      <c r="BL379" s="155">
        <v>0.12</v>
      </c>
      <c r="BM379" s="154">
        <v>8.5000000000000006E-2</v>
      </c>
      <c r="BN379" s="154">
        <v>0.38700000000000001</v>
      </c>
      <c r="DU379" s="4"/>
      <c r="DZ379" s="196"/>
      <c r="EA379" s="196"/>
      <c r="EB379" s="196"/>
      <c r="EC379" s="196"/>
      <c r="ED379" s="196"/>
      <c r="EE379" s="196"/>
    </row>
    <row r="380" spans="30:135" ht="13" x14ac:dyDescent="0.15">
      <c r="AD380" s="144">
        <f t="shared" si="102"/>
        <v>87.578947368421055</v>
      </c>
      <c r="AE380" s="144">
        <f t="shared" si="103"/>
        <v>69.47115384615384</v>
      </c>
      <c r="AF380" s="149">
        <v>299</v>
      </c>
      <c r="AG380" s="150" t="s">
        <v>575</v>
      </c>
      <c r="AH380" s="149">
        <v>19</v>
      </c>
      <c r="AI380" s="151">
        <v>1</v>
      </c>
      <c r="AJ380" s="152">
        <v>1664</v>
      </c>
      <c r="AK380" s="152">
        <v>1156</v>
      </c>
      <c r="AL380" s="149">
        <v>0.69499999999999995</v>
      </c>
      <c r="AM380" s="152">
        <v>785</v>
      </c>
      <c r="AN380" s="152">
        <v>432</v>
      </c>
      <c r="AO380" s="152">
        <v>1217</v>
      </c>
      <c r="AP380" s="153">
        <v>0.35499999999999998</v>
      </c>
      <c r="AQ380" s="153">
        <v>0.38500000000000001</v>
      </c>
      <c r="AR380" s="154">
        <v>0.17399999999999999</v>
      </c>
      <c r="AS380" s="154">
        <v>0.114</v>
      </c>
      <c r="AT380" s="154">
        <v>9.8000000000000004E-2</v>
      </c>
      <c r="AU380" s="154">
        <v>0.33900000000000002</v>
      </c>
      <c r="AW380" s="196"/>
      <c r="AX380" s="144">
        <f t="shared" si="104"/>
        <v>85.025641025641036</v>
      </c>
      <c r="AY380" s="149">
        <v>299</v>
      </c>
      <c r="AZ380" s="150" t="s">
        <v>455</v>
      </c>
      <c r="BA380" s="149">
        <v>23</v>
      </c>
      <c r="BB380" s="151">
        <v>1</v>
      </c>
      <c r="BC380" s="152">
        <v>1950</v>
      </c>
      <c r="BD380" s="152">
        <v>1658</v>
      </c>
      <c r="BE380" s="149">
        <v>0.85</v>
      </c>
      <c r="BF380" s="152">
        <v>830</v>
      </c>
      <c r="BG380" s="152">
        <v>593</v>
      </c>
      <c r="BH380" s="152">
        <v>1423</v>
      </c>
      <c r="BI380" s="153">
        <v>0.41699999999999998</v>
      </c>
      <c r="BJ380" s="151">
        <v>0.47</v>
      </c>
      <c r="BK380" s="154">
        <v>0.17499999999999999</v>
      </c>
      <c r="BL380" s="154">
        <v>0.11700000000000001</v>
      </c>
      <c r="BM380" s="154">
        <v>8.3000000000000004E-2</v>
      </c>
      <c r="BN380" s="154">
        <v>0.39200000000000002</v>
      </c>
      <c r="DU380" s="4"/>
      <c r="DZ380" s="196"/>
      <c r="EA380" s="196"/>
      <c r="EB380" s="196"/>
      <c r="EC380" s="196"/>
      <c r="ED380" s="196"/>
      <c r="EE380" s="196"/>
    </row>
    <row r="381" spans="30:135" ht="13" x14ac:dyDescent="0.15">
      <c r="AD381" s="144">
        <f t="shared" si="102"/>
        <v>80.333333333333329</v>
      </c>
      <c r="AE381" s="144">
        <f t="shared" si="103"/>
        <v>69.353882631890926</v>
      </c>
      <c r="AF381" s="149">
        <v>300</v>
      </c>
      <c r="AG381" s="150" t="s">
        <v>424</v>
      </c>
      <c r="AH381" s="149">
        <v>21</v>
      </c>
      <c r="AI381" s="151">
        <v>1</v>
      </c>
      <c r="AJ381" s="152">
        <v>1687</v>
      </c>
      <c r="AK381" s="152">
        <v>1170</v>
      </c>
      <c r="AL381" s="149">
        <v>0.69399999999999995</v>
      </c>
      <c r="AM381" s="152">
        <v>729</v>
      </c>
      <c r="AN381" s="152">
        <v>435</v>
      </c>
      <c r="AO381" s="152">
        <v>1164</v>
      </c>
      <c r="AP381" s="153">
        <v>0.374</v>
      </c>
      <c r="AQ381" s="153">
        <v>0.40799999999999997</v>
      </c>
      <c r="AR381" s="154">
        <v>0.219</v>
      </c>
      <c r="AS381" s="154">
        <v>0.111</v>
      </c>
      <c r="AT381" s="154">
        <v>8.2000000000000003E-2</v>
      </c>
      <c r="AU381" s="154">
        <v>0.33700000000000002</v>
      </c>
      <c r="AW381" s="196"/>
      <c r="AX381" s="144">
        <f t="shared" si="104"/>
        <v>85.03898635477583</v>
      </c>
      <c r="AY381" s="149">
        <v>300</v>
      </c>
      <c r="AZ381" s="150" t="s">
        <v>269</v>
      </c>
      <c r="BA381" s="149">
        <v>25</v>
      </c>
      <c r="BB381" s="151">
        <v>1</v>
      </c>
      <c r="BC381" s="152">
        <v>2052</v>
      </c>
      <c r="BD381" s="152">
        <v>1745</v>
      </c>
      <c r="BE381" s="149">
        <v>0.85</v>
      </c>
      <c r="BF381" s="152">
        <v>922</v>
      </c>
      <c r="BG381" s="152">
        <v>642</v>
      </c>
      <c r="BH381" s="152">
        <v>1564</v>
      </c>
      <c r="BI381" s="151">
        <v>0.41</v>
      </c>
      <c r="BJ381" s="153">
        <v>0.46500000000000002</v>
      </c>
      <c r="BK381" s="154">
        <v>0.14799999999999999</v>
      </c>
      <c r="BL381" s="154">
        <v>0.106</v>
      </c>
      <c r="BM381" s="155">
        <v>0.09</v>
      </c>
      <c r="BN381" s="154">
        <v>0.39600000000000002</v>
      </c>
      <c r="DU381" s="4"/>
      <c r="DZ381" s="196"/>
      <c r="EA381" s="196"/>
      <c r="EB381" s="196"/>
      <c r="EC381" s="196"/>
      <c r="ED381" s="196"/>
      <c r="EE381" s="196"/>
    </row>
    <row r="382" spans="30:135" ht="13" x14ac:dyDescent="0.15">
      <c r="AD382" s="144">
        <f t="shared" si="102"/>
        <v>83.15789473684211</v>
      </c>
      <c r="AE382" s="144">
        <f t="shared" si="103"/>
        <v>69.303797468354432</v>
      </c>
      <c r="AF382" s="149">
        <v>301</v>
      </c>
      <c r="AG382" s="150" t="s">
        <v>506</v>
      </c>
      <c r="AH382" s="149">
        <v>19</v>
      </c>
      <c r="AI382" s="151">
        <v>1</v>
      </c>
      <c r="AJ382" s="152">
        <v>1580</v>
      </c>
      <c r="AK382" s="152">
        <v>1095</v>
      </c>
      <c r="AL382" s="149">
        <v>0.69299999999999995</v>
      </c>
      <c r="AM382" s="152">
        <v>635</v>
      </c>
      <c r="AN382" s="152">
        <v>405</v>
      </c>
      <c r="AO382" s="152">
        <v>1040</v>
      </c>
      <c r="AP382" s="153">
        <v>0.38900000000000001</v>
      </c>
      <c r="AQ382" s="153">
        <v>0.41299999999999998</v>
      </c>
      <c r="AR382" s="155">
        <v>0.24</v>
      </c>
      <c r="AS382" s="154">
        <v>0.129</v>
      </c>
      <c r="AT382" s="154">
        <v>0.10299999999999999</v>
      </c>
      <c r="AU382" s="154">
        <v>0.34599999999999997</v>
      </c>
      <c r="AW382" s="196"/>
      <c r="AX382" s="144">
        <f t="shared" si="104"/>
        <v>85.236593059936908</v>
      </c>
      <c r="AY382" s="149">
        <v>301</v>
      </c>
      <c r="AZ382" s="150" t="s">
        <v>548</v>
      </c>
      <c r="BA382" s="149">
        <v>19</v>
      </c>
      <c r="BB382" s="151">
        <v>1</v>
      </c>
      <c r="BC382" s="152">
        <v>1585</v>
      </c>
      <c r="BD382" s="152">
        <v>1351</v>
      </c>
      <c r="BE382" s="149">
        <v>0.85199999999999998</v>
      </c>
      <c r="BF382" s="152">
        <v>705</v>
      </c>
      <c r="BG382" s="152">
        <v>495</v>
      </c>
      <c r="BH382" s="152">
        <v>1200</v>
      </c>
      <c r="BI382" s="153">
        <v>0.41299999999999998</v>
      </c>
      <c r="BJ382" s="153">
        <v>0.46100000000000002</v>
      </c>
      <c r="BK382" s="154">
        <v>0.14199999999999999</v>
      </c>
      <c r="BL382" s="154">
        <v>0.125</v>
      </c>
      <c r="BM382" s="154">
        <v>0.104</v>
      </c>
      <c r="BN382" s="154">
        <v>0.40200000000000002</v>
      </c>
      <c r="DU382" s="4"/>
      <c r="DZ382" s="196"/>
      <c r="EA382" s="196"/>
      <c r="EB382" s="196"/>
      <c r="EC382" s="196"/>
      <c r="ED382" s="196"/>
      <c r="EE382" s="196"/>
    </row>
    <row r="383" spans="30:135" ht="13" x14ac:dyDescent="0.15">
      <c r="AD383" s="144">
        <f t="shared" si="102"/>
        <v>84.444444444444443</v>
      </c>
      <c r="AE383" s="144">
        <f t="shared" si="103"/>
        <v>68.881578947368411</v>
      </c>
      <c r="AF383" s="149">
        <v>302</v>
      </c>
      <c r="AG383" s="150" t="s">
        <v>421</v>
      </c>
      <c r="AH383" s="149">
        <v>18</v>
      </c>
      <c r="AI383" s="151">
        <v>1</v>
      </c>
      <c r="AJ383" s="152">
        <v>1520</v>
      </c>
      <c r="AK383" s="152">
        <v>1047</v>
      </c>
      <c r="AL383" s="149">
        <v>0.68899999999999995</v>
      </c>
      <c r="AM383" s="152">
        <v>715</v>
      </c>
      <c r="AN383" s="152">
        <v>378</v>
      </c>
      <c r="AO383" s="152">
        <v>1093</v>
      </c>
      <c r="AP383" s="153">
        <v>0.34599999999999997</v>
      </c>
      <c r="AQ383" s="153">
        <v>0.39500000000000002</v>
      </c>
      <c r="AR383" s="154">
        <v>0.192</v>
      </c>
      <c r="AS383" s="154">
        <v>0.105</v>
      </c>
      <c r="AT383" s="154">
        <v>7.4999999999999997E-2</v>
      </c>
      <c r="AU383" s="154">
        <v>0.32600000000000001</v>
      </c>
      <c r="AW383" s="196"/>
      <c r="AX383" s="144">
        <f t="shared" si="104"/>
        <v>85.180995475113122</v>
      </c>
      <c r="AY383" s="149">
        <v>302</v>
      </c>
      <c r="AZ383" s="150" t="s">
        <v>505</v>
      </c>
      <c r="BA383" s="149">
        <v>21</v>
      </c>
      <c r="BB383" s="151">
        <v>1</v>
      </c>
      <c r="BC383" s="152">
        <v>1768</v>
      </c>
      <c r="BD383" s="152">
        <v>1506</v>
      </c>
      <c r="BE383" s="149">
        <v>0.85199999999999998</v>
      </c>
      <c r="BF383" s="152">
        <v>758</v>
      </c>
      <c r="BG383" s="152">
        <v>542</v>
      </c>
      <c r="BH383" s="152">
        <v>1300</v>
      </c>
      <c r="BI383" s="153">
        <v>0.41699999999999998</v>
      </c>
      <c r="BJ383" s="153">
        <v>0.47799999999999998</v>
      </c>
      <c r="BK383" s="155">
        <v>0.18</v>
      </c>
      <c r="BL383" s="154">
        <v>0.104</v>
      </c>
      <c r="BM383" s="154">
        <v>8.3000000000000004E-2</v>
      </c>
      <c r="BN383" s="154">
        <v>0.38700000000000001</v>
      </c>
      <c r="DU383" s="4"/>
      <c r="DZ383" s="196"/>
      <c r="EA383" s="196"/>
      <c r="EB383" s="196"/>
      <c r="EC383" s="196"/>
      <c r="ED383" s="196"/>
      <c r="EE383" s="196"/>
    </row>
    <row r="384" spans="30:135" ht="13" x14ac:dyDescent="0.15">
      <c r="AD384" s="144">
        <f t="shared" si="102"/>
        <v>80.277777777777786</v>
      </c>
      <c r="AE384" s="144">
        <f t="shared" si="103"/>
        <v>68.927335640138409</v>
      </c>
      <c r="AF384" s="149">
        <v>303</v>
      </c>
      <c r="AG384" s="150" t="s">
        <v>485</v>
      </c>
      <c r="AH384" s="149">
        <v>18</v>
      </c>
      <c r="AI384" s="151">
        <v>1</v>
      </c>
      <c r="AJ384" s="152">
        <v>1445</v>
      </c>
      <c r="AK384" s="152">
        <v>996</v>
      </c>
      <c r="AL384" s="149">
        <v>0.68899999999999995</v>
      </c>
      <c r="AM384" s="152">
        <v>734</v>
      </c>
      <c r="AN384" s="152">
        <v>364</v>
      </c>
      <c r="AO384" s="152">
        <v>1098</v>
      </c>
      <c r="AP384" s="153">
        <v>0.33200000000000002</v>
      </c>
      <c r="AQ384" s="153">
        <v>0.38100000000000001</v>
      </c>
      <c r="AR384" s="155">
        <v>0.16</v>
      </c>
      <c r="AS384" s="154">
        <v>9.2999999999999999E-2</v>
      </c>
      <c r="AT384" s="154">
        <v>7.4999999999999997E-2</v>
      </c>
      <c r="AU384" s="154">
        <v>0.31900000000000001</v>
      </c>
      <c r="AW384" s="196"/>
      <c r="AX384" s="144">
        <f t="shared" si="104"/>
        <v>85.174418604651152</v>
      </c>
      <c r="AY384" s="149">
        <v>303</v>
      </c>
      <c r="AZ384" s="150" t="s">
        <v>371</v>
      </c>
      <c r="BA384" s="149">
        <v>24</v>
      </c>
      <c r="BB384" s="151">
        <v>1</v>
      </c>
      <c r="BC384" s="152">
        <v>2064</v>
      </c>
      <c r="BD384" s="152">
        <v>1758</v>
      </c>
      <c r="BE384" s="149">
        <v>0.85199999999999998</v>
      </c>
      <c r="BF384" s="152">
        <v>910</v>
      </c>
      <c r="BG384" s="152">
        <v>632</v>
      </c>
      <c r="BH384" s="152">
        <v>1542</v>
      </c>
      <c r="BI384" s="151">
        <v>0.41</v>
      </c>
      <c r="BJ384" s="153">
        <v>0.47399999999999998</v>
      </c>
      <c r="BK384" s="154">
        <v>0.16900000000000001</v>
      </c>
      <c r="BL384" s="154">
        <v>0.108</v>
      </c>
      <c r="BM384" s="154">
        <v>8.5999999999999993E-2</v>
      </c>
      <c r="BN384" s="154">
        <v>0.38300000000000001</v>
      </c>
      <c r="DU384" s="4"/>
      <c r="DZ384" s="196"/>
      <c r="EA384" s="196"/>
      <c r="EB384" s="196"/>
      <c r="EC384" s="196"/>
      <c r="ED384" s="196"/>
      <c r="EE384" s="196"/>
    </row>
    <row r="385" spans="30:135" ht="13" x14ac:dyDescent="0.15">
      <c r="AD385" s="144">
        <f t="shared" si="102"/>
        <v>78.94736842105263</v>
      </c>
      <c r="AE385" s="144">
        <f t="shared" si="103"/>
        <v>68.733333333333334</v>
      </c>
      <c r="AF385" s="149">
        <v>304</v>
      </c>
      <c r="AG385" s="150" t="s">
        <v>443</v>
      </c>
      <c r="AH385" s="149">
        <v>19</v>
      </c>
      <c r="AI385" s="151">
        <v>1</v>
      </c>
      <c r="AJ385" s="152">
        <v>1500</v>
      </c>
      <c r="AK385" s="152">
        <v>1031</v>
      </c>
      <c r="AL385" s="149">
        <v>0.68700000000000006</v>
      </c>
      <c r="AM385" s="152">
        <v>728</v>
      </c>
      <c r="AN385" s="152">
        <v>353</v>
      </c>
      <c r="AO385" s="152">
        <v>1081</v>
      </c>
      <c r="AP385" s="153">
        <v>0.32700000000000001</v>
      </c>
      <c r="AQ385" s="153">
        <v>0.372</v>
      </c>
      <c r="AR385" s="155">
        <v>0.18</v>
      </c>
      <c r="AS385" s="154">
        <v>0.113</v>
      </c>
      <c r="AT385" s="155">
        <v>0.08</v>
      </c>
      <c r="AU385" s="154">
        <v>0.32400000000000001</v>
      </c>
      <c r="AW385" s="196"/>
      <c r="AX385" s="144">
        <f t="shared" si="104"/>
        <v>85.482493595217761</v>
      </c>
      <c r="AY385" s="149">
        <v>304</v>
      </c>
      <c r="AZ385" s="150" t="s">
        <v>520</v>
      </c>
      <c r="BA385" s="149">
        <v>15</v>
      </c>
      <c r="BB385" s="151">
        <v>1</v>
      </c>
      <c r="BC385" s="152">
        <v>1171</v>
      </c>
      <c r="BD385" s="152">
        <v>1001</v>
      </c>
      <c r="BE385" s="149">
        <v>0.85499999999999998</v>
      </c>
      <c r="BF385" s="152">
        <v>521</v>
      </c>
      <c r="BG385" s="152">
        <v>371</v>
      </c>
      <c r="BH385" s="152">
        <v>892</v>
      </c>
      <c r="BI385" s="153">
        <v>0.41599999999999998</v>
      </c>
      <c r="BJ385" s="153">
        <v>0.47299999999999998</v>
      </c>
      <c r="BK385" s="155">
        <v>0.16</v>
      </c>
      <c r="BL385" s="154">
        <v>9.6000000000000002E-2</v>
      </c>
      <c r="BM385" s="154">
        <v>7.8E-2</v>
      </c>
      <c r="BN385" s="154">
        <v>0.38900000000000001</v>
      </c>
      <c r="DU385" s="4"/>
      <c r="DZ385" s="196"/>
      <c r="EA385" s="196"/>
      <c r="EB385" s="196"/>
      <c r="EC385" s="196"/>
      <c r="ED385" s="196"/>
      <c r="EE385" s="196"/>
    </row>
    <row r="386" spans="30:135" ht="13" x14ac:dyDescent="0.15">
      <c r="AD386" s="144">
        <f t="shared" si="102"/>
        <v>78.1875</v>
      </c>
      <c r="AE386" s="144">
        <f t="shared" si="103"/>
        <v>68.585131894484405</v>
      </c>
      <c r="AF386" s="149">
        <v>305</v>
      </c>
      <c r="AG386" s="150" t="s">
        <v>340</v>
      </c>
      <c r="AH386" s="149">
        <v>16</v>
      </c>
      <c r="AI386" s="151">
        <v>1</v>
      </c>
      <c r="AJ386" s="152">
        <v>1251</v>
      </c>
      <c r="AK386" s="152">
        <v>858</v>
      </c>
      <c r="AL386" s="149">
        <v>0.68600000000000005</v>
      </c>
      <c r="AM386" s="152">
        <v>559</v>
      </c>
      <c r="AN386" s="152">
        <v>346</v>
      </c>
      <c r="AO386" s="152">
        <v>905</v>
      </c>
      <c r="AP386" s="153">
        <v>0.38200000000000001</v>
      </c>
      <c r="AQ386" s="153">
        <v>0.41599999999999998</v>
      </c>
      <c r="AR386" s="155">
        <v>0.21</v>
      </c>
      <c r="AS386" s="154">
        <v>7.5999999999999998E-2</v>
      </c>
      <c r="AT386" s="154">
        <v>4.9000000000000002E-2</v>
      </c>
      <c r="AU386" s="154">
        <v>0.32900000000000001</v>
      </c>
      <c r="AW386" s="196"/>
      <c r="AX386" s="144">
        <f t="shared" si="104"/>
        <v>85.547785547785551</v>
      </c>
      <c r="AY386" s="149">
        <v>305</v>
      </c>
      <c r="AZ386" s="150" t="s">
        <v>585</v>
      </c>
      <c r="BA386" s="149">
        <v>5</v>
      </c>
      <c r="BB386" s="151">
        <v>1</v>
      </c>
      <c r="BC386" s="152">
        <v>429</v>
      </c>
      <c r="BD386" s="152">
        <v>367</v>
      </c>
      <c r="BE386" s="149">
        <v>0.85499999999999998</v>
      </c>
      <c r="BF386" s="152">
        <v>180</v>
      </c>
      <c r="BG386" s="152">
        <v>142</v>
      </c>
      <c r="BH386" s="152">
        <v>322</v>
      </c>
      <c r="BI386" s="153">
        <v>0.441</v>
      </c>
      <c r="BJ386" s="153">
        <v>0.48899999999999999</v>
      </c>
      <c r="BK386" s="155">
        <v>0.17</v>
      </c>
      <c r="BL386" s="154">
        <v>9.8000000000000004E-2</v>
      </c>
      <c r="BM386" s="154">
        <v>8.2000000000000003E-2</v>
      </c>
      <c r="BN386" s="154">
        <v>0.40100000000000002</v>
      </c>
      <c r="DU386" s="4"/>
      <c r="DZ386" s="196"/>
      <c r="EA386" s="196"/>
      <c r="EB386" s="196"/>
      <c r="EC386" s="196"/>
      <c r="ED386" s="196"/>
      <c r="EE386" s="196"/>
    </row>
    <row r="387" spans="30:135" ht="13" x14ac:dyDescent="0.15">
      <c r="AD387" s="144">
        <f t="shared" si="102"/>
        <v>81.4375</v>
      </c>
      <c r="AE387" s="144">
        <f t="shared" si="103"/>
        <v>68.610897927858787</v>
      </c>
      <c r="AF387" s="149">
        <v>306</v>
      </c>
      <c r="AG387" s="150" t="s">
        <v>309</v>
      </c>
      <c r="AH387" s="149">
        <v>16</v>
      </c>
      <c r="AI387" s="151">
        <v>1</v>
      </c>
      <c r="AJ387" s="152">
        <v>1303</v>
      </c>
      <c r="AK387" s="152">
        <v>894</v>
      </c>
      <c r="AL387" s="149">
        <v>0.68600000000000005</v>
      </c>
      <c r="AM387" s="152">
        <v>623</v>
      </c>
      <c r="AN387" s="152">
        <v>322</v>
      </c>
      <c r="AO387" s="152">
        <v>945</v>
      </c>
      <c r="AP387" s="153">
        <v>0.34100000000000003</v>
      </c>
      <c r="AQ387" s="153">
        <v>0.38500000000000001</v>
      </c>
      <c r="AR387" s="154">
        <v>0.193</v>
      </c>
      <c r="AS387" s="154">
        <v>9.7000000000000003E-2</v>
      </c>
      <c r="AT387" s="155">
        <v>7.0000000000000007E-2</v>
      </c>
      <c r="AU387" s="154">
        <v>0.32300000000000001</v>
      </c>
      <c r="AW387" s="196"/>
      <c r="AX387" s="144">
        <f t="shared" si="104"/>
        <v>85.721676151060535</v>
      </c>
      <c r="AY387" s="149">
        <v>306</v>
      </c>
      <c r="AZ387" s="150" t="s">
        <v>553</v>
      </c>
      <c r="BA387" s="149">
        <v>23</v>
      </c>
      <c r="BB387" s="151">
        <v>1</v>
      </c>
      <c r="BC387" s="152">
        <v>1933</v>
      </c>
      <c r="BD387" s="152">
        <v>1657</v>
      </c>
      <c r="BE387" s="149">
        <v>0.85699999999999998</v>
      </c>
      <c r="BF387" s="152">
        <v>766</v>
      </c>
      <c r="BG387" s="152">
        <v>610</v>
      </c>
      <c r="BH387" s="152">
        <v>1376</v>
      </c>
      <c r="BI387" s="153">
        <v>0.443</v>
      </c>
      <c r="BJ387" s="151">
        <v>0.51</v>
      </c>
      <c r="BK387" s="154">
        <v>0.21099999999999999</v>
      </c>
      <c r="BL387" s="154">
        <v>0.10199999999999999</v>
      </c>
      <c r="BM387" s="154">
        <v>8.5000000000000006E-2</v>
      </c>
      <c r="BN387" s="154">
        <v>0.38700000000000001</v>
      </c>
      <c r="DU387" s="4"/>
      <c r="DZ387" s="196"/>
      <c r="EA387" s="196"/>
      <c r="EB387" s="196"/>
      <c r="EC387" s="196"/>
      <c r="ED387" s="196"/>
      <c r="EE387" s="196"/>
    </row>
    <row r="388" spans="30:135" ht="13" x14ac:dyDescent="0.15">
      <c r="AD388" s="144">
        <f t="shared" si="102"/>
        <v>82.25</v>
      </c>
      <c r="AE388" s="144">
        <f t="shared" si="103"/>
        <v>68.510638297872333</v>
      </c>
      <c r="AF388" s="149">
        <v>307</v>
      </c>
      <c r="AG388" s="150" t="s">
        <v>525</v>
      </c>
      <c r="AH388" s="149">
        <v>20</v>
      </c>
      <c r="AI388" s="151">
        <v>1</v>
      </c>
      <c r="AJ388" s="152">
        <v>1645</v>
      </c>
      <c r="AK388" s="152">
        <v>1127</v>
      </c>
      <c r="AL388" s="149">
        <v>0.68500000000000005</v>
      </c>
      <c r="AM388" s="152">
        <v>692</v>
      </c>
      <c r="AN388" s="152">
        <v>427</v>
      </c>
      <c r="AO388" s="152">
        <v>1119</v>
      </c>
      <c r="AP388" s="153">
        <v>0.38200000000000001</v>
      </c>
      <c r="AQ388" s="153">
        <v>0.42099999999999999</v>
      </c>
      <c r="AR388" s="154">
        <v>0.24399999999999999</v>
      </c>
      <c r="AS388" s="155">
        <v>0.09</v>
      </c>
      <c r="AT388" s="154">
        <v>6.8000000000000005E-2</v>
      </c>
      <c r="AU388" s="154">
        <v>0.32500000000000001</v>
      </c>
      <c r="AW388" s="196"/>
      <c r="AX388" s="144">
        <f t="shared" si="104"/>
        <v>85.829959514170042</v>
      </c>
      <c r="AY388" s="149">
        <v>307</v>
      </c>
      <c r="AZ388" s="150" t="s">
        <v>538</v>
      </c>
      <c r="BA388" s="149">
        <v>16</v>
      </c>
      <c r="BB388" s="151">
        <v>1</v>
      </c>
      <c r="BC388" s="152">
        <v>1235</v>
      </c>
      <c r="BD388" s="152">
        <v>1060</v>
      </c>
      <c r="BE388" s="149">
        <v>0.85799999999999998</v>
      </c>
      <c r="BF388" s="152">
        <v>536</v>
      </c>
      <c r="BG388" s="152">
        <v>402</v>
      </c>
      <c r="BH388" s="152">
        <v>938</v>
      </c>
      <c r="BI388" s="153">
        <v>0.42899999999999999</v>
      </c>
      <c r="BJ388" s="153">
        <v>0.47299999999999998</v>
      </c>
      <c r="BK388" s="154">
        <v>0.16300000000000001</v>
      </c>
      <c r="BL388" s="154">
        <v>0.104</v>
      </c>
      <c r="BM388" s="154">
        <v>9.5000000000000001E-2</v>
      </c>
      <c r="BN388" s="155">
        <v>0.4</v>
      </c>
      <c r="DU388" s="4"/>
      <c r="DZ388" s="196"/>
      <c r="EA388" s="196"/>
      <c r="EB388" s="196"/>
      <c r="EC388" s="196"/>
      <c r="ED388" s="196"/>
      <c r="EE388" s="196"/>
    </row>
    <row r="389" spans="30:135" ht="13" x14ac:dyDescent="0.15">
      <c r="AD389" s="144">
        <f t="shared" si="102"/>
        <v>83.5</v>
      </c>
      <c r="AE389" s="144">
        <f t="shared" si="103"/>
        <v>68.263473053892227</v>
      </c>
      <c r="AF389" s="149">
        <v>308</v>
      </c>
      <c r="AG389" s="150" t="s">
        <v>415</v>
      </c>
      <c r="AH389" s="149">
        <v>14</v>
      </c>
      <c r="AI389" s="151">
        <v>1</v>
      </c>
      <c r="AJ389" s="152">
        <v>1169</v>
      </c>
      <c r="AK389" s="152">
        <v>798</v>
      </c>
      <c r="AL389" s="149">
        <v>0.68300000000000005</v>
      </c>
      <c r="AM389" s="152">
        <v>492</v>
      </c>
      <c r="AN389" s="152">
        <v>303</v>
      </c>
      <c r="AO389" s="152">
        <v>795</v>
      </c>
      <c r="AP389" s="153">
        <v>0.38100000000000001</v>
      </c>
      <c r="AQ389" s="151">
        <v>0.42</v>
      </c>
      <c r="AR389" s="154">
        <v>0.23699999999999999</v>
      </c>
      <c r="AS389" s="154">
        <v>9.9000000000000005E-2</v>
      </c>
      <c r="AT389" s="154">
        <v>7.8E-2</v>
      </c>
      <c r="AU389" s="154">
        <v>0.32900000000000001</v>
      </c>
      <c r="AW389" s="196"/>
      <c r="AX389" s="144">
        <f t="shared" si="104"/>
        <v>85.911602209944746</v>
      </c>
      <c r="AY389" s="149">
        <v>308</v>
      </c>
      <c r="AZ389" s="150" t="s">
        <v>574</v>
      </c>
      <c r="BA389" s="149">
        <v>17</v>
      </c>
      <c r="BB389" s="151">
        <v>1</v>
      </c>
      <c r="BC389" s="152">
        <v>1448</v>
      </c>
      <c r="BD389" s="152">
        <v>1244</v>
      </c>
      <c r="BE389" s="149">
        <v>0.85899999999999999</v>
      </c>
      <c r="BF389" s="152">
        <v>544</v>
      </c>
      <c r="BG389" s="152">
        <v>449</v>
      </c>
      <c r="BH389" s="152">
        <v>993</v>
      </c>
      <c r="BI389" s="153">
        <v>0.45200000000000001</v>
      </c>
      <c r="BJ389" s="153">
        <v>0.51100000000000001</v>
      </c>
      <c r="BK389" s="154">
        <v>0.21299999999999999</v>
      </c>
      <c r="BL389" s="155">
        <v>0.12</v>
      </c>
      <c r="BM389" s="154">
        <v>8.4000000000000005E-2</v>
      </c>
      <c r="BN389" s="154">
        <v>0.39900000000000002</v>
      </c>
      <c r="DU389" s="4"/>
      <c r="DZ389" s="196"/>
      <c r="EA389" s="196"/>
      <c r="EB389" s="196"/>
      <c r="EC389" s="196"/>
      <c r="ED389" s="196"/>
      <c r="EE389" s="196"/>
    </row>
    <row r="390" spans="30:135" ht="13" x14ac:dyDescent="0.15">
      <c r="AD390" s="144">
        <f t="shared" si="102"/>
        <v>73.375</v>
      </c>
      <c r="AE390" s="144">
        <f t="shared" si="103"/>
        <v>68.057921635434411</v>
      </c>
      <c r="AF390" s="149">
        <v>309</v>
      </c>
      <c r="AG390" s="150" t="s">
        <v>467</v>
      </c>
      <c r="AH390" s="149">
        <v>16</v>
      </c>
      <c r="AI390" s="151">
        <v>1</v>
      </c>
      <c r="AJ390" s="152">
        <v>1174</v>
      </c>
      <c r="AK390" s="152">
        <v>799</v>
      </c>
      <c r="AL390" s="149">
        <v>0.68100000000000005</v>
      </c>
      <c r="AM390" s="152">
        <v>510</v>
      </c>
      <c r="AN390" s="152">
        <v>301</v>
      </c>
      <c r="AO390" s="152">
        <v>811</v>
      </c>
      <c r="AP390" s="153">
        <v>0.371</v>
      </c>
      <c r="AQ390" s="153">
        <v>0.41399999999999998</v>
      </c>
      <c r="AR390" s="154">
        <v>0.23300000000000001</v>
      </c>
      <c r="AS390" s="154">
        <v>8.5999999999999993E-2</v>
      </c>
      <c r="AT390" s="154">
        <v>6.0999999999999999E-2</v>
      </c>
      <c r="AU390" s="154">
        <v>0.32300000000000001</v>
      </c>
      <c r="AW390" s="196"/>
      <c r="AX390" s="144">
        <f t="shared" si="104"/>
        <v>85.892388451443566</v>
      </c>
      <c r="AY390" s="149">
        <v>309</v>
      </c>
      <c r="AZ390" s="150" t="s">
        <v>569</v>
      </c>
      <c r="BA390" s="149">
        <v>17</v>
      </c>
      <c r="BB390" s="151">
        <v>1</v>
      </c>
      <c r="BC390" s="152">
        <v>1524</v>
      </c>
      <c r="BD390" s="152">
        <v>1309</v>
      </c>
      <c r="BE390" s="149">
        <v>0.85899999999999999</v>
      </c>
      <c r="BF390" s="152">
        <v>653</v>
      </c>
      <c r="BG390" s="152">
        <v>479</v>
      </c>
      <c r="BH390" s="152">
        <v>1132</v>
      </c>
      <c r="BI390" s="153">
        <v>0.42299999999999999</v>
      </c>
      <c r="BJ390" s="153">
        <v>0.49299999999999999</v>
      </c>
      <c r="BK390" s="154">
        <v>0.17699999999999999</v>
      </c>
      <c r="BL390" s="154">
        <v>9.6000000000000002E-2</v>
      </c>
      <c r="BM390" s="154">
        <v>6.2E-2</v>
      </c>
      <c r="BN390" s="154">
        <v>0.38900000000000001</v>
      </c>
      <c r="DU390" s="4"/>
      <c r="DZ390" s="196"/>
      <c r="EA390" s="196"/>
      <c r="EB390" s="196"/>
      <c r="EC390" s="196"/>
      <c r="ED390" s="196"/>
      <c r="EE390" s="196"/>
    </row>
    <row r="391" spans="30:135" ht="13" x14ac:dyDescent="0.15">
      <c r="AD391" s="144">
        <f t="shared" si="102"/>
        <v>78.090909090909093</v>
      </c>
      <c r="AE391" s="144">
        <f t="shared" si="103"/>
        <v>67.986030267753208</v>
      </c>
      <c r="AF391" s="149">
        <v>310</v>
      </c>
      <c r="AG391" s="150" t="s">
        <v>586</v>
      </c>
      <c r="AH391" s="149">
        <v>22</v>
      </c>
      <c r="AI391" s="151">
        <v>1</v>
      </c>
      <c r="AJ391" s="152">
        <v>1718</v>
      </c>
      <c r="AK391" s="152">
        <v>1168</v>
      </c>
      <c r="AL391" s="149">
        <v>0.68</v>
      </c>
      <c r="AM391" s="152">
        <v>817</v>
      </c>
      <c r="AN391" s="152">
        <v>414</v>
      </c>
      <c r="AO391" s="152">
        <v>1231</v>
      </c>
      <c r="AP391" s="153">
        <v>0.33600000000000002</v>
      </c>
      <c r="AQ391" s="153">
        <v>0.39100000000000001</v>
      </c>
      <c r="AR391" s="154">
        <v>0.20499999999999999</v>
      </c>
      <c r="AS391" s="155">
        <v>0.09</v>
      </c>
      <c r="AT391" s="154">
        <v>6.8000000000000005E-2</v>
      </c>
      <c r="AU391" s="154">
        <v>0.317</v>
      </c>
      <c r="AW391" s="196"/>
      <c r="AX391" s="144">
        <f t="shared" si="104"/>
        <v>86.118386589837613</v>
      </c>
      <c r="AY391" s="149">
        <v>310</v>
      </c>
      <c r="AZ391" s="150" t="s">
        <v>350</v>
      </c>
      <c r="BA391" s="149">
        <v>23</v>
      </c>
      <c r="BB391" s="151">
        <v>1</v>
      </c>
      <c r="BC391" s="152">
        <v>1909</v>
      </c>
      <c r="BD391" s="152">
        <v>1644</v>
      </c>
      <c r="BE391" s="149">
        <v>0.86099999999999999</v>
      </c>
      <c r="BF391" s="152">
        <v>782</v>
      </c>
      <c r="BG391" s="152">
        <v>618</v>
      </c>
      <c r="BH391" s="152">
        <v>1400</v>
      </c>
      <c r="BI391" s="153">
        <v>0.441</v>
      </c>
      <c r="BJ391" s="153">
        <v>0.49299999999999999</v>
      </c>
      <c r="BK391" s="154">
        <v>0.17899999999999999</v>
      </c>
      <c r="BL391" s="154">
        <v>0.105</v>
      </c>
      <c r="BM391" s="154">
        <v>7.9000000000000001E-2</v>
      </c>
      <c r="BN391" s="154">
        <v>0.40500000000000003</v>
      </c>
      <c r="DU391" s="4"/>
      <c r="DZ391" s="196"/>
      <c r="EA391" s="196"/>
      <c r="EB391" s="196"/>
      <c r="EC391" s="196"/>
      <c r="ED391" s="196"/>
      <c r="EE391" s="196"/>
    </row>
    <row r="392" spans="30:135" ht="13" x14ac:dyDescent="0.15">
      <c r="AD392" s="144">
        <f t="shared" si="102"/>
        <v>88.04</v>
      </c>
      <c r="AE392" s="144">
        <f t="shared" si="103"/>
        <v>67.969104952294416</v>
      </c>
      <c r="AF392" s="149">
        <v>311</v>
      </c>
      <c r="AG392" s="150" t="s">
        <v>462</v>
      </c>
      <c r="AH392" s="149">
        <v>25</v>
      </c>
      <c r="AI392" s="151">
        <v>1</v>
      </c>
      <c r="AJ392" s="152">
        <v>2201</v>
      </c>
      <c r="AK392" s="152">
        <v>1496</v>
      </c>
      <c r="AL392" s="149">
        <v>0.68</v>
      </c>
      <c r="AM392" s="152">
        <v>1081</v>
      </c>
      <c r="AN392" s="152">
        <v>554</v>
      </c>
      <c r="AO392" s="152">
        <v>1635</v>
      </c>
      <c r="AP392" s="153">
        <v>0.33900000000000002</v>
      </c>
      <c r="AQ392" s="153">
        <v>0.379</v>
      </c>
      <c r="AR392" s="154">
        <v>0.17100000000000001</v>
      </c>
      <c r="AS392" s="154">
        <v>9.6000000000000002E-2</v>
      </c>
      <c r="AT392" s="154">
        <v>7.0999999999999994E-2</v>
      </c>
      <c r="AU392" s="154">
        <v>0.32600000000000001</v>
      </c>
      <c r="AW392" s="196"/>
      <c r="AX392" s="144">
        <f t="shared" si="104"/>
        <v>86.282151208106001</v>
      </c>
      <c r="AY392" s="149">
        <v>311</v>
      </c>
      <c r="AZ392" s="150" t="s">
        <v>587</v>
      </c>
      <c r="BA392" s="149">
        <v>16</v>
      </c>
      <c r="BB392" s="151">
        <v>1</v>
      </c>
      <c r="BC392" s="152">
        <v>1283</v>
      </c>
      <c r="BD392" s="152">
        <v>1107</v>
      </c>
      <c r="BE392" s="149">
        <v>0.86299999999999999</v>
      </c>
      <c r="BF392" s="152">
        <v>599</v>
      </c>
      <c r="BG392" s="152">
        <v>436</v>
      </c>
      <c r="BH392" s="152">
        <v>1035</v>
      </c>
      <c r="BI392" s="153">
        <v>0.42099999999999999</v>
      </c>
      <c r="BJ392" s="153">
        <v>0.47899999999999998</v>
      </c>
      <c r="BK392" s="154">
        <v>0.13400000000000001</v>
      </c>
      <c r="BL392" s="154">
        <v>7.2999999999999995E-2</v>
      </c>
      <c r="BM392" s="154">
        <v>6.3E-2</v>
      </c>
      <c r="BN392" s="154">
        <v>0.39200000000000002</v>
      </c>
      <c r="DU392" s="4"/>
      <c r="DZ392" s="196"/>
      <c r="EA392" s="196"/>
      <c r="EB392" s="196"/>
      <c r="EC392" s="196"/>
      <c r="ED392" s="196"/>
      <c r="EE392" s="196"/>
    </row>
    <row r="393" spans="30:135" ht="13" x14ac:dyDescent="0.15">
      <c r="AD393" s="144">
        <f t="shared" si="102"/>
        <v>77.826086956521735</v>
      </c>
      <c r="AE393" s="144">
        <f t="shared" si="103"/>
        <v>67.932960893854741</v>
      </c>
      <c r="AF393" s="149">
        <v>312</v>
      </c>
      <c r="AG393" s="150" t="s">
        <v>336</v>
      </c>
      <c r="AH393" s="149">
        <v>23</v>
      </c>
      <c r="AI393" s="151">
        <v>1</v>
      </c>
      <c r="AJ393" s="152">
        <v>1790</v>
      </c>
      <c r="AK393" s="152">
        <v>1216</v>
      </c>
      <c r="AL393" s="149">
        <v>0.67900000000000005</v>
      </c>
      <c r="AM393" s="152">
        <v>797</v>
      </c>
      <c r="AN393" s="152">
        <v>436</v>
      </c>
      <c r="AO393" s="152">
        <v>1233</v>
      </c>
      <c r="AP393" s="153">
        <v>0.35399999999999998</v>
      </c>
      <c r="AQ393" s="153">
        <v>0.40300000000000002</v>
      </c>
      <c r="AR393" s="154">
        <v>0.23200000000000001</v>
      </c>
      <c r="AS393" s="154">
        <v>9.2999999999999999E-2</v>
      </c>
      <c r="AT393" s="154">
        <v>7.3999999999999996E-2</v>
      </c>
      <c r="AU393" s="154">
        <v>0.317</v>
      </c>
      <c r="AW393" s="196"/>
      <c r="AX393" s="144">
        <f t="shared" si="104"/>
        <v>86.551724137931032</v>
      </c>
      <c r="AY393" s="149">
        <v>312</v>
      </c>
      <c r="AZ393" s="150" t="s">
        <v>380</v>
      </c>
      <c r="BA393" s="149">
        <v>24</v>
      </c>
      <c r="BB393" s="151">
        <v>1</v>
      </c>
      <c r="BC393" s="152">
        <v>2030</v>
      </c>
      <c r="BD393" s="152">
        <v>1757</v>
      </c>
      <c r="BE393" s="149">
        <v>0.86599999999999999</v>
      </c>
      <c r="BF393" s="152">
        <v>918</v>
      </c>
      <c r="BG393" s="152">
        <v>640</v>
      </c>
      <c r="BH393" s="152">
        <v>1558</v>
      </c>
      <c r="BI393" s="153">
        <v>0.41099999999999998</v>
      </c>
      <c r="BJ393" s="153">
        <v>0.46800000000000003</v>
      </c>
      <c r="BK393" s="154">
        <v>0.14499999999999999</v>
      </c>
      <c r="BL393" s="154">
        <v>0.105</v>
      </c>
      <c r="BM393" s="155">
        <v>0.09</v>
      </c>
      <c r="BN393" s="154">
        <v>0.39500000000000002</v>
      </c>
      <c r="DU393" s="4"/>
      <c r="DZ393" s="196"/>
      <c r="EA393" s="196"/>
      <c r="EB393" s="196"/>
      <c r="EC393" s="196"/>
      <c r="ED393" s="196"/>
      <c r="EE393" s="196"/>
    </row>
    <row r="394" spans="30:135" ht="13" x14ac:dyDescent="0.15">
      <c r="AD394" s="144">
        <f t="shared" si="102"/>
        <v>83.235294117647072</v>
      </c>
      <c r="AE394" s="144">
        <f t="shared" si="103"/>
        <v>67.773851590106005</v>
      </c>
      <c r="AF394" s="149">
        <v>313</v>
      </c>
      <c r="AG394" s="150" t="s">
        <v>511</v>
      </c>
      <c r="AH394" s="149">
        <v>17</v>
      </c>
      <c r="AI394" s="151">
        <v>1</v>
      </c>
      <c r="AJ394" s="152">
        <v>1415</v>
      </c>
      <c r="AK394" s="152">
        <v>959</v>
      </c>
      <c r="AL394" s="149">
        <v>0.67800000000000005</v>
      </c>
      <c r="AM394" s="152">
        <v>646</v>
      </c>
      <c r="AN394" s="152">
        <v>372</v>
      </c>
      <c r="AO394" s="152">
        <v>1018</v>
      </c>
      <c r="AP394" s="153">
        <v>0.36499999999999999</v>
      </c>
      <c r="AQ394" s="153">
        <v>0.39900000000000002</v>
      </c>
      <c r="AR394" s="154">
        <v>0.20200000000000001</v>
      </c>
      <c r="AS394" s="154">
        <v>9.1999999999999998E-2</v>
      </c>
      <c r="AT394" s="154">
        <v>7.2999999999999995E-2</v>
      </c>
      <c r="AU394" s="154">
        <v>0.33100000000000002</v>
      </c>
      <c r="AW394" s="196"/>
      <c r="AX394" s="144">
        <f t="shared" si="104"/>
        <v>86.60022148394242</v>
      </c>
      <c r="AY394" s="149">
        <v>313</v>
      </c>
      <c r="AZ394" s="150" t="s">
        <v>588</v>
      </c>
      <c r="BA394" s="149">
        <v>22</v>
      </c>
      <c r="BB394" s="151">
        <v>1</v>
      </c>
      <c r="BC394" s="152">
        <v>1806</v>
      </c>
      <c r="BD394" s="152">
        <v>1564</v>
      </c>
      <c r="BE394" s="149">
        <v>0.86599999999999999</v>
      </c>
      <c r="BF394" s="152">
        <v>727</v>
      </c>
      <c r="BG394" s="152">
        <v>556</v>
      </c>
      <c r="BH394" s="152">
        <v>1283</v>
      </c>
      <c r="BI394" s="153">
        <v>0.433</v>
      </c>
      <c r="BJ394" s="153">
        <v>0.50800000000000001</v>
      </c>
      <c r="BK394" s="154">
        <v>0.20100000000000001</v>
      </c>
      <c r="BL394" s="154">
        <v>0.104</v>
      </c>
      <c r="BM394" s="154">
        <v>8.8999999999999996E-2</v>
      </c>
      <c r="BN394" s="154">
        <v>0.39100000000000001</v>
      </c>
      <c r="DU394" s="4"/>
      <c r="DZ394" s="196"/>
      <c r="EA394" s="196"/>
      <c r="EB394" s="196"/>
      <c r="EC394" s="196"/>
      <c r="ED394" s="196"/>
      <c r="EE394" s="196"/>
    </row>
    <row r="395" spans="30:135" ht="13" x14ac:dyDescent="0.15">
      <c r="AD395" s="144">
        <f t="shared" si="102"/>
        <v>84.5</v>
      </c>
      <c r="AE395" s="144">
        <f t="shared" si="103"/>
        <v>67.751479289940832</v>
      </c>
      <c r="AF395" s="149">
        <v>314</v>
      </c>
      <c r="AG395" s="150" t="s">
        <v>529</v>
      </c>
      <c r="AH395" s="149">
        <v>8</v>
      </c>
      <c r="AI395" s="151">
        <v>1</v>
      </c>
      <c r="AJ395" s="152">
        <v>676</v>
      </c>
      <c r="AK395" s="152">
        <v>458</v>
      </c>
      <c r="AL395" s="149">
        <v>0.67800000000000005</v>
      </c>
      <c r="AM395" s="152">
        <v>309</v>
      </c>
      <c r="AN395" s="152">
        <v>164</v>
      </c>
      <c r="AO395" s="152">
        <v>473</v>
      </c>
      <c r="AP395" s="153">
        <v>0.34699999999999998</v>
      </c>
      <c r="AQ395" s="151">
        <v>0.37</v>
      </c>
      <c r="AR395" s="154">
        <v>0.191</v>
      </c>
      <c r="AS395" s="154">
        <v>0.127</v>
      </c>
      <c r="AT395" s="154">
        <v>0.104</v>
      </c>
      <c r="AU395" s="155">
        <v>0.34</v>
      </c>
      <c r="AW395" s="196"/>
      <c r="AX395" s="144">
        <f t="shared" si="104"/>
        <v>86.596218020022235</v>
      </c>
      <c r="AY395" s="149">
        <v>314</v>
      </c>
      <c r="AZ395" s="150" t="s">
        <v>571</v>
      </c>
      <c r="BA395" s="149">
        <v>20</v>
      </c>
      <c r="BB395" s="151">
        <v>1</v>
      </c>
      <c r="BC395" s="152">
        <v>1798</v>
      </c>
      <c r="BD395" s="152">
        <v>1557</v>
      </c>
      <c r="BE395" s="149">
        <v>0.86599999999999999</v>
      </c>
      <c r="BF395" s="152">
        <v>738</v>
      </c>
      <c r="BG395" s="152">
        <v>554</v>
      </c>
      <c r="BH395" s="152">
        <v>1292</v>
      </c>
      <c r="BI395" s="153">
        <v>0.42899999999999999</v>
      </c>
      <c r="BJ395" s="153">
        <v>0.49099999999999999</v>
      </c>
      <c r="BK395" s="154">
        <v>0.17399999999999999</v>
      </c>
      <c r="BL395" s="155">
        <v>0.13</v>
      </c>
      <c r="BM395" s="154">
        <v>9.9000000000000005E-2</v>
      </c>
      <c r="BN395" s="154">
        <v>0.40400000000000003</v>
      </c>
      <c r="DU395" s="4"/>
      <c r="DZ395" s="196"/>
      <c r="EA395" s="196"/>
      <c r="EB395" s="196"/>
      <c r="EC395" s="196"/>
      <c r="ED395" s="196"/>
      <c r="EE395" s="196"/>
    </row>
    <row r="396" spans="30:135" ht="13" x14ac:dyDescent="0.15">
      <c r="AD396" s="144">
        <f t="shared" si="102"/>
        <v>81.31578947368422</v>
      </c>
      <c r="AE396" s="144">
        <f t="shared" si="103"/>
        <v>67.702265372168284</v>
      </c>
      <c r="AF396" s="149">
        <v>315</v>
      </c>
      <c r="AG396" s="150" t="s">
        <v>584</v>
      </c>
      <c r="AH396" s="149">
        <v>19</v>
      </c>
      <c r="AI396" s="151">
        <v>1</v>
      </c>
      <c r="AJ396" s="152">
        <v>1545</v>
      </c>
      <c r="AK396" s="152">
        <v>1046</v>
      </c>
      <c r="AL396" s="149">
        <v>0.67700000000000005</v>
      </c>
      <c r="AM396" s="152">
        <v>677</v>
      </c>
      <c r="AN396" s="152">
        <v>377</v>
      </c>
      <c r="AO396" s="152">
        <v>1054</v>
      </c>
      <c r="AP396" s="153">
        <v>0.35799999999999998</v>
      </c>
      <c r="AQ396" s="153">
        <v>0.38500000000000001</v>
      </c>
      <c r="AR396" s="154">
        <v>0.20499999999999999</v>
      </c>
      <c r="AS396" s="154">
        <v>0.13300000000000001</v>
      </c>
      <c r="AT396" s="154">
        <v>9.8000000000000004E-2</v>
      </c>
      <c r="AU396" s="154">
        <v>0.33900000000000002</v>
      </c>
      <c r="AW396" s="196"/>
      <c r="AX396" s="144">
        <f t="shared" si="104"/>
        <v>86.612161471640263</v>
      </c>
      <c r="AY396" s="149">
        <v>315</v>
      </c>
      <c r="AZ396" s="150" t="s">
        <v>274</v>
      </c>
      <c r="BA396" s="149">
        <v>23</v>
      </c>
      <c r="BB396" s="151">
        <v>1</v>
      </c>
      <c r="BC396" s="152">
        <v>1957</v>
      </c>
      <c r="BD396" s="152">
        <v>1695</v>
      </c>
      <c r="BE396" s="149">
        <v>0.86599999999999999</v>
      </c>
      <c r="BF396" s="152">
        <v>804</v>
      </c>
      <c r="BG396" s="152">
        <v>646</v>
      </c>
      <c r="BH396" s="152">
        <v>1450</v>
      </c>
      <c r="BI396" s="153">
        <v>0.44600000000000001</v>
      </c>
      <c r="BJ396" s="153">
        <v>0.495</v>
      </c>
      <c r="BK396" s="154">
        <v>0.17399999999999999</v>
      </c>
      <c r="BL396" s="154">
        <v>0.109</v>
      </c>
      <c r="BM396" s="154">
        <v>8.6999999999999994E-2</v>
      </c>
      <c r="BN396" s="154">
        <v>0.40500000000000003</v>
      </c>
      <c r="DU396" s="4"/>
      <c r="DZ396" s="196"/>
      <c r="EA396" s="196"/>
      <c r="EB396" s="196"/>
      <c r="EC396" s="196"/>
      <c r="ED396" s="196"/>
      <c r="EE396" s="196"/>
    </row>
    <row r="397" spans="30:135" ht="13" x14ac:dyDescent="0.15">
      <c r="AD397" s="144">
        <f t="shared" si="102"/>
        <v>85.733333333333348</v>
      </c>
      <c r="AE397" s="144">
        <f t="shared" si="103"/>
        <v>66.951788491446337</v>
      </c>
      <c r="AF397" s="149">
        <v>316</v>
      </c>
      <c r="AG397" s="150" t="s">
        <v>403</v>
      </c>
      <c r="AH397" s="149">
        <v>15</v>
      </c>
      <c r="AI397" s="151">
        <v>1</v>
      </c>
      <c r="AJ397" s="152">
        <v>1286</v>
      </c>
      <c r="AK397" s="152">
        <v>861</v>
      </c>
      <c r="AL397" s="149">
        <v>0.67</v>
      </c>
      <c r="AM397" s="152">
        <v>611</v>
      </c>
      <c r="AN397" s="152">
        <v>326</v>
      </c>
      <c r="AO397" s="152">
        <v>937</v>
      </c>
      <c r="AP397" s="153">
        <v>0.34799999999999998</v>
      </c>
      <c r="AQ397" s="153">
        <v>0.38600000000000001</v>
      </c>
      <c r="AR397" s="154">
        <v>0.20100000000000001</v>
      </c>
      <c r="AS397" s="154">
        <v>8.5999999999999993E-2</v>
      </c>
      <c r="AT397" s="154">
        <v>7.4999999999999997E-2</v>
      </c>
      <c r="AU397" s="154">
        <v>0.316</v>
      </c>
      <c r="AW397" s="196"/>
      <c r="AX397" s="144">
        <f t="shared" si="104"/>
        <v>86.727879799666113</v>
      </c>
      <c r="AY397" s="149">
        <v>316</v>
      </c>
      <c r="AZ397" s="150" t="s">
        <v>577</v>
      </c>
      <c r="BA397" s="149">
        <v>14</v>
      </c>
      <c r="BB397" s="151">
        <v>1</v>
      </c>
      <c r="BC397" s="152">
        <v>1198</v>
      </c>
      <c r="BD397" s="152">
        <v>1039</v>
      </c>
      <c r="BE397" s="149">
        <v>0.86699999999999999</v>
      </c>
      <c r="BF397" s="152">
        <v>448</v>
      </c>
      <c r="BG397" s="152">
        <v>372</v>
      </c>
      <c r="BH397" s="152">
        <v>820</v>
      </c>
      <c r="BI397" s="153">
        <v>0.45400000000000001</v>
      </c>
      <c r="BJ397" s="151">
        <v>0.51</v>
      </c>
      <c r="BK397" s="154">
        <v>0.20899999999999999</v>
      </c>
      <c r="BL397" s="154">
        <v>0.128</v>
      </c>
      <c r="BM397" s="154">
        <v>9.8000000000000004E-2</v>
      </c>
      <c r="BN397" s="154">
        <v>0.41199999999999998</v>
      </c>
      <c r="DU397" s="4"/>
      <c r="DZ397" s="196"/>
      <c r="EA397" s="196"/>
      <c r="EB397" s="196"/>
      <c r="EC397" s="196"/>
      <c r="ED397" s="196"/>
      <c r="EE397" s="196"/>
    </row>
    <row r="398" spans="30:135" ht="13" x14ac:dyDescent="0.15">
      <c r="AD398" s="144">
        <f t="shared" si="102"/>
        <v>81.904761904761898</v>
      </c>
      <c r="AE398" s="144">
        <f t="shared" si="103"/>
        <v>66.976744186046517</v>
      </c>
      <c r="AF398" s="149">
        <v>317</v>
      </c>
      <c r="AG398" s="150" t="s">
        <v>550</v>
      </c>
      <c r="AH398" s="149">
        <v>21</v>
      </c>
      <c r="AI398" s="151">
        <v>1</v>
      </c>
      <c r="AJ398" s="152">
        <v>1720</v>
      </c>
      <c r="AK398" s="152">
        <v>1152</v>
      </c>
      <c r="AL398" s="149">
        <v>0.67</v>
      </c>
      <c r="AM398" s="152">
        <v>751</v>
      </c>
      <c r="AN398" s="152">
        <v>400</v>
      </c>
      <c r="AO398" s="152">
        <v>1151</v>
      </c>
      <c r="AP398" s="153">
        <v>0.34799999999999998</v>
      </c>
      <c r="AQ398" s="153">
        <v>0.39400000000000002</v>
      </c>
      <c r="AR398" s="154">
        <v>0.23699999999999999</v>
      </c>
      <c r="AS398" s="155">
        <v>0.11</v>
      </c>
      <c r="AT398" s="154">
        <v>8.1000000000000003E-2</v>
      </c>
      <c r="AU398" s="154">
        <v>0.317</v>
      </c>
      <c r="AW398" s="196"/>
      <c r="AX398" s="144">
        <f t="shared" si="104"/>
        <v>86.666666666666671</v>
      </c>
      <c r="AY398" s="149">
        <v>317</v>
      </c>
      <c r="AZ398" s="150" t="s">
        <v>534</v>
      </c>
      <c r="BA398" s="149">
        <v>23</v>
      </c>
      <c r="BB398" s="151">
        <v>1</v>
      </c>
      <c r="BC398" s="152">
        <v>1665</v>
      </c>
      <c r="BD398" s="152">
        <v>1443</v>
      </c>
      <c r="BE398" s="149">
        <v>0.86699999999999999</v>
      </c>
      <c r="BF398" s="152">
        <v>653</v>
      </c>
      <c r="BG398" s="152">
        <v>530</v>
      </c>
      <c r="BH398" s="152">
        <v>1183</v>
      </c>
      <c r="BI398" s="153">
        <v>0.44800000000000001</v>
      </c>
      <c r="BJ398" s="153">
        <v>0.502</v>
      </c>
      <c r="BK398" s="154">
        <v>0.19400000000000001</v>
      </c>
      <c r="BL398" s="154">
        <v>0.11799999999999999</v>
      </c>
      <c r="BM398" s="154">
        <v>9.4E-2</v>
      </c>
      <c r="BN398" s="154">
        <v>0.40500000000000003</v>
      </c>
      <c r="DU398" s="4"/>
      <c r="DZ398" s="196"/>
      <c r="EA398" s="196"/>
      <c r="EB398" s="196"/>
      <c r="EC398" s="196"/>
      <c r="ED398" s="196"/>
      <c r="EE398" s="196"/>
    </row>
    <row r="399" spans="30:135" ht="13" x14ac:dyDescent="0.15">
      <c r="AD399" s="144">
        <f t="shared" si="102"/>
        <v>83.266666666666666</v>
      </c>
      <c r="AE399" s="144">
        <f t="shared" si="103"/>
        <v>66.85348278622898</v>
      </c>
      <c r="AF399" s="149">
        <v>318</v>
      </c>
      <c r="AG399" s="150" t="s">
        <v>472</v>
      </c>
      <c r="AH399" s="149">
        <v>15</v>
      </c>
      <c r="AI399" s="151">
        <v>1</v>
      </c>
      <c r="AJ399" s="152">
        <v>1249</v>
      </c>
      <c r="AK399" s="152">
        <v>835</v>
      </c>
      <c r="AL399" s="149">
        <v>0.66900000000000004</v>
      </c>
      <c r="AM399" s="152">
        <v>619</v>
      </c>
      <c r="AN399" s="152">
        <v>299</v>
      </c>
      <c r="AO399" s="152">
        <v>918</v>
      </c>
      <c r="AP399" s="153">
        <v>0.32600000000000001</v>
      </c>
      <c r="AQ399" s="153">
        <v>0.36399999999999999</v>
      </c>
      <c r="AR399" s="154">
        <v>0.16700000000000001</v>
      </c>
      <c r="AS399" s="154">
        <v>0.11799999999999999</v>
      </c>
      <c r="AT399" s="155">
        <v>0.09</v>
      </c>
      <c r="AU399" s="154">
        <v>0.32300000000000001</v>
      </c>
      <c r="AW399" s="196"/>
      <c r="AX399" s="144">
        <f t="shared" si="104"/>
        <v>87.033639143730895</v>
      </c>
      <c r="AY399" s="149">
        <v>318</v>
      </c>
      <c r="AZ399" s="150" t="s">
        <v>549</v>
      </c>
      <c r="BA399" s="149">
        <v>20</v>
      </c>
      <c r="BB399" s="151">
        <v>1</v>
      </c>
      <c r="BC399" s="152">
        <v>1635</v>
      </c>
      <c r="BD399" s="152">
        <v>1423</v>
      </c>
      <c r="BE399" s="149">
        <v>0.87</v>
      </c>
      <c r="BF399" s="152">
        <v>699</v>
      </c>
      <c r="BG399" s="152">
        <v>514</v>
      </c>
      <c r="BH399" s="152">
        <v>1213</v>
      </c>
      <c r="BI399" s="153">
        <v>0.42399999999999999</v>
      </c>
      <c r="BJ399" s="153">
        <v>0.48499999999999999</v>
      </c>
      <c r="BK399" s="154">
        <v>0.16500000000000001</v>
      </c>
      <c r="BL399" s="154">
        <v>0.111</v>
      </c>
      <c r="BM399" s="154">
        <v>8.3000000000000004E-2</v>
      </c>
      <c r="BN399" s="154">
        <v>0.39800000000000002</v>
      </c>
      <c r="DU399" s="4"/>
      <c r="DZ399" s="196"/>
      <c r="EA399" s="196"/>
      <c r="EB399" s="196"/>
      <c r="EC399" s="196"/>
      <c r="ED399" s="196"/>
      <c r="EE399" s="196"/>
    </row>
    <row r="400" spans="30:135" ht="13" x14ac:dyDescent="0.15">
      <c r="AD400" s="144">
        <f t="shared" si="102"/>
        <v>85.277777777777786</v>
      </c>
      <c r="AE400" s="144">
        <f t="shared" si="103"/>
        <v>66.840390879478832</v>
      </c>
      <c r="AF400" s="149">
        <v>319</v>
      </c>
      <c r="AG400" s="150" t="s">
        <v>501</v>
      </c>
      <c r="AH400" s="149">
        <v>18</v>
      </c>
      <c r="AI400" s="151">
        <v>1</v>
      </c>
      <c r="AJ400" s="152">
        <v>1535</v>
      </c>
      <c r="AK400" s="152">
        <v>1026</v>
      </c>
      <c r="AL400" s="149">
        <v>0.66800000000000004</v>
      </c>
      <c r="AM400" s="152">
        <v>705</v>
      </c>
      <c r="AN400" s="152">
        <v>368</v>
      </c>
      <c r="AO400" s="152">
        <v>1073</v>
      </c>
      <c r="AP400" s="153">
        <v>0.34300000000000003</v>
      </c>
      <c r="AQ400" s="153">
        <v>0.38700000000000001</v>
      </c>
      <c r="AR400" s="154">
        <v>0.214</v>
      </c>
      <c r="AS400" s="154">
        <v>0.108</v>
      </c>
      <c r="AT400" s="154">
        <v>7.9000000000000001E-2</v>
      </c>
      <c r="AU400" s="154">
        <v>0.317</v>
      </c>
      <c r="AW400" s="196"/>
      <c r="AX400" s="144">
        <f t="shared" si="104"/>
        <v>87.022900763358777</v>
      </c>
      <c r="AY400" s="149">
        <v>319</v>
      </c>
      <c r="AZ400" s="150" t="s">
        <v>362</v>
      </c>
      <c r="BA400" s="149">
        <v>21</v>
      </c>
      <c r="BB400" s="151">
        <v>1</v>
      </c>
      <c r="BC400" s="152">
        <v>1703</v>
      </c>
      <c r="BD400" s="152">
        <v>1482</v>
      </c>
      <c r="BE400" s="149">
        <v>0.87</v>
      </c>
      <c r="BF400" s="152">
        <v>695</v>
      </c>
      <c r="BG400" s="152">
        <v>507</v>
      </c>
      <c r="BH400" s="152">
        <v>1202</v>
      </c>
      <c r="BI400" s="153">
        <v>0.42199999999999999</v>
      </c>
      <c r="BJ400" s="153">
        <v>0.47699999999999998</v>
      </c>
      <c r="BK400" s="154">
        <v>0.16700000000000001</v>
      </c>
      <c r="BL400" s="155">
        <v>0.15</v>
      </c>
      <c r="BM400" s="154">
        <v>0.111</v>
      </c>
      <c r="BN400" s="154">
        <v>0.41199999999999998</v>
      </c>
      <c r="DU400" s="4"/>
      <c r="DZ400" s="196"/>
      <c r="EA400" s="196"/>
      <c r="EB400" s="196"/>
      <c r="EC400" s="196"/>
      <c r="ED400" s="196"/>
      <c r="EE400" s="196"/>
    </row>
    <row r="401" spans="30:135" ht="13" x14ac:dyDescent="0.15">
      <c r="AD401" s="144">
        <f t="shared" si="102"/>
        <v>81.111111111111114</v>
      </c>
      <c r="AE401" s="144">
        <f t="shared" si="103"/>
        <v>66.575342465753423</v>
      </c>
      <c r="AF401" s="149">
        <v>320</v>
      </c>
      <c r="AG401" s="150" t="s">
        <v>566</v>
      </c>
      <c r="AH401" s="149">
        <v>18</v>
      </c>
      <c r="AI401" s="151">
        <v>1</v>
      </c>
      <c r="AJ401" s="152">
        <v>1460</v>
      </c>
      <c r="AK401" s="152">
        <v>972</v>
      </c>
      <c r="AL401" s="149">
        <v>0.66600000000000004</v>
      </c>
      <c r="AM401" s="152">
        <v>683</v>
      </c>
      <c r="AN401" s="152">
        <v>341</v>
      </c>
      <c r="AO401" s="152">
        <v>1024</v>
      </c>
      <c r="AP401" s="153">
        <v>0.33300000000000002</v>
      </c>
      <c r="AQ401" s="153">
        <v>0.371</v>
      </c>
      <c r="AR401" s="154">
        <v>0.20799999999999999</v>
      </c>
      <c r="AS401" s="154">
        <v>0.109</v>
      </c>
      <c r="AT401" s="154">
        <v>8.7999999999999995E-2</v>
      </c>
      <c r="AU401" s="154">
        <v>0.317</v>
      </c>
      <c r="AW401" s="196"/>
      <c r="AX401" s="144">
        <f t="shared" si="104"/>
        <v>86.956521739130437</v>
      </c>
      <c r="AY401" s="149">
        <v>320</v>
      </c>
      <c r="AZ401" s="150" t="s">
        <v>589</v>
      </c>
      <c r="BA401" s="149">
        <v>13</v>
      </c>
      <c r="BB401" s="151">
        <v>1</v>
      </c>
      <c r="BC401" s="152">
        <v>1081</v>
      </c>
      <c r="BD401" s="152">
        <v>940</v>
      </c>
      <c r="BE401" s="149">
        <v>0.87</v>
      </c>
      <c r="BF401" s="152">
        <v>434</v>
      </c>
      <c r="BG401" s="152">
        <v>341</v>
      </c>
      <c r="BH401" s="152">
        <v>775</v>
      </c>
      <c r="BI401" s="151">
        <v>0.44</v>
      </c>
      <c r="BJ401" s="153">
        <v>0.49099999999999999</v>
      </c>
      <c r="BK401" s="154">
        <v>0.17599999999999999</v>
      </c>
      <c r="BL401" s="155">
        <v>0.13</v>
      </c>
      <c r="BM401" s="154">
        <v>0.104</v>
      </c>
      <c r="BN401" s="154">
        <v>0.41099999999999998</v>
      </c>
      <c r="DU401" s="4"/>
      <c r="DZ401" s="196"/>
      <c r="EA401" s="196"/>
      <c r="EB401" s="196"/>
      <c r="EC401" s="196"/>
      <c r="ED401" s="196"/>
      <c r="EE401" s="196"/>
    </row>
    <row r="402" spans="30:135" ht="13" x14ac:dyDescent="0.15">
      <c r="AD402" s="144">
        <f t="shared" si="102"/>
        <v>82.076923076923066</v>
      </c>
      <c r="AE402" s="144">
        <f t="shared" si="103"/>
        <v>66.541705716963449</v>
      </c>
      <c r="AF402" s="149">
        <v>321</v>
      </c>
      <c r="AG402" s="150" t="s">
        <v>255</v>
      </c>
      <c r="AH402" s="149">
        <v>13</v>
      </c>
      <c r="AI402" s="151">
        <v>1</v>
      </c>
      <c r="AJ402" s="152">
        <v>1067</v>
      </c>
      <c r="AK402" s="152">
        <v>710</v>
      </c>
      <c r="AL402" s="149">
        <v>0.66500000000000004</v>
      </c>
      <c r="AM402" s="152">
        <v>478</v>
      </c>
      <c r="AN402" s="152">
        <v>248</v>
      </c>
      <c r="AO402" s="152">
        <v>726</v>
      </c>
      <c r="AP402" s="153">
        <v>0.34200000000000003</v>
      </c>
      <c r="AQ402" s="153">
        <v>0.38800000000000001</v>
      </c>
      <c r="AR402" s="154">
        <v>0.222</v>
      </c>
      <c r="AS402" s="154">
        <v>0.121</v>
      </c>
      <c r="AT402" s="154">
        <v>0.10100000000000001</v>
      </c>
      <c r="AU402" s="154">
        <v>0.311</v>
      </c>
      <c r="AW402" s="196"/>
      <c r="AX402" s="144">
        <f t="shared" si="104"/>
        <v>87.112561174551388</v>
      </c>
      <c r="AY402" s="149">
        <v>321</v>
      </c>
      <c r="AZ402" s="150" t="s">
        <v>580</v>
      </c>
      <c r="BA402" s="149">
        <v>21</v>
      </c>
      <c r="BB402" s="151">
        <v>1</v>
      </c>
      <c r="BC402" s="152">
        <v>1839</v>
      </c>
      <c r="BD402" s="152">
        <v>1602</v>
      </c>
      <c r="BE402" s="149">
        <v>0.871</v>
      </c>
      <c r="BF402" s="152">
        <v>801</v>
      </c>
      <c r="BG402" s="152">
        <v>568</v>
      </c>
      <c r="BH402" s="152">
        <v>1369</v>
      </c>
      <c r="BI402" s="153">
        <v>0.41499999999999998</v>
      </c>
      <c r="BJ402" s="153">
        <v>0.47899999999999998</v>
      </c>
      <c r="BK402" s="154">
        <v>0.16200000000000001</v>
      </c>
      <c r="BL402" s="155">
        <v>0.11</v>
      </c>
      <c r="BM402" s="154">
        <v>7.6999999999999999E-2</v>
      </c>
      <c r="BN402" s="154">
        <v>0.39900000000000002</v>
      </c>
      <c r="DU402" s="4"/>
      <c r="DZ402" s="196"/>
      <c r="EA402" s="196"/>
      <c r="EB402" s="196"/>
      <c r="EC402" s="196"/>
      <c r="ED402" s="196"/>
      <c r="EE402" s="196"/>
    </row>
    <row r="403" spans="30:135" ht="13" x14ac:dyDescent="0.15">
      <c r="AD403" s="144">
        <f t="shared" si="102"/>
        <v>84.76</v>
      </c>
      <c r="AE403" s="144">
        <f t="shared" si="103"/>
        <v>66.39924492685229</v>
      </c>
      <c r="AF403" s="149">
        <v>322</v>
      </c>
      <c r="AG403" s="150" t="s">
        <v>539</v>
      </c>
      <c r="AH403" s="149">
        <v>25</v>
      </c>
      <c r="AI403" s="151">
        <v>1</v>
      </c>
      <c r="AJ403" s="152">
        <v>2119</v>
      </c>
      <c r="AK403" s="152">
        <v>1407</v>
      </c>
      <c r="AL403" s="149">
        <v>0.66400000000000003</v>
      </c>
      <c r="AM403" s="152">
        <v>927</v>
      </c>
      <c r="AN403" s="152">
        <v>530</v>
      </c>
      <c r="AO403" s="152">
        <v>1457</v>
      </c>
      <c r="AP403" s="153">
        <v>0.36399999999999999</v>
      </c>
      <c r="AQ403" s="153">
        <v>0.39800000000000002</v>
      </c>
      <c r="AR403" s="154">
        <v>0.222</v>
      </c>
      <c r="AS403" s="154">
        <v>0.112</v>
      </c>
      <c r="AT403" s="154">
        <v>9.7000000000000003E-2</v>
      </c>
      <c r="AU403" s="154">
        <v>0.32200000000000001</v>
      </c>
      <c r="AW403" s="196"/>
      <c r="AX403" s="144">
        <f t="shared" si="104"/>
        <v>87.223823246878013</v>
      </c>
      <c r="AY403" s="149">
        <v>322</v>
      </c>
      <c r="AZ403" s="150" t="s">
        <v>446</v>
      </c>
      <c r="BA403" s="149">
        <v>24</v>
      </c>
      <c r="BB403" s="151">
        <v>1</v>
      </c>
      <c r="BC403" s="152">
        <v>2082</v>
      </c>
      <c r="BD403" s="152">
        <v>1816</v>
      </c>
      <c r="BE403" s="149">
        <v>0.872</v>
      </c>
      <c r="BF403" s="152">
        <v>849</v>
      </c>
      <c r="BG403" s="152">
        <v>675</v>
      </c>
      <c r="BH403" s="152">
        <v>1524</v>
      </c>
      <c r="BI403" s="153">
        <v>0.443</v>
      </c>
      <c r="BJ403" s="153">
        <v>0.49199999999999999</v>
      </c>
      <c r="BK403" s="154">
        <v>0.17100000000000001</v>
      </c>
      <c r="BL403" s="154">
        <v>0.121</v>
      </c>
      <c r="BM403" s="155">
        <v>0.1</v>
      </c>
      <c r="BN403" s="154">
        <v>0.41199999999999998</v>
      </c>
      <c r="DU403" s="4"/>
      <c r="DZ403" s="196"/>
      <c r="EA403" s="196"/>
      <c r="EB403" s="196"/>
      <c r="EC403" s="196"/>
      <c r="ED403" s="196"/>
      <c r="EE403" s="196"/>
    </row>
    <row r="404" spans="30:135" ht="13" x14ac:dyDescent="0.15">
      <c r="AD404" s="144">
        <f t="shared" si="102"/>
        <v>81.625</v>
      </c>
      <c r="AE404" s="144">
        <f t="shared" si="103"/>
        <v>66.054109239407865</v>
      </c>
      <c r="AF404" s="149">
        <v>323</v>
      </c>
      <c r="AG404" s="150" t="s">
        <v>503</v>
      </c>
      <c r="AH404" s="149">
        <v>24</v>
      </c>
      <c r="AI404" s="151">
        <v>1</v>
      </c>
      <c r="AJ404" s="152">
        <v>1959</v>
      </c>
      <c r="AK404" s="152">
        <v>1294</v>
      </c>
      <c r="AL404" s="149">
        <v>0.66100000000000003</v>
      </c>
      <c r="AM404" s="152">
        <v>831</v>
      </c>
      <c r="AN404" s="152">
        <v>461</v>
      </c>
      <c r="AO404" s="152">
        <v>1292</v>
      </c>
      <c r="AP404" s="153">
        <v>0.35699999999999998</v>
      </c>
      <c r="AQ404" s="153">
        <v>0.38200000000000001</v>
      </c>
      <c r="AR404" s="155">
        <v>0.23</v>
      </c>
      <c r="AS404" s="154">
        <v>0.13500000000000001</v>
      </c>
      <c r="AT404" s="154">
        <v>0.105</v>
      </c>
      <c r="AU404" s="155">
        <v>0.33</v>
      </c>
      <c r="AW404" s="196"/>
      <c r="AX404" s="144">
        <f t="shared" si="104"/>
        <v>87.315472936030616</v>
      </c>
      <c r="AY404" s="149">
        <v>323</v>
      </c>
      <c r="AZ404" s="150" t="s">
        <v>498</v>
      </c>
      <c r="BA404" s="149">
        <v>22</v>
      </c>
      <c r="BB404" s="151">
        <v>1</v>
      </c>
      <c r="BC404" s="152">
        <v>1829</v>
      </c>
      <c r="BD404" s="152">
        <v>1597</v>
      </c>
      <c r="BE404" s="149">
        <v>0.873</v>
      </c>
      <c r="BF404" s="152">
        <v>765</v>
      </c>
      <c r="BG404" s="152">
        <v>601</v>
      </c>
      <c r="BH404" s="152">
        <v>1366</v>
      </c>
      <c r="BI404" s="151">
        <v>0.44</v>
      </c>
      <c r="BJ404" s="153">
        <v>0.48599999999999999</v>
      </c>
      <c r="BK404" s="154">
        <v>0.16300000000000001</v>
      </c>
      <c r="BL404" s="154">
        <v>0.111</v>
      </c>
      <c r="BM404" s="154">
        <v>9.6000000000000002E-2</v>
      </c>
      <c r="BN404" s="154">
        <v>0.41299999999999998</v>
      </c>
      <c r="DU404" s="4"/>
      <c r="DZ404" s="196"/>
      <c r="EA404" s="196"/>
      <c r="EB404" s="196"/>
      <c r="EC404" s="196"/>
      <c r="ED404" s="196"/>
      <c r="EE404" s="196"/>
    </row>
    <row r="405" spans="30:135" ht="13" x14ac:dyDescent="0.15">
      <c r="AD405" s="144">
        <f t="shared" si="102"/>
        <v>86.578947368421041</v>
      </c>
      <c r="AE405" s="144">
        <f t="shared" si="103"/>
        <v>66.139817629179333</v>
      </c>
      <c r="AF405" s="149">
        <v>324</v>
      </c>
      <c r="AG405" s="150" t="s">
        <v>583</v>
      </c>
      <c r="AH405" s="149">
        <v>19</v>
      </c>
      <c r="AI405" s="151">
        <v>1</v>
      </c>
      <c r="AJ405" s="152">
        <v>1645</v>
      </c>
      <c r="AK405" s="152">
        <v>1088</v>
      </c>
      <c r="AL405" s="149">
        <v>0.66100000000000003</v>
      </c>
      <c r="AM405" s="152">
        <v>815</v>
      </c>
      <c r="AN405" s="152">
        <v>401</v>
      </c>
      <c r="AO405" s="152">
        <v>1216</v>
      </c>
      <c r="AP405" s="151">
        <v>0.33</v>
      </c>
      <c r="AQ405" s="153">
        <v>0.373</v>
      </c>
      <c r="AR405" s="154">
        <v>0.17199999999999999</v>
      </c>
      <c r="AS405" s="154">
        <v>0.109</v>
      </c>
      <c r="AT405" s="154">
        <v>8.8999999999999996E-2</v>
      </c>
      <c r="AU405" s="154">
        <v>0.313</v>
      </c>
      <c r="AW405" s="196"/>
      <c r="AX405" s="144">
        <f t="shared" si="104"/>
        <v>87.584541062801932</v>
      </c>
      <c r="AY405" s="149">
        <v>324</v>
      </c>
      <c r="AZ405" s="150" t="s">
        <v>567</v>
      </c>
      <c r="BA405" s="149">
        <v>23</v>
      </c>
      <c r="BB405" s="151">
        <v>1</v>
      </c>
      <c r="BC405" s="152">
        <v>2070</v>
      </c>
      <c r="BD405" s="152">
        <v>1813</v>
      </c>
      <c r="BE405" s="149">
        <v>0.876</v>
      </c>
      <c r="BF405" s="152">
        <v>943</v>
      </c>
      <c r="BG405" s="152">
        <v>657</v>
      </c>
      <c r="BH405" s="152">
        <v>1600</v>
      </c>
      <c r="BI405" s="153">
        <v>0.41099999999999998</v>
      </c>
      <c r="BJ405" s="153">
        <v>0.47099999999999997</v>
      </c>
      <c r="BK405" s="154">
        <v>0.13400000000000001</v>
      </c>
      <c r="BL405" s="154">
        <v>0.113</v>
      </c>
      <c r="BM405" s="155">
        <v>0.09</v>
      </c>
      <c r="BN405" s="154">
        <v>0.40400000000000003</v>
      </c>
      <c r="DU405" s="4"/>
      <c r="DZ405" s="196"/>
      <c r="EA405" s="196"/>
      <c r="EB405" s="196"/>
      <c r="EC405" s="196"/>
      <c r="ED405" s="196"/>
      <c r="EE405" s="196"/>
    </row>
    <row r="406" spans="30:135" ht="13" x14ac:dyDescent="0.15">
      <c r="AD406" s="144">
        <f t="shared" si="102"/>
        <v>74.75</v>
      </c>
      <c r="AE406" s="144">
        <f t="shared" si="103"/>
        <v>65.997770345596436</v>
      </c>
      <c r="AF406" s="149">
        <v>325</v>
      </c>
      <c r="AG406" s="150" t="s">
        <v>582</v>
      </c>
      <c r="AH406" s="149">
        <v>12</v>
      </c>
      <c r="AI406" s="151">
        <v>1</v>
      </c>
      <c r="AJ406" s="152">
        <v>897</v>
      </c>
      <c r="AK406" s="152">
        <v>592</v>
      </c>
      <c r="AL406" s="149">
        <v>0.66</v>
      </c>
      <c r="AM406" s="152">
        <v>448</v>
      </c>
      <c r="AN406" s="152">
        <v>214</v>
      </c>
      <c r="AO406" s="152">
        <v>662</v>
      </c>
      <c r="AP406" s="153">
        <v>0.32300000000000001</v>
      </c>
      <c r="AQ406" s="153">
        <v>0.36899999999999999</v>
      </c>
      <c r="AR406" s="154">
        <v>0.186</v>
      </c>
      <c r="AS406" s="154">
        <v>8.4000000000000005E-2</v>
      </c>
      <c r="AT406" s="155">
        <v>7.0000000000000007E-2</v>
      </c>
      <c r="AU406" s="155">
        <v>0.31</v>
      </c>
      <c r="AW406" s="196"/>
      <c r="AX406" s="144">
        <f t="shared" si="104"/>
        <v>87.61904761904762</v>
      </c>
      <c r="AY406" s="149">
        <v>325</v>
      </c>
      <c r="AZ406" s="150" t="s">
        <v>435</v>
      </c>
      <c r="BA406" s="149">
        <v>23</v>
      </c>
      <c r="BB406" s="151">
        <v>1</v>
      </c>
      <c r="BC406" s="152">
        <v>1995</v>
      </c>
      <c r="BD406" s="152">
        <v>1748</v>
      </c>
      <c r="BE406" s="149">
        <v>0.876</v>
      </c>
      <c r="BF406" s="152">
        <v>827</v>
      </c>
      <c r="BG406" s="152">
        <v>665</v>
      </c>
      <c r="BH406" s="152">
        <v>1492</v>
      </c>
      <c r="BI406" s="153">
        <v>0.44600000000000001</v>
      </c>
      <c r="BJ406" s="153">
        <v>0.499</v>
      </c>
      <c r="BK406" s="154">
        <v>0.16700000000000001</v>
      </c>
      <c r="BL406" s="154">
        <v>0.10299999999999999</v>
      </c>
      <c r="BM406" s="154">
        <v>8.5000000000000006E-2</v>
      </c>
      <c r="BN406" s="155">
        <v>0.41</v>
      </c>
      <c r="DU406" s="4"/>
      <c r="DZ406" s="196"/>
      <c r="EA406" s="196"/>
      <c r="EB406" s="196"/>
      <c r="EC406" s="196"/>
      <c r="ED406" s="196"/>
      <c r="EE406" s="196"/>
    </row>
    <row r="407" spans="30:135" ht="13" x14ac:dyDescent="0.15">
      <c r="AD407" s="144">
        <f t="shared" si="102"/>
        <v>95.533333333333331</v>
      </c>
      <c r="AE407" s="144">
        <f t="shared" si="103"/>
        <v>66.015352407536625</v>
      </c>
      <c r="AF407" s="149">
        <v>326</v>
      </c>
      <c r="AG407" s="150" t="s">
        <v>426</v>
      </c>
      <c r="AH407" s="149">
        <v>15</v>
      </c>
      <c r="AI407" s="151">
        <v>1</v>
      </c>
      <c r="AJ407" s="152">
        <v>1433</v>
      </c>
      <c r="AK407" s="152">
        <v>946</v>
      </c>
      <c r="AL407" s="149">
        <v>0.66</v>
      </c>
      <c r="AM407" s="152">
        <v>600</v>
      </c>
      <c r="AN407" s="152">
        <v>329</v>
      </c>
      <c r="AO407" s="152">
        <v>929</v>
      </c>
      <c r="AP407" s="153">
        <v>0.35399999999999998</v>
      </c>
      <c r="AQ407" s="153">
        <v>0.39800000000000002</v>
      </c>
      <c r="AR407" s="154">
        <v>0.245</v>
      </c>
      <c r="AS407" s="155">
        <v>0.12</v>
      </c>
      <c r="AT407" s="154">
        <v>8.6999999999999994E-2</v>
      </c>
      <c r="AU407" s="154">
        <v>0.31900000000000001</v>
      </c>
      <c r="AW407" s="196"/>
      <c r="AX407" s="144">
        <f t="shared" si="104"/>
        <v>87.683923705722066</v>
      </c>
      <c r="AY407" s="149">
        <v>326</v>
      </c>
      <c r="AZ407" s="150" t="s">
        <v>470</v>
      </c>
      <c r="BA407" s="149">
        <v>21</v>
      </c>
      <c r="BB407" s="151">
        <v>1</v>
      </c>
      <c r="BC407" s="152">
        <v>1835</v>
      </c>
      <c r="BD407" s="152">
        <v>1609</v>
      </c>
      <c r="BE407" s="149">
        <v>0.877</v>
      </c>
      <c r="BF407" s="152">
        <v>756</v>
      </c>
      <c r="BG407" s="152">
        <v>572</v>
      </c>
      <c r="BH407" s="152">
        <v>1328</v>
      </c>
      <c r="BI407" s="153">
        <v>0.43099999999999999</v>
      </c>
      <c r="BJ407" s="153">
        <v>0.49299999999999999</v>
      </c>
      <c r="BK407" s="154">
        <v>0.182</v>
      </c>
      <c r="BL407" s="154">
        <v>0.114</v>
      </c>
      <c r="BM407" s="154">
        <v>9.1999999999999998E-2</v>
      </c>
      <c r="BN407" s="155">
        <v>0.4</v>
      </c>
      <c r="DU407" s="4"/>
      <c r="DZ407" s="196"/>
      <c r="EA407" s="196"/>
      <c r="EB407" s="196"/>
      <c r="EC407" s="196"/>
      <c r="ED407" s="196"/>
      <c r="EE407" s="196"/>
    </row>
    <row r="408" spans="30:135" ht="13" x14ac:dyDescent="0.15">
      <c r="AD408" s="144">
        <f t="shared" si="102"/>
        <v>73.8</v>
      </c>
      <c r="AE408" s="144">
        <f t="shared" si="103"/>
        <v>65.853658536585371</v>
      </c>
      <c r="AF408" s="149">
        <v>327</v>
      </c>
      <c r="AG408" s="150" t="s">
        <v>585</v>
      </c>
      <c r="AH408" s="149">
        <v>5</v>
      </c>
      <c r="AI408" s="151">
        <v>1</v>
      </c>
      <c r="AJ408" s="152">
        <v>369</v>
      </c>
      <c r="AK408" s="152">
        <v>243</v>
      </c>
      <c r="AL408" s="149">
        <v>0.65900000000000003</v>
      </c>
      <c r="AM408" s="152">
        <v>185</v>
      </c>
      <c r="AN408" s="152">
        <v>86</v>
      </c>
      <c r="AO408" s="152">
        <v>271</v>
      </c>
      <c r="AP408" s="153">
        <v>0.317</v>
      </c>
      <c r="AQ408" s="153">
        <v>0.378</v>
      </c>
      <c r="AR408" s="154">
        <v>0.187</v>
      </c>
      <c r="AS408" s="154">
        <v>8.8999999999999996E-2</v>
      </c>
      <c r="AT408" s="154">
        <v>7.2999999999999995E-2</v>
      </c>
      <c r="AU408" s="154">
        <v>0.29499999999999998</v>
      </c>
      <c r="AW408" s="196"/>
      <c r="AX408" s="144">
        <f t="shared" si="104"/>
        <v>87.7</v>
      </c>
      <c r="AY408" s="149">
        <v>327</v>
      </c>
      <c r="AZ408" s="150" t="s">
        <v>541</v>
      </c>
      <c r="BA408" s="149">
        <v>23</v>
      </c>
      <c r="BB408" s="151">
        <v>1</v>
      </c>
      <c r="BC408" s="152">
        <v>2000</v>
      </c>
      <c r="BD408" s="152">
        <v>1754</v>
      </c>
      <c r="BE408" s="149">
        <v>0.877</v>
      </c>
      <c r="BF408" s="152">
        <v>837</v>
      </c>
      <c r="BG408" s="152">
        <v>649</v>
      </c>
      <c r="BH408" s="152">
        <v>1486</v>
      </c>
      <c r="BI408" s="153">
        <v>0.437</v>
      </c>
      <c r="BJ408" s="153">
        <v>0.49199999999999999</v>
      </c>
      <c r="BK408" s="154">
        <v>0.17399999999999999</v>
      </c>
      <c r="BL408" s="154">
        <v>0.10100000000000001</v>
      </c>
      <c r="BM408" s="154">
        <v>8.3000000000000004E-2</v>
      </c>
      <c r="BN408" s="154">
        <v>0.40600000000000003</v>
      </c>
      <c r="DU408" s="4"/>
      <c r="DZ408" s="196"/>
      <c r="EA408" s="196"/>
      <c r="EB408" s="196"/>
      <c r="EC408" s="196"/>
      <c r="ED408" s="196"/>
      <c r="EE408" s="196"/>
    </row>
    <row r="409" spans="30:135" ht="13" x14ac:dyDescent="0.15">
      <c r="AD409" s="144">
        <f t="shared" si="102"/>
        <v>75.304347826086953</v>
      </c>
      <c r="AE409" s="144">
        <f t="shared" si="103"/>
        <v>65.819861431870677</v>
      </c>
      <c r="AF409" s="149">
        <v>328</v>
      </c>
      <c r="AG409" s="150" t="s">
        <v>318</v>
      </c>
      <c r="AH409" s="149">
        <v>23</v>
      </c>
      <c r="AI409" s="151">
        <v>1</v>
      </c>
      <c r="AJ409" s="152">
        <v>1732</v>
      </c>
      <c r="AK409" s="152">
        <v>1140</v>
      </c>
      <c r="AL409" s="149">
        <v>0.65800000000000003</v>
      </c>
      <c r="AM409" s="152">
        <v>851</v>
      </c>
      <c r="AN409" s="152">
        <v>411</v>
      </c>
      <c r="AO409" s="152">
        <v>1262</v>
      </c>
      <c r="AP409" s="153">
        <v>0.32600000000000001</v>
      </c>
      <c r="AQ409" s="153">
        <v>0.36699999999999999</v>
      </c>
      <c r="AR409" s="154">
        <v>0.186</v>
      </c>
      <c r="AS409" s="154">
        <v>0.10299999999999999</v>
      </c>
      <c r="AT409" s="154">
        <v>8.5000000000000006E-2</v>
      </c>
      <c r="AU409" s="154">
        <v>0.312</v>
      </c>
      <c r="AW409" s="196"/>
      <c r="AX409" s="144">
        <f t="shared" si="104"/>
        <v>87.837150127226465</v>
      </c>
      <c r="AY409" s="149">
        <v>328</v>
      </c>
      <c r="AZ409" s="150" t="s">
        <v>530</v>
      </c>
      <c r="BA409" s="149">
        <v>24</v>
      </c>
      <c r="BB409" s="151">
        <v>1</v>
      </c>
      <c r="BC409" s="152">
        <v>1965</v>
      </c>
      <c r="BD409" s="152">
        <v>1726</v>
      </c>
      <c r="BE409" s="149">
        <v>0.878</v>
      </c>
      <c r="BF409" s="152">
        <v>832</v>
      </c>
      <c r="BG409" s="152">
        <v>672</v>
      </c>
      <c r="BH409" s="152">
        <v>1504</v>
      </c>
      <c r="BI409" s="153">
        <v>0.44700000000000001</v>
      </c>
      <c r="BJ409" s="153">
        <v>0.495</v>
      </c>
      <c r="BK409" s="154">
        <v>0.158</v>
      </c>
      <c r="BL409" s="154">
        <v>9.5000000000000001E-2</v>
      </c>
      <c r="BM409" s="154">
        <v>8.1000000000000003E-2</v>
      </c>
      <c r="BN409" s="155">
        <v>0.41</v>
      </c>
      <c r="DU409" s="4"/>
      <c r="DZ409" s="196"/>
      <c r="EA409" s="196"/>
      <c r="EB409" s="196"/>
      <c r="EC409" s="196"/>
      <c r="ED409" s="196"/>
      <c r="EE409" s="196"/>
    </row>
    <row r="410" spans="30:135" ht="13" x14ac:dyDescent="0.15">
      <c r="AD410" s="144">
        <f t="shared" si="102"/>
        <v>77.454545454545453</v>
      </c>
      <c r="AE410" s="144">
        <f t="shared" si="103"/>
        <v>65.66901408450704</v>
      </c>
      <c r="AF410" s="149">
        <v>329</v>
      </c>
      <c r="AG410" s="150" t="s">
        <v>573</v>
      </c>
      <c r="AH410" s="149">
        <v>22</v>
      </c>
      <c r="AI410" s="151">
        <v>1</v>
      </c>
      <c r="AJ410" s="152">
        <v>1704</v>
      </c>
      <c r="AK410" s="152">
        <v>1119</v>
      </c>
      <c r="AL410" s="149">
        <v>0.65700000000000003</v>
      </c>
      <c r="AM410" s="152">
        <v>727</v>
      </c>
      <c r="AN410" s="152">
        <v>417</v>
      </c>
      <c r="AO410" s="152">
        <v>1144</v>
      </c>
      <c r="AP410" s="153">
        <v>0.36499999999999999</v>
      </c>
      <c r="AQ410" s="153">
        <v>0.40300000000000002</v>
      </c>
      <c r="AR410" s="154">
        <v>0.24399999999999999</v>
      </c>
      <c r="AS410" s="154">
        <v>0.10199999999999999</v>
      </c>
      <c r="AT410" s="154">
        <v>8.5999999999999993E-2</v>
      </c>
      <c r="AU410" s="154">
        <v>0.315</v>
      </c>
      <c r="AW410" s="196"/>
      <c r="AX410" s="144">
        <f t="shared" si="104"/>
        <v>87.928759894459105</v>
      </c>
      <c r="AY410" s="149">
        <v>329</v>
      </c>
      <c r="AZ410" s="150" t="s">
        <v>478</v>
      </c>
      <c r="BA410" s="149">
        <v>19</v>
      </c>
      <c r="BB410" s="151">
        <v>1</v>
      </c>
      <c r="BC410" s="152">
        <v>1516</v>
      </c>
      <c r="BD410" s="152">
        <v>1333</v>
      </c>
      <c r="BE410" s="149">
        <v>0.879</v>
      </c>
      <c r="BF410" s="152">
        <v>644</v>
      </c>
      <c r="BG410" s="152">
        <v>478</v>
      </c>
      <c r="BH410" s="152">
        <v>1122</v>
      </c>
      <c r="BI410" s="153">
        <v>0.42599999999999999</v>
      </c>
      <c r="BJ410" s="153">
        <v>0.47799999999999998</v>
      </c>
      <c r="BK410" s="154">
        <v>0.156</v>
      </c>
      <c r="BL410" s="154">
        <v>0.128</v>
      </c>
      <c r="BM410" s="155">
        <v>0.11</v>
      </c>
      <c r="BN410" s="154">
        <v>0.41199999999999998</v>
      </c>
      <c r="DU410" s="4"/>
      <c r="DZ410" s="196"/>
      <c r="EA410" s="196"/>
      <c r="EB410" s="196"/>
      <c r="EC410" s="196"/>
      <c r="ED410" s="196"/>
      <c r="EE410" s="196"/>
    </row>
    <row r="411" spans="30:135" ht="13" x14ac:dyDescent="0.15">
      <c r="AD411" s="144">
        <f t="shared" si="102"/>
        <v>79.043478260869563</v>
      </c>
      <c r="AE411" s="144">
        <f t="shared" si="103"/>
        <v>65.45654565456546</v>
      </c>
      <c r="AF411" s="149">
        <v>330</v>
      </c>
      <c r="AG411" s="150" t="s">
        <v>536</v>
      </c>
      <c r="AH411" s="149">
        <v>23</v>
      </c>
      <c r="AI411" s="151">
        <v>1</v>
      </c>
      <c r="AJ411" s="152">
        <v>1818</v>
      </c>
      <c r="AK411" s="152">
        <v>1190</v>
      </c>
      <c r="AL411" s="149">
        <v>0.65500000000000003</v>
      </c>
      <c r="AM411" s="152">
        <v>822</v>
      </c>
      <c r="AN411" s="152">
        <v>449</v>
      </c>
      <c r="AO411" s="152">
        <v>1271</v>
      </c>
      <c r="AP411" s="153">
        <v>0.35299999999999998</v>
      </c>
      <c r="AQ411" s="153">
        <v>0.38600000000000001</v>
      </c>
      <c r="AR411" s="154">
        <v>0.219</v>
      </c>
      <c r="AS411" s="154">
        <v>9.7000000000000003E-2</v>
      </c>
      <c r="AT411" s="154">
        <v>7.9000000000000001E-2</v>
      </c>
      <c r="AU411" s="154">
        <v>0.317</v>
      </c>
      <c r="AW411" s="196"/>
      <c r="AX411" s="144">
        <f t="shared" si="104"/>
        <v>87.869198312236279</v>
      </c>
      <c r="AY411" s="149">
        <v>330</v>
      </c>
      <c r="AZ411" s="150" t="s">
        <v>263</v>
      </c>
      <c r="BA411" s="149">
        <v>23</v>
      </c>
      <c r="BB411" s="151">
        <v>1</v>
      </c>
      <c r="BC411" s="152">
        <v>1896</v>
      </c>
      <c r="BD411" s="152">
        <v>1666</v>
      </c>
      <c r="BE411" s="149">
        <v>0.879</v>
      </c>
      <c r="BF411" s="152">
        <v>816</v>
      </c>
      <c r="BG411" s="152">
        <v>596</v>
      </c>
      <c r="BH411" s="152">
        <v>1412</v>
      </c>
      <c r="BI411" s="153">
        <v>0.42199999999999999</v>
      </c>
      <c r="BJ411" s="153">
        <v>0.48199999999999998</v>
      </c>
      <c r="BK411" s="154">
        <v>0.161</v>
      </c>
      <c r="BL411" s="154">
        <v>0.11700000000000001</v>
      </c>
      <c r="BM411" s="154">
        <v>9.1999999999999998E-2</v>
      </c>
      <c r="BN411" s="154">
        <v>0.40400000000000003</v>
      </c>
      <c r="DU411" s="4"/>
      <c r="DZ411" s="196"/>
      <c r="EA411" s="196"/>
      <c r="EB411" s="196"/>
      <c r="EC411" s="196"/>
      <c r="ED411" s="196"/>
      <c r="EE411" s="196"/>
    </row>
    <row r="412" spans="30:135" ht="13" x14ac:dyDescent="0.15">
      <c r="AD412" s="144">
        <f t="shared" si="102"/>
        <v>78.600000000000009</v>
      </c>
      <c r="AE412" s="144">
        <f t="shared" si="103"/>
        <v>65.394402035623415</v>
      </c>
      <c r="AF412" s="149">
        <v>331</v>
      </c>
      <c r="AG412" s="150" t="s">
        <v>444</v>
      </c>
      <c r="AH412" s="149">
        <v>5</v>
      </c>
      <c r="AI412" s="151">
        <v>1</v>
      </c>
      <c r="AJ412" s="152">
        <v>393</v>
      </c>
      <c r="AK412" s="152">
        <v>257</v>
      </c>
      <c r="AL412" s="149">
        <v>0.65400000000000003</v>
      </c>
      <c r="AM412" s="152">
        <v>166</v>
      </c>
      <c r="AN412" s="152">
        <v>95</v>
      </c>
      <c r="AO412" s="152">
        <v>261</v>
      </c>
      <c r="AP412" s="153">
        <v>0.36399999999999999</v>
      </c>
      <c r="AQ412" s="153">
        <v>0.40600000000000003</v>
      </c>
      <c r="AR412" s="154">
        <v>0.254</v>
      </c>
      <c r="AS412" s="154">
        <v>9.4E-2</v>
      </c>
      <c r="AT412" s="154">
        <v>7.9000000000000001E-2</v>
      </c>
      <c r="AU412" s="154">
        <v>0.313</v>
      </c>
      <c r="AW412" s="196"/>
      <c r="AX412" s="144">
        <f t="shared" si="104"/>
        <v>88.634046890927621</v>
      </c>
      <c r="AY412" s="149">
        <v>331</v>
      </c>
      <c r="AZ412" s="150" t="s">
        <v>522</v>
      </c>
      <c r="BA412" s="149">
        <v>23</v>
      </c>
      <c r="BB412" s="151">
        <v>1</v>
      </c>
      <c r="BC412" s="152">
        <v>1962</v>
      </c>
      <c r="BD412" s="152">
        <v>1739</v>
      </c>
      <c r="BE412" s="149">
        <v>0.88600000000000001</v>
      </c>
      <c r="BF412" s="152">
        <v>874</v>
      </c>
      <c r="BG412" s="152">
        <v>639</v>
      </c>
      <c r="BH412" s="152">
        <v>1513</v>
      </c>
      <c r="BI412" s="153">
        <v>0.42199999999999999</v>
      </c>
      <c r="BJ412" s="153">
        <v>0.47699999999999998</v>
      </c>
      <c r="BK412" s="154">
        <v>0.13400000000000001</v>
      </c>
      <c r="BL412" s="154">
        <v>0.11700000000000001</v>
      </c>
      <c r="BM412" s="154">
        <v>9.6000000000000002E-2</v>
      </c>
      <c r="BN412" s="155">
        <v>0.41</v>
      </c>
      <c r="DU412" s="4"/>
      <c r="DZ412" s="196"/>
      <c r="EA412" s="196"/>
      <c r="EB412" s="196"/>
      <c r="EC412" s="196"/>
      <c r="ED412" s="196"/>
      <c r="EE412" s="196"/>
    </row>
    <row r="413" spans="30:135" ht="13" x14ac:dyDescent="0.15">
      <c r="AD413" s="144">
        <f t="shared" si="102"/>
        <v>85.1</v>
      </c>
      <c r="AE413" s="144">
        <f t="shared" si="103"/>
        <v>64.394829612220917</v>
      </c>
      <c r="AF413" s="149">
        <v>332</v>
      </c>
      <c r="AG413" s="150" t="s">
        <v>419</v>
      </c>
      <c r="AH413" s="149">
        <v>20</v>
      </c>
      <c r="AI413" s="151">
        <v>1</v>
      </c>
      <c r="AJ413" s="152">
        <v>1702</v>
      </c>
      <c r="AK413" s="152">
        <v>1096</v>
      </c>
      <c r="AL413" s="149">
        <v>0.64400000000000002</v>
      </c>
      <c r="AM413" s="152">
        <v>770</v>
      </c>
      <c r="AN413" s="152">
        <v>365</v>
      </c>
      <c r="AO413" s="152">
        <v>1135</v>
      </c>
      <c r="AP413" s="153">
        <v>0.32200000000000001</v>
      </c>
      <c r="AQ413" s="153">
        <v>0.36099999999999999</v>
      </c>
      <c r="AR413" s="154">
        <v>0.224</v>
      </c>
      <c r="AS413" s="154">
        <v>0.121</v>
      </c>
      <c r="AT413" s="154">
        <v>8.2000000000000003E-2</v>
      </c>
      <c r="AU413" s="154">
        <v>0.313</v>
      </c>
      <c r="AW413" s="196"/>
      <c r="AX413" s="144">
        <f t="shared" si="104"/>
        <v>88.60830527497194</v>
      </c>
      <c r="AY413" s="149">
        <v>332</v>
      </c>
      <c r="AZ413" s="150" t="s">
        <v>561</v>
      </c>
      <c r="BA413" s="149">
        <v>21</v>
      </c>
      <c r="BB413" s="151">
        <v>1</v>
      </c>
      <c r="BC413" s="152">
        <v>1782</v>
      </c>
      <c r="BD413" s="152">
        <v>1579</v>
      </c>
      <c r="BE413" s="149">
        <v>0.88600000000000001</v>
      </c>
      <c r="BF413" s="152">
        <v>782</v>
      </c>
      <c r="BG413" s="152">
        <v>522</v>
      </c>
      <c r="BH413" s="152">
        <v>1304</v>
      </c>
      <c r="BI413" s="151">
        <v>0.4</v>
      </c>
      <c r="BJ413" s="153">
        <v>0.47099999999999997</v>
      </c>
      <c r="BK413" s="154">
        <v>0.14599999999999999</v>
      </c>
      <c r="BL413" s="154">
        <v>0.14399999999999999</v>
      </c>
      <c r="BM413" s="154">
        <v>0.10199999999999999</v>
      </c>
      <c r="BN413" s="154">
        <v>0.40699999999999997</v>
      </c>
      <c r="DU413" s="4"/>
      <c r="DZ413" s="196"/>
      <c r="EA413" s="196"/>
      <c r="EB413" s="196"/>
      <c r="EC413" s="196"/>
      <c r="ED413" s="196"/>
      <c r="EE413" s="196"/>
    </row>
    <row r="414" spans="30:135" ht="13" x14ac:dyDescent="0.15">
      <c r="AD414" s="144">
        <f t="shared" si="102"/>
        <v>78.181818181818187</v>
      </c>
      <c r="AE414" s="144">
        <f t="shared" si="103"/>
        <v>63.837209302325583</v>
      </c>
      <c r="AF414" s="149">
        <v>333</v>
      </c>
      <c r="AG414" s="150" t="s">
        <v>588</v>
      </c>
      <c r="AH414" s="149">
        <v>22</v>
      </c>
      <c r="AI414" s="151">
        <v>1</v>
      </c>
      <c r="AJ414" s="152">
        <v>1720</v>
      </c>
      <c r="AK414" s="152">
        <v>1098</v>
      </c>
      <c r="AL414" s="149">
        <v>0.63800000000000001</v>
      </c>
      <c r="AM414" s="152">
        <v>814</v>
      </c>
      <c r="AN414" s="152">
        <v>419</v>
      </c>
      <c r="AO414" s="152">
        <v>1233</v>
      </c>
      <c r="AP414" s="151">
        <v>0.34</v>
      </c>
      <c r="AQ414" s="153">
        <v>0.377</v>
      </c>
      <c r="AR414" s="154">
        <v>0.219</v>
      </c>
      <c r="AS414" s="154">
        <v>8.1000000000000003E-2</v>
      </c>
      <c r="AT414" s="154">
        <v>7.1999999999999995E-2</v>
      </c>
      <c r="AU414" s="154">
        <v>0.29899999999999999</v>
      </c>
      <c r="AW414" s="196"/>
      <c r="AX414" s="144">
        <f t="shared" si="104"/>
        <v>88.870246085011189</v>
      </c>
      <c r="AY414" s="149">
        <v>333</v>
      </c>
      <c r="AZ414" s="150" t="s">
        <v>586</v>
      </c>
      <c r="BA414" s="149">
        <v>22</v>
      </c>
      <c r="BB414" s="151">
        <v>1</v>
      </c>
      <c r="BC414" s="152">
        <v>1788</v>
      </c>
      <c r="BD414" s="152">
        <v>1589</v>
      </c>
      <c r="BE414" s="149">
        <v>0.88900000000000001</v>
      </c>
      <c r="BF414" s="152">
        <v>675</v>
      </c>
      <c r="BG414" s="152">
        <v>591</v>
      </c>
      <c r="BH414" s="152">
        <v>1266</v>
      </c>
      <c r="BI414" s="153">
        <v>0.46700000000000003</v>
      </c>
      <c r="BJ414" s="153">
        <v>0.51700000000000002</v>
      </c>
      <c r="BK414" s="154">
        <v>0.192</v>
      </c>
      <c r="BL414" s="154">
        <v>0.126</v>
      </c>
      <c r="BM414" s="154">
        <v>9.4E-2</v>
      </c>
      <c r="BN414" s="154">
        <v>0.42099999999999999</v>
      </c>
      <c r="DU414" s="4"/>
      <c r="DZ414" s="196"/>
      <c r="EA414" s="196"/>
      <c r="EB414" s="196"/>
      <c r="EC414" s="196"/>
      <c r="ED414" s="196"/>
      <c r="EE414" s="196"/>
    </row>
    <row r="415" spans="30:135" ht="13" x14ac:dyDescent="0.15">
      <c r="AD415" s="144">
        <f t="shared" si="102"/>
        <v>79.8125</v>
      </c>
      <c r="AE415" s="144">
        <f t="shared" si="103"/>
        <v>63.508222396241187</v>
      </c>
      <c r="AF415" s="149">
        <v>334</v>
      </c>
      <c r="AG415" s="150" t="s">
        <v>543</v>
      </c>
      <c r="AH415" s="149">
        <v>16</v>
      </c>
      <c r="AI415" s="151">
        <v>1</v>
      </c>
      <c r="AJ415" s="152">
        <v>1277</v>
      </c>
      <c r="AK415" s="152">
        <v>811</v>
      </c>
      <c r="AL415" s="149">
        <v>0.63500000000000001</v>
      </c>
      <c r="AM415" s="152">
        <v>587</v>
      </c>
      <c r="AN415" s="152">
        <v>321</v>
      </c>
      <c r="AO415" s="152">
        <v>908</v>
      </c>
      <c r="AP415" s="153">
        <v>0.35399999999999998</v>
      </c>
      <c r="AQ415" s="153">
        <v>0.38600000000000001</v>
      </c>
      <c r="AR415" s="154">
        <v>0.22700000000000001</v>
      </c>
      <c r="AS415" s="154">
        <v>7.9000000000000001E-2</v>
      </c>
      <c r="AT415" s="154">
        <v>6.6000000000000003E-2</v>
      </c>
      <c r="AU415" s="154">
        <v>0.30499999999999999</v>
      </c>
      <c r="AW415" s="196"/>
      <c r="AX415" s="144">
        <f t="shared" si="104"/>
        <v>89.515279241306629</v>
      </c>
      <c r="AY415" s="149">
        <v>334</v>
      </c>
      <c r="AZ415" s="150" t="s">
        <v>366</v>
      </c>
      <c r="BA415" s="149">
        <v>22</v>
      </c>
      <c r="BB415" s="151">
        <v>1</v>
      </c>
      <c r="BC415" s="152">
        <v>1898</v>
      </c>
      <c r="BD415" s="152">
        <v>1699</v>
      </c>
      <c r="BE415" s="149">
        <v>0.89500000000000002</v>
      </c>
      <c r="BF415" s="152">
        <v>842</v>
      </c>
      <c r="BG415" s="152">
        <v>637</v>
      </c>
      <c r="BH415" s="152">
        <v>1479</v>
      </c>
      <c r="BI415" s="153">
        <v>0.43099999999999999</v>
      </c>
      <c r="BJ415" s="153">
        <v>0.49299999999999999</v>
      </c>
      <c r="BK415" s="154">
        <v>0.13800000000000001</v>
      </c>
      <c r="BL415" s="154">
        <v>0.105</v>
      </c>
      <c r="BM415" s="154">
        <v>8.5000000000000006E-2</v>
      </c>
      <c r="BN415" s="154">
        <v>0.40799999999999997</v>
      </c>
      <c r="DU415" s="4"/>
      <c r="DZ415" s="196"/>
      <c r="EA415" s="196"/>
      <c r="EB415" s="196"/>
      <c r="EC415" s="196"/>
      <c r="ED415" s="196"/>
      <c r="EE415" s="196"/>
    </row>
    <row r="416" spans="30:135" ht="13" x14ac:dyDescent="0.15">
      <c r="AD416" s="144">
        <f t="shared" si="102"/>
        <v>81.666666666666657</v>
      </c>
      <c r="AE416" s="144">
        <f t="shared" si="103"/>
        <v>62.65306122448979</v>
      </c>
      <c r="AF416" s="149">
        <v>335</v>
      </c>
      <c r="AG416" s="150" t="s">
        <v>490</v>
      </c>
      <c r="AH416" s="149">
        <v>12</v>
      </c>
      <c r="AI416" s="151">
        <v>1</v>
      </c>
      <c r="AJ416" s="152">
        <v>980</v>
      </c>
      <c r="AK416" s="152">
        <v>614</v>
      </c>
      <c r="AL416" s="149">
        <v>0.627</v>
      </c>
      <c r="AM416" s="152">
        <v>449</v>
      </c>
      <c r="AN416" s="152">
        <v>227</v>
      </c>
      <c r="AO416" s="152">
        <v>676</v>
      </c>
      <c r="AP416" s="153">
        <v>0.33600000000000002</v>
      </c>
      <c r="AQ416" s="153">
        <v>0.378</v>
      </c>
      <c r="AR416" s="154">
        <v>0.23599999999999999</v>
      </c>
      <c r="AS416" s="155">
        <v>0.09</v>
      </c>
      <c r="AT416" s="154">
        <v>6.8000000000000005E-2</v>
      </c>
      <c r="AU416" s="154">
        <v>0.29599999999999999</v>
      </c>
      <c r="AW416" s="196"/>
      <c r="AX416" s="144">
        <f t="shared" si="104"/>
        <v>89.598811292719176</v>
      </c>
      <c r="AY416" s="149">
        <v>335</v>
      </c>
      <c r="AZ416" s="150" t="s">
        <v>461</v>
      </c>
      <c r="BA416" s="149">
        <v>17</v>
      </c>
      <c r="BB416" s="151">
        <v>1</v>
      </c>
      <c r="BC416" s="152">
        <v>1346</v>
      </c>
      <c r="BD416" s="152">
        <v>1206</v>
      </c>
      <c r="BE416" s="149">
        <v>0.89600000000000002</v>
      </c>
      <c r="BF416" s="152">
        <v>569</v>
      </c>
      <c r="BG416" s="152">
        <v>415</v>
      </c>
      <c r="BH416" s="152">
        <v>984</v>
      </c>
      <c r="BI416" s="153">
        <v>0.42199999999999999</v>
      </c>
      <c r="BJ416" s="153">
        <v>0.505</v>
      </c>
      <c r="BK416" s="154">
        <v>0.16900000000000001</v>
      </c>
      <c r="BL416" s="154">
        <v>0.121</v>
      </c>
      <c r="BM416" s="154">
        <v>8.6999999999999994E-2</v>
      </c>
      <c r="BN416" s="154">
        <v>0.39600000000000002</v>
      </c>
      <c r="DU416" s="4"/>
      <c r="DZ416" s="196"/>
      <c r="EA416" s="196"/>
      <c r="EB416" s="196"/>
      <c r="EC416" s="196"/>
      <c r="ED416" s="196"/>
      <c r="EE416" s="196"/>
    </row>
    <row r="417" spans="30:135" ht="13" x14ac:dyDescent="0.15">
      <c r="AD417" s="144">
        <f t="shared" si="102"/>
        <v>81.095238095238088</v>
      </c>
      <c r="AE417" s="144">
        <f t="shared" si="103"/>
        <v>61.714621256605994</v>
      </c>
      <c r="AF417" s="149">
        <v>336</v>
      </c>
      <c r="AG417" s="150" t="s">
        <v>552</v>
      </c>
      <c r="AH417" s="149">
        <v>21</v>
      </c>
      <c r="AI417" s="151">
        <v>1</v>
      </c>
      <c r="AJ417" s="152">
        <v>1703</v>
      </c>
      <c r="AK417" s="152">
        <v>1051</v>
      </c>
      <c r="AL417" s="149">
        <v>0.61699999999999999</v>
      </c>
      <c r="AM417" s="152">
        <v>852</v>
      </c>
      <c r="AN417" s="152">
        <v>360</v>
      </c>
      <c r="AO417" s="152">
        <v>1212</v>
      </c>
      <c r="AP417" s="153">
        <v>0.29699999999999999</v>
      </c>
      <c r="AQ417" s="153">
        <v>0.34699999999999998</v>
      </c>
      <c r="AR417" s="154">
        <v>0.20799999999999999</v>
      </c>
      <c r="AS417" s="154">
        <v>9.1999999999999998E-2</v>
      </c>
      <c r="AT417" s="154">
        <v>7.4999999999999997E-2</v>
      </c>
      <c r="AU417" s="154">
        <v>0.28699999999999998</v>
      </c>
      <c r="AW417" s="196"/>
      <c r="AX417" s="144">
        <f t="shared" si="104"/>
        <v>89.728096676737152</v>
      </c>
      <c r="AY417" s="149">
        <v>336</v>
      </c>
      <c r="AZ417" s="150" t="s">
        <v>545</v>
      </c>
      <c r="BA417" s="149">
        <v>24</v>
      </c>
      <c r="BB417" s="151">
        <v>1</v>
      </c>
      <c r="BC417" s="152">
        <v>1986</v>
      </c>
      <c r="BD417" s="152">
        <v>1782</v>
      </c>
      <c r="BE417" s="149">
        <v>0.89700000000000002</v>
      </c>
      <c r="BF417" s="152">
        <v>733</v>
      </c>
      <c r="BG417" s="152">
        <v>641</v>
      </c>
      <c r="BH417" s="152">
        <v>1374</v>
      </c>
      <c r="BI417" s="153">
        <v>0.46700000000000003</v>
      </c>
      <c r="BJ417" s="153">
        <v>0.51700000000000002</v>
      </c>
      <c r="BK417" s="154">
        <v>0.185</v>
      </c>
      <c r="BL417" s="154">
        <v>0.14699999999999999</v>
      </c>
      <c r="BM417" s="154">
        <v>0.10299999999999999</v>
      </c>
      <c r="BN417" s="154">
        <v>0.43099999999999999</v>
      </c>
      <c r="DU417" s="4"/>
      <c r="DZ417" s="196"/>
      <c r="EA417" s="196"/>
      <c r="EB417" s="196"/>
      <c r="EC417" s="196"/>
      <c r="ED417" s="196"/>
      <c r="EE417" s="196"/>
    </row>
    <row r="418" spans="30:135" ht="13" x14ac:dyDescent="0.15">
      <c r="AD418" s="144">
        <f t="shared" si="102"/>
        <v>89.5</v>
      </c>
      <c r="AE418" s="144">
        <f t="shared" si="103"/>
        <v>61.638733705772808</v>
      </c>
      <c r="AF418" s="149">
        <v>337</v>
      </c>
      <c r="AG418" s="150" t="s">
        <v>578</v>
      </c>
      <c r="AH418" s="149">
        <v>6</v>
      </c>
      <c r="AI418" s="151">
        <v>1</v>
      </c>
      <c r="AJ418" s="152">
        <v>537</v>
      </c>
      <c r="AK418" s="152">
        <v>331</v>
      </c>
      <c r="AL418" s="149">
        <v>0.61599999999999999</v>
      </c>
      <c r="AM418" s="152">
        <v>254</v>
      </c>
      <c r="AN418" s="152">
        <v>126</v>
      </c>
      <c r="AO418" s="152">
        <v>380</v>
      </c>
      <c r="AP418" s="153">
        <v>0.33200000000000002</v>
      </c>
      <c r="AQ418" s="153">
        <v>0.374</v>
      </c>
      <c r="AR418" s="154">
        <v>0.22500000000000001</v>
      </c>
      <c r="AS418" s="154">
        <v>7.5999999999999998E-2</v>
      </c>
      <c r="AT418" s="154">
        <v>7.0999999999999994E-2</v>
      </c>
      <c r="AU418" s="154">
        <v>0.29199999999999998</v>
      </c>
      <c r="AW418" s="196"/>
      <c r="AX418" s="144">
        <f t="shared" si="104"/>
        <v>89.912536443148682</v>
      </c>
      <c r="AY418" s="149">
        <v>337</v>
      </c>
      <c r="AZ418" s="150" t="s">
        <v>590</v>
      </c>
      <c r="BA418" s="149">
        <v>20</v>
      </c>
      <c r="BB418" s="151">
        <v>1</v>
      </c>
      <c r="BC418" s="152">
        <v>1715</v>
      </c>
      <c r="BD418" s="152">
        <v>1542</v>
      </c>
      <c r="BE418" s="149">
        <v>0.89900000000000002</v>
      </c>
      <c r="BF418" s="152">
        <v>663</v>
      </c>
      <c r="BG418" s="152">
        <v>570</v>
      </c>
      <c r="BH418" s="152">
        <v>1233</v>
      </c>
      <c r="BI418" s="153">
        <v>0.46200000000000002</v>
      </c>
      <c r="BJ418" s="153">
        <v>0.51600000000000001</v>
      </c>
      <c r="BK418" s="154">
        <v>0.17699999999999999</v>
      </c>
      <c r="BL418" s="154">
        <v>0.129</v>
      </c>
      <c r="BM418" s="154">
        <v>0.104</v>
      </c>
      <c r="BN418" s="154">
        <v>0.42399999999999999</v>
      </c>
      <c r="DU418" s="4"/>
      <c r="DZ418" s="196"/>
      <c r="EA418" s="196"/>
      <c r="EB418" s="196"/>
      <c r="EC418" s="196"/>
      <c r="ED418" s="196"/>
      <c r="EE418" s="196"/>
    </row>
    <row r="419" spans="30:135" ht="13" x14ac:dyDescent="0.15">
      <c r="AD419" s="144">
        <f t="shared" si="102"/>
        <v>79.3125</v>
      </c>
      <c r="AE419" s="144">
        <f t="shared" si="103"/>
        <v>61.386918833727343</v>
      </c>
      <c r="AF419" s="149">
        <v>338</v>
      </c>
      <c r="AG419" s="150" t="s">
        <v>587</v>
      </c>
      <c r="AH419" s="149">
        <v>16</v>
      </c>
      <c r="AI419" s="151">
        <v>1</v>
      </c>
      <c r="AJ419" s="152">
        <v>1269</v>
      </c>
      <c r="AK419" s="152">
        <v>779</v>
      </c>
      <c r="AL419" s="149">
        <v>0.61399999999999999</v>
      </c>
      <c r="AM419" s="152">
        <v>552</v>
      </c>
      <c r="AN419" s="152">
        <v>280</v>
      </c>
      <c r="AO419" s="152">
        <v>832</v>
      </c>
      <c r="AP419" s="153">
        <v>0.33700000000000002</v>
      </c>
      <c r="AQ419" s="153">
        <v>0.36499999999999999</v>
      </c>
      <c r="AR419" s="154">
        <v>0.255</v>
      </c>
      <c r="AS419" s="154">
        <v>0.113</v>
      </c>
      <c r="AT419" s="155">
        <v>0.09</v>
      </c>
      <c r="AU419" s="154">
        <v>0.30099999999999999</v>
      </c>
      <c r="AW419" s="196"/>
      <c r="AX419" s="144">
        <f t="shared" si="104"/>
        <v>90.476190476190482</v>
      </c>
      <c r="AY419" s="149">
        <v>338</v>
      </c>
      <c r="AZ419" s="150" t="s">
        <v>568</v>
      </c>
      <c r="BA419" s="149">
        <v>19</v>
      </c>
      <c r="BB419" s="151">
        <v>1</v>
      </c>
      <c r="BC419" s="152">
        <v>1554</v>
      </c>
      <c r="BD419" s="152">
        <v>1406</v>
      </c>
      <c r="BE419" s="149">
        <v>0.90500000000000003</v>
      </c>
      <c r="BF419" s="152">
        <v>614</v>
      </c>
      <c r="BG419" s="152">
        <v>506</v>
      </c>
      <c r="BH419" s="152">
        <v>1120</v>
      </c>
      <c r="BI419" s="153">
        <v>0.45200000000000001</v>
      </c>
      <c r="BJ419" s="153">
        <v>0.51400000000000001</v>
      </c>
      <c r="BK419" s="154">
        <v>0.17499999999999999</v>
      </c>
      <c r="BL419" s="154">
        <v>0.13100000000000001</v>
      </c>
      <c r="BM419" s="154">
        <v>0.107</v>
      </c>
      <c r="BN419" s="154">
        <v>0.41799999999999998</v>
      </c>
      <c r="DU419" s="4"/>
      <c r="DZ419" s="196"/>
      <c r="EA419" s="196"/>
      <c r="EB419" s="196"/>
      <c r="EC419" s="196"/>
      <c r="ED419" s="196"/>
      <c r="EE419" s="196"/>
    </row>
    <row r="420" spans="30:135" ht="13" x14ac:dyDescent="0.15">
      <c r="AD420" s="144">
        <f t="shared" si="102"/>
        <v>83.214285714285708</v>
      </c>
      <c r="AE420" s="144">
        <f t="shared" si="103"/>
        <v>61.201716738197419</v>
      </c>
      <c r="AF420" s="149">
        <v>339</v>
      </c>
      <c r="AG420" s="150" t="s">
        <v>408</v>
      </c>
      <c r="AH420" s="149">
        <v>14</v>
      </c>
      <c r="AI420" s="151">
        <v>1</v>
      </c>
      <c r="AJ420" s="152">
        <v>1165</v>
      </c>
      <c r="AK420" s="152">
        <v>713</v>
      </c>
      <c r="AL420" s="149">
        <v>0.61199999999999999</v>
      </c>
      <c r="AM420" s="152">
        <v>513</v>
      </c>
      <c r="AN420" s="152">
        <v>250</v>
      </c>
      <c r="AO420" s="152">
        <v>763</v>
      </c>
      <c r="AP420" s="153">
        <v>0.32800000000000001</v>
      </c>
      <c r="AQ420" s="153">
        <v>0.38700000000000001</v>
      </c>
      <c r="AR420" s="154">
        <v>0.25900000000000001</v>
      </c>
      <c r="AS420" s="154">
        <v>0.10100000000000001</v>
      </c>
      <c r="AT420" s="154">
        <v>7.9000000000000001E-2</v>
      </c>
      <c r="AU420" s="154">
        <v>0.28199999999999997</v>
      </c>
      <c r="AW420" s="196"/>
      <c r="AX420" s="144">
        <f t="shared" si="104"/>
        <v>91.457286432160799</v>
      </c>
      <c r="AY420" s="149">
        <v>339</v>
      </c>
      <c r="AZ420" s="150" t="s">
        <v>213</v>
      </c>
      <c r="BA420" s="149">
        <v>23</v>
      </c>
      <c r="BB420" s="151">
        <v>1</v>
      </c>
      <c r="BC420" s="152">
        <v>1990</v>
      </c>
      <c r="BD420" s="152">
        <v>1820</v>
      </c>
      <c r="BE420" s="149">
        <v>0.91500000000000004</v>
      </c>
      <c r="BF420" s="152">
        <v>838</v>
      </c>
      <c r="BG420" s="152">
        <v>675</v>
      </c>
      <c r="BH420" s="152">
        <v>1513</v>
      </c>
      <c r="BI420" s="153">
        <v>0.44600000000000001</v>
      </c>
      <c r="BJ420" s="153">
        <v>0.50700000000000001</v>
      </c>
      <c r="BK420" s="155">
        <v>0.15</v>
      </c>
      <c r="BL420" s="154">
        <v>0.11700000000000001</v>
      </c>
      <c r="BM420" s="154">
        <v>9.0999999999999998E-2</v>
      </c>
      <c r="BN420" s="154">
        <v>0.42099999999999999</v>
      </c>
      <c r="DU420" s="4"/>
      <c r="DZ420" s="196"/>
      <c r="EA420" s="196"/>
      <c r="EB420" s="196"/>
      <c r="EC420" s="196"/>
      <c r="ED420" s="196"/>
      <c r="EE420" s="196"/>
    </row>
    <row r="421" spans="30:135" ht="13" x14ac:dyDescent="0.15">
      <c r="AD421" s="144">
        <f t="shared" si="102"/>
        <v>75.705882352941174</v>
      </c>
      <c r="AE421" s="144">
        <f t="shared" si="103"/>
        <v>61.072261072261071</v>
      </c>
      <c r="AF421" s="149">
        <v>340</v>
      </c>
      <c r="AG421" s="150" t="s">
        <v>493</v>
      </c>
      <c r="AH421" s="149">
        <v>17</v>
      </c>
      <c r="AI421" s="151">
        <v>1</v>
      </c>
      <c r="AJ421" s="152">
        <v>1287</v>
      </c>
      <c r="AK421" s="152">
        <v>786</v>
      </c>
      <c r="AL421" s="149">
        <v>0.61099999999999999</v>
      </c>
      <c r="AM421" s="152">
        <v>570</v>
      </c>
      <c r="AN421" s="152">
        <v>286</v>
      </c>
      <c r="AO421" s="152">
        <v>856</v>
      </c>
      <c r="AP421" s="153">
        <v>0.33400000000000002</v>
      </c>
      <c r="AQ421" s="153">
        <v>0.373</v>
      </c>
      <c r="AR421" s="154">
        <v>0.247</v>
      </c>
      <c r="AS421" s="154">
        <v>0.10299999999999999</v>
      </c>
      <c r="AT421" s="154">
        <v>7.5999999999999998E-2</v>
      </c>
      <c r="AU421" s="154">
        <v>0.29099999999999998</v>
      </c>
      <c r="AW421" s="196"/>
      <c r="AX421" s="144">
        <f t="shared" si="104"/>
        <v>91.595441595441599</v>
      </c>
      <c r="AY421" s="149">
        <v>340</v>
      </c>
      <c r="AZ421" s="150" t="s">
        <v>572</v>
      </c>
      <c r="BA421" s="149">
        <v>9</v>
      </c>
      <c r="BB421" s="151">
        <v>1</v>
      </c>
      <c r="BC421" s="152">
        <v>702</v>
      </c>
      <c r="BD421" s="152">
        <v>643</v>
      </c>
      <c r="BE421" s="149">
        <v>0.91600000000000004</v>
      </c>
      <c r="BF421" s="152">
        <v>278</v>
      </c>
      <c r="BG421" s="152">
        <v>225</v>
      </c>
      <c r="BH421" s="152">
        <v>503</v>
      </c>
      <c r="BI421" s="153">
        <v>0.44700000000000001</v>
      </c>
      <c r="BJ421" s="153">
        <v>0.52400000000000002</v>
      </c>
      <c r="BK421" s="155">
        <v>0.17</v>
      </c>
      <c r="BL421" s="154">
        <v>0.13200000000000001</v>
      </c>
      <c r="BM421" s="154">
        <v>0.10100000000000001</v>
      </c>
      <c r="BN421" s="154">
        <v>0.41899999999999998</v>
      </c>
      <c r="DU421" s="4"/>
      <c r="DZ421" s="196"/>
      <c r="EA421" s="196"/>
      <c r="EB421" s="196"/>
      <c r="EC421" s="196"/>
      <c r="ED421" s="196"/>
      <c r="EE421" s="196"/>
    </row>
    <row r="422" spans="30:135" ht="13" x14ac:dyDescent="0.15">
      <c r="AD422" s="144">
        <f t="shared" si="102"/>
        <v>82</v>
      </c>
      <c r="AE422" s="144">
        <f t="shared" si="103"/>
        <v>60.31894934333959</v>
      </c>
      <c r="AF422" s="149">
        <v>341</v>
      </c>
      <c r="AG422" s="150" t="s">
        <v>589</v>
      </c>
      <c r="AH422" s="149">
        <v>13</v>
      </c>
      <c r="AI422" s="151">
        <v>1</v>
      </c>
      <c r="AJ422" s="152">
        <v>1066</v>
      </c>
      <c r="AK422" s="152">
        <v>643</v>
      </c>
      <c r="AL422" s="149">
        <v>0.60299999999999998</v>
      </c>
      <c r="AM422" s="152">
        <v>455</v>
      </c>
      <c r="AN422" s="152">
        <v>235</v>
      </c>
      <c r="AO422" s="152">
        <v>690</v>
      </c>
      <c r="AP422" s="153">
        <v>0.34100000000000003</v>
      </c>
      <c r="AQ422" s="153">
        <v>0.36699999999999999</v>
      </c>
      <c r="AR422" s="154">
        <v>0.255</v>
      </c>
      <c r="AS422" s="155">
        <v>0.12</v>
      </c>
      <c r="AT422" s="154">
        <v>9.8000000000000004E-2</v>
      </c>
      <c r="AU422" s="154">
        <v>0.30199999999999999</v>
      </c>
      <c r="AW422" s="196"/>
      <c r="AX422" s="144">
        <f t="shared" si="104"/>
        <v>91.786570743405278</v>
      </c>
      <c r="AY422" s="149">
        <v>341</v>
      </c>
      <c r="AZ422" s="150" t="s">
        <v>554</v>
      </c>
      <c r="BA422" s="149">
        <v>20</v>
      </c>
      <c r="BB422" s="151">
        <v>1</v>
      </c>
      <c r="BC422" s="152">
        <v>1668</v>
      </c>
      <c r="BD422" s="152">
        <v>1531</v>
      </c>
      <c r="BE422" s="149">
        <v>0.91800000000000004</v>
      </c>
      <c r="BF422" s="152">
        <v>638</v>
      </c>
      <c r="BG422" s="152">
        <v>568</v>
      </c>
      <c r="BH422" s="152">
        <v>1206</v>
      </c>
      <c r="BI422" s="153">
        <v>0.47099999999999997</v>
      </c>
      <c r="BJ422" s="153">
        <v>0.53500000000000003</v>
      </c>
      <c r="BK422" s="154">
        <v>0.186</v>
      </c>
      <c r="BL422" s="154">
        <v>0.11600000000000001</v>
      </c>
      <c r="BM422" s="155">
        <v>0.09</v>
      </c>
      <c r="BN422" s="154">
        <v>0.42399999999999999</v>
      </c>
      <c r="DU422" s="4"/>
      <c r="DZ422" s="196"/>
      <c r="EA422" s="196"/>
      <c r="EB422" s="196"/>
      <c r="EC422" s="196"/>
      <c r="ED422" s="196"/>
      <c r="EE422" s="196"/>
    </row>
    <row r="423" spans="30:135" ht="13" x14ac:dyDescent="0.15">
      <c r="AD423" s="144">
        <f t="shared" si="102"/>
        <v>80.75</v>
      </c>
      <c r="AE423" s="144">
        <f t="shared" si="103"/>
        <v>57.275541795665632</v>
      </c>
      <c r="AF423" s="149">
        <v>342</v>
      </c>
      <c r="AG423" s="150" t="s">
        <v>590</v>
      </c>
      <c r="AH423" s="149">
        <v>20</v>
      </c>
      <c r="AI423" s="151">
        <v>1</v>
      </c>
      <c r="AJ423" s="152">
        <v>1615</v>
      </c>
      <c r="AK423" s="152">
        <v>925</v>
      </c>
      <c r="AL423" s="149">
        <v>0.57299999999999995</v>
      </c>
      <c r="AM423" s="152">
        <v>751</v>
      </c>
      <c r="AN423" s="152">
        <v>328</v>
      </c>
      <c r="AO423" s="152">
        <v>1079</v>
      </c>
      <c r="AP423" s="153">
        <v>0.30399999999999999</v>
      </c>
      <c r="AQ423" s="153">
        <v>0.34899999999999998</v>
      </c>
      <c r="AR423" s="155">
        <v>0.25</v>
      </c>
      <c r="AS423" s="154">
        <v>9.7000000000000003E-2</v>
      </c>
      <c r="AT423" s="154">
        <v>8.1000000000000003E-2</v>
      </c>
      <c r="AU423" s="154">
        <v>0.27100000000000002</v>
      </c>
      <c r="AW423" s="196"/>
      <c r="AX423" s="144">
        <f t="shared" si="104"/>
        <v>92.722371967654979</v>
      </c>
      <c r="AY423" s="149">
        <v>342</v>
      </c>
      <c r="AZ423" s="150" t="s">
        <v>556</v>
      </c>
      <c r="BA423" s="149">
        <v>18</v>
      </c>
      <c r="BB423" s="151">
        <v>1</v>
      </c>
      <c r="BC423" s="152">
        <v>1484</v>
      </c>
      <c r="BD423" s="152">
        <v>1376</v>
      </c>
      <c r="BE423" s="149">
        <v>0.92700000000000005</v>
      </c>
      <c r="BF423" s="152">
        <v>632</v>
      </c>
      <c r="BG423" s="152">
        <v>521</v>
      </c>
      <c r="BH423" s="152">
        <v>1153</v>
      </c>
      <c r="BI423" s="153">
        <v>0.45200000000000001</v>
      </c>
      <c r="BJ423" s="153">
        <v>0.52300000000000002</v>
      </c>
      <c r="BK423" s="154">
        <v>0.159</v>
      </c>
      <c r="BL423" s="154">
        <v>8.7999999999999995E-2</v>
      </c>
      <c r="BM423" s="154">
        <v>7.3999999999999996E-2</v>
      </c>
      <c r="BN423" s="155">
        <v>0.41</v>
      </c>
      <c r="DU423" s="4"/>
      <c r="DZ423" s="196"/>
      <c r="EA423" s="196"/>
      <c r="EB423" s="196"/>
      <c r="EC423" s="196"/>
      <c r="ED423" s="196"/>
      <c r="EE423" s="196"/>
    </row>
    <row r="424" spans="30:135" ht="13" x14ac:dyDescent="0.15">
      <c r="AD424" s="144">
        <f t="shared" si="102"/>
        <v>82.4</v>
      </c>
      <c r="AE424" s="144">
        <f t="shared" si="103"/>
        <v>55.582524271844655</v>
      </c>
      <c r="AF424" s="167">
        <v>343</v>
      </c>
      <c r="AG424" s="168" t="s">
        <v>565</v>
      </c>
      <c r="AH424" s="167">
        <v>10</v>
      </c>
      <c r="AI424" s="169">
        <v>1</v>
      </c>
      <c r="AJ424" s="170">
        <v>824</v>
      </c>
      <c r="AK424" s="170">
        <v>458</v>
      </c>
      <c r="AL424" s="167">
        <v>0.55600000000000005</v>
      </c>
      <c r="AM424" s="170">
        <v>374</v>
      </c>
      <c r="AN424" s="170">
        <v>164</v>
      </c>
      <c r="AO424" s="170">
        <v>538</v>
      </c>
      <c r="AP424" s="171">
        <v>0.30499999999999999</v>
      </c>
      <c r="AQ424" s="171">
        <v>0.34899999999999998</v>
      </c>
      <c r="AR424" s="172">
        <v>0.27200000000000002</v>
      </c>
      <c r="AS424" s="172">
        <v>8.4000000000000005E-2</v>
      </c>
      <c r="AT424" s="172">
        <v>6.8000000000000005E-2</v>
      </c>
      <c r="AU424" s="172">
        <v>0.26100000000000001</v>
      </c>
      <c r="AW424" s="196"/>
      <c r="AX424" s="144">
        <f t="shared" si="104"/>
        <v>94.638554216867462</v>
      </c>
      <c r="AY424" s="167">
        <v>343</v>
      </c>
      <c r="AZ424" s="168" t="s">
        <v>420</v>
      </c>
      <c r="BA424" s="167">
        <v>20</v>
      </c>
      <c r="BB424" s="169">
        <v>1</v>
      </c>
      <c r="BC424" s="170">
        <v>1660</v>
      </c>
      <c r="BD424" s="170">
        <v>1571</v>
      </c>
      <c r="BE424" s="167">
        <v>0.94599999999999995</v>
      </c>
      <c r="BF424" s="170">
        <v>682</v>
      </c>
      <c r="BG424" s="170">
        <v>584</v>
      </c>
      <c r="BH424" s="170">
        <v>1266</v>
      </c>
      <c r="BI424" s="171">
        <v>0.46100000000000002</v>
      </c>
      <c r="BJ424" s="171">
        <v>0.52100000000000002</v>
      </c>
      <c r="BK424" s="172">
        <v>0.154</v>
      </c>
      <c r="BL424" s="172">
        <v>0.108</v>
      </c>
      <c r="BM424" s="172">
        <v>9.5000000000000001E-2</v>
      </c>
      <c r="BN424" s="172">
        <v>0.432</v>
      </c>
      <c r="DU424" s="4"/>
      <c r="DZ424" s="196"/>
      <c r="EA424" s="196"/>
      <c r="EB424" s="196"/>
      <c r="EC424" s="196"/>
      <c r="ED424" s="196"/>
      <c r="EE424" s="196"/>
    </row>
    <row r="425" spans="30:135" ht="13" x14ac:dyDescent="0.15">
      <c r="AW425" s="196"/>
      <c r="DU425" s="4"/>
      <c r="DZ425" s="196"/>
      <c r="EA425" s="196"/>
      <c r="EB425" s="196"/>
      <c r="EC425" s="196"/>
      <c r="ED425" s="196"/>
      <c r="EE425" s="196"/>
    </row>
    <row r="426" spans="30:135" ht="13" x14ac:dyDescent="0.15">
      <c r="AW426" s="196"/>
      <c r="DU426" s="4"/>
      <c r="DZ426" s="196"/>
      <c r="EA426" s="196"/>
      <c r="EB426" s="196"/>
      <c r="EC426" s="196"/>
      <c r="ED426" s="196"/>
      <c r="EE426" s="196"/>
    </row>
    <row r="427" spans="30:135" ht="13" x14ac:dyDescent="0.15">
      <c r="AW427" s="196"/>
      <c r="DU427" s="4"/>
      <c r="DZ427" s="196"/>
      <c r="EA427" s="196"/>
      <c r="EB427" s="196"/>
      <c r="EC427" s="196"/>
      <c r="ED427" s="196"/>
      <c r="EE427" s="196"/>
    </row>
    <row r="428" spans="30:135" ht="13" x14ac:dyDescent="0.15">
      <c r="AW428" s="196"/>
      <c r="DU428" s="4"/>
      <c r="DZ428" s="196"/>
      <c r="EA428" s="196"/>
      <c r="EB428" s="196"/>
      <c r="EC428" s="196"/>
      <c r="ED428" s="196"/>
      <c r="EE428" s="196"/>
    </row>
    <row r="429" spans="30:135" ht="13" x14ac:dyDescent="0.15">
      <c r="AW429" s="196"/>
      <c r="DU429" s="4"/>
      <c r="DZ429" s="196"/>
      <c r="EA429" s="196"/>
      <c r="EB429" s="196"/>
      <c r="EC429" s="196"/>
      <c r="ED429" s="196"/>
      <c r="EE429" s="196"/>
    </row>
    <row r="430" spans="30:135" ht="13" x14ac:dyDescent="0.15">
      <c r="AW430" s="196"/>
      <c r="DU430" s="4"/>
      <c r="DZ430" s="196"/>
      <c r="EA430" s="196"/>
      <c r="EB430" s="196"/>
      <c r="EC430" s="196"/>
      <c r="ED430" s="196"/>
      <c r="EE430" s="196"/>
    </row>
    <row r="431" spans="30:135" ht="13" x14ac:dyDescent="0.15">
      <c r="AW431" s="196"/>
      <c r="DU431" s="4"/>
      <c r="DZ431" s="196"/>
      <c r="EA431" s="196"/>
      <c r="EB431" s="196"/>
      <c r="EC431" s="196"/>
      <c r="ED431" s="196"/>
      <c r="EE431" s="196"/>
    </row>
    <row r="432" spans="30:135" ht="13" x14ac:dyDescent="0.15">
      <c r="AW432" s="196"/>
      <c r="DU432" s="4"/>
      <c r="DZ432" s="196"/>
      <c r="EA432" s="196"/>
      <c r="EB432" s="196"/>
      <c r="EC432" s="196"/>
      <c r="ED432" s="196"/>
      <c r="EE432" s="196"/>
    </row>
    <row r="433" spans="49:135" ht="13" x14ac:dyDescent="0.15">
      <c r="AW433" s="196"/>
      <c r="DU433" s="4"/>
      <c r="DZ433" s="196"/>
      <c r="EA433" s="196"/>
      <c r="EB433" s="196"/>
      <c r="EC433" s="196"/>
      <c r="ED433" s="196"/>
      <c r="EE433" s="196"/>
    </row>
    <row r="434" spans="49:135" ht="13" x14ac:dyDescent="0.15">
      <c r="AW434" s="196"/>
      <c r="DU434" s="4"/>
      <c r="DZ434" s="196"/>
      <c r="EA434" s="196"/>
      <c r="EB434" s="196"/>
      <c r="EC434" s="196"/>
      <c r="ED434" s="196"/>
      <c r="EE434" s="196"/>
    </row>
    <row r="435" spans="49:135" ht="13" x14ac:dyDescent="0.15">
      <c r="AW435" s="196"/>
      <c r="DU435" s="4"/>
      <c r="DZ435" s="196"/>
      <c r="EA435" s="196"/>
      <c r="EB435" s="196"/>
      <c r="EC435" s="196"/>
      <c r="ED435" s="196"/>
      <c r="EE435" s="196"/>
    </row>
    <row r="436" spans="49:135" ht="13" x14ac:dyDescent="0.15">
      <c r="AW436" s="196"/>
      <c r="DU436" s="4"/>
      <c r="DZ436" s="196"/>
      <c r="EA436" s="196"/>
      <c r="EB436" s="196"/>
      <c r="EC436" s="196"/>
      <c r="ED436" s="196"/>
      <c r="EE436" s="196"/>
    </row>
    <row r="437" spans="49:135" ht="13" x14ac:dyDescent="0.15">
      <c r="AW437" s="196"/>
      <c r="DU437" s="4"/>
      <c r="DZ437" s="196"/>
      <c r="EA437" s="196"/>
      <c r="EB437" s="196"/>
      <c r="EC437" s="196"/>
      <c r="ED437" s="196"/>
      <c r="EE437" s="196"/>
    </row>
    <row r="438" spans="49:135" ht="13" x14ac:dyDescent="0.15">
      <c r="AW438" s="196"/>
      <c r="DU438" s="4"/>
      <c r="DZ438" s="196"/>
      <c r="EA438" s="196"/>
      <c r="EB438" s="196"/>
      <c r="EC438" s="196"/>
      <c r="ED438" s="196"/>
      <c r="EE438" s="196"/>
    </row>
    <row r="439" spans="49:135" ht="13" x14ac:dyDescent="0.15">
      <c r="AW439" s="196"/>
      <c r="DU439" s="4"/>
      <c r="DZ439" s="196"/>
      <c r="EA439" s="196"/>
      <c r="EB439" s="196"/>
      <c r="EC439" s="196"/>
      <c r="ED439" s="196"/>
      <c r="EE439" s="196"/>
    </row>
    <row r="440" spans="49:135" ht="13" x14ac:dyDescent="0.15">
      <c r="AW440" s="196"/>
      <c r="DU440" s="4"/>
      <c r="DZ440" s="196"/>
      <c r="EA440" s="196"/>
      <c r="EB440" s="196"/>
      <c r="EC440" s="196"/>
      <c r="ED440" s="196"/>
      <c r="EE440" s="196"/>
    </row>
    <row r="441" spans="49:135" ht="13" x14ac:dyDescent="0.15">
      <c r="AW441" s="196"/>
      <c r="DU441" s="4"/>
      <c r="DZ441" s="196"/>
      <c r="EA441" s="196"/>
      <c r="EB441" s="196"/>
      <c r="EC441" s="196"/>
      <c r="ED441" s="196"/>
      <c r="EE441" s="196"/>
    </row>
    <row r="442" spans="49:135" ht="13" x14ac:dyDescent="0.15">
      <c r="AW442" s="196"/>
      <c r="DU442" s="4"/>
      <c r="DZ442" s="196"/>
      <c r="EA442" s="196"/>
      <c r="EB442" s="196"/>
      <c r="EC442" s="196"/>
      <c r="ED442" s="196"/>
      <c r="EE442" s="196"/>
    </row>
    <row r="443" spans="49:135" ht="13" x14ac:dyDescent="0.15">
      <c r="AW443" s="196"/>
      <c r="DU443" s="4"/>
      <c r="DZ443" s="196"/>
      <c r="EA443" s="196"/>
      <c r="EB443" s="196"/>
      <c r="EC443" s="196"/>
      <c r="ED443" s="196"/>
      <c r="EE443" s="196"/>
    </row>
    <row r="444" spans="49:135" ht="13" x14ac:dyDescent="0.15">
      <c r="AW444" s="196"/>
      <c r="DU444" s="4"/>
      <c r="DZ444" s="196"/>
      <c r="EA444" s="196"/>
      <c r="EB444" s="196"/>
      <c r="EC444" s="196"/>
      <c r="ED444" s="196"/>
      <c r="EE444" s="196"/>
    </row>
    <row r="445" spans="49:135" ht="13" x14ac:dyDescent="0.15">
      <c r="AW445" s="196"/>
      <c r="DU445" s="4"/>
      <c r="DZ445" s="196"/>
      <c r="EA445" s="196"/>
      <c r="EB445" s="196"/>
      <c r="EC445" s="196"/>
      <c r="ED445" s="196"/>
      <c r="EE445" s="196"/>
    </row>
    <row r="446" spans="49:135" ht="13" x14ac:dyDescent="0.15">
      <c r="AW446" s="196"/>
      <c r="DU446" s="4"/>
      <c r="DZ446" s="196"/>
      <c r="EA446" s="196"/>
      <c r="EB446" s="196"/>
      <c r="EC446" s="196"/>
      <c r="ED446" s="196"/>
      <c r="EE446" s="196"/>
    </row>
    <row r="447" spans="49:135" ht="13" x14ac:dyDescent="0.15">
      <c r="AW447" s="196"/>
      <c r="DU447" s="4"/>
      <c r="DZ447" s="196"/>
      <c r="EA447" s="196"/>
      <c r="EB447" s="196"/>
      <c r="EC447" s="196"/>
      <c r="ED447" s="196"/>
      <c r="EE447" s="196"/>
    </row>
    <row r="448" spans="49:135" ht="13" x14ac:dyDescent="0.15">
      <c r="AW448" s="196"/>
      <c r="DU448" s="4"/>
      <c r="DZ448" s="196"/>
      <c r="EA448" s="196"/>
      <c r="EB448" s="196"/>
      <c r="EC448" s="196"/>
      <c r="ED448" s="196"/>
      <c r="EE448" s="196"/>
    </row>
    <row r="449" spans="49:135" ht="13" x14ac:dyDescent="0.15">
      <c r="AW449" s="196"/>
      <c r="DU449" s="4"/>
      <c r="DZ449" s="196"/>
      <c r="EA449" s="196"/>
      <c r="EB449" s="196"/>
      <c r="EC449" s="196"/>
      <c r="ED449" s="196"/>
      <c r="EE449" s="196"/>
    </row>
    <row r="450" spans="49:135" ht="13" x14ac:dyDescent="0.15">
      <c r="AW450" s="196"/>
      <c r="DU450" s="4"/>
      <c r="DZ450" s="196"/>
      <c r="EA450" s="196"/>
      <c r="EB450" s="196"/>
      <c r="EC450" s="196"/>
      <c r="ED450" s="196"/>
      <c r="EE450" s="196"/>
    </row>
    <row r="451" spans="49:135" ht="13" x14ac:dyDescent="0.15">
      <c r="AW451" s="196"/>
      <c r="DU451" s="4"/>
      <c r="DZ451" s="196"/>
      <c r="EA451" s="196"/>
      <c r="EB451" s="196"/>
      <c r="EC451" s="196"/>
      <c r="ED451" s="196"/>
      <c r="EE451" s="196"/>
    </row>
    <row r="452" spans="49:135" ht="13" x14ac:dyDescent="0.15">
      <c r="AW452" s="196"/>
      <c r="DU452" s="4"/>
      <c r="DZ452" s="196"/>
      <c r="EA452" s="196"/>
      <c r="EB452" s="196"/>
      <c r="EC452" s="196"/>
      <c r="ED452" s="196"/>
      <c r="EE452" s="196"/>
    </row>
    <row r="453" spans="49:135" ht="13" x14ac:dyDescent="0.15">
      <c r="AW453" s="196"/>
      <c r="DU453" s="4"/>
      <c r="DZ453" s="196"/>
      <c r="EA453" s="196"/>
      <c r="EB453" s="196"/>
      <c r="EC453" s="196"/>
      <c r="ED453" s="196"/>
      <c r="EE453" s="196"/>
    </row>
    <row r="454" spans="49:135" ht="13" x14ac:dyDescent="0.15">
      <c r="AW454" s="196"/>
      <c r="DU454" s="4"/>
      <c r="DZ454" s="196"/>
      <c r="EA454" s="196"/>
      <c r="EB454" s="196"/>
      <c r="EC454" s="196"/>
      <c r="ED454" s="196"/>
      <c r="EE454" s="196"/>
    </row>
    <row r="455" spans="49:135" ht="13" x14ac:dyDescent="0.15">
      <c r="AW455" s="196"/>
      <c r="DU455" s="4"/>
      <c r="DZ455" s="196"/>
      <c r="EA455" s="196"/>
      <c r="EB455" s="196"/>
      <c r="EC455" s="196"/>
      <c r="ED455" s="196"/>
      <c r="EE455" s="196"/>
    </row>
    <row r="456" spans="49:135" ht="13" x14ac:dyDescent="0.15">
      <c r="AW456" s="196"/>
      <c r="DU456" s="4"/>
      <c r="DZ456" s="196"/>
      <c r="EA456" s="196"/>
      <c r="EB456" s="196"/>
      <c r="EC456" s="196"/>
      <c r="ED456" s="196"/>
      <c r="EE456" s="196"/>
    </row>
    <row r="457" spans="49:135" ht="13" x14ac:dyDescent="0.15">
      <c r="AW457" s="196"/>
      <c r="DU457" s="4"/>
      <c r="DZ457" s="196"/>
      <c r="EA457" s="196"/>
      <c r="EB457" s="196"/>
      <c r="EC457" s="196"/>
      <c r="ED457" s="196"/>
      <c r="EE457" s="196"/>
    </row>
    <row r="458" spans="49:135" ht="13" x14ac:dyDescent="0.15">
      <c r="AW458" s="196"/>
      <c r="DU458" s="4"/>
      <c r="DZ458" s="196"/>
      <c r="EA458" s="196"/>
      <c r="EB458" s="196"/>
      <c r="EC458" s="196"/>
      <c r="ED458" s="196"/>
      <c r="EE458" s="196"/>
    </row>
    <row r="459" spans="49:135" ht="13" x14ac:dyDescent="0.15">
      <c r="AW459" s="196"/>
      <c r="DU459" s="4"/>
      <c r="DZ459" s="196"/>
      <c r="EA459" s="196"/>
      <c r="EB459" s="196"/>
      <c r="EC459" s="196"/>
      <c r="ED459" s="196"/>
      <c r="EE459" s="196"/>
    </row>
    <row r="460" spans="49:135" ht="13" x14ac:dyDescent="0.15">
      <c r="AW460" s="196"/>
      <c r="DU460" s="4"/>
      <c r="DZ460" s="196"/>
      <c r="EA460" s="196"/>
      <c r="EB460" s="196"/>
      <c r="EC460" s="196"/>
      <c r="ED460" s="196"/>
      <c r="EE460" s="196"/>
    </row>
    <row r="461" spans="49:135" ht="13" x14ac:dyDescent="0.15">
      <c r="AW461" s="196"/>
      <c r="DU461" s="4"/>
      <c r="DZ461" s="196"/>
      <c r="EA461" s="196"/>
      <c r="EB461" s="196"/>
      <c r="EC461" s="196"/>
      <c r="ED461" s="196"/>
      <c r="EE461" s="196"/>
    </row>
    <row r="462" spans="49:135" ht="13" x14ac:dyDescent="0.15">
      <c r="AW462" s="196"/>
      <c r="DU462" s="4"/>
      <c r="DZ462" s="196"/>
      <c r="EA462" s="196"/>
      <c r="EB462" s="196"/>
      <c r="EC462" s="196"/>
      <c r="ED462" s="196"/>
      <c r="EE462" s="196"/>
    </row>
    <row r="463" spans="49:135" ht="13" x14ac:dyDescent="0.15">
      <c r="AW463" s="196"/>
      <c r="DU463" s="4"/>
      <c r="DZ463" s="196"/>
      <c r="EA463" s="196"/>
      <c r="EB463" s="196"/>
      <c r="EC463" s="196"/>
      <c r="ED463" s="196"/>
      <c r="EE463" s="196"/>
    </row>
    <row r="464" spans="49:135" ht="13" x14ac:dyDescent="0.15">
      <c r="AW464" s="196"/>
      <c r="DU464" s="4"/>
      <c r="DZ464" s="196"/>
      <c r="EA464" s="196"/>
      <c r="EB464" s="196"/>
      <c r="EC464" s="196"/>
      <c r="ED464" s="196"/>
      <c r="EE464" s="196"/>
    </row>
    <row r="465" spans="49:135" ht="13" x14ac:dyDescent="0.15">
      <c r="AW465" s="196"/>
      <c r="DU465" s="4"/>
      <c r="DZ465" s="196"/>
      <c r="EA465" s="196"/>
      <c r="EB465" s="196"/>
      <c r="EC465" s="196"/>
      <c r="ED465" s="196"/>
      <c r="EE465" s="196"/>
    </row>
    <row r="466" spans="49:135" ht="13" x14ac:dyDescent="0.15">
      <c r="AW466" s="196"/>
      <c r="DU466" s="4"/>
      <c r="DZ466" s="196"/>
      <c r="EA466" s="196"/>
      <c r="EB466" s="196"/>
      <c r="EC466" s="196"/>
      <c r="ED466" s="196"/>
      <c r="EE466" s="196"/>
    </row>
    <row r="467" spans="49:135" ht="13" x14ac:dyDescent="0.15">
      <c r="AW467" s="196"/>
      <c r="DU467" s="4"/>
      <c r="DZ467" s="196"/>
      <c r="EA467" s="196"/>
      <c r="EB467" s="196"/>
      <c r="EC467" s="196"/>
      <c r="ED467" s="196"/>
      <c r="EE467" s="196"/>
    </row>
    <row r="468" spans="49:135" ht="13" x14ac:dyDescent="0.15">
      <c r="AW468" s="196"/>
      <c r="DU468" s="4"/>
      <c r="DZ468" s="196"/>
      <c r="EA468" s="196"/>
      <c r="EB468" s="196"/>
      <c r="EC468" s="196"/>
      <c r="ED468" s="196"/>
      <c r="EE468" s="196"/>
    </row>
    <row r="469" spans="49:135" ht="13" x14ac:dyDescent="0.15">
      <c r="AW469" s="196"/>
      <c r="DU469" s="4"/>
      <c r="DZ469" s="196"/>
      <c r="EA469" s="196"/>
      <c r="EB469" s="196"/>
      <c r="EC469" s="196"/>
      <c r="ED469" s="196"/>
      <c r="EE469" s="196"/>
    </row>
    <row r="470" spans="49:135" ht="13" x14ac:dyDescent="0.15">
      <c r="AW470" s="196"/>
      <c r="DU470" s="4"/>
      <c r="DZ470" s="196"/>
      <c r="EA470" s="196"/>
      <c r="EB470" s="196"/>
      <c r="EC470" s="196"/>
      <c r="ED470" s="196"/>
      <c r="EE470" s="196"/>
    </row>
    <row r="471" spans="49:135" ht="13" x14ac:dyDescent="0.15">
      <c r="AW471" s="196"/>
      <c r="DU471" s="4"/>
      <c r="DZ471" s="196"/>
      <c r="EA471" s="196"/>
      <c r="EB471" s="196"/>
      <c r="EC471" s="196"/>
      <c r="ED471" s="196"/>
      <c r="EE471" s="196"/>
    </row>
    <row r="472" spans="49:135" ht="13" x14ac:dyDescent="0.15">
      <c r="AW472" s="196"/>
      <c r="DU472" s="4"/>
      <c r="DZ472" s="196"/>
      <c r="EA472" s="196"/>
      <c r="EB472" s="196"/>
      <c r="EC472" s="196"/>
      <c r="ED472" s="196"/>
      <c r="EE472" s="196"/>
    </row>
    <row r="473" spans="49:135" ht="13" x14ac:dyDescent="0.15">
      <c r="AW473" s="196"/>
      <c r="DU473" s="4"/>
      <c r="DZ473" s="196"/>
      <c r="EA473" s="196"/>
      <c r="EB473" s="196"/>
      <c r="EC473" s="196"/>
      <c r="ED473" s="196"/>
      <c r="EE473" s="196"/>
    </row>
    <row r="474" spans="49:135" ht="13" x14ac:dyDescent="0.15">
      <c r="AW474" s="196"/>
      <c r="DU474" s="4"/>
      <c r="DZ474" s="196"/>
      <c r="EA474" s="196"/>
      <c r="EB474" s="196"/>
      <c r="EC474" s="196"/>
      <c r="ED474" s="196"/>
      <c r="EE474" s="196"/>
    </row>
    <row r="475" spans="49:135" ht="13" x14ac:dyDescent="0.15">
      <c r="AW475" s="196"/>
      <c r="DU475" s="4"/>
      <c r="DZ475" s="196"/>
      <c r="EA475" s="196"/>
      <c r="EB475" s="196"/>
      <c r="EC475" s="196"/>
      <c r="ED475" s="196"/>
      <c r="EE475" s="196"/>
    </row>
    <row r="476" spans="49:135" ht="13" x14ac:dyDescent="0.15">
      <c r="AW476" s="196"/>
      <c r="DU476" s="4"/>
      <c r="DZ476" s="196"/>
      <c r="EA476" s="196"/>
      <c r="EB476" s="196"/>
      <c r="EC476" s="196"/>
      <c r="ED476" s="196"/>
      <c r="EE476" s="196"/>
    </row>
    <row r="477" spans="49:135" ht="13" x14ac:dyDescent="0.15">
      <c r="AW477" s="196"/>
      <c r="DU477" s="4"/>
      <c r="DZ477" s="196"/>
      <c r="EA477" s="196"/>
      <c r="EB477" s="196"/>
      <c r="EC477" s="196"/>
      <c r="ED477" s="196"/>
      <c r="EE477" s="196"/>
    </row>
    <row r="478" spans="49:135" ht="13" x14ac:dyDescent="0.15">
      <c r="AW478" s="196"/>
      <c r="DU478" s="4"/>
      <c r="DZ478" s="196"/>
      <c r="EA478" s="196"/>
      <c r="EB478" s="196"/>
      <c r="EC478" s="196"/>
      <c r="ED478" s="196"/>
      <c r="EE478" s="196"/>
    </row>
    <row r="479" spans="49:135" ht="13" x14ac:dyDescent="0.15">
      <c r="AW479" s="196"/>
      <c r="DU479" s="4"/>
      <c r="DZ479" s="196"/>
      <c r="EA479" s="196"/>
      <c r="EB479" s="196"/>
      <c r="EC479" s="196"/>
      <c r="ED479" s="196"/>
      <c r="EE479" s="196"/>
    </row>
    <row r="480" spans="49:135" ht="13" x14ac:dyDescent="0.15">
      <c r="AW480" s="196"/>
      <c r="DU480" s="4"/>
      <c r="DZ480" s="196"/>
      <c r="EA480" s="196"/>
      <c r="EB480" s="196"/>
      <c r="EC480" s="196"/>
      <c r="ED480" s="196"/>
      <c r="EE480" s="196"/>
    </row>
    <row r="481" spans="49:135" ht="13" x14ac:dyDescent="0.15">
      <c r="AW481" s="196"/>
      <c r="DU481" s="4"/>
      <c r="DZ481" s="196"/>
      <c r="EA481" s="196"/>
      <c r="EB481" s="196"/>
      <c r="EC481" s="196"/>
      <c r="ED481" s="196"/>
      <c r="EE481" s="196"/>
    </row>
    <row r="482" spans="49:135" ht="13" x14ac:dyDescent="0.15">
      <c r="AW482" s="196"/>
      <c r="DU482" s="4"/>
      <c r="DZ482" s="196"/>
      <c r="EA482" s="196"/>
      <c r="EB482" s="196"/>
      <c r="EC482" s="196"/>
      <c r="ED482" s="196"/>
      <c r="EE482" s="196"/>
    </row>
    <row r="483" spans="49:135" ht="13" x14ac:dyDescent="0.15">
      <c r="AW483" s="196"/>
      <c r="DU483" s="4"/>
      <c r="DZ483" s="196"/>
      <c r="EA483" s="196"/>
      <c r="EB483" s="196"/>
      <c r="EC483" s="196"/>
      <c r="ED483" s="196"/>
      <c r="EE483" s="196"/>
    </row>
    <row r="484" spans="49:135" ht="13" x14ac:dyDescent="0.15">
      <c r="AW484" s="196"/>
      <c r="DU484" s="4"/>
      <c r="DZ484" s="196"/>
      <c r="EA484" s="196"/>
      <c r="EB484" s="196"/>
      <c r="EC484" s="196"/>
      <c r="ED484" s="196"/>
      <c r="EE484" s="196"/>
    </row>
    <row r="485" spans="49:135" ht="13" x14ac:dyDescent="0.15">
      <c r="AW485" s="196"/>
      <c r="DU485" s="4"/>
      <c r="DZ485" s="196"/>
      <c r="EA485" s="196"/>
      <c r="EB485" s="196"/>
      <c r="EC485" s="196"/>
      <c r="ED485" s="196"/>
      <c r="EE485" s="196"/>
    </row>
    <row r="486" spans="49:135" ht="13" x14ac:dyDescent="0.15">
      <c r="AW486" s="196"/>
      <c r="DU486" s="4"/>
      <c r="DZ486" s="196"/>
      <c r="EA486" s="196"/>
      <c r="EB486" s="196"/>
      <c r="EC486" s="196"/>
      <c r="ED486" s="196"/>
      <c r="EE486" s="196"/>
    </row>
    <row r="487" spans="49:135" ht="13" x14ac:dyDescent="0.15">
      <c r="AW487" s="196"/>
      <c r="DU487" s="4"/>
      <c r="DZ487" s="196"/>
      <c r="EA487" s="196"/>
      <c r="EB487" s="196"/>
      <c r="EC487" s="196"/>
      <c r="ED487" s="196"/>
      <c r="EE487" s="196"/>
    </row>
    <row r="488" spans="49:135" ht="13" x14ac:dyDescent="0.15">
      <c r="AW488" s="196"/>
      <c r="DU488" s="4"/>
      <c r="DZ488" s="196"/>
      <c r="EA488" s="196"/>
      <c r="EB488" s="196"/>
      <c r="EC488" s="196"/>
      <c r="ED488" s="196"/>
      <c r="EE488" s="196"/>
    </row>
    <row r="489" spans="49:135" ht="13" x14ac:dyDescent="0.15">
      <c r="AW489" s="196"/>
      <c r="DU489" s="4"/>
      <c r="DZ489" s="196"/>
      <c r="EA489" s="196"/>
      <c r="EB489" s="196"/>
      <c r="EC489" s="196"/>
      <c r="ED489" s="196"/>
      <c r="EE489" s="196"/>
    </row>
    <row r="490" spans="49:135" ht="13" x14ac:dyDescent="0.15">
      <c r="AW490" s="196"/>
      <c r="DU490" s="4"/>
      <c r="DZ490" s="196"/>
      <c r="EA490" s="196"/>
      <c r="EB490" s="196"/>
      <c r="EC490" s="196"/>
      <c r="ED490" s="196"/>
      <c r="EE490" s="196"/>
    </row>
    <row r="491" spans="49:135" ht="13" x14ac:dyDescent="0.15">
      <c r="AW491" s="196"/>
      <c r="DU491" s="4"/>
      <c r="DZ491" s="196"/>
      <c r="EA491" s="196"/>
      <c r="EB491" s="196"/>
      <c r="EC491" s="196"/>
      <c r="ED491" s="196"/>
      <c r="EE491" s="196"/>
    </row>
    <row r="492" spans="49:135" ht="13" x14ac:dyDescent="0.15">
      <c r="AW492" s="196"/>
      <c r="DU492" s="4"/>
      <c r="DZ492" s="196"/>
      <c r="EA492" s="196"/>
      <c r="EB492" s="196"/>
      <c r="EC492" s="196"/>
      <c r="ED492" s="196"/>
      <c r="EE492" s="196"/>
    </row>
    <row r="493" spans="49:135" ht="13" x14ac:dyDescent="0.15">
      <c r="AW493" s="196"/>
      <c r="DU493" s="4"/>
      <c r="DZ493" s="196"/>
      <c r="EA493" s="196"/>
      <c r="EB493" s="196"/>
      <c r="EC493" s="196"/>
      <c r="ED493" s="196"/>
      <c r="EE493" s="196"/>
    </row>
    <row r="494" spans="49:135" ht="13" x14ac:dyDescent="0.15">
      <c r="AW494" s="196"/>
      <c r="DU494" s="4"/>
      <c r="DZ494" s="196"/>
      <c r="EA494" s="196"/>
      <c r="EB494" s="196"/>
      <c r="EC494" s="196"/>
      <c r="ED494" s="196"/>
      <c r="EE494" s="196"/>
    </row>
    <row r="495" spans="49:135" ht="13" x14ac:dyDescent="0.15">
      <c r="AW495" s="196"/>
      <c r="DU495" s="4"/>
      <c r="DZ495" s="196"/>
      <c r="EA495" s="196"/>
      <c r="EB495" s="196"/>
      <c r="EC495" s="196"/>
      <c r="ED495" s="196"/>
      <c r="EE495" s="196"/>
    </row>
    <row r="496" spans="49:135" ht="13" x14ac:dyDescent="0.15">
      <c r="AW496" s="196"/>
      <c r="DU496" s="4"/>
      <c r="DZ496" s="196"/>
      <c r="EA496" s="196"/>
      <c r="EB496" s="196"/>
      <c r="EC496" s="196"/>
      <c r="ED496" s="196"/>
      <c r="EE496" s="196"/>
    </row>
    <row r="497" spans="49:135" ht="13" x14ac:dyDescent="0.15">
      <c r="AW497" s="196"/>
      <c r="DU497" s="4"/>
      <c r="DZ497" s="196"/>
      <c r="EA497" s="196"/>
      <c r="EB497" s="196"/>
      <c r="EC497" s="196"/>
      <c r="ED497" s="196"/>
      <c r="EE497" s="196"/>
    </row>
    <row r="498" spans="49:135" ht="13" x14ac:dyDescent="0.15">
      <c r="AW498" s="196"/>
      <c r="DU498" s="4"/>
      <c r="DZ498" s="196"/>
      <c r="EA498" s="196"/>
      <c r="EB498" s="196"/>
      <c r="EC498" s="196"/>
      <c r="ED498" s="196"/>
      <c r="EE498" s="196"/>
    </row>
    <row r="499" spans="49:135" ht="13" x14ac:dyDescent="0.15">
      <c r="AW499" s="196"/>
      <c r="DU499" s="4"/>
      <c r="DZ499" s="196"/>
      <c r="EA499" s="196"/>
      <c r="EB499" s="196"/>
      <c r="EC499" s="196"/>
      <c r="ED499" s="196"/>
      <c r="EE499" s="196"/>
    </row>
    <row r="500" spans="49:135" ht="13" x14ac:dyDescent="0.15">
      <c r="AW500" s="196"/>
      <c r="DU500" s="4"/>
      <c r="DZ500" s="196"/>
      <c r="EA500" s="196"/>
      <c r="EB500" s="196"/>
      <c r="EC500" s="196"/>
      <c r="ED500" s="196"/>
      <c r="EE500" s="196"/>
    </row>
    <row r="501" spans="49:135" ht="13" x14ac:dyDescent="0.15">
      <c r="AW501" s="196"/>
      <c r="DU501" s="4"/>
      <c r="DZ501" s="196"/>
      <c r="EA501" s="196"/>
      <c r="EB501" s="196"/>
      <c r="EC501" s="196"/>
      <c r="ED501" s="196"/>
      <c r="EE501" s="196"/>
    </row>
    <row r="502" spans="49:135" ht="13" x14ac:dyDescent="0.15">
      <c r="AW502" s="196"/>
      <c r="DU502" s="4"/>
      <c r="DZ502" s="196"/>
      <c r="EA502" s="196"/>
      <c r="EB502" s="196"/>
      <c r="EC502" s="196"/>
      <c r="ED502" s="196"/>
      <c r="EE502" s="196"/>
    </row>
    <row r="503" spans="49:135" ht="13" x14ac:dyDescent="0.15">
      <c r="AW503" s="196"/>
      <c r="DU503" s="4"/>
      <c r="DZ503" s="196"/>
      <c r="EA503" s="196"/>
      <c r="EB503" s="196"/>
      <c r="EC503" s="196"/>
      <c r="ED503" s="196"/>
      <c r="EE503" s="196"/>
    </row>
    <row r="504" spans="49:135" ht="13" x14ac:dyDescent="0.15">
      <c r="AW504" s="196"/>
      <c r="DU504" s="4"/>
      <c r="DZ504" s="196"/>
      <c r="EA504" s="196"/>
      <c r="EB504" s="196"/>
      <c r="EC504" s="196"/>
      <c r="ED504" s="196"/>
      <c r="EE504" s="196"/>
    </row>
    <row r="505" spans="49:135" ht="13" x14ac:dyDescent="0.15">
      <c r="AW505" s="196"/>
      <c r="DU505" s="4"/>
      <c r="DZ505" s="196"/>
      <c r="EA505" s="196"/>
      <c r="EB505" s="196"/>
      <c r="EC505" s="196"/>
      <c r="ED505" s="196"/>
      <c r="EE505" s="196"/>
    </row>
    <row r="506" spans="49:135" ht="13" x14ac:dyDescent="0.15">
      <c r="AW506" s="196"/>
      <c r="DU506" s="4"/>
      <c r="DZ506" s="196"/>
      <c r="EA506" s="196"/>
      <c r="EB506" s="196"/>
      <c r="EC506" s="196"/>
      <c r="ED506" s="196"/>
      <c r="EE506" s="196"/>
    </row>
    <row r="507" spans="49:135" ht="13" x14ac:dyDescent="0.15">
      <c r="AW507" s="196"/>
      <c r="DU507" s="4"/>
      <c r="DZ507" s="196"/>
      <c r="EA507" s="196"/>
      <c r="EB507" s="196"/>
      <c r="EC507" s="196"/>
      <c r="ED507" s="196"/>
      <c r="EE507" s="196"/>
    </row>
    <row r="508" spans="49:135" ht="13" x14ac:dyDescent="0.15">
      <c r="AW508" s="196"/>
      <c r="DU508" s="4"/>
      <c r="DZ508" s="196"/>
      <c r="EA508" s="196"/>
      <c r="EB508" s="196"/>
      <c r="EC508" s="196"/>
      <c r="ED508" s="196"/>
      <c r="EE508" s="196"/>
    </row>
    <row r="509" spans="49:135" ht="13" x14ac:dyDescent="0.15">
      <c r="AW509" s="196"/>
      <c r="DU509" s="4"/>
      <c r="DZ509" s="196"/>
      <c r="EA509" s="196"/>
      <c r="EB509" s="196"/>
      <c r="EC509" s="196"/>
      <c r="ED509" s="196"/>
      <c r="EE509" s="196"/>
    </row>
    <row r="510" spans="49:135" ht="13" x14ac:dyDescent="0.15">
      <c r="AW510" s="196"/>
      <c r="DU510" s="4"/>
      <c r="DZ510" s="196"/>
      <c r="EA510" s="196"/>
      <c r="EB510" s="196"/>
      <c r="EC510" s="196"/>
      <c r="ED510" s="196"/>
      <c r="EE510" s="196"/>
    </row>
    <row r="511" spans="49:135" ht="13" x14ac:dyDescent="0.15">
      <c r="AW511" s="196"/>
      <c r="DU511" s="4"/>
      <c r="DZ511" s="196"/>
      <c r="EA511" s="196"/>
      <c r="EB511" s="196"/>
      <c r="EC511" s="196"/>
      <c r="ED511" s="196"/>
      <c r="EE511" s="196"/>
    </row>
    <row r="512" spans="49:135" ht="13" x14ac:dyDescent="0.15">
      <c r="AW512" s="196"/>
      <c r="DU512" s="4"/>
      <c r="DZ512" s="196"/>
      <c r="EA512" s="196"/>
      <c r="EB512" s="196"/>
      <c r="EC512" s="196"/>
      <c r="ED512" s="196"/>
      <c r="EE512" s="196"/>
    </row>
    <row r="513" spans="49:135" ht="13" x14ac:dyDescent="0.15">
      <c r="AW513" s="196"/>
      <c r="DU513" s="4"/>
      <c r="DZ513" s="196"/>
      <c r="EA513" s="196"/>
      <c r="EB513" s="196"/>
      <c r="EC513" s="196"/>
      <c r="ED513" s="196"/>
      <c r="EE513" s="196"/>
    </row>
    <row r="514" spans="49:135" ht="13" x14ac:dyDescent="0.15">
      <c r="AW514" s="196"/>
      <c r="DU514" s="4"/>
      <c r="DZ514" s="196"/>
      <c r="EA514" s="196"/>
      <c r="EB514" s="196"/>
      <c r="EC514" s="196"/>
      <c r="ED514" s="196"/>
      <c r="EE514" s="196"/>
    </row>
    <row r="515" spans="49:135" ht="13" x14ac:dyDescent="0.15">
      <c r="AW515" s="196"/>
      <c r="DU515" s="4"/>
      <c r="DZ515" s="196"/>
      <c r="EA515" s="196"/>
      <c r="EB515" s="196"/>
      <c r="EC515" s="196"/>
      <c r="ED515" s="196"/>
      <c r="EE515" s="196"/>
    </row>
    <row r="516" spans="49:135" ht="13" x14ac:dyDescent="0.15">
      <c r="AW516" s="196"/>
      <c r="DU516" s="4"/>
      <c r="DZ516" s="196"/>
      <c r="EA516" s="196"/>
      <c r="EB516" s="196"/>
      <c r="EC516" s="196"/>
      <c r="ED516" s="196"/>
      <c r="EE516" s="196"/>
    </row>
    <row r="517" spans="49:135" ht="13" x14ac:dyDescent="0.15">
      <c r="AW517" s="196"/>
      <c r="DU517" s="4"/>
      <c r="DZ517" s="196"/>
      <c r="EA517" s="196"/>
      <c r="EB517" s="196"/>
      <c r="EC517" s="196"/>
      <c r="ED517" s="196"/>
      <c r="EE517" s="196"/>
    </row>
    <row r="518" spans="49:135" ht="13" x14ac:dyDescent="0.15">
      <c r="AW518" s="196"/>
      <c r="DU518" s="4"/>
      <c r="DZ518" s="196"/>
      <c r="EA518" s="196"/>
      <c r="EB518" s="196"/>
      <c r="EC518" s="196"/>
      <c r="ED518" s="196"/>
      <c r="EE518" s="196"/>
    </row>
    <row r="519" spans="49:135" ht="13" x14ac:dyDescent="0.15">
      <c r="AW519" s="196"/>
      <c r="DU519" s="4"/>
      <c r="DZ519" s="196"/>
      <c r="EA519" s="196"/>
      <c r="EB519" s="196"/>
      <c r="EC519" s="196"/>
      <c r="ED519" s="196"/>
      <c r="EE519" s="196"/>
    </row>
    <row r="520" spans="49:135" ht="13" x14ac:dyDescent="0.15">
      <c r="AW520" s="196"/>
      <c r="DU520" s="4"/>
      <c r="DZ520" s="196"/>
      <c r="EA520" s="196"/>
      <c r="EB520" s="196"/>
      <c r="EC520" s="196"/>
      <c r="ED520" s="196"/>
      <c r="EE520" s="196"/>
    </row>
    <row r="521" spans="49:135" ht="13" x14ac:dyDescent="0.15">
      <c r="AW521" s="196"/>
      <c r="DU521" s="4"/>
      <c r="DZ521" s="196"/>
      <c r="EA521" s="196"/>
      <c r="EB521" s="196"/>
      <c r="EC521" s="196"/>
      <c r="ED521" s="196"/>
      <c r="EE521" s="196"/>
    </row>
    <row r="522" spans="49:135" ht="13" x14ac:dyDescent="0.15">
      <c r="AW522" s="196"/>
      <c r="DU522" s="4"/>
      <c r="DZ522" s="196"/>
      <c r="EA522" s="196"/>
      <c r="EB522" s="196"/>
      <c r="EC522" s="196"/>
      <c r="ED522" s="196"/>
      <c r="EE522" s="196"/>
    </row>
    <row r="523" spans="49:135" ht="13" x14ac:dyDescent="0.15">
      <c r="AW523" s="196"/>
      <c r="DU523" s="4"/>
      <c r="DZ523" s="196"/>
      <c r="EA523" s="196"/>
      <c r="EB523" s="196"/>
      <c r="EC523" s="196"/>
      <c r="ED523" s="196"/>
      <c r="EE523" s="196"/>
    </row>
    <row r="524" spans="49:135" ht="13" x14ac:dyDescent="0.15">
      <c r="AW524" s="196"/>
      <c r="DU524" s="4"/>
      <c r="DZ524" s="196"/>
      <c r="EA524" s="196"/>
      <c r="EB524" s="196"/>
      <c r="EC524" s="196"/>
      <c r="ED524" s="196"/>
      <c r="EE524" s="196"/>
    </row>
    <row r="525" spans="49:135" ht="13" x14ac:dyDescent="0.15">
      <c r="AW525" s="196"/>
      <c r="DU525" s="4"/>
      <c r="DZ525" s="196"/>
      <c r="EA525" s="196"/>
      <c r="EB525" s="196"/>
      <c r="EC525" s="196"/>
      <c r="ED525" s="196"/>
      <c r="EE525" s="196"/>
    </row>
    <row r="526" spans="49:135" ht="13" x14ac:dyDescent="0.15">
      <c r="AW526" s="196"/>
      <c r="DU526" s="4"/>
      <c r="DZ526" s="196"/>
      <c r="EA526" s="196"/>
      <c r="EB526" s="196"/>
      <c r="EC526" s="196"/>
      <c r="ED526" s="196"/>
      <c r="EE526" s="196"/>
    </row>
    <row r="527" spans="49:135" ht="13" x14ac:dyDescent="0.15">
      <c r="AW527" s="196"/>
      <c r="DU527" s="4"/>
      <c r="DZ527" s="196"/>
      <c r="EA527" s="196"/>
      <c r="EB527" s="196"/>
      <c r="EC527" s="196"/>
      <c r="ED527" s="196"/>
      <c r="EE527" s="196"/>
    </row>
    <row r="528" spans="49:135" ht="13" x14ac:dyDescent="0.15">
      <c r="AW528" s="196"/>
      <c r="DU528" s="4"/>
      <c r="DZ528" s="196"/>
      <c r="EA528" s="196"/>
      <c r="EB528" s="196"/>
      <c r="EC528" s="196"/>
      <c r="ED528" s="196"/>
      <c r="EE528" s="196"/>
    </row>
    <row r="529" spans="49:135" ht="13" x14ac:dyDescent="0.15">
      <c r="AW529" s="196"/>
      <c r="DU529" s="4"/>
      <c r="DZ529" s="196"/>
      <c r="EA529" s="196"/>
      <c r="EB529" s="196"/>
      <c r="EC529" s="196"/>
      <c r="ED529" s="196"/>
      <c r="EE529" s="196"/>
    </row>
    <row r="530" spans="49:135" ht="13" x14ac:dyDescent="0.15">
      <c r="AW530" s="196"/>
      <c r="DU530" s="4"/>
      <c r="DZ530" s="196"/>
      <c r="EA530" s="196"/>
      <c r="EB530" s="196"/>
      <c r="EC530" s="196"/>
      <c r="ED530" s="196"/>
      <c r="EE530" s="196"/>
    </row>
    <row r="531" spans="49:135" ht="13" x14ac:dyDescent="0.15">
      <c r="AW531" s="196"/>
      <c r="DU531" s="4"/>
      <c r="DZ531" s="196"/>
      <c r="EA531" s="196"/>
      <c r="EB531" s="196"/>
      <c r="EC531" s="196"/>
      <c r="ED531" s="196"/>
      <c r="EE531" s="196"/>
    </row>
    <row r="532" spans="49:135" ht="13" x14ac:dyDescent="0.15">
      <c r="AW532" s="196"/>
      <c r="DU532" s="4"/>
      <c r="DZ532" s="196"/>
      <c r="EA532" s="196"/>
      <c r="EB532" s="196"/>
      <c r="EC532" s="196"/>
      <c r="ED532" s="196"/>
      <c r="EE532" s="196"/>
    </row>
    <row r="533" spans="49:135" ht="13" x14ac:dyDescent="0.15">
      <c r="AW533" s="196"/>
      <c r="DU533" s="4"/>
      <c r="DZ533" s="196"/>
      <c r="EA533" s="196"/>
      <c r="EB533" s="196"/>
      <c r="EC533" s="196"/>
      <c r="ED533" s="196"/>
      <c r="EE533" s="196"/>
    </row>
    <row r="534" spans="49:135" ht="13" x14ac:dyDescent="0.15">
      <c r="AW534" s="196"/>
      <c r="DU534" s="4"/>
      <c r="DZ534" s="196"/>
      <c r="EA534" s="196"/>
      <c r="EB534" s="196"/>
      <c r="EC534" s="196"/>
      <c r="ED534" s="196"/>
      <c r="EE534" s="196"/>
    </row>
    <row r="535" spans="49:135" ht="13" x14ac:dyDescent="0.15">
      <c r="AW535" s="196"/>
      <c r="DU535" s="4"/>
      <c r="DZ535" s="196"/>
      <c r="EA535" s="196"/>
      <c r="EB535" s="196"/>
      <c r="EC535" s="196"/>
      <c r="ED535" s="196"/>
      <c r="EE535" s="196"/>
    </row>
    <row r="536" spans="49:135" ht="13" x14ac:dyDescent="0.15">
      <c r="AW536" s="196"/>
      <c r="DU536" s="4"/>
      <c r="DZ536" s="196"/>
      <c r="EA536" s="196"/>
      <c r="EB536" s="196"/>
      <c r="EC536" s="196"/>
      <c r="ED536" s="196"/>
      <c r="EE536" s="196"/>
    </row>
    <row r="537" spans="49:135" ht="13" x14ac:dyDescent="0.15">
      <c r="AW537" s="196"/>
      <c r="DU537" s="4"/>
      <c r="DZ537" s="196"/>
      <c r="EA537" s="196"/>
      <c r="EB537" s="196"/>
      <c r="EC537" s="196"/>
      <c r="ED537" s="196"/>
      <c r="EE537" s="196"/>
    </row>
    <row r="538" spans="49:135" ht="13" x14ac:dyDescent="0.15">
      <c r="AW538" s="196"/>
      <c r="DU538" s="4"/>
      <c r="DZ538" s="196"/>
      <c r="EA538" s="196"/>
      <c r="EB538" s="196"/>
      <c r="EC538" s="196"/>
      <c r="ED538" s="196"/>
      <c r="EE538" s="196"/>
    </row>
    <row r="539" spans="49:135" ht="13" x14ac:dyDescent="0.15">
      <c r="AW539" s="196"/>
      <c r="DU539" s="4"/>
      <c r="DZ539" s="196"/>
      <c r="EA539" s="196"/>
      <c r="EB539" s="196"/>
      <c r="EC539" s="196"/>
      <c r="ED539" s="196"/>
      <c r="EE539" s="196"/>
    </row>
    <row r="540" spans="49:135" ht="13" x14ac:dyDescent="0.15">
      <c r="AW540" s="196"/>
      <c r="DU540" s="4"/>
      <c r="DZ540" s="196"/>
      <c r="EA540" s="196"/>
      <c r="EB540" s="196"/>
      <c r="EC540" s="196"/>
      <c r="ED540" s="196"/>
      <c r="EE540" s="196"/>
    </row>
    <row r="541" spans="49:135" ht="13" x14ac:dyDescent="0.15">
      <c r="AW541" s="196"/>
      <c r="DU541" s="4"/>
      <c r="DZ541" s="196"/>
      <c r="EA541" s="196"/>
      <c r="EB541" s="196"/>
      <c r="EC541" s="196"/>
      <c r="ED541" s="196"/>
      <c r="EE541" s="196"/>
    </row>
    <row r="542" spans="49:135" ht="13" x14ac:dyDescent="0.15">
      <c r="AW542" s="196"/>
      <c r="DU542" s="4"/>
      <c r="DZ542" s="196"/>
      <c r="EA542" s="196"/>
      <c r="EB542" s="196"/>
      <c r="EC542" s="196"/>
      <c r="ED542" s="196"/>
      <c r="EE542" s="196"/>
    </row>
    <row r="543" spans="49:135" ht="13" x14ac:dyDescent="0.15">
      <c r="AW543" s="196"/>
      <c r="DU543" s="4"/>
      <c r="DZ543" s="196"/>
      <c r="EA543" s="196"/>
      <c r="EB543" s="196"/>
      <c r="EC543" s="196"/>
      <c r="ED543" s="196"/>
      <c r="EE543" s="196"/>
    </row>
    <row r="544" spans="49:135" ht="13" x14ac:dyDescent="0.15">
      <c r="AW544" s="196"/>
      <c r="DU544" s="4"/>
      <c r="DZ544" s="196"/>
      <c r="EA544" s="196"/>
      <c r="EB544" s="196"/>
      <c r="EC544" s="196"/>
      <c r="ED544" s="196"/>
      <c r="EE544" s="196"/>
    </row>
    <row r="545" spans="49:135" ht="13" x14ac:dyDescent="0.15">
      <c r="AW545" s="196"/>
      <c r="DU545" s="4"/>
      <c r="DZ545" s="196"/>
      <c r="EA545" s="196"/>
      <c r="EB545" s="196"/>
      <c r="EC545" s="196"/>
      <c r="ED545" s="196"/>
      <c r="EE545" s="196"/>
    </row>
    <row r="546" spans="49:135" ht="13" x14ac:dyDescent="0.15">
      <c r="AW546" s="196"/>
      <c r="DU546" s="4"/>
      <c r="DZ546" s="196"/>
      <c r="EA546" s="196"/>
      <c r="EB546" s="196"/>
      <c r="EC546" s="196"/>
      <c r="ED546" s="196"/>
      <c r="EE546" s="196"/>
    </row>
    <row r="547" spans="49:135" ht="13" x14ac:dyDescent="0.15">
      <c r="AW547" s="196"/>
      <c r="DU547" s="4"/>
      <c r="DZ547" s="196"/>
      <c r="EA547" s="196"/>
      <c r="EB547" s="196"/>
      <c r="EC547" s="196"/>
      <c r="ED547" s="196"/>
      <c r="EE547" s="196"/>
    </row>
    <row r="548" spans="49:135" ht="13" x14ac:dyDescent="0.15">
      <c r="AW548" s="196"/>
      <c r="DU548" s="4"/>
      <c r="DZ548" s="196"/>
      <c r="EA548" s="196"/>
      <c r="EB548" s="196"/>
      <c r="EC548" s="196"/>
      <c r="ED548" s="196"/>
      <c r="EE548" s="196"/>
    </row>
    <row r="549" spans="49:135" ht="13" x14ac:dyDescent="0.15">
      <c r="AW549" s="196"/>
      <c r="DU549" s="4"/>
      <c r="DZ549" s="196"/>
      <c r="EA549" s="196"/>
      <c r="EB549" s="196"/>
      <c r="EC549" s="196"/>
      <c r="ED549" s="196"/>
      <c r="EE549" s="196"/>
    </row>
    <row r="550" spans="49:135" ht="13" x14ac:dyDescent="0.15">
      <c r="AW550" s="196"/>
      <c r="DU550" s="4"/>
      <c r="DZ550" s="196"/>
      <c r="EA550" s="196"/>
      <c r="EB550" s="196"/>
      <c r="EC550" s="196"/>
      <c r="ED550" s="196"/>
      <c r="EE550" s="196"/>
    </row>
    <row r="551" spans="49:135" ht="13" x14ac:dyDescent="0.15">
      <c r="AW551" s="196"/>
      <c r="DU551" s="4"/>
      <c r="DZ551" s="196"/>
      <c r="EA551" s="196"/>
      <c r="EB551" s="196"/>
      <c r="EC551" s="196"/>
      <c r="ED551" s="196"/>
      <c r="EE551" s="196"/>
    </row>
    <row r="552" spans="49:135" ht="13" x14ac:dyDescent="0.15">
      <c r="AW552" s="196"/>
      <c r="DU552" s="4"/>
      <c r="DZ552" s="196"/>
      <c r="EA552" s="196"/>
      <c r="EB552" s="196"/>
      <c r="EC552" s="196"/>
      <c r="ED552" s="196"/>
      <c r="EE552" s="196"/>
    </row>
    <row r="553" spans="49:135" ht="13" x14ac:dyDescent="0.15">
      <c r="AW553" s="196"/>
      <c r="DU553" s="4"/>
      <c r="DZ553" s="196"/>
      <c r="EA553" s="196"/>
      <c r="EB553" s="196"/>
      <c r="EC553" s="196"/>
      <c r="ED553" s="196"/>
      <c r="EE553" s="196"/>
    </row>
    <row r="554" spans="49:135" ht="13" x14ac:dyDescent="0.15">
      <c r="AW554" s="196"/>
      <c r="DU554" s="4"/>
      <c r="DZ554" s="196"/>
      <c r="EA554" s="196"/>
      <c r="EB554" s="196"/>
      <c r="EC554" s="196"/>
      <c r="ED554" s="196"/>
      <c r="EE554" s="196"/>
    </row>
    <row r="555" spans="49:135" ht="13" x14ac:dyDescent="0.15">
      <c r="AW555" s="196"/>
      <c r="DU555" s="4"/>
      <c r="DZ555" s="196"/>
      <c r="EA555" s="196"/>
      <c r="EB555" s="196"/>
      <c r="EC555" s="196"/>
      <c r="ED555" s="196"/>
      <c r="EE555" s="196"/>
    </row>
    <row r="556" spans="49:135" ht="13" x14ac:dyDescent="0.15">
      <c r="AW556" s="196"/>
      <c r="DU556" s="4"/>
      <c r="DZ556" s="196"/>
      <c r="EA556" s="196"/>
      <c r="EB556" s="196"/>
      <c r="EC556" s="196"/>
      <c r="ED556" s="196"/>
      <c r="EE556" s="196"/>
    </row>
    <row r="557" spans="49:135" ht="13" x14ac:dyDescent="0.15">
      <c r="AW557" s="196"/>
      <c r="DU557" s="4"/>
      <c r="DZ557" s="196"/>
      <c r="EA557" s="196"/>
      <c r="EB557" s="196"/>
      <c r="EC557" s="196"/>
      <c r="ED557" s="196"/>
      <c r="EE557" s="196"/>
    </row>
    <row r="558" spans="49:135" ht="13" x14ac:dyDescent="0.15">
      <c r="AW558" s="196"/>
      <c r="DU558" s="4"/>
      <c r="DZ558" s="196"/>
      <c r="EA558" s="196"/>
      <c r="EB558" s="196"/>
      <c r="EC558" s="196"/>
      <c r="ED558" s="196"/>
      <c r="EE558" s="196"/>
    </row>
    <row r="559" spans="49:135" ht="13" x14ac:dyDescent="0.15">
      <c r="AW559" s="196"/>
      <c r="DU559" s="4"/>
      <c r="DZ559" s="196"/>
      <c r="EA559" s="196"/>
      <c r="EB559" s="196"/>
      <c r="EC559" s="196"/>
      <c r="ED559" s="196"/>
      <c r="EE559" s="196"/>
    </row>
    <row r="560" spans="49:135" ht="13" x14ac:dyDescent="0.15">
      <c r="AW560" s="196"/>
      <c r="DU560" s="4"/>
      <c r="DZ560" s="196"/>
      <c r="EA560" s="196"/>
      <c r="EB560" s="196"/>
      <c r="EC560" s="196"/>
      <c r="ED560" s="196"/>
      <c r="EE560" s="196"/>
    </row>
    <row r="561" spans="49:135" ht="13" x14ac:dyDescent="0.15">
      <c r="AW561" s="196"/>
      <c r="DU561" s="4"/>
      <c r="DZ561" s="196"/>
      <c r="EA561" s="196"/>
      <c r="EB561" s="196"/>
      <c r="EC561" s="196"/>
      <c r="ED561" s="196"/>
      <c r="EE561" s="196"/>
    </row>
    <row r="562" spans="49:135" ht="13" x14ac:dyDescent="0.15">
      <c r="AW562" s="196"/>
      <c r="DU562" s="4"/>
      <c r="DZ562" s="196"/>
      <c r="EA562" s="196"/>
      <c r="EB562" s="196"/>
      <c r="EC562" s="196"/>
      <c r="ED562" s="196"/>
      <c r="EE562" s="196"/>
    </row>
    <row r="563" spans="49:135" ht="13" x14ac:dyDescent="0.15">
      <c r="AW563" s="196"/>
      <c r="DU563" s="4"/>
      <c r="DZ563" s="196"/>
      <c r="EA563" s="196"/>
      <c r="EB563" s="196"/>
      <c r="EC563" s="196"/>
      <c r="ED563" s="196"/>
      <c r="EE563" s="196"/>
    </row>
    <row r="564" spans="49:135" ht="13" x14ac:dyDescent="0.15">
      <c r="AW564" s="196"/>
      <c r="DU564" s="4"/>
      <c r="DZ564" s="196"/>
      <c r="EA564" s="196"/>
      <c r="EB564" s="196"/>
      <c r="EC564" s="196"/>
      <c r="ED564" s="196"/>
      <c r="EE564" s="196"/>
    </row>
    <row r="565" spans="49:135" ht="13" x14ac:dyDescent="0.15">
      <c r="AW565" s="196"/>
      <c r="DU565" s="4"/>
      <c r="DZ565" s="196"/>
      <c r="EA565" s="196"/>
      <c r="EB565" s="196"/>
      <c r="EC565" s="196"/>
      <c r="ED565" s="196"/>
      <c r="EE565" s="196"/>
    </row>
    <row r="566" spans="49:135" ht="13" x14ac:dyDescent="0.15">
      <c r="AW566" s="196"/>
      <c r="DU566" s="4"/>
      <c r="DZ566" s="196"/>
      <c r="EA566" s="196"/>
      <c r="EB566" s="196"/>
      <c r="EC566" s="196"/>
      <c r="ED566" s="196"/>
      <c r="EE566" s="196"/>
    </row>
    <row r="567" spans="49:135" ht="13" x14ac:dyDescent="0.15">
      <c r="AW567" s="196"/>
      <c r="DU567" s="4"/>
      <c r="DZ567" s="196"/>
      <c r="EA567" s="196"/>
      <c r="EB567" s="196"/>
      <c r="EC567" s="196"/>
      <c r="ED567" s="196"/>
      <c r="EE567" s="196"/>
    </row>
    <row r="568" spans="49:135" ht="13" x14ac:dyDescent="0.15">
      <c r="AW568" s="196"/>
      <c r="DU568" s="4"/>
      <c r="DZ568" s="196"/>
      <c r="EA568" s="196"/>
      <c r="EB568" s="196"/>
      <c r="EC568" s="196"/>
      <c r="ED568" s="196"/>
      <c r="EE568" s="196"/>
    </row>
    <row r="569" spans="49:135" ht="13" x14ac:dyDescent="0.15">
      <c r="AW569" s="196"/>
      <c r="DU569" s="4"/>
      <c r="DZ569" s="196"/>
      <c r="EA569" s="196"/>
      <c r="EB569" s="196"/>
      <c r="EC569" s="196"/>
      <c r="ED569" s="196"/>
      <c r="EE569" s="196"/>
    </row>
    <row r="570" spans="49:135" ht="13" x14ac:dyDescent="0.15">
      <c r="AW570" s="196"/>
      <c r="DU570" s="4"/>
      <c r="DZ570" s="196"/>
      <c r="EA570" s="196"/>
      <c r="EB570" s="196"/>
      <c r="EC570" s="196"/>
      <c r="ED570" s="196"/>
      <c r="EE570" s="196"/>
    </row>
    <row r="571" spans="49:135" ht="13" x14ac:dyDescent="0.15">
      <c r="AW571" s="196"/>
      <c r="DU571" s="4"/>
      <c r="DZ571" s="196"/>
      <c r="EA571" s="196"/>
      <c r="EB571" s="196"/>
      <c r="EC571" s="196"/>
      <c r="ED571" s="196"/>
      <c r="EE571" s="196"/>
    </row>
    <row r="572" spans="49:135" ht="13" x14ac:dyDescent="0.15">
      <c r="AW572" s="196"/>
      <c r="DU572" s="4"/>
      <c r="DZ572" s="196"/>
      <c r="EA572" s="196"/>
      <c r="EB572" s="196"/>
      <c r="EC572" s="196"/>
      <c r="ED572" s="196"/>
      <c r="EE572" s="196"/>
    </row>
    <row r="573" spans="49:135" ht="13" x14ac:dyDescent="0.15">
      <c r="AW573" s="196"/>
      <c r="DU573" s="4"/>
      <c r="DZ573" s="196"/>
      <c r="EA573" s="196"/>
      <c r="EB573" s="196"/>
      <c r="EC573" s="196"/>
      <c r="ED573" s="196"/>
      <c r="EE573" s="196"/>
    </row>
    <row r="574" spans="49:135" ht="13" x14ac:dyDescent="0.15">
      <c r="AW574" s="196"/>
      <c r="DU574" s="4"/>
      <c r="DZ574" s="196"/>
      <c r="EA574" s="196"/>
      <c r="EB574" s="196"/>
      <c r="EC574" s="196"/>
      <c r="ED574" s="196"/>
      <c r="EE574" s="196"/>
    </row>
    <row r="575" spans="49:135" ht="13" x14ac:dyDescent="0.15">
      <c r="AW575" s="196"/>
      <c r="DU575" s="4"/>
      <c r="DZ575" s="196"/>
      <c r="EA575" s="196"/>
      <c r="EB575" s="196"/>
      <c r="EC575" s="196"/>
      <c r="ED575" s="196"/>
      <c r="EE575" s="196"/>
    </row>
    <row r="576" spans="49:135" ht="13" x14ac:dyDescent="0.15">
      <c r="AW576" s="196"/>
      <c r="DU576" s="4"/>
      <c r="DZ576" s="196"/>
      <c r="EA576" s="196"/>
      <c r="EB576" s="196"/>
      <c r="EC576" s="196"/>
      <c r="ED576" s="196"/>
      <c r="EE576" s="196"/>
    </row>
    <row r="577" spans="49:135" ht="13" x14ac:dyDescent="0.15">
      <c r="AW577" s="196"/>
      <c r="DU577" s="4"/>
      <c r="DZ577" s="196"/>
      <c r="EA577" s="196"/>
      <c r="EB577" s="196"/>
      <c r="EC577" s="196"/>
      <c r="ED577" s="196"/>
      <c r="EE577" s="196"/>
    </row>
    <row r="578" spans="49:135" ht="13" x14ac:dyDescent="0.15">
      <c r="AW578" s="196"/>
      <c r="DU578" s="4"/>
      <c r="DZ578" s="196"/>
      <c r="EA578" s="196"/>
      <c r="EB578" s="196"/>
      <c r="EC578" s="196"/>
      <c r="ED578" s="196"/>
      <c r="EE578" s="196"/>
    </row>
    <row r="579" spans="49:135" ht="13" x14ac:dyDescent="0.15">
      <c r="AW579" s="196"/>
      <c r="DU579" s="4"/>
      <c r="DZ579" s="196"/>
      <c r="EA579" s="196"/>
      <c r="EB579" s="196"/>
      <c r="EC579" s="196"/>
      <c r="ED579" s="196"/>
      <c r="EE579" s="196"/>
    </row>
    <row r="580" spans="49:135" ht="13" x14ac:dyDescent="0.15">
      <c r="AW580" s="196"/>
      <c r="DU580" s="4"/>
      <c r="DZ580" s="196"/>
      <c r="EA580" s="196"/>
      <c r="EB580" s="196"/>
      <c r="EC580" s="196"/>
      <c r="ED580" s="196"/>
      <c r="EE580" s="196"/>
    </row>
    <row r="581" spans="49:135" ht="13" x14ac:dyDescent="0.15">
      <c r="AW581" s="196"/>
      <c r="DU581" s="4"/>
      <c r="DZ581" s="196"/>
      <c r="EA581" s="196"/>
      <c r="EB581" s="196"/>
      <c r="EC581" s="196"/>
      <c r="ED581" s="196"/>
      <c r="EE581" s="196"/>
    </row>
    <row r="582" spans="49:135" ht="13" x14ac:dyDescent="0.15">
      <c r="AW582" s="196"/>
      <c r="DU582" s="4"/>
      <c r="DZ582" s="196"/>
      <c r="EA582" s="196"/>
      <c r="EB582" s="196"/>
      <c r="EC582" s="196"/>
      <c r="ED582" s="196"/>
      <c r="EE582" s="196"/>
    </row>
    <row r="583" spans="49:135" ht="13" x14ac:dyDescent="0.15">
      <c r="AW583" s="196"/>
      <c r="DU583" s="4"/>
      <c r="DZ583" s="196"/>
      <c r="EA583" s="196"/>
      <c r="EB583" s="196"/>
      <c r="EC583" s="196"/>
      <c r="ED583" s="196"/>
      <c r="EE583" s="196"/>
    </row>
    <row r="584" spans="49:135" ht="13" x14ac:dyDescent="0.15">
      <c r="AW584" s="196"/>
      <c r="DU584" s="4"/>
      <c r="DZ584" s="196"/>
      <c r="EA584" s="196"/>
      <c r="EB584" s="196"/>
      <c r="EC584" s="196"/>
      <c r="ED584" s="196"/>
      <c r="EE584" s="196"/>
    </row>
    <row r="585" spans="49:135" ht="13" x14ac:dyDescent="0.15">
      <c r="AW585" s="196"/>
      <c r="DU585" s="4"/>
      <c r="DZ585" s="196"/>
      <c r="EA585" s="196"/>
      <c r="EB585" s="196"/>
      <c r="EC585" s="196"/>
      <c r="ED585" s="196"/>
      <c r="EE585" s="196"/>
    </row>
    <row r="586" spans="49:135" ht="13" x14ac:dyDescent="0.15">
      <c r="AW586" s="196"/>
      <c r="DU586" s="4"/>
      <c r="DZ586" s="196"/>
      <c r="EA586" s="196"/>
      <c r="EB586" s="196"/>
      <c r="EC586" s="196"/>
      <c r="ED586" s="196"/>
      <c r="EE586" s="196"/>
    </row>
    <row r="587" spans="49:135" ht="13" x14ac:dyDescent="0.15">
      <c r="AW587" s="196"/>
      <c r="DU587" s="4"/>
      <c r="DZ587" s="196"/>
      <c r="EA587" s="196"/>
      <c r="EB587" s="196"/>
      <c r="EC587" s="196"/>
      <c r="ED587" s="196"/>
      <c r="EE587" s="196"/>
    </row>
    <row r="588" spans="49:135" ht="13" x14ac:dyDescent="0.15">
      <c r="AW588" s="196"/>
      <c r="DU588" s="4"/>
      <c r="DZ588" s="196"/>
      <c r="EA588" s="196"/>
      <c r="EB588" s="196"/>
      <c r="EC588" s="196"/>
      <c r="ED588" s="196"/>
      <c r="EE588" s="196"/>
    </row>
    <row r="589" spans="49:135" ht="13" x14ac:dyDescent="0.15">
      <c r="AW589" s="196"/>
      <c r="DU589" s="4"/>
      <c r="DZ589" s="196"/>
      <c r="EA589" s="196"/>
      <c r="EB589" s="196"/>
      <c r="EC589" s="196"/>
      <c r="ED589" s="196"/>
      <c r="EE589" s="196"/>
    </row>
    <row r="590" spans="49:135" ht="13" x14ac:dyDescent="0.15">
      <c r="AW590" s="196"/>
      <c r="DU590" s="4"/>
      <c r="DZ590" s="196"/>
      <c r="EA590" s="196"/>
      <c r="EB590" s="196"/>
      <c r="EC590" s="196"/>
      <c r="ED590" s="196"/>
      <c r="EE590" s="196"/>
    </row>
    <row r="591" spans="49:135" ht="13" x14ac:dyDescent="0.15">
      <c r="AW591" s="196"/>
      <c r="DU591" s="4"/>
      <c r="DZ591" s="196"/>
      <c r="EA591" s="196"/>
      <c r="EB591" s="196"/>
      <c r="EC591" s="196"/>
      <c r="ED591" s="196"/>
      <c r="EE591" s="196"/>
    </row>
    <row r="592" spans="49:135" ht="13" x14ac:dyDescent="0.15">
      <c r="AW592" s="196"/>
      <c r="DU592" s="4"/>
      <c r="DZ592" s="196"/>
      <c r="EA592" s="196"/>
      <c r="EB592" s="196"/>
      <c r="EC592" s="196"/>
      <c r="ED592" s="196"/>
      <c r="EE592" s="196"/>
    </row>
    <row r="593" spans="49:135" ht="13" x14ac:dyDescent="0.15">
      <c r="AW593" s="196"/>
      <c r="DU593" s="4"/>
      <c r="DZ593" s="196"/>
      <c r="EA593" s="196"/>
      <c r="EB593" s="196"/>
      <c r="EC593" s="196"/>
      <c r="ED593" s="196"/>
      <c r="EE593" s="196"/>
    </row>
    <row r="594" spans="49:135" ht="13" x14ac:dyDescent="0.15">
      <c r="AW594" s="196"/>
      <c r="DU594" s="4"/>
      <c r="DZ594" s="196"/>
      <c r="EA594" s="196"/>
      <c r="EB594" s="196"/>
      <c r="EC594" s="196"/>
      <c r="ED594" s="196"/>
      <c r="EE594" s="196"/>
    </row>
    <row r="595" spans="49:135" ht="13" x14ac:dyDescent="0.15">
      <c r="AW595" s="196"/>
      <c r="DU595" s="4"/>
      <c r="DZ595" s="196"/>
      <c r="EA595" s="196"/>
      <c r="EB595" s="196"/>
      <c r="EC595" s="196"/>
      <c r="ED595" s="196"/>
      <c r="EE595" s="196"/>
    </row>
    <row r="596" spans="49:135" ht="13" x14ac:dyDescent="0.15">
      <c r="AW596" s="196"/>
      <c r="DU596" s="4"/>
      <c r="DZ596" s="196"/>
      <c r="EA596" s="196"/>
      <c r="EB596" s="196"/>
      <c r="EC596" s="196"/>
      <c r="ED596" s="196"/>
      <c r="EE596" s="196"/>
    </row>
    <row r="597" spans="49:135" ht="13" x14ac:dyDescent="0.15">
      <c r="AW597" s="196"/>
      <c r="DU597" s="4"/>
      <c r="DZ597" s="196"/>
      <c r="EA597" s="196"/>
      <c r="EB597" s="196"/>
      <c r="EC597" s="196"/>
      <c r="ED597" s="196"/>
      <c r="EE597" s="196"/>
    </row>
    <row r="598" spans="49:135" ht="13" x14ac:dyDescent="0.15">
      <c r="AW598" s="196"/>
      <c r="DU598" s="4"/>
      <c r="DZ598" s="196"/>
      <c r="EA598" s="196"/>
      <c r="EB598" s="196"/>
      <c r="EC598" s="196"/>
      <c r="ED598" s="196"/>
      <c r="EE598" s="196"/>
    </row>
    <row r="599" spans="49:135" ht="13" x14ac:dyDescent="0.15">
      <c r="AW599" s="196"/>
      <c r="DU599" s="4"/>
      <c r="DZ599" s="196"/>
      <c r="EA599" s="196"/>
      <c r="EB599" s="196"/>
      <c r="EC599" s="196"/>
      <c r="ED599" s="196"/>
      <c r="EE599" s="196"/>
    </row>
    <row r="600" spans="49:135" ht="13" x14ac:dyDescent="0.15">
      <c r="AW600" s="196"/>
      <c r="DU600" s="4"/>
      <c r="DZ600" s="196"/>
      <c r="EA600" s="196"/>
      <c r="EB600" s="196"/>
      <c r="EC600" s="196"/>
      <c r="ED600" s="196"/>
      <c r="EE600" s="196"/>
    </row>
    <row r="601" spans="49:135" ht="13" x14ac:dyDescent="0.15">
      <c r="AW601" s="196"/>
      <c r="DU601" s="4"/>
      <c r="DZ601" s="196"/>
      <c r="EA601" s="196"/>
      <c r="EB601" s="196"/>
      <c r="EC601" s="196"/>
      <c r="ED601" s="196"/>
      <c r="EE601" s="196"/>
    </row>
    <row r="602" spans="49:135" ht="13" x14ac:dyDescent="0.15">
      <c r="AW602" s="196"/>
      <c r="DU602" s="4"/>
      <c r="DZ602" s="196"/>
      <c r="EA602" s="196"/>
      <c r="EB602" s="196"/>
      <c r="EC602" s="196"/>
      <c r="ED602" s="196"/>
      <c r="EE602" s="196"/>
    </row>
    <row r="603" spans="49:135" ht="13" x14ac:dyDescent="0.15">
      <c r="AW603" s="196"/>
      <c r="DU603" s="4"/>
      <c r="DZ603" s="196"/>
      <c r="EA603" s="196"/>
      <c r="EB603" s="196"/>
      <c r="EC603" s="196"/>
      <c r="ED603" s="196"/>
      <c r="EE603" s="196"/>
    </row>
    <row r="604" spans="49:135" ht="13" x14ac:dyDescent="0.15">
      <c r="AW604" s="196"/>
      <c r="DU604" s="4"/>
      <c r="DZ604" s="196"/>
      <c r="EA604" s="196"/>
      <c r="EB604" s="196"/>
      <c r="EC604" s="196"/>
      <c r="ED604" s="196"/>
      <c r="EE604" s="196"/>
    </row>
    <row r="605" spans="49:135" ht="13" x14ac:dyDescent="0.15">
      <c r="AW605" s="196"/>
      <c r="DU605" s="4"/>
      <c r="DZ605" s="196"/>
      <c r="EA605" s="196"/>
      <c r="EB605" s="196"/>
      <c r="EC605" s="196"/>
      <c r="ED605" s="196"/>
      <c r="EE605" s="196"/>
    </row>
    <row r="606" spans="49:135" ht="13" x14ac:dyDescent="0.15">
      <c r="AW606" s="196"/>
      <c r="DU606" s="4"/>
      <c r="DZ606" s="196"/>
      <c r="EA606" s="196"/>
      <c r="EB606" s="196"/>
      <c r="EC606" s="196"/>
      <c r="ED606" s="196"/>
      <c r="EE606" s="196"/>
    </row>
    <row r="607" spans="49:135" ht="13" x14ac:dyDescent="0.15">
      <c r="AW607" s="196"/>
      <c r="DU607" s="4"/>
      <c r="DZ607" s="196"/>
      <c r="EA607" s="196"/>
      <c r="EB607" s="196"/>
      <c r="EC607" s="196"/>
      <c r="ED607" s="196"/>
      <c r="EE607" s="196"/>
    </row>
    <row r="608" spans="49:135" ht="13" x14ac:dyDescent="0.15">
      <c r="AW608" s="196"/>
      <c r="DU608" s="4"/>
      <c r="DZ608" s="196"/>
      <c r="EA608" s="196"/>
      <c r="EB608" s="196"/>
      <c r="EC608" s="196"/>
      <c r="ED608" s="196"/>
      <c r="EE608" s="196"/>
    </row>
    <row r="609" spans="49:135" ht="13" x14ac:dyDescent="0.15">
      <c r="AW609" s="196"/>
      <c r="DU609" s="4"/>
      <c r="DZ609" s="196"/>
      <c r="EA609" s="196"/>
      <c r="EB609" s="196"/>
      <c r="EC609" s="196"/>
      <c r="ED609" s="196"/>
      <c r="EE609" s="196"/>
    </row>
    <row r="610" spans="49:135" ht="13" x14ac:dyDescent="0.15">
      <c r="AW610" s="196"/>
      <c r="DU610" s="4"/>
      <c r="DZ610" s="196"/>
      <c r="EA610" s="196"/>
      <c r="EB610" s="196"/>
      <c r="EC610" s="196"/>
      <c r="ED610" s="196"/>
      <c r="EE610" s="196"/>
    </row>
    <row r="611" spans="49:135" ht="13" x14ac:dyDescent="0.15">
      <c r="AW611" s="196"/>
      <c r="DU611" s="4"/>
      <c r="DZ611" s="196"/>
      <c r="EA611" s="196"/>
      <c r="EB611" s="196"/>
      <c r="EC611" s="196"/>
      <c r="ED611" s="196"/>
      <c r="EE611" s="196"/>
    </row>
    <row r="612" spans="49:135" ht="13" x14ac:dyDescent="0.15">
      <c r="AW612" s="196"/>
      <c r="DU612" s="4"/>
      <c r="DZ612" s="196"/>
      <c r="EA612" s="196"/>
      <c r="EB612" s="196"/>
      <c r="EC612" s="196"/>
      <c r="ED612" s="196"/>
      <c r="EE612" s="196"/>
    </row>
    <row r="613" spans="49:135" ht="13" x14ac:dyDescent="0.15">
      <c r="AW613" s="196"/>
      <c r="DU613" s="4"/>
      <c r="DZ613" s="196"/>
      <c r="EA613" s="196"/>
      <c r="EB613" s="196"/>
      <c r="EC613" s="196"/>
      <c r="ED613" s="196"/>
      <c r="EE613" s="196"/>
    </row>
    <row r="614" spans="49:135" ht="13" x14ac:dyDescent="0.15">
      <c r="AW614" s="196"/>
      <c r="DU614" s="4"/>
      <c r="DZ614" s="196"/>
      <c r="EA614" s="196"/>
      <c r="EB614" s="196"/>
      <c r="EC614" s="196"/>
      <c r="ED614" s="196"/>
      <c r="EE614" s="196"/>
    </row>
    <row r="615" spans="49:135" ht="13" x14ac:dyDescent="0.15">
      <c r="AW615" s="196"/>
      <c r="DU615" s="4"/>
      <c r="DZ615" s="196"/>
      <c r="EA615" s="196"/>
      <c r="EB615" s="196"/>
      <c r="EC615" s="196"/>
      <c r="ED615" s="196"/>
      <c r="EE615" s="196"/>
    </row>
    <row r="616" spans="49:135" ht="13" x14ac:dyDescent="0.15">
      <c r="AW616" s="196"/>
      <c r="DU616" s="4"/>
      <c r="DZ616" s="196"/>
      <c r="EA616" s="196"/>
      <c r="EB616" s="196"/>
      <c r="EC616" s="196"/>
      <c r="ED616" s="196"/>
      <c r="EE616" s="196"/>
    </row>
    <row r="617" spans="49:135" ht="13" x14ac:dyDescent="0.15">
      <c r="AW617" s="196"/>
      <c r="DU617" s="4"/>
      <c r="DZ617" s="196"/>
      <c r="EA617" s="196"/>
      <c r="EB617" s="196"/>
      <c r="EC617" s="196"/>
      <c r="ED617" s="196"/>
      <c r="EE617" s="196"/>
    </row>
    <row r="618" spans="49:135" ht="13" x14ac:dyDescent="0.15">
      <c r="AW618" s="196"/>
      <c r="DU618" s="4"/>
      <c r="DZ618" s="196"/>
      <c r="EA618" s="196"/>
      <c r="EB618" s="196"/>
      <c r="EC618" s="196"/>
      <c r="ED618" s="196"/>
      <c r="EE618" s="196"/>
    </row>
    <row r="619" spans="49:135" ht="13" x14ac:dyDescent="0.15">
      <c r="AW619" s="196"/>
      <c r="DU619" s="4"/>
      <c r="DZ619" s="196"/>
      <c r="EA619" s="196"/>
      <c r="EB619" s="196"/>
      <c r="EC619" s="196"/>
      <c r="ED619" s="196"/>
      <c r="EE619" s="196"/>
    </row>
    <row r="620" spans="49:135" ht="13" x14ac:dyDescent="0.15">
      <c r="AW620" s="196"/>
      <c r="DU620" s="4"/>
      <c r="DZ620" s="196"/>
      <c r="EA620" s="196"/>
      <c r="EB620" s="196"/>
      <c r="EC620" s="196"/>
      <c r="ED620" s="196"/>
      <c r="EE620" s="196"/>
    </row>
    <row r="621" spans="49:135" ht="13" x14ac:dyDescent="0.15">
      <c r="AW621" s="196"/>
      <c r="DU621" s="4"/>
      <c r="DZ621" s="196"/>
      <c r="EA621" s="196"/>
      <c r="EB621" s="196"/>
      <c r="EC621" s="196"/>
      <c r="ED621" s="196"/>
      <c r="EE621" s="196"/>
    </row>
    <row r="622" spans="49:135" ht="13" x14ac:dyDescent="0.15">
      <c r="AW622" s="196"/>
      <c r="DU622" s="4"/>
      <c r="DZ622" s="196"/>
      <c r="EA622" s="196"/>
      <c r="EB622" s="196"/>
      <c r="EC622" s="196"/>
      <c r="ED622" s="196"/>
      <c r="EE622" s="196"/>
    </row>
    <row r="623" spans="49:135" ht="13" x14ac:dyDescent="0.15">
      <c r="AW623" s="196"/>
      <c r="DU623" s="4"/>
      <c r="DZ623" s="196"/>
      <c r="EA623" s="196"/>
      <c r="EB623" s="196"/>
      <c r="EC623" s="196"/>
      <c r="ED623" s="196"/>
      <c r="EE623" s="196"/>
    </row>
    <row r="624" spans="49:135" ht="13" x14ac:dyDescent="0.15">
      <c r="AW624" s="196"/>
      <c r="DU624" s="4"/>
      <c r="DZ624" s="196"/>
      <c r="EA624" s="196"/>
      <c r="EB624" s="196"/>
      <c r="EC624" s="196"/>
      <c r="ED624" s="196"/>
      <c r="EE624" s="196"/>
    </row>
    <row r="625" spans="49:135" ht="13" x14ac:dyDescent="0.15">
      <c r="AW625" s="196"/>
      <c r="DU625" s="4"/>
      <c r="DZ625" s="196"/>
      <c r="EA625" s="196"/>
      <c r="EB625" s="196"/>
      <c r="EC625" s="196"/>
      <c r="ED625" s="196"/>
      <c r="EE625" s="196"/>
    </row>
    <row r="626" spans="49:135" ht="13" x14ac:dyDescent="0.15">
      <c r="AW626" s="196"/>
      <c r="DU626" s="4"/>
      <c r="DZ626" s="196"/>
      <c r="EA626" s="196"/>
      <c r="EB626" s="196"/>
      <c r="EC626" s="196"/>
      <c r="ED626" s="196"/>
      <c r="EE626" s="196"/>
    </row>
    <row r="627" spans="49:135" ht="13" x14ac:dyDescent="0.15">
      <c r="AW627" s="196"/>
      <c r="DU627" s="4"/>
      <c r="DZ627" s="196"/>
      <c r="EA627" s="196"/>
      <c r="EB627" s="196"/>
      <c r="EC627" s="196"/>
      <c r="ED627" s="196"/>
      <c r="EE627" s="196"/>
    </row>
    <row r="628" spans="49:135" ht="13" x14ac:dyDescent="0.15">
      <c r="AW628" s="196"/>
      <c r="DU628" s="4"/>
      <c r="DZ628" s="196"/>
      <c r="EA628" s="196"/>
      <c r="EB628" s="196"/>
      <c r="EC628" s="196"/>
      <c r="ED628" s="196"/>
      <c r="EE628" s="196"/>
    </row>
    <row r="629" spans="49:135" ht="13" x14ac:dyDescent="0.15">
      <c r="AW629" s="196"/>
      <c r="DU629" s="4"/>
      <c r="DZ629" s="196"/>
      <c r="EA629" s="196"/>
      <c r="EB629" s="196"/>
      <c r="EC629" s="196"/>
      <c r="ED629" s="196"/>
      <c r="EE629" s="196"/>
    </row>
    <row r="630" spans="49:135" ht="13" x14ac:dyDescent="0.15">
      <c r="AW630" s="196"/>
      <c r="DU630" s="4"/>
      <c r="DZ630" s="196"/>
      <c r="EA630" s="196"/>
      <c r="EB630" s="196"/>
      <c r="EC630" s="196"/>
      <c r="ED630" s="196"/>
      <c r="EE630" s="196"/>
    </row>
    <row r="631" spans="49:135" ht="13" x14ac:dyDescent="0.15">
      <c r="AW631" s="196"/>
      <c r="DU631" s="4"/>
      <c r="DZ631" s="196"/>
      <c r="EA631" s="196"/>
      <c r="EB631" s="196"/>
      <c r="EC631" s="196"/>
      <c r="ED631" s="196"/>
      <c r="EE631" s="196"/>
    </row>
    <row r="632" spans="49:135" ht="13" x14ac:dyDescent="0.15">
      <c r="AW632" s="196"/>
      <c r="DU632" s="4"/>
      <c r="DZ632" s="196"/>
      <c r="EA632" s="196"/>
      <c r="EB632" s="196"/>
      <c r="EC632" s="196"/>
      <c r="ED632" s="196"/>
      <c r="EE632" s="196"/>
    </row>
    <row r="633" spans="49:135" ht="13" x14ac:dyDescent="0.15">
      <c r="AW633" s="196"/>
      <c r="DU633" s="4"/>
      <c r="DZ633" s="196"/>
      <c r="EA633" s="196"/>
      <c r="EB633" s="196"/>
      <c r="EC633" s="196"/>
      <c r="ED633" s="196"/>
      <c r="EE633" s="196"/>
    </row>
    <row r="634" spans="49:135" ht="13" x14ac:dyDescent="0.15">
      <c r="AW634" s="196"/>
      <c r="DU634" s="4"/>
      <c r="DZ634" s="196"/>
      <c r="EA634" s="196"/>
      <c r="EB634" s="196"/>
      <c r="EC634" s="196"/>
      <c r="ED634" s="196"/>
      <c r="EE634" s="196"/>
    </row>
    <row r="635" spans="49:135" ht="13" x14ac:dyDescent="0.15">
      <c r="AW635" s="196"/>
      <c r="DU635" s="4"/>
      <c r="DZ635" s="196"/>
      <c r="EA635" s="196"/>
      <c r="EB635" s="196"/>
      <c r="EC635" s="196"/>
      <c r="ED635" s="196"/>
      <c r="EE635" s="196"/>
    </row>
    <row r="636" spans="49:135" ht="13" x14ac:dyDescent="0.15">
      <c r="AW636" s="196"/>
      <c r="DU636" s="4"/>
      <c r="DZ636" s="196"/>
      <c r="EA636" s="196"/>
      <c r="EB636" s="196"/>
      <c r="EC636" s="196"/>
      <c r="ED636" s="196"/>
      <c r="EE636" s="196"/>
    </row>
    <row r="637" spans="49:135" ht="13" x14ac:dyDescent="0.15">
      <c r="AW637" s="196"/>
      <c r="DU637" s="4"/>
      <c r="DZ637" s="196"/>
      <c r="EA637" s="196"/>
      <c r="EB637" s="196"/>
      <c r="EC637" s="196"/>
      <c r="ED637" s="196"/>
      <c r="EE637" s="196"/>
    </row>
    <row r="638" spans="49:135" ht="13" x14ac:dyDescent="0.15">
      <c r="AW638" s="196"/>
      <c r="DU638" s="4"/>
      <c r="DZ638" s="196"/>
      <c r="EA638" s="196"/>
      <c r="EB638" s="196"/>
      <c r="EC638" s="196"/>
      <c r="ED638" s="196"/>
      <c r="EE638" s="196"/>
    </row>
    <row r="639" spans="49:135" ht="13" x14ac:dyDescent="0.15">
      <c r="AW639" s="196"/>
      <c r="DU639" s="4"/>
      <c r="DZ639" s="196"/>
      <c r="EA639" s="196"/>
      <c r="EB639" s="196"/>
      <c r="EC639" s="196"/>
      <c r="ED639" s="196"/>
      <c r="EE639" s="196"/>
    </row>
    <row r="640" spans="49:135" ht="13" x14ac:dyDescent="0.15">
      <c r="AW640" s="196"/>
      <c r="DU640" s="4"/>
      <c r="DZ640" s="196"/>
      <c r="EA640" s="196"/>
      <c r="EB640" s="196"/>
      <c r="EC640" s="196"/>
      <c r="ED640" s="196"/>
      <c r="EE640" s="196"/>
    </row>
    <row r="641" spans="49:135" ht="13" x14ac:dyDescent="0.15">
      <c r="AW641" s="196"/>
      <c r="DU641" s="4"/>
      <c r="DZ641" s="196"/>
      <c r="EA641" s="196"/>
      <c r="EB641" s="196"/>
      <c r="EC641" s="196"/>
      <c r="ED641" s="196"/>
      <c r="EE641" s="196"/>
    </row>
    <row r="642" spans="49:135" ht="13" x14ac:dyDescent="0.15">
      <c r="AW642" s="196"/>
      <c r="DU642" s="4"/>
      <c r="DZ642" s="196"/>
      <c r="EA642" s="196"/>
      <c r="EB642" s="196"/>
      <c r="EC642" s="196"/>
      <c r="ED642" s="196"/>
      <c r="EE642" s="196"/>
    </row>
    <row r="643" spans="49:135" ht="13" x14ac:dyDescent="0.15">
      <c r="AW643" s="196"/>
      <c r="DU643" s="4"/>
      <c r="DZ643" s="196"/>
      <c r="EA643" s="196"/>
      <c r="EB643" s="196"/>
      <c r="EC643" s="196"/>
      <c r="ED643" s="196"/>
      <c r="EE643" s="196"/>
    </row>
    <row r="644" spans="49:135" ht="13" x14ac:dyDescent="0.15">
      <c r="AW644" s="196"/>
      <c r="DU644" s="4"/>
      <c r="DZ644" s="196"/>
      <c r="EA644" s="196"/>
      <c r="EB644" s="196"/>
      <c r="EC644" s="196"/>
      <c r="ED644" s="196"/>
      <c r="EE644" s="196"/>
    </row>
    <row r="645" spans="49:135" ht="13" x14ac:dyDescent="0.15">
      <c r="AW645" s="196"/>
      <c r="DU645" s="4"/>
      <c r="DZ645" s="196"/>
      <c r="EA645" s="196"/>
      <c r="EB645" s="196"/>
      <c r="EC645" s="196"/>
      <c r="ED645" s="196"/>
      <c r="EE645" s="196"/>
    </row>
    <row r="646" spans="49:135" ht="13" x14ac:dyDescent="0.15">
      <c r="AW646" s="196"/>
      <c r="DU646" s="4"/>
      <c r="DZ646" s="196"/>
      <c r="EA646" s="196"/>
      <c r="EB646" s="196"/>
      <c r="EC646" s="196"/>
      <c r="ED646" s="196"/>
      <c r="EE646" s="196"/>
    </row>
    <row r="647" spans="49:135" ht="13" x14ac:dyDescent="0.15">
      <c r="AW647" s="196"/>
      <c r="DU647" s="4"/>
      <c r="DZ647" s="196"/>
      <c r="EA647" s="196"/>
      <c r="EB647" s="196"/>
      <c r="EC647" s="196"/>
      <c r="ED647" s="196"/>
      <c r="EE647" s="196"/>
    </row>
    <row r="648" spans="49:135" ht="13" x14ac:dyDescent="0.15">
      <c r="AW648" s="196"/>
      <c r="DU648" s="4"/>
      <c r="DZ648" s="196"/>
      <c r="EA648" s="196"/>
      <c r="EB648" s="196"/>
      <c r="EC648" s="196"/>
      <c r="ED648" s="196"/>
      <c r="EE648" s="196"/>
    </row>
    <row r="649" spans="49:135" ht="13" x14ac:dyDescent="0.15">
      <c r="AW649" s="196"/>
      <c r="DU649" s="4"/>
      <c r="DZ649" s="196"/>
      <c r="EA649" s="196"/>
      <c r="EB649" s="196"/>
      <c r="EC649" s="196"/>
      <c r="ED649" s="196"/>
      <c r="EE649" s="196"/>
    </row>
    <row r="650" spans="49:135" ht="13" x14ac:dyDescent="0.15">
      <c r="AW650" s="196"/>
      <c r="DU650" s="4"/>
      <c r="DZ650" s="196"/>
      <c r="EA650" s="196"/>
      <c r="EB650" s="196"/>
      <c r="EC650" s="196"/>
      <c r="ED650" s="196"/>
      <c r="EE650" s="196"/>
    </row>
    <row r="651" spans="49:135" ht="13" x14ac:dyDescent="0.15">
      <c r="AW651" s="196"/>
      <c r="DU651" s="4"/>
      <c r="DZ651" s="196"/>
      <c r="EA651" s="196"/>
      <c r="EB651" s="196"/>
      <c r="EC651" s="196"/>
      <c r="ED651" s="196"/>
      <c r="EE651" s="196"/>
    </row>
    <row r="652" spans="49:135" ht="13" x14ac:dyDescent="0.15">
      <c r="AW652" s="196"/>
      <c r="DU652" s="4"/>
      <c r="DZ652" s="196"/>
      <c r="EA652" s="196"/>
      <c r="EB652" s="196"/>
      <c r="EC652" s="196"/>
      <c r="ED652" s="196"/>
      <c r="EE652" s="196"/>
    </row>
    <row r="653" spans="49:135" ht="13" x14ac:dyDescent="0.15">
      <c r="AW653" s="196"/>
      <c r="DU653" s="4"/>
      <c r="DZ653" s="196"/>
      <c r="EA653" s="196"/>
      <c r="EB653" s="196"/>
      <c r="EC653" s="196"/>
      <c r="ED653" s="196"/>
      <c r="EE653" s="196"/>
    </row>
    <row r="654" spans="49:135" ht="13" x14ac:dyDescent="0.15">
      <c r="AW654" s="196"/>
      <c r="DU654" s="4"/>
      <c r="DZ654" s="196"/>
      <c r="EA654" s="196"/>
      <c r="EB654" s="196"/>
      <c r="EC654" s="196"/>
      <c r="ED654" s="196"/>
      <c r="EE654" s="196"/>
    </row>
    <row r="655" spans="49:135" ht="13" x14ac:dyDescent="0.15">
      <c r="AW655" s="196"/>
      <c r="DU655" s="4"/>
      <c r="DZ655" s="196"/>
      <c r="EA655" s="196"/>
      <c r="EB655" s="196"/>
      <c r="EC655" s="196"/>
      <c r="ED655" s="196"/>
      <c r="EE655" s="196"/>
    </row>
    <row r="656" spans="49:135" ht="13" x14ac:dyDescent="0.15">
      <c r="AW656" s="196"/>
      <c r="DU656" s="4"/>
      <c r="DZ656" s="196"/>
      <c r="EA656" s="196"/>
      <c r="EB656" s="196"/>
      <c r="EC656" s="196"/>
      <c r="ED656" s="196"/>
      <c r="EE656" s="196"/>
    </row>
    <row r="657" spans="49:135" ht="13" x14ac:dyDescent="0.15">
      <c r="AW657" s="196"/>
      <c r="DU657" s="4"/>
      <c r="DZ657" s="196"/>
      <c r="EA657" s="196"/>
      <c r="EB657" s="196"/>
      <c r="EC657" s="196"/>
      <c r="ED657" s="196"/>
      <c r="EE657" s="196"/>
    </row>
    <row r="658" spans="49:135" ht="13" x14ac:dyDescent="0.15">
      <c r="AW658" s="196"/>
      <c r="DU658" s="4"/>
      <c r="DZ658" s="196"/>
      <c r="EA658" s="196"/>
      <c r="EB658" s="196"/>
      <c r="EC658" s="196"/>
      <c r="ED658" s="196"/>
      <c r="EE658" s="196"/>
    </row>
    <row r="659" spans="49:135" ht="13" x14ac:dyDescent="0.15">
      <c r="AW659" s="196"/>
      <c r="DU659" s="4"/>
      <c r="DZ659" s="196"/>
      <c r="EA659" s="196"/>
      <c r="EB659" s="196"/>
      <c r="EC659" s="196"/>
      <c r="ED659" s="196"/>
      <c r="EE659" s="196"/>
    </row>
    <row r="660" spans="49:135" ht="13" x14ac:dyDescent="0.15">
      <c r="AW660" s="196"/>
      <c r="DU660" s="4"/>
      <c r="DZ660" s="196"/>
      <c r="EA660" s="196"/>
      <c r="EB660" s="196"/>
      <c r="EC660" s="196"/>
      <c r="ED660" s="196"/>
      <c r="EE660" s="196"/>
    </row>
    <row r="661" spans="49:135" ht="13" x14ac:dyDescent="0.15">
      <c r="AW661" s="196"/>
      <c r="DU661" s="4"/>
      <c r="DZ661" s="196"/>
      <c r="EA661" s="196"/>
      <c r="EB661" s="196"/>
      <c r="EC661" s="196"/>
      <c r="ED661" s="196"/>
      <c r="EE661" s="196"/>
    </row>
    <row r="662" spans="49:135" ht="13" x14ac:dyDescent="0.15">
      <c r="AW662" s="196"/>
      <c r="DU662" s="4"/>
      <c r="DZ662" s="196"/>
      <c r="EA662" s="196"/>
      <c r="EB662" s="196"/>
      <c r="EC662" s="196"/>
      <c r="ED662" s="196"/>
      <c r="EE662" s="196"/>
    </row>
    <row r="663" spans="49:135" ht="13" x14ac:dyDescent="0.15">
      <c r="AW663" s="196"/>
      <c r="DU663" s="4"/>
      <c r="DZ663" s="196"/>
      <c r="EA663" s="196"/>
      <c r="EB663" s="196"/>
      <c r="EC663" s="196"/>
      <c r="ED663" s="196"/>
      <c r="EE663" s="196"/>
    </row>
    <row r="664" spans="49:135" ht="13" x14ac:dyDescent="0.15">
      <c r="AW664" s="196"/>
      <c r="DU664" s="4"/>
      <c r="DZ664" s="196"/>
      <c r="EA664" s="196"/>
      <c r="EB664" s="196"/>
      <c r="EC664" s="196"/>
      <c r="ED664" s="196"/>
      <c r="EE664" s="196"/>
    </row>
    <row r="665" spans="49:135" ht="13" x14ac:dyDescent="0.15">
      <c r="AW665" s="196"/>
      <c r="DU665" s="4"/>
      <c r="DZ665" s="196"/>
      <c r="EA665" s="196"/>
      <c r="EB665" s="196"/>
      <c r="EC665" s="196"/>
      <c r="ED665" s="196"/>
      <c r="EE665" s="196"/>
    </row>
    <row r="666" spans="49:135" ht="13" x14ac:dyDescent="0.15">
      <c r="AW666" s="196"/>
      <c r="DU666" s="4"/>
      <c r="DZ666" s="196"/>
      <c r="EA666" s="196"/>
      <c r="EB666" s="196"/>
      <c r="EC666" s="196"/>
      <c r="ED666" s="196"/>
      <c r="EE666" s="196"/>
    </row>
    <row r="667" spans="49:135" ht="13" x14ac:dyDescent="0.15">
      <c r="AW667" s="196"/>
      <c r="DU667" s="4"/>
      <c r="DZ667" s="196"/>
      <c r="EA667" s="196"/>
      <c r="EB667" s="196"/>
      <c r="EC667" s="196"/>
      <c r="ED667" s="196"/>
      <c r="EE667" s="196"/>
    </row>
    <row r="668" spans="49:135" ht="13" x14ac:dyDescent="0.15">
      <c r="AW668" s="196"/>
      <c r="DU668" s="4"/>
      <c r="DZ668" s="196"/>
      <c r="EA668" s="196"/>
      <c r="EB668" s="196"/>
      <c r="EC668" s="196"/>
      <c r="ED668" s="196"/>
      <c r="EE668" s="196"/>
    </row>
    <row r="669" spans="49:135" ht="13" x14ac:dyDescent="0.15">
      <c r="AW669" s="196"/>
      <c r="DU669" s="4"/>
      <c r="DZ669" s="196"/>
      <c r="EA669" s="196"/>
      <c r="EB669" s="196"/>
      <c r="EC669" s="196"/>
      <c r="ED669" s="196"/>
      <c r="EE669" s="196"/>
    </row>
    <row r="670" spans="49:135" ht="13" x14ac:dyDescent="0.15">
      <c r="AW670" s="196"/>
      <c r="DU670" s="4"/>
      <c r="DZ670" s="196"/>
      <c r="EA670" s="196"/>
      <c r="EB670" s="196"/>
      <c r="EC670" s="196"/>
      <c r="ED670" s="196"/>
      <c r="EE670" s="196"/>
    </row>
    <row r="671" spans="49:135" ht="13" x14ac:dyDescent="0.15">
      <c r="AW671" s="196"/>
      <c r="DU671" s="4"/>
      <c r="DZ671" s="196"/>
      <c r="EA671" s="196"/>
      <c r="EB671" s="196"/>
      <c r="EC671" s="196"/>
      <c r="ED671" s="196"/>
      <c r="EE671" s="196"/>
    </row>
    <row r="672" spans="49:135" ht="13" x14ac:dyDescent="0.15">
      <c r="AW672" s="196"/>
      <c r="DU672" s="4"/>
      <c r="DZ672" s="196"/>
      <c r="EA672" s="196"/>
      <c r="EB672" s="196"/>
      <c r="EC672" s="196"/>
      <c r="ED672" s="196"/>
      <c r="EE672" s="196"/>
    </row>
    <row r="673" spans="49:135" ht="13" x14ac:dyDescent="0.15">
      <c r="AW673" s="196"/>
      <c r="DU673" s="4"/>
      <c r="DZ673" s="196"/>
      <c r="EA673" s="196"/>
      <c r="EB673" s="196"/>
      <c r="EC673" s="196"/>
      <c r="ED673" s="196"/>
      <c r="EE673" s="196"/>
    </row>
    <row r="674" spans="49:135" ht="13" x14ac:dyDescent="0.15">
      <c r="AW674" s="196"/>
      <c r="DU674" s="4"/>
      <c r="DZ674" s="196"/>
      <c r="EA674" s="196"/>
      <c r="EB674" s="196"/>
      <c r="EC674" s="196"/>
      <c r="ED674" s="196"/>
      <c r="EE674" s="196"/>
    </row>
    <row r="675" spans="49:135" ht="13" x14ac:dyDescent="0.15">
      <c r="AW675" s="196"/>
      <c r="DU675" s="4"/>
      <c r="DZ675" s="196"/>
      <c r="EA675" s="196"/>
      <c r="EB675" s="196"/>
      <c r="EC675" s="196"/>
      <c r="ED675" s="196"/>
      <c r="EE675" s="196"/>
    </row>
    <row r="676" spans="49:135" ht="13" x14ac:dyDescent="0.15">
      <c r="AW676" s="196"/>
      <c r="DU676" s="4"/>
      <c r="DZ676" s="196"/>
      <c r="EA676" s="196"/>
      <c r="EB676" s="196"/>
      <c r="EC676" s="196"/>
      <c r="ED676" s="196"/>
      <c r="EE676" s="196"/>
    </row>
    <row r="677" spans="49:135" ht="13" x14ac:dyDescent="0.15">
      <c r="AW677" s="196"/>
      <c r="DU677" s="4"/>
      <c r="DZ677" s="196"/>
      <c r="EA677" s="196"/>
      <c r="EB677" s="196"/>
      <c r="EC677" s="196"/>
      <c r="ED677" s="196"/>
      <c r="EE677" s="196"/>
    </row>
    <row r="678" spans="49:135" ht="13" x14ac:dyDescent="0.15">
      <c r="AW678" s="196"/>
      <c r="DU678" s="4"/>
      <c r="DZ678" s="196"/>
      <c r="EA678" s="196"/>
      <c r="EB678" s="196"/>
      <c r="EC678" s="196"/>
      <c r="ED678" s="196"/>
      <c r="EE678" s="196"/>
    </row>
    <row r="679" spans="49:135" ht="13" x14ac:dyDescent="0.15">
      <c r="AW679" s="196"/>
      <c r="DU679" s="4"/>
      <c r="DZ679" s="196"/>
      <c r="EA679" s="196"/>
      <c r="EB679" s="196"/>
      <c r="EC679" s="196"/>
      <c r="ED679" s="196"/>
      <c r="EE679" s="196"/>
    </row>
    <row r="680" spans="49:135" ht="13" x14ac:dyDescent="0.15">
      <c r="AW680" s="196"/>
      <c r="DU680" s="4"/>
      <c r="DZ680" s="196"/>
      <c r="EA680" s="196"/>
      <c r="EB680" s="196"/>
      <c r="EC680" s="196"/>
      <c r="ED680" s="196"/>
      <c r="EE680" s="196"/>
    </row>
    <row r="681" spans="49:135" ht="13" x14ac:dyDescent="0.15">
      <c r="AW681" s="196"/>
      <c r="DU681" s="4"/>
      <c r="DZ681" s="196"/>
      <c r="EA681" s="196"/>
      <c r="EB681" s="196"/>
      <c r="EC681" s="196"/>
      <c r="ED681" s="196"/>
      <c r="EE681" s="196"/>
    </row>
    <row r="682" spans="49:135" ht="13" x14ac:dyDescent="0.15">
      <c r="AW682" s="196"/>
      <c r="DU682" s="4"/>
      <c r="DZ682" s="196"/>
      <c r="EA682" s="196"/>
      <c r="EB682" s="196"/>
      <c r="EC682" s="196"/>
      <c r="ED682" s="196"/>
      <c r="EE682" s="196"/>
    </row>
    <row r="683" spans="49:135" ht="13" x14ac:dyDescent="0.15">
      <c r="AW683" s="196"/>
      <c r="DU683" s="4"/>
      <c r="DZ683" s="196"/>
      <c r="EA683" s="196"/>
      <c r="EB683" s="196"/>
      <c r="EC683" s="196"/>
      <c r="ED683" s="196"/>
      <c r="EE683" s="196"/>
    </row>
    <row r="684" spans="49:135" ht="13" x14ac:dyDescent="0.15">
      <c r="AW684" s="196"/>
      <c r="DU684" s="4"/>
      <c r="DZ684" s="196"/>
      <c r="EA684" s="196"/>
      <c r="EB684" s="196"/>
      <c r="EC684" s="196"/>
      <c r="ED684" s="196"/>
      <c r="EE684" s="196"/>
    </row>
    <row r="685" spans="49:135" ht="13" x14ac:dyDescent="0.15">
      <c r="AW685" s="196"/>
      <c r="DU685" s="4"/>
      <c r="DZ685" s="196"/>
      <c r="EA685" s="196"/>
      <c r="EB685" s="196"/>
      <c r="EC685" s="196"/>
      <c r="ED685" s="196"/>
      <c r="EE685" s="196"/>
    </row>
    <row r="686" spans="49:135" ht="13" x14ac:dyDescent="0.15">
      <c r="AW686" s="196"/>
      <c r="DU686" s="4"/>
      <c r="DZ686" s="196"/>
      <c r="EA686" s="196"/>
      <c r="EB686" s="196"/>
      <c r="EC686" s="196"/>
      <c r="ED686" s="196"/>
      <c r="EE686" s="196"/>
    </row>
    <row r="687" spans="49:135" ht="13" x14ac:dyDescent="0.15">
      <c r="AW687" s="196"/>
      <c r="DU687" s="4"/>
      <c r="DZ687" s="196"/>
      <c r="EA687" s="196"/>
      <c r="EB687" s="196"/>
      <c r="EC687" s="196"/>
      <c r="ED687" s="196"/>
      <c r="EE687" s="196"/>
    </row>
    <row r="688" spans="49:135" ht="13" x14ac:dyDescent="0.15">
      <c r="AW688" s="196"/>
      <c r="DU688" s="4"/>
      <c r="DZ688" s="196"/>
      <c r="EA688" s="196"/>
      <c r="EB688" s="196"/>
      <c r="EC688" s="196"/>
      <c r="ED688" s="196"/>
      <c r="EE688" s="196"/>
    </row>
    <row r="689" spans="49:135" ht="13" x14ac:dyDescent="0.15">
      <c r="AW689" s="196"/>
      <c r="DU689" s="4"/>
      <c r="DZ689" s="196"/>
      <c r="EA689" s="196"/>
      <c r="EB689" s="196"/>
      <c r="EC689" s="196"/>
      <c r="ED689" s="196"/>
      <c r="EE689" s="196"/>
    </row>
    <row r="690" spans="49:135" ht="13" x14ac:dyDescent="0.15">
      <c r="AW690" s="196"/>
      <c r="DU690" s="4"/>
      <c r="DZ690" s="196"/>
      <c r="EA690" s="196"/>
      <c r="EB690" s="196"/>
      <c r="EC690" s="196"/>
      <c r="ED690" s="196"/>
      <c r="EE690" s="196"/>
    </row>
    <row r="691" spans="49:135" ht="13" x14ac:dyDescent="0.15">
      <c r="AW691" s="196"/>
      <c r="DU691" s="4"/>
      <c r="DZ691" s="196"/>
      <c r="EA691" s="196"/>
      <c r="EB691" s="196"/>
      <c r="EC691" s="196"/>
      <c r="ED691" s="196"/>
      <c r="EE691" s="196"/>
    </row>
    <row r="692" spans="49:135" ht="13" x14ac:dyDescent="0.15">
      <c r="AW692" s="196"/>
      <c r="DU692" s="4"/>
      <c r="DZ692" s="196"/>
      <c r="EA692" s="196"/>
      <c r="EB692" s="196"/>
      <c r="EC692" s="196"/>
      <c r="ED692" s="196"/>
      <c r="EE692" s="196"/>
    </row>
    <row r="693" spans="49:135" ht="13" x14ac:dyDescent="0.15">
      <c r="AW693" s="196"/>
      <c r="DU693" s="4"/>
      <c r="DZ693" s="196"/>
      <c r="EA693" s="196"/>
      <c r="EB693" s="196"/>
      <c r="EC693" s="196"/>
      <c r="ED693" s="196"/>
      <c r="EE693" s="196"/>
    </row>
    <row r="694" spans="49:135" ht="13" x14ac:dyDescent="0.15">
      <c r="AW694" s="196"/>
      <c r="DU694" s="4"/>
      <c r="DZ694" s="196"/>
      <c r="EA694" s="196"/>
      <c r="EB694" s="196"/>
      <c r="EC694" s="196"/>
      <c r="ED694" s="196"/>
      <c r="EE694" s="196"/>
    </row>
    <row r="695" spans="49:135" ht="13" x14ac:dyDescent="0.15">
      <c r="AW695" s="196"/>
      <c r="DU695" s="4"/>
      <c r="DZ695" s="196"/>
      <c r="EA695" s="196"/>
      <c r="EB695" s="196"/>
      <c r="EC695" s="196"/>
      <c r="ED695" s="196"/>
      <c r="EE695" s="196"/>
    </row>
    <row r="696" spans="49:135" ht="13" x14ac:dyDescent="0.15">
      <c r="AW696" s="196"/>
      <c r="DU696" s="4"/>
      <c r="DZ696" s="196"/>
      <c r="EA696" s="196"/>
      <c r="EB696" s="196"/>
      <c r="EC696" s="196"/>
      <c r="ED696" s="196"/>
      <c r="EE696" s="196"/>
    </row>
    <row r="697" spans="49:135" ht="13" x14ac:dyDescent="0.15">
      <c r="AW697" s="196"/>
      <c r="DU697" s="4"/>
      <c r="DZ697" s="196"/>
      <c r="EA697" s="196"/>
      <c r="EB697" s="196"/>
      <c r="EC697" s="196"/>
      <c r="ED697" s="196"/>
      <c r="EE697" s="196"/>
    </row>
    <row r="698" spans="49:135" ht="13" x14ac:dyDescent="0.15">
      <c r="AW698" s="196"/>
      <c r="DU698" s="4"/>
      <c r="DZ698" s="196"/>
      <c r="EA698" s="196"/>
      <c r="EB698" s="196"/>
      <c r="EC698" s="196"/>
      <c r="ED698" s="196"/>
      <c r="EE698" s="196"/>
    </row>
    <row r="699" spans="49:135" ht="13" x14ac:dyDescent="0.15">
      <c r="AW699" s="196"/>
      <c r="DU699" s="4"/>
      <c r="DZ699" s="196"/>
      <c r="EA699" s="196"/>
      <c r="EB699" s="196"/>
      <c r="EC699" s="196"/>
      <c r="ED699" s="196"/>
      <c r="EE699" s="196"/>
    </row>
    <row r="700" spans="49:135" ht="13" x14ac:dyDescent="0.15">
      <c r="AW700" s="196"/>
      <c r="DU700" s="4"/>
      <c r="DZ700" s="196"/>
      <c r="EA700" s="196"/>
      <c r="EB700" s="196"/>
      <c r="EC700" s="196"/>
      <c r="ED700" s="196"/>
      <c r="EE700" s="196"/>
    </row>
    <row r="701" spans="49:135" ht="13" x14ac:dyDescent="0.15">
      <c r="AW701" s="196"/>
      <c r="DU701" s="4"/>
      <c r="DZ701" s="196"/>
      <c r="EA701" s="196"/>
      <c r="EB701" s="196"/>
      <c r="EC701" s="196"/>
      <c r="ED701" s="196"/>
      <c r="EE701" s="196"/>
    </row>
    <row r="702" spans="49:135" ht="13" x14ac:dyDescent="0.15">
      <c r="AW702" s="196"/>
      <c r="DU702" s="4"/>
      <c r="DZ702" s="196"/>
      <c r="EA702" s="196"/>
      <c r="EB702" s="196"/>
      <c r="EC702" s="196"/>
      <c r="ED702" s="196"/>
      <c r="EE702" s="196"/>
    </row>
    <row r="703" spans="49:135" ht="13" x14ac:dyDescent="0.15">
      <c r="AW703" s="196"/>
      <c r="DU703" s="4"/>
      <c r="DZ703" s="196"/>
      <c r="EA703" s="196"/>
      <c r="EB703" s="196"/>
      <c r="EC703" s="196"/>
      <c r="ED703" s="196"/>
      <c r="EE703" s="196"/>
    </row>
    <row r="704" spans="49:135" ht="13" x14ac:dyDescent="0.15">
      <c r="AW704" s="196"/>
      <c r="DU704" s="4"/>
      <c r="DZ704" s="196"/>
      <c r="EA704" s="196"/>
      <c r="EB704" s="196"/>
      <c r="EC704" s="196"/>
      <c r="ED704" s="196"/>
      <c r="EE704" s="196"/>
    </row>
    <row r="705" spans="49:135" ht="13" x14ac:dyDescent="0.15">
      <c r="AW705" s="196"/>
      <c r="DU705" s="4"/>
      <c r="DZ705" s="196"/>
      <c r="EA705" s="196"/>
      <c r="EB705" s="196"/>
      <c r="EC705" s="196"/>
      <c r="ED705" s="196"/>
      <c r="EE705" s="196"/>
    </row>
    <row r="706" spans="49:135" ht="13" x14ac:dyDescent="0.15">
      <c r="AW706" s="196"/>
      <c r="DU706" s="4"/>
      <c r="DZ706" s="196"/>
      <c r="EA706" s="196"/>
      <c r="EB706" s="196"/>
      <c r="EC706" s="196"/>
      <c r="ED706" s="196"/>
      <c r="EE706" s="196"/>
    </row>
    <row r="707" spans="49:135" ht="13" x14ac:dyDescent="0.15">
      <c r="AW707" s="196"/>
      <c r="DU707" s="4"/>
      <c r="DZ707" s="196"/>
      <c r="EA707" s="196"/>
      <c r="EB707" s="196"/>
      <c r="EC707" s="196"/>
      <c r="ED707" s="196"/>
      <c r="EE707" s="196"/>
    </row>
    <row r="708" spans="49:135" ht="13" x14ac:dyDescent="0.15">
      <c r="AW708" s="196"/>
      <c r="DU708" s="4"/>
      <c r="DZ708" s="196"/>
      <c r="EA708" s="196"/>
      <c r="EB708" s="196"/>
      <c r="EC708" s="196"/>
      <c r="ED708" s="196"/>
      <c r="EE708" s="196"/>
    </row>
    <row r="709" spans="49:135" ht="13" x14ac:dyDescent="0.15">
      <c r="AW709" s="196"/>
      <c r="DU709" s="4"/>
      <c r="DZ709" s="196"/>
      <c r="EA709" s="196"/>
      <c r="EB709" s="196"/>
      <c r="EC709" s="196"/>
      <c r="ED709" s="196"/>
      <c r="EE709" s="196"/>
    </row>
    <row r="710" spans="49:135" ht="13" x14ac:dyDescent="0.15">
      <c r="AW710" s="196"/>
      <c r="DU710" s="4"/>
      <c r="DZ710" s="196"/>
      <c r="EA710" s="196"/>
      <c r="EB710" s="196"/>
      <c r="EC710" s="196"/>
      <c r="ED710" s="196"/>
      <c r="EE710" s="196"/>
    </row>
    <row r="711" spans="49:135" ht="13" x14ac:dyDescent="0.15">
      <c r="AW711" s="196"/>
      <c r="DU711" s="4"/>
      <c r="DZ711" s="196"/>
      <c r="EA711" s="196"/>
      <c r="EB711" s="196"/>
      <c r="EC711" s="196"/>
      <c r="ED711" s="196"/>
      <c r="EE711" s="196"/>
    </row>
    <row r="712" spans="49:135" ht="13" x14ac:dyDescent="0.15">
      <c r="AW712" s="196"/>
      <c r="DU712" s="4"/>
      <c r="DZ712" s="196"/>
      <c r="EA712" s="196"/>
      <c r="EB712" s="196"/>
      <c r="EC712" s="196"/>
      <c r="ED712" s="196"/>
      <c r="EE712" s="196"/>
    </row>
    <row r="713" spans="49:135" ht="13" x14ac:dyDescent="0.15">
      <c r="AW713" s="196"/>
      <c r="DU713" s="4"/>
      <c r="DZ713" s="196"/>
      <c r="EA713" s="196"/>
      <c r="EB713" s="196"/>
      <c r="EC713" s="196"/>
      <c r="ED713" s="196"/>
      <c r="EE713" s="196"/>
    </row>
    <row r="714" spans="49:135" ht="13" x14ac:dyDescent="0.15">
      <c r="AW714" s="196"/>
      <c r="DU714" s="4"/>
      <c r="DZ714" s="196"/>
      <c r="EA714" s="196"/>
      <c r="EB714" s="196"/>
      <c r="EC714" s="196"/>
      <c r="ED714" s="196"/>
      <c r="EE714" s="196"/>
    </row>
    <row r="715" spans="49:135" ht="13" x14ac:dyDescent="0.15">
      <c r="AW715" s="196"/>
      <c r="DU715" s="4"/>
      <c r="DZ715" s="196"/>
      <c r="EA715" s="196"/>
      <c r="EB715" s="196"/>
      <c r="EC715" s="196"/>
      <c r="ED715" s="196"/>
      <c r="EE715" s="196"/>
    </row>
    <row r="716" spans="49:135" ht="13" x14ac:dyDescent="0.15">
      <c r="AW716" s="196"/>
      <c r="DU716" s="4"/>
      <c r="DZ716" s="196"/>
      <c r="EA716" s="196"/>
      <c r="EB716" s="196"/>
      <c r="EC716" s="196"/>
      <c r="ED716" s="196"/>
      <c r="EE716" s="196"/>
    </row>
    <row r="717" spans="49:135" ht="13" x14ac:dyDescent="0.15">
      <c r="AW717" s="196"/>
      <c r="DU717" s="4"/>
      <c r="DZ717" s="196"/>
      <c r="EA717" s="196"/>
      <c r="EB717" s="196"/>
      <c r="EC717" s="196"/>
      <c r="ED717" s="196"/>
      <c r="EE717" s="196"/>
    </row>
    <row r="718" spans="49:135" ht="13" x14ac:dyDescent="0.15">
      <c r="AW718" s="196"/>
      <c r="DU718" s="4"/>
      <c r="DZ718" s="196"/>
      <c r="EA718" s="196"/>
      <c r="EB718" s="196"/>
      <c r="EC718" s="196"/>
      <c r="ED718" s="196"/>
      <c r="EE718" s="196"/>
    </row>
    <row r="719" spans="49:135" ht="13" x14ac:dyDescent="0.15">
      <c r="AW719" s="196"/>
      <c r="DU719" s="4"/>
      <c r="DZ719" s="196"/>
      <c r="EA719" s="196"/>
      <c r="EB719" s="196"/>
      <c r="EC719" s="196"/>
      <c r="ED719" s="196"/>
      <c r="EE719" s="196"/>
    </row>
    <row r="720" spans="49:135" ht="13" x14ac:dyDescent="0.15">
      <c r="AW720" s="196"/>
      <c r="DU720" s="4"/>
      <c r="DZ720" s="196"/>
      <c r="EA720" s="196"/>
      <c r="EB720" s="196"/>
      <c r="EC720" s="196"/>
      <c r="ED720" s="196"/>
      <c r="EE720" s="196"/>
    </row>
    <row r="721" spans="49:135" ht="13" x14ac:dyDescent="0.15">
      <c r="AW721" s="196"/>
      <c r="DU721" s="4"/>
      <c r="DZ721" s="196"/>
      <c r="EA721" s="196"/>
      <c r="EB721" s="196"/>
      <c r="EC721" s="196"/>
      <c r="ED721" s="196"/>
      <c r="EE721" s="196"/>
    </row>
    <row r="722" spans="49:135" ht="13" x14ac:dyDescent="0.15">
      <c r="AW722" s="196"/>
      <c r="DU722" s="4"/>
      <c r="DZ722" s="196"/>
      <c r="EA722" s="196"/>
      <c r="EB722" s="196"/>
      <c r="EC722" s="196"/>
      <c r="ED722" s="196"/>
      <c r="EE722" s="196"/>
    </row>
    <row r="723" spans="49:135" ht="13" x14ac:dyDescent="0.15">
      <c r="AW723" s="196"/>
      <c r="DU723" s="4"/>
      <c r="DZ723" s="196"/>
      <c r="EA723" s="196"/>
      <c r="EB723" s="196"/>
      <c r="EC723" s="196"/>
      <c r="ED723" s="196"/>
      <c r="EE723" s="196"/>
    </row>
    <row r="724" spans="49:135" ht="13" x14ac:dyDescent="0.15">
      <c r="AW724" s="196"/>
      <c r="DU724" s="4"/>
      <c r="DZ724" s="196"/>
      <c r="EA724" s="196"/>
      <c r="EB724" s="196"/>
      <c r="EC724" s="196"/>
      <c r="ED724" s="196"/>
      <c r="EE724" s="196"/>
    </row>
    <row r="725" spans="49:135" ht="13" x14ac:dyDescent="0.15">
      <c r="AW725" s="196"/>
      <c r="DU725" s="4"/>
      <c r="DZ725" s="196"/>
      <c r="EA725" s="196"/>
      <c r="EB725" s="196"/>
      <c r="EC725" s="196"/>
      <c r="ED725" s="196"/>
      <c r="EE725" s="196"/>
    </row>
    <row r="726" spans="49:135" ht="13" x14ac:dyDescent="0.15">
      <c r="AW726" s="196"/>
      <c r="DU726" s="4"/>
      <c r="DZ726" s="196"/>
      <c r="EA726" s="196"/>
      <c r="EB726" s="196"/>
      <c r="EC726" s="196"/>
      <c r="ED726" s="196"/>
      <c r="EE726" s="196"/>
    </row>
    <row r="727" spans="49:135" ht="13" x14ac:dyDescent="0.15">
      <c r="AW727" s="196"/>
      <c r="DU727" s="4"/>
      <c r="DZ727" s="196"/>
      <c r="EA727" s="196"/>
      <c r="EB727" s="196"/>
      <c r="EC727" s="196"/>
      <c r="ED727" s="196"/>
      <c r="EE727" s="196"/>
    </row>
    <row r="728" spans="49:135" ht="13" x14ac:dyDescent="0.15">
      <c r="AW728" s="196"/>
      <c r="DU728" s="4"/>
      <c r="DZ728" s="196"/>
      <c r="EA728" s="196"/>
      <c r="EB728" s="196"/>
      <c r="EC728" s="196"/>
      <c r="ED728" s="196"/>
      <c r="EE728" s="196"/>
    </row>
    <row r="729" spans="49:135" ht="13" x14ac:dyDescent="0.15">
      <c r="AW729" s="196"/>
      <c r="DU729" s="4"/>
      <c r="DZ729" s="196"/>
      <c r="EA729" s="196"/>
      <c r="EB729" s="196"/>
      <c r="EC729" s="196"/>
      <c r="ED729" s="196"/>
      <c r="EE729" s="196"/>
    </row>
    <row r="730" spans="49:135" ht="13" x14ac:dyDescent="0.15">
      <c r="AW730" s="196"/>
      <c r="DU730" s="4"/>
      <c r="DZ730" s="196"/>
      <c r="EA730" s="196"/>
      <c r="EB730" s="196"/>
      <c r="EC730" s="196"/>
      <c r="ED730" s="196"/>
      <c r="EE730" s="196"/>
    </row>
    <row r="731" spans="49:135" ht="13" x14ac:dyDescent="0.15">
      <c r="AW731" s="196"/>
      <c r="DU731" s="4"/>
      <c r="DZ731" s="196"/>
      <c r="EA731" s="196"/>
      <c r="EB731" s="196"/>
      <c r="EC731" s="196"/>
      <c r="ED731" s="196"/>
      <c r="EE731" s="196"/>
    </row>
    <row r="732" spans="49:135" ht="13" x14ac:dyDescent="0.15">
      <c r="AW732" s="196"/>
      <c r="DU732" s="4"/>
      <c r="DZ732" s="196"/>
      <c r="EA732" s="196"/>
      <c r="EB732" s="196"/>
      <c r="EC732" s="196"/>
      <c r="ED732" s="196"/>
      <c r="EE732" s="196"/>
    </row>
    <row r="733" spans="49:135" ht="13" x14ac:dyDescent="0.15">
      <c r="AW733" s="196"/>
      <c r="DU733" s="4"/>
      <c r="DZ733" s="196"/>
      <c r="EA733" s="196"/>
      <c r="EB733" s="196"/>
      <c r="EC733" s="196"/>
      <c r="ED733" s="196"/>
      <c r="EE733" s="196"/>
    </row>
    <row r="734" spans="49:135" ht="13" x14ac:dyDescent="0.15">
      <c r="AW734" s="196"/>
      <c r="DU734" s="4"/>
      <c r="DZ734" s="196"/>
      <c r="EA734" s="196"/>
      <c r="EB734" s="196"/>
      <c r="EC734" s="196"/>
      <c r="ED734" s="196"/>
      <c r="EE734" s="196"/>
    </row>
    <row r="735" spans="49:135" ht="13" x14ac:dyDescent="0.15">
      <c r="AW735" s="196"/>
      <c r="DU735" s="4"/>
      <c r="DZ735" s="196"/>
      <c r="EA735" s="196"/>
      <c r="EB735" s="196"/>
      <c r="EC735" s="196"/>
      <c r="ED735" s="196"/>
      <c r="EE735" s="196"/>
    </row>
    <row r="736" spans="49:135" ht="13" x14ac:dyDescent="0.15">
      <c r="AW736" s="196"/>
      <c r="DU736" s="4"/>
      <c r="DZ736" s="196"/>
      <c r="EA736" s="196"/>
      <c r="EB736" s="196"/>
      <c r="EC736" s="196"/>
      <c r="ED736" s="196"/>
      <c r="EE736" s="196"/>
    </row>
    <row r="737" spans="49:135" ht="13" x14ac:dyDescent="0.15">
      <c r="AW737" s="196"/>
      <c r="DU737" s="4"/>
      <c r="DZ737" s="196"/>
      <c r="EA737" s="196"/>
      <c r="EB737" s="196"/>
      <c r="EC737" s="196"/>
      <c r="ED737" s="196"/>
      <c r="EE737" s="196"/>
    </row>
    <row r="738" spans="49:135" ht="13" x14ac:dyDescent="0.15">
      <c r="AW738" s="196"/>
      <c r="DU738" s="4"/>
      <c r="DZ738" s="196"/>
      <c r="EA738" s="196"/>
      <c r="EB738" s="196"/>
      <c r="EC738" s="196"/>
      <c r="ED738" s="196"/>
      <c r="EE738" s="196"/>
    </row>
    <row r="739" spans="49:135" ht="13" x14ac:dyDescent="0.15">
      <c r="AW739" s="196"/>
      <c r="DU739" s="4"/>
      <c r="DZ739" s="196"/>
      <c r="EA739" s="196"/>
      <c r="EB739" s="196"/>
      <c r="EC739" s="196"/>
      <c r="ED739" s="196"/>
      <c r="EE739" s="196"/>
    </row>
    <row r="740" spans="49:135" ht="13" x14ac:dyDescent="0.15">
      <c r="AW740" s="196"/>
      <c r="DU740" s="4"/>
      <c r="DZ740" s="196"/>
      <c r="EA740" s="196"/>
      <c r="EB740" s="196"/>
      <c r="EC740" s="196"/>
      <c r="ED740" s="196"/>
      <c r="EE740" s="196"/>
    </row>
    <row r="741" spans="49:135" ht="13" x14ac:dyDescent="0.15">
      <c r="AW741" s="196"/>
      <c r="DU741" s="4"/>
      <c r="DZ741" s="196"/>
      <c r="EA741" s="196"/>
      <c r="EB741" s="196"/>
      <c r="EC741" s="196"/>
      <c r="ED741" s="196"/>
      <c r="EE741" s="196"/>
    </row>
    <row r="742" spans="49:135" ht="13" x14ac:dyDescent="0.15">
      <c r="AW742" s="196"/>
      <c r="DU742" s="4"/>
      <c r="DZ742" s="196"/>
      <c r="EA742" s="196"/>
      <c r="EB742" s="196"/>
      <c r="EC742" s="196"/>
      <c r="ED742" s="196"/>
      <c r="EE742" s="196"/>
    </row>
    <row r="743" spans="49:135" ht="13" x14ac:dyDescent="0.15">
      <c r="AW743" s="196"/>
      <c r="DU743" s="4"/>
      <c r="DZ743" s="196"/>
      <c r="EA743" s="196"/>
      <c r="EB743" s="196"/>
      <c r="EC743" s="196"/>
      <c r="ED743" s="196"/>
      <c r="EE743" s="196"/>
    </row>
    <row r="744" spans="49:135" ht="13" x14ac:dyDescent="0.15">
      <c r="AW744" s="196"/>
      <c r="DU744" s="4"/>
      <c r="DZ744" s="196"/>
      <c r="EA744" s="196"/>
      <c r="EB744" s="196"/>
      <c r="EC744" s="196"/>
      <c r="ED744" s="196"/>
      <c r="EE744" s="196"/>
    </row>
    <row r="745" spans="49:135" ht="13" x14ac:dyDescent="0.15">
      <c r="AW745" s="196"/>
      <c r="DU745" s="4"/>
      <c r="DZ745" s="196"/>
      <c r="EA745" s="196"/>
      <c r="EB745" s="196"/>
      <c r="EC745" s="196"/>
      <c r="ED745" s="196"/>
      <c r="EE745" s="196"/>
    </row>
    <row r="746" spans="49:135" ht="13" x14ac:dyDescent="0.15">
      <c r="AW746" s="196"/>
      <c r="DU746" s="4"/>
      <c r="DZ746" s="196"/>
      <c r="EA746" s="196"/>
      <c r="EB746" s="196"/>
      <c r="EC746" s="196"/>
      <c r="ED746" s="196"/>
      <c r="EE746" s="196"/>
    </row>
    <row r="747" spans="49:135" ht="13" x14ac:dyDescent="0.15">
      <c r="AW747" s="196"/>
      <c r="DU747" s="4"/>
      <c r="DZ747" s="196"/>
      <c r="EA747" s="196"/>
      <c r="EB747" s="196"/>
      <c r="EC747" s="196"/>
      <c r="ED747" s="196"/>
      <c r="EE747" s="196"/>
    </row>
    <row r="748" spans="49:135" ht="13" x14ac:dyDescent="0.15">
      <c r="AW748" s="196"/>
      <c r="DU748" s="4"/>
      <c r="DZ748" s="196"/>
      <c r="EA748" s="196"/>
      <c r="EB748" s="196"/>
      <c r="EC748" s="196"/>
      <c r="ED748" s="196"/>
      <c r="EE748" s="196"/>
    </row>
    <row r="749" spans="49:135" ht="13" x14ac:dyDescent="0.15">
      <c r="AW749" s="196"/>
      <c r="DU749" s="4"/>
      <c r="DZ749" s="196"/>
      <c r="EA749" s="196"/>
      <c r="EB749" s="196"/>
      <c r="EC749" s="196"/>
      <c r="ED749" s="196"/>
      <c r="EE749" s="196"/>
    </row>
    <row r="750" spans="49:135" ht="13" x14ac:dyDescent="0.15">
      <c r="AW750" s="196"/>
      <c r="DU750" s="4"/>
      <c r="DZ750" s="196"/>
      <c r="EA750" s="196"/>
      <c r="EB750" s="196"/>
      <c r="EC750" s="196"/>
      <c r="ED750" s="196"/>
      <c r="EE750" s="196"/>
    </row>
    <row r="751" spans="49:135" ht="13" x14ac:dyDescent="0.15">
      <c r="AW751" s="196"/>
      <c r="DU751" s="4"/>
      <c r="DZ751" s="196"/>
      <c r="EA751" s="196"/>
      <c r="EB751" s="196"/>
      <c r="EC751" s="196"/>
      <c r="ED751" s="196"/>
      <c r="EE751" s="196"/>
    </row>
    <row r="752" spans="49:135" ht="13" x14ac:dyDescent="0.15">
      <c r="AW752" s="196"/>
      <c r="DU752" s="4"/>
      <c r="DZ752" s="196"/>
      <c r="EA752" s="196"/>
      <c r="EB752" s="196"/>
      <c r="EC752" s="196"/>
      <c r="ED752" s="196"/>
      <c r="EE752" s="196"/>
    </row>
    <row r="753" spans="49:135" ht="13" x14ac:dyDescent="0.15">
      <c r="AW753" s="196"/>
      <c r="DU753" s="4"/>
      <c r="DZ753" s="196"/>
      <c r="EA753" s="196"/>
      <c r="EB753" s="196"/>
      <c r="EC753" s="196"/>
      <c r="ED753" s="196"/>
      <c r="EE753" s="196"/>
    </row>
    <row r="754" spans="49:135" ht="13" x14ac:dyDescent="0.15">
      <c r="AW754" s="196"/>
      <c r="DU754" s="4"/>
      <c r="DZ754" s="196"/>
      <c r="EA754" s="196"/>
      <c r="EB754" s="196"/>
      <c r="EC754" s="196"/>
      <c r="ED754" s="196"/>
      <c r="EE754" s="196"/>
    </row>
    <row r="755" spans="49:135" ht="13" x14ac:dyDescent="0.15">
      <c r="AW755" s="196"/>
      <c r="DU755" s="4"/>
      <c r="DZ755" s="196"/>
      <c r="EA755" s="196"/>
      <c r="EB755" s="196"/>
      <c r="EC755" s="196"/>
      <c r="ED755" s="196"/>
      <c r="EE755" s="196"/>
    </row>
    <row r="756" spans="49:135" ht="13" x14ac:dyDescent="0.15">
      <c r="AW756" s="196"/>
      <c r="DU756" s="4"/>
      <c r="DZ756" s="196"/>
      <c r="EA756" s="196"/>
      <c r="EB756" s="196"/>
      <c r="EC756" s="196"/>
      <c r="ED756" s="196"/>
      <c r="EE756" s="196"/>
    </row>
    <row r="757" spans="49:135" ht="13" x14ac:dyDescent="0.15">
      <c r="AW757" s="196"/>
      <c r="DU757" s="4"/>
      <c r="DZ757" s="196"/>
      <c r="EA757" s="196"/>
      <c r="EB757" s="196"/>
      <c r="EC757" s="196"/>
      <c r="ED757" s="196"/>
      <c r="EE757" s="196"/>
    </row>
    <row r="758" spans="49:135" ht="13" x14ac:dyDescent="0.15">
      <c r="AW758" s="196"/>
      <c r="DU758" s="4"/>
      <c r="DZ758" s="196"/>
      <c r="EA758" s="196"/>
      <c r="EB758" s="196"/>
      <c r="EC758" s="196"/>
      <c r="ED758" s="196"/>
      <c r="EE758" s="196"/>
    </row>
    <row r="759" spans="49:135" ht="13" x14ac:dyDescent="0.15">
      <c r="AW759" s="196"/>
      <c r="DU759" s="4"/>
      <c r="DZ759" s="196"/>
      <c r="EA759" s="196"/>
      <c r="EB759" s="196"/>
      <c r="EC759" s="196"/>
      <c r="ED759" s="196"/>
      <c r="EE759" s="196"/>
    </row>
    <row r="760" spans="49:135" ht="13" x14ac:dyDescent="0.15">
      <c r="AW760" s="196"/>
      <c r="DU760" s="4"/>
      <c r="DZ760" s="196"/>
      <c r="EA760" s="196"/>
      <c r="EB760" s="196"/>
      <c r="EC760" s="196"/>
      <c r="ED760" s="196"/>
      <c r="EE760" s="196"/>
    </row>
    <row r="761" spans="49:135" ht="13" x14ac:dyDescent="0.15">
      <c r="AW761" s="196"/>
      <c r="DU761" s="4"/>
      <c r="DZ761" s="196"/>
      <c r="EA761" s="196"/>
      <c r="EB761" s="196"/>
      <c r="EC761" s="196"/>
      <c r="ED761" s="196"/>
      <c r="EE761" s="196"/>
    </row>
    <row r="762" spans="49:135" ht="13" x14ac:dyDescent="0.15">
      <c r="AW762" s="196"/>
      <c r="DU762" s="4"/>
      <c r="DZ762" s="196"/>
      <c r="EA762" s="196"/>
      <c r="EB762" s="196"/>
      <c r="EC762" s="196"/>
      <c r="ED762" s="196"/>
      <c r="EE762" s="196"/>
    </row>
    <row r="763" spans="49:135" ht="13" x14ac:dyDescent="0.15">
      <c r="AW763" s="196"/>
      <c r="DU763" s="4"/>
      <c r="DZ763" s="196"/>
      <c r="EA763" s="196"/>
      <c r="EB763" s="196"/>
      <c r="EC763" s="196"/>
      <c r="ED763" s="196"/>
      <c r="EE763" s="196"/>
    </row>
    <row r="764" spans="49:135" ht="13" x14ac:dyDescent="0.15">
      <c r="AW764" s="196"/>
      <c r="DU764" s="4"/>
      <c r="DZ764" s="196"/>
      <c r="EA764" s="196"/>
      <c r="EB764" s="196"/>
      <c r="EC764" s="196"/>
      <c r="ED764" s="196"/>
      <c r="EE764" s="196"/>
    </row>
    <row r="765" spans="49:135" ht="13" x14ac:dyDescent="0.15">
      <c r="AW765" s="196"/>
      <c r="DU765" s="4"/>
      <c r="DZ765" s="196"/>
      <c r="EA765" s="196"/>
      <c r="EB765" s="196"/>
      <c r="EC765" s="196"/>
      <c r="ED765" s="196"/>
      <c r="EE765" s="196"/>
    </row>
    <row r="766" spans="49:135" ht="13" x14ac:dyDescent="0.15">
      <c r="AW766" s="196"/>
      <c r="DU766" s="4"/>
      <c r="DZ766" s="196"/>
      <c r="EA766" s="196"/>
      <c r="EB766" s="196"/>
      <c r="EC766" s="196"/>
      <c r="ED766" s="196"/>
      <c r="EE766" s="196"/>
    </row>
    <row r="767" spans="49:135" ht="13" x14ac:dyDescent="0.15">
      <c r="AW767" s="196"/>
      <c r="DU767" s="4"/>
      <c r="DZ767" s="196"/>
      <c r="EA767" s="196"/>
      <c r="EB767" s="196"/>
      <c r="EC767" s="196"/>
      <c r="ED767" s="196"/>
      <c r="EE767" s="196"/>
    </row>
    <row r="768" spans="49:135" ht="13" x14ac:dyDescent="0.15">
      <c r="AW768" s="196"/>
      <c r="DU768" s="4"/>
      <c r="DZ768" s="196"/>
      <c r="EA768" s="196"/>
      <c r="EB768" s="196"/>
      <c r="EC768" s="196"/>
      <c r="ED768" s="196"/>
      <c r="EE768" s="196"/>
    </row>
    <row r="769" spans="49:135" ht="13" x14ac:dyDescent="0.15">
      <c r="AW769" s="196"/>
      <c r="DU769" s="4"/>
      <c r="DZ769" s="196"/>
      <c r="EA769" s="196"/>
      <c r="EB769" s="196"/>
      <c r="EC769" s="196"/>
      <c r="ED769" s="196"/>
      <c r="EE769" s="196"/>
    </row>
    <row r="770" spans="49:135" ht="13" x14ac:dyDescent="0.15">
      <c r="AW770" s="196"/>
      <c r="DU770" s="4"/>
      <c r="DZ770" s="196"/>
      <c r="EA770" s="196"/>
      <c r="EB770" s="196"/>
      <c r="EC770" s="196"/>
      <c r="ED770" s="196"/>
      <c r="EE770" s="196"/>
    </row>
    <row r="771" spans="49:135" ht="13" x14ac:dyDescent="0.15">
      <c r="AW771" s="196"/>
      <c r="DU771" s="4"/>
      <c r="DZ771" s="196"/>
      <c r="EA771" s="196"/>
      <c r="EB771" s="196"/>
      <c r="EC771" s="196"/>
      <c r="ED771" s="196"/>
      <c r="EE771" s="196"/>
    </row>
    <row r="772" spans="49:135" ht="13" x14ac:dyDescent="0.15">
      <c r="AW772" s="196"/>
      <c r="DU772" s="4"/>
      <c r="DZ772" s="196"/>
      <c r="EA772" s="196"/>
      <c r="EB772" s="196"/>
      <c r="EC772" s="196"/>
      <c r="ED772" s="196"/>
      <c r="EE772" s="196"/>
    </row>
    <row r="773" spans="49:135" ht="13" x14ac:dyDescent="0.15">
      <c r="AW773" s="196"/>
      <c r="DU773" s="4"/>
      <c r="DZ773" s="196"/>
      <c r="EA773" s="196"/>
      <c r="EB773" s="196"/>
      <c r="EC773" s="196"/>
      <c r="ED773" s="196"/>
      <c r="EE773" s="196"/>
    </row>
    <row r="774" spans="49:135" ht="13" x14ac:dyDescent="0.15">
      <c r="AW774" s="196"/>
      <c r="DU774" s="4"/>
      <c r="DZ774" s="196"/>
      <c r="EA774" s="196"/>
      <c r="EB774" s="196"/>
      <c r="EC774" s="196"/>
      <c r="ED774" s="196"/>
      <c r="EE774" s="196"/>
    </row>
    <row r="775" spans="49:135" ht="13" x14ac:dyDescent="0.15">
      <c r="AW775" s="196"/>
      <c r="DU775" s="4"/>
      <c r="DZ775" s="196"/>
      <c r="EA775" s="196"/>
      <c r="EB775" s="196"/>
      <c r="EC775" s="196"/>
      <c r="ED775" s="196"/>
      <c r="EE775" s="196"/>
    </row>
    <row r="776" spans="49:135" ht="13" x14ac:dyDescent="0.15">
      <c r="AW776" s="196"/>
      <c r="DU776" s="4"/>
      <c r="DZ776" s="196"/>
      <c r="EA776" s="196"/>
      <c r="EB776" s="196"/>
      <c r="EC776" s="196"/>
      <c r="ED776" s="196"/>
      <c r="EE776" s="196"/>
    </row>
    <row r="777" spans="49:135" ht="13" x14ac:dyDescent="0.15">
      <c r="AW777" s="196"/>
      <c r="DU777" s="4"/>
      <c r="DZ777" s="196"/>
      <c r="EA777" s="196"/>
      <c r="EB777" s="196"/>
      <c r="EC777" s="196"/>
      <c r="ED777" s="196"/>
      <c r="EE777" s="196"/>
    </row>
    <row r="778" spans="49:135" ht="13" x14ac:dyDescent="0.15">
      <c r="AW778" s="196"/>
      <c r="DU778" s="4"/>
      <c r="DZ778" s="196"/>
      <c r="EA778" s="196"/>
      <c r="EB778" s="196"/>
      <c r="EC778" s="196"/>
      <c r="ED778" s="196"/>
      <c r="EE778" s="196"/>
    </row>
    <row r="779" spans="49:135" ht="13" x14ac:dyDescent="0.15">
      <c r="AW779" s="196"/>
      <c r="DU779" s="4"/>
      <c r="DZ779" s="196"/>
      <c r="EA779" s="196"/>
      <c r="EB779" s="196"/>
      <c r="EC779" s="196"/>
      <c r="ED779" s="196"/>
      <c r="EE779" s="196"/>
    </row>
    <row r="780" spans="49:135" ht="13" x14ac:dyDescent="0.15">
      <c r="AW780" s="196"/>
      <c r="DU780" s="4"/>
      <c r="DZ780" s="196"/>
      <c r="EA780" s="196"/>
      <c r="EB780" s="196"/>
      <c r="EC780" s="196"/>
      <c r="ED780" s="196"/>
      <c r="EE780" s="196"/>
    </row>
    <row r="781" spans="49:135" ht="13" x14ac:dyDescent="0.15">
      <c r="AW781" s="196"/>
      <c r="DU781" s="4"/>
      <c r="DZ781" s="196"/>
      <c r="EA781" s="196"/>
      <c r="EB781" s="196"/>
      <c r="EC781" s="196"/>
      <c r="ED781" s="196"/>
      <c r="EE781" s="196"/>
    </row>
    <row r="782" spans="49:135" ht="13" x14ac:dyDescent="0.15">
      <c r="AW782" s="196"/>
      <c r="DU782" s="4"/>
      <c r="DZ782" s="196"/>
      <c r="EA782" s="196"/>
      <c r="EB782" s="196"/>
      <c r="EC782" s="196"/>
      <c r="ED782" s="196"/>
      <c r="EE782" s="196"/>
    </row>
    <row r="783" spans="49:135" ht="13" x14ac:dyDescent="0.15">
      <c r="AW783" s="196"/>
      <c r="DU783" s="4"/>
      <c r="DZ783" s="196"/>
      <c r="EA783" s="196"/>
      <c r="EB783" s="196"/>
      <c r="EC783" s="196"/>
      <c r="ED783" s="196"/>
      <c r="EE783" s="196"/>
    </row>
    <row r="784" spans="49:135" ht="13" x14ac:dyDescent="0.15">
      <c r="AW784" s="196"/>
      <c r="DU784" s="4"/>
      <c r="DZ784" s="196"/>
      <c r="EA784" s="196"/>
      <c r="EB784" s="196"/>
      <c r="EC784" s="196"/>
      <c r="ED784" s="196"/>
      <c r="EE784" s="196"/>
    </row>
    <row r="785" spans="49:135" ht="13" x14ac:dyDescent="0.15">
      <c r="AW785" s="196"/>
      <c r="DU785" s="4"/>
      <c r="DZ785" s="196"/>
      <c r="EA785" s="196"/>
      <c r="EB785" s="196"/>
      <c r="EC785" s="196"/>
      <c r="ED785" s="196"/>
      <c r="EE785" s="196"/>
    </row>
    <row r="786" spans="49:135" ht="13" x14ac:dyDescent="0.15">
      <c r="AW786" s="196"/>
      <c r="DU786" s="4"/>
      <c r="DZ786" s="196"/>
      <c r="EA786" s="196"/>
      <c r="EB786" s="196"/>
      <c r="EC786" s="196"/>
      <c r="ED786" s="196"/>
      <c r="EE786" s="196"/>
    </row>
    <row r="787" spans="49:135" ht="13" x14ac:dyDescent="0.15">
      <c r="AW787" s="196"/>
      <c r="DU787" s="4"/>
      <c r="DZ787" s="196"/>
      <c r="EA787" s="196"/>
      <c r="EB787" s="196"/>
      <c r="EC787" s="196"/>
      <c r="ED787" s="196"/>
      <c r="EE787" s="196"/>
    </row>
    <row r="788" spans="49:135" ht="13" x14ac:dyDescent="0.15">
      <c r="AW788" s="196"/>
      <c r="DU788" s="4"/>
      <c r="DZ788" s="196"/>
      <c r="EA788" s="196"/>
      <c r="EB788" s="196"/>
      <c r="EC788" s="196"/>
      <c r="ED788" s="196"/>
      <c r="EE788" s="196"/>
    </row>
    <row r="789" spans="49:135" ht="13" x14ac:dyDescent="0.15">
      <c r="AW789" s="196"/>
      <c r="DU789" s="4"/>
      <c r="DZ789" s="196"/>
      <c r="EA789" s="196"/>
      <c r="EB789" s="196"/>
      <c r="EC789" s="196"/>
      <c r="ED789" s="196"/>
      <c r="EE789" s="196"/>
    </row>
    <row r="790" spans="49:135" ht="13" x14ac:dyDescent="0.15">
      <c r="AW790" s="196"/>
      <c r="DU790" s="4"/>
      <c r="DZ790" s="196"/>
      <c r="EA790" s="196"/>
      <c r="EB790" s="196"/>
      <c r="EC790" s="196"/>
      <c r="ED790" s="196"/>
      <c r="EE790" s="196"/>
    </row>
    <row r="791" spans="49:135" ht="13" x14ac:dyDescent="0.15">
      <c r="AW791" s="196"/>
      <c r="DU791" s="4"/>
      <c r="DZ791" s="196"/>
      <c r="EA791" s="196"/>
      <c r="EB791" s="196"/>
      <c r="EC791" s="196"/>
      <c r="ED791" s="196"/>
      <c r="EE791" s="196"/>
    </row>
    <row r="792" spans="49:135" ht="13" x14ac:dyDescent="0.15">
      <c r="AW792" s="196"/>
      <c r="DU792" s="4"/>
      <c r="DZ792" s="196"/>
      <c r="EA792" s="196"/>
      <c r="EB792" s="196"/>
      <c r="EC792" s="196"/>
      <c r="ED792" s="196"/>
      <c r="EE792" s="196"/>
    </row>
    <row r="793" spans="49:135" ht="13" x14ac:dyDescent="0.15">
      <c r="AW793" s="196"/>
      <c r="DU793" s="4"/>
      <c r="DZ793" s="196"/>
      <c r="EA793" s="196"/>
      <c r="EB793" s="196"/>
      <c r="EC793" s="196"/>
      <c r="ED793" s="196"/>
      <c r="EE793" s="196"/>
    </row>
    <row r="794" spans="49:135" ht="13" x14ac:dyDescent="0.15">
      <c r="AW794" s="196"/>
      <c r="DU794" s="4"/>
      <c r="DZ794" s="196"/>
      <c r="EA794" s="196"/>
      <c r="EB794" s="196"/>
      <c r="EC794" s="196"/>
      <c r="ED794" s="196"/>
      <c r="EE794" s="196"/>
    </row>
    <row r="795" spans="49:135" ht="13" x14ac:dyDescent="0.15">
      <c r="AW795" s="196"/>
      <c r="DU795" s="4"/>
      <c r="DZ795" s="196"/>
      <c r="EA795" s="196"/>
      <c r="EB795" s="196"/>
      <c r="EC795" s="196"/>
      <c r="ED795" s="196"/>
      <c r="EE795" s="196"/>
    </row>
    <row r="796" spans="49:135" ht="13" x14ac:dyDescent="0.15">
      <c r="AW796" s="196"/>
      <c r="DU796" s="4"/>
      <c r="DZ796" s="196"/>
      <c r="EA796" s="196"/>
      <c r="EB796" s="196"/>
      <c r="EC796" s="196"/>
      <c r="ED796" s="196"/>
      <c r="EE796" s="196"/>
    </row>
    <row r="797" spans="49:135" ht="13" x14ac:dyDescent="0.15">
      <c r="AW797" s="196"/>
      <c r="DU797" s="4"/>
      <c r="DZ797" s="196"/>
      <c r="EA797" s="196"/>
      <c r="EB797" s="196"/>
      <c r="EC797" s="196"/>
      <c r="ED797" s="196"/>
      <c r="EE797" s="196"/>
    </row>
    <row r="798" spans="49:135" ht="13" x14ac:dyDescent="0.15">
      <c r="AW798" s="196"/>
      <c r="DU798" s="4"/>
      <c r="DZ798" s="196"/>
      <c r="EA798" s="196"/>
      <c r="EB798" s="196"/>
      <c r="EC798" s="196"/>
      <c r="ED798" s="196"/>
      <c r="EE798" s="196"/>
    </row>
    <row r="799" spans="49:135" ht="13" x14ac:dyDescent="0.15">
      <c r="AW799" s="196"/>
      <c r="DU799" s="4"/>
      <c r="DZ799" s="196"/>
      <c r="EA799" s="196"/>
      <c r="EB799" s="196"/>
      <c r="EC799" s="196"/>
      <c r="ED799" s="196"/>
      <c r="EE799" s="196"/>
    </row>
    <row r="800" spans="49:135" ht="13" x14ac:dyDescent="0.15">
      <c r="AW800" s="196"/>
      <c r="DU800" s="4"/>
      <c r="DZ800" s="196"/>
      <c r="EA800" s="196"/>
      <c r="EB800" s="196"/>
      <c r="EC800" s="196"/>
      <c r="ED800" s="196"/>
      <c r="EE800" s="196"/>
    </row>
    <row r="801" spans="49:135" ht="13" x14ac:dyDescent="0.15">
      <c r="AW801" s="196"/>
      <c r="DU801" s="4"/>
      <c r="DZ801" s="196"/>
      <c r="EA801" s="196"/>
      <c r="EB801" s="196"/>
      <c r="EC801" s="196"/>
      <c r="ED801" s="196"/>
      <c r="EE801" s="196"/>
    </row>
    <row r="802" spans="49:135" ht="13" x14ac:dyDescent="0.15">
      <c r="AW802" s="196"/>
      <c r="DU802" s="4"/>
      <c r="DZ802" s="196"/>
      <c r="EA802" s="196"/>
      <c r="EB802" s="196"/>
      <c r="EC802" s="196"/>
      <c r="ED802" s="196"/>
      <c r="EE802" s="196"/>
    </row>
    <row r="803" spans="49:135" ht="13" x14ac:dyDescent="0.15">
      <c r="AW803" s="196"/>
      <c r="DU803" s="4"/>
      <c r="DZ803" s="196"/>
      <c r="EA803" s="196"/>
      <c r="EB803" s="196"/>
      <c r="EC803" s="196"/>
      <c r="ED803" s="196"/>
      <c r="EE803" s="196"/>
    </row>
    <row r="804" spans="49:135" ht="13" x14ac:dyDescent="0.15">
      <c r="AW804" s="196"/>
      <c r="DU804" s="4"/>
      <c r="DZ804" s="196"/>
      <c r="EA804" s="196"/>
      <c r="EB804" s="196"/>
      <c r="EC804" s="196"/>
      <c r="ED804" s="196"/>
      <c r="EE804" s="196"/>
    </row>
    <row r="805" spans="49:135" ht="13" x14ac:dyDescent="0.15">
      <c r="AW805" s="196"/>
      <c r="DU805" s="4"/>
      <c r="DZ805" s="196"/>
      <c r="EA805" s="196"/>
      <c r="EB805" s="196"/>
      <c r="EC805" s="196"/>
      <c r="ED805" s="196"/>
      <c r="EE805" s="196"/>
    </row>
    <row r="806" spans="49:135" ht="13" x14ac:dyDescent="0.15">
      <c r="AW806" s="196"/>
      <c r="DU806" s="4"/>
      <c r="DZ806" s="196"/>
      <c r="EA806" s="196"/>
      <c r="EB806" s="196"/>
      <c r="EC806" s="196"/>
      <c r="ED806" s="196"/>
      <c r="EE806" s="196"/>
    </row>
    <row r="807" spans="49:135" ht="13" x14ac:dyDescent="0.15">
      <c r="AW807" s="196"/>
      <c r="DU807" s="4"/>
      <c r="DZ807" s="196"/>
      <c r="EA807" s="196"/>
      <c r="EB807" s="196"/>
      <c r="EC807" s="196"/>
      <c r="ED807" s="196"/>
      <c r="EE807" s="196"/>
    </row>
    <row r="808" spans="49:135" ht="13" x14ac:dyDescent="0.15">
      <c r="AW808" s="196"/>
      <c r="DU808" s="4"/>
      <c r="DZ808" s="196"/>
      <c r="EA808" s="196"/>
      <c r="EB808" s="196"/>
      <c r="EC808" s="196"/>
      <c r="ED808" s="196"/>
      <c r="EE808" s="196"/>
    </row>
    <row r="809" spans="49:135" ht="13" x14ac:dyDescent="0.15">
      <c r="AW809" s="196"/>
      <c r="DU809" s="4"/>
      <c r="DZ809" s="196"/>
      <c r="EA809" s="196"/>
      <c r="EB809" s="196"/>
      <c r="EC809" s="196"/>
      <c r="ED809" s="196"/>
      <c r="EE809" s="196"/>
    </row>
    <row r="810" spans="49:135" ht="13" x14ac:dyDescent="0.15">
      <c r="AW810" s="196"/>
      <c r="DU810" s="4"/>
      <c r="DZ810" s="196"/>
      <c r="EA810" s="196"/>
      <c r="EB810" s="196"/>
      <c r="EC810" s="196"/>
      <c r="ED810" s="196"/>
      <c r="EE810" s="196"/>
    </row>
    <row r="811" spans="49:135" ht="13" x14ac:dyDescent="0.15">
      <c r="AW811" s="196"/>
      <c r="DU811" s="4"/>
      <c r="DZ811" s="196"/>
      <c r="EA811" s="196"/>
      <c r="EB811" s="196"/>
      <c r="EC811" s="196"/>
      <c r="ED811" s="196"/>
      <c r="EE811" s="196"/>
    </row>
    <row r="812" spans="49:135" ht="13" x14ac:dyDescent="0.15">
      <c r="AW812" s="196"/>
      <c r="DU812" s="4"/>
      <c r="DZ812" s="196"/>
      <c r="EA812" s="196"/>
      <c r="EB812" s="196"/>
      <c r="EC812" s="196"/>
      <c r="ED812" s="196"/>
      <c r="EE812" s="196"/>
    </row>
    <row r="813" spans="49:135" ht="13" x14ac:dyDescent="0.15">
      <c r="AW813" s="196"/>
      <c r="DU813" s="4"/>
      <c r="DZ813" s="196"/>
      <c r="EA813" s="196"/>
      <c r="EB813" s="196"/>
      <c r="EC813" s="196"/>
      <c r="ED813" s="196"/>
      <c r="EE813" s="196"/>
    </row>
    <row r="814" spans="49:135" ht="13" x14ac:dyDescent="0.15">
      <c r="AW814" s="196"/>
      <c r="DU814" s="4"/>
      <c r="DZ814" s="196"/>
      <c r="EA814" s="196"/>
      <c r="EB814" s="196"/>
      <c r="EC814" s="196"/>
      <c r="ED814" s="196"/>
      <c r="EE814" s="196"/>
    </row>
    <row r="815" spans="49:135" ht="13" x14ac:dyDescent="0.15">
      <c r="AW815" s="196"/>
      <c r="DU815" s="4"/>
      <c r="DZ815" s="196"/>
      <c r="EA815" s="196"/>
      <c r="EB815" s="196"/>
      <c r="EC815" s="196"/>
      <c r="ED815" s="196"/>
      <c r="EE815" s="196"/>
    </row>
    <row r="816" spans="49:135" ht="13" x14ac:dyDescent="0.15">
      <c r="AW816" s="196"/>
      <c r="DU816" s="4"/>
      <c r="DZ816" s="196"/>
      <c r="EA816" s="196"/>
      <c r="EB816" s="196"/>
      <c r="EC816" s="196"/>
      <c r="ED816" s="196"/>
      <c r="EE816" s="196"/>
    </row>
    <row r="817" spans="49:135" ht="13" x14ac:dyDescent="0.15">
      <c r="AW817" s="196"/>
      <c r="DU817" s="4"/>
      <c r="DZ817" s="196"/>
      <c r="EA817" s="196"/>
      <c r="EB817" s="196"/>
      <c r="EC817" s="196"/>
      <c r="ED817" s="196"/>
      <c r="EE817" s="196"/>
    </row>
    <row r="818" spans="49:135" ht="13" x14ac:dyDescent="0.15">
      <c r="AW818" s="196"/>
      <c r="DU818" s="4"/>
      <c r="DZ818" s="196"/>
      <c r="EA818" s="196"/>
      <c r="EB818" s="196"/>
      <c r="EC818" s="196"/>
      <c r="ED818" s="196"/>
      <c r="EE818" s="196"/>
    </row>
    <row r="819" spans="49:135" ht="13" x14ac:dyDescent="0.15">
      <c r="AW819" s="196"/>
      <c r="DU819" s="4"/>
      <c r="DZ819" s="196"/>
      <c r="EA819" s="196"/>
      <c r="EB819" s="196"/>
      <c r="EC819" s="196"/>
      <c r="ED819" s="196"/>
      <c r="EE819" s="196"/>
    </row>
    <row r="820" spans="49:135" ht="13" x14ac:dyDescent="0.15">
      <c r="AW820" s="196"/>
      <c r="DU820" s="4"/>
      <c r="DZ820" s="196"/>
      <c r="EA820" s="196"/>
      <c r="EB820" s="196"/>
      <c r="EC820" s="196"/>
      <c r="ED820" s="196"/>
      <c r="EE820" s="196"/>
    </row>
    <row r="821" spans="49:135" ht="13" x14ac:dyDescent="0.15">
      <c r="AW821" s="196"/>
      <c r="DU821" s="4"/>
      <c r="DZ821" s="196"/>
      <c r="EA821" s="196"/>
      <c r="EB821" s="196"/>
      <c r="EC821" s="196"/>
      <c r="ED821" s="196"/>
      <c r="EE821" s="196"/>
    </row>
    <row r="822" spans="49:135" ht="13" x14ac:dyDescent="0.15">
      <c r="AW822" s="196"/>
      <c r="DU822" s="4"/>
      <c r="DZ822" s="196"/>
      <c r="EA822" s="196"/>
      <c r="EB822" s="196"/>
      <c r="EC822" s="196"/>
      <c r="ED822" s="196"/>
      <c r="EE822" s="196"/>
    </row>
    <row r="823" spans="49:135" ht="13" x14ac:dyDescent="0.15">
      <c r="AW823" s="196"/>
      <c r="DU823" s="4"/>
      <c r="DZ823" s="196"/>
      <c r="EA823" s="196"/>
      <c r="EB823" s="196"/>
      <c r="EC823" s="196"/>
      <c r="ED823" s="196"/>
      <c r="EE823" s="196"/>
    </row>
    <row r="824" spans="49:135" ht="13" x14ac:dyDescent="0.15">
      <c r="AW824" s="196"/>
      <c r="DU824" s="4"/>
      <c r="DZ824" s="196"/>
      <c r="EA824" s="196"/>
      <c r="EB824" s="196"/>
      <c r="EC824" s="196"/>
      <c r="ED824" s="196"/>
      <c r="EE824" s="196"/>
    </row>
    <row r="825" spans="49:135" ht="13" x14ac:dyDescent="0.15">
      <c r="AW825" s="196"/>
      <c r="DU825" s="4"/>
      <c r="DZ825" s="196"/>
      <c r="EA825" s="196"/>
      <c r="EB825" s="196"/>
      <c r="EC825" s="196"/>
      <c r="ED825" s="196"/>
      <c r="EE825" s="196"/>
    </row>
    <row r="826" spans="49:135" ht="13" x14ac:dyDescent="0.15">
      <c r="AW826" s="196"/>
      <c r="DU826" s="4"/>
      <c r="DZ826" s="196"/>
      <c r="EA826" s="196"/>
      <c r="EB826" s="196"/>
      <c r="EC826" s="196"/>
      <c r="ED826" s="196"/>
      <c r="EE826" s="196"/>
    </row>
    <row r="827" spans="49:135" ht="13" x14ac:dyDescent="0.15">
      <c r="AW827" s="196"/>
      <c r="DU827" s="4"/>
      <c r="DZ827" s="196"/>
      <c r="EA827" s="196"/>
      <c r="EB827" s="196"/>
      <c r="EC827" s="196"/>
      <c r="ED827" s="196"/>
      <c r="EE827" s="196"/>
    </row>
    <row r="828" spans="49:135" ht="13" x14ac:dyDescent="0.15">
      <c r="AW828" s="196"/>
      <c r="DU828" s="4"/>
      <c r="DZ828" s="196"/>
      <c r="EA828" s="196"/>
      <c r="EB828" s="196"/>
      <c r="EC828" s="196"/>
      <c r="ED828" s="196"/>
      <c r="EE828" s="196"/>
    </row>
    <row r="829" spans="49:135" ht="13" x14ac:dyDescent="0.15">
      <c r="AW829" s="196"/>
      <c r="DU829" s="4"/>
      <c r="DZ829" s="196"/>
      <c r="EA829" s="196"/>
      <c r="EB829" s="196"/>
      <c r="EC829" s="196"/>
      <c r="ED829" s="196"/>
      <c r="EE829" s="196"/>
    </row>
    <row r="830" spans="49:135" ht="13" x14ac:dyDescent="0.15">
      <c r="AW830" s="196"/>
      <c r="DU830" s="4"/>
      <c r="DZ830" s="196"/>
      <c r="EA830" s="196"/>
      <c r="EB830" s="196"/>
      <c r="EC830" s="196"/>
      <c r="ED830" s="196"/>
      <c r="EE830" s="196"/>
    </row>
    <row r="831" spans="49:135" ht="13" x14ac:dyDescent="0.15">
      <c r="AW831" s="196"/>
      <c r="DU831" s="4"/>
      <c r="DZ831" s="196"/>
      <c r="EA831" s="196"/>
      <c r="EB831" s="196"/>
      <c r="EC831" s="196"/>
      <c r="ED831" s="196"/>
      <c r="EE831" s="196"/>
    </row>
    <row r="832" spans="49:135" ht="13" x14ac:dyDescent="0.15">
      <c r="AW832" s="196"/>
      <c r="DU832" s="4"/>
      <c r="DZ832" s="196"/>
      <c r="EA832" s="196"/>
      <c r="EB832" s="196"/>
      <c r="EC832" s="196"/>
      <c r="ED832" s="196"/>
      <c r="EE832" s="196"/>
    </row>
    <row r="833" spans="49:135" ht="13" x14ac:dyDescent="0.15">
      <c r="AW833" s="196"/>
      <c r="DU833" s="4"/>
      <c r="DZ833" s="196"/>
      <c r="EA833" s="196"/>
      <c r="EB833" s="196"/>
      <c r="EC833" s="196"/>
      <c r="ED833" s="196"/>
      <c r="EE833" s="196"/>
    </row>
    <row r="834" spans="49:135" ht="13" x14ac:dyDescent="0.15">
      <c r="AW834" s="196"/>
      <c r="DU834" s="4"/>
      <c r="DZ834" s="196"/>
      <c r="EA834" s="196"/>
      <c r="EB834" s="196"/>
      <c r="EC834" s="196"/>
      <c r="ED834" s="196"/>
      <c r="EE834" s="196"/>
    </row>
    <row r="835" spans="49:135" ht="13" x14ac:dyDescent="0.15">
      <c r="AW835" s="196"/>
      <c r="DU835" s="4"/>
      <c r="DZ835" s="196"/>
      <c r="EA835" s="196"/>
      <c r="EB835" s="196"/>
      <c r="EC835" s="196"/>
      <c r="ED835" s="196"/>
      <c r="EE835" s="196"/>
    </row>
    <row r="836" spans="49:135" ht="13" x14ac:dyDescent="0.15">
      <c r="AW836" s="196"/>
      <c r="DU836" s="4"/>
      <c r="DZ836" s="196"/>
      <c r="EA836" s="196"/>
      <c r="EB836" s="196"/>
      <c r="EC836" s="196"/>
      <c r="ED836" s="196"/>
      <c r="EE836" s="196"/>
    </row>
    <row r="837" spans="49:135" ht="13" x14ac:dyDescent="0.15">
      <c r="AW837" s="196"/>
      <c r="DU837" s="4"/>
      <c r="DZ837" s="196"/>
      <c r="EA837" s="196"/>
      <c r="EB837" s="196"/>
      <c r="EC837" s="196"/>
      <c r="ED837" s="196"/>
      <c r="EE837" s="196"/>
    </row>
    <row r="838" spans="49:135" ht="13" x14ac:dyDescent="0.15">
      <c r="AW838" s="196"/>
      <c r="DU838" s="4"/>
      <c r="DZ838" s="196"/>
      <c r="EA838" s="196"/>
      <c r="EB838" s="196"/>
      <c r="EC838" s="196"/>
      <c r="ED838" s="196"/>
      <c r="EE838" s="196"/>
    </row>
    <row r="839" spans="49:135" ht="13" x14ac:dyDescent="0.15">
      <c r="AW839" s="196"/>
      <c r="DU839" s="4"/>
      <c r="DZ839" s="196"/>
      <c r="EA839" s="196"/>
      <c r="EB839" s="196"/>
      <c r="EC839" s="196"/>
      <c r="ED839" s="196"/>
      <c r="EE839" s="196"/>
    </row>
    <row r="840" spans="49:135" ht="13" x14ac:dyDescent="0.15">
      <c r="AW840" s="196"/>
      <c r="DU840" s="4"/>
      <c r="DZ840" s="196"/>
      <c r="EA840" s="196"/>
      <c r="EB840" s="196"/>
      <c r="EC840" s="196"/>
      <c r="ED840" s="196"/>
      <c r="EE840" s="196"/>
    </row>
    <row r="841" spans="49:135" ht="13" x14ac:dyDescent="0.15">
      <c r="AW841" s="196"/>
      <c r="DU841" s="4"/>
      <c r="DZ841" s="196"/>
      <c r="EA841" s="196"/>
      <c r="EB841" s="196"/>
      <c r="EC841" s="196"/>
      <c r="ED841" s="196"/>
      <c r="EE841" s="196"/>
    </row>
    <row r="842" spans="49:135" ht="13" x14ac:dyDescent="0.15">
      <c r="AW842" s="196"/>
      <c r="DU842" s="4"/>
      <c r="DZ842" s="196"/>
      <c r="EA842" s="196"/>
      <c r="EB842" s="196"/>
      <c r="EC842" s="196"/>
      <c r="ED842" s="196"/>
      <c r="EE842" s="196"/>
    </row>
    <row r="843" spans="49:135" ht="13" x14ac:dyDescent="0.15">
      <c r="AW843" s="196"/>
      <c r="DU843" s="4"/>
      <c r="DZ843" s="196"/>
      <c r="EA843" s="196"/>
      <c r="EB843" s="196"/>
      <c r="EC843" s="196"/>
      <c r="ED843" s="196"/>
      <c r="EE843" s="196"/>
    </row>
    <row r="844" spans="49:135" ht="13" x14ac:dyDescent="0.15">
      <c r="AW844" s="196"/>
      <c r="DU844" s="4"/>
      <c r="DZ844" s="196"/>
      <c r="EA844" s="196"/>
      <c r="EB844" s="196"/>
      <c r="EC844" s="196"/>
      <c r="ED844" s="196"/>
      <c r="EE844" s="196"/>
    </row>
    <row r="845" spans="49:135" ht="13" x14ac:dyDescent="0.15">
      <c r="AW845" s="196"/>
      <c r="DU845" s="4"/>
      <c r="DZ845" s="196"/>
      <c r="EA845" s="196"/>
      <c r="EB845" s="196"/>
      <c r="EC845" s="196"/>
      <c r="ED845" s="196"/>
      <c r="EE845" s="196"/>
    </row>
    <row r="846" spans="49:135" ht="13" x14ac:dyDescent="0.15">
      <c r="AW846" s="196"/>
      <c r="DU846" s="4"/>
      <c r="DZ846" s="196"/>
      <c r="EA846" s="196"/>
      <c r="EB846" s="196"/>
      <c r="EC846" s="196"/>
      <c r="ED846" s="196"/>
      <c r="EE846" s="196"/>
    </row>
    <row r="847" spans="49:135" ht="13" x14ac:dyDescent="0.15">
      <c r="AW847" s="196"/>
      <c r="DU847" s="4"/>
      <c r="DZ847" s="196"/>
      <c r="EA847" s="196"/>
      <c r="EB847" s="196"/>
      <c r="EC847" s="196"/>
      <c r="ED847" s="196"/>
      <c r="EE847" s="196"/>
    </row>
    <row r="848" spans="49:135" ht="13" x14ac:dyDescent="0.15">
      <c r="AW848" s="196"/>
      <c r="DU848" s="4"/>
      <c r="DZ848" s="196"/>
      <c r="EA848" s="196"/>
      <c r="EB848" s="196"/>
      <c r="EC848" s="196"/>
      <c r="ED848" s="196"/>
      <c r="EE848" s="196"/>
    </row>
    <row r="849" spans="49:135" ht="13" x14ac:dyDescent="0.15">
      <c r="AW849" s="196"/>
      <c r="DU849" s="4"/>
      <c r="DZ849" s="196"/>
      <c r="EA849" s="196"/>
      <c r="EB849" s="196"/>
      <c r="EC849" s="196"/>
      <c r="ED849" s="196"/>
      <c r="EE849" s="196"/>
    </row>
    <row r="850" spans="49:135" ht="13" x14ac:dyDescent="0.15">
      <c r="AW850" s="196"/>
      <c r="DU850" s="4"/>
      <c r="DZ850" s="196"/>
      <c r="EA850" s="196"/>
      <c r="EB850" s="196"/>
      <c r="EC850" s="196"/>
      <c r="ED850" s="196"/>
      <c r="EE850" s="196"/>
    </row>
    <row r="851" spans="49:135" ht="13" x14ac:dyDescent="0.15">
      <c r="AW851" s="196"/>
      <c r="DU851" s="4"/>
      <c r="DZ851" s="196"/>
      <c r="EA851" s="196"/>
      <c r="EB851" s="196"/>
      <c r="EC851" s="196"/>
      <c r="ED851" s="196"/>
      <c r="EE851" s="196"/>
    </row>
    <row r="852" spans="49:135" ht="13" x14ac:dyDescent="0.15">
      <c r="AW852" s="196"/>
      <c r="DU852" s="4"/>
      <c r="DZ852" s="196"/>
      <c r="EA852" s="196"/>
      <c r="EB852" s="196"/>
      <c r="EC852" s="196"/>
      <c r="ED852" s="196"/>
      <c r="EE852" s="196"/>
    </row>
    <row r="853" spans="49:135" ht="13" x14ac:dyDescent="0.15">
      <c r="AW853" s="196"/>
      <c r="DU853" s="4"/>
      <c r="DZ853" s="196"/>
      <c r="EA853" s="196"/>
      <c r="EB853" s="196"/>
      <c r="EC853" s="196"/>
      <c r="ED853" s="196"/>
      <c r="EE853" s="196"/>
    </row>
    <row r="854" spans="49:135" ht="13" x14ac:dyDescent="0.15">
      <c r="AW854" s="196"/>
      <c r="DU854" s="4"/>
      <c r="DZ854" s="196"/>
      <c r="EA854" s="196"/>
      <c r="EB854" s="196"/>
      <c r="EC854" s="196"/>
      <c r="ED854" s="196"/>
      <c r="EE854" s="196"/>
    </row>
    <row r="855" spans="49:135" ht="13" x14ac:dyDescent="0.15">
      <c r="AW855" s="196"/>
      <c r="DU855" s="4"/>
      <c r="DZ855" s="196"/>
      <c r="EA855" s="196"/>
      <c r="EB855" s="196"/>
      <c r="EC855" s="196"/>
      <c r="ED855" s="196"/>
      <c r="EE855" s="196"/>
    </row>
    <row r="856" spans="49:135" ht="13" x14ac:dyDescent="0.15">
      <c r="AW856" s="196"/>
      <c r="DU856" s="4"/>
      <c r="DZ856" s="196"/>
      <c r="EA856" s="196"/>
      <c r="EB856" s="196"/>
      <c r="EC856" s="196"/>
      <c r="ED856" s="196"/>
      <c r="EE856" s="196"/>
    </row>
    <row r="857" spans="49:135" ht="13" x14ac:dyDescent="0.15">
      <c r="AW857" s="196"/>
      <c r="DU857" s="4"/>
      <c r="DZ857" s="196"/>
      <c r="EA857" s="196"/>
      <c r="EB857" s="196"/>
      <c r="EC857" s="196"/>
      <c r="ED857" s="196"/>
      <c r="EE857" s="196"/>
    </row>
    <row r="858" spans="49:135" ht="13" x14ac:dyDescent="0.15">
      <c r="AW858" s="196"/>
      <c r="DU858" s="4"/>
      <c r="DZ858" s="196"/>
      <c r="EA858" s="196"/>
      <c r="EB858" s="196"/>
      <c r="EC858" s="196"/>
      <c r="ED858" s="196"/>
      <c r="EE858" s="196"/>
    </row>
    <row r="859" spans="49:135" ht="13" x14ac:dyDescent="0.15">
      <c r="AW859" s="196"/>
      <c r="DU859" s="4"/>
      <c r="DZ859" s="196"/>
      <c r="EA859" s="196"/>
      <c r="EB859" s="196"/>
      <c r="EC859" s="196"/>
      <c r="ED859" s="196"/>
      <c r="EE859" s="196"/>
    </row>
    <row r="860" spans="49:135" ht="13" x14ac:dyDescent="0.15">
      <c r="AW860" s="196"/>
      <c r="DU860" s="4"/>
      <c r="DZ860" s="196"/>
      <c r="EA860" s="196"/>
      <c r="EB860" s="196"/>
      <c r="EC860" s="196"/>
      <c r="ED860" s="196"/>
      <c r="EE860" s="196"/>
    </row>
    <row r="861" spans="49:135" ht="13" x14ac:dyDescent="0.15">
      <c r="AW861" s="196"/>
      <c r="DU861" s="4"/>
      <c r="DZ861" s="196"/>
      <c r="EA861" s="196"/>
      <c r="EB861" s="196"/>
      <c r="EC861" s="196"/>
      <c r="ED861" s="196"/>
      <c r="EE861" s="196"/>
    </row>
    <row r="862" spans="49:135" ht="13" x14ac:dyDescent="0.15">
      <c r="AW862" s="196"/>
      <c r="DU862" s="4"/>
      <c r="DZ862" s="196"/>
      <c r="EA862" s="196"/>
      <c r="EB862" s="196"/>
      <c r="EC862" s="196"/>
      <c r="ED862" s="196"/>
      <c r="EE862" s="196"/>
    </row>
    <row r="863" spans="49:135" ht="13" x14ac:dyDescent="0.15">
      <c r="AW863" s="196"/>
      <c r="DU863" s="4"/>
      <c r="DZ863" s="196"/>
      <c r="EA863" s="196"/>
      <c r="EB863" s="196"/>
      <c r="EC863" s="196"/>
      <c r="ED863" s="196"/>
      <c r="EE863" s="196"/>
    </row>
    <row r="864" spans="49:135" ht="13" x14ac:dyDescent="0.15">
      <c r="AW864" s="196"/>
      <c r="DU864" s="4"/>
      <c r="DZ864" s="196"/>
      <c r="EA864" s="196"/>
      <c r="EB864" s="196"/>
      <c r="EC864" s="196"/>
      <c r="ED864" s="196"/>
      <c r="EE864" s="196"/>
    </row>
    <row r="865" spans="49:135" ht="13" x14ac:dyDescent="0.15">
      <c r="AW865" s="196"/>
      <c r="DU865" s="4"/>
      <c r="DZ865" s="196"/>
      <c r="EA865" s="196"/>
      <c r="EB865" s="196"/>
      <c r="EC865" s="196"/>
      <c r="ED865" s="196"/>
      <c r="EE865" s="196"/>
    </row>
    <row r="866" spans="49:135" ht="13" x14ac:dyDescent="0.15">
      <c r="AW866" s="196"/>
      <c r="DU866" s="4"/>
      <c r="DZ866" s="196"/>
      <c r="EA866" s="196"/>
      <c r="EB866" s="196"/>
      <c r="EC866" s="196"/>
      <c r="ED866" s="196"/>
      <c r="EE866" s="196"/>
    </row>
    <row r="867" spans="49:135" ht="13" x14ac:dyDescent="0.15">
      <c r="AW867" s="196"/>
      <c r="DU867" s="4"/>
      <c r="DZ867" s="196"/>
      <c r="EA867" s="196"/>
      <c r="EB867" s="196"/>
      <c r="EC867" s="196"/>
      <c r="ED867" s="196"/>
      <c r="EE867" s="196"/>
    </row>
    <row r="868" spans="49:135" ht="13" x14ac:dyDescent="0.15">
      <c r="AW868" s="196"/>
      <c r="DU868" s="4"/>
      <c r="DZ868" s="196"/>
      <c r="EA868" s="196"/>
      <c r="EB868" s="196"/>
      <c r="EC868" s="196"/>
      <c r="ED868" s="196"/>
      <c r="EE868" s="196"/>
    </row>
    <row r="869" spans="49:135" ht="13" x14ac:dyDescent="0.15">
      <c r="AW869" s="196"/>
      <c r="DU869" s="4"/>
      <c r="DZ869" s="196"/>
      <c r="EA869" s="196"/>
      <c r="EB869" s="196"/>
      <c r="EC869" s="196"/>
      <c r="ED869" s="196"/>
      <c r="EE869" s="196"/>
    </row>
    <row r="870" spans="49:135" ht="13" x14ac:dyDescent="0.15">
      <c r="AW870" s="196"/>
      <c r="DU870" s="4"/>
      <c r="DZ870" s="196"/>
      <c r="EA870" s="196"/>
      <c r="EB870" s="196"/>
      <c r="EC870" s="196"/>
      <c r="ED870" s="196"/>
      <c r="EE870" s="196"/>
    </row>
    <row r="871" spans="49:135" ht="13" x14ac:dyDescent="0.15">
      <c r="AW871" s="196"/>
      <c r="DU871" s="4"/>
      <c r="DZ871" s="196"/>
      <c r="EA871" s="196"/>
      <c r="EB871" s="196"/>
      <c r="EC871" s="196"/>
      <c r="ED871" s="196"/>
      <c r="EE871" s="196"/>
    </row>
    <row r="872" spans="49:135" ht="13" x14ac:dyDescent="0.15">
      <c r="AW872" s="196"/>
      <c r="DU872" s="4"/>
      <c r="DZ872" s="196"/>
      <c r="EA872" s="196"/>
      <c r="EB872" s="196"/>
      <c r="EC872" s="196"/>
      <c r="ED872" s="196"/>
      <c r="EE872" s="196"/>
    </row>
    <row r="873" spans="49:135" ht="13" x14ac:dyDescent="0.15">
      <c r="AW873" s="196"/>
      <c r="DU873" s="4"/>
      <c r="DZ873" s="196"/>
      <c r="EA873" s="196"/>
      <c r="EB873" s="196"/>
      <c r="EC873" s="196"/>
      <c r="ED873" s="196"/>
      <c r="EE873" s="196"/>
    </row>
    <row r="874" spans="49:135" ht="13" x14ac:dyDescent="0.15">
      <c r="AW874" s="196"/>
      <c r="DU874" s="4"/>
      <c r="DZ874" s="196"/>
      <c r="EA874" s="196"/>
      <c r="EB874" s="196"/>
      <c r="EC874" s="196"/>
      <c r="ED874" s="196"/>
      <c r="EE874" s="196"/>
    </row>
    <row r="875" spans="49:135" ht="13" x14ac:dyDescent="0.15">
      <c r="AW875" s="196"/>
      <c r="DU875" s="4"/>
      <c r="DZ875" s="196"/>
      <c r="EA875" s="196"/>
      <c r="EB875" s="196"/>
      <c r="EC875" s="196"/>
      <c r="ED875" s="196"/>
      <c r="EE875" s="196"/>
    </row>
    <row r="876" spans="49:135" ht="13" x14ac:dyDescent="0.15">
      <c r="AW876" s="196"/>
      <c r="DU876" s="4"/>
      <c r="DZ876" s="196"/>
      <c r="EA876" s="196"/>
      <c r="EB876" s="196"/>
      <c r="EC876" s="196"/>
      <c r="ED876" s="196"/>
      <c r="EE876" s="196"/>
    </row>
    <row r="877" spans="49:135" ht="13" x14ac:dyDescent="0.15">
      <c r="AW877" s="196"/>
      <c r="DU877" s="4"/>
      <c r="DZ877" s="196"/>
      <c r="EA877" s="196"/>
      <c r="EB877" s="196"/>
      <c r="EC877" s="196"/>
      <c r="ED877" s="196"/>
      <c r="EE877" s="196"/>
    </row>
    <row r="878" spans="49:135" ht="13" x14ac:dyDescent="0.15">
      <c r="AW878" s="196"/>
      <c r="DU878" s="4"/>
      <c r="DZ878" s="196"/>
      <c r="EA878" s="196"/>
      <c r="EB878" s="196"/>
      <c r="EC878" s="196"/>
      <c r="ED878" s="196"/>
      <c r="EE878" s="196"/>
    </row>
    <row r="879" spans="49:135" ht="13" x14ac:dyDescent="0.15">
      <c r="AW879" s="196"/>
      <c r="DU879" s="4"/>
      <c r="DZ879" s="196"/>
      <c r="EA879" s="196"/>
      <c r="EB879" s="196"/>
      <c r="EC879" s="196"/>
      <c r="ED879" s="196"/>
      <c r="EE879" s="196"/>
    </row>
    <row r="880" spans="49:135" ht="13" x14ac:dyDescent="0.15">
      <c r="AW880" s="196"/>
      <c r="DU880" s="4"/>
      <c r="DZ880" s="196"/>
      <c r="EA880" s="196"/>
      <c r="EB880" s="196"/>
      <c r="EC880" s="196"/>
      <c r="ED880" s="196"/>
      <c r="EE880" s="196"/>
    </row>
    <row r="881" spans="49:135" ht="13" x14ac:dyDescent="0.15">
      <c r="AW881" s="196"/>
      <c r="DU881" s="4"/>
      <c r="DZ881" s="196"/>
      <c r="EA881" s="196"/>
      <c r="EB881" s="196"/>
      <c r="EC881" s="196"/>
      <c r="ED881" s="196"/>
      <c r="EE881" s="196"/>
    </row>
    <row r="882" spans="49:135" ht="13" x14ac:dyDescent="0.15">
      <c r="AW882" s="196"/>
      <c r="DU882" s="4"/>
      <c r="DZ882" s="196"/>
      <c r="EA882" s="196"/>
      <c r="EB882" s="196"/>
      <c r="EC882" s="196"/>
      <c r="ED882" s="196"/>
      <c r="EE882" s="196"/>
    </row>
    <row r="883" spans="49:135" ht="13" x14ac:dyDescent="0.15">
      <c r="AW883" s="196"/>
      <c r="DU883" s="4"/>
      <c r="DZ883" s="196"/>
      <c r="EA883" s="196"/>
      <c r="EB883" s="196"/>
      <c r="EC883" s="196"/>
      <c r="ED883" s="196"/>
      <c r="EE883" s="196"/>
    </row>
    <row r="884" spans="49:135" ht="13" x14ac:dyDescent="0.15">
      <c r="AW884" s="196"/>
      <c r="DU884" s="4"/>
      <c r="DZ884" s="196"/>
      <c r="EA884" s="196"/>
      <c r="EB884" s="196"/>
      <c r="EC884" s="196"/>
      <c r="ED884" s="196"/>
      <c r="EE884" s="196"/>
    </row>
    <row r="885" spans="49:135" ht="13" x14ac:dyDescent="0.15">
      <c r="AW885" s="196"/>
      <c r="DU885" s="4"/>
      <c r="DZ885" s="196"/>
      <c r="EA885" s="196"/>
      <c r="EB885" s="196"/>
      <c r="EC885" s="196"/>
      <c r="ED885" s="196"/>
      <c r="EE885" s="196"/>
    </row>
    <row r="886" spans="49:135" ht="13" x14ac:dyDescent="0.15">
      <c r="AW886" s="196"/>
      <c r="DU886" s="4"/>
      <c r="DZ886" s="196"/>
      <c r="EA886" s="196"/>
      <c r="EB886" s="196"/>
      <c r="EC886" s="196"/>
      <c r="ED886" s="196"/>
      <c r="EE886" s="196"/>
    </row>
    <row r="887" spans="49:135" ht="13" x14ac:dyDescent="0.15">
      <c r="AW887" s="196"/>
      <c r="DU887" s="4"/>
      <c r="DZ887" s="196"/>
      <c r="EA887" s="196"/>
      <c r="EB887" s="196"/>
      <c r="EC887" s="196"/>
      <c r="ED887" s="196"/>
      <c r="EE887" s="196"/>
    </row>
    <row r="888" spans="49:135" ht="13" x14ac:dyDescent="0.15">
      <c r="AW888" s="196"/>
      <c r="DU888" s="4"/>
      <c r="DZ888" s="196"/>
      <c r="EA888" s="196"/>
      <c r="EB888" s="196"/>
      <c r="EC888" s="196"/>
      <c r="ED888" s="196"/>
      <c r="EE888" s="196"/>
    </row>
    <row r="889" spans="49:135" ht="13" x14ac:dyDescent="0.15">
      <c r="AW889" s="196"/>
      <c r="DU889" s="4"/>
      <c r="DZ889" s="196"/>
      <c r="EA889" s="196"/>
      <c r="EB889" s="196"/>
      <c r="EC889" s="196"/>
      <c r="ED889" s="196"/>
      <c r="EE889" s="196"/>
    </row>
    <row r="890" spans="49:135" ht="13" x14ac:dyDescent="0.15">
      <c r="AW890" s="196"/>
      <c r="DU890" s="4"/>
      <c r="DZ890" s="196"/>
      <c r="EA890" s="196"/>
      <c r="EB890" s="196"/>
      <c r="EC890" s="196"/>
      <c r="ED890" s="196"/>
      <c r="EE890" s="196"/>
    </row>
    <row r="891" spans="49:135" ht="13" x14ac:dyDescent="0.15">
      <c r="AW891" s="196"/>
      <c r="DU891" s="4"/>
      <c r="DZ891" s="196"/>
      <c r="EA891" s="196"/>
      <c r="EB891" s="196"/>
      <c r="EC891" s="196"/>
      <c r="ED891" s="196"/>
      <c r="EE891" s="196"/>
    </row>
    <row r="892" spans="49:135" ht="13" x14ac:dyDescent="0.15">
      <c r="AW892" s="196"/>
      <c r="DU892" s="4"/>
      <c r="DZ892" s="196"/>
      <c r="EA892" s="196"/>
      <c r="EB892" s="196"/>
      <c r="EC892" s="196"/>
      <c r="ED892" s="196"/>
      <c r="EE892" s="196"/>
    </row>
    <row r="893" spans="49:135" ht="13" x14ac:dyDescent="0.15">
      <c r="AW893" s="196"/>
      <c r="DU893" s="4"/>
      <c r="DZ893" s="196"/>
      <c r="EA893" s="196"/>
      <c r="EB893" s="196"/>
      <c r="EC893" s="196"/>
      <c r="ED893" s="196"/>
      <c r="EE893" s="196"/>
    </row>
    <row r="894" spans="49:135" ht="13" x14ac:dyDescent="0.15">
      <c r="AW894" s="196"/>
      <c r="DU894" s="4"/>
      <c r="DZ894" s="196"/>
      <c r="EA894" s="196"/>
      <c r="EB894" s="196"/>
      <c r="EC894" s="196"/>
      <c r="ED894" s="196"/>
      <c r="EE894" s="196"/>
    </row>
    <row r="895" spans="49:135" ht="13" x14ac:dyDescent="0.15">
      <c r="AW895" s="196"/>
      <c r="DU895" s="4"/>
      <c r="DZ895" s="196"/>
      <c r="EA895" s="196"/>
      <c r="EB895" s="196"/>
      <c r="EC895" s="196"/>
      <c r="ED895" s="196"/>
      <c r="EE895" s="196"/>
    </row>
    <row r="896" spans="49:135" ht="13" x14ac:dyDescent="0.15">
      <c r="AW896" s="196"/>
      <c r="DU896" s="4"/>
      <c r="DZ896" s="196"/>
      <c r="EA896" s="196"/>
      <c r="EB896" s="196"/>
      <c r="EC896" s="196"/>
      <c r="ED896" s="196"/>
      <c r="EE896" s="196"/>
    </row>
    <row r="897" spans="49:135" ht="13" x14ac:dyDescent="0.15">
      <c r="AW897" s="196"/>
      <c r="DU897" s="4"/>
      <c r="DZ897" s="196"/>
      <c r="EA897" s="196"/>
      <c r="EB897" s="196"/>
      <c r="EC897" s="196"/>
      <c r="ED897" s="196"/>
      <c r="EE897" s="196"/>
    </row>
    <row r="898" spans="49:135" ht="13" x14ac:dyDescent="0.15">
      <c r="AW898" s="196"/>
      <c r="DU898" s="4"/>
      <c r="DZ898" s="196"/>
      <c r="EA898" s="196"/>
      <c r="EB898" s="196"/>
      <c r="EC898" s="196"/>
      <c r="ED898" s="196"/>
      <c r="EE898" s="196"/>
    </row>
    <row r="899" spans="49:135" ht="13" x14ac:dyDescent="0.15">
      <c r="AW899" s="196"/>
      <c r="DU899" s="4"/>
      <c r="DZ899" s="196"/>
      <c r="EA899" s="196"/>
      <c r="EB899" s="196"/>
      <c r="EC899" s="196"/>
      <c r="ED899" s="196"/>
      <c r="EE899" s="196"/>
    </row>
    <row r="900" spans="49:135" ht="13" x14ac:dyDescent="0.15">
      <c r="AW900" s="196"/>
      <c r="DU900" s="4"/>
      <c r="DZ900" s="196"/>
      <c r="EA900" s="196"/>
      <c r="EB900" s="196"/>
      <c r="EC900" s="196"/>
      <c r="ED900" s="196"/>
      <c r="EE900" s="196"/>
    </row>
    <row r="901" spans="49:135" ht="13" x14ac:dyDescent="0.15">
      <c r="AW901" s="196"/>
      <c r="DU901" s="4"/>
      <c r="DZ901" s="196"/>
      <c r="EA901" s="196"/>
      <c r="EB901" s="196"/>
      <c r="EC901" s="196"/>
      <c r="ED901" s="196"/>
      <c r="EE901" s="196"/>
    </row>
    <row r="902" spans="49:135" ht="13" x14ac:dyDescent="0.15">
      <c r="AW902" s="196"/>
      <c r="DU902" s="4"/>
      <c r="DZ902" s="196"/>
      <c r="EA902" s="196"/>
      <c r="EB902" s="196"/>
      <c r="EC902" s="196"/>
      <c r="ED902" s="196"/>
      <c r="EE902" s="196"/>
    </row>
    <row r="903" spans="49:135" ht="13" x14ac:dyDescent="0.15">
      <c r="AW903" s="196"/>
      <c r="DU903" s="4"/>
      <c r="DZ903" s="196"/>
      <c r="EA903" s="196"/>
      <c r="EB903" s="196"/>
      <c r="EC903" s="196"/>
      <c r="ED903" s="196"/>
      <c r="EE903" s="196"/>
    </row>
    <row r="904" spans="49:135" ht="13" x14ac:dyDescent="0.15">
      <c r="AW904" s="196"/>
      <c r="DU904" s="4"/>
      <c r="DZ904" s="196"/>
      <c r="EA904" s="196"/>
      <c r="EB904" s="196"/>
      <c r="EC904" s="196"/>
      <c r="ED904" s="196"/>
      <c r="EE904" s="196"/>
    </row>
    <row r="905" spans="49:135" ht="13" x14ac:dyDescent="0.15">
      <c r="AW905" s="196"/>
      <c r="DU905" s="4"/>
      <c r="DZ905" s="196"/>
      <c r="EA905" s="196"/>
      <c r="EB905" s="196"/>
      <c r="EC905" s="196"/>
      <c r="ED905" s="196"/>
      <c r="EE905" s="196"/>
    </row>
    <row r="906" spans="49:135" ht="13" x14ac:dyDescent="0.15">
      <c r="AW906" s="196"/>
      <c r="DU906" s="4"/>
      <c r="DZ906" s="196"/>
      <c r="EA906" s="196"/>
      <c r="EB906" s="196"/>
      <c r="EC906" s="196"/>
      <c r="ED906" s="196"/>
      <c r="EE906" s="196"/>
    </row>
    <row r="907" spans="49:135" ht="13" x14ac:dyDescent="0.15">
      <c r="AW907" s="196"/>
      <c r="DU907" s="4"/>
      <c r="DZ907" s="196"/>
      <c r="EA907" s="196"/>
      <c r="EB907" s="196"/>
      <c r="EC907" s="196"/>
      <c r="ED907" s="196"/>
      <c r="EE907" s="196"/>
    </row>
    <row r="908" spans="49:135" ht="13" x14ac:dyDescent="0.15">
      <c r="AW908" s="196"/>
      <c r="DU908" s="4"/>
      <c r="DZ908" s="196"/>
      <c r="EA908" s="196"/>
      <c r="EB908" s="196"/>
      <c r="EC908" s="196"/>
      <c r="ED908" s="196"/>
      <c r="EE908" s="196"/>
    </row>
    <row r="909" spans="49:135" ht="13" x14ac:dyDescent="0.15">
      <c r="AW909" s="196"/>
      <c r="DU909" s="4"/>
      <c r="DZ909" s="196"/>
      <c r="EA909" s="196"/>
      <c r="EB909" s="196"/>
      <c r="EC909" s="196"/>
      <c r="ED909" s="196"/>
      <c r="EE909" s="196"/>
    </row>
    <row r="910" spans="49:135" ht="13" x14ac:dyDescent="0.15">
      <c r="AW910" s="196"/>
      <c r="DU910" s="4"/>
      <c r="DZ910" s="196"/>
      <c r="EA910" s="196"/>
      <c r="EB910" s="196"/>
      <c r="EC910" s="196"/>
      <c r="ED910" s="196"/>
      <c r="EE910" s="196"/>
    </row>
    <row r="911" spans="49:135" ht="13" x14ac:dyDescent="0.15">
      <c r="AW911" s="196"/>
      <c r="DU911" s="4"/>
      <c r="DZ911" s="196"/>
      <c r="EA911" s="196"/>
      <c r="EB911" s="196"/>
      <c r="EC911" s="196"/>
      <c r="ED911" s="196"/>
      <c r="EE911" s="196"/>
    </row>
    <row r="912" spans="49:135" ht="13" x14ac:dyDescent="0.15">
      <c r="AW912" s="196"/>
      <c r="DU912" s="4"/>
      <c r="DZ912" s="196"/>
      <c r="EA912" s="196"/>
      <c r="EB912" s="196"/>
      <c r="EC912" s="196"/>
      <c r="ED912" s="196"/>
      <c r="EE912" s="196"/>
    </row>
    <row r="913" spans="49:135" ht="13" x14ac:dyDescent="0.15">
      <c r="AW913" s="196"/>
      <c r="DU913" s="4"/>
      <c r="DZ913" s="196"/>
      <c r="EA913" s="196"/>
      <c r="EB913" s="196"/>
      <c r="EC913" s="196"/>
      <c r="ED913" s="196"/>
      <c r="EE913" s="196"/>
    </row>
    <row r="914" spans="49:135" ht="13" x14ac:dyDescent="0.15">
      <c r="AW914" s="196"/>
      <c r="DU914" s="4"/>
      <c r="DZ914" s="196"/>
      <c r="EA914" s="196"/>
      <c r="EB914" s="196"/>
      <c r="EC914" s="196"/>
      <c r="ED914" s="196"/>
      <c r="EE914" s="196"/>
    </row>
    <row r="915" spans="49:135" ht="13" x14ac:dyDescent="0.15">
      <c r="AW915" s="196"/>
      <c r="DU915" s="4"/>
      <c r="DZ915" s="196"/>
      <c r="EA915" s="196"/>
      <c r="EB915" s="196"/>
      <c r="EC915" s="196"/>
      <c r="ED915" s="196"/>
      <c r="EE915" s="196"/>
    </row>
    <row r="916" spans="49:135" ht="13" x14ac:dyDescent="0.15">
      <c r="AW916" s="196"/>
      <c r="DU916" s="4"/>
      <c r="DZ916" s="196"/>
      <c r="EA916" s="196"/>
      <c r="EB916" s="196"/>
      <c r="EC916" s="196"/>
      <c r="ED916" s="196"/>
      <c r="EE916" s="196"/>
    </row>
    <row r="917" spans="49:135" ht="13" x14ac:dyDescent="0.15">
      <c r="AW917" s="196"/>
      <c r="DU917" s="4"/>
      <c r="DZ917" s="196"/>
      <c r="EA917" s="196"/>
      <c r="EB917" s="196"/>
      <c r="EC917" s="196"/>
      <c r="ED917" s="196"/>
      <c r="EE917" s="196"/>
    </row>
    <row r="918" spans="49:135" ht="13" x14ac:dyDescent="0.15">
      <c r="AW918" s="196"/>
      <c r="DU918" s="4"/>
      <c r="DZ918" s="196"/>
      <c r="EA918" s="196"/>
      <c r="EB918" s="196"/>
      <c r="EC918" s="196"/>
      <c r="ED918" s="196"/>
      <c r="EE918" s="196"/>
    </row>
    <row r="919" spans="49:135" ht="13" x14ac:dyDescent="0.15">
      <c r="AW919" s="196"/>
      <c r="DU919" s="4"/>
      <c r="DZ919" s="196"/>
      <c r="EA919" s="196"/>
      <c r="EB919" s="196"/>
      <c r="EC919" s="196"/>
      <c r="ED919" s="196"/>
      <c r="EE919" s="196"/>
    </row>
    <row r="920" spans="49:135" ht="13" x14ac:dyDescent="0.15">
      <c r="AW920" s="196"/>
      <c r="DU920" s="4"/>
      <c r="DZ920" s="196"/>
      <c r="EA920" s="196"/>
      <c r="EB920" s="196"/>
      <c r="EC920" s="196"/>
      <c r="ED920" s="196"/>
      <c r="EE920" s="196"/>
    </row>
    <row r="921" spans="49:135" ht="13" x14ac:dyDescent="0.15">
      <c r="AW921" s="196"/>
      <c r="DU921" s="4"/>
      <c r="DZ921" s="196"/>
      <c r="EA921" s="196"/>
      <c r="EB921" s="196"/>
      <c r="EC921" s="196"/>
      <c r="ED921" s="196"/>
      <c r="EE921" s="196"/>
    </row>
    <row r="922" spans="49:135" ht="13" x14ac:dyDescent="0.15">
      <c r="AW922" s="196"/>
      <c r="DU922" s="4"/>
      <c r="DZ922" s="196"/>
      <c r="EA922" s="196"/>
      <c r="EB922" s="196"/>
      <c r="EC922" s="196"/>
      <c r="ED922" s="196"/>
      <c r="EE922" s="196"/>
    </row>
    <row r="923" spans="49:135" ht="13" x14ac:dyDescent="0.15">
      <c r="AW923" s="196"/>
      <c r="DU923" s="4"/>
      <c r="DZ923" s="196"/>
      <c r="EA923" s="196"/>
      <c r="EB923" s="196"/>
      <c r="EC923" s="196"/>
      <c r="ED923" s="196"/>
      <c r="EE923" s="196"/>
    </row>
    <row r="924" spans="49:135" ht="13" x14ac:dyDescent="0.15">
      <c r="AW924" s="196"/>
      <c r="DU924" s="4"/>
      <c r="DZ924" s="196"/>
      <c r="EA924" s="196"/>
      <c r="EB924" s="196"/>
      <c r="EC924" s="196"/>
      <c r="ED924" s="196"/>
      <c r="EE924" s="196"/>
    </row>
    <row r="925" spans="49:135" ht="13" x14ac:dyDescent="0.15">
      <c r="AW925" s="196"/>
      <c r="DU925" s="4"/>
      <c r="DZ925" s="196"/>
      <c r="EA925" s="196"/>
      <c r="EB925" s="196"/>
      <c r="EC925" s="196"/>
      <c r="ED925" s="196"/>
      <c r="EE925" s="196"/>
    </row>
    <row r="926" spans="49:135" ht="13" x14ac:dyDescent="0.15">
      <c r="AW926" s="196"/>
      <c r="DU926" s="4"/>
      <c r="DZ926" s="196"/>
      <c r="EA926" s="196"/>
      <c r="EB926" s="196"/>
      <c r="EC926" s="196"/>
      <c r="ED926" s="196"/>
      <c r="EE926" s="196"/>
    </row>
    <row r="927" spans="49:135" ht="13" x14ac:dyDescent="0.15">
      <c r="AW927" s="196"/>
      <c r="DU927" s="4"/>
      <c r="DZ927" s="196"/>
      <c r="EA927" s="196"/>
      <c r="EB927" s="196"/>
      <c r="EC927" s="196"/>
      <c r="ED927" s="196"/>
      <c r="EE927" s="196"/>
    </row>
    <row r="928" spans="49:135" ht="13" x14ac:dyDescent="0.15">
      <c r="AW928" s="196"/>
      <c r="DU928" s="4"/>
      <c r="DZ928" s="196"/>
      <c r="EA928" s="196"/>
      <c r="EB928" s="196"/>
      <c r="EC928" s="196"/>
      <c r="ED928" s="196"/>
      <c r="EE928" s="196"/>
    </row>
    <row r="929" spans="49:135" ht="13" x14ac:dyDescent="0.15">
      <c r="AW929" s="196"/>
      <c r="DU929" s="4"/>
      <c r="DZ929" s="196"/>
      <c r="EA929" s="196"/>
      <c r="EB929" s="196"/>
      <c r="EC929" s="196"/>
      <c r="ED929" s="196"/>
      <c r="EE929" s="196"/>
    </row>
    <row r="930" spans="49:135" ht="13" x14ac:dyDescent="0.15">
      <c r="AW930" s="196"/>
      <c r="DU930" s="4"/>
      <c r="DZ930" s="196"/>
      <c r="EA930" s="196"/>
      <c r="EB930" s="196"/>
      <c r="EC930" s="196"/>
      <c r="ED930" s="196"/>
      <c r="EE930" s="196"/>
    </row>
    <row r="931" spans="49:135" ht="13" x14ac:dyDescent="0.15">
      <c r="AW931" s="196"/>
      <c r="DU931" s="4"/>
      <c r="DZ931" s="196"/>
      <c r="EA931" s="196"/>
      <c r="EB931" s="196"/>
      <c r="EC931" s="196"/>
      <c r="ED931" s="196"/>
      <c r="EE931" s="196"/>
    </row>
    <row r="932" spans="49:135" ht="13" x14ac:dyDescent="0.15">
      <c r="AW932" s="196"/>
      <c r="DU932" s="4"/>
      <c r="DZ932" s="196"/>
      <c r="EA932" s="196"/>
      <c r="EB932" s="196"/>
      <c r="EC932" s="196"/>
      <c r="ED932" s="196"/>
      <c r="EE932" s="196"/>
    </row>
    <row r="933" spans="49:135" ht="13" x14ac:dyDescent="0.15">
      <c r="AW933" s="196"/>
      <c r="DU933" s="4"/>
      <c r="DZ933" s="196"/>
      <c r="EA933" s="196"/>
      <c r="EB933" s="196"/>
      <c r="EC933" s="196"/>
      <c r="ED933" s="196"/>
      <c r="EE933" s="196"/>
    </row>
    <row r="934" spans="49:135" ht="13" x14ac:dyDescent="0.15">
      <c r="AW934" s="196"/>
      <c r="DU934" s="4"/>
      <c r="DZ934" s="196"/>
      <c r="EA934" s="196"/>
      <c r="EB934" s="196"/>
      <c r="EC934" s="196"/>
      <c r="ED934" s="196"/>
      <c r="EE934" s="196"/>
    </row>
    <row r="935" spans="49:135" ht="13" x14ac:dyDescent="0.15">
      <c r="AW935" s="196"/>
      <c r="DU935" s="4"/>
      <c r="DZ935" s="196"/>
      <c r="EA935" s="196"/>
      <c r="EB935" s="196"/>
      <c r="EC935" s="196"/>
      <c r="ED935" s="196"/>
      <c r="EE935" s="196"/>
    </row>
    <row r="936" spans="49:135" ht="13" x14ac:dyDescent="0.15">
      <c r="AW936" s="196"/>
      <c r="DU936" s="4"/>
      <c r="DZ936" s="196"/>
      <c r="EA936" s="196"/>
      <c r="EB936" s="196"/>
      <c r="EC936" s="196"/>
      <c r="ED936" s="196"/>
      <c r="EE936" s="196"/>
    </row>
    <row r="937" spans="49:135" ht="13" x14ac:dyDescent="0.15">
      <c r="AW937" s="196"/>
      <c r="DU937" s="4"/>
      <c r="DZ937" s="196"/>
      <c r="EA937" s="196"/>
      <c r="EB937" s="196"/>
      <c r="EC937" s="196"/>
      <c r="ED937" s="196"/>
      <c r="EE937" s="196"/>
    </row>
    <row r="938" spans="49:135" ht="13" x14ac:dyDescent="0.15">
      <c r="AW938" s="196"/>
      <c r="DU938" s="4"/>
      <c r="DZ938" s="196"/>
      <c r="EA938" s="196"/>
      <c r="EB938" s="196"/>
      <c r="EC938" s="196"/>
      <c r="ED938" s="196"/>
      <c r="EE938" s="196"/>
    </row>
    <row r="939" spans="49:135" ht="13" x14ac:dyDescent="0.15">
      <c r="AW939" s="196"/>
      <c r="DU939" s="4"/>
      <c r="DZ939" s="196"/>
      <c r="EA939" s="196"/>
      <c r="EB939" s="196"/>
      <c r="EC939" s="196"/>
      <c r="ED939" s="196"/>
      <c r="EE939" s="196"/>
    </row>
    <row r="940" spans="49:135" ht="13" x14ac:dyDescent="0.15">
      <c r="AW940" s="196"/>
      <c r="DU940" s="4"/>
      <c r="DZ940" s="196"/>
      <c r="EA940" s="196"/>
      <c r="EB940" s="196"/>
      <c r="EC940" s="196"/>
      <c r="ED940" s="196"/>
      <c r="EE940" s="196"/>
    </row>
    <row r="941" spans="49:135" ht="13" x14ac:dyDescent="0.15">
      <c r="AW941" s="196"/>
      <c r="DU941" s="4"/>
      <c r="DZ941" s="196"/>
      <c r="EA941" s="196"/>
      <c r="EB941" s="196"/>
      <c r="EC941" s="196"/>
      <c r="ED941" s="196"/>
      <c r="EE941" s="196"/>
    </row>
    <row r="942" spans="49:135" ht="13" x14ac:dyDescent="0.15">
      <c r="AW942" s="196"/>
      <c r="DU942" s="4"/>
      <c r="DZ942" s="196"/>
      <c r="EA942" s="196"/>
      <c r="EB942" s="196"/>
      <c r="EC942" s="196"/>
      <c r="ED942" s="196"/>
      <c r="EE942" s="196"/>
    </row>
    <row r="943" spans="49:135" ht="13" x14ac:dyDescent="0.15">
      <c r="AW943" s="196"/>
      <c r="DU943" s="4"/>
      <c r="DZ943" s="196"/>
      <c r="EA943" s="196"/>
      <c r="EB943" s="196"/>
      <c r="EC943" s="196"/>
      <c r="ED943" s="196"/>
      <c r="EE943" s="196"/>
    </row>
    <row r="944" spans="49:135" ht="13" x14ac:dyDescent="0.15">
      <c r="AW944" s="196"/>
      <c r="DU944" s="4"/>
      <c r="DZ944" s="196"/>
      <c r="EA944" s="196"/>
      <c r="EB944" s="196"/>
      <c r="EC944" s="196"/>
      <c r="ED944" s="196"/>
      <c r="EE944" s="196"/>
    </row>
    <row r="945" spans="49:135" ht="13" x14ac:dyDescent="0.15">
      <c r="AW945" s="196"/>
      <c r="DU945" s="4"/>
      <c r="DZ945" s="196"/>
      <c r="EA945" s="196"/>
      <c r="EB945" s="196"/>
      <c r="EC945" s="196"/>
      <c r="ED945" s="196"/>
      <c r="EE945" s="196"/>
    </row>
    <row r="946" spans="49:135" ht="13" x14ac:dyDescent="0.15">
      <c r="AW946" s="196"/>
      <c r="DU946" s="4"/>
      <c r="DZ946" s="196"/>
      <c r="EA946" s="196"/>
      <c r="EB946" s="196"/>
      <c r="EC946" s="196"/>
      <c r="ED946" s="196"/>
      <c r="EE946" s="196"/>
    </row>
    <row r="947" spans="49:135" ht="13" x14ac:dyDescent="0.15">
      <c r="AW947" s="196"/>
      <c r="DU947" s="4"/>
      <c r="DZ947" s="196"/>
      <c r="EA947" s="196"/>
      <c r="EB947" s="196"/>
      <c r="EC947" s="196"/>
      <c r="ED947" s="196"/>
      <c r="EE947" s="196"/>
    </row>
    <row r="948" spans="49:135" ht="13" x14ac:dyDescent="0.15">
      <c r="AW948" s="196"/>
      <c r="DU948" s="4"/>
      <c r="DZ948" s="196"/>
      <c r="EA948" s="196"/>
      <c r="EB948" s="196"/>
      <c r="EC948" s="196"/>
      <c r="ED948" s="196"/>
      <c r="EE948" s="196"/>
    </row>
    <row r="949" spans="49:135" ht="13" x14ac:dyDescent="0.15">
      <c r="AW949" s="196"/>
      <c r="DU949" s="4"/>
      <c r="DZ949" s="196"/>
      <c r="EA949" s="196"/>
      <c r="EB949" s="196"/>
      <c r="EC949" s="196"/>
      <c r="ED949" s="196"/>
      <c r="EE949" s="196"/>
    </row>
    <row r="950" spans="49:135" ht="13" x14ac:dyDescent="0.15">
      <c r="AW950" s="196"/>
      <c r="DU950" s="4"/>
      <c r="DZ950" s="196"/>
      <c r="EA950" s="196"/>
      <c r="EB950" s="196"/>
      <c r="EC950" s="196"/>
      <c r="ED950" s="196"/>
      <c r="EE950" s="196"/>
    </row>
    <row r="951" spans="49:135" ht="13" x14ac:dyDescent="0.15">
      <c r="AW951" s="196"/>
      <c r="DU951" s="4"/>
      <c r="DZ951" s="196"/>
      <c r="EA951" s="196"/>
      <c r="EB951" s="196"/>
      <c r="EC951" s="196"/>
      <c r="ED951" s="196"/>
      <c r="EE951" s="196"/>
    </row>
    <row r="952" spans="49:135" ht="13" x14ac:dyDescent="0.15">
      <c r="AW952" s="196"/>
      <c r="DU952" s="4"/>
      <c r="DZ952" s="196"/>
      <c r="EA952" s="196"/>
      <c r="EB952" s="196"/>
      <c r="EC952" s="196"/>
      <c r="ED952" s="196"/>
      <c r="EE952" s="196"/>
    </row>
    <row r="953" spans="49:135" ht="13" x14ac:dyDescent="0.15">
      <c r="AW953" s="196"/>
      <c r="DU953" s="4"/>
      <c r="DZ953" s="196"/>
      <c r="EA953" s="196"/>
      <c r="EB953" s="196"/>
      <c r="EC953" s="196"/>
      <c r="ED953" s="196"/>
      <c r="EE953" s="196"/>
    </row>
    <row r="954" spans="49:135" ht="13" x14ac:dyDescent="0.15">
      <c r="AW954" s="196"/>
      <c r="DU954" s="4"/>
      <c r="DZ954" s="196"/>
      <c r="EA954" s="196"/>
      <c r="EB954" s="196"/>
      <c r="EC954" s="196"/>
      <c r="ED954" s="196"/>
      <c r="EE954" s="196"/>
    </row>
    <row r="955" spans="49:135" ht="13" x14ac:dyDescent="0.15">
      <c r="AW955" s="196"/>
      <c r="DU955" s="4"/>
      <c r="DZ955" s="196"/>
      <c r="EA955" s="196"/>
      <c r="EB955" s="196"/>
      <c r="EC955" s="196"/>
      <c r="ED955" s="196"/>
      <c r="EE955" s="196"/>
    </row>
    <row r="956" spans="49:135" ht="13" x14ac:dyDescent="0.15">
      <c r="AW956" s="196"/>
      <c r="DU956" s="4"/>
      <c r="DZ956" s="196"/>
      <c r="EA956" s="196"/>
      <c r="EB956" s="196"/>
      <c r="EC956" s="196"/>
      <c r="ED956" s="196"/>
      <c r="EE956" s="196"/>
    </row>
    <row r="957" spans="49:135" ht="13" x14ac:dyDescent="0.15">
      <c r="AW957" s="196"/>
      <c r="DU957" s="4"/>
      <c r="DZ957" s="196"/>
      <c r="EA957" s="196"/>
      <c r="EB957" s="196"/>
      <c r="EC957" s="196"/>
      <c r="ED957" s="196"/>
      <c r="EE957" s="196"/>
    </row>
    <row r="958" spans="49:135" ht="13" x14ac:dyDescent="0.15">
      <c r="AW958" s="196"/>
      <c r="DU958" s="4"/>
      <c r="DZ958" s="196"/>
      <c r="EA958" s="196"/>
      <c r="EB958" s="196"/>
      <c r="EC958" s="196"/>
      <c r="ED958" s="196"/>
      <c r="EE958" s="196"/>
    </row>
    <row r="959" spans="49:135" ht="13" x14ac:dyDescent="0.15">
      <c r="AW959" s="196"/>
      <c r="DU959" s="4"/>
      <c r="DZ959" s="196"/>
      <c r="EA959" s="196"/>
      <c r="EB959" s="196"/>
      <c r="EC959" s="196"/>
      <c r="ED959" s="196"/>
      <c r="EE959" s="196"/>
    </row>
    <row r="960" spans="49:135" ht="13" x14ac:dyDescent="0.15">
      <c r="AW960" s="196"/>
      <c r="DU960" s="4"/>
      <c r="DZ960" s="196"/>
      <c r="EA960" s="196"/>
      <c r="EB960" s="196"/>
      <c r="EC960" s="196"/>
      <c r="ED960" s="196"/>
      <c r="EE960" s="196"/>
    </row>
    <row r="961" spans="49:135" ht="13" x14ac:dyDescent="0.15">
      <c r="AW961" s="196"/>
      <c r="DU961" s="4"/>
      <c r="DZ961" s="196"/>
      <c r="EA961" s="196"/>
      <c r="EB961" s="196"/>
      <c r="EC961" s="196"/>
      <c r="ED961" s="196"/>
      <c r="EE961" s="196"/>
    </row>
    <row r="962" spans="49:135" ht="13" x14ac:dyDescent="0.15">
      <c r="AW962" s="196"/>
      <c r="DU962" s="4"/>
      <c r="DZ962" s="196"/>
      <c r="EA962" s="196"/>
      <c r="EB962" s="196"/>
      <c r="EC962" s="196"/>
      <c r="ED962" s="196"/>
      <c r="EE962" s="196"/>
    </row>
    <row r="963" spans="49:135" ht="13" x14ac:dyDescent="0.15">
      <c r="AW963" s="196"/>
      <c r="DU963" s="4"/>
      <c r="DZ963" s="196"/>
      <c r="EA963" s="196"/>
      <c r="EB963" s="196"/>
      <c r="EC963" s="196"/>
      <c r="ED963" s="196"/>
      <c r="EE963" s="196"/>
    </row>
    <row r="964" spans="49:135" ht="13" x14ac:dyDescent="0.15">
      <c r="AW964" s="196"/>
      <c r="DU964" s="4"/>
      <c r="DZ964" s="196"/>
      <c r="EA964" s="196"/>
      <c r="EB964" s="196"/>
      <c r="EC964" s="196"/>
      <c r="ED964" s="196"/>
      <c r="EE964" s="196"/>
    </row>
    <row r="965" spans="49:135" ht="13" x14ac:dyDescent="0.15">
      <c r="AW965" s="196"/>
      <c r="DU965" s="4"/>
      <c r="DZ965" s="196"/>
      <c r="EA965" s="196"/>
      <c r="EB965" s="196"/>
      <c r="EC965" s="196"/>
      <c r="ED965" s="196"/>
      <c r="EE965" s="196"/>
    </row>
    <row r="966" spans="49:135" ht="13" x14ac:dyDescent="0.15">
      <c r="AW966" s="196"/>
      <c r="DU966" s="4"/>
      <c r="DZ966" s="196"/>
      <c r="EA966" s="196"/>
      <c r="EB966" s="196"/>
      <c r="EC966" s="196"/>
      <c r="ED966" s="196"/>
      <c r="EE966" s="196"/>
    </row>
    <row r="967" spans="49:135" ht="13" x14ac:dyDescent="0.15">
      <c r="AW967" s="196"/>
      <c r="DU967" s="4"/>
      <c r="DZ967" s="196"/>
      <c r="EA967" s="196"/>
      <c r="EB967" s="196"/>
      <c r="EC967" s="196"/>
      <c r="ED967" s="196"/>
      <c r="EE967" s="196"/>
    </row>
    <row r="968" spans="49:135" ht="13" x14ac:dyDescent="0.15">
      <c r="AW968" s="196"/>
      <c r="DU968" s="4"/>
      <c r="DZ968" s="196"/>
      <c r="EA968" s="196"/>
      <c r="EB968" s="196"/>
      <c r="EC968" s="196"/>
      <c r="ED968" s="196"/>
      <c r="EE968" s="196"/>
    </row>
    <row r="969" spans="49:135" ht="13" x14ac:dyDescent="0.15">
      <c r="AW969" s="196"/>
      <c r="DU969" s="4"/>
      <c r="DZ969" s="196"/>
      <c r="EA969" s="196"/>
      <c r="EB969" s="196"/>
      <c r="EC969" s="196"/>
      <c r="ED969" s="196"/>
      <c r="EE969" s="196"/>
    </row>
    <row r="970" spans="49:135" ht="13" x14ac:dyDescent="0.15">
      <c r="AW970" s="196"/>
      <c r="DU970" s="4"/>
      <c r="DZ970" s="196"/>
      <c r="EA970" s="196"/>
      <c r="EB970" s="196"/>
      <c r="EC970" s="196"/>
      <c r="ED970" s="196"/>
      <c r="EE970" s="196"/>
    </row>
    <row r="971" spans="49:135" ht="13" x14ac:dyDescent="0.15">
      <c r="AW971" s="196"/>
      <c r="DU971" s="4"/>
      <c r="DZ971" s="196"/>
      <c r="EA971" s="196"/>
      <c r="EB971" s="196"/>
      <c r="EC971" s="196"/>
      <c r="ED971" s="196"/>
      <c r="EE971" s="196"/>
    </row>
    <row r="972" spans="49:135" ht="13" x14ac:dyDescent="0.15">
      <c r="AW972" s="196"/>
      <c r="DU972" s="4"/>
      <c r="DZ972" s="196"/>
      <c r="EA972" s="196"/>
      <c r="EB972" s="196"/>
      <c r="EC972" s="196"/>
      <c r="ED972" s="196"/>
      <c r="EE972" s="196"/>
    </row>
    <row r="973" spans="49:135" ht="13" x14ac:dyDescent="0.15">
      <c r="AW973" s="196"/>
      <c r="DU973" s="4"/>
      <c r="DZ973" s="196"/>
      <c r="EA973" s="196"/>
      <c r="EB973" s="196"/>
      <c r="EC973" s="196"/>
      <c r="ED973" s="196"/>
      <c r="EE973" s="196"/>
    </row>
    <row r="974" spans="49:135" ht="13" x14ac:dyDescent="0.15">
      <c r="AW974" s="196"/>
      <c r="DU974" s="4"/>
      <c r="DZ974" s="196"/>
      <c r="EA974" s="196"/>
      <c r="EB974" s="196"/>
      <c r="EC974" s="196"/>
      <c r="ED974" s="196"/>
      <c r="EE974" s="196"/>
    </row>
    <row r="975" spans="49:135" ht="13" x14ac:dyDescent="0.15">
      <c r="AW975" s="196"/>
      <c r="DU975" s="4"/>
      <c r="DZ975" s="196"/>
      <c r="EA975" s="196"/>
      <c r="EB975" s="196"/>
      <c r="EC975" s="196"/>
      <c r="ED975" s="196"/>
      <c r="EE975" s="196"/>
    </row>
    <row r="976" spans="49:135" ht="13" x14ac:dyDescent="0.15">
      <c r="AW976" s="196"/>
      <c r="DU976" s="4"/>
      <c r="DZ976" s="196"/>
      <c r="EA976" s="196"/>
      <c r="EB976" s="196"/>
      <c r="EC976" s="196"/>
      <c r="ED976" s="196"/>
      <c r="EE976" s="196"/>
    </row>
    <row r="977" spans="49:135" ht="13" x14ac:dyDescent="0.15">
      <c r="AW977" s="196"/>
      <c r="DU977" s="4"/>
      <c r="DZ977" s="196"/>
      <c r="EA977" s="196"/>
      <c r="EB977" s="196"/>
      <c r="EC977" s="196"/>
      <c r="ED977" s="196"/>
      <c r="EE977" s="196"/>
    </row>
    <row r="978" spans="49:135" ht="13" x14ac:dyDescent="0.15">
      <c r="AW978" s="196"/>
      <c r="DU978" s="4"/>
      <c r="DZ978" s="196"/>
      <c r="EA978" s="196"/>
      <c r="EB978" s="196"/>
      <c r="EC978" s="196"/>
      <c r="ED978" s="196"/>
      <c r="EE978" s="196"/>
    </row>
    <row r="979" spans="49:135" ht="13" x14ac:dyDescent="0.15">
      <c r="AW979" s="196"/>
      <c r="DU979" s="4"/>
      <c r="DZ979" s="196"/>
      <c r="EA979" s="196"/>
      <c r="EB979" s="196"/>
      <c r="EC979" s="196"/>
      <c r="ED979" s="196"/>
      <c r="EE979" s="196"/>
    </row>
    <row r="980" spans="49:135" ht="13" x14ac:dyDescent="0.15">
      <c r="AW980" s="196"/>
      <c r="DU980" s="4"/>
      <c r="DZ980" s="196"/>
      <c r="EA980" s="196"/>
      <c r="EB980" s="196"/>
      <c r="EC980" s="196"/>
      <c r="ED980" s="196"/>
      <c r="EE980" s="196"/>
    </row>
    <row r="981" spans="49:135" ht="13" x14ac:dyDescent="0.15">
      <c r="AW981" s="196"/>
      <c r="DU981" s="4"/>
      <c r="DZ981" s="196"/>
      <c r="EA981" s="196"/>
      <c r="EB981" s="196"/>
      <c r="EC981" s="196"/>
      <c r="ED981" s="196"/>
      <c r="EE981" s="196"/>
    </row>
    <row r="982" spans="49:135" ht="13" x14ac:dyDescent="0.15">
      <c r="AW982" s="196"/>
      <c r="DU982" s="4"/>
      <c r="DZ982" s="196"/>
      <c r="EA982" s="196"/>
      <c r="EB982" s="196"/>
      <c r="EC982" s="196"/>
      <c r="ED982" s="196"/>
      <c r="EE982" s="196"/>
    </row>
    <row r="983" spans="49:135" ht="13" x14ac:dyDescent="0.15">
      <c r="AW983" s="196"/>
      <c r="DU983" s="4"/>
      <c r="DZ983" s="196"/>
      <c r="EA983" s="196"/>
      <c r="EB983" s="196"/>
      <c r="EC983" s="196"/>
      <c r="ED983" s="196"/>
      <c r="EE983" s="196"/>
    </row>
    <row r="984" spans="49:135" ht="13" x14ac:dyDescent="0.15">
      <c r="AW984" s="196"/>
      <c r="DU984" s="4"/>
      <c r="DZ984" s="196"/>
      <c r="EA984" s="196"/>
      <c r="EB984" s="196"/>
      <c r="EC984" s="196"/>
      <c r="ED984" s="196"/>
      <c r="EE984" s="196"/>
    </row>
    <row r="985" spans="49:135" ht="13" x14ac:dyDescent="0.15">
      <c r="AW985" s="196"/>
      <c r="DU985" s="4"/>
      <c r="DZ985" s="196"/>
      <c r="EA985" s="196"/>
      <c r="EB985" s="196"/>
      <c r="EC985" s="196"/>
      <c r="ED985" s="196"/>
      <c r="EE985" s="196"/>
    </row>
    <row r="986" spans="49:135" ht="13" x14ac:dyDescent="0.15">
      <c r="AW986" s="196"/>
      <c r="DU986" s="4"/>
      <c r="DZ986" s="196"/>
      <c r="EA986" s="196"/>
      <c r="EB986" s="196"/>
      <c r="EC986" s="196"/>
      <c r="ED986" s="196"/>
      <c r="EE986" s="196"/>
    </row>
    <row r="987" spans="49:135" ht="13" x14ac:dyDescent="0.15">
      <c r="AW987" s="196"/>
      <c r="DU987" s="4"/>
      <c r="DZ987" s="196"/>
      <c r="EA987" s="196"/>
      <c r="EB987" s="196"/>
      <c r="EC987" s="196"/>
      <c r="ED987" s="196"/>
      <c r="EE987" s="196"/>
    </row>
    <row r="988" spans="49:135" ht="13" x14ac:dyDescent="0.15">
      <c r="AW988" s="196"/>
      <c r="DU988" s="4"/>
      <c r="DZ988" s="196"/>
      <c r="EA988" s="196"/>
      <c r="EB988" s="196"/>
      <c r="EC988" s="196"/>
      <c r="ED988" s="196"/>
      <c r="EE988" s="196"/>
    </row>
    <row r="989" spans="49:135" ht="13" x14ac:dyDescent="0.15">
      <c r="AW989" s="196"/>
      <c r="DU989" s="4"/>
      <c r="DZ989" s="196"/>
      <c r="EA989" s="196"/>
      <c r="EB989" s="196"/>
      <c r="EC989" s="196"/>
      <c r="ED989" s="196"/>
      <c r="EE989" s="196"/>
    </row>
    <row r="990" spans="49:135" ht="13" x14ac:dyDescent="0.15">
      <c r="AW990" s="196"/>
      <c r="DU990" s="4"/>
      <c r="DZ990" s="196"/>
      <c r="EA990" s="196"/>
      <c r="EB990" s="196"/>
      <c r="EC990" s="196"/>
      <c r="ED990" s="196"/>
      <c r="EE990" s="196"/>
    </row>
    <row r="991" spans="49:135" ht="13" x14ac:dyDescent="0.15">
      <c r="AW991" s="196"/>
      <c r="DU991" s="4"/>
      <c r="DZ991" s="196"/>
      <c r="EA991" s="196"/>
      <c r="EB991" s="196"/>
      <c r="EC991" s="196"/>
      <c r="ED991" s="196"/>
      <c r="EE991" s="196"/>
    </row>
    <row r="992" spans="49:135" ht="13" x14ac:dyDescent="0.15">
      <c r="AW992" s="196"/>
      <c r="DU992" s="4"/>
      <c r="DZ992" s="196"/>
      <c r="EA992" s="196"/>
      <c r="EB992" s="196"/>
      <c r="EC992" s="196"/>
      <c r="ED992" s="196"/>
      <c r="EE992" s="196"/>
    </row>
    <row r="993" spans="49:135" ht="13" x14ac:dyDescent="0.15">
      <c r="AW993" s="196"/>
      <c r="DU993" s="4"/>
      <c r="DZ993" s="196"/>
      <c r="EA993" s="196"/>
      <c r="EB993" s="196"/>
      <c r="EC993" s="196"/>
      <c r="ED993" s="196"/>
      <c r="EE993" s="196"/>
    </row>
    <row r="994" spans="49:135" ht="13" x14ac:dyDescent="0.15">
      <c r="AW994" s="196"/>
      <c r="DU994" s="4"/>
      <c r="DZ994" s="196"/>
      <c r="EA994" s="196"/>
      <c r="EB994" s="196"/>
      <c r="EC994" s="196"/>
      <c r="ED994" s="196"/>
      <c r="EE994" s="196"/>
    </row>
    <row r="995" spans="49:135" ht="13" x14ac:dyDescent="0.15">
      <c r="AW995" s="196"/>
      <c r="DU995" s="4"/>
      <c r="DZ995" s="196"/>
      <c r="EA995" s="196"/>
      <c r="EB995" s="196"/>
      <c r="EC995" s="196"/>
      <c r="ED995" s="196"/>
      <c r="EE995" s="196"/>
    </row>
    <row r="996" spans="49:135" ht="13" x14ac:dyDescent="0.15">
      <c r="AW996" s="196"/>
      <c r="DU996" s="4"/>
      <c r="DZ996" s="196"/>
      <c r="EA996" s="196"/>
      <c r="EB996" s="196"/>
      <c r="EC996" s="196"/>
      <c r="ED996" s="196"/>
      <c r="EE996" s="196"/>
    </row>
    <row r="997" spans="49:135" ht="13" x14ac:dyDescent="0.15">
      <c r="AW997" s="196"/>
      <c r="DU997" s="4"/>
      <c r="DZ997" s="196"/>
      <c r="EA997" s="196"/>
      <c r="EB997" s="196"/>
      <c r="EC997" s="196"/>
      <c r="ED997" s="196"/>
      <c r="EE997" s="196"/>
    </row>
    <row r="998" spans="49:135" ht="13" x14ac:dyDescent="0.15">
      <c r="AW998" s="196"/>
      <c r="DU998" s="4"/>
      <c r="DZ998" s="196"/>
      <c r="EA998" s="196"/>
      <c r="EB998" s="196"/>
      <c r="EC998" s="196"/>
      <c r="ED998" s="196"/>
      <c r="EE998" s="196"/>
    </row>
    <row r="999" spans="49:135" ht="13" x14ac:dyDescent="0.15">
      <c r="AW999" s="196"/>
      <c r="DU999" s="4"/>
      <c r="DZ999" s="196"/>
      <c r="EA999" s="196"/>
      <c r="EB999" s="196"/>
      <c r="EC999" s="196"/>
      <c r="ED999" s="196"/>
      <c r="EE999" s="196"/>
    </row>
    <row r="1000" spans="49:135" ht="13" x14ac:dyDescent="0.15">
      <c r="AW1000" s="196"/>
      <c r="DU1000" s="4"/>
      <c r="DZ1000" s="196"/>
      <c r="EA1000" s="196"/>
      <c r="EB1000" s="196"/>
      <c r="EC1000" s="196"/>
      <c r="ED1000" s="196"/>
      <c r="EE1000" s="196"/>
    </row>
  </sheetData>
  <mergeCells count="26">
    <mergeCell ref="AS69:AS70"/>
    <mergeCell ref="AV69:AV70"/>
    <mergeCell ref="AZ69:AZ70"/>
    <mergeCell ref="BC69:BC70"/>
    <mergeCell ref="AX62:AX63"/>
    <mergeCell ref="AN64:AN65"/>
    <mergeCell ref="AQ64:AQ65"/>
    <mergeCell ref="AT64:AT65"/>
    <mergeCell ref="AW64:AW65"/>
    <mergeCell ref="BA64:BA65"/>
    <mergeCell ref="AT61:AT62"/>
    <mergeCell ref="AW61:AW62"/>
    <mergeCell ref="AL62:AL63"/>
    <mergeCell ref="AO62:AO63"/>
    <mergeCell ref="AR62:AR63"/>
    <mergeCell ref="AU62:AU63"/>
    <mergeCell ref="CO2:CQ2"/>
    <mergeCell ref="CO6:CQ6"/>
    <mergeCell ref="AJ60:AJ61"/>
    <mergeCell ref="AM60:AM61"/>
    <mergeCell ref="AP60:AP61"/>
    <mergeCell ref="AS60:AS61"/>
    <mergeCell ref="AV60:AV61"/>
    <mergeCell ref="AK61:AK62"/>
    <mergeCell ref="AN61:AN62"/>
    <mergeCell ref="AQ61:AQ62"/>
  </mergeCells>
  <conditionalFormatting sqref="DU14:DU36">
    <cfRule type="expression" dxfId="14" priority="1">
      <formula>DS14&lt;50</formula>
    </cfRule>
  </conditionalFormatting>
  <conditionalFormatting sqref="DV14:DV36">
    <cfRule type="expression" dxfId="13" priority="2">
      <formula>DS14&lt;50</formula>
    </cfRule>
  </conditionalFormatting>
  <conditionalFormatting sqref="DW14:DW36">
    <cfRule type="expression" dxfId="12" priority="3">
      <formula>DS14&lt;50</formula>
    </cfRule>
  </conditionalFormatting>
  <conditionalFormatting sqref="DU14:DW36">
    <cfRule type="colorScale" priority="4">
      <colorScale>
        <cfvo type="formula" val="-5"/>
        <cfvo type="formula" val="0"/>
        <cfvo type="formula" val="10"/>
        <color rgb="FFF8962E"/>
        <color rgb="FFEFEFEF"/>
        <color rgb="FF4E9DFF"/>
      </colorScale>
    </cfRule>
  </conditionalFormatting>
  <conditionalFormatting sqref="O83:Q112">
    <cfRule type="colorScale" priority="5">
      <colorScale>
        <cfvo type="min"/>
        <cfvo type="percentile" val="50"/>
        <cfvo type="max"/>
        <color rgb="FFE67C73"/>
        <color rgb="FFFFFFFF"/>
        <color rgb="FF57BB8A"/>
      </colorScale>
    </cfRule>
  </conditionalFormatting>
  <conditionalFormatting sqref="DX14:DX36">
    <cfRule type="colorScale" priority="6">
      <colorScale>
        <cfvo type="formula" val="-4"/>
        <cfvo type="formula" val="0"/>
        <cfvo type="formula" val="8"/>
        <color rgb="FFCC0000"/>
        <color rgb="FFFFFFFF"/>
        <color rgb="FF57BB8A"/>
      </colorScale>
    </cfRule>
  </conditionalFormatting>
  <conditionalFormatting sqref="DQ14:DQ36 DR14:DR27">
    <cfRule type="colorScale" priority="7">
      <colorScale>
        <cfvo type="formula" val="1"/>
        <cfvo type="formula" val="5"/>
        <color rgb="FFFFFFFF"/>
        <color rgb="FF57BB8A"/>
      </colorScale>
    </cfRule>
  </conditionalFormatting>
  <conditionalFormatting sqref="BM14:BM36 BY14:BY30">
    <cfRule type="colorScale" priority="8">
      <colorScale>
        <cfvo type="min"/>
        <cfvo type="percentile" val="50"/>
        <cfvo type="max"/>
        <color rgb="FF57BB8A"/>
        <color rgb="FFFFD666"/>
        <color rgb="FFE67C73"/>
      </colorScale>
    </cfRule>
  </conditionalFormatting>
  <conditionalFormatting sqref="DY14:DY36">
    <cfRule type="colorScale" priority="9">
      <colorScale>
        <cfvo type="formula" val="-0.5"/>
        <cfvo type="formula" val="0"/>
        <cfvo type="max"/>
        <color rgb="FF999999"/>
        <color rgb="FFFFFFFF"/>
        <color rgb="FF57BB8A"/>
      </colorScale>
    </cfRule>
  </conditionalFormatting>
  <conditionalFormatting sqref="EC14:EE30">
    <cfRule type="colorScale" priority="10">
      <colorScale>
        <cfvo type="min"/>
        <cfvo type="formula" val="0"/>
        <cfvo type="max"/>
        <color rgb="FFF8962E"/>
        <color rgb="FFEFEFEF"/>
        <color rgb="FF4E9DFF"/>
      </colorScale>
    </cfRule>
  </conditionalFormatting>
  <hyperlinks>
    <hyperlink ref="AG82" r:id="rId1" location="1" xr:uid="{929420E9-C46B-824A-8156-0BE792D1A2E3}"/>
    <hyperlink ref="AZ82" r:id="rId2" location="1" xr:uid="{2488934B-5BAD-CF4D-9F26-E1C5982963FF}"/>
    <hyperlink ref="AG83" r:id="rId3" location="1" xr:uid="{D89FCF9E-9AD2-0C46-922A-EB22DB3C3AAC}"/>
    <hyperlink ref="AZ83" r:id="rId4" location="1" xr:uid="{C7F34416-22F0-7C40-95FA-7ED260F3742F}"/>
    <hyperlink ref="AG84" r:id="rId5" location="1" xr:uid="{9088C7EE-F07B-6946-963F-81FFB7D09E64}"/>
    <hyperlink ref="AZ84" r:id="rId6" location="1" xr:uid="{0DCD9AD8-75D6-514E-9091-1CEC5E838C02}"/>
    <hyperlink ref="AG85" r:id="rId7" location="1" xr:uid="{9A27706F-9BB4-FE44-9DB7-8E7AA3DC4603}"/>
    <hyperlink ref="AZ85" r:id="rId8" location="1" xr:uid="{37F48D66-BF22-4149-8335-9598458DD406}"/>
    <hyperlink ref="AG86" r:id="rId9" location="1" xr:uid="{44793473-204D-2D4D-AD6D-E3D68E6DA759}"/>
    <hyperlink ref="AZ86" r:id="rId10" location="1" xr:uid="{1E7BF406-827C-FF40-931C-C918C1250E73}"/>
    <hyperlink ref="AG87" r:id="rId11" location="1" xr:uid="{57A8F80E-A4B0-F54B-BD2F-34B2FCAA5526}"/>
    <hyperlink ref="AZ87" r:id="rId12" location="1" xr:uid="{33E54D2A-0E76-6442-BC88-CC451042A114}"/>
    <hyperlink ref="AG88" r:id="rId13" location="1" xr:uid="{5E9DA2D2-69CE-FD45-9F2F-4B426B1C23FA}"/>
    <hyperlink ref="AZ88" r:id="rId14" location="1" xr:uid="{453B3375-1A62-3347-B573-CAA49135BE40}"/>
    <hyperlink ref="AG89" r:id="rId15" location="1" xr:uid="{ED92B332-4181-1443-A7FB-1091707F1910}"/>
    <hyperlink ref="AZ89" r:id="rId16" location="1" xr:uid="{C80B6AA9-DC16-A644-A089-DA75C94ACE1F}"/>
    <hyperlink ref="AG90" r:id="rId17" location="1" xr:uid="{05E3C120-FA50-934D-8E49-64AD62DD5C67}"/>
    <hyperlink ref="AZ90" r:id="rId18" location="1" xr:uid="{EDBFEB76-B9A2-1640-9C81-97B8642FC202}"/>
    <hyperlink ref="AG91" r:id="rId19" location="1" xr:uid="{C2AFEDCE-9FFC-C147-8D14-719EF28A4C14}"/>
    <hyperlink ref="AZ91" r:id="rId20" location="1" xr:uid="{1BEE5349-5DD3-5D44-B4E4-C612A95A860B}"/>
    <hyperlink ref="AG92" r:id="rId21" location="1" xr:uid="{7C46ED56-98AC-5649-9FA7-F96485FAC069}"/>
    <hyperlink ref="AZ92" r:id="rId22" location="1" xr:uid="{2954E974-961C-0B48-9008-F143EF90BF9F}"/>
    <hyperlink ref="AG93" r:id="rId23" location="1" xr:uid="{65C130C1-97F8-E44F-BAFD-8B78E4D8348D}"/>
    <hyperlink ref="AZ93" r:id="rId24" location="1" xr:uid="{55FE2970-A51F-884C-92A3-935338F67CB4}"/>
    <hyperlink ref="AG94" r:id="rId25" location="1" xr:uid="{11FD8960-15A5-8443-8B1E-EEA6382AE698}"/>
    <hyperlink ref="AZ94" r:id="rId26" location="1" xr:uid="{22FC94DF-4304-1E40-A9E7-A97C22AA17EF}"/>
    <hyperlink ref="AG95" r:id="rId27" location="1" xr:uid="{2E341D95-868B-CC47-B638-5BDF01E3B924}"/>
    <hyperlink ref="AZ95" r:id="rId28" location="1" xr:uid="{C5B0158B-0EBB-0749-959B-7309B35F23AC}"/>
    <hyperlink ref="AG96" r:id="rId29" location="1" xr:uid="{79E86B9A-4A2D-2B41-8F13-C49E90E5D2E9}"/>
    <hyperlink ref="AZ96" r:id="rId30" location="1" xr:uid="{E6DC48DB-2F0A-294C-9368-3ADE2A18E7D0}"/>
    <hyperlink ref="AG97" r:id="rId31" location="1" xr:uid="{5ABFDCA0-ECE4-5E46-8A42-0EB12055DD1C}"/>
    <hyperlink ref="AZ97" r:id="rId32" location="1" xr:uid="{BA0C672E-54C5-204F-A2B2-618617CDE483}"/>
    <hyperlink ref="AG98" r:id="rId33" location="1" xr:uid="{1265386F-664F-6E4B-A497-C79B3078C290}"/>
    <hyperlink ref="AZ98" r:id="rId34" location="1" xr:uid="{86278E09-A386-B74C-9348-56107630D611}"/>
    <hyperlink ref="AG99" r:id="rId35" location="1" xr:uid="{9F516AA3-BF0E-9346-A363-B33EA855EF2E}"/>
    <hyperlink ref="AZ99" r:id="rId36" location="1" xr:uid="{B064D0AA-9D9D-3B4C-9431-91F8D60F49BE}"/>
    <hyperlink ref="AG100" r:id="rId37" location="1" xr:uid="{F0B4C927-7DBA-4043-A7E9-43D061845EBB}"/>
    <hyperlink ref="AZ100" r:id="rId38" location="1" xr:uid="{BE1A3AEF-40E0-A242-B7E0-0F8D8C2DC2E5}"/>
    <hyperlink ref="AG101" r:id="rId39" location="1" xr:uid="{914C626D-F212-AA40-9004-2A021A6C78F5}"/>
    <hyperlink ref="AZ101" r:id="rId40" location="1" xr:uid="{C4757AC4-8D6F-5F40-869B-879998B7D9AE}"/>
    <hyperlink ref="AG102" r:id="rId41" location="1" xr:uid="{BF2904A8-3655-6546-BB31-A699474AD80A}"/>
    <hyperlink ref="AZ102" r:id="rId42" location="1" xr:uid="{ABC46F8D-6323-9443-B800-92EAF178D6FA}"/>
    <hyperlink ref="AG103" r:id="rId43" location="1" xr:uid="{8FB2C3D1-76AB-B44D-9359-25400805A308}"/>
    <hyperlink ref="AZ103" r:id="rId44" location="1" xr:uid="{9104D4F5-08EC-0E48-8AC7-71B9EE6B1F78}"/>
    <hyperlink ref="AG104" r:id="rId45" location="1" xr:uid="{26613DFE-79CA-A74B-92A3-61121999A4E7}"/>
    <hyperlink ref="AZ104" r:id="rId46" location="1" xr:uid="{778B812E-6181-9C45-8A63-588F1AE3EBE5}"/>
    <hyperlink ref="AG105" r:id="rId47" location="1" xr:uid="{72D8B023-C827-344C-982E-ECD62F166372}"/>
    <hyperlink ref="AZ105" r:id="rId48" location="1" xr:uid="{D7766A26-A2BD-9C48-A870-718F948259DC}"/>
    <hyperlink ref="AG106" r:id="rId49" location="1" xr:uid="{86BF9DBB-0A81-8646-82A5-52AA3E59FFD9}"/>
    <hyperlink ref="AZ106" r:id="rId50" location="1" xr:uid="{FFEDD329-6AA2-094E-B199-D3E1540E596E}"/>
    <hyperlink ref="AG107" r:id="rId51" location="1" xr:uid="{3EDA6DE1-FB12-A541-9691-951E1FA64EF9}"/>
    <hyperlink ref="AZ107" r:id="rId52" location="1" xr:uid="{66A89B12-4FFC-6246-8630-7ED0669C63BC}"/>
    <hyperlink ref="AG108" r:id="rId53" location="1" xr:uid="{D3DD2495-B95C-904E-8D55-068723C10101}"/>
    <hyperlink ref="AZ108" r:id="rId54" location="1" xr:uid="{49B74860-EA3F-F246-B90A-8A270D4E8BFB}"/>
    <hyperlink ref="AG109" r:id="rId55" location="1" xr:uid="{AC035717-7511-2941-93DC-8139B1BF8889}"/>
    <hyperlink ref="AZ109" r:id="rId56" location="1" xr:uid="{64128D89-B25A-EF45-8376-16DEB347433F}"/>
    <hyperlink ref="AG110" r:id="rId57" location="1" xr:uid="{3ED42E58-9394-2F43-BD3B-3FC41A3A4668}"/>
    <hyperlink ref="AZ110" r:id="rId58" location="1" xr:uid="{0EC51FC1-377B-E149-9F87-EE05ADBC3C79}"/>
    <hyperlink ref="AG111" r:id="rId59" location="1" xr:uid="{23B95B73-2731-094A-9CF0-2D2E6A97C960}"/>
    <hyperlink ref="AZ111" r:id="rId60" location="1" xr:uid="{34D4B811-B346-8944-A0A7-7F51AB8CE545}"/>
    <hyperlink ref="AG112" r:id="rId61" location="1" xr:uid="{F0A3C876-8FC6-C545-8E62-FE804F4AF49F}"/>
    <hyperlink ref="AZ112" r:id="rId62" location="1" xr:uid="{5299EAD2-71C6-0D42-A4EC-56E86C91625A}"/>
    <hyperlink ref="AG113" r:id="rId63" location="1" xr:uid="{A8303200-2059-924E-9708-CB599767C4B9}"/>
    <hyperlink ref="AZ113" r:id="rId64" location="1" xr:uid="{42E82B4C-3934-BE4D-8731-A28008B7B415}"/>
    <hyperlink ref="AG114" r:id="rId65" location="1" xr:uid="{56FF54A4-6AAB-6646-9DD7-42C628C6CE49}"/>
    <hyperlink ref="AZ114" r:id="rId66" location="1" xr:uid="{53D0DF0F-42C9-4841-8A54-2FA7D83C4049}"/>
    <hyperlink ref="AG115" r:id="rId67" location="1" xr:uid="{388FC466-89B2-5D4F-A2FF-95DE8211ED6A}"/>
    <hyperlink ref="AZ115" r:id="rId68" location="1" xr:uid="{7803D055-0294-9B46-9AB4-D53A06EDFA3E}"/>
    <hyperlink ref="AG116" r:id="rId69" location="1" xr:uid="{06316336-3BD8-E74B-AFD3-D6BACEC03679}"/>
    <hyperlink ref="AZ116" r:id="rId70" location="1" xr:uid="{19F1F57A-5D10-4642-BB8D-B3B9B0B60040}"/>
    <hyperlink ref="AG117" r:id="rId71" location="1" xr:uid="{E4BDAAC1-647E-FF44-9683-0BF372EAD963}"/>
    <hyperlink ref="AZ117" r:id="rId72" location="1" xr:uid="{F3CE0E33-95A6-D842-B920-F046D5B9678D}"/>
    <hyperlink ref="AG118" r:id="rId73" location="1" xr:uid="{C63162A3-1B6B-D440-9B0C-3206CC99BCBE}"/>
    <hyperlink ref="AZ118" r:id="rId74" location="1" xr:uid="{9B10F99C-5B4F-D54F-8DED-644B7FB2386E}"/>
    <hyperlink ref="AG119" r:id="rId75" location="1" xr:uid="{66146169-30DA-EB42-AB3A-C696A6AEA0CD}"/>
    <hyperlink ref="AZ119" r:id="rId76" location="1" xr:uid="{808520C0-252B-A048-BB1F-35C8A9D6D115}"/>
    <hyperlink ref="AG120" r:id="rId77" location="1" xr:uid="{DE7A34D0-14E3-E840-A682-3F242F307462}"/>
    <hyperlink ref="AZ120" r:id="rId78" location="1" xr:uid="{9A5A9B6B-0BC5-DD40-92AC-607A6D2A3116}"/>
    <hyperlink ref="AG121" r:id="rId79" location="1" xr:uid="{D2677BBB-CF1B-A849-903D-B78205FC2921}"/>
    <hyperlink ref="AZ121" r:id="rId80" location="1" xr:uid="{799100C2-F0FF-2A40-B77A-C05B17FEBDB7}"/>
    <hyperlink ref="AG122" r:id="rId81" location="1" xr:uid="{955FEDB8-A015-7A49-A3FF-5393E5C65E59}"/>
    <hyperlink ref="AZ122" r:id="rId82" location="1" xr:uid="{38B3C41C-D6E9-AF47-A8C9-8F4F10D2FF99}"/>
    <hyperlink ref="AG123" r:id="rId83" location="1" xr:uid="{33245733-0F62-4541-8C00-29FEB0480A0A}"/>
    <hyperlink ref="AZ123" r:id="rId84" location="1" xr:uid="{2488158F-7830-7B4F-8734-EB8DD3F891E4}"/>
    <hyperlink ref="AG124" r:id="rId85" location="1" xr:uid="{27A99951-080C-F747-8E3E-A97377A72F3B}"/>
    <hyperlink ref="AZ124" r:id="rId86" location="1" xr:uid="{777591AB-9CFE-014E-901D-A956B447C3E3}"/>
    <hyperlink ref="AG125" r:id="rId87" location="1" xr:uid="{8461BE96-5D3D-6E49-9C36-7E87E1D065B3}"/>
    <hyperlink ref="AZ125" r:id="rId88" location="1" xr:uid="{0630307B-3588-564A-8007-FF2595EBB79C}"/>
    <hyperlink ref="AG126" r:id="rId89" location="1" xr:uid="{513E54AC-AAAC-3D4D-83AD-10960F214378}"/>
    <hyperlink ref="AZ126" r:id="rId90" location="1" xr:uid="{734DC7DD-B4B1-E446-B904-A1BDB6387C6C}"/>
    <hyperlink ref="AG127" r:id="rId91" location="1" xr:uid="{ACA11F57-E65D-BA44-8B19-E0CE233DEFA7}"/>
    <hyperlink ref="AZ127" r:id="rId92" location="1" xr:uid="{9511DC7E-E9FC-C742-BA08-8CD5679D9E61}"/>
    <hyperlink ref="AG128" r:id="rId93" location="1" xr:uid="{BC8C1A39-D122-ED46-8E8A-FAED93B22E83}"/>
    <hyperlink ref="AZ128" r:id="rId94" location="1" xr:uid="{86597677-096E-0B42-A447-9D78918D7774}"/>
    <hyperlink ref="AG129" r:id="rId95" location="1" xr:uid="{824A0310-903D-A942-8EC7-3AD0A705CD19}"/>
    <hyperlink ref="AZ129" r:id="rId96" location="1" xr:uid="{74822DDE-3F55-E748-88E3-4D58A54018CE}"/>
    <hyperlink ref="AG130" r:id="rId97" location="1" xr:uid="{540217FB-A00D-B344-996D-3E2601514088}"/>
    <hyperlink ref="AZ130" r:id="rId98" location="1" xr:uid="{87BED633-D9C7-3B4C-86A7-6661F747C92F}"/>
    <hyperlink ref="AG131" r:id="rId99" location="1" xr:uid="{7C45D579-FB0A-FF40-9840-303309182F82}"/>
    <hyperlink ref="AZ131" r:id="rId100" location="1" xr:uid="{CE41A0B6-19D4-4149-B4BB-DD3CA4A4A795}"/>
    <hyperlink ref="AG132" r:id="rId101" location="1" xr:uid="{449B295B-FD14-6F4B-B95E-B1C30498A348}"/>
    <hyperlink ref="AZ132" r:id="rId102" location="1" xr:uid="{8AE9DF9C-6B6D-F348-B218-574F86EE5F7F}"/>
    <hyperlink ref="AG133" r:id="rId103" location="1" xr:uid="{DD00E634-1660-9148-BC35-BB1C852DBDFE}"/>
    <hyperlink ref="AZ133" r:id="rId104" location="1" xr:uid="{CD495FC2-0404-9941-ACF1-E3D757D04F22}"/>
    <hyperlink ref="AG134" r:id="rId105" location="1" xr:uid="{3B2B8B82-2BE5-CB43-B212-32B1ED3C3379}"/>
    <hyperlink ref="AZ134" r:id="rId106" location="1" xr:uid="{53743FAF-0391-8C44-908A-0F4C182B6DB6}"/>
    <hyperlink ref="AG135" r:id="rId107" location="1" xr:uid="{36D4D4EF-EA2A-9C41-A0C3-161E2BADFCAB}"/>
    <hyperlink ref="AZ135" r:id="rId108" location="1" xr:uid="{767BFE44-5651-0340-8FBA-2D2762464975}"/>
    <hyperlink ref="AG136" r:id="rId109" location="1" xr:uid="{2CC35BD0-25A3-8744-A1FA-7A43BCC9E8A7}"/>
    <hyperlink ref="AZ136" r:id="rId110" location="1" xr:uid="{9D44EDC8-FF51-FE4E-ACBE-737F522F9487}"/>
    <hyperlink ref="AG137" r:id="rId111" location="1" xr:uid="{3AAA31C3-B2F6-964A-9944-03E1709EB2F0}"/>
    <hyperlink ref="AZ137" r:id="rId112" location="1" xr:uid="{EB9B7FC9-48F7-0740-8E86-424DDB852A86}"/>
    <hyperlink ref="AG138" r:id="rId113" location="1" xr:uid="{5E7053DC-EBC6-2F42-B14D-01A00671901B}"/>
    <hyperlink ref="AZ138" r:id="rId114" location="1" xr:uid="{6234FC93-8CAE-6340-9AAB-B43CE0448301}"/>
    <hyperlink ref="AG139" r:id="rId115" location="1" xr:uid="{FA184AE1-CCF2-B247-B07D-63D07CB3EB17}"/>
    <hyperlink ref="AZ139" r:id="rId116" location="1" xr:uid="{219716DB-7CED-5E4F-98D2-E853B2A953D1}"/>
    <hyperlink ref="AG140" r:id="rId117" location="1" xr:uid="{1F18FCDC-784C-F149-B1EA-A6F46C2AD59D}"/>
    <hyperlink ref="AZ140" r:id="rId118" location="1" xr:uid="{818BF4CA-9B08-9246-B38D-3A3631FB6C2D}"/>
    <hyperlink ref="AG141" r:id="rId119" location="1" xr:uid="{754BA067-A3DA-8649-BEBB-252B890181A4}"/>
    <hyperlink ref="AZ141" r:id="rId120" location="1" xr:uid="{D8A76035-F5B1-DC46-8F92-6571796B23D6}"/>
    <hyperlink ref="AG142" r:id="rId121" location="1" xr:uid="{1493CF13-441E-3649-9CE6-B510F07979D0}"/>
    <hyperlink ref="AZ142" r:id="rId122" location="1" xr:uid="{57661C68-7C63-D346-A877-0A38CF26E513}"/>
    <hyperlink ref="AG143" r:id="rId123" location="1" xr:uid="{413326F1-48FC-F343-8639-42F04321D898}"/>
    <hyperlink ref="AZ143" r:id="rId124" location="1" xr:uid="{181F6EA5-49AC-1D45-9845-A9088A95F50A}"/>
    <hyperlink ref="AG144" r:id="rId125" location="1" xr:uid="{11FE621D-BD02-6A4D-89EA-53076F5F28E6}"/>
    <hyperlink ref="AZ144" r:id="rId126" location="1" xr:uid="{C909481E-0963-A941-B694-601AD2FDBE4D}"/>
    <hyperlink ref="AG145" r:id="rId127" location="1" xr:uid="{89198E03-87D3-A04E-BFB9-AC6CF02F0D88}"/>
    <hyperlink ref="AZ145" r:id="rId128" location="1" xr:uid="{A25D2B02-4979-4645-83D5-79F682B9AD57}"/>
    <hyperlink ref="AG146" r:id="rId129" location="1" xr:uid="{2FA7A6B5-5B5F-8545-9BA6-1BEDD0E80283}"/>
    <hyperlink ref="AZ146" r:id="rId130" location="1" xr:uid="{F8196B58-975C-3641-BCE9-A61593555AB5}"/>
    <hyperlink ref="AG147" r:id="rId131" location="1" xr:uid="{ECFD52F9-83BE-EB48-8DBD-372A5DE21D4F}"/>
    <hyperlink ref="AZ147" r:id="rId132" location="1" xr:uid="{98299F41-1B69-4846-B43B-18518FDF925C}"/>
    <hyperlink ref="AG148" r:id="rId133" location="1" xr:uid="{51EC618D-9F96-8441-B97E-A8D2987A4978}"/>
    <hyperlink ref="AZ148" r:id="rId134" location="1" xr:uid="{8E41DC47-3695-BA42-A7C7-D720E3C88435}"/>
    <hyperlink ref="AG149" r:id="rId135" location="1" xr:uid="{ADF103D1-8565-D341-AD58-1867E8CE6742}"/>
    <hyperlink ref="AZ149" r:id="rId136" location="1" xr:uid="{AAC8B90D-5540-BF4D-B2FA-0ED709D1193B}"/>
    <hyperlink ref="AG150" r:id="rId137" location="1" xr:uid="{F489681A-6DC0-034B-8C3C-C6C508E661C4}"/>
    <hyperlink ref="AZ150" r:id="rId138" location="1" xr:uid="{341FCACA-1D0B-BE49-B5CB-00BEDFD5EE3C}"/>
    <hyperlink ref="AG151" r:id="rId139" location="1" xr:uid="{5092AFF0-0289-4F40-BF94-C9C91CA0FCFE}"/>
    <hyperlink ref="AZ151" r:id="rId140" location="1" xr:uid="{B21FA2E7-769D-EC4A-AC7E-600CD883A371}"/>
    <hyperlink ref="AG152" r:id="rId141" location="1" xr:uid="{0D1CE34A-7927-5A40-8238-3524580B7447}"/>
    <hyperlink ref="AZ152" r:id="rId142" location="1" xr:uid="{B70C1042-7BB5-5F45-9B91-D7D9D526FEF6}"/>
    <hyperlink ref="AG153" r:id="rId143" location="1" xr:uid="{ABD5F36F-6D14-D74C-A57D-04D445789CF9}"/>
    <hyperlink ref="AZ153" r:id="rId144" location="1" xr:uid="{0080859D-AF93-D140-BFB0-4E6684C23217}"/>
    <hyperlink ref="AG154" r:id="rId145" location="1" xr:uid="{12A4A091-538C-5441-9C8A-97E8939AD557}"/>
    <hyperlink ref="AZ154" r:id="rId146" location="1" xr:uid="{3B84FAC8-845F-854F-BE0B-6848E670F45A}"/>
    <hyperlink ref="AG155" r:id="rId147" location="1" xr:uid="{B36BDE30-9DEE-444F-ADC8-4FF465CDBFCF}"/>
    <hyperlink ref="AZ155" r:id="rId148" location="1" xr:uid="{8850DC56-B061-1D4B-AA7A-582D0BDA4F01}"/>
    <hyperlink ref="AG156" r:id="rId149" location="1" xr:uid="{FF3773D0-4EBA-2B4E-B28F-39B72935C341}"/>
    <hyperlink ref="AZ156" r:id="rId150" location="1" xr:uid="{84538D53-80DD-3E40-A37D-24A40D5F0BBC}"/>
    <hyperlink ref="AG157" r:id="rId151" location="1" xr:uid="{F7383C6D-D6BE-D64D-8258-85BF0EA16D47}"/>
    <hyperlink ref="AZ157" r:id="rId152" location="1" xr:uid="{394ECEF4-B54B-FA4D-B1DE-4E5278312414}"/>
    <hyperlink ref="AG158" r:id="rId153" location="1" xr:uid="{4B9CCEA1-9561-5E4B-96D7-D15C2A3BE79E}"/>
    <hyperlink ref="AZ158" r:id="rId154" location="1" xr:uid="{54C710C3-DDC7-0C48-8A3F-F7703E96CA02}"/>
    <hyperlink ref="AG159" r:id="rId155" location="1" xr:uid="{54481799-342F-3C43-8FF1-B94749CC5A74}"/>
    <hyperlink ref="AZ159" r:id="rId156" location="1" xr:uid="{A9D6AE31-831A-CC43-B55C-B7F31E65CFE7}"/>
    <hyperlink ref="AG160" r:id="rId157" location="1" xr:uid="{61A71BEF-1C65-5C49-B284-B8FFF4F06D84}"/>
    <hyperlink ref="AZ160" r:id="rId158" location="1" xr:uid="{480C13FC-8766-B34A-B34B-7E33D4422B61}"/>
    <hyperlink ref="AG161" r:id="rId159" location="1" xr:uid="{59004635-D4D2-704F-B697-4700AA54CD1A}"/>
    <hyperlink ref="AZ161" r:id="rId160" location="1" xr:uid="{02CD8984-5262-C940-8D7E-1EB5491E68B3}"/>
    <hyperlink ref="AG162" r:id="rId161" location="1" xr:uid="{DC7D1E99-45F1-804C-AE36-05166A20529E}"/>
    <hyperlink ref="AZ162" r:id="rId162" location="1" xr:uid="{9F165FFC-913E-B240-8D99-599768A6BE76}"/>
    <hyperlink ref="AG163" r:id="rId163" location="1" xr:uid="{DEF83829-BD7A-8D43-BE5A-59388B6DAC70}"/>
    <hyperlink ref="AZ163" r:id="rId164" location="1" xr:uid="{D2D776EB-02AD-5F4F-96B2-BE9AA38697C6}"/>
    <hyperlink ref="AG164" r:id="rId165" location="1" xr:uid="{C0C07762-5613-244A-9845-EF227B38C540}"/>
    <hyperlink ref="AZ164" r:id="rId166" location="1" xr:uid="{825B9560-9BFC-F446-AA9D-D71E8CCBC8F2}"/>
    <hyperlink ref="AG165" r:id="rId167" location="1" xr:uid="{7334A364-8BC0-EC47-80F1-8E24716FB2B4}"/>
    <hyperlink ref="AZ165" r:id="rId168" location="1" xr:uid="{0B5B19F8-15FF-5A45-B47D-BBD1176EAA8F}"/>
    <hyperlink ref="AG166" r:id="rId169" location="1" xr:uid="{4B656527-8F4D-A346-8A3B-B8DDEDD10AC4}"/>
    <hyperlink ref="AZ166" r:id="rId170" location="1" xr:uid="{B24212B6-3B8B-1440-AC2C-F25447C904EE}"/>
    <hyperlink ref="AG167" r:id="rId171" location="1" xr:uid="{06F8E516-B60F-7845-85BD-D285461C954B}"/>
    <hyperlink ref="AZ167" r:id="rId172" location="1" xr:uid="{7C1CA4B6-09C2-224B-A782-6AF04A20E992}"/>
    <hyperlink ref="AG168" r:id="rId173" location="1" xr:uid="{89E82EB7-D774-E944-9C26-A52B3C44B2D4}"/>
    <hyperlink ref="AZ168" r:id="rId174" location="1" xr:uid="{61D676F2-C5FC-284E-B5EF-9236D5A38827}"/>
    <hyperlink ref="AG169" r:id="rId175" location="1" xr:uid="{7E835333-10A4-E447-AD99-F0A9B7B3E37C}"/>
    <hyperlink ref="AZ169" r:id="rId176" location="1" xr:uid="{854F52DB-36A5-1C4E-A742-C2685687A557}"/>
    <hyperlink ref="AG170" r:id="rId177" location="1" xr:uid="{AFCD5E89-505E-9D41-8D2F-36C66B5DE71B}"/>
    <hyperlink ref="AZ170" r:id="rId178" location="1" xr:uid="{1AFF6CAB-AA21-7448-82F4-2DF3550B1EF6}"/>
    <hyperlink ref="AG171" r:id="rId179" location="1" xr:uid="{B9153464-C2D1-6C47-A9D4-9A19D82512E4}"/>
    <hyperlink ref="AZ171" r:id="rId180" location="1" xr:uid="{61B2766F-8308-9947-BAE2-82830D2AFFF1}"/>
    <hyperlink ref="AG172" r:id="rId181" location="1" xr:uid="{F3FF965E-1E14-1F46-BE84-5938CFC61076}"/>
    <hyperlink ref="AZ172" r:id="rId182" location="1" xr:uid="{76F4DFB6-47E5-C64B-83A6-12A62BF93150}"/>
    <hyperlink ref="AG173" r:id="rId183" location="1" xr:uid="{3E34B801-42D7-0C4D-9772-417C05F2B24B}"/>
    <hyperlink ref="AZ173" r:id="rId184" location="1" xr:uid="{B199D70B-3B96-1146-B843-CFA38D6E0375}"/>
    <hyperlink ref="AG174" r:id="rId185" location="1" xr:uid="{1D2F052F-C834-E845-BD59-44E057805CDC}"/>
    <hyperlink ref="AZ174" r:id="rId186" location="1" xr:uid="{355A2842-8593-574A-8917-599B7539FF83}"/>
    <hyperlink ref="AG175" r:id="rId187" location="1" xr:uid="{2B8CA194-A7F5-D442-9D27-FFAC596D5657}"/>
    <hyperlink ref="AZ175" r:id="rId188" location="1" xr:uid="{3BC56314-CDAB-124B-85DE-D024B3A3F980}"/>
    <hyperlink ref="AG176" r:id="rId189" location="1" xr:uid="{8599083C-C2CA-7941-BA7D-EB98EE0F37E0}"/>
    <hyperlink ref="AZ176" r:id="rId190" location="1" xr:uid="{A2EAD943-B34C-DB48-9C7D-83142AA50B0E}"/>
    <hyperlink ref="AG177" r:id="rId191" location="1" xr:uid="{5A553451-6BB7-514B-BFD1-E0E842778885}"/>
    <hyperlink ref="AZ177" r:id="rId192" location="1" xr:uid="{E3849DD7-6BC0-A24C-9574-9A8B3044006C}"/>
    <hyperlink ref="AG178" r:id="rId193" location="1" xr:uid="{08138033-EF82-6947-95BC-942B468F23FA}"/>
    <hyperlink ref="AZ178" r:id="rId194" location="1" xr:uid="{99094A92-1C4B-154F-A374-FCE28577E166}"/>
    <hyperlink ref="AG179" r:id="rId195" location="1" xr:uid="{A5133660-AA77-6642-B801-B902C8E5FFAE}"/>
    <hyperlink ref="AZ179" r:id="rId196" location="1" xr:uid="{5B062B67-F08B-0243-A771-0E43A95D6ED2}"/>
    <hyperlink ref="AG180" r:id="rId197" location="1" xr:uid="{39BA9701-7F59-3745-987E-AF9C32D1451E}"/>
    <hyperlink ref="AZ180" r:id="rId198" location="1" xr:uid="{EDB973F7-599A-B34D-827C-2594AE610E48}"/>
    <hyperlink ref="AG181" r:id="rId199" location="1" xr:uid="{D5DF4750-B0DF-5F45-B671-D0C67DF7D550}"/>
    <hyperlink ref="AZ181" r:id="rId200" location="1" xr:uid="{81B2076E-7EF5-014D-AC1A-106B2E0B8BA8}"/>
    <hyperlink ref="AG182" r:id="rId201" location="1" xr:uid="{C996CAFC-C4B7-CB49-AE01-D55DDBD0C2B3}"/>
    <hyperlink ref="AZ182" r:id="rId202" location="1" xr:uid="{F2631D59-3695-1941-86BA-5E49F5AD9ABB}"/>
    <hyperlink ref="AG183" r:id="rId203" location="1" xr:uid="{630916E0-ADCA-F548-8AFB-4B2ADF7520A7}"/>
    <hyperlink ref="AZ183" r:id="rId204" location="1" xr:uid="{79B30C80-04B5-6449-91C3-EC55832F9A2D}"/>
    <hyperlink ref="AG184" r:id="rId205" location="1" xr:uid="{60BC2B1A-04FE-E042-853B-5F033F4B3380}"/>
    <hyperlink ref="AZ184" r:id="rId206" location="1" xr:uid="{F0047D9B-1B2B-7F4D-94A0-EDDAC21AA303}"/>
    <hyperlink ref="AG185" r:id="rId207" location="1" xr:uid="{C8C34678-2E2D-114B-8359-521F232CADF4}"/>
    <hyperlink ref="AZ185" r:id="rId208" location="1" xr:uid="{17B43931-D738-DE4E-B3FD-64B906CE0C88}"/>
    <hyperlink ref="AG186" r:id="rId209" location="1" xr:uid="{03A26230-177E-D745-B406-F30BC479B769}"/>
    <hyperlink ref="AZ186" r:id="rId210" location="1" xr:uid="{85DED000-DCDC-7145-9D2D-9A622D8546C9}"/>
    <hyperlink ref="AG187" r:id="rId211" location="1" xr:uid="{2C9BAF97-A778-A54A-BA5C-CAB438A7E5E8}"/>
    <hyperlink ref="AZ187" r:id="rId212" location="1" xr:uid="{1590EC92-BCD1-AB44-8227-8D59AF8721D9}"/>
    <hyperlink ref="AG188" r:id="rId213" location="1" xr:uid="{8D7B394F-4831-524D-AD93-78597005D8D7}"/>
    <hyperlink ref="AZ188" r:id="rId214" location="1" xr:uid="{2580A945-3938-1740-A97F-DD2834CC7851}"/>
    <hyperlink ref="AG189" r:id="rId215" location="1" xr:uid="{472D2EE1-3759-D24E-A149-6A56EEEB3F40}"/>
    <hyperlink ref="AZ189" r:id="rId216" location="1" xr:uid="{0941CBCA-32E8-6040-B52A-E449D785A949}"/>
    <hyperlink ref="AG190" r:id="rId217" location="1" xr:uid="{51519FE6-2613-744C-9154-A44B94029D79}"/>
    <hyperlink ref="AZ190" r:id="rId218" location="1" xr:uid="{38AE1031-080A-C446-B486-3875B648C2A4}"/>
    <hyperlink ref="AG191" r:id="rId219" location="1" xr:uid="{9D1C5FCE-3816-6C42-83E8-2B97AEE6A6C7}"/>
    <hyperlink ref="AZ191" r:id="rId220" location="1" xr:uid="{1C93C7A5-4A6F-C64F-AE4B-FB89295D4FEE}"/>
    <hyperlink ref="AG192" r:id="rId221" location="1" xr:uid="{EEEFC80B-2553-4E41-9FF6-AD8FC74AC335}"/>
    <hyperlink ref="AZ192" r:id="rId222" location="1" xr:uid="{6C8C5182-D54E-B943-B360-7962E0BB62FC}"/>
    <hyperlink ref="AG193" r:id="rId223" location="1" xr:uid="{97A9CB32-9270-2B4A-8842-B1C91F0A093A}"/>
    <hyperlink ref="AZ193" r:id="rId224" location="1" xr:uid="{4FE2A3F2-C910-ED46-8CB7-34593BD75CDD}"/>
    <hyperlink ref="AG194" r:id="rId225" location="1" xr:uid="{C651A176-E9DB-8447-B3C0-7D91B4A6C9FA}"/>
    <hyperlink ref="AZ194" r:id="rId226" location="1" xr:uid="{A54760CB-59E9-6B4A-9BD4-D6E37DC14099}"/>
    <hyperlink ref="AG195" r:id="rId227" location="1" xr:uid="{42C65FDE-7A05-9D42-8A92-16D67EFBD588}"/>
    <hyperlink ref="AZ195" r:id="rId228" location="1" xr:uid="{BC3D895F-5A47-EB4B-8F32-0E9039E7F01B}"/>
    <hyperlink ref="AG196" r:id="rId229" location="1" xr:uid="{4A6AEF52-6884-954F-9EC7-7C4F372637CC}"/>
    <hyperlink ref="AZ196" r:id="rId230" location="1" xr:uid="{18B38D1C-B33A-9C4D-95DE-AC87C0E28A7B}"/>
    <hyperlink ref="AG197" r:id="rId231" location="1" xr:uid="{AED6E008-7896-9746-BBD6-63D14F0DB0DE}"/>
    <hyperlink ref="AZ197" r:id="rId232" location="1" xr:uid="{AECAE66D-62D8-AE48-BEBD-A2D6BE7F18B9}"/>
    <hyperlink ref="AG198" r:id="rId233" location="1" xr:uid="{3FEAB134-811B-0844-8C53-6AC3098C5BB9}"/>
    <hyperlink ref="AZ198" r:id="rId234" location="1" xr:uid="{88A544A4-DD66-1C48-8369-459F33804AFD}"/>
    <hyperlink ref="AG199" r:id="rId235" location="1" xr:uid="{F470C540-AB71-BA40-AA7F-3789E125B1FA}"/>
    <hyperlink ref="AZ199" r:id="rId236" location="1" xr:uid="{77F873A4-24A0-B04D-82B7-9D8707019940}"/>
    <hyperlink ref="AG200" r:id="rId237" location="1" xr:uid="{5A3F751C-7A4F-CE4F-89E6-AB4EED70411E}"/>
    <hyperlink ref="AZ200" r:id="rId238" location="1" xr:uid="{E2B0B12C-0D0A-2B4F-B388-C3F9A5981E48}"/>
    <hyperlink ref="AG201" r:id="rId239" location="1" xr:uid="{AF6873F0-9DAA-5349-8C3A-0AB536B1CEF3}"/>
    <hyperlink ref="AZ201" r:id="rId240" location="1" xr:uid="{0EF5B448-F045-9D4C-BC2F-220A5B6329D3}"/>
    <hyperlink ref="AG202" r:id="rId241" location="1" xr:uid="{8A100B5D-7617-A34C-9EC1-F27FBCAD9B92}"/>
    <hyperlink ref="AZ202" r:id="rId242" location="1" xr:uid="{4938CE87-41A8-9E4B-9AF4-4430E30A31BF}"/>
    <hyperlink ref="AG203" r:id="rId243" location="1" xr:uid="{9AE9C772-BF99-2C45-8CD9-316AA203FDAF}"/>
    <hyperlink ref="AZ203" r:id="rId244" location="1" xr:uid="{5A933A3F-8BFF-3247-90B4-EDF9B50F7D79}"/>
    <hyperlink ref="AG204" r:id="rId245" location="1" xr:uid="{773348C8-EF4A-C54E-B52D-3AB9813F9898}"/>
    <hyperlink ref="AZ204" r:id="rId246" location="1" xr:uid="{B6A203E5-597D-BD46-8F8D-46EFC061A4D4}"/>
    <hyperlink ref="AG205" r:id="rId247" location="1" xr:uid="{138BA385-09FF-7642-B215-5ECF03A9A23B}"/>
    <hyperlink ref="AZ205" r:id="rId248" location="1" xr:uid="{933DF74E-0675-374D-AA2B-A08D632C5C56}"/>
    <hyperlink ref="AG206" r:id="rId249" location="1" xr:uid="{9CF17BB6-5DE3-8C4E-9F1F-98F1E8717264}"/>
    <hyperlink ref="AZ206" r:id="rId250" location="1" xr:uid="{7606BBD8-B91B-9342-A7AF-C16FA7BA2C36}"/>
    <hyperlink ref="AG207" r:id="rId251" location="1" xr:uid="{01EC0E5F-D38A-5D48-97A9-1871BF9E46C4}"/>
    <hyperlink ref="AZ207" r:id="rId252" location="1" xr:uid="{9200E122-8DCE-434F-BBFE-2EFADD927C44}"/>
    <hyperlink ref="AG208" r:id="rId253" location="1" xr:uid="{D8E8F827-CA47-A541-812D-61EE65858A71}"/>
    <hyperlink ref="AZ208" r:id="rId254" location="1" xr:uid="{A0DA626D-6E70-C746-A94D-EF1CB7696CC5}"/>
    <hyperlink ref="AG209" r:id="rId255" location="1" xr:uid="{26BA7718-102A-D44A-B4C7-B9B14D4AC4E1}"/>
    <hyperlink ref="AZ209" r:id="rId256" location="1" xr:uid="{ADAFB444-AFCB-CF4D-9FDF-FB9D35A36B1B}"/>
    <hyperlink ref="AG210" r:id="rId257" location="1" xr:uid="{106AB89D-1250-C04E-AC26-663D9D0239F1}"/>
    <hyperlink ref="AZ210" r:id="rId258" location="1" xr:uid="{F76D42FB-2253-0940-9E75-E7F49B69EDB5}"/>
    <hyperlink ref="AG211" r:id="rId259" location="1" xr:uid="{CFCBEDF1-E8ED-034E-8119-BDAD4D8908C3}"/>
    <hyperlink ref="AZ211" r:id="rId260" location="1" xr:uid="{A984523A-D5CC-B048-ABB5-388E40ABC060}"/>
    <hyperlink ref="AG212" r:id="rId261" location="1" xr:uid="{BE7156EE-8DDC-794C-8718-AF3E4E3A7376}"/>
    <hyperlink ref="AZ212" r:id="rId262" location="1" xr:uid="{C8369B85-0581-F54D-B37E-DFCD3319F591}"/>
    <hyperlink ref="AG213" r:id="rId263" location="1" xr:uid="{BBA636C2-67F8-1F4D-A099-AD89AA98DEAC}"/>
    <hyperlink ref="AZ213" r:id="rId264" location="1" xr:uid="{47355AE3-0EC2-CB43-AE70-D3AC984637FF}"/>
    <hyperlink ref="AG214" r:id="rId265" location="1" xr:uid="{53A6E4E2-5723-334E-A949-33C2B29F5670}"/>
    <hyperlink ref="AZ214" r:id="rId266" location="1" xr:uid="{C3DB9ECD-B185-C947-8593-15DAAC7961F4}"/>
    <hyperlink ref="AG215" r:id="rId267" location="1" xr:uid="{2AEF8424-F78B-A14A-A1C6-4BA11652AC7F}"/>
    <hyperlink ref="AZ215" r:id="rId268" location="1" xr:uid="{D65AECD3-3982-F443-9CEA-C78F74545289}"/>
    <hyperlink ref="AG216" r:id="rId269" location="1" xr:uid="{707DE9DD-C905-9F4A-BCE1-E41DB10A0637}"/>
    <hyperlink ref="AZ216" r:id="rId270" location="1" xr:uid="{3933B9CA-8EF2-B244-89B1-7C928BA379DA}"/>
    <hyperlink ref="AG217" r:id="rId271" location="1" xr:uid="{9B93FF0B-9D42-0648-9792-886A0F217AAB}"/>
    <hyperlink ref="AZ217" r:id="rId272" location="1" xr:uid="{535F7E48-10CD-314E-BE08-FC2E0DC37C6C}"/>
    <hyperlink ref="AG218" r:id="rId273" location="1" xr:uid="{995F37FB-67C9-984A-B620-21205404EB0E}"/>
    <hyperlink ref="AZ218" r:id="rId274" location="1" xr:uid="{9DE4CCCB-862B-5244-915C-744D7C4678A8}"/>
    <hyperlink ref="AG219" r:id="rId275" location="1" xr:uid="{4668563A-5D7B-CF40-8ED6-4D8A8BB00ABD}"/>
    <hyperlink ref="AZ219" r:id="rId276" location="1" xr:uid="{8279784B-305D-5847-8EA3-2615FA6E1E35}"/>
    <hyperlink ref="AG220" r:id="rId277" location="1" xr:uid="{FD4E71A4-348C-9749-8BB9-A601FA6003FE}"/>
    <hyperlink ref="AZ220" r:id="rId278" location="1" xr:uid="{5964DF69-965D-304F-ADEB-E90B1F62C912}"/>
    <hyperlink ref="AG221" r:id="rId279" location="1" xr:uid="{1E363BEE-0FF6-C442-98FC-41235A81C135}"/>
    <hyperlink ref="AZ221" r:id="rId280" location="1" xr:uid="{8ED6C2C8-889B-B54D-99BD-C00277655A59}"/>
    <hyperlink ref="AG222" r:id="rId281" location="1" xr:uid="{AD6AF4D9-1BAE-B343-AEF0-F87B419B439B}"/>
    <hyperlink ref="AZ222" r:id="rId282" location="1" xr:uid="{FDBA098C-E351-834F-83F6-FD49B6377725}"/>
    <hyperlink ref="AG223" r:id="rId283" location="1" xr:uid="{CA5396CC-4692-EE4D-96AC-F3A468776D0F}"/>
    <hyperlink ref="AZ223" r:id="rId284" location="1" xr:uid="{BD9D13BA-1174-464D-B798-DFE00F6590E4}"/>
    <hyperlink ref="AG224" r:id="rId285" location="1" xr:uid="{9BA1DF0C-0144-244B-864B-07E7E1725D2C}"/>
    <hyperlink ref="AZ224" r:id="rId286" location="1" xr:uid="{F116FEAF-97CE-9C4D-BC63-90BCF14A5957}"/>
    <hyperlink ref="AG225" r:id="rId287" location="1" xr:uid="{12C24726-B30B-8449-88C5-D47EA845ACB6}"/>
    <hyperlink ref="AZ225" r:id="rId288" location="1" xr:uid="{5EF5917A-E3A3-6F44-92E6-49F276603220}"/>
    <hyperlink ref="AG226" r:id="rId289" location="1" xr:uid="{43A6652B-6C31-4747-A28A-F2451A690C1A}"/>
    <hyperlink ref="AZ226" r:id="rId290" location="1" xr:uid="{118656F9-DE3E-434D-8B7A-22DCA36BAD69}"/>
    <hyperlink ref="AG227" r:id="rId291" location="1" xr:uid="{65106721-53D0-BC43-9313-5E159C60E862}"/>
    <hyperlink ref="AZ227" r:id="rId292" location="1" xr:uid="{0498DD5C-77A7-1D48-AF97-ADD0652B80C6}"/>
    <hyperlink ref="AG228" r:id="rId293" location="1" xr:uid="{9799BE2A-6604-F44E-A948-2E057E2EB76A}"/>
    <hyperlink ref="AZ228" r:id="rId294" location="1" xr:uid="{CFDC16C9-7F6A-8E4B-B8A3-154653893159}"/>
    <hyperlink ref="AG229" r:id="rId295" location="1" xr:uid="{E93463CB-9F57-E943-B411-0BCA92321FD9}"/>
    <hyperlink ref="AZ229" r:id="rId296" location="1" xr:uid="{2BDFE0B0-3914-4644-92F8-7852FEE7ABCB}"/>
    <hyperlink ref="AG230" r:id="rId297" location="1" xr:uid="{0F0CBDAF-47BF-B844-877A-964B7CFA6EED}"/>
    <hyperlink ref="AZ230" r:id="rId298" location="1" xr:uid="{5AE71803-3DA5-5B4D-89D4-5AAE2E848C51}"/>
    <hyperlink ref="AG231" r:id="rId299" location="1" xr:uid="{8518A924-B1C0-924C-94E6-D03C2197CD94}"/>
    <hyperlink ref="AZ231" r:id="rId300" location="1" xr:uid="{5AC1C547-A563-4648-AA1A-1D1CFEF79077}"/>
    <hyperlink ref="AG232" r:id="rId301" location="1" xr:uid="{75F780EF-55D6-CF41-B472-313CC466E837}"/>
    <hyperlink ref="AZ232" r:id="rId302" location="1" xr:uid="{E52AF365-854F-DB49-899D-CB74A4768680}"/>
    <hyperlink ref="AG233" r:id="rId303" location="1" xr:uid="{5E9C395A-2130-A64E-BFAF-6F9457EF9392}"/>
    <hyperlink ref="AZ233" r:id="rId304" location="1" xr:uid="{21E0A881-DBA5-554E-A894-9452C155256C}"/>
    <hyperlink ref="AG234" r:id="rId305" location="1" xr:uid="{C267A12C-C744-274E-8F0B-24CB086559D8}"/>
    <hyperlink ref="AZ234" r:id="rId306" location="1" xr:uid="{D29AB486-6BA2-4F4A-9DC7-8482AF641B56}"/>
    <hyperlink ref="AG235" r:id="rId307" location="1" xr:uid="{A4813658-D6D5-D249-8B94-6C91C98CFC33}"/>
    <hyperlink ref="AZ235" r:id="rId308" location="1" xr:uid="{C7056368-51EB-814A-9C77-7D5D59903642}"/>
    <hyperlink ref="AG236" r:id="rId309" location="1" xr:uid="{2E291C5C-E030-694B-8F9C-65A0F007046E}"/>
    <hyperlink ref="AZ236" r:id="rId310" location="1" xr:uid="{64C76D24-1B13-4B48-830C-F1FE43CAABB1}"/>
    <hyperlink ref="AG237" r:id="rId311" location="1" xr:uid="{352B1051-FE5C-5941-BE5A-32838BD50910}"/>
    <hyperlink ref="AZ237" r:id="rId312" location="1" xr:uid="{0F9BEB65-5903-5543-855C-84B12C1FAC6D}"/>
    <hyperlink ref="AG238" r:id="rId313" location="1" xr:uid="{7C46DF08-3323-7241-B63E-46EF493408BE}"/>
    <hyperlink ref="AZ238" r:id="rId314" location="1" xr:uid="{98A58A9B-5B8C-474A-B9EA-4E15E60ADE22}"/>
    <hyperlink ref="AG239" r:id="rId315" location="1" xr:uid="{F9D48593-B48B-6746-96B2-D4E10FC7B9FD}"/>
    <hyperlink ref="AZ239" r:id="rId316" location="1" xr:uid="{041D7AF6-4F65-8745-AF3C-60FA68990F78}"/>
    <hyperlink ref="AG240" r:id="rId317" location="1" xr:uid="{E4D85CC4-DDF0-8F4D-AFCE-BC93C92FF7F5}"/>
    <hyperlink ref="AZ240" r:id="rId318" location="1" xr:uid="{1E7B000E-F1C9-C441-A481-2AF96A7117B3}"/>
    <hyperlink ref="AG241" r:id="rId319" location="1" xr:uid="{9A557536-32A3-0C41-8DC1-48134200B4C1}"/>
    <hyperlink ref="AZ241" r:id="rId320" location="1" xr:uid="{E4E5762C-49C2-644D-918E-EADCACB7CF84}"/>
    <hyperlink ref="AG242" r:id="rId321" location="1" xr:uid="{2D9A5F82-C3A6-2442-A365-D83B35740E18}"/>
    <hyperlink ref="AZ242" r:id="rId322" location="1" xr:uid="{B8F7CA19-8FAA-9F42-8AAE-407032360784}"/>
    <hyperlink ref="AG243" r:id="rId323" location="1" xr:uid="{E3AA59C0-5D2F-944C-BA42-00428A70577A}"/>
    <hyperlink ref="AZ243" r:id="rId324" location="1" xr:uid="{C19B433E-5A33-6540-A7DD-A406A3A6163A}"/>
    <hyperlink ref="AG244" r:id="rId325" location="1" xr:uid="{AF39787C-3DD7-0940-8425-7F4E0B293878}"/>
    <hyperlink ref="AZ244" r:id="rId326" location="1" xr:uid="{5637A30B-F3DA-0E43-B3AE-11921E9EC121}"/>
    <hyperlink ref="AG245" r:id="rId327" location="1" xr:uid="{543B7A87-EB3A-3B4C-AE6A-48250E3678CB}"/>
    <hyperlink ref="AZ245" r:id="rId328" location="1" xr:uid="{916C73E6-BA6C-BA47-B5A7-32E71738A225}"/>
    <hyperlink ref="AG246" r:id="rId329" location="1" xr:uid="{6297667B-BDF9-2047-B9E5-362429748829}"/>
    <hyperlink ref="AZ246" r:id="rId330" location="1" xr:uid="{A9C8DD10-DC19-8B4C-803E-A74E36897B5F}"/>
    <hyperlink ref="AG247" r:id="rId331" location="1" xr:uid="{F60DB9E1-F6D4-EE4C-A712-C9334F5F8368}"/>
    <hyperlink ref="AZ247" r:id="rId332" location="1" xr:uid="{02E6841D-3539-1D4A-9112-2C50EE7649F5}"/>
    <hyperlink ref="AG248" r:id="rId333" location="1" xr:uid="{E9A55D2C-7188-454A-9B76-60A0EB14342A}"/>
    <hyperlink ref="AZ248" r:id="rId334" location="1" xr:uid="{B191AD30-564F-6F4A-8945-6B706E4B6346}"/>
    <hyperlink ref="AG249" r:id="rId335" location="1" xr:uid="{B7F0E272-9CB6-7C48-B5B3-C8CD2BAEC167}"/>
    <hyperlink ref="AZ249" r:id="rId336" location="1" xr:uid="{675C1FCB-CE4E-C448-A6D2-420F11244A69}"/>
    <hyperlink ref="AG250" r:id="rId337" location="1" xr:uid="{73619B4A-55E8-4842-A116-A13454FEDD28}"/>
    <hyperlink ref="AZ250" r:id="rId338" location="1" xr:uid="{381FD6EC-E32F-2D4B-BBB6-5529E9017C36}"/>
    <hyperlink ref="AG251" r:id="rId339" location="1" xr:uid="{086E45EF-8EFF-734E-8A44-15D509B6D983}"/>
    <hyperlink ref="AZ251" r:id="rId340" location="1" xr:uid="{DE35E5A9-B15A-514B-A4FC-FE039603BE79}"/>
    <hyperlink ref="AG252" r:id="rId341" location="1" xr:uid="{09283C0D-3EEA-D04E-8DE0-CF196B284A0D}"/>
    <hyperlink ref="AZ252" r:id="rId342" location="1" xr:uid="{D26620AD-CB1D-0545-AF88-23C55908C413}"/>
    <hyperlink ref="AG253" r:id="rId343" location="1" xr:uid="{E6EFFDFC-BE3F-604F-91DB-C2CC69392323}"/>
    <hyperlink ref="AZ253" r:id="rId344" location="1" xr:uid="{6626A9C9-5F57-804D-BCEA-C32CC31F547C}"/>
    <hyperlink ref="AG254" r:id="rId345" location="1" xr:uid="{77452025-10E4-A54B-9B01-5558E70863D3}"/>
    <hyperlink ref="AZ254" r:id="rId346" location="1" xr:uid="{350C847F-B0EA-3340-A5E4-6C6D1B9E70E8}"/>
    <hyperlink ref="AG255" r:id="rId347" location="1" xr:uid="{F40F384C-23EA-904A-8CAA-AE0EE346216D}"/>
    <hyperlink ref="AZ255" r:id="rId348" location="1" xr:uid="{52BCBC87-AB37-5E42-8C7B-C4715562D0E8}"/>
    <hyperlink ref="AG256" r:id="rId349" location="1" xr:uid="{973884D1-42A8-B145-8425-F9D2106F23B4}"/>
    <hyperlink ref="AZ256" r:id="rId350" location="1" xr:uid="{C242F737-E96A-DD44-80D6-667495C1AC6A}"/>
    <hyperlink ref="AG257" r:id="rId351" location="1" xr:uid="{69E07386-8999-0E4A-8BCC-476A5396D299}"/>
    <hyperlink ref="AZ257" r:id="rId352" location="1" xr:uid="{BF3A6A8B-90E7-2F4C-B929-470924FFEA5F}"/>
    <hyperlink ref="AG258" r:id="rId353" location="1" xr:uid="{ACBB0A63-B14F-F741-9912-1A85981F9A74}"/>
    <hyperlink ref="AZ258" r:id="rId354" location="1" xr:uid="{47B6CA65-99A4-3B44-8230-FEA2158959D4}"/>
    <hyperlink ref="AG259" r:id="rId355" location="1" xr:uid="{4D66D08E-5CC2-3548-A51A-1FFC68C07BA9}"/>
    <hyperlink ref="AZ259" r:id="rId356" location="1" xr:uid="{96963E92-1BC1-C046-8056-573E229614BC}"/>
    <hyperlink ref="AG260" r:id="rId357" location="1" xr:uid="{58F2219C-05A8-6E49-8937-3FD10BE95263}"/>
    <hyperlink ref="AZ260" r:id="rId358" location="1" xr:uid="{14C0687B-04D0-5440-9261-A4AC816BBE48}"/>
    <hyperlink ref="AG261" r:id="rId359" location="1" xr:uid="{FA66879B-4F1B-E642-A3C6-2142ED863EEF}"/>
    <hyperlink ref="AZ261" r:id="rId360" location="1" xr:uid="{2417DCAC-736D-B141-AEB3-7BAECB9FC47A}"/>
    <hyperlink ref="AG262" r:id="rId361" location="1" xr:uid="{AECB1687-A473-394C-8F60-1E2E2330C0EB}"/>
    <hyperlink ref="AZ262" r:id="rId362" location="1" xr:uid="{0FEFA3B6-B59B-C84F-8BE6-F4C0D9B31EE6}"/>
    <hyperlink ref="AG263" r:id="rId363" location="1" xr:uid="{02DE0B59-DA01-B343-A522-373DE016489F}"/>
    <hyperlink ref="AZ263" r:id="rId364" location="1" xr:uid="{2EDB9071-1FBE-E641-82D2-2CFAB3EE922E}"/>
    <hyperlink ref="AG264" r:id="rId365" location="1" xr:uid="{6775A7D3-3D26-3F4A-B685-69D9BA188415}"/>
    <hyperlink ref="AZ264" r:id="rId366" location="1" xr:uid="{E5CF1B4D-8876-F649-9B17-03E370CD8C4B}"/>
    <hyperlink ref="AG265" r:id="rId367" location="1" xr:uid="{6B6ADAD3-5D92-CF46-B0AC-2FC4695BFF1A}"/>
    <hyperlink ref="AZ265" r:id="rId368" location="1" xr:uid="{5B5914A7-3BB8-0049-89C5-2A980BE5D22D}"/>
    <hyperlink ref="AG266" r:id="rId369" location="1" xr:uid="{A032F86A-824F-CF41-A243-D5B348852664}"/>
    <hyperlink ref="AZ266" r:id="rId370" location="1" xr:uid="{A99636C4-82AF-FC4B-B30E-AEDD6F048D1D}"/>
    <hyperlink ref="AG267" r:id="rId371" location="1" xr:uid="{BE480282-1EBD-1641-B081-292CAEC5AC5C}"/>
    <hyperlink ref="AZ267" r:id="rId372" location="1" xr:uid="{6688FF38-16AC-A74C-9D0D-C31134E65A4A}"/>
    <hyperlink ref="AG268" r:id="rId373" location="1" xr:uid="{0C9106EF-203C-3C44-8743-6CCBBE5F7B9B}"/>
    <hyperlink ref="AZ268" r:id="rId374" location="1" xr:uid="{E4249381-AB84-BE43-AF40-AD928B308B50}"/>
    <hyperlink ref="AG269" r:id="rId375" location="1" xr:uid="{81F71D39-93D8-5845-BB56-4BD8085D164E}"/>
    <hyperlink ref="AZ269" r:id="rId376" location="1" xr:uid="{5575F447-8F49-3E4E-8C8D-71A30A8DB383}"/>
    <hyperlink ref="AG270" r:id="rId377" location="1" xr:uid="{9BA58639-5C2B-064E-8597-E57ED13BF9EF}"/>
    <hyperlink ref="AZ270" r:id="rId378" location="1" xr:uid="{1DF60DD9-1DE9-8F41-B579-7C46688BB712}"/>
    <hyperlink ref="AG271" r:id="rId379" location="1" xr:uid="{99703BDD-34C9-FC4C-AED5-EFDC8112C51A}"/>
    <hyperlink ref="AZ271" r:id="rId380" location="1" xr:uid="{94FEA840-E067-C749-9DF4-9C8A71A47F55}"/>
    <hyperlink ref="AG272" r:id="rId381" location="1" xr:uid="{54D09E53-B03B-3D40-A6E9-159E8DAA8619}"/>
    <hyperlink ref="AZ272" r:id="rId382" location="1" xr:uid="{7B7C22C9-5508-1D4B-9445-C7D51E1B6D45}"/>
    <hyperlink ref="AG273" r:id="rId383" location="1" xr:uid="{7A4753B6-E7AD-8446-9DFA-27D84832D356}"/>
    <hyperlink ref="AZ273" r:id="rId384" location="1" xr:uid="{67FB57F5-9374-8D4E-A542-EE68A23793A7}"/>
    <hyperlink ref="AG274" r:id="rId385" location="1" xr:uid="{EC64E730-DB9B-604D-8411-BA61B47144AE}"/>
    <hyperlink ref="AZ274" r:id="rId386" location="1" xr:uid="{5993E664-8ACE-284E-8D40-EF46B075B672}"/>
    <hyperlink ref="AG275" r:id="rId387" location="1" xr:uid="{3786D3D8-36B6-2540-87FB-D83E98FC09E0}"/>
    <hyperlink ref="AZ275" r:id="rId388" location="1" xr:uid="{403F6F7E-E3B5-7445-974E-D64866AE9B81}"/>
    <hyperlink ref="AG276" r:id="rId389" location="1" xr:uid="{35FCBBC6-FF28-B14C-A70C-DBA14BA4895C}"/>
    <hyperlink ref="AZ276" r:id="rId390" location="1" xr:uid="{F5D2313E-58BD-A842-A52B-62B6C6910309}"/>
    <hyperlink ref="AG277" r:id="rId391" location="1" xr:uid="{70141CC3-26C9-7C4F-A562-1BB3A1224183}"/>
    <hyperlink ref="AZ277" r:id="rId392" location="1" xr:uid="{DAC55F90-4C1B-5647-9D8D-ACAA2F865900}"/>
    <hyperlink ref="AG278" r:id="rId393" location="1" xr:uid="{B86D2D69-8B18-C14A-B78B-CA53F9CDA752}"/>
    <hyperlink ref="AZ278" r:id="rId394" location="1" xr:uid="{3E9F9F03-03DC-F840-833D-6180932E55C6}"/>
    <hyperlink ref="AG279" r:id="rId395" location="1" xr:uid="{39EB19A0-B4E3-5543-BA92-6FFF2662E412}"/>
    <hyperlink ref="AZ279" r:id="rId396" location="1" xr:uid="{AA31C9B0-DE17-6847-B025-1A134F5A8738}"/>
    <hyperlink ref="AG280" r:id="rId397" location="1" xr:uid="{3D11371C-96E8-9940-B811-87035CB28A53}"/>
    <hyperlink ref="AZ280" r:id="rId398" location="1" xr:uid="{43CB9884-12FE-8A47-AA75-CD748B534BC9}"/>
    <hyperlink ref="AG281" r:id="rId399" location="1" xr:uid="{50FEC4D1-0456-B140-951B-7F32452D3D84}"/>
    <hyperlink ref="AZ281" r:id="rId400" location="1" xr:uid="{7BDB0068-4E78-574D-B35A-5471F58225CF}"/>
    <hyperlink ref="AG282" r:id="rId401" location="1" xr:uid="{59355371-9020-1240-A3CB-69EEE02ADA3F}"/>
    <hyperlink ref="AZ282" r:id="rId402" location="1" xr:uid="{146479F5-88A7-654E-9C48-7953F4FA22D1}"/>
    <hyperlink ref="AG283" r:id="rId403" location="1" xr:uid="{ADE04D21-2C28-2349-B503-91A3CDB848FF}"/>
    <hyperlink ref="AZ283" r:id="rId404" location="1" xr:uid="{C2207F17-520F-EF41-9619-3A202FBB5761}"/>
    <hyperlink ref="AG284" r:id="rId405" location="1" xr:uid="{E4100BD9-BEA5-F14F-ADEC-71EED9D53E7E}"/>
    <hyperlink ref="AZ284" r:id="rId406" location="1" xr:uid="{A4AF3F92-7508-A74D-9AAC-7EE480CBF418}"/>
    <hyperlink ref="AG285" r:id="rId407" location="1" xr:uid="{B70AC812-A6CD-7142-BDC1-ABCA0D779B18}"/>
    <hyperlink ref="AZ285" r:id="rId408" location="1" xr:uid="{43BF3F2A-06C0-2348-AEB5-03FB8BF43169}"/>
    <hyperlink ref="AG286" r:id="rId409" location="1" xr:uid="{AA9599D2-2496-8246-BDCA-BB9F6A5B28C2}"/>
    <hyperlink ref="AZ286" r:id="rId410" location="1" xr:uid="{90F9A868-6F98-8A47-9D3B-B4D11B5746B4}"/>
    <hyperlink ref="AG287" r:id="rId411" location="1" xr:uid="{732F8D7B-0D33-6B4F-9FFC-E581D17136FA}"/>
    <hyperlink ref="AZ287" r:id="rId412" location="1" xr:uid="{67D9873A-4148-EA40-9BE5-501B729CCD73}"/>
    <hyperlink ref="AG288" r:id="rId413" location="1" xr:uid="{7A85326E-DFA2-474B-9667-F689AEB6C703}"/>
    <hyperlink ref="AZ288" r:id="rId414" location="1" xr:uid="{D5D92080-8277-4D47-90AA-46050E52D2FC}"/>
    <hyperlink ref="AG289" r:id="rId415" location="1" xr:uid="{E9FE19DF-9E36-8749-817E-656E5F56D62D}"/>
    <hyperlink ref="AZ289" r:id="rId416" location="1" xr:uid="{B78AD131-CA4F-D049-8327-70C0D1881380}"/>
    <hyperlink ref="AG290" r:id="rId417" location="1" xr:uid="{6894AD2D-D45E-9C4C-838D-D4C53CDAC59B}"/>
    <hyperlink ref="AZ290" r:id="rId418" location="1" xr:uid="{9E77E0AF-0D81-D64D-BA9A-6F93C5E5C0D8}"/>
    <hyperlink ref="AG291" r:id="rId419" location="1" xr:uid="{C5886F99-CC8E-3F4F-AE44-D6CE8BC67E13}"/>
    <hyperlink ref="AZ291" r:id="rId420" location="1" xr:uid="{E4775BF6-4090-8748-917F-C52F3F05ABB2}"/>
    <hyperlink ref="AG292" r:id="rId421" location="1" xr:uid="{47FC057A-506C-CA4E-8D91-81102ED5BC0B}"/>
    <hyperlink ref="AZ292" r:id="rId422" location="1" xr:uid="{DD1FB41D-7211-8541-ACD1-A4806D8AAD4E}"/>
    <hyperlink ref="AG293" r:id="rId423" location="1" xr:uid="{B752B040-A3EF-9147-9B36-6C4A3C6F075E}"/>
    <hyperlink ref="AZ293" r:id="rId424" location="1" xr:uid="{2E57A235-D5C2-5D41-A388-950383DAB5AC}"/>
    <hyperlink ref="AG294" r:id="rId425" location="1" xr:uid="{7BA527DA-13F4-894E-B8F2-B6D9DD3574AA}"/>
    <hyperlink ref="AZ294" r:id="rId426" location="1" xr:uid="{CA836635-B25F-1445-9680-26248066871D}"/>
    <hyperlink ref="AG295" r:id="rId427" location="1" xr:uid="{5985B299-9126-D140-9F70-7D901BCF0854}"/>
    <hyperlink ref="AZ295" r:id="rId428" location="1" xr:uid="{302435D2-20F3-4143-923D-D024115EEEC1}"/>
    <hyperlink ref="AG296" r:id="rId429" location="1" xr:uid="{9287C20C-422C-C846-8294-5858FC55E72E}"/>
    <hyperlink ref="AZ296" r:id="rId430" location="1" xr:uid="{3445B6D6-4983-3A43-9945-EE4783FEB085}"/>
    <hyperlink ref="AG297" r:id="rId431" location="1" xr:uid="{DB07A7C3-A45B-1141-8FEA-D89B37374C5B}"/>
    <hyperlink ref="AZ297" r:id="rId432" location="1" xr:uid="{31A9D73E-6734-034A-8BA4-275526789641}"/>
    <hyperlink ref="AG298" r:id="rId433" location="1" xr:uid="{377F1F79-9813-8346-9801-44FF808485B9}"/>
    <hyperlink ref="AZ298" r:id="rId434" location="1" xr:uid="{9A49FC45-3237-A946-A810-93FF25637DAE}"/>
    <hyperlink ref="AG299" r:id="rId435" location="1" xr:uid="{798C8C55-50B8-304D-B65D-1C5880F24268}"/>
    <hyperlink ref="AZ299" r:id="rId436" location="1" xr:uid="{61DF6D85-362B-1D41-ACC9-6CFF5D2B7CFD}"/>
    <hyperlink ref="AG300" r:id="rId437" location="1" xr:uid="{764A96EC-DB2E-6F43-BBAE-ED655EF3D436}"/>
    <hyperlink ref="AZ300" r:id="rId438" location="1" xr:uid="{35E27A56-A0F9-7342-ABEC-06D5E5AFD4BE}"/>
    <hyperlink ref="AG301" r:id="rId439" location="1" xr:uid="{6062558B-046B-A74B-878F-255DE9B23C06}"/>
    <hyperlink ref="AZ301" r:id="rId440" location="1" xr:uid="{98FAA01F-86EF-3E4B-A1B6-CF3308905F6A}"/>
    <hyperlink ref="AG302" r:id="rId441" location="1" xr:uid="{A72999CB-73D3-9349-996C-7C88F486C2E7}"/>
    <hyperlink ref="AZ302" r:id="rId442" location="1" xr:uid="{D45DE4BA-B3D1-554A-9E96-4485ABB3116A}"/>
    <hyperlink ref="AG303" r:id="rId443" location="1" xr:uid="{AB2F634D-F40E-3347-B991-A327A1145E61}"/>
    <hyperlink ref="AZ303" r:id="rId444" location="1" xr:uid="{E35AB1C5-83AA-E84E-BB68-64BDAEE70F71}"/>
    <hyperlink ref="AG304" r:id="rId445" location="1" xr:uid="{11CD4CA7-8172-D64E-8595-0D09BED3528B}"/>
    <hyperlink ref="AZ304" r:id="rId446" location="1" xr:uid="{69B58F8B-7AFA-D64F-9AEF-803A5E0DA9C7}"/>
    <hyperlink ref="AG305" r:id="rId447" location="1" xr:uid="{32D7AFD7-CB8B-E541-83D9-D29BF7B291C7}"/>
    <hyperlink ref="AZ305" r:id="rId448" location="1" xr:uid="{D80C4171-9A42-8F4C-A549-3D74880BE23C}"/>
    <hyperlink ref="AG306" r:id="rId449" location="1" xr:uid="{EEDD1151-BA4C-7B46-BE35-522D30CEEAB4}"/>
    <hyperlink ref="AZ306" r:id="rId450" location="1" xr:uid="{A0918FA9-DB40-F34E-92D6-DAC8321C3BA3}"/>
    <hyperlink ref="AG307" r:id="rId451" location="1" xr:uid="{6B80784E-CDC2-4244-ADDC-285EAEE918EA}"/>
    <hyperlink ref="AZ307" r:id="rId452" location="1" xr:uid="{60932613-AF72-8347-8D66-B5604B9F6E31}"/>
    <hyperlink ref="AG308" r:id="rId453" location="1" xr:uid="{3601922F-DB5D-F44C-AB5D-8DAB5569F08F}"/>
    <hyperlink ref="AZ308" r:id="rId454" location="1" xr:uid="{EB151843-57B4-344C-BA6D-CCFA83E49E9C}"/>
    <hyperlink ref="AG309" r:id="rId455" location="1" xr:uid="{235C11A9-BC5D-F241-BF4A-BBB477D623DA}"/>
    <hyperlink ref="AZ309" r:id="rId456" location="1" xr:uid="{4EB5A1B9-E69B-0A46-BF32-694625085E6D}"/>
    <hyperlink ref="AG310" r:id="rId457" location="1" xr:uid="{0CE2BFA2-D20A-7547-A4C9-445ED95F5F05}"/>
    <hyperlink ref="AZ310" r:id="rId458" location="1" xr:uid="{DD17D59E-3AAD-A447-B402-AAE8BA3E8040}"/>
    <hyperlink ref="AG311" r:id="rId459" location="1" xr:uid="{2A2DDA10-148D-5F43-8F42-3B08DBE751A1}"/>
    <hyperlink ref="AZ311" r:id="rId460" location="1" xr:uid="{202DE749-B965-2E41-B124-489D71FF960F}"/>
    <hyperlink ref="AG312" r:id="rId461" location="1" xr:uid="{259E117B-F520-074B-8265-D98E92BBA403}"/>
    <hyperlink ref="AZ312" r:id="rId462" location="1" xr:uid="{CE35067C-32F0-FD40-94A3-DB865AF542D4}"/>
    <hyperlink ref="AG313" r:id="rId463" location="1" xr:uid="{47D2D597-A494-7D44-8821-E448E3EF028B}"/>
    <hyperlink ref="AZ313" r:id="rId464" location="1" xr:uid="{415FE552-5A37-EA40-946E-FD5A0514E745}"/>
    <hyperlink ref="AG314" r:id="rId465" location="1" xr:uid="{94EDEA19-917D-2E4E-A61D-81E43EEF26F8}"/>
    <hyperlink ref="AZ314" r:id="rId466" location="1" xr:uid="{BCEA3A20-62E4-2649-A7E9-21FCD9CBEC9D}"/>
    <hyperlink ref="AG315" r:id="rId467" location="1" xr:uid="{0DBF27D8-BC8F-EB46-82FD-1BC2CD52812D}"/>
    <hyperlink ref="AZ315" r:id="rId468" location="1" xr:uid="{B484A381-C616-9747-8C88-422D7D2FF857}"/>
    <hyperlink ref="AG316" r:id="rId469" location="1" xr:uid="{495A5140-DDD1-BE4A-9F3C-A53C8DC3B2F2}"/>
    <hyperlink ref="AZ316" r:id="rId470" location="1" xr:uid="{C5963995-C9CD-1046-8EDA-B8BEE9DBA37E}"/>
    <hyperlink ref="AG317" r:id="rId471" location="1" xr:uid="{98405B77-01BD-CA4E-8624-F2B42A07FA29}"/>
    <hyperlink ref="AZ317" r:id="rId472" location="1" xr:uid="{0810A307-DBF8-9845-9153-B49DCA759165}"/>
    <hyperlink ref="AG318" r:id="rId473" location="1" xr:uid="{BE2DE673-DA44-5E4A-9B31-B6001B2D79C4}"/>
    <hyperlink ref="AZ318" r:id="rId474" location="1" xr:uid="{7C458F6B-0850-724B-93DE-D5429CD28DF4}"/>
    <hyperlink ref="AG319" r:id="rId475" location="1" xr:uid="{E5DF48FA-83D6-964A-92D7-D8168CCB9D33}"/>
    <hyperlink ref="AZ319" r:id="rId476" location="1" xr:uid="{A75C3274-7DD2-A64B-8F43-65DA0B894762}"/>
    <hyperlink ref="AG320" r:id="rId477" location="1" xr:uid="{A45EE3AA-88F9-2045-A15D-EACCDD7D4B43}"/>
    <hyperlink ref="AZ320" r:id="rId478" location="1" xr:uid="{A743D77C-ECDA-2F4E-A6F5-6D7F096C8F21}"/>
    <hyperlink ref="AG321" r:id="rId479" location="1" xr:uid="{3996CEFA-3509-C446-8B6C-B7AD4207BEE8}"/>
    <hyperlink ref="AZ321" r:id="rId480" location="1" xr:uid="{A414EC65-6AC2-0348-BCCF-3C53479868B3}"/>
    <hyperlink ref="AG322" r:id="rId481" location="1" xr:uid="{88090A86-CAB9-CF41-9B83-6EAD48357689}"/>
    <hyperlink ref="AZ322" r:id="rId482" location="1" xr:uid="{64124247-8FD5-6749-A1CE-F7D11C170071}"/>
    <hyperlink ref="AG323" r:id="rId483" location="1" xr:uid="{EA6CDE96-9B0B-9F4E-931C-74711F6BE85B}"/>
    <hyperlink ref="AZ323" r:id="rId484" location="1" xr:uid="{E43CD84E-17C3-AB43-AB36-9A03F2DA5D83}"/>
    <hyperlink ref="AG324" r:id="rId485" location="1" xr:uid="{E0C02A71-8C20-F949-9927-909A0565C7AC}"/>
    <hyperlink ref="AZ324" r:id="rId486" location="1" xr:uid="{4F7AA08B-D4DB-FC40-BFCD-62C958F18FEE}"/>
    <hyperlink ref="AG325" r:id="rId487" location="1" xr:uid="{49E89BB4-5339-0E40-ACFB-7EC377B42D60}"/>
    <hyperlink ref="AZ325" r:id="rId488" location="1" xr:uid="{C7F93035-7BE1-5D43-818A-A8D56805AE8C}"/>
    <hyperlink ref="AG326" r:id="rId489" location="1" xr:uid="{DEDFFA7B-4ECD-D247-B5C8-8212C6109D8B}"/>
    <hyperlink ref="AZ326" r:id="rId490" location="1" xr:uid="{598B3293-1FEE-904E-BA8C-164C133B9E88}"/>
    <hyperlink ref="AG327" r:id="rId491" location="1" xr:uid="{6E3CA656-DF0B-F24C-BE57-6B35FDB70535}"/>
    <hyperlink ref="AZ327" r:id="rId492" location="1" xr:uid="{690AD8F8-29C3-624D-BAD0-D7B4B994DFCE}"/>
    <hyperlink ref="AG328" r:id="rId493" location="1" xr:uid="{B48BAFC0-C2E2-9445-A1DE-E80C17403BE9}"/>
    <hyperlink ref="AZ328" r:id="rId494" location="1" xr:uid="{E26F167A-5A1B-F74D-BE30-D05756DB2A9A}"/>
    <hyperlink ref="AG329" r:id="rId495" location="1" xr:uid="{C90BC325-6218-0C4E-9190-E8292141A07D}"/>
    <hyperlink ref="AZ329" r:id="rId496" location="1" xr:uid="{F678FF06-CDD8-B349-8950-4C11D783E20E}"/>
    <hyperlink ref="AG330" r:id="rId497" location="1" xr:uid="{D16E6859-D0A7-DA4A-9513-9B3D2D74D6DA}"/>
    <hyperlink ref="AZ330" r:id="rId498" location="1" xr:uid="{13991254-1930-F549-B75D-44ADDBF200A7}"/>
    <hyperlink ref="AG331" r:id="rId499" location="1" xr:uid="{6F25ED01-FB08-364D-9188-D5E41C2F3ACE}"/>
    <hyperlink ref="AZ331" r:id="rId500" location="1" xr:uid="{B93CC4FC-E1DF-4D41-BBC2-8869264958F6}"/>
    <hyperlink ref="AG332" r:id="rId501" location="1" xr:uid="{9B3D3DAF-D36C-E84B-816B-F41A12BD2055}"/>
    <hyperlink ref="AZ332" r:id="rId502" location="1" xr:uid="{F602105A-8E5F-3341-B135-37DFE9B7B495}"/>
    <hyperlink ref="AG333" r:id="rId503" location="1" xr:uid="{F58883C8-2700-5C46-98BD-D266852507B4}"/>
    <hyperlink ref="AZ333" r:id="rId504" location="1" xr:uid="{E4A5695A-8812-D844-91C2-AD2EBA7FD6D4}"/>
    <hyperlink ref="AG334" r:id="rId505" location="1" xr:uid="{A5A514BC-02EC-894A-8D4A-92E00EE96532}"/>
    <hyperlink ref="AZ334" r:id="rId506" location="1" xr:uid="{10005409-FA70-254A-8E63-B83DA96D84B7}"/>
    <hyperlink ref="AG335" r:id="rId507" location="1" xr:uid="{D4C69D1D-D29D-4B48-886E-B7EA2686A02C}"/>
    <hyperlink ref="AZ335" r:id="rId508" location="1" xr:uid="{0B5A86DC-CCBA-8444-AC9A-550C9B967A87}"/>
    <hyperlink ref="AG336" r:id="rId509" location="1" xr:uid="{B19D4DDB-7BD2-7D48-8178-28C841AE468A}"/>
    <hyperlink ref="AZ336" r:id="rId510" location="1" xr:uid="{6DBD1156-084A-1644-A223-A27159C883B3}"/>
    <hyperlink ref="AG337" r:id="rId511" location="1" xr:uid="{CFF721F8-4B8E-6E4F-945D-E6533A84386B}"/>
    <hyperlink ref="AZ337" r:id="rId512" location="1" xr:uid="{EC16D824-95B8-FE49-BAFC-6F01BB740C48}"/>
    <hyperlink ref="AG338" r:id="rId513" location="1" xr:uid="{EF6C08AF-FE84-B049-A0DB-03C2B44C365E}"/>
    <hyperlink ref="AZ338" r:id="rId514" location="1" xr:uid="{1993211D-27CC-7D47-AEE5-11EF20C8C838}"/>
    <hyperlink ref="AG339" r:id="rId515" location="1" xr:uid="{0AEBDDD4-9593-0A41-B8F7-5C79AB1F9016}"/>
    <hyperlink ref="AZ339" r:id="rId516" location="1" xr:uid="{A43A8613-AE1D-624F-8BCD-C59729146F76}"/>
    <hyperlink ref="AG340" r:id="rId517" location="1" xr:uid="{279EC633-7B35-0B4B-9868-03C48FFCF265}"/>
    <hyperlink ref="AZ340" r:id="rId518" location="1" xr:uid="{105BF1BC-CA15-5140-8013-BA551BB2E0B9}"/>
    <hyperlink ref="AG341" r:id="rId519" location="1" xr:uid="{665B62AD-FB87-9143-8C7E-472512143EB7}"/>
    <hyperlink ref="AZ341" r:id="rId520" location="1" xr:uid="{49AF97B0-533A-634F-80BE-6B8E0EB3A7E8}"/>
    <hyperlink ref="AG342" r:id="rId521" location="1" xr:uid="{C52FB0CA-638F-EE43-9195-21F5B34DBD41}"/>
    <hyperlink ref="AZ342" r:id="rId522" location="1" xr:uid="{6F4B3C07-DE2A-4F49-AD50-E64C113B093D}"/>
    <hyperlink ref="AG343" r:id="rId523" location="1" xr:uid="{807F834B-3112-164C-9175-2725DE4457C5}"/>
    <hyperlink ref="AZ343" r:id="rId524" location="1" xr:uid="{63ECC5F9-A4BA-9843-8633-C52E929DF331}"/>
    <hyperlink ref="AG344" r:id="rId525" location="1" xr:uid="{2A658A47-DFE4-7549-ABBE-590404069DD3}"/>
    <hyperlink ref="AZ344" r:id="rId526" location="1" xr:uid="{D73B2E85-8239-D24D-871D-FEF8FE3B39B5}"/>
    <hyperlink ref="AG345" r:id="rId527" location="1" xr:uid="{5F6BD007-A7FA-E34F-9412-62E0BA3DCC65}"/>
    <hyperlink ref="AZ345" r:id="rId528" location="1" xr:uid="{B9913C0D-ACE2-0F4E-8E11-76D953A28D10}"/>
    <hyperlink ref="AG346" r:id="rId529" location="1" xr:uid="{B34C0F51-D19F-9D4F-832F-6307828E5454}"/>
    <hyperlink ref="AZ346" r:id="rId530" location="1" xr:uid="{B7E2A38A-F5BB-164C-BED3-D293E9B7EE19}"/>
    <hyperlink ref="AG347" r:id="rId531" location="1" xr:uid="{211C31C6-BB4B-CF4B-AFC7-36A5F5FAE7A9}"/>
    <hyperlink ref="AZ347" r:id="rId532" location="1" xr:uid="{67F46B69-AFD5-6C4A-AF86-C736621CBC07}"/>
    <hyperlink ref="AG348" r:id="rId533" location="1" xr:uid="{E85928FB-4F1E-CF4D-A967-1FBC81978ACA}"/>
    <hyperlink ref="AZ348" r:id="rId534" location="1" xr:uid="{24B6C114-2C9E-E646-94BB-8F029798AB49}"/>
    <hyperlink ref="AG349" r:id="rId535" location="1" xr:uid="{1DB8CDFC-1DAE-B742-A615-8D0B34430A6E}"/>
    <hyperlink ref="AZ349" r:id="rId536" location="1" xr:uid="{BF2202BB-8445-2B4B-AEFA-BE2C7A9649E7}"/>
    <hyperlink ref="AG350" r:id="rId537" location="1" xr:uid="{BEABC992-EFF7-1E45-B628-9A9B731D6E57}"/>
    <hyperlink ref="AZ350" r:id="rId538" location="1" xr:uid="{F44E152F-588C-6249-8B89-6551E84710C9}"/>
    <hyperlink ref="AG351" r:id="rId539" location="1" xr:uid="{6B9E68F5-AFC3-C640-AA94-0A0223F07311}"/>
    <hyperlink ref="AZ351" r:id="rId540" location="1" xr:uid="{630A0A70-117C-FF49-A329-4D77C010455D}"/>
    <hyperlink ref="AG352" r:id="rId541" location="1" xr:uid="{EA97AD77-BE35-4948-92D3-FFB4945DC976}"/>
    <hyperlink ref="AZ352" r:id="rId542" location="1" xr:uid="{C9D1D5F3-9EC8-BB46-8D64-231DD324470F}"/>
    <hyperlink ref="AG353" r:id="rId543" location="1" xr:uid="{791A942A-F7F4-B24F-A9E4-8CDD1E687F28}"/>
    <hyperlink ref="AZ353" r:id="rId544" location="1" xr:uid="{F594AB06-6CA5-E44F-A4D0-A20A55BF0AD8}"/>
    <hyperlink ref="AG354" r:id="rId545" location="1" xr:uid="{1E02F7AA-0B3E-5141-AE71-BD797F6DB3D0}"/>
    <hyperlink ref="AZ354" r:id="rId546" location="1" xr:uid="{8153A47A-D782-C143-BD8E-37E81583B3D2}"/>
    <hyperlink ref="AG355" r:id="rId547" location="1" xr:uid="{4CFA915C-DC24-BE44-B328-33A00C732D5F}"/>
    <hyperlink ref="AZ355" r:id="rId548" location="1" xr:uid="{C7550511-03F9-AD46-83EF-8DBB1CC56DD7}"/>
    <hyperlink ref="AG356" r:id="rId549" location="1" xr:uid="{F1004A8E-5B6E-5449-AC46-CEA5DA40FAD3}"/>
    <hyperlink ref="AZ356" r:id="rId550" location="1" xr:uid="{70817381-3A9D-4344-9F35-36253701310F}"/>
    <hyperlink ref="AG357" r:id="rId551" location="1" xr:uid="{C181DACB-43B8-1A4B-97B1-D753C89C3A57}"/>
    <hyperlink ref="AZ357" r:id="rId552" location="1" xr:uid="{172484BD-F51F-7645-B224-EE452FB98D8D}"/>
    <hyperlink ref="AG358" r:id="rId553" location="1" xr:uid="{E0E8D3A2-D918-AD4B-9ED8-ED0619C621FB}"/>
    <hyperlink ref="AZ358" r:id="rId554" location="1" xr:uid="{CA27F161-D96E-244D-B579-D83E3728AB35}"/>
    <hyperlink ref="AG359" r:id="rId555" location="1" xr:uid="{3525E553-E126-FC4B-8532-FEB2569719DD}"/>
    <hyperlink ref="AZ359" r:id="rId556" location="1" xr:uid="{8B96E52D-6393-8F4A-8D01-3D9B49BA1124}"/>
    <hyperlink ref="AG360" r:id="rId557" location="1" xr:uid="{37C2CE00-AF0A-F649-AAEE-ABC459148E4B}"/>
    <hyperlink ref="AZ360" r:id="rId558" location="1" xr:uid="{A81CF86E-4806-924C-BC68-307B4F523FC2}"/>
    <hyperlink ref="AG361" r:id="rId559" location="1" xr:uid="{04F5C4BE-47BE-1643-9625-943EE66E544F}"/>
    <hyperlink ref="AZ361" r:id="rId560" location="1" xr:uid="{28357D56-CC43-794D-B5B4-2F1E91FE9D9E}"/>
    <hyperlink ref="AG362" r:id="rId561" location="1" xr:uid="{D283C6C6-7C71-274D-B196-0CB74B558E8B}"/>
    <hyperlink ref="AZ362" r:id="rId562" location="1" xr:uid="{2AE38F27-E136-0F47-B0BD-BC7A2E9652C9}"/>
    <hyperlink ref="AG363" r:id="rId563" location="1" xr:uid="{701F91E4-C35F-6148-BA0F-28C28B3A7AC5}"/>
    <hyperlink ref="AZ363" r:id="rId564" location="1" xr:uid="{47E11BD7-FEAA-5A49-A22A-F814483E9802}"/>
    <hyperlink ref="AG364" r:id="rId565" location="1" xr:uid="{A56F810D-0DCE-7E4A-8D94-14B53EBBD309}"/>
    <hyperlink ref="AZ364" r:id="rId566" location="1" xr:uid="{579BD35C-67D8-2E43-8485-2950B55B13DC}"/>
    <hyperlink ref="AG365" r:id="rId567" location="1" xr:uid="{3DF2005A-0E58-C943-9801-86AD37791065}"/>
    <hyperlink ref="AZ365" r:id="rId568" location="1" xr:uid="{4B832289-3528-D348-9A19-79C5B1DC91ED}"/>
    <hyperlink ref="AG366" r:id="rId569" location="1" xr:uid="{1E5297E6-30CE-8346-8A6E-23936C78052C}"/>
    <hyperlink ref="AZ366" r:id="rId570" location="1" xr:uid="{7BE934C2-4E4D-7E4C-B633-1033F4401B13}"/>
    <hyperlink ref="AG367" r:id="rId571" location="1" xr:uid="{C54D81D3-DF14-014D-9D91-D2904C3833DD}"/>
    <hyperlink ref="AZ367" r:id="rId572" location="1" xr:uid="{13412152-F6AE-F444-9018-51671596292C}"/>
    <hyperlink ref="AG368" r:id="rId573" location="1" xr:uid="{852604E4-BC3C-9348-B26E-FA20236A68DE}"/>
    <hyperlink ref="AZ368" r:id="rId574" location="1" xr:uid="{E1376729-B038-614C-ABD1-CEF21A35BB86}"/>
    <hyperlink ref="AG369" r:id="rId575" location="1" xr:uid="{DE0F3249-D906-EB4F-AE24-E2F44799E484}"/>
    <hyperlink ref="AZ369" r:id="rId576" location="1" xr:uid="{30E94E3F-AF6F-FF45-B31F-E6D0A482ABE8}"/>
    <hyperlink ref="AG370" r:id="rId577" location="1" xr:uid="{B66B9B2B-D18F-494B-9CEF-99CB6AE979C3}"/>
    <hyperlink ref="AZ370" r:id="rId578" location="1" xr:uid="{B977B26F-B152-5844-99DA-B809C05EC78C}"/>
    <hyperlink ref="AG371" r:id="rId579" location="1" xr:uid="{7E1D675D-2A8D-144B-9EE8-38CBB80773E1}"/>
    <hyperlink ref="AZ371" r:id="rId580" location="1" xr:uid="{99871A33-EEA9-3D47-91FD-7A7951D75222}"/>
    <hyperlink ref="AG372" r:id="rId581" location="1" xr:uid="{F4391CFF-AC66-8A4A-87F2-147E113EA2B3}"/>
    <hyperlink ref="AZ372" r:id="rId582" location="1" xr:uid="{8624AC8D-EF21-E040-9695-C919DC69CBDC}"/>
    <hyperlink ref="AG373" r:id="rId583" location="1" xr:uid="{12832FA0-279C-4349-8BA0-347E3EEA4EF1}"/>
    <hyperlink ref="AZ373" r:id="rId584" location="1" xr:uid="{654A9786-F085-174B-8D39-F5FE50B193AF}"/>
    <hyperlink ref="AG374" r:id="rId585" location="1" xr:uid="{F7E75034-E6F6-254C-BC1D-3B9353587EE2}"/>
    <hyperlink ref="AZ374" r:id="rId586" location="1" xr:uid="{A2E8D56F-45BD-BE47-88B6-E17B7C55F528}"/>
    <hyperlink ref="AG375" r:id="rId587" location="1" xr:uid="{2F53B61A-99DE-6448-837B-CD8B05EE6917}"/>
    <hyperlink ref="AZ375" r:id="rId588" location="1" xr:uid="{FC53CB5C-DB17-FB41-98DC-A0AA427A0B79}"/>
    <hyperlink ref="AG376" r:id="rId589" location="1" xr:uid="{29D4887B-7CD9-8542-AE42-BBE4A230996E}"/>
    <hyperlink ref="AZ376" r:id="rId590" location="1" xr:uid="{A55A0D80-D55F-0145-BA8F-3BEC59ADEE08}"/>
    <hyperlink ref="AG377" r:id="rId591" location="1" xr:uid="{731C1DB6-C991-6743-A4BD-99BB6BAC766A}"/>
    <hyperlink ref="AZ377" r:id="rId592" location="1" xr:uid="{303B22F2-61A7-DE46-BB18-9B9AB2DEE04E}"/>
    <hyperlink ref="AG378" r:id="rId593" location="1" xr:uid="{FD24C719-A4CB-2044-B8FF-316AEB4A2C96}"/>
    <hyperlink ref="AZ378" r:id="rId594" location="1" xr:uid="{167F735A-EDEA-6D4E-8614-1E813F07C88F}"/>
    <hyperlink ref="AG379" r:id="rId595" location="1" xr:uid="{9D4F1765-E91C-0645-8B38-FA21C7FEFC7E}"/>
    <hyperlink ref="AZ379" r:id="rId596" location="1" xr:uid="{8359962E-94BA-AB42-85E8-F69926BAE13F}"/>
    <hyperlink ref="AG380" r:id="rId597" location="1" xr:uid="{EADAAFFC-C9E0-FA46-8268-EE5A497BE2BD}"/>
    <hyperlink ref="AZ380" r:id="rId598" location="1" xr:uid="{888A0FBA-BAB0-4441-B8FC-C082117CCBA4}"/>
    <hyperlink ref="AG381" r:id="rId599" location="1" xr:uid="{00E90648-2912-C245-9C60-8BE560FDF3DA}"/>
    <hyperlink ref="AZ381" r:id="rId600" location="1" xr:uid="{54DB0F85-4A42-094D-85CF-85837BAD3771}"/>
    <hyperlink ref="AG382" r:id="rId601" location="1" xr:uid="{4B3E0783-3E23-E640-97A2-190982046511}"/>
    <hyperlink ref="AZ382" r:id="rId602" location="1" xr:uid="{657E9784-6BDF-2F46-A3DE-9899313A26AF}"/>
    <hyperlink ref="AG383" r:id="rId603" location="1" xr:uid="{97AF9184-E17A-1A4B-BD16-7E5E0EC0A95B}"/>
    <hyperlink ref="AZ383" r:id="rId604" location="1" xr:uid="{74E3FE45-0F69-A24C-85CE-C69067F70446}"/>
    <hyperlink ref="AG384" r:id="rId605" location="1" xr:uid="{FA473851-E88B-884B-8E6A-06427C4EF457}"/>
    <hyperlink ref="AZ384" r:id="rId606" location="1" xr:uid="{97622B3F-D067-4248-BA5F-A85EE48A37FE}"/>
    <hyperlink ref="AG385" r:id="rId607" location="1" xr:uid="{E7DF577F-B1AD-1843-B126-5B9869C2AD76}"/>
    <hyperlink ref="AZ385" r:id="rId608" location="1" xr:uid="{AF323ED0-C3EF-D840-A633-5A4CBB8D8D86}"/>
    <hyperlink ref="AG386" r:id="rId609" location="1" xr:uid="{6AAF3F70-D1AD-6244-98F8-1AC26B9E8B75}"/>
    <hyperlink ref="AZ386" r:id="rId610" location="1" xr:uid="{B7345B03-DFC6-1D46-872F-C6742FF08018}"/>
    <hyperlink ref="AG387" r:id="rId611" location="1" xr:uid="{4CC8EF85-D5CD-8340-B9DC-51F85CEE996A}"/>
    <hyperlink ref="AZ387" r:id="rId612" location="1" xr:uid="{5727A0E7-D2B4-104B-B3F4-18D8B0B1DCE7}"/>
    <hyperlink ref="AG388" r:id="rId613" location="1" xr:uid="{9CFE09A6-822C-1D40-A326-5F4E38CCC2FB}"/>
    <hyperlink ref="AZ388" r:id="rId614" location="1" xr:uid="{DE38432C-CACE-6140-BB63-6FF72C24E06B}"/>
    <hyperlink ref="AG389" r:id="rId615" location="1" xr:uid="{ACEAB396-D052-D840-974B-6F8F93F9D5F2}"/>
    <hyperlink ref="AZ389" r:id="rId616" location="1" xr:uid="{1B416DEC-3F97-8641-B8AA-0E4F5C83A8C3}"/>
    <hyperlink ref="AG390" r:id="rId617" location="1" xr:uid="{58CC5D1D-98A8-7047-988D-03A7A0CEEC45}"/>
    <hyperlink ref="AZ390" r:id="rId618" location="1" xr:uid="{792767F1-6C93-C44E-9644-EB3C3B378719}"/>
    <hyperlink ref="AG391" r:id="rId619" location="1" xr:uid="{AF4AF722-DFB7-9C4D-AFDA-05B3A683F764}"/>
    <hyperlink ref="AZ391" r:id="rId620" location="1" xr:uid="{6AC7FD04-DBC7-8A44-BD5A-2468C2F011CC}"/>
    <hyperlink ref="AG392" r:id="rId621" location="1" xr:uid="{E945C4A5-96AC-594A-99DC-6A971601814B}"/>
    <hyperlink ref="AZ392" r:id="rId622" location="1" xr:uid="{B02B6762-5208-B041-B196-4A69E03B449D}"/>
    <hyperlink ref="AG393" r:id="rId623" location="1" xr:uid="{B2FD2D62-4B6A-A34B-8374-39FC02F3A077}"/>
    <hyperlink ref="AZ393" r:id="rId624" location="1" xr:uid="{546AB4FA-88CA-984F-88CF-DB08D8CECB14}"/>
    <hyperlink ref="AG394" r:id="rId625" location="1" xr:uid="{AF238007-300F-8749-85A8-C47AA3A52E2C}"/>
    <hyperlink ref="AZ394" r:id="rId626" location="1" xr:uid="{B48EE9D5-18D2-7B4B-95BB-76675068692E}"/>
    <hyperlink ref="AG395" r:id="rId627" location="1" xr:uid="{92031CC8-6872-614F-BBDC-F0A5AD73EE19}"/>
    <hyperlink ref="AZ395" r:id="rId628" location="1" xr:uid="{F429A357-EB67-A445-B154-B34F45AFA3DE}"/>
    <hyperlink ref="AG396" r:id="rId629" location="1" xr:uid="{E9CBF1A9-D0BE-4846-8D55-3DEBA998323A}"/>
    <hyperlink ref="AZ396" r:id="rId630" location="1" xr:uid="{FB831361-9C2C-7B4C-80CE-17111C74B13A}"/>
    <hyperlink ref="AG397" r:id="rId631" location="1" xr:uid="{CD03477B-1201-8848-8EEC-29AD647B70CF}"/>
    <hyperlink ref="AZ397" r:id="rId632" location="1" xr:uid="{595D4E90-10E6-9740-9FE7-8772801A4353}"/>
    <hyperlink ref="AG398" r:id="rId633" location="1" xr:uid="{253317D4-B642-A947-93AB-F3D570FBD7F7}"/>
    <hyperlink ref="AZ398" r:id="rId634" location="1" xr:uid="{605F79A8-056B-AB49-942F-64743F11F81F}"/>
    <hyperlink ref="AG399" r:id="rId635" location="1" xr:uid="{50C47270-4B34-CD42-BF83-F71F6B91C734}"/>
    <hyperlink ref="AZ399" r:id="rId636" location="1" xr:uid="{76A48315-9F7C-344C-98E1-B3A87E9F311F}"/>
    <hyperlink ref="AG400" r:id="rId637" location="1" xr:uid="{70BB68E5-CE9C-384C-80ED-3391A3740E62}"/>
    <hyperlink ref="AZ400" r:id="rId638" location="1" xr:uid="{2BE2B3BC-D673-E742-8F84-196D9E777C4B}"/>
    <hyperlink ref="AG401" r:id="rId639" location="1" xr:uid="{88FFAC1B-BCB9-364F-82AF-9C9593CCAEBA}"/>
    <hyperlink ref="AZ401" r:id="rId640" location="1" xr:uid="{29106BB0-943E-9E42-ADEA-E3318232E131}"/>
    <hyperlink ref="AG402" r:id="rId641" location="1" xr:uid="{D98DAFB0-F94F-3849-85C1-B032F39150A8}"/>
    <hyperlink ref="AZ402" r:id="rId642" location="1" xr:uid="{330769F4-E498-0844-9E0C-9973D0F448F4}"/>
    <hyperlink ref="AG403" r:id="rId643" location="1" xr:uid="{CD609DF1-EE55-7246-865E-2EB4FADB6331}"/>
    <hyperlink ref="AZ403" r:id="rId644" location="1" xr:uid="{09B8A607-7682-3F48-9BC4-B4AB0687FA4A}"/>
    <hyperlink ref="AG404" r:id="rId645" location="1" xr:uid="{919C3B2D-A58F-9848-9A66-F5700A2ED3AA}"/>
    <hyperlink ref="AZ404" r:id="rId646" location="1" xr:uid="{6A9B226C-914E-4248-BAD8-734F4C0B6F48}"/>
    <hyperlink ref="AG405" r:id="rId647" location="1" xr:uid="{4E447D9E-F35C-1940-9082-3548C25D6B7E}"/>
    <hyperlink ref="AZ405" r:id="rId648" location="1" xr:uid="{8A7BF674-E0EB-3141-B52D-534840983F38}"/>
    <hyperlink ref="AG406" r:id="rId649" location="1" xr:uid="{6CC01081-7616-C44F-9FD2-47F64134F0F8}"/>
    <hyperlink ref="AZ406" r:id="rId650" location="1" xr:uid="{BE0E5A2B-DB97-7A48-807C-35BFC3762B94}"/>
    <hyperlink ref="AG407" r:id="rId651" location="1" xr:uid="{16C4B161-7F67-C442-90ED-FDC26BD35D34}"/>
    <hyperlink ref="AZ407" r:id="rId652" location="1" xr:uid="{1805A7F3-33BC-9043-B187-C88C7E2E5FD7}"/>
    <hyperlink ref="AG408" r:id="rId653" location="1" xr:uid="{AD8D7F93-5BDA-0C46-B9AB-7D3E98CE354F}"/>
    <hyperlink ref="AZ408" r:id="rId654" location="1" xr:uid="{A111D46B-6478-B841-A097-BB69393237DE}"/>
    <hyperlink ref="AG409" r:id="rId655" location="1" xr:uid="{2166DEDE-42B9-2C4F-A965-E15AF417779B}"/>
    <hyperlink ref="AZ409" r:id="rId656" location="1" xr:uid="{E7379210-F7ED-174B-AF5A-487784659B9E}"/>
    <hyperlink ref="AG410" r:id="rId657" location="1" xr:uid="{81EC02D2-39F0-E348-A77A-852DABAE8B6B}"/>
    <hyperlink ref="AZ410" r:id="rId658" location="1" xr:uid="{CC6FA0DA-0ECE-2243-BF81-AE1F772A82C3}"/>
    <hyperlink ref="AG411" r:id="rId659" location="1" xr:uid="{57438E6C-1170-9D4D-BE38-70786D5E159F}"/>
    <hyperlink ref="AZ411" r:id="rId660" location="1" xr:uid="{AAF2C299-FA1D-5942-B512-E8434DFA7FC7}"/>
    <hyperlink ref="AG412" r:id="rId661" location="1" xr:uid="{72C1CCB3-B520-EE4A-92C5-6C5626278424}"/>
    <hyperlink ref="AZ412" r:id="rId662" location="1" xr:uid="{0EE6A8D8-8EC4-724E-B384-7ED85AA19805}"/>
    <hyperlink ref="AG413" r:id="rId663" location="1" xr:uid="{48723840-30FB-A647-ADDA-E1876EE8CEF1}"/>
    <hyperlink ref="AZ413" r:id="rId664" location="1" xr:uid="{AD385F98-F82F-934C-8C56-801B53BB2838}"/>
    <hyperlink ref="AG414" r:id="rId665" location="1" xr:uid="{4B18636A-06FA-7B4A-8EF6-F462D63630D7}"/>
    <hyperlink ref="AZ414" r:id="rId666" location="1" xr:uid="{DDB3A9F9-D8A3-5447-90BF-17D345BF7DED}"/>
    <hyperlink ref="AG415" r:id="rId667" location="1" xr:uid="{DED19C6B-ED45-0641-A9CB-BCFE5D0EAFD2}"/>
    <hyperlink ref="AZ415" r:id="rId668" location="1" xr:uid="{C06BF8B8-9091-D348-9C3B-5FE2A929F1FD}"/>
    <hyperlink ref="AG416" r:id="rId669" location="1" xr:uid="{A44CC121-6ECD-E64B-AFD7-A96BF3592ECD}"/>
    <hyperlink ref="AZ416" r:id="rId670" location="1" xr:uid="{6AB3B54E-ADEC-F74D-BF23-AF10A0957936}"/>
    <hyperlink ref="AG417" r:id="rId671" location="1" xr:uid="{5263AC35-FF83-6E4D-B236-D7C2FDFA4D62}"/>
    <hyperlink ref="AZ417" r:id="rId672" location="1" xr:uid="{76E5B1F9-3037-CA43-9F9B-86DB4844456E}"/>
    <hyperlink ref="AG418" r:id="rId673" location="1" xr:uid="{22EC32D1-33A6-9242-87E9-8CC8ADCFBD2E}"/>
    <hyperlink ref="AZ418" r:id="rId674" location="1" xr:uid="{811042DE-1E2A-0943-B864-9B0FD84DF920}"/>
    <hyperlink ref="AG419" r:id="rId675" location="1" xr:uid="{11FC3F90-901C-9A41-A873-C8D6C9926B16}"/>
    <hyperlink ref="AZ419" r:id="rId676" location="1" xr:uid="{B68D87FA-7466-7847-8028-B2E3F1EFE963}"/>
    <hyperlink ref="AG420" r:id="rId677" location="1" xr:uid="{A51AC87A-C406-E642-9DF5-2E8D9DC7068F}"/>
    <hyperlink ref="AZ420" r:id="rId678" location="1" xr:uid="{E261A72C-6BE1-F44B-8D20-238DFFB10B07}"/>
    <hyperlink ref="AG421" r:id="rId679" location="1" xr:uid="{850FD422-A9B2-6047-A4AF-E71963F07434}"/>
    <hyperlink ref="AZ421" r:id="rId680" location="1" xr:uid="{4DFC8676-3C97-6941-BD4E-101DC026D5A4}"/>
    <hyperlink ref="AG422" r:id="rId681" location="1" xr:uid="{FC38806A-0D53-B046-BD35-C6694C96998D}"/>
    <hyperlink ref="AZ422" r:id="rId682" location="1" xr:uid="{926453F8-6330-A046-8917-CA1FF46E0FCB}"/>
    <hyperlink ref="AG423" r:id="rId683" location="1" xr:uid="{EE497FE8-EF78-614C-B138-42587A1C0E06}"/>
    <hyperlink ref="AZ423" r:id="rId684" location="1" xr:uid="{A01FA264-F8BA-544E-B272-01434028491C}"/>
    <hyperlink ref="AG424" r:id="rId685" location="1" xr:uid="{055F8A5A-7FAA-E344-863A-18CDB273CD14}"/>
    <hyperlink ref="AZ424" r:id="rId686" location="1" xr:uid="{89B1B58D-426A-2949-BEFF-F9D4FEE0DF0D}"/>
  </hyperlinks>
  <pageMargins left="0.7" right="0.7" top="0.75" bottom="0.75" header="0.3" footer="0.3"/>
  <drawing r:id="rId68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BC212-F7B3-2647-B969-B46473537077}">
  <dimension ref="A1:EE998"/>
  <sheetViews>
    <sheetView workbookViewId="0">
      <selection activeCell="F58" sqref="F58"/>
    </sheetView>
  </sheetViews>
  <sheetFormatPr baseColWidth="10" defaultColWidth="14.5" defaultRowHeight="15.75" customHeight="1" x14ac:dyDescent="0.15"/>
  <cols>
    <col min="1" max="1" width="3.5" style="195" customWidth="1"/>
    <col min="2" max="2" width="20.83203125" style="195" customWidth="1"/>
    <col min="3" max="3" width="6" style="195" customWidth="1"/>
    <col min="4" max="4" width="9.83203125" style="195" customWidth="1"/>
    <col min="5" max="15" width="6.5" style="195" customWidth="1"/>
    <col min="16" max="16" width="6.33203125" style="195" customWidth="1"/>
    <col min="17" max="17" width="7" style="195" customWidth="1"/>
    <col min="18" max="18" width="5.6640625" style="195" customWidth="1"/>
    <col min="19" max="19" width="5.1640625" style="195" customWidth="1"/>
    <col min="20" max="20" width="5" style="195" customWidth="1"/>
    <col min="21" max="22" width="4.83203125" style="195" customWidth="1"/>
    <col min="23" max="23" width="4.6640625" style="195" customWidth="1"/>
    <col min="24" max="24" width="4.83203125" style="195" customWidth="1"/>
    <col min="25" max="25" width="5" style="195" customWidth="1"/>
    <col min="26" max="26" width="4.6640625" style="195" customWidth="1"/>
    <col min="27" max="27" width="4.83203125" style="195" customWidth="1"/>
    <col min="28" max="28" width="5.33203125" style="195" customWidth="1"/>
    <col min="29" max="29" width="5.5" style="195" customWidth="1"/>
    <col min="30" max="30" width="7.33203125" style="195" customWidth="1"/>
    <col min="31" max="31" width="8" style="195" customWidth="1"/>
    <col min="32" max="33" width="12.33203125" style="195" customWidth="1"/>
    <col min="34" max="45" width="6.5" style="195" customWidth="1"/>
    <col min="46" max="46" width="9.5" style="195" customWidth="1"/>
    <col min="47" max="47" width="8.1640625" style="195" customWidth="1"/>
    <col min="48" max="48" width="7.5" style="195" customWidth="1"/>
    <col min="49" max="50" width="8.5" style="195" customWidth="1"/>
    <col min="51" max="51" width="14.33203125" style="195" customWidth="1"/>
    <col min="52" max="52" width="8.1640625" style="195" customWidth="1"/>
    <col min="53" max="53" width="9.1640625" style="195" customWidth="1"/>
    <col min="54" max="64" width="8.83203125" style="195" customWidth="1"/>
    <col min="65" max="65" width="10.6640625" style="195" customWidth="1"/>
    <col min="66" max="76" width="10.33203125" style="195" customWidth="1"/>
    <col min="77" max="77" width="12.6640625" style="195" customWidth="1"/>
    <col min="78" max="78" width="18.1640625" style="195" customWidth="1"/>
    <col min="79" max="90" width="7.6640625" style="195" customWidth="1"/>
    <col min="91" max="91" width="8.6640625" style="195" customWidth="1"/>
    <col min="92" max="92" width="12.6640625" style="195" customWidth="1"/>
    <col min="93" max="93" width="12.1640625" style="195" customWidth="1"/>
    <col min="94" max="94" width="8.5" style="195" customWidth="1"/>
    <col min="95" max="95" width="10.5" style="195" customWidth="1"/>
    <col min="96" max="96" width="9.83203125" style="195" customWidth="1"/>
    <col min="97" max="97" width="6.5" style="195" customWidth="1"/>
    <col min="98" max="98" width="7.6640625" style="195" customWidth="1"/>
    <col min="99" max="99" width="12.1640625" style="195" customWidth="1"/>
    <col min="100" max="111" width="8.1640625" style="195" customWidth="1"/>
    <col min="112" max="112" width="10.6640625" style="195" customWidth="1"/>
    <col min="113" max="113" width="12.6640625" style="195" customWidth="1"/>
    <col min="114" max="114" width="12.1640625" style="195" customWidth="1"/>
    <col min="115" max="115" width="8.5" style="195" customWidth="1"/>
    <col min="116" max="116" width="10.5" style="195" customWidth="1"/>
    <col min="117" max="117" width="11.33203125" style="195" customWidth="1"/>
    <col min="118" max="118" width="6.5" style="195" customWidth="1"/>
    <col min="119" max="119" width="7.6640625" style="195" customWidth="1"/>
    <col min="120" max="120" width="21.6640625" style="195" customWidth="1"/>
    <col min="121" max="121" width="6.5" style="195" customWidth="1"/>
    <col min="122" max="129" width="7.83203125" style="195" customWidth="1"/>
    <col min="130" max="130" width="7.6640625" style="195" customWidth="1"/>
    <col min="131" max="132" width="8.5" style="195" customWidth="1"/>
    <col min="133" max="133" width="7.5" style="195" customWidth="1"/>
    <col min="134" max="134" width="9" style="195" customWidth="1"/>
    <col min="135" max="135" width="8.83203125" style="195" customWidth="1"/>
    <col min="136" max="16384" width="14.5" style="195"/>
  </cols>
  <sheetData>
    <row r="1" spans="1:135" ht="13" x14ac:dyDescent="0.15">
      <c r="BH1" s="1"/>
      <c r="BI1" s="1"/>
      <c r="BJ1" s="1"/>
      <c r="BK1" s="1"/>
      <c r="BL1" s="1"/>
      <c r="BM1" s="59"/>
      <c r="BN1" s="3"/>
      <c r="BO1" s="3"/>
      <c r="BP1" s="3"/>
      <c r="BQ1" s="3"/>
      <c r="BR1" s="3"/>
      <c r="BS1" s="3"/>
      <c r="BT1" s="3"/>
      <c r="BU1" s="3"/>
      <c r="BV1" s="3"/>
      <c r="BW1" s="3"/>
      <c r="BX1" s="3"/>
      <c r="BY1" s="3"/>
      <c r="BZ1" s="3" t="s">
        <v>0</v>
      </c>
      <c r="CA1" s="1"/>
      <c r="CB1" s="1"/>
      <c r="CC1" s="1"/>
      <c r="CD1" s="1"/>
      <c r="CE1" s="1"/>
      <c r="CF1" s="1"/>
      <c r="CG1" s="1"/>
      <c r="CH1" s="1"/>
      <c r="CI1" s="1"/>
      <c r="CJ1" s="1"/>
      <c r="CK1" s="1"/>
      <c r="CL1" s="1"/>
      <c r="DU1" s="4"/>
      <c r="DZ1" s="196"/>
      <c r="EA1" s="196"/>
      <c r="EB1" s="196"/>
      <c r="EC1" s="196"/>
      <c r="ED1" s="196"/>
      <c r="EE1" s="196"/>
    </row>
    <row r="2" spans="1:135" ht="16" x14ac:dyDescent="0.2">
      <c r="A2" s="57"/>
      <c r="B2" s="7" t="s">
        <v>1</v>
      </c>
      <c r="C2" s="57"/>
      <c r="D2" s="57"/>
      <c r="E2" s="57"/>
      <c r="F2" s="57"/>
      <c r="G2" s="8" t="s">
        <v>2</v>
      </c>
      <c r="H2" s="57"/>
      <c r="I2" s="57"/>
      <c r="J2" s="57"/>
      <c r="K2" s="57"/>
      <c r="L2" s="57"/>
      <c r="M2" s="57"/>
      <c r="N2" s="57"/>
      <c r="O2" s="57"/>
      <c r="P2" s="57"/>
      <c r="Q2" s="57"/>
      <c r="R2" s="57"/>
      <c r="S2" s="57"/>
      <c r="T2" s="57"/>
      <c r="U2" s="57"/>
      <c r="V2" s="57"/>
      <c r="W2" s="57"/>
      <c r="X2" s="57"/>
      <c r="Y2" s="57"/>
      <c r="Z2" s="57"/>
      <c r="AA2" s="57"/>
      <c r="AB2" s="57"/>
      <c r="AC2" s="57"/>
      <c r="AD2" s="57"/>
      <c r="AE2" s="57"/>
      <c r="AF2" s="57"/>
      <c r="AG2" s="57"/>
      <c r="BJ2" s="9" t="s">
        <v>3</v>
      </c>
      <c r="BK2" s="10" t="s">
        <v>4</v>
      </c>
      <c r="BL2" s="10" t="s">
        <v>5</v>
      </c>
      <c r="BM2" s="10" t="s">
        <v>6</v>
      </c>
      <c r="BN2" s="10" t="s">
        <v>7</v>
      </c>
      <c r="BO2" s="10" t="s">
        <v>8</v>
      </c>
      <c r="BP2" s="10" t="s">
        <v>9</v>
      </c>
      <c r="BQ2" s="10" t="s">
        <v>10</v>
      </c>
      <c r="BV2" s="11"/>
      <c r="BW2" s="11"/>
      <c r="BX2" s="11"/>
      <c r="BY2" s="11"/>
      <c r="BZ2" s="12" t="s">
        <v>11</v>
      </c>
      <c r="CA2" s="12" t="s">
        <v>12</v>
      </c>
      <c r="CB2" s="13" t="s">
        <v>13</v>
      </c>
      <c r="CC2" s="13" t="s">
        <v>14</v>
      </c>
      <c r="CD2" s="12" t="s">
        <v>15</v>
      </c>
      <c r="CE2" s="12" t="s">
        <v>16</v>
      </c>
      <c r="CF2" s="12" t="s">
        <v>17</v>
      </c>
      <c r="CG2" s="12" t="s">
        <v>18</v>
      </c>
      <c r="CH2" s="12" t="s">
        <v>19</v>
      </c>
      <c r="CI2" s="12" t="s">
        <v>20</v>
      </c>
      <c r="CJ2" s="12" t="s">
        <v>21</v>
      </c>
      <c r="CK2" s="12" t="s">
        <v>22</v>
      </c>
      <c r="CL2" s="12" t="s">
        <v>23</v>
      </c>
      <c r="CM2" s="57"/>
      <c r="CN2" s="27"/>
      <c r="CO2" s="198" t="s">
        <v>24</v>
      </c>
      <c r="CP2" s="199"/>
      <c r="CQ2" s="200"/>
      <c r="CR2" s="15"/>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7"/>
      <c r="DV2" s="16"/>
      <c r="DW2" s="16"/>
      <c r="DX2" s="16"/>
      <c r="DY2" s="16"/>
      <c r="DZ2" s="18"/>
      <c r="EA2" s="18"/>
      <c r="EB2" s="18"/>
      <c r="EC2" s="18"/>
      <c r="ED2" s="18"/>
      <c r="EE2" s="18"/>
    </row>
    <row r="3" spans="1:135" ht="15" x14ac:dyDescent="0.2">
      <c r="A3" s="57"/>
      <c r="B3" s="19" t="str">
        <f>A11</f>
        <v>Saint Mary's Gaels</v>
      </c>
      <c r="C3" s="19">
        <v>2020</v>
      </c>
      <c r="D3" s="57"/>
      <c r="F3" s="57"/>
      <c r="G3" s="57"/>
      <c r="H3" s="57"/>
      <c r="I3" s="57"/>
      <c r="J3" s="57"/>
      <c r="K3" s="57"/>
      <c r="L3" s="57"/>
      <c r="M3" s="57"/>
      <c r="N3" s="57"/>
      <c r="O3" s="57"/>
      <c r="P3" s="57"/>
      <c r="Q3" s="57"/>
      <c r="R3" s="57"/>
      <c r="S3" s="57"/>
      <c r="T3" s="57"/>
      <c r="U3" s="57"/>
      <c r="V3" s="57"/>
      <c r="W3" s="32"/>
      <c r="X3" s="57"/>
      <c r="Y3" s="57"/>
      <c r="Z3" s="57"/>
      <c r="AA3" s="57"/>
      <c r="AB3" s="57"/>
      <c r="AC3" s="57"/>
      <c r="AD3" s="57"/>
      <c r="AE3" s="57"/>
      <c r="AF3" s="57"/>
      <c r="AG3" s="57"/>
      <c r="BJ3" s="9" t="s">
        <v>25</v>
      </c>
      <c r="BK3" s="21">
        <v>2.1295999999999999</v>
      </c>
      <c r="BL3" s="21">
        <v>8.6676000000000002</v>
      </c>
      <c r="BM3" s="21">
        <v>-2.4861</v>
      </c>
      <c r="BN3" s="21">
        <v>0.99199999999999999</v>
      </c>
      <c r="BO3" s="21">
        <v>-3.5360999999999998</v>
      </c>
      <c r="BP3" s="21">
        <v>1.6669</v>
      </c>
      <c r="BQ3" s="22">
        <v>50</v>
      </c>
      <c r="BV3" s="23"/>
      <c r="BW3" s="23"/>
      <c r="BX3" s="23"/>
      <c r="BY3" s="23"/>
      <c r="BZ3" s="24" t="s">
        <v>26</v>
      </c>
      <c r="CA3" s="25">
        <v>0.86</v>
      </c>
      <c r="CB3" s="25">
        <v>-0.56000000000000005</v>
      </c>
      <c r="CC3" s="26">
        <f t="shared" ref="CC3:CC4" si="0">0.44*CB3</f>
        <v>-0.24640000000000004</v>
      </c>
      <c r="CD3" s="25">
        <v>0.38900000000000001</v>
      </c>
      <c r="CE3" s="25">
        <v>0.57999999999999996</v>
      </c>
      <c r="CF3" s="25">
        <v>-0.96399999999999997</v>
      </c>
      <c r="CG3" s="25">
        <v>0.61299999999999999</v>
      </c>
      <c r="CH3" s="25">
        <v>0.11600000000000001</v>
      </c>
      <c r="CI3" s="25">
        <v>0</v>
      </c>
      <c r="CJ3" s="25">
        <v>1.369</v>
      </c>
      <c r="CK3" s="25">
        <v>1.327</v>
      </c>
      <c r="CL3" s="25">
        <v>-0.36699999999999999</v>
      </c>
      <c r="CM3" s="57"/>
      <c r="CN3" s="27"/>
      <c r="CO3" s="24" t="s">
        <v>26</v>
      </c>
      <c r="CP3" s="24" t="s">
        <v>27</v>
      </c>
      <c r="CQ3" s="24" t="s">
        <v>28</v>
      </c>
      <c r="CR3" s="13" t="s">
        <v>29</v>
      </c>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9"/>
      <c r="DV3" s="28"/>
      <c r="DW3" s="28"/>
      <c r="DX3" s="28"/>
      <c r="DY3" s="28"/>
      <c r="DZ3" s="28"/>
      <c r="EA3" s="28"/>
      <c r="EB3" s="28"/>
      <c r="EC3" s="28"/>
      <c r="ED3" s="28"/>
      <c r="EE3" s="28"/>
    </row>
    <row r="4" spans="1:135" ht="15" x14ac:dyDescent="0.2">
      <c r="A4" s="57"/>
      <c r="B4" s="66" t="s">
        <v>30</v>
      </c>
      <c r="C4" s="50">
        <f>IF(M81="",D121, VLOOKUP($A$11,$B$81:$S$112,14,FALSE))</f>
        <v>-12.0698510529019</v>
      </c>
      <c r="D4" s="57"/>
      <c r="E4" s="32" t="s">
        <v>31</v>
      </c>
      <c r="F4" s="33">
        <f>C4*C7/100/2</f>
        <v>-4.895833333333333</v>
      </c>
      <c r="G4" s="57"/>
      <c r="H4" s="57"/>
      <c r="I4" s="57"/>
      <c r="J4" s="57"/>
      <c r="K4" s="57"/>
      <c r="L4" s="57"/>
      <c r="M4" s="57"/>
      <c r="N4" s="57"/>
      <c r="O4" s="57"/>
      <c r="P4" s="57"/>
      <c r="Q4" s="32" t="s">
        <v>32</v>
      </c>
      <c r="R4" s="57">
        <f>SUM(AB14:AB37)</f>
        <v>1460</v>
      </c>
      <c r="S4" s="57"/>
      <c r="T4" s="57"/>
      <c r="U4" s="57"/>
      <c r="V4" s="57"/>
      <c r="W4" s="32" t="s">
        <v>33</v>
      </c>
      <c r="X4" s="57">
        <f>SUM(V14:V39)</f>
        <v>746</v>
      </c>
      <c r="Y4" s="57"/>
      <c r="Z4" s="57"/>
      <c r="AA4" s="32" t="s">
        <v>34</v>
      </c>
      <c r="AB4" s="34">
        <f>SUM(AG14:AG35)</f>
        <v>483.26520000000016</v>
      </c>
      <c r="AC4" s="57"/>
      <c r="AD4" s="57"/>
      <c r="AE4" s="57"/>
      <c r="AF4" s="57"/>
      <c r="AG4" s="57"/>
      <c r="AH4" s="57"/>
      <c r="AI4" s="57"/>
      <c r="AJ4" s="57"/>
      <c r="AK4" s="28"/>
      <c r="AL4" s="28"/>
      <c r="AM4" s="57"/>
      <c r="AN4" s="57"/>
      <c r="BJ4" s="9" t="s">
        <v>35</v>
      </c>
      <c r="BK4" s="21">
        <v>1.5895999999999999</v>
      </c>
      <c r="BL4" s="21">
        <v>10.8919</v>
      </c>
      <c r="BM4" s="35"/>
      <c r="BN4" s="21">
        <v>1.4677</v>
      </c>
      <c r="BO4" s="21">
        <v>-4.3994999999999997</v>
      </c>
      <c r="BP4" s="35"/>
      <c r="BQ4" s="36"/>
      <c r="BV4" s="23"/>
      <c r="BW4" s="23"/>
      <c r="BX4" s="23"/>
      <c r="BY4" s="23"/>
      <c r="BZ4" s="24" t="s">
        <v>28</v>
      </c>
      <c r="CA4" s="26">
        <f>CA3</f>
        <v>0.86</v>
      </c>
      <c r="CB4" s="25">
        <v>-0.78</v>
      </c>
      <c r="CC4" s="26">
        <f t="shared" si="0"/>
        <v>-0.34320000000000001</v>
      </c>
      <c r="CD4" s="26">
        <f>CD3</f>
        <v>0.38900000000000001</v>
      </c>
      <c r="CE4" s="25">
        <v>1.034</v>
      </c>
      <c r="CF4" s="26">
        <f>CF3</f>
        <v>-0.96399999999999997</v>
      </c>
      <c r="CG4" s="37">
        <v>0.18099999999999999</v>
      </c>
      <c r="CH4" s="26">
        <f>CG4</f>
        <v>0.18099999999999999</v>
      </c>
      <c r="CI4" s="25">
        <v>0</v>
      </c>
      <c r="CJ4" s="25">
        <v>1.008</v>
      </c>
      <c r="CK4" s="25">
        <v>0.70299999999999996</v>
      </c>
      <c r="CL4" s="26">
        <f>CL3</f>
        <v>-0.36699999999999999</v>
      </c>
      <c r="CM4" s="57"/>
      <c r="CN4" s="38" t="s">
        <v>24</v>
      </c>
      <c r="CO4" s="39">
        <f>-0.409*2</f>
        <v>-0.81799999999999995</v>
      </c>
      <c r="CP4" s="40">
        <v>0</v>
      </c>
      <c r="CQ4" s="40">
        <v>0</v>
      </c>
      <c r="CR4" s="41">
        <v>1.387</v>
      </c>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9"/>
      <c r="DV4" s="28"/>
      <c r="DW4" s="28"/>
      <c r="DX4" s="28"/>
      <c r="DY4" s="28"/>
      <c r="DZ4" s="28"/>
      <c r="EA4" s="28"/>
      <c r="EB4" s="28"/>
      <c r="EC4" s="28"/>
      <c r="ED4" s="28"/>
      <c r="EE4" s="28"/>
    </row>
    <row r="5" spans="1:135" ht="13" x14ac:dyDescent="0.15">
      <c r="A5" s="57"/>
      <c r="B5" s="66" t="s">
        <v>36</v>
      </c>
      <c r="C5" s="50">
        <f>IF(M81="",N121, VLOOKUP($A$11,$B$81:$S$112,15,FALSE))</f>
        <v>-2.2884763519294182</v>
      </c>
      <c r="D5" s="57"/>
      <c r="E5" s="32" t="s">
        <v>37</v>
      </c>
      <c r="F5" s="33">
        <f>0.35/2*F4</f>
        <v>-0.85677083333333326</v>
      </c>
      <c r="G5" s="57"/>
      <c r="H5" s="57"/>
      <c r="I5" s="57"/>
      <c r="J5" s="57"/>
      <c r="K5" s="57"/>
      <c r="L5" s="57"/>
      <c r="M5" s="57"/>
      <c r="N5" s="57"/>
      <c r="O5" s="57"/>
      <c r="P5" s="57"/>
      <c r="Q5" s="32" t="s">
        <v>38</v>
      </c>
      <c r="R5" s="57">
        <f>SUM(H14:H37)</f>
        <v>1343</v>
      </c>
      <c r="S5" s="57"/>
      <c r="T5" s="57"/>
      <c r="U5" s="57"/>
      <c r="V5" s="57"/>
      <c r="W5" s="32" t="s">
        <v>39</v>
      </c>
      <c r="X5" s="57">
        <f>SUM(X14:X38)</f>
        <v>163</v>
      </c>
      <c r="Y5" s="57"/>
      <c r="Z5" s="57"/>
      <c r="AA5" s="57"/>
      <c r="AB5" s="57"/>
      <c r="AC5" s="57"/>
      <c r="AD5" s="57"/>
      <c r="AE5" s="57"/>
      <c r="AF5" s="57"/>
      <c r="AG5" s="57"/>
      <c r="AH5" s="57"/>
      <c r="AI5" s="57"/>
      <c r="AJ5" s="57"/>
      <c r="AK5" s="122"/>
      <c r="AL5" s="122"/>
      <c r="AM5" s="122"/>
      <c r="AN5" s="122"/>
      <c r="BJ5" s="122"/>
      <c r="BK5" s="122"/>
      <c r="BL5" s="122"/>
      <c r="BM5" s="44"/>
      <c r="BN5" s="44"/>
      <c r="BO5" s="44"/>
      <c r="BP5" s="44"/>
      <c r="BQ5" s="44"/>
      <c r="BV5" s="45"/>
      <c r="BW5" s="45"/>
      <c r="BX5" s="45"/>
      <c r="BY5" s="45"/>
      <c r="BZ5" s="45" t="s">
        <v>40</v>
      </c>
      <c r="CA5" s="46"/>
      <c r="CB5" s="46"/>
      <c r="CC5" s="46"/>
      <c r="CD5" s="46"/>
      <c r="CE5" s="46"/>
      <c r="CF5" s="46"/>
      <c r="CG5" s="46"/>
      <c r="CH5" s="46"/>
      <c r="CI5" s="46"/>
      <c r="CJ5" s="46"/>
      <c r="CK5" s="46"/>
      <c r="CL5" s="46"/>
      <c r="CM5" s="122"/>
      <c r="CN5" s="122"/>
      <c r="CO5" s="122"/>
      <c r="CP5" s="122"/>
      <c r="CQ5" s="122"/>
      <c r="CR5" s="47"/>
      <c r="CT5" s="122"/>
      <c r="CU5" s="122"/>
      <c r="CV5" s="122"/>
      <c r="CW5" s="122"/>
      <c r="CX5" s="122"/>
      <c r="CY5" s="122"/>
      <c r="CZ5" s="122"/>
      <c r="DA5" s="122"/>
      <c r="DB5" s="122"/>
      <c r="DC5" s="122"/>
      <c r="DD5" s="122"/>
      <c r="DE5" s="122"/>
      <c r="DF5" s="122"/>
      <c r="DG5" s="122"/>
      <c r="DH5" s="122"/>
      <c r="DI5" s="122"/>
      <c r="DJ5" s="122"/>
      <c r="DK5" s="122"/>
      <c r="DL5" s="122"/>
      <c r="DM5" s="122"/>
      <c r="DN5" s="122"/>
      <c r="DO5" s="122"/>
      <c r="DP5" s="122"/>
      <c r="DQ5" s="122"/>
      <c r="DR5" s="122"/>
      <c r="DS5" s="122"/>
      <c r="DT5" s="122"/>
      <c r="DU5" s="48"/>
      <c r="DV5" s="122"/>
      <c r="DW5" s="122"/>
      <c r="DX5" s="122"/>
      <c r="DY5" s="122"/>
      <c r="DZ5" s="196"/>
      <c r="EA5" s="196"/>
      <c r="EB5" s="196"/>
      <c r="EC5" s="196"/>
      <c r="ED5" s="196"/>
      <c r="EE5" s="196"/>
    </row>
    <row r="6" spans="1:135" ht="15" x14ac:dyDescent="0.2">
      <c r="A6" s="57"/>
      <c r="B6" s="66" t="s">
        <v>41</v>
      </c>
      <c r="C6" s="50">
        <f>IF(M81="",N121, VLOOKUP($A$11,$B$81:$S$112,16,FALSE))</f>
        <v>-9.1483004853005525</v>
      </c>
      <c r="D6" s="57"/>
      <c r="E6" s="51" t="s">
        <v>42</v>
      </c>
      <c r="F6" s="52">
        <f>C4+F5</f>
        <v>-12.926621886235234</v>
      </c>
      <c r="G6" s="57"/>
      <c r="H6" s="57"/>
      <c r="I6" s="57"/>
      <c r="J6" s="57"/>
      <c r="K6" s="57"/>
      <c r="L6" s="57"/>
      <c r="M6" s="57"/>
      <c r="N6" s="57"/>
      <c r="O6" s="57"/>
      <c r="P6" s="57"/>
      <c r="Q6" s="32" t="s">
        <v>43</v>
      </c>
      <c r="R6" s="57">
        <f>SUM(R14:R37)</f>
        <v>276</v>
      </c>
      <c r="S6" s="57">
        <f>CC3/CB3</f>
        <v>0.44</v>
      </c>
      <c r="T6" s="57"/>
      <c r="U6" s="57"/>
      <c r="V6" s="57"/>
      <c r="W6" s="32" t="s">
        <v>44</v>
      </c>
      <c r="X6" s="57">
        <f>SUM(AA14:AA40)</f>
        <v>346</v>
      </c>
      <c r="Y6" s="57"/>
      <c r="Z6" s="57"/>
      <c r="AA6" s="57"/>
      <c r="AB6" s="57"/>
      <c r="AC6" s="57"/>
      <c r="AD6" s="57"/>
      <c r="AE6" s="57"/>
      <c r="AF6" s="57"/>
      <c r="AG6" s="57"/>
      <c r="AH6" s="57"/>
      <c r="AI6" s="57"/>
      <c r="AJ6" s="57"/>
      <c r="AK6" s="28"/>
      <c r="AL6" s="28"/>
      <c r="AM6" s="28"/>
      <c r="AN6" s="28"/>
      <c r="BJ6" s="9" t="s">
        <v>45</v>
      </c>
      <c r="BK6" s="10" t="s">
        <v>4</v>
      </c>
      <c r="BL6" s="10" t="s">
        <v>46</v>
      </c>
      <c r="BM6" s="10" t="s">
        <v>47</v>
      </c>
      <c r="BN6" s="10" t="s">
        <v>48</v>
      </c>
      <c r="BP6" s="10" t="s">
        <v>49</v>
      </c>
      <c r="BQ6" s="10" t="s">
        <v>10</v>
      </c>
      <c r="BV6" s="11"/>
      <c r="BW6" s="11"/>
      <c r="BX6" s="11"/>
      <c r="BY6" s="11"/>
      <c r="BZ6" s="12" t="s">
        <v>11</v>
      </c>
      <c r="CA6" s="53" t="s">
        <v>12</v>
      </c>
      <c r="CB6" s="54" t="s">
        <v>13</v>
      </c>
      <c r="CC6" s="54" t="s">
        <v>14</v>
      </c>
      <c r="CD6" s="53" t="s">
        <v>15</v>
      </c>
      <c r="CE6" s="53" t="s">
        <v>16</v>
      </c>
      <c r="CF6" s="53" t="s">
        <v>17</v>
      </c>
      <c r="CG6" s="53" t="s">
        <v>18</v>
      </c>
      <c r="CH6" s="53" t="s">
        <v>19</v>
      </c>
      <c r="CI6" s="53" t="s">
        <v>20</v>
      </c>
      <c r="CJ6" s="53" t="s">
        <v>21</v>
      </c>
      <c r="CK6" s="53" t="s">
        <v>22</v>
      </c>
      <c r="CL6" s="53" t="s">
        <v>23</v>
      </c>
      <c r="CM6" s="28"/>
      <c r="CN6" s="27"/>
      <c r="CO6" s="198" t="s">
        <v>24</v>
      </c>
      <c r="CP6" s="199"/>
      <c r="CQ6" s="200"/>
      <c r="CR6" s="55"/>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9"/>
      <c r="DV6" s="28"/>
      <c r="DW6" s="28"/>
      <c r="DX6" s="28"/>
      <c r="DY6" s="28"/>
      <c r="DZ6" s="28"/>
      <c r="EA6" s="28"/>
      <c r="EB6" s="28"/>
      <c r="EC6" s="28"/>
      <c r="ED6" s="28"/>
      <c r="EE6" s="28"/>
    </row>
    <row r="7" spans="1:135" ht="15" x14ac:dyDescent="0.2">
      <c r="A7" s="57"/>
      <c r="B7" s="66" t="s">
        <v>50</v>
      </c>
      <c r="C7" s="181">
        <f>_xlfn.XLOOKUP(A11, AG:AG, AD:AD)</f>
        <v>81.125</v>
      </c>
      <c r="D7" s="57"/>
      <c r="E7" s="51" t="s">
        <v>51</v>
      </c>
      <c r="F7" s="52">
        <f>C5+F5/2</f>
        <v>-2.7168617685960847</v>
      </c>
      <c r="G7" s="57"/>
      <c r="H7" s="57"/>
      <c r="I7" s="57"/>
      <c r="J7" s="57"/>
      <c r="K7" s="57"/>
      <c r="L7" s="57"/>
      <c r="M7" s="57"/>
      <c r="N7" s="57"/>
      <c r="O7" s="57"/>
      <c r="P7" s="57"/>
      <c r="Q7" s="32" t="s">
        <v>52</v>
      </c>
      <c r="R7" s="33">
        <f>R4/(R5+R6*S6)</f>
        <v>0.99696812433421644</v>
      </c>
      <c r="S7" s="57"/>
      <c r="T7" s="57"/>
      <c r="U7" s="57"/>
      <c r="V7" s="57"/>
      <c r="W7" s="32" t="s">
        <v>53</v>
      </c>
      <c r="X7" s="57">
        <f>SUM(W14:W39)</f>
        <v>294</v>
      </c>
      <c r="Y7" s="57"/>
      <c r="Z7" s="57"/>
      <c r="AA7" s="57"/>
      <c r="AB7" s="57"/>
      <c r="AC7" s="57"/>
      <c r="AD7" s="57"/>
      <c r="AE7" s="57"/>
      <c r="AF7" s="57"/>
      <c r="AG7" s="57"/>
      <c r="AH7" s="57"/>
      <c r="AI7" s="57"/>
      <c r="AJ7" s="57"/>
      <c r="AK7" s="28"/>
      <c r="AL7" s="28"/>
      <c r="AM7" s="28"/>
      <c r="AN7" s="28"/>
      <c r="BJ7" s="28"/>
      <c r="BK7" s="21">
        <v>6</v>
      </c>
      <c r="BL7" s="21">
        <v>-6.6416000000000004</v>
      </c>
      <c r="BM7" s="21">
        <v>-8.5441000000000003</v>
      </c>
      <c r="BN7" s="21">
        <v>-0.33</v>
      </c>
      <c r="BO7" s="56"/>
      <c r="BP7" s="21">
        <v>4</v>
      </c>
      <c r="BQ7" s="22">
        <v>50</v>
      </c>
      <c r="BV7" s="23"/>
      <c r="BW7" s="23"/>
      <c r="BX7" s="23"/>
      <c r="BY7" s="23"/>
      <c r="BZ7" s="24" t="s">
        <v>26</v>
      </c>
      <c r="CA7" s="25">
        <v>0.60499999999999998</v>
      </c>
      <c r="CB7" s="25">
        <v>-0.33</v>
      </c>
      <c r="CC7" s="26">
        <f t="shared" ref="CC7:CC8" si="1">0.44*CB7</f>
        <v>-0.1452</v>
      </c>
      <c r="CD7" s="25">
        <v>0.47699999999999998</v>
      </c>
      <c r="CE7" s="25">
        <v>0.47599999999999998</v>
      </c>
      <c r="CF7" s="25">
        <v>-0.57899999999999996</v>
      </c>
      <c r="CG7" s="25">
        <v>0.60599999999999998</v>
      </c>
      <c r="CH7" s="25">
        <v>-0.112</v>
      </c>
      <c r="CI7" s="25">
        <v>0</v>
      </c>
      <c r="CJ7" s="25">
        <v>0.17699999999999999</v>
      </c>
      <c r="CK7" s="25">
        <v>0.72499999999999998</v>
      </c>
      <c r="CL7" s="25">
        <v>-0.439</v>
      </c>
      <c r="CM7" s="28"/>
      <c r="CN7" s="27"/>
      <c r="CO7" s="24" t="s">
        <v>26</v>
      </c>
      <c r="CP7" s="24" t="s">
        <v>27</v>
      </c>
      <c r="CQ7" s="24" t="s">
        <v>28</v>
      </c>
      <c r="CR7" s="13" t="s">
        <v>29</v>
      </c>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9"/>
      <c r="DV7" s="28"/>
      <c r="DW7" s="28"/>
      <c r="DX7" s="28"/>
      <c r="DY7" s="28"/>
      <c r="DZ7" s="196"/>
      <c r="EA7" s="196"/>
      <c r="EB7" s="196"/>
      <c r="EC7" s="196"/>
      <c r="ED7" s="196"/>
      <c r="EE7" s="196"/>
    </row>
    <row r="8" spans="1:135" ht="14" x14ac:dyDescent="0.15">
      <c r="A8" s="57"/>
      <c r="B8" s="57" t="s">
        <v>54</v>
      </c>
      <c r="D8" s="57"/>
      <c r="E8" s="57"/>
      <c r="F8" s="57"/>
      <c r="G8" s="57"/>
      <c r="H8" s="57"/>
      <c r="I8" s="57"/>
      <c r="J8" s="57"/>
      <c r="K8" s="57"/>
      <c r="L8" s="57"/>
      <c r="M8" s="57"/>
      <c r="N8" s="57"/>
      <c r="O8" s="57"/>
      <c r="P8" s="57"/>
      <c r="Q8" s="32" t="s">
        <v>55</v>
      </c>
      <c r="R8" s="58">
        <v>1</v>
      </c>
      <c r="S8" s="57"/>
      <c r="T8" s="57"/>
      <c r="U8" s="57"/>
      <c r="V8" s="57"/>
      <c r="W8" s="32" t="s">
        <v>56</v>
      </c>
      <c r="X8" s="57">
        <f>SUM(Y14:Y42)</f>
        <v>62</v>
      </c>
      <c r="Y8" s="57"/>
      <c r="Z8" s="57"/>
      <c r="AA8" s="57"/>
      <c r="AB8" s="57"/>
      <c r="AC8" s="57"/>
      <c r="AD8" s="57"/>
      <c r="AE8" s="57"/>
      <c r="AF8" s="57"/>
      <c r="AG8" s="57"/>
      <c r="AH8" s="57"/>
      <c r="AI8" s="57"/>
      <c r="AJ8" s="57"/>
      <c r="AK8" s="122"/>
      <c r="AL8" s="122"/>
      <c r="AM8" s="122"/>
      <c r="AN8" s="122"/>
      <c r="BE8" s="122"/>
      <c r="BF8" s="122"/>
      <c r="BG8" s="122"/>
      <c r="BH8" s="44"/>
      <c r="BI8" s="44"/>
      <c r="BJ8" s="44"/>
      <c r="BK8" s="44"/>
      <c r="BL8" s="44"/>
      <c r="BM8" s="59"/>
      <c r="BN8" s="23"/>
      <c r="BO8" s="23"/>
      <c r="BP8" s="23"/>
      <c r="BQ8" s="23"/>
      <c r="BR8" s="23"/>
      <c r="BS8" s="23"/>
      <c r="BT8" s="23"/>
      <c r="BU8" s="23"/>
      <c r="BV8" s="23"/>
      <c r="BW8" s="23"/>
      <c r="BX8" s="23"/>
      <c r="BY8" s="23"/>
      <c r="BZ8" s="24" t="s">
        <v>28</v>
      </c>
      <c r="CA8" s="26">
        <f>CA7</f>
        <v>0.60499999999999998</v>
      </c>
      <c r="CB8" s="25">
        <v>-0.47199999999999998</v>
      </c>
      <c r="CC8" s="26">
        <f t="shared" si="1"/>
        <v>-0.20768</v>
      </c>
      <c r="CD8" s="26">
        <f t="shared" ref="CD8:CE8" si="2">CD7</f>
        <v>0.47699999999999998</v>
      </c>
      <c r="CE8" s="26">
        <f t="shared" si="2"/>
        <v>0.47599999999999998</v>
      </c>
      <c r="CF8" s="25">
        <v>-0.88200000000000001</v>
      </c>
      <c r="CG8" s="37">
        <v>0.42199999999999999</v>
      </c>
      <c r="CH8" s="37">
        <v>0.10299999999999999</v>
      </c>
      <c r="CI8" s="25">
        <v>0</v>
      </c>
      <c r="CJ8" s="25">
        <v>0.29399999999999998</v>
      </c>
      <c r="CK8" s="25">
        <v>9.7000000000000003E-2</v>
      </c>
      <c r="CL8" s="60">
        <f>CL7</f>
        <v>-0.439</v>
      </c>
      <c r="CM8" s="122"/>
      <c r="CN8" s="38" t="s">
        <v>24</v>
      </c>
      <c r="CO8" s="40">
        <f>-0.849*2</f>
        <v>-1.698</v>
      </c>
      <c r="CP8" s="40">
        <v>0</v>
      </c>
      <c r="CQ8" s="40">
        <f>0</f>
        <v>0</v>
      </c>
      <c r="CR8" s="41">
        <v>0.43</v>
      </c>
      <c r="CT8" s="61" t="s">
        <v>57</v>
      </c>
      <c r="CU8" s="122"/>
      <c r="CV8" s="122"/>
      <c r="CW8" s="122"/>
      <c r="CX8" s="122"/>
      <c r="CY8" s="122"/>
      <c r="DA8" s="122"/>
      <c r="DC8" s="122"/>
      <c r="DD8" s="122"/>
      <c r="DE8" s="122"/>
      <c r="DF8" s="122"/>
      <c r="DG8" s="122"/>
      <c r="DH8" s="122"/>
      <c r="DI8" s="122"/>
      <c r="DJ8" s="122"/>
      <c r="DK8" s="122"/>
      <c r="DL8" s="122"/>
      <c r="DM8" s="122"/>
      <c r="DN8" s="122"/>
      <c r="DO8" s="61" t="s">
        <v>57</v>
      </c>
      <c r="DP8" s="122"/>
      <c r="DQ8" s="122"/>
      <c r="DR8" s="122"/>
      <c r="DS8" s="122"/>
      <c r="DT8" s="122"/>
      <c r="DU8" s="48"/>
      <c r="DV8" s="122"/>
      <c r="DW8" s="122"/>
      <c r="DX8" s="122"/>
      <c r="DY8" s="122"/>
      <c r="DZ8" s="28"/>
      <c r="EA8" s="28"/>
      <c r="EB8" s="28"/>
      <c r="EC8" s="28"/>
      <c r="ED8" s="28"/>
      <c r="EE8" s="28"/>
    </row>
    <row r="9" spans="1:135" ht="14" x14ac:dyDescent="0.15">
      <c r="A9" s="57"/>
      <c r="B9" s="62" t="str">
        <f>CONCATENATE("https://www.basketball-reference.com/teams/",B3,"/",C3,".html")</f>
        <v>https://www.basketball-reference.com/teams/Saint Mary's Gaels/2020.html</v>
      </c>
      <c r="C9" s="57"/>
      <c r="D9" s="57"/>
      <c r="E9" s="57"/>
      <c r="F9" s="57"/>
      <c r="G9" s="57"/>
      <c r="H9" s="57"/>
      <c r="I9" s="57"/>
      <c r="J9" s="57"/>
      <c r="K9" s="57"/>
      <c r="L9" s="57"/>
      <c r="M9" s="57"/>
      <c r="N9" s="57"/>
      <c r="O9" s="57"/>
      <c r="P9" s="57"/>
      <c r="Q9" s="32" t="s">
        <v>58</v>
      </c>
      <c r="R9" s="57">
        <f>SUM(F13:F37)</f>
        <v>4648</v>
      </c>
      <c r="S9" s="57"/>
      <c r="T9" s="57"/>
      <c r="U9" s="57"/>
      <c r="V9" s="57"/>
      <c r="W9" s="32" t="s">
        <v>59</v>
      </c>
      <c r="X9" s="57">
        <v>21</v>
      </c>
      <c r="Y9" s="57"/>
      <c r="Z9" s="57"/>
      <c r="AA9" s="57"/>
      <c r="AB9" s="57"/>
      <c r="AC9" s="57"/>
      <c r="AD9" s="57"/>
      <c r="AE9" s="57"/>
      <c r="AF9" s="57"/>
      <c r="AG9" s="57"/>
      <c r="AH9" s="57"/>
      <c r="AI9" s="57"/>
      <c r="AJ9" s="57"/>
      <c r="AK9" s="28"/>
      <c r="AL9" s="28"/>
      <c r="AM9" s="28"/>
      <c r="AN9" s="28"/>
      <c r="AO9" s="28"/>
      <c r="AP9" s="28"/>
      <c r="AQ9" s="28"/>
      <c r="AR9" s="56"/>
      <c r="AS9" s="56"/>
      <c r="AT9" s="56"/>
      <c r="AU9" s="56"/>
      <c r="AV9" s="56"/>
      <c r="AW9" s="56"/>
      <c r="AX9" s="63"/>
      <c r="AY9" s="1"/>
      <c r="AZ9" s="1"/>
      <c r="BA9" s="1"/>
      <c r="BB9" s="1"/>
      <c r="BC9" s="56"/>
      <c r="BD9" s="56"/>
      <c r="BE9" s="56"/>
      <c r="BF9" s="56"/>
      <c r="BG9" s="56"/>
      <c r="BH9" s="56"/>
      <c r="BI9" s="56"/>
      <c r="BJ9" s="56"/>
      <c r="BK9" s="56"/>
      <c r="BL9" s="56"/>
      <c r="BM9" s="56"/>
      <c r="BN9" s="64"/>
      <c r="BO9" s="64"/>
      <c r="BP9" s="64"/>
      <c r="BQ9" s="64"/>
      <c r="BR9" s="64"/>
      <c r="BS9" s="64"/>
      <c r="BT9" s="64"/>
      <c r="BU9" s="64"/>
      <c r="BV9" s="64"/>
      <c r="BW9" s="64"/>
      <c r="BX9" s="64"/>
      <c r="BY9" s="64"/>
      <c r="BZ9" s="64"/>
      <c r="CA9" s="28"/>
      <c r="CB9" s="28"/>
      <c r="CC9" s="28"/>
      <c r="CD9" s="28"/>
      <c r="CE9" s="28"/>
      <c r="CF9" s="28"/>
      <c r="CH9" s="28"/>
      <c r="CI9" s="28"/>
      <c r="CJ9" s="28"/>
      <c r="CK9" s="28"/>
      <c r="CL9" s="28"/>
      <c r="CM9" s="28"/>
      <c r="CN9" s="28"/>
      <c r="CO9" s="28"/>
      <c r="CP9" s="28"/>
      <c r="CQ9" s="28"/>
      <c r="CR9" s="28"/>
      <c r="CS9" s="28"/>
      <c r="CT9" s="65">
        <f>SUM($CT$14:$CT$36)</f>
        <v>23.218510302985315</v>
      </c>
      <c r="CU9" s="28"/>
      <c r="CV9" s="28"/>
      <c r="CW9" s="28"/>
      <c r="CX9" s="28"/>
      <c r="CY9" s="28"/>
      <c r="CZ9" s="28"/>
      <c r="DA9" s="28"/>
      <c r="DC9" s="28"/>
      <c r="DD9" s="28"/>
      <c r="DE9" s="28"/>
      <c r="DF9" s="28"/>
      <c r="DG9" s="28"/>
      <c r="DH9" s="28"/>
      <c r="DI9" s="28"/>
      <c r="DJ9" s="28"/>
      <c r="DK9" s="28"/>
      <c r="DL9" s="28"/>
      <c r="DM9" s="28"/>
      <c r="DN9" s="28"/>
      <c r="DO9" s="65">
        <f>SUM($DO$14:$DO$39)</f>
        <v>10.535440419076625</v>
      </c>
      <c r="DP9" s="28"/>
      <c r="DQ9" s="28"/>
      <c r="DR9" s="28"/>
      <c r="DS9" s="28"/>
      <c r="DT9" s="28"/>
      <c r="DU9" s="29"/>
      <c r="DV9" s="28"/>
      <c r="DW9" s="28"/>
      <c r="DX9" s="28"/>
      <c r="DY9" s="28"/>
      <c r="DZ9" s="196"/>
      <c r="EA9" s="196"/>
      <c r="EB9" s="196"/>
      <c r="EC9" s="196"/>
      <c r="ED9" s="196"/>
      <c r="EE9" s="196"/>
    </row>
    <row r="10" spans="1:135" ht="14" x14ac:dyDescent="0.15">
      <c r="AW10" s="196"/>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T10" s="66" t="s">
        <v>60</v>
      </c>
      <c r="DO10" s="66" t="s">
        <v>60</v>
      </c>
      <c r="DU10" s="4"/>
      <c r="DZ10" s="28"/>
      <c r="EA10" s="28"/>
      <c r="EB10" s="28"/>
      <c r="EC10" s="28"/>
      <c r="ED10" s="28"/>
      <c r="EE10" s="28"/>
    </row>
    <row r="11" spans="1:135" ht="16" x14ac:dyDescent="0.2">
      <c r="A11" s="67" t="s">
        <v>530</v>
      </c>
      <c r="B11" s="68"/>
      <c r="D11" s="69"/>
      <c r="AW11" s="196"/>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T11" s="65">
        <f>($F$6-CT9)/5</f>
        <v>-7.2290264378441096</v>
      </c>
      <c r="DO11" s="65">
        <f>($F$7-DO9)/5</f>
        <v>-2.6504604375345417</v>
      </c>
      <c r="DP11" s="70" t="str">
        <f>CONCATENATE(C3," ",A11)</f>
        <v>2020 Saint Mary's Gaels</v>
      </c>
      <c r="DQ11" s="71"/>
      <c r="DR11" s="71"/>
      <c r="DS11" s="72"/>
      <c r="DT11" s="73"/>
      <c r="DU11" s="74"/>
      <c r="DV11" s="73"/>
      <c r="DW11" s="73"/>
      <c r="DX11" s="73"/>
      <c r="DY11" s="75"/>
      <c r="DZ11" s="196"/>
      <c r="EA11" s="196"/>
      <c r="EB11" s="196"/>
      <c r="EC11" s="196"/>
      <c r="ED11" s="196"/>
      <c r="EE11" s="196"/>
    </row>
    <row r="12" spans="1:135" ht="14" x14ac:dyDescent="0.15">
      <c r="A12" s="66" t="s">
        <v>61</v>
      </c>
      <c r="B12" s="6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66" t="s">
        <v>62</v>
      </c>
      <c r="AD12" s="76"/>
      <c r="AE12" s="76"/>
      <c r="AF12" s="76"/>
      <c r="AG12" s="76"/>
      <c r="AH12" s="66" t="s">
        <v>63</v>
      </c>
      <c r="AI12" s="76"/>
      <c r="AJ12" s="76"/>
      <c r="AK12" s="76"/>
      <c r="AL12" s="76"/>
      <c r="AM12" s="76"/>
      <c r="AN12" s="76"/>
      <c r="AO12" s="76"/>
      <c r="AP12" s="76"/>
      <c r="AQ12" s="76"/>
      <c r="AR12" s="76"/>
      <c r="AS12" s="76"/>
      <c r="AT12" s="66" t="s">
        <v>64</v>
      </c>
      <c r="AU12" s="66"/>
      <c r="AV12" s="66"/>
      <c r="AW12" s="66"/>
      <c r="AX12" s="66"/>
      <c r="AY12" s="66"/>
      <c r="AZ12" s="77" t="s">
        <v>65</v>
      </c>
      <c r="BA12" s="78"/>
      <c r="BB12" s="78"/>
      <c r="BC12" s="78"/>
      <c r="BD12" s="78"/>
      <c r="BE12" s="78"/>
      <c r="BF12" s="78"/>
      <c r="BG12" s="78"/>
      <c r="BH12" s="78"/>
      <c r="BI12" s="78"/>
      <c r="BJ12" s="78"/>
      <c r="BK12" s="78"/>
      <c r="BL12" s="78"/>
      <c r="BM12" s="79"/>
      <c r="BN12" s="80" t="s">
        <v>66</v>
      </c>
      <c r="BO12" s="80"/>
      <c r="BP12" s="80"/>
      <c r="BQ12" s="80"/>
      <c r="BR12" s="80"/>
      <c r="BS12" s="80"/>
      <c r="BT12" s="80"/>
      <c r="BU12" s="80"/>
      <c r="BV12" s="80"/>
      <c r="BW12" s="80"/>
      <c r="BX12" s="80"/>
      <c r="BY12" s="80"/>
      <c r="BZ12" s="3" t="s">
        <v>67</v>
      </c>
      <c r="CA12" s="81"/>
      <c r="CB12" s="81"/>
      <c r="CC12" s="81"/>
      <c r="CD12" s="81"/>
      <c r="CE12" s="81"/>
      <c r="CF12" s="81"/>
      <c r="CG12" s="81"/>
      <c r="CH12" s="81"/>
      <c r="CI12" s="81"/>
      <c r="CJ12" s="81"/>
      <c r="CK12" s="81"/>
      <c r="CL12" s="81"/>
      <c r="CM12" s="11" t="s">
        <v>68</v>
      </c>
      <c r="CN12" s="76"/>
      <c r="CO12" s="76"/>
      <c r="CP12" s="76"/>
      <c r="CQ12" s="76"/>
      <c r="CR12" s="76"/>
      <c r="CS12" s="76"/>
      <c r="CT12" s="76"/>
      <c r="CU12" s="3" t="s">
        <v>69</v>
      </c>
      <c r="CV12" s="81"/>
      <c r="CW12" s="81"/>
      <c r="CX12" s="81"/>
      <c r="CY12" s="81"/>
      <c r="CZ12" s="81"/>
      <c r="DA12" s="81"/>
      <c r="DB12" s="81"/>
      <c r="DC12" s="81"/>
      <c r="DD12" s="81"/>
      <c r="DE12" s="81"/>
      <c r="DF12" s="81"/>
      <c r="DG12" s="81"/>
      <c r="DH12" s="11" t="s">
        <v>70</v>
      </c>
      <c r="DI12" s="76"/>
      <c r="DJ12" s="76"/>
      <c r="DK12" s="76"/>
      <c r="DL12" s="76"/>
      <c r="DM12" s="76"/>
      <c r="DN12" s="76"/>
      <c r="DO12" s="76"/>
      <c r="DP12" s="82"/>
      <c r="DQ12" s="83"/>
      <c r="DR12" s="83"/>
      <c r="DS12" s="84"/>
      <c r="DT12" s="85" t="s">
        <v>71</v>
      </c>
      <c r="DU12" s="86">
        <f>C7</f>
        <v>81.125</v>
      </c>
      <c r="DV12" s="85" t="s">
        <v>72</v>
      </c>
      <c r="DW12" s="86">
        <f>C4</f>
        <v>-12.0698510529019</v>
      </c>
      <c r="DX12" s="85" t="s">
        <v>73</v>
      </c>
      <c r="DY12" s="87">
        <f>C5</f>
        <v>-2.2884763519294182</v>
      </c>
      <c r="DZ12" s="28"/>
      <c r="EA12" s="28"/>
      <c r="EB12" s="28"/>
      <c r="EC12" s="28"/>
      <c r="ED12" s="28"/>
      <c r="EE12" s="28"/>
    </row>
    <row r="13" spans="1:135" ht="15" x14ac:dyDescent="0.2">
      <c r="A13" s="89" t="s">
        <v>74</v>
      </c>
      <c r="B13" s="89"/>
      <c r="C13" s="89" t="s">
        <v>75</v>
      </c>
      <c r="D13" s="89" t="s">
        <v>76</v>
      </c>
      <c r="E13" s="89" t="s">
        <v>77</v>
      </c>
      <c r="F13" s="89" t="s">
        <v>78</v>
      </c>
      <c r="G13" s="89" t="s">
        <v>79</v>
      </c>
      <c r="H13" s="89" t="s">
        <v>13</v>
      </c>
      <c r="I13" s="89" t="s">
        <v>80</v>
      </c>
      <c r="J13" s="89" t="s">
        <v>81</v>
      </c>
      <c r="K13" s="89" t="s">
        <v>82</v>
      </c>
      <c r="L13" s="89" t="s">
        <v>83</v>
      </c>
      <c r="M13" s="89" t="s">
        <v>84</v>
      </c>
      <c r="N13" s="89" t="s">
        <v>85</v>
      </c>
      <c r="O13" s="89" t="s">
        <v>86</v>
      </c>
      <c r="P13" s="89" t="s">
        <v>87</v>
      </c>
      <c r="Q13" s="89" t="s">
        <v>88</v>
      </c>
      <c r="R13" s="89" t="s">
        <v>14</v>
      </c>
      <c r="S13" s="89" t="s">
        <v>89</v>
      </c>
      <c r="T13" s="89" t="s">
        <v>18</v>
      </c>
      <c r="U13" s="89" t="s">
        <v>19</v>
      </c>
      <c r="V13" s="89" t="s">
        <v>20</v>
      </c>
      <c r="W13" s="89" t="s">
        <v>16</v>
      </c>
      <c r="X13" s="89" t="s">
        <v>21</v>
      </c>
      <c r="Y13" s="89" t="s">
        <v>22</v>
      </c>
      <c r="Z13" s="89" t="s">
        <v>90</v>
      </c>
      <c r="AA13" s="89" t="s">
        <v>23</v>
      </c>
      <c r="AB13" s="89" t="s">
        <v>91</v>
      </c>
      <c r="AC13" s="90" t="s">
        <v>92</v>
      </c>
      <c r="AD13" s="90" t="s">
        <v>93</v>
      </c>
      <c r="AE13" s="90" t="s">
        <v>94</v>
      </c>
      <c r="AF13" s="90" t="s">
        <v>95</v>
      </c>
      <c r="AG13" s="91" t="s">
        <v>96</v>
      </c>
      <c r="AH13" s="92" t="s">
        <v>97</v>
      </c>
      <c r="AI13" s="92" t="s">
        <v>13</v>
      </c>
      <c r="AJ13" s="92" t="s">
        <v>14</v>
      </c>
      <c r="AK13" s="92" t="s">
        <v>98</v>
      </c>
      <c r="AL13" s="93" t="s">
        <v>16</v>
      </c>
      <c r="AM13" s="93" t="s">
        <v>17</v>
      </c>
      <c r="AN13" s="92" t="s">
        <v>18</v>
      </c>
      <c r="AO13" s="92" t="s">
        <v>19</v>
      </c>
      <c r="AP13" s="92" t="s">
        <v>20</v>
      </c>
      <c r="AQ13" s="92" t="s">
        <v>21</v>
      </c>
      <c r="AR13" s="92" t="s">
        <v>22</v>
      </c>
      <c r="AS13" s="92" t="s">
        <v>23</v>
      </c>
      <c r="AT13" s="10" t="s">
        <v>5</v>
      </c>
      <c r="AU13" s="10" t="s">
        <v>6</v>
      </c>
      <c r="AV13" s="10" t="s">
        <v>7</v>
      </c>
      <c r="AW13" s="10" t="s">
        <v>8</v>
      </c>
      <c r="AX13" s="10" t="s">
        <v>9</v>
      </c>
      <c r="AY13" s="94" t="s">
        <v>99</v>
      </c>
      <c r="AZ13" s="94" t="s">
        <v>100</v>
      </c>
      <c r="BA13" s="94" t="s">
        <v>101</v>
      </c>
      <c r="BB13" s="94" t="s">
        <v>102</v>
      </c>
      <c r="BC13" s="94" t="s">
        <v>103</v>
      </c>
      <c r="BD13" s="94" t="s">
        <v>104</v>
      </c>
      <c r="BE13" s="94" t="s">
        <v>105</v>
      </c>
      <c r="BF13" s="94" t="s">
        <v>106</v>
      </c>
      <c r="BG13" s="94" t="s">
        <v>107</v>
      </c>
      <c r="BH13" s="94" t="s">
        <v>108</v>
      </c>
      <c r="BI13" s="94" t="s">
        <v>109</v>
      </c>
      <c r="BJ13" s="94" t="s">
        <v>110</v>
      </c>
      <c r="BK13" s="94" t="s">
        <v>111</v>
      </c>
      <c r="BL13" s="94" t="s">
        <v>112</v>
      </c>
      <c r="BM13" s="94" t="s">
        <v>100</v>
      </c>
      <c r="BN13" s="94" t="s">
        <v>113</v>
      </c>
      <c r="BO13" s="94" t="s">
        <v>103</v>
      </c>
      <c r="BP13" s="94" t="s">
        <v>104</v>
      </c>
      <c r="BQ13" s="94" t="s">
        <v>105</v>
      </c>
      <c r="BR13" s="94" t="s">
        <v>114</v>
      </c>
      <c r="BS13" s="94" t="s">
        <v>107</v>
      </c>
      <c r="BT13" s="94" t="s">
        <v>108</v>
      </c>
      <c r="BU13" s="94" t="s">
        <v>115</v>
      </c>
      <c r="BV13" s="94" t="s">
        <v>110</v>
      </c>
      <c r="BW13" s="94" t="s">
        <v>111</v>
      </c>
      <c r="BX13" s="94" t="s">
        <v>116</v>
      </c>
      <c r="BY13" s="94" t="s">
        <v>66</v>
      </c>
      <c r="BZ13" s="95" t="s">
        <v>117</v>
      </c>
      <c r="CA13" s="96" t="s">
        <v>12</v>
      </c>
      <c r="CB13" s="97" t="s">
        <v>13</v>
      </c>
      <c r="CC13" s="97" t="s">
        <v>14</v>
      </c>
      <c r="CD13" s="96" t="s">
        <v>98</v>
      </c>
      <c r="CE13" s="96" t="s">
        <v>16</v>
      </c>
      <c r="CF13" s="96" t="s">
        <v>17</v>
      </c>
      <c r="CG13" s="96" t="s">
        <v>18</v>
      </c>
      <c r="CH13" s="96" t="s">
        <v>19</v>
      </c>
      <c r="CI13" s="98" t="s">
        <v>20</v>
      </c>
      <c r="CJ13" s="96" t="s">
        <v>21</v>
      </c>
      <c r="CK13" s="96" t="s">
        <v>22</v>
      </c>
      <c r="CL13" s="99" t="s">
        <v>23</v>
      </c>
      <c r="CM13" s="100" t="s">
        <v>118</v>
      </c>
      <c r="CN13" s="100" t="s">
        <v>119</v>
      </c>
      <c r="CO13" s="100" t="s">
        <v>120</v>
      </c>
      <c r="CP13" s="100" t="s">
        <v>121</v>
      </c>
      <c r="CQ13" s="94" t="s">
        <v>122</v>
      </c>
      <c r="CR13" s="100" t="s">
        <v>123</v>
      </c>
      <c r="CS13" s="100" t="s">
        <v>124</v>
      </c>
      <c r="CT13" s="100" t="s">
        <v>125</v>
      </c>
      <c r="CU13" s="95" t="s">
        <v>117</v>
      </c>
      <c r="CV13" s="96" t="s">
        <v>12</v>
      </c>
      <c r="CW13" s="97" t="s">
        <v>13</v>
      </c>
      <c r="CX13" s="97" t="s">
        <v>14</v>
      </c>
      <c r="CY13" s="96" t="s">
        <v>98</v>
      </c>
      <c r="CZ13" s="96" t="s">
        <v>16</v>
      </c>
      <c r="DA13" s="96" t="s">
        <v>17</v>
      </c>
      <c r="DB13" s="96" t="s">
        <v>18</v>
      </c>
      <c r="DC13" s="96" t="s">
        <v>19</v>
      </c>
      <c r="DD13" s="98" t="s">
        <v>20</v>
      </c>
      <c r="DE13" s="96" t="s">
        <v>21</v>
      </c>
      <c r="DF13" s="96" t="s">
        <v>22</v>
      </c>
      <c r="DG13" s="99" t="s">
        <v>23</v>
      </c>
      <c r="DH13" s="100" t="s">
        <v>118</v>
      </c>
      <c r="DI13" s="100" t="s">
        <v>119</v>
      </c>
      <c r="DJ13" s="100" t="s">
        <v>120</v>
      </c>
      <c r="DK13" s="100" t="s">
        <v>121</v>
      </c>
      <c r="DL13" s="94" t="s">
        <v>122</v>
      </c>
      <c r="DM13" s="100" t="s">
        <v>126</v>
      </c>
      <c r="DN13" s="100" t="s">
        <v>124</v>
      </c>
      <c r="DO13" s="100" t="s">
        <v>125</v>
      </c>
      <c r="DP13" s="101" t="s">
        <v>117</v>
      </c>
      <c r="DQ13" s="101" t="s">
        <v>127</v>
      </c>
      <c r="DR13" s="101" t="s">
        <v>128</v>
      </c>
      <c r="DS13" s="101" t="s">
        <v>129</v>
      </c>
      <c r="DT13" s="101" t="s">
        <v>130</v>
      </c>
      <c r="DU13" s="102" t="s">
        <v>131</v>
      </c>
      <c r="DV13" s="101" t="s">
        <v>132</v>
      </c>
      <c r="DW13" s="101" t="s">
        <v>133</v>
      </c>
      <c r="DX13" s="101" t="s">
        <v>125</v>
      </c>
      <c r="DY13" s="103" t="s">
        <v>134</v>
      </c>
      <c r="DZ13" s="104" t="s">
        <v>135</v>
      </c>
      <c r="EA13" s="104" t="s">
        <v>136</v>
      </c>
      <c r="EB13" s="104" t="s">
        <v>137</v>
      </c>
      <c r="EC13" s="104" t="s">
        <v>138</v>
      </c>
      <c r="ED13" s="104" t="s">
        <v>139</v>
      </c>
      <c r="EE13" s="104" t="s">
        <v>140</v>
      </c>
    </row>
    <row r="14" spans="1:135" ht="14" x14ac:dyDescent="0.15">
      <c r="A14" s="105">
        <v>1</v>
      </c>
      <c r="B14" s="194" t="s">
        <v>758</v>
      </c>
      <c r="C14" s="193">
        <v>21</v>
      </c>
      <c r="D14" s="194">
        <v>18</v>
      </c>
      <c r="E14" s="193"/>
      <c r="F14" s="194">
        <v>288</v>
      </c>
      <c r="G14" s="135">
        <v>24</v>
      </c>
      <c r="H14" s="135">
        <v>62</v>
      </c>
      <c r="I14" s="135">
        <v>0.38700000000000001</v>
      </c>
      <c r="J14" s="135">
        <v>4</v>
      </c>
      <c r="K14" s="135">
        <v>20</v>
      </c>
      <c r="L14" s="135">
        <v>0.2</v>
      </c>
      <c r="M14" s="135">
        <v>20</v>
      </c>
      <c r="N14" s="135">
        <v>42</v>
      </c>
      <c r="O14" s="135">
        <v>0.47599999999999998</v>
      </c>
      <c r="P14" s="135"/>
      <c r="Q14" s="135">
        <v>10</v>
      </c>
      <c r="R14" s="135">
        <v>13</v>
      </c>
      <c r="S14" s="135">
        <v>0.76900000000000002</v>
      </c>
      <c r="T14" s="135">
        <v>7</v>
      </c>
      <c r="U14" s="135">
        <v>24</v>
      </c>
      <c r="V14" s="135">
        <v>31</v>
      </c>
      <c r="W14" s="135">
        <v>24</v>
      </c>
      <c r="X14" s="135">
        <v>15</v>
      </c>
      <c r="Y14" s="135">
        <v>10</v>
      </c>
      <c r="Z14" s="135">
        <v>27</v>
      </c>
      <c r="AA14" s="135">
        <v>24</v>
      </c>
      <c r="AB14" s="135">
        <v>62</v>
      </c>
      <c r="AC14" s="107">
        <f t="shared" ref="AC14:AC26" si="3">H14+$S$6*R14</f>
        <v>67.72</v>
      </c>
      <c r="AD14" s="108">
        <f t="shared" ref="AD14:AD26" si="4">IF(AC14=0,0,AB14/AC14)</f>
        <v>0.91553455404607209</v>
      </c>
      <c r="AE14" s="4">
        <f t="shared" ref="AE14:AE26" si="5">((AD14-$R$7)+$R$8)*AC14</f>
        <v>62.205318620086864</v>
      </c>
      <c r="AF14" s="107">
        <f t="shared" ref="AF14:AF26" si="6">F14*$C$7/40</f>
        <v>584.1</v>
      </c>
      <c r="AG14" s="109">
        <f t="shared" ref="AG14:AG26" si="7">AC14*(AD14-($R$7+BN$7))</f>
        <v>16.832918620086861</v>
      </c>
      <c r="AH14" s="110">
        <f t="shared" ref="AH14:AH26" si="8">AE14/$AF14*100</f>
        <v>10.649772063017782</v>
      </c>
      <c r="AI14" s="110">
        <f t="shared" ref="AI14:AI26" si="9">H14/$AF14*100</f>
        <v>10.61462078411231</v>
      </c>
      <c r="AJ14" s="110">
        <f t="shared" ref="AJ14:AJ26" si="10">R14/$AF14*100</f>
        <v>2.2256462934429035</v>
      </c>
      <c r="AK14" s="110">
        <f t="shared" ref="AK14:AK26" si="11">J14/$AF14*100</f>
        <v>0.68481424413627801</v>
      </c>
      <c r="AL14" s="110">
        <f t="shared" ref="AL14:AL24" si="12">W14/$AF14*100</f>
        <v>4.1088854648176678</v>
      </c>
      <c r="AM14" s="110">
        <f t="shared" ref="AM14:AM24" si="13">Z14/$AF14*100</f>
        <v>4.6224961479198763</v>
      </c>
      <c r="AN14" s="110">
        <f t="shared" ref="AN14:AP26" si="14">T14/$AF14*100</f>
        <v>1.1984249272384866</v>
      </c>
      <c r="AO14" s="110">
        <f t="shared" si="14"/>
        <v>4.1088854648176678</v>
      </c>
      <c r="AP14" s="110">
        <f t="shared" si="14"/>
        <v>5.3073103920561548</v>
      </c>
      <c r="AQ14" s="110">
        <f t="shared" ref="AQ14:AR26" si="15">X14/$AF14*100</f>
        <v>2.5680534155110424</v>
      </c>
      <c r="AR14" s="110">
        <f t="shared" si="15"/>
        <v>1.7120356103406948</v>
      </c>
      <c r="AS14" s="110">
        <f t="shared" ref="AS14:AS26" si="16">AA14/$AF14*100</f>
        <v>4.1088854648176678</v>
      </c>
      <c r="AT14" s="111">
        <f t="shared" ref="AT14:AT24" si="17">V14/$X$4/$CS14</f>
        <v>0.13413017575215966</v>
      </c>
      <c r="AU14" s="111">
        <f t="shared" ref="AU14:AU26" si="18">X14/$X$5/$CS14</f>
        <v>0.29703476482617586</v>
      </c>
      <c r="AV14" s="111">
        <f t="shared" ref="AV14:AV26" si="19">AA14/$X$6/$CS14</f>
        <v>0.22389210019267819</v>
      </c>
      <c r="AW14" s="111">
        <f t="shared" ref="AW14:AW26" si="20">W14/$X$7/$CS14</f>
        <v>0.26349206349206344</v>
      </c>
      <c r="AX14" s="111">
        <f t="shared" ref="AX14:AX26" si="21">Y14/$X$8/$CS14</f>
        <v>0.52060931899641572</v>
      </c>
      <c r="AY14" s="112">
        <f t="shared" ref="AY14:AY26" si="22">AG14/$AB$4/$CS14</f>
        <v>0.11242878787270039</v>
      </c>
      <c r="AZ14" s="113" t="str">
        <f>IF(ISERROR(INDEX($C$46:$C$72,MATCH(B14,$N$46:$N$72,FALSE))),"?",INDEX($C$46:$C$72,MATCH(B14,$N$46:$N$72,FALSE)))</f>
        <v>SG</v>
      </c>
      <c r="BA14" s="114">
        <f>VLOOKUP(AZ14,$S$46:$T$57,2,FALSE)</f>
        <v>2</v>
      </c>
      <c r="BB14" s="115">
        <f t="shared" ref="BB14:BB26" si="23">$BK$3+SUMPRODUCT($BL$3:$BP$3,AT14:AX14)</f>
        <v>2.7118989340270399</v>
      </c>
      <c r="BC14" s="115">
        <f t="shared" ref="BC14:BC26" si="24">(BB14*$F14+ BA14*$BQ$3)/($F14+$BQ$3)</f>
        <v>2.6065884408277737</v>
      </c>
      <c r="BD14" s="115">
        <f t="shared" ref="BD14:BD24" si="25">MAX(MIN(BC14,5),1)</f>
        <v>2.6065884408277737</v>
      </c>
      <c r="BE14" s="116">
        <f>SUMPRODUCT(BD14:BD34,$F14:$F34)/$R$9</f>
        <v>3.0216036753102125</v>
      </c>
      <c r="BF14" s="115">
        <f t="shared" ref="BF14:BF26" si="26">BC14-(BE14-3)</f>
        <v>2.5849847655175613</v>
      </c>
      <c r="BG14" s="115">
        <f t="shared" ref="BG14:BG26" si="27">MAX(MIN(BF14,5),1)</f>
        <v>2.5849847655175613</v>
      </c>
      <c r="BH14" s="116">
        <f>SUMPRODUCT(BG14:BG34,$F14:$F34)/$R$9</f>
        <v>3.0014176249934628</v>
      </c>
      <c r="BI14" s="115">
        <f t="shared" ref="BI14:BI26" si="28">BC14-(BE14-3)-(BH14-3)</f>
        <v>2.5835671405240985</v>
      </c>
      <c r="BJ14" s="115">
        <f t="shared" ref="BJ14:BJ26" si="29">MAX(MIN(BI14,5),1)</f>
        <v>2.5835671405240985</v>
      </c>
      <c r="BK14" s="116">
        <f>SUMPRODUCT(BJ14:BJ34,$F14:$F34)/$R$9</f>
        <v>3.0000930240152766</v>
      </c>
      <c r="BL14" s="115">
        <f t="shared" ref="BL14:BL26" si="30">BC14-(BE14-3)-(BH14-3)-(BK14-3)</f>
        <v>2.583474116508822</v>
      </c>
      <c r="BM14" s="115">
        <f t="shared" ref="BM14:BM26" si="31">MAX(MIN(BL14,5),1)</f>
        <v>2.583474116508822</v>
      </c>
      <c r="BN14" s="117">
        <f t="shared" ref="BN14:BN26" si="32">$BK$7+$BL$7*AW14+$BM$7*AY14</f>
        <v>3.2893883046479715</v>
      </c>
      <c r="BO14" s="115">
        <f t="shared" ref="BO14:BO26" si="33">(BN14*$F14+$BP$7*$BQ$7)/($F14+$BQ$7)</f>
        <v>3.3945083779248986</v>
      </c>
      <c r="BP14" s="115">
        <f t="shared" ref="BP14:BP26" si="34">MAX(MIN(BO14,5),1)</f>
        <v>3.3945083779248986</v>
      </c>
      <c r="BQ14" s="116">
        <f>SUMPRODUCT(BP14:BP34,$F14:$F34)/$R$9</f>
        <v>3.0693970704384919</v>
      </c>
      <c r="BR14" s="115">
        <f t="shared" ref="BR14:BR26" si="35">BO14-(BQ14-3)</f>
        <v>3.3251113074864067</v>
      </c>
      <c r="BS14" s="115">
        <f t="shared" ref="BS14:BS26" si="36">MAX(MIN(BR14,5),1)</f>
        <v>3.3251113074864067</v>
      </c>
      <c r="BT14" s="116">
        <f>SUMPRODUCT(BS14:BS34,$F14:$F34)/$R$9</f>
        <v>3</v>
      </c>
      <c r="BU14" s="115">
        <f t="shared" ref="BU14:BU26" si="37">BO14-(BQ14-3)-(BT14-3)</f>
        <v>3.3251113074864067</v>
      </c>
      <c r="BV14" s="115">
        <f t="shared" ref="BV14:BV26" si="38">MAX(MIN(BU14,5),1)</f>
        <v>3.3251113074864067</v>
      </c>
      <c r="BW14" s="116">
        <f>SUMPRODUCT(BV14:BV34,$F14:$F34)/$R$9</f>
        <v>3</v>
      </c>
      <c r="BX14" s="115">
        <f t="shared" ref="BX14:BX26" si="39">BO14-(BQ14-3)-(BT14-3)-(BW14-3)</f>
        <v>3.3251113074864067</v>
      </c>
      <c r="BY14" s="115">
        <f t="shared" ref="BY14:BY26" si="40">MAX(MIN(BX14,5),1)</f>
        <v>3.3251113074864067</v>
      </c>
      <c r="BZ14" s="57" t="str">
        <f t="shared" ref="BZ14:BZ26" si="41">B14</f>
        <v>#3 Leia Hanafin</v>
      </c>
      <c r="CA14" s="118">
        <f t="shared" ref="CA14:CA26" si="42">(5-$BM14)/4*CA$3+($BM14-1)/4*CA$4</f>
        <v>0.86</v>
      </c>
      <c r="CB14" s="119">
        <f t="shared" ref="CB14:CC26" si="43">(5-$BY14)/4*CB$3+($BY14-1)/4*CB$4</f>
        <v>-0.68788112191175244</v>
      </c>
      <c r="CC14" s="119">
        <f t="shared" si="43"/>
        <v>-0.30266769364117108</v>
      </c>
      <c r="CD14" s="118">
        <f t="shared" ref="CD14:CL26" si="44">(5-$BM14)/4*CD$3+($BM14-1)/4*CD$4</f>
        <v>0.38900000000000001</v>
      </c>
      <c r="CE14" s="118">
        <f t="shared" si="44"/>
        <v>0.75972431222375136</v>
      </c>
      <c r="CF14" s="118">
        <f t="shared" si="44"/>
        <v>-0.96399999999999997</v>
      </c>
      <c r="CG14" s="118">
        <f t="shared" si="44"/>
        <v>0.44198479541704722</v>
      </c>
      <c r="CH14" s="118">
        <f t="shared" si="44"/>
        <v>0.14173145439326834</v>
      </c>
      <c r="CI14" s="118">
        <f t="shared" si="44"/>
        <v>0</v>
      </c>
      <c r="CJ14" s="118">
        <f t="shared" si="44"/>
        <v>1.2260914609850788</v>
      </c>
      <c r="CK14" s="118">
        <f t="shared" si="44"/>
        <v>1.0799780378246238</v>
      </c>
      <c r="CL14" s="118">
        <f t="shared" si="44"/>
        <v>-0.36699999999999999</v>
      </c>
      <c r="CM14" s="115">
        <f t="shared" ref="CM14:CM26" si="45">SUMPRODUCT(CA14:CD14,AH14:AK14)</f>
        <v>1.4499682310239392</v>
      </c>
      <c r="CN14" s="115">
        <f t="shared" ref="CN14:CN26" si="46">SUMPRODUCT(CE14:CF14,AL14:AM14)</f>
        <v>-1.3344661028299889</v>
      </c>
      <c r="CO14" s="115">
        <f t="shared" ref="CO14:CO26" si="47">SUMPRODUCT(CG14:CI14,AN14:AP14)</f>
        <v>1.1120439091521606</v>
      </c>
      <c r="CP14" s="115">
        <f t="shared" ref="CP14:CP26" si="48">SUMPRODUCT(CJ14:CL14,AQ14:AS14)</f>
        <v>3.4896682576651976</v>
      </c>
      <c r="CQ14" s="120">
        <f t="shared" ref="CQ14:CQ26" si="49">IF(BM14&lt;3,(BM14-1)/2*$CP$4+(3-BM14)/2*$CO$4,(BM14-3)/2*$CQ$4+(5-BM14)/2*$CP$4)+$CR$4*(BY14-3)</f>
        <v>0.28057029713575432</v>
      </c>
      <c r="CR14" s="121">
        <f t="shared" ref="CR14:CR26" si="50">SUM(CM14:CQ14)</f>
        <v>4.9977845921470623</v>
      </c>
      <c r="CS14" s="111">
        <f t="shared" ref="CS14:CS26" si="51">F14/($R$9/5)</f>
        <v>0.3098106712564544</v>
      </c>
      <c r="CT14" s="115">
        <f t="shared" ref="CT14:CT26" si="52">CS14*CR14</f>
        <v>1.5483669992882465</v>
      </c>
      <c r="CU14" s="122" t="str">
        <f t="shared" ref="CU14:CU26" si="53">BZ14</f>
        <v>#3 Leia Hanafin</v>
      </c>
      <c r="CV14" s="118">
        <f t="shared" ref="CV14:CV26" si="54">(5-$BM14)/4*CA$7+($BM14-1)/4*CA$8</f>
        <v>0.60499999999999998</v>
      </c>
      <c r="CW14" s="119">
        <f t="shared" ref="CW14:CX26" si="55">(5-$BY14)/4*CB$7+($BY14-1)/4*CB$8</f>
        <v>-0.41254145141576742</v>
      </c>
      <c r="CX14" s="119">
        <f t="shared" si="55"/>
        <v>-0.18151823862293767</v>
      </c>
      <c r="CY14" s="118">
        <f t="shared" ref="CY14:DG26" si="56">(5-$BM14)/4*CD$7+($BM14-1)/4*CD$8</f>
        <v>0.47699999999999998</v>
      </c>
      <c r="CZ14" s="118">
        <f t="shared" si="56"/>
        <v>0.47599999999999998</v>
      </c>
      <c r="DA14" s="118">
        <f t="shared" si="56"/>
        <v>-0.6989481643255433</v>
      </c>
      <c r="DB14" s="118">
        <f t="shared" si="56"/>
        <v>0.53316019064059417</v>
      </c>
      <c r="DC14" s="118">
        <f t="shared" si="56"/>
        <v>-2.6888266237650831E-2</v>
      </c>
      <c r="DD14" s="118">
        <f t="shared" si="56"/>
        <v>0</v>
      </c>
      <c r="DE14" s="118">
        <f t="shared" si="56"/>
        <v>0.22331661790788304</v>
      </c>
      <c r="DF14" s="118">
        <f t="shared" si="56"/>
        <v>0.47639456370811495</v>
      </c>
      <c r="DG14" s="118">
        <f t="shared" si="56"/>
        <v>-0.43899999999999995</v>
      </c>
      <c r="DH14" s="115">
        <f t="shared" ref="DH14:DH26" si="57">SUMPRODUCT(CV14:CY14,AH14:AK14)</f>
        <v>1.9868020330896725</v>
      </c>
      <c r="DI14" s="115">
        <f t="shared" ref="DI14:DI26" si="58">SUMPRODUCT(CZ14:DA14,AL14:AM14)</f>
        <v>-1.2750557159372828</v>
      </c>
      <c r="DJ14" s="115">
        <f t="shared" ref="DJ14:DJ26" si="59">SUMPRODUCT(DB14:DD14,AN14:AP14)</f>
        <v>0.52847165635688054</v>
      </c>
      <c r="DK14" s="115">
        <f t="shared" ref="DK14:DK26" si="60">SUMPRODUCT(DE14:DG14,AQ14:AS14)</f>
        <v>-0.4147072580552309</v>
      </c>
      <c r="DL14" s="120">
        <f t="shared" ref="DL14:DL26" si="61">IF(BM14&lt;3,(BM14-1)/2*$CP$8+(3-BM14)/2*$CO$8,(BM14-3)/2*$CQ$8+(5-BM14)/2*$CP$8)+$CR$8*(BY14-3)</f>
        <v>-0.21383261286485525</v>
      </c>
      <c r="DM14" s="121">
        <f t="shared" ref="DM14:DM26" si="62">SUM(DH14:DL14)</f>
        <v>0.61167810258918409</v>
      </c>
      <c r="DN14" s="111">
        <f t="shared" ref="DN14:DN26" si="63">CS14</f>
        <v>0.3098106712564544</v>
      </c>
      <c r="DO14" s="115">
        <f t="shared" ref="DO14:DO26" si="64">DN14*DM14</f>
        <v>0.18950440355602949</v>
      </c>
      <c r="DP14" s="123" t="str">
        <f>CONCATENATE(B14,IF(ISERROR(VLOOKUP(B14,$N$46:$O$72,2,FALSE)),"",CONCATENATE(" (",VLOOKUP(B14,$N$46:$O$72,2,FALSE),")")))</f>
        <v>#3 Leia Hanafin (1st)</v>
      </c>
      <c r="DQ14" s="124">
        <f t="shared" ref="DQ14:DQ26" si="65">BM14</f>
        <v>2.583474116508822</v>
      </c>
      <c r="DR14" s="124">
        <f t="shared" ref="DR14:DR26" si="66">BY14</f>
        <v>3.3251113074864067</v>
      </c>
      <c r="DS14" s="125">
        <f t="shared" ref="DS14:DS26" si="67">F14</f>
        <v>288</v>
      </c>
      <c r="DT14" s="124">
        <f t="shared" ref="DT14:DT26" si="68">F14/D14</f>
        <v>16</v>
      </c>
      <c r="DU14" s="124">
        <f t="shared" ref="DU14:DU26" si="69">CR14+$CT$11</f>
        <v>-2.2312418456970473</v>
      </c>
      <c r="DV14" s="124">
        <f t="shared" ref="DV14:DV26" si="70">DM14+$DO$11</f>
        <v>-2.0387823349453575</v>
      </c>
      <c r="DW14" s="124">
        <f t="shared" ref="DW14:DW26" si="71">DU14-DV14</f>
        <v>-0.19245951075168977</v>
      </c>
      <c r="DX14" s="124">
        <f t="shared" ref="DX14:DX26" si="72">DU14*CS14</f>
        <v>-0.69126253395089243</v>
      </c>
      <c r="DY14" s="126">
        <f>(DU14+2)*DN14*$X$9/21</f>
        <v>-7.1641191437983684E-2</v>
      </c>
      <c r="DZ14" s="127">
        <f t="shared" ref="DZ14:DZ26" si="73">F14/(D14+4)</f>
        <v>13.090909090909092</v>
      </c>
      <c r="EA14" s="127">
        <f t="shared" ref="EA14:EA26" si="74">MAX((450-DS14)/3,0)</f>
        <v>54</v>
      </c>
      <c r="EB14" s="127">
        <f t="shared" ref="EB14:EB26" si="75">-4.75+0.175*DZ14</f>
        <v>-2.459090909090909</v>
      </c>
      <c r="EC14" s="127">
        <f t="shared" ref="EC14:EC26" si="76">(DU14*DS14+EB14* EA14)/(DS14+ EA14)</f>
        <v>-2.2672180136013411</v>
      </c>
      <c r="ED14" s="29">
        <f t="shared" ref="ED14:ED26" si="77">(DV14*DS14+EB14* EA14)/(DS14+ EA14)</f>
        <v>-2.1051468466525498</v>
      </c>
      <c r="EE14" s="29">
        <f t="shared" ref="EE14:EE26" si="78">EC14-ED14</f>
        <v>-0.16207116694879131</v>
      </c>
    </row>
    <row r="15" spans="1:135" ht="14" x14ac:dyDescent="0.15">
      <c r="A15" s="105">
        <v>2</v>
      </c>
      <c r="B15" s="194" t="s">
        <v>759</v>
      </c>
      <c r="C15" s="193">
        <v>21</v>
      </c>
      <c r="D15" s="194">
        <v>23</v>
      </c>
      <c r="E15" s="193"/>
      <c r="F15" s="194">
        <v>668</v>
      </c>
      <c r="G15" s="135">
        <v>94</v>
      </c>
      <c r="H15" s="135">
        <v>232</v>
      </c>
      <c r="I15" s="135">
        <v>0.40500000000000003</v>
      </c>
      <c r="J15" s="135">
        <v>63</v>
      </c>
      <c r="K15" s="135">
        <v>159</v>
      </c>
      <c r="L15" s="135">
        <v>0.39600000000000002</v>
      </c>
      <c r="M15" s="135">
        <v>31</v>
      </c>
      <c r="N15" s="135">
        <v>73</v>
      </c>
      <c r="O15" s="135">
        <v>0.42499999999999999</v>
      </c>
      <c r="P15" s="135"/>
      <c r="Q15" s="135">
        <v>21</v>
      </c>
      <c r="R15" s="135">
        <v>21</v>
      </c>
      <c r="S15" s="135">
        <v>1</v>
      </c>
      <c r="T15" s="135">
        <v>12</v>
      </c>
      <c r="U15" s="135">
        <v>48</v>
      </c>
      <c r="V15" s="128">
        <v>60</v>
      </c>
      <c r="W15" s="135">
        <v>22</v>
      </c>
      <c r="X15" s="135">
        <v>20</v>
      </c>
      <c r="Y15" s="135">
        <v>4</v>
      </c>
      <c r="Z15" s="135">
        <v>48</v>
      </c>
      <c r="AA15" s="135">
        <v>38</v>
      </c>
      <c r="AB15" s="135">
        <v>272</v>
      </c>
      <c r="AC15" s="107">
        <f t="shared" si="3"/>
        <v>241.24</v>
      </c>
      <c r="AD15" s="108">
        <f t="shared" si="4"/>
        <v>1.1275078759741337</v>
      </c>
      <c r="AE15" s="4">
        <f t="shared" si="5"/>
        <v>272.73140968561364</v>
      </c>
      <c r="AF15" s="107">
        <f t="shared" si="6"/>
        <v>1354.7874999999999</v>
      </c>
      <c r="AG15" s="109">
        <f t="shared" si="7"/>
        <v>111.10060968561363</v>
      </c>
      <c r="AH15" s="110">
        <f t="shared" si="8"/>
        <v>20.130936378259591</v>
      </c>
      <c r="AI15" s="110">
        <f t="shared" si="9"/>
        <v>17.124456787503576</v>
      </c>
      <c r="AJ15" s="110">
        <f t="shared" si="10"/>
        <v>1.5500585885240306</v>
      </c>
      <c r="AK15" s="110">
        <f t="shared" si="11"/>
        <v>4.6501757655720919</v>
      </c>
      <c r="AL15" s="110">
        <f t="shared" si="12"/>
        <v>1.6238709022632702</v>
      </c>
      <c r="AM15" s="110">
        <f t="shared" si="13"/>
        <v>3.5429910594834988</v>
      </c>
      <c r="AN15" s="110">
        <f t="shared" si="14"/>
        <v>0.8857477648708747</v>
      </c>
      <c r="AO15" s="110">
        <f t="shared" si="14"/>
        <v>3.5429910594834988</v>
      </c>
      <c r="AP15" s="110">
        <f t="shared" si="14"/>
        <v>4.4287388243543733</v>
      </c>
      <c r="AQ15" s="110">
        <f t="shared" si="15"/>
        <v>1.4762462747847911</v>
      </c>
      <c r="AR15" s="110">
        <f t="shared" si="15"/>
        <v>0.29524925495695825</v>
      </c>
      <c r="AS15" s="110">
        <f t="shared" si="16"/>
        <v>2.8048679220911028</v>
      </c>
      <c r="AT15" s="111">
        <f t="shared" si="17"/>
        <v>0.1119262814852868</v>
      </c>
      <c r="AU15" s="111">
        <f t="shared" si="18"/>
        <v>0.17075052349289152</v>
      </c>
      <c r="AV15" s="111">
        <f t="shared" si="19"/>
        <v>0.15283652348482227</v>
      </c>
      <c r="AW15" s="111">
        <f t="shared" si="20"/>
        <v>0.10413458796692329</v>
      </c>
      <c r="AX15" s="111">
        <f t="shared" si="21"/>
        <v>8.9781726868842962E-2</v>
      </c>
      <c r="AY15" s="112">
        <f t="shared" si="22"/>
        <v>0.31992676320002594</v>
      </c>
      <c r="AZ15" s="113" t="str">
        <f>IF(ISERROR(INDEX($C$46:$C$72,MATCH(B15,$N$46:$N$72,FALSE))),"?",INDEX($C$46:$C$72,MATCH(B15,$N$46:$N$72,FALSE)))</f>
        <v>PG</v>
      </c>
      <c r="BA15" s="114">
        <f>VLOOKUP(AZ15,$S$46:$T$57,2,FALSE)</f>
        <v>1</v>
      </c>
      <c r="BB15" s="115">
        <f t="shared" si="23"/>
        <v>2.6082700362509748</v>
      </c>
      <c r="BC15" s="115">
        <f t="shared" si="24"/>
        <v>2.4962735156206843</v>
      </c>
      <c r="BD15" s="115">
        <f t="shared" si="25"/>
        <v>2.4962735156206843</v>
      </c>
      <c r="BE15" s="129">
        <f t="shared" ref="BE15:BE26" si="79">BE14</f>
        <v>3.0216036753102125</v>
      </c>
      <c r="BF15" s="115">
        <f t="shared" si="26"/>
        <v>2.4746698403104719</v>
      </c>
      <c r="BG15" s="115">
        <f t="shared" si="27"/>
        <v>2.4746698403104719</v>
      </c>
      <c r="BH15" s="129">
        <f t="shared" ref="BH15:BH26" si="80">BH14</f>
        <v>3.0014176249934628</v>
      </c>
      <c r="BI15" s="115">
        <f t="shared" si="28"/>
        <v>2.4732522153170091</v>
      </c>
      <c r="BJ15" s="115">
        <f t="shared" si="29"/>
        <v>2.4732522153170091</v>
      </c>
      <c r="BK15" s="129">
        <f t="shared" ref="BK15:BK26" si="81">BK14</f>
        <v>3.0000930240152766</v>
      </c>
      <c r="BL15" s="115">
        <f t="shared" si="30"/>
        <v>2.4731591913017326</v>
      </c>
      <c r="BM15" s="115">
        <f t="shared" si="31"/>
        <v>2.4731591913017326</v>
      </c>
      <c r="BN15" s="117">
        <f t="shared" si="32"/>
        <v>2.5748934631015405</v>
      </c>
      <c r="BO15" s="115">
        <f t="shared" si="33"/>
        <v>2.6741348653925194</v>
      </c>
      <c r="BP15" s="115">
        <f t="shared" si="34"/>
        <v>2.6741348653925194</v>
      </c>
      <c r="BQ15" s="129">
        <f t="shared" ref="BQ15:BQ26" si="82">BQ14</f>
        <v>3.0693970704384919</v>
      </c>
      <c r="BR15" s="115">
        <f t="shared" si="35"/>
        <v>2.6047377949540276</v>
      </c>
      <c r="BS15" s="115">
        <f t="shared" si="36"/>
        <v>2.6047377949540276</v>
      </c>
      <c r="BT15" s="129">
        <f t="shared" ref="BT15:BT26" si="83">BT14</f>
        <v>3</v>
      </c>
      <c r="BU15" s="115">
        <f t="shared" si="37"/>
        <v>2.6047377949540276</v>
      </c>
      <c r="BV15" s="115">
        <f t="shared" si="38"/>
        <v>2.6047377949540276</v>
      </c>
      <c r="BW15" s="129">
        <f t="shared" ref="BW15:BW26" si="84">BW14</f>
        <v>3</v>
      </c>
      <c r="BX15" s="115">
        <f t="shared" si="39"/>
        <v>2.6047377949540276</v>
      </c>
      <c r="BY15" s="115">
        <f t="shared" si="40"/>
        <v>2.6047377949540276</v>
      </c>
      <c r="BZ15" s="57" t="str">
        <f t="shared" si="41"/>
        <v>#4 Taycee Wedin</v>
      </c>
      <c r="CA15" s="118">
        <f t="shared" si="42"/>
        <v>0.85999999999999988</v>
      </c>
      <c r="CB15" s="119">
        <f t="shared" si="43"/>
        <v>-0.64826057872247156</v>
      </c>
      <c r="CC15" s="119">
        <f t="shared" si="43"/>
        <v>-0.2852346546378875</v>
      </c>
      <c r="CD15" s="118">
        <f t="shared" si="44"/>
        <v>0.38900000000000001</v>
      </c>
      <c r="CE15" s="118">
        <f t="shared" si="44"/>
        <v>0.74720356821274669</v>
      </c>
      <c r="CF15" s="118">
        <f t="shared" si="44"/>
        <v>-0.96399999999999997</v>
      </c>
      <c r="CG15" s="118">
        <f t="shared" si="44"/>
        <v>0.4538988073394129</v>
      </c>
      <c r="CH15" s="118">
        <f t="shared" si="44"/>
        <v>0.13993883685865316</v>
      </c>
      <c r="CI15" s="118">
        <f t="shared" si="44"/>
        <v>0</v>
      </c>
      <c r="CJ15" s="118">
        <f t="shared" si="44"/>
        <v>1.2360473829850187</v>
      </c>
      <c r="CK15" s="118">
        <f t="shared" si="44"/>
        <v>1.0971871661569297</v>
      </c>
      <c r="CL15" s="118">
        <f t="shared" si="44"/>
        <v>-0.36699999999999999</v>
      </c>
      <c r="CM15" s="115">
        <f t="shared" si="45"/>
        <v>7.5782829645696221</v>
      </c>
      <c r="CN15" s="115">
        <f t="shared" si="46"/>
        <v>-2.2020812488541246</v>
      </c>
      <c r="CO15" s="115">
        <f t="shared" si="47"/>
        <v>0.89784190194316871</v>
      </c>
      <c r="CP15" s="115">
        <f t="shared" si="48"/>
        <v>1.1192675105378589</v>
      </c>
      <c r="CQ15" s="120">
        <f t="shared" si="49"/>
        <v>-0.76370656915635515</v>
      </c>
      <c r="CR15" s="121">
        <f t="shared" si="50"/>
        <v>6.6296045590401702</v>
      </c>
      <c r="CS15" s="111">
        <f t="shared" si="51"/>
        <v>0.71858864027538727</v>
      </c>
      <c r="CT15" s="115">
        <f t="shared" si="52"/>
        <v>4.7639585256441839</v>
      </c>
      <c r="CU15" s="122" t="str">
        <f t="shared" si="53"/>
        <v>#4 Taycee Wedin</v>
      </c>
      <c r="CV15" s="118">
        <f t="shared" si="54"/>
        <v>0.60499999999999998</v>
      </c>
      <c r="CW15" s="119">
        <f t="shared" si="55"/>
        <v>-0.38696819172086794</v>
      </c>
      <c r="CX15" s="119">
        <f t="shared" si="55"/>
        <v>-0.17026600435718192</v>
      </c>
      <c r="CY15" s="118">
        <f t="shared" si="56"/>
        <v>0.47699999999999998</v>
      </c>
      <c r="CZ15" s="118">
        <f t="shared" si="56"/>
        <v>0.47599999999999998</v>
      </c>
      <c r="DA15" s="118">
        <f t="shared" si="56"/>
        <v>-0.69059180874110626</v>
      </c>
      <c r="DB15" s="118">
        <f t="shared" si="56"/>
        <v>0.5382346772001203</v>
      </c>
      <c r="DC15" s="118">
        <f t="shared" si="56"/>
        <v>-3.2817693467531876E-2</v>
      </c>
      <c r="DD15" s="118">
        <f t="shared" si="56"/>
        <v>0</v>
      </c>
      <c r="DE15" s="118">
        <f t="shared" si="56"/>
        <v>0.22008990634557568</v>
      </c>
      <c r="DF15" s="118">
        <f t="shared" si="56"/>
        <v>0.49371400696562801</v>
      </c>
      <c r="DG15" s="118">
        <f t="shared" si="56"/>
        <v>-0.439</v>
      </c>
      <c r="DH15" s="115">
        <f t="shared" si="57"/>
        <v>7.5068079893750177</v>
      </c>
      <c r="DI15" s="115">
        <f t="shared" si="58"/>
        <v>-1.6737980546449611</v>
      </c>
      <c r="DJ15" s="115">
        <f t="shared" si="59"/>
        <v>0.36046736775766786</v>
      </c>
      <c r="DK15" s="115">
        <f t="shared" si="60"/>
        <v>-0.7606614207191883</v>
      </c>
      <c r="DL15" s="120">
        <f t="shared" si="61"/>
        <v>-0.6172505947545972</v>
      </c>
      <c r="DM15" s="121">
        <f t="shared" si="62"/>
        <v>4.8155652870139392</v>
      </c>
      <c r="DN15" s="111">
        <f t="shared" si="63"/>
        <v>0.71858864027538727</v>
      </c>
      <c r="DO15" s="115">
        <f t="shared" si="64"/>
        <v>3.4604105117527015</v>
      </c>
      <c r="DP15" s="123" t="str">
        <f>CONCATENATE(B15,IF(ISERROR(VLOOKUP(B15,$N$46:$O$72,2,FALSE)),"",CONCATENATE(" (",VLOOKUP(B15,$N$46:$O$72,2,FALSE),")")))</f>
        <v>#4 Taycee Wedin (4th)</v>
      </c>
      <c r="DQ15" s="124">
        <f t="shared" si="65"/>
        <v>2.4731591913017326</v>
      </c>
      <c r="DR15" s="124">
        <f t="shared" si="66"/>
        <v>2.6047377949540276</v>
      </c>
      <c r="DS15" s="125">
        <f t="shared" si="67"/>
        <v>668</v>
      </c>
      <c r="DT15" s="124">
        <f t="shared" si="68"/>
        <v>29.043478260869566</v>
      </c>
      <c r="DU15" s="124">
        <f t="shared" si="69"/>
        <v>-0.59942187880393938</v>
      </c>
      <c r="DV15" s="124">
        <f t="shared" si="70"/>
        <v>2.1651048494793974</v>
      </c>
      <c r="DW15" s="124">
        <f t="shared" si="71"/>
        <v>-2.7645267282833368</v>
      </c>
      <c r="DX15" s="124">
        <f t="shared" si="72"/>
        <v>-0.43073775284104077</v>
      </c>
      <c r="DY15" s="126">
        <f t="shared" ref="DY15:DY26" si="85">(DU15+2)*DN15*$X$9/21</f>
        <v>1.0064395277097338</v>
      </c>
      <c r="DZ15" s="127">
        <f t="shared" si="73"/>
        <v>24.74074074074074</v>
      </c>
      <c r="EA15" s="127">
        <f t="shared" si="74"/>
        <v>0</v>
      </c>
      <c r="EB15" s="127">
        <f t="shared" si="75"/>
        <v>-0.42037037037037095</v>
      </c>
      <c r="EC15" s="127">
        <f t="shared" si="76"/>
        <v>-0.59942187880393938</v>
      </c>
      <c r="ED15" s="29">
        <f t="shared" si="77"/>
        <v>2.1651048494793974</v>
      </c>
      <c r="EE15" s="29">
        <f t="shared" si="78"/>
        <v>-2.7645267282833368</v>
      </c>
    </row>
    <row r="16" spans="1:135" ht="14" x14ac:dyDescent="0.15">
      <c r="A16" s="105">
        <v>3</v>
      </c>
      <c r="B16" s="194" t="s">
        <v>760</v>
      </c>
      <c r="C16" s="193">
        <v>21</v>
      </c>
      <c r="D16" s="194">
        <v>24</v>
      </c>
      <c r="E16" s="193"/>
      <c r="F16" s="194">
        <v>626</v>
      </c>
      <c r="G16" s="135">
        <v>104</v>
      </c>
      <c r="H16" s="135">
        <v>228</v>
      </c>
      <c r="I16" s="135">
        <v>0.45600000000000002</v>
      </c>
      <c r="J16" s="135">
        <v>19</v>
      </c>
      <c r="K16" s="135">
        <v>50</v>
      </c>
      <c r="L16" s="135">
        <v>0.38</v>
      </c>
      <c r="M16" s="135">
        <v>85</v>
      </c>
      <c r="N16" s="135">
        <v>178</v>
      </c>
      <c r="O16" s="135">
        <v>0.47799999999999998</v>
      </c>
      <c r="P16" s="135"/>
      <c r="Q16" s="135">
        <v>34</v>
      </c>
      <c r="R16" s="135">
        <v>40</v>
      </c>
      <c r="S16" s="135">
        <v>0.85</v>
      </c>
      <c r="T16" s="135">
        <v>21</v>
      </c>
      <c r="U16" s="135">
        <v>69</v>
      </c>
      <c r="V16" s="128">
        <v>90</v>
      </c>
      <c r="W16" s="135">
        <v>56</v>
      </c>
      <c r="X16" s="135">
        <v>20</v>
      </c>
      <c r="Y16" s="135">
        <v>6</v>
      </c>
      <c r="Z16" s="135">
        <v>48</v>
      </c>
      <c r="AA16" s="135">
        <v>56</v>
      </c>
      <c r="AB16" s="135">
        <v>261</v>
      </c>
      <c r="AC16" s="107">
        <f t="shared" si="3"/>
        <v>245.6</v>
      </c>
      <c r="AD16" s="108">
        <f t="shared" si="4"/>
        <v>1.0627035830618892</v>
      </c>
      <c r="AE16" s="4">
        <f t="shared" si="5"/>
        <v>261.74462866351644</v>
      </c>
      <c r="AF16" s="107">
        <f t="shared" si="6"/>
        <v>1269.60625</v>
      </c>
      <c r="AG16" s="109">
        <f t="shared" si="7"/>
        <v>97.192628663516416</v>
      </c>
      <c r="AH16" s="110">
        <f t="shared" si="8"/>
        <v>20.616205115839374</v>
      </c>
      <c r="AI16" s="110">
        <f t="shared" si="9"/>
        <v>17.958323692877222</v>
      </c>
      <c r="AJ16" s="110">
        <f t="shared" si="10"/>
        <v>3.1505831040135477</v>
      </c>
      <c r="AK16" s="110">
        <f t="shared" si="11"/>
        <v>1.4965269744064349</v>
      </c>
      <c r="AL16" s="110">
        <f t="shared" si="12"/>
        <v>4.410816345618966</v>
      </c>
      <c r="AM16" s="110">
        <f t="shared" si="13"/>
        <v>3.780699724816257</v>
      </c>
      <c r="AN16" s="110">
        <f t="shared" si="14"/>
        <v>1.6540561296071126</v>
      </c>
      <c r="AO16" s="110">
        <f t="shared" si="14"/>
        <v>5.4347558544233694</v>
      </c>
      <c r="AP16" s="110">
        <f t="shared" si="14"/>
        <v>7.0888119840304809</v>
      </c>
      <c r="AQ16" s="110">
        <f t="shared" si="15"/>
        <v>1.5752915520067738</v>
      </c>
      <c r="AR16" s="110">
        <f t="shared" si="15"/>
        <v>0.47258746560203213</v>
      </c>
      <c r="AS16" s="110">
        <f t="shared" si="16"/>
        <v>4.410816345618966</v>
      </c>
      <c r="AT16" s="111">
        <f t="shared" si="17"/>
        <v>0.1791535687671843</v>
      </c>
      <c r="AU16" s="111">
        <f t="shared" si="18"/>
        <v>0.18220662890295772</v>
      </c>
      <c r="AV16" s="111">
        <f t="shared" si="19"/>
        <v>0.24034423535060667</v>
      </c>
      <c r="AW16" s="111">
        <f t="shared" si="20"/>
        <v>0.28285410010649625</v>
      </c>
      <c r="AX16" s="111">
        <f t="shared" si="21"/>
        <v>0.14370813150571987</v>
      </c>
      <c r="AY16" s="112">
        <f t="shared" si="22"/>
        <v>0.29865486065915747</v>
      </c>
      <c r="AZ16" s="113" t="str">
        <f>IF(ISERROR(INDEX($C$46:$C$72,MATCH(B16,$N$46:$N$72,FALSE))),"?",INDEX($C$46:$C$72,MATCH(B16,$N$46:$N$72,FALSE)))</f>
        <v>SG</v>
      </c>
      <c r="BA16" s="114">
        <f>VLOOKUP(AZ16,$S$46:$T$57,2,FALSE)</f>
        <v>2</v>
      </c>
      <c r="BB16" s="115">
        <f t="shared" si="23"/>
        <v>2.7072157550189084</v>
      </c>
      <c r="BC16" s="115">
        <f t="shared" si="24"/>
        <v>2.654906897399167</v>
      </c>
      <c r="BD16" s="115">
        <f t="shared" si="25"/>
        <v>2.654906897399167</v>
      </c>
      <c r="BE16" s="129">
        <f t="shared" si="79"/>
        <v>3.0216036753102125</v>
      </c>
      <c r="BF16" s="115">
        <f t="shared" si="26"/>
        <v>2.6333032220889545</v>
      </c>
      <c r="BG16" s="115">
        <f t="shared" si="27"/>
        <v>2.6333032220889545</v>
      </c>
      <c r="BH16" s="129">
        <f t="shared" si="80"/>
        <v>3.0014176249934628</v>
      </c>
      <c r="BI16" s="115">
        <f t="shared" si="28"/>
        <v>2.6318855970954917</v>
      </c>
      <c r="BJ16" s="115">
        <f t="shared" si="29"/>
        <v>2.6318855970954917</v>
      </c>
      <c r="BK16" s="129">
        <f t="shared" si="81"/>
        <v>3.0000930240152766</v>
      </c>
      <c r="BL16" s="115">
        <f t="shared" si="30"/>
        <v>2.6317925730802152</v>
      </c>
      <c r="BM16" s="115">
        <f t="shared" si="31"/>
        <v>2.6317925730802152</v>
      </c>
      <c r="BN16" s="117">
        <f t="shared" si="32"/>
        <v>1.5696592137747865</v>
      </c>
      <c r="BO16" s="115">
        <f t="shared" si="33"/>
        <v>1.749418147667184</v>
      </c>
      <c r="BP16" s="115">
        <f t="shared" si="34"/>
        <v>1.749418147667184</v>
      </c>
      <c r="BQ16" s="129">
        <f t="shared" si="82"/>
        <v>3.0693970704384919</v>
      </c>
      <c r="BR16" s="115">
        <f t="shared" si="35"/>
        <v>1.6800210772286921</v>
      </c>
      <c r="BS16" s="115">
        <f t="shared" si="36"/>
        <v>1.6800210772286921</v>
      </c>
      <c r="BT16" s="129">
        <f t="shared" si="83"/>
        <v>3</v>
      </c>
      <c r="BU16" s="115">
        <f t="shared" si="37"/>
        <v>1.6800210772286921</v>
      </c>
      <c r="BV16" s="115">
        <f t="shared" si="38"/>
        <v>1.6800210772286921</v>
      </c>
      <c r="BW16" s="129">
        <f t="shared" si="84"/>
        <v>3</v>
      </c>
      <c r="BX16" s="115">
        <f t="shared" si="39"/>
        <v>1.6800210772286921</v>
      </c>
      <c r="BY16" s="115">
        <f t="shared" si="40"/>
        <v>1.6800210772286921</v>
      </c>
      <c r="BZ16" s="57" t="str">
        <f t="shared" si="41"/>
        <v>#5 Madeline Holland</v>
      </c>
      <c r="CA16" s="118">
        <f t="shared" si="42"/>
        <v>0.86</v>
      </c>
      <c r="CB16" s="119">
        <f t="shared" si="43"/>
        <v>-0.5974011592475782</v>
      </c>
      <c r="CC16" s="119">
        <f t="shared" si="43"/>
        <v>-0.2628565100689344</v>
      </c>
      <c r="CD16" s="118">
        <f t="shared" si="44"/>
        <v>0.38900000000000001</v>
      </c>
      <c r="CE16" s="118">
        <f t="shared" si="44"/>
        <v>0.76520845704460438</v>
      </c>
      <c r="CF16" s="118">
        <f t="shared" si="44"/>
        <v>-0.96399999999999997</v>
      </c>
      <c r="CG16" s="118">
        <f t="shared" si="44"/>
        <v>0.43676640210733675</v>
      </c>
      <c r="CH16" s="118">
        <f t="shared" si="44"/>
        <v>0.14251662931255349</v>
      </c>
      <c r="CI16" s="118">
        <f t="shared" si="44"/>
        <v>0</v>
      </c>
      <c r="CJ16" s="118">
        <f t="shared" si="44"/>
        <v>1.2217307202795107</v>
      </c>
      <c r="CK16" s="118">
        <f t="shared" si="44"/>
        <v>1.0724403585994864</v>
      </c>
      <c r="CL16" s="118">
        <f t="shared" si="44"/>
        <v>-0.36699999999999999</v>
      </c>
      <c r="CM16" s="115">
        <f t="shared" si="45"/>
        <v>6.7556107209947127</v>
      </c>
      <c r="CN16" s="115">
        <f t="shared" si="46"/>
        <v>-0.26940056458466266</v>
      </c>
      <c r="CO16" s="115">
        <f t="shared" si="47"/>
        <v>1.4969792301211706</v>
      </c>
      <c r="CP16" s="115">
        <f t="shared" si="48"/>
        <v>0.81263435472116963</v>
      </c>
      <c r="CQ16" s="120">
        <f t="shared" si="49"/>
        <v>-1.981407603493996</v>
      </c>
      <c r="CR16" s="121">
        <f t="shared" si="50"/>
        <v>6.8144161377583936</v>
      </c>
      <c r="CS16" s="111">
        <f t="shared" si="51"/>
        <v>0.673407917383821</v>
      </c>
      <c r="CT16" s="115">
        <f t="shared" si="52"/>
        <v>4.5888817795145806</v>
      </c>
      <c r="CU16" s="122" t="str">
        <f t="shared" si="53"/>
        <v>#5 Madeline Holland</v>
      </c>
      <c r="CV16" s="118">
        <f t="shared" si="54"/>
        <v>0.60499999999999998</v>
      </c>
      <c r="CW16" s="119">
        <f t="shared" si="55"/>
        <v>-0.35414074824161856</v>
      </c>
      <c r="CX16" s="119">
        <f t="shared" si="55"/>
        <v>-0.15582192922631216</v>
      </c>
      <c r="CY16" s="118">
        <f t="shared" si="56"/>
        <v>0.47699999999999998</v>
      </c>
      <c r="CZ16" s="118">
        <f t="shared" si="56"/>
        <v>0.47599999999999998</v>
      </c>
      <c r="DA16" s="118">
        <f t="shared" si="56"/>
        <v>-0.70260828741082626</v>
      </c>
      <c r="DB16" s="118">
        <f t="shared" si="56"/>
        <v>0.53093754163831008</v>
      </c>
      <c r="DC16" s="118">
        <f t="shared" si="56"/>
        <v>-2.4291149196938436E-2</v>
      </c>
      <c r="DD16" s="118">
        <f t="shared" si="56"/>
        <v>0</v>
      </c>
      <c r="DE16" s="118">
        <f t="shared" si="56"/>
        <v>0.22472993276259629</v>
      </c>
      <c r="DF16" s="118">
        <f t="shared" si="56"/>
        <v>0.46880856602640619</v>
      </c>
      <c r="DG16" s="118">
        <f t="shared" si="56"/>
        <v>-0.439</v>
      </c>
      <c r="DH16" s="115">
        <f t="shared" si="57"/>
        <v>6.3359433346587508</v>
      </c>
      <c r="DI16" s="115">
        <f t="shared" si="58"/>
        <v>-0.55680237835310464</v>
      </c>
      <c r="DJ16" s="115">
        <f t="shared" si="59"/>
        <v>0.74618402987664567</v>
      </c>
      <c r="DK16" s="115">
        <f t="shared" si="60"/>
        <v>-1.3607801590918156</v>
      </c>
      <c r="DL16" s="120">
        <f t="shared" si="61"/>
        <v>-0.88019904224655976</v>
      </c>
      <c r="DM16" s="121">
        <f t="shared" si="62"/>
        <v>4.2843457848439161</v>
      </c>
      <c r="DN16" s="111">
        <f t="shared" si="63"/>
        <v>0.673407917383821</v>
      </c>
      <c r="DO16" s="115">
        <f t="shared" si="64"/>
        <v>2.8851123723238938</v>
      </c>
      <c r="DP16" s="123" t="str">
        <f>CONCATENATE(B16,IF(ISERROR(VLOOKUP(B16,$N$46:$O$72,2,FALSE)),"",CONCATENATE(" (",VLOOKUP(B16,$N$46:$O$72,2,FALSE),")")))</f>
        <v>#5 Madeline Holland (5th)</v>
      </c>
      <c r="DQ16" s="124">
        <f t="shared" si="65"/>
        <v>2.6317925730802152</v>
      </c>
      <c r="DR16" s="124">
        <f t="shared" si="66"/>
        <v>1.6800210772286921</v>
      </c>
      <c r="DS16" s="125">
        <f t="shared" si="67"/>
        <v>626</v>
      </c>
      <c r="DT16" s="124">
        <f t="shared" si="68"/>
        <v>26.083333333333332</v>
      </c>
      <c r="DU16" s="124">
        <f t="shared" si="69"/>
        <v>-0.41461030008571598</v>
      </c>
      <c r="DV16" s="124">
        <f t="shared" si="70"/>
        <v>1.6338853473093744</v>
      </c>
      <c r="DW16" s="124">
        <f t="shared" si="71"/>
        <v>-2.0484956473950904</v>
      </c>
      <c r="DX16" s="124">
        <f t="shared" si="72"/>
        <v>-0.27920185870660308</v>
      </c>
      <c r="DY16" s="126">
        <f t="shared" si="85"/>
        <v>1.067613976061039</v>
      </c>
      <c r="DZ16" s="127">
        <f t="shared" si="73"/>
        <v>22.357142857142858</v>
      </c>
      <c r="EA16" s="127">
        <f t="shared" si="74"/>
        <v>0</v>
      </c>
      <c r="EB16" s="127">
        <f t="shared" si="75"/>
        <v>-0.83750000000000036</v>
      </c>
      <c r="EC16" s="127">
        <f t="shared" si="76"/>
        <v>-0.41461030008571598</v>
      </c>
      <c r="ED16" s="29">
        <f t="shared" si="77"/>
        <v>1.6338853473093744</v>
      </c>
      <c r="EE16" s="29">
        <f t="shared" si="78"/>
        <v>-2.0484956473950904</v>
      </c>
    </row>
    <row r="17" spans="1:135" ht="14" x14ac:dyDescent="0.15">
      <c r="A17" s="105">
        <v>4</v>
      </c>
      <c r="B17" s="194" t="s">
        <v>761</v>
      </c>
      <c r="C17" s="193">
        <v>21</v>
      </c>
      <c r="D17" s="194">
        <v>24</v>
      </c>
      <c r="E17" s="193"/>
      <c r="F17" s="194">
        <v>416</v>
      </c>
      <c r="G17" s="135">
        <v>43</v>
      </c>
      <c r="H17" s="135">
        <v>127</v>
      </c>
      <c r="I17" s="135">
        <v>0.33900000000000002</v>
      </c>
      <c r="J17" s="135">
        <v>15</v>
      </c>
      <c r="K17" s="135">
        <v>59</v>
      </c>
      <c r="L17" s="135">
        <v>0.254</v>
      </c>
      <c r="M17" s="135">
        <v>28</v>
      </c>
      <c r="N17" s="135">
        <v>68</v>
      </c>
      <c r="O17" s="135">
        <v>0.41199999999999998</v>
      </c>
      <c r="P17" s="135"/>
      <c r="Q17" s="135">
        <v>15</v>
      </c>
      <c r="R17" s="135">
        <v>33</v>
      </c>
      <c r="S17" s="135">
        <v>0.45400000000000001</v>
      </c>
      <c r="T17" s="135">
        <v>16</v>
      </c>
      <c r="U17" s="135">
        <v>22</v>
      </c>
      <c r="V17" s="128">
        <v>38</v>
      </c>
      <c r="W17" s="135">
        <v>18</v>
      </c>
      <c r="X17" s="135">
        <v>24</v>
      </c>
      <c r="Y17" s="135">
        <v>2</v>
      </c>
      <c r="Z17" s="135">
        <v>52</v>
      </c>
      <c r="AA17" s="135">
        <v>34</v>
      </c>
      <c r="AB17" s="135">
        <v>116</v>
      </c>
      <c r="AC17" s="107">
        <f t="shared" si="3"/>
        <v>141.52000000000001</v>
      </c>
      <c r="AD17" s="108">
        <f t="shared" si="4"/>
        <v>0.81967213114754089</v>
      </c>
      <c r="AE17" s="4">
        <f t="shared" si="5"/>
        <v>116.42907104422169</v>
      </c>
      <c r="AF17" s="107">
        <f t="shared" si="6"/>
        <v>843.7</v>
      </c>
      <c r="AG17" s="109">
        <f t="shared" si="7"/>
        <v>21.610671044221672</v>
      </c>
      <c r="AH17" s="110">
        <f t="shared" si="8"/>
        <v>13.799818779687293</v>
      </c>
      <c r="AI17" s="110">
        <f t="shared" si="9"/>
        <v>15.052743866303187</v>
      </c>
      <c r="AJ17" s="110">
        <f t="shared" si="10"/>
        <v>3.9113428943937412</v>
      </c>
      <c r="AK17" s="110">
        <f t="shared" si="11"/>
        <v>1.7778831338153371</v>
      </c>
      <c r="AL17" s="110">
        <f t="shared" si="12"/>
        <v>2.1334597605784045</v>
      </c>
      <c r="AM17" s="110">
        <f t="shared" si="13"/>
        <v>6.1633281972265017</v>
      </c>
      <c r="AN17" s="110">
        <f t="shared" si="14"/>
        <v>1.896408676069693</v>
      </c>
      <c r="AO17" s="110">
        <f t="shared" si="14"/>
        <v>2.6075619295958274</v>
      </c>
      <c r="AP17" s="110">
        <f t="shared" si="14"/>
        <v>4.5039706056655211</v>
      </c>
      <c r="AQ17" s="110">
        <f t="shared" si="15"/>
        <v>2.8446130141045396</v>
      </c>
      <c r="AR17" s="110">
        <f t="shared" si="15"/>
        <v>0.23705108450871162</v>
      </c>
      <c r="AS17" s="110">
        <f t="shared" si="16"/>
        <v>4.0298684366480968</v>
      </c>
      <c r="AT17" s="111">
        <f t="shared" si="17"/>
        <v>0.11382759331820995</v>
      </c>
      <c r="AU17" s="111">
        <f t="shared" si="18"/>
        <v>0.32902312411514872</v>
      </c>
      <c r="AV17" s="111">
        <f t="shared" si="19"/>
        <v>0.2195864828812806</v>
      </c>
      <c r="AW17" s="111">
        <f t="shared" si="20"/>
        <v>0.13681318681318683</v>
      </c>
      <c r="AX17" s="111">
        <f t="shared" si="21"/>
        <v>7.2084367245657574E-2</v>
      </c>
      <c r="AY17" s="112">
        <f t="shared" si="22"/>
        <v>9.9927613217918348E-2</v>
      </c>
      <c r="AZ17" s="113" t="str">
        <f>IF(ISERROR(INDEX($C$46:$C$72,MATCH(B17,$N$46:$N$72,FALSE))),"?",INDEX($C$46:$C$72,MATCH(B17,$N$46:$N$72,FALSE)))</f>
        <v>PG</v>
      </c>
      <c r="BA17" s="114">
        <f>VLOOKUP(AZ17,$S$46:$T$57,2,FALSE)</f>
        <v>1</v>
      </c>
      <c r="BB17" s="115">
        <f t="shared" si="23"/>
        <v>2.1524297718721526</v>
      </c>
      <c r="BC17" s="115">
        <f t="shared" si="24"/>
        <v>2.0287785087957415</v>
      </c>
      <c r="BD17" s="115">
        <f t="shared" si="25"/>
        <v>2.0287785087957415</v>
      </c>
      <c r="BE17" s="129">
        <f t="shared" si="79"/>
        <v>3.0216036753102125</v>
      </c>
      <c r="BF17" s="115">
        <f t="shared" si="26"/>
        <v>2.0071748334855291</v>
      </c>
      <c r="BG17" s="115">
        <f t="shared" si="27"/>
        <v>2.0071748334855291</v>
      </c>
      <c r="BH17" s="129">
        <f t="shared" si="80"/>
        <v>3.0014176249934628</v>
      </c>
      <c r="BI17" s="115">
        <f t="shared" si="28"/>
        <v>2.0057572084920663</v>
      </c>
      <c r="BJ17" s="115">
        <f t="shared" si="29"/>
        <v>2.0057572084920663</v>
      </c>
      <c r="BK17" s="129">
        <f t="shared" si="81"/>
        <v>3.0000930240152766</v>
      </c>
      <c r="BL17" s="115">
        <f t="shared" si="30"/>
        <v>2.0056641844767897</v>
      </c>
      <c r="BM17" s="115">
        <f t="shared" si="31"/>
        <v>2.0056641844767897</v>
      </c>
      <c r="BN17" s="117">
        <f t="shared" si="32"/>
        <v>4.2375500183663224</v>
      </c>
      <c r="BO17" s="115">
        <f t="shared" si="33"/>
        <v>4.2120618189707937</v>
      </c>
      <c r="BP17" s="115">
        <f t="shared" si="34"/>
        <v>4.2120618189707937</v>
      </c>
      <c r="BQ17" s="129">
        <f t="shared" si="82"/>
        <v>3.0693970704384919</v>
      </c>
      <c r="BR17" s="115">
        <f t="shared" si="35"/>
        <v>4.1426647485323018</v>
      </c>
      <c r="BS17" s="115">
        <f t="shared" si="36"/>
        <v>4.1426647485323018</v>
      </c>
      <c r="BT17" s="129">
        <f t="shared" si="83"/>
        <v>3</v>
      </c>
      <c r="BU17" s="115">
        <f t="shared" si="37"/>
        <v>4.1426647485323018</v>
      </c>
      <c r="BV17" s="115">
        <f t="shared" si="38"/>
        <v>4.1426647485323018</v>
      </c>
      <c r="BW17" s="129">
        <f t="shared" si="84"/>
        <v>3</v>
      </c>
      <c r="BX17" s="115">
        <f t="shared" si="39"/>
        <v>4.1426647485323018</v>
      </c>
      <c r="BY17" s="115">
        <f t="shared" si="40"/>
        <v>4.1426647485323018</v>
      </c>
      <c r="BZ17" s="57" t="str">
        <f t="shared" si="41"/>
        <v>#10 Tayla Dalton</v>
      </c>
      <c r="CA17" s="118">
        <f t="shared" si="42"/>
        <v>0.86</v>
      </c>
      <c r="CB17" s="119">
        <f t="shared" si="43"/>
        <v>-0.73284656116927671</v>
      </c>
      <c r="CC17" s="119">
        <f t="shared" si="43"/>
        <v>-0.32245248691448175</v>
      </c>
      <c r="CD17" s="118">
        <f t="shared" si="44"/>
        <v>0.38900000000000001</v>
      </c>
      <c r="CE17" s="118">
        <f t="shared" si="44"/>
        <v>0.6941428849381156</v>
      </c>
      <c r="CF17" s="118">
        <f t="shared" si="44"/>
        <v>-0.96399999999999997</v>
      </c>
      <c r="CG17" s="118">
        <f t="shared" si="44"/>
        <v>0.50438826807650672</v>
      </c>
      <c r="CH17" s="118">
        <f t="shared" si="44"/>
        <v>0.13234204299774785</v>
      </c>
      <c r="CI17" s="118">
        <f t="shared" si="44"/>
        <v>0</v>
      </c>
      <c r="CJ17" s="118">
        <f t="shared" si="44"/>
        <v>1.2782388073509696</v>
      </c>
      <c r="CK17" s="118">
        <f t="shared" si="44"/>
        <v>1.1701163872216207</v>
      </c>
      <c r="CL17" s="118">
        <f t="shared" si="44"/>
        <v>-0.36699999999999999</v>
      </c>
      <c r="CM17" s="115">
        <f t="shared" si="45"/>
        <v>0.26686686753047495</v>
      </c>
      <c r="CN17" s="115">
        <f t="shared" si="46"/>
        <v>-4.4605224690190726</v>
      </c>
      <c r="CO17" s="115">
        <f t="shared" si="47"/>
        <v>1.3016163606939148</v>
      </c>
      <c r="CP17" s="115">
        <f t="shared" si="48"/>
        <v>2.434510388866483</v>
      </c>
      <c r="CQ17" s="120">
        <f t="shared" si="49"/>
        <v>1.1781926576653097</v>
      </c>
      <c r="CR17" s="121">
        <f t="shared" si="50"/>
        <v>0.7206638057371102</v>
      </c>
      <c r="CS17" s="111">
        <f t="shared" si="51"/>
        <v>0.44750430292598964</v>
      </c>
      <c r="CT17" s="115">
        <f t="shared" si="52"/>
        <v>0.3225001540303763</v>
      </c>
      <c r="CU17" s="122" t="str">
        <f t="shared" si="53"/>
        <v>#10 Tayla Dalton</v>
      </c>
      <c r="CV17" s="118">
        <f t="shared" si="54"/>
        <v>0.60499999999999998</v>
      </c>
      <c r="CW17" s="119">
        <f t="shared" si="55"/>
        <v>-0.4415645985728967</v>
      </c>
      <c r="CX17" s="119">
        <f t="shared" si="55"/>
        <v>-0.19428842337207455</v>
      </c>
      <c r="CY17" s="118">
        <f t="shared" si="56"/>
        <v>0.47699999999999998</v>
      </c>
      <c r="CZ17" s="118">
        <f t="shared" si="56"/>
        <v>0.47599999999999998</v>
      </c>
      <c r="DA17" s="118">
        <f t="shared" si="56"/>
        <v>-0.65517906197411679</v>
      </c>
      <c r="DB17" s="118">
        <f t="shared" si="56"/>
        <v>0.55973944751406768</v>
      </c>
      <c r="DC17" s="118">
        <f t="shared" si="56"/>
        <v>-5.7945550084372549E-2</v>
      </c>
      <c r="DD17" s="118">
        <f t="shared" si="56"/>
        <v>0</v>
      </c>
      <c r="DE17" s="118">
        <f t="shared" si="56"/>
        <v>0.2064156773959461</v>
      </c>
      <c r="DF17" s="118">
        <f t="shared" si="56"/>
        <v>0.56711072303714405</v>
      </c>
      <c r="DG17" s="118">
        <f t="shared" si="56"/>
        <v>-0.439</v>
      </c>
      <c r="DH17" s="115">
        <f t="shared" si="57"/>
        <v>1.7902531695766009</v>
      </c>
      <c r="DI17" s="115">
        <f t="shared" si="58"/>
        <v>-3.0225567408621634</v>
      </c>
      <c r="DJ17" s="115">
        <f t="shared" si="59"/>
        <v>0.91039813421463633</v>
      </c>
      <c r="DK17" s="115">
        <f t="shared" si="60"/>
        <v>-1.0475053095203273</v>
      </c>
      <c r="DL17" s="120">
        <f t="shared" si="61"/>
        <v>-0.35284526551031564</v>
      </c>
      <c r="DM17" s="121">
        <f t="shared" si="62"/>
        <v>-1.7222560121015691</v>
      </c>
      <c r="DN17" s="111">
        <f t="shared" si="63"/>
        <v>0.44750430292598964</v>
      </c>
      <c r="DO17" s="115">
        <f t="shared" si="64"/>
        <v>-0.77071697615560741</v>
      </c>
      <c r="DP17" s="123" t="str">
        <f>CONCATENATE(B17,IF(ISERROR(VLOOKUP(B17,$N$46:$O$72,2,FALSE)),"",CONCATENATE(" (",VLOOKUP(B17,$N$46:$O$72,2,FALSE),")")))</f>
        <v>#10 Tayla Dalton (2nd)</v>
      </c>
      <c r="DQ17" s="124">
        <f t="shared" si="65"/>
        <v>2.0056641844767897</v>
      </c>
      <c r="DR17" s="124">
        <f t="shared" si="66"/>
        <v>4.1426647485323018</v>
      </c>
      <c r="DS17" s="125">
        <f t="shared" si="67"/>
        <v>416</v>
      </c>
      <c r="DT17" s="124">
        <f t="shared" si="68"/>
        <v>17.333333333333332</v>
      </c>
      <c r="DU17" s="124">
        <f t="shared" si="69"/>
        <v>-6.5083626321069996</v>
      </c>
      <c r="DV17" s="124">
        <f t="shared" si="70"/>
        <v>-4.3727164496361111</v>
      </c>
      <c r="DW17" s="124">
        <f t="shared" si="71"/>
        <v>-2.1356461824708886</v>
      </c>
      <c r="DX17" s="124">
        <f t="shared" si="72"/>
        <v>-2.9125202828706018</v>
      </c>
      <c r="DY17" s="126">
        <f t="shared" si="85"/>
        <v>-2.0175116770186228</v>
      </c>
      <c r="DZ17" s="127">
        <f t="shared" si="73"/>
        <v>14.857142857142858</v>
      </c>
      <c r="EA17" s="127">
        <f t="shared" si="74"/>
        <v>11.333333333333334</v>
      </c>
      <c r="EB17" s="127">
        <f t="shared" si="75"/>
        <v>-2.15</v>
      </c>
      <c r="EC17" s="127">
        <f t="shared" si="76"/>
        <v>-6.3927742315675014</v>
      </c>
      <c r="ED17" s="29">
        <f t="shared" si="77"/>
        <v>-4.313767651439834</v>
      </c>
      <c r="EE17" s="29">
        <f t="shared" si="78"/>
        <v>-2.0790065801276674</v>
      </c>
    </row>
    <row r="18" spans="1:135" ht="14" x14ac:dyDescent="0.15">
      <c r="A18" s="105">
        <v>5</v>
      </c>
      <c r="B18" s="194" t="s">
        <v>762</v>
      </c>
      <c r="C18" s="193">
        <v>21</v>
      </c>
      <c r="D18" s="194">
        <v>24</v>
      </c>
      <c r="E18" s="193"/>
      <c r="F18" s="194">
        <v>555</v>
      </c>
      <c r="G18" s="135">
        <v>60</v>
      </c>
      <c r="H18" s="135">
        <v>164</v>
      </c>
      <c r="I18" s="135">
        <v>0.36599999999999999</v>
      </c>
      <c r="J18" s="135">
        <v>27</v>
      </c>
      <c r="K18" s="135">
        <v>79</v>
      </c>
      <c r="L18" s="135">
        <v>0.34200000000000003</v>
      </c>
      <c r="M18" s="135">
        <v>33</v>
      </c>
      <c r="N18" s="135">
        <v>85</v>
      </c>
      <c r="O18" s="135">
        <v>0.38800000000000001</v>
      </c>
      <c r="P18" s="135"/>
      <c r="Q18" s="135">
        <v>24</v>
      </c>
      <c r="R18" s="135">
        <v>29</v>
      </c>
      <c r="S18" s="135">
        <v>0.82799999999999996</v>
      </c>
      <c r="T18" s="135">
        <v>21</v>
      </c>
      <c r="U18" s="135">
        <v>43</v>
      </c>
      <c r="V18" s="128">
        <v>64</v>
      </c>
      <c r="W18" s="135">
        <v>46</v>
      </c>
      <c r="X18" s="135">
        <v>18</v>
      </c>
      <c r="Y18" s="135">
        <v>2</v>
      </c>
      <c r="Z18" s="135">
        <v>58</v>
      </c>
      <c r="AA18" s="135">
        <v>25</v>
      </c>
      <c r="AB18" s="135">
        <v>171</v>
      </c>
      <c r="AC18" s="107">
        <f t="shared" si="3"/>
        <v>176.76</v>
      </c>
      <c r="AD18" s="108">
        <f t="shared" si="4"/>
        <v>0.96741344195519352</v>
      </c>
      <c r="AE18" s="4">
        <f t="shared" si="5"/>
        <v>171.5359143426839</v>
      </c>
      <c r="AF18" s="107">
        <f t="shared" si="6"/>
        <v>1125.609375</v>
      </c>
      <c r="AG18" s="109">
        <f t="shared" si="7"/>
        <v>53.106714342683901</v>
      </c>
      <c r="AH18" s="110">
        <f t="shared" si="8"/>
        <v>15.239382165121352</v>
      </c>
      <c r="AI18" s="110">
        <f t="shared" si="9"/>
        <v>14.569885756326434</v>
      </c>
      <c r="AJ18" s="110">
        <f t="shared" si="10"/>
        <v>2.5763822373991863</v>
      </c>
      <c r="AK18" s="110">
        <f t="shared" si="11"/>
        <v>2.3987007037854493</v>
      </c>
      <c r="AL18" s="110">
        <f t="shared" si="12"/>
        <v>4.0866752731159517</v>
      </c>
      <c r="AM18" s="110">
        <f t="shared" si="13"/>
        <v>5.1527644747983725</v>
      </c>
      <c r="AN18" s="110">
        <f t="shared" si="14"/>
        <v>1.8656561029442384</v>
      </c>
      <c r="AO18" s="110">
        <f t="shared" si="14"/>
        <v>3.8201529726953454</v>
      </c>
      <c r="AP18" s="110">
        <f t="shared" si="14"/>
        <v>5.6858090756395843</v>
      </c>
      <c r="AQ18" s="110">
        <f t="shared" si="15"/>
        <v>1.599133802523633</v>
      </c>
      <c r="AR18" s="110">
        <f t="shared" si="15"/>
        <v>0.17768153361373701</v>
      </c>
      <c r="AS18" s="110">
        <f t="shared" si="16"/>
        <v>2.2210191701717128</v>
      </c>
      <c r="AT18" s="111">
        <f t="shared" si="17"/>
        <v>0.14369586744921867</v>
      </c>
      <c r="AU18" s="111">
        <f t="shared" si="18"/>
        <v>0.18496435085392143</v>
      </c>
      <c r="AV18" s="111">
        <f t="shared" si="19"/>
        <v>0.12102275686090717</v>
      </c>
      <c r="AW18" s="111">
        <f t="shared" si="20"/>
        <v>0.26206778206778208</v>
      </c>
      <c r="AX18" s="111">
        <f t="shared" si="21"/>
        <v>5.4030804998546934E-2</v>
      </c>
      <c r="AY18" s="112">
        <f t="shared" si="22"/>
        <v>0.18406323138859523</v>
      </c>
      <c r="AZ18" s="113" t="str">
        <f>IF(ISERROR(INDEX($C$46:$C$72,MATCH(B18,$N$46:$N$72,FALSE))),"?",INDEX($C$46:$C$72,MATCH(B18,$N$46:$N$72,FALSE)))</f>
        <v>SG</v>
      </c>
      <c r="BA18" s="114">
        <f>VLOOKUP(AZ18,$S$46:$T$57,2,FALSE)</f>
        <v>2</v>
      </c>
      <c r="BB18" s="115">
        <f t="shared" si="23"/>
        <v>2.1986790675331274</v>
      </c>
      <c r="BC18" s="115">
        <f t="shared" si="24"/>
        <v>2.1822593098857612</v>
      </c>
      <c r="BD18" s="115">
        <f t="shared" si="25"/>
        <v>2.1822593098857612</v>
      </c>
      <c r="BE18" s="129">
        <f t="shared" si="79"/>
        <v>3.0216036753102125</v>
      </c>
      <c r="BF18" s="115">
        <f t="shared" si="26"/>
        <v>2.1606556345755488</v>
      </c>
      <c r="BG18" s="115">
        <f t="shared" si="27"/>
        <v>2.1606556345755488</v>
      </c>
      <c r="BH18" s="129">
        <f t="shared" si="80"/>
        <v>3.0014176249934628</v>
      </c>
      <c r="BI18" s="115">
        <f t="shared" si="28"/>
        <v>2.159238009582086</v>
      </c>
      <c r="BJ18" s="115">
        <f t="shared" si="29"/>
        <v>2.159238009582086</v>
      </c>
      <c r="BK18" s="129">
        <f t="shared" si="81"/>
        <v>3.0000930240152766</v>
      </c>
      <c r="BL18" s="115">
        <f t="shared" si="30"/>
        <v>2.1591449855668094</v>
      </c>
      <c r="BM18" s="115">
        <f t="shared" si="31"/>
        <v>2.1591449855668094</v>
      </c>
      <c r="BN18" s="117">
        <f t="shared" si="32"/>
        <v>2.6867959633113223</v>
      </c>
      <c r="BO18" s="115">
        <f t="shared" si="33"/>
        <v>2.7953252225417917</v>
      </c>
      <c r="BP18" s="115">
        <f t="shared" si="34"/>
        <v>2.7953252225417917</v>
      </c>
      <c r="BQ18" s="129">
        <f t="shared" si="82"/>
        <v>3.0693970704384919</v>
      </c>
      <c r="BR18" s="115">
        <f t="shared" si="35"/>
        <v>2.7259281521032999</v>
      </c>
      <c r="BS18" s="115">
        <f t="shared" si="36"/>
        <v>2.7259281521032999</v>
      </c>
      <c r="BT18" s="129">
        <f t="shared" si="83"/>
        <v>3</v>
      </c>
      <c r="BU18" s="115">
        <f t="shared" si="37"/>
        <v>2.7259281521032999</v>
      </c>
      <c r="BV18" s="115">
        <f t="shared" si="38"/>
        <v>2.7259281521032999</v>
      </c>
      <c r="BW18" s="129">
        <f t="shared" si="84"/>
        <v>3</v>
      </c>
      <c r="BX18" s="115">
        <f t="shared" si="39"/>
        <v>2.7259281521032999</v>
      </c>
      <c r="BY18" s="115">
        <f t="shared" si="40"/>
        <v>2.7259281521032999</v>
      </c>
      <c r="BZ18" s="57" t="str">
        <f t="shared" si="41"/>
        <v>#11 Jade Kirisome</v>
      </c>
      <c r="CA18" s="118">
        <f t="shared" si="42"/>
        <v>0.86</v>
      </c>
      <c r="CB18" s="119">
        <f t="shared" si="43"/>
        <v>-0.65492604836568158</v>
      </c>
      <c r="CC18" s="119">
        <f t="shared" si="43"/>
        <v>-0.28816746128089987</v>
      </c>
      <c r="CD18" s="118">
        <f t="shared" si="44"/>
        <v>0.38900000000000001</v>
      </c>
      <c r="CE18" s="118">
        <f t="shared" si="44"/>
        <v>0.71156295586183282</v>
      </c>
      <c r="CF18" s="118">
        <f t="shared" si="44"/>
        <v>-0.96399999999999997</v>
      </c>
      <c r="CG18" s="118">
        <f t="shared" si="44"/>
        <v>0.48781234155878456</v>
      </c>
      <c r="CH18" s="118">
        <f t="shared" si="44"/>
        <v>0.13483610601546064</v>
      </c>
      <c r="CI18" s="118">
        <f t="shared" si="44"/>
        <v>0</v>
      </c>
      <c r="CJ18" s="118">
        <f t="shared" si="44"/>
        <v>1.2643871650525955</v>
      </c>
      <c r="CK18" s="118">
        <f t="shared" si="44"/>
        <v>1.1461733822515776</v>
      </c>
      <c r="CL18" s="118">
        <f t="shared" si="44"/>
        <v>-0.36699999999999999</v>
      </c>
      <c r="CM18" s="115">
        <f t="shared" si="45"/>
        <v>3.7543360036060744</v>
      </c>
      <c r="CN18" s="115">
        <f t="shared" si="46"/>
        <v>-2.0593382167197816</v>
      </c>
      <c r="CO18" s="115">
        <f t="shared" si="47"/>
        <v>1.4251846233422925</v>
      </c>
      <c r="CP18" s="115">
        <f t="shared" si="48"/>
        <v>1.4104640640053194</v>
      </c>
      <c r="CQ18" s="120">
        <f t="shared" si="49"/>
        <v>-0.72404735393589803</v>
      </c>
      <c r="CR18" s="121">
        <f t="shared" si="50"/>
        <v>3.8065991202980065</v>
      </c>
      <c r="CS18" s="111">
        <f t="shared" si="51"/>
        <v>0.5970309810671256</v>
      </c>
      <c r="CT18" s="115">
        <f t="shared" si="52"/>
        <v>2.272657607320776</v>
      </c>
      <c r="CU18" s="122" t="str">
        <f t="shared" si="53"/>
        <v>#11 Jade Kirisome</v>
      </c>
      <c r="CV18" s="118">
        <f t="shared" si="54"/>
        <v>0.60499999999999998</v>
      </c>
      <c r="CW18" s="119">
        <f t="shared" si="55"/>
        <v>-0.39127044939966715</v>
      </c>
      <c r="CX18" s="119">
        <f t="shared" si="55"/>
        <v>-0.17215899773585353</v>
      </c>
      <c r="CY18" s="118">
        <f t="shared" si="56"/>
        <v>0.47699999999999998</v>
      </c>
      <c r="CZ18" s="118">
        <f t="shared" si="56"/>
        <v>0.47599999999999998</v>
      </c>
      <c r="DA18" s="118">
        <f t="shared" si="56"/>
        <v>-0.66680523265668579</v>
      </c>
      <c r="DB18" s="118">
        <f t="shared" si="56"/>
        <v>0.55267933066392683</v>
      </c>
      <c r="DC18" s="118">
        <f t="shared" si="56"/>
        <v>-4.9695957025783992E-2</v>
      </c>
      <c r="DD18" s="118">
        <f t="shared" si="56"/>
        <v>0</v>
      </c>
      <c r="DE18" s="118">
        <f t="shared" si="56"/>
        <v>0.21090499082782915</v>
      </c>
      <c r="DF18" s="118">
        <f t="shared" si="56"/>
        <v>0.54301423726601095</v>
      </c>
      <c r="DG18" s="118">
        <f t="shared" si="56"/>
        <v>-0.439</v>
      </c>
      <c r="DH18" s="115">
        <f t="shared" si="57"/>
        <v>4.2196933142493247</v>
      </c>
      <c r="DI18" s="115">
        <f t="shared" si="58"/>
        <v>-1.4906328844398411</v>
      </c>
      <c r="DJ18" s="115">
        <f t="shared" si="59"/>
        <v>0.84126340826130308</v>
      </c>
      <c r="DK18" s="115">
        <f t="shared" si="60"/>
        <v>-0.54127851330014498</v>
      </c>
      <c r="DL18" s="120">
        <f t="shared" si="61"/>
        <v>-0.83173680184935983</v>
      </c>
      <c r="DM18" s="121">
        <f t="shared" si="62"/>
        <v>2.1973085229212819</v>
      </c>
      <c r="DN18" s="111">
        <f t="shared" si="63"/>
        <v>0.5970309810671256</v>
      </c>
      <c r="DO18" s="115">
        <f t="shared" si="64"/>
        <v>1.3118612631468496</v>
      </c>
      <c r="DP18" s="123" t="str">
        <f>CONCATENATE(B18,IF(ISERROR(VLOOKUP(B18,$N$46:$O$72,2,FALSE)),"",CONCATENATE(" (",VLOOKUP(B18,$N$46:$O$72,2,FALSE),")")))</f>
        <v>#11 Jade Kirisome (2nd)</v>
      </c>
      <c r="DQ18" s="124">
        <f t="shared" si="65"/>
        <v>2.1591449855668094</v>
      </c>
      <c r="DR18" s="124">
        <f t="shared" si="66"/>
        <v>2.7259281521032999</v>
      </c>
      <c r="DS18" s="125">
        <f t="shared" si="67"/>
        <v>555</v>
      </c>
      <c r="DT18" s="124">
        <f t="shared" si="68"/>
        <v>23.125</v>
      </c>
      <c r="DU18" s="124">
        <f t="shared" si="69"/>
        <v>-3.4224273175461031</v>
      </c>
      <c r="DV18" s="124">
        <f t="shared" si="70"/>
        <v>-0.45315191461325988</v>
      </c>
      <c r="DW18" s="124">
        <f t="shared" si="71"/>
        <v>-2.9692754029328432</v>
      </c>
      <c r="DX18" s="124">
        <f t="shared" si="72"/>
        <v>-2.043295139025481</v>
      </c>
      <c r="DY18" s="126">
        <f t="shared" si="85"/>
        <v>-0.84923317689122968</v>
      </c>
      <c r="DZ18" s="127">
        <f t="shared" si="73"/>
        <v>19.821428571428573</v>
      </c>
      <c r="EA18" s="127">
        <f t="shared" si="74"/>
        <v>0</v>
      </c>
      <c r="EB18" s="127">
        <f t="shared" si="75"/>
        <v>-1.28125</v>
      </c>
      <c r="EC18" s="127">
        <f t="shared" si="76"/>
        <v>-3.4224273175461031</v>
      </c>
      <c r="ED18" s="29">
        <f t="shared" si="77"/>
        <v>-0.45315191461325988</v>
      </c>
      <c r="EE18" s="29">
        <f t="shared" si="78"/>
        <v>-2.9692754029328432</v>
      </c>
    </row>
    <row r="19" spans="1:135" ht="14" x14ac:dyDescent="0.15">
      <c r="A19" s="105">
        <v>6</v>
      </c>
      <c r="B19" s="194" t="s">
        <v>763</v>
      </c>
      <c r="C19" s="193">
        <v>21</v>
      </c>
      <c r="D19" s="194">
        <v>5</v>
      </c>
      <c r="E19" s="193"/>
      <c r="F19" s="194">
        <v>45</v>
      </c>
      <c r="G19" s="135">
        <v>2</v>
      </c>
      <c r="H19" s="135">
        <v>6</v>
      </c>
      <c r="I19" s="135">
        <v>0.33300000000000002</v>
      </c>
      <c r="J19" s="135">
        <v>0</v>
      </c>
      <c r="K19" s="135">
        <v>2</v>
      </c>
      <c r="L19" s="135">
        <v>0</v>
      </c>
      <c r="M19" s="135">
        <v>2</v>
      </c>
      <c r="N19" s="135">
        <v>4</v>
      </c>
      <c r="O19" s="135">
        <v>0.5</v>
      </c>
      <c r="P19" s="135"/>
      <c r="Q19" s="135">
        <v>1</v>
      </c>
      <c r="R19" s="135">
        <v>2</v>
      </c>
      <c r="S19" s="135">
        <v>0.5</v>
      </c>
      <c r="T19" s="135">
        <v>2</v>
      </c>
      <c r="U19" s="135">
        <v>6</v>
      </c>
      <c r="V19" s="128">
        <v>8</v>
      </c>
      <c r="W19" s="135">
        <v>3</v>
      </c>
      <c r="X19" s="135">
        <v>1</v>
      </c>
      <c r="Y19" s="135">
        <v>2</v>
      </c>
      <c r="Z19" s="135">
        <v>1</v>
      </c>
      <c r="AA19" s="135">
        <v>5</v>
      </c>
      <c r="AB19" s="135">
        <v>5</v>
      </c>
      <c r="AC19" s="107">
        <f t="shared" si="3"/>
        <v>6.88</v>
      </c>
      <c r="AD19" s="108">
        <f t="shared" si="4"/>
        <v>0.72674418604651159</v>
      </c>
      <c r="AE19" s="4">
        <f t="shared" si="5"/>
        <v>5.0208593045805907</v>
      </c>
      <c r="AF19" s="107">
        <f t="shared" si="6"/>
        <v>91.265625</v>
      </c>
      <c r="AG19" s="109">
        <f t="shared" si="7"/>
        <v>0.41125930458059029</v>
      </c>
      <c r="AH19" s="110">
        <f t="shared" si="8"/>
        <v>5.5013695513295291</v>
      </c>
      <c r="AI19" s="110">
        <f t="shared" si="9"/>
        <v>6.574216743708269</v>
      </c>
      <c r="AJ19" s="110">
        <f t="shared" si="10"/>
        <v>2.1914055812360895</v>
      </c>
      <c r="AK19" s="110">
        <f t="shared" si="11"/>
        <v>0</v>
      </c>
      <c r="AL19" s="110">
        <f t="shared" si="12"/>
        <v>3.2871083718541345</v>
      </c>
      <c r="AM19" s="110">
        <f t="shared" si="13"/>
        <v>1.0957027906180448</v>
      </c>
      <c r="AN19" s="110">
        <f t="shared" si="14"/>
        <v>2.1914055812360895</v>
      </c>
      <c r="AO19" s="110">
        <f t="shared" si="14"/>
        <v>6.574216743708269</v>
      </c>
      <c r="AP19" s="110">
        <f t="shared" si="14"/>
        <v>8.7656223249443581</v>
      </c>
      <c r="AQ19" s="110">
        <f t="shared" si="15"/>
        <v>1.0957027906180448</v>
      </c>
      <c r="AR19" s="110">
        <f t="shared" si="15"/>
        <v>2.1914055812360895</v>
      </c>
      <c r="AS19" s="110">
        <f t="shared" si="16"/>
        <v>5.478513953090224</v>
      </c>
      <c r="AT19" s="111">
        <f t="shared" si="17"/>
        <v>0.22153112898421209</v>
      </c>
      <c r="AU19" s="111">
        <f t="shared" si="18"/>
        <v>0.12673483299250171</v>
      </c>
      <c r="AV19" s="111">
        <f t="shared" si="19"/>
        <v>0.29852280025690431</v>
      </c>
      <c r="AW19" s="111">
        <f t="shared" si="20"/>
        <v>0.21079365079365078</v>
      </c>
      <c r="AX19" s="111">
        <f t="shared" si="21"/>
        <v>0.66637992831541215</v>
      </c>
      <c r="AY19" s="112">
        <f t="shared" si="22"/>
        <v>1.7579795365089929E-2</v>
      </c>
      <c r="AZ19" s="113" t="str">
        <f>IF(ISERROR(INDEX($C$46:$C$72,MATCH(B19,$N$46:$N$72,FALSE))),"?",INDEX($C$46:$C$72,MATCH(B19,$N$46:$N$72,FALSE)))</f>
        <v>PF</v>
      </c>
      <c r="BA19" s="114">
        <f>VLOOKUP(AZ19,$S$46:$T$57,2,FALSE)</f>
        <v>4</v>
      </c>
      <c r="BB19" s="115">
        <f t="shared" si="23"/>
        <v>4.3962036370732793</v>
      </c>
      <c r="BC19" s="115">
        <f t="shared" si="24"/>
        <v>4.1876754070347113</v>
      </c>
      <c r="BD19" s="115">
        <f t="shared" si="25"/>
        <v>4.1876754070347113</v>
      </c>
      <c r="BE19" s="129">
        <f t="shared" si="79"/>
        <v>3.0216036753102125</v>
      </c>
      <c r="BF19" s="115">
        <f t="shared" si="26"/>
        <v>4.1660717317244984</v>
      </c>
      <c r="BG19" s="115">
        <f t="shared" si="27"/>
        <v>4.1660717317244984</v>
      </c>
      <c r="BH19" s="129">
        <f t="shared" si="80"/>
        <v>3.0014176249934628</v>
      </c>
      <c r="BI19" s="115">
        <f t="shared" si="28"/>
        <v>4.1646541067310352</v>
      </c>
      <c r="BJ19" s="115">
        <f t="shared" si="29"/>
        <v>4.1646541067310352</v>
      </c>
      <c r="BK19" s="129">
        <f t="shared" si="81"/>
        <v>3.0000930240152766</v>
      </c>
      <c r="BL19" s="115">
        <f t="shared" si="30"/>
        <v>4.1645610827157586</v>
      </c>
      <c r="BM19" s="115">
        <f t="shared" si="31"/>
        <v>4.1645610827157586</v>
      </c>
      <c r="BN19" s="117">
        <f t="shared" si="32"/>
        <v>4.4497893593100244</v>
      </c>
      <c r="BO19" s="115">
        <f t="shared" si="33"/>
        <v>4.2130581175679058</v>
      </c>
      <c r="BP19" s="115">
        <f t="shared" si="34"/>
        <v>4.2130581175679058</v>
      </c>
      <c r="BQ19" s="129">
        <f t="shared" si="82"/>
        <v>3.0693970704384919</v>
      </c>
      <c r="BR19" s="115">
        <f t="shared" si="35"/>
        <v>4.143661047129414</v>
      </c>
      <c r="BS19" s="115">
        <f t="shared" si="36"/>
        <v>4.143661047129414</v>
      </c>
      <c r="BT19" s="129">
        <f t="shared" si="83"/>
        <v>3</v>
      </c>
      <c r="BU19" s="115">
        <f t="shared" si="37"/>
        <v>4.143661047129414</v>
      </c>
      <c r="BV19" s="115">
        <f t="shared" si="38"/>
        <v>4.143661047129414</v>
      </c>
      <c r="BW19" s="129">
        <f t="shared" si="84"/>
        <v>3</v>
      </c>
      <c r="BX19" s="115">
        <f t="shared" si="39"/>
        <v>4.143661047129414</v>
      </c>
      <c r="BY19" s="115">
        <f t="shared" si="40"/>
        <v>4.143661047129414</v>
      </c>
      <c r="BZ19" s="57" t="str">
        <f t="shared" si="41"/>
        <v>#12 Mia Grizelj</v>
      </c>
      <c r="CA19" s="118">
        <f t="shared" si="42"/>
        <v>0.85999999999999988</v>
      </c>
      <c r="CB19" s="119">
        <f t="shared" si="43"/>
        <v>-0.73290135759211772</v>
      </c>
      <c r="CC19" s="119">
        <f t="shared" si="43"/>
        <v>-0.3224765973405318</v>
      </c>
      <c r="CD19" s="118">
        <f t="shared" si="44"/>
        <v>0.38900000000000001</v>
      </c>
      <c r="CE19" s="118">
        <f t="shared" si="44"/>
        <v>0.93917768288823866</v>
      </c>
      <c r="CF19" s="118">
        <f t="shared" si="44"/>
        <v>-0.96399999999999997</v>
      </c>
      <c r="CG19" s="118">
        <f t="shared" si="44"/>
        <v>0.27122740306669807</v>
      </c>
      <c r="CH19" s="118">
        <f t="shared" si="44"/>
        <v>0.16742411759413109</v>
      </c>
      <c r="CI19" s="118">
        <f t="shared" si="44"/>
        <v>0</v>
      </c>
      <c r="CJ19" s="118">
        <f t="shared" si="44"/>
        <v>1.0833983622849028</v>
      </c>
      <c r="CK19" s="118">
        <f t="shared" si="44"/>
        <v>0.83332847109634156</v>
      </c>
      <c r="CL19" s="118">
        <f t="shared" si="44"/>
        <v>-0.36699999999999999</v>
      </c>
      <c r="CM19" s="115">
        <f t="shared" si="45"/>
        <v>-0.79375157765529214</v>
      </c>
      <c r="CN19" s="115">
        <f t="shared" si="46"/>
        <v>2.0309213339247019</v>
      </c>
      <c r="CO19" s="115">
        <f t="shared" si="47"/>
        <v>1.6950516820524513</v>
      </c>
      <c r="CP19" s="115">
        <f t="shared" si="48"/>
        <v>1.0026286506859354</v>
      </c>
      <c r="CQ19" s="120">
        <f t="shared" si="49"/>
        <v>1.5862578723684972</v>
      </c>
      <c r="CR19" s="121">
        <f t="shared" si="50"/>
        <v>5.521107961376293</v>
      </c>
      <c r="CS19" s="111">
        <f t="shared" si="51"/>
        <v>4.8407917383820998E-2</v>
      </c>
      <c r="CT19" s="115">
        <f t="shared" si="52"/>
        <v>0.26726533806145997</v>
      </c>
      <c r="CU19" s="122" t="str">
        <f t="shared" si="53"/>
        <v>#12 Mia Grizelj</v>
      </c>
      <c r="CV19" s="118">
        <f t="shared" si="54"/>
        <v>0.60499999999999998</v>
      </c>
      <c r="CW19" s="119">
        <f t="shared" si="55"/>
        <v>-0.44159996717309419</v>
      </c>
      <c r="CX19" s="119">
        <f t="shared" si="55"/>
        <v>-0.19430398555616146</v>
      </c>
      <c r="CY19" s="118">
        <f t="shared" si="56"/>
        <v>0.47699999999999998</v>
      </c>
      <c r="CZ19" s="118">
        <f t="shared" si="56"/>
        <v>0.47599999999999998</v>
      </c>
      <c r="DA19" s="118">
        <f t="shared" si="56"/>
        <v>-0.81871550201571874</v>
      </c>
      <c r="DB19" s="118">
        <f t="shared" si="56"/>
        <v>0.46043019019507503</v>
      </c>
      <c r="DC19" s="118">
        <f t="shared" si="56"/>
        <v>5.8095158195972024E-2</v>
      </c>
      <c r="DD19" s="118">
        <f t="shared" si="56"/>
        <v>0</v>
      </c>
      <c r="DE19" s="118">
        <f t="shared" si="56"/>
        <v>0.26956341166943593</v>
      </c>
      <c r="DF19" s="118">
        <f t="shared" si="56"/>
        <v>0.2281639100136259</v>
      </c>
      <c r="DG19" s="118">
        <f t="shared" si="56"/>
        <v>-0.439</v>
      </c>
      <c r="DH19" s="115">
        <f t="shared" si="57"/>
        <v>-6.4415806020179378E-4</v>
      </c>
      <c r="DI19" s="115">
        <f t="shared" si="58"/>
        <v>0.66759472472169135</v>
      </c>
      <c r="DJ19" s="115">
        <f t="shared" si="59"/>
        <v>1.3909194503034215</v>
      </c>
      <c r="DK19" s="115">
        <f t="shared" si="60"/>
        <v>-1.6097065771513781</v>
      </c>
      <c r="DL19" s="120">
        <f t="shared" si="61"/>
        <v>0.49177425026564797</v>
      </c>
      <c r="DM19" s="121">
        <f t="shared" si="62"/>
        <v>0.93993769007918093</v>
      </c>
      <c r="DN19" s="111">
        <f t="shared" si="63"/>
        <v>4.8407917383820998E-2</v>
      </c>
      <c r="DO19" s="115">
        <f t="shared" si="64"/>
        <v>4.5500426047292535E-2</v>
      </c>
      <c r="DP19" s="123" t="str">
        <f>CONCATENATE(B19,IF(ISERROR(VLOOKUP(B19,$N$46:$O$72,2,FALSE)),"",CONCATENATE(" (",VLOOKUP(B19,$N$46:$O$72,2,FALSE),")")))</f>
        <v>#12 Mia Grizelj (4th)</v>
      </c>
      <c r="DQ19" s="124">
        <f t="shared" si="65"/>
        <v>4.1645610827157586</v>
      </c>
      <c r="DR19" s="124">
        <f t="shared" si="66"/>
        <v>4.143661047129414</v>
      </c>
      <c r="DS19" s="125">
        <f t="shared" si="67"/>
        <v>45</v>
      </c>
      <c r="DT19" s="124">
        <f t="shared" si="68"/>
        <v>9</v>
      </c>
      <c r="DU19" s="124">
        <f t="shared" si="69"/>
        <v>-1.7079184764678166</v>
      </c>
      <c r="DV19" s="124">
        <f t="shared" si="70"/>
        <v>-1.7105227474553608</v>
      </c>
      <c r="DW19" s="124">
        <f t="shared" si="71"/>
        <v>2.6042709875442327E-3</v>
      </c>
      <c r="DX19" s="124">
        <f t="shared" si="72"/>
        <v>-8.2676776507155492E-2</v>
      </c>
      <c r="DY19" s="126">
        <f t="shared" si="85"/>
        <v>1.4139058260486503E-2</v>
      </c>
      <c r="DZ19" s="127">
        <f t="shared" si="73"/>
        <v>5</v>
      </c>
      <c r="EA19" s="127">
        <f t="shared" si="74"/>
        <v>135</v>
      </c>
      <c r="EB19" s="127">
        <f t="shared" si="75"/>
        <v>-3.875</v>
      </c>
      <c r="EC19" s="127">
        <f t="shared" si="76"/>
        <v>-3.3332296191169544</v>
      </c>
      <c r="ED19" s="29">
        <f t="shared" si="77"/>
        <v>-3.3338806868638402</v>
      </c>
      <c r="EE19" s="29">
        <f t="shared" si="78"/>
        <v>6.5106774688583613E-4</v>
      </c>
    </row>
    <row r="20" spans="1:135" ht="14" x14ac:dyDescent="0.15">
      <c r="A20" s="105">
        <v>7</v>
      </c>
      <c r="B20" s="194" t="s">
        <v>764</v>
      </c>
      <c r="C20" s="193">
        <v>21</v>
      </c>
      <c r="D20" s="194">
        <v>23</v>
      </c>
      <c r="E20" s="193"/>
      <c r="F20" s="194">
        <v>346</v>
      </c>
      <c r="G20" s="135">
        <v>31</v>
      </c>
      <c r="H20" s="135">
        <v>72</v>
      </c>
      <c r="I20" s="135">
        <v>0.43099999999999999</v>
      </c>
      <c r="J20" s="135">
        <v>14</v>
      </c>
      <c r="K20" s="135">
        <v>40</v>
      </c>
      <c r="L20" s="135">
        <v>0.35</v>
      </c>
      <c r="M20" s="135">
        <v>17</v>
      </c>
      <c r="N20" s="135">
        <v>32</v>
      </c>
      <c r="O20" s="135">
        <v>0.53100000000000003</v>
      </c>
      <c r="P20" s="135"/>
      <c r="Q20" s="135">
        <v>13</v>
      </c>
      <c r="R20" s="135">
        <v>17</v>
      </c>
      <c r="S20" s="135">
        <v>0.76500000000000001</v>
      </c>
      <c r="T20" s="135">
        <v>8</v>
      </c>
      <c r="U20" s="135">
        <v>17</v>
      </c>
      <c r="V20" s="128">
        <v>25</v>
      </c>
      <c r="W20" s="135">
        <v>11</v>
      </c>
      <c r="X20" s="135">
        <v>4</v>
      </c>
      <c r="Y20" s="135">
        <v>1</v>
      </c>
      <c r="Z20" s="135">
        <v>33</v>
      </c>
      <c r="AA20" s="135">
        <v>24</v>
      </c>
      <c r="AB20" s="135">
        <v>89</v>
      </c>
      <c r="AC20" s="107">
        <f t="shared" si="3"/>
        <v>79.48</v>
      </c>
      <c r="AD20" s="108">
        <f t="shared" si="4"/>
        <v>1.1197785606441872</v>
      </c>
      <c r="AE20" s="4">
        <f t="shared" si="5"/>
        <v>89.240973477916469</v>
      </c>
      <c r="AF20" s="107">
        <f t="shared" si="6"/>
        <v>701.73125000000005</v>
      </c>
      <c r="AG20" s="109">
        <f t="shared" si="7"/>
        <v>35.98937347791648</v>
      </c>
      <c r="AH20" s="110">
        <f t="shared" si="8"/>
        <v>12.717257992702544</v>
      </c>
      <c r="AI20" s="110">
        <f t="shared" si="9"/>
        <v>10.260338270527356</v>
      </c>
      <c r="AJ20" s="110">
        <f t="shared" si="10"/>
        <v>2.42257986943007</v>
      </c>
      <c r="AK20" s="110">
        <f t="shared" si="11"/>
        <v>1.9950657748247638</v>
      </c>
      <c r="AL20" s="110">
        <f t="shared" si="12"/>
        <v>1.5675516802194571</v>
      </c>
      <c r="AM20" s="110">
        <f t="shared" si="13"/>
        <v>4.7026550406583709</v>
      </c>
      <c r="AN20" s="110">
        <f t="shared" si="14"/>
        <v>1.1400375856141505</v>
      </c>
      <c r="AO20" s="110">
        <f t="shared" si="14"/>
        <v>2.42257986943007</v>
      </c>
      <c r="AP20" s="110">
        <f t="shared" si="14"/>
        <v>3.5626174550442209</v>
      </c>
      <c r="AQ20" s="110">
        <f t="shared" si="15"/>
        <v>0.57001879280707524</v>
      </c>
      <c r="AR20" s="110">
        <f t="shared" si="15"/>
        <v>0.14250469820176881</v>
      </c>
      <c r="AS20" s="110">
        <f t="shared" si="16"/>
        <v>3.4201127568424519</v>
      </c>
      <c r="AT20" s="111">
        <f t="shared" si="17"/>
        <v>9.0037037610996615E-2</v>
      </c>
      <c r="AU20" s="111">
        <f t="shared" si="18"/>
        <v>6.5931416007659852E-2</v>
      </c>
      <c r="AV20" s="111">
        <f t="shared" si="19"/>
        <v>0.18636105449563967</v>
      </c>
      <c r="AW20" s="111">
        <f t="shared" si="20"/>
        <v>0.10052298375997799</v>
      </c>
      <c r="AX20" s="111">
        <f t="shared" si="21"/>
        <v>4.3333954876002237E-2</v>
      </c>
      <c r="AY20" s="112">
        <f t="shared" si="22"/>
        <v>0.20008235012798914</v>
      </c>
      <c r="AZ20" s="113" t="str">
        <f>IF(ISERROR(INDEX($C$46:$C$72,MATCH(B20,$N$46:$N$72,FALSE))),"?",INDEX($C$46:$C$72,MATCH(B20,$N$46:$N$72,FALSE)))</f>
        <v>PG</v>
      </c>
      <c r="BA20" s="114">
        <f>VLOOKUP(AZ20,$S$46:$T$57,2,FALSE)</f>
        <v>1</v>
      </c>
      <c r="BB20" s="115">
        <f t="shared" si="23"/>
        <v>2.6477371464292556</v>
      </c>
      <c r="BC20" s="115">
        <f t="shared" si="24"/>
        <v>2.4396895269306125</v>
      </c>
      <c r="BD20" s="115">
        <f t="shared" si="25"/>
        <v>2.4396895269306125</v>
      </c>
      <c r="BE20" s="129">
        <f t="shared" si="79"/>
        <v>3.0216036753102125</v>
      </c>
      <c r="BF20" s="115">
        <f t="shared" si="26"/>
        <v>2.4180858516204</v>
      </c>
      <c r="BG20" s="115">
        <f t="shared" si="27"/>
        <v>2.4180858516204</v>
      </c>
      <c r="BH20" s="129">
        <f t="shared" si="80"/>
        <v>3.0014176249934628</v>
      </c>
      <c r="BI20" s="115">
        <f t="shared" si="28"/>
        <v>2.4166682266269373</v>
      </c>
      <c r="BJ20" s="115">
        <f t="shared" si="29"/>
        <v>2.4166682266269373</v>
      </c>
      <c r="BK20" s="129">
        <f t="shared" si="81"/>
        <v>3.0000930240152766</v>
      </c>
      <c r="BL20" s="115">
        <f t="shared" si="30"/>
        <v>2.4165752026116607</v>
      </c>
      <c r="BM20" s="115">
        <f t="shared" si="31"/>
        <v>2.4165752026116607</v>
      </c>
      <c r="BN20" s="117">
        <f t="shared" si="32"/>
        <v>3.622842943331178</v>
      </c>
      <c r="BO20" s="115">
        <f t="shared" si="33"/>
        <v>3.6704637838196654</v>
      </c>
      <c r="BP20" s="115">
        <f t="shared" si="34"/>
        <v>3.6704637838196654</v>
      </c>
      <c r="BQ20" s="129">
        <f t="shared" si="82"/>
        <v>3.0693970704384919</v>
      </c>
      <c r="BR20" s="115">
        <f t="shared" si="35"/>
        <v>3.6010667133811736</v>
      </c>
      <c r="BS20" s="115">
        <f t="shared" si="36"/>
        <v>3.6010667133811736</v>
      </c>
      <c r="BT20" s="129">
        <f t="shared" si="83"/>
        <v>3</v>
      </c>
      <c r="BU20" s="115">
        <f t="shared" si="37"/>
        <v>3.6010667133811736</v>
      </c>
      <c r="BV20" s="115">
        <f t="shared" si="38"/>
        <v>3.6010667133811736</v>
      </c>
      <c r="BW20" s="129">
        <f t="shared" si="84"/>
        <v>3</v>
      </c>
      <c r="BX20" s="115">
        <f t="shared" si="39"/>
        <v>3.6010667133811736</v>
      </c>
      <c r="BY20" s="115">
        <f t="shared" si="40"/>
        <v>3.6010667133811736</v>
      </c>
      <c r="BZ20" s="57" t="str">
        <f t="shared" si="41"/>
        <v>#14 Jordyn Boesel</v>
      </c>
      <c r="CA20" s="118">
        <f t="shared" si="42"/>
        <v>0.86</v>
      </c>
      <c r="CB20" s="119">
        <f t="shared" si="43"/>
        <v>-0.70305866923596461</v>
      </c>
      <c r="CC20" s="119">
        <f t="shared" si="43"/>
        <v>-0.30934581446382442</v>
      </c>
      <c r="CD20" s="118">
        <f t="shared" si="44"/>
        <v>0.38900000000000001</v>
      </c>
      <c r="CE20" s="118">
        <f t="shared" si="44"/>
        <v>0.74078128549642352</v>
      </c>
      <c r="CF20" s="118">
        <f t="shared" si="44"/>
        <v>-0.96399999999999997</v>
      </c>
      <c r="CG20" s="118">
        <f t="shared" si="44"/>
        <v>0.46000987811794064</v>
      </c>
      <c r="CH20" s="118">
        <f t="shared" si="44"/>
        <v>0.13901934704243951</v>
      </c>
      <c r="CI20" s="118">
        <f t="shared" si="44"/>
        <v>0</v>
      </c>
      <c r="CJ20" s="118">
        <f t="shared" si="44"/>
        <v>1.2411540879642975</v>
      </c>
      <c r="CK20" s="118">
        <f t="shared" si="44"/>
        <v>1.1060142683925809</v>
      </c>
      <c r="CL20" s="118">
        <f t="shared" si="44"/>
        <v>-0.36699999999999999</v>
      </c>
      <c r="CM20" s="115">
        <f t="shared" si="45"/>
        <v>3.749887746930709</v>
      </c>
      <c r="CN20" s="115">
        <f t="shared" si="46"/>
        <v>-3.372146510439622</v>
      </c>
      <c r="CO20" s="115">
        <f t="shared" si="47"/>
        <v>0.86121402241456346</v>
      </c>
      <c r="CP20" s="115">
        <f t="shared" si="48"/>
        <v>-0.39008799732806965</v>
      </c>
      <c r="CQ20" s="120">
        <f t="shared" si="49"/>
        <v>0.59505878932785694</v>
      </c>
      <c r="CR20" s="121">
        <f t="shared" si="50"/>
        <v>1.4439260509054379</v>
      </c>
      <c r="CS20" s="111">
        <f t="shared" si="51"/>
        <v>0.37220309810671254</v>
      </c>
      <c r="CT20" s="115">
        <f t="shared" si="52"/>
        <v>0.5374337495839947</v>
      </c>
      <c r="CU20" s="122" t="str">
        <f t="shared" si="53"/>
        <v>#14 Jordyn Boesel</v>
      </c>
      <c r="CV20" s="118">
        <f t="shared" si="54"/>
        <v>0.60499999999999998</v>
      </c>
      <c r="CW20" s="119">
        <f t="shared" si="55"/>
        <v>-0.42233786832503167</v>
      </c>
      <c r="CX20" s="119">
        <f t="shared" si="55"/>
        <v>-0.18582866206301393</v>
      </c>
      <c r="CY20" s="118">
        <f t="shared" si="56"/>
        <v>0.47699999999999998</v>
      </c>
      <c r="CZ20" s="118">
        <f t="shared" si="56"/>
        <v>0.47599999999999998</v>
      </c>
      <c r="DA20" s="118">
        <f t="shared" si="56"/>
        <v>-0.68630557159783323</v>
      </c>
      <c r="DB20" s="118">
        <f t="shared" si="56"/>
        <v>0.54083754067986356</v>
      </c>
      <c r="DC20" s="118">
        <f t="shared" si="56"/>
        <v>-3.5859082859623234E-2</v>
      </c>
      <c r="DD20" s="118">
        <f t="shared" si="56"/>
        <v>0</v>
      </c>
      <c r="DE20" s="118">
        <f t="shared" si="56"/>
        <v>0.21843482467639108</v>
      </c>
      <c r="DF20" s="118">
        <f t="shared" si="56"/>
        <v>0.50259769318996927</v>
      </c>
      <c r="DG20" s="118">
        <f t="shared" si="56"/>
        <v>-0.439</v>
      </c>
      <c r="DH20" s="115">
        <f t="shared" si="57"/>
        <v>3.8620732908312045</v>
      </c>
      <c r="DI20" s="115">
        <f t="shared" si="58"/>
        <v>-2.4813037559220135</v>
      </c>
      <c r="DJ20" s="115">
        <f t="shared" si="59"/>
        <v>0.52970363181421842</v>
      </c>
      <c r="DK20" s="115">
        <f t="shared" si="60"/>
        <v>-1.3052950125998333</v>
      </c>
      <c r="DL20" s="120">
        <f t="shared" si="61"/>
        <v>-0.23686896622879539</v>
      </c>
      <c r="DM20" s="121">
        <f t="shared" si="62"/>
        <v>0.36830918789478073</v>
      </c>
      <c r="DN20" s="111">
        <f t="shared" si="63"/>
        <v>0.37220309810671254</v>
      </c>
      <c r="DO20" s="115">
        <f t="shared" si="64"/>
        <v>0.13708582079560469</v>
      </c>
      <c r="DP20" s="123" t="str">
        <f>CONCATENATE(B20,IF(ISERROR(VLOOKUP(B20,$N$46:$O$72,2,FALSE)),"",CONCATENATE(" (",VLOOKUP(B20,$N$46:$O$72,2,FALSE),")")))</f>
        <v>#14 Jordyn Boesel (3rd)</v>
      </c>
      <c r="DQ20" s="124">
        <f t="shared" si="65"/>
        <v>2.4165752026116607</v>
      </c>
      <c r="DR20" s="124">
        <f t="shared" si="66"/>
        <v>3.6010667133811736</v>
      </c>
      <c r="DS20" s="125">
        <f t="shared" si="67"/>
        <v>346</v>
      </c>
      <c r="DT20" s="124">
        <f t="shared" si="68"/>
        <v>15.043478260869565</v>
      </c>
      <c r="DU20" s="124">
        <f t="shared" si="69"/>
        <v>-5.7851003869386712</v>
      </c>
      <c r="DV20" s="124">
        <f t="shared" si="70"/>
        <v>-2.2821512496397611</v>
      </c>
      <c r="DW20" s="124">
        <f t="shared" si="71"/>
        <v>-3.5029491372989101</v>
      </c>
      <c r="DX20" s="124">
        <f t="shared" si="72"/>
        <v>-2.1532322868769147</v>
      </c>
      <c r="DY20" s="126">
        <f t="shared" si="85"/>
        <v>-1.4088260906634897</v>
      </c>
      <c r="DZ20" s="127">
        <f t="shared" si="73"/>
        <v>12.814814814814815</v>
      </c>
      <c r="EA20" s="127">
        <f t="shared" si="74"/>
        <v>34.666666666666664</v>
      </c>
      <c r="EB20" s="127">
        <f t="shared" si="75"/>
        <v>-2.5074074074074075</v>
      </c>
      <c r="EC20" s="127">
        <f t="shared" si="76"/>
        <v>-5.4866064553526366</v>
      </c>
      <c r="ED20" s="29">
        <f t="shared" si="77"/>
        <v>-2.3026649452683379</v>
      </c>
      <c r="EE20" s="29">
        <f t="shared" si="78"/>
        <v>-3.1839415100842987</v>
      </c>
    </row>
    <row r="21" spans="1:135" ht="14" x14ac:dyDescent="0.15">
      <c r="A21" s="105">
        <v>8</v>
      </c>
      <c r="B21" s="194" t="s">
        <v>765</v>
      </c>
      <c r="C21" s="193">
        <v>21</v>
      </c>
      <c r="D21" s="194">
        <v>14</v>
      </c>
      <c r="E21" s="193"/>
      <c r="F21" s="194">
        <v>145</v>
      </c>
      <c r="G21" s="135">
        <v>9</v>
      </c>
      <c r="H21" s="135">
        <v>24</v>
      </c>
      <c r="I21" s="135">
        <v>0.375</v>
      </c>
      <c r="J21" s="135">
        <v>1</v>
      </c>
      <c r="K21" s="135">
        <v>7</v>
      </c>
      <c r="L21" s="135">
        <v>0.14299999999999999</v>
      </c>
      <c r="M21" s="135">
        <v>8</v>
      </c>
      <c r="N21" s="135">
        <v>17</v>
      </c>
      <c r="O21" s="135">
        <v>0.47099999999999997</v>
      </c>
      <c r="P21" s="135"/>
      <c r="Q21" s="135">
        <v>8</v>
      </c>
      <c r="R21" s="135">
        <v>12</v>
      </c>
      <c r="S21" s="135">
        <v>0.66700000000000004</v>
      </c>
      <c r="T21" s="135">
        <v>4</v>
      </c>
      <c r="U21" s="135">
        <v>13</v>
      </c>
      <c r="V21" s="128">
        <v>17</v>
      </c>
      <c r="W21" s="135">
        <v>6</v>
      </c>
      <c r="X21" s="135">
        <v>3</v>
      </c>
      <c r="Y21" s="135">
        <v>2</v>
      </c>
      <c r="Z21" s="135">
        <v>15</v>
      </c>
      <c r="AA21" s="135">
        <v>16</v>
      </c>
      <c r="AB21" s="135">
        <v>27</v>
      </c>
      <c r="AC21" s="107">
        <f t="shared" si="3"/>
        <v>29.28</v>
      </c>
      <c r="AD21" s="108">
        <f t="shared" si="4"/>
        <v>0.92213114754098358</v>
      </c>
      <c r="AE21" s="4">
        <f t="shared" si="5"/>
        <v>27.088773319494141</v>
      </c>
      <c r="AF21" s="107">
        <f t="shared" si="6"/>
        <v>294.078125</v>
      </c>
      <c r="AG21" s="109">
        <f t="shared" si="7"/>
        <v>7.4711733194941408</v>
      </c>
      <c r="AH21" s="110">
        <f t="shared" si="8"/>
        <v>9.2114207132863548</v>
      </c>
      <c r="AI21" s="110">
        <f t="shared" si="9"/>
        <v>8.1610966473619886</v>
      </c>
      <c r="AJ21" s="110">
        <f t="shared" si="10"/>
        <v>4.0805483236809943</v>
      </c>
      <c r="AK21" s="110">
        <f t="shared" si="11"/>
        <v>0.34004569364008291</v>
      </c>
      <c r="AL21" s="110">
        <f t="shared" si="12"/>
        <v>2.0402741618404971</v>
      </c>
      <c r="AM21" s="110">
        <f t="shared" si="13"/>
        <v>5.1006854046012435</v>
      </c>
      <c r="AN21" s="110">
        <f t="shared" si="14"/>
        <v>1.3601827745603317</v>
      </c>
      <c r="AO21" s="110">
        <f t="shared" si="14"/>
        <v>4.4205940173210774</v>
      </c>
      <c r="AP21" s="110">
        <f t="shared" si="14"/>
        <v>5.7807767918814088</v>
      </c>
      <c r="AQ21" s="110">
        <f t="shared" si="15"/>
        <v>1.0201370809202486</v>
      </c>
      <c r="AR21" s="110">
        <f t="shared" si="15"/>
        <v>0.68009138728016583</v>
      </c>
      <c r="AS21" s="110">
        <f t="shared" si="16"/>
        <v>5.4407310982413266</v>
      </c>
      <c r="AT21" s="111">
        <f t="shared" si="17"/>
        <v>0.14609596006286402</v>
      </c>
      <c r="AU21" s="111">
        <f t="shared" si="18"/>
        <v>0.117994499682674</v>
      </c>
      <c r="AV21" s="111">
        <f t="shared" si="19"/>
        <v>0.29646402232409808</v>
      </c>
      <c r="AW21" s="111">
        <f t="shared" si="20"/>
        <v>0.13083743842364531</v>
      </c>
      <c r="AX21" s="111">
        <f t="shared" si="21"/>
        <v>0.2068075639599555</v>
      </c>
      <c r="AY21" s="112">
        <f t="shared" si="22"/>
        <v>9.9113177977522712E-2</v>
      </c>
      <c r="AZ21" s="113" t="str">
        <f>IF(ISERROR(INDEX($C$46:$C$72,MATCH(B21,$N$46:$N$72,FALSE))),"?",INDEX($C$46:$C$72,MATCH(B21,$N$46:$N$72,FALSE)))</f>
        <v>PG</v>
      </c>
      <c r="BA21" s="114">
        <f>VLOOKUP(AZ21,$S$46:$T$57,2,FALSE)</f>
        <v>1</v>
      </c>
      <c r="BB21" s="115">
        <f t="shared" si="23"/>
        <v>3.2787207902802873</v>
      </c>
      <c r="BC21" s="115">
        <f t="shared" si="24"/>
        <v>2.6944334081571366</v>
      </c>
      <c r="BD21" s="115">
        <f t="shared" si="25"/>
        <v>2.6944334081571366</v>
      </c>
      <c r="BE21" s="129">
        <f t="shared" si="79"/>
        <v>3.0216036753102125</v>
      </c>
      <c r="BF21" s="115">
        <f t="shared" si="26"/>
        <v>2.6728297328469242</v>
      </c>
      <c r="BG21" s="115">
        <f t="shared" si="27"/>
        <v>2.6728297328469242</v>
      </c>
      <c r="BH21" s="129">
        <f t="shared" si="80"/>
        <v>3.0014176249934628</v>
      </c>
      <c r="BI21" s="115">
        <f t="shared" si="28"/>
        <v>2.6714121078534614</v>
      </c>
      <c r="BJ21" s="115">
        <f t="shared" si="29"/>
        <v>2.6714121078534614</v>
      </c>
      <c r="BK21" s="129">
        <f t="shared" si="81"/>
        <v>3.0000930240152766</v>
      </c>
      <c r="BL21" s="115">
        <f t="shared" si="30"/>
        <v>2.6713190838381848</v>
      </c>
      <c r="BM21" s="115">
        <f t="shared" si="31"/>
        <v>2.6713190838381848</v>
      </c>
      <c r="BN21" s="117">
        <f t="shared" si="32"/>
        <v>4.2841971650077646</v>
      </c>
      <c r="BO21" s="115">
        <f t="shared" si="33"/>
        <v>4.2113260970570563</v>
      </c>
      <c r="BP21" s="115">
        <f t="shared" si="34"/>
        <v>4.2113260970570563</v>
      </c>
      <c r="BQ21" s="129">
        <f t="shared" si="82"/>
        <v>3.0693970704384919</v>
      </c>
      <c r="BR21" s="115">
        <f t="shared" si="35"/>
        <v>4.1419290266185644</v>
      </c>
      <c r="BS21" s="115">
        <f t="shared" si="36"/>
        <v>4.1419290266185644</v>
      </c>
      <c r="BT21" s="129">
        <f t="shared" si="83"/>
        <v>3</v>
      </c>
      <c r="BU21" s="115">
        <f t="shared" si="37"/>
        <v>4.1419290266185644</v>
      </c>
      <c r="BV21" s="115">
        <f t="shared" si="38"/>
        <v>4.1419290266185644</v>
      </c>
      <c r="BW21" s="129">
        <f t="shared" si="84"/>
        <v>3</v>
      </c>
      <c r="BX21" s="115">
        <f t="shared" si="39"/>
        <v>4.1419290266185644</v>
      </c>
      <c r="BY21" s="115">
        <f t="shared" si="40"/>
        <v>4.1419290266185644</v>
      </c>
      <c r="BZ21" s="57" t="str">
        <f t="shared" si="41"/>
        <v>#20 Hannah Rapp</v>
      </c>
      <c r="CA21" s="118">
        <f t="shared" si="42"/>
        <v>0.85999999999999988</v>
      </c>
      <c r="CB21" s="119">
        <f t="shared" si="43"/>
        <v>-0.73280609646402106</v>
      </c>
      <c r="CC21" s="119">
        <f t="shared" si="43"/>
        <v>-0.32243468244416928</v>
      </c>
      <c r="CD21" s="118">
        <f t="shared" si="44"/>
        <v>0.38900000000000001</v>
      </c>
      <c r="CE21" s="118">
        <f t="shared" si="44"/>
        <v>0.769694716015634</v>
      </c>
      <c r="CF21" s="118">
        <f t="shared" si="44"/>
        <v>-0.96399999999999997</v>
      </c>
      <c r="CG21" s="118">
        <f t="shared" si="44"/>
        <v>0.43249753894547605</v>
      </c>
      <c r="CH21" s="118">
        <f t="shared" si="44"/>
        <v>0.14315893511237049</v>
      </c>
      <c r="CI21" s="118">
        <f t="shared" si="44"/>
        <v>0</v>
      </c>
      <c r="CJ21" s="118">
        <f t="shared" si="44"/>
        <v>1.2181634526836038</v>
      </c>
      <c r="CK21" s="118">
        <f t="shared" si="44"/>
        <v>1.0662742229212432</v>
      </c>
      <c r="CL21" s="118">
        <f t="shared" si="44"/>
        <v>-0.36699999999999999</v>
      </c>
      <c r="CM21" s="115">
        <f t="shared" si="45"/>
        <v>0.75788790828913921</v>
      </c>
      <c r="CN21" s="115">
        <f t="shared" si="46"/>
        <v>-3.3466724884437413</v>
      </c>
      <c r="CO21" s="115">
        <f t="shared" si="47"/>
        <v>1.2211232345971741</v>
      </c>
      <c r="CP21" s="115">
        <f t="shared" si="48"/>
        <v>-2.8890688862594827E-2</v>
      </c>
      <c r="CQ21" s="120">
        <f t="shared" si="49"/>
        <v>1.4494250652097664</v>
      </c>
      <c r="CR21" s="121">
        <f t="shared" si="50"/>
        <v>5.2873030789743591E-2</v>
      </c>
      <c r="CS21" s="111">
        <f t="shared" si="51"/>
        <v>0.15598106712564544</v>
      </c>
      <c r="CT21" s="115">
        <f t="shared" si="52"/>
        <v>8.2471917647513136E-3</v>
      </c>
      <c r="CU21" s="122" t="str">
        <f t="shared" si="53"/>
        <v>#20 Hannah Rapp</v>
      </c>
      <c r="CV21" s="118">
        <f t="shared" si="54"/>
        <v>0.60499999999999998</v>
      </c>
      <c r="CW21" s="119">
        <f t="shared" si="55"/>
        <v>-0.44153848044495903</v>
      </c>
      <c r="CX21" s="119">
        <f t="shared" si="55"/>
        <v>-0.19427693139578198</v>
      </c>
      <c r="CY21" s="118">
        <f t="shared" si="56"/>
        <v>0.47699999999999998</v>
      </c>
      <c r="CZ21" s="118">
        <f t="shared" si="56"/>
        <v>0.47599999999999998</v>
      </c>
      <c r="DA21" s="118">
        <f t="shared" si="56"/>
        <v>-0.70560242060074252</v>
      </c>
      <c r="DB21" s="118">
        <f t="shared" si="56"/>
        <v>0.52911932214344348</v>
      </c>
      <c r="DC21" s="118">
        <f t="shared" si="56"/>
        <v>-2.2166599243697571E-2</v>
      </c>
      <c r="DD21" s="118">
        <f t="shared" si="56"/>
        <v>0</v>
      </c>
      <c r="DE21" s="118">
        <f t="shared" si="56"/>
        <v>0.22588608320226689</v>
      </c>
      <c r="DF21" s="118">
        <f t="shared" si="56"/>
        <v>0.46260290383740493</v>
      </c>
      <c r="DG21" s="118">
        <f t="shared" si="56"/>
        <v>-0.43900000000000006</v>
      </c>
      <c r="DH21" s="115">
        <f t="shared" si="57"/>
        <v>1.3389167082269564</v>
      </c>
      <c r="DI21" s="115">
        <f t="shared" si="58"/>
        <v>-2.6278854671734386</v>
      </c>
      <c r="DJ21" s="115">
        <f t="shared" si="59"/>
        <v>0.62170945166550751</v>
      </c>
      <c r="DK21" s="115">
        <f t="shared" si="60"/>
        <v>-1.84343393195886</v>
      </c>
      <c r="DL21" s="120">
        <f t="shared" si="61"/>
        <v>0.21197938362460161</v>
      </c>
      <c r="DM21" s="121">
        <f t="shared" si="62"/>
        <v>-2.2987138556152331</v>
      </c>
      <c r="DN21" s="111">
        <f t="shared" si="63"/>
        <v>0.15598106712564544</v>
      </c>
      <c r="DO21" s="115">
        <f t="shared" si="64"/>
        <v>-0.3585558402153709</v>
      </c>
      <c r="DP21" s="123" t="str">
        <f>CONCATENATE(B21,IF(ISERROR(VLOOKUP(B21,$N$46:$O$72,2,FALSE)),"",CONCATENATE(" (",VLOOKUP(B21,$N$46:$O$72,2,FALSE),")")))</f>
        <v>#20 Hannah Rapp (2nd)</v>
      </c>
      <c r="DQ21" s="124">
        <f t="shared" si="65"/>
        <v>2.6713190838381848</v>
      </c>
      <c r="DR21" s="124">
        <f t="shared" si="66"/>
        <v>4.1419290266185644</v>
      </c>
      <c r="DS21" s="125">
        <f t="shared" si="67"/>
        <v>145</v>
      </c>
      <c r="DT21" s="124">
        <f t="shared" si="68"/>
        <v>10.357142857142858</v>
      </c>
      <c r="DU21" s="124">
        <f t="shared" si="69"/>
        <v>-7.1761534070543664</v>
      </c>
      <c r="DV21" s="124">
        <f t="shared" si="70"/>
        <v>-4.9491742931497749</v>
      </c>
      <c r="DW21" s="124">
        <f t="shared" si="71"/>
        <v>-2.2269791139045916</v>
      </c>
      <c r="DX21" s="124">
        <f t="shared" si="72"/>
        <v>-1.1193440662896763</v>
      </c>
      <c r="DY21" s="126">
        <f t="shared" si="85"/>
        <v>-0.80738193203838549</v>
      </c>
      <c r="DZ21" s="127">
        <f t="shared" si="73"/>
        <v>8.0555555555555554</v>
      </c>
      <c r="EA21" s="127">
        <f t="shared" si="74"/>
        <v>101.66666666666667</v>
      </c>
      <c r="EB21" s="127">
        <f t="shared" si="75"/>
        <v>-3.3402777777777777</v>
      </c>
      <c r="EC21" s="127">
        <f t="shared" si="76"/>
        <v>-5.5951506139065827</v>
      </c>
      <c r="ED21" s="29">
        <f t="shared" si="77"/>
        <v>-4.2860480266788841</v>
      </c>
      <c r="EE21" s="29">
        <f t="shared" si="78"/>
        <v>-1.3091025872276987</v>
      </c>
    </row>
    <row r="22" spans="1:135" ht="14" x14ac:dyDescent="0.15">
      <c r="A22" s="105">
        <v>9</v>
      </c>
      <c r="B22" s="194" t="s">
        <v>766</v>
      </c>
      <c r="C22" s="193">
        <v>21</v>
      </c>
      <c r="D22" s="194">
        <v>23</v>
      </c>
      <c r="E22" s="193"/>
      <c r="F22" s="194">
        <v>393</v>
      </c>
      <c r="G22" s="135">
        <v>51</v>
      </c>
      <c r="H22" s="135">
        <v>121</v>
      </c>
      <c r="I22" s="135">
        <v>0.42199999999999999</v>
      </c>
      <c r="J22" s="135">
        <v>14</v>
      </c>
      <c r="K22" s="135">
        <v>37</v>
      </c>
      <c r="L22" s="135">
        <v>0.378</v>
      </c>
      <c r="M22" s="135">
        <v>37</v>
      </c>
      <c r="N22" s="135">
        <v>84</v>
      </c>
      <c r="O22" s="135">
        <v>0.44</v>
      </c>
      <c r="P22" s="135"/>
      <c r="Q22" s="135">
        <v>22</v>
      </c>
      <c r="R22" s="135">
        <v>31</v>
      </c>
      <c r="S22" s="135">
        <v>0.71</v>
      </c>
      <c r="T22" s="135">
        <v>22</v>
      </c>
      <c r="U22" s="135">
        <v>54</v>
      </c>
      <c r="V22" s="128">
        <v>76</v>
      </c>
      <c r="W22" s="135">
        <v>20</v>
      </c>
      <c r="X22" s="135">
        <v>11</v>
      </c>
      <c r="Y22" s="135">
        <v>11</v>
      </c>
      <c r="Z22" s="135">
        <v>46</v>
      </c>
      <c r="AA22" s="135">
        <v>41</v>
      </c>
      <c r="AB22" s="135">
        <v>138</v>
      </c>
      <c r="AC22" s="107">
        <f t="shared" si="3"/>
        <v>134.63999999999999</v>
      </c>
      <c r="AD22" s="108">
        <f t="shared" si="4"/>
        <v>1.0249554367201428</v>
      </c>
      <c r="AE22" s="4">
        <f t="shared" si="5"/>
        <v>138.40821173964113</v>
      </c>
      <c r="AF22" s="107">
        <f t="shared" si="6"/>
        <v>797.05312500000002</v>
      </c>
      <c r="AG22" s="109">
        <f t="shared" si="7"/>
        <v>48.199411739641114</v>
      </c>
      <c r="AH22" s="110">
        <f t="shared" si="8"/>
        <v>17.364992043615803</v>
      </c>
      <c r="AI22" s="110">
        <f t="shared" si="9"/>
        <v>15.180920343295812</v>
      </c>
      <c r="AJ22" s="110">
        <f t="shared" si="10"/>
        <v>3.8893266995220674</v>
      </c>
      <c r="AK22" s="110">
        <f t="shared" si="11"/>
        <v>1.7564701223648047</v>
      </c>
      <c r="AL22" s="110">
        <f t="shared" si="12"/>
        <v>2.5092430319497208</v>
      </c>
      <c r="AM22" s="110">
        <f t="shared" si="13"/>
        <v>5.7712589734843585</v>
      </c>
      <c r="AN22" s="110">
        <f t="shared" si="14"/>
        <v>2.7601673351446929</v>
      </c>
      <c r="AO22" s="110">
        <f t="shared" si="14"/>
        <v>6.7749561862642471</v>
      </c>
      <c r="AP22" s="110">
        <f t="shared" si="14"/>
        <v>9.5351235214089396</v>
      </c>
      <c r="AQ22" s="110">
        <f t="shared" si="15"/>
        <v>1.3800836675723465</v>
      </c>
      <c r="AR22" s="110">
        <f t="shared" si="15"/>
        <v>1.3800836675723465</v>
      </c>
      <c r="AS22" s="110">
        <f t="shared" si="16"/>
        <v>5.1439482154969278</v>
      </c>
      <c r="AT22" s="111">
        <f t="shared" si="17"/>
        <v>0.24097851816984905</v>
      </c>
      <c r="AU22" s="111">
        <f t="shared" si="18"/>
        <v>0.15962784308215863</v>
      </c>
      <c r="AV22" s="111">
        <f t="shared" si="19"/>
        <v>0.28029240024121549</v>
      </c>
      <c r="AW22" s="111">
        <f t="shared" si="20"/>
        <v>0.16091118381194719</v>
      </c>
      <c r="AX22" s="111">
        <f t="shared" si="21"/>
        <v>0.41966674874825582</v>
      </c>
      <c r="AY22" s="112">
        <f t="shared" si="22"/>
        <v>0.23591729491458763</v>
      </c>
      <c r="AZ22" s="113" t="str">
        <f>IF(ISERROR(INDEX($C$46:$C$72,MATCH(B22,$N$46:$N$72,FALSE))),"?",INDEX($C$46:$C$72,MATCH(B22,$N$46:$N$72,FALSE)))</f>
        <v>SF</v>
      </c>
      <c r="BA22" s="114">
        <f>VLOOKUP(AZ22,$S$46:$T$57,2,FALSE)</f>
        <v>3</v>
      </c>
      <c r="BB22" s="115">
        <f t="shared" si="23"/>
        <v>4.2300491508527562</v>
      </c>
      <c r="BC22" s="115">
        <f t="shared" si="24"/>
        <v>4.0912174182508654</v>
      </c>
      <c r="BD22" s="115">
        <f t="shared" si="25"/>
        <v>4.0912174182508654</v>
      </c>
      <c r="BE22" s="129">
        <f t="shared" si="79"/>
        <v>3.0216036753102125</v>
      </c>
      <c r="BF22" s="115">
        <f t="shared" si="26"/>
        <v>4.0696137429406534</v>
      </c>
      <c r="BG22" s="115">
        <f t="shared" si="27"/>
        <v>4.0696137429406534</v>
      </c>
      <c r="BH22" s="129">
        <f t="shared" si="80"/>
        <v>3.0014176249934628</v>
      </c>
      <c r="BI22" s="115">
        <f t="shared" si="28"/>
        <v>4.0681961179471902</v>
      </c>
      <c r="BJ22" s="115">
        <f t="shared" si="29"/>
        <v>4.0681961179471902</v>
      </c>
      <c r="BK22" s="129">
        <f t="shared" si="81"/>
        <v>3.0000930240152766</v>
      </c>
      <c r="BL22" s="115">
        <f t="shared" si="30"/>
        <v>4.0681030939319136</v>
      </c>
      <c r="BM22" s="115">
        <f t="shared" si="31"/>
        <v>4.0681030939319136</v>
      </c>
      <c r="BN22" s="117">
        <f t="shared" si="32"/>
        <v>2.9155913221148433</v>
      </c>
      <c r="BO22" s="115">
        <f t="shared" si="33"/>
        <v>3.0379850780838225</v>
      </c>
      <c r="BP22" s="115">
        <f t="shared" si="34"/>
        <v>3.0379850780838225</v>
      </c>
      <c r="BQ22" s="129">
        <f t="shared" si="82"/>
        <v>3.0693970704384919</v>
      </c>
      <c r="BR22" s="115">
        <f t="shared" si="35"/>
        <v>2.9685880076453306</v>
      </c>
      <c r="BS22" s="115">
        <f t="shared" si="36"/>
        <v>2.9685880076453306</v>
      </c>
      <c r="BT22" s="129">
        <f t="shared" si="83"/>
        <v>3</v>
      </c>
      <c r="BU22" s="115">
        <f t="shared" si="37"/>
        <v>2.9685880076453306</v>
      </c>
      <c r="BV22" s="115">
        <f t="shared" si="38"/>
        <v>2.9685880076453306</v>
      </c>
      <c r="BW22" s="129">
        <f t="shared" si="84"/>
        <v>3</v>
      </c>
      <c r="BX22" s="115">
        <f t="shared" si="39"/>
        <v>2.9685880076453306</v>
      </c>
      <c r="BY22" s="115">
        <f t="shared" si="40"/>
        <v>2.9685880076453306</v>
      </c>
      <c r="BZ22" s="57" t="str">
        <f t="shared" si="41"/>
        <v>#22 Ellie Croco</v>
      </c>
      <c r="CA22" s="118">
        <f t="shared" si="42"/>
        <v>0.86</v>
      </c>
      <c r="CB22" s="119">
        <f t="shared" si="43"/>
        <v>-0.66827234042049322</v>
      </c>
      <c r="CC22" s="119">
        <f t="shared" si="43"/>
        <v>-0.29403982978501703</v>
      </c>
      <c r="CD22" s="118">
        <f t="shared" si="44"/>
        <v>0.38900000000000001</v>
      </c>
      <c r="CE22" s="118">
        <f t="shared" si="44"/>
        <v>0.92822970116127224</v>
      </c>
      <c r="CF22" s="118">
        <f t="shared" si="44"/>
        <v>-0.96399999999999997</v>
      </c>
      <c r="CG22" s="118">
        <f t="shared" si="44"/>
        <v>0.28164486585535331</v>
      </c>
      <c r="CH22" s="118">
        <f t="shared" si="44"/>
        <v>0.16585667527639358</v>
      </c>
      <c r="CI22" s="118">
        <f t="shared" si="44"/>
        <v>0</v>
      </c>
      <c r="CJ22" s="118">
        <f t="shared" si="44"/>
        <v>1.0921036957726447</v>
      </c>
      <c r="CK22" s="118">
        <f t="shared" si="44"/>
        <v>0.84837591734662143</v>
      </c>
      <c r="CL22" s="118">
        <f t="shared" si="44"/>
        <v>-0.36699999999999999</v>
      </c>
      <c r="CM22" s="115">
        <f t="shared" si="45"/>
        <v>4.3285539068523402</v>
      </c>
      <c r="CN22" s="115">
        <f t="shared" si="46"/>
        <v>-3.2343397407512278</v>
      </c>
      <c r="CO22" s="115">
        <f t="shared" si="47"/>
        <v>1.9010586670421783</v>
      </c>
      <c r="CP22" s="115">
        <f t="shared" si="48"/>
        <v>0.79019522623563243</v>
      </c>
      <c r="CQ22" s="120">
        <f t="shared" si="49"/>
        <v>-4.3568433395926462E-2</v>
      </c>
      <c r="CR22" s="121">
        <f t="shared" si="50"/>
        <v>3.7418996259829966</v>
      </c>
      <c r="CS22" s="111">
        <f t="shared" si="51"/>
        <v>0.42276247848537002</v>
      </c>
      <c r="CT22" s="115">
        <f t="shared" si="52"/>
        <v>1.5819347601240508</v>
      </c>
      <c r="CU22" s="122" t="str">
        <f t="shared" si="53"/>
        <v>#22 Ellie Croco</v>
      </c>
      <c r="CV22" s="118">
        <f t="shared" si="54"/>
        <v>0.60499999999999998</v>
      </c>
      <c r="CW22" s="119">
        <f t="shared" si="55"/>
        <v>-0.39988487427140923</v>
      </c>
      <c r="CX22" s="119">
        <f t="shared" si="55"/>
        <v>-0.17594934467942006</v>
      </c>
      <c r="CY22" s="118">
        <f t="shared" si="56"/>
        <v>0.47699999999999998</v>
      </c>
      <c r="CZ22" s="118">
        <f t="shared" si="56"/>
        <v>0.47599999999999998</v>
      </c>
      <c r="DA22" s="118">
        <f t="shared" si="56"/>
        <v>-0.81140880936534243</v>
      </c>
      <c r="DB22" s="118">
        <f t="shared" si="56"/>
        <v>0.46486725767913195</v>
      </c>
      <c r="DC22" s="118">
        <f t="shared" si="56"/>
        <v>5.2910541298840354E-2</v>
      </c>
      <c r="DD22" s="118">
        <f t="shared" si="56"/>
        <v>0</v>
      </c>
      <c r="DE22" s="118">
        <f t="shared" si="56"/>
        <v>0.26674201549750842</v>
      </c>
      <c r="DF22" s="118">
        <f t="shared" si="56"/>
        <v>0.24330781425268955</v>
      </c>
      <c r="DG22" s="118">
        <f t="shared" si="56"/>
        <v>-0.439</v>
      </c>
      <c r="DH22" s="115">
        <f t="shared" si="57"/>
        <v>4.5887115279273702</v>
      </c>
      <c r="DI22" s="115">
        <f t="shared" si="58"/>
        <v>-3.4884506890059246</v>
      </c>
      <c r="DJ22" s="115">
        <f t="shared" si="59"/>
        <v>1.6415780189153992</v>
      </c>
      <c r="DK22" s="115">
        <f t="shared" si="60"/>
        <v>-1.5542818269168475</v>
      </c>
      <c r="DL22" s="120">
        <f t="shared" si="61"/>
        <v>-1.3507156712507844E-2</v>
      </c>
      <c r="DM22" s="121">
        <f t="shared" si="62"/>
        <v>1.1740498742074894</v>
      </c>
      <c r="DN22" s="111">
        <f t="shared" si="63"/>
        <v>0.42276247848537002</v>
      </c>
      <c r="DO22" s="115">
        <f t="shared" si="64"/>
        <v>0.49634423468539512</v>
      </c>
      <c r="DP22" s="123" t="str">
        <f>CONCATENATE(B22,IF(ISERROR(VLOOKUP(B22,$N$46:$O$72,2,FALSE)),"",CONCATENATE(" (",VLOOKUP(B22,$N$46:$O$72,2,FALSE),")")))</f>
        <v>#22 Ellie Croco (1st)</v>
      </c>
      <c r="DQ22" s="124">
        <f t="shared" si="65"/>
        <v>4.0681030939319136</v>
      </c>
      <c r="DR22" s="124">
        <f t="shared" si="66"/>
        <v>2.9685880076453306</v>
      </c>
      <c r="DS22" s="125">
        <f t="shared" si="67"/>
        <v>393</v>
      </c>
      <c r="DT22" s="124">
        <f t="shared" si="68"/>
        <v>17.086956521739129</v>
      </c>
      <c r="DU22" s="124">
        <f t="shared" si="69"/>
        <v>-3.487126811861113</v>
      </c>
      <c r="DV22" s="124">
        <f t="shared" si="70"/>
        <v>-1.4764105633270523</v>
      </c>
      <c r="DW22" s="124">
        <f t="shared" si="71"/>
        <v>-2.0107162485340604</v>
      </c>
      <c r="DX22" s="124">
        <f t="shared" si="72"/>
        <v>-1.4742263737751906</v>
      </c>
      <c r="DY22" s="126">
        <f t="shared" si="85"/>
        <v>-0.62870141680445069</v>
      </c>
      <c r="DZ22" s="127">
        <f t="shared" si="73"/>
        <v>14.555555555555555</v>
      </c>
      <c r="EA22" s="127">
        <f t="shared" si="74"/>
        <v>19</v>
      </c>
      <c r="EB22" s="127">
        <f t="shared" si="75"/>
        <v>-2.2027777777777779</v>
      </c>
      <c r="EC22" s="127">
        <f t="shared" si="76"/>
        <v>-3.4278971233961051</v>
      </c>
      <c r="ED22" s="29">
        <f t="shared" si="77"/>
        <v>-1.5099080804983236</v>
      </c>
      <c r="EE22" s="29">
        <f t="shared" si="78"/>
        <v>-1.9179890428977815</v>
      </c>
    </row>
    <row r="23" spans="1:135" ht="14" x14ac:dyDescent="0.15">
      <c r="A23" s="105">
        <v>10</v>
      </c>
      <c r="B23" s="194" t="s">
        <v>767</v>
      </c>
      <c r="C23" s="193">
        <v>21</v>
      </c>
      <c r="D23" s="194">
        <v>3</v>
      </c>
      <c r="E23" s="193"/>
      <c r="F23" s="194">
        <v>59</v>
      </c>
      <c r="G23" s="135">
        <v>10</v>
      </c>
      <c r="H23" s="135">
        <v>26</v>
      </c>
      <c r="I23" s="135">
        <v>0.38500000000000001</v>
      </c>
      <c r="J23" s="135">
        <v>1</v>
      </c>
      <c r="K23" s="135">
        <v>6</v>
      </c>
      <c r="L23" s="135">
        <v>0.16700000000000001</v>
      </c>
      <c r="M23" s="135">
        <v>9</v>
      </c>
      <c r="N23" s="135">
        <v>20</v>
      </c>
      <c r="O23" s="135">
        <v>0.45</v>
      </c>
      <c r="P23" s="135"/>
      <c r="Q23" s="135">
        <v>7</v>
      </c>
      <c r="R23" s="135">
        <v>7</v>
      </c>
      <c r="S23" s="135">
        <v>1</v>
      </c>
      <c r="T23" s="135">
        <v>13</v>
      </c>
      <c r="U23" s="135">
        <v>9</v>
      </c>
      <c r="V23" s="128">
        <v>22</v>
      </c>
      <c r="W23" s="135">
        <v>5</v>
      </c>
      <c r="X23" s="135">
        <v>2</v>
      </c>
      <c r="Y23" s="135">
        <v>4</v>
      </c>
      <c r="Z23" s="135">
        <v>9</v>
      </c>
      <c r="AA23" s="135">
        <v>10</v>
      </c>
      <c r="AB23" s="135">
        <v>28</v>
      </c>
      <c r="AC23" s="107">
        <f t="shared" si="3"/>
        <v>29.08</v>
      </c>
      <c r="AD23" s="108">
        <f t="shared" si="4"/>
        <v>0.96286107290233847</v>
      </c>
      <c r="AE23" s="4">
        <f t="shared" si="5"/>
        <v>28.088166944360985</v>
      </c>
      <c r="AF23" s="107">
        <f t="shared" si="6"/>
        <v>119.659375</v>
      </c>
      <c r="AG23" s="109">
        <f t="shared" si="7"/>
        <v>8.604566944360986</v>
      </c>
      <c r="AH23" s="110">
        <f t="shared" si="8"/>
        <v>23.473436113435312</v>
      </c>
      <c r="AI23" s="110">
        <f t="shared" si="9"/>
        <v>21.72834347496801</v>
      </c>
      <c r="AJ23" s="110">
        <f t="shared" si="10"/>
        <v>5.8499386278760026</v>
      </c>
      <c r="AK23" s="110">
        <f t="shared" si="11"/>
        <v>0.83570551826800032</v>
      </c>
      <c r="AL23" s="110">
        <f t="shared" si="12"/>
        <v>4.1785275913400017</v>
      </c>
      <c r="AM23" s="110">
        <f t="shared" si="13"/>
        <v>7.5213496644120026</v>
      </c>
      <c r="AN23" s="110">
        <f t="shared" si="14"/>
        <v>10.864171737484005</v>
      </c>
      <c r="AO23" s="110">
        <f t="shared" si="14"/>
        <v>7.5213496644120026</v>
      </c>
      <c r="AP23" s="110">
        <f t="shared" si="14"/>
        <v>18.385521401896007</v>
      </c>
      <c r="AQ23" s="110">
        <f t="shared" si="15"/>
        <v>1.6714110365360006</v>
      </c>
      <c r="AR23" s="110">
        <f t="shared" si="15"/>
        <v>3.3428220730720013</v>
      </c>
      <c r="AS23" s="110">
        <f t="shared" si="16"/>
        <v>8.3570551826800035</v>
      </c>
      <c r="AT23" s="111">
        <f t="shared" si="17"/>
        <v>0.46465215613213984</v>
      </c>
      <c r="AU23" s="111">
        <f t="shared" si="18"/>
        <v>0.19332432151398568</v>
      </c>
      <c r="AV23" s="111">
        <f t="shared" si="19"/>
        <v>0.45537376310375238</v>
      </c>
      <c r="AW23" s="111">
        <f t="shared" si="20"/>
        <v>0.26795803066989515</v>
      </c>
      <c r="AX23" s="111">
        <f t="shared" si="21"/>
        <v>1.0165117550574085</v>
      </c>
      <c r="AY23" s="112">
        <f t="shared" si="22"/>
        <v>0.28053535287639342</v>
      </c>
      <c r="AZ23" s="113" t="str">
        <f>IF(ISERROR(INDEX($C$46:$C$72,MATCH(B23,$N$46:$N$72,FALSE))),"?",INDEX($C$46:$C$72,MATCH(B23,$N$46:$N$72,FALSE)))</f>
        <v>SF</v>
      </c>
      <c r="BA23" s="114">
        <f>VLOOKUP(AZ23,$S$46:$T$57,2,FALSE)</f>
        <v>3</v>
      </c>
      <c r="BB23" s="115">
        <f t="shared" si="23"/>
        <v>6.8750232580273156</v>
      </c>
      <c r="BC23" s="115">
        <f t="shared" si="24"/>
        <v>5.0974896534276297</v>
      </c>
      <c r="BD23" s="115">
        <f t="shared" si="25"/>
        <v>5</v>
      </c>
      <c r="BE23" s="129">
        <f t="shared" si="79"/>
        <v>3.0216036753102125</v>
      </c>
      <c r="BF23" s="115">
        <f t="shared" si="26"/>
        <v>5.0758859781174177</v>
      </c>
      <c r="BG23" s="115">
        <f t="shared" si="27"/>
        <v>5</v>
      </c>
      <c r="BH23" s="129">
        <f t="shared" si="80"/>
        <v>3.0014176249934628</v>
      </c>
      <c r="BI23" s="115">
        <f t="shared" si="28"/>
        <v>5.0744683531239545</v>
      </c>
      <c r="BJ23" s="115">
        <f t="shared" si="29"/>
        <v>5</v>
      </c>
      <c r="BK23" s="129">
        <f t="shared" si="81"/>
        <v>3.0000930240152766</v>
      </c>
      <c r="BL23" s="115">
        <f t="shared" si="30"/>
        <v>5.0743753291086779</v>
      </c>
      <c r="BM23" s="115">
        <f t="shared" si="31"/>
        <v>5</v>
      </c>
      <c r="BN23" s="117">
        <f t="shared" si="32"/>
        <v>1.8234078349916309</v>
      </c>
      <c r="BO23" s="115">
        <f t="shared" si="33"/>
        <v>2.8218446079312498</v>
      </c>
      <c r="BP23" s="115">
        <f t="shared" si="34"/>
        <v>2.8218446079312498</v>
      </c>
      <c r="BQ23" s="129">
        <f t="shared" si="82"/>
        <v>3.0693970704384919</v>
      </c>
      <c r="BR23" s="115">
        <f t="shared" si="35"/>
        <v>2.7524475374927579</v>
      </c>
      <c r="BS23" s="115">
        <f t="shared" si="36"/>
        <v>2.7524475374927579</v>
      </c>
      <c r="BT23" s="129">
        <f t="shared" si="83"/>
        <v>3</v>
      </c>
      <c r="BU23" s="115">
        <f t="shared" si="37"/>
        <v>2.7524475374927579</v>
      </c>
      <c r="BV23" s="115">
        <f t="shared" si="38"/>
        <v>2.7524475374927579</v>
      </c>
      <c r="BW23" s="129">
        <f t="shared" si="84"/>
        <v>3</v>
      </c>
      <c r="BX23" s="115">
        <f t="shared" si="39"/>
        <v>2.7524475374927579</v>
      </c>
      <c r="BY23" s="115">
        <f t="shared" si="40"/>
        <v>2.7524475374927579</v>
      </c>
      <c r="BZ23" s="57" t="str">
        <f t="shared" si="41"/>
        <v>#23 Emily Codding</v>
      </c>
      <c r="CA23" s="118">
        <f t="shared" si="42"/>
        <v>0.86</v>
      </c>
      <c r="CB23" s="119">
        <f t="shared" si="43"/>
        <v>-0.65638461456210173</v>
      </c>
      <c r="CC23" s="119">
        <f t="shared" si="43"/>
        <v>-0.28880923040732476</v>
      </c>
      <c r="CD23" s="118">
        <f t="shared" si="44"/>
        <v>0.38900000000000001</v>
      </c>
      <c r="CE23" s="118">
        <f t="shared" si="44"/>
        <v>1.034</v>
      </c>
      <c r="CF23" s="118">
        <f t="shared" si="44"/>
        <v>-0.96399999999999997</v>
      </c>
      <c r="CG23" s="118">
        <f t="shared" si="44"/>
        <v>0.18099999999999999</v>
      </c>
      <c r="CH23" s="118">
        <f t="shared" si="44"/>
        <v>0.18099999999999999</v>
      </c>
      <c r="CI23" s="118">
        <f t="shared" si="44"/>
        <v>0</v>
      </c>
      <c r="CJ23" s="118">
        <f t="shared" si="44"/>
        <v>1.008</v>
      </c>
      <c r="CK23" s="118">
        <f t="shared" si="44"/>
        <v>0.70299999999999996</v>
      </c>
      <c r="CL23" s="118">
        <f t="shared" si="44"/>
        <v>-0.36699999999999999</v>
      </c>
      <c r="CM23" s="115">
        <f t="shared" si="45"/>
        <v>4.560577874223835</v>
      </c>
      <c r="CN23" s="115">
        <f t="shared" si="46"/>
        <v>-2.9299835470476081</v>
      </c>
      <c r="CO23" s="115">
        <f t="shared" si="47"/>
        <v>3.3277793737431773</v>
      </c>
      <c r="CP23" s="115">
        <f t="shared" si="48"/>
        <v>0.96774699015434429</v>
      </c>
      <c r="CQ23" s="120">
        <f t="shared" si="49"/>
        <v>-0.34335526549754475</v>
      </c>
      <c r="CR23" s="121">
        <f t="shared" si="50"/>
        <v>5.5827654255762038</v>
      </c>
      <c r="CS23" s="111">
        <f t="shared" si="51"/>
        <v>6.3468158347676412E-2</v>
      </c>
      <c r="CT23" s="115">
        <f t="shared" si="52"/>
        <v>0.35432784004840362</v>
      </c>
      <c r="CU23" s="122" t="str">
        <f t="shared" si="53"/>
        <v>#23 Emily Codding</v>
      </c>
      <c r="CV23" s="118">
        <f t="shared" si="54"/>
        <v>0.60499999999999998</v>
      </c>
      <c r="CW23" s="119">
        <f t="shared" si="55"/>
        <v>-0.3922118875809929</v>
      </c>
      <c r="CX23" s="119">
        <f t="shared" si="55"/>
        <v>-0.17257323053563689</v>
      </c>
      <c r="CY23" s="118">
        <f t="shared" si="56"/>
        <v>0.47699999999999998</v>
      </c>
      <c r="CZ23" s="118">
        <f t="shared" si="56"/>
        <v>0.47599999999999998</v>
      </c>
      <c r="DA23" s="118">
        <f t="shared" si="56"/>
        <v>-0.88200000000000001</v>
      </c>
      <c r="DB23" s="118">
        <f t="shared" si="56"/>
        <v>0.42199999999999999</v>
      </c>
      <c r="DC23" s="118">
        <f t="shared" si="56"/>
        <v>0.10299999999999999</v>
      </c>
      <c r="DD23" s="118">
        <f t="shared" si="56"/>
        <v>0</v>
      </c>
      <c r="DE23" s="118">
        <f t="shared" si="56"/>
        <v>0.29399999999999998</v>
      </c>
      <c r="DF23" s="118">
        <f t="shared" si="56"/>
        <v>9.7000000000000003E-2</v>
      </c>
      <c r="DG23" s="118">
        <f t="shared" si="56"/>
        <v>-0.439</v>
      </c>
      <c r="DH23" s="115">
        <f t="shared" si="57"/>
        <v>5.0684029650690734</v>
      </c>
      <c r="DI23" s="115">
        <f t="shared" si="58"/>
        <v>-4.6448512705335459</v>
      </c>
      <c r="DJ23" s="115">
        <f t="shared" si="59"/>
        <v>5.359379488652686</v>
      </c>
      <c r="DK23" s="115">
        <f t="shared" si="60"/>
        <v>-2.8530986393669533</v>
      </c>
      <c r="DL23" s="120">
        <f t="shared" si="61"/>
        <v>-0.10644755887811408</v>
      </c>
      <c r="DM23" s="121">
        <f t="shared" si="62"/>
        <v>2.823384984943146</v>
      </c>
      <c r="DN23" s="111">
        <f t="shared" si="63"/>
        <v>6.3468158347676412E-2</v>
      </c>
      <c r="DO23" s="115">
        <f t="shared" si="64"/>
        <v>0.17919504530082359</v>
      </c>
      <c r="DP23" s="123" t="str">
        <f>CONCATENATE(B23,IF(ISERROR(VLOOKUP(B23,$N$46:$O$72,2,FALSE)),"",CONCATENATE(" (",VLOOKUP(B23,$N$46:$O$72,2,FALSE),")")))</f>
        <v>#23 Emily Codding (4th)</v>
      </c>
      <c r="DQ23" s="124">
        <f t="shared" si="65"/>
        <v>5</v>
      </c>
      <c r="DR23" s="124">
        <f t="shared" si="66"/>
        <v>2.7524475374927579</v>
      </c>
      <c r="DS23" s="125">
        <f t="shared" si="67"/>
        <v>59</v>
      </c>
      <c r="DT23" s="124">
        <f t="shared" si="68"/>
        <v>19.666666666666668</v>
      </c>
      <c r="DU23" s="124">
        <f t="shared" si="69"/>
        <v>-1.6462610122679058</v>
      </c>
      <c r="DV23" s="124">
        <f t="shared" si="70"/>
        <v>0.1729245474086043</v>
      </c>
      <c r="DW23" s="124">
        <f t="shared" si="71"/>
        <v>-1.8191855596765101</v>
      </c>
      <c r="DX23" s="124">
        <f t="shared" si="72"/>
        <v>-0.10448515460822551</v>
      </c>
      <c r="DY23" s="126">
        <f t="shared" si="85"/>
        <v>2.2451162087127319E-2</v>
      </c>
      <c r="DZ23" s="127">
        <f t="shared" si="73"/>
        <v>8.4285714285714288</v>
      </c>
      <c r="EA23" s="127">
        <f t="shared" si="74"/>
        <v>130.33333333333334</v>
      </c>
      <c r="EB23" s="127">
        <f t="shared" si="75"/>
        <v>-3.2750000000000004</v>
      </c>
      <c r="EC23" s="127">
        <f t="shared" si="76"/>
        <v>-2.7674528154426401</v>
      </c>
      <c r="ED23" s="29">
        <f t="shared" si="77"/>
        <v>-2.2005587237828825</v>
      </c>
      <c r="EE23" s="29">
        <f t="shared" si="78"/>
        <v>-0.56689409165975757</v>
      </c>
    </row>
    <row r="24" spans="1:135" ht="14" x14ac:dyDescent="0.15">
      <c r="A24" s="105">
        <v>11</v>
      </c>
      <c r="B24" s="194" t="s">
        <v>768</v>
      </c>
      <c r="C24" s="193">
        <v>21</v>
      </c>
      <c r="D24" s="194">
        <v>24</v>
      </c>
      <c r="E24" s="193"/>
      <c r="F24" s="194">
        <v>691</v>
      </c>
      <c r="G24" s="135">
        <v>45</v>
      </c>
      <c r="H24" s="135">
        <v>123</v>
      </c>
      <c r="I24" s="135">
        <v>0.36599999999999999</v>
      </c>
      <c r="J24" s="135">
        <v>7</v>
      </c>
      <c r="K24" s="135">
        <v>45</v>
      </c>
      <c r="L24" s="135">
        <v>0.156</v>
      </c>
      <c r="M24" s="135">
        <v>38</v>
      </c>
      <c r="N24" s="135">
        <v>78</v>
      </c>
      <c r="O24" s="135">
        <v>0.48699999999999999</v>
      </c>
      <c r="P24" s="135"/>
      <c r="Q24" s="135">
        <v>16</v>
      </c>
      <c r="R24" s="135">
        <v>28</v>
      </c>
      <c r="S24" s="135">
        <v>0.57099999999999995</v>
      </c>
      <c r="T24" s="135">
        <v>42</v>
      </c>
      <c r="U24" s="135">
        <v>145</v>
      </c>
      <c r="V24" s="128">
        <v>187</v>
      </c>
      <c r="W24" s="135">
        <v>62</v>
      </c>
      <c r="X24" s="135">
        <v>38</v>
      </c>
      <c r="Y24" s="135">
        <v>12</v>
      </c>
      <c r="Z24" s="135">
        <v>55</v>
      </c>
      <c r="AA24" s="128">
        <v>40</v>
      </c>
      <c r="AB24" s="128">
        <v>113</v>
      </c>
      <c r="AC24" s="107">
        <f t="shared" si="3"/>
        <v>135.32</v>
      </c>
      <c r="AD24" s="108">
        <f t="shared" si="4"/>
        <v>0.83505764114691106</v>
      </c>
      <c r="AE24" s="4">
        <f t="shared" si="5"/>
        <v>113.41027341509383</v>
      </c>
      <c r="AF24" s="107">
        <f t="shared" si="6"/>
        <v>1401.434375</v>
      </c>
      <c r="AG24" s="109">
        <f t="shared" si="7"/>
        <v>22.745873415093829</v>
      </c>
      <c r="AH24" s="110">
        <f t="shared" si="8"/>
        <v>8.0924426743202886</v>
      </c>
      <c r="AI24" s="110">
        <f t="shared" si="9"/>
        <v>8.776722063778406</v>
      </c>
      <c r="AJ24" s="110">
        <f t="shared" si="10"/>
        <v>1.9979529901284174</v>
      </c>
      <c r="AK24" s="110">
        <f t="shared" si="11"/>
        <v>0.49948824753210436</v>
      </c>
      <c r="AL24" s="110">
        <f t="shared" si="12"/>
        <v>4.4240387638557817</v>
      </c>
      <c r="AM24" s="110">
        <f t="shared" si="13"/>
        <v>3.9245505163236771</v>
      </c>
      <c r="AN24" s="110">
        <f t="shared" si="14"/>
        <v>2.9969294851926263</v>
      </c>
      <c r="AO24" s="110">
        <f t="shared" si="14"/>
        <v>10.346542270307877</v>
      </c>
      <c r="AP24" s="110">
        <f t="shared" si="14"/>
        <v>13.343471755500502</v>
      </c>
      <c r="AQ24" s="110">
        <f t="shared" si="15"/>
        <v>2.7115076294599949</v>
      </c>
      <c r="AR24" s="110">
        <f t="shared" si="15"/>
        <v>0.85626556719789315</v>
      </c>
      <c r="AS24" s="110">
        <f t="shared" si="16"/>
        <v>2.8542185573263108</v>
      </c>
      <c r="AT24" s="111">
        <f t="shared" si="17"/>
        <v>0.33722584124496108</v>
      </c>
      <c r="AU24" s="111">
        <f t="shared" si="18"/>
        <v>0.31362744488737759</v>
      </c>
      <c r="AV24" s="111">
        <f t="shared" si="19"/>
        <v>0.15552562676191831</v>
      </c>
      <c r="AW24" s="111">
        <f t="shared" si="20"/>
        <v>0.28370201915788029</v>
      </c>
      <c r="AX24" s="111">
        <f t="shared" si="21"/>
        <v>0.26038000093366326</v>
      </c>
      <c r="AY24" s="112">
        <f t="shared" si="22"/>
        <v>6.33191626367305E-2</v>
      </c>
      <c r="AZ24" s="113" t="str">
        <f>IF(ISERROR(INDEX($C$46:$C$72,MATCH(B24,$N$46:$N$72,FALSE))),"?",INDEX($C$46:$C$72,MATCH(B24,$N$46:$N$72,FALSE)))</f>
        <v>SG</v>
      </c>
      <c r="BA24" s="114">
        <f>VLOOKUP(AZ24,$S$46:$T$57,2,FALSE)</f>
        <v>2</v>
      </c>
      <c r="BB24" s="115">
        <f t="shared" si="23"/>
        <v>3.8579396462002808</v>
      </c>
      <c r="BC24" s="115">
        <f t="shared" si="24"/>
        <v>3.7325725985484404</v>
      </c>
      <c r="BD24" s="115">
        <f t="shared" si="25"/>
        <v>3.7325725985484404</v>
      </c>
      <c r="BE24" s="129">
        <f t="shared" si="79"/>
        <v>3.0216036753102125</v>
      </c>
      <c r="BF24" s="115">
        <f t="shared" si="26"/>
        <v>3.7109689232382279</v>
      </c>
      <c r="BG24" s="115">
        <f t="shared" si="27"/>
        <v>3.7109689232382279</v>
      </c>
      <c r="BH24" s="129">
        <f t="shared" si="80"/>
        <v>3.0014176249934628</v>
      </c>
      <c r="BI24" s="115">
        <f t="shared" si="28"/>
        <v>3.7095512982447651</v>
      </c>
      <c r="BJ24" s="115">
        <f t="shared" si="29"/>
        <v>3.7095512982447651</v>
      </c>
      <c r="BK24" s="129">
        <f t="shared" si="81"/>
        <v>3.0000930240152766</v>
      </c>
      <c r="BL24" s="115">
        <f t="shared" si="30"/>
        <v>3.7094582742294886</v>
      </c>
      <c r="BM24" s="115">
        <f t="shared" si="31"/>
        <v>3.7094582742294886</v>
      </c>
      <c r="BN24" s="117">
        <f t="shared" si="32"/>
        <v>3.5747594120765331</v>
      </c>
      <c r="BO24" s="115">
        <f t="shared" si="33"/>
        <v>3.6034531089674555</v>
      </c>
      <c r="BP24" s="115">
        <f t="shared" si="34"/>
        <v>3.6034531089674555</v>
      </c>
      <c r="BQ24" s="129">
        <f t="shared" si="82"/>
        <v>3.0693970704384919</v>
      </c>
      <c r="BR24" s="115">
        <f t="shared" si="35"/>
        <v>3.5340560385289637</v>
      </c>
      <c r="BS24" s="115">
        <f t="shared" si="36"/>
        <v>3.5340560385289637</v>
      </c>
      <c r="BT24" s="129">
        <f t="shared" si="83"/>
        <v>3</v>
      </c>
      <c r="BU24" s="115">
        <f t="shared" si="37"/>
        <v>3.5340560385289637</v>
      </c>
      <c r="BV24" s="115">
        <f t="shared" si="38"/>
        <v>3.5340560385289637</v>
      </c>
      <c r="BW24" s="129">
        <f t="shared" si="84"/>
        <v>3</v>
      </c>
      <c r="BX24" s="115">
        <f t="shared" si="39"/>
        <v>3.5340560385289637</v>
      </c>
      <c r="BY24" s="115">
        <f t="shared" si="40"/>
        <v>3.5340560385289637</v>
      </c>
      <c r="BZ24" s="57" t="str">
        <f t="shared" si="41"/>
        <v>#24 Brianna Simonich</v>
      </c>
      <c r="CA24" s="118">
        <f t="shared" si="42"/>
        <v>0.8600000000000001</v>
      </c>
      <c r="CB24" s="119">
        <f t="shared" si="43"/>
        <v>-0.69937308211909299</v>
      </c>
      <c r="CC24" s="119">
        <f t="shared" si="43"/>
        <v>-0.30772415613240089</v>
      </c>
      <c r="CD24" s="118">
        <f t="shared" si="44"/>
        <v>0.38900000000000001</v>
      </c>
      <c r="CE24" s="118">
        <f t="shared" si="44"/>
        <v>0.88752351412504693</v>
      </c>
      <c r="CF24" s="118">
        <f t="shared" si="44"/>
        <v>-0.96399999999999997</v>
      </c>
      <c r="CG24" s="118">
        <f t="shared" si="44"/>
        <v>0.32037850638321519</v>
      </c>
      <c r="CH24" s="118">
        <f t="shared" si="44"/>
        <v>0.16002869695622918</v>
      </c>
      <c r="CI24" s="118">
        <f t="shared" si="44"/>
        <v>0</v>
      </c>
      <c r="CJ24" s="118">
        <f t="shared" si="44"/>
        <v>1.1244713907507886</v>
      </c>
      <c r="CK24" s="118">
        <f t="shared" si="44"/>
        <v>0.90432450922019969</v>
      </c>
      <c r="CL24" s="118">
        <f t="shared" si="44"/>
        <v>-0.36699999999999999</v>
      </c>
      <c r="CM24" s="115">
        <f t="shared" si="45"/>
        <v>0.40078006967861324</v>
      </c>
      <c r="CN24" s="115">
        <f t="shared" si="46"/>
        <v>0.14317173258668703</v>
      </c>
      <c r="CO24" s="115">
        <f t="shared" si="47"/>
        <v>2.615895469721746</v>
      </c>
      <c r="CP24" s="115">
        <f t="shared" si="48"/>
        <v>2.7758564834098891</v>
      </c>
      <c r="CQ24" s="120">
        <f t="shared" si="49"/>
        <v>0.74073572543967259</v>
      </c>
      <c r="CR24" s="121">
        <f t="shared" si="50"/>
        <v>6.6764394808366081</v>
      </c>
      <c r="CS24" s="111">
        <f t="shared" si="51"/>
        <v>0.74333046471600683</v>
      </c>
      <c r="CT24" s="115">
        <f t="shared" si="52"/>
        <v>4.9628008619385717</v>
      </c>
      <c r="CU24" s="122" t="str">
        <f t="shared" si="53"/>
        <v>#24 Brianna Simonich</v>
      </c>
      <c r="CV24" s="118">
        <f t="shared" si="54"/>
        <v>0.60499999999999998</v>
      </c>
      <c r="CW24" s="119">
        <f t="shared" si="55"/>
        <v>-0.4199589893677782</v>
      </c>
      <c r="CX24" s="119">
        <f t="shared" si="55"/>
        <v>-0.1847819553218224</v>
      </c>
      <c r="CY24" s="118">
        <f t="shared" si="56"/>
        <v>0.47699999999999998</v>
      </c>
      <c r="CZ24" s="118">
        <f t="shared" si="56"/>
        <v>0.47599999999999998</v>
      </c>
      <c r="DA24" s="118">
        <f t="shared" si="56"/>
        <v>-0.78424146427288377</v>
      </c>
      <c r="DB24" s="118">
        <f t="shared" si="56"/>
        <v>0.48136491938544351</v>
      </c>
      <c r="DC24" s="118">
        <f t="shared" si="56"/>
        <v>3.3633382239835016E-2</v>
      </c>
      <c r="DD24" s="118">
        <f t="shared" si="56"/>
        <v>0</v>
      </c>
      <c r="DE24" s="118">
        <f t="shared" si="56"/>
        <v>0.25625165452121251</v>
      </c>
      <c r="DF24" s="118">
        <f t="shared" si="56"/>
        <v>0.2996150509459703</v>
      </c>
      <c r="DG24" s="118">
        <f t="shared" si="56"/>
        <v>-0.43899999999999995</v>
      </c>
      <c r="DH24" s="115">
        <f t="shared" si="57"/>
        <v>1.0791347240133176</v>
      </c>
      <c r="DI24" s="115">
        <f t="shared" si="58"/>
        <v>-0.97195279193923101</v>
      </c>
      <c r="DJ24" s="115">
        <f t="shared" si="59"/>
        <v>1.7906059310814826</v>
      </c>
      <c r="DK24" s="115">
        <f t="shared" si="60"/>
        <v>-0.30162357883095892</v>
      </c>
      <c r="DL24" s="120">
        <f t="shared" si="61"/>
        <v>0.22964409656745438</v>
      </c>
      <c r="DM24" s="121">
        <f t="shared" si="62"/>
        <v>1.8258083808920647</v>
      </c>
      <c r="DN24" s="111">
        <f t="shared" si="63"/>
        <v>0.74333046471600683</v>
      </c>
      <c r="DO24" s="115">
        <f t="shared" si="64"/>
        <v>1.3571789922508783</v>
      </c>
      <c r="DP24" s="123" t="str">
        <f>CONCATENATE(B24,IF(ISERROR(VLOOKUP(B24,$N$46:$O$72,2,FALSE)),"",CONCATENATE(" (",VLOOKUP(B24,$N$46:$O$72,2,FALSE),")")))</f>
        <v>#24 Brianna Simonich (1st)</v>
      </c>
      <c r="DQ24" s="124">
        <f t="shared" si="65"/>
        <v>3.7094582742294886</v>
      </c>
      <c r="DR24" s="124">
        <f t="shared" si="66"/>
        <v>3.5340560385289637</v>
      </c>
      <c r="DS24" s="125">
        <f t="shared" si="67"/>
        <v>691</v>
      </c>
      <c r="DT24" s="124">
        <f t="shared" si="68"/>
        <v>28.791666666666668</v>
      </c>
      <c r="DU24" s="124">
        <f t="shared" si="69"/>
        <v>-0.55258695700750149</v>
      </c>
      <c r="DV24" s="124">
        <f t="shared" si="70"/>
        <v>-0.82465205664247709</v>
      </c>
      <c r="DW24" s="124">
        <f t="shared" si="71"/>
        <v>0.2720650996349756</v>
      </c>
      <c r="DX24" s="124">
        <f t="shared" si="72"/>
        <v>-0.41075471954839016</v>
      </c>
      <c r="DY24" s="126">
        <f t="shared" si="85"/>
        <v>1.0759062098836234</v>
      </c>
      <c r="DZ24" s="127">
        <f t="shared" si="73"/>
        <v>24.678571428571427</v>
      </c>
      <c r="EA24" s="127">
        <f t="shared" si="74"/>
        <v>0</v>
      </c>
      <c r="EB24" s="127">
        <f t="shared" si="75"/>
        <v>-0.43125000000000036</v>
      </c>
      <c r="EC24" s="127">
        <f t="shared" si="76"/>
        <v>-0.55258695700750149</v>
      </c>
      <c r="ED24" s="29">
        <f t="shared" si="77"/>
        <v>-0.82465205664247709</v>
      </c>
      <c r="EE24" s="29">
        <f t="shared" si="78"/>
        <v>0.2720650996349756</v>
      </c>
    </row>
    <row r="25" spans="1:135" ht="14" x14ac:dyDescent="0.15">
      <c r="A25" s="105">
        <v>12</v>
      </c>
      <c r="B25" s="194" t="s">
        <v>769</v>
      </c>
      <c r="C25" s="193">
        <v>21</v>
      </c>
      <c r="D25" s="194">
        <v>7</v>
      </c>
      <c r="E25" s="193"/>
      <c r="F25" s="194">
        <v>170</v>
      </c>
      <c r="G25" s="135">
        <v>26</v>
      </c>
      <c r="H25" s="135">
        <v>53</v>
      </c>
      <c r="I25" s="135">
        <v>0.49099999999999999</v>
      </c>
      <c r="J25" s="135">
        <v>1</v>
      </c>
      <c r="K25" s="135">
        <v>6</v>
      </c>
      <c r="L25" s="135">
        <v>0.16700000000000001</v>
      </c>
      <c r="M25" s="135">
        <v>25</v>
      </c>
      <c r="N25" s="135">
        <v>47</v>
      </c>
      <c r="O25" s="135">
        <v>0.53200000000000003</v>
      </c>
      <c r="P25" s="135"/>
      <c r="Q25" s="135">
        <v>8</v>
      </c>
      <c r="R25" s="135">
        <v>20</v>
      </c>
      <c r="S25" s="135">
        <v>0.4</v>
      </c>
      <c r="T25" s="135">
        <v>15</v>
      </c>
      <c r="U25" s="135">
        <v>29</v>
      </c>
      <c r="V25" s="128">
        <v>44</v>
      </c>
      <c r="W25" s="135">
        <v>12</v>
      </c>
      <c r="X25" s="135">
        <v>2</v>
      </c>
      <c r="Y25" s="135">
        <v>4</v>
      </c>
      <c r="Z25" s="135">
        <v>16</v>
      </c>
      <c r="AA25" s="128">
        <v>10</v>
      </c>
      <c r="AB25" s="128">
        <v>61</v>
      </c>
      <c r="AC25" s="107">
        <f t="shared" si="3"/>
        <v>61.8</v>
      </c>
      <c r="AD25" s="108">
        <f t="shared" si="4"/>
        <v>0.98705501618122982</v>
      </c>
      <c r="AE25" s="4">
        <f t="shared" si="5"/>
        <v>61.187369916145421</v>
      </c>
      <c r="AF25" s="107">
        <f t="shared" si="6"/>
        <v>344.78125</v>
      </c>
      <c r="AG25" s="109">
        <f t="shared" si="7"/>
        <v>19.781369916145422</v>
      </c>
      <c r="AH25" s="110">
        <f t="shared" si="8"/>
        <v>17.746721991449775</v>
      </c>
      <c r="AI25" s="110">
        <f t="shared" si="9"/>
        <v>15.372065621317866</v>
      </c>
      <c r="AJ25" s="110">
        <f t="shared" si="10"/>
        <v>5.8007794797425909</v>
      </c>
      <c r="AK25" s="110">
        <f t="shared" si="11"/>
        <v>0.29003897398712952</v>
      </c>
      <c r="AL25" s="110">
        <f>W25/$AF25*100</f>
        <v>3.4804676878455543</v>
      </c>
      <c r="AM25" s="110">
        <f>Z25/$AF25*100</f>
        <v>4.6406235837940724</v>
      </c>
      <c r="AN25" s="110">
        <f t="shared" si="14"/>
        <v>4.3505846098069432</v>
      </c>
      <c r="AO25" s="110">
        <f>U25/$AF25*100</f>
        <v>8.4111302456267563</v>
      </c>
      <c r="AP25" s="110">
        <f>V25/$AF25*100</f>
        <v>12.761714855433699</v>
      </c>
      <c r="AQ25" s="110">
        <f t="shared" si="15"/>
        <v>0.58007794797425904</v>
      </c>
      <c r="AR25" s="110">
        <f t="shared" si="15"/>
        <v>1.1601558959485181</v>
      </c>
      <c r="AS25" s="110">
        <f t="shared" si="16"/>
        <v>2.9003897398712954</v>
      </c>
      <c r="AT25" s="111">
        <f>V25/$X$4/$CS25</f>
        <v>0.32252326131524994</v>
      </c>
      <c r="AU25" s="111">
        <f t="shared" si="18"/>
        <v>6.7094911584265615E-2</v>
      </c>
      <c r="AV25" s="111">
        <f t="shared" si="19"/>
        <v>0.15804148248894934</v>
      </c>
      <c r="AW25" s="111">
        <f t="shared" si="20"/>
        <v>0.22319327731092437</v>
      </c>
      <c r="AX25" s="111">
        <f t="shared" si="21"/>
        <v>0.35278937381404174</v>
      </c>
      <c r="AY25" s="112">
        <f t="shared" si="22"/>
        <v>0.2238298663786745</v>
      </c>
      <c r="AZ25" s="113" t="str">
        <f>IF(ISERROR(INDEX($C$46:$C$72,MATCH(B25,$N$46:$N$72,FALSE))),"?",INDEX($C$46:$C$72,MATCH(B25,$N$46:$N$72,FALSE)))</f>
        <v>PF</v>
      </c>
      <c r="BA25" s="114">
        <f>VLOOKUP(AZ25,$S$46:$T$57,2,FALSE)</f>
        <v>4</v>
      </c>
      <c r="BB25" s="115">
        <f t="shared" si="23"/>
        <v>4.7139059700269215</v>
      </c>
      <c r="BC25" s="115">
        <f t="shared" si="24"/>
        <v>4.5516546132026212</v>
      </c>
      <c r="BD25" s="115">
        <f>MAX(MIN(BC25,5),1)</f>
        <v>4.5516546132026212</v>
      </c>
      <c r="BE25" s="129">
        <f t="shared" si="79"/>
        <v>3.0216036753102125</v>
      </c>
      <c r="BF25" s="115">
        <f t="shared" si="26"/>
        <v>4.5300509378924083</v>
      </c>
      <c r="BG25" s="115">
        <f t="shared" si="27"/>
        <v>4.5300509378924083</v>
      </c>
      <c r="BH25" s="129">
        <f t="shared" si="80"/>
        <v>3.0014176249934628</v>
      </c>
      <c r="BI25" s="115">
        <f t="shared" si="28"/>
        <v>4.5286333128989451</v>
      </c>
      <c r="BJ25" s="115">
        <f t="shared" si="29"/>
        <v>4.5286333128989451</v>
      </c>
      <c r="BK25" s="129">
        <f t="shared" si="81"/>
        <v>3.0000930240152766</v>
      </c>
      <c r="BL25" s="115">
        <f t="shared" si="30"/>
        <v>4.5285402888836686</v>
      </c>
      <c r="BM25" s="115">
        <f t="shared" si="31"/>
        <v>4.5285402888836686</v>
      </c>
      <c r="BN25" s="117">
        <f t="shared" si="32"/>
        <v>2.605214768085732</v>
      </c>
      <c r="BO25" s="115">
        <f t="shared" si="33"/>
        <v>2.922211411702611</v>
      </c>
      <c r="BP25" s="115">
        <f t="shared" si="34"/>
        <v>2.922211411702611</v>
      </c>
      <c r="BQ25" s="129">
        <f t="shared" si="82"/>
        <v>3.0693970704384919</v>
      </c>
      <c r="BR25" s="115">
        <f t="shared" si="35"/>
        <v>2.8528143412641191</v>
      </c>
      <c r="BS25" s="115">
        <f t="shared" si="36"/>
        <v>2.8528143412641191</v>
      </c>
      <c r="BT25" s="129">
        <f t="shared" si="83"/>
        <v>3</v>
      </c>
      <c r="BU25" s="115">
        <f t="shared" si="37"/>
        <v>2.8528143412641191</v>
      </c>
      <c r="BV25" s="115">
        <f t="shared" si="38"/>
        <v>2.8528143412641191</v>
      </c>
      <c r="BW25" s="129">
        <f t="shared" si="84"/>
        <v>3</v>
      </c>
      <c r="BX25" s="115">
        <f t="shared" si="39"/>
        <v>2.8528143412641191</v>
      </c>
      <c r="BY25" s="115">
        <f t="shared" si="40"/>
        <v>2.8528143412641191</v>
      </c>
      <c r="BZ25" s="57" t="str">
        <f t="shared" si="41"/>
        <v>#30 Amy West</v>
      </c>
      <c r="CA25" s="118">
        <f t="shared" si="42"/>
        <v>0.86</v>
      </c>
      <c r="CB25" s="119">
        <f t="shared" si="43"/>
        <v>-0.66190478876952663</v>
      </c>
      <c r="CC25" s="119">
        <f t="shared" si="43"/>
        <v>-0.29123810705859171</v>
      </c>
      <c r="CD25" s="118">
        <f t="shared" si="44"/>
        <v>0.38900000000000001</v>
      </c>
      <c r="CE25" s="118">
        <f t="shared" si="44"/>
        <v>0.98048932278829648</v>
      </c>
      <c r="CF25" s="118">
        <f t="shared" si="44"/>
        <v>-0.96399999999999997</v>
      </c>
      <c r="CG25" s="118">
        <f t="shared" si="44"/>
        <v>0.23191764880056379</v>
      </c>
      <c r="CH25" s="118">
        <f t="shared" si="44"/>
        <v>0.1733387796943596</v>
      </c>
      <c r="CI25" s="118">
        <f t="shared" si="44"/>
        <v>0</v>
      </c>
      <c r="CJ25" s="118">
        <f t="shared" si="44"/>
        <v>1.0505492389282489</v>
      </c>
      <c r="CK25" s="118">
        <f t="shared" si="44"/>
        <v>0.77654771493414765</v>
      </c>
      <c r="CL25" s="118">
        <f t="shared" si="44"/>
        <v>-0.36699999999999999</v>
      </c>
      <c r="CM25" s="115">
        <f t="shared" si="45"/>
        <v>3.5107541903535413</v>
      </c>
      <c r="CN25" s="115">
        <f t="shared" si="46"/>
        <v>-1.0609997285352497</v>
      </c>
      <c r="CO25" s="115">
        <f t="shared" si="47"/>
        <v>2.4669524062416057</v>
      </c>
      <c r="CP25" s="115">
        <f t="shared" si="48"/>
        <v>0.44587382219685345</v>
      </c>
      <c r="CQ25" s="120">
        <f t="shared" si="49"/>
        <v>-0.20414650866666675</v>
      </c>
      <c r="CR25" s="121">
        <f t="shared" si="50"/>
        <v>5.158434181590084</v>
      </c>
      <c r="CS25" s="111">
        <f t="shared" si="51"/>
        <v>0.18287435456110154</v>
      </c>
      <c r="CT25" s="115">
        <f t="shared" si="52"/>
        <v>0.94334532150421069</v>
      </c>
      <c r="CU25" s="122" t="str">
        <f t="shared" si="53"/>
        <v>#30 Amy West</v>
      </c>
      <c r="CV25" s="118">
        <f t="shared" si="54"/>
        <v>0.60499999999999998</v>
      </c>
      <c r="CW25" s="119">
        <f t="shared" si="55"/>
        <v>-0.39577490911487623</v>
      </c>
      <c r="CX25" s="119">
        <f t="shared" si="55"/>
        <v>-0.17414096001054552</v>
      </c>
      <c r="CY25" s="118">
        <f t="shared" si="56"/>
        <v>0.47699999999999998</v>
      </c>
      <c r="CZ25" s="118">
        <f t="shared" si="56"/>
        <v>0.47599999999999998</v>
      </c>
      <c r="DA25" s="118">
        <f t="shared" si="56"/>
        <v>-0.84628692688293794</v>
      </c>
      <c r="DB25" s="118">
        <f t="shared" si="56"/>
        <v>0.44368714671135123</v>
      </c>
      <c r="DC25" s="118">
        <f t="shared" si="56"/>
        <v>7.7659040527497183E-2</v>
      </c>
      <c r="DD25" s="118">
        <f t="shared" si="56"/>
        <v>0</v>
      </c>
      <c r="DE25" s="118">
        <f t="shared" si="56"/>
        <v>0.28020980344984731</v>
      </c>
      <c r="DF25" s="118">
        <f t="shared" si="56"/>
        <v>0.17101917464526406</v>
      </c>
      <c r="DG25" s="118">
        <f t="shared" si="56"/>
        <v>-0.439</v>
      </c>
      <c r="DH25" s="115">
        <f t="shared" si="57"/>
        <v>3.7810842138221346</v>
      </c>
      <c r="DI25" s="115">
        <f t="shared" si="58"/>
        <v>-2.2705964521350879</v>
      </c>
      <c r="DJ25" s="115">
        <f t="shared" si="59"/>
        <v>2.5834987766787454</v>
      </c>
      <c r="DK25" s="115">
        <f t="shared" si="60"/>
        <v>-0.91231866423108843</v>
      </c>
      <c r="DL25" s="120">
        <f t="shared" si="61"/>
        <v>-6.3289833256428771E-2</v>
      </c>
      <c r="DM25" s="121">
        <f t="shared" si="62"/>
        <v>3.1183780408782749</v>
      </c>
      <c r="DN25" s="111">
        <f t="shared" si="63"/>
        <v>0.18287435456110154</v>
      </c>
      <c r="DO25" s="115">
        <f t="shared" si="64"/>
        <v>0.57027137150312679</v>
      </c>
      <c r="DP25" s="123" t="str">
        <f>CONCATENATE(B25,IF(ISERROR(VLOOKUP(B25,$N$46:$O$72,2,FALSE)),"",CONCATENATE(" (",VLOOKUP(B25,$N$46:$O$72,2,FALSE),")")))</f>
        <v>#30 Amy West (3rd)</v>
      </c>
      <c r="DQ25" s="124">
        <f t="shared" si="65"/>
        <v>4.5285402888836686</v>
      </c>
      <c r="DR25" s="124">
        <f t="shared" si="66"/>
        <v>2.8528143412641191</v>
      </c>
      <c r="DS25" s="125">
        <f t="shared" si="67"/>
        <v>170</v>
      </c>
      <c r="DT25" s="124">
        <f t="shared" si="68"/>
        <v>24.285714285714285</v>
      </c>
      <c r="DU25" s="124">
        <f t="shared" si="69"/>
        <v>-2.0705922562540255</v>
      </c>
      <c r="DV25" s="124">
        <f t="shared" si="70"/>
        <v>0.46791760334373311</v>
      </c>
      <c r="DW25" s="124">
        <f t="shared" si="71"/>
        <v>-2.5385098595977587</v>
      </c>
      <c r="DX25" s="124">
        <f t="shared" si="72"/>
        <v>-0.37865822242166991</v>
      </c>
      <c r="DY25" s="126">
        <f t="shared" si="85"/>
        <v>-1.2909513299466805E-2</v>
      </c>
      <c r="DZ25" s="127">
        <f t="shared" si="73"/>
        <v>15.454545454545455</v>
      </c>
      <c r="EA25" s="127">
        <f t="shared" si="74"/>
        <v>93.333333333333329</v>
      </c>
      <c r="EB25" s="127">
        <f t="shared" si="75"/>
        <v>-2.0454545454545454</v>
      </c>
      <c r="EC25" s="127">
        <f t="shared" si="76"/>
        <v>-2.0616826878693999</v>
      </c>
      <c r="ED25" s="29">
        <f t="shared" si="77"/>
        <v>-0.42289784179996059</v>
      </c>
      <c r="EE25" s="29">
        <f t="shared" si="78"/>
        <v>-1.6387848460694392</v>
      </c>
    </row>
    <row r="26" spans="1:135" ht="14" x14ac:dyDescent="0.15">
      <c r="A26" s="105">
        <v>13</v>
      </c>
      <c r="B26" s="135" t="s">
        <v>770</v>
      </c>
      <c r="C26" s="135">
        <v>21</v>
      </c>
      <c r="D26" s="135">
        <v>11</v>
      </c>
      <c r="E26" s="135"/>
      <c r="F26" s="135">
        <v>246</v>
      </c>
      <c r="G26" s="135">
        <v>54</v>
      </c>
      <c r="H26" s="135">
        <v>105</v>
      </c>
      <c r="I26" s="135">
        <v>0.51400000000000001</v>
      </c>
      <c r="J26" s="135">
        <v>0</v>
      </c>
      <c r="K26" s="135">
        <v>0</v>
      </c>
      <c r="L26" s="135"/>
      <c r="M26" s="135">
        <v>54</v>
      </c>
      <c r="N26" s="135">
        <v>105</v>
      </c>
      <c r="O26" s="135">
        <v>0.51400000000000001</v>
      </c>
      <c r="P26" s="135"/>
      <c r="Q26" s="135">
        <v>9</v>
      </c>
      <c r="R26" s="135">
        <v>23</v>
      </c>
      <c r="S26" s="135">
        <v>0.39100000000000001</v>
      </c>
      <c r="T26" s="135">
        <v>42</v>
      </c>
      <c r="U26" s="135">
        <v>42</v>
      </c>
      <c r="V26" s="128">
        <v>84</v>
      </c>
      <c r="W26" s="135">
        <v>9</v>
      </c>
      <c r="X26" s="135">
        <v>5</v>
      </c>
      <c r="Y26" s="135">
        <v>2</v>
      </c>
      <c r="Z26" s="135">
        <v>27</v>
      </c>
      <c r="AA26" s="135">
        <v>23</v>
      </c>
      <c r="AB26" s="135">
        <v>117</v>
      </c>
      <c r="AC26" s="107">
        <f t="shared" si="3"/>
        <v>115.12</v>
      </c>
      <c r="AD26" s="108">
        <f t="shared" si="4"/>
        <v>1.0163307852675469</v>
      </c>
      <c r="AE26" s="4">
        <f t="shared" si="5"/>
        <v>117.349029526645</v>
      </c>
      <c r="AF26" s="107">
        <f t="shared" si="6"/>
        <v>498.91874999999999</v>
      </c>
      <c r="AG26" s="109">
        <f t="shared" si="7"/>
        <v>40.218629526645003</v>
      </c>
      <c r="AH26" s="110">
        <f t="shared" si="8"/>
        <v>23.52066935280444</v>
      </c>
      <c r="AI26" s="110">
        <f t="shared" si="9"/>
        <v>21.04551091735879</v>
      </c>
      <c r="AJ26" s="110">
        <f t="shared" si="10"/>
        <v>4.6099690580881152</v>
      </c>
      <c r="AK26" s="110">
        <f t="shared" si="11"/>
        <v>0</v>
      </c>
      <c r="AL26" s="110">
        <f t="shared" ref="AL26" si="86">W26/$AF26*100</f>
        <v>1.8039009357736107</v>
      </c>
      <c r="AM26" s="110">
        <f t="shared" ref="AM26" si="87">Z26/$AF26*100</f>
        <v>5.4117028073208315</v>
      </c>
      <c r="AN26" s="110">
        <f t="shared" si="14"/>
        <v>8.4182043669435167</v>
      </c>
      <c r="AO26" s="110">
        <f t="shared" si="14"/>
        <v>8.4182043669435167</v>
      </c>
      <c r="AP26" s="110">
        <f t="shared" si="14"/>
        <v>16.836408733887033</v>
      </c>
      <c r="AQ26" s="110">
        <f t="shared" si="15"/>
        <v>1.0021671865408948</v>
      </c>
      <c r="AR26" s="110">
        <f t="shared" si="15"/>
        <v>0.40086687461635789</v>
      </c>
      <c r="AS26" s="110">
        <f t="shared" si="16"/>
        <v>4.6099690580881152</v>
      </c>
      <c r="AT26" s="111">
        <f t="shared" ref="AT26" si="88">V26/$X$4/$CS26</f>
        <v>0.42550186359772446</v>
      </c>
      <c r="AU26" s="111">
        <f t="shared" si="18"/>
        <v>0.11591600578582473</v>
      </c>
      <c r="AV26" s="111">
        <f t="shared" si="19"/>
        <v>0.25119601485032189</v>
      </c>
      <c r="AW26" s="111">
        <f t="shared" si="20"/>
        <v>0.1156794425087108</v>
      </c>
      <c r="AX26" s="111">
        <f t="shared" si="21"/>
        <v>0.12189876737477053</v>
      </c>
      <c r="AY26" s="112">
        <f t="shared" si="22"/>
        <v>0.31448704005340711</v>
      </c>
      <c r="AZ26" s="113" t="str">
        <f>IF(ISERROR(INDEX($C$46:$C$72,MATCH(B26,$N$46:$N$72,FALSE))),"?",INDEX($C$46:$C$72,MATCH(B26,$N$46:$N$72,FALSE)))</f>
        <v>SF</v>
      </c>
      <c r="BA26" s="114">
        <f>VLOOKUP(AZ26,$S$46:$T$57,2,FALSE)</f>
        <v>3</v>
      </c>
      <c r="BB26" s="115">
        <f t="shared" si="23"/>
        <v>5.5728265963489694</v>
      </c>
      <c r="BC26" s="115">
        <f t="shared" si="24"/>
        <v>5.1382275091278595</v>
      </c>
      <c r="BD26" s="115">
        <f t="shared" ref="BD26" si="89">MAX(MIN(BC26,5),1)</f>
        <v>5</v>
      </c>
      <c r="BE26" s="129">
        <f t="shared" si="79"/>
        <v>3.0216036753102125</v>
      </c>
      <c r="BF26" s="115">
        <f t="shared" si="26"/>
        <v>5.1166238338176466</v>
      </c>
      <c r="BG26" s="115">
        <f t="shared" si="27"/>
        <v>5</v>
      </c>
      <c r="BH26" s="129">
        <f t="shared" si="80"/>
        <v>3.0014176249934628</v>
      </c>
      <c r="BI26" s="115">
        <f t="shared" si="28"/>
        <v>5.1152062088241834</v>
      </c>
      <c r="BJ26" s="115">
        <f t="shared" si="29"/>
        <v>5</v>
      </c>
      <c r="BK26" s="129">
        <f t="shared" si="81"/>
        <v>3.0000930240152766</v>
      </c>
      <c r="BL26" s="115">
        <f t="shared" si="30"/>
        <v>5.1151131848089069</v>
      </c>
      <c r="BM26" s="115">
        <f t="shared" si="31"/>
        <v>5</v>
      </c>
      <c r="BN26" s="117">
        <f t="shared" si="32"/>
        <v>2.5446946957138303</v>
      </c>
      <c r="BO26" s="115">
        <f t="shared" si="33"/>
        <v>2.7905232944108187</v>
      </c>
      <c r="BP26" s="115">
        <f t="shared" si="34"/>
        <v>2.7905232944108187</v>
      </c>
      <c r="BQ26" s="129">
        <f t="shared" si="82"/>
        <v>3.0693970704384919</v>
      </c>
      <c r="BR26" s="115">
        <f t="shared" si="35"/>
        <v>2.7211262239723268</v>
      </c>
      <c r="BS26" s="115">
        <f t="shared" si="36"/>
        <v>2.7211262239723268</v>
      </c>
      <c r="BT26" s="129">
        <f t="shared" si="83"/>
        <v>3</v>
      </c>
      <c r="BU26" s="115">
        <f t="shared" si="37"/>
        <v>2.7211262239723268</v>
      </c>
      <c r="BV26" s="115">
        <f t="shared" si="38"/>
        <v>2.7211262239723268</v>
      </c>
      <c r="BW26" s="129">
        <f t="shared" si="84"/>
        <v>3</v>
      </c>
      <c r="BX26" s="115">
        <f t="shared" si="39"/>
        <v>2.7211262239723268</v>
      </c>
      <c r="BY26" s="115">
        <f t="shared" si="40"/>
        <v>2.7211262239723268</v>
      </c>
      <c r="BZ26" s="57" t="str">
        <f t="shared" si="41"/>
        <v>#32 Finau Tonga</v>
      </c>
      <c r="CA26" s="118">
        <f t="shared" si="42"/>
        <v>0.86</v>
      </c>
      <c r="CB26" s="119">
        <f t="shared" si="43"/>
        <v>-0.65466194231847807</v>
      </c>
      <c r="CC26" s="119">
        <f t="shared" si="43"/>
        <v>-0.28805125462013037</v>
      </c>
      <c r="CD26" s="118">
        <f t="shared" si="44"/>
        <v>0.38900000000000001</v>
      </c>
      <c r="CE26" s="118">
        <f t="shared" si="44"/>
        <v>1.034</v>
      </c>
      <c r="CF26" s="118">
        <f t="shared" si="44"/>
        <v>-0.96399999999999997</v>
      </c>
      <c r="CG26" s="118">
        <f t="shared" si="44"/>
        <v>0.18099999999999999</v>
      </c>
      <c r="CH26" s="118">
        <f t="shared" si="44"/>
        <v>0.18099999999999999</v>
      </c>
      <c r="CI26" s="118">
        <f t="shared" si="44"/>
        <v>0</v>
      </c>
      <c r="CJ26" s="118">
        <f t="shared" si="44"/>
        <v>1.008</v>
      </c>
      <c r="CK26" s="118">
        <f t="shared" si="44"/>
        <v>0.70299999999999996</v>
      </c>
      <c r="CL26" s="118">
        <f t="shared" si="44"/>
        <v>-0.36699999999999999</v>
      </c>
      <c r="CM26" s="115">
        <f t="shared" si="45"/>
        <v>5.1221732182267141</v>
      </c>
      <c r="CN26" s="115">
        <f t="shared" si="46"/>
        <v>-3.3516479386673677</v>
      </c>
      <c r="CO26" s="115">
        <f t="shared" si="47"/>
        <v>3.0473899808335529</v>
      </c>
      <c r="CP26" s="115">
        <f t="shared" si="48"/>
        <v>-0.39986470742981672</v>
      </c>
      <c r="CQ26" s="120">
        <f t="shared" si="49"/>
        <v>-0.38679792735038265</v>
      </c>
      <c r="CR26" s="121">
        <f t="shared" si="50"/>
        <v>4.0312526256126997</v>
      </c>
      <c r="CS26" s="111">
        <f t="shared" si="51"/>
        <v>0.26462994836488812</v>
      </c>
      <c r="CT26" s="115">
        <f t="shared" si="52"/>
        <v>1.0667901741617083</v>
      </c>
      <c r="CU26" s="122" t="str">
        <f t="shared" si="53"/>
        <v>#32 Finau Tonga</v>
      </c>
      <c r="CV26" s="118">
        <f t="shared" si="54"/>
        <v>0.60499999999999998</v>
      </c>
      <c r="CW26" s="119">
        <f t="shared" si="55"/>
        <v>-0.39109998095101761</v>
      </c>
      <c r="CX26" s="119">
        <f t="shared" si="55"/>
        <v>-0.17208399161844773</v>
      </c>
      <c r="CY26" s="118">
        <f t="shared" si="56"/>
        <v>0.47699999999999998</v>
      </c>
      <c r="CZ26" s="118">
        <f t="shared" si="56"/>
        <v>0.47599999999999998</v>
      </c>
      <c r="DA26" s="118">
        <f t="shared" si="56"/>
        <v>-0.88200000000000001</v>
      </c>
      <c r="DB26" s="118">
        <f t="shared" si="56"/>
        <v>0.42199999999999999</v>
      </c>
      <c r="DC26" s="118">
        <f t="shared" si="56"/>
        <v>0.10299999999999999</v>
      </c>
      <c r="DD26" s="118">
        <f t="shared" si="56"/>
        <v>0</v>
      </c>
      <c r="DE26" s="118">
        <f t="shared" si="56"/>
        <v>0.29399999999999998</v>
      </c>
      <c r="DF26" s="118">
        <f t="shared" si="56"/>
        <v>9.7000000000000003E-2</v>
      </c>
      <c r="DG26" s="118">
        <f t="shared" si="56"/>
        <v>-0.439</v>
      </c>
      <c r="DH26" s="115">
        <f t="shared" si="57"/>
        <v>5.2058041628098897</v>
      </c>
      <c r="DI26" s="115">
        <f t="shared" si="58"/>
        <v>-3.914465030628735</v>
      </c>
      <c r="DJ26" s="115">
        <f t="shared" si="59"/>
        <v>4.4195572926453464</v>
      </c>
      <c r="DK26" s="115">
        <f t="shared" si="60"/>
        <v>-1.6902551768198728</v>
      </c>
      <c r="DL26" s="120">
        <f t="shared" si="61"/>
        <v>-0.11991572369189946</v>
      </c>
      <c r="DM26" s="121">
        <f t="shared" si="62"/>
        <v>3.9007255243147285</v>
      </c>
      <c r="DN26" s="111">
        <f t="shared" si="63"/>
        <v>0.26462994836488812</v>
      </c>
      <c r="DO26" s="115">
        <f t="shared" si="64"/>
        <v>1.0322487940850078</v>
      </c>
      <c r="DP26" s="123" t="str">
        <f>CONCATENATE(B26,IF(ISERROR(VLOOKUP(B26,$N$46:$O$72,2,FALSE)),"",CONCATENATE(" (",VLOOKUP(B26,$N$46:$O$72,2,FALSE),")")))</f>
        <v>#32 Finau Tonga (0)</v>
      </c>
      <c r="DQ26" s="124">
        <f t="shared" si="65"/>
        <v>5</v>
      </c>
      <c r="DR26" s="124">
        <f t="shared" si="66"/>
        <v>2.7211262239723268</v>
      </c>
      <c r="DS26" s="125">
        <f t="shared" si="67"/>
        <v>246</v>
      </c>
      <c r="DT26" s="124">
        <f t="shared" si="68"/>
        <v>22.363636363636363</v>
      </c>
      <c r="DU26" s="124">
        <f t="shared" si="69"/>
        <v>-3.1977738122314099</v>
      </c>
      <c r="DV26" s="124">
        <f t="shared" si="70"/>
        <v>1.2502650867801868</v>
      </c>
      <c r="DW26" s="124">
        <f t="shared" si="71"/>
        <v>-4.4480388990115962</v>
      </c>
      <c r="DX26" s="124">
        <f t="shared" si="72"/>
        <v>-0.8462267188133894</v>
      </c>
      <c r="DY26" s="126">
        <f t="shared" si="85"/>
        <v>-0.31696682208361321</v>
      </c>
      <c r="DZ26" s="127">
        <f t="shared" si="73"/>
        <v>16.399999999999999</v>
      </c>
      <c r="EA26" s="127">
        <f t="shared" si="74"/>
        <v>68</v>
      </c>
      <c r="EB26" s="127">
        <f t="shared" si="75"/>
        <v>-1.8800000000000003</v>
      </c>
      <c r="EC26" s="127">
        <f t="shared" si="76"/>
        <v>-2.9123960439774739</v>
      </c>
      <c r="ED26" s="29">
        <f t="shared" si="77"/>
        <v>0.57237328454753467</v>
      </c>
      <c r="EE26" s="29">
        <f t="shared" si="78"/>
        <v>-3.4847693285250085</v>
      </c>
    </row>
    <row r="27" spans="1:135" ht="14" x14ac:dyDescent="0.15">
      <c r="A27" s="105"/>
      <c r="B27" s="135"/>
      <c r="C27" s="135"/>
      <c r="D27" s="135"/>
      <c r="E27" s="135"/>
      <c r="F27" s="135"/>
      <c r="G27" s="135"/>
      <c r="H27" s="135"/>
      <c r="I27" s="135"/>
      <c r="J27" s="135"/>
      <c r="K27" s="135"/>
      <c r="L27" s="135"/>
      <c r="M27" s="135"/>
      <c r="N27" s="135"/>
      <c r="O27" s="135"/>
      <c r="P27" s="135"/>
      <c r="Q27" s="135"/>
      <c r="R27" s="135"/>
      <c r="S27" s="135"/>
      <c r="T27" s="135"/>
      <c r="U27" s="135"/>
      <c r="V27" s="135"/>
      <c r="W27" s="135"/>
      <c r="X27" s="135"/>
      <c r="Y27" s="135"/>
      <c r="Z27" s="135"/>
      <c r="AA27" s="135"/>
      <c r="AB27" s="135"/>
      <c r="AC27" s="107"/>
      <c r="AD27" s="108"/>
      <c r="AE27" s="4"/>
      <c r="AF27" s="107"/>
      <c r="AG27" s="109"/>
      <c r="AH27" s="110"/>
      <c r="AI27" s="110"/>
      <c r="AJ27" s="110"/>
      <c r="AK27" s="110"/>
      <c r="AL27" s="110"/>
      <c r="AM27" s="110"/>
      <c r="AN27" s="110"/>
      <c r="AO27" s="110"/>
      <c r="AP27" s="110"/>
      <c r="AQ27" s="110"/>
      <c r="AR27" s="110"/>
      <c r="AS27" s="110"/>
      <c r="AT27" s="111"/>
      <c r="AU27" s="111"/>
      <c r="AV27" s="111"/>
      <c r="AW27" s="111"/>
      <c r="AX27" s="111"/>
      <c r="AY27" s="112"/>
      <c r="AZ27" s="113"/>
      <c r="BA27" s="114"/>
      <c r="BB27" s="115"/>
      <c r="BC27" s="115"/>
      <c r="BD27" s="115"/>
      <c r="BE27" s="129"/>
      <c r="BF27" s="115"/>
      <c r="BG27" s="115"/>
      <c r="BH27" s="129"/>
      <c r="BI27" s="115"/>
      <c r="BJ27" s="115"/>
      <c r="BK27" s="129"/>
      <c r="BL27" s="115"/>
      <c r="BM27" s="115"/>
      <c r="BN27" s="117"/>
      <c r="BO27" s="115"/>
      <c r="BP27" s="115"/>
      <c r="BQ27" s="129"/>
      <c r="BR27" s="115"/>
      <c r="BS27" s="115"/>
      <c r="BT27" s="129"/>
      <c r="BU27" s="115"/>
      <c r="BV27" s="115"/>
      <c r="BW27" s="129"/>
      <c r="BX27" s="115"/>
      <c r="BY27" s="115"/>
      <c r="CA27" s="118"/>
      <c r="CB27" s="119"/>
      <c r="CC27" s="119"/>
      <c r="CD27" s="118"/>
      <c r="CE27" s="118"/>
      <c r="CF27" s="118"/>
      <c r="CG27" s="118"/>
      <c r="CH27" s="118"/>
      <c r="CI27" s="118"/>
      <c r="CJ27" s="118"/>
      <c r="CK27" s="118"/>
      <c r="CL27" s="118"/>
      <c r="CM27" s="115"/>
      <c r="CN27" s="115"/>
      <c r="CO27" s="115"/>
      <c r="CP27" s="115"/>
      <c r="CQ27" s="120"/>
      <c r="CR27" s="100"/>
      <c r="CS27" s="111"/>
      <c r="CT27" s="115"/>
      <c r="CU27" s="122"/>
      <c r="CV27" s="118"/>
      <c r="CW27" s="119"/>
      <c r="CX27" s="119"/>
      <c r="CY27" s="118"/>
      <c r="CZ27" s="118"/>
      <c r="DA27" s="118"/>
      <c r="DB27" s="118"/>
      <c r="DC27" s="118"/>
      <c r="DD27" s="118"/>
      <c r="DE27" s="118"/>
      <c r="DF27" s="118"/>
      <c r="DG27" s="118"/>
      <c r="DH27" s="115"/>
      <c r="DI27" s="115"/>
      <c r="DJ27" s="115"/>
      <c r="DK27" s="115"/>
      <c r="DL27" s="120"/>
      <c r="DM27" s="100"/>
      <c r="DN27" s="111"/>
      <c r="DO27" s="115"/>
      <c r="DP27" s="130"/>
      <c r="DQ27" s="124"/>
      <c r="DR27" s="132"/>
      <c r="DS27" s="125"/>
      <c r="DT27" s="124"/>
      <c r="DU27" s="124"/>
      <c r="DV27" s="124"/>
      <c r="DW27" s="124"/>
      <c r="DX27" s="124"/>
      <c r="DY27" s="126"/>
      <c r="DZ27" s="127"/>
      <c r="EA27" s="127"/>
      <c r="EB27" s="127"/>
      <c r="EC27" s="127"/>
      <c r="ED27" s="29"/>
      <c r="EE27" s="29"/>
    </row>
    <row r="28" spans="1:135" ht="14" x14ac:dyDescent="0.15">
      <c r="A28" s="105"/>
      <c r="B28" s="135"/>
      <c r="C28" s="135"/>
      <c r="D28" s="135"/>
      <c r="E28" s="135"/>
      <c r="F28" s="135"/>
      <c r="G28" s="135"/>
      <c r="H28" s="135"/>
      <c r="I28" s="135"/>
      <c r="J28" s="135"/>
      <c r="K28" s="135"/>
      <c r="L28" s="135"/>
      <c r="M28" s="135"/>
      <c r="N28" s="135"/>
      <c r="O28" s="135"/>
      <c r="P28" s="135"/>
      <c r="Q28" s="135"/>
      <c r="R28" s="135"/>
      <c r="S28" s="135"/>
      <c r="T28" s="135"/>
      <c r="U28" s="135"/>
      <c r="V28" s="135"/>
      <c r="W28" s="135"/>
      <c r="X28" s="135"/>
      <c r="Y28" s="135"/>
      <c r="Z28" s="135"/>
      <c r="AA28" s="135"/>
      <c r="AB28" s="135"/>
      <c r="AC28" s="107"/>
      <c r="AD28" s="108"/>
      <c r="AE28" s="4"/>
      <c r="AF28" s="107"/>
      <c r="AG28" s="109"/>
      <c r="AH28" s="110"/>
      <c r="AI28" s="110"/>
      <c r="AJ28" s="110"/>
      <c r="AK28" s="110"/>
      <c r="AL28" s="110"/>
      <c r="AM28" s="110"/>
      <c r="AN28" s="110"/>
      <c r="AO28" s="110"/>
      <c r="AP28" s="110"/>
      <c r="AQ28" s="110"/>
      <c r="AR28" s="110"/>
      <c r="AS28" s="110"/>
      <c r="AT28" s="111"/>
      <c r="AU28" s="111"/>
      <c r="AV28" s="111"/>
      <c r="AW28" s="111"/>
      <c r="AX28" s="111"/>
      <c r="AY28" s="112"/>
      <c r="AZ28" s="113"/>
      <c r="BA28" s="114"/>
      <c r="BB28" s="115"/>
      <c r="BC28" s="115"/>
      <c r="BD28" s="115"/>
      <c r="BE28" s="129"/>
      <c r="BF28" s="115"/>
      <c r="BG28" s="115"/>
      <c r="BH28" s="129"/>
      <c r="BI28" s="115"/>
      <c r="BJ28" s="115"/>
      <c r="BK28" s="129"/>
      <c r="BL28" s="115"/>
      <c r="BM28" s="115"/>
      <c r="BN28" s="117"/>
      <c r="BO28" s="115"/>
      <c r="BP28" s="115"/>
      <c r="BQ28" s="129"/>
      <c r="BR28" s="115"/>
      <c r="BS28" s="115"/>
      <c r="BT28" s="129"/>
      <c r="BU28" s="115"/>
      <c r="BV28" s="115"/>
      <c r="BW28" s="129"/>
      <c r="BX28" s="115"/>
      <c r="BY28" s="115"/>
      <c r="CA28" s="118"/>
      <c r="CB28" s="119"/>
      <c r="CC28" s="119"/>
      <c r="CD28" s="118"/>
      <c r="CE28" s="118"/>
      <c r="CF28" s="118"/>
      <c r="CG28" s="118"/>
      <c r="CH28" s="118"/>
      <c r="CI28" s="118"/>
      <c r="CJ28" s="118"/>
      <c r="CK28" s="118"/>
      <c r="CL28" s="118"/>
      <c r="CM28" s="115"/>
      <c r="CN28" s="115"/>
      <c r="CO28" s="115"/>
      <c r="CP28" s="115"/>
      <c r="CQ28" s="120"/>
      <c r="CR28" s="100"/>
      <c r="CS28" s="111"/>
      <c r="CT28" s="115"/>
      <c r="CU28" s="122"/>
      <c r="CV28" s="118"/>
      <c r="CW28" s="119"/>
      <c r="CX28" s="119"/>
      <c r="CY28" s="118"/>
      <c r="CZ28" s="118"/>
      <c r="DA28" s="118"/>
      <c r="DB28" s="118"/>
      <c r="DC28" s="118"/>
      <c r="DD28" s="118"/>
      <c r="DE28" s="118"/>
      <c r="DF28" s="118"/>
      <c r="DG28" s="118"/>
      <c r="DH28" s="115"/>
      <c r="DI28" s="115"/>
      <c r="DJ28" s="115"/>
      <c r="DK28" s="115"/>
      <c r="DL28" s="120"/>
      <c r="DM28" s="100"/>
      <c r="DN28" s="111"/>
      <c r="DO28" s="115"/>
      <c r="DP28" s="130"/>
      <c r="DQ28" s="124"/>
      <c r="DR28" s="132"/>
      <c r="DS28" s="125"/>
      <c r="DT28" s="124"/>
      <c r="DU28" s="124"/>
      <c r="DV28" s="124"/>
      <c r="DW28" s="124"/>
      <c r="DX28" s="124"/>
      <c r="DY28" s="126"/>
      <c r="DZ28" s="127"/>
      <c r="EA28" s="127"/>
      <c r="EB28" s="127"/>
      <c r="EC28" s="127"/>
      <c r="ED28" s="29"/>
      <c r="EE28" s="29"/>
    </row>
    <row r="29" spans="1:135" ht="14" x14ac:dyDescent="0.15">
      <c r="A29" s="105"/>
      <c r="B29" s="135"/>
      <c r="C29" s="135"/>
      <c r="D29" s="135"/>
      <c r="E29" s="135"/>
      <c r="F29" s="135"/>
      <c r="G29" s="135"/>
      <c r="H29" s="135"/>
      <c r="I29" s="135"/>
      <c r="J29" s="135"/>
      <c r="K29" s="135"/>
      <c r="L29" s="135"/>
      <c r="M29" s="135"/>
      <c r="N29" s="135"/>
      <c r="O29" s="135"/>
      <c r="P29" s="135"/>
      <c r="Q29" s="135"/>
      <c r="R29" s="135"/>
      <c r="S29" s="135"/>
      <c r="T29" s="135"/>
      <c r="U29" s="135"/>
      <c r="V29" s="135"/>
      <c r="W29" s="135"/>
      <c r="X29" s="135"/>
      <c r="Y29" s="135"/>
      <c r="Z29" s="135"/>
      <c r="AA29" s="135"/>
      <c r="AB29" s="135"/>
      <c r="AC29" s="107"/>
      <c r="AD29" s="108"/>
      <c r="AE29" s="4"/>
      <c r="AF29" s="107"/>
      <c r="AG29" s="109"/>
      <c r="AH29" s="110"/>
      <c r="AI29" s="110"/>
      <c r="AJ29" s="110"/>
      <c r="AK29" s="110"/>
      <c r="AL29" s="110"/>
      <c r="AM29" s="110"/>
      <c r="AN29" s="110"/>
      <c r="AO29" s="110"/>
      <c r="AP29" s="110"/>
      <c r="AQ29" s="110"/>
      <c r="AR29" s="110"/>
      <c r="AS29" s="110"/>
      <c r="AT29" s="111"/>
      <c r="AU29" s="111"/>
      <c r="AV29" s="111"/>
      <c r="AW29" s="111"/>
      <c r="AX29" s="111"/>
      <c r="AY29" s="112"/>
      <c r="AZ29" s="113"/>
      <c r="BA29" s="114"/>
      <c r="BB29" s="115"/>
      <c r="BC29" s="115"/>
      <c r="BD29" s="115"/>
      <c r="BE29" s="129"/>
      <c r="BF29" s="115"/>
      <c r="BG29" s="115"/>
      <c r="BH29" s="129"/>
      <c r="BI29" s="115"/>
      <c r="BJ29" s="115"/>
      <c r="BK29" s="129"/>
      <c r="BL29" s="115"/>
      <c r="BM29" s="115"/>
      <c r="BN29" s="117"/>
      <c r="BO29" s="115"/>
      <c r="BP29" s="115"/>
      <c r="BQ29" s="129"/>
      <c r="BR29" s="115"/>
      <c r="BS29" s="115"/>
      <c r="BT29" s="129"/>
      <c r="BU29" s="115"/>
      <c r="BV29" s="115"/>
      <c r="BW29" s="129"/>
      <c r="BX29" s="115"/>
      <c r="BY29" s="115"/>
      <c r="CA29" s="118"/>
      <c r="CB29" s="119"/>
      <c r="CC29" s="119"/>
      <c r="CD29" s="118"/>
      <c r="CE29" s="118"/>
      <c r="CF29" s="118"/>
      <c r="CG29" s="118"/>
      <c r="CH29" s="118"/>
      <c r="CI29" s="118"/>
      <c r="CJ29" s="118"/>
      <c r="CK29" s="118"/>
      <c r="CL29" s="118"/>
      <c r="CM29" s="115"/>
      <c r="CN29" s="115"/>
      <c r="CO29" s="115"/>
      <c r="CP29" s="115"/>
      <c r="CQ29" s="120"/>
      <c r="CR29" s="100"/>
      <c r="CS29" s="111"/>
      <c r="CT29" s="115"/>
      <c r="CU29" s="122"/>
      <c r="CV29" s="118"/>
      <c r="CW29" s="119"/>
      <c r="CX29" s="119"/>
      <c r="CY29" s="118"/>
      <c r="CZ29" s="118"/>
      <c r="DA29" s="118"/>
      <c r="DB29" s="118"/>
      <c r="DC29" s="118"/>
      <c r="DD29" s="118"/>
      <c r="DE29" s="118"/>
      <c r="DF29" s="118"/>
      <c r="DG29" s="118"/>
      <c r="DH29" s="115"/>
      <c r="DI29" s="115"/>
      <c r="DJ29" s="115"/>
      <c r="DK29" s="115"/>
      <c r="DL29" s="120"/>
      <c r="DM29" s="100"/>
      <c r="DN29" s="111"/>
      <c r="DO29" s="115"/>
      <c r="DP29" s="130"/>
      <c r="DQ29" s="124"/>
      <c r="DR29" s="132"/>
      <c r="DS29" s="125"/>
      <c r="DT29" s="124"/>
      <c r="DU29" s="124"/>
      <c r="DV29" s="124"/>
      <c r="DW29" s="124"/>
      <c r="DX29" s="124"/>
      <c r="DY29" s="126"/>
      <c r="DZ29" s="127"/>
      <c r="EA29" s="127"/>
      <c r="EB29" s="127"/>
      <c r="EC29" s="127"/>
      <c r="ED29" s="29"/>
      <c r="EE29" s="29"/>
    </row>
    <row r="30" spans="1:135" ht="14" x14ac:dyDescent="0.15">
      <c r="A30" s="105"/>
      <c r="B30" s="135"/>
      <c r="C30" s="135"/>
      <c r="D30" s="135"/>
      <c r="E30" s="135"/>
      <c r="F30" s="135"/>
      <c r="G30" s="135"/>
      <c r="H30" s="135"/>
      <c r="I30" s="135"/>
      <c r="J30" s="135"/>
      <c r="K30" s="135"/>
      <c r="L30" s="135"/>
      <c r="M30" s="135"/>
      <c r="N30" s="135"/>
      <c r="O30" s="135"/>
      <c r="P30" s="135"/>
      <c r="Q30" s="135"/>
      <c r="R30" s="135"/>
      <c r="S30" s="135"/>
      <c r="T30" s="135"/>
      <c r="U30" s="135"/>
      <c r="V30" s="135"/>
      <c r="W30" s="135"/>
      <c r="X30" s="135"/>
      <c r="Y30" s="135"/>
      <c r="Z30" s="135"/>
      <c r="AA30" s="135"/>
      <c r="AB30" s="135"/>
      <c r="AC30" s="107"/>
      <c r="AD30" s="108"/>
      <c r="AE30" s="4"/>
      <c r="AF30" s="107"/>
      <c r="AG30" s="109"/>
      <c r="AH30" s="110"/>
      <c r="AI30" s="110"/>
      <c r="AJ30" s="110"/>
      <c r="AK30" s="110"/>
      <c r="AL30" s="110"/>
      <c r="AM30" s="110"/>
      <c r="AN30" s="110"/>
      <c r="AO30" s="110"/>
      <c r="AP30" s="110"/>
      <c r="AQ30" s="110"/>
      <c r="AR30" s="110"/>
      <c r="AS30" s="110"/>
      <c r="AT30" s="111"/>
      <c r="AU30" s="111"/>
      <c r="AV30" s="111"/>
      <c r="AW30" s="111"/>
      <c r="AX30" s="111"/>
      <c r="AY30" s="133"/>
      <c r="AZ30" s="113"/>
      <c r="BA30" s="114"/>
      <c r="BB30" s="115"/>
      <c r="BC30" s="115"/>
      <c r="BD30" s="115"/>
      <c r="BE30" s="129"/>
      <c r="BF30" s="115"/>
      <c r="BG30" s="115"/>
      <c r="BH30" s="129"/>
      <c r="BI30" s="115"/>
      <c r="BJ30" s="115"/>
      <c r="BK30" s="129"/>
      <c r="BL30" s="115"/>
      <c r="BM30" s="115"/>
      <c r="CA30" s="118"/>
      <c r="CB30" s="119"/>
      <c r="CC30" s="119"/>
      <c r="CD30" s="118"/>
      <c r="CE30" s="118"/>
      <c r="CF30" s="118"/>
      <c r="CG30" s="118"/>
      <c r="CH30" s="118"/>
      <c r="CI30" s="118"/>
      <c r="CJ30" s="118"/>
      <c r="CK30" s="118"/>
      <c r="CL30" s="118"/>
      <c r="CM30" s="115"/>
      <c r="CN30" s="115"/>
      <c r="CO30" s="115"/>
      <c r="CP30" s="115"/>
      <c r="CQ30" s="120"/>
      <c r="CR30" s="100"/>
      <c r="CS30" s="111"/>
      <c r="CT30" s="115"/>
      <c r="CU30" s="122"/>
      <c r="CV30" s="118"/>
      <c r="CW30" s="119"/>
      <c r="CX30" s="119"/>
      <c r="CY30" s="118"/>
      <c r="CZ30" s="118"/>
      <c r="DA30" s="118"/>
      <c r="DB30" s="118"/>
      <c r="DC30" s="118"/>
      <c r="DD30" s="118"/>
      <c r="DE30" s="118"/>
      <c r="DF30" s="118"/>
      <c r="DG30" s="118"/>
      <c r="DH30" s="115"/>
      <c r="DI30" s="115"/>
      <c r="DJ30" s="115"/>
      <c r="DK30" s="115"/>
      <c r="DL30" s="120"/>
      <c r="DM30" s="100"/>
      <c r="DN30" s="111"/>
      <c r="DO30" s="115"/>
      <c r="DP30" s="130"/>
      <c r="DQ30" s="124"/>
      <c r="DR30" s="132"/>
      <c r="DS30" s="125"/>
      <c r="DT30" s="124"/>
      <c r="DU30" s="124"/>
      <c r="DV30" s="124"/>
      <c r="DW30" s="124"/>
      <c r="DX30" s="124"/>
      <c r="DY30" s="126"/>
      <c r="DZ30" s="56"/>
      <c r="EA30" s="56"/>
      <c r="EB30" s="56"/>
      <c r="EC30" s="56"/>
      <c r="ED30" s="28"/>
      <c r="EE30" s="28"/>
    </row>
    <row r="31" spans="1:135" ht="14" x14ac:dyDescent="0.15">
      <c r="A31" s="105"/>
      <c r="B31" s="135"/>
      <c r="C31" s="135"/>
      <c r="D31" s="135"/>
      <c r="E31" s="135"/>
      <c r="F31" s="135"/>
      <c r="G31" s="135"/>
      <c r="H31" s="135"/>
      <c r="I31" s="135"/>
      <c r="J31" s="135"/>
      <c r="K31" s="135"/>
      <c r="L31" s="135"/>
      <c r="M31" s="135"/>
      <c r="N31" s="135"/>
      <c r="O31" s="135"/>
      <c r="P31" s="135"/>
      <c r="Q31" s="135"/>
      <c r="R31" s="135"/>
      <c r="S31" s="135"/>
      <c r="T31" s="135"/>
      <c r="U31" s="135"/>
      <c r="V31" s="135"/>
      <c r="W31" s="135"/>
      <c r="X31" s="135"/>
      <c r="Y31" s="135"/>
      <c r="Z31" s="135"/>
      <c r="AA31" s="135"/>
      <c r="AB31" s="135"/>
      <c r="AC31" s="107"/>
      <c r="AD31" s="108"/>
      <c r="AE31" s="4"/>
      <c r="AF31" s="107"/>
      <c r="AG31" s="134"/>
      <c r="AH31" s="110"/>
      <c r="AI31" s="110"/>
      <c r="AJ31" s="110"/>
      <c r="AK31" s="110"/>
      <c r="AL31" s="110"/>
      <c r="AM31" s="110"/>
      <c r="AN31" s="110"/>
      <c r="AO31" s="110"/>
      <c r="AP31" s="110"/>
      <c r="AQ31" s="110"/>
      <c r="AR31" s="110"/>
      <c r="AS31" s="110"/>
      <c r="AT31" s="111"/>
      <c r="AU31" s="111"/>
      <c r="AV31" s="111"/>
      <c r="AW31" s="111"/>
      <c r="AX31" s="111"/>
      <c r="AY31" s="133"/>
      <c r="AZ31" s="113"/>
      <c r="BA31" s="114"/>
      <c r="BB31" s="115"/>
      <c r="BC31" s="115"/>
      <c r="BD31" s="115"/>
      <c r="BE31" s="129"/>
      <c r="BF31" s="115"/>
      <c r="BG31" s="115"/>
      <c r="BH31" s="129"/>
      <c r="BI31" s="115"/>
      <c r="BJ31" s="115"/>
      <c r="BK31" s="129"/>
      <c r="BL31" s="115"/>
      <c r="BM31" s="115"/>
      <c r="CA31" s="118"/>
      <c r="CB31" s="119"/>
      <c r="CC31" s="119"/>
      <c r="CD31" s="118"/>
      <c r="CE31" s="118"/>
      <c r="CF31" s="118"/>
      <c r="CG31" s="118"/>
      <c r="CH31" s="118"/>
      <c r="CI31" s="118"/>
      <c r="CJ31" s="118"/>
      <c r="CK31" s="118"/>
      <c r="CL31" s="118"/>
      <c r="CM31" s="115"/>
      <c r="CN31" s="115"/>
      <c r="CO31" s="115"/>
      <c r="CP31" s="115"/>
      <c r="CQ31" s="120"/>
      <c r="CR31" s="100"/>
      <c r="CS31" s="111"/>
      <c r="CT31" s="115"/>
      <c r="CU31" s="122"/>
      <c r="CV31" s="118"/>
      <c r="CW31" s="119"/>
      <c r="CX31" s="119"/>
      <c r="CY31" s="118"/>
      <c r="CZ31" s="118"/>
      <c r="DA31" s="118"/>
      <c r="DB31" s="118"/>
      <c r="DC31" s="118"/>
      <c r="DD31" s="118"/>
      <c r="DE31" s="118"/>
      <c r="DF31" s="118"/>
      <c r="DG31" s="118"/>
      <c r="DH31" s="115"/>
      <c r="DI31" s="115"/>
      <c r="DJ31" s="115"/>
      <c r="DK31" s="115"/>
      <c r="DL31" s="120"/>
      <c r="DM31" s="100"/>
      <c r="DN31" s="111"/>
      <c r="DO31" s="115"/>
      <c r="DP31" s="130"/>
      <c r="DQ31" s="124"/>
      <c r="DR31" s="132"/>
      <c r="DS31" s="125"/>
      <c r="DT31" s="124"/>
      <c r="DU31" s="124"/>
      <c r="DV31" s="124"/>
      <c r="DW31" s="124"/>
      <c r="DX31" s="124"/>
      <c r="DY31" s="126"/>
      <c r="DZ31" s="56"/>
      <c r="EA31" s="56"/>
      <c r="EB31" s="56"/>
      <c r="EC31" s="56"/>
      <c r="ED31" s="28"/>
      <c r="EE31" s="28"/>
    </row>
    <row r="32" spans="1:135" ht="14" x14ac:dyDescent="0.15">
      <c r="A32" s="105"/>
      <c r="B32" s="135"/>
      <c r="C32" s="135"/>
      <c r="D32" s="135"/>
      <c r="E32" s="135"/>
      <c r="F32" s="135"/>
      <c r="G32" s="135"/>
      <c r="H32" s="135"/>
      <c r="I32" s="135"/>
      <c r="J32" s="135"/>
      <c r="K32" s="135"/>
      <c r="L32" s="135"/>
      <c r="M32" s="135"/>
      <c r="N32" s="135"/>
      <c r="O32" s="135"/>
      <c r="P32" s="135"/>
      <c r="Q32" s="135"/>
      <c r="R32" s="135"/>
      <c r="S32" s="135"/>
      <c r="T32" s="135"/>
      <c r="U32" s="135"/>
      <c r="V32" s="135"/>
      <c r="W32" s="135"/>
      <c r="X32" s="135"/>
      <c r="Y32" s="135"/>
      <c r="Z32" s="135"/>
      <c r="AA32" s="135"/>
      <c r="AB32" s="135"/>
      <c r="AC32" s="107"/>
      <c r="AD32" s="108"/>
      <c r="AE32" s="4"/>
      <c r="AF32" s="107"/>
      <c r="AG32" s="134"/>
      <c r="AH32" s="110"/>
      <c r="AI32" s="110"/>
      <c r="AJ32" s="110"/>
      <c r="AK32" s="110"/>
      <c r="AL32" s="110"/>
      <c r="AM32" s="110"/>
      <c r="AN32" s="110"/>
      <c r="AO32" s="110"/>
      <c r="AP32" s="110"/>
      <c r="AQ32" s="110"/>
      <c r="AR32" s="110"/>
      <c r="AS32" s="110"/>
      <c r="AT32" s="111"/>
      <c r="AU32" s="111"/>
      <c r="AV32" s="111"/>
      <c r="AW32" s="111"/>
      <c r="AX32" s="111"/>
      <c r="AY32" s="133"/>
      <c r="AZ32" s="113"/>
      <c r="BA32" s="114"/>
      <c r="BB32" s="115"/>
      <c r="BC32" s="115"/>
      <c r="BD32" s="115"/>
      <c r="BE32" s="129"/>
      <c r="BF32" s="115"/>
      <c r="BG32" s="115"/>
      <c r="BH32" s="129"/>
      <c r="BI32" s="115"/>
      <c r="BJ32" s="115"/>
      <c r="BK32" s="129"/>
      <c r="BL32" s="115"/>
      <c r="BM32" s="115"/>
      <c r="CA32" s="118"/>
      <c r="CB32" s="119"/>
      <c r="CC32" s="119"/>
      <c r="CD32" s="118"/>
      <c r="CE32" s="118"/>
      <c r="CF32" s="118"/>
      <c r="CG32" s="118"/>
      <c r="CH32" s="118"/>
      <c r="CI32" s="118"/>
      <c r="CJ32" s="118"/>
      <c r="CK32" s="118"/>
      <c r="CL32" s="118"/>
      <c r="CM32" s="115"/>
      <c r="CN32" s="115"/>
      <c r="CO32" s="115"/>
      <c r="CP32" s="115"/>
      <c r="CQ32" s="120"/>
      <c r="CR32" s="100"/>
      <c r="CS32" s="111"/>
      <c r="CT32" s="115"/>
      <c r="CU32" s="122"/>
      <c r="CV32" s="118"/>
      <c r="CW32" s="119"/>
      <c r="CX32" s="119"/>
      <c r="CY32" s="118"/>
      <c r="CZ32" s="118"/>
      <c r="DA32" s="118"/>
      <c r="DB32" s="118"/>
      <c r="DC32" s="118"/>
      <c r="DD32" s="118"/>
      <c r="DE32" s="118"/>
      <c r="DF32" s="118"/>
      <c r="DG32" s="118"/>
      <c r="DH32" s="115"/>
      <c r="DI32" s="115"/>
      <c r="DJ32" s="115"/>
      <c r="DK32" s="115"/>
      <c r="DL32" s="120"/>
      <c r="DM32" s="100"/>
      <c r="DN32" s="111"/>
      <c r="DO32" s="115"/>
      <c r="DP32" s="130"/>
      <c r="DQ32" s="124"/>
      <c r="DR32" s="132"/>
      <c r="DS32" s="125"/>
      <c r="DT32" s="124"/>
      <c r="DU32" s="124"/>
      <c r="DV32" s="124"/>
      <c r="DW32" s="124"/>
      <c r="DX32" s="124"/>
      <c r="DY32" s="126"/>
      <c r="DZ32" s="56"/>
      <c r="EA32" s="56"/>
      <c r="EB32" s="56"/>
      <c r="EC32" s="56"/>
      <c r="ED32" s="28"/>
      <c r="EE32" s="28"/>
    </row>
    <row r="33" spans="1:135" ht="14" x14ac:dyDescent="0.15">
      <c r="AC33" s="107"/>
      <c r="AD33" s="108"/>
      <c r="AE33" s="4"/>
      <c r="AF33" s="107"/>
      <c r="AG33" s="136"/>
      <c r="AH33" s="110"/>
      <c r="AI33" s="110"/>
      <c r="AJ33" s="110"/>
      <c r="AK33" s="110"/>
      <c r="AL33" s="110"/>
      <c r="AM33" s="110"/>
      <c r="AN33" s="110"/>
      <c r="AO33" s="110"/>
      <c r="AP33" s="110"/>
      <c r="AQ33" s="110"/>
      <c r="AR33" s="110"/>
      <c r="AS33" s="110"/>
      <c r="AT33" s="111"/>
      <c r="AU33" s="111"/>
      <c r="AV33" s="111"/>
      <c r="AW33" s="111"/>
      <c r="AX33" s="111"/>
      <c r="AY33" s="133"/>
      <c r="AZ33" s="113"/>
      <c r="BA33" s="114"/>
      <c r="BB33" s="115"/>
      <c r="BC33" s="115"/>
      <c r="BD33" s="115"/>
      <c r="BE33" s="129"/>
      <c r="BF33" s="115"/>
      <c r="BG33" s="115"/>
      <c r="BH33" s="129"/>
      <c r="BI33" s="115"/>
      <c r="BJ33" s="115"/>
      <c r="BK33" s="129"/>
      <c r="BL33" s="115"/>
      <c r="BM33" s="115"/>
      <c r="CA33" s="118"/>
      <c r="CB33" s="119"/>
      <c r="CC33" s="119"/>
      <c r="CD33" s="118"/>
      <c r="CE33" s="118"/>
      <c r="CF33" s="118"/>
      <c r="CG33" s="118"/>
      <c r="CH33" s="118"/>
      <c r="CI33" s="118"/>
      <c r="CJ33" s="118"/>
      <c r="CK33" s="118"/>
      <c r="CL33" s="118"/>
      <c r="CM33" s="115"/>
      <c r="CN33" s="115"/>
      <c r="CO33" s="115"/>
      <c r="CP33" s="115"/>
      <c r="CQ33" s="120"/>
      <c r="CR33" s="100"/>
      <c r="CS33" s="111"/>
      <c r="CT33" s="115"/>
      <c r="CU33" s="122"/>
      <c r="CV33" s="118"/>
      <c r="CW33" s="119"/>
      <c r="CX33" s="119"/>
      <c r="CY33" s="118"/>
      <c r="CZ33" s="118"/>
      <c r="DA33" s="118"/>
      <c r="DB33" s="118"/>
      <c r="DC33" s="118"/>
      <c r="DD33" s="118"/>
      <c r="DE33" s="118"/>
      <c r="DF33" s="118"/>
      <c r="DG33" s="118"/>
      <c r="DH33" s="115"/>
      <c r="DI33" s="115"/>
      <c r="DJ33" s="115"/>
      <c r="DK33" s="115"/>
      <c r="DL33" s="120"/>
      <c r="DM33" s="100"/>
      <c r="DN33" s="111"/>
      <c r="DO33" s="115"/>
      <c r="DP33" s="130"/>
      <c r="DQ33" s="124"/>
      <c r="DR33" s="132"/>
      <c r="DS33" s="124"/>
      <c r="DT33" s="124"/>
      <c r="DU33" s="124"/>
      <c r="DV33" s="124"/>
      <c r="DW33" s="124"/>
      <c r="DX33" s="124"/>
      <c r="DY33" s="126"/>
      <c r="DZ33" s="56"/>
      <c r="EA33" s="56"/>
      <c r="EB33" s="56"/>
      <c r="EC33" s="56"/>
      <c r="ED33" s="28"/>
      <c r="EE33" s="28"/>
    </row>
    <row r="34" spans="1:135" ht="13" x14ac:dyDescent="0.15">
      <c r="AC34" s="107"/>
      <c r="AD34" s="108"/>
      <c r="AE34" s="4"/>
      <c r="AF34" s="107"/>
      <c r="AG34" s="136"/>
      <c r="AH34" s="110"/>
      <c r="AI34" s="110"/>
      <c r="AJ34" s="110"/>
      <c r="AK34" s="110"/>
      <c r="AL34" s="110"/>
      <c r="AM34" s="110"/>
      <c r="AN34" s="110"/>
      <c r="AO34" s="110"/>
      <c r="AP34" s="110"/>
      <c r="AQ34" s="110"/>
      <c r="AR34" s="110"/>
      <c r="AS34" s="110"/>
      <c r="AT34" s="111"/>
      <c r="AU34" s="111"/>
      <c r="AV34" s="111"/>
      <c r="AW34" s="111"/>
      <c r="AX34" s="111"/>
      <c r="AY34" s="133"/>
      <c r="AZ34" s="113"/>
      <c r="BA34" s="114"/>
      <c r="BB34" s="115"/>
      <c r="BC34" s="115"/>
      <c r="BD34" s="115"/>
      <c r="BE34" s="129"/>
      <c r="BF34" s="115"/>
      <c r="BG34" s="115"/>
      <c r="BH34" s="129"/>
      <c r="BI34" s="115"/>
      <c r="BJ34" s="115"/>
      <c r="BK34" s="129"/>
      <c r="BL34" s="115"/>
      <c r="BM34" s="115"/>
      <c r="CA34" s="118"/>
      <c r="CB34" s="119"/>
      <c r="CC34" s="119"/>
      <c r="CD34" s="118"/>
      <c r="CE34" s="118"/>
      <c r="CF34" s="118"/>
      <c r="CG34" s="118"/>
      <c r="CH34" s="118"/>
      <c r="CI34" s="118"/>
      <c r="CJ34" s="118"/>
      <c r="CK34" s="118"/>
      <c r="CL34" s="118"/>
      <c r="CM34" s="115"/>
      <c r="CN34" s="115"/>
      <c r="CO34" s="115"/>
      <c r="CP34" s="115"/>
      <c r="CQ34" s="120"/>
      <c r="CR34" s="100"/>
      <c r="CS34" s="111"/>
      <c r="CT34" s="115"/>
      <c r="CU34" s="122"/>
      <c r="CV34" s="118"/>
      <c r="CW34" s="119"/>
      <c r="CX34" s="119"/>
      <c r="CY34" s="118"/>
      <c r="CZ34" s="118"/>
      <c r="DA34" s="118"/>
      <c r="DB34" s="118"/>
      <c r="DC34" s="118"/>
      <c r="DD34" s="118"/>
      <c r="DE34" s="118"/>
      <c r="DF34" s="118"/>
      <c r="DG34" s="118"/>
      <c r="DH34" s="115"/>
      <c r="DI34" s="115"/>
      <c r="DJ34" s="115"/>
      <c r="DK34" s="115"/>
      <c r="DL34" s="120"/>
      <c r="DM34" s="100"/>
      <c r="DN34" s="111"/>
      <c r="DO34" s="115"/>
      <c r="DP34" s="130"/>
      <c r="DQ34" s="124"/>
      <c r="DR34" s="132"/>
      <c r="DS34" s="124"/>
      <c r="DT34" s="124"/>
      <c r="DU34" s="124"/>
      <c r="DV34" s="124"/>
      <c r="DW34" s="124"/>
      <c r="DX34" s="124"/>
      <c r="DY34" s="126"/>
      <c r="DZ34" s="59"/>
      <c r="EA34" s="59"/>
      <c r="EB34" s="59"/>
      <c r="EC34" s="59"/>
      <c r="ED34" s="196"/>
      <c r="EE34" s="196"/>
    </row>
    <row r="35" spans="1:135" ht="13" x14ac:dyDescent="0.15">
      <c r="AC35" s="107"/>
      <c r="AD35" s="108"/>
      <c r="AE35" s="4"/>
      <c r="AF35" s="107"/>
      <c r="AG35" s="136"/>
      <c r="AH35" s="110"/>
      <c r="AI35" s="110"/>
      <c r="AJ35" s="110"/>
      <c r="AK35" s="110"/>
      <c r="AL35" s="110"/>
      <c r="AM35" s="110"/>
      <c r="AN35" s="110"/>
      <c r="AO35" s="110"/>
      <c r="AP35" s="110"/>
      <c r="AQ35" s="110"/>
      <c r="AR35" s="110"/>
      <c r="AS35" s="110"/>
      <c r="AT35" s="111"/>
      <c r="AU35" s="111"/>
      <c r="AV35" s="111"/>
      <c r="AW35" s="111"/>
      <c r="AX35" s="111"/>
      <c r="AY35" s="133"/>
      <c r="AZ35" s="113"/>
      <c r="BA35" s="114"/>
      <c r="BB35" s="115"/>
      <c r="BC35" s="115"/>
      <c r="BD35" s="115"/>
      <c r="BE35" s="129"/>
      <c r="BF35" s="115"/>
      <c r="BG35" s="115"/>
      <c r="BH35" s="129"/>
      <c r="BI35" s="115"/>
      <c r="BJ35" s="115"/>
      <c r="BK35" s="129"/>
      <c r="BL35" s="115"/>
      <c r="BM35" s="115"/>
      <c r="CA35" s="118"/>
      <c r="CB35" s="119"/>
      <c r="CC35" s="119"/>
      <c r="CD35" s="118"/>
      <c r="CE35" s="118"/>
      <c r="CF35" s="118"/>
      <c r="CG35" s="118"/>
      <c r="CH35" s="118"/>
      <c r="CI35" s="118"/>
      <c r="CJ35" s="118"/>
      <c r="CK35" s="118"/>
      <c r="CL35" s="118"/>
      <c r="CM35" s="115"/>
      <c r="CN35" s="115"/>
      <c r="CO35" s="115"/>
      <c r="CP35" s="115"/>
      <c r="CQ35" s="120"/>
      <c r="CR35" s="100"/>
      <c r="CS35" s="111"/>
      <c r="CT35" s="115"/>
      <c r="CU35" s="122"/>
      <c r="CV35" s="118"/>
      <c r="CW35" s="119"/>
      <c r="CX35" s="119"/>
      <c r="CY35" s="118"/>
      <c r="CZ35" s="118"/>
      <c r="DA35" s="118"/>
      <c r="DB35" s="118"/>
      <c r="DC35" s="118"/>
      <c r="DD35" s="118"/>
      <c r="DE35" s="118"/>
      <c r="DF35" s="118"/>
      <c r="DG35" s="118"/>
      <c r="DH35" s="115"/>
      <c r="DI35" s="115"/>
      <c r="DJ35" s="115"/>
      <c r="DK35" s="115"/>
      <c r="DL35" s="120"/>
      <c r="DM35" s="100"/>
      <c r="DN35" s="111"/>
      <c r="DO35" s="115"/>
      <c r="DP35" s="130"/>
      <c r="DQ35" s="124"/>
      <c r="DR35" s="132"/>
      <c r="DS35" s="124"/>
      <c r="DT35" s="124"/>
      <c r="DU35" s="124"/>
      <c r="DV35" s="124"/>
      <c r="DW35" s="124"/>
      <c r="DX35" s="124"/>
      <c r="DY35" s="126"/>
      <c r="DZ35" s="59"/>
      <c r="EA35" s="59"/>
      <c r="EB35" s="59"/>
      <c r="EC35" s="59"/>
      <c r="ED35" s="196"/>
      <c r="EE35" s="196"/>
    </row>
    <row r="36" spans="1:135" ht="13" x14ac:dyDescent="0.15">
      <c r="AW36" s="196"/>
      <c r="DP36" s="137"/>
      <c r="DR36" s="137"/>
      <c r="DU36" s="4"/>
      <c r="DZ36" s="196"/>
      <c r="EA36" s="196"/>
      <c r="EB36" s="196"/>
      <c r="EC36" s="196"/>
      <c r="ED36" s="196"/>
      <c r="EE36" s="196"/>
    </row>
    <row r="37" spans="1:135" ht="13" x14ac:dyDescent="0.15">
      <c r="AW37" s="196"/>
      <c r="DP37" s="137"/>
      <c r="DR37" s="137"/>
      <c r="DU37" s="4"/>
      <c r="DZ37" s="196"/>
      <c r="EA37" s="196"/>
      <c r="EB37" s="196"/>
      <c r="EC37" s="196"/>
      <c r="ED37" s="196"/>
      <c r="EE37" s="196"/>
    </row>
    <row r="38" spans="1:135" ht="13" x14ac:dyDescent="0.15">
      <c r="AW38" s="196"/>
      <c r="DP38" s="137"/>
      <c r="DR38" s="137"/>
      <c r="DU38" s="4"/>
      <c r="DZ38" s="196"/>
      <c r="EA38" s="196"/>
      <c r="EB38" s="196"/>
      <c r="EC38" s="196"/>
      <c r="ED38" s="196"/>
      <c r="EE38" s="196"/>
    </row>
    <row r="39" spans="1:135" ht="13" x14ac:dyDescent="0.15">
      <c r="AW39" s="196"/>
      <c r="DP39" s="137"/>
      <c r="DR39" s="137"/>
      <c r="DU39" s="4"/>
      <c r="DZ39" s="196"/>
      <c r="EA39" s="196"/>
      <c r="EB39" s="196"/>
      <c r="EC39" s="196"/>
      <c r="ED39" s="196"/>
      <c r="EE39" s="196"/>
    </row>
    <row r="40" spans="1:135" ht="13" x14ac:dyDescent="0.15">
      <c r="AW40" s="196"/>
      <c r="DP40" s="137"/>
      <c r="DR40" s="137"/>
      <c r="DU40" s="4"/>
      <c r="DZ40" s="196"/>
      <c r="EA40" s="196"/>
      <c r="EB40" s="196"/>
      <c r="EC40" s="196"/>
      <c r="ED40" s="196"/>
      <c r="EE40" s="196"/>
    </row>
    <row r="41" spans="1:135" ht="13" x14ac:dyDescent="0.15">
      <c r="AW41" s="196"/>
      <c r="DR41" s="137"/>
      <c r="DU41" s="4"/>
      <c r="DZ41" s="196"/>
      <c r="EA41" s="196"/>
      <c r="EB41" s="196"/>
      <c r="EC41" s="196"/>
      <c r="ED41" s="196"/>
      <c r="EE41" s="196"/>
    </row>
    <row r="42" spans="1:135" ht="13" x14ac:dyDescent="0.15">
      <c r="AW42" s="196"/>
      <c r="DR42" s="137"/>
      <c r="DU42" s="4"/>
      <c r="DZ42" s="196"/>
      <c r="EA42" s="196"/>
      <c r="EB42" s="196"/>
      <c r="EC42" s="196"/>
      <c r="ED42" s="196"/>
      <c r="EE42" s="196"/>
    </row>
    <row r="43" spans="1:135" ht="13" x14ac:dyDescent="0.15">
      <c r="L43" s="57" t="s">
        <v>157</v>
      </c>
      <c r="M43" s="57" t="s">
        <v>158</v>
      </c>
      <c r="N43" s="57" t="s">
        <v>159</v>
      </c>
      <c r="AW43" s="196"/>
      <c r="DU43" s="4"/>
      <c r="DZ43" s="196"/>
      <c r="EA43" s="196"/>
      <c r="EB43" s="196"/>
      <c r="EC43" s="196"/>
      <c r="ED43" s="196"/>
      <c r="EE43" s="196"/>
    </row>
    <row r="44" spans="1:135" ht="13" x14ac:dyDescent="0.15">
      <c r="A44" s="57" t="s">
        <v>160</v>
      </c>
      <c r="AW44" s="196"/>
      <c r="DU44" s="4"/>
      <c r="DZ44" s="196"/>
      <c r="EA44" s="196"/>
      <c r="EB44" s="196"/>
      <c r="EC44" s="196"/>
      <c r="ED44" s="196"/>
      <c r="EE44" s="196"/>
    </row>
    <row r="45" spans="1:135" ht="13" x14ac:dyDescent="0.15">
      <c r="A45" s="139" t="s">
        <v>161</v>
      </c>
      <c r="B45" s="139" t="s">
        <v>117</v>
      </c>
      <c r="C45" s="139" t="s">
        <v>127</v>
      </c>
      <c r="D45" s="139" t="s">
        <v>162</v>
      </c>
      <c r="E45" s="139" t="s">
        <v>163</v>
      </c>
      <c r="F45" s="139" t="s">
        <v>164</v>
      </c>
      <c r="G45" s="139"/>
      <c r="H45" s="139" t="s">
        <v>165</v>
      </c>
      <c r="I45" s="139" t="s">
        <v>166</v>
      </c>
      <c r="J45" s="143"/>
      <c r="K45" s="143"/>
      <c r="L45" s="57" t="s">
        <v>117</v>
      </c>
      <c r="M45" s="57" t="s">
        <v>117</v>
      </c>
      <c r="N45" s="57" t="s">
        <v>117</v>
      </c>
      <c r="O45" s="57" t="s">
        <v>167</v>
      </c>
      <c r="AW45" s="196"/>
      <c r="DU45" s="4"/>
      <c r="DZ45" s="196"/>
      <c r="EA45" s="196"/>
      <c r="EB45" s="196"/>
      <c r="EC45" s="196"/>
      <c r="ED45" s="196"/>
      <c r="EE45" s="196"/>
    </row>
    <row r="46" spans="1:135" ht="13" x14ac:dyDescent="0.15">
      <c r="A46" s="139">
        <v>3</v>
      </c>
      <c r="B46" s="186" t="s">
        <v>758</v>
      </c>
      <c r="C46" s="192" t="s">
        <v>172</v>
      </c>
      <c r="D46" s="191" t="s">
        <v>711</v>
      </c>
      <c r="E46" s="141"/>
      <c r="F46" s="142"/>
      <c r="G46" s="141"/>
      <c r="H46" s="141">
        <v>0</v>
      </c>
      <c r="I46" s="143"/>
      <c r="J46" s="143"/>
      <c r="K46" s="143"/>
      <c r="L46" s="144" t="str">
        <f t="shared" ref="L46:L72" si="90">IF(ISERROR(SEARCH(L$43,B46)),B46,TRIM(LEFT(B46,SEARCH(L$43,B46)-1)))</f>
        <v>#3 Leia Hanafin</v>
      </c>
      <c r="M46" s="144" t="str">
        <f t="shared" ref="M46:N60" si="91">IF(ISERROR(SEARCH(M$43,L46)),L46,TRIM(LEFT(L46,SEARCH(M$43,L46)-1)))</f>
        <v>#3 Leia Hanafin</v>
      </c>
      <c r="N46" s="144" t="str">
        <f t="shared" si="91"/>
        <v>#3 Leia Hanafin</v>
      </c>
      <c r="O46" s="144" t="str">
        <f t="shared" ref="O46:O72" si="92">IF(NOT(ISNUMBER(H46)),H46,IF(H46&lt;3,VLOOKUP(H46,$Y$46:$Z$48,2,FALSE),CONCATENATE(H46+1,"th")))</f>
        <v>1st</v>
      </c>
      <c r="S46" s="57" t="s">
        <v>170</v>
      </c>
      <c r="T46" s="57">
        <v>1</v>
      </c>
      <c r="Y46" s="57">
        <v>0</v>
      </c>
      <c r="Z46" s="57" t="s">
        <v>171</v>
      </c>
      <c r="AW46" s="196"/>
      <c r="DU46" s="4"/>
      <c r="DZ46" s="196"/>
      <c r="EA46" s="196"/>
      <c r="EB46" s="196"/>
      <c r="EC46" s="196"/>
      <c r="ED46" s="196"/>
      <c r="EE46" s="196"/>
    </row>
    <row r="47" spans="1:135" ht="13" x14ac:dyDescent="0.15">
      <c r="A47" s="139">
        <v>4</v>
      </c>
      <c r="B47" s="186" t="s">
        <v>759</v>
      </c>
      <c r="C47" s="192" t="s">
        <v>170</v>
      </c>
      <c r="D47" s="191" t="s">
        <v>687</v>
      </c>
      <c r="E47" s="141"/>
      <c r="F47" s="142"/>
      <c r="G47" s="141"/>
      <c r="H47" s="141">
        <v>3</v>
      </c>
      <c r="I47" s="141"/>
      <c r="J47" s="143"/>
      <c r="K47" s="143"/>
      <c r="L47" s="144" t="str">
        <f t="shared" si="90"/>
        <v>#4 Taycee Wedin</v>
      </c>
      <c r="M47" s="144" t="str">
        <f t="shared" si="91"/>
        <v>#4 Taycee Wedin</v>
      </c>
      <c r="N47" s="144" t="str">
        <f t="shared" si="91"/>
        <v>#4 Taycee Wedin</v>
      </c>
      <c r="O47" s="144" t="str">
        <f t="shared" si="92"/>
        <v>4th</v>
      </c>
      <c r="S47" s="57" t="s">
        <v>172</v>
      </c>
      <c r="T47" s="57">
        <v>2</v>
      </c>
      <c r="Y47" s="57">
        <v>1</v>
      </c>
      <c r="Z47" s="57" t="s">
        <v>173</v>
      </c>
      <c r="AW47" s="196"/>
      <c r="DU47" s="4"/>
      <c r="DZ47" s="196"/>
      <c r="EA47" s="196"/>
      <c r="EB47" s="196"/>
      <c r="EC47" s="196"/>
      <c r="ED47" s="196"/>
      <c r="EE47" s="196"/>
    </row>
    <row r="48" spans="1:135" ht="13" x14ac:dyDescent="0.15">
      <c r="A48" s="139">
        <v>5</v>
      </c>
      <c r="B48" s="186" t="s">
        <v>760</v>
      </c>
      <c r="C48" s="192" t="s">
        <v>172</v>
      </c>
      <c r="D48" s="191" t="s">
        <v>692</v>
      </c>
      <c r="E48" s="141"/>
      <c r="F48" s="142"/>
      <c r="G48" s="141"/>
      <c r="H48" s="141">
        <v>4</v>
      </c>
      <c r="I48" s="141"/>
      <c r="J48" s="143"/>
      <c r="K48" s="143"/>
      <c r="L48" s="144" t="str">
        <f t="shared" si="90"/>
        <v>#5 Madeline Holland</v>
      </c>
      <c r="M48" s="144" t="str">
        <f t="shared" si="91"/>
        <v>#5 Madeline Holland</v>
      </c>
      <c r="N48" s="144" t="str">
        <f t="shared" si="91"/>
        <v>#5 Madeline Holland</v>
      </c>
      <c r="O48" s="144" t="str">
        <f t="shared" si="92"/>
        <v>5th</v>
      </c>
      <c r="S48" s="57" t="s">
        <v>168</v>
      </c>
      <c r="T48" s="57">
        <v>3</v>
      </c>
      <c r="Y48" s="57">
        <v>2</v>
      </c>
      <c r="Z48" s="57" t="s">
        <v>174</v>
      </c>
      <c r="AW48" s="196"/>
      <c r="DU48" s="4"/>
      <c r="DZ48" s="196"/>
      <c r="EA48" s="196"/>
      <c r="EB48" s="196"/>
      <c r="EC48" s="196"/>
      <c r="ED48" s="196"/>
      <c r="EE48" s="196"/>
    </row>
    <row r="49" spans="1:135" ht="13" x14ac:dyDescent="0.15">
      <c r="A49" s="139">
        <v>10</v>
      </c>
      <c r="B49" s="186" t="s">
        <v>761</v>
      </c>
      <c r="C49" s="192" t="s">
        <v>170</v>
      </c>
      <c r="D49" s="191" t="s">
        <v>687</v>
      </c>
      <c r="E49" s="141"/>
      <c r="F49" s="142"/>
      <c r="G49" s="141"/>
      <c r="H49" s="141">
        <v>1</v>
      </c>
      <c r="I49" s="141"/>
      <c r="J49" s="143"/>
      <c r="K49" s="143"/>
      <c r="L49" s="144" t="str">
        <f t="shared" si="90"/>
        <v>#10 Tayla Dalton</v>
      </c>
      <c r="M49" s="144" t="str">
        <f t="shared" si="91"/>
        <v>#10 Tayla Dalton</v>
      </c>
      <c r="N49" s="144" t="str">
        <f t="shared" si="91"/>
        <v>#10 Tayla Dalton</v>
      </c>
      <c r="O49" s="144" t="str">
        <f t="shared" si="92"/>
        <v>2nd</v>
      </c>
      <c r="S49" s="57" t="s">
        <v>23</v>
      </c>
      <c r="T49" s="57">
        <v>4</v>
      </c>
      <c r="Y49" s="57">
        <v>3</v>
      </c>
      <c r="AW49" s="196"/>
      <c r="DU49" s="4"/>
      <c r="DZ49" s="196"/>
      <c r="EA49" s="196"/>
      <c r="EB49" s="196"/>
      <c r="EC49" s="196"/>
      <c r="ED49" s="196"/>
      <c r="EE49" s="196"/>
    </row>
    <row r="50" spans="1:135" ht="13" x14ac:dyDescent="0.15">
      <c r="A50" s="139">
        <v>11</v>
      </c>
      <c r="B50" s="186" t="s">
        <v>762</v>
      </c>
      <c r="C50" s="192" t="s">
        <v>172</v>
      </c>
      <c r="D50" s="191" t="s">
        <v>687</v>
      </c>
      <c r="E50" s="141"/>
      <c r="F50" s="142"/>
      <c r="G50" s="141"/>
      <c r="H50" s="141">
        <v>1</v>
      </c>
      <c r="I50" s="141"/>
      <c r="J50" s="143"/>
      <c r="K50" s="143"/>
      <c r="L50" s="144" t="str">
        <f t="shared" si="90"/>
        <v>#11 Jade Kirisome</v>
      </c>
      <c r="M50" s="144" t="str">
        <f t="shared" si="91"/>
        <v>#11 Jade Kirisome</v>
      </c>
      <c r="N50" s="144" t="str">
        <f t="shared" si="91"/>
        <v>#11 Jade Kirisome</v>
      </c>
      <c r="O50" s="144" t="str">
        <f t="shared" si="92"/>
        <v>2nd</v>
      </c>
      <c r="S50" s="57" t="s">
        <v>175</v>
      </c>
      <c r="T50" s="57">
        <v>5</v>
      </c>
      <c r="Y50" s="57">
        <v>4</v>
      </c>
      <c r="AW50" s="196"/>
      <c r="DU50" s="4"/>
      <c r="DZ50" s="196"/>
      <c r="EA50" s="196"/>
      <c r="EB50" s="196"/>
      <c r="EC50" s="196"/>
      <c r="ED50" s="196"/>
      <c r="EE50" s="196"/>
    </row>
    <row r="51" spans="1:135" ht="13" x14ac:dyDescent="0.15">
      <c r="A51" s="139">
        <v>12</v>
      </c>
      <c r="B51" s="186" t="s">
        <v>763</v>
      </c>
      <c r="C51" s="192" t="s">
        <v>23</v>
      </c>
      <c r="D51" s="191" t="s">
        <v>690</v>
      </c>
      <c r="E51" s="141"/>
      <c r="F51" s="142"/>
      <c r="G51" s="141"/>
      <c r="H51" s="141">
        <v>3</v>
      </c>
      <c r="I51" s="141"/>
      <c r="J51" s="143"/>
      <c r="K51" s="143"/>
      <c r="L51" s="144" t="str">
        <f t="shared" si="90"/>
        <v>#12 Mia Grizelj</v>
      </c>
      <c r="M51" s="144" t="str">
        <f t="shared" si="91"/>
        <v>#12 Mia Grizelj</v>
      </c>
      <c r="N51" s="144" t="str">
        <f t="shared" si="91"/>
        <v>#12 Mia Grizelj</v>
      </c>
      <c r="O51" s="144" t="str">
        <f t="shared" si="92"/>
        <v>4th</v>
      </c>
      <c r="S51" s="57" t="s">
        <v>176</v>
      </c>
      <c r="T51" s="57">
        <v>2.5</v>
      </c>
      <c r="AW51" s="196"/>
      <c r="DU51" s="4"/>
      <c r="DZ51" s="196"/>
      <c r="EA51" s="196"/>
      <c r="EB51" s="196"/>
      <c r="EC51" s="196"/>
      <c r="ED51" s="196"/>
      <c r="EE51" s="196"/>
    </row>
    <row r="52" spans="1:135" ht="13" x14ac:dyDescent="0.15">
      <c r="A52" s="139">
        <v>14</v>
      </c>
      <c r="B52" s="186" t="s">
        <v>764</v>
      </c>
      <c r="C52" s="192" t="s">
        <v>170</v>
      </c>
      <c r="D52" s="191" t="s">
        <v>687</v>
      </c>
      <c r="E52" s="141"/>
      <c r="F52" s="142"/>
      <c r="G52" s="141"/>
      <c r="H52" s="141">
        <v>2</v>
      </c>
      <c r="I52" s="141"/>
      <c r="J52" s="143"/>
      <c r="K52" s="143"/>
      <c r="L52" s="144" t="str">
        <f t="shared" si="90"/>
        <v>#14 Jordyn Boesel</v>
      </c>
      <c r="M52" s="144" t="str">
        <f t="shared" si="91"/>
        <v>#14 Jordyn Boesel</v>
      </c>
      <c r="N52" s="144" t="str">
        <f t="shared" si="91"/>
        <v>#14 Jordyn Boesel</v>
      </c>
      <c r="O52" s="144" t="str">
        <f t="shared" si="92"/>
        <v>3rd</v>
      </c>
      <c r="S52" s="57" t="s">
        <v>177</v>
      </c>
      <c r="T52" s="57">
        <v>2.5</v>
      </c>
      <c r="AW52" s="196"/>
      <c r="DU52" s="4"/>
      <c r="DZ52" s="196"/>
      <c r="EA52" s="196"/>
      <c r="EB52" s="196"/>
      <c r="EC52" s="196"/>
      <c r="ED52" s="196"/>
      <c r="EE52" s="196"/>
    </row>
    <row r="53" spans="1:135" ht="13" x14ac:dyDescent="0.15">
      <c r="A53" s="139">
        <v>20</v>
      </c>
      <c r="B53" s="186" t="s">
        <v>765</v>
      </c>
      <c r="C53" s="192" t="s">
        <v>170</v>
      </c>
      <c r="D53" s="191" t="s">
        <v>687</v>
      </c>
      <c r="E53" s="141"/>
      <c r="F53" s="142"/>
      <c r="G53" s="141"/>
      <c r="H53" s="141">
        <v>1</v>
      </c>
      <c r="I53" s="141"/>
      <c r="J53" s="143"/>
      <c r="K53" s="143"/>
      <c r="L53" s="144" t="str">
        <f t="shared" si="90"/>
        <v>#20 Hannah Rapp</v>
      </c>
      <c r="M53" s="144" t="str">
        <f t="shared" si="91"/>
        <v>#20 Hannah Rapp</v>
      </c>
      <c r="N53" s="144" t="str">
        <f t="shared" si="91"/>
        <v>#20 Hannah Rapp</v>
      </c>
      <c r="O53" s="144" t="str">
        <f t="shared" si="92"/>
        <v>2nd</v>
      </c>
      <c r="S53" s="57" t="s">
        <v>76</v>
      </c>
      <c r="T53" s="57">
        <v>1.5</v>
      </c>
      <c r="AW53" s="196"/>
      <c r="DU53" s="4"/>
      <c r="DZ53" s="196"/>
      <c r="EA53" s="196"/>
      <c r="EB53" s="196"/>
      <c r="EC53" s="196"/>
      <c r="ED53" s="196"/>
      <c r="EE53" s="196"/>
    </row>
    <row r="54" spans="1:135" ht="13" x14ac:dyDescent="0.15">
      <c r="A54" s="139">
        <v>22</v>
      </c>
      <c r="B54" s="186" t="s">
        <v>766</v>
      </c>
      <c r="C54" s="192" t="s">
        <v>168</v>
      </c>
      <c r="D54" s="191" t="s">
        <v>689</v>
      </c>
      <c r="E54" s="141"/>
      <c r="F54" s="142"/>
      <c r="G54" s="141"/>
      <c r="H54" s="141">
        <v>0</v>
      </c>
      <c r="I54" s="143"/>
      <c r="J54" s="143"/>
      <c r="K54" s="143"/>
      <c r="L54" s="144" t="str">
        <f t="shared" si="90"/>
        <v>#22 Ellie Croco</v>
      </c>
      <c r="M54" s="144" t="str">
        <f t="shared" si="91"/>
        <v>#22 Ellie Croco</v>
      </c>
      <c r="N54" s="144" t="str">
        <f t="shared" si="91"/>
        <v>#22 Ellie Croco</v>
      </c>
      <c r="O54" s="144" t="str">
        <f t="shared" si="92"/>
        <v>1st</v>
      </c>
      <c r="S54" s="57" t="s">
        <v>178</v>
      </c>
      <c r="T54" s="57">
        <v>3.5</v>
      </c>
      <c r="AW54" s="196"/>
      <c r="DU54" s="4"/>
      <c r="DZ54" s="196"/>
      <c r="EA54" s="196"/>
      <c r="EB54" s="196"/>
      <c r="EC54" s="196"/>
      <c r="ED54" s="196"/>
      <c r="EE54" s="196"/>
    </row>
    <row r="55" spans="1:135" ht="13" x14ac:dyDescent="0.15">
      <c r="A55" s="139">
        <v>23</v>
      </c>
      <c r="B55" s="186" t="s">
        <v>767</v>
      </c>
      <c r="C55" s="192" t="s">
        <v>168</v>
      </c>
      <c r="D55" s="191" t="s">
        <v>169</v>
      </c>
      <c r="E55" s="141"/>
      <c r="F55" s="142"/>
      <c r="G55" s="141"/>
      <c r="H55" s="141">
        <v>3</v>
      </c>
      <c r="I55" s="143"/>
      <c r="J55" s="143"/>
      <c r="K55" s="143"/>
      <c r="L55" s="144" t="str">
        <f t="shared" si="90"/>
        <v>#23 Emily Codding</v>
      </c>
      <c r="M55" s="144" t="str">
        <f t="shared" si="91"/>
        <v>#23 Emily Codding</v>
      </c>
      <c r="N55" s="144" t="str">
        <f t="shared" si="91"/>
        <v>#23 Emily Codding</v>
      </c>
      <c r="O55" s="144" t="str">
        <f t="shared" si="92"/>
        <v>4th</v>
      </c>
      <c r="S55" s="57" t="s">
        <v>179</v>
      </c>
      <c r="T55" s="57">
        <v>3</v>
      </c>
      <c r="AW55" s="196"/>
      <c r="DU55" s="4"/>
      <c r="DZ55" s="196"/>
      <c r="EA55" s="196"/>
      <c r="EB55" s="196"/>
      <c r="EC55" s="196"/>
      <c r="ED55" s="196"/>
      <c r="EE55" s="196"/>
    </row>
    <row r="56" spans="1:135" ht="13" x14ac:dyDescent="0.15">
      <c r="A56" s="139">
        <v>24</v>
      </c>
      <c r="B56" s="186" t="s">
        <v>768</v>
      </c>
      <c r="C56" s="192" t="s">
        <v>172</v>
      </c>
      <c r="D56" s="191" t="s">
        <v>711</v>
      </c>
      <c r="E56" s="141"/>
      <c r="F56" s="142"/>
      <c r="G56" s="141"/>
      <c r="H56" s="141">
        <v>0</v>
      </c>
      <c r="I56" s="143"/>
      <c r="J56" s="143"/>
      <c r="K56" s="143"/>
      <c r="L56" s="144" t="str">
        <f t="shared" si="90"/>
        <v>#24 Brianna Simonich</v>
      </c>
      <c r="M56" s="144" t="str">
        <f t="shared" si="91"/>
        <v>#24 Brianna Simonich</v>
      </c>
      <c r="N56" s="144" t="str">
        <f t="shared" si="91"/>
        <v>#24 Brianna Simonich</v>
      </c>
      <c r="O56" s="144" t="str">
        <f t="shared" si="92"/>
        <v>1st</v>
      </c>
      <c r="AW56" s="196"/>
      <c r="DU56" s="4"/>
      <c r="DZ56" s="196"/>
      <c r="EA56" s="196"/>
      <c r="EB56" s="196"/>
      <c r="EC56" s="196"/>
      <c r="ED56" s="196"/>
      <c r="EE56" s="196"/>
    </row>
    <row r="57" spans="1:135" ht="13" x14ac:dyDescent="0.15">
      <c r="A57" s="139">
        <v>30</v>
      </c>
      <c r="B57" s="186" t="s">
        <v>769</v>
      </c>
      <c r="C57" s="192" t="s">
        <v>23</v>
      </c>
      <c r="D57" s="191" t="s">
        <v>713</v>
      </c>
      <c r="E57" s="141"/>
      <c r="F57" s="142"/>
      <c r="G57" s="141"/>
      <c r="H57" s="141">
        <v>2</v>
      </c>
      <c r="I57" s="141"/>
      <c r="J57" s="143"/>
      <c r="K57" s="143"/>
      <c r="L57" s="144" t="str">
        <f t="shared" si="90"/>
        <v>#30 Amy West</v>
      </c>
      <c r="M57" s="144" t="str">
        <f t="shared" si="91"/>
        <v>#30 Amy West</v>
      </c>
      <c r="N57" s="144" t="str">
        <f t="shared" si="91"/>
        <v>#30 Amy West</v>
      </c>
      <c r="O57" s="144" t="str">
        <f t="shared" si="92"/>
        <v>3rd</v>
      </c>
      <c r="AW57" s="196"/>
      <c r="DU57" s="4"/>
      <c r="DZ57" s="196"/>
      <c r="EA57" s="196"/>
      <c r="EB57" s="196"/>
      <c r="EC57" s="196"/>
      <c r="ED57" s="196"/>
      <c r="EE57" s="196"/>
    </row>
    <row r="58" spans="1:135" ht="13" x14ac:dyDescent="0.15">
      <c r="A58" s="139">
        <v>32</v>
      </c>
      <c r="B58" s="186" t="s">
        <v>770</v>
      </c>
      <c r="C58" s="192" t="s">
        <v>168</v>
      </c>
      <c r="D58" s="191" t="s">
        <v>689</v>
      </c>
      <c r="E58" s="141"/>
      <c r="F58" s="142"/>
      <c r="G58" s="141"/>
      <c r="H58" s="141"/>
      <c r="I58" s="141"/>
      <c r="J58" s="143"/>
      <c r="K58" s="143"/>
      <c r="L58" s="144" t="str">
        <f t="shared" si="90"/>
        <v>#32 Finau Tonga</v>
      </c>
      <c r="M58" s="144" t="str">
        <f t="shared" si="91"/>
        <v>#32 Finau Tonga</v>
      </c>
      <c r="N58" s="144" t="str">
        <f t="shared" si="91"/>
        <v>#32 Finau Tonga</v>
      </c>
      <c r="O58" s="144">
        <f t="shared" si="92"/>
        <v>0</v>
      </c>
      <c r="AW58" s="196"/>
      <c r="DU58" s="4"/>
      <c r="DZ58" s="196"/>
      <c r="EA58" s="196"/>
      <c r="EB58" s="196"/>
      <c r="EC58" s="196"/>
      <c r="ED58" s="196"/>
      <c r="EE58" s="196"/>
    </row>
    <row r="59" spans="1:135" ht="13" x14ac:dyDescent="0.15">
      <c r="A59" s="139"/>
      <c r="B59" s="141"/>
      <c r="C59" s="141"/>
      <c r="D59" s="145"/>
      <c r="E59" s="141"/>
      <c r="F59" s="142"/>
      <c r="G59" s="141"/>
      <c r="H59" s="141"/>
      <c r="I59" s="141"/>
      <c r="J59" s="143"/>
      <c r="K59" s="143"/>
      <c r="L59" s="144">
        <f t="shared" si="90"/>
        <v>0</v>
      </c>
      <c r="M59" s="144">
        <f t="shared" si="91"/>
        <v>0</v>
      </c>
      <c r="N59" s="144">
        <f t="shared" si="91"/>
        <v>0</v>
      </c>
      <c r="O59" s="144">
        <f t="shared" si="92"/>
        <v>0</v>
      </c>
      <c r="AK59" s="197"/>
      <c r="AN59" s="197"/>
      <c r="AQ59" s="197"/>
      <c r="AT59" s="197"/>
      <c r="AW59" s="201"/>
      <c r="DU59" s="4"/>
      <c r="DZ59" s="196"/>
      <c r="EA59" s="196"/>
      <c r="EB59" s="196"/>
      <c r="EC59" s="196"/>
      <c r="ED59" s="196"/>
      <c r="EE59" s="196"/>
    </row>
    <row r="60" spans="1:135" ht="13" x14ac:dyDescent="0.15">
      <c r="A60" s="139"/>
      <c r="B60" s="141"/>
      <c r="C60" s="141"/>
      <c r="D60" s="145"/>
      <c r="E60" s="141"/>
      <c r="F60" s="142"/>
      <c r="G60" s="141"/>
      <c r="H60" s="141"/>
      <c r="I60" s="141"/>
      <c r="J60" s="143"/>
      <c r="K60" s="143"/>
      <c r="L60" s="144">
        <f t="shared" si="90"/>
        <v>0</v>
      </c>
      <c r="M60" s="144">
        <f t="shared" si="91"/>
        <v>0</v>
      </c>
      <c r="N60" s="144">
        <f t="shared" si="91"/>
        <v>0</v>
      </c>
      <c r="O60" s="144">
        <f t="shared" si="92"/>
        <v>0</v>
      </c>
      <c r="AK60" s="197"/>
      <c r="AL60" s="197"/>
      <c r="AN60" s="197"/>
      <c r="AO60" s="197"/>
      <c r="AQ60" s="197"/>
      <c r="AR60" s="197"/>
      <c r="AT60" s="197"/>
      <c r="AU60" s="197"/>
      <c r="AW60" s="197"/>
      <c r="AX60" s="197"/>
      <c r="DU60" s="4"/>
      <c r="DZ60" s="196"/>
      <c r="EA60" s="196"/>
      <c r="EB60" s="196"/>
      <c r="EC60" s="196"/>
      <c r="ED60" s="196"/>
      <c r="EE60" s="196"/>
    </row>
    <row r="61" spans="1:135" ht="13" x14ac:dyDescent="0.15">
      <c r="A61" s="139"/>
      <c r="B61" s="141"/>
      <c r="C61" s="141"/>
      <c r="D61" s="145"/>
      <c r="E61" s="141"/>
      <c r="F61" s="142"/>
      <c r="G61" s="141"/>
      <c r="H61" s="141"/>
      <c r="I61" s="141"/>
      <c r="J61" s="143"/>
      <c r="K61" s="143"/>
      <c r="L61" s="144">
        <f t="shared" si="90"/>
        <v>0</v>
      </c>
      <c r="M61" s="144">
        <f t="shared" ref="M61:N72" si="93">IF(ISERROR(SEARCH(M$43,L61)),L61,TRIM(LEFT(L61,SEARCH(M$43,L61)-1)))</f>
        <v>0</v>
      </c>
      <c r="N61" s="144">
        <f t="shared" si="93"/>
        <v>0</v>
      </c>
      <c r="O61" s="144">
        <f t="shared" si="92"/>
        <v>0</v>
      </c>
      <c r="AL61" s="197"/>
      <c r="AO61" s="197"/>
      <c r="AR61" s="197"/>
      <c r="AU61" s="197"/>
      <c r="AW61" s="196"/>
      <c r="AX61" s="197"/>
      <c r="DU61" s="4"/>
      <c r="DZ61" s="196"/>
      <c r="EA61" s="196"/>
      <c r="EB61" s="196"/>
      <c r="EC61" s="196"/>
      <c r="ED61" s="196"/>
      <c r="EE61" s="196"/>
    </row>
    <row r="62" spans="1:135" ht="13" x14ac:dyDescent="0.15">
      <c r="A62" s="139"/>
      <c r="B62" s="141"/>
      <c r="C62" s="141"/>
      <c r="D62" s="141"/>
      <c r="E62" s="141"/>
      <c r="F62" s="142"/>
      <c r="G62" s="141"/>
      <c r="H62" s="141"/>
      <c r="I62" s="141"/>
      <c r="J62" s="143"/>
      <c r="K62" s="143"/>
      <c r="L62" s="144">
        <f t="shared" si="90"/>
        <v>0</v>
      </c>
      <c r="M62" s="144">
        <f t="shared" si="93"/>
        <v>0</v>
      </c>
      <c r="N62" s="144">
        <f t="shared" si="93"/>
        <v>0</v>
      </c>
      <c r="O62" s="144">
        <f t="shared" si="92"/>
        <v>0</v>
      </c>
      <c r="AN62" s="197"/>
      <c r="AQ62" s="197"/>
      <c r="AT62" s="197"/>
      <c r="AW62" s="201"/>
      <c r="BA62" s="197"/>
      <c r="DU62" s="4"/>
      <c r="DZ62" s="196"/>
      <c r="EA62" s="196"/>
      <c r="EB62" s="196"/>
      <c r="EC62" s="196"/>
      <c r="ED62" s="196"/>
      <c r="EE62" s="196"/>
    </row>
    <row r="63" spans="1:135" ht="13" x14ac:dyDescent="0.15">
      <c r="A63" s="139"/>
      <c r="B63" s="141"/>
      <c r="C63" s="141"/>
      <c r="D63" s="145"/>
      <c r="E63" s="141"/>
      <c r="F63" s="142"/>
      <c r="G63" s="141"/>
      <c r="H63" s="141"/>
      <c r="I63" s="141"/>
      <c r="J63" s="143"/>
      <c r="K63" s="143"/>
      <c r="L63" s="144">
        <f t="shared" si="90"/>
        <v>0</v>
      </c>
      <c r="M63" s="144">
        <f t="shared" si="93"/>
        <v>0</v>
      </c>
      <c r="N63" s="144">
        <f t="shared" si="93"/>
        <v>0</v>
      </c>
      <c r="O63" s="144">
        <f t="shared" si="92"/>
        <v>0</v>
      </c>
      <c r="AN63" s="197"/>
      <c r="AQ63" s="197"/>
      <c r="AT63" s="197"/>
      <c r="AW63" s="197"/>
      <c r="BA63" s="197"/>
      <c r="DU63" s="4"/>
      <c r="DZ63" s="196"/>
      <c r="EA63" s="196"/>
      <c r="EB63" s="196"/>
      <c r="EC63" s="196"/>
      <c r="ED63" s="196"/>
      <c r="EE63" s="196"/>
    </row>
    <row r="64" spans="1:135" ht="13" x14ac:dyDescent="0.15">
      <c r="A64" s="139"/>
      <c r="B64" s="141"/>
      <c r="C64" s="141"/>
      <c r="D64" s="145"/>
      <c r="E64" s="141"/>
      <c r="F64" s="142"/>
      <c r="G64" s="141"/>
      <c r="H64" s="141"/>
      <c r="I64" s="141"/>
      <c r="J64" s="143"/>
      <c r="K64" s="143"/>
      <c r="L64" s="144">
        <f t="shared" si="90"/>
        <v>0</v>
      </c>
      <c r="M64" s="144">
        <f t="shared" si="93"/>
        <v>0</v>
      </c>
      <c r="N64" s="144">
        <f t="shared" si="93"/>
        <v>0</v>
      </c>
      <c r="O64" s="144">
        <f t="shared" si="92"/>
        <v>0</v>
      </c>
      <c r="AW64" s="196"/>
      <c r="DU64" s="4"/>
      <c r="DZ64" s="196"/>
      <c r="EA64" s="196"/>
      <c r="EB64" s="196"/>
      <c r="EC64" s="196"/>
      <c r="ED64" s="196"/>
      <c r="EE64" s="196"/>
    </row>
    <row r="65" spans="1:135" ht="13" x14ac:dyDescent="0.15">
      <c r="A65" s="139"/>
      <c r="B65" s="141"/>
      <c r="C65" s="141"/>
      <c r="D65" s="145"/>
      <c r="E65" s="141"/>
      <c r="F65" s="142"/>
      <c r="G65" s="141"/>
      <c r="H65" s="141"/>
      <c r="I65" s="141"/>
      <c r="J65" s="143"/>
      <c r="K65" s="143"/>
      <c r="L65" s="144">
        <f t="shared" si="90"/>
        <v>0</v>
      </c>
      <c r="M65" s="144">
        <f t="shared" si="93"/>
        <v>0</v>
      </c>
      <c r="N65" s="144">
        <f t="shared" si="93"/>
        <v>0</v>
      </c>
      <c r="O65" s="144">
        <f t="shared" si="92"/>
        <v>0</v>
      </c>
      <c r="AW65" s="196"/>
      <c r="DU65" s="4"/>
      <c r="DZ65" s="196"/>
      <c r="EA65" s="196"/>
      <c r="EB65" s="196"/>
      <c r="EC65" s="196"/>
      <c r="ED65" s="196"/>
      <c r="EE65" s="196"/>
    </row>
    <row r="66" spans="1:135" ht="13" x14ac:dyDescent="0.15">
      <c r="A66" s="143"/>
      <c r="B66" s="143"/>
      <c r="C66" s="143"/>
      <c r="D66" s="143"/>
      <c r="E66" s="143"/>
      <c r="F66" s="143"/>
      <c r="G66" s="143"/>
      <c r="H66" s="143"/>
      <c r="I66" s="143"/>
      <c r="J66" s="143"/>
      <c r="K66" s="143"/>
      <c r="L66" s="144">
        <f t="shared" si="90"/>
        <v>0</v>
      </c>
      <c r="M66" s="144">
        <f t="shared" si="93"/>
        <v>0</v>
      </c>
      <c r="N66" s="144">
        <f t="shared" si="93"/>
        <v>0</v>
      </c>
      <c r="O66" s="144">
        <f t="shared" si="92"/>
        <v>0</v>
      </c>
      <c r="AW66" s="196"/>
      <c r="DU66" s="4"/>
      <c r="DZ66" s="196"/>
      <c r="EA66" s="196"/>
      <c r="EB66" s="196"/>
      <c r="EC66" s="196"/>
      <c r="ED66" s="196"/>
      <c r="EE66" s="196"/>
    </row>
    <row r="67" spans="1:135" ht="13" x14ac:dyDescent="0.15">
      <c r="A67" s="143"/>
      <c r="B67" s="143"/>
      <c r="C67" s="143"/>
      <c r="D67" s="143"/>
      <c r="E67" s="143"/>
      <c r="F67" s="143"/>
      <c r="G67" s="143"/>
      <c r="H67" s="143"/>
      <c r="I67" s="143"/>
      <c r="J67" s="143"/>
      <c r="K67" s="143"/>
      <c r="L67" s="144">
        <f t="shared" si="90"/>
        <v>0</v>
      </c>
      <c r="M67" s="144">
        <f t="shared" si="93"/>
        <v>0</v>
      </c>
      <c r="N67" s="144">
        <f t="shared" si="93"/>
        <v>0</v>
      </c>
      <c r="O67" s="144">
        <f t="shared" si="92"/>
        <v>0</v>
      </c>
      <c r="AS67" s="197"/>
      <c r="AV67" s="197"/>
      <c r="AW67" s="196"/>
      <c r="AZ67" s="197"/>
      <c r="BC67" s="197"/>
      <c r="DU67" s="4"/>
      <c r="DZ67" s="196"/>
      <c r="EA67" s="196"/>
      <c r="EB67" s="196"/>
      <c r="EC67" s="196"/>
      <c r="ED67" s="196"/>
      <c r="EE67" s="196"/>
    </row>
    <row r="68" spans="1:135" ht="13" x14ac:dyDescent="0.15">
      <c r="A68" s="143"/>
      <c r="B68" s="143"/>
      <c r="C68" s="143"/>
      <c r="D68" s="143"/>
      <c r="E68" s="143"/>
      <c r="F68" s="143"/>
      <c r="G68" s="143"/>
      <c r="H68" s="143"/>
      <c r="I68" s="143"/>
      <c r="J68" s="143"/>
      <c r="K68" s="143"/>
      <c r="L68" s="144">
        <f t="shared" si="90"/>
        <v>0</v>
      </c>
      <c r="M68" s="144">
        <f t="shared" si="93"/>
        <v>0</v>
      </c>
      <c r="N68" s="144">
        <f t="shared" si="93"/>
        <v>0</v>
      </c>
      <c r="O68" s="144">
        <f t="shared" si="92"/>
        <v>0</v>
      </c>
      <c r="AS68" s="197"/>
      <c r="AV68" s="197"/>
      <c r="AW68" s="196"/>
      <c r="AZ68" s="197"/>
      <c r="BC68" s="197"/>
      <c r="DU68" s="4"/>
      <c r="DZ68" s="196"/>
      <c r="EA68" s="196"/>
      <c r="EB68" s="196"/>
      <c r="EC68" s="196"/>
      <c r="ED68" s="196"/>
      <c r="EE68" s="196"/>
    </row>
    <row r="69" spans="1:135" ht="13" x14ac:dyDescent="0.15">
      <c r="A69" s="143"/>
      <c r="B69" s="143"/>
      <c r="C69" s="143"/>
      <c r="D69" s="143"/>
      <c r="E69" s="143"/>
      <c r="F69" s="143"/>
      <c r="G69" s="143"/>
      <c r="H69" s="143"/>
      <c r="I69" s="143"/>
      <c r="J69" s="143"/>
      <c r="K69" s="143"/>
      <c r="L69" s="144">
        <f t="shared" si="90"/>
        <v>0</v>
      </c>
      <c r="M69" s="144">
        <f t="shared" si="93"/>
        <v>0</v>
      </c>
      <c r="N69" s="144">
        <f t="shared" si="93"/>
        <v>0</v>
      </c>
      <c r="O69" s="144">
        <f t="shared" si="92"/>
        <v>0</v>
      </c>
      <c r="AW69" s="196"/>
      <c r="DU69" s="4"/>
      <c r="DZ69" s="196"/>
      <c r="EA69" s="196"/>
      <c r="EB69" s="196"/>
      <c r="EC69" s="196"/>
      <c r="ED69" s="196"/>
      <c r="EE69" s="196"/>
    </row>
    <row r="70" spans="1:135" ht="13" x14ac:dyDescent="0.15">
      <c r="A70" s="143"/>
      <c r="B70" s="143"/>
      <c r="C70" s="143"/>
      <c r="D70" s="143"/>
      <c r="E70" s="143"/>
      <c r="F70" s="143"/>
      <c r="G70" s="143"/>
      <c r="H70" s="143"/>
      <c r="I70" s="143"/>
      <c r="J70" s="143"/>
      <c r="K70" s="143"/>
      <c r="L70" s="144">
        <f t="shared" si="90"/>
        <v>0</v>
      </c>
      <c r="M70" s="144">
        <f t="shared" si="93"/>
        <v>0</v>
      </c>
      <c r="N70" s="144">
        <f t="shared" si="93"/>
        <v>0</v>
      </c>
      <c r="O70" s="144">
        <f t="shared" si="92"/>
        <v>0</v>
      </c>
      <c r="AW70" s="196"/>
      <c r="DU70" s="4"/>
      <c r="DZ70" s="196"/>
      <c r="EA70" s="196"/>
      <c r="EB70" s="196"/>
      <c r="EC70" s="196"/>
      <c r="ED70" s="196"/>
      <c r="EE70" s="196"/>
    </row>
    <row r="71" spans="1:135" ht="13" x14ac:dyDescent="0.15">
      <c r="A71" s="143"/>
      <c r="B71" s="143"/>
      <c r="C71" s="143"/>
      <c r="D71" s="143"/>
      <c r="E71" s="143"/>
      <c r="F71" s="143"/>
      <c r="G71" s="143"/>
      <c r="H71" s="143"/>
      <c r="I71" s="143"/>
      <c r="J71" s="143"/>
      <c r="K71" s="143"/>
      <c r="L71" s="144">
        <f t="shared" si="90"/>
        <v>0</v>
      </c>
      <c r="M71" s="144">
        <f t="shared" si="93"/>
        <v>0</v>
      </c>
      <c r="N71" s="144">
        <f t="shared" si="93"/>
        <v>0</v>
      </c>
      <c r="O71" s="144">
        <f t="shared" si="92"/>
        <v>0</v>
      </c>
      <c r="AW71" s="196"/>
      <c r="DU71" s="4"/>
      <c r="DZ71" s="196"/>
      <c r="EA71" s="196"/>
      <c r="EB71" s="196"/>
      <c r="EC71" s="196"/>
      <c r="ED71" s="196"/>
      <c r="EE71" s="196"/>
    </row>
    <row r="72" spans="1:135" ht="13" x14ac:dyDescent="0.15">
      <c r="A72" s="143"/>
      <c r="B72" s="143"/>
      <c r="C72" s="143"/>
      <c r="D72" s="143"/>
      <c r="E72" s="143"/>
      <c r="F72" s="143"/>
      <c r="G72" s="143"/>
      <c r="H72" s="143"/>
      <c r="I72" s="143"/>
      <c r="J72" s="143"/>
      <c r="K72" s="143"/>
      <c r="L72" s="144">
        <f t="shared" si="90"/>
        <v>0</v>
      </c>
      <c r="M72" s="144">
        <f t="shared" si="93"/>
        <v>0</v>
      </c>
      <c r="N72" s="144">
        <f t="shared" si="93"/>
        <v>0</v>
      </c>
      <c r="O72" s="144">
        <f t="shared" si="92"/>
        <v>0</v>
      </c>
      <c r="AW72" s="196"/>
      <c r="DU72" s="4"/>
      <c r="DZ72" s="196"/>
      <c r="EA72" s="196"/>
      <c r="EB72" s="196"/>
      <c r="EC72" s="196"/>
      <c r="ED72" s="196"/>
      <c r="EE72" s="196"/>
    </row>
    <row r="73" spans="1:135" ht="13" x14ac:dyDescent="0.15">
      <c r="AW73" s="196"/>
      <c r="DU73" s="4"/>
      <c r="DZ73" s="196"/>
      <c r="EA73" s="196"/>
      <c r="EB73" s="196"/>
      <c r="EC73" s="196"/>
      <c r="ED73" s="196"/>
      <c r="EE73" s="196"/>
    </row>
    <row r="74" spans="1:135" ht="13" x14ac:dyDescent="0.15">
      <c r="AW74" s="196"/>
      <c r="DU74" s="4"/>
      <c r="DZ74" s="196"/>
      <c r="EA74" s="196"/>
      <c r="EB74" s="196"/>
      <c r="EC74" s="196"/>
      <c r="ED74" s="196"/>
      <c r="EE74" s="196"/>
    </row>
    <row r="75" spans="1:135" ht="13" x14ac:dyDescent="0.15">
      <c r="S75" s="195">
        <f>_xlfn.XLOOKUP(B87, AZ:AZ, BC:BC)</f>
        <v>1965</v>
      </c>
      <c r="T75" s="180" t="s">
        <v>647</v>
      </c>
      <c r="AW75" s="196"/>
      <c r="DU75" s="4"/>
      <c r="DZ75" s="196"/>
      <c r="EA75" s="196"/>
      <c r="EB75" s="196"/>
      <c r="EC75" s="196"/>
      <c r="ED75" s="196"/>
      <c r="EE75" s="196"/>
    </row>
    <row r="76" spans="1:135" ht="13" x14ac:dyDescent="0.15">
      <c r="S76" s="195">
        <f>_xlfn.XLOOKUP(B87,AG:AG, AJ:AJ)</f>
        <v>1947</v>
      </c>
      <c r="T76" s="180" t="s">
        <v>648</v>
      </c>
      <c r="AF76" s="180" t="s">
        <v>646</v>
      </c>
      <c r="AW76" s="196"/>
      <c r="DU76" s="4"/>
      <c r="DZ76" s="196"/>
      <c r="EA76" s="196"/>
      <c r="EB76" s="196"/>
      <c r="EC76" s="196"/>
      <c r="ED76" s="196"/>
      <c r="EE76" s="196"/>
    </row>
    <row r="77" spans="1:135" ht="13" x14ac:dyDescent="0.15">
      <c r="I77" s="57" t="s">
        <v>180</v>
      </c>
      <c r="S77" s="195">
        <f>_xlfn.XLOOKUP(B87, AG:AG, AK:AK)</f>
        <v>1491</v>
      </c>
      <c r="T77" s="180" t="s">
        <v>649</v>
      </c>
      <c r="AW77" s="196"/>
      <c r="DU77" s="4"/>
      <c r="DZ77" s="196"/>
      <c r="EA77" s="196"/>
      <c r="EB77" s="196"/>
      <c r="EC77" s="196"/>
      <c r="ED77" s="196"/>
      <c r="EE77" s="196"/>
    </row>
    <row r="78" spans="1:135" ht="13" x14ac:dyDescent="0.15">
      <c r="A78" s="146" t="s">
        <v>181</v>
      </c>
      <c r="I78" s="144">
        <f>AVERAGE(AE80:AE422)</f>
        <v>78.867829202468712</v>
      </c>
      <c r="J78" s="144">
        <f>AVERAGE(AX80:AX422)</f>
        <v>78.688849641925913</v>
      </c>
      <c r="S78" s="195">
        <f>_xlfn.XLOOKUP(B87, AZ:AZ, BD:BD)</f>
        <v>1726</v>
      </c>
      <c r="T78" s="180" t="s">
        <v>650</v>
      </c>
      <c r="AW78" s="196"/>
      <c r="DU78" s="4"/>
      <c r="DZ78" s="196"/>
      <c r="EA78" s="196"/>
      <c r="EB78" s="196"/>
      <c r="EC78" s="196"/>
      <c r="ED78" s="196"/>
      <c r="EE78" s="196"/>
    </row>
    <row r="79" spans="1:135" ht="13" x14ac:dyDescent="0.15">
      <c r="H79" s="144" t="s">
        <v>182</v>
      </c>
      <c r="L79" s="144" t="s">
        <v>183</v>
      </c>
      <c r="AF79" s="147" t="s">
        <v>184</v>
      </c>
      <c r="AG79" s="148" t="s">
        <v>185</v>
      </c>
      <c r="AH79" s="147" t="s">
        <v>186</v>
      </c>
      <c r="AI79" s="147" t="s">
        <v>187</v>
      </c>
      <c r="AJ79" s="147" t="s">
        <v>188</v>
      </c>
      <c r="AK79" s="147" t="s">
        <v>189</v>
      </c>
      <c r="AL79" s="147" t="s">
        <v>190</v>
      </c>
      <c r="AM79" s="147" t="s">
        <v>191</v>
      </c>
      <c r="AN79" s="147" t="s">
        <v>192</v>
      </c>
      <c r="AO79" s="147" t="s">
        <v>13</v>
      </c>
      <c r="AP79" s="147" t="s">
        <v>80</v>
      </c>
      <c r="AQ79" s="147" t="s">
        <v>193</v>
      </c>
      <c r="AR79" s="147" t="s">
        <v>194</v>
      </c>
      <c r="AS79" s="147" t="s">
        <v>195</v>
      </c>
      <c r="AT79" s="147" t="s">
        <v>196</v>
      </c>
      <c r="AU79" s="147" t="s">
        <v>197</v>
      </c>
      <c r="AW79" s="196"/>
      <c r="AY79" s="147" t="s">
        <v>184</v>
      </c>
      <c r="AZ79" s="148" t="s">
        <v>185</v>
      </c>
      <c r="BA79" s="147" t="s">
        <v>186</v>
      </c>
      <c r="BB79" s="147" t="s">
        <v>187</v>
      </c>
      <c r="BC79" s="147" t="s">
        <v>188</v>
      </c>
      <c r="BD79" s="147" t="s">
        <v>189</v>
      </c>
      <c r="BE79" s="147" t="s">
        <v>190</v>
      </c>
      <c r="BF79" s="147" t="s">
        <v>191</v>
      </c>
      <c r="BG79" s="147" t="s">
        <v>192</v>
      </c>
      <c r="BH79" s="147" t="s">
        <v>13</v>
      </c>
      <c r="BI79" s="147" t="s">
        <v>80</v>
      </c>
      <c r="BJ79" s="147" t="s">
        <v>193</v>
      </c>
      <c r="BK79" s="147" t="s">
        <v>194</v>
      </c>
      <c r="BL79" s="147" t="s">
        <v>195</v>
      </c>
      <c r="BM79" s="147" t="s">
        <v>196</v>
      </c>
      <c r="BN79" s="147" t="s">
        <v>197</v>
      </c>
      <c r="DU79" s="4"/>
      <c r="DZ79" s="196"/>
      <c r="EA79" s="196"/>
      <c r="EB79" s="196"/>
      <c r="EC79" s="196"/>
      <c r="ED79" s="196"/>
      <c r="EE79" s="196"/>
    </row>
    <row r="80" spans="1:135" ht="13" x14ac:dyDescent="0.15">
      <c r="A80" s="144" t="s">
        <v>74</v>
      </c>
      <c r="B80" s="144" t="s">
        <v>185</v>
      </c>
      <c r="C80" s="144" t="s">
        <v>198</v>
      </c>
      <c r="D80" s="144" t="s">
        <v>199</v>
      </c>
      <c r="E80" s="144" t="s">
        <v>200</v>
      </c>
      <c r="F80" s="144" t="s">
        <v>201</v>
      </c>
      <c r="G80" s="144" t="s">
        <v>202</v>
      </c>
      <c r="H80" s="144" t="s">
        <v>203</v>
      </c>
      <c r="I80" s="144" t="s">
        <v>204</v>
      </c>
      <c r="J80" s="144" t="s">
        <v>205</v>
      </c>
      <c r="K80" s="144" t="s">
        <v>206</v>
      </c>
      <c r="L80" s="144" t="s">
        <v>207</v>
      </c>
      <c r="M80" s="144" t="s">
        <v>208</v>
      </c>
      <c r="N80" s="144" t="s">
        <v>209</v>
      </c>
      <c r="O80" s="144" t="s">
        <v>210</v>
      </c>
      <c r="P80" s="57" t="s">
        <v>211</v>
      </c>
      <c r="Q80" s="57" t="s">
        <v>212</v>
      </c>
      <c r="AD80" s="144">
        <f t="shared" ref="AD80:AD334" si="94">40*(AJ80/(AH80*40))</f>
        <v>82.91304347826086</v>
      </c>
      <c r="AE80" s="144">
        <f t="shared" ref="AE80:AE334" si="95">100*(AK80/AJ80)</f>
        <v>104.19507079181962</v>
      </c>
      <c r="AF80" s="149">
        <v>1</v>
      </c>
      <c r="AG80" s="150" t="s">
        <v>213</v>
      </c>
      <c r="AH80" s="149">
        <v>23</v>
      </c>
      <c r="AI80" s="151">
        <v>1</v>
      </c>
      <c r="AJ80" s="152">
        <v>1907</v>
      </c>
      <c r="AK80" s="152">
        <v>1987</v>
      </c>
      <c r="AL80" s="149">
        <v>1.042</v>
      </c>
      <c r="AM80" s="152">
        <v>682</v>
      </c>
      <c r="AN80" s="152">
        <v>728</v>
      </c>
      <c r="AO80" s="152">
        <v>1410</v>
      </c>
      <c r="AP80" s="153">
        <v>0.51600000000000001</v>
      </c>
      <c r="AQ80" s="153">
        <v>0.59599999999999997</v>
      </c>
      <c r="AR80" s="154">
        <v>0.17299999999999999</v>
      </c>
      <c r="AS80" s="154">
        <v>0.114</v>
      </c>
      <c r="AT80" s="155">
        <v>0.09</v>
      </c>
      <c r="AU80" s="154">
        <v>0.46700000000000003</v>
      </c>
      <c r="AW80" s="196"/>
      <c r="AX80" s="144">
        <f t="shared" ref="AX80:AX334" si="96">100*(BD80/BC80)</f>
        <v>59.616919393455703</v>
      </c>
      <c r="AY80" s="149">
        <v>1</v>
      </c>
      <c r="AZ80" s="150" t="s">
        <v>214</v>
      </c>
      <c r="BA80" s="149">
        <v>15</v>
      </c>
      <c r="BB80" s="151">
        <v>1</v>
      </c>
      <c r="BC80" s="152">
        <v>1253</v>
      </c>
      <c r="BD80" s="152">
        <v>747</v>
      </c>
      <c r="BE80" s="149">
        <v>0.59599999999999997</v>
      </c>
      <c r="BF80" s="152">
        <v>550</v>
      </c>
      <c r="BG80" s="152">
        <v>268</v>
      </c>
      <c r="BH80" s="152">
        <v>818</v>
      </c>
      <c r="BI80" s="153">
        <v>0.32800000000000001</v>
      </c>
      <c r="BJ80" s="153">
        <v>0.36599999999999999</v>
      </c>
      <c r="BK80" s="154">
        <v>0.27100000000000002</v>
      </c>
      <c r="BL80" s="154">
        <v>9.1999999999999998E-2</v>
      </c>
      <c r="BM80" s="154">
        <v>8.1000000000000003E-2</v>
      </c>
      <c r="BN80" s="155">
        <v>0.28000000000000003</v>
      </c>
      <c r="DU80" s="4"/>
      <c r="DZ80" s="196"/>
      <c r="EA80" s="196"/>
      <c r="EB80" s="196"/>
      <c r="EC80" s="196"/>
      <c r="ED80" s="196"/>
      <c r="EE80" s="196"/>
    </row>
    <row r="81" spans="1:135" ht="13" x14ac:dyDescent="0.15">
      <c r="A81" s="156">
        <v>1</v>
      </c>
      <c r="B81" s="156" t="s">
        <v>215</v>
      </c>
      <c r="C81" s="156" t="s">
        <v>200</v>
      </c>
      <c r="D81" s="156" t="s">
        <v>216</v>
      </c>
      <c r="E81" s="156">
        <v>67</v>
      </c>
      <c r="F81" s="156">
        <v>15</v>
      </c>
      <c r="G81" s="156">
        <v>0.81699999999999995</v>
      </c>
      <c r="H81" s="156">
        <v>11.63</v>
      </c>
      <c r="I81" s="156">
        <v>116.26</v>
      </c>
      <c r="J81" s="156">
        <v>104.57</v>
      </c>
      <c r="K81" s="156">
        <v>11.69</v>
      </c>
      <c r="L81" s="156">
        <v>11.35</v>
      </c>
      <c r="M81" s="156">
        <v>116.02</v>
      </c>
      <c r="N81" s="156">
        <v>104.61</v>
      </c>
      <c r="O81" s="178">
        <v>11.41</v>
      </c>
      <c r="P81" s="178">
        <f t="shared" ref="P81:P110" si="97">M81-$I$78</f>
        <v>37.152170797531284</v>
      </c>
      <c r="Q81" s="178">
        <f t="shared" ref="Q81:Q110" si="98">$I$78-N81</f>
        <v>-25.742170797531287</v>
      </c>
      <c r="AD81" s="144">
        <f t="shared" si="94"/>
        <v>89.34782608695653</v>
      </c>
      <c r="AE81" s="144">
        <f t="shared" si="95"/>
        <v>101.60583941605839</v>
      </c>
      <c r="AF81" s="149">
        <v>2</v>
      </c>
      <c r="AG81" s="150" t="s">
        <v>217</v>
      </c>
      <c r="AH81" s="149">
        <v>23</v>
      </c>
      <c r="AI81" s="151">
        <v>1</v>
      </c>
      <c r="AJ81" s="152">
        <v>2055</v>
      </c>
      <c r="AK81" s="152">
        <v>2088</v>
      </c>
      <c r="AL81" s="149">
        <v>1.016</v>
      </c>
      <c r="AM81" s="152">
        <v>803</v>
      </c>
      <c r="AN81" s="152">
        <v>765</v>
      </c>
      <c r="AO81" s="152">
        <v>1568</v>
      </c>
      <c r="AP81" s="153">
        <v>0.48799999999999999</v>
      </c>
      <c r="AQ81" s="151">
        <v>0.55000000000000004</v>
      </c>
      <c r="AR81" s="154">
        <v>0.13700000000000001</v>
      </c>
      <c r="AS81" s="154">
        <v>0.123</v>
      </c>
      <c r="AT81" s="154">
        <v>0.106</v>
      </c>
      <c r="AU81" s="154">
        <v>0.46600000000000003</v>
      </c>
      <c r="AW81" s="196"/>
      <c r="AX81" s="144">
        <f t="shared" si="96"/>
        <v>59.681433549029371</v>
      </c>
      <c r="AY81" s="149">
        <v>2</v>
      </c>
      <c r="AZ81" s="150" t="s">
        <v>218</v>
      </c>
      <c r="BA81" s="149">
        <v>24</v>
      </c>
      <c r="BB81" s="151">
        <v>1</v>
      </c>
      <c r="BC81" s="152">
        <v>2009</v>
      </c>
      <c r="BD81" s="152">
        <v>1199</v>
      </c>
      <c r="BE81" s="149">
        <v>0.59699999999999998</v>
      </c>
      <c r="BF81" s="152">
        <v>837</v>
      </c>
      <c r="BG81" s="152">
        <v>409</v>
      </c>
      <c r="BH81" s="152">
        <v>1246</v>
      </c>
      <c r="BI81" s="153">
        <v>0.32800000000000001</v>
      </c>
      <c r="BJ81" s="153">
        <v>0.36699999999999999</v>
      </c>
      <c r="BK81" s="154">
        <v>0.27800000000000002</v>
      </c>
      <c r="BL81" s="155">
        <v>0.12</v>
      </c>
      <c r="BM81" s="154">
        <v>9.0999999999999998E-2</v>
      </c>
      <c r="BN81" s="154">
        <v>0.29099999999999998</v>
      </c>
      <c r="DU81" s="4"/>
      <c r="DZ81" s="196"/>
      <c r="EA81" s="196"/>
      <c r="EB81" s="196"/>
      <c r="EC81" s="196"/>
      <c r="ED81" s="196"/>
      <c r="EE81" s="196"/>
    </row>
    <row r="82" spans="1:135" ht="13" x14ac:dyDescent="0.15">
      <c r="A82" s="156">
        <v>2</v>
      </c>
      <c r="B82" s="156" t="s">
        <v>219</v>
      </c>
      <c r="C82" s="156" t="s">
        <v>200</v>
      </c>
      <c r="D82" s="156" t="s">
        <v>220</v>
      </c>
      <c r="E82" s="156">
        <v>61</v>
      </c>
      <c r="F82" s="156">
        <v>21</v>
      </c>
      <c r="G82" s="156">
        <v>0.74399999999999999</v>
      </c>
      <c r="H82" s="156">
        <v>7.2</v>
      </c>
      <c r="I82" s="156">
        <v>111.81</v>
      </c>
      <c r="J82" s="156">
        <v>104.25</v>
      </c>
      <c r="K82" s="156">
        <v>7.56</v>
      </c>
      <c r="L82" s="156">
        <v>7.13</v>
      </c>
      <c r="M82" s="156">
        <v>111.62</v>
      </c>
      <c r="N82" s="156">
        <v>104.12</v>
      </c>
      <c r="O82" s="178">
        <v>7.49</v>
      </c>
      <c r="P82" s="178">
        <f t="shared" si="97"/>
        <v>32.752170797531292</v>
      </c>
      <c r="Q82" s="178">
        <f t="shared" si="98"/>
        <v>-25.252170797531292</v>
      </c>
      <c r="AD82" s="144">
        <f t="shared" si="94"/>
        <v>83.846153846153854</v>
      </c>
      <c r="AE82" s="144">
        <f t="shared" si="95"/>
        <v>99.357798165137609</v>
      </c>
      <c r="AF82" s="149">
        <v>3</v>
      </c>
      <c r="AG82" s="150" t="s">
        <v>221</v>
      </c>
      <c r="AH82" s="149">
        <v>26</v>
      </c>
      <c r="AI82" s="151">
        <v>1</v>
      </c>
      <c r="AJ82" s="152">
        <v>2180</v>
      </c>
      <c r="AK82" s="152">
        <v>2166</v>
      </c>
      <c r="AL82" s="149">
        <v>0.99399999999999999</v>
      </c>
      <c r="AM82" s="152">
        <v>912</v>
      </c>
      <c r="AN82" s="152">
        <v>742</v>
      </c>
      <c r="AO82" s="152">
        <v>1654</v>
      </c>
      <c r="AP82" s="153">
        <v>0.44900000000000001</v>
      </c>
      <c r="AQ82" s="153">
        <v>0.52400000000000002</v>
      </c>
      <c r="AR82" s="154">
        <v>0.123</v>
      </c>
      <c r="AS82" s="154">
        <v>0.14899999999999999</v>
      </c>
      <c r="AT82" s="154">
        <v>0.11700000000000001</v>
      </c>
      <c r="AU82" s="155">
        <v>0.45</v>
      </c>
      <c r="AW82" s="196"/>
      <c r="AX82" s="144">
        <f t="shared" si="96"/>
        <v>64.036418816388462</v>
      </c>
      <c r="AY82" s="149">
        <v>3</v>
      </c>
      <c r="AZ82" s="150" t="s">
        <v>222</v>
      </c>
      <c r="BA82" s="149">
        <v>17</v>
      </c>
      <c r="BB82" s="151">
        <v>1</v>
      </c>
      <c r="BC82" s="152">
        <v>1318</v>
      </c>
      <c r="BD82" s="152">
        <v>844</v>
      </c>
      <c r="BE82" s="149">
        <v>0.64</v>
      </c>
      <c r="BF82" s="152">
        <v>605</v>
      </c>
      <c r="BG82" s="152">
        <v>298</v>
      </c>
      <c r="BH82" s="152">
        <v>903</v>
      </c>
      <c r="BI82" s="151">
        <v>0.33</v>
      </c>
      <c r="BJ82" s="153">
        <v>0.38300000000000001</v>
      </c>
      <c r="BK82" s="154">
        <v>0.23400000000000001</v>
      </c>
      <c r="BL82" s="154">
        <v>9.4E-2</v>
      </c>
      <c r="BM82" s="154">
        <v>7.2999999999999995E-2</v>
      </c>
      <c r="BN82" s="154">
        <v>0.29799999999999999</v>
      </c>
      <c r="DU82" s="4"/>
      <c r="DZ82" s="196"/>
      <c r="EA82" s="196"/>
      <c r="EB82" s="196"/>
      <c r="EC82" s="196"/>
      <c r="ED82" s="196"/>
      <c r="EE82" s="196"/>
    </row>
    <row r="83" spans="1:135" ht="13" x14ac:dyDescent="0.15">
      <c r="A83" s="156">
        <v>3</v>
      </c>
      <c r="B83" s="156" t="s">
        <v>223</v>
      </c>
      <c r="C83" s="156" t="s">
        <v>200</v>
      </c>
      <c r="D83" s="156" t="s">
        <v>220</v>
      </c>
      <c r="E83" s="156">
        <v>55</v>
      </c>
      <c r="F83" s="156">
        <v>27</v>
      </c>
      <c r="G83" s="156">
        <v>0.67100000000000004</v>
      </c>
      <c r="H83" s="156">
        <v>5.77</v>
      </c>
      <c r="I83" s="156">
        <v>115.59</v>
      </c>
      <c r="J83" s="156">
        <v>109.96</v>
      </c>
      <c r="K83" s="156">
        <v>5.63</v>
      </c>
      <c r="L83" s="156">
        <v>5.84</v>
      </c>
      <c r="M83" s="156">
        <v>115.7</v>
      </c>
      <c r="N83" s="156">
        <v>109.98</v>
      </c>
      <c r="O83" s="178">
        <v>5.72</v>
      </c>
      <c r="P83" s="178">
        <f t="shared" si="97"/>
        <v>36.83217079753129</v>
      </c>
      <c r="Q83" s="178">
        <f t="shared" si="98"/>
        <v>-31.112170797531292</v>
      </c>
      <c r="AD83" s="144">
        <f t="shared" si="94"/>
        <v>83</v>
      </c>
      <c r="AE83" s="144">
        <f t="shared" si="95"/>
        <v>99.421686746987945</v>
      </c>
      <c r="AF83" s="149">
        <v>4</v>
      </c>
      <c r="AG83" s="150" t="s">
        <v>224</v>
      </c>
      <c r="AH83" s="149">
        <v>25</v>
      </c>
      <c r="AI83" s="151">
        <v>1</v>
      </c>
      <c r="AJ83" s="152">
        <v>2075</v>
      </c>
      <c r="AK83" s="152">
        <v>2063</v>
      </c>
      <c r="AL83" s="149">
        <v>0.99399999999999999</v>
      </c>
      <c r="AM83" s="152">
        <v>895</v>
      </c>
      <c r="AN83" s="152">
        <v>751</v>
      </c>
      <c r="AO83" s="152">
        <v>1646</v>
      </c>
      <c r="AP83" s="153">
        <v>0.45600000000000002</v>
      </c>
      <c r="AQ83" s="153">
        <v>0.54500000000000004</v>
      </c>
      <c r="AR83" s="154">
        <v>0.13100000000000001</v>
      </c>
      <c r="AS83" s="154">
        <v>0.10199999999999999</v>
      </c>
      <c r="AT83" s="154">
        <v>8.6999999999999994E-2</v>
      </c>
      <c r="AU83" s="154">
        <v>0.43099999999999999</v>
      </c>
      <c r="AW83" s="196"/>
      <c r="AX83" s="144">
        <f t="shared" si="96"/>
        <v>64.519774011299432</v>
      </c>
      <c r="AY83" s="149">
        <v>4</v>
      </c>
      <c r="AZ83" s="150" t="s">
        <v>225</v>
      </c>
      <c r="BA83" s="149">
        <v>22</v>
      </c>
      <c r="BB83" s="151">
        <v>1</v>
      </c>
      <c r="BC83" s="152">
        <v>1770</v>
      </c>
      <c r="BD83" s="152">
        <v>1142</v>
      </c>
      <c r="BE83" s="149">
        <v>0.64500000000000002</v>
      </c>
      <c r="BF83" s="152">
        <v>861</v>
      </c>
      <c r="BG83" s="152">
        <v>441</v>
      </c>
      <c r="BH83" s="152">
        <v>1302</v>
      </c>
      <c r="BI83" s="153">
        <v>0.33900000000000002</v>
      </c>
      <c r="BJ83" s="153">
        <v>0.38900000000000001</v>
      </c>
      <c r="BK83" s="154">
        <v>0.21199999999999999</v>
      </c>
      <c r="BL83" s="154">
        <v>6.5000000000000002E-2</v>
      </c>
      <c r="BM83" s="154">
        <v>5.5E-2</v>
      </c>
      <c r="BN83" s="154">
        <v>0.29399999999999998</v>
      </c>
      <c r="DU83" s="4"/>
      <c r="DZ83" s="196"/>
      <c r="EA83" s="196"/>
      <c r="EB83" s="196"/>
      <c r="EC83" s="196"/>
      <c r="ED83" s="196"/>
      <c r="EE83" s="196"/>
    </row>
    <row r="84" spans="1:135" ht="13" x14ac:dyDescent="0.15">
      <c r="A84" s="156">
        <v>4</v>
      </c>
      <c r="B84" s="156" t="s">
        <v>226</v>
      </c>
      <c r="C84" s="156" t="s">
        <v>200</v>
      </c>
      <c r="D84" s="156" t="s">
        <v>216</v>
      </c>
      <c r="E84" s="156">
        <v>51</v>
      </c>
      <c r="F84" s="156">
        <v>31</v>
      </c>
      <c r="G84" s="156">
        <v>0.622</v>
      </c>
      <c r="H84" s="156">
        <v>4.29</v>
      </c>
      <c r="I84" s="156">
        <v>113.38</v>
      </c>
      <c r="J84" s="156">
        <v>108.88</v>
      </c>
      <c r="K84" s="156">
        <v>4.5</v>
      </c>
      <c r="L84" s="156">
        <v>4.42</v>
      </c>
      <c r="M84" s="156">
        <v>113.46</v>
      </c>
      <c r="N84" s="156">
        <v>108.82</v>
      </c>
      <c r="O84" s="178">
        <v>4.6399999999999997</v>
      </c>
      <c r="P84" s="178">
        <f t="shared" si="97"/>
        <v>34.592170797531281</v>
      </c>
      <c r="Q84" s="178">
        <f t="shared" si="98"/>
        <v>-29.952170797531281</v>
      </c>
      <c r="AD84" s="144">
        <f t="shared" si="94"/>
        <v>83.318181818181813</v>
      </c>
      <c r="AE84" s="144">
        <f t="shared" si="95"/>
        <v>98.690671031096571</v>
      </c>
      <c r="AF84" s="149">
        <v>5</v>
      </c>
      <c r="AG84" s="150" t="s">
        <v>225</v>
      </c>
      <c r="AH84" s="149">
        <v>22</v>
      </c>
      <c r="AI84" s="151">
        <v>1</v>
      </c>
      <c r="AJ84" s="152">
        <v>1833</v>
      </c>
      <c r="AK84" s="152">
        <v>1809</v>
      </c>
      <c r="AL84" s="149">
        <v>0.98699999999999999</v>
      </c>
      <c r="AM84" s="152">
        <v>680</v>
      </c>
      <c r="AN84" s="152">
        <v>718</v>
      </c>
      <c r="AO84" s="152">
        <v>1398</v>
      </c>
      <c r="AP84" s="153">
        <v>0.51400000000000001</v>
      </c>
      <c r="AQ84" s="153">
        <v>0.56899999999999995</v>
      </c>
      <c r="AR84" s="154">
        <v>0.16700000000000001</v>
      </c>
      <c r="AS84" s="154">
        <v>0.10100000000000001</v>
      </c>
      <c r="AT84" s="154">
        <v>9.0999999999999998E-2</v>
      </c>
      <c r="AU84" s="154">
        <v>0.45400000000000001</v>
      </c>
      <c r="AW84" s="196"/>
      <c r="AX84" s="144">
        <f t="shared" si="96"/>
        <v>65.188916876574311</v>
      </c>
      <c r="AY84" s="149">
        <v>5</v>
      </c>
      <c r="AZ84" s="150" t="s">
        <v>227</v>
      </c>
      <c r="BA84" s="149">
        <v>22</v>
      </c>
      <c r="BB84" s="151">
        <v>1</v>
      </c>
      <c r="BC84" s="152">
        <v>1985</v>
      </c>
      <c r="BD84" s="152">
        <v>1294</v>
      </c>
      <c r="BE84" s="149">
        <v>0.65200000000000002</v>
      </c>
      <c r="BF84" s="152">
        <v>975</v>
      </c>
      <c r="BG84" s="152">
        <v>452</v>
      </c>
      <c r="BH84" s="152">
        <v>1427</v>
      </c>
      <c r="BI84" s="153">
        <v>0.317</v>
      </c>
      <c r="BJ84" s="153">
        <v>0.35499999999999998</v>
      </c>
      <c r="BK84" s="154">
        <v>0.17799999999999999</v>
      </c>
      <c r="BL84" s="154">
        <v>0.11899999999999999</v>
      </c>
      <c r="BM84" s="154">
        <v>0.104</v>
      </c>
      <c r="BN84" s="154">
        <v>0.317</v>
      </c>
      <c r="DU84" s="4"/>
      <c r="DZ84" s="196"/>
      <c r="EA84" s="196"/>
      <c r="EB84" s="196"/>
      <c r="EC84" s="196"/>
      <c r="ED84" s="196"/>
      <c r="EE84" s="196"/>
    </row>
    <row r="85" spans="1:135" ht="13" x14ac:dyDescent="0.15">
      <c r="A85" s="156">
        <v>5</v>
      </c>
      <c r="B85" s="156" t="s">
        <v>228</v>
      </c>
      <c r="C85" s="156" t="s">
        <v>200</v>
      </c>
      <c r="D85" s="156" t="s">
        <v>229</v>
      </c>
      <c r="E85" s="156">
        <v>51</v>
      </c>
      <c r="F85" s="156">
        <v>31</v>
      </c>
      <c r="G85" s="156">
        <v>0.622</v>
      </c>
      <c r="H85" s="156">
        <v>3.94</v>
      </c>
      <c r="I85" s="156">
        <v>110.46</v>
      </c>
      <c r="J85" s="156">
        <v>106.19</v>
      </c>
      <c r="K85" s="156">
        <v>4.2699999999999996</v>
      </c>
      <c r="L85" s="156">
        <v>4</v>
      </c>
      <c r="M85" s="156">
        <v>110.31</v>
      </c>
      <c r="N85" s="156">
        <v>105.98</v>
      </c>
      <c r="O85" s="178">
        <v>4.33</v>
      </c>
      <c r="P85" s="178">
        <f t="shared" si="97"/>
        <v>31.44217079753129</v>
      </c>
      <c r="Q85" s="178">
        <f t="shared" si="98"/>
        <v>-27.112170797531292</v>
      </c>
      <c r="AD85" s="144">
        <f t="shared" si="94"/>
        <v>82.956521739130423</v>
      </c>
      <c r="AE85" s="144">
        <f t="shared" si="95"/>
        <v>96.645702306079656</v>
      </c>
      <c r="AF85" s="149">
        <v>6</v>
      </c>
      <c r="AG85" s="150" t="s">
        <v>230</v>
      </c>
      <c r="AH85" s="149">
        <v>23</v>
      </c>
      <c r="AI85" s="151">
        <v>1</v>
      </c>
      <c r="AJ85" s="152">
        <v>1908</v>
      </c>
      <c r="AK85" s="152">
        <v>1844</v>
      </c>
      <c r="AL85" s="149">
        <v>0.96599999999999997</v>
      </c>
      <c r="AM85" s="152">
        <v>784</v>
      </c>
      <c r="AN85" s="152">
        <v>702</v>
      </c>
      <c r="AO85" s="152">
        <v>1486</v>
      </c>
      <c r="AP85" s="153">
        <v>0.47199999999999998</v>
      </c>
      <c r="AQ85" s="153">
        <v>0.53100000000000003</v>
      </c>
      <c r="AR85" s="154">
        <v>0.14399999999999999</v>
      </c>
      <c r="AS85" s="154">
        <v>9.9000000000000005E-2</v>
      </c>
      <c r="AT85" s="154">
        <v>8.1000000000000003E-2</v>
      </c>
      <c r="AU85" s="154">
        <v>0.442</v>
      </c>
      <c r="AW85" s="196"/>
      <c r="AX85" s="144">
        <f t="shared" si="96"/>
        <v>65.776209677419345</v>
      </c>
      <c r="AY85" s="149">
        <v>6</v>
      </c>
      <c r="AZ85" s="150" t="s">
        <v>231</v>
      </c>
      <c r="BA85" s="149">
        <v>24</v>
      </c>
      <c r="BB85" s="151">
        <v>1</v>
      </c>
      <c r="BC85" s="152">
        <v>1984</v>
      </c>
      <c r="BD85" s="152">
        <v>1305</v>
      </c>
      <c r="BE85" s="149">
        <v>0.65800000000000003</v>
      </c>
      <c r="BF85" s="152">
        <v>946</v>
      </c>
      <c r="BG85" s="152">
        <v>443</v>
      </c>
      <c r="BH85" s="152">
        <v>1389</v>
      </c>
      <c r="BI85" s="153">
        <v>0.31900000000000001</v>
      </c>
      <c r="BJ85" s="153">
        <v>0.36399999999999999</v>
      </c>
      <c r="BK85" s="154">
        <v>0.20899999999999999</v>
      </c>
      <c r="BL85" s="154">
        <v>0.108</v>
      </c>
      <c r="BM85" s="155">
        <v>0.09</v>
      </c>
      <c r="BN85" s="154">
        <v>0.30499999999999999</v>
      </c>
      <c r="DU85" s="4"/>
      <c r="DZ85" s="196"/>
      <c r="EA85" s="196"/>
      <c r="EB85" s="196"/>
      <c r="EC85" s="196"/>
      <c r="ED85" s="196"/>
      <c r="EE85" s="196"/>
    </row>
    <row r="86" spans="1:135" ht="13" x14ac:dyDescent="0.15">
      <c r="A86" s="156">
        <v>6</v>
      </c>
      <c r="B86" s="156" t="s">
        <v>232</v>
      </c>
      <c r="C86" s="156" t="s">
        <v>233</v>
      </c>
      <c r="D86" s="156" t="s">
        <v>234</v>
      </c>
      <c r="E86" s="156">
        <v>51</v>
      </c>
      <c r="F86" s="156">
        <v>31</v>
      </c>
      <c r="G86" s="156">
        <v>0.622</v>
      </c>
      <c r="H86" s="156">
        <v>4.21</v>
      </c>
      <c r="I86" s="156">
        <v>113.2</v>
      </c>
      <c r="J86" s="156">
        <v>108.68</v>
      </c>
      <c r="K86" s="156">
        <v>4.51</v>
      </c>
      <c r="L86" s="156">
        <v>3.65</v>
      </c>
      <c r="M86" s="156">
        <v>113.07</v>
      </c>
      <c r="N86" s="156">
        <v>109.14</v>
      </c>
      <c r="O86" s="178">
        <v>3.93</v>
      </c>
      <c r="P86" s="178">
        <f t="shared" si="97"/>
        <v>34.202170797531281</v>
      </c>
      <c r="Q86" s="178">
        <f t="shared" si="98"/>
        <v>-30.272170797531288</v>
      </c>
      <c r="AD86" s="144">
        <f t="shared" si="94"/>
        <v>76.25</v>
      </c>
      <c r="AE86" s="144">
        <f t="shared" si="95"/>
        <v>95.901639344262293</v>
      </c>
      <c r="AF86" s="149">
        <v>7</v>
      </c>
      <c r="AG86" s="150" t="s">
        <v>235</v>
      </c>
      <c r="AH86" s="149">
        <v>8</v>
      </c>
      <c r="AI86" s="151">
        <v>1</v>
      </c>
      <c r="AJ86" s="152">
        <v>610</v>
      </c>
      <c r="AK86" s="152">
        <v>585</v>
      </c>
      <c r="AL86" s="149">
        <v>0.95899999999999996</v>
      </c>
      <c r="AM86" s="152">
        <v>269</v>
      </c>
      <c r="AN86" s="152">
        <v>217</v>
      </c>
      <c r="AO86" s="152">
        <v>486</v>
      </c>
      <c r="AP86" s="153">
        <v>0.44700000000000001</v>
      </c>
      <c r="AQ86" s="153">
        <v>0.49299999999999999</v>
      </c>
      <c r="AR86" s="154">
        <v>0.113</v>
      </c>
      <c r="AS86" s="154">
        <v>0.125</v>
      </c>
      <c r="AT86" s="154">
        <v>0.107</v>
      </c>
      <c r="AU86" s="154">
        <v>0.438</v>
      </c>
      <c r="AW86" s="196"/>
      <c r="AX86" s="144">
        <f t="shared" si="96"/>
        <v>66.28602501359434</v>
      </c>
      <c r="AY86" s="149">
        <v>7</v>
      </c>
      <c r="AZ86" s="150" t="s">
        <v>236</v>
      </c>
      <c r="BA86" s="149">
        <v>23</v>
      </c>
      <c r="BB86" s="151">
        <v>1</v>
      </c>
      <c r="BC86" s="152">
        <v>1839</v>
      </c>
      <c r="BD86" s="152">
        <v>1219</v>
      </c>
      <c r="BE86" s="149">
        <v>0.66300000000000003</v>
      </c>
      <c r="BF86" s="152">
        <v>892</v>
      </c>
      <c r="BG86" s="152">
        <v>434</v>
      </c>
      <c r="BH86" s="152">
        <v>1326</v>
      </c>
      <c r="BI86" s="153">
        <v>0.32700000000000001</v>
      </c>
      <c r="BJ86" s="153">
        <v>0.374</v>
      </c>
      <c r="BK86" s="154">
        <v>0.191</v>
      </c>
      <c r="BL86" s="154">
        <v>9.9000000000000005E-2</v>
      </c>
      <c r="BM86" s="154">
        <v>8.5999999999999993E-2</v>
      </c>
      <c r="BN86" s="154">
        <v>0.312</v>
      </c>
      <c r="DU86" s="4"/>
      <c r="DZ86" s="196"/>
      <c r="EA86" s="196"/>
      <c r="EB86" s="196"/>
      <c r="EC86" s="196"/>
      <c r="ED86" s="196"/>
      <c r="EE86" s="196"/>
    </row>
    <row r="87" spans="1:135" ht="65" customHeight="1" x14ac:dyDescent="0.2">
      <c r="A87" s="144">
        <v>7</v>
      </c>
      <c r="B87" s="146" t="str">
        <f>A11</f>
        <v>Saint Mary's Gaels</v>
      </c>
      <c r="C87" s="144"/>
      <c r="D87" s="144"/>
      <c r="E87" s="144"/>
      <c r="F87" s="144"/>
      <c r="G87" s="144"/>
      <c r="H87" s="144"/>
      <c r="I87" s="144"/>
      <c r="J87" s="144"/>
      <c r="K87" s="144"/>
      <c r="L87" s="144"/>
      <c r="M87" s="144">
        <f>100*(S77/S76)</f>
        <v>76.579352850539294</v>
      </c>
      <c r="N87" s="144">
        <f>100*(S78/S75)</f>
        <v>87.837150127226465</v>
      </c>
      <c r="O87" s="179">
        <f>100*((S77-S78)/S76)</f>
        <v>-12.0698510529019</v>
      </c>
      <c r="P87" s="179">
        <f>M87-$I$78</f>
        <v>-2.2884763519294182</v>
      </c>
      <c r="Q87" s="179">
        <f>$J$78-N87</f>
        <v>-9.1483004853005525</v>
      </c>
      <c r="AD87" s="144">
        <f t="shared" si="94"/>
        <v>80.17647058823529</v>
      </c>
      <c r="AE87" s="144">
        <f t="shared" si="95"/>
        <v>95.084372707263384</v>
      </c>
      <c r="AF87" s="149">
        <v>8</v>
      </c>
      <c r="AG87" s="150" t="s">
        <v>237</v>
      </c>
      <c r="AH87" s="149">
        <v>17</v>
      </c>
      <c r="AI87" s="151">
        <v>1</v>
      </c>
      <c r="AJ87" s="152">
        <v>1363</v>
      </c>
      <c r="AK87" s="152">
        <v>1296</v>
      </c>
      <c r="AL87" s="149">
        <v>0.95099999999999996</v>
      </c>
      <c r="AM87" s="152">
        <v>547</v>
      </c>
      <c r="AN87" s="152">
        <v>486</v>
      </c>
      <c r="AO87" s="152">
        <v>1033</v>
      </c>
      <c r="AP87" s="151">
        <v>0.47</v>
      </c>
      <c r="AQ87" s="151">
        <v>0.53</v>
      </c>
      <c r="AR87" s="154">
        <v>0.158</v>
      </c>
      <c r="AS87" s="154">
        <v>0.106</v>
      </c>
      <c r="AT87" s="154">
        <v>8.6999999999999994E-2</v>
      </c>
      <c r="AU87" s="154">
        <v>0.432</v>
      </c>
      <c r="AW87" s="196"/>
      <c r="AX87" s="144">
        <f t="shared" si="96"/>
        <v>66.691449814126386</v>
      </c>
      <c r="AY87" s="149">
        <v>8</v>
      </c>
      <c r="AZ87" s="150" t="s">
        <v>238</v>
      </c>
      <c r="BA87" s="149">
        <v>18</v>
      </c>
      <c r="BB87" s="151">
        <v>1</v>
      </c>
      <c r="BC87" s="152">
        <v>1345</v>
      </c>
      <c r="BD87" s="152">
        <v>897</v>
      </c>
      <c r="BE87" s="149">
        <v>0.66700000000000004</v>
      </c>
      <c r="BF87" s="152">
        <v>602</v>
      </c>
      <c r="BG87" s="152">
        <v>318</v>
      </c>
      <c r="BH87" s="152">
        <v>920</v>
      </c>
      <c r="BI87" s="153">
        <v>0.34599999999999997</v>
      </c>
      <c r="BJ87" s="153">
        <v>0.39300000000000002</v>
      </c>
      <c r="BK87" s="154">
        <v>0.23300000000000001</v>
      </c>
      <c r="BL87" s="155">
        <v>0.1</v>
      </c>
      <c r="BM87" s="154">
        <v>7.6999999999999999E-2</v>
      </c>
      <c r="BN87" s="154">
        <v>0.308</v>
      </c>
      <c r="DU87" s="4"/>
      <c r="DZ87" s="196"/>
      <c r="EA87" s="196"/>
      <c r="EB87" s="196"/>
      <c r="EC87" s="196"/>
      <c r="ED87" s="196"/>
      <c r="EE87" s="196"/>
    </row>
    <row r="88" spans="1:135" ht="13" x14ac:dyDescent="0.15">
      <c r="A88" s="156">
        <v>8</v>
      </c>
      <c r="B88" s="156" t="s">
        <v>239</v>
      </c>
      <c r="C88" s="156" t="s">
        <v>233</v>
      </c>
      <c r="D88" s="156" t="s">
        <v>234</v>
      </c>
      <c r="E88" s="156">
        <v>53</v>
      </c>
      <c r="F88" s="156">
        <v>29</v>
      </c>
      <c r="G88" s="156">
        <v>0.64600000000000002</v>
      </c>
      <c r="H88" s="156">
        <v>2.63</v>
      </c>
      <c r="I88" s="156">
        <v>111.88</v>
      </c>
      <c r="J88" s="156">
        <v>109.16</v>
      </c>
      <c r="K88" s="156">
        <v>2.72</v>
      </c>
      <c r="L88" s="156">
        <v>2.25</v>
      </c>
      <c r="M88" s="156">
        <v>111.81</v>
      </c>
      <c r="N88" s="156">
        <v>109.49</v>
      </c>
      <c r="O88" s="157">
        <v>2.33</v>
      </c>
      <c r="P88" s="157">
        <f t="shared" si="97"/>
        <v>32.94217079753129</v>
      </c>
      <c r="Q88" s="157">
        <f t="shared" si="98"/>
        <v>-30.622170797531282</v>
      </c>
      <c r="AD88" s="144">
        <f t="shared" si="94"/>
        <v>84.166666666666657</v>
      </c>
      <c r="AE88" s="144">
        <f t="shared" si="95"/>
        <v>94.983498349834989</v>
      </c>
      <c r="AF88" s="149">
        <v>9</v>
      </c>
      <c r="AG88" s="150" t="s">
        <v>240</v>
      </c>
      <c r="AH88" s="149">
        <v>18</v>
      </c>
      <c r="AI88" s="151">
        <v>1</v>
      </c>
      <c r="AJ88" s="152">
        <v>1515</v>
      </c>
      <c r="AK88" s="152">
        <v>1439</v>
      </c>
      <c r="AL88" s="149">
        <v>0.95</v>
      </c>
      <c r="AM88" s="152">
        <v>647</v>
      </c>
      <c r="AN88" s="152">
        <v>528</v>
      </c>
      <c r="AO88" s="152">
        <v>1175</v>
      </c>
      <c r="AP88" s="153">
        <v>0.44900000000000001</v>
      </c>
      <c r="AQ88" s="153">
        <v>0.52700000000000002</v>
      </c>
      <c r="AR88" s="154">
        <v>0.14499999999999999</v>
      </c>
      <c r="AS88" s="154">
        <v>9.4E-2</v>
      </c>
      <c r="AT88" s="154">
        <v>7.4999999999999997E-2</v>
      </c>
      <c r="AU88" s="154">
        <v>0.42099999999999999</v>
      </c>
      <c r="AW88" s="196"/>
      <c r="AX88" s="144">
        <f t="shared" si="96"/>
        <v>66.788588149231899</v>
      </c>
      <c r="AY88" s="149">
        <v>9</v>
      </c>
      <c r="AZ88" s="150" t="s">
        <v>241</v>
      </c>
      <c r="BA88" s="149">
        <v>18</v>
      </c>
      <c r="BB88" s="151">
        <v>1</v>
      </c>
      <c r="BC88" s="152">
        <v>1367</v>
      </c>
      <c r="BD88" s="152">
        <v>913</v>
      </c>
      <c r="BE88" s="149">
        <v>0.66800000000000004</v>
      </c>
      <c r="BF88" s="152">
        <v>637</v>
      </c>
      <c r="BG88" s="152">
        <v>335</v>
      </c>
      <c r="BH88" s="152">
        <v>972</v>
      </c>
      <c r="BI88" s="153">
        <v>0.34499999999999997</v>
      </c>
      <c r="BJ88" s="153">
        <v>0.38900000000000001</v>
      </c>
      <c r="BK88" s="154">
        <v>0.21199999999999999</v>
      </c>
      <c r="BL88" s="154">
        <v>8.6999999999999994E-2</v>
      </c>
      <c r="BM88" s="154">
        <v>7.6999999999999999E-2</v>
      </c>
      <c r="BN88" s="154">
        <v>0.315</v>
      </c>
      <c r="DU88" s="4"/>
      <c r="DZ88" s="196"/>
      <c r="EA88" s="196"/>
      <c r="EB88" s="196"/>
      <c r="EC88" s="196"/>
      <c r="ED88" s="196"/>
      <c r="EE88" s="196"/>
    </row>
    <row r="89" spans="1:135" ht="13" x14ac:dyDescent="0.15">
      <c r="A89" s="156">
        <v>9</v>
      </c>
      <c r="B89" s="156" t="s">
        <v>242</v>
      </c>
      <c r="C89" s="156" t="s">
        <v>233</v>
      </c>
      <c r="D89" s="156" t="s">
        <v>243</v>
      </c>
      <c r="E89" s="156">
        <v>49</v>
      </c>
      <c r="F89" s="156">
        <v>33</v>
      </c>
      <c r="G89" s="156">
        <v>0.59799999999999998</v>
      </c>
      <c r="H89" s="156">
        <v>1.8</v>
      </c>
      <c r="I89" s="156">
        <v>111.98</v>
      </c>
      <c r="J89" s="156">
        <v>110.06</v>
      </c>
      <c r="K89" s="156">
        <v>1.92</v>
      </c>
      <c r="L89" s="156">
        <v>1.36</v>
      </c>
      <c r="M89" s="156">
        <v>111.96</v>
      </c>
      <c r="N89" s="156">
        <v>110.49</v>
      </c>
      <c r="O89" s="157">
        <v>1.46</v>
      </c>
      <c r="P89" s="157">
        <f t="shared" si="97"/>
        <v>33.092170797531281</v>
      </c>
      <c r="Q89" s="157">
        <f t="shared" si="98"/>
        <v>-31.622170797531282</v>
      </c>
      <c r="AD89" s="144">
        <f t="shared" si="94"/>
        <v>84</v>
      </c>
      <c r="AE89" s="144">
        <f t="shared" si="95"/>
        <v>94.799498746867172</v>
      </c>
      <c r="AF89" s="149">
        <v>10</v>
      </c>
      <c r="AG89" s="150" t="s">
        <v>244</v>
      </c>
      <c r="AH89" s="149">
        <v>19</v>
      </c>
      <c r="AI89" s="151">
        <v>1</v>
      </c>
      <c r="AJ89" s="152">
        <v>1596</v>
      </c>
      <c r="AK89" s="152">
        <v>1513</v>
      </c>
      <c r="AL89" s="149">
        <v>0.94799999999999995</v>
      </c>
      <c r="AM89" s="152">
        <v>647</v>
      </c>
      <c r="AN89" s="152">
        <v>570</v>
      </c>
      <c r="AO89" s="152">
        <v>1217</v>
      </c>
      <c r="AP89" s="153">
        <v>0.46800000000000003</v>
      </c>
      <c r="AQ89" s="153">
        <v>0.52600000000000002</v>
      </c>
      <c r="AR89" s="154">
        <v>0.155</v>
      </c>
      <c r="AS89" s="154">
        <v>0.115</v>
      </c>
      <c r="AT89" s="154">
        <v>9.2999999999999999E-2</v>
      </c>
      <c r="AU89" s="154">
        <v>0.43099999999999999</v>
      </c>
      <c r="AW89" s="196"/>
      <c r="AX89" s="144">
        <f t="shared" si="96"/>
        <v>66.960907944514503</v>
      </c>
      <c r="AY89" s="149">
        <v>10</v>
      </c>
      <c r="AZ89" s="150" t="s">
        <v>245</v>
      </c>
      <c r="BA89" s="149">
        <v>17</v>
      </c>
      <c r="BB89" s="151">
        <v>1</v>
      </c>
      <c r="BC89" s="152">
        <v>1586</v>
      </c>
      <c r="BD89" s="152">
        <v>1062</v>
      </c>
      <c r="BE89" s="149">
        <v>0.67</v>
      </c>
      <c r="BF89" s="152">
        <v>734</v>
      </c>
      <c r="BG89" s="152">
        <v>375</v>
      </c>
      <c r="BH89" s="152">
        <v>1109</v>
      </c>
      <c r="BI89" s="153">
        <v>0.33800000000000002</v>
      </c>
      <c r="BJ89" s="153">
        <v>0.38100000000000001</v>
      </c>
      <c r="BK89" s="154">
        <v>0.20899999999999999</v>
      </c>
      <c r="BL89" s="154">
        <v>0.10299999999999999</v>
      </c>
      <c r="BM89" s="154">
        <v>7.4999999999999997E-2</v>
      </c>
      <c r="BN89" s="154">
        <v>0.317</v>
      </c>
      <c r="DU89" s="4"/>
      <c r="DZ89" s="196"/>
      <c r="EA89" s="196"/>
      <c r="EB89" s="196"/>
      <c r="EC89" s="196"/>
      <c r="ED89" s="196"/>
      <c r="EE89" s="196"/>
    </row>
    <row r="90" spans="1:135" ht="13" x14ac:dyDescent="0.15">
      <c r="A90" s="156">
        <v>10</v>
      </c>
      <c r="B90" s="156" t="s">
        <v>246</v>
      </c>
      <c r="C90" s="156" t="s">
        <v>200</v>
      </c>
      <c r="D90" s="156" t="s">
        <v>229</v>
      </c>
      <c r="E90" s="156">
        <v>47</v>
      </c>
      <c r="F90" s="156">
        <v>35</v>
      </c>
      <c r="G90" s="156">
        <v>0.57299999999999995</v>
      </c>
      <c r="H90" s="156">
        <v>0.76</v>
      </c>
      <c r="I90" s="156">
        <v>108.95</v>
      </c>
      <c r="J90" s="156">
        <v>108.17</v>
      </c>
      <c r="K90" s="156">
        <v>0.78</v>
      </c>
      <c r="L90" s="156">
        <v>1.1499999999999999</v>
      </c>
      <c r="M90" s="156">
        <v>108.94</v>
      </c>
      <c r="N90" s="156">
        <v>107.75</v>
      </c>
      <c r="O90" s="157">
        <v>1.18</v>
      </c>
      <c r="P90" s="157">
        <f t="shared" si="97"/>
        <v>30.072170797531285</v>
      </c>
      <c r="Q90" s="157">
        <f t="shared" si="98"/>
        <v>-28.882170797531288</v>
      </c>
      <c r="AD90" s="144">
        <f t="shared" si="94"/>
        <v>85.5</v>
      </c>
      <c r="AE90" s="144">
        <f t="shared" si="95"/>
        <v>94.785575048732937</v>
      </c>
      <c r="AF90" s="149">
        <v>11</v>
      </c>
      <c r="AG90" s="150" t="s">
        <v>218</v>
      </c>
      <c r="AH90" s="149">
        <v>24</v>
      </c>
      <c r="AI90" s="151">
        <v>1</v>
      </c>
      <c r="AJ90" s="152">
        <v>2052</v>
      </c>
      <c r="AK90" s="152">
        <v>1945</v>
      </c>
      <c r="AL90" s="149">
        <v>0.94799999999999995</v>
      </c>
      <c r="AM90" s="152">
        <v>758</v>
      </c>
      <c r="AN90" s="152">
        <v>725</v>
      </c>
      <c r="AO90" s="152">
        <v>1483</v>
      </c>
      <c r="AP90" s="153">
        <v>0.48899999999999999</v>
      </c>
      <c r="AQ90" s="153">
        <v>0.55700000000000005</v>
      </c>
      <c r="AR90" s="155">
        <v>0.18</v>
      </c>
      <c r="AS90" s="154">
        <v>0.122</v>
      </c>
      <c r="AT90" s="154">
        <v>9.9000000000000005E-2</v>
      </c>
      <c r="AU90" s="154">
        <v>0.435</v>
      </c>
      <c r="AW90" s="196"/>
      <c r="AX90" s="144">
        <f t="shared" si="96"/>
        <v>67.311827956989248</v>
      </c>
      <c r="AY90" s="149">
        <v>11</v>
      </c>
      <c r="AZ90" s="150" t="s">
        <v>247</v>
      </c>
      <c r="BA90" s="149">
        <v>18</v>
      </c>
      <c r="BB90" s="151">
        <v>1</v>
      </c>
      <c r="BC90" s="152">
        <v>1395</v>
      </c>
      <c r="BD90" s="152">
        <v>939</v>
      </c>
      <c r="BE90" s="149">
        <v>0.67300000000000004</v>
      </c>
      <c r="BF90" s="152">
        <v>608</v>
      </c>
      <c r="BG90" s="152">
        <v>340</v>
      </c>
      <c r="BH90" s="152">
        <v>948</v>
      </c>
      <c r="BI90" s="153">
        <v>0.35899999999999999</v>
      </c>
      <c r="BJ90" s="153">
        <v>0.40200000000000002</v>
      </c>
      <c r="BK90" s="155">
        <v>0.23</v>
      </c>
      <c r="BL90" s="154">
        <v>0.10299999999999999</v>
      </c>
      <c r="BM90" s="154">
        <v>7.6999999999999999E-2</v>
      </c>
      <c r="BN90" s="154">
        <v>0.32300000000000001</v>
      </c>
      <c r="DU90" s="4"/>
      <c r="DZ90" s="196"/>
      <c r="EA90" s="196"/>
      <c r="EB90" s="196"/>
      <c r="EC90" s="196"/>
      <c r="ED90" s="196"/>
      <c r="EE90" s="196"/>
    </row>
    <row r="91" spans="1:135" ht="13" x14ac:dyDescent="0.15">
      <c r="A91" s="156">
        <v>11</v>
      </c>
      <c r="B91" s="156" t="s">
        <v>248</v>
      </c>
      <c r="C91" s="156" t="s">
        <v>200</v>
      </c>
      <c r="D91" s="156" t="s">
        <v>220</v>
      </c>
      <c r="E91" s="156">
        <v>43</v>
      </c>
      <c r="F91" s="156">
        <v>39</v>
      </c>
      <c r="G91" s="156">
        <v>0.52400000000000002</v>
      </c>
      <c r="H91" s="156">
        <v>0.49</v>
      </c>
      <c r="I91" s="156">
        <v>108.59</v>
      </c>
      <c r="J91" s="156">
        <v>107.89</v>
      </c>
      <c r="K91" s="156">
        <v>0.7</v>
      </c>
      <c r="L91" s="156">
        <v>0.96</v>
      </c>
      <c r="M91" s="156">
        <v>108.71</v>
      </c>
      <c r="N91" s="156">
        <v>107.55</v>
      </c>
      <c r="O91" s="157">
        <v>1.17</v>
      </c>
      <c r="P91" s="157">
        <f t="shared" si="97"/>
        <v>29.842170797531281</v>
      </c>
      <c r="Q91" s="157">
        <f t="shared" si="98"/>
        <v>-28.682170797531285</v>
      </c>
      <c r="AD91" s="144">
        <f t="shared" si="94"/>
        <v>78.571428571428569</v>
      </c>
      <c r="AE91" s="144">
        <f t="shared" si="95"/>
        <v>94.545454545454547</v>
      </c>
      <c r="AF91" s="149">
        <v>12</v>
      </c>
      <c r="AG91" s="150" t="s">
        <v>249</v>
      </c>
      <c r="AH91" s="149">
        <v>14</v>
      </c>
      <c r="AI91" s="151">
        <v>1</v>
      </c>
      <c r="AJ91" s="152">
        <v>1100</v>
      </c>
      <c r="AK91" s="152">
        <v>1040</v>
      </c>
      <c r="AL91" s="149">
        <v>0.94499999999999995</v>
      </c>
      <c r="AM91" s="152">
        <v>424</v>
      </c>
      <c r="AN91" s="152">
        <v>361</v>
      </c>
      <c r="AO91" s="152">
        <v>785</v>
      </c>
      <c r="AP91" s="151">
        <v>0.46</v>
      </c>
      <c r="AQ91" s="153">
        <v>0.53600000000000003</v>
      </c>
      <c r="AR91" s="154">
        <v>0.17499999999999999</v>
      </c>
      <c r="AS91" s="154">
        <v>0.13400000000000001</v>
      </c>
      <c r="AT91" s="154">
        <v>9.9000000000000005E-2</v>
      </c>
      <c r="AU91" s="154">
        <v>0.433</v>
      </c>
      <c r="AW91" s="196"/>
      <c r="AX91" s="144">
        <f t="shared" si="96"/>
        <v>67.684140676841409</v>
      </c>
      <c r="AY91" s="149">
        <v>12</v>
      </c>
      <c r="AZ91" s="150" t="s">
        <v>250</v>
      </c>
      <c r="BA91" s="149">
        <v>19</v>
      </c>
      <c r="BB91" s="151">
        <v>1</v>
      </c>
      <c r="BC91" s="152">
        <v>1507</v>
      </c>
      <c r="BD91" s="152">
        <v>1020</v>
      </c>
      <c r="BE91" s="149">
        <v>0.67700000000000005</v>
      </c>
      <c r="BF91" s="152">
        <v>678</v>
      </c>
      <c r="BG91" s="152">
        <v>360</v>
      </c>
      <c r="BH91" s="152">
        <v>1038</v>
      </c>
      <c r="BI91" s="153">
        <v>0.34699999999999998</v>
      </c>
      <c r="BJ91" s="153">
        <v>0.38800000000000001</v>
      </c>
      <c r="BK91" s="154">
        <v>0.216</v>
      </c>
      <c r="BL91" s="154">
        <v>0.109</v>
      </c>
      <c r="BM91" s="154">
        <v>9.1999999999999998E-2</v>
      </c>
      <c r="BN91" s="154">
        <v>0.32200000000000001</v>
      </c>
      <c r="DU91" s="4"/>
      <c r="DZ91" s="196"/>
      <c r="EA91" s="196"/>
      <c r="EB91" s="196"/>
      <c r="EC91" s="196"/>
      <c r="ED91" s="196"/>
      <c r="EE91" s="196"/>
    </row>
    <row r="92" spans="1:135" ht="13" x14ac:dyDescent="0.15">
      <c r="A92" s="156">
        <v>12</v>
      </c>
      <c r="B92" s="156" t="s">
        <v>251</v>
      </c>
      <c r="C92" s="156" t="s">
        <v>233</v>
      </c>
      <c r="D92" s="156" t="s">
        <v>243</v>
      </c>
      <c r="E92" s="156">
        <v>41</v>
      </c>
      <c r="F92" s="156">
        <v>41</v>
      </c>
      <c r="G92" s="156">
        <v>0.5</v>
      </c>
      <c r="H92" s="156">
        <v>1.06</v>
      </c>
      <c r="I92" s="156">
        <v>108.73</v>
      </c>
      <c r="J92" s="156">
        <v>107.65</v>
      </c>
      <c r="K92" s="156">
        <v>1.0900000000000001</v>
      </c>
      <c r="L92" s="156">
        <v>0.78</v>
      </c>
      <c r="M92" s="156">
        <v>108.62</v>
      </c>
      <c r="N92" s="156">
        <v>107.84</v>
      </c>
      <c r="O92" s="157">
        <v>0.79</v>
      </c>
      <c r="P92" s="157">
        <f t="shared" si="97"/>
        <v>29.752170797531292</v>
      </c>
      <c r="Q92" s="157">
        <f t="shared" si="98"/>
        <v>-28.972170797531291</v>
      </c>
      <c r="AD92" s="144">
        <f t="shared" si="94"/>
        <v>82.222222222222214</v>
      </c>
      <c r="AE92" s="144">
        <f t="shared" si="95"/>
        <v>93.851351351351354</v>
      </c>
      <c r="AF92" s="149">
        <v>13</v>
      </c>
      <c r="AG92" s="150" t="s">
        <v>252</v>
      </c>
      <c r="AH92" s="149">
        <v>18</v>
      </c>
      <c r="AI92" s="151">
        <v>1</v>
      </c>
      <c r="AJ92" s="152">
        <v>1480</v>
      </c>
      <c r="AK92" s="152">
        <v>1389</v>
      </c>
      <c r="AL92" s="149">
        <v>0.93899999999999995</v>
      </c>
      <c r="AM92" s="152">
        <v>652</v>
      </c>
      <c r="AN92" s="152">
        <v>527</v>
      </c>
      <c r="AO92" s="152">
        <v>1179</v>
      </c>
      <c r="AP92" s="153">
        <v>0.44700000000000001</v>
      </c>
      <c r="AQ92" s="153">
        <v>0.50900000000000001</v>
      </c>
      <c r="AR92" s="154">
        <v>0.128</v>
      </c>
      <c r="AS92" s="154">
        <v>9.2999999999999999E-2</v>
      </c>
      <c r="AT92" s="154">
        <v>7.4999999999999997E-2</v>
      </c>
      <c r="AU92" s="154">
        <v>0.42499999999999999</v>
      </c>
      <c r="AW92" s="196"/>
      <c r="AX92" s="144">
        <f t="shared" si="96"/>
        <v>67.715019255455715</v>
      </c>
      <c r="AY92" s="149">
        <v>13</v>
      </c>
      <c r="AZ92" s="150" t="s">
        <v>253</v>
      </c>
      <c r="BA92" s="149">
        <v>20</v>
      </c>
      <c r="BB92" s="151">
        <v>1</v>
      </c>
      <c r="BC92" s="152">
        <v>1558</v>
      </c>
      <c r="BD92" s="152">
        <v>1055</v>
      </c>
      <c r="BE92" s="149">
        <v>0.67700000000000005</v>
      </c>
      <c r="BF92" s="152">
        <v>711</v>
      </c>
      <c r="BG92" s="152">
        <v>384</v>
      </c>
      <c r="BH92" s="152">
        <v>1095</v>
      </c>
      <c r="BI92" s="153">
        <v>0.35099999999999998</v>
      </c>
      <c r="BJ92" s="153">
        <v>0.38900000000000001</v>
      </c>
      <c r="BK92" s="154">
        <v>0.20899999999999999</v>
      </c>
      <c r="BL92" s="154">
        <v>0.108</v>
      </c>
      <c r="BM92" s="155">
        <v>0.09</v>
      </c>
      <c r="BN92" s="154">
        <v>0.32700000000000001</v>
      </c>
      <c r="DU92" s="4"/>
      <c r="DZ92" s="196"/>
      <c r="EA92" s="196"/>
      <c r="EB92" s="196"/>
      <c r="EC92" s="196"/>
      <c r="ED92" s="196"/>
      <c r="EE92" s="196"/>
    </row>
    <row r="93" spans="1:135" ht="13" x14ac:dyDescent="0.15">
      <c r="A93" s="156">
        <v>13</v>
      </c>
      <c r="B93" s="156" t="s">
        <v>254</v>
      </c>
      <c r="C93" s="156" t="s">
        <v>200</v>
      </c>
      <c r="D93" s="156" t="s">
        <v>229</v>
      </c>
      <c r="E93" s="156">
        <v>40</v>
      </c>
      <c r="F93" s="156">
        <v>42</v>
      </c>
      <c r="G93" s="156">
        <v>0.48799999999999999</v>
      </c>
      <c r="H93" s="156">
        <v>0.51</v>
      </c>
      <c r="I93" s="156">
        <v>113.9</v>
      </c>
      <c r="J93" s="156">
        <v>113.43</v>
      </c>
      <c r="K93" s="156">
        <v>0.47</v>
      </c>
      <c r="L93" s="156">
        <v>0.7</v>
      </c>
      <c r="M93" s="156">
        <v>114.06</v>
      </c>
      <c r="N93" s="156">
        <v>113.39</v>
      </c>
      <c r="O93" s="157">
        <v>0.67</v>
      </c>
      <c r="P93" s="157">
        <f t="shared" si="97"/>
        <v>35.19217079753129</v>
      </c>
      <c r="Q93" s="157">
        <f t="shared" si="98"/>
        <v>-34.522170797531288</v>
      </c>
      <c r="AD93" s="144">
        <f t="shared" si="94"/>
        <v>82.608695652173907</v>
      </c>
      <c r="AE93" s="144">
        <f t="shared" si="95"/>
        <v>93.736842105263165</v>
      </c>
      <c r="AF93" s="149">
        <v>14</v>
      </c>
      <c r="AG93" s="150" t="s">
        <v>236</v>
      </c>
      <c r="AH93" s="149">
        <v>23</v>
      </c>
      <c r="AI93" s="151">
        <v>1</v>
      </c>
      <c r="AJ93" s="152">
        <v>1900</v>
      </c>
      <c r="AK93" s="152">
        <v>1781</v>
      </c>
      <c r="AL93" s="149">
        <v>0.93700000000000006</v>
      </c>
      <c r="AM93" s="152">
        <v>791</v>
      </c>
      <c r="AN93" s="152">
        <v>687</v>
      </c>
      <c r="AO93" s="152">
        <v>1478</v>
      </c>
      <c r="AP93" s="153">
        <v>0.46500000000000002</v>
      </c>
      <c r="AQ93" s="153">
        <v>0.52800000000000002</v>
      </c>
      <c r="AR93" s="154">
        <v>0.152</v>
      </c>
      <c r="AS93" s="154">
        <v>8.8999999999999996E-2</v>
      </c>
      <c r="AT93" s="154">
        <v>7.0999999999999994E-2</v>
      </c>
      <c r="AU93" s="154">
        <v>0.42599999999999999</v>
      </c>
      <c r="AW93" s="196"/>
      <c r="AX93" s="144">
        <f t="shared" si="96"/>
        <v>69.42675159235668</v>
      </c>
      <c r="AY93" s="149">
        <v>14</v>
      </c>
      <c r="AZ93" s="150" t="s">
        <v>255</v>
      </c>
      <c r="BA93" s="149">
        <v>13</v>
      </c>
      <c r="BB93" s="151">
        <v>1</v>
      </c>
      <c r="BC93" s="152">
        <v>1099</v>
      </c>
      <c r="BD93" s="152">
        <v>763</v>
      </c>
      <c r="BE93" s="149">
        <v>0.69399999999999995</v>
      </c>
      <c r="BF93" s="152">
        <v>457</v>
      </c>
      <c r="BG93" s="152">
        <v>277</v>
      </c>
      <c r="BH93" s="152">
        <v>734</v>
      </c>
      <c r="BI93" s="153">
        <v>0.377</v>
      </c>
      <c r="BJ93" s="151">
        <v>0.42</v>
      </c>
      <c r="BK93" s="154">
        <v>0.23599999999999999</v>
      </c>
      <c r="BL93" s="154">
        <v>0.11700000000000001</v>
      </c>
      <c r="BM93" s="154">
        <v>8.5999999999999993E-2</v>
      </c>
      <c r="BN93" s="154">
        <v>0.33200000000000002</v>
      </c>
      <c r="DU93" s="4"/>
      <c r="DZ93" s="196"/>
      <c r="EA93" s="196"/>
      <c r="EB93" s="196"/>
      <c r="EC93" s="196"/>
      <c r="ED93" s="196"/>
      <c r="EE93" s="196"/>
    </row>
    <row r="94" spans="1:135" ht="13" x14ac:dyDescent="0.15">
      <c r="A94" s="156">
        <v>14</v>
      </c>
      <c r="B94" s="156" t="s">
        <v>256</v>
      </c>
      <c r="C94" s="156" t="s">
        <v>233</v>
      </c>
      <c r="D94" s="156" t="s">
        <v>243</v>
      </c>
      <c r="E94" s="156">
        <v>36</v>
      </c>
      <c r="F94" s="156">
        <v>46</v>
      </c>
      <c r="G94" s="156">
        <v>0.439</v>
      </c>
      <c r="H94" s="156">
        <v>0.2</v>
      </c>
      <c r="I94" s="156">
        <v>109.57</v>
      </c>
      <c r="J94" s="156">
        <v>109.31</v>
      </c>
      <c r="K94" s="156">
        <v>0.25</v>
      </c>
      <c r="L94" s="156">
        <v>-0.06</v>
      </c>
      <c r="M94" s="156">
        <v>109.53</v>
      </c>
      <c r="N94" s="156">
        <v>109.55</v>
      </c>
      <c r="O94" s="157">
        <v>-0.02</v>
      </c>
      <c r="P94" s="157">
        <f t="shared" si="97"/>
        <v>30.662170797531289</v>
      </c>
      <c r="Q94" s="157">
        <f t="shared" si="98"/>
        <v>-30.682170797531285</v>
      </c>
      <c r="AD94" s="144">
        <f t="shared" si="94"/>
        <v>80.10526315789474</v>
      </c>
      <c r="AE94" s="144">
        <f t="shared" si="95"/>
        <v>92.904073587385014</v>
      </c>
      <c r="AF94" s="149">
        <v>15</v>
      </c>
      <c r="AG94" s="150" t="s">
        <v>257</v>
      </c>
      <c r="AH94" s="149">
        <v>19</v>
      </c>
      <c r="AI94" s="151">
        <v>1</v>
      </c>
      <c r="AJ94" s="152">
        <v>1522</v>
      </c>
      <c r="AK94" s="152">
        <v>1414</v>
      </c>
      <c r="AL94" s="149">
        <v>0.92900000000000005</v>
      </c>
      <c r="AM94" s="152">
        <v>579</v>
      </c>
      <c r="AN94" s="152">
        <v>534</v>
      </c>
      <c r="AO94" s="152">
        <v>1113</v>
      </c>
      <c r="AP94" s="151">
        <v>0.48</v>
      </c>
      <c r="AQ94" s="153">
        <v>0.54400000000000004</v>
      </c>
      <c r="AR94" s="154">
        <v>0.182</v>
      </c>
      <c r="AS94" s="154">
        <v>0.107</v>
      </c>
      <c r="AT94" s="154">
        <v>8.8999999999999996E-2</v>
      </c>
      <c r="AU94" s="154">
        <v>0.42799999999999999</v>
      </c>
      <c r="AW94" s="196"/>
      <c r="AX94" s="144">
        <f t="shared" si="96"/>
        <v>69.407894736842096</v>
      </c>
      <c r="AY94" s="149">
        <v>15</v>
      </c>
      <c r="AZ94" s="150" t="s">
        <v>258</v>
      </c>
      <c r="BA94" s="149">
        <v>14</v>
      </c>
      <c r="BB94" s="151">
        <v>1</v>
      </c>
      <c r="BC94" s="152">
        <v>1216</v>
      </c>
      <c r="BD94" s="152">
        <v>844</v>
      </c>
      <c r="BE94" s="149">
        <v>0.69399999999999995</v>
      </c>
      <c r="BF94" s="152">
        <v>497</v>
      </c>
      <c r="BG94" s="152">
        <v>295</v>
      </c>
      <c r="BH94" s="152">
        <v>792</v>
      </c>
      <c r="BI94" s="153">
        <v>0.372</v>
      </c>
      <c r="BJ94" s="153">
        <v>0.41599999999999998</v>
      </c>
      <c r="BK94" s="154">
        <v>0.24299999999999999</v>
      </c>
      <c r="BL94" s="154">
        <v>0.122</v>
      </c>
      <c r="BM94" s="155">
        <v>0.09</v>
      </c>
      <c r="BN94" s="154">
        <v>0.33600000000000002</v>
      </c>
      <c r="DU94" s="4"/>
      <c r="DZ94" s="196"/>
      <c r="EA94" s="196"/>
      <c r="EB94" s="196"/>
      <c r="EC94" s="196"/>
      <c r="ED94" s="196"/>
      <c r="EE94" s="196"/>
    </row>
    <row r="95" spans="1:135" ht="13" x14ac:dyDescent="0.15">
      <c r="A95" s="156">
        <v>15</v>
      </c>
      <c r="B95" s="156" t="s">
        <v>259</v>
      </c>
      <c r="C95" s="156" t="s">
        <v>233</v>
      </c>
      <c r="D95" s="156" t="s">
        <v>175</v>
      </c>
      <c r="E95" s="156">
        <v>41</v>
      </c>
      <c r="F95" s="156">
        <v>41</v>
      </c>
      <c r="G95" s="156">
        <v>0.5</v>
      </c>
      <c r="H95" s="156">
        <v>0.43</v>
      </c>
      <c r="I95" s="156">
        <v>108.04</v>
      </c>
      <c r="J95" s="156">
        <v>107.72</v>
      </c>
      <c r="K95" s="156">
        <v>0.32</v>
      </c>
      <c r="L95" s="156">
        <v>0.03</v>
      </c>
      <c r="M95" s="156">
        <v>107.91</v>
      </c>
      <c r="N95" s="156">
        <v>107.98</v>
      </c>
      <c r="O95" s="157">
        <v>-0.08</v>
      </c>
      <c r="P95" s="157">
        <f t="shared" si="97"/>
        <v>29.042170797531284</v>
      </c>
      <c r="Q95" s="157">
        <f t="shared" si="98"/>
        <v>-29.112170797531292</v>
      </c>
      <c r="AD95" s="144">
        <f t="shared" si="94"/>
        <v>77.960000000000008</v>
      </c>
      <c r="AE95" s="144">
        <f t="shared" si="95"/>
        <v>92.714212416623909</v>
      </c>
      <c r="AF95" s="149">
        <v>16</v>
      </c>
      <c r="AG95" s="150" t="s">
        <v>260</v>
      </c>
      <c r="AH95" s="149">
        <v>25</v>
      </c>
      <c r="AI95" s="151">
        <v>1</v>
      </c>
      <c r="AJ95" s="152">
        <v>1949</v>
      </c>
      <c r="AK95" s="152">
        <v>1807</v>
      </c>
      <c r="AL95" s="149">
        <v>0.92700000000000005</v>
      </c>
      <c r="AM95" s="152">
        <v>825</v>
      </c>
      <c r="AN95" s="152">
        <v>607</v>
      </c>
      <c r="AO95" s="152">
        <v>1432</v>
      </c>
      <c r="AP95" s="153">
        <v>0.42399999999999999</v>
      </c>
      <c r="AQ95" s="153">
        <v>0.51500000000000001</v>
      </c>
      <c r="AR95" s="154">
        <v>0.16200000000000001</v>
      </c>
      <c r="AS95" s="154">
        <v>0.122</v>
      </c>
      <c r="AT95" s="154">
        <v>9.2999999999999999E-2</v>
      </c>
      <c r="AU95" s="154">
        <v>0.40699999999999997</v>
      </c>
      <c r="AW95" s="196"/>
      <c r="AX95" s="144">
        <f t="shared" si="96"/>
        <v>69.401330376940123</v>
      </c>
      <c r="AY95" s="149">
        <v>16</v>
      </c>
      <c r="AZ95" s="150" t="s">
        <v>261</v>
      </c>
      <c r="BA95" s="149">
        <v>12</v>
      </c>
      <c r="BB95" s="151">
        <v>1</v>
      </c>
      <c r="BC95" s="152">
        <v>902</v>
      </c>
      <c r="BD95" s="152">
        <v>626</v>
      </c>
      <c r="BE95" s="149">
        <v>0.69399999999999995</v>
      </c>
      <c r="BF95" s="152">
        <v>410</v>
      </c>
      <c r="BG95" s="152">
        <v>228</v>
      </c>
      <c r="BH95" s="152">
        <v>638</v>
      </c>
      <c r="BI95" s="153">
        <v>0.35699999999999998</v>
      </c>
      <c r="BJ95" s="153">
        <v>0.41099999999999998</v>
      </c>
      <c r="BK95" s="154">
        <v>0.22500000000000001</v>
      </c>
      <c r="BL95" s="154">
        <v>8.2000000000000003E-2</v>
      </c>
      <c r="BM95" s="154">
        <v>5.8999999999999997E-2</v>
      </c>
      <c r="BN95" s="154">
        <v>0.316</v>
      </c>
      <c r="DU95" s="4"/>
      <c r="DZ95" s="196"/>
      <c r="EA95" s="196"/>
      <c r="EB95" s="196"/>
      <c r="EC95" s="196"/>
      <c r="ED95" s="196"/>
      <c r="EE95" s="196"/>
    </row>
    <row r="96" spans="1:135" ht="13" x14ac:dyDescent="0.15">
      <c r="A96" s="156">
        <v>16</v>
      </c>
      <c r="B96" s="156" t="s">
        <v>262</v>
      </c>
      <c r="C96" s="156" t="s">
        <v>200</v>
      </c>
      <c r="D96" s="156" t="s">
        <v>229</v>
      </c>
      <c r="E96" s="156">
        <v>41</v>
      </c>
      <c r="F96" s="156">
        <v>41</v>
      </c>
      <c r="G96" s="156">
        <v>0.5</v>
      </c>
      <c r="H96" s="156">
        <v>-0.52</v>
      </c>
      <c r="I96" s="156">
        <v>110.93</v>
      </c>
      <c r="J96" s="156">
        <v>111.46</v>
      </c>
      <c r="K96" s="156">
        <v>-0.53</v>
      </c>
      <c r="L96" s="156">
        <v>-0.23</v>
      </c>
      <c r="M96" s="156">
        <v>111.09</v>
      </c>
      <c r="N96" s="156">
        <v>111.31</v>
      </c>
      <c r="O96" s="157">
        <v>-0.22</v>
      </c>
      <c r="P96" s="157">
        <f t="shared" si="97"/>
        <v>32.222170797531291</v>
      </c>
      <c r="Q96" s="157">
        <f t="shared" si="98"/>
        <v>-32.44217079753129</v>
      </c>
      <c r="AD96" s="144">
        <f t="shared" si="94"/>
        <v>82.608695652173907</v>
      </c>
      <c r="AE96" s="144">
        <f t="shared" si="95"/>
        <v>92.578947368421055</v>
      </c>
      <c r="AF96" s="149">
        <v>17</v>
      </c>
      <c r="AG96" s="150" t="s">
        <v>263</v>
      </c>
      <c r="AH96" s="149">
        <v>23</v>
      </c>
      <c r="AI96" s="151">
        <v>1</v>
      </c>
      <c r="AJ96" s="152">
        <v>1900</v>
      </c>
      <c r="AK96" s="152">
        <v>1759</v>
      </c>
      <c r="AL96" s="149">
        <v>0.92600000000000005</v>
      </c>
      <c r="AM96" s="152">
        <v>791</v>
      </c>
      <c r="AN96" s="152">
        <v>645</v>
      </c>
      <c r="AO96" s="152">
        <v>1436</v>
      </c>
      <c r="AP96" s="153">
        <v>0.44900000000000001</v>
      </c>
      <c r="AQ96" s="153">
        <v>0.52800000000000002</v>
      </c>
      <c r="AR96" s="154">
        <v>0.17100000000000001</v>
      </c>
      <c r="AS96" s="154">
        <v>9.5000000000000001E-2</v>
      </c>
      <c r="AT96" s="154">
        <v>7.2999999999999995E-2</v>
      </c>
      <c r="AU96" s="154">
        <v>0.40699999999999997</v>
      </c>
      <c r="AW96" s="196"/>
      <c r="AX96" s="144">
        <f t="shared" si="96"/>
        <v>69.584954604409859</v>
      </c>
      <c r="AY96" s="149">
        <v>17</v>
      </c>
      <c r="AZ96" s="150" t="s">
        <v>264</v>
      </c>
      <c r="BA96" s="149">
        <v>19</v>
      </c>
      <c r="BB96" s="151">
        <v>1</v>
      </c>
      <c r="BC96" s="152">
        <v>1542</v>
      </c>
      <c r="BD96" s="152">
        <v>1073</v>
      </c>
      <c r="BE96" s="149">
        <v>0.69599999999999995</v>
      </c>
      <c r="BF96" s="152">
        <v>682</v>
      </c>
      <c r="BG96" s="152">
        <v>414</v>
      </c>
      <c r="BH96" s="152">
        <v>1096</v>
      </c>
      <c r="BI96" s="153">
        <v>0.378</v>
      </c>
      <c r="BJ96" s="153">
        <v>0.41599999999999998</v>
      </c>
      <c r="BK96" s="154">
        <v>0.223</v>
      </c>
      <c r="BL96" s="154">
        <v>7.9000000000000001E-2</v>
      </c>
      <c r="BM96" s="154">
        <v>5.8999999999999997E-2</v>
      </c>
      <c r="BN96" s="154">
        <v>0.32900000000000001</v>
      </c>
      <c r="DU96" s="4"/>
      <c r="DZ96" s="196"/>
      <c r="EA96" s="196"/>
      <c r="EB96" s="196"/>
      <c r="EC96" s="196"/>
      <c r="ED96" s="196"/>
      <c r="EE96" s="196"/>
    </row>
    <row r="97" spans="1:135" ht="13" x14ac:dyDescent="0.15">
      <c r="A97" s="156">
        <v>17</v>
      </c>
      <c r="B97" s="156" t="s">
        <v>265</v>
      </c>
      <c r="C97" s="156" t="s">
        <v>233</v>
      </c>
      <c r="D97" s="156" t="s">
        <v>175</v>
      </c>
      <c r="E97" s="156">
        <v>42</v>
      </c>
      <c r="F97" s="156">
        <v>40</v>
      </c>
      <c r="G97" s="156">
        <v>0.51200000000000001</v>
      </c>
      <c r="H97" s="156">
        <v>-0.18</v>
      </c>
      <c r="I97" s="156">
        <v>109.92</v>
      </c>
      <c r="J97" s="156">
        <v>110.16</v>
      </c>
      <c r="K97" s="156">
        <v>-0.23</v>
      </c>
      <c r="L97" s="156">
        <v>-0.44</v>
      </c>
      <c r="M97" s="156">
        <v>109.96</v>
      </c>
      <c r="N97" s="156">
        <v>110.46</v>
      </c>
      <c r="O97" s="157">
        <v>-0.5</v>
      </c>
      <c r="P97" s="157">
        <f t="shared" si="97"/>
        <v>31.092170797531281</v>
      </c>
      <c r="Q97" s="157">
        <f t="shared" si="98"/>
        <v>-31.592170797531281</v>
      </c>
      <c r="AD97" s="144">
        <f t="shared" si="94"/>
        <v>83.045454545454547</v>
      </c>
      <c r="AE97" s="144">
        <f t="shared" si="95"/>
        <v>92.172961138478385</v>
      </c>
      <c r="AF97" s="149">
        <v>18</v>
      </c>
      <c r="AG97" s="150" t="s">
        <v>266</v>
      </c>
      <c r="AH97" s="149">
        <v>22</v>
      </c>
      <c r="AI97" s="151">
        <v>1</v>
      </c>
      <c r="AJ97" s="152">
        <v>1827</v>
      </c>
      <c r="AK97" s="152">
        <v>1684</v>
      </c>
      <c r="AL97" s="149">
        <v>0.92200000000000004</v>
      </c>
      <c r="AM97" s="152">
        <v>760</v>
      </c>
      <c r="AN97" s="152">
        <v>635</v>
      </c>
      <c r="AO97" s="152">
        <v>1395</v>
      </c>
      <c r="AP97" s="153">
        <v>0.45500000000000002</v>
      </c>
      <c r="AQ97" s="153">
        <v>0.49199999999999999</v>
      </c>
      <c r="AR97" s="154">
        <v>0.13400000000000001</v>
      </c>
      <c r="AS97" s="154">
        <v>0.13100000000000001</v>
      </c>
      <c r="AT97" s="154">
        <v>0.107</v>
      </c>
      <c r="AU97" s="154">
        <v>0.442</v>
      </c>
      <c r="AW97" s="196"/>
      <c r="AX97" s="144">
        <f t="shared" si="96"/>
        <v>69.820359281437135</v>
      </c>
      <c r="AY97" s="149">
        <v>18</v>
      </c>
      <c r="AZ97" s="150" t="s">
        <v>267</v>
      </c>
      <c r="BA97" s="149">
        <v>20</v>
      </c>
      <c r="BB97" s="151">
        <v>1</v>
      </c>
      <c r="BC97" s="152">
        <v>1670</v>
      </c>
      <c r="BD97" s="152">
        <v>1166</v>
      </c>
      <c r="BE97" s="149">
        <v>0.69799999999999995</v>
      </c>
      <c r="BF97" s="152">
        <v>787</v>
      </c>
      <c r="BG97" s="152">
        <v>409</v>
      </c>
      <c r="BH97" s="152">
        <v>1196</v>
      </c>
      <c r="BI97" s="153">
        <v>0.34200000000000003</v>
      </c>
      <c r="BJ97" s="153">
        <v>0.38700000000000001</v>
      </c>
      <c r="BK97" s="154">
        <v>0.18099999999999999</v>
      </c>
      <c r="BL97" s="154">
        <v>0.11700000000000001</v>
      </c>
      <c r="BM97" s="154">
        <v>9.5000000000000001E-2</v>
      </c>
      <c r="BN97" s="154">
        <v>0.33500000000000002</v>
      </c>
      <c r="DU97" s="4"/>
      <c r="DZ97" s="196"/>
      <c r="EA97" s="196"/>
      <c r="EB97" s="196"/>
      <c r="EC97" s="196"/>
      <c r="ED97" s="196"/>
      <c r="EE97" s="196"/>
    </row>
    <row r="98" spans="1:135" ht="13" x14ac:dyDescent="0.15">
      <c r="A98" s="156">
        <v>18</v>
      </c>
      <c r="B98" s="156" t="s">
        <v>268</v>
      </c>
      <c r="C98" s="156" t="s">
        <v>233</v>
      </c>
      <c r="D98" s="156" t="s">
        <v>175</v>
      </c>
      <c r="E98" s="156">
        <v>42</v>
      </c>
      <c r="F98" s="156">
        <v>40</v>
      </c>
      <c r="G98" s="156">
        <v>0.51200000000000001</v>
      </c>
      <c r="H98" s="156">
        <v>-0.22</v>
      </c>
      <c r="I98" s="156">
        <v>109.33</v>
      </c>
      <c r="J98" s="156">
        <v>109.49</v>
      </c>
      <c r="K98" s="156">
        <v>-0.16</v>
      </c>
      <c r="L98" s="156">
        <v>-0.64</v>
      </c>
      <c r="M98" s="156">
        <v>109.21</v>
      </c>
      <c r="N98" s="156">
        <v>109.81</v>
      </c>
      <c r="O98" s="157">
        <v>-0.6</v>
      </c>
      <c r="P98" s="157">
        <f t="shared" si="97"/>
        <v>30.342170797531281</v>
      </c>
      <c r="Q98" s="157">
        <f t="shared" si="98"/>
        <v>-30.94217079753129</v>
      </c>
      <c r="AD98" s="144">
        <f t="shared" si="94"/>
        <v>82.759999999999991</v>
      </c>
      <c r="AE98" s="144">
        <f t="shared" si="95"/>
        <v>91.88013533107781</v>
      </c>
      <c r="AF98" s="149">
        <v>19</v>
      </c>
      <c r="AG98" s="150" t="s">
        <v>269</v>
      </c>
      <c r="AH98" s="149">
        <v>25</v>
      </c>
      <c r="AI98" s="151">
        <v>1</v>
      </c>
      <c r="AJ98" s="152">
        <v>2069</v>
      </c>
      <c r="AK98" s="152">
        <v>1901</v>
      </c>
      <c r="AL98" s="149">
        <v>0.91900000000000004</v>
      </c>
      <c r="AM98" s="152">
        <v>907</v>
      </c>
      <c r="AN98" s="152">
        <v>656</v>
      </c>
      <c r="AO98" s="152">
        <v>1563</v>
      </c>
      <c r="AP98" s="151">
        <v>0.42</v>
      </c>
      <c r="AQ98" s="151">
        <v>0.5</v>
      </c>
      <c r="AR98" s="154">
        <v>0.158</v>
      </c>
      <c r="AS98" s="155">
        <v>0.11</v>
      </c>
      <c r="AT98" s="154">
        <v>8.6999999999999994E-2</v>
      </c>
      <c r="AU98" s="154">
        <v>0.39900000000000002</v>
      </c>
      <c r="AW98" s="196"/>
      <c r="AX98" s="144">
        <f t="shared" si="96"/>
        <v>69.873595505617985</v>
      </c>
      <c r="AY98" s="149">
        <v>19</v>
      </c>
      <c r="AZ98" s="150" t="s">
        <v>270</v>
      </c>
      <c r="BA98" s="149">
        <v>18</v>
      </c>
      <c r="BB98" s="151">
        <v>1</v>
      </c>
      <c r="BC98" s="152">
        <v>1424</v>
      </c>
      <c r="BD98" s="152">
        <v>995</v>
      </c>
      <c r="BE98" s="149">
        <v>0.69899999999999995</v>
      </c>
      <c r="BF98" s="152">
        <v>667</v>
      </c>
      <c r="BG98" s="152">
        <v>358</v>
      </c>
      <c r="BH98" s="152">
        <v>1025</v>
      </c>
      <c r="BI98" s="153">
        <v>0.34899999999999998</v>
      </c>
      <c r="BJ98" s="153">
        <v>0.379</v>
      </c>
      <c r="BK98" s="155">
        <v>0.18</v>
      </c>
      <c r="BL98" s="154">
        <v>0.124</v>
      </c>
      <c r="BM98" s="154">
        <v>0.105</v>
      </c>
      <c r="BN98" s="154">
        <v>0.33800000000000002</v>
      </c>
      <c r="DU98" s="4"/>
      <c r="DZ98" s="196"/>
      <c r="EA98" s="196"/>
      <c r="EB98" s="196"/>
      <c r="EC98" s="196"/>
      <c r="ED98" s="196"/>
      <c r="EE98" s="196"/>
    </row>
    <row r="99" spans="1:135" ht="13" x14ac:dyDescent="0.15">
      <c r="A99" s="156">
        <v>19</v>
      </c>
      <c r="B99" s="156" t="s">
        <v>271</v>
      </c>
      <c r="C99" s="156" t="s">
        <v>200</v>
      </c>
      <c r="D99" s="156" t="s">
        <v>229</v>
      </c>
      <c r="E99" s="156">
        <v>31</v>
      </c>
      <c r="F99" s="156">
        <v>51</v>
      </c>
      <c r="G99" s="156">
        <v>0.378</v>
      </c>
      <c r="H99" s="156">
        <v>-1.1100000000000001</v>
      </c>
      <c r="I99" s="156">
        <v>111.54</v>
      </c>
      <c r="J99" s="156">
        <v>112.74</v>
      </c>
      <c r="K99" s="156">
        <v>-1.2</v>
      </c>
      <c r="L99" s="156">
        <v>-0.63</v>
      </c>
      <c r="M99" s="156">
        <v>111.75</v>
      </c>
      <c r="N99" s="156">
        <v>112.46</v>
      </c>
      <c r="O99" s="157">
        <v>-0.71</v>
      </c>
      <c r="P99" s="157">
        <f t="shared" si="97"/>
        <v>32.882170797531288</v>
      </c>
      <c r="Q99" s="157">
        <f t="shared" si="98"/>
        <v>-33.592170797531281</v>
      </c>
      <c r="AD99" s="144">
        <f t="shared" si="94"/>
        <v>83.952380952380963</v>
      </c>
      <c r="AE99" s="144">
        <f t="shared" si="95"/>
        <v>91.832104367555303</v>
      </c>
      <c r="AF99" s="149">
        <v>20</v>
      </c>
      <c r="AG99" s="150" t="s">
        <v>272</v>
      </c>
      <c r="AH99" s="149">
        <v>21</v>
      </c>
      <c r="AI99" s="151">
        <v>1</v>
      </c>
      <c r="AJ99" s="152">
        <v>1763</v>
      </c>
      <c r="AK99" s="152">
        <v>1619</v>
      </c>
      <c r="AL99" s="149">
        <v>0.91800000000000004</v>
      </c>
      <c r="AM99" s="152">
        <v>762</v>
      </c>
      <c r="AN99" s="152">
        <v>613</v>
      </c>
      <c r="AO99" s="152">
        <v>1375</v>
      </c>
      <c r="AP99" s="153">
        <v>0.44600000000000001</v>
      </c>
      <c r="AQ99" s="153">
        <v>0.50700000000000001</v>
      </c>
      <c r="AR99" s="154">
        <v>0.14199999999999999</v>
      </c>
      <c r="AS99" s="154">
        <v>9.8000000000000004E-2</v>
      </c>
      <c r="AT99" s="154">
        <v>8.4000000000000005E-2</v>
      </c>
      <c r="AU99" s="154">
        <v>0.41899999999999998</v>
      </c>
      <c r="AW99" s="196"/>
      <c r="AX99" s="144">
        <f t="shared" si="96"/>
        <v>69.976019184652287</v>
      </c>
      <c r="AY99" s="149">
        <v>20</v>
      </c>
      <c r="AZ99" s="150" t="s">
        <v>224</v>
      </c>
      <c r="BA99" s="149">
        <v>25</v>
      </c>
      <c r="BB99" s="151">
        <v>1</v>
      </c>
      <c r="BC99" s="152">
        <v>2085</v>
      </c>
      <c r="BD99" s="152">
        <v>1459</v>
      </c>
      <c r="BE99" s="149">
        <v>0.7</v>
      </c>
      <c r="BF99" s="152">
        <v>889</v>
      </c>
      <c r="BG99" s="152">
        <v>533</v>
      </c>
      <c r="BH99" s="152">
        <v>1422</v>
      </c>
      <c r="BI99" s="153">
        <v>0.375</v>
      </c>
      <c r="BJ99" s="153">
        <v>0.40799999999999997</v>
      </c>
      <c r="BK99" s="154">
        <v>0.214</v>
      </c>
      <c r="BL99" s="154">
        <v>0.11799999999999999</v>
      </c>
      <c r="BM99" s="154">
        <v>9.9000000000000005E-2</v>
      </c>
      <c r="BN99" s="154">
        <v>0.34699999999999998</v>
      </c>
      <c r="DU99" s="4"/>
      <c r="DZ99" s="196"/>
      <c r="EA99" s="196"/>
      <c r="EB99" s="196"/>
      <c r="EC99" s="196"/>
      <c r="ED99" s="196"/>
      <c r="EE99" s="196"/>
    </row>
    <row r="100" spans="1:135" ht="13" x14ac:dyDescent="0.15">
      <c r="A100" s="156">
        <v>20</v>
      </c>
      <c r="B100" s="156" t="s">
        <v>273</v>
      </c>
      <c r="C100" s="156" t="s">
        <v>233</v>
      </c>
      <c r="D100" s="156" t="s">
        <v>243</v>
      </c>
      <c r="E100" s="156">
        <v>43</v>
      </c>
      <c r="F100" s="156">
        <v>39</v>
      </c>
      <c r="G100" s="156">
        <v>0.52400000000000002</v>
      </c>
      <c r="H100" s="156">
        <v>-0.85</v>
      </c>
      <c r="I100" s="156">
        <v>105.55</v>
      </c>
      <c r="J100" s="156">
        <v>106.54</v>
      </c>
      <c r="K100" s="156">
        <v>-0.99</v>
      </c>
      <c r="L100" s="156">
        <v>-1.23</v>
      </c>
      <c r="M100" s="156">
        <v>105.32</v>
      </c>
      <c r="N100" s="156">
        <v>106.69</v>
      </c>
      <c r="O100" s="157">
        <v>-1.37</v>
      </c>
      <c r="P100" s="157">
        <f t="shared" si="97"/>
        <v>26.452170797531281</v>
      </c>
      <c r="Q100" s="157">
        <f t="shared" si="98"/>
        <v>-27.822170797531285</v>
      </c>
      <c r="AD100" s="144">
        <f t="shared" si="94"/>
        <v>79.652173913043484</v>
      </c>
      <c r="AE100" s="144">
        <f t="shared" si="95"/>
        <v>91.539301310043669</v>
      </c>
      <c r="AF100" s="149">
        <v>21</v>
      </c>
      <c r="AG100" s="150" t="s">
        <v>274</v>
      </c>
      <c r="AH100" s="149">
        <v>23</v>
      </c>
      <c r="AI100" s="151">
        <v>1</v>
      </c>
      <c r="AJ100" s="152">
        <v>1832</v>
      </c>
      <c r="AK100" s="152">
        <v>1677</v>
      </c>
      <c r="AL100" s="149">
        <v>0.91500000000000004</v>
      </c>
      <c r="AM100" s="152">
        <v>721</v>
      </c>
      <c r="AN100" s="152">
        <v>598</v>
      </c>
      <c r="AO100" s="152">
        <v>1319</v>
      </c>
      <c r="AP100" s="153">
        <v>0.45300000000000001</v>
      </c>
      <c r="AQ100" s="153">
        <v>0.52400000000000002</v>
      </c>
      <c r="AR100" s="154">
        <v>0.186</v>
      </c>
      <c r="AS100" s="154">
        <v>0.112</v>
      </c>
      <c r="AT100" s="154">
        <v>8.5000000000000006E-2</v>
      </c>
      <c r="AU100" s="154">
        <v>0.41299999999999998</v>
      </c>
      <c r="AW100" s="196"/>
      <c r="AX100" s="144">
        <f t="shared" si="96"/>
        <v>70.065956367326237</v>
      </c>
      <c r="AY100" s="149">
        <v>21</v>
      </c>
      <c r="AZ100" s="150" t="s">
        <v>275</v>
      </c>
      <c r="BA100" s="149">
        <v>23</v>
      </c>
      <c r="BB100" s="151">
        <v>1</v>
      </c>
      <c r="BC100" s="152">
        <v>1971</v>
      </c>
      <c r="BD100" s="152">
        <v>1381</v>
      </c>
      <c r="BE100" s="149">
        <v>0.70099999999999996</v>
      </c>
      <c r="BF100" s="152">
        <v>875</v>
      </c>
      <c r="BG100" s="152">
        <v>503</v>
      </c>
      <c r="BH100" s="152">
        <v>1378</v>
      </c>
      <c r="BI100" s="153">
        <v>0.36499999999999999</v>
      </c>
      <c r="BJ100" s="153">
        <v>0.39600000000000002</v>
      </c>
      <c r="BK100" s="154">
        <v>0.20799999999999999</v>
      </c>
      <c r="BL100" s="154">
        <v>0.11700000000000001</v>
      </c>
      <c r="BM100" s="154">
        <v>9.8000000000000004E-2</v>
      </c>
      <c r="BN100" s="155">
        <v>0.34</v>
      </c>
      <c r="DU100" s="4"/>
      <c r="DZ100" s="196"/>
      <c r="EA100" s="196"/>
      <c r="EB100" s="196"/>
      <c r="EC100" s="196"/>
      <c r="ED100" s="196"/>
      <c r="EE100" s="196"/>
    </row>
    <row r="101" spans="1:135" ht="13" x14ac:dyDescent="0.15">
      <c r="A101" s="156">
        <v>21</v>
      </c>
      <c r="B101" s="156" t="s">
        <v>276</v>
      </c>
      <c r="C101" s="156" t="s">
        <v>233</v>
      </c>
      <c r="D101" s="156" t="s">
        <v>175</v>
      </c>
      <c r="E101" s="156">
        <v>37</v>
      </c>
      <c r="F101" s="156">
        <v>45</v>
      </c>
      <c r="G101" s="156">
        <v>0.45100000000000001</v>
      </c>
      <c r="H101" s="156">
        <v>-1.1200000000000001</v>
      </c>
      <c r="I101" s="156">
        <v>106.53</v>
      </c>
      <c r="J101" s="156">
        <v>107.9</v>
      </c>
      <c r="K101" s="156">
        <v>-1.37</v>
      </c>
      <c r="L101" s="156">
        <v>-1.29</v>
      </c>
      <c r="M101" s="156">
        <v>106.39</v>
      </c>
      <c r="N101" s="156">
        <v>107.93</v>
      </c>
      <c r="O101" s="157">
        <v>-1.54</v>
      </c>
      <c r="P101" s="157">
        <f t="shared" si="97"/>
        <v>27.522170797531288</v>
      </c>
      <c r="Q101" s="157">
        <f t="shared" si="98"/>
        <v>-29.062170797531294</v>
      </c>
      <c r="AD101" s="144">
        <f t="shared" si="94"/>
        <v>76.909090909090907</v>
      </c>
      <c r="AE101" s="144">
        <f t="shared" si="95"/>
        <v>91.430260047281322</v>
      </c>
      <c r="AF101" s="149">
        <v>22</v>
      </c>
      <c r="AG101" s="150" t="s">
        <v>277</v>
      </c>
      <c r="AH101" s="149">
        <v>22</v>
      </c>
      <c r="AI101" s="151">
        <v>1</v>
      </c>
      <c r="AJ101" s="152">
        <v>1692</v>
      </c>
      <c r="AK101" s="152">
        <v>1547</v>
      </c>
      <c r="AL101" s="149">
        <v>0.91400000000000003</v>
      </c>
      <c r="AM101" s="152">
        <v>656</v>
      </c>
      <c r="AN101" s="152">
        <v>563</v>
      </c>
      <c r="AO101" s="152">
        <v>1219</v>
      </c>
      <c r="AP101" s="153">
        <v>0.46200000000000002</v>
      </c>
      <c r="AQ101" s="153">
        <v>0.52100000000000002</v>
      </c>
      <c r="AR101" s="154">
        <v>0.18099999999999999</v>
      </c>
      <c r="AS101" s="154">
        <v>0.125</v>
      </c>
      <c r="AT101" s="154">
        <v>9.9000000000000005E-2</v>
      </c>
      <c r="AU101" s="154">
        <v>0.42399999999999999</v>
      </c>
      <c r="AW101" s="196"/>
      <c r="AX101" s="144">
        <f t="shared" si="96"/>
        <v>70.275229357798167</v>
      </c>
      <c r="AY101" s="149">
        <v>22</v>
      </c>
      <c r="AZ101" s="150" t="s">
        <v>278</v>
      </c>
      <c r="BA101" s="149">
        <v>20</v>
      </c>
      <c r="BB101" s="151">
        <v>1</v>
      </c>
      <c r="BC101" s="152">
        <v>1635</v>
      </c>
      <c r="BD101" s="152">
        <v>1149</v>
      </c>
      <c r="BE101" s="149">
        <v>0.70299999999999996</v>
      </c>
      <c r="BF101" s="152">
        <v>751</v>
      </c>
      <c r="BG101" s="152">
        <v>432</v>
      </c>
      <c r="BH101" s="152">
        <v>1183</v>
      </c>
      <c r="BI101" s="153">
        <v>0.36499999999999999</v>
      </c>
      <c r="BJ101" s="153">
        <v>0.41299999999999998</v>
      </c>
      <c r="BK101" s="154">
        <v>0.20300000000000001</v>
      </c>
      <c r="BL101" s="154">
        <v>8.5999999999999993E-2</v>
      </c>
      <c r="BM101" s="155">
        <v>7.0000000000000007E-2</v>
      </c>
      <c r="BN101" s="154">
        <v>0.32700000000000001</v>
      </c>
      <c r="DU101" s="4"/>
      <c r="DZ101" s="196"/>
      <c r="EA101" s="196"/>
      <c r="EB101" s="196"/>
      <c r="EC101" s="196"/>
      <c r="ED101" s="196"/>
      <c r="EE101" s="196"/>
    </row>
    <row r="102" spans="1:135" ht="13" x14ac:dyDescent="0.15">
      <c r="A102" s="156">
        <v>22</v>
      </c>
      <c r="B102" s="156" t="s">
        <v>279</v>
      </c>
      <c r="C102" s="156" t="s">
        <v>200</v>
      </c>
      <c r="D102" s="156" t="s">
        <v>220</v>
      </c>
      <c r="E102" s="156">
        <v>34</v>
      </c>
      <c r="F102" s="156">
        <v>48</v>
      </c>
      <c r="G102" s="156">
        <v>0.41499999999999998</v>
      </c>
      <c r="H102" s="156">
        <v>-2.1</v>
      </c>
      <c r="I102" s="156">
        <v>105.81</v>
      </c>
      <c r="J102" s="156">
        <v>108.01</v>
      </c>
      <c r="K102" s="156">
        <v>-2.2000000000000002</v>
      </c>
      <c r="L102" s="156">
        <v>-1.69</v>
      </c>
      <c r="M102" s="156">
        <v>105.79</v>
      </c>
      <c r="N102" s="156">
        <v>107.57</v>
      </c>
      <c r="O102" s="157">
        <v>-1.78</v>
      </c>
      <c r="P102" s="157">
        <f t="shared" si="97"/>
        <v>26.922170797531294</v>
      </c>
      <c r="Q102" s="157">
        <f t="shared" si="98"/>
        <v>-28.702170797531281</v>
      </c>
      <c r="AD102" s="144">
        <f t="shared" si="94"/>
        <v>82.434782608695656</v>
      </c>
      <c r="AE102" s="144">
        <f t="shared" si="95"/>
        <v>91.402953586497887</v>
      </c>
      <c r="AF102" s="149">
        <v>23</v>
      </c>
      <c r="AG102" s="150" t="s">
        <v>280</v>
      </c>
      <c r="AH102" s="149">
        <v>23</v>
      </c>
      <c r="AI102" s="151">
        <v>1</v>
      </c>
      <c r="AJ102" s="152">
        <v>1896</v>
      </c>
      <c r="AK102" s="152">
        <v>1733</v>
      </c>
      <c r="AL102" s="149">
        <v>0.91400000000000003</v>
      </c>
      <c r="AM102" s="152">
        <v>711</v>
      </c>
      <c r="AN102" s="152">
        <v>639</v>
      </c>
      <c r="AO102" s="152">
        <v>1350</v>
      </c>
      <c r="AP102" s="153">
        <v>0.47299999999999998</v>
      </c>
      <c r="AQ102" s="153">
        <v>0.51400000000000001</v>
      </c>
      <c r="AR102" s="154">
        <v>0.17799999999999999</v>
      </c>
      <c r="AS102" s="154">
        <v>0.13600000000000001</v>
      </c>
      <c r="AT102" s="154">
        <v>0.108</v>
      </c>
      <c r="AU102" s="155">
        <v>0.44</v>
      </c>
      <c r="AW102" s="196"/>
      <c r="AX102" s="144">
        <f t="shared" si="96"/>
        <v>70.396523628462788</v>
      </c>
      <c r="AY102" s="149">
        <v>23</v>
      </c>
      <c r="AZ102" s="150" t="s">
        <v>281</v>
      </c>
      <c r="BA102" s="149">
        <v>21</v>
      </c>
      <c r="BB102" s="151">
        <v>1</v>
      </c>
      <c r="BC102" s="152">
        <v>1841</v>
      </c>
      <c r="BD102" s="152">
        <v>1296</v>
      </c>
      <c r="BE102" s="149">
        <v>0.70399999999999996</v>
      </c>
      <c r="BF102" s="152">
        <v>768</v>
      </c>
      <c r="BG102" s="152">
        <v>463</v>
      </c>
      <c r="BH102" s="152">
        <v>1231</v>
      </c>
      <c r="BI102" s="153">
        <v>0.376</v>
      </c>
      <c r="BJ102" s="153">
        <v>0.40899999999999997</v>
      </c>
      <c r="BK102" s="154">
        <v>0.23100000000000001</v>
      </c>
      <c r="BL102" s="154">
        <v>0.11799999999999999</v>
      </c>
      <c r="BM102" s="154">
        <v>9.1999999999999998E-2</v>
      </c>
      <c r="BN102" s="154">
        <v>0.34200000000000003</v>
      </c>
      <c r="DU102" s="4"/>
      <c r="DZ102" s="196"/>
      <c r="EA102" s="196"/>
      <c r="EB102" s="196"/>
      <c r="EC102" s="196"/>
      <c r="ED102" s="196"/>
      <c r="EE102" s="196"/>
    </row>
    <row r="103" spans="1:135" ht="13" x14ac:dyDescent="0.15">
      <c r="A103" s="156">
        <v>23</v>
      </c>
      <c r="B103" s="156" t="s">
        <v>282</v>
      </c>
      <c r="C103" s="156" t="s">
        <v>200</v>
      </c>
      <c r="D103" s="156" t="s">
        <v>220</v>
      </c>
      <c r="E103" s="156">
        <v>33</v>
      </c>
      <c r="F103" s="156">
        <v>49</v>
      </c>
      <c r="G103" s="156">
        <v>0.40200000000000002</v>
      </c>
      <c r="H103" s="156">
        <v>-2.93</v>
      </c>
      <c r="I103" s="156">
        <v>106.28</v>
      </c>
      <c r="J103" s="156">
        <v>109.36</v>
      </c>
      <c r="K103" s="156">
        <v>-3.08</v>
      </c>
      <c r="L103" s="156">
        <v>-2.52</v>
      </c>
      <c r="M103" s="156">
        <v>106.31</v>
      </c>
      <c r="N103" s="156">
        <v>108.96</v>
      </c>
      <c r="O103" s="157">
        <v>-2.65</v>
      </c>
      <c r="P103" s="157">
        <f t="shared" si="97"/>
        <v>27.44217079753129</v>
      </c>
      <c r="Q103" s="157">
        <f t="shared" si="98"/>
        <v>-30.092170797531281</v>
      </c>
      <c r="AD103" s="144">
        <f t="shared" si="94"/>
        <v>82.08695652173914</v>
      </c>
      <c r="AE103" s="144">
        <f t="shared" si="95"/>
        <v>91.260593220338976</v>
      </c>
      <c r="AF103" s="149">
        <v>24</v>
      </c>
      <c r="AG103" s="150" t="s">
        <v>283</v>
      </c>
      <c r="AH103" s="149">
        <v>23</v>
      </c>
      <c r="AI103" s="151">
        <v>1</v>
      </c>
      <c r="AJ103" s="152">
        <v>1888</v>
      </c>
      <c r="AK103" s="152">
        <v>1723</v>
      </c>
      <c r="AL103" s="149">
        <v>0.91300000000000003</v>
      </c>
      <c r="AM103" s="152">
        <v>793</v>
      </c>
      <c r="AN103" s="152">
        <v>602</v>
      </c>
      <c r="AO103" s="152">
        <v>1395</v>
      </c>
      <c r="AP103" s="153">
        <v>0.432</v>
      </c>
      <c r="AQ103" s="151">
        <v>0.5</v>
      </c>
      <c r="AR103" s="154">
        <v>0.159</v>
      </c>
      <c r="AS103" s="154">
        <v>0.13100000000000001</v>
      </c>
      <c r="AT103" s="154">
        <v>0.10299999999999999</v>
      </c>
      <c r="AU103" s="154">
        <v>0.41499999999999998</v>
      </c>
      <c r="AW103" s="196"/>
      <c r="AX103" s="144">
        <f t="shared" si="96"/>
        <v>70.487483530961796</v>
      </c>
      <c r="AY103" s="149">
        <v>24</v>
      </c>
      <c r="AZ103" s="150" t="s">
        <v>284</v>
      </c>
      <c r="BA103" s="149">
        <v>19</v>
      </c>
      <c r="BB103" s="151">
        <v>1</v>
      </c>
      <c r="BC103" s="152">
        <v>1518</v>
      </c>
      <c r="BD103" s="152">
        <v>1070</v>
      </c>
      <c r="BE103" s="149">
        <v>0.70499999999999996</v>
      </c>
      <c r="BF103" s="152">
        <v>674</v>
      </c>
      <c r="BG103" s="152">
        <v>393</v>
      </c>
      <c r="BH103" s="152">
        <v>1067</v>
      </c>
      <c r="BI103" s="153">
        <v>0.36799999999999999</v>
      </c>
      <c r="BJ103" s="153">
        <v>0.41699999999999998</v>
      </c>
      <c r="BK103" s="154">
        <v>0.216</v>
      </c>
      <c r="BL103" s="155">
        <v>0.1</v>
      </c>
      <c r="BM103" s="154">
        <v>8.1000000000000003E-2</v>
      </c>
      <c r="BN103" s="154">
        <v>0.33100000000000002</v>
      </c>
      <c r="DU103" s="4"/>
      <c r="DZ103" s="196"/>
      <c r="EA103" s="196"/>
      <c r="EB103" s="196"/>
      <c r="EC103" s="196"/>
      <c r="ED103" s="196"/>
      <c r="EE103" s="196"/>
    </row>
    <row r="104" spans="1:135" ht="13" x14ac:dyDescent="0.15">
      <c r="A104" s="156">
        <v>24</v>
      </c>
      <c r="B104" s="156" t="s">
        <v>285</v>
      </c>
      <c r="C104" s="156" t="s">
        <v>200</v>
      </c>
      <c r="D104" s="156" t="s">
        <v>216</v>
      </c>
      <c r="E104" s="156">
        <v>32</v>
      </c>
      <c r="F104" s="156">
        <v>50</v>
      </c>
      <c r="G104" s="156">
        <v>0.39</v>
      </c>
      <c r="H104" s="156">
        <v>-3.88</v>
      </c>
      <c r="I104" s="156">
        <v>107.98</v>
      </c>
      <c r="J104" s="156">
        <v>112.18</v>
      </c>
      <c r="K104" s="156">
        <v>-4.21</v>
      </c>
      <c r="L104" s="156">
        <v>-3.29</v>
      </c>
      <c r="M104" s="156">
        <v>108.12</v>
      </c>
      <c r="N104" s="156">
        <v>111.72</v>
      </c>
      <c r="O104" s="157">
        <v>-3.59</v>
      </c>
      <c r="P104" s="157">
        <f t="shared" si="97"/>
        <v>29.252170797531292</v>
      </c>
      <c r="Q104" s="157">
        <f t="shared" si="98"/>
        <v>-32.852170797531286</v>
      </c>
      <c r="AD104" s="144">
        <f t="shared" si="94"/>
        <v>81.476190476190467</v>
      </c>
      <c r="AE104" s="144">
        <f t="shared" si="95"/>
        <v>91.174751607247231</v>
      </c>
      <c r="AF104" s="149">
        <v>25</v>
      </c>
      <c r="AG104" s="150" t="s">
        <v>286</v>
      </c>
      <c r="AH104" s="149">
        <v>21</v>
      </c>
      <c r="AI104" s="151">
        <v>1</v>
      </c>
      <c r="AJ104" s="152">
        <v>1711</v>
      </c>
      <c r="AK104" s="152">
        <v>1560</v>
      </c>
      <c r="AL104" s="149">
        <v>0.91200000000000003</v>
      </c>
      <c r="AM104" s="152">
        <v>719</v>
      </c>
      <c r="AN104" s="152">
        <v>567</v>
      </c>
      <c r="AO104" s="152">
        <v>1286</v>
      </c>
      <c r="AP104" s="153">
        <v>0.441</v>
      </c>
      <c r="AQ104" s="153">
        <v>0.496</v>
      </c>
      <c r="AR104" s="154">
        <v>0.14299999999999999</v>
      </c>
      <c r="AS104" s="154">
        <v>0.126</v>
      </c>
      <c r="AT104" s="154">
        <v>9.7000000000000003E-2</v>
      </c>
      <c r="AU104" s="154">
        <v>0.432</v>
      </c>
      <c r="AW104" s="196"/>
      <c r="AX104" s="144">
        <f t="shared" si="96"/>
        <v>70.594315245478029</v>
      </c>
      <c r="AY104" s="149">
        <v>25</v>
      </c>
      <c r="AZ104" s="150" t="s">
        <v>287</v>
      </c>
      <c r="BA104" s="149">
        <v>23</v>
      </c>
      <c r="BB104" s="151">
        <v>1</v>
      </c>
      <c r="BC104" s="152">
        <v>1935</v>
      </c>
      <c r="BD104" s="152">
        <v>1366</v>
      </c>
      <c r="BE104" s="149">
        <v>0.70599999999999996</v>
      </c>
      <c r="BF104" s="152">
        <v>942</v>
      </c>
      <c r="BG104" s="152">
        <v>532</v>
      </c>
      <c r="BH104" s="152">
        <v>1474</v>
      </c>
      <c r="BI104" s="153">
        <v>0.36099999999999999</v>
      </c>
      <c r="BJ104" s="153">
        <v>0.39300000000000002</v>
      </c>
      <c r="BK104" s="154">
        <v>0.16300000000000001</v>
      </c>
      <c r="BL104" s="155">
        <v>0.09</v>
      </c>
      <c r="BM104" s="154">
        <v>7.6999999999999999E-2</v>
      </c>
      <c r="BN104" s="154">
        <v>0.33900000000000002</v>
      </c>
      <c r="DU104" s="4"/>
      <c r="DZ104" s="196"/>
      <c r="EA104" s="196"/>
      <c r="EB104" s="196"/>
      <c r="EC104" s="196"/>
      <c r="ED104" s="196"/>
      <c r="EE104" s="196"/>
    </row>
    <row r="105" spans="1:135" ht="13" x14ac:dyDescent="0.15">
      <c r="A105" s="156">
        <v>25</v>
      </c>
      <c r="B105" s="156" t="s">
        <v>288</v>
      </c>
      <c r="C105" s="156" t="s">
        <v>233</v>
      </c>
      <c r="D105" s="156" t="s">
        <v>234</v>
      </c>
      <c r="E105" s="156">
        <v>31</v>
      </c>
      <c r="F105" s="156">
        <v>51</v>
      </c>
      <c r="G105" s="156">
        <v>0.378</v>
      </c>
      <c r="H105" s="156">
        <v>-3.67</v>
      </c>
      <c r="I105" s="156">
        <v>108.57</v>
      </c>
      <c r="J105" s="156">
        <v>112.35</v>
      </c>
      <c r="K105" s="156">
        <v>-3.77</v>
      </c>
      <c r="L105" s="156">
        <v>-3.87</v>
      </c>
      <c r="M105" s="156">
        <v>108.62</v>
      </c>
      <c r="N105" s="156">
        <v>112.6</v>
      </c>
      <c r="O105" s="157">
        <v>-3.98</v>
      </c>
      <c r="P105" s="157">
        <f t="shared" si="97"/>
        <v>29.752170797531292</v>
      </c>
      <c r="Q105" s="157">
        <f t="shared" si="98"/>
        <v>-33.732170797531282</v>
      </c>
      <c r="AD105" s="144">
        <f t="shared" si="94"/>
        <v>80.375</v>
      </c>
      <c r="AE105" s="144">
        <f t="shared" si="95"/>
        <v>90.513219284603423</v>
      </c>
      <c r="AF105" s="149">
        <v>26</v>
      </c>
      <c r="AG105" s="150" t="s">
        <v>289</v>
      </c>
      <c r="AH105" s="149">
        <v>24</v>
      </c>
      <c r="AI105" s="151">
        <v>1</v>
      </c>
      <c r="AJ105" s="152">
        <v>1929</v>
      </c>
      <c r="AK105" s="152">
        <v>1746</v>
      </c>
      <c r="AL105" s="149">
        <v>0.90500000000000003</v>
      </c>
      <c r="AM105" s="152">
        <v>762</v>
      </c>
      <c r="AN105" s="152">
        <v>669</v>
      </c>
      <c r="AO105" s="152">
        <v>1431</v>
      </c>
      <c r="AP105" s="153">
        <v>0.46800000000000003</v>
      </c>
      <c r="AQ105" s="151">
        <v>0.52</v>
      </c>
      <c r="AR105" s="154">
        <v>0.17799999999999999</v>
      </c>
      <c r="AS105" s="154">
        <v>9.6000000000000002E-2</v>
      </c>
      <c r="AT105" s="154">
        <v>7.0999999999999994E-2</v>
      </c>
      <c r="AU105" s="154">
        <v>0.42199999999999999</v>
      </c>
      <c r="AW105" s="196"/>
      <c r="AX105" s="144">
        <f t="shared" si="96"/>
        <v>70.795660036166367</v>
      </c>
      <c r="AY105" s="149">
        <v>26</v>
      </c>
      <c r="AZ105" s="150" t="s">
        <v>290</v>
      </c>
      <c r="BA105" s="149">
        <v>14</v>
      </c>
      <c r="BB105" s="151">
        <v>1</v>
      </c>
      <c r="BC105" s="152">
        <v>1106</v>
      </c>
      <c r="BD105" s="152">
        <v>783</v>
      </c>
      <c r="BE105" s="149">
        <v>0.70799999999999996</v>
      </c>
      <c r="BF105" s="152">
        <v>445</v>
      </c>
      <c r="BG105" s="152">
        <v>276</v>
      </c>
      <c r="BH105" s="152">
        <v>721</v>
      </c>
      <c r="BI105" s="153">
        <v>0.38300000000000001</v>
      </c>
      <c r="BJ105" s="153">
        <v>0.42499999999999999</v>
      </c>
      <c r="BK105" s="155">
        <v>0.25</v>
      </c>
      <c r="BL105" s="154">
        <v>0.114</v>
      </c>
      <c r="BM105" s="154">
        <v>7.1999999999999995E-2</v>
      </c>
      <c r="BN105" s="154">
        <v>0.33700000000000002</v>
      </c>
      <c r="DU105" s="4"/>
      <c r="DZ105" s="196"/>
      <c r="EA105" s="196"/>
      <c r="EB105" s="196"/>
      <c r="EC105" s="196"/>
      <c r="ED105" s="196"/>
      <c r="EE105" s="196"/>
    </row>
    <row r="106" spans="1:135" ht="13" x14ac:dyDescent="0.15">
      <c r="A106" s="156">
        <v>26</v>
      </c>
      <c r="B106" s="156" t="s">
        <v>291</v>
      </c>
      <c r="C106" s="156" t="s">
        <v>200</v>
      </c>
      <c r="D106" s="156" t="s">
        <v>216</v>
      </c>
      <c r="E106" s="156">
        <v>24</v>
      </c>
      <c r="F106" s="156">
        <v>58</v>
      </c>
      <c r="G106" s="156">
        <v>0.29299999999999998</v>
      </c>
      <c r="H106" s="156">
        <v>-5.63</v>
      </c>
      <c r="I106" s="156">
        <v>107.32</v>
      </c>
      <c r="J106" s="156">
        <v>112.79</v>
      </c>
      <c r="K106" s="156">
        <v>-5.47</v>
      </c>
      <c r="L106" s="156">
        <v>-5.14</v>
      </c>
      <c r="M106" s="156">
        <v>107.43</v>
      </c>
      <c r="N106" s="156">
        <v>112.41</v>
      </c>
      <c r="O106" s="157">
        <v>-4.9800000000000004</v>
      </c>
      <c r="P106" s="157">
        <f t="shared" si="97"/>
        <v>28.562170797531294</v>
      </c>
      <c r="Q106" s="157">
        <f t="shared" si="98"/>
        <v>-33.542170797531284</v>
      </c>
      <c r="AD106" s="144">
        <f t="shared" si="94"/>
        <v>81.400000000000006</v>
      </c>
      <c r="AE106" s="144">
        <f t="shared" si="95"/>
        <v>90.294840294840299</v>
      </c>
      <c r="AF106" s="149">
        <v>27</v>
      </c>
      <c r="AG106" s="150" t="s">
        <v>292</v>
      </c>
      <c r="AH106" s="149">
        <v>20</v>
      </c>
      <c r="AI106" s="151">
        <v>1</v>
      </c>
      <c r="AJ106" s="152">
        <v>1628</v>
      </c>
      <c r="AK106" s="152">
        <v>1470</v>
      </c>
      <c r="AL106" s="149">
        <v>0.90300000000000002</v>
      </c>
      <c r="AM106" s="152">
        <v>709</v>
      </c>
      <c r="AN106" s="152">
        <v>570</v>
      </c>
      <c r="AO106" s="152">
        <v>1279</v>
      </c>
      <c r="AP106" s="153">
        <v>0.44600000000000001</v>
      </c>
      <c r="AQ106" s="153">
        <v>0.50600000000000001</v>
      </c>
      <c r="AR106" s="154">
        <v>0.14699999999999999</v>
      </c>
      <c r="AS106" s="155">
        <v>0.09</v>
      </c>
      <c r="AT106" s="154">
        <v>7.6999999999999999E-2</v>
      </c>
      <c r="AU106" s="155">
        <v>0.41</v>
      </c>
      <c r="AW106" s="196"/>
      <c r="AX106" s="144">
        <f t="shared" si="96"/>
        <v>71.137339055793987</v>
      </c>
      <c r="AY106" s="149">
        <v>27</v>
      </c>
      <c r="AZ106" s="150" t="s">
        <v>293</v>
      </c>
      <c r="BA106" s="149">
        <v>24</v>
      </c>
      <c r="BB106" s="151">
        <v>1</v>
      </c>
      <c r="BC106" s="152">
        <v>1864</v>
      </c>
      <c r="BD106" s="152">
        <v>1326</v>
      </c>
      <c r="BE106" s="149">
        <v>0.71099999999999997</v>
      </c>
      <c r="BF106" s="152">
        <v>865</v>
      </c>
      <c r="BG106" s="152">
        <v>466</v>
      </c>
      <c r="BH106" s="152">
        <v>1331</v>
      </c>
      <c r="BI106" s="151">
        <v>0.35</v>
      </c>
      <c r="BJ106" s="153">
        <v>0.39400000000000002</v>
      </c>
      <c r="BK106" s="154">
        <v>0.187</v>
      </c>
      <c r="BL106" s="154">
        <v>0.11899999999999999</v>
      </c>
      <c r="BM106" s="154">
        <v>8.5000000000000006E-2</v>
      </c>
      <c r="BN106" s="155">
        <v>0.34</v>
      </c>
      <c r="DU106" s="4"/>
      <c r="DZ106" s="196"/>
      <c r="EA106" s="196"/>
      <c r="EB106" s="196"/>
      <c r="EC106" s="196"/>
      <c r="ED106" s="196"/>
      <c r="EE106" s="196"/>
    </row>
    <row r="107" spans="1:135" ht="13" x14ac:dyDescent="0.15">
      <c r="A107" s="156">
        <v>27</v>
      </c>
      <c r="B107" s="156" t="s">
        <v>294</v>
      </c>
      <c r="C107" s="156" t="s">
        <v>233</v>
      </c>
      <c r="D107" s="156" t="s">
        <v>234</v>
      </c>
      <c r="E107" s="156">
        <v>28</v>
      </c>
      <c r="F107" s="156">
        <v>54</v>
      </c>
      <c r="G107" s="156">
        <v>0.34100000000000003</v>
      </c>
      <c r="H107" s="156">
        <v>-5.7</v>
      </c>
      <c r="I107" s="156">
        <v>103.96</v>
      </c>
      <c r="J107" s="156">
        <v>109.81</v>
      </c>
      <c r="K107" s="156">
        <v>-5.85</v>
      </c>
      <c r="L107" s="156">
        <v>-5.83</v>
      </c>
      <c r="M107" s="156">
        <v>103.92</v>
      </c>
      <c r="N107" s="156">
        <v>109.91</v>
      </c>
      <c r="O107" s="157">
        <v>-5.99</v>
      </c>
      <c r="P107" s="157">
        <f t="shared" si="97"/>
        <v>25.052170797531289</v>
      </c>
      <c r="Q107" s="157">
        <f t="shared" si="98"/>
        <v>-31.042170797531284</v>
      </c>
      <c r="AD107" s="144">
        <f t="shared" si="94"/>
        <v>84.88</v>
      </c>
      <c r="AE107" s="144">
        <f t="shared" si="95"/>
        <v>90.197926484448629</v>
      </c>
      <c r="AF107" s="149">
        <v>28</v>
      </c>
      <c r="AG107" s="150" t="s">
        <v>295</v>
      </c>
      <c r="AH107" s="149">
        <v>25</v>
      </c>
      <c r="AI107" s="151">
        <v>1</v>
      </c>
      <c r="AJ107" s="152">
        <v>2122</v>
      </c>
      <c r="AK107" s="152">
        <v>1914</v>
      </c>
      <c r="AL107" s="149">
        <v>0.90200000000000002</v>
      </c>
      <c r="AM107" s="152">
        <v>767</v>
      </c>
      <c r="AN107" s="152">
        <v>714</v>
      </c>
      <c r="AO107" s="152">
        <v>1481</v>
      </c>
      <c r="AP107" s="153">
        <v>0.48199999999999998</v>
      </c>
      <c r="AQ107" s="153">
        <v>0.55100000000000005</v>
      </c>
      <c r="AR107" s="154">
        <v>0.221</v>
      </c>
      <c r="AS107" s="154">
        <v>9.9000000000000005E-2</v>
      </c>
      <c r="AT107" s="154">
        <v>8.3000000000000004E-2</v>
      </c>
      <c r="AU107" s="154">
        <v>0.41299999999999998</v>
      </c>
      <c r="AW107" s="196"/>
      <c r="AX107" s="144">
        <f t="shared" si="96"/>
        <v>71.085651936715763</v>
      </c>
      <c r="AY107" s="149">
        <v>28</v>
      </c>
      <c r="AZ107" s="150" t="s">
        <v>296</v>
      </c>
      <c r="BA107" s="149">
        <v>22</v>
      </c>
      <c r="BB107" s="151">
        <v>1</v>
      </c>
      <c r="BC107" s="152">
        <v>1833</v>
      </c>
      <c r="BD107" s="152">
        <v>1303</v>
      </c>
      <c r="BE107" s="149">
        <v>0.71099999999999997</v>
      </c>
      <c r="BF107" s="152">
        <v>776</v>
      </c>
      <c r="BG107" s="152">
        <v>463</v>
      </c>
      <c r="BH107" s="152">
        <v>1239</v>
      </c>
      <c r="BI107" s="153">
        <v>0.374</v>
      </c>
      <c r="BJ107" s="151">
        <v>0.41</v>
      </c>
      <c r="BK107" s="154">
        <v>0.218</v>
      </c>
      <c r="BL107" s="154">
        <v>0.125</v>
      </c>
      <c r="BM107" s="154">
        <v>0.10199999999999999</v>
      </c>
      <c r="BN107" s="154">
        <v>0.34899999999999998</v>
      </c>
      <c r="DU107" s="4"/>
      <c r="DZ107" s="196"/>
      <c r="EA107" s="196"/>
      <c r="EB107" s="196"/>
      <c r="EC107" s="196"/>
      <c r="ED107" s="196"/>
      <c r="EE107" s="196"/>
    </row>
    <row r="108" spans="1:135" ht="13" x14ac:dyDescent="0.15">
      <c r="A108" s="156">
        <v>28</v>
      </c>
      <c r="B108" s="156" t="s">
        <v>297</v>
      </c>
      <c r="C108" s="156" t="s">
        <v>200</v>
      </c>
      <c r="D108" s="156" t="s">
        <v>216</v>
      </c>
      <c r="E108" s="156">
        <v>26</v>
      </c>
      <c r="F108" s="156">
        <v>56</v>
      </c>
      <c r="G108" s="156">
        <v>0.317</v>
      </c>
      <c r="H108" s="156">
        <v>-6.88</v>
      </c>
      <c r="I108" s="156">
        <v>106.69</v>
      </c>
      <c r="J108" s="156">
        <v>113.72</v>
      </c>
      <c r="K108" s="156">
        <v>-7.02</v>
      </c>
      <c r="L108" s="156">
        <v>-6.29</v>
      </c>
      <c r="M108" s="156">
        <v>106.96</v>
      </c>
      <c r="N108" s="156">
        <v>113.38</v>
      </c>
      <c r="O108" s="157">
        <v>-6.42</v>
      </c>
      <c r="P108" s="157">
        <f t="shared" si="97"/>
        <v>28.092170797531281</v>
      </c>
      <c r="Q108" s="157">
        <f t="shared" si="98"/>
        <v>-34.512170797531283</v>
      </c>
      <c r="AD108" s="144">
        <f t="shared" si="94"/>
        <v>88.4</v>
      </c>
      <c r="AE108" s="144">
        <f t="shared" si="95"/>
        <v>89.875565610859738</v>
      </c>
      <c r="AF108" s="149">
        <v>29</v>
      </c>
      <c r="AG108" s="150" t="s">
        <v>298</v>
      </c>
      <c r="AH108" s="149">
        <v>20</v>
      </c>
      <c r="AI108" s="151">
        <v>1</v>
      </c>
      <c r="AJ108" s="152">
        <v>1768</v>
      </c>
      <c r="AK108" s="152">
        <v>1589</v>
      </c>
      <c r="AL108" s="149">
        <v>0.89900000000000002</v>
      </c>
      <c r="AM108" s="152">
        <v>755</v>
      </c>
      <c r="AN108" s="152">
        <v>578</v>
      </c>
      <c r="AO108" s="152">
        <v>1333</v>
      </c>
      <c r="AP108" s="153">
        <v>0.434</v>
      </c>
      <c r="AQ108" s="153">
        <v>0.48499999999999999</v>
      </c>
      <c r="AR108" s="154">
        <v>0.14099999999999999</v>
      </c>
      <c r="AS108" s="154">
        <v>0.13300000000000001</v>
      </c>
      <c r="AT108" s="155">
        <v>0.11</v>
      </c>
      <c r="AU108" s="154">
        <v>0.42199999999999999</v>
      </c>
      <c r="AW108" s="196"/>
      <c r="AX108" s="144">
        <f t="shared" si="96"/>
        <v>71.086956521739125</v>
      </c>
      <c r="AY108" s="149">
        <v>29</v>
      </c>
      <c r="AZ108" s="150" t="s">
        <v>299</v>
      </c>
      <c r="BA108" s="149">
        <v>16</v>
      </c>
      <c r="BB108" s="151">
        <v>1</v>
      </c>
      <c r="BC108" s="152">
        <v>1380</v>
      </c>
      <c r="BD108" s="152">
        <v>981</v>
      </c>
      <c r="BE108" s="149">
        <v>0.71099999999999997</v>
      </c>
      <c r="BF108" s="152">
        <v>626</v>
      </c>
      <c r="BG108" s="152">
        <v>343</v>
      </c>
      <c r="BH108" s="152">
        <v>969</v>
      </c>
      <c r="BI108" s="153">
        <v>0.35399999999999998</v>
      </c>
      <c r="BJ108" s="153">
        <v>0.38900000000000001</v>
      </c>
      <c r="BK108" s="154">
        <v>0.189</v>
      </c>
      <c r="BL108" s="154">
        <v>0.13300000000000001</v>
      </c>
      <c r="BM108" s="154">
        <v>0.114</v>
      </c>
      <c r="BN108" s="154">
        <v>0.34599999999999997</v>
      </c>
      <c r="DU108" s="4"/>
      <c r="DZ108" s="196"/>
      <c r="EA108" s="196"/>
      <c r="EB108" s="196"/>
      <c r="EC108" s="196"/>
      <c r="ED108" s="196"/>
      <c r="EE108" s="196"/>
    </row>
    <row r="109" spans="1:135" ht="13" x14ac:dyDescent="0.15">
      <c r="A109" s="156">
        <v>29</v>
      </c>
      <c r="B109" s="156" t="s">
        <v>300</v>
      </c>
      <c r="C109" s="156" t="s">
        <v>233</v>
      </c>
      <c r="D109" s="156" t="s">
        <v>234</v>
      </c>
      <c r="E109" s="156">
        <v>20</v>
      </c>
      <c r="F109" s="156">
        <v>62</v>
      </c>
      <c r="G109" s="156">
        <v>0.24399999999999999</v>
      </c>
      <c r="H109" s="156">
        <v>-6.73</v>
      </c>
      <c r="I109" s="156">
        <v>104.61</v>
      </c>
      <c r="J109" s="156">
        <v>111.34</v>
      </c>
      <c r="K109" s="156">
        <v>-6.73</v>
      </c>
      <c r="L109" s="156">
        <v>-6.74</v>
      </c>
      <c r="M109" s="156">
        <v>104.63</v>
      </c>
      <c r="N109" s="156">
        <v>111.37</v>
      </c>
      <c r="O109" s="157">
        <v>-6.74</v>
      </c>
      <c r="P109" s="157">
        <f t="shared" si="97"/>
        <v>25.762170797531283</v>
      </c>
      <c r="Q109" s="157">
        <f t="shared" si="98"/>
        <v>-32.502170797531292</v>
      </c>
      <c r="AD109" s="144">
        <f t="shared" si="94"/>
        <v>79.521739130434781</v>
      </c>
      <c r="AE109" s="144">
        <f t="shared" si="95"/>
        <v>89.885183160196817</v>
      </c>
      <c r="AF109" s="149">
        <v>30</v>
      </c>
      <c r="AG109" s="150" t="s">
        <v>301</v>
      </c>
      <c r="AH109" s="149">
        <v>23</v>
      </c>
      <c r="AI109" s="151">
        <v>1</v>
      </c>
      <c r="AJ109" s="152">
        <v>1829</v>
      </c>
      <c r="AK109" s="152">
        <v>1644</v>
      </c>
      <c r="AL109" s="149">
        <v>0.89900000000000002</v>
      </c>
      <c r="AM109" s="152">
        <v>741</v>
      </c>
      <c r="AN109" s="152">
        <v>564</v>
      </c>
      <c r="AO109" s="152">
        <v>1305</v>
      </c>
      <c r="AP109" s="153">
        <v>0.432</v>
      </c>
      <c r="AQ109" s="153">
        <v>0.49099999999999999</v>
      </c>
      <c r="AR109" s="154">
        <v>0.16500000000000001</v>
      </c>
      <c r="AS109" s="155">
        <v>0.15</v>
      </c>
      <c r="AT109" s="154">
        <v>0.109</v>
      </c>
      <c r="AU109" s="154">
        <v>0.41899999999999998</v>
      </c>
      <c r="AW109" s="196"/>
      <c r="AX109" s="144">
        <f t="shared" si="96"/>
        <v>71.198453608247419</v>
      </c>
      <c r="AY109" s="149">
        <v>30</v>
      </c>
      <c r="AZ109" s="150" t="s">
        <v>302</v>
      </c>
      <c r="BA109" s="149">
        <v>19</v>
      </c>
      <c r="BB109" s="151">
        <v>1</v>
      </c>
      <c r="BC109" s="152">
        <v>1552</v>
      </c>
      <c r="BD109" s="152">
        <v>1105</v>
      </c>
      <c r="BE109" s="149">
        <v>0.71199999999999997</v>
      </c>
      <c r="BF109" s="152">
        <v>804</v>
      </c>
      <c r="BG109" s="152">
        <v>414</v>
      </c>
      <c r="BH109" s="152">
        <v>1218</v>
      </c>
      <c r="BI109" s="151">
        <v>0.34</v>
      </c>
      <c r="BJ109" s="153">
        <v>0.38400000000000001</v>
      </c>
      <c r="BK109" s="154">
        <v>0.14299999999999999</v>
      </c>
      <c r="BL109" s="154">
        <v>8.6999999999999994E-2</v>
      </c>
      <c r="BM109" s="154">
        <v>7.5999999999999998E-2</v>
      </c>
      <c r="BN109" s="154">
        <v>0.32800000000000001</v>
      </c>
      <c r="DU109" s="4"/>
      <c r="DZ109" s="196"/>
      <c r="EA109" s="196"/>
      <c r="EB109" s="196"/>
      <c r="EC109" s="196"/>
      <c r="ED109" s="196"/>
      <c r="EE109" s="196"/>
    </row>
    <row r="110" spans="1:135" ht="13" x14ac:dyDescent="0.15">
      <c r="A110" s="156">
        <v>30</v>
      </c>
      <c r="B110" s="156" t="s">
        <v>303</v>
      </c>
      <c r="C110" s="156" t="s">
        <v>233</v>
      </c>
      <c r="D110" s="156" t="s">
        <v>243</v>
      </c>
      <c r="E110" s="156">
        <v>29</v>
      </c>
      <c r="F110" s="156">
        <v>53</v>
      </c>
      <c r="G110" s="156">
        <v>0.35399999999999998</v>
      </c>
      <c r="H110" s="156">
        <v>-6.57</v>
      </c>
      <c r="I110" s="156">
        <v>104.23</v>
      </c>
      <c r="J110" s="156">
        <v>111.11</v>
      </c>
      <c r="K110" s="156">
        <v>-6.88</v>
      </c>
      <c r="L110" s="156">
        <v>-6.61</v>
      </c>
      <c r="M110" s="156">
        <v>104.3</v>
      </c>
      <c r="N110" s="156">
        <v>111.21</v>
      </c>
      <c r="O110" s="157">
        <v>-6.92</v>
      </c>
      <c r="P110" s="157">
        <f t="shared" si="97"/>
        <v>25.432170797531285</v>
      </c>
      <c r="Q110" s="157">
        <f t="shared" si="98"/>
        <v>-32.342170797531281</v>
      </c>
      <c r="AD110" s="144">
        <f t="shared" si="94"/>
        <v>91.041666666666657</v>
      </c>
      <c r="AE110" s="144">
        <f t="shared" si="95"/>
        <v>89.839816933638446</v>
      </c>
      <c r="AF110" s="149">
        <v>31</v>
      </c>
      <c r="AG110" s="150" t="s">
        <v>231</v>
      </c>
      <c r="AH110" s="149">
        <v>24</v>
      </c>
      <c r="AI110" s="151">
        <v>1</v>
      </c>
      <c r="AJ110" s="152">
        <v>2185</v>
      </c>
      <c r="AK110" s="152">
        <v>1963</v>
      </c>
      <c r="AL110" s="149">
        <v>0.89800000000000002</v>
      </c>
      <c r="AM110" s="152">
        <v>826</v>
      </c>
      <c r="AN110" s="152">
        <v>770</v>
      </c>
      <c r="AO110" s="152">
        <v>1596</v>
      </c>
      <c r="AP110" s="153">
        <v>0.48199999999999998</v>
      </c>
      <c r="AQ110" s="153">
        <v>0.50900000000000001</v>
      </c>
      <c r="AR110" s="154">
        <v>0.17599999999999999</v>
      </c>
      <c r="AS110" s="154">
        <v>0.125</v>
      </c>
      <c r="AT110" s="154">
        <v>0.106</v>
      </c>
      <c r="AU110" s="154">
        <v>0.436</v>
      </c>
      <c r="AW110" s="196"/>
      <c r="AX110" s="144">
        <f t="shared" si="96"/>
        <v>71.457905544147849</v>
      </c>
      <c r="AY110" s="149">
        <v>31</v>
      </c>
      <c r="AZ110" s="150" t="s">
        <v>304</v>
      </c>
      <c r="BA110" s="149">
        <v>6</v>
      </c>
      <c r="BB110" s="151">
        <v>1</v>
      </c>
      <c r="BC110" s="152">
        <v>487</v>
      </c>
      <c r="BD110" s="152">
        <v>348</v>
      </c>
      <c r="BE110" s="149">
        <v>0.71499999999999997</v>
      </c>
      <c r="BF110" s="152">
        <v>237</v>
      </c>
      <c r="BG110" s="152">
        <v>127</v>
      </c>
      <c r="BH110" s="152">
        <v>364</v>
      </c>
      <c r="BI110" s="153">
        <v>0.34899999999999998</v>
      </c>
      <c r="BJ110" s="153">
        <v>0.39100000000000001</v>
      </c>
      <c r="BK110" s="155">
        <v>0.17</v>
      </c>
      <c r="BL110" s="154">
        <v>9.9000000000000005E-2</v>
      </c>
      <c r="BM110" s="154">
        <v>8.4000000000000005E-2</v>
      </c>
      <c r="BN110" s="154">
        <v>0.33500000000000002</v>
      </c>
      <c r="DU110" s="4"/>
      <c r="DZ110" s="196"/>
      <c r="EA110" s="196"/>
      <c r="EB110" s="196"/>
      <c r="EC110" s="196"/>
      <c r="ED110" s="196"/>
      <c r="EE110" s="196"/>
    </row>
    <row r="111" spans="1:135" ht="13" x14ac:dyDescent="0.15">
      <c r="AD111" s="144">
        <f t="shared" si="94"/>
        <v>82.333333333333329</v>
      </c>
      <c r="AE111" s="144">
        <f t="shared" si="95"/>
        <v>89.820705610179303</v>
      </c>
      <c r="AF111" s="149">
        <v>32</v>
      </c>
      <c r="AG111" s="150" t="s">
        <v>305</v>
      </c>
      <c r="AH111" s="149">
        <v>21</v>
      </c>
      <c r="AI111" s="151">
        <v>1</v>
      </c>
      <c r="AJ111" s="152">
        <v>1729</v>
      </c>
      <c r="AK111" s="152">
        <v>1553</v>
      </c>
      <c r="AL111" s="149">
        <v>0.89800000000000002</v>
      </c>
      <c r="AM111" s="152">
        <v>734</v>
      </c>
      <c r="AN111" s="152">
        <v>555</v>
      </c>
      <c r="AO111" s="152">
        <v>1289</v>
      </c>
      <c r="AP111" s="153">
        <v>0.43099999999999999</v>
      </c>
      <c r="AQ111" s="153">
        <v>0.51300000000000001</v>
      </c>
      <c r="AR111" s="154">
        <v>0.17199999999999999</v>
      </c>
      <c r="AS111" s="154">
        <v>9.4E-2</v>
      </c>
      <c r="AT111" s="154">
        <v>6.9000000000000006E-2</v>
      </c>
      <c r="AU111" s="154">
        <v>0.39800000000000002</v>
      </c>
      <c r="AW111" s="196"/>
      <c r="AX111" s="144">
        <f t="shared" si="96"/>
        <v>71.471471471471475</v>
      </c>
      <c r="AY111" s="149">
        <v>32</v>
      </c>
      <c r="AZ111" s="150" t="s">
        <v>237</v>
      </c>
      <c r="BA111" s="149">
        <v>17</v>
      </c>
      <c r="BB111" s="151">
        <v>1</v>
      </c>
      <c r="BC111" s="152">
        <v>1332</v>
      </c>
      <c r="BD111" s="152">
        <v>952</v>
      </c>
      <c r="BE111" s="149">
        <v>0.71499999999999997</v>
      </c>
      <c r="BF111" s="152">
        <v>559</v>
      </c>
      <c r="BG111" s="152">
        <v>318</v>
      </c>
      <c r="BH111" s="152">
        <v>877</v>
      </c>
      <c r="BI111" s="153">
        <v>0.36299999999999999</v>
      </c>
      <c r="BJ111" s="153">
        <v>0.42099999999999999</v>
      </c>
      <c r="BK111" s="154">
        <v>0.23699999999999999</v>
      </c>
      <c r="BL111" s="154">
        <v>0.123</v>
      </c>
      <c r="BM111" s="154">
        <v>9.6000000000000002E-2</v>
      </c>
      <c r="BN111" s="154">
        <v>0.33200000000000002</v>
      </c>
      <c r="DU111" s="4"/>
      <c r="DZ111" s="196"/>
      <c r="EA111" s="196"/>
      <c r="EB111" s="196"/>
      <c r="EC111" s="196"/>
      <c r="ED111" s="196"/>
      <c r="EE111" s="196"/>
    </row>
    <row r="112" spans="1:135" ht="13" x14ac:dyDescent="0.15">
      <c r="AD112" s="144">
        <f t="shared" si="94"/>
        <v>79.705882352941174</v>
      </c>
      <c r="AE112" s="144">
        <f t="shared" si="95"/>
        <v>89.594095940959406</v>
      </c>
      <c r="AF112" s="149">
        <v>33</v>
      </c>
      <c r="AG112" s="150" t="s">
        <v>306</v>
      </c>
      <c r="AH112" s="149">
        <v>17</v>
      </c>
      <c r="AI112" s="151">
        <v>1</v>
      </c>
      <c r="AJ112" s="152">
        <v>1355</v>
      </c>
      <c r="AK112" s="152">
        <v>1214</v>
      </c>
      <c r="AL112" s="149">
        <v>0.89600000000000002</v>
      </c>
      <c r="AM112" s="152">
        <v>519</v>
      </c>
      <c r="AN112" s="152">
        <v>443</v>
      </c>
      <c r="AO112" s="152">
        <v>962</v>
      </c>
      <c r="AP112" s="151">
        <v>0.46</v>
      </c>
      <c r="AQ112" s="153">
        <v>0.52400000000000002</v>
      </c>
      <c r="AR112" s="154">
        <v>0.19600000000000001</v>
      </c>
      <c r="AS112" s="154">
        <v>0.124</v>
      </c>
      <c r="AT112" s="154">
        <v>9.7000000000000003E-2</v>
      </c>
      <c r="AU112" s="154">
        <v>0.41299999999999998</v>
      </c>
      <c r="AW112" s="196"/>
      <c r="AX112" s="144">
        <f t="shared" si="96"/>
        <v>71.809661139149242</v>
      </c>
      <c r="AY112" s="149">
        <v>33</v>
      </c>
      <c r="AZ112" s="150" t="s">
        <v>307</v>
      </c>
      <c r="BA112" s="149">
        <v>17</v>
      </c>
      <c r="BB112" s="151">
        <v>1</v>
      </c>
      <c r="BC112" s="152">
        <v>1387</v>
      </c>
      <c r="BD112" s="152">
        <v>996</v>
      </c>
      <c r="BE112" s="149">
        <v>0.71799999999999997</v>
      </c>
      <c r="BF112" s="152">
        <v>587</v>
      </c>
      <c r="BG112" s="152">
        <v>353</v>
      </c>
      <c r="BH112" s="152">
        <v>940</v>
      </c>
      <c r="BI112" s="153">
        <v>0.376</v>
      </c>
      <c r="BJ112" s="153">
        <v>0.42199999999999999</v>
      </c>
      <c r="BK112" s="155">
        <v>0.23</v>
      </c>
      <c r="BL112" s="154">
        <v>0.115</v>
      </c>
      <c r="BM112" s="154">
        <v>8.6999999999999994E-2</v>
      </c>
      <c r="BN112" s="154">
        <v>0.33900000000000002</v>
      </c>
      <c r="DU112" s="4"/>
      <c r="DZ112" s="196"/>
      <c r="EA112" s="196"/>
      <c r="EB112" s="196"/>
      <c r="EC112" s="196"/>
      <c r="ED112" s="196"/>
      <c r="EE112" s="196"/>
    </row>
    <row r="113" spans="2:135" ht="13" x14ac:dyDescent="0.15">
      <c r="AD113" s="144">
        <f t="shared" si="94"/>
        <v>82.333333333333329</v>
      </c>
      <c r="AE113" s="144">
        <f t="shared" si="95"/>
        <v>89.271255060728748</v>
      </c>
      <c r="AF113" s="149">
        <v>34</v>
      </c>
      <c r="AG113" s="150" t="s">
        <v>308</v>
      </c>
      <c r="AH113" s="149">
        <v>12</v>
      </c>
      <c r="AI113" s="151">
        <v>1</v>
      </c>
      <c r="AJ113" s="152">
        <v>988</v>
      </c>
      <c r="AK113" s="152">
        <v>882</v>
      </c>
      <c r="AL113" s="149">
        <v>0.89300000000000002</v>
      </c>
      <c r="AM113" s="152">
        <v>464</v>
      </c>
      <c r="AN113" s="152">
        <v>308</v>
      </c>
      <c r="AO113" s="152">
        <v>772</v>
      </c>
      <c r="AP113" s="153">
        <v>0.39900000000000002</v>
      </c>
      <c r="AQ113" s="153">
        <v>0.47699999999999998</v>
      </c>
      <c r="AR113" s="154">
        <v>0.14199999999999999</v>
      </c>
      <c r="AS113" s="154">
        <v>9.8000000000000004E-2</v>
      </c>
      <c r="AT113" s="155">
        <v>0.08</v>
      </c>
      <c r="AU113" s="154">
        <v>0.38600000000000001</v>
      </c>
      <c r="AW113" s="196"/>
      <c r="AX113" s="144">
        <f t="shared" si="96"/>
        <v>71.763754045307451</v>
      </c>
      <c r="AY113" s="149">
        <v>34</v>
      </c>
      <c r="AZ113" s="150" t="s">
        <v>309</v>
      </c>
      <c r="BA113" s="149">
        <v>16</v>
      </c>
      <c r="BB113" s="151">
        <v>1</v>
      </c>
      <c r="BC113" s="152">
        <v>1236</v>
      </c>
      <c r="BD113" s="152">
        <v>887</v>
      </c>
      <c r="BE113" s="149">
        <v>0.71799999999999997</v>
      </c>
      <c r="BF113" s="152">
        <v>550</v>
      </c>
      <c r="BG113" s="152">
        <v>321</v>
      </c>
      <c r="BH113" s="152">
        <v>871</v>
      </c>
      <c r="BI113" s="153">
        <v>0.36899999999999999</v>
      </c>
      <c r="BJ113" s="153">
        <v>0.41799999999999998</v>
      </c>
      <c r="BK113" s="154">
        <v>0.20899999999999999</v>
      </c>
      <c r="BL113" s="154">
        <v>0.10299999999999999</v>
      </c>
      <c r="BM113" s="154">
        <v>8.1000000000000003E-2</v>
      </c>
      <c r="BN113" s="154">
        <v>0.33300000000000002</v>
      </c>
      <c r="DU113" s="4"/>
      <c r="DZ113" s="196"/>
      <c r="EA113" s="196"/>
      <c r="EB113" s="196"/>
      <c r="EC113" s="196"/>
      <c r="ED113" s="196"/>
      <c r="EE113" s="196"/>
    </row>
    <row r="114" spans="2:135" ht="13" x14ac:dyDescent="0.15">
      <c r="AD114" s="144">
        <f t="shared" si="94"/>
        <v>73.666666666666657</v>
      </c>
      <c r="AE114" s="144">
        <f t="shared" si="95"/>
        <v>89.25339366515837</v>
      </c>
      <c r="AF114" s="149">
        <v>35</v>
      </c>
      <c r="AG114" s="150" t="s">
        <v>310</v>
      </c>
      <c r="AH114" s="149">
        <v>12</v>
      </c>
      <c r="AI114" s="151">
        <v>1</v>
      </c>
      <c r="AJ114" s="152">
        <v>884</v>
      </c>
      <c r="AK114" s="152">
        <v>789</v>
      </c>
      <c r="AL114" s="149">
        <v>0.89300000000000002</v>
      </c>
      <c r="AM114" s="152">
        <v>375</v>
      </c>
      <c r="AN114" s="152">
        <v>282</v>
      </c>
      <c r="AO114" s="152">
        <v>657</v>
      </c>
      <c r="AP114" s="153">
        <v>0.42899999999999999</v>
      </c>
      <c r="AQ114" s="153">
        <v>0.505</v>
      </c>
      <c r="AR114" s="154">
        <v>0.17199999999999999</v>
      </c>
      <c r="AS114" s="155">
        <v>0.1</v>
      </c>
      <c r="AT114" s="154">
        <v>6.9000000000000006E-2</v>
      </c>
      <c r="AU114" s="154">
        <v>0.39800000000000002</v>
      </c>
      <c r="AW114" s="196"/>
      <c r="AX114" s="144">
        <f t="shared" si="96"/>
        <v>71.797323135755249</v>
      </c>
      <c r="AY114" s="149">
        <v>35</v>
      </c>
      <c r="AZ114" s="150" t="s">
        <v>311</v>
      </c>
      <c r="BA114" s="149">
        <v>14</v>
      </c>
      <c r="BB114" s="151">
        <v>1</v>
      </c>
      <c r="BC114" s="152">
        <v>1046</v>
      </c>
      <c r="BD114" s="152">
        <v>751</v>
      </c>
      <c r="BE114" s="149">
        <v>0.71799999999999997</v>
      </c>
      <c r="BF114" s="152">
        <v>489</v>
      </c>
      <c r="BG114" s="152">
        <v>279</v>
      </c>
      <c r="BH114" s="152">
        <v>768</v>
      </c>
      <c r="BI114" s="153">
        <v>0.36299999999999999</v>
      </c>
      <c r="BJ114" s="153">
        <v>0.42399999999999999</v>
      </c>
      <c r="BK114" s="155">
        <v>0.2</v>
      </c>
      <c r="BL114" s="154">
        <v>7.4999999999999997E-2</v>
      </c>
      <c r="BM114" s="154">
        <v>6.2E-2</v>
      </c>
      <c r="BN114" s="154">
        <v>0.32500000000000001</v>
      </c>
      <c r="DU114" s="4"/>
      <c r="DZ114" s="196"/>
      <c r="EA114" s="196"/>
      <c r="EB114" s="196"/>
      <c r="EC114" s="196"/>
      <c r="ED114" s="196"/>
      <c r="EE114" s="196"/>
    </row>
    <row r="115" spans="2:135" ht="13" x14ac:dyDescent="0.15">
      <c r="AD115" s="144">
        <f t="shared" si="94"/>
        <v>84.6111111111111</v>
      </c>
      <c r="AE115" s="144">
        <f t="shared" si="95"/>
        <v>89.231779382797114</v>
      </c>
      <c r="AF115" s="149">
        <v>36</v>
      </c>
      <c r="AG115" s="150" t="s">
        <v>312</v>
      </c>
      <c r="AH115" s="149">
        <v>18</v>
      </c>
      <c r="AI115" s="151">
        <v>1</v>
      </c>
      <c r="AJ115" s="152">
        <v>1523</v>
      </c>
      <c r="AK115" s="152">
        <v>1359</v>
      </c>
      <c r="AL115" s="149">
        <v>0.89200000000000002</v>
      </c>
      <c r="AM115" s="152">
        <v>588</v>
      </c>
      <c r="AN115" s="152">
        <v>491</v>
      </c>
      <c r="AO115" s="152">
        <v>1079</v>
      </c>
      <c r="AP115" s="153">
        <v>0.45500000000000002</v>
      </c>
      <c r="AQ115" s="153">
        <v>0.499</v>
      </c>
      <c r="AR115" s="154">
        <v>0.182</v>
      </c>
      <c r="AS115" s="154">
        <v>0.13900000000000001</v>
      </c>
      <c r="AT115" s="155">
        <v>0.11</v>
      </c>
      <c r="AU115" s="154">
        <v>0.42399999999999999</v>
      </c>
      <c r="AW115" s="196"/>
      <c r="AX115" s="144">
        <f t="shared" si="96"/>
        <v>71.896955503512885</v>
      </c>
      <c r="AY115" s="149">
        <v>36</v>
      </c>
      <c r="AZ115" s="150" t="s">
        <v>313</v>
      </c>
      <c r="BA115" s="149">
        <v>20</v>
      </c>
      <c r="BB115" s="151">
        <v>1</v>
      </c>
      <c r="BC115" s="152">
        <v>1708</v>
      </c>
      <c r="BD115" s="152">
        <v>1228</v>
      </c>
      <c r="BE115" s="149">
        <v>0.71899999999999997</v>
      </c>
      <c r="BF115" s="152">
        <v>718</v>
      </c>
      <c r="BG115" s="152">
        <v>436</v>
      </c>
      <c r="BH115" s="152">
        <v>1154</v>
      </c>
      <c r="BI115" s="153">
        <v>0.378</v>
      </c>
      <c r="BJ115" s="151">
        <v>0.41</v>
      </c>
      <c r="BK115" s="154">
        <v>0.219</v>
      </c>
      <c r="BL115" s="154">
        <v>0.125</v>
      </c>
      <c r="BM115" s="154">
        <v>9.7000000000000003E-2</v>
      </c>
      <c r="BN115" s="154">
        <v>0.35199999999999998</v>
      </c>
      <c r="DU115" s="4"/>
      <c r="DZ115" s="196"/>
      <c r="EA115" s="196"/>
      <c r="EB115" s="196"/>
      <c r="EC115" s="196"/>
      <c r="ED115" s="196"/>
      <c r="EE115" s="196"/>
    </row>
    <row r="116" spans="2:135" ht="13" x14ac:dyDescent="0.15">
      <c r="AD116" s="144">
        <f t="shared" si="94"/>
        <v>85.9</v>
      </c>
      <c r="AE116" s="144">
        <f t="shared" si="95"/>
        <v>89.057043073341092</v>
      </c>
      <c r="AF116" s="149">
        <v>37</v>
      </c>
      <c r="AG116" s="150" t="s">
        <v>314</v>
      </c>
      <c r="AH116" s="149">
        <v>20</v>
      </c>
      <c r="AI116" s="151">
        <v>1</v>
      </c>
      <c r="AJ116" s="152">
        <v>1718</v>
      </c>
      <c r="AK116" s="152">
        <v>1530</v>
      </c>
      <c r="AL116" s="149">
        <v>0.89100000000000001</v>
      </c>
      <c r="AM116" s="152">
        <v>747</v>
      </c>
      <c r="AN116" s="152">
        <v>553</v>
      </c>
      <c r="AO116" s="152">
        <v>1300</v>
      </c>
      <c r="AP116" s="153">
        <v>0.42499999999999999</v>
      </c>
      <c r="AQ116" s="153">
        <v>0.48799999999999999</v>
      </c>
      <c r="AR116" s="154">
        <v>0.155</v>
      </c>
      <c r="AS116" s="154">
        <v>0.111</v>
      </c>
      <c r="AT116" s="154">
        <v>8.8999999999999996E-2</v>
      </c>
      <c r="AU116" s="154">
        <v>0.40400000000000003</v>
      </c>
      <c r="AW116" s="196"/>
      <c r="AX116" s="144">
        <f t="shared" si="96"/>
        <v>71.909090909090907</v>
      </c>
      <c r="AY116" s="149">
        <v>37</v>
      </c>
      <c r="AZ116" s="150" t="s">
        <v>315</v>
      </c>
      <c r="BA116" s="149">
        <v>15</v>
      </c>
      <c r="BB116" s="151">
        <v>1</v>
      </c>
      <c r="BC116" s="152">
        <v>1100</v>
      </c>
      <c r="BD116" s="152">
        <v>791</v>
      </c>
      <c r="BE116" s="149">
        <v>0.71899999999999997</v>
      </c>
      <c r="BF116" s="152">
        <v>547</v>
      </c>
      <c r="BG116" s="152">
        <v>305</v>
      </c>
      <c r="BH116" s="152">
        <v>852</v>
      </c>
      <c r="BI116" s="153">
        <v>0.35799999999999998</v>
      </c>
      <c r="BJ116" s="153">
        <v>0.39200000000000002</v>
      </c>
      <c r="BK116" s="154">
        <v>0.14499999999999999</v>
      </c>
      <c r="BL116" s="154">
        <v>9.4E-2</v>
      </c>
      <c r="BM116" s="154">
        <v>6.9000000000000006E-2</v>
      </c>
      <c r="BN116" s="154">
        <v>0.34499999999999997</v>
      </c>
      <c r="DU116" s="4"/>
      <c r="DZ116" s="196"/>
      <c r="EA116" s="196"/>
      <c r="EB116" s="196"/>
      <c r="EC116" s="196"/>
      <c r="ED116" s="196"/>
      <c r="EE116" s="196"/>
    </row>
    <row r="117" spans="2:135" ht="13" x14ac:dyDescent="0.15">
      <c r="AD117" s="144">
        <f t="shared" si="94"/>
        <v>79.5</v>
      </c>
      <c r="AE117" s="144">
        <f t="shared" si="95"/>
        <v>89.022298456260714</v>
      </c>
      <c r="AF117" s="149">
        <v>38</v>
      </c>
      <c r="AG117" s="150" t="s">
        <v>316</v>
      </c>
      <c r="AH117" s="149">
        <v>22</v>
      </c>
      <c r="AI117" s="151">
        <v>1</v>
      </c>
      <c r="AJ117" s="152">
        <v>1749</v>
      </c>
      <c r="AK117" s="152">
        <v>1557</v>
      </c>
      <c r="AL117" s="149">
        <v>0.89</v>
      </c>
      <c r="AM117" s="152">
        <v>746</v>
      </c>
      <c r="AN117" s="152">
        <v>581</v>
      </c>
      <c r="AO117" s="152">
        <v>1327</v>
      </c>
      <c r="AP117" s="153">
        <v>0.438</v>
      </c>
      <c r="AQ117" s="153">
        <v>0.51100000000000001</v>
      </c>
      <c r="AR117" s="154">
        <v>0.16900000000000001</v>
      </c>
      <c r="AS117" s="155">
        <v>0.09</v>
      </c>
      <c r="AT117" s="154">
        <v>7.2999999999999995E-2</v>
      </c>
      <c r="AU117" s="154">
        <v>0.39900000000000002</v>
      </c>
      <c r="AW117" s="196"/>
      <c r="AX117" s="144">
        <f t="shared" si="96"/>
        <v>72.063666300768375</v>
      </c>
      <c r="AY117" s="149">
        <v>38</v>
      </c>
      <c r="AZ117" s="150" t="s">
        <v>317</v>
      </c>
      <c r="BA117" s="149">
        <v>22</v>
      </c>
      <c r="BB117" s="151">
        <v>1</v>
      </c>
      <c r="BC117" s="152">
        <v>1822</v>
      </c>
      <c r="BD117" s="152">
        <v>1313</v>
      </c>
      <c r="BE117" s="149">
        <v>0.72099999999999997</v>
      </c>
      <c r="BF117" s="152">
        <v>834</v>
      </c>
      <c r="BG117" s="152">
        <v>454</v>
      </c>
      <c r="BH117" s="152">
        <v>1288</v>
      </c>
      <c r="BI117" s="153">
        <v>0.35199999999999998</v>
      </c>
      <c r="BJ117" s="153">
        <v>0.39900000000000002</v>
      </c>
      <c r="BK117" s="154">
        <v>0.19900000000000001</v>
      </c>
      <c r="BL117" s="154">
        <v>0.114</v>
      </c>
      <c r="BM117" s="155">
        <v>0.09</v>
      </c>
      <c r="BN117" s="154">
        <v>0.33500000000000002</v>
      </c>
      <c r="DU117" s="4"/>
      <c r="DZ117" s="196"/>
      <c r="EA117" s="196"/>
      <c r="EB117" s="196"/>
      <c r="EC117" s="196"/>
      <c r="ED117" s="196"/>
      <c r="EE117" s="196"/>
    </row>
    <row r="118" spans="2:135" ht="13" x14ac:dyDescent="0.15">
      <c r="AD118" s="144">
        <f t="shared" si="94"/>
        <v>86.181818181818187</v>
      </c>
      <c r="AE118" s="144">
        <f t="shared" si="95"/>
        <v>88.976793248945157</v>
      </c>
      <c r="AF118" s="149">
        <v>39</v>
      </c>
      <c r="AG118" s="150" t="s">
        <v>227</v>
      </c>
      <c r="AH118" s="149">
        <v>22</v>
      </c>
      <c r="AI118" s="151">
        <v>1</v>
      </c>
      <c r="AJ118" s="152">
        <v>1896</v>
      </c>
      <c r="AK118" s="152">
        <v>1687</v>
      </c>
      <c r="AL118" s="149">
        <v>0.89</v>
      </c>
      <c r="AM118" s="152">
        <v>794</v>
      </c>
      <c r="AN118" s="152">
        <v>621</v>
      </c>
      <c r="AO118" s="152">
        <v>1415</v>
      </c>
      <c r="AP118" s="153">
        <v>0.439</v>
      </c>
      <c r="AQ118" s="153">
        <v>0.50900000000000001</v>
      </c>
      <c r="AR118" s="154">
        <v>0.17199999999999999</v>
      </c>
      <c r="AS118" s="154">
        <v>0.10299999999999999</v>
      </c>
      <c r="AT118" s="154">
        <v>8.6999999999999994E-2</v>
      </c>
      <c r="AU118" s="155">
        <v>0.4</v>
      </c>
      <c r="AW118" s="196"/>
      <c r="AX118" s="144">
        <f t="shared" si="96"/>
        <v>72.070534698521044</v>
      </c>
      <c r="AY118" s="149">
        <v>39</v>
      </c>
      <c r="AZ118" s="150" t="s">
        <v>316</v>
      </c>
      <c r="BA118" s="149">
        <v>22</v>
      </c>
      <c r="BB118" s="151">
        <v>1</v>
      </c>
      <c r="BC118" s="152">
        <v>1758</v>
      </c>
      <c r="BD118" s="152">
        <v>1267</v>
      </c>
      <c r="BE118" s="149">
        <v>0.72099999999999997</v>
      </c>
      <c r="BF118" s="152">
        <v>731</v>
      </c>
      <c r="BG118" s="152">
        <v>453</v>
      </c>
      <c r="BH118" s="152">
        <v>1184</v>
      </c>
      <c r="BI118" s="153">
        <v>0.38300000000000001</v>
      </c>
      <c r="BJ118" s="153">
        <v>0.432</v>
      </c>
      <c r="BK118" s="154">
        <v>0.22700000000000001</v>
      </c>
      <c r="BL118" s="154">
        <v>0.115</v>
      </c>
      <c r="BM118" s="154">
        <v>8.6999999999999994E-2</v>
      </c>
      <c r="BN118" s="154">
        <v>0.34399999999999997</v>
      </c>
      <c r="DU118" s="4"/>
      <c r="DZ118" s="196"/>
      <c r="EA118" s="196"/>
      <c r="EB118" s="196"/>
      <c r="EC118" s="196"/>
      <c r="ED118" s="196"/>
      <c r="EE118" s="196"/>
    </row>
    <row r="119" spans="2:135" ht="13" x14ac:dyDescent="0.15">
      <c r="N119" s="158"/>
      <c r="O119" s="76"/>
      <c r="AD119" s="144">
        <f t="shared" si="94"/>
        <v>77.21052631578948</v>
      </c>
      <c r="AE119" s="144">
        <f t="shared" si="95"/>
        <v>88.957055214723923</v>
      </c>
      <c r="AF119" s="149">
        <v>40</v>
      </c>
      <c r="AG119" s="150" t="s">
        <v>302</v>
      </c>
      <c r="AH119" s="149">
        <v>19</v>
      </c>
      <c r="AI119" s="151">
        <v>1</v>
      </c>
      <c r="AJ119" s="152">
        <v>1467</v>
      </c>
      <c r="AK119" s="152">
        <v>1305</v>
      </c>
      <c r="AL119" s="149">
        <v>0.89</v>
      </c>
      <c r="AM119" s="152">
        <v>541</v>
      </c>
      <c r="AN119" s="152">
        <v>484</v>
      </c>
      <c r="AO119" s="152">
        <v>1025</v>
      </c>
      <c r="AP119" s="153">
        <v>0.47199999999999998</v>
      </c>
      <c r="AQ119" s="153">
        <v>0.53300000000000003</v>
      </c>
      <c r="AR119" s="154">
        <v>0.215</v>
      </c>
      <c r="AS119" s="154">
        <v>0.111</v>
      </c>
      <c r="AT119" s="154">
        <v>8.5000000000000006E-2</v>
      </c>
      <c r="AU119" s="154">
        <v>0.40799999999999997</v>
      </c>
      <c r="AW119" s="196"/>
      <c r="AX119" s="144">
        <f t="shared" si="96"/>
        <v>72.19402143260011</v>
      </c>
      <c r="AY119" s="149">
        <v>40</v>
      </c>
      <c r="AZ119" s="150" t="s">
        <v>318</v>
      </c>
      <c r="BA119" s="149">
        <v>23</v>
      </c>
      <c r="BB119" s="151">
        <v>1</v>
      </c>
      <c r="BC119" s="152">
        <v>1773</v>
      </c>
      <c r="BD119" s="152">
        <v>1280</v>
      </c>
      <c r="BE119" s="149">
        <v>0.72199999999999998</v>
      </c>
      <c r="BF119" s="152">
        <v>815</v>
      </c>
      <c r="BG119" s="152">
        <v>482</v>
      </c>
      <c r="BH119" s="152">
        <v>1297</v>
      </c>
      <c r="BI119" s="153">
        <v>0.372</v>
      </c>
      <c r="BJ119" s="153">
        <v>0.41199999999999998</v>
      </c>
      <c r="BK119" s="154">
        <v>0.188</v>
      </c>
      <c r="BL119" s="154">
        <v>9.0999999999999998E-2</v>
      </c>
      <c r="BM119" s="154">
        <v>6.7000000000000004E-2</v>
      </c>
      <c r="BN119" s="154">
        <v>0.34499999999999997</v>
      </c>
      <c r="DU119" s="4"/>
      <c r="DZ119" s="196"/>
      <c r="EA119" s="196"/>
      <c r="EB119" s="196"/>
      <c r="EC119" s="196"/>
      <c r="ED119" s="196"/>
      <c r="EE119" s="196"/>
    </row>
    <row r="120" spans="2:135" ht="13" x14ac:dyDescent="0.15">
      <c r="D120" s="158"/>
      <c r="N120" s="158"/>
      <c r="O120" s="158"/>
      <c r="AD120" s="144">
        <f t="shared" si="94"/>
        <v>82.782608695652172</v>
      </c>
      <c r="AE120" s="144">
        <f t="shared" si="95"/>
        <v>88.65546218487394</v>
      </c>
      <c r="AF120" s="149">
        <v>41</v>
      </c>
      <c r="AG120" s="150" t="s">
        <v>319</v>
      </c>
      <c r="AH120" s="149">
        <v>23</v>
      </c>
      <c r="AI120" s="151">
        <v>1</v>
      </c>
      <c r="AJ120" s="152">
        <v>1904</v>
      </c>
      <c r="AK120" s="152">
        <v>1688</v>
      </c>
      <c r="AL120" s="149">
        <v>0.88700000000000001</v>
      </c>
      <c r="AM120" s="152">
        <v>799</v>
      </c>
      <c r="AN120" s="152">
        <v>600</v>
      </c>
      <c r="AO120" s="152">
        <v>1399</v>
      </c>
      <c r="AP120" s="153">
        <v>0.42899999999999999</v>
      </c>
      <c r="AQ120" s="153">
        <v>0.495</v>
      </c>
      <c r="AR120" s="154">
        <v>0.16600000000000001</v>
      </c>
      <c r="AS120" s="154">
        <v>0.115</v>
      </c>
      <c r="AT120" s="154">
        <v>8.4000000000000005E-2</v>
      </c>
      <c r="AU120" s="154">
        <v>0.40699999999999997</v>
      </c>
      <c r="AW120" s="196"/>
      <c r="AX120" s="144">
        <f t="shared" si="96"/>
        <v>72.180916976456018</v>
      </c>
      <c r="AY120" s="149">
        <v>41</v>
      </c>
      <c r="AZ120" s="150" t="s">
        <v>320</v>
      </c>
      <c r="BA120" s="149">
        <v>21</v>
      </c>
      <c r="BB120" s="151">
        <v>1</v>
      </c>
      <c r="BC120" s="152">
        <v>1614</v>
      </c>
      <c r="BD120" s="152">
        <v>1165</v>
      </c>
      <c r="BE120" s="149">
        <v>0.72199999999999998</v>
      </c>
      <c r="BF120" s="152">
        <v>728</v>
      </c>
      <c r="BG120" s="152">
        <v>427</v>
      </c>
      <c r="BH120" s="152">
        <v>1155</v>
      </c>
      <c r="BI120" s="151">
        <v>0.37</v>
      </c>
      <c r="BJ120" s="153">
        <v>0.42599999999999999</v>
      </c>
      <c r="BK120" s="154">
        <v>0.20799999999999999</v>
      </c>
      <c r="BL120" s="154">
        <v>8.6999999999999994E-2</v>
      </c>
      <c r="BM120" s="154">
        <v>6.3E-2</v>
      </c>
      <c r="BN120" s="154">
        <v>0.33400000000000002</v>
      </c>
      <c r="DU120" s="4"/>
      <c r="DZ120" s="196"/>
      <c r="EA120" s="196"/>
      <c r="EB120" s="196"/>
      <c r="EC120" s="196"/>
      <c r="ED120" s="196"/>
      <c r="EE120" s="196"/>
    </row>
    <row r="121" spans="2:135" ht="13" x14ac:dyDescent="0.15">
      <c r="D121" s="159"/>
      <c r="N121" s="159"/>
      <c r="O121" s="159"/>
      <c r="AD121" s="144">
        <f t="shared" si="94"/>
        <v>82.434782608695656</v>
      </c>
      <c r="AE121" s="144">
        <f t="shared" si="95"/>
        <v>88.660337552742618</v>
      </c>
      <c r="AF121" s="149">
        <v>42</v>
      </c>
      <c r="AG121" s="150" t="s">
        <v>321</v>
      </c>
      <c r="AH121" s="149">
        <v>23</v>
      </c>
      <c r="AI121" s="151">
        <v>1</v>
      </c>
      <c r="AJ121" s="152">
        <v>1896</v>
      </c>
      <c r="AK121" s="152">
        <v>1681</v>
      </c>
      <c r="AL121" s="149">
        <v>0.88700000000000001</v>
      </c>
      <c r="AM121" s="152">
        <v>836</v>
      </c>
      <c r="AN121" s="152">
        <v>630</v>
      </c>
      <c r="AO121" s="152">
        <v>1466</v>
      </c>
      <c r="AP121" s="151">
        <v>0.43</v>
      </c>
      <c r="AQ121" s="153">
        <v>0.48699999999999999</v>
      </c>
      <c r="AR121" s="154">
        <v>0.14499999999999999</v>
      </c>
      <c r="AS121" s="154">
        <v>0.10100000000000001</v>
      </c>
      <c r="AT121" s="154">
        <v>8.3000000000000004E-2</v>
      </c>
      <c r="AU121" s="154">
        <v>0.40899999999999997</v>
      </c>
      <c r="AW121" s="196"/>
      <c r="AX121" s="144">
        <f t="shared" si="96"/>
        <v>72.176759410801964</v>
      </c>
      <c r="AY121" s="149">
        <v>42</v>
      </c>
      <c r="AZ121" s="150" t="s">
        <v>235</v>
      </c>
      <c r="BA121" s="149">
        <v>8</v>
      </c>
      <c r="BB121" s="151">
        <v>1</v>
      </c>
      <c r="BC121" s="152">
        <v>611</v>
      </c>
      <c r="BD121" s="152">
        <v>441</v>
      </c>
      <c r="BE121" s="149">
        <v>0.72199999999999998</v>
      </c>
      <c r="BF121" s="152">
        <v>305</v>
      </c>
      <c r="BG121" s="152">
        <v>157</v>
      </c>
      <c r="BH121" s="152">
        <v>462</v>
      </c>
      <c r="BI121" s="151">
        <v>0.34</v>
      </c>
      <c r="BJ121" s="153">
        <v>0.38700000000000001</v>
      </c>
      <c r="BK121" s="154">
        <v>0.16500000000000001</v>
      </c>
      <c r="BL121" s="154">
        <v>9.2999999999999999E-2</v>
      </c>
      <c r="BM121" s="154">
        <v>7.9000000000000001E-2</v>
      </c>
      <c r="BN121" s="154">
        <v>0.33400000000000002</v>
      </c>
      <c r="DU121" s="4"/>
      <c r="DZ121" s="196"/>
      <c r="EA121" s="196"/>
      <c r="EB121" s="196"/>
      <c r="EC121" s="196"/>
      <c r="ED121" s="196"/>
      <c r="EE121" s="196"/>
    </row>
    <row r="122" spans="2:135" ht="13" x14ac:dyDescent="0.15">
      <c r="AD122" s="144">
        <f t="shared" si="94"/>
        <v>85</v>
      </c>
      <c r="AE122" s="144">
        <f t="shared" si="95"/>
        <v>88.588235294117652</v>
      </c>
      <c r="AF122" s="149">
        <v>43</v>
      </c>
      <c r="AG122" s="150" t="s">
        <v>322</v>
      </c>
      <c r="AH122" s="149">
        <v>20</v>
      </c>
      <c r="AI122" s="151">
        <v>1</v>
      </c>
      <c r="AJ122" s="152">
        <v>1700</v>
      </c>
      <c r="AK122" s="152">
        <v>1506</v>
      </c>
      <c r="AL122" s="149">
        <v>0.88600000000000001</v>
      </c>
      <c r="AM122" s="152">
        <v>700</v>
      </c>
      <c r="AN122" s="152">
        <v>564</v>
      </c>
      <c r="AO122" s="152">
        <v>1264</v>
      </c>
      <c r="AP122" s="153">
        <v>0.44600000000000001</v>
      </c>
      <c r="AQ122" s="153">
        <v>0.496</v>
      </c>
      <c r="AR122" s="154">
        <v>0.16300000000000001</v>
      </c>
      <c r="AS122" s="154">
        <v>0.124</v>
      </c>
      <c r="AT122" s="154">
        <v>0.104</v>
      </c>
      <c r="AU122" s="154">
        <v>0.41599999999999998</v>
      </c>
      <c r="AW122" s="196"/>
      <c r="AX122" s="144">
        <f t="shared" si="96"/>
        <v>72.396212672978876</v>
      </c>
      <c r="AY122" s="149">
        <v>43</v>
      </c>
      <c r="AZ122" s="150" t="s">
        <v>323</v>
      </c>
      <c r="BA122" s="149">
        <v>16</v>
      </c>
      <c r="BB122" s="151">
        <v>1</v>
      </c>
      <c r="BC122" s="152">
        <v>1373</v>
      </c>
      <c r="BD122" s="152">
        <v>994</v>
      </c>
      <c r="BE122" s="149">
        <v>0.72399999999999998</v>
      </c>
      <c r="BF122" s="152">
        <v>663</v>
      </c>
      <c r="BG122" s="152">
        <v>355</v>
      </c>
      <c r="BH122" s="152">
        <v>1018</v>
      </c>
      <c r="BI122" s="153">
        <v>0.34899999999999998</v>
      </c>
      <c r="BJ122" s="153">
        <v>0.39500000000000002</v>
      </c>
      <c r="BK122" s="155">
        <v>0.16</v>
      </c>
      <c r="BL122" s="154">
        <v>0.11899999999999999</v>
      </c>
      <c r="BM122" s="154">
        <v>8.2000000000000003E-2</v>
      </c>
      <c r="BN122" s="154">
        <v>0.34799999999999998</v>
      </c>
      <c r="DU122" s="4"/>
      <c r="DZ122" s="196"/>
      <c r="EA122" s="196"/>
      <c r="EB122" s="196"/>
      <c r="EC122" s="196"/>
      <c r="ED122" s="196"/>
      <c r="EE122" s="196"/>
    </row>
    <row r="123" spans="2:135" ht="13" x14ac:dyDescent="0.15">
      <c r="AD123" s="144">
        <f t="shared" si="94"/>
        <v>81.347826086956516</v>
      </c>
      <c r="AE123" s="144">
        <f t="shared" si="95"/>
        <v>88.615713522180656</v>
      </c>
      <c r="AF123" s="149">
        <v>44</v>
      </c>
      <c r="AG123" s="150" t="s">
        <v>324</v>
      </c>
      <c r="AH123" s="149">
        <v>23</v>
      </c>
      <c r="AI123" s="151">
        <v>1</v>
      </c>
      <c r="AJ123" s="152">
        <v>1871</v>
      </c>
      <c r="AK123" s="152">
        <v>1658</v>
      </c>
      <c r="AL123" s="149">
        <v>0.88600000000000001</v>
      </c>
      <c r="AM123" s="152">
        <v>767</v>
      </c>
      <c r="AN123" s="152">
        <v>604</v>
      </c>
      <c r="AO123" s="152">
        <v>1371</v>
      </c>
      <c r="AP123" s="153">
        <v>0.441</v>
      </c>
      <c r="AQ123" s="153">
        <v>0.505</v>
      </c>
      <c r="AR123" s="154">
        <v>0.17699999999999999</v>
      </c>
      <c r="AS123" s="154">
        <v>0.109</v>
      </c>
      <c r="AT123" s="154">
        <v>7.9000000000000001E-2</v>
      </c>
      <c r="AU123" s="154">
        <v>0.40400000000000003</v>
      </c>
      <c r="AW123" s="196"/>
      <c r="AX123" s="144">
        <f t="shared" si="96"/>
        <v>72.385542168674704</v>
      </c>
      <c r="AY123" s="149">
        <v>44</v>
      </c>
      <c r="AZ123" s="150" t="s">
        <v>325</v>
      </c>
      <c r="BA123" s="149">
        <v>23</v>
      </c>
      <c r="BB123" s="151">
        <v>1</v>
      </c>
      <c r="BC123" s="152">
        <v>2075</v>
      </c>
      <c r="BD123" s="152">
        <v>1502</v>
      </c>
      <c r="BE123" s="149">
        <v>0.72399999999999998</v>
      </c>
      <c r="BF123" s="152">
        <v>915</v>
      </c>
      <c r="BG123" s="152">
        <v>534</v>
      </c>
      <c r="BH123" s="152">
        <v>1449</v>
      </c>
      <c r="BI123" s="153">
        <v>0.36899999999999999</v>
      </c>
      <c r="BJ123" s="153">
        <v>0.41099999999999998</v>
      </c>
      <c r="BK123" s="154">
        <v>0.19800000000000001</v>
      </c>
      <c r="BL123" s="154">
        <v>0.121</v>
      </c>
      <c r="BM123" s="154">
        <v>9.8000000000000004E-2</v>
      </c>
      <c r="BN123" s="154">
        <v>0.34799999999999998</v>
      </c>
      <c r="DU123" s="4"/>
      <c r="DZ123" s="196"/>
      <c r="EA123" s="196"/>
      <c r="EB123" s="196"/>
      <c r="EC123" s="196"/>
      <c r="ED123" s="196"/>
      <c r="EE123" s="196"/>
    </row>
    <row r="124" spans="2:135" ht="13" x14ac:dyDescent="0.15">
      <c r="AD124" s="144">
        <f t="shared" si="94"/>
        <v>83.791666666666657</v>
      </c>
      <c r="AE124" s="144">
        <f t="shared" si="95"/>
        <v>88.314271506713084</v>
      </c>
      <c r="AF124" s="149">
        <v>45</v>
      </c>
      <c r="AG124" s="150" t="s">
        <v>326</v>
      </c>
      <c r="AH124" s="149">
        <v>24</v>
      </c>
      <c r="AI124" s="151">
        <v>1</v>
      </c>
      <c r="AJ124" s="152">
        <v>2011</v>
      </c>
      <c r="AK124" s="152">
        <v>1776</v>
      </c>
      <c r="AL124" s="149">
        <v>0.88300000000000001</v>
      </c>
      <c r="AM124" s="152">
        <v>806</v>
      </c>
      <c r="AN124" s="152">
        <v>652</v>
      </c>
      <c r="AO124" s="152">
        <v>1458</v>
      </c>
      <c r="AP124" s="153">
        <v>0.44700000000000001</v>
      </c>
      <c r="AQ124" s="153">
        <v>0.496</v>
      </c>
      <c r="AR124" s="154">
        <v>0.17399999999999999</v>
      </c>
      <c r="AS124" s="154">
        <v>0.124</v>
      </c>
      <c r="AT124" s="154">
        <v>0.10100000000000001</v>
      </c>
      <c r="AU124" s="154">
        <v>0.41599999999999998</v>
      </c>
      <c r="AW124" s="196"/>
      <c r="AX124" s="144">
        <f t="shared" si="96"/>
        <v>72.534464475079531</v>
      </c>
      <c r="AY124" s="149">
        <v>45</v>
      </c>
      <c r="AZ124" s="150" t="s">
        <v>310</v>
      </c>
      <c r="BA124" s="149">
        <v>12</v>
      </c>
      <c r="BB124" s="151">
        <v>1</v>
      </c>
      <c r="BC124" s="152">
        <v>943</v>
      </c>
      <c r="BD124" s="152">
        <v>684</v>
      </c>
      <c r="BE124" s="149">
        <v>0.72499999999999998</v>
      </c>
      <c r="BF124" s="152">
        <v>492</v>
      </c>
      <c r="BG124" s="152">
        <v>250</v>
      </c>
      <c r="BH124" s="152">
        <v>742</v>
      </c>
      <c r="BI124" s="153">
        <v>0.33700000000000002</v>
      </c>
      <c r="BJ124" s="153">
        <v>0.379</v>
      </c>
      <c r="BK124" s="155">
        <v>0.14000000000000001</v>
      </c>
      <c r="BL124" s="155">
        <v>0.1</v>
      </c>
      <c r="BM124" s="154">
        <v>8.7999999999999995E-2</v>
      </c>
      <c r="BN124" s="154">
        <v>0.33200000000000002</v>
      </c>
      <c r="DU124" s="4"/>
      <c r="DZ124" s="196"/>
      <c r="EA124" s="196"/>
      <c r="EB124" s="196"/>
      <c r="EC124" s="196"/>
      <c r="ED124" s="196"/>
      <c r="EE124" s="196"/>
    </row>
    <row r="125" spans="2:135" ht="13" x14ac:dyDescent="0.15">
      <c r="B125" s="158"/>
      <c r="AD125" s="144">
        <f t="shared" si="94"/>
        <v>82.285714285714278</v>
      </c>
      <c r="AE125" s="144">
        <f t="shared" si="95"/>
        <v>87.847222222222214</v>
      </c>
      <c r="AF125" s="149">
        <v>46</v>
      </c>
      <c r="AG125" s="150" t="s">
        <v>327</v>
      </c>
      <c r="AH125" s="149">
        <v>21</v>
      </c>
      <c r="AI125" s="151">
        <v>1</v>
      </c>
      <c r="AJ125" s="152">
        <v>1728</v>
      </c>
      <c r="AK125" s="152">
        <v>1518</v>
      </c>
      <c r="AL125" s="149">
        <v>0.878</v>
      </c>
      <c r="AM125" s="152">
        <v>737</v>
      </c>
      <c r="AN125" s="152">
        <v>550</v>
      </c>
      <c r="AO125" s="152">
        <v>1287</v>
      </c>
      <c r="AP125" s="153">
        <v>0.42699999999999999</v>
      </c>
      <c r="AQ125" s="153">
        <v>0.497</v>
      </c>
      <c r="AR125" s="154">
        <v>0.17899999999999999</v>
      </c>
      <c r="AS125" s="154">
        <v>9.7000000000000003E-2</v>
      </c>
      <c r="AT125" s="154">
        <v>7.8E-2</v>
      </c>
      <c r="AU125" s="154">
        <v>0.39200000000000002</v>
      </c>
      <c r="AW125" s="196"/>
      <c r="AX125" s="144">
        <f t="shared" si="96"/>
        <v>72.597676874340024</v>
      </c>
      <c r="AY125" s="149">
        <v>46</v>
      </c>
      <c r="AZ125" s="150" t="s">
        <v>328</v>
      </c>
      <c r="BA125" s="149">
        <v>23</v>
      </c>
      <c r="BB125" s="151">
        <v>1</v>
      </c>
      <c r="BC125" s="152">
        <v>1894</v>
      </c>
      <c r="BD125" s="152">
        <v>1375</v>
      </c>
      <c r="BE125" s="149">
        <v>0.72599999999999998</v>
      </c>
      <c r="BF125" s="152">
        <v>891</v>
      </c>
      <c r="BG125" s="152">
        <v>508</v>
      </c>
      <c r="BH125" s="152">
        <v>1399</v>
      </c>
      <c r="BI125" s="153">
        <v>0.36299999999999999</v>
      </c>
      <c r="BJ125" s="153">
        <v>0.40899999999999997</v>
      </c>
      <c r="BK125" s="154">
        <v>0.183</v>
      </c>
      <c r="BL125" s="154">
        <v>9.6000000000000002E-2</v>
      </c>
      <c r="BM125" s="155">
        <v>0.08</v>
      </c>
      <c r="BN125" s="154">
        <v>0.33900000000000002</v>
      </c>
      <c r="DU125" s="4"/>
      <c r="DZ125" s="196"/>
      <c r="EA125" s="196"/>
      <c r="EB125" s="196"/>
      <c r="EC125" s="196"/>
      <c r="ED125" s="196"/>
      <c r="EE125" s="196"/>
    </row>
    <row r="126" spans="2:135" ht="13" x14ac:dyDescent="0.15">
      <c r="AD126" s="144">
        <f t="shared" si="94"/>
        <v>89.149999999999991</v>
      </c>
      <c r="AE126" s="144">
        <f t="shared" si="95"/>
        <v>87.829500841278744</v>
      </c>
      <c r="AF126" s="149">
        <v>47</v>
      </c>
      <c r="AG126" s="150" t="s">
        <v>329</v>
      </c>
      <c r="AH126" s="149">
        <v>20</v>
      </c>
      <c r="AI126" s="151">
        <v>1</v>
      </c>
      <c r="AJ126" s="152">
        <v>1783</v>
      </c>
      <c r="AK126" s="152">
        <v>1566</v>
      </c>
      <c r="AL126" s="149">
        <v>0.878</v>
      </c>
      <c r="AM126" s="152">
        <v>765</v>
      </c>
      <c r="AN126" s="152">
        <v>554</v>
      </c>
      <c r="AO126" s="152">
        <v>1319</v>
      </c>
      <c r="AP126" s="151">
        <v>0.42</v>
      </c>
      <c r="AQ126" s="153">
        <v>0.48499999999999999</v>
      </c>
      <c r="AR126" s="154">
        <v>0.161</v>
      </c>
      <c r="AS126" s="154">
        <v>0.123</v>
      </c>
      <c r="AT126" s="155">
        <v>0.1</v>
      </c>
      <c r="AU126" s="154">
        <v>0.40200000000000002</v>
      </c>
      <c r="AW126" s="196"/>
      <c r="AX126" s="144">
        <f t="shared" si="96"/>
        <v>72.605459057071968</v>
      </c>
      <c r="AY126" s="149">
        <v>47</v>
      </c>
      <c r="AZ126" s="150" t="s">
        <v>330</v>
      </c>
      <c r="BA126" s="149">
        <v>24</v>
      </c>
      <c r="BB126" s="151">
        <v>1</v>
      </c>
      <c r="BC126" s="152">
        <v>2015</v>
      </c>
      <c r="BD126" s="152">
        <v>1463</v>
      </c>
      <c r="BE126" s="149">
        <v>0.72599999999999998</v>
      </c>
      <c r="BF126" s="152">
        <v>947</v>
      </c>
      <c r="BG126" s="152">
        <v>538</v>
      </c>
      <c r="BH126" s="152">
        <v>1485</v>
      </c>
      <c r="BI126" s="153">
        <v>0.36199999999999999</v>
      </c>
      <c r="BJ126" s="153">
        <v>0.41399999999999998</v>
      </c>
      <c r="BK126" s="154">
        <v>0.193</v>
      </c>
      <c r="BL126" s="154">
        <v>8.4000000000000005E-2</v>
      </c>
      <c r="BM126" s="154">
        <v>7.0999999999999994E-2</v>
      </c>
      <c r="BN126" s="154">
        <v>0.33200000000000002</v>
      </c>
      <c r="DU126" s="4"/>
      <c r="DZ126" s="196"/>
      <c r="EA126" s="196"/>
      <c r="EB126" s="196"/>
      <c r="EC126" s="196"/>
      <c r="ED126" s="196"/>
      <c r="EE126" s="196"/>
    </row>
    <row r="127" spans="2:135" ht="13" x14ac:dyDescent="0.15">
      <c r="AD127" s="144">
        <f t="shared" si="94"/>
        <v>77.315789473684205</v>
      </c>
      <c r="AE127" s="144">
        <f t="shared" si="95"/>
        <v>87.6786929884275</v>
      </c>
      <c r="AF127" s="149">
        <v>48</v>
      </c>
      <c r="AG127" s="150" t="s">
        <v>331</v>
      </c>
      <c r="AH127" s="149">
        <v>19</v>
      </c>
      <c r="AI127" s="151">
        <v>1</v>
      </c>
      <c r="AJ127" s="152">
        <v>1469</v>
      </c>
      <c r="AK127" s="152">
        <v>1288</v>
      </c>
      <c r="AL127" s="149">
        <v>0.877</v>
      </c>
      <c r="AM127" s="152">
        <v>583</v>
      </c>
      <c r="AN127" s="152">
        <v>453</v>
      </c>
      <c r="AO127" s="152">
        <v>1036</v>
      </c>
      <c r="AP127" s="153">
        <v>0.437</v>
      </c>
      <c r="AQ127" s="153">
        <v>0.49399999999999999</v>
      </c>
      <c r="AR127" s="155">
        <v>0.18</v>
      </c>
      <c r="AS127" s="154">
        <v>0.13800000000000001</v>
      </c>
      <c r="AT127" s="154">
        <v>0.113</v>
      </c>
      <c r="AU127" s="154">
        <v>0.41099999999999998</v>
      </c>
      <c r="AW127" s="196"/>
      <c r="AX127" s="144">
        <f t="shared" si="96"/>
        <v>72.554204124801686</v>
      </c>
      <c r="AY127" s="149">
        <v>48</v>
      </c>
      <c r="AZ127" s="150" t="s">
        <v>332</v>
      </c>
      <c r="BA127" s="149">
        <v>22</v>
      </c>
      <c r="BB127" s="151">
        <v>1</v>
      </c>
      <c r="BC127" s="152">
        <v>1891</v>
      </c>
      <c r="BD127" s="152">
        <v>1372</v>
      </c>
      <c r="BE127" s="149">
        <v>0.72599999999999998</v>
      </c>
      <c r="BF127" s="152">
        <v>789</v>
      </c>
      <c r="BG127" s="152">
        <v>491</v>
      </c>
      <c r="BH127" s="152">
        <v>1280</v>
      </c>
      <c r="BI127" s="153">
        <v>0.38400000000000001</v>
      </c>
      <c r="BJ127" s="153">
        <v>0.42699999999999999</v>
      </c>
      <c r="BK127" s="154">
        <v>0.223</v>
      </c>
      <c r="BL127" s="154">
        <v>0.11799999999999999</v>
      </c>
      <c r="BM127" s="154">
        <v>8.7999999999999995E-2</v>
      </c>
      <c r="BN127" s="154">
        <v>0.34799999999999998</v>
      </c>
      <c r="DU127" s="4"/>
      <c r="DZ127" s="196"/>
      <c r="EA127" s="196"/>
      <c r="EB127" s="196"/>
      <c r="EC127" s="196"/>
      <c r="ED127" s="196"/>
      <c r="EE127" s="196"/>
    </row>
    <row r="128" spans="2:135" ht="13" x14ac:dyDescent="0.15">
      <c r="AD128" s="144">
        <f t="shared" si="94"/>
        <v>78.090909090909093</v>
      </c>
      <c r="AE128" s="144">
        <f t="shared" si="95"/>
        <v>87.601862630966238</v>
      </c>
      <c r="AF128" s="149">
        <v>49</v>
      </c>
      <c r="AG128" s="150" t="s">
        <v>333</v>
      </c>
      <c r="AH128" s="149">
        <v>22</v>
      </c>
      <c r="AI128" s="151">
        <v>1</v>
      </c>
      <c r="AJ128" s="152">
        <v>1718</v>
      </c>
      <c r="AK128" s="152">
        <v>1505</v>
      </c>
      <c r="AL128" s="149">
        <v>0.876</v>
      </c>
      <c r="AM128" s="152">
        <v>647</v>
      </c>
      <c r="AN128" s="152">
        <v>512</v>
      </c>
      <c r="AO128" s="152">
        <v>1159</v>
      </c>
      <c r="AP128" s="153">
        <v>0.442</v>
      </c>
      <c r="AQ128" s="153">
        <v>0.52100000000000002</v>
      </c>
      <c r="AR128" s="154">
        <v>0.223</v>
      </c>
      <c r="AS128" s="155">
        <v>0.12</v>
      </c>
      <c r="AT128" s="154">
        <v>8.5999999999999993E-2</v>
      </c>
      <c r="AU128" s="154">
        <v>0.39200000000000002</v>
      </c>
      <c r="AW128" s="196"/>
      <c r="AX128" s="144">
        <f t="shared" si="96"/>
        <v>72.578692493946733</v>
      </c>
      <c r="AY128" s="149">
        <v>49</v>
      </c>
      <c r="AZ128" s="150" t="s">
        <v>334</v>
      </c>
      <c r="BA128" s="149">
        <v>20</v>
      </c>
      <c r="BB128" s="151">
        <v>1</v>
      </c>
      <c r="BC128" s="152">
        <v>1652</v>
      </c>
      <c r="BD128" s="152">
        <v>1199</v>
      </c>
      <c r="BE128" s="149">
        <v>0.72599999999999998</v>
      </c>
      <c r="BF128" s="152">
        <v>783</v>
      </c>
      <c r="BG128" s="152">
        <v>441</v>
      </c>
      <c r="BH128" s="152">
        <v>1224</v>
      </c>
      <c r="BI128" s="151">
        <v>0.36</v>
      </c>
      <c r="BJ128" s="153">
        <v>0.40799999999999997</v>
      </c>
      <c r="BK128" s="154">
        <v>0.188</v>
      </c>
      <c r="BL128" s="154">
        <v>9.0999999999999998E-2</v>
      </c>
      <c r="BM128" s="155">
        <v>7.0000000000000007E-2</v>
      </c>
      <c r="BN128" s="154">
        <v>0.33200000000000002</v>
      </c>
      <c r="DU128" s="4"/>
      <c r="DZ128" s="196"/>
      <c r="EA128" s="196"/>
      <c r="EB128" s="196"/>
      <c r="EC128" s="196"/>
      <c r="ED128" s="196"/>
      <c r="EE128" s="196"/>
    </row>
    <row r="129" spans="30:135" ht="13" x14ac:dyDescent="0.15">
      <c r="AD129" s="144">
        <f t="shared" si="94"/>
        <v>84.5</v>
      </c>
      <c r="AE129" s="144">
        <f t="shared" si="95"/>
        <v>87.57396449704143</v>
      </c>
      <c r="AF129" s="149">
        <v>50</v>
      </c>
      <c r="AG129" s="150" t="s">
        <v>335</v>
      </c>
      <c r="AH129" s="149">
        <v>4</v>
      </c>
      <c r="AI129" s="151">
        <v>1</v>
      </c>
      <c r="AJ129" s="152">
        <v>338</v>
      </c>
      <c r="AK129" s="152">
        <v>296</v>
      </c>
      <c r="AL129" s="149">
        <v>0.876</v>
      </c>
      <c r="AM129" s="152">
        <v>132</v>
      </c>
      <c r="AN129" s="152">
        <v>115</v>
      </c>
      <c r="AO129" s="152">
        <v>247</v>
      </c>
      <c r="AP129" s="153">
        <v>0.46600000000000003</v>
      </c>
      <c r="AQ129" s="153">
        <v>0.52400000000000002</v>
      </c>
      <c r="AR129" s="154">
        <v>0.19500000000000001</v>
      </c>
      <c r="AS129" s="154">
        <v>8.8999999999999996E-2</v>
      </c>
      <c r="AT129" s="154">
        <v>7.3999999999999996E-2</v>
      </c>
      <c r="AU129" s="154">
        <v>0.39900000000000002</v>
      </c>
      <c r="AW129" s="196"/>
      <c r="AX129" s="144">
        <f t="shared" si="96"/>
        <v>72.74666666666667</v>
      </c>
      <c r="AY129" s="149">
        <v>50</v>
      </c>
      <c r="AZ129" s="150" t="s">
        <v>336</v>
      </c>
      <c r="BA129" s="149">
        <v>23</v>
      </c>
      <c r="BB129" s="151">
        <v>1</v>
      </c>
      <c r="BC129" s="152">
        <v>1875</v>
      </c>
      <c r="BD129" s="152">
        <v>1364</v>
      </c>
      <c r="BE129" s="149">
        <v>0.72699999999999998</v>
      </c>
      <c r="BF129" s="152">
        <v>860</v>
      </c>
      <c r="BG129" s="152">
        <v>497</v>
      </c>
      <c r="BH129" s="152">
        <v>1357</v>
      </c>
      <c r="BI129" s="153">
        <v>0.36599999999999999</v>
      </c>
      <c r="BJ129" s="153">
        <v>0.40600000000000003</v>
      </c>
      <c r="BK129" s="154">
        <v>0.17799999999999999</v>
      </c>
      <c r="BL129" s="154">
        <v>0.114</v>
      </c>
      <c r="BM129" s="154">
        <v>7.8E-2</v>
      </c>
      <c r="BN129" s="155">
        <v>0.35</v>
      </c>
      <c r="DU129" s="4"/>
      <c r="DZ129" s="196"/>
      <c r="EA129" s="196"/>
      <c r="EB129" s="196"/>
      <c r="EC129" s="196"/>
      <c r="ED129" s="196"/>
      <c r="EE129" s="196"/>
    </row>
    <row r="130" spans="30:135" ht="13" x14ac:dyDescent="0.15">
      <c r="AD130" s="144">
        <f t="shared" si="94"/>
        <v>81.444444444444443</v>
      </c>
      <c r="AE130" s="144">
        <f t="shared" si="95"/>
        <v>87.380627557980901</v>
      </c>
      <c r="AF130" s="149">
        <v>51</v>
      </c>
      <c r="AG130" s="150" t="s">
        <v>337</v>
      </c>
      <c r="AH130" s="149">
        <v>18</v>
      </c>
      <c r="AI130" s="151">
        <v>1</v>
      </c>
      <c r="AJ130" s="152">
        <v>1466</v>
      </c>
      <c r="AK130" s="152">
        <v>1281</v>
      </c>
      <c r="AL130" s="149">
        <v>0.874</v>
      </c>
      <c r="AM130" s="152">
        <v>631</v>
      </c>
      <c r="AN130" s="152">
        <v>479</v>
      </c>
      <c r="AO130" s="152">
        <v>1110</v>
      </c>
      <c r="AP130" s="153">
        <v>0.432</v>
      </c>
      <c r="AQ130" s="153">
        <v>0.49299999999999999</v>
      </c>
      <c r="AR130" s="155">
        <v>0.17</v>
      </c>
      <c r="AS130" s="154">
        <v>9.0999999999999998E-2</v>
      </c>
      <c r="AT130" s="154">
        <v>7.3999999999999996E-2</v>
      </c>
      <c r="AU130" s="154">
        <v>0.39600000000000002</v>
      </c>
      <c r="AW130" s="196"/>
      <c r="AX130" s="144">
        <f t="shared" si="96"/>
        <v>72.696476964769658</v>
      </c>
      <c r="AY130" s="149">
        <v>51</v>
      </c>
      <c r="AZ130" s="150" t="s">
        <v>338</v>
      </c>
      <c r="BA130" s="149">
        <v>19</v>
      </c>
      <c r="BB130" s="151">
        <v>1</v>
      </c>
      <c r="BC130" s="152">
        <v>1476</v>
      </c>
      <c r="BD130" s="152">
        <v>1073</v>
      </c>
      <c r="BE130" s="149">
        <v>0.72699999999999998</v>
      </c>
      <c r="BF130" s="152">
        <v>634</v>
      </c>
      <c r="BG130" s="152">
        <v>392</v>
      </c>
      <c r="BH130" s="152">
        <v>1026</v>
      </c>
      <c r="BI130" s="153">
        <v>0.38200000000000001</v>
      </c>
      <c r="BJ130" s="153">
        <v>0.432</v>
      </c>
      <c r="BK130" s="154">
        <v>0.221</v>
      </c>
      <c r="BL130" s="154">
        <v>9.8000000000000004E-2</v>
      </c>
      <c r="BM130" s="154">
        <v>7.4999999999999997E-2</v>
      </c>
      <c r="BN130" s="154">
        <v>0.33900000000000002</v>
      </c>
      <c r="DU130" s="4"/>
      <c r="DZ130" s="196"/>
      <c r="EA130" s="196"/>
      <c r="EB130" s="196"/>
      <c r="EC130" s="196"/>
      <c r="ED130" s="196"/>
      <c r="EE130" s="196"/>
    </row>
    <row r="131" spans="30:135" ht="13" x14ac:dyDescent="0.15">
      <c r="AD131" s="144">
        <f t="shared" si="94"/>
        <v>76.125</v>
      </c>
      <c r="AE131" s="144">
        <f t="shared" si="95"/>
        <v>87.438423645320199</v>
      </c>
      <c r="AF131" s="149">
        <v>52</v>
      </c>
      <c r="AG131" s="150" t="s">
        <v>339</v>
      </c>
      <c r="AH131" s="149">
        <v>16</v>
      </c>
      <c r="AI131" s="151">
        <v>1</v>
      </c>
      <c r="AJ131" s="152">
        <v>1218</v>
      </c>
      <c r="AK131" s="152">
        <v>1065</v>
      </c>
      <c r="AL131" s="149">
        <v>0.874</v>
      </c>
      <c r="AM131" s="152">
        <v>484</v>
      </c>
      <c r="AN131" s="152">
        <v>383</v>
      </c>
      <c r="AO131" s="152">
        <v>867</v>
      </c>
      <c r="AP131" s="153">
        <v>0.442</v>
      </c>
      <c r="AQ131" s="151">
        <v>0.51</v>
      </c>
      <c r="AR131" s="155">
        <v>0.2</v>
      </c>
      <c r="AS131" s="154">
        <v>0.115</v>
      </c>
      <c r="AT131" s="154">
        <v>7.9000000000000001E-2</v>
      </c>
      <c r="AU131" s="154">
        <v>0.39600000000000002</v>
      </c>
      <c r="AW131" s="196"/>
      <c r="AX131" s="144">
        <f t="shared" si="96"/>
        <v>72.699149265274556</v>
      </c>
      <c r="AY131" s="149">
        <v>52</v>
      </c>
      <c r="AZ131" s="150" t="s">
        <v>340</v>
      </c>
      <c r="BA131" s="149">
        <v>16</v>
      </c>
      <c r="BB131" s="151">
        <v>1</v>
      </c>
      <c r="BC131" s="152">
        <v>1293</v>
      </c>
      <c r="BD131" s="152">
        <v>940</v>
      </c>
      <c r="BE131" s="149">
        <v>0.72699999999999998</v>
      </c>
      <c r="BF131" s="152">
        <v>570</v>
      </c>
      <c r="BG131" s="152">
        <v>355</v>
      </c>
      <c r="BH131" s="152">
        <v>925</v>
      </c>
      <c r="BI131" s="153">
        <v>0.38400000000000001</v>
      </c>
      <c r="BJ131" s="153">
        <v>0.41399999999999998</v>
      </c>
      <c r="BK131" s="154">
        <v>0.19400000000000001</v>
      </c>
      <c r="BL131" s="154">
        <v>0.113</v>
      </c>
      <c r="BM131" s="154">
        <v>9.7000000000000003E-2</v>
      </c>
      <c r="BN131" s="154">
        <v>0.35599999999999998</v>
      </c>
      <c r="DU131" s="4"/>
      <c r="DZ131" s="196"/>
      <c r="EA131" s="196"/>
      <c r="EB131" s="196"/>
      <c r="EC131" s="196"/>
      <c r="ED131" s="196"/>
      <c r="EE131" s="196"/>
    </row>
    <row r="132" spans="30:135" ht="13" x14ac:dyDescent="0.15">
      <c r="AD132" s="144">
        <f t="shared" si="94"/>
        <v>80.047619047619051</v>
      </c>
      <c r="AE132" s="144">
        <f t="shared" si="95"/>
        <v>87.031528851873887</v>
      </c>
      <c r="AF132" s="160">
        <v>53</v>
      </c>
      <c r="AG132" s="161" t="s">
        <v>341</v>
      </c>
      <c r="AH132" s="160">
        <v>21</v>
      </c>
      <c r="AI132" s="162">
        <v>1</v>
      </c>
      <c r="AJ132" s="163">
        <v>1681</v>
      </c>
      <c r="AK132" s="163">
        <v>1463</v>
      </c>
      <c r="AL132" s="160">
        <v>0.87</v>
      </c>
      <c r="AM132" s="163">
        <v>715</v>
      </c>
      <c r="AN132" s="163">
        <v>567</v>
      </c>
      <c r="AO132" s="163">
        <v>1282</v>
      </c>
      <c r="AP132" s="164">
        <v>0.442</v>
      </c>
      <c r="AQ132" s="164">
        <v>0.499</v>
      </c>
      <c r="AR132" s="165">
        <v>0.17</v>
      </c>
      <c r="AS132" s="166">
        <v>8.1000000000000003E-2</v>
      </c>
      <c r="AT132" s="166">
        <v>6.6000000000000003E-2</v>
      </c>
      <c r="AU132" s="166">
        <v>0.40100000000000002</v>
      </c>
      <c r="AW132" s="196"/>
      <c r="AX132" s="144">
        <f t="shared" si="96"/>
        <v>72.927689594356266</v>
      </c>
      <c r="AY132" s="149">
        <v>53</v>
      </c>
      <c r="AZ132" s="150" t="s">
        <v>342</v>
      </c>
      <c r="BA132" s="149">
        <v>14</v>
      </c>
      <c r="BB132" s="151">
        <v>1</v>
      </c>
      <c r="BC132" s="152">
        <v>1134</v>
      </c>
      <c r="BD132" s="152">
        <v>827</v>
      </c>
      <c r="BE132" s="149">
        <v>0.72899999999999998</v>
      </c>
      <c r="BF132" s="152">
        <v>600</v>
      </c>
      <c r="BG132" s="152">
        <v>314</v>
      </c>
      <c r="BH132" s="152">
        <v>914</v>
      </c>
      <c r="BI132" s="153">
        <v>0.34399999999999997</v>
      </c>
      <c r="BJ132" s="153">
        <v>0.39500000000000002</v>
      </c>
      <c r="BK132" s="155">
        <v>0.13</v>
      </c>
      <c r="BL132" s="154">
        <v>7.3999999999999996E-2</v>
      </c>
      <c r="BM132" s="154">
        <v>5.8000000000000003E-2</v>
      </c>
      <c r="BN132" s="154">
        <v>0.33300000000000002</v>
      </c>
      <c r="DU132" s="4"/>
      <c r="DZ132" s="196"/>
      <c r="EA132" s="196"/>
      <c r="EB132" s="196"/>
      <c r="EC132" s="196"/>
      <c r="ED132" s="196"/>
      <c r="EE132" s="196"/>
    </row>
    <row r="133" spans="30:135" ht="13" x14ac:dyDescent="0.15">
      <c r="AD133" s="144">
        <f t="shared" si="94"/>
        <v>85.941176470588232</v>
      </c>
      <c r="AE133" s="144">
        <f t="shared" si="95"/>
        <v>86.995208761122527</v>
      </c>
      <c r="AF133" s="149">
        <v>54</v>
      </c>
      <c r="AG133" s="150" t="s">
        <v>343</v>
      </c>
      <c r="AH133" s="149">
        <v>17</v>
      </c>
      <c r="AI133" s="151">
        <v>1</v>
      </c>
      <c r="AJ133" s="152">
        <v>1461</v>
      </c>
      <c r="AK133" s="152">
        <v>1271</v>
      </c>
      <c r="AL133" s="149">
        <v>0.87</v>
      </c>
      <c r="AM133" s="152">
        <v>669</v>
      </c>
      <c r="AN133" s="152">
        <v>452</v>
      </c>
      <c r="AO133" s="152">
        <v>1121</v>
      </c>
      <c r="AP133" s="153">
        <v>0.40300000000000002</v>
      </c>
      <c r="AQ133" s="153">
        <v>0.46200000000000002</v>
      </c>
      <c r="AR133" s="154">
        <v>0.129</v>
      </c>
      <c r="AS133" s="155">
        <v>0.12</v>
      </c>
      <c r="AT133" s="154">
        <v>0.10100000000000001</v>
      </c>
      <c r="AU133" s="154">
        <v>0.40100000000000002</v>
      </c>
      <c r="AW133" s="196"/>
      <c r="AX133" s="144">
        <f t="shared" si="96"/>
        <v>73.030303030303031</v>
      </c>
      <c r="AY133" s="149">
        <v>54</v>
      </c>
      <c r="AZ133" s="150" t="s">
        <v>344</v>
      </c>
      <c r="BA133" s="149">
        <v>22</v>
      </c>
      <c r="BB133" s="151">
        <v>1</v>
      </c>
      <c r="BC133" s="152">
        <v>1650</v>
      </c>
      <c r="BD133" s="152">
        <v>1205</v>
      </c>
      <c r="BE133" s="149">
        <v>0.73</v>
      </c>
      <c r="BF133" s="152">
        <v>740</v>
      </c>
      <c r="BG133" s="152">
        <v>419</v>
      </c>
      <c r="BH133" s="152">
        <v>1159</v>
      </c>
      <c r="BI133" s="153">
        <v>0.36199999999999999</v>
      </c>
      <c r="BJ133" s="153">
        <v>0.41199999999999998</v>
      </c>
      <c r="BK133" s="154">
        <v>0.19800000000000001</v>
      </c>
      <c r="BL133" s="154">
        <v>0.125</v>
      </c>
      <c r="BM133" s="154">
        <v>9.9000000000000005E-2</v>
      </c>
      <c r="BN133" s="154">
        <v>0.34200000000000003</v>
      </c>
      <c r="DU133" s="4"/>
      <c r="DZ133" s="196"/>
      <c r="EA133" s="196"/>
      <c r="EB133" s="196"/>
      <c r="EC133" s="196"/>
      <c r="ED133" s="196"/>
      <c r="EE133" s="196"/>
    </row>
    <row r="134" spans="30:135" ht="13" x14ac:dyDescent="0.15">
      <c r="AD134" s="144">
        <f t="shared" si="94"/>
        <v>81.039999999999992</v>
      </c>
      <c r="AE134" s="144">
        <f t="shared" si="95"/>
        <v>86.870681145113522</v>
      </c>
      <c r="AF134" s="149">
        <v>55</v>
      </c>
      <c r="AG134" s="150" t="s">
        <v>345</v>
      </c>
      <c r="AH134" s="149">
        <v>25</v>
      </c>
      <c r="AI134" s="151">
        <v>1</v>
      </c>
      <c r="AJ134" s="152">
        <v>2026</v>
      </c>
      <c r="AK134" s="152">
        <v>1760</v>
      </c>
      <c r="AL134" s="149">
        <v>0.86899999999999999</v>
      </c>
      <c r="AM134" s="152">
        <v>894</v>
      </c>
      <c r="AN134" s="152">
        <v>642</v>
      </c>
      <c r="AO134" s="152">
        <v>1536</v>
      </c>
      <c r="AP134" s="153">
        <v>0.41799999999999998</v>
      </c>
      <c r="AQ134" s="153">
        <v>0.47799999999999998</v>
      </c>
      <c r="AR134" s="154">
        <v>0.157</v>
      </c>
      <c r="AS134" s="154">
        <v>0.113</v>
      </c>
      <c r="AT134" s="154">
        <v>8.7999999999999995E-2</v>
      </c>
      <c r="AU134" s="154">
        <v>0.39400000000000002</v>
      </c>
      <c r="AW134" s="196"/>
      <c r="AX134" s="144">
        <f t="shared" si="96"/>
        <v>73.117338003502624</v>
      </c>
      <c r="AY134" s="149">
        <v>55</v>
      </c>
      <c r="AZ134" s="150" t="s">
        <v>346</v>
      </c>
      <c r="BA134" s="149">
        <v>15</v>
      </c>
      <c r="BB134" s="151">
        <v>1</v>
      </c>
      <c r="BC134" s="152">
        <v>1142</v>
      </c>
      <c r="BD134" s="152">
        <v>835</v>
      </c>
      <c r="BE134" s="149">
        <v>0.73099999999999998</v>
      </c>
      <c r="BF134" s="152">
        <v>549</v>
      </c>
      <c r="BG134" s="152">
        <v>298</v>
      </c>
      <c r="BH134" s="152">
        <v>847</v>
      </c>
      <c r="BI134" s="153">
        <v>0.35199999999999998</v>
      </c>
      <c r="BJ134" s="153">
        <v>0.39900000000000002</v>
      </c>
      <c r="BK134" s="154">
        <v>0.16600000000000001</v>
      </c>
      <c r="BL134" s="154">
        <v>0.108</v>
      </c>
      <c r="BM134" s="154">
        <v>8.1000000000000003E-2</v>
      </c>
      <c r="BN134" s="154">
        <v>0.34200000000000003</v>
      </c>
      <c r="DU134" s="4"/>
      <c r="DZ134" s="196"/>
      <c r="EA134" s="196"/>
      <c r="EB134" s="196"/>
      <c r="EC134" s="196"/>
      <c r="ED134" s="196"/>
      <c r="EE134" s="196"/>
    </row>
    <row r="135" spans="30:135" ht="13" x14ac:dyDescent="0.15">
      <c r="AD135" s="144">
        <f t="shared" si="94"/>
        <v>83.27272727272728</v>
      </c>
      <c r="AE135" s="144">
        <f t="shared" si="95"/>
        <v>86.681222707423572</v>
      </c>
      <c r="AF135" s="149">
        <v>56</v>
      </c>
      <c r="AG135" s="150" t="s">
        <v>317</v>
      </c>
      <c r="AH135" s="149">
        <v>22</v>
      </c>
      <c r="AI135" s="151">
        <v>1</v>
      </c>
      <c r="AJ135" s="152">
        <v>1832</v>
      </c>
      <c r="AK135" s="152">
        <v>1588</v>
      </c>
      <c r="AL135" s="149">
        <v>0.86699999999999999</v>
      </c>
      <c r="AM135" s="152">
        <v>743</v>
      </c>
      <c r="AN135" s="152">
        <v>607</v>
      </c>
      <c r="AO135" s="152">
        <v>1350</v>
      </c>
      <c r="AP135" s="151">
        <v>0.45</v>
      </c>
      <c r="AQ135" s="153">
        <v>0.503</v>
      </c>
      <c r="AR135" s="154">
        <v>0.18099999999999999</v>
      </c>
      <c r="AS135" s="154">
        <v>9.6000000000000002E-2</v>
      </c>
      <c r="AT135" s="154">
        <v>6.7000000000000004E-2</v>
      </c>
      <c r="AU135" s="154">
        <v>0.40300000000000002</v>
      </c>
      <c r="AW135" s="196"/>
      <c r="AX135" s="144">
        <f t="shared" si="96"/>
        <v>73.166926677067082</v>
      </c>
      <c r="AY135" s="149">
        <v>56</v>
      </c>
      <c r="AZ135" s="150" t="s">
        <v>347</v>
      </c>
      <c r="BA135" s="149">
        <v>16</v>
      </c>
      <c r="BB135" s="151">
        <v>1</v>
      </c>
      <c r="BC135" s="152">
        <v>1282</v>
      </c>
      <c r="BD135" s="152">
        <v>938</v>
      </c>
      <c r="BE135" s="149">
        <v>0.73199999999999998</v>
      </c>
      <c r="BF135" s="152">
        <v>588</v>
      </c>
      <c r="BG135" s="152">
        <v>345</v>
      </c>
      <c r="BH135" s="152">
        <v>933</v>
      </c>
      <c r="BI135" s="151">
        <v>0.37</v>
      </c>
      <c r="BJ135" s="153">
        <v>0.40799999999999997</v>
      </c>
      <c r="BK135" s="154">
        <v>0.17599999999999999</v>
      </c>
      <c r="BL135" s="154">
        <v>0.111</v>
      </c>
      <c r="BM135" s="154">
        <v>8.7999999999999995E-2</v>
      </c>
      <c r="BN135" s="154">
        <v>0.35299999999999998</v>
      </c>
      <c r="DU135" s="4"/>
      <c r="DZ135" s="196"/>
      <c r="EA135" s="196"/>
      <c r="EB135" s="196"/>
      <c r="EC135" s="196"/>
      <c r="ED135" s="196"/>
      <c r="EE135" s="196"/>
    </row>
    <row r="136" spans="30:135" ht="13" x14ac:dyDescent="0.15">
      <c r="AD136" s="144">
        <f t="shared" si="94"/>
        <v>93.761904761904759</v>
      </c>
      <c r="AE136" s="144">
        <f t="shared" si="95"/>
        <v>86.43981716607415</v>
      </c>
      <c r="AF136" s="149">
        <v>57</v>
      </c>
      <c r="AG136" s="150" t="s">
        <v>348</v>
      </c>
      <c r="AH136" s="149">
        <v>21</v>
      </c>
      <c r="AI136" s="151">
        <v>1</v>
      </c>
      <c r="AJ136" s="152">
        <v>1969</v>
      </c>
      <c r="AK136" s="152">
        <v>1702</v>
      </c>
      <c r="AL136" s="149">
        <v>0.86399999999999999</v>
      </c>
      <c r="AM136" s="152">
        <v>884</v>
      </c>
      <c r="AN136" s="152">
        <v>633</v>
      </c>
      <c r="AO136" s="152">
        <v>1517</v>
      </c>
      <c r="AP136" s="153">
        <v>0.41699999999999998</v>
      </c>
      <c r="AQ136" s="153">
        <v>0.47799999999999998</v>
      </c>
      <c r="AR136" s="154">
        <v>0.153</v>
      </c>
      <c r="AS136" s="154">
        <v>9.1999999999999998E-2</v>
      </c>
      <c r="AT136" s="155">
        <v>7.0000000000000007E-2</v>
      </c>
      <c r="AU136" s="154">
        <v>0.39500000000000002</v>
      </c>
      <c r="AW136" s="196"/>
      <c r="AX136" s="144">
        <f t="shared" si="96"/>
        <v>73.298816568047343</v>
      </c>
      <c r="AY136" s="149">
        <v>57</v>
      </c>
      <c r="AZ136" s="150" t="s">
        <v>343</v>
      </c>
      <c r="BA136" s="149">
        <v>17</v>
      </c>
      <c r="BB136" s="151">
        <v>1</v>
      </c>
      <c r="BC136" s="152">
        <v>1352</v>
      </c>
      <c r="BD136" s="152">
        <v>991</v>
      </c>
      <c r="BE136" s="149">
        <v>0.73299999999999998</v>
      </c>
      <c r="BF136" s="152">
        <v>584</v>
      </c>
      <c r="BG136" s="152">
        <v>356</v>
      </c>
      <c r="BH136" s="152">
        <v>940</v>
      </c>
      <c r="BI136" s="153">
        <v>0.379</v>
      </c>
      <c r="BJ136" s="153">
        <v>0.42799999999999999</v>
      </c>
      <c r="BK136" s="154">
        <v>0.20899999999999999</v>
      </c>
      <c r="BL136" s="154">
        <v>0.106</v>
      </c>
      <c r="BM136" s="154">
        <v>7.4999999999999997E-2</v>
      </c>
      <c r="BN136" s="154">
        <v>0.35199999999999998</v>
      </c>
      <c r="DU136" s="4"/>
      <c r="DZ136" s="196"/>
      <c r="EA136" s="196"/>
      <c r="EB136" s="196"/>
      <c r="EC136" s="196"/>
      <c r="ED136" s="196"/>
      <c r="EE136" s="196"/>
    </row>
    <row r="137" spans="30:135" ht="13" x14ac:dyDescent="0.15">
      <c r="AD137" s="144">
        <f t="shared" si="94"/>
        <v>76.777777777777786</v>
      </c>
      <c r="AE137" s="144">
        <f t="shared" si="95"/>
        <v>86.396526772793052</v>
      </c>
      <c r="AF137" s="149">
        <v>58</v>
      </c>
      <c r="AG137" s="150" t="s">
        <v>247</v>
      </c>
      <c r="AH137" s="149">
        <v>18</v>
      </c>
      <c r="AI137" s="151">
        <v>1</v>
      </c>
      <c r="AJ137" s="152">
        <v>1382</v>
      </c>
      <c r="AK137" s="152">
        <v>1194</v>
      </c>
      <c r="AL137" s="149">
        <v>0.86399999999999999</v>
      </c>
      <c r="AM137" s="152">
        <v>614</v>
      </c>
      <c r="AN137" s="152">
        <v>450</v>
      </c>
      <c r="AO137" s="152">
        <v>1064</v>
      </c>
      <c r="AP137" s="153">
        <v>0.42299999999999999</v>
      </c>
      <c r="AQ137" s="153">
        <v>0.48599999999999999</v>
      </c>
      <c r="AR137" s="154">
        <v>0.16200000000000001</v>
      </c>
      <c r="AS137" s="155">
        <v>0.09</v>
      </c>
      <c r="AT137" s="154">
        <v>7.1999999999999995E-2</v>
      </c>
      <c r="AU137" s="154">
        <v>0.38900000000000001</v>
      </c>
      <c r="AW137" s="196"/>
      <c r="AX137" s="144">
        <f t="shared" si="96"/>
        <v>73.337902673063738</v>
      </c>
      <c r="AY137" s="149">
        <v>58</v>
      </c>
      <c r="AZ137" s="150" t="s">
        <v>349</v>
      </c>
      <c r="BA137" s="149">
        <v>18</v>
      </c>
      <c r="BB137" s="151">
        <v>1</v>
      </c>
      <c r="BC137" s="152">
        <v>1459</v>
      </c>
      <c r="BD137" s="152">
        <v>1070</v>
      </c>
      <c r="BE137" s="149">
        <v>0.73299999999999998</v>
      </c>
      <c r="BF137" s="152">
        <v>534</v>
      </c>
      <c r="BG137" s="152">
        <v>370</v>
      </c>
      <c r="BH137" s="152">
        <v>904</v>
      </c>
      <c r="BI137" s="153">
        <v>0.40899999999999997</v>
      </c>
      <c r="BJ137" s="153">
        <v>0.45800000000000002</v>
      </c>
      <c r="BK137" s="154">
        <v>0.27300000000000002</v>
      </c>
      <c r="BL137" s="154">
        <v>0.125</v>
      </c>
      <c r="BM137" s="154">
        <v>9.2999999999999999E-2</v>
      </c>
      <c r="BN137" s="154">
        <v>0.34899999999999998</v>
      </c>
      <c r="DU137" s="4"/>
      <c r="DZ137" s="196"/>
      <c r="EA137" s="196"/>
      <c r="EB137" s="196"/>
      <c r="EC137" s="196"/>
      <c r="ED137" s="196"/>
      <c r="EE137" s="196"/>
    </row>
    <row r="138" spans="30:135" ht="13" x14ac:dyDescent="0.15">
      <c r="AD138" s="144">
        <f t="shared" si="94"/>
        <v>83.695652173913047</v>
      </c>
      <c r="AE138" s="144">
        <f t="shared" si="95"/>
        <v>86.389610389610397</v>
      </c>
      <c r="AF138" s="149">
        <v>59</v>
      </c>
      <c r="AG138" s="150" t="s">
        <v>350</v>
      </c>
      <c r="AH138" s="149">
        <v>23</v>
      </c>
      <c r="AI138" s="151">
        <v>1</v>
      </c>
      <c r="AJ138" s="152">
        <v>1925</v>
      </c>
      <c r="AK138" s="152">
        <v>1663</v>
      </c>
      <c r="AL138" s="149">
        <v>0.86399999999999999</v>
      </c>
      <c r="AM138" s="152">
        <v>853</v>
      </c>
      <c r="AN138" s="152">
        <v>630</v>
      </c>
      <c r="AO138" s="152">
        <v>1483</v>
      </c>
      <c r="AP138" s="153">
        <v>0.42499999999999999</v>
      </c>
      <c r="AQ138" s="153">
        <v>0.48199999999999998</v>
      </c>
      <c r="AR138" s="154">
        <v>0.156</v>
      </c>
      <c r="AS138" s="154">
        <v>9.2999999999999999E-2</v>
      </c>
      <c r="AT138" s="154">
        <v>7.3999999999999996E-2</v>
      </c>
      <c r="AU138" s="154">
        <v>0.39600000000000002</v>
      </c>
      <c r="AW138" s="196"/>
      <c r="AX138" s="144">
        <f t="shared" si="96"/>
        <v>73.400852878464818</v>
      </c>
      <c r="AY138" s="149">
        <v>59</v>
      </c>
      <c r="AZ138" s="150" t="s">
        <v>280</v>
      </c>
      <c r="BA138" s="149">
        <v>23</v>
      </c>
      <c r="BB138" s="151">
        <v>1</v>
      </c>
      <c r="BC138" s="152">
        <v>1876</v>
      </c>
      <c r="BD138" s="152">
        <v>1377</v>
      </c>
      <c r="BE138" s="149">
        <v>0.73399999999999999</v>
      </c>
      <c r="BF138" s="152">
        <v>859</v>
      </c>
      <c r="BG138" s="152">
        <v>519</v>
      </c>
      <c r="BH138" s="152">
        <v>1378</v>
      </c>
      <c r="BI138" s="153">
        <v>0.377</v>
      </c>
      <c r="BJ138" s="153">
        <v>0.433</v>
      </c>
      <c r="BK138" s="154">
        <v>0.19900000000000001</v>
      </c>
      <c r="BL138" s="154">
        <v>7.9000000000000001E-2</v>
      </c>
      <c r="BM138" s="154">
        <v>6.7000000000000004E-2</v>
      </c>
      <c r="BN138" s="154">
        <v>0.33500000000000002</v>
      </c>
      <c r="DU138" s="4"/>
      <c r="DZ138" s="196"/>
      <c r="EA138" s="196"/>
      <c r="EB138" s="196"/>
      <c r="EC138" s="196"/>
      <c r="ED138" s="196"/>
      <c r="EE138" s="196"/>
    </row>
    <row r="139" spans="30:135" ht="13" x14ac:dyDescent="0.15">
      <c r="AD139" s="144">
        <f t="shared" si="94"/>
        <v>82</v>
      </c>
      <c r="AE139" s="144">
        <f t="shared" si="95"/>
        <v>86.30820399113081</v>
      </c>
      <c r="AF139" s="149">
        <v>60</v>
      </c>
      <c r="AG139" s="150" t="s">
        <v>351</v>
      </c>
      <c r="AH139" s="149">
        <v>22</v>
      </c>
      <c r="AI139" s="151">
        <v>1</v>
      </c>
      <c r="AJ139" s="152">
        <v>1804</v>
      </c>
      <c r="AK139" s="152">
        <v>1557</v>
      </c>
      <c r="AL139" s="149">
        <v>0.86299999999999999</v>
      </c>
      <c r="AM139" s="152">
        <v>749</v>
      </c>
      <c r="AN139" s="152">
        <v>559</v>
      </c>
      <c r="AO139" s="152">
        <v>1308</v>
      </c>
      <c r="AP139" s="153">
        <v>0.42699999999999999</v>
      </c>
      <c r="AQ139" s="153">
        <v>0.50600000000000001</v>
      </c>
      <c r="AR139" s="154">
        <v>0.189</v>
      </c>
      <c r="AS139" s="154">
        <v>0.10299999999999999</v>
      </c>
      <c r="AT139" s="154">
        <v>7.3999999999999996E-2</v>
      </c>
      <c r="AU139" s="154">
        <v>0.38600000000000001</v>
      </c>
      <c r="AW139" s="196"/>
      <c r="AX139" s="144">
        <f t="shared" si="96"/>
        <v>73.425605536332185</v>
      </c>
      <c r="AY139" s="149">
        <v>60</v>
      </c>
      <c r="AZ139" s="150" t="s">
        <v>352</v>
      </c>
      <c r="BA139" s="149">
        <v>17</v>
      </c>
      <c r="BB139" s="151">
        <v>1</v>
      </c>
      <c r="BC139" s="152">
        <v>1445</v>
      </c>
      <c r="BD139" s="152">
        <v>1061</v>
      </c>
      <c r="BE139" s="149">
        <v>0.73399999999999999</v>
      </c>
      <c r="BF139" s="152">
        <v>570</v>
      </c>
      <c r="BG139" s="152">
        <v>362</v>
      </c>
      <c r="BH139" s="152">
        <v>932</v>
      </c>
      <c r="BI139" s="153">
        <v>0.38800000000000001</v>
      </c>
      <c r="BJ139" s="153">
        <v>0.43099999999999999</v>
      </c>
      <c r="BK139" s="154">
        <v>0.222</v>
      </c>
      <c r="BL139" s="154">
        <v>0.151</v>
      </c>
      <c r="BM139" s="154">
        <v>0.11700000000000001</v>
      </c>
      <c r="BN139" s="154">
        <v>0.36199999999999999</v>
      </c>
      <c r="DU139" s="4"/>
      <c r="DZ139" s="196"/>
      <c r="EA139" s="196"/>
      <c r="EB139" s="196"/>
      <c r="EC139" s="196"/>
      <c r="ED139" s="196"/>
      <c r="EE139" s="196"/>
    </row>
    <row r="140" spans="30:135" ht="13" x14ac:dyDescent="0.15">
      <c r="AD140" s="144">
        <f t="shared" si="94"/>
        <v>77.565217391304344</v>
      </c>
      <c r="AE140" s="144">
        <f t="shared" si="95"/>
        <v>86.32286995515696</v>
      </c>
      <c r="AF140" s="149">
        <v>61</v>
      </c>
      <c r="AG140" s="150" t="s">
        <v>353</v>
      </c>
      <c r="AH140" s="149">
        <v>23</v>
      </c>
      <c r="AI140" s="151">
        <v>1</v>
      </c>
      <c r="AJ140" s="152">
        <v>1784</v>
      </c>
      <c r="AK140" s="152">
        <v>1540</v>
      </c>
      <c r="AL140" s="149">
        <v>0.86299999999999999</v>
      </c>
      <c r="AM140" s="152">
        <v>744</v>
      </c>
      <c r="AN140" s="152">
        <v>550</v>
      </c>
      <c r="AO140" s="152">
        <v>1294</v>
      </c>
      <c r="AP140" s="153">
        <v>0.42499999999999999</v>
      </c>
      <c r="AQ140" s="153">
        <v>0.49399999999999999</v>
      </c>
      <c r="AR140" s="154">
        <v>0.187</v>
      </c>
      <c r="AS140" s="154">
        <v>0.107</v>
      </c>
      <c r="AT140" s="154">
        <v>7.4999999999999997E-2</v>
      </c>
      <c r="AU140" s="155">
        <v>0.39</v>
      </c>
      <c r="AW140" s="196"/>
      <c r="AX140" s="144">
        <f t="shared" si="96"/>
        <v>73.492217898832692</v>
      </c>
      <c r="AY140" s="149">
        <v>61</v>
      </c>
      <c r="AZ140" s="150" t="s">
        <v>354</v>
      </c>
      <c r="BA140" s="149">
        <v>24</v>
      </c>
      <c r="BB140" s="151">
        <v>1</v>
      </c>
      <c r="BC140" s="152">
        <v>2056</v>
      </c>
      <c r="BD140" s="152">
        <v>1511</v>
      </c>
      <c r="BE140" s="149">
        <v>0.73499999999999999</v>
      </c>
      <c r="BF140" s="152">
        <v>927</v>
      </c>
      <c r="BG140" s="152">
        <v>549</v>
      </c>
      <c r="BH140" s="152">
        <v>1476</v>
      </c>
      <c r="BI140" s="153">
        <v>0.372</v>
      </c>
      <c r="BJ140" s="153">
        <v>0.41799999999999998</v>
      </c>
      <c r="BK140" s="154">
        <v>0.19400000000000001</v>
      </c>
      <c r="BL140" s="154">
        <v>0.106</v>
      </c>
      <c r="BM140" s="154">
        <v>8.7999999999999995E-2</v>
      </c>
      <c r="BN140" s="154">
        <v>0.34499999999999997</v>
      </c>
      <c r="DU140" s="4"/>
      <c r="DZ140" s="196"/>
      <c r="EA140" s="196"/>
      <c r="EB140" s="196"/>
      <c r="EC140" s="196"/>
      <c r="ED140" s="196"/>
      <c r="EE140" s="196"/>
    </row>
    <row r="141" spans="30:135" ht="13" x14ac:dyDescent="0.15">
      <c r="AD141" s="144">
        <f t="shared" si="94"/>
        <v>84.166666666666657</v>
      </c>
      <c r="AE141" s="144">
        <f t="shared" si="95"/>
        <v>86.089108910891085</v>
      </c>
      <c r="AF141" s="149">
        <v>62</v>
      </c>
      <c r="AG141" s="150" t="s">
        <v>355</v>
      </c>
      <c r="AH141" s="149">
        <v>24</v>
      </c>
      <c r="AI141" s="151">
        <v>1</v>
      </c>
      <c r="AJ141" s="152">
        <v>2020</v>
      </c>
      <c r="AK141" s="152">
        <v>1739</v>
      </c>
      <c r="AL141" s="149">
        <v>0.86099999999999999</v>
      </c>
      <c r="AM141" s="152">
        <v>835</v>
      </c>
      <c r="AN141" s="152">
        <v>662</v>
      </c>
      <c r="AO141" s="152">
        <v>1497</v>
      </c>
      <c r="AP141" s="153">
        <v>0.442</v>
      </c>
      <c r="AQ141" s="153">
        <v>0.499</v>
      </c>
      <c r="AR141" s="154">
        <v>0.17799999999999999</v>
      </c>
      <c r="AS141" s="154">
        <v>0.10100000000000001</v>
      </c>
      <c r="AT141" s="154">
        <v>7.5999999999999998E-2</v>
      </c>
      <c r="AU141" s="154">
        <v>0.39800000000000002</v>
      </c>
      <c r="AW141" s="196"/>
      <c r="AX141" s="144">
        <f t="shared" si="96"/>
        <v>73.452380952380963</v>
      </c>
      <c r="AY141" s="149">
        <v>62</v>
      </c>
      <c r="AZ141" s="150" t="s">
        <v>356</v>
      </c>
      <c r="BA141" s="149">
        <v>20</v>
      </c>
      <c r="BB141" s="151">
        <v>1</v>
      </c>
      <c r="BC141" s="152">
        <v>1680</v>
      </c>
      <c r="BD141" s="152">
        <v>1234</v>
      </c>
      <c r="BE141" s="149">
        <v>0.73499999999999999</v>
      </c>
      <c r="BF141" s="152">
        <v>815</v>
      </c>
      <c r="BG141" s="152">
        <v>452</v>
      </c>
      <c r="BH141" s="152">
        <v>1267</v>
      </c>
      <c r="BI141" s="153">
        <v>0.35699999999999998</v>
      </c>
      <c r="BJ141" s="153">
        <v>0.40500000000000003</v>
      </c>
      <c r="BK141" s="154">
        <v>0.16600000000000001</v>
      </c>
      <c r="BL141" s="154">
        <v>9.2999999999999999E-2</v>
      </c>
      <c r="BM141" s="154">
        <v>7.5999999999999998E-2</v>
      </c>
      <c r="BN141" s="154">
        <v>0.34300000000000003</v>
      </c>
      <c r="DU141" s="4"/>
      <c r="DZ141" s="196"/>
      <c r="EA141" s="196"/>
      <c r="EB141" s="196"/>
      <c r="EC141" s="196"/>
      <c r="ED141" s="196"/>
      <c r="EE141" s="196"/>
    </row>
    <row r="142" spans="30:135" ht="13" x14ac:dyDescent="0.15">
      <c r="AD142" s="144">
        <f t="shared" si="94"/>
        <v>85.761904761904759</v>
      </c>
      <c r="AE142" s="144">
        <f t="shared" si="95"/>
        <v>86.063298167684621</v>
      </c>
      <c r="AF142" s="149">
        <v>63</v>
      </c>
      <c r="AG142" s="150" t="s">
        <v>357</v>
      </c>
      <c r="AH142" s="149">
        <v>21</v>
      </c>
      <c r="AI142" s="151">
        <v>1</v>
      </c>
      <c r="AJ142" s="152">
        <v>1801</v>
      </c>
      <c r="AK142" s="152">
        <v>1550</v>
      </c>
      <c r="AL142" s="149">
        <v>0.86099999999999999</v>
      </c>
      <c r="AM142" s="152">
        <v>832</v>
      </c>
      <c r="AN142" s="152">
        <v>535</v>
      </c>
      <c r="AO142" s="152">
        <v>1367</v>
      </c>
      <c r="AP142" s="153">
        <v>0.39100000000000001</v>
      </c>
      <c r="AQ142" s="151">
        <v>0.46</v>
      </c>
      <c r="AR142" s="154">
        <v>0.128</v>
      </c>
      <c r="AS142" s="154">
        <v>0.13500000000000001</v>
      </c>
      <c r="AT142" s="154">
        <v>9.9000000000000005E-2</v>
      </c>
      <c r="AU142" s="154">
        <v>0.39900000000000002</v>
      </c>
      <c r="AW142" s="196"/>
      <c r="AX142" s="144">
        <f t="shared" si="96"/>
        <v>73.531269740998113</v>
      </c>
      <c r="AY142" s="149">
        <v>63</v>
      </c>
      <c r="AZ142" s="150" t="s">
        <v>358</v>
      </c>
      <c r="BA142" s="149">
        <v>20</v>
      </c>
      <c r="BB142" s="151">
        <v>1</v>
      </c>
      <c r="BC142" s="152">
        <v>1583</v>
      </c>
      <c r="BD142" s="152">
        <v>1164</v>
      </c>
      <c r="BE142" s="149">
        <v>0.73499999999999999</v>
      </c>
      <c r="BF142" s="152">
        <v>710</v>
      </c>
      <c r="BG142" s="152">
        <v>425</v>
      </c>
      <c r="BH142" s="152">
        <v>1135</v>
      </c>
      <c r="BI142" s="153">
        <v>0.374</v>
      </c>
      <c r="BJ142" s="153">
        <v>0.432</v>
      </c>
      <c r="BK142" s="154">
        <v>0.21099999999999999</v>
      </c>
      <c r="BL142" s="154">
        <v>8.7999999999999995E-2</v>
      </c>
      <c r="BM142" s="154">
        <v>7.0999999999999994E-2</v>
      </c>
      <c r="BN142" s="154">
        <v>0.33300000000000002</v>
      </c>
      <c r="DU142" s="4"/>
      <c r="DZ142" s="196"/>
      <c r="EA142" s="196"/>
      <c r="EB142" s="196"/>
      <c r="EC142" s="196"/>
      <c r="ED142" s="196"/>
      <c r="EE142" s="196"/>
    </row>
    <row r="143" spans="30:135" ht="13" x14ac:dyDescent="0.15">
      <c r="AD143" s="144">
        <f t="shared" si="94"/>
        <v>84.181818181818187</v>
      </c>
      <c r="AE143" s="144">
        <f t="shared" si="95"/>
        <v>86.069114470842337</v>
      </c>
      <c r="AF143" s="149">
        <v>64</v>
      </c>
      <c r="AG143" s="150" t="s">
        <v>359</v>
      </c>
      <c r="AH143" s="149">
        <v>22</v>
      </c>
      <c r="AI143" s="151">
        <v>1</v>
      </c>
      <c r="AJ143" s="152">
        <v>1852</v>
      </c>
      <c r="AK143" s="152">
        <v>1594</v>
      </c>
      <c r="AL143" s="149">
        <v>0.86099999999999999</v>
      </c>
      <c r="AM143" s="152">
        <v>846</v>
      </c>
      <c r="AN143" s="152">
        <v>549</v>
      </c>
      <c r="AO143" s="152">
        <v>1395</v>
      </c>
      <c r="AP143" s="153">
        <v>0.39400000000000002</v>
      </c>
      <c r="AQ143" s="153">
        <v>0.46300000000000002</v>
      </c>
      <c r="AR143" s="154">
        <v>0.14899999999999999</v>
      </c>
      <c r="AS143" s="154">
        <v>0.114</v>
      </c>
      <c r="AT143" s="154">
        <v>8.8999999999999996E-2</v>
      </c>
      <c r="AU143" s="154">
        <v>0.39100000000000001</v>
      </c>
      <c r="AW143" s="196"/>
      <c r="AX143" s="144">
        <f t="shared" si="96"/>
        <v>73.611111111111114</v>
      </c>
      <c r="AY143" s="149">
        <v>64</v>
      </c>
      <c r="AZ143" s="150" t="s">
        <v>266</v>
      </c>
      <c r="BA143" s="149">
        <v>22</v>
      </c>
      <c r="BB143" s="151">
        <v>1</v>
      </c>
      <c r="BC143" s="152">
        <v>1800</v>
      </c>
      <c r="BD143" s="152">
        <v>1325</v>
      </c>
      <c r="BE143" s="149">
        <v>0.73599999999999999</v>
      </c>
      <c r="BF143" s="152">
        <v>831</v>
      </c>
      <c r="BG143" s="152">
        <v>497</v>
      </c>
      <c r="BH143" s="152">
        <v>1328</v>
      </c>
      <c r="BI143" s="153">
        <v>0.374</v>
      </c>
      <c r="BJ143" s="153">
        <v>0.41499999999999998</v>
      </c>
      <c r="BK143" s="154">
        <v>0.185</v>
      </c>
      <c r="BL143" s="154">
        <v>9.1999999999999998E-2</v>
      </c>
      <c r="BM143" s="154">
        <v>7.5999999999999998E-2</v>
      </c>
      <c r="BN143" s="154">
        <v>0.34699999999999998</v>
      </c>
      <c r="DU143" s="4"/>
      <c r="DZ143" s="196"/>
      <c r="EA143" s="196"/>
      <c r="EB143" s="196"/>
      <c r="EC143" s="196"/>
      <c r="ED143" s="196"/>
      <c r="EE143" s="196"/>
    </row>
    <row r="144" spans="30:135" ht="13" x14ac:dyDescent="0.15">
      <c r="AD144" s="144">
        <f t="shared" si="94"/>
        <v>80.045454545454533</v>
      </c>
      <c r="AE144" s="144">
        <f t="shared" si="95"/>
        <v>86.087450312322545</v>
      </c>
      <c r="AF144" s="149">
        <v>65</v>
      </c>
      <c r="AG144" s="150" t="s">
        <v>360</v>
      </c>
      <c r="AH144" s="149">
        <v>22</v>
      </c>
      <c r="AI144" s="151">
        <v>1</v>
      </c>
      <c r="AJ144" s="152">
        <v>1761</v>
      </c>
      <c r="AK144" s="152">
        <v>1516</v>
      </c>
      <c r="AL144" s="149">
        <v>0.86099999999999999</v>
      </c>
      <c r="AM144" s="152">
        <v>714</v>
      </c>
      <c r="AN144" s="152">
        <v>515</v>
      </c>
      <c r="AO144" s="152">
        <v>1229</v>
      </c>
      <c r="AP144" s="153">
        <v>0.41899999999999998</v>
      </c>
      <c r="AQ144" s="153">
        <v>0.48599999999999999</v>
      </c>
      <c r="AR144" s="154">
        <v>0.191</v>
      </c>
      <c r="AS144" s="154">
        <v>0.125</v>
      </c>
      <c r="AT144" s="154">
        <v>8.5999999999999993E-2</v>
      </c>
      <c r="AU144" s="154">
        <v>0.39400000000000002</v>
      </c>
      <c r="AW144" s="196"/>
      <c r="AX144" s="144">
        <f t="shared" si="96"/>
        <v>73.767123287671239</v>
      </c>
      <c r="AY144" s="149">
        <v>65</v>
      </c>
      <c r="AZ144" s="150" t="s">
        <v>361</v>
      </c>
      <c r="BA144" s="149">
        <v>18</v>
      </c>
      <c r="BB144" s="151">
        <v>1</v>
      </c>
      <c r="BC144" s="152">
        <v>1460</v>
      </c>
      <c r="BD144" s="152">
        <v>1077</v>
      </c>
      <c r="BE144" s="149">
        <v>0.73799999999999999</v>
      </c>
      <c r="BF144" s="152">
        <v>602</v>
      </c>
      <c r="BG144" s="152">
        <v>387</v>
      </c>
      <c r="BH144" s="152">
        <v>989</v>
      </c>
      <c r="BI144" s="153">
        <v>0.39100000000000001</v>
      </c>
      <c r="BJ144" s="153">
        <v>0.42699999999999999</v>
      </c>
      <c r="BK144" s="154">
        <v>0.21199999999999999</v>
      </c>
      <c r="BL144" s="154">
        <v>0.128</v>
      </c>
      <c r="BM144" s="155">
        <v>0.1</v>
      </c>
      <c r="BN144" s="154">
        <v>0.36199999999999999</v>
      </c>
      <c r="DU144" s="4"/>
      <c r="DZ144" s="196"/>
      <c r="EA144" s="196"/>
      <c r="EB144" s="196"/>
      <c r="EC144" s="196"/>
      <c r="ED144" s="196"/>
      <c r="EE144" s="196"/>
    </row>
    <row r="145" spans="30:135" ht="15.75" customHeight="1" x14ac:dyDescent="0.15">
      <c r="AD145" s="144">
        <f t="shared" si="94"/>
        <v>79.571428571428569</v>
      </c>
      <c r="AE145" s="144">
        <f t="shared" si="95"/>
        <v>86.056253740275281</v>
      </c>
      <c r="AF145" s="149">
        <v>66</v>
      </c>
      <c r="AG145" s="150" t="s">
        <v>362</v>
      </c>
      <c r="AH145" s="149">
        <v>21</v>
      </c>
      <c r="AI145" s="151">
        <v>1</v>
      </c>
      <c r="AJ145" s="152">
        <v>1671</v>
      </c>
      <c r="AK145" s="152">
        <v>1438</v>
      </c>
      <c r="AL145" s="149">
        <v>0.86099999999999999</v>
      </c>
      <c r="AM145" s="152">
        <v>711</v>
      </c>
      <c r="AN145" s="152">
        <v>513</v>
      </c>
      <c r="AO145" s="152">
        <v>1224</v>
      </c>
      <c r="AP145" s="153">
        <v>0.41899999999999998</v>
      </c>
      <c r="AQ145" s="153">
        <v>0.496</v>
      </c>
      <c r="AR145" s="154">
        <v>0.185</v>
      </c>
      <c r="AS145" s="154">
        <v>0.10100000000000001</v>
      </c>
      <c r="AT145" s="154">
        <v>6.9000000000000006E-2</v>
      </c>
      <c r="AU145" s="154">
        <v>0.38500000000000001</v>
      </c>
      <c r="AW145" s="196"/>
      <c r="AX145" s="144">
        <f t="shared" si="96"/>
        <v>73.789649415692821</v>
      </c>
      <c r="AY145" s="149">
        <v>66</v>
      </c>
      <c r="AZ145" s="150" t="s">
        <v>363</v>
      </c>
      <c r="BA145" s="149">
        <v>23</v>
      </c>
      <c r="BB145" s="151">
        <v>1</v>
      </c>
      <c r="BC145" s="152">
        <v>1797</v>
      </c>
      <c r="BD145" s="152">
        <v>1326</v>
      </c>
      <c r="BE145" s="149">
        <v>0.73799999999999999</v>
      </c>
      <c r="BF145" s="152">
        <v>832</v>
      </c>
      <c r="BG145" s="152">
        <v>483</v>
      </c>
      <c r="BH145" s="152">
        <v>1315</v>
      </c>
      <c r="BI145" s="153">
        <v>0.36699999999999999</v>
      </c>
      <c r="BJ145" s="153">
        <v>0.40600000000000003</v>
      </c>
      <c r="BK145" s="154">
        <v>0.18099999999999999</v>
      </c>
      <c r="BL145" s="154">
        <v>0.109</v>
      </c>
      <c r="BM145" s="154">
        <v>9.0999999999999998E-2</v>
      </c>
      <c r="BN145" s="154">
        <v>0.34899999999999998</v>
      </c>
      <c r="DU145" s="4"/>
      <c r="DZ145" s="196"/>
      <c r="EA145" s="196"/>
      <c r="EB145" s="196"/>
      <c r="EC145" s="196"/>
      <c r="ED145" s="196"/>
      <c r="EE145" s="196"/>
    </row>
    <row r="146" spans="30:135" ht="13" x14ac:dyDescent="0.15">
      <c r="AD146" s="144">
        <f t="shared" si="94"/>
        <v>87.15789473684211</v>
      </c>
      <c r="AE146" s="144">
        <f t="shared" si="95"/>
        <v>85.869565217391312</v>
      </c>
      <c r="AF146" s="149">
        <v>67</v>
      </c>
      <c r="AG146" s="150" t="s">
        <v>364</v>
      </c>
      <c r="AH146" s="149">
        <v>19</v>
      </c>
      <c r="AI146" s="151">
        <v>1</v>
      </c>
      <c r="AJ146" s="152">
        <v>1656</v>
      </c>
      <c r="AK146" s="152">
        <v>1422</v>
      </c>
      <c r="AL146" s="149">
        <v>0.85899999999999999</v>
      </c>
      <c r="AM146" s="152">
        <v>700</v>
      </c>
      <c r="AN146" s="152">
        <v>494</v>
      </c>
      <c r="AO146" s="152">
        <v>1194</v>
      </c>
      <c r="AP146" s="153">
        <v>0.41399999999999998</v>
      </c>
      <c r="AQ146" s="153">
        <v>0.45300000000000001</v>
      </c>
      <c r="AR146" s="154">
        <v>0.155</v>
      </c>
      <c r="AS146" s="154">
        <v>0.14899999999999999</v>
      </c>
      <c r="AT146" s="154">
        <v>0.115</v>
      </c>
      <c r="AU146" s="154">
        <v>0.41599999999999998</v>
      </c>
      <c r="AW146" s="196"/>
      <c r="AX146" s="144">
        <f t="shared" si="96"/>
        <v>73.81703470031546</v>
      </c>
      <c r="AY146" s="149">
        <v>67</v>
      </c>
      <c r="AZ146" s="150" t="s">
        <v>365</v>
      </c>
      <c r="BA146" s="149">
        <v>22</v>
      </c>
      <c r="BB146" s="151">
        <v>1</v>
      </c>
      <c r="BC146" s="152">
        <v>1902</v>
      </c>
      <c r="BD146" s="152">
        <v>1404</v>
      </c>
      <c r="BE146" s="149">
        <v>0.73799999999999999</v>
      </c>
      <c r="BF146" s="152">
        <v>711</v>
      </c>
      <c r="BG146" s="152">
        <v>474</v>
      </c>
      <c r="BH146" s="152">
        <v>1185</v>
      </c>
      <c r="BI146" s="151">
        <v>0.4</v>
      </c>
      <c r="BJ146" s="153">
        <v>0.45600000000000002</v>
      </c>
      <c r="BK146" s="155">
        <v>0.26</v>
      </c>
      <c r="BL146" s="154">
        <v>0.13700000000000001</v>
      </c>
      <c r="BM146" s="154">
        <v>9.7000000000000003E-2</v>
      </c>
      <c r="BN146" s="154">
        <v>0.35099999999999998</v>
      </c>
      <c r="DU146" s="4"/>
      <c r="DZ146" s="196"/>
      <c r="EA146" s="196"/>
      <c r="EB146" s="196"/>
      <c r="EC146" s="196"/>
      <c r="ED146" s="196"/>
      <c r="EE146" s="196"/>
    </row>
    <row r="147" spans="30:135" ht="13" x14ac:dyDescent="0.15">
      <c r="AD147" s="144">
        <f t="shared" si="94"/>
        <v>83.13636363636364</v>
      </c>
      <c r="AE147" s="144">
        <f t="shared" si="95"/>
        <v>85.94860579551667</v>
      </c>
      <c r="AF147" s="149">
        <v>68</v>
      </c>
      <c r="AG147" s="150" t="s">
        <v>366</v>
      </c>
      <c r="AH147" s="149">
        <v>22</v>
      </c>
      <c r="AI147" s="151">
        <v>1</v>
      </c>
      <c r="AJ147" s="152">
        <v>1829</v>
      </c>
      <c r="AK147" s="152">
        <v>1572</v>
      </c>
      <c r="AL147" s="149">
        <v>0.85899999999999999</v>
      </c>
      <c r="AM147" s="152">
        <v>793</v>
      </c>
      <c r="AN147" s="152">
        <v>517</v>
      </c>
      <c r="AO147" s="152">
        <v>1310</v>
      </c>
      <c r="AP147" s="153">
        <v>0.39500000000000002</v>
      </c>
      <c r="AQ147" s="153">
        <v>0.47099999999999997</v>
      </c>
      <c r="AR147" s="154">
        <v>0.17699999999999999</v>
      </c>
      <c r="AS147" s="155">
        <v>0.13</v>
      </c>
      <c r="AT147" s="154">
        <v>0.106</v>
      </c>
      <c r="AU147" s="154">
        <v>0.38200000000000001</v>
      </c>
      <c r="AW147" s="196"/>
      <c r="AX147" s="144">
        <f t="shared" si="96"/>
        <v>73.796192609182526</v>
      </c>
      <c r="AY147" s="149">
        <v>68</v>
      </c>
      <c r="AZ147" s="150" t="s">
        <v>289</v>
      </c>
      <c r="BA147" s="149">
        <v>24</v>
      </c>
      <c r="BB147" s="151">
        <v>1</v>
      </c>
      <c r="BC147" s="152">
        <v>1786</v>
      </c>
      <c r="BD147" s="152">
        <v>1318</v>
      </c>
      <c r="BE147" s="149">
        <v>0.73799999999999999</v>
      </c>
      <c r="BF147" s="152">
        <v>790</v>
      </c>
      <c r="BG147" s="152">
        <v>464</v>
      </c>
      <c r="BH147" s="152">
        <v>1254</v>
      </c>
      <c r="BI147" s="151">
        <v>0.37</v>
      </c>
      <c r="BJ147" s="153">
        <v>0.41899999999999998</v>
      </c>
      <c r="BK147" s="154">
        <v>0.19900000000000001</v>
      </c>
      <c r="BL147" s="154">
        <v>0.115</v>
      </c>
      <c r="BM147" s="154">
        <v>9.2999999999999999E-2</v>
      </c>
      <c r="BN147" s="154">
        <v>0.34799999999999998</v>
      </c>
      <c r="DU147" s="4"/>
      <c r="DZ147" s="196"/>
      <c r="EA147" s="196"/>
      <c r="EB147" s="196"/>
      <c r="EC147" s="196"/>
      <c r="ED147" s="196"/>
      <c r="EE147" s="196"/>
    </row>
    <row r="148" spans="30:135" ht="13" x14ac:dyDescent="0.15">
      <c r="AD148" s="144">
        <f t="shared" si="94"/>
        <v>84.590909090909093</v>
      </c>
      <c r="AE148" s="144">
        <f t="shared" si="95"/>
        <v>85.867813003761412</v>
      </c>
      <c r="AF148" s="149">
        <v>69</v>
      </c>
      <c r="AG148" s="150" t="s">
        <v>367</v>
      </c>
      <c r="AH148" s="149">
        <v>22</v>
      </c>
      <c r="AI148" s="151">
        <v>1</v>
      </c>
      <c r="AJ148" s="152">
        <v>1861</v>
      </c>
      <c r="AK148" s="152">
        <v>1598</v>
      </c>
      <c r="AL148" s="149">
        <v>0.85899999999999999</v>
      </c>
      <c r="AM148" s="152">
        <v>748</v>
      </c>
      <c r="AN148" s="152">
        <v>637</v>
      </c>
      <c r="AO148" s="152">
        <v>1385</v>
      </c>
      <c r="AP148" s="151">
        <v>0.46</v>
      </c>
      <c r="AQ148" s="153">
        <v>0.49399999999999999</v>
      </c>
      <c r="AR148" s="154">
        <v>0.17899999999999999</v>
      </c>
      <c r="AS148" s="154">
        <v>9.7000000000000003E-2</v>
      </c>
      <c r="AT148" s="154">
        <v>8.1000000000000003E-2</v>
      </c>
      <c r="AU148" s="155">
        <v>0.41</v>
      </c>
      <c r="AW148" s="196"/>
      <c r="AX148" s="144">
        <f t="shared" si="96"/>
        <v>73.893521488133416</v>
      </c>
      <c r="AY148" s="149">
        <v>69</v>
      </c>
      <c r="AZ148" s="150" t="s">
        <v>368</v>
      </c>
      <c r="BA148" s="149">
        <v>20</v>
      </c>
      <c r="BB148" s="151">
        <v>1</v>
      </c>
      <c r="BC148" s="152">
        <v>1559</v>
      </c>
      <c r="BD148" s="152">
        <v>1152</v>
      </c>
      <c r="BE148" s="149">
        <v>0.73899999999999999</v>
      </c>
      <c r="BF148" s="152">
        <v>575</v>
      </c>
      <c r="BG148" s="152">
        <v>440</v>
      </c>
      <c r="BH148" s="152">
        <v>1015</v>
      </c>
      <c r="BI148" s="153">
        <v>0.433</v>
      </c>
      <c r="BJ148" s="153">
        <v>0.46400000000000002</v>
      </c>
      <c r="BK148" s="154">
        <v>0.25800000000000001</v>
      </c>
      <c r="BL148" s="154">
        <v>0.11899999999999999</v>
      </c>
      <c r="BM148" s="154">
        <v>9.4E-2</v>
      </c>
      <c r="BN148" s="154">
        <v>0.36099999999999999</v>
      </c>
      <c r="DU148" s="4"/>
      <c r="DZ148" s="196"/>
      <c r="EA148" s="196"/>
      <c r="EB148" s="196"/>
      <c r="EC148" s="196"/>
      <c r="ED148" s="196"/>
      <c r="EE148" s="196"/>
    </row>
    <row r="149" spans="30:135" ht="13" x14ac:dyDescent="0.15">
      <c r="AD149" s="144">
        <f t="shared" si="94"/>
        <v>81.199999999999989</v>
      </c>
      <c r="AE149" s="144">
        <f t="shared" si="95"/>
        <v>85.911330049261082</v>
      </c>
      <c r="AF149" s="149">
        <v>70</v>
      </c>
      <c r="AG149" s="150" t="s">
        <v>369</v>
      </c>
      <c r="AH149" s="149">
        <v>25</v>
      </c>
      <c r="AI149" s="151">
        <v>1</v>
      </c>
      <c r="AJ149" s="152">
        <v>2030</v>
      </c>
      <c r="AK149" s="152">
        <v>1744</v>
      </c>
      <c r="AL149" s="149">
        <v>0.85899999999999999</v>
      </c>
      <c r="AM149" s="152">
        <v>858</v>
      </c>
      <c r="AN149" s="152">
        <v>596</v>
      </c>
      <c r="AO149" s="152">
        <v>1454</v>
      </c>
      <c r="AP149" s="151">
        <v>0.41</v>
      </c>
      <c r="AQ149" s="153">
        <v>0.48399999999999999</v>
      </c>
      <c r="AR149" s="154">
        <v>0.18099999999999999</v>
      </c>
      <c r="AS149" s="154">
        <v>0.115</v>
      </c>
      <c r="AT149" s="154">
        <v>8.7999999999999995E-2</v>
      </c>
      <c r="AU149" s="154">
        <v>0.39200000000000002</v>
      </c>
      <c r="AW149" s="196"/>
      <c r="AX149" s="144">
        <f t="shared" si="96"/>
        <v>73.972602739726028</v>
      </c>
      <c r="AY149" s="149">
        <v>70</v>
      </c>
      <c r="AZ149" s="150" t="s">
        <v>370</v>
      </c>
      <c r="BA149" s="149">
        <v>4</v>
      </c>
      <c r="BB149" s="151">
        <v>1</v>
      </c>
      <c r="BC149" s="152">
        <v>365</v>
      </c>
      <c r="BD149" s="152">
        <v>270</v>
      </c>
      <c r="BE149" s="149">
        <v>0.74</v>
      </c>
      <c r="BF149" s="152">
        <v>163</v>
      </c>
      <c r="BG149" s="152">
        <v>100</v>
      </c>
      <c r="BH149" s="152">
        <v>263</v>
      </c>
      <c r="BI149" s="151">
        <v>0.38</v>
      </c>
      <c r="BJ149" s="153">
        <v>0.42199999999999999</v>
      </c>
      <c r="BK149" s="154">
        <v>0.192</v>
      </c>
      <c r="BL149" s="154">
        <v>0.10100000000000001</v>
      </c>
      <c r="BM149" s="154">
        <v>7.3999999999999996E-2</v>
      </c>
      <c r="BN149" s="154">
        <v>0.35099999999999998</v>
      </c>
      <c r="DU149" s="4"/>
      <c r="DZ149" s="196"/>
      <c r="EA149" s="196"/>
      <c r="EB149" s="196"/>
      <c r="EC149" s="196"/>
      <c r="ED149" s="196"/>
      <c r="EE149" s="196"/>
    </row>
    <row r="150" spans="30:135" ht="13" x14ac:dyDescent="0.15">
      <c r="AD150" s="144">
        <f t="shared" si="94"/>
        <v>85.708333333333329</v>
      </c>
      <c r="AE150" s="144">
        <f t="shared" si="95"/>
        <v>85.804569761789011</v>
      </c>
      <c r="AF150" s="149">
        <v>71</v>
      </c>
      <c r="AG150" s="150" t="s">
        <v>371</v>
      </c>
      <c r="AH150" s="149">
        <v>24</v>
      </c>
      <c r="AI150" s="151">
        <v>1</v>
      </c>
      <c r="AJ150" s="152">
        <v>2057</v>
      </c>
      <c r="AK150" s="152">
        <v>1765</v>
      </c>
      <c r="AL150" s="149">
        <v>0.85799999999999998</v>
      </c>
      <c r="AM150" s="152">
        <v>788</v>
      </c>
      <c r="AN150" s="152">
        <v>610</v>
      </c>
      <c r="AO150" s="152">
        <v>1398</v>
      </c>
      <c r="AP150" s="153">
        <v>0.436</v>
      </c>
      <c r="AQ150" s="153">
        <v>0.48399999999999999</v>
      </c>
      <c r="AR150" s="154">
        <v>0.193</v>
      </c>
      <c r="AS150" s="154">
        <v>0.156</v>
      </c>
      <c r="AT150" s="154">
        <v>0.11600000000000001</v>
      </c>
      <c r="AU150" s="154">
        <v>0.41099999999999998</v>
      </c>
      <c r="AW150" s="196"/>
      <c r="AX150" s="144">
        <f t="shared" si="96"/>
        <v>74.04148334380892</v>
      </c>
      <c r="AY150" s="149">
        <v>71</v>
      </c>
      <c r="AZ150" s="150" t="s">
        <v>244</v>
      </c>
      <c r="BA150" s="149">
        <v>19</v>
      </c>
      <c r="BB150" s="151">
        <v>1</v>
      </c>
      <c r="BC150" s="152">
        <v>1591</v>
      </c>
      <c r="BD150" s="152">
        <v>1178</v>
      </c>
      <c r="BE150" s="149">
        <v>0.74</v>
      </c>
      <c r="BF150" s="152">
        <v>801</v>
      </c>
      <c r="BG150" s="152">
        <v>438</v>
      </c>
      <c r="BH150" s="152">
        <v>1239</v>
      </c>
      <c r="BI150" s="153">
        <v>0.35399999999999998</v>
      </c>
      <c r="BJ150" s="153">
        <v>0.41199999999999998</v>
      </c>
      <c r="BK150" s="154">
        <v>0.157</v>
      </c>
      <c r="BL150" s="154">
        <v>8.3000000000000004E-2</v>
      </c>
      <c r="BM150" s="154">
        <v>6.9000000000000006E-2</v>
      </c>
      <c r="BN150" s="154">
        <v>0.33100000000000002</v>
      </c>
      <c r="DU150" s="4"/>
      <c r="DZ150" s="196"/>
      <c r="EA150" s="196"/>
      <c r="EB150" s="196"/>
      <c r="EC150" s="196"/>
      <c r="ED150" s="196"/>
      <c r="EE150" s="196"/>
    </row>
    <row r="151" spans="30:135" ht="13" x14ac:dyDescent="0.15">
      <c r="AD151" s="144">
        <f t="shared" si="94"/>
        <v>84.6111111111111</v>
      </c>
      <c r="AE151" s="144">
        <f t="shared" si="95"/>
        <v>85.75180564674983</v>
      </c>
      <c r="AF151" s="149">
        <v>72</v>
      </c>
      <c r="AG151" s="150" t="s">
        <v>372</v>
      </c>
      <c r="AH151" s="149">
        <v>18</v>
      </c>
      <c r="AI151" s="151">
        <v>1</v>
      </c>
      <c r="AJ151" s="152">
        <v>1523</v>
      </c>
      <c r="AK151" s="152">
        <v>1306</v>
      </c>
      <c r="AL151" s="149">
        <v>0.85799999999999998</v>
      </c>
      <c r="AM151" s="152">
        <v>648</v>
      </c>
      <c r="AN151" s="152">
        <v>505</v>
      </c>
      <c r="AO151" s="152">
        <v>1153</v>
      </c>
      <c r="AP151" s="153">
        <v>0.438</v>
      </c>
      <c r="AQ151" s="153">
        <v>0.48899999999999999</v>
      </c>
      <c r="AR151" s="154">
        <v>0.16400000000000001</v>
      </c>
      <c r="AS151" s="154">
        <v>0.109</v>
      </c>
      <c r="AT151" s="154">
        <v>9.1999999999999998E-2</v>
      </c>
      <c r="AU151" s="154">
        <v>0.39900000000000002</v>
      </c>
      <c r="AW151" s="196"/>
      <c r="AX151" s="144">
        <f t="shared" si="96"/>
        <v>73.954116059379217</v>
      </c>
      <c r="AY151" s="149">
        <v>72</v>
      </c>
      <c r="AZ151" s="150" t="s">
        <v>373</v>
      </c>
      <c r="BA151" s="149">
        <v>19</v>
      </c>
      <c r="BB151" s="151">
        <v>1</v>
      </c>
      <c r="BC151" s="152">
        <v>1482</v>
      </c>
      <c r="BD151" s="152">
        <v>1096</v>
      </c>
      <c r="BE151" s="149">
        <v>0.74</v>
      </c>
      <c r="BF151" s="152">
        <v>647</v>
      </c>
      <c r="BG151" s="152">
        <v>409</v>
      </c>
      <c r="BH151" s="152">
        <v>1056</v>
      </c>
      <c r="BI151" s="153">
        <v>0.38700000000000001</v>
      </c>
      <c r="BJ151" s="153">
        <v>0.432</v>
      </c>
      <c r="BK151" s="154">
        <v>0.20899999999999999</v>
      </c>
      <c r="BL151" s="154">
        <v>9.8000000000000004E-2</v>
      </c>
      <c r="BM151" s="155">
        <v>0.08</v>
      </c>
      <c r="BN151" s="154">
        <v>0.34799999999999998</v>
      </c>
      <c r="DU151" s="4"/>
      <c r="DZ151" s="196"/>
      <c r="EA151" s="196"/>
      <c r="EB151" s="196"/>
      <c r="EC151" s="196"/>
      <c r="ED151" s="196"/>
      <c r="EE151" s="196"/>
    </row>
    <row r="152" spans="30:135" ht="13" x14ac:dyDescent="0.15">
      <c r="AD152" s="144">
        <f t="shared" si="94"/>
        <v>84.952380952380949</v>
      </c>
      <c r="AE152" s="144">
        <f t="shared" si="95"/>
        <v>85.426008968609864</v>
      </c>
      <c r="AF152" s="149">
        <v>73</v>
      </c>
      <c r="AG152" s="150" t="s">
        <v>374</v>
      </c>
      <c r="AH152" s="149">
        <v>21</v>
      </c>
      <c r="AI152" s="151">
        <v>1</v>
      </c>
      <c r="AJ152" s="152">
        <v>1784</v>
      </c>
      <c r="AK152" s="152">
        <v>1524</v>
      </c>
      <c r="AL152" s="149">
        <v>0.85399999999999998</v>
      </c>
      <c r="AM152" s="152">
        <v>839</v>
      </c>
      <c r="AN152" s="152">
        <v>532</v>
      </c>
      <c r="AO152" s="152">
        <v>1371</v>
      </c>
      <c r="AP152" s="153">
        <v>0.38800000000000001</v>
      </c>
      <c r="AQ152" s="153">
        <v>0.45200000000000001</v>
      </c>
      <c r="AR152" s="154">
        <v>0.13600000000000001</v>
      </c>
      <c r="AS152" s="154">
        <v>0.11700000000000001</v>
      </c>
      <c r="AT152" s="154">
        <v>8.2000000000000003E-2</v>
      </c>
      <c r="AU152" s="154">
        <v>0.38900000000000001</v>
      </c>
      <c r="AW152" s="196"/>
      <c r="AX152" s="144">
        <f t="shared" si="96"/>
        <v>74.057891862370283</v>
      </c>
      <c r="AY152" s="149">
        <v>73</v>
      </c>
      <c r="AZ152" s="150" t="s">
        <v>375</v>
      </c>
      <c r="BA152" s="149">
        <v>21</v>
      </c>
      <c r="BB152" s="151">
        <v>1</v>
      </c>
      <c r="BC152" s="152">
        <v>1831</v>
      </c>
      <c r="BD152" s="152">
        <v>1356</v>
      </c>
      <c r="BE152" s="149">
        <v>0.74099999999999999</v>
      </c>
      <c r="BF152" s="152">
        <v>855</v>
      </c>
      <c r="BG152" s="152">
        <v>501</v>
      </c>
      <c r="BH152" s="152">
        <v>1356</v>
      </c>
      <c r="BI152" s="153">
        <v>0.36899999999999999</v>
      </c>
      <c r="BJ152" s="153">
        <v>0.41599999999999998</v>
      </c>
      <c r="BK152" s="155">
        <v>0.18</v>
      </c>
      <c r="BL152" s="154">
        <v>9.9000000000000005E-2</v>
      </c>
      <c r="BM152" s="154">
        <v>8.6999999999999994E-2</v>
      </c>
      <c r="BN152" s="154">
        <v>0.34799999999999998</v>
      </c>
      <c r="DU152" s="4"/>
      <c r="DZ152" s="196"/>
      <c r="EA152" s="196"/>
      <c r="EB152" s="196"/>
      <c r="EC152" s="196"/>
      <c r="ED152" s="196"/>
      <c r="EE152" s="196"/>
    </row>
    <row r="153" spans="30:135" ht="13" x14ac:dyDescent="0.15">
      <c r="AD153" s="144">
        <f t="shared" si="94"/>
        <v>80.545454545454547</v>
      </c>
      <c r="AE153" s="144">
        <f t="shared" si="95"/>
        <v>85.383747178329571</v>
      </c>
      <c r="AF153" s="149">
        <v>74</v>
      </c>
      <c r="AG153" s="150" t="s">
        <v>376</v>
      </c>
      <c r="AH153" s="149">
        <v>22</v>
      </c>
      <c r="AI153" s="151">
        <v>1</v>
      </c>
      <c r="AJ153" s="152">
        <v>1772</v>
      </c>
      <c r="AK153" s="152">
        <v>1513</v>
      </c>
      <c r="AL153" s="149">
        <v>0.85399999999999998</v>
      </c>
      <c r="AM153" s="152">
        <v>758</v>
      </c>
      <c r="AN153" s="152">
        <v>553</v>
      </c>
      <c r="AO153" s="152">
        <v>1311</v>
      </c>
      <c r="AP153" s="153">
        <v>0.42199999999999999</v>
      </c>
      <c r="AQ153" s="153">
        <v>0.47899999999999998</v>
      </c>
      <c r="AR153" s="155">
        <v>0.17</v>
      </c>
      <c r="AS153" s="154">
        <v>0.112</v>
      </c>
      <c r="AT153" s="154">
        <v>8.4000000000000005E-2</v>
      </c>
      <c r="AU153" s="154">
        <v>0.39700000000000002</v>
      </c>
      <c r="AW153" s="196"/>
      <c r="AX153" s="144">
        <f t="shared" si="96"/>
        <v>74.349635796045789</v>
      </c>
      <c r="AY153" s="149">
        <v>74</v>
      </c>
      <c r="AZ153" s="150" t="s">
        <v>230</v>
      </c>
      <c r="BA153" s="149">
        <v>23</v>
      </c>
      <c r="BB153" s="151">
        <v>1</v>
      </c>
      <c r="BC153" s="152">
        <v>1922</v>
      </c>
      <c r="BD153" s="152">
        <v>1429</v>
      </c>
      <c r="BE153" s="149">
        <v>0.74299999999999999</v>
      </c>
      <c r="BF153" s="152">
        <v>875</v>
      </c>
      <c r="BG153" s="152">
        <v>520</v>
      </c>
      <c r="BH153" s="152">
        <v>1395</v>
      </c>
      <c r="BI153" s="153">
        <v>0.373</v>
      </c>
      <c r="BJ153" s="153">
        <v>0.41299999999999998</v>
      </c>
      <c r="BK153" s="154">
        <v>0.183</v>
      </c>
      <c r="BL153" s="154">
        <v>0.11600000000000001</v>
      </c>
      <c r="BM153" s="154">
        <v>9.7000000000000003E-2</v>
      </c>
      <c r="BN153" s="154">
        <v>0.35299999999999998</v>
      </c>
      <c r="DU153" s="4"/>
      <c r="DZ153" s="196"/>
      <c r="EA153" s="196"/>
      <c r="EB153" s="196"/>
      <c r="EC153" s="196"/>
      <c r="ED153" s="196"/>
      <c r="EE153" s="196"/>
    </row>
    <row r="154" spans="30:135" ht="13" x14ac:dyDescent="0.15">
      <c r="AD154" s="144">
        <f t="shared" si="94"/>
        <v>87.5</v>
      </c>
      <c r="AE154" s="144">
        <f t="shared" si="95"/>
        <v>85.402597402597408</v>
      </c>
      <c r="AF154" s="149">
        <v>75</v>
      </c>
      <c r="AG154" s="150" t="s">
        <v>377</v>
      </c>
      <c r="AH154" s="149">
        <v>22</v>
      </c>
      <c r="AI154" s="151">
        <v>1</v>
      </c>
      <c r="AJ154" s="152">
        <v>1925</v>
      </c>
      <c r="AK154" s="152">
        <v>1644</v>
      </c>
      <c r="AL154" s="149">
        <v>0.85399999999999998</v>
      </c>
      <c r="AM154" s="152">
        <v>855</v>
      </c>
      <c r="AN154" s="152">
        <v>600</v>
      </c>
      <c r="AO154" s="152">
        <v>1455</v>
      </c>
      <c r="AP154" s="153">
        <v>0.41199999999999998</v>
      </c>
      <c r="AQ154" s="153">
        <v>0.46300000000000002</v>
      </c>
      <c r="AR154" s="154">
        <v>0.14799999999999999</v>
      </c>
      <c r="AS154" s="154">
        <v>0.11700000000000001</v>
      </c>
      <c r="AT154" s="154">
        <v>8.5999999999999993E-2</v>
      </c>
      <c r="AU154" s="154">
        <v>0.39900000000000002</v>
      </c>
      <c r="AW154" s="196"/>
      <c r="AX154" s="144">
        <f t="shared" si="96"/>
        <v>74.273072060682679</v>
      </c>
      <c r="AY154" s="149">
        <v>75</v>
      </c>
      <c r="AZ154" s="150" t="s">
        <v>378</v>
      </c>
      <c r="BA154" s="149">
        <v>19</v>
      </c>
      <c r="BB154" s="151">
        <v>1</v>
      </c>
      <c r="BC154" s="152">
        <v>1582</v>
      </c>
      <c r="BD154" s="152">
        <v>1175</v>
      </c>
      <c r="BE154" s="149">
        <v>0.74299999999999999</v>
      </c>
      <c r="BF154" s="152">
        <v>673</v>
      </c>
      <c r="BG154" s="152">
        <v>396</v>
      </c>
      <c r="BH154" s="152">
        <v>1069</v>
      </c>
      <c r="BI154" s="151">
        <v>0.37</v>
      </c>
      <c r="BJ154" s="153">
        <v>0.42299999999999999</v>
      </c>
      <c r="BK154" s="154">
        <v>0.20699999999999999</v>
      </c>
      <c r="BL154" s="154">
        <v>0.13400000000000001</v>
      </c>
      <c r="BM154" s="154">
        <v>9.7000000000000003E-2</v>
      </c>
      <c r="BN154" s="154">
        <v>0.35299999999999998</v>
      </c>
      <c r="DU154" s="4"/>
      <c r="DZ154" s="196"/>
      <c r="EA154" s="196"/>
      <c r="EB154" s="196"/>
      <c r="EC154" s="196"/>
      <c r="ED154" s="196"/>
      <c r="EE154" s="196"/>
    </row>
    <row r="155" spans="30:135" ht="13" x14ac:dyDescent="0.15">
      <c r="AD155" s="144">
        <f t="shared" si="94"/>
        <v>75.571428571428569</v>
      </c>
      <c r="AE155" s="144">
        <f t="shared" si="95"/>
        <v>85.444234404536871</v>
      </c>
      <c r="AF155" s="149">
        <v>76</v>
      </c>
      <c r="AG155" s="150" t="s">
        <v>379</v>
      </c>
      <c r="AH155" s="149">
        <v>21</v>
      </c>
      <c r="AI155" s="151">
        <v>1</v>
      </c>
      <c r="AJ155" s="152">
        <v>1587</v>
      </c>
      <c r="AK155" s="152">
        <v>1356</v>
      </c>
      <c r="AL155" s="149">
        <v>0.85399999999999998</v>
      </c>
      <c r="AM155" s="152">
        <v>667</v>
      </c>
      <c r="AN155" s="152">
        <v>501</v>
      </c>
      <c r="AO155" s="152">
        <v>1168</v>
      </c>
      <c r="AP155" s="153">
        <v>0.42899999999999999</v>
      </c>
      <c r="AQ155" s="153">
        <v>0.48299999999999998</v>
      </c>
      <c r="AR155" s="154">
        <v>0.17499999999999999</v>
      </c>
      <c r="AS155" s="154">
        <v>0.106</v>
      </c>
      <c r="AT155" s="154">
        <v>7.6999999999999999E-2</v>
      </c>
      <c r="AU155" s="154">
        <v>0.39900000000000002</v>
      </c>
      <c r="AW155" s="196"/>
      <c r="AX155" s="144">
        <f t="shared" si="96"/>
        <v>74.303405572755423</v>
      </c>
      <c r="AY155" s="149">
        <v>76</v>
      </c>
      <c r="AZ155" s="150" t="s">
        <v>335</v>
      </c>
      <c r="BA155" s="149">
        <v>4</v>
      </c>
      <c r="BB155" s="151">
        <v>1</v>
      </c>
      <c r="BC155" s="152">
        <v>323</v>
      </c>
      <c r="BD155" s="152">
        <v>240</v>
      </c>
      <c r="BE155" s="149">
        <v>0.74299999999999999</v>
      </c>
      <c r="BF155" s="152">
        <v>166</v>
      </c>
      <c r="BG155" s="152">
        <v>97</v>
      </c>
      <c r="BH155" s="152">
        <v>263</v>
      </c>
      <c r="BI155" s="153">
        <v>0.36899999999999999</v>
      </c>
      <c r="BJ155" s="153">
        <v>0.40300000000000002</v>
      </c>
      <c r="BK155" s="154">
        <v>0.127</v>
      </c>
      <c r="BL155" s="155">
        <v>0.08</v>
      </c>
      <c r="BM155" s="154">
        <v>7.3999999999999996E-2</v>
      </c>
      <c r="BN155" s="154">
        <v>0.35899999999999999</v>
      </c>
      <c r="DU155" s="4"/>
      <c r="DZ155" s="196"/>
      <c r="EA155" s="196"/>
      <c r="EB155" s="196"/>
      <c r="EC155" s="196"/>
      <c r="ED155" s="196"/>
      <c r="EE155" s="196"/>
    </row>
    <row r="156" spans="30:135" ht="13" x14ac:dyDescent="0.15">
      <c r="AD156" s="144">
        <f t="shared" si="94"/>
        <v>83.208333333333329</v>
      </c>
      <c r="AE156" s="144">
        <f t="shared" si="95"/>
        <v>85.227841762643962</v>
      </c>
      <c r="AF156" s="149">
        <v>77</v>
      </c>
      <c r="AG156" s="150" t="s">
        <v>380</v>
      </c>
      <c r="AH156" s="149">
        <v>24</v>
      </c>
      <c r="AI156" s="151">
        <v>1</v>
      </c>
      <c r="AJ156" s="152">
        <v>1997</v>
      </c>
      <c r="AK156" s="152">
        <v>1702</v>
      </c>
      <c r="AL156" s="149">
        <v>0.85199999999999998</v>
      </c>
      <c r="AM156" s="152">
        <v>855</v>
      </c>
      <c r="AN156" s="152">
        <v>614</v>
      </c>
      <c r="AO156" s="152">
        <v>1469</v>
      </c>
      <c r="AP156" s="153">
        <v>0.41799999999999998</v>
      </c>
      <c r="AQ156" s="153">
        <v>0.46500000000000002</v>
      </c>
      <c r="AR156" s="154">
        <v>0.16300000000000001</v>
      </c>
      <c r="AS156" s="154">
        <v>0.124</v>
      </c>
      <c r="AT156" s="154">
        <v>9.4E-2</v>
      </c>
      <c r="AU156" s="154">
        <v>0.39900000000000002</v>
      </c>
      <c r="AW156" s="196"/>
      <c r="AX156" s="144">
        <f t="shared" si="96"/>
        <v>74.307692307692307</v>
      </c>
      <c r="AY156" s="149">
        <v>77</v>
      </c>
      <c r="AZ156" s="150" t="s">
        <v>319</v>
      </c>
      <c r="BA156" s="149">
        <v>23</v>
      </c>
      <c r="BB156" s="151">
        <v>1</v>
      </c>
      <c r="BC156" s="152">
        <v>1950</v>
      </c>
      <c r="BD156" s="152">
        <v>1449</v>
      </c>
      <c r="BE156" s="149">
        <v>0.74299999999999999</v>
      </c>
      <c r="BF156" s="152">
        <v>816</v>
      </c>
      <c r="BG156" s="152">
        <v>523</v>
      </c>
      <c r="BH156" s="152">
        <v>1339</v>
      </c>
      <c r="BI156" s="153">
        <v>0.39100000000000001</v>
      </c>
      <c r="BJ156" s="153">
        <v>0.44500000000000001</v>
      </c>
      <c r="BK156" s="154">
        <v>0.22600000000000001</v>
      </c>
      <c r="BL156" s="154">
        <v>0.10100000000000001</v>
      </c>
      <c r="BM156" s="154">
        <v>7.8E-2</v>
      </c>
      <c r="BN156" s="154">
        <v>0.34499999999999997</v>
      </c>
      <c r="DU156" s="4"/>
      <c r="DZ156" s="196"/>
      <c r="EA156" s="196"/>
      <c r="EB156" s="196"/>
      <c r="EC156" s="196"/>
      <c r="ED156" s="196"/>
      <c r="EE156" s="196"/>
    </row>
    <row r="157" spans="30:135" ht="13" x14ac:dyDescent="0.15">
      <c r="AD157" s="144">
        <f t="shared" si="94"/>
        <v>81.045454545454561</v>
      </c>
      <c r="AE157" s="144">
        <f t="shared" si="95"/>
        <v>85.137408861469439</v>
      </c>
      <c r="AF157" s="149">
        <v>78</v>
      </c>
      <c r="AG157" s="150" t="s">
        <v>381</v>
      </c>
      <c r="AH157" s="149">
        <v>22</v>
      </c>
      <c r="AI157" s="151">
        <v>1</v>
      </c>
      <c r="AJ157" s="152">
        <v>1783</v>
      </c>
      <c r="AK157" s="152">
        <v>1518</v>
      </c>
      <c r="AL157" s="149">
        <v>0.85099999999999998</v>
      </c>
      <c r="AM157" s="152">
        <v>730</v>
      </c>
      <c r="AN157" s="152">
        <v>568</v>
      </c>
      <c r="AO157" s="152">
        <v>1298</v>
      </c>
      <c r="AP157" s="153">
        <v>0.438</v>
      </c>
      <c r="AQ157" s="153">
        <v>0.496</v>
      </c>
      <c r="AR157" s="154">
        <v>0.192</v>
      </c>
      <c r="AS157" s="154">
        <v>0.10100000000000001</v>
      </c>
      <c r="AT157" s="154">
        <v>7.5999999999999998E-2</v>
      </c>
      <c r="AU157" s="155">
        <v>0.39</v>
      </c>
      <c r="AW157" s="196"/>
      <c r="AX157" s="144">
        <f t="shared" si="96"/>
        <v>74.381625441696116</v>
      </c>
      <c r="AY157" s="149">
        <v>78</v>
      </c>
      <c r="AZ157" s="150" t="s">
        <v>327</v>
      </c>
      <c r="BA157" s="149">
        <v>21</v>
      </c>
      <c r="BB157" s="151">
        <v>1</v>
      </c>
      <c r="BC157" s="152">
        <v>1698</v>
      </c>
      <c r="BD157" s="152">
        <v>1263</v>
      </c>
      <c r="BE157" s="149">
        <v>0.74399999999999999</v>
      </c>
      <c r="BF157" s="152">
        <v>746</v>
      </c>
      <c r="BG157" s="152">
        <v>460</v>
      </c>
      <c r="BH157" s="152">
        <v>1206</v>
      </c>
      <c r="BI157" s="153">
        <v>0.38100000000000001</v>
      </c>
      <c r="BJ157" s="153">
        <v>0.42299999999999999</v>
      </c>
      <c r="BK157" s="154">
        <v>0.20399999999999999</v>
      </c>
      <c r="BL157" s="154">
        <v>0.10199999999999999</v>
      </c>
      <c r="BM157" s="154">
        <v>7.6999999999999999E-2</v>
      </c>
      <c r="BN157" s="154">
        <v>0.35199999999999998</v>
      </c>
      <c r="DU157" s="4"/>
      <c r="DZ157" s="196"/>
      <c r="EA157" s="196"/>
      <c r="EB157" s="196"/>
      <c r="EC157" s="196"/>
      <c r="ED157" s="196"/>
      <c r="EE157" s="196"/>
    </row>
    <row r="158" spans="30:135" ht="13" x14ac:dyDescent="0.15">
      <c r="AD158" s="144">
        <f t="shared" si="94"/>
        <v>82.368421052631575</v>
      </c>
      <c r="AE158" s="144">
        <f t="shared" si="95"/>
        <v>85.047923322683701</v>
      </c>
      <c r="AF158" s="149">
        <v>79</v>
      </c>
      <c r="AG158" s="150" t="s">
        <v>382</v>
      </c>
      <c r="AH158" s="149">
        <v>19</v>
      </c>
      <c r="AI158" s="151">
        <v>1</v>
      </c>
      <c r="AJ158" s="152">
        <v>1565</v>
      </c>
      <c r="AK158" s="152">
        <v>1331</v>
      </c>
      <c r="AL158" s="149">
        <v>0.85</v>
      </c>
      <c r="AM158" s="152">
        <v>625</v>
      </c>
      <c r="AN158" s="152">
        <v>506</v>
      </c>
      <c r="AO158" s="152">
        <v>1131</v>
      </c>
      <c r="AP158" s="153">
        <v>0.44700000000000001</v>
      </c>
      <c r="AQ158" s="153">
        <v>0.49299999999999999</v>
      </c>
      <c r="AR158" s="155">
        <v>0.19</v>
      </c>
      <c r="AS158" s="154">
        <v>0.104</v>
      </c>
      <c r="AT158" s="154">
        <v>7.8E-2</v>
      </c>
      <c r="AU158" s="154">
        <v>0.40300000000000002</v>
      </c>
      <c r="AW158" s="196"/>
      <c r="AX158" s="144">
        <f t="shared" si="96"/>
        <v>74.37759336099586</v>
      </c>
      <c r="AY158" s="149">
        <v>79</v>
      </c>
      <c r="AZ158" s="150" t="s">
        <v>383</v>
      </c>
      <c r="BA158" s="149">
        <v>23</v>
      </c>
      <c r="BB158" s="151">
        <v>1</v>
      </c>
      <c r="BC158" s="152">
        <v>1928</v>
      </c>
      <c r="BD158" s="152">
        <v>1434</v>
      </c>
      <c r="BE158" s="149">
        <v>0.74399999999999999</v>
      </c>
      <c r="BF158" s="152">
        <v>893</v>
      </c>
      <c r="BG158" s="152">
        <v>527</v>
      </c>
      <c r="BH158" s="152">
        <v>1420</v>
      </c>
      <c r="BI158" s="153">
        <v>0.371</v>
      </c>
      <c r="BJ158" s="153">
        <v>0.41399999999999998</v>
      </c>
      <c r="BK158" s="154">
        <v>0.18099999999999999</v>
      </c>
      <c r="BL158" s="154">
        <v>0.105</v>
      </c>
      <c r="BM158" s="154">
        <v>8.6999999999999994E-2</v>
      </c>
      <c r="BN158" s="154">
        <v>0.34799999999999998</v>
      </c>
      <c r="DU158" s="4"/>
      <c r="DZ158" s="196"/>
      <c r="EA158" s="196"/>
      <c r="EB158" s="196"/>
      <c r="EC158" s="196"/>
      <c r="ED158" s="196"/>
      <c r="EE158" s="196"/>
    </row>
    <row r="159" spans="30:135" ht="13" x14ac:dyDescent="0.15">
      <c r="AD159" s="144">
        <f t="shared" si="94"/>
        <v>91.086956521739125</v>
      </c>
      <c r="AE159" s="144">
        <f t="shared" si="95"/>
        <v>85.011933174224339</v>
      </c>
      <c r="AF159" s="149">
        <v>80</v>
      </c>
      <c r="AG159" s="150" t="s">
        <v>287</v>
      </c>
      <c r="AH159" s="149">
        <v>23</v>
      </c>
      <c r="AI159" s="151">
        <v>1</v>
      </c>
      <c r="AJ159" s="152">
        <v>2095</v>
      </c>
      <c r="AK159" s="152">
        <v>1781</v>
      </c>
      <c r="AL159" s="149">
        <v>0.85</v>
      </c>
      <c r="AM159" s="152">
        <v>875</v>
      </c>
      <c r="AN159" s="152">
        <v>674</v>
      </c>
      <c r="AO159" s="152">
        <v>1549</v>
      </c>
      <c r="AP159" s="153">
        <v>0.435</v>
      </c>
      <c r="AQ159" s="153">
        <v>0.46700000000000003</v>
      </c>
      <c r="AR159" s="155">
        <v>0.15</v>
      </c>
      <c r="AS159" s="154">
        <v>0.13100000000000001</v>
      </c>
      <c r="AT159" s="154">
        <v>0.108</v>
      </c>
      <c r="AU159" s="154">
        <v>0.41599999999999998</v>
      </c>
      <c r="AW159" s="196"/>
      <c r="AX159" s="144">
        <f t="shared" si="96"/>
        <v>74.411764705882348</v>
      </c>
      <c r="AY159" s="149">
        <v>80</v>
      </c>
      <c r="AZ159" s="150" t="s">
        <v>384</v>
      </c>
      <c r="BA159" s="149">
        <v>23</v>
      </c>
      <c r="BB159" s="151">
        <v>1</v>
      </c>
      <c r="BC159" s="152">
        <v>1700</v>
      </c>
      <c r="BD159" s="152">
        <v>1265</v>
      </c>
      <c r="BE159" s="149">
        <v>0.74399999999999999</v>
      </c>
      <c r="BF159" s="152">
        <v>704</v>
      </c>
      <c r="BG159" s="152">
        <v>459</v>
      </c>
      <c r="BH159" s="152">
        <v>1163</v>
      </c>
      <c r="BI159" s="153">
        <v>0.39500000000000002</v>
      </c>
      <c r="BJ159" s="153">
        <v>0.438</v>
      </c>
      <c r="BK159" s="154">
        <v>0.218</v>
      </c>
      <c r="BL159" s="154">
        <v>0.115</v>
      </c>
      <c r="BM159" s="154">
        <v>9.7000000000000003E-2</v>
      </c>
      <c r="BN159" s="154">
        <v>0.35799999999999998</v>
      </c>
      <c r="DU159" s="4"/>
      <c r="DZ159" s="196"/>
      <c r="EA159" s="196"/>
      <c r="EB159" s="196"/>
      <c r="EC159" s="196"/>
      <c r="ED159" s="196"/>
      <c r="EE159" s="196"/>
    </row>
    <row r="160" spans="30:135" ht="13" x14ac:dyDescent="0.15">
      <c r="AD160" s="144">
        <f t="shared" si="94"/>
        <v>85.434782608695642</v>
      </c>
      <c r="AE160" s="144">
        <f t="shared" si="95"/>
        <v>84.936386768447832</v>
      </c>
      <c r="AF160" s="149">
        <v>81</v>
      </c>
      <c r="AG160" s="150" t="s">
        <v>385</v>
      </c>
      <c r="AH160" s="149">
        <v>23</v>
      </c>
      <c r="AI160" s="151">
        <v>1</v>
      </c>
      <c r="AJ160" s="152">
        <v>1965</v>
      </c>
      <c r="AK160" s="152">
        <v>1669</v>
      </c>
      <c r="AL160" s="149">
        <v>0.84899999999999998</v>
      </c>
      <c r="AM160" s="152">
        <v>782</v>
      </c>
      <c r="AN160" s="152">
        <v>575</v>
      </c>
      <c r="AO160" s="152">
        <v>1357</v>
      </c>
      <c r="AP160" s="153">
        <v>0.42399999999999999</v>
      </c>
      <c r="AQ160" s="153">
        <v>0.501</v>
      </c>
      <c r="AR160" s="155">
        <v>0.21</v>
      </c>
      <c r="AS160" s="154">
        <v>0.11899999999999999</v>
      </c>
      <c r="AT160" s="154">
        <v>8.1000000000000003E-2</v>
      </c>
      <c r="AU160" s="154">
        <v>0.38500000000000001</v>
      </c>
      <c r="AW160" s="196"/>
      <c r="AX160" s="144">
        <f t="shared" si="96"/>
        <v>74.501573976914997</v>
      </c>
      <c r="AY160" s="149">
        <v>81</v>
      </c>
      <c r="AZ160" s="150" t="s">
        <v>386</v>
      </c>
      <c r="BA160" s="149">
        <v>12</v>
      </c>
      <c r="BB160" s="151">
        <v>1</v>
      </c>
      <c r="BC160" s="152">
        <v>953</v>
      </c>
      <c r="BD160" s="152">
        <v>710</v>
      </c>
      <c r="BE160" s="149">
        <v>0.745</v>
      </c>
      <c r="BF160" s="152">
        <v>446</v>
      </c>
      <c r="BG160" s="152">
        <v>256</v>
      </c>
      <c r="BH160" s="152">
        <v>702</v>
      </c>
      <c r="BI160" s="153">
        <v>0.36499999999999999</v>
      </c>
      <c r="BJ160" s="151">
        <v>0.42</v>
      </c>
      <c r="BK160" s="154">
        <v>0.186</v>
      </c>
      <c r="BL160" s="154">
        <v>9.9000000000000005E-2</v>
      </c>
      <c r="BM160" s="154">
        <v>7.2999999999999995E-2</v>
      </c>
      <c r="BN160" s="154">
        <v>0.33600000000000002</v>
      </c>
      <c r="DU160" s="4"/>
      <c r="DZ160" s="196"/>
      <c r="EA160" s="196"/>
      <c r="EB160" s="196"/>
      <c r="EC160" s="196"/>
      <c r="ED160" s="196"/>
      <c r="EE160" s="196"/>
    </row>
    <row r="161" spans="30:135" ht="13" x14ac:dyDescent="0.15">
      <c r="AD161" s="144">
        <f t="shared" si="94"/>
        <v>74.857142857142861</v>
      </c>
      <c r="AE161" s="144">
        <f t="shared" si="95"/>
        <v>84.860050890585242</v>
      </c>
      <c r="AF161" s="149">
        <v>82</v>
      </c>
      <c r="AG161" s="150" t="s">
        <v>387</v>
      </c>
      <c r="AH161" s="149">
        <v>21</v>
      </c>
      <c r="AI161" s="151">
        <v>1</v>
      </c>
      <c r="AJ161" s="152">
        <v>1572</v>
      </c>
      <c r="AK161" s="152">
        <v>1334</v>
      </c>
      <c r="AL161" s="149">
        <v>0.84899999999999998</v>
      </c>
      <c r="AM161" s="152">
        <v>685</v>
      </c>
      <c r="AN161" s="152">
        <v>488</v>
      </c>
      <c r="AO161" s="152">
        <v>1173</v>
      </c>
      <c r="AP161" s="153">
        <v>0.41599999999999998</v>
      </c>
      <c r="AQ161" s="153">
        <v>0.47499999999999998</v>
      </c>
      <c r="AR161" s="154">
        <v>0.16700000000000001</v>
      </c>
      <c r="AS161" s="155">
        <v>0.1</v>
      </c>
      <c r="AT161" s="154">
        <v>7.3999999999999996E-2</v>
      </c>
      <c r="AU161" s="155">
        <v>0.39</v>
      </c>
      <c r="AW161" s="196"/>
      <c r="AX161" s="144">
        <f t="shared" si="96"/>
        <v>74.473180076628353</v>
      </c>
      <c r="AY161" s="149">
        <v>82</v>
      </c>
      <c r="AZ161" s="150" t="s">
        <v>260</v>
      </c>
      <c r="BA161" s="149">
        <v>25</v>
      </c>
      <c r="BB161" s="151">
        <v>1</v>
      </c>
      <c r="BC161" s="152">
        <v>2088</v>
      </c>
      <c r="BD161" s="152">
        <v>1555</v>
      </c>
      <c r="BE161" s="149">
        <v>0.745</v>
      </c>
      <c r="BF161" s="152">
        <v>993</v>
      </c>
      <c r="BG161" s="152">
        <v>570</v>
      </c>
      <c r="BH161" s="152">
        <v>1563</v>
      </c>
      <c r="BI161" s="153">
        <v>0.36499999999999999</v>
      </c>
      <c r="BJ161" s="153">
        <v>0.39700000000000002</v>
      </c>
      <c r="BK161" s="154">
        <v>0.156</v>
      </c>
      <c r="BL161" s="154">
        <v>0.11799999999999999</v>
      </c>
      <c r="BM161" s="154">
        <v>9.2999999999999999E-2</v>
      </c>
      <c r="BN161" s="154">
        <v>0.35699999999999998</v>
      </c>
      <c r="DU161" s="4"/>
      <c r="DZ161" s="196"/>
      <c r="EA161" s="196"/>
      <c r="EB161" s="196"/>
      <c r="EC161" s="196"/>
      <c r="ED161" s="196"/>
      <c r="EE161" s="196"/>
    </row>
    <row r="162" spans="30:135" ht="13" x14ac:dyDescent="0.15">
      <c r="AD162" s="144">
        <f t="shared" si="94"/>
        <v>88.909090909090907</v>
      </c>
      <c r="AE162" s="144">
        <f t="shared" si="95"/>
        <v>84.509202453987726</v>
      </c>
      <c r="AF162" s="149">
        <v>83</v>
      </c>
      <c r="AG162" s="150" t="s">
        <v>365</v>
      </c>
      <c r="AH162" s="149">
        <v>22</v>
      </c>
      <c r="AI162" s="151">
        <v>1</v>
      </c>
      <c r="AJ162" s="152">
        <v>1956</v>
      </c>
      <c r="AK162" s="152">
        <v>1653</v>
      </c>
      <c r="AL162" s="149">
        <v>0.84499999999999997</v>
      </c>
      <c r="AM162" s="152">
        <v>827</v>
      </c>
      <c r="AN162" s="152">
        <v>634</v>
      </c>
      <c r="AO162" s="152">
        <v>1461</v>
      </c>
      <c r="AP162" s="153">
        <v>0.434</v>
      </c>
      <c r="AQ162" s="153">
        <v>0.48199999999999998</v>
      </c>
      <c r="AR162" s="154">
        <v>0.16900000000000001</v>
      </c>
      <c r="AS162" s="154">
        <v>0.104</v>
      </c>
      <c r="AT162" s="154">
        <v>8.2000000000000003E-2</v>
      </c>
      <c r="AU162" s="154">
        <v>0.39800000000000002</v>
      </c>
      <c r="AW162" s="196"/>
      <c r="AX162" s="144">
        <f t="shared" si="96"/>
        <v>74.574347332576622</v>
      </c>
      <c r="AY162" s="149">
        <v>83</v>
      </c>
      <c r="AZ162" s="150" t="s">
        <v>277</v>
      </c>
      <c r="BA162" s="149">
        <v>22</v>
      </c>
      <c r="BB162" s="151">
        <v>1</v>
      </c>
      <c r="BC162" s="152">
        <v>1762</v>
      </c>
      <c r="BD162" s="152">
        <v>1314</v>
      </c>
      <c r="BE162" s="149">
        <v>0.746</v>
      </c>
      <c r="BF162" s="152">
        <v>794</v>
      </c>
      <c r="BG162" s="152">
        <v>462</v>
      </c>
      <c r="BH162" s="152">
        <v>1256</v>
      </c>
      <c r="BI162" s="153">
        <v>0.36799999999999999</v>
      </c>
      <c r="BJ162" s="153">
        <v>0.42399999999999999</v>
      </c>
      <c r="BK162" s="154">
        <v>0.19600000000000001</v>
      </c>
      <c r="BL162" s="154">
        <v>0.108</v>
      </c>
      <c r="BM162" s="154">
        <v>9.4E-2</v>
      </c>
      <c r="BN162" s="154">
        <v>0.34399999999999997</v>
      </c>
      <c r="DU162" s="4"/>
      <c r="DZ162" s="196"/>
      <c r="EA162" s="196"/>
      <c r="EB162" s="196"/>
      <c r="EC162" s="196"/>
      <c r="ED162" s="196"/>
      <c r="EE162" s="196"/>
    </row>
    <row r="163" spans="30:135" ht="13" x14ac:dyDescent="0.15">
      <c r="AD163" s="144">
        <f t="shared" si="94"/>
        <v>83.52000000000001</v>
      </c>
      <c r="AE163" s="144">
        <f t="shared" si="95"/>
        <v>84.530651340996172</v>
      </c>
      <c r="AF163" s="149">
        <v>84</v>
      </c>
      <c r="AG163" s="150" t="s">
        <v>388</v>
      </c>
      <c r="AH163" s="149">
        <v>25</v>
      </c>
      <c r="AI163" s="151">
        <v>1</v>
      </c>
      <c r="AJ163" s="152">
        <v>2088</v>
      </c>
      <c r="AK163" s="152">
        <v>1765</v>
      </c>
      <c r="AL163" s="149">
        <v>0.84499999999999997</v>
      </c>
      <c r="AM163" s="152">
        <v>866</v>
      </c>
      <c r="AN163" s="152">
        <v>615</v>
      </c>
      <c r="AO163" s="152">
        <v>1481</v>
      </c>
      <c r="AP163" s="153">
        <v>0.41499999999999998</v>
      </c>
      <c r="AQ163" s="153">
        <v>0.46400000000000002</v>
      </c>
      <c r="AR163" s="155">
        <v>0.18</v>
      </c>
      <c r="AS163" s="154">
        <v>0.13400000000000001</v>
      </c>
      <c r="AT163" s="154">
        <v>0.109</v>
      </c>
      <c r="AU163" s="154">
        <v>0.39500000000000002</v>
      </c>
      <c r="AW163" s="196"/>
      <c r="AX163" s="144">
        <f t="shared" si="96"/>
        <v>74.647887323943664</v>
      </c>
      <c r="AY163" s="149">
        <v>84</v>
      </c>
      <c r="AZ163" s="150" t="s">
        <v>389</v>
      </c>
      <c r="BA163" s="149">
        <v>21</v>
      </c>
      <c r="BB163" s="151">
        <v>1</v>
      </c>
      <c r="BC163" s="152">
        <v>1704</v>
      </c>
      <c r="BD163" s="152">
        <v>1272</v>
      </c>
      <c r="BE163" s="149">
        <v>0.746</v>
      </c>
      <c r="BF163" s="152">
        <v>822</v>
      </c>
      <c r="BG163" s="152">
        <v>461</v>
      </c>
      <c r="BH163" s="152">
        <v>1283</v>
      </c>
      <c r="BI163" s="153">
        <v>0.35899999999999999</v>
      </c>
      <c r="BJ163" s="153">
        <v>0.41299999999999998</v>
      </c>
      <c r="BK163" s="154">
        <v>0.161</v>
      </c>
      <c r="BL163" s="154">
        <v>0.10299999999999999</v>
      </c>
      <c r="BM163" s="154">
        <v>8.7999999999999995E-2</v>
      </c>
      <c r="BN163" s="154">
        <v>0.34599999999999997</v>
      </c>
      <c r="DU163" s="4"/>
      <c r="DZ163" s="196"/>
      <c r="EA163" s="196"/>
      <c r="EB163" s="196"/>
      <c r="EC163" s="196"/>
      <c r="ED163" s="196"/>
      <c r="EE163" s="196"/>
    </row>
    <row r="164" spans="30:135" ht="13" x14ac:dyDescent="0.15">
      <c r="AD164" s="144">
        <f t="shared" si="94"/>
        <v>85.3125</v>
      </c>
      <c r="AE164" s="144">
        <f t="shared" si="95"/>
        <v>84.395604395604394</v>
      </c>
      <c r="AF164" s="149">
        <v>85</v>
      </c>
      <c r="AG164" s="150" t="s">
        <v>299</v>
      </c>
      <c r="AH164" s="149">
        <v>16</v>
      </c>
      <c r="AI164" s="151">
        <v>1</v>
      </c>
      <c r="AJ164" s="152">
        <v>1365</v>
      </c>
      <c r="AK164" s="152">
        <v>1152</v>
      </c>
      <c r="AL164" s="149">
        <v>0.84399999999999997</v>
      </c>
      <c r="AM164" s="152">
        <v>533</v>
      </c>
      <c r="AN164" s="152">
        <v>402</v>
      </c>
      <c r="AO164" s="152">
        <v>935</v>
      </c>
      <c r="AP164" s="151">
        <v>0.43</v>
      </c>
      <c r="AQ164" s="153">
        <v>0.48299999999999998</v>
      </c>
      <c r="AR164" s="154">
        <v>0.191</v>
      </c>
      <c r="AS164" s="154">
        <v>0.14799999999999999</v>
      </c>
      <c r="AT164" s="154">
        <v>0.109</v>
      </c>
      <c r="AU164" s="154">
        <v>0.40100000000000002</v>
      </c>
      <c r="AW164" s="196"/>
      <c r="AX164" s="144">
        <f t="shared" si="96"/>
        <v>74.585308056872037</v>
      </c>
      <c r="AY164" s="149">
        <v>85</v>
      </c>
      <c r="AZ164" s="150" t="s">
        <v>390</v>
      </c>
      <c r="BA164" s="149">
        <v>22</v>
      </c>
      <c r="BB164" s="151">
        <v>1</v>
      </c>
      <c r="BC164" s="152">
        <v>1688</v>
      </c>
      <c r="BD164" s="152">
        <v>1259</v>
      </c>
      <c r="BE164" s="149">
        <v>0.746</v>
      </c>
      <c r="BF164" s="152">
        <v>735</v>
      </c>
      <c r="BG164" s="152">
        <v>451</v>
      </c>
      <c r="BH164" s="152">
        <v>1186</v>
      </c>
      <c r="BI164" s="151">
        <v>0.38</v>
      </c>
      <c r="BJ164" s="153">
        <v>0.432</v>
      </c>
      <c r="BK164" s="155">
        <v>0.21</v>
      </c>
      <c r="BL164" s="154">
        <v>0.104</v>
      </c>
      <c r="BM164" s="154">
        <v>8.4000000000000005E-2</v>
      </c>
      <c r="BN164" s="154">
        <v>0.34899999999999998</v>
      </c>
      <c r="DU164" s="4"/>
      <c r="DZ164" s="196"/>
      <c r="EA164" s="196"/>
      <c r="EB164" s="196"/>
      <c r="EC164" s="196"/>
      <c r="ED164" s="196"/>
      <c r="EE164" s="196"/>
    </row>
    <row r="165" spans="30:135" ht="13" x14ac:dyDescent="0.15">
      <c r="AD165" s="144">
        <f t="shared" si="94"/>
        <v>83.863636363636374</v>
      </c>
      <c r="AE165" s="144">
        <f t="shared" si="95"/>
        <v>84.390243902439025</v>
      </c>
      <c r="AF165" s="149">
        <v>86</v>
      </c>
      <c r="AG165" s="150" t="s">
        <v>390</v>
      </c>
      <c r="AH165" s="149">
        <v>22</v>
      </c>
      <c r="AI165" s="151">
        <v>1</v>
      </c>
      <c r="AJ165" s="152">
        <v>1845</v>
      </c>
      <c r="AK165" s="152">
        <v>1557</v>
      </c>
      <c r="AL165" s="149">
        <v>0.84399999999999997</v>
      </c>
      <c r="AM165" s="152">
        <v>815</v>
      </c>
      <c r="AN165" s="152">
        <v>587</v>
      </c>
      <c r="AO165" s="152">
        <v>1402</v>
      </c>
      <c r="AP165" s="153">
        <v>0.41899999999999998</v>
      </c>
      <c r="AQ165" s="153">
        <v>0.46300000000000002</v>
      </c>
      <c r="AR165" s="155">
        <v>0.15</v>
      </c>
      <c r="AS165" s="154">
        <v>0.106</v>
      </c>
      <c r="AT165" s="154">
        <v>8.3000000000000004E-2</v>
      </c>
      <c r="AU165" s="154">
        <v>0.39900000000000002</v>
      </c>
      <c r="AW165" s="196"/>
      <c r="AX165" s="144">
        <f t="shared" si="96"/>
        <v>74.645390070921991</v>
      </c>
      <c r="AY165" s="149">
        <v>86</v>
      </c>
      <c r="AZ165" s="150" t="s">
        <v>391</v>
      </c>
      <c r="BA165" s="149">
        <v>22</v>
      </c>
      <c r="BB165" s="151">
        <v>1</v>
      </c>
      <c r="BC165" s="152">
        <v>1692</v>
      </c>
      <c r="BD165" s="152">
        <v>1263</v>
      </c>
      <c r="BE165" s="149">
        <v>0.746</v>
      </c>
      <c r="BF165" s="152">
        <v>756</v>
      </c>
      <c r="BG165" s="152">
        <v>479</v>
      </c>
      <c r="BH165" s="152">
        <v>1235</v>
      </c>
      <c r="BI165" s="153">
        <v>0.38800000000000001</v>
      </c>
      <c r="BJ165" s="153">
        <v>0.43099999999999999</v>
      </c>
      <c r="BK165" s="154">
        <v>0.191</v>
      </c>
      <c r="BL165" s="154">
        <v>9.2999999999999999E-2</v>
      </c>
      <c r="BM165" s="154">
        <v>6.7000000000000004E-2</v>
      </c>
      <c r="BN165" s="154">
        <v>0.35599999999999998</v>
      </c>
      <c r="DU165" s="4"/>
      <c r="DZ165" s="196"/>
      <c r="EA165" s="196"/>
      <c r="EB165" s="196"/>
      <c r="EC165" s="196"/>
      <c r="ED165" s="196"/>
      <c r="EE165" s="196"/>
    </row>
    <row r="166" spans="30:135" ht="13" x14ac:dyDescent="0.15">
      <c r="AD166" s="144">
        <f t="shared" si="94"/>
        <v>83.458333333333329</v>
      </c>
      <c r="AE166" s="144">
        <f t="shared" si="95"/>
        <v>84.373439840239641</v>
      </c>
      <c r="AF166" s="149">
        <v>87</v>
      </c>
      <c r="AG166" s="150" t="s">
        <v>330</v>
      </c>
      <c r="AH166" s="149">
        <v>24</v>
      </c>
      <c r="AI166" s="151">
        <v>1</v>
      </c>
      <c r="AJ166" s="152">
        <v>2003</v>
      </c>
      <c r="AK166" s="152">
        <v>1690</v>
      </c>
      <c r="AL166" s="149">
        <v>0.84399999999999997</v>
      </c>
      <c r="AM166" s="152">
        <v>885</v>
      </c>
      <c r="AN166" s="152">
        <v>657</v>
      </c>
      <c r="AO166" s="152">
        <v>1542</v>
      </c>
      <c r="AP166" s="153">
        <v>0.42599999999999999</v>
      </c>
      <c r="AQ166" s="153">
        <v>0.47099999999999997</v>
      </c>
      <c r="AR166" s="154">
        <v>0.155</v>
      </c>
      <c r="AS166" s="154">
        <v>9.8000000000000004E-2</v>
      </c>
      <c r="AT166" s="154">
        <v>8.1000000000000003E-2</v>
      </c>
      <c r="AU166" s="154">
        <v>0.39500000000000002</v>
      </c>
      <c r="AW166" s="196"/>
      <c r="AX166" s="144">
        <f t="shared" si="96"/>
        <v>74.666092201637227</v>
      </c>
      <c r="AY166" s="149">
        <v>87</v>
      </c>
      <c r="AZ166" s="150" t="s">
        <v>392</v>
      </c>
      <c r="BA166" s="149">
        <v>24</v>
      </c>
      <c r="BB166" s="151">
        <v>1</v>
      </c>
      <c r="BC166" s="152">
        <v>2321</v>
      </c>
      <c r="BD166" s="152">
        <v>1733</v>
      </c>
      <c r="BE166" s="149">
        <v>0.747</v>
      </c>
      <c r="BF166" s="152">
        <v>1016</v>
      </c>
      <c r="BG166" s="152">
        <v>628</v>
      </c>
      <c r="BH166" s="152">
        <v>1644</v>
      </c>
      <c r="BI166" s="153">
        <v>0.38200000000000001</v>
      </c>
      <c r="BJ166" s="153">
        <v>0.432</v>
      </c>
      <c r="BK166" s="154">
        <v>0.19900000000000001</v>
      </c>
      <c r="BL166" s="155">
        <v>0.11</v>
      </c>
      <c r="BM166" s="154">
        <v>7.6999999999999999E-2</v>
      </c>
      <c r="BN166" s="154">
        <v>0.34899999999999998</v>
      </c>
      <c r="DU166" s="4"/>
      <c r="DZ166" s="196"/>
      <c r="EA166" s="196"/>
      <c r="EB166" s="196"/>
      <c r="EC166" s="196"/>
      <c r="ED166" s="196"/>
      <c r="EE166" s="196"/>
    </row>
    <row r="167" spans="30:135" ht="13" x14ac:dyDescent="0.15">
      <c r="AD167" s="144">
        <f t="shared" si="94"/>
        <v>87.91304347826086</v>
      </c>
      <c r="AE167" s="144">
        <f t="shared" si="95"/>
        <v>84.272997032640944</v>
      </c>
      <c r="AF167" s="149">
        <v>88</v>
      </c>
      <c r="AG167" s="150" t="s">
        <v>393</v>
      </c>
      <c r="AH167" s="149">
        <v>23</v>
      </c>
      <c r="AI167" s="151">
        <v>1</v>
      </c>
      <c r="AJ167" s="152">
        <v>2022</v>
      </c>
      <c r="AK167" s="152">
        <v>1704</v>
      </c>
      <c r="AL167" s="149">
        <v>0.84299999999999997</v>
      </c>
      <c r="AM167" s="152">
        <v>849</v>
      </c>
      <c r="AN167" s="152">
        <v>616</v>
      </c>
      <c r="AO167" s="152">
        <v>1465</v>
      </c>
      <c r="AP167" s="151">
        <v>0.42</v>
      </c>
      <c r="AQ167" s="153">
        <v>0.48799999999999999</v>
      </c>
      <c r="AR167" s="154">
        <v>0.187</v>
      </c>
      <c r="AS167" s="154">
        <v>0.11600000000000001</v>
      </c>
      <c r="AT167" s="154">
        <v>9.7000000000000003E-2</v>
      </c>
      <c r="AU167" s="154">
        <v>0.38300000000000001</v>
      </c>
      <c r="AW167" s="196"/>
      <c r="AX167" s="144">
        <f t="shared" si="96"/>
        <v>74.677187948350081</v>
      </c>
      <c r="AY167" s="149">
        <v>88</v>
      </c>
      <c r="AZ167" s="150" t="s">
        <v>394</v>
      </c>
      <c r="BA167" s="149">
        <v>17</v>
      </c>
      <c r="BB167" s="151">
        <v>1</v>
      </c>
      <c r="BC167" s="152">
        <v>1394</v>
      </c>
      <c r="BD167" s="152">
        <v>1041</v>
      </c>
      <c r="BE167" s="149">
        <v>0.747</v>
      </c>
      <c r="BF167" s="152">
        <v>601</v>
      </c>
      <c r="BG167" s="152">
        <v>379</v>
      </c>
      <c r="BH167" s="152">
        <v>980</v>
      </c>
      <c r="BI167" s="153">
        <v>0.38700000000000001</v>
      </c>
      <c r="BJ167" s="153">
        <v>0.438</v>
      </c>
      <c r="BK167" s="154">
        <v>0.217</v>
      </c>
      <c r="BL167" s="154">
        <v>9.6000000000000002E-2</v>
      </c>
      <c r="BM167" s="154">
        <v>7.2999999999999995E-2</v>
      </c>
      <c r="BN167" s="154">
        <v>0.34799999999999998</v>
      </c>
      <c r="DU167" s="4"/>
      <c r="DZ167" s="196"/>
      <c r="EA167" s="196"/>
      <c r="EB167" s="196"/>
      <c r="EC167" s="196"/>
      <c r="ED167" s="196"/>
      <c r="EE167" s="196"/>
    </row>
    <row r="168" spans="30:135" ht="13" x14ac:dyDescent="0.15">
      <c r="AD168" s="144">
        <f t="shared" si="94"/>
        <v>93.952380952380963</v>
      </c>
      <c r="AE168" s="144">
        <f t="shared" si="95"/>
        <v>84.3385707045109</v>
      </c>
      <c r="AF168" s="149">
        <v>89</v>
      </c>
      <c r="AG168" s="150" t="s">
        <v>395</v>
      </c>
      <c r="AH168" s="149">
        <v>21</v>
      </c>
      <c r="AI168" s="151">
        <v>1</v>
      </c>
      <c r="AJ168" s="152">
        <v>1973</v>
      </c>
      <c r="AK168" s="152">
        <v>1664</v>
      </c>
      <c r="AL168" s="149">
        <v>0.84299999999999997</v>
      </c>
      <c r="AM168" s="152">
        <v>819</v>
      </c>
      <c r="AN168" s="152">
        <v>620</v>
      </c>
      <c r="AO168" s="152">
        <v>1439</v>
      </c>
      <c r="AP168" s="153">
        <v>0.43099999999999999</v>
      </c>
      <c r="AQ168" s="153">
        <v>0.47799999999999998</v>
      </c>
      <c r="AR168" s="154">
        <v>0.17299999999999999</v>
      </c>
      <c r="AS168" s="155">
        <v>0.12</v>
      </c>
      <c r="AT168" s="154">
        <v>9.0999999999999998E-2</v>
      </c>
      <c r="AU168" s="154">
        <v>0.39800000000000002</v>
      </c>
      <c r="AW168" s="196"/>
      <c r="AX168" s="144">
        <f t="shared" si="96"/>
        <v>74.838330393885954</v>
      </c>
      <c r="AY168" s="149">
        <v>89</v>
      </c>
      <c r="AZ168" s="150" t="s">
        <v>396</v>
      </c>
      <c r="BA168" s="149">
        <v>21</v>
      </c>
      <c r="BB168" s="151">
        <v>1</v>
      </c>
      <c r="BC168" s="152">
        <v>1701</v>
      </c>
      <c r="BD168" s="152">
        <v>1273</v>
      </c>
      <c r="BE168" s="149">
        <v>0.748</v>
      </c>
      <c r="BF168" s="152">
        <v>804</v>
      </c>
      <c r="BG168" s="152">
        <v>474</v>
      </c>
      <c r="BH168" s="152">
        <v>1278</v>
      </c>
      <c r="BI168" s="153">
        <v>0.371</v>
      </c>
      <c r="BJ168" s="153">
        <v>0.41599999999999998</v>
      </c>
      <c r="BK168" s="155">
        <v>0.17</v>
      </c>
      <c r="BL168" s="154">
        <v>9.8000000000000004E-2</v>
      </c>
      <c r="BM168" s="154">
        <v>7.6999999999999999E-2</v>
      </c>
      <c r="BN168" s="154">
        <v>0.34899999999999998</v>
      </c>
      <c r="DU168" s="4"/>
      <c r="DZ168" s="196"/>
      <c r="EA168" s="196"/>
      <c r="EB168" s="196"/>
      <c r="EC168" s="196"/>
      <c r="ED168" s="196"/>
      <c r="EE168" s="196"/>
    </row>
    <row r="169" spans="30:135" ht="13" x14ac:dyDescent="0.15">
      <c r="AD169" s="144">
        <f t="shared" si="94"/>
        <v>76</v>
      </c>
      <c r="AE169" s="144">
        <f t="shared" si="95"/>
        <v>83.771929824561411</v>
      </c>
      <c r="AF169" s="149">
        <v>90</v>
      </c>
      <c r="AG169" s="150" t="s">
        <v>397</v>
      </c>
      <c r="AH169" s="149">
        <v>9</v>
      </c>
      <c r="AI169" s="151">
        <v>1</v>
      </c>
      <c r="AJ169" s="152">
        <v>684</v>
      </c>
      <c r="AK169" s="152">
        <v>573</v>
      </c>
      <c r="AL169" s="149">
        <v>0.83799999999999997</v>
      </c>
      <c r="AM169" s="152">
        <v>259</v>
      </c>
      <c r="AN169" s="152">
        <v>210</v>
      </c>
      <c r="AO169" s="152">
        <v>469</v>
      </c>
      <c r="AP169" s="153">
        <v>0.44800000000000001</v>
      </c>
      <c r="AQ169" s="153">
        <v>0.48899999999999999</v>
      </c>
      <c r="AR169" s="154">
        <v>0.21099999999999999</v>
      </c>
      <c r="AS169" s="154">
        <v>0.13600000000000001</v>
      </c>
      <c r="AT169" s="154">
        <v>0.105</v>
      </c>
      <c r="AU169" s="154">
        <v>0.39200000000000002</v>
      </c>
      <c r="AW169" s="196"/>
      <c r="AX169" s="144">
        <f t="shared" si="96"/>
        <v>74.843126069594973</v>
      </c>
      <c r="AY169" s="149">
        <v>90</v>
      </c>
      <c r="AZ169" s="150" t="s">
        <v>398</v>
      </c>
      <c r="BA169" s="149">
        <v>22</v>
      </c>
      <c r="BB169" s="151">
        <v>1</v>
      </c>
      <c r="BC169" s="152">
        <v>1753</v>
      </c>
      <c r="BD169" s="152">
        <v>1312</v>
      </c>
      <c r="BE169" s="149">
        <v>0.748</v>
      </c>
      <c r="BF169" s="152">
        <v>756</v>
      </c>
      <c r="BG169" s="152">
        <v>489</v>
      </c>
      <c r="BH169" s="152">
        <v>1245</v>
      </c>
      <c r="BI169" s="153">
        <v>0.39300000000000002</v>
      </c>
      <c r="BJ169" s="153">
        <v>0.44600000000000001</v>
      </c>
      <c r="BK169" s="154">
        <v>0.214</v>
      </c>
      <c r="BL169" s="154">
        <v>8.8999999999999996E-2</v>
      </c>
      <c r="BM169" s="154">
        <v>6.8000000000000005E-2</v>
      </c>
      <c r="BN169" s="154">
        <v>0.34699999999999998</v>
      </c>
      <c r="DU169" s="4"/>
      <c r="DZ169" s="196"/>
      <c r="EA169" s="196"/>
      <c r="EB169" s="196"/>
      <c r="EC169" s="196"/>
      <c r="ED169" s="196"/>
      <c r="EE169" s="196"/>
    </row>
    <row r="170" spans="30:135" ht="13" x14ac:dyDescent="0.15">
      <c r="AD170" s="144">
        <f t="shared" si="94"/>
        <v>81.222222222222214</v>
      </c>
      <c r="AE170" s="144">
        <f t="shared" si="95"/>
        <v>83.789329685362517</v>
      </c>
      <c r="AF170" s="149">
        <v>91</v>
      </c>
      <c r="AG170" s="150" t="s">
        <v>361</v>
      </c>
      <c r="AH170" s="149">
        <v>18</v>
      </c>
      <c r="AI170" s="151">
        <v>1</v>
      </c>
      <c r="AJ170" s="152">
        <v>1462</v>
      </c>
      <c r="AK170" s="152">
        <v>1225</v>
      </c>
      <c r="AL170" s="149">
        <v>0.83799999999999997</v>
      </c>
      <c r="AM170" s="152">
        <v>569</v>
      </c>
      <c r="AN170" s="152">
        <v>450</v>
      </c>
      <c r="AO170" s="152">
        <v>1019</v>
      </c>
      <c r="AP170" s="153">
        <v>0.442</v>
      </c>
      <c r="AQ170" s="153">
        <v>0.498</v>
      </c>
      <c r="AR170" s="154">
        <v>0.19900000000000001</v>
      </c>
      <c r="AS170" s="154">
        <v>0.124</v>
      </c>
      <c r="AT170" s="154">
        <v>0.106</v>
      </c>
      <c r="AU170" s="154">
        <v>0.39700000000000002</v>
      </c>
      <c r="AW170" s="196"/>
      <c r="AX170" s="144">
        <f t="shared" si="96"/>
        <v>74.967658473479943</v>
      </c>
      <c r="AY170" s="149">
        <v>91</v>
      </c>
      <c r="AZ170" s="150" t="s">
        <v>399</v>
      </c>
      <c r="BA170" s="149">
        <v>20</v>
      </c>
      <c r="BB170" s="151">
        <v>1</v>
      </c>
      <c r="BC170" s="152">
        <v>1546</v>
      </c>
      <c r="BD170" s="152">
        <v>1159</v>
      </c>
      <c r="BE170" s="149">
        <v>0.75</v>
      </c>
      <c r="BF170" s="152">
        <v>616</v>
      </c>
      <c r="BG170" s="152">
        <v>427</v>
      </c>
      <c r="BH170" s="152">
        <v>1043</v>
      </c>
      <c r="BI170" s="153">
        <v>0.40899999999999997</v>
      </c>
      <c r="BJ170" s="153">
        <v>0.45500000000000002</v>
      </c>
      <c r="BK170" s="154">
        <v>0.23499999999999999</v>
      </c>
      <c r="BL170" s="154">
        <v>0.105</v>
      </c>
      <c r="BM170" s="154">
        <v>8.3000000000000004E-2</v>
      </c>
      <c r="BN170" s="154">
        <v>0.35599999999999998</v>
      </c>
      <c r="DU170" s="4"/>
      <c r="DZ170" s="196"/>
      <c r="EA170" s="196"/>
      <c r="EB170" s="196"/>
      <c r="EC170" s="196"/>
      <c r="ED170" s="196"/>
      <c r="EE170" s="196"/>
    </row>
    <row r="171" spans="30:135" ht="13" x14ac:dyDescent="0.15">
      <c r="AD171" s="144">
        <f t="shared" si="94"/>
        <v>82.34782608695653</v>
      </c>
      <c r="AE171" s="144">
        <f t="shared" si="95"/>
        <v>83.685322069693768</v>
      </c>
      <c r="AF171" s="149">
        <v>92</v>
      </c>
      <c r="AG171" s="150" t="s">
        <v>328</v>
      </c>
      <c r="AH171" s="149">
        <v>23</v>
      </c>
      <c r="AI171" s="151">
        <v>1</v>
      </c>
      <c r="AJ171" s="152">
        <v>1894</v>
      </c>
      <c r="AK171" s="152">
        <v>1585</v>
      </c>
      <c r="AL171" s="149">
        <v>0.83699999999999997</v>
      </c>
      <c r="AM171" s="152">
        <v>777</v>
      </c>
      <c r="AN171" s="152">
        <v>580</v>
      </c>
      <c r="AO171" s="152">
        <v>1357</v>
      </c>
      <c r="AP171" s="153">
        <v>0.42699999999999999</v>
      </c>
      <c r="AQ171" s="153">
        <v>0.47599999999999998</v>
      </c>
      <c r="AR171" s="155">
        <v>0.18</v>
      </c>
      <c r="AS171" s="154">
        <v>0.126</v>
      </c>
      <c r="AT171" s="154">
        <v>0.10199999999999999</v>
      </c>
      <c r="AU171" s="154">
        <v>0.39900000000000002</v>
      </c>
      <c r="AW171" s="196"/>
      <c r="AX171" s="144">
        <f t="shared" si="96"/>
        <v>75.04520795660035</v>
      </c>
      <c r="AY171" s="149">
        <v>92</v>
      </c>
      <c r="AZ171" s="150" t="s">
        <v>286</v>
      </c>
      <c r="BA171" s="149">
        <v>21</v>
      </c>
      <c r="BB171" s="151">
        <v>1</v>
      </c>
      <c r="BC171" s="152">
        <v>1659</v>
      </c>
      <c r="BD171" s="152">
        <v>1245</v>
      </c>
      <c r="BE171" s="149">
        <v>0.75</v>
      </c>
      <c r="BF171" s="152">
        <v>735</v>
      </c>
      <c r="BG171" s="152">
        <v>431</v>
      </c>
      <c r="BH171" s="152">
        <v>1166</v>
      </c>
      <c r="BI171" s="151">
        <v>0.37</v>
      </c>
      <c r="BJ171" s="153">
        <v>0.436</v>
      </c>
      <c r="BK171" s="154">
        <v>0.20399999999999999</v>
      </c>
      <c r="BL171" s="155">
        <v>0.11</v>
      </c>
      <c r="BM171" s="154">
        <v>7.8E-2</v>
      </c>
      <c r="BN171" s="154">
        <v>0.34100000000000003</v>
      </c>
      <c r="DU171" s="4"/>
      <c r="DZ171" s="196"/>
      <c r="EA171" s="196"/>
      <c r="EB171" s="196"/>
      <c r="EC171" s="196"/>
      <c r="ED171" s="196"/>
      <c r="EE171" s="196"/>
    </row>
    <row r="172" spans="30:135" ht="13" x14ac:dyDescent="0.15">
      <c r="AD172" s="144">
        <f t="shared" si="94"/>
        <v>79.77272727272728</v>
      </c>
      <c r="AE172" s="144">
        <f t="shared" si="95"/>
        <v>83.703703703703695</v>
      </c>
      <c r="AF172" s="149">
        <v>93</v>
      </c>
      <c r="AG172" s="150" t="s">
        <v>400</v>
      </c>
      <c r="AH172" s="149">
        <v>22</v>
      </c>
      <c r="AI172" s="151">
        <v>1</v>
      </c>
      <c r="AJ172" s="152">
        <v>1755</v>
      </c>
      <c r="AK172" s="152">
        <v>1469</v>
      </c>
      <c r="AL172" s="149">
        <v>0.83699999999999997</v>
      </c>
      <c r="AM172" s="152">
        <v>773</v>
      </c>
      <c r="AN172" s="152">
        <v>531</v>
      </c>
      <c r="AO172" s="152">
        <v>1304</v>
      </c>
      <c r="AP172" s="153">
        <v>0.40699999999999997</v>
      </c>
      <c r="AQ172" s="153">
        <v>0.45600000000000002</v>
      </c>
      <c r="AR172" s="155">
        <v>0.16</v>
      </c>
      <c r="AS172" s="154">
        <v>0.121</v>
      </c>
      <c r="AT172" s="154">
        <v>9.4E-2</v>
      </c>
      <c r="AU172" s="155">
        <v>0.39</v>
      </c>
      <c r="AW172" s="196"/>
      <c r="AX172" s="144">
        <f t="shared" si="96"/>
        <v>75.047378395451673</v>
      </c>
      <c r="AY172" s="149">
        <v>93</v>
      </c>
      <c r="AZ172" s="150" t="s">
        <v>292</v>
      </c>
      <c r="BA172" s="149">
        <v>20</v>
      </c>
      <c r="BB172" s="151">
        <v>1</v>
      </c>
      <c r="BC172" s="152">
        <v>1583</v>
      </c>
      <c r="BD172" s="152">
        <v>1188</v>
      </c>
      <c r="BE172" s="149">
        <v>0.75</v>
      </c>
      <c r="BF172" s="152">
        <v>737</v>
      </c>
      <c r="BG172" s="152">
        <v>434</v>
      </c>
      <c r="BH172" s="152">
        <v>1171</v>
      </c>
      <c r="BI172" s="153">
        <v>0.371</v>
      </c>
      <c r="BJ172" s="153">
        <v>0.42099999999999999</v>
      </c>
      <c r="BK172" s="154">
        <v>0.18099999999999999</v>
      </c>
      <c r="BL172" s="154">
        <v>9.7000000000000003E-2</v>
      </c>
      <c r="BM172" s="154">
        <v>8.4000000000000005E-2</v>
      </c>
      <c r="BN172" s="154">
        <v>0.34599999999999997</v>
      </c>
      <c r="DU172" s="4"/>
      <c r="DZ172" s="196"/>
      <c r="EA172" s="196"/>
      <c r="EB172" s="196"/>
      <c r="EC172" s="196"/>
      <c r="ED172" s="196"/>
      <c r="EE172" s="196"/>
    </row>
    <row r="173" spans="30:135" ht="13" x14ac:dyDescent="0.15">
      <c r="AD173" s="144">
        <f t="shared" si="94"/>
        <v>75.388888888888886</v>
      </c>
      <c r="AE173" s="144">
        <f t="shared" si="95"/>
        <v>83.64038319823139</v>
      </c>
      <c r="AF173" s="149">
        <v>94</v>
      </c>
      <c r="AG173" s="150" t="s">
        <v>401</v>
      </c>
      <c r="AH173" s="149">
        <v>18</v>
      </c>
      <c r="AI173" s="151">
        <v>1</v>
      </c>
      <c r="AJ173" s="152">
        <v>1357</v>
      </c>
      <c r="AK173" s="152">
        <v>1135</v>
      </c>
      <c r="AL173" s="149">
        <v>0.83599999999999997</v>
      </c>
      <c r="AM173" s="152">
        <v>572</v>
      </c>
      <c r="AN173" s="152">
        <v>444</v>
      </c>
      <c r="AO173" s="152">
        <v>1016</v>
      </c>
      <c r="AP173" s="153">
        <v>0.437</v>
      </c>
      <c r="AQ173" s="153">
        <v>0.497</v>
      </c>
      <c r="AR173" s="154">
        <v>0.187</v>
      </c>
      <c r="AS173" s="154">
        <v>8.3000000000000004E-2</v>
      </c>
      <c r="AT173" s="154">
        <v>6.4000000000000001E-2</v>
      </c>
      <c r="AU173" s="154">
        <v>0.38300000000000001</v>
      </c>
      <c r="AW173" s="196"/>
      <c r="AX173" s="144">
        <f t="shared" si="96"/>
        <v>75.115740740740748</v>
      </c>
      <c r="AY173" s="149">
        <v>94</v>
      </c>
      <c r="AZ173" s="150" t="s">
        <v>333</v>
      </c>
      <c r="BA173" s="149">
        <v>22</v>
      </c>
      <c r="BB173" s="151">
        <v>1</v>
      </c>
      <c r="BC173" s="152">
        <v>1728</v>
      </c>
      <c r="BD173" s="152">
        <v>1298</v>
      </c>
      <c r="BE173" s="149">
        <v>0.751</v>
      </c>
      <c r="BF173" s="152">
        <v>770</v>
      </c>
      <c r="BG173" s="152">
        <v>491</v>
      </c>
      <c r="BH173" s="152">
        <v>1261</v>
      </c>
      <c r="BI173" s="153">
        <v>0.38900000000000001</v>
      </c>
      <c r="BJ173" s="153">
        <v>0.433</v>
      </c>
      <c r="BK173" s="154">
        <v>0.189</v>
      </c>
      <c r="BL173" s="154">
        <v>0.10199999999999999</v>
      </c>
      <c r="BM173" s="154">
        <v>8.5999999999999993E-2</v>
      </c>
      <c r="BN173" s="154">
        <v>0.35399999999999998</v>
      </c>
      <c r="DU173" s="4"/>
      <c r="DZ173" s="196"/>
      <c r="EA173" s="196"/>
      <c r="EB173" s="196"/>
      <c r="EC173" s="196"/>
      <c r="ED173" s="196"/>
      <c r="EE173" s="196"/>
    </row>
    <row r="174" spans="30:135" ht="13" x14ac:dyDescent="0.15">
      <c r="AD174" s="144">
        <f t="shared" si="94"/>
        <v>80.94736842105263</v>
      </c>
      <c r="AE174" s="144">
        <f t="shared" si="95"/>
        <v>83.4850455136541</v>
      </c>
      <c r="AF174" s="149">
        <v>95</v>
      </c>
      <c r="AG174" s="150" t="s">
        <v>284</v>
      </c>
      <c r="AH174" s="149">
        <v>19</v>
      </c>
      <c r="AI174" s="151">
        <v>1</v>
      </c>
      <c r="AJ174" s="152">
        <v>1538</v>
      </c>
      <c r="AK174" s="152">
        <v>1284</v>
      </c>
      <c r="AL174" s="149">
        <v>0.83499999999999996</v>
      </c>
      <c r="AM174" s="152">
        <v>688</v>
      </c>
      <c r="AN174" s="152">
        <v>474</v>
      </c>
      <c r="AO174" s="152">
        <v>1162</v>
      </c>
      <c r="AP174" s="153">
        <v>0.40799999999999997</v>
      </c>
      <c r="AQ174" s="153">
        <v>0.45700000000000002</v>
      </c>
      <c r="AR174" s="154">
        <v>0.153</v>
      </c>
      <c r="AS174" s="154">
        <v>0.112</v>
      </c>
      <c r="AT174" s="154">
        <v>8.7999999999999995E-2</v>
      </c>
      <c r="AU174" s="154">
        <v>0.39400000000000002</v>
      </c>
      <c r="AW174" s="196"/>
      <c r="AX174" s="144">
        <f t="shared" si="96"/>
        <v>75.230769230769241</v>
      </c>
      <c r="AY174" s="149">
        <v>95</v>
      </c>
      <c r="AZ174" s="150" t="s">
        <v>306</v>
      </c>
      <c r="BA174" s="149">
        <v>17</v>
      </c>
      <c r="BB174" s="151">
        <v>1</v>
      </c>
      <c r="BC174" s="152">
        <v>1300</v>
      </c>
      <c r="BD174" s="152">
        <v>978</v>
      </c>
      <c r="BE174" s="149">
        <v>0.752</v>
      </c>
      <c r="BF174" s="152">
        <v>549</v>
      </c>
      <c r="BG174" s="152">
        <v>371</v>
      </c>
      <c r="BH174" s="152">
        <v>920</v>
      </c>
      <c r="BI174" s="153">
        <v>0.40300000000000002</v>
      </c>
      <c r="BJ174" s="153">
        <v>0.44900000000000001</v>
      </c>
      <c r="BK174" s="155">
        <v>0.22</v>
      </c>
      <c r="BL174" s="154">
        <v>9.0999999999999998E-2</v>
      </c>
      <c r="BM174" s="154">
        <v>7.5999999999999998E-2</v>
      </c>
      <c r="BN174" s="154">
        <v>0.35099999999999998</v>
      </c>
      <c r="DU174" s="4"/>
      <c r="DZ174" s="196"/>
      <c r="EA174" s="196"/>
      <c r="EB174" s="196"/>
      <c r="EC174" s="196"/>
      <c r="ED174" s="196"/>
      <c r="EE174" s="196"/>
    </row>
    <row r="175" spans="30:135" ht="13" x14ac:dyDescent="0.15">
      <c r="AD175" s="144">
        <f t="shared" si="94"/>
        <v>87.136363636363626</v>
      </c>
      <c r="AE175" s="144">
        <f t="shared" si="95"/>
        <v>83.515910276473662</v>
      </c>
      <c r="AF175" s="149">
        <v>96</v>
      </c>
      <c r="AG175" s="150" t="s">
        <v>402</v>
      </c>
      <c r="AH175" s="149">
        <v>22</v>
      </c>
      <c r="AI175" s="151">
        <v>1</v>
      </c>
      <c r="AJ175" s="152">
        <v>1917</v>
      </c>
      <c r="AK175" s="152">
        <v>1601</v>
      </c>
      <c r="AL175" s="149">
        <v>0.83499999999999996</v>
      </c>
      <c r="AM175" s="152">
        <v>850</v>
      </c>
      <c r="AN175" s="152">
        <v>592</v>
      </c>
      <c r="AO175" s="152">
        <v>1442</v>
      </c>
      <c r="AP175" s="153">
        <v>0.41099999999999998</v>
      </c>
      <c r="AQ175" s="153">
        <v>0.45900000000000002</v>
      </c>
      <c r="AR175" s="154">
        <v>0.155</v>
      </c>
      <c r="AS175" s="154">
        <v>0.11600000000000001</v>
      </c>
      <c r="AT175" s="154">
        <v>0.10100000000000001</v>
      </c>
      <c r="AU175" s="154">
        <v>0.39100000000000001</v>
      </c>
      <c r="AW175" s="196"/>
      <c r="AX175" s="144">
        <f t="shared" si="96"/>
        <v>75.177865612648219</v>
      </c>
      <c r="AY175" s="149">
        <v>96</v>
      </c>
      <c r="AZ175" s="150" t="s">
        <v>403</v>
      </c>
      <c r="BA175" s="149">
        <v>15</v>
      </c>
      <c r="BB175" s="151">
        <v>1</v>
      </c>
      <c r="BC175" s="152">
        <v>1265</v>
      </c>
      <c r="BD175" s="152">
        <v>951</v>
      </c>
      <c r="BE175" s="149">
        <v>0.752</v>
      </c>
      <c r="BF175" s="152">
        <v>518</v>
      </c>
      <c r="BG175" s="152">
        <v>337</v>
      </c>
      <c r="BH175" s="152">
        <v>855</v>
      </c>
      <c r="BI175" s="153">
        <v>0.39400000000000002</v>
      </c>
      <c r="BJ175" s="153">
        <v>0.443</v>
      </c>
      <c r="BK175" s="154">
        <v>0.219</v>
      </c>
      <c r="BL175" s="154">
        <v>0.13100000000000001</v>
      </c>
      <c r="BM175" s="154">
        <v>0.10100000000000001</v>
      </c>
      <c r="BN175" s="154">
        <v>0.35699999999999998</v>
      </c>
      <c r="DU175" s="4"/>
      <c r="DZ175" s="196"/>
      <c r="EA175" s="196"/>
      <c r="EB175" s="196"/>
      <c r="EC175" s="196"/>
      <c r="ED175" s="196"/>
      <c r="EE175" s="196"/>
    </row>
    <row r="176" spans="30:135" ht="13" x14ac:dyDescent="0.15">
      <c r="AD176" s="144">
        <f t="shared" si="94"/>
        <v>79.047619047619051</v>
      </c>
      <c r="AE176" s="144">
        <f t="shared" si="95"/>
        <v>83.493975903614455</v>
      </c>
      <c r="AF176" s="149">
        <v>97</v>
      </c>
      <c r="AG176" s="150" t="s">
        <v>404</v>
      </c>
      <c r="AH176" s="149">
        <v>21</v>
      </c>
      <c r="AI176" s="151">
        <v>1</v>
      </c>
      <c r="AJ176" s="152">
        <v>1660</v>
      </c>
      <c r="AK176" s="152">
        <v>1386</v>
      </c>
      <c r="AL176" s="149">
        <v>0.83499999999999996</v>
      </c>
      <c r="AM176" s="152">
        <v>737</v>
      </c>
      <c r="AN176" s="152">
        <v>524</v>
      </c>
      <c r="AO176" s="152">
        <v>1261</v>
      </c>
      <c r="AP176" s="153">
        <v>0.41599999999999998</v>
      </c>
      <c r="AQ176" s="153">
        <v>0.46500000000000002</v>
      </c>
      <c r="AR176" s="154">
        <v>0.155</v>
      </c>
      <c r="AS176" s="154">
        <v>0.104</v>
      </c>
      <c r="AT176" s="154">
        <v>8.3000000000000004E-2</v>
      </c>
      <c r="AU176" s="154">
        <v>0.39100000000000001</v>
      </c>
      <c r="AW176" s="196"/>
      <c r="AX176" s="144">
        <f t="shared" si="96"/>
        <v>75.223880597014926</v>
      </c>
      <c r="AY176" s="160">
        <v>97</v>
      </c>
      <c r="AZ176" s="161" t="s">
        <v>341</v>
      </c>
      <c r="BA176" s="160">
        <v>21</v>
      </c>
      <c r="BB176" s="162">
        <v>1</v>
      </c>
      <c r="BC176" s="163">
        <v>1675</v>
      </c>
      <c r="BD176" s="163">
        <v>1260</v>
      </c>
      <c r="BE176" s="160">
        <v>0.752</v>
      </c>
      <c r="BF176" s="163">
        <v>781</v>
      </c>
      <c r="BG176" s="163">
        <v>434</v>
      </c>
      <c r="BH176" s="163">
        <v>1215</v>
      </c>
      <c r="BI176" s="164">
        <v>0.35699999999999998</v>
      </c>
      <c r="BJ176" s="164">
        <v>0.41099999999999998</v>
      </c>
      <c r="BK176" s="166">
        <v>0.18099999999999999</v>
      </c>
      <c r="BL176" s="166">
        <v>0.108</v>
      </c>
      <c r="BM176" s="166">
        <v>8.7999999999999995E-2</v>
      </c>
      <c r="BN176" s="166">
        <v>0.34499999999999997</v>
      </c>
      <c r="DU176" s="4"/>
      <c r="DZ176" s="196"/>
      <c r="EA176" s="196"/>
      <c r="EB176" s="196"/>
      <c r="EC176" s="196"/>
      <c r="ED176" s="196"/>
      <c r="EE176" s="196"/>
    </row>
    <row r="177" spans="30:135" ht="13" x14ac:dyDescent="0.15">
      <c r="AD177" s="144">
        <f t="shared" si="94"/>
        <v>81.875</v>
      </c>
      <c r="AE177" s="144">
        <f t="shared" si="95"/>
        <v>83.460559796437664</v>
      </c>
      <c r="AF177" s="149">
        <v>98</v>
      </c>
      <c r="AG177" s="150" t="s">
        <v>405</v>
      </c>
      <c r="AH177" s="149">
        <v>24</v>
      </c>
      <c r="AI177" s="151">
        <v>1</v>
      </c>
      <c r="AJ177" s="152">
        <v>1965</v>
      </c>
      <c r="AK177" s="152">
        <v>1640</v>
      </c>
      <c r="AL177" s="149">
        <v>0.83499999999999996</v>
      </c>
      <c r="AM177" s="152">
        <v>871</v>
      </c>
      <c r="AN177" s="152">
        <v>577</v>
      </c>
      <c r="AO177" s="152">
        <v>1448</v>
      </c>
      <c r="AP177" s="153">
        <v>0.39800000000000002</v>
      </c>
      <c r="AQ177" s="151">
        <v>0.46</v>
      </c>
      <c r="AR177" s="154">
        <v>0.16300000000000001</v>
      </c>
      <c r="AS177" s="154">
        <v>0.121</v>
      </c>
      <c r="AT177" s="154">
        <v>9.7000000000000003E-2</v>
      </c>
      <c r="AU177" s="154">
        <v>0.38500000000000001</v>
      </c>
      <c r="AW177" s="196"/>
      <c r="AX177" s="144">
        <f t="shared" si="96"/>
        <v>75.323383084577117</v>
      </c>
      <c r="AY177" s="149">
        <v>98</v>
      </c>
      <c r="AZ177" s="150" t="s">
        <v>406</v>
      </c>
      <c r="BA177" s="149">
        <v>25</v>
      </c>
      <c r="BB177" s="151">
        <v>1</v>
      </c>
      <c r="BC177" s="152">
        <v>2010</v>
      </c>
      <c r="BD177" s="152">
        <v>1514</v>
      </c>
      <c r="BE177" s="149">
        <v>0.753</v>
      </c>
      <c r="BF177" s="152">
        <v>936</v>
      </c>
      <c r="BG177" s="152">
        <v>542</v>
      </c>
      <c r="BH177" s="152">
        <v>1478</v>
      </c>
      <c r="BI177" s="153">
        <v>0.36699999999999999</v>
      </c>
      <c r="BJ177" s="153">
        <v>0.41399999999999998</v>
      </c>
      <c r="BK177" s="154">
        <v>0.17699999999999999</v>
      </c>
      <c r="BL177" s="154">
        <v>0.107</v>
      </c>
      <c r="BM177" s="154">
        <v>9.1999999999999998E-2</v>
      </c>
      <c r="BN177" s="154">
        <v>0.35099999999999998</v>
      </c>
      <c r="DU177" s="4"/>
      <c r="DZ177" s="196"/>
      <c r="EA177" s="196"/>
      <c r="EB177" s="196"/>
      <c r="EC177" s="196"/>
      <c r="ED177" s="196"/>
      <c r="EE177" s="196"/>
    </row>
    <row r="178" spans="30:135" ht="13" x14ac:dyDescent="0.15">
      <c r="AD178" s="144">
        <f t="shared" si="94"/>
        <v>103.875</v>
      </c>
      <c r="AE178" s="144">
        <f t="shared" si="95"/>
        <v>83.433614119534695</v>
      </c>
      <c r="AF178" s="149">
        <v>99</v>
      </c>
      <c r="AG178" s="150" t="s">
        <v>392</v>
      </c>
      <c r="AH178" s="149">
        <v>24</v>
      </c>
      <c r="AI178" s="151">
        <v>1</v>
      </c>
      <c r="AJ178" s="152">
        <v>2493</v>
      </c>
      <c r="AK178" s="152">
        <v>2080</v>
      </c>
      <c r="AL178" s="149">
        <v>0.83399999999999996</v>
      </c>
      <c r="AM178" s="152">
        <v>1087</v>
      </c>
      <c r="AN178" s="152">
        <v>758</v>
      </c>
      <c r="AO178" s="152">
        <v>1845</v>
      </c>
      <c r="AP178" s="153">
        <v>0.41099999999999998</v>
      </c>
      <c r="AQ178" s="153">
        <v>0.44900000000000001</v>
      </c>
      <c r="AR178" s="154">
        <v>0.155</v>
      </c>
      <c r="AS178" s="154">
        <v>0.129</v>
      </c>
      <c r="AT178" s="154">
        <v>9.7000000000000003E-2</v>
      </c>
      <c r="AU178" s="155">
        <v>0.4</v>
      </c>
      <c r="AW178" s="196"/>
      <c r="AX178" s="144">
        <f t="shared" si="96"/>
        <v>75.534950071326676</v>
      </c>
      <c r="AY178" s="149">
        <v>99</v>
      </c>
      <c r="AZ178" s="150" t="s">
        <v>407</v>
      </c>
      <c r="BA178" s="149">
        <v>17</v>
      </c>
      <c r="BB178" s="151">
        <v>1</v>
      </c>
      <c r="BC178" s="152">
        <v>1402</v>
      </c>
      <c r="BD178" s="152">
        <v>1059</v>
      </c>
      <c r="BE178" s="149">
        <v>0.755</v>
      </c>
      <c r="BF178" s="152">
        <v>611</v>
      </c>
      <c r="BG178" s="152">
        <v>381</v>
      </c>
      <c r="BH178" s="152">
        <v>992</v>
      </c>
      <c r="BI178" s="153">
        <v>0.38400000000000001</v>
      </c>
      <c r="BJ178" s="153">
        <v>0.439</v>
      </c>
      <c r="BK178" s="155">
        <v>0.21</v>
      </c>
      <c r="BL178" s="154">
        <v>9.8000000000000004E-2</v>
      </c>
      <c r="BM178" s="154">
        <v>7.4999999999999997E-2</v>
      </c>
      <c r="BN178" s="155">
        <v>0.35</v>
      </c>
      <c r="DU178" s="4"/>
      <c r="DZ178" s="196"/>
      <c r="EA178" s="196"/>
      <c r="EB178" s="196"/>
      <c r="EC178" s="196"/>
      <c r="ED178" s="196"/>
      <c r="EE178" s="196"/>
    </row>
    <row r="179" spans="30:135" ht="13" x14ac:dyDescent="0.15">
      <c r="AD179" s="144">
        <f t="shared" si="94"/>
        <v>78</v>
      </c>
      <c r="AE179" s="144">
        <f t="shared" si="95"/>
        <v>83.333333333333343</v>
      </c>
      <c r="AF179" s="149">
        <v>100</v>
      </c>
      <c r="AG179" s="150" t="s">
        <v>261</v>
      </c>
      <c r="AH179" s="149">
        <v>12</v>
      </c>
      <c r="AI179" s="151">
        <v>1</v>
      </c>
      <c r="AJ179" s="152">
        <v>936</v>
      </c>
      <c r="AK179" s="152">
        <v>780</v>
      </c>
      <c r="AL179" s="149">
        <v>0.83299999999999996</v>
      </c>
      <c r="AM179" s="152">
        <v>380</v>
      </c>
      <c r="AN179" s="152">
        <v>315</v>
      </c>
      <c r="AO179" s="152">
        <v>695</v>
      </c>
      <c r="AP179" s="153">
        <v>0.45300000000000001</v>
      </c>
      <c r="AQ179" s="153">
        <v>0.502</v>
      </c>
      <c r="AR179" s="154">
        <v>0.19600000000000001</v>
      </c>
      <c r="AS179" s="154">
        <v>6.8000000000000005E-2</v>
      </c>
      <c r="AT179" s="154">
        <v>5.0999999999999997E-2</v>
      </c>
      <c r="AU179" s="154">
        <v>0.39100000000000001</v>
      </c>
      <c r="AW179" s="196"/>
      <c r="AX179" s="144">
        <f t="shared" si="96"/>
        <v>75.471698113207552</v>
      </c>
      <c r="AY179" s="149">
        <v>100</v>
      </c>
      <c r="AZ179" s="150" t="s">
        <v>408</v>
      </c>
      <c r="BA179" s="149">
        <v>14</v>
      </c>
      <c r="BB179" s="151">
        <v>1</v>
      </c>
      <c r="BC179" s="152">
        <v>1219</v>
      </c>
      <c r="BD179" s="152">
        <v>920</v>
      </c>
      <c r="BE179" s="149">
        <v>0.755</v>
      </c>
      <c r="BF179" s="152">
        <v>557</v>
      </c>
      <c r="BG179" s="152">
        <v>335</v>
      </c>
      <c r="BH179" s="152">
        <v>892</v>
      </c>
      <c r="BI179" s="153">
        <v>0.376</v>
      </c>
      <c r="BJ179" s="153">
        <v>0.41699999999999998</v>
      </c>
      <c r="BK179" s="154">
        <v>0.16700000000000001</v>
      </c>
      <c r="BL179" s="155">
        <v>0.12</v>
      </c>
      <c r="BM179" s="154">
        <v>0.10299999999999999</v>
      </c>
      <c r="BN179" s="154">
        <v>0.36199999999999999</v>
      </c>
      <c r="DU179" s="4"/>
      <c r="DZ179" s="196"/>
      <c r="EA179" s="196"/>
      <c r="EB179" s="196"/>
      <c r="EC179" s="196"/>
      <c r="ED179" s="196"/>
      <c r="EE179" s="196"/>
    </row>
    <row r="180" spans="30:135" ht="13" x14ac:dyDescent="0.15">
      <c r="AD180" s="144">
        <f t="shared" si="94"/>
        <v>82.705882352941188</v>
      </c>
      <c r="AE180" s="144">
        <f t="shared" si="95"/>
        <v>83.285917496443815</v>
      </c>
      <c r="AF180" s="149">
        <v>101</v>
      </c>
      <c r="AG180" s="150" t="s">
        <v>407</v>
      </c>
      <c r="AH180" s="149">
        <v>17</v>
      </c>
      <c r="AI180" s="151">
        <v>1</v>
      </c>
      <c r="AJ180" s="152">
        <v>1406</v>
      </c>
      <c r="AK180" s="152">
        <v>1171</v>
      </c>
      <c r="AL180" s="149">
        <v>0.83299999999999996</v>
      </c>
      <c r="AM180" s="152">
        <v>599</v>
      </c>
      <c r="AN180" s="152">
        <v>442</v>
      </c>
      <c r="AO180" s="152">
        <v>1041</v>
      </c>
      <c r="AP180" s="153">
        <v>0.42499999999999999</v>
      </c>
      <c r="AQ180" s="153">
        <v>0.47299999999999998</v>
      </c>
      <c r="AR180" s="154">
        <v>0.17100000000000001</v>
      </c>
      <c r="AS180" s="154">
        <v>0.109</v>
      </c>
      <c r="AT180" s="154">
        <v>8.1000000000000003E-2</v>
      </c>
      <c r="AU180" s="154">
        <v>0.39500000000000002</v>
      </c>
      <c r="AW180" s="196"/>
      <c r="AX180" s="144">
        <f t="shared" si="96"/>
        <v>75.645268034414286</v>
      </c>
      <c r="AY180" s="149">
        <v>101</v>
      </c>
      <c r="AZ180" s="150" t="s">
        <v>409</v>
      </c>
      <c r="BA180" s="149">
        <v>18</v>
      </c>
      <c r="BB180" s="151">
        <v>1</v>
      </c>
      <c r="BC180" s="152">
        <v>1511</v>
      </c>
      <c r="BD180" s="152">
        <v>1143</v>
      </c>
      <c r="BE180" s="149">
        <v>0.75600000000000001</v>
      </c>
      <c r="BF180" s="152">
        <v>594</v>
      </c>
      <c r="BG180" s="152">
        <v>391</v>
      </c>
      <c r="BH180" s="152">
        <v>985</v>
      </c>
      <c r="BI180" s="153">
        <v>0.39700000000000002</v>
      </c>
      <c r="BJ180" s="153">
        <v>0.44400000000000001</v>
      </c>
      <c r="BK180" s="154">
        <v>0.222</v>
      </c>
      <c r="BL180" s="154">
        <v>0.14499999999999999</v>
      </c>
      <c r="BM180" s="154">
        <v>0.105</v>
      </c>
      <c r="BN180" s="154">
        <v>0.36599999999999999</v>
      </c>
      <c r="DU180" s="4"/>
      <c r="DZ180" s="196"/>
      <c r="EA180" s="196"/>
      <c r="EB180" s="196"/>
      <c r="EC180" s="196"/>
      <c r="ED180" s="196"/>
      <c r="EE180" s="196"/>
    </row>
    <row r="181" spans="30:135" ht="13" x14ac:dyDescent="0.15">
      <c r="AD181" s="144">
        <f t="shared" si="94"/>
        <v>78.041666666666657</v>
      </c>
      <c r="AE181" s="144">
        <f t="shared" si="95"/>
        <v>83.182060864922576</v>
      </c>
      <c r="AF181" s="149">
        <v>102</v>
      </c>
      <c r="AG181" s="150" t="s">
        <v>410</v>
      </c>
      <c r="AH181" s="149">
        <v>24</v>
      </c>
      <c r="AI181" s="151">
        <v>1</v>
      </c>
      <c r="AJ181" s="152">
        <v>1873</v>
      </c>
      <c r="AK181" s="152">
        <v>1558</v>
      </c>
      <c r="AL181" s="149">
        <v>0.83199999999999996</v>
      </c>
      <c r="AM181" s="152">
        <v>780</v>
      </c>
      <c r="AN181" s="152">
        <v>564</v>
      </c>
      <c r="AO181" s="152">
        <v>1344</v>
      </c>
      <c r="AP181" s="151">
        <v>0.42</v>
      </c>
      <c r="AQ181" s="153">
        <v>0.47299999999999998</v>
      </c>
      <c r="AR181" s="154">
        <v>0.192</v>
      </c>
      <c r="AS181" s="154">
        <v>0.108</v>
      </c>
      <c r="AT181" s="154">
        <v>8.7999999999999995E-2</v>
      </c>
      <c r="AU181" s="154">
        <v>0.38500000000000001</v>
      </c>
      <c r="AW181" s="196"/>
      <c r="AX181" s="144">
        <f t="shared" si="96"/>
        <v>75.637583892617457</v>
      </c>
      <c r="AY181" s="149">
        <v>102</v>
      </c>
      <c r="AZ181" s="150" t="s">
        <v>331</v>
      </c>
      <c r="BA181" s="149">
        <v>19</v>
      </c>
      <c r="BB181" s="151">
        <v>1</v>
      </c>
      <c r="BC181" s="152">
        <v>1490</v>
      </c>
      <c r="BD181" s="152">
        <v>1127</v>
      </c>
      <c r="BE181" s="149">
        <v>0.75600000000000001</v>
      </c>
      <c r="BF181" s="152">
        <v>665</v>
      </c>
      <c r="BG181" s="152">
        <v>396</v>
      </c>
      <c r="BH181" s="152">
        <v>1061</v>
      </c>
      <c r="BI181" s="153">
        <v>0.373</v>
      </c>
      <c r="BJ181" s="153">
        <v>0.43099999999999999</v>
      </c>
      <c r="BK181" s="154">
        <v>0.19900000000000001</v>
      </c>
      <c r="BL181" s="154">
        <v>0.10299999999999999</v>
      </c>
      <c r="BM181" s="154">
        <v>8.1000000000000003E-2</v>
      </c>
      <c r="BN181" s="154">
        <v>0.34699999999999998</v>
      </c>
      <c r="DU181" s="4"/>
      <c r="DZ181" s="196"/>
      <c r="EA181" s="196"/>
      <c r="EB181" s="196"/>
      <c r="EC181" s="196"/>
      <c r="ED181" s="196"/>
      <c r="EE181" s="196"/>
    </row>
    <row r="182" spans="30:135" ht="13" x14ac:dyDescent="0.15">
      <c r="AD182" s="144">
        <f t="shared" si="94"/>
        <v>82.608695652173907</v>
      </c>
      <c r="AE182" s="144">
        <f t="shared" si="95"/>
        <v>82.89473684210526</v>
      </c>
      <c r="AF182" s="149">
        <v>103</v>
      </c>
      <c r="AG182" s="150" t="s">
        <v>411</v>
      </c>
      <c r="AH182" s="149">
        <v>23</v>
      </c>
      <c r="AI182" s="151">
        <v>1</v>
      </c>
      <c r="AJ182" s="152">
        <v>1900</v>
      </c>
      <c r="AK182" s="152">
        <v>1575</v>
      </c>
      <c r="AL182" s="149">
        <v>0.82899999999999996</v>
      </c>
      <c r="AM182" s="152">
        <v>761</v>
      </c>
      <c r="AN182" s="152">
        <v>578</v>
      </c>
      <c r="AO182" s="152">
        <v>1339</v>
      </c>
      <c r="AP182" s="153">
        <v>0.432</v>
      </c>
      <c r="AQ182" s="153">
        <v>0.48599999999999999</v>
      </c>
      <c r="AR182" s="154">
        <v>0.20399999999999999</v>
      </c>
      <c r="AS182" s="155">
        <v>0.11</v>
      </c>
      <c r="AT182" s="154">
        <v>8.1000000000000003E-2</v>
      </c>
      <c r="AU182" s="154">
        <v>0.38800000000000001</v>
      </c>
      <c r="AW182" s="196"/>
      <c r="AX182" s="144">
        <f t="shared" si="96"/>
        <v>75.707257072570727</v>
      </c>
      <c r="AY182" s="149">
        <v>103</v>
      </c>
      <c r="AZ182" s="150" t="s">
        <v>379</v>
      </c>
      <c r="BA182" s="149">
        <v>21</v>
      </c>
      <c r="BB182" s="151">
        <v>1</v>
      </c>
      <c r="BC182" s="152">
        <v>1626</v>
      </c>
      <c r="BD182" s="152">
        <v>1231</v>
      </c>
      <c r="BE182" s="149">
        <v>0.75700000000000001</v>
      </c>
      <c r="BF182" s="152">
        <v>755</v>
      </c>
      <c r="BG182" s="152">
        <v>423</v>
      </c>
      <c r="BH182" s="152">
        <v>1178</v>
      </c>
      <c r="BI182" s="153">
        <v>0.35899999999999999</v>
      </c>
      <c r="BJ182" s="153">
        <v>0.438</v>
      </c>
      <c r="BK182" s="154">
        <v>0.19900000000000001</v>
      </c>
      <c r="BL182" s="154">
        <v>9.1999999999999998E-2</v>
      </c>
      <c r="BM182" s="154">
        <v>6.9000000000000006E-2</v>
      </c>
      <c r="BN182" s="154">
        <v>0.33300000000000002</v>
      </c>
      <c r="DU182" s="4"/>
      <c r="DZ182" s="196"/>
      <c r="EA182" s="196"/>
      <c r="EB182" s="196"/>
      <c r="EC182" s="196"/>
      <c r="ED182" s="196"/>
      <c r="EE182" s="196"/>
    </row>
    <row r="183" spans="30:135" ht="13" x14ac:dyDescent="0.15">
      <c r="AD183" s="144">
        <f t="shared" si="94"/>
        <v>89.631578947368411</v>
      </c>
      <c r="AE183" s="144">
        <f t="shared" si="95"/>
        <v>82.853787433940113</v>
      </c>
      <c r="AF183" s="149">
        <v>104</v>
      </c>
      <c r="AG183" s="150" t="s">
        <v>412</v>
      </c>
      <c r="AH183" s="149">
        <v>19</v>
      </c>
      <c r="AI183" s="151">
        <v>1</v>
      </c>
      <c r="AJ183" s="152">
        <v>1703</v>
      </c>
      <c r="AK183" s="152">
        <v>1411</v>
      </c>
      <c r="AL183" s="149">
        <v>0.82899999999999996</v>
      </c>
      <c r="AM183" s="152">
        <v>718</v>
      </c>
      <c r="AN183" s="152">
        <v>516</v>
      </c>
      <c r="AO183" s="152">
        <v>1234</v>
      </c>
      <c r="AP183" s="153">
        <v>0.41799999999999998</v>
      </c>
      <c r="AQ183" s="153">
        <v>0.47699999999999998</v>
      </c>
      <c r="AR183" s="154">
        <v>0.184</v>
      </c>
      <c r="AS183" s="154">
        <v>0.11600000000000001</v>
      </c>
      <c r="AT183" s="154">
        <v>8.5000000000000006E-2</v>
      </c>
      <c r="AU183" s="154">
        <v>0.379</v>
      </c>
      <c r="AW183" s="196"/>
      <c r="AX183" s="144">
        <f t="shared" si="96"/>
        <v>75.69818716315531</v>
      </c>
      <c r="AY183" s="149">
        <v>104</v>
      </c>
      <c r="AZ183" s="150" t="s">
        <v>413</v>
      </c>
      <c r="BA183" s="149">
        <v>25</v>
      </c>
      <c r="BB183" s="151">
        <v>1</v>
      </c>
      <c r="BC183" s="152">
        <v>2041</v>
      </c>
      <c r="BD183" s="152">
        <v>1545</v>
      </c>
      <c r="BE183" s="149">
        <v>0.75700000000000001</v>
      </c>
      <c r="BF183" s="152">
        <v>902</v>
      </c>
      <c r="BG183" s="152">
        <v>576</v>
      </c>
      <c r="BH183" s="152">
        <v>1478</v>
      </c>
      <c r="BI183" s="151">
        <v>0.39</v>
      </c>
      <c r="BJ183" s="153">
        <v>0.438</v>
      </c>
      <c r="BK183" s="154">
        <v>0.19700000000000001</v>
      </c>
      <c r="BL183" s="154">
        <v>9.5000000000000001E-2</v>
      </c>
      <c r="BM183" s="154">
        <v>8.1000000000000003E-2</v>
      </c>
      <c r="BN183" s="154">
        <v>0.35199999999999998</v>
      </c>
      <c r="DU183" s="4"/>
      <c r="DZ183" s="196"/>
      <c r="EA183" s="196"/>
      <c r="EB183" s="196"/>
      <c r="EC183" s="196"/>
      <c r="ED183" s="196"/>
      <c r="EE183" s="196"/>
    </row>
    <row r="184" spans="30:135" ht="13" x14ac:dyDescent="0.15">
      <c r="AD184" s="144">
        <f t="shared" si="94"/>
        <v>87.34782608695653</v>
      </c>
      <c r="AE184" s="144">
        <f t="shared" si="95"/>
        <v>82.777501244400199</v>
      </c>
      <c r="AF184" s="149">
        <v>105</v>
      </c>
      <c r="AG184" s="150" t="s">
        <v>275</v>
      </c>
      <c r="AH184" s="149">
        <v>23</v>
      </c>
      <c r="AI184" s="151">
        <v>1</v>
      </c>
      <c r="AJ184" s="152">
        <v>2009</v>
      </c>
      <c r="AK184" s="152">
        <v>1663</v>
      </c>
      <c r="AL184" s="149">
        <v>0.82799999999999996</v>
      </c>
      <c r="AM184" s="152">
        <v>807</v>
      </c>
      <c r="AN184" s="152">
        <v>640</v>
      </c>
      <c r="AO184" s="152">
        <v>1447</v>
      </c>
      <c r="AP184" s="153">
        <v>0.442</v>
      </c>
      <c r="AQ184" s="151">
        <v>0.48</v>
      </c>
      <c r="AR184" s="154">
        <v>0.19800000000000001</v>
      </c>
      <c r="AS184" s="155">
        <v>0.1</v>
      </c>
      <c r="AT184" s="154">
        <v>8.2000000000000003E-2</v>
      </c>
      <c r="AU184" s="154">
        <v>0.39400000000000002</v>
      </c>
      <c r="AW184" s="196"/>
      <c r="AX184" s="144">
        <f t="shared" si="96"/>
        <v>75.747508305647841</v>
      </c>
      <c r="AY184" s="149">
        <v>105</v>
      </c>
      <c r="AZ184" s="150" t="s">
        <v>381</v>
      </c>
      <c r="BA184" s="149">
        <v>22</v>
      </c>
      <c r="BB184" s="151">
        <v>1</v>
      </c>
      <c r="BC184" s="152">
        <v>1806</v>
      </c>
      <c r="BD184" s="152">
        <v>1368</v>
      </c>
      <c r="BE184" s="149">
        <v>0.75700000000000001</v>
      </c>
      <c r="BF184" s="152">
        <v>845</v>
      </c>
      <c r="BG184" s="152">
        <v>516</v>
      </c>
      <c r="BH184" s="152">
        <v>1361</v>
      </c>
      <c r="BI184" s="153">
        <v>0.379</v>
      </c>
      <c r="BJ184" s="153">
        <v>0.433</v>
      </c>
      <c r="BK184" s="154">
        <v>0.17699999999999999</v>
      </c>
      <c r="BL184" s="154">
        <v>8.5999999999999993E-2</v>
      </c>
      <c r="BM184" s="154">
        <v>7.5999999999999998E-2</v>
      </c>
      <c r="BN184" s="154">
        <v>0.34799999999999998</v>
      </c>
      <c r="DU184" s="4"/>
      <c r="DZ184" s="196"/>
      <c r="EA184" s="196"/>
      <c r="EB184" s="196"/>
      <c r="EC184" s="196"/>
      <c r="ED184" s="196"/>
      <c r="EE184" s="196"/>
    </row>
    <row r="185" spans="30:135" ht="13" x14ac:dyDescent="0.15">
      <c r="AD185" s="144">
        <f t="shared" si="94"/>
        <v>84.578947368421055</v>
      </c>
      <c r="AE185" s="144">
        <f t="shared" si="95"/>
        <v>82.762912258867459</v>
      </c>
      <c r="AF185" s="149">
        <v>106</v>
      </c>
      <c r="AG185" s="150" t="s">
        <v>414</v>
      </c>
      <c r="AH185" s="149">
        <v>19</v>
      </c>
      <c r="AI185" s="151">
        <v>1</v>
      </c>
      <c r="AJ185" s="152">
        <v>1607</v>
      </c>
      <c r="AK185" s="152">
        <v>1330</v>
      </c>
      <c r="AL185" s="149">
        <v>0.82799999999999996</v>
      </c>
      <c r="AM185" s="152">
        <v>664</v>
      </c>
      <c r="AN185" s="152">
        <v>469</v>
      </c>
      <c r="AO185" s="152">
        <v>1133</v>
      </c>
      <c r="AP185" s="153">
        <v>0.41399999999999998</v>
      </c>
      <c r="AQ185" s="153">
        <v>0.45300000000000001</v>
      </c>
      <c r="AR185" s="154">
        <v>0.189</v>
      </c>
      <c r="AS185" s="155">
        <v>0.13</v>
      </c>
      <c r="AT185" s="154">
        <v>9.6000000000000002E-2</v>
      </c>
      <c r="AU185" s="154">
        <v>0.39300000000000002</v>
      </c>
      <c r="AW185" s="196"/>
      <c r="AX185" s="144">
        <f t="shared" si="96"/>
        <v>75.724937862468934</v>
      </c>
      <c r="AY185" s="149">
        <v>106</v>
      </c>
      <c r="AZ185" s="150" t="s">
        <v>415</v>
      </c>
      <c r="BA185" s="149">
        <v>14</v>
      </c>
      <c r="BB185" s="151">
        <v>1</v>
      </c>
      <c r="BC185" s="152">
        <v>1207</v>
      </c>
      <c r="BD185" s="152">
        <v>914</v>
      </c>
      <c r="BE185" s="149">
        <v>0.75700000000000001</v>
      </c>
      <c r="BF185" s="152">
        <v>504</v>
      </c>
      <c r="BG185" s="152">
        <v>331</v>
      </c>
      <c r="BH185" s="152">
        <v>835</v>
      </c>
      <c r="BI185" s="153">
        <v>0.39600000000000002</v>
      </c>
      <c r="BJ185" s="153">
        <v>0.438</v>
      </c>
      <c r="BK185" s="154">
        <v>0.19800000000000001</v>
      </c>
      <c r="BL185" s="154">
        <v>0.13300000000000001</v>
      </c>
      <c r="BM185" s="154">
        <v>0.107</v>
      </c>
      <c r="BN185" s="154">
        <v>0.36899999999999999</v>
      </c>
      <c r="DU185" s="4"/>
      <c r="DZ185" s="196"/>
      <c r="EA185" s="196"/>
      <c r="EB185" s="196"/>
      <c r="EC185" s="196"/>
      <c r="ED185" s="196"/>
      <c r="EE185" s="196"/>
    </row>
    <row r="186" spans="30:135" ht="13" x14ac:dyDescent="0.15">
      <c r="AD186" s="144">
        <f t="shared" si="94"/>
        <v>88.181818181818187</v>
      </c>
      <c r="AE186" s="144">
        <f t="shared" si="95"/>
        <v>82.680412371134011</v>
      </c>
      <c r="AF186" s="149">
        <v>107</v>
      </c>
      <c r="AG186" s="150" t="s">
        <v>416</v>
      </c>
      <c r="AH186" s="149">
        <v>22</v>
      </c>
      <c r="AI186" s="151">
        <v>1</v>
      </c>
      <c r="AJ186" s="152">
        <v>1940</v>
      </c>
      <c r="AK186" s="152">
        <v>1604</v>
      </c>
      <c r="AL186" s="149">
        <v>0.82699999999999996</v>
      </c>
      <c r="AM186" s="152">
        <v>871</v>
      </c>
      <c r="AN186" s="152">
        <v>588</v>
      </c>
      <c r="AO186" s="152">
        <v>1459</v>
      </c>
      <c r="AP186" s="153">
        <v>0.40300000000000002</v>
      </c>
      <c r="AQ186" s="153">
        <v>0.44900000000000001</v>
      </c>
      <c r="AR186" s="154">
        <v>0.152</v>
      </c>
      <c r="AS186" s="154">
        <v>0.112</v>
      </c>
      <c r="AT186" s="155">
        <v>0.08</v>
      </c>
      <c r="AU186" s="154">
        <v>0.39200000000000002</v>
      </c>
      <c r="AW186" s="196"/>
      <c r="AX186" s="144">
        <f t="shared" si="96"/>
        <v>75.897129186602868</v>
      </c>
      <c r="AY186" s="149">
        <v>107</v>
      </c>
      <c r="AZ186" s="150" t="s">
        <v>417</v>
      </c>
      <c r="BA186" s="149">
        <v>20</v>
      </c>
      <c r="BB186" s="151">
        <v>1</v>
      </c>
      <c r="BC186" s="152">
        <v>1672</v>
      </c>
      <c r="BD186" s="152">
        <v>1269</v>
      </c>
      <c r="BE186" s="149">
        <v>0.75900000000000001</v>
      </c>
      <c r="BF186" s="152">
        <v>707</v>
      </c>
      <c r="BG186" s="152">
        <v>436</v>
      </c>
      <c r="BH186" s="152">
        <v>1143</v>
      </c>
      <c r="BI186" s="153">
        <v>0.38100000000000001</v>
      </c>
      <c r="BJ186" s="151">
        <v>0.42</v>
      </c>
      <c r="BK186" s="154">
        <v>0.19700000000000001</v>
      </c>
      <c r="BL186" s="154">
        <v>0.13600000000000001</v>
      </c>
      <c r="BM186" s="154">
        <v>0.104</v>
      </c>
      <c r="BN186" s="154">
        <v>0.373</v>
      </c>
      <c r="DU186" s="4"/>
      <c r="DZ186" s="196"/>
      <c r="EA186" s="196"/>
      <c r="EB186" s="196"/>
      <c r="EC186" s="196"/>
      <c r="ED186" s="196"/>
      <c r="EE186" s="196"/>
    </row>
    <row r="187" spans="30:135" ht="13" x14ac:dyDescent="0.15">
      <c r="AD187" s="144">
        <f t="shared" si="94"/>
        <v>84.565217391304358</v>
      </c>
      <c r="AE187" s="144">
        <f t="shared" si="95"/>
        <v>82.673521850899746</v>
      </c>
      <c r="AF187" s="149">
        <v>108</v>
      </c>
      <c r="AG187" s="150" t="s">
        <v>418</v>
      </c>
      <c r="AH187" s="149">
        <v>23</v>
      </c>
      <c r="AI187" s="151">
        <v>1</v>
      </c>
      <c r="AJ187" s="152">
        <v>1945</v>
      </c>
      <c r="AK187" s="152">
        <v>1608</v>
      </c>
      <c r="AL187" s="149">
        <v>0.82699999999999996</v>
      </c>
      <c r="AM187" s="152">
        <v>817</v>
      </c>
      <c r="AN187" s="152">
        <v>607</v>
      </c>
      <c r="AO187" s="152">
        <v>1424</v>
      </c>
      <c r="AP187" s="153">
        <v>0.42599999999999999</v>
      </c>
      <c r="AQ187" s="153">
        <v>0.47599999999999998</v>
      </c>
      <c r="AR187" s="154">
        <v>0.17499999999999999</v>
      </c>
      <c r="AS187" s="155">
        <v>0.11</v>
      </c>
      <c r="AT187" s="154">
        <v>8.5000000000000006E-2</v>
      </c>
      <c r="AU187" s="154">
        <v>0.39300000000000002</v>
      </c>
      <c r="AW187" s="196"/>
      <c r="AX187" s="144">
        <f t="shared" si="96"/>
        <v>76.004464285714292</v>
      </c>
      <c r="AY187" s="149">
        <v>108</v>
      </c>
      <c r="AZ187" s="150" t="s">
        <v>419</v>
      </c>
      <c r="BA187" s="149">
        <v>20</v>
      </c>
      <c r="BB187" s="151">
        <v>1</v>
      </c>
      <c r="BC187" s="152">
        <v>1792</v>
      </c>
      <c r="BD187" s="152">
        <v>1362</v>
      </c>
      <c r="BE187" s="149">
        <v>0.76</v>
      </c>
      <c r="BF187" s="152">
        <v>750</v>
      </c>
      <c r="BG187" s="152">
        <v>478</v>
      </c>
      <c r="BH187" s="152">
        <v>1228</v>
      </c>
      <c r="BI187" s="153">
        <v>0.38900000000000001</v>
      </c>
      <c r="BJ187" s="153">
        <v>0.42399999999999999</v>
      </c>
      <c r="BK187" s="154">
        <v>0.192</v>
      </c>
      <c r="BL187" s="154">
        <v>0.14699999999999999</v>
      </c>
      <c r="BM187" s="154">
        <v>0.11700000000000001</v>
      </c>
      <c r="BN187" s="154">
        <v>0.372</v>
      </c>
      <c r="DU187" s="4"/>
      <c r="DZ187" s="196"/>
      <c r="EA187" s="196"/>
      <c r="EB187" s="196"/>
      <c r="EC187" s="196"/>
      <c r="ED187" s="196"/>
      <c r="EE187" s="196"/>
    </row>
    <row r="188" spans="30:135" ht="13" x14ac:dyDescent="0.15">
      <c r="AD188" s="144">
        <f t="shared" si="94"/>
        <v>83.2</v>
      </c>
      <c r="AE188" s="144">
        <f t="shared" si="95"/>
        <v>82.451923076923066</v>
      </c>
      <c r="AF188" s="149">
        <v>109</v>
      </c>
      <c r="AG188" s="150" t="s">
        <v>420</v>
      </c>
      <c r="AH188" s="149">
        <v>20</v>
      </c>
      <c r="AI188" s="151">
        <v>1</v>
      </c>
      <c r="AJ188" s="152">
        <v>1664</v>
      </c>
      <c r="AK188" s="152">
        <v>1372</v>
      </c>
      <c r="AL188" s="149">
        <v>0.82499999999999996</v>
      </c>
      <c r="AM188" s="152">
        <v>729</v>
      </c>
      <c r="AN188" s="152">
        <v>487</v>
      </c>
      <c r="AO188" s="152">
        <v>1216</v>
      </c>
      <c r="AP188" s="151">
        <v>0.4</v>
      </c>
      <c r="AQ188" s="153">
        <v>0.46100000000000002</v>
      </c>
      <c r="AR188" s="154">
        <v>0.17399999999999999</v>
      </c>
      <c r="AS188" s="155">
        <v>0.11</v>
      </c>
      <c r="AT188" s="154">
        <v>7.8E-2</v>
      </c>
      <c r="AU188" s="154">
        <v>0.38300000000000001</v>
      </c>
      <c r="AW188" s="196"/>
      <c r="AX188" s="144">
        <f t="shared" si="96"/>
        <v>76.016830294530152</v>
      </c>
      <c r="AY188" s="149">
        <v>109</v>
      </c>
      <c r="AZ188" s="150" t="s">
        <v>421</v>
      </c>
      <c r="BA188" s="149">
        <v>18</v>
      </c>
      <c r="BB188" s="151">
        <v>1</v>
      </c>
      <c r="BC188" s="152">
        <v>1426</v>
      </c>
      <c r="BD188" s="152">
        <v>1084</v>
      </c>
      <c r="BE188" s="149">
        <v>0.76</v>
      </c>
      <c r="BF188" s="152">
        <v>574</v>
      </c>
      <c r="BG188" s="152">
        <v>377</v>
      </c>
      <c r="BH188" s="152">
        <v>951</v>
      </c>
      <c r="BI188" s="153">
        <v>0.39600000000000002</v>
      </c>
      <c r="BJ188" s="151">
        <v>0.45</v>
      </c>
      <c r="BK188" s="154">
        <v>0.22900000000000001</v>
      </c>
      <c r="BL188" s="155">
        <v>0.12</v>
      </c>
      <c r="BM188" s="154">
        <v>7.5999999999999998E-2</v>
      </c>
      <c r="BN188" s="154">
        <v>0.35799999999999998</v>
      </c>
      <c r="DU188" s="4"/>
      <c r="DZ188" s="196"/>
      <c r="EA188" s="196"/>
      <c r="EB188" s="196"/>
      <c r="EC188" s="196"/>
      <c r="ED188" s="196"/>
      <c r="EE188" s="196"/>
    </row>
    <row r="189" spans="30:135" ht="13" x14ac:dyDescent="0.15">
      <c r="AD189" s="144">
        <f t="shared" si="94"/>
        <v>85.666666666666657</v>
      </c>
      <c r="AE189" s="144">
        <f t="shared" si="95"/>
        <v>82.545858810450241</v>
      </c>
      <c r="AF189" s="149">
        <v>110</v>
      </c>
      <c r="AG189" s="150" t="s">
        <v>389</v>
      </c>
      <c r="AH189" s="149">
        <v>21</v>
      </c>
      <c r="AI189" s="151">
        <v>1</v>
      </c>
      <c r="AJ189" s="152">
        <v>1799</v>
      </c>
      <c r="AK189" s="152">
        <v>1485</v>
      </c>
      <c r="AL189" s="149">
        <v>0.82499999999999996</v>
      </c>
      <c r="AM189" s="152">
        <v>744</v>
      </c>
      <c r="AN189" s="152">
        <v>584</v>
      </c>
      <c r="AO189" s="152">
        <v>1328</v>
      </c>
      <c r="AP189" s="151">
        <v>0.44</v>
      </c>
      <c r="AQ189" s="153">
        <v>0.47599999999999998</v>
      </c>
      <c r="AR189" s="154">
        <v>0.18099999999999999</v>
      </c>
      <c r="AS189" s="154">
        <v>9.7000000000000003E-2</v>
      </c>
      <c r="AT189" s="154">
        <v>8.2000000000000003E-2</v>
      </c>
      <c r="AU189" s="154">
        <v>0.39500000000000002</v>
      </c>
      <c r="AW189" s="196"/>
      <c r="AX189" s="144">
        <f t="shared" si="96"/>
        <v>76.024411508282469</v>
      </c>
      <c r="AY189" s="149">
        <v>110</v>
      </c>
      <c r="AZ189" s="150" t="s">
        <v>422</v>
      </c>
      <c r="BA189" s="149">
        <v>14</v>
      </c>
      <c r="BB189" s="151">
        <v>1</v>
      </c>
      <c r="BC189" s="152">
        <v>1147</v>
      </c>
      <c r="BD189" s="152">
        <v>872</v>
      </c>
      <c r="BE189" s="149">
        <v>0.76</v>
      </c>
      <c r="BF189" s="152">
        <v>476</v>
      </c>
      <c r="BG189" s="152">
        <v>314</v>
      </c>
      <c r="BH189" s="152">
        <v>790</v>
      </c>
      <c r="BI189" s="153">
        <v>0.39700000000000002</v>
      </c>
      <c r="BJ189" s="153">
        <v>0.45500000000000002</v>
      </c>
      <c r="BK189" s="154">
        <v>0.22700000000000001</v>
      </c>
      <c r="BL189" s="155">
        <v>0.1</v>
      </c>
      <c r="BM189" s="154">
        <v>8.6999999999999994E-2</v>
      </c>
      <c r="BN189" s="154">
        <v>0.34799999999999998</v>
      </c>
      <c r="DU189" s="4"/>
      <c r="DZ189" s="196"/>
      <c r="EA189" s="196"/>
      <c r="EB189" s="196"/>
      <c r="EC189" s="196"/>
      <c r="ED189" s="196"/>
      <c r="EE189" s="196"/>
    </row>
    <row r="190" spans="30:135" ht="13" x14ac:dyDescent="0.15">
      <c r="AD190" s="144">
        <f t="shared" si="94"/>
        <v>73.578947368421055</v>
      </c>
      <c r="AE190" s="144">
        <f t="shared" si="95"/>
        <v>82.546494992846917</v>
      </c>
      <c r="AF190" s="149">
        <v>111</v>
      </c>
      <c r="AG190" s="150" t="s">
        <v>423</v>
      </c>
      <c r="AH190" s="149">
        <v>19</v>
      </c>
      <c r="AI190" s="151">
        <v>1</v>
      </c>
      <c r="AJ190" s="152">
        <v>1398</v>
      </c>
      <c r="AK190" s="152">
        <v>1154</v>
      </c>
      <c r="AL190" s="149">
        <v>0.82499999999999996</v>
      </c>
      <c r="AM190" s="152">
        <v>666</v>
      </c>
      <c r="AN190" s="152">
        <v>434</v>
      </c>
      <c r="AO190" s="152">
        <v>1100</v>
      </c>
      <c r="AP190" s="153">
        <v>0.39500000000000002</v>
      </c>
      <c r="AQ190" s="153">
        <v>0.45600000000000002</v>
      </c>
      <c r="AR190" s="154">
        <v>0.14399999999999999</v>
      </c>
      <c r="AS190" s="154">
        <v>8.4000000000000005E-2</v>
      </c>
      <c r="AT190" s="154">
        <v>7.1999999999999995E-2</v>
      </c>
      <c r="AU190" s="154">
        <v>0.374</v>
      </c>
      <c r="AW190" s="196"/>
      <c r="AX190" s="144">
        <f t="shared" si="96"/>
        <v>76.081871345029242</v>
      </c>
      <c r="AY190" s="149">
        <v>111</v>
      </c>
      <c r="AZ190" s="150" t="s">
        <v>424</v>
      </c>
      <c r="BA190" s="149">
        <v>21</v>
      </c>
      <c r="BB190" s="151">
        <v>1</v>
      </c>
      <c r="BC190" s="152">
        <v>1710</v>
      </c>
      <c r="BD190" s="152">
        <v>1301</v>
      </c>
      <c r="BE190" s="149">
        <v>0.76100000000000001</v>
      </c>
      <c r="BF190" s="152">
        <v>795</v>
      </c>
      <c r="BG190" s="152">
        <v>478</v>
      </c>
      <c r="BH190" s="152">
        <v>1273</v>
      </c>
      <c r="BI190" s="153">
        <v>0.375</v>
      </c>
      <c r="BJ190" s="153">
        <v>0.43099999999999999</v>
      </c>
      <c r="BK190" s="154">
        <v>0.17499999999999999</v>
      </c>
      <c r="BL190" s="154">
        <v>9.4E-2</v>
      </c>
      <c r="BM190" s="154">
        <v>7.6999999999999999E-2</v>
      </c>
      <c r="BN190" s="154">
        <v>0.35099999999999998</v>
      </c>
      <c r="DU190" s="4"/>
      <c r="DZ190" s="196"/>
      <c r="EA190" s="196"/>
      <c r="EB190" s="196"/>
      <c r="EC190" s="196"/>
      <c r="ED190" s="196"/>
      <c r="EE190" s="196"/>
    </row>
    <row r="191" spans="30:135" ht="13" x14ac:dyDescent="0.15">
      <c r="AD191" s="144">
        <f t="shared" si="94"/>
        <v>78.600000000000009</v>
      </c>
      <c r="AE191" s="144">
        <f t="shared" si="95"/>
        <v>82.379134860050897</v>
      </c>
      <c r="AF191" s="149">
        <v>112</v>
      </c>
      <c r="AG191" s="150" t="s">
        <v>425</v>
      </c>
      <c r="AH191" s="149">
        <v>20</v>
      </c>
      <c r="AI191" s="151">
        <v>1</v>
      </c>
      <c r="AJ191" s="152">
        <v>1572</v>
      </c>
      <c r="AK191" s="152">
        <v>1295</v>
      </c>
      <c r="AL191" s="149">
        <v>0.82399999999999995</v>
      </c>
      <c r="AM191" s="152">
        <v>687</v>
      </c>
      <c r="AN191" s="152">
        <v>448</v>
      </c>
      <c r="AO191" s="152">
        <v>1135</v>
      </c>
      <c r="AP191" s="153">
        <v>0.39500000000000002</v>
      </c>
      <c r="AQ191" s="153">
        <v>0.46700000000000003</v>
      </c>
      <c r="AR191" s="154">
        <v>0.191</v>
      </c>
      <c r="AS191" s="154">
        <v>0.10299999999999999</v>
      </c>
      <c r="AT191" s="154">
        <v>8.4000000000000005E-2</v>
      </c>
      <c r="AU191" s="154">
        <v>0.36699999999999999</v>
      </c>
      <c r="AW191" s="196"/>
      <c r="AX191" s="144">
        <f t="shared" si="96"/>
        <v>76.068965517241381</v>
      </c>
      <c r="AY191" s="149">
        <v>112</v>
      </c>
      <c r="AZ191" s="150" t="s">
        <v>426</v>
      </c>
      <c r="BA191" s="149">
        <v>15</v>
      </c>
      <c r="BB191" s="151">
        <v>1</v>
      </c>
      <c r="BC191" s="152">
        <v>1450</v>
      </c>
      <c r="BD191" s="152">
        <v>1103</v>
      </c>
      <c r="BE191" s="149">
        <v>0.76100000000000001</v>
      </c>
      <c r="BF191" s="152">
        <v>600</v>
      </c>
      <c r="BG191" s="152">
        <v>390</v>
      </c>
      <c r="BH191" s="152">
        <v>990</v>
      </c>
      <c r="BI191" s="153">
        <v>0.39400000000000002</v>
      </c>
      <c r="BJ191" s="153">
        <v>0.443</v>
      </c>
      <c r="BK191" s="154">
        <v>0.20699999999999999</v>
      </c>
      <c r="BL191" s="154">
        <v>0.13100000000000001</v>
      </c>
      <c r="BM191" s="155">
        <v>0.09</v>
      </c>
      <c r="BN191" s="154">
        <v>0.36399999999999999</v>
      </c>
      <c r="DU191" s="4"/>
      <c r="DZ191" s="196"/>
      <c r="EA191" s="196"/>
      <c r="EB191" s="196"/>
      <c r="EC191" s="196"/>
      <c r="ED191" s="196"/>
      <c r="EE191" s="196"/>
    </row>
    <row r="192" spans="30:135" ht="13" x14ac:dyDescent="0.15">
      <c r="AD192" s="144">
        <f t="shared" si="94"/>
        <v>85.347826086956516</v>
      </c>
      <c r="AE192" s="144">
        <f t="shared" si="95"/>
        <v>82.32297503820682</v>
      </c>
      <c r="AF192" s="149">
        <v>113</v>
      </c>
      <c r="AG192" s="150" t="s">
        <v>427</v>
      </c>
      <c r="AH192" s="149">
        <v>23</v>
      </c>
      <c r="AI192" s="151">
        <v>1</v>
      </c>
      <c r="AJ192" s="152">
        <v>1963</v>
      </c>
      <c r="AK192" s="152">
        <v>1616</v>
      </c>
      <c r="AL192" s="149">
        <v>0.82299999999999995</v>
      </c>
      <c r="AM192" s="152">
        <v>854</v>
      </c>
      <c r="AN192" s="152">
        <v>542</v>
      </c>
      <c r="AO192" s="152">
        <v>1396</v>
      </c>
      <c r="AP192" s="153">
        <v>0.38800000000000001</v>
      </c>
      <c r="AQ192" s="153">
        <v>0.44800000000000001</v>
      </c>
      <c r="AR192" s="154">
        <v>0.16600000000000001</v>
      </c>
      <c r="AS192" s="154">
        <v>0.14299999999999999</v>
      </c>
      <c r="AT192" s="154">
        <v>0.104</v>
      </c>
      <c r="AU192" s="154">
        <v>0.38600000000000001</v>
      </c>
      <c r="AW192" s="196"/>
      <c r="AX192" s="144">
        <f t="shared" si="96"/>
        <v>76.171428571428564</v>
      </c>
      <c r="AY192" s="149">
        <v>113</v>
      </c>
      <c r="AZ192" s="150" t="s">
        <v>428</v>
      </c>
      <c r="BA192" s="149">
        <v>21</v>
      </c>
      <c r="BB192" s="151">
        <v>1</v>
      </c>
      <c r="BC192" s="152">
        <v>1750</v>
      </c>
      <c r="BD192" s="152">
        <v>1333</v>
      </c>
      <c r="BE192" s="149">
        <v>0.76200000000000001</v>
      </c>
      <c r="BF192" s="152">
        <v>634</v>
      </c>
      <c r="BG192" s="152">
        <v>471</v>
      </c>
      <c r="BH192" s="152">
        <v>1105</v>
      </c>
      <c r="BI192" s="153">
        <v>0.42599999999999999</v>
      </c>
      <c r="BJ192" s="151">
        <v>0.47</v>
      </c>
      <c r="BK192" s="154">
        <v>0.255</v>
      </c>
      <c r="BL192" s="154">
        <v>0.127</v>
      </c>
      <c r="BM192" s="154">
        <v>9.2999999999999999E-2</v>
      </c>
      <c r="BN192" s="155">
        <v>0.37</v>
      </c>
      <c r="DU192" s="4"/>
      <c r="DZ192" s="196"/>
      <c r="EA192" s="196"/>
      <c r="EB192" s="196"/>
      <c r="EC192" s="196"/>
      <c r="ED192" s="196"/>
      <c r="EE192" s="196"/>
    </row>
    <row r="193" spans="30:135" ht="13" x14ac:dyDescent="0.15">
      <c r="AD193" s="144">
        <f t="shared" si="94"/>
        <v>85.8</v>
      </c>
      <c r="AE193" s="144">
        <f t="shared" si="95"/>
        <v>82.226107226107231</v>
      </c>
      <c r="AF193" s="149">
        <v>114</v>
      </c>
      <c r="AG193" s="150" t="s">
        <v>417</v>
      </c>
      <c r="AH193" s="149">
        <v>20</v>
      </c>
      <c r="AI193" s="151">
        <v>1</v>
      </c>
      <c r="AJ193" s="152">
        <v>1716</v>
      </c>
      <c r="AK193" s="152">
        <v>1411</v>
      </c>
      <c r="AL193" s="149">
        <v>0.82199999999999995</v>
      </c>
      <c r="AM193" s="152">
        <v>699</v>
      </c>
      <c r="AN193" s="152">
        <v>523</v>
      </c>
      <c r="AO193" s="152">
        <v>1222</v>
      </c>
      <c r="AP193" s="153">
        <v>0.42799999999999999</v>
      </c>
      <c r="AQ193" s="153">
        <v>0.46400000000000002</v>
      </c>
      <c r="AR193" s="154">
        <v>0.185</v>
      </c>
      <c r="AS193" s="154">
        <v>0.129</v>
      </c>
      <c r="AT193" s="154">
        <v>0.104</v>
      </c>
      <c r="AU193" s="154">
        <v>0.39500000000000002</v>
      </c>
      <c r="AW193" s="196"/>
      <c r="AX193" s="144">
        <f t="shared" si="96"/>
        <v>76.301476301476299</v>
      </c>
      <c r="AY193" s="149">
        <v>114</v>
      </c>
      <c r="AZ193" s="150" t="s">
        <v>429</v>
      </c>
      <c r="BA193" s="149">
        <v>17</v>
      </c>
      <c r="BB193" s="151">
        <v>1</v>
      </c>
      <c r="BC193" s="152">
        <v>1287</v>
      </c>
      <c r="BD193" s="152">
        <v>982</v>
      </c>
      <c r="BE193" s="149">
        <v>0.76300000000000001</v>
      </c>
      <c r="BF193" s="152">
        <v>607</v>
      </c>
      <c r="BG193" s="152">
        <v>362</v>
      </c>
      <c r="BH193" s="152">
        <v>969</v>
      </c>
      <c r="BI193" s="153">
        <v>0.374</v>
      </c>
      <c r="BJ193" s="153">
        <v>0.42899999999999999</v>
      </c>
      <c r="BK193" s="154">
        <v>0.17100000000000001</v>
      </c>
      <c r="BL193" s="154">
        <v>8.7999999999999995E-2</v>
      </c>
      <c r="BM193" s="154">
        <v>6.9000000000000006E-2</v>
      </c>
      <c r="BN193" s="154">
        <v>0.35399999999999998</v>
      </c>
      <c r="DU193" s="4"/>
      <c r="DZ193" s="196"/>
      <c r="EA193" s="196"/>
      <c r="EB193" s="196"/>
      <c r="EC193" s="196"/>
      <c r="ED193" s="196"/>
      <c r="EE193" s="196"/>
    </row>
    <row r="194" spans="30:135" ht="13" x14ac:dyDescent="0.15">
      <c r="AD194" s="144">
        <f t="shared" si="94"/>
        <v>79.333333333333343</v>
      </c>
      <c r="AE194" s="144">
        <f t="shared" si="95"/>
        <v>82.195378151260499</v>
      </c>
      <c r="AF194" s="149">
        <v>115</v>
      </c>
      <c r="AG194" s="150" t="s">
        <v>430</v>
      </c>
      <c r="AH194" s="149">
        <v>24</v>
      </c>
      <c r="AI194" s="151">
        <v>1</v>
      </c>
      <c r="AJ194" s="152">
        <v>1904</v>
      </c>
      <c r="AK194" s="152">
        <v>1565</v>
      </c>
      <c r="AL194" s="149">
        <v>0.82199999999999995</v>
      </c>
      <c r="AM194" s="152">
        <v>785</v>
      </c>
      <c r="AN194" s="152">
        <v>556</v>
      </c>
      <c r="AO194" s="152">
        <v>1341</v>
      </c>
      <c r="AP194" s="153">
        <v>0.41499999999999998</v>
      </c>
      <c r="AQ194" s="153">
        <v>0.47499999999999998</v>
      </c>
      <c r="AR194" s="154">
        <v>0.19400000000000001</v>
      </c>
      <c r="AS194" s="154">
        <v>0.11700000000000001</v>
      </c>
      <c r="AT194" s="154">
        <v>9.2999999999999999E-2</v>
      </c>
      <c r="AU194" s="154">
        <v>0.38500000000000001</v>
      </c>
      <c r="AW194" s="196"/>
      <c r="AX194" s="144">
        <f t="shared" si="96"/>
        <v>76.321709786276713</v>
      </c>
      <c r="AY194" s="149">
        <v>115</v>
      </c>
      <c r="AZ194" s="150" t="s">
        <v>367</v>
      </c>
      <c r="BA194" s="149">
        <v>22</v>
      </c>
      <c r="BB194" s="151">
        <v>1</v>
      </c>
      <c r="BC194" s="152">
        <v>1778</v>
      </c>
      <c r="BD194" s="152">
        <v>1357</v>
      </c>
      <c r="BE194" s="149">
        <v>0.76300000000000001</v>
      </c>
      <c r="BF194" s="152">
        <v>804</v>
      </c>
      <c r="BG194" s="152">
        <v>507</v>
      </c>
      <c r="BH194" s="152">
        <v>1311</v>
      </c>
      <c r="BI194" s="153">
        <v>0.38700000000000001</v>
      </c>
      <c r="BJ194" s="153">
        <v>0.43099999999999999</v>
      </c>
      <c r="BK194" s="155">
        <v>0.19</v>
      </c>
      <c r="BL194" s="154">
        <v>9.0999999999999998E-2</v>
      </c>
      <c r="BM194" s="154">
        <v>7.4999999999999997E-2</v>
      </c>
      <c r="BN194" s="154">
        <v>0.35299999999999998</v>
      </c>
      <c r="DU194" s="4"/>
      <c r="DZ194" s="196"/>
      <c r="EA194" s="196"/>
      <c r="EB194" s="196"/>
      <c r="EC194" s="196"/>
      <c r="ED194" s="196"/>
      <c r="EE194" s="196"/>
    </row>
    <row r="195" spans="30:135" ht="13" x14ac:dyDescent="0.15">
      <c r="AD195" s="144">
        <f t="shared" si="94"/>
        <v>84.149999999999991</v>
      </c>
      <c r="AE195" s="144">
        <f t="shared" si="95"/>
        <v>82.234105763517533</v>
      </c>
      <c r="AF195" s="149">
        <v>116</v>
      </c>
      <c r="AG195" s="150" t="s">
        <v>431</v>
      </c>
      <c r="AH195" s="149">
        <v>20</v>
      </c>
      <c r="AI195" s="151">
        <v>1</v>
      </c>
      <c r="AJ195" s="152">
        <v>1683</v>
      </c>
      <c r="AK195" s="152">
        <v>1384</v>
      </c>
      <c r="AL195" s="149">
        <v>0.82199999999999995</v>
      </c>
      <c r="AM195" s="152">
        <v>757</v>
      </c>
      <c r="AN195" s="152">
        <v>510</v>
      </c>
      <c r="AO195" s="152">
        <v>1267</v>
      </c>
      <c r="AP195" s="153">
        <v>0.40300000000000002</v>
      </c>
      <c r="AQ195" s="153">
        <v>0.435</v>
      </c>
      <c r="AR195" s="154">
        <v>0.13200000000000001</v>
      </c>
      <c r="AS195" s="154">
        <v>0.13700000000000001</v>
      </c>
      <c r="AT195" s="154">
        <v>0.108</v>
      </c>
      <c r="AU195" s="154">
        <v>0.40300000000000002</v>
      </c>
      <c r="AW195" s="196"/>
      <c r="AX195" s="144">
        <f t="shared" si="96"/>
        <v>76.414189837008621</v>
      </c>
      <c r="AY195" s="149">
        <v>116</v>
      </c>
      <c r="AZ195" s="150" t="s">
        <v>432</v>
      </c>
      <c r="BA195" s="149">
        <v>13</v>
      </c>
      <c r="BB195" s="151">
        <v>1</v>
      </c>
      <c r="BC195" s="152">
        <v>1043</v>
      </c>
      <c r="BD195" s="152">
        <v>797</v>
      </c>
      <c r="BE195" s="149">
        <v>0.76400000000000001</v>
      </c>
      <c r="BF195" s="152">
        <v>456</v>
      </c>
      <c r="BG195" s="152">
        <v>292</v>
      </c>
      <c r="BH195" s="152">
        <v>748</v>
      </c>
      <c r="BI195" s="151">
        <v>0.39</v>
      </c>
      <c r="BJ195" s="153">
        <v>0.42199999999999999</v>
      </c>
      <c r="BK195" s="154">
        <v>0.17599999999999999</v>
      </c>
      <c r="BL195" s="155">
        <v>0.13</v>
      </c>
      <c r="BM195" s="154">
        <v>9.7000000000000003E-2</v>
      </c>
      <c r="BN195" s="154">
        <v>0.376</v>
      </c>
      <c r="DU195" s="4"/>
      <c r="DZ195" s="196"/>
      <c r="EA195" s="196"/>
      <c r="EB195" s="196"/>
      <c r="EC195" s="196"/>
      <c r="ED195" s="196"/>
      <c r="EE195" s="196"/>
    </row>
    <row r="196" spans="30:135" ht="13" x14ac:dyDescent="0.15">
      <c r="AD196" s="144">
        <f t="shared" si="94"/>
        <v>77.869565217391298</v>
      </c>
      <c r="AE196" s="144">
        <f t="shared" si="95"/>
        <v>82.244556113902846</v>
      </c>
      <c r="AF196" s="149">
        <v>117</v>
      </c>
      <c r="AG196" s="150" t="s">
        <v>433</v>
      </c>
      <c r="AH196" s="149">
        <v>23</v>
      </c>
      <c r="AI196" s="151">
        <v>1</v>
      </c>
      <c r="AJ196" s="152">
        <v>1791</v>
      </c>
      <c r="AK196" s="152">
        <v>1473</v>
      </c>
      <c r="AL196" s="149">
        <v>0.82199999999999995</v>
      </c>
      <c r="AM196" s="152">
        <v>789</v>
      </c>
      <c r="AN196" s="152">
        <v>495</v>
      </c>
      <c r="AO196" s="152">
        <v>1284</v>
      </c>
      <c r="AP196" s="153">
        <v>0.38600000000000001</v>
      </c>
      <c r="AQ196" s="153">
        <v>0.46700000000000003</v>
      </c>
      <c r="AR196" s="154">
        <v>0.183</v>
      </c>
      <c r="AS196" s="154">
        <v>0.11700000000000001</v>
      </c>
      <c r="AT196" s="155">
        <v>0.09</v>
      </c>
      <c r="AU196" s="154">
        <v>0.36699999999999999</v>
      </c>
      <c r="AW196" s="196"/>
      <c r="AX196" s="144">
        <f t="shared" si="96"/>
        <v>76.476476476476478</v>
      </c>
      <c r="AY196" s="149">
        <v>117</v>
      </c>
      <c r="AZ196" s="150" t="s">
        <v>434</v>
      </c>
      <c r="BA196" s="149">
        <v>25</v>
      </c>
      <c r="BB196" s="151">
        <v>1</v>
      </c>
      <c r="BC196" s="152">
        <v>1998</v>
      </c>
      <c r="BD196" s="152">
        <v>1528</v>
      </c>
      <c r="BE196" s="149">
        <v>0.76500000000000001</v>
      </c>
      <c r="BF196" s="152">
        <v>785</v>
      </c>
      <c r="BG196" s="152">
        <v>560</v>
      </c>
      <c r="BH196" s="152">
        <v>1345</v>
      </c>
      <c r="BI196" s="153">
        <v>0.41599999999999998</v>
      </c>
      <c r="BJ196" s="153">
        <v>0.45700000000000002</v>
      </c>
      <c r="BK196" s="154">
        <v>0.23200000000000001</v>
      </c>
      <c r="BL196" s="154">
        <v>0.11600000000000001</v>
      </c>
      <c r="BM196" s="154">
        <v>8.7999999999999995E-2</v>
      </c>
      <c r="BN196" s="154">
        <v>0.36699999999999999</v>
      </c>
      <c r="DU196" s="4"/>
      <c r="DZ196" s="196"/>
      <c r="EA196" s="196"/>
      <c r="EB196" s="196"/>
      <c r="EC196" s="196"/>
      <c r="ED196" s="196"/>
      <c r="EE196" s="196"/>
    </row>
    <row r="197" spans="30:135" ht="13" x14ac:dyDescent="0.15">
      <c r="AD197" s="144">
        <f t="shared" si="94"/>
        <v>74.933333333333337</v>
      </c>
      <c r="AE197" s="144">
        <f t="shared" si="95"/>
        <v>82.117437722419922</v>
      </c>
      <c r="AF197" s="149">
        <v>118</v>
      </c>
      <c r="AG197" s="150" t="s">
        <v>315</v>
      </c>
      <c r="AH197" s="149">
        <v>15</v>
      </c>
      <c r="AI197" s="151">
        <v>1</v>
      </c>
      <c r="AJ197" s="152">
        <v>1124</v>
      </c>
      <c r="AK197" s="152">
        <v>923</v>
      </c>
      <c r="AL197" s="149">
        <v>0.82099999999999995</v>
      </c>
      <c r="AM197" s="152">
        <v>497</v>
      </c>
      <c r="AN197" s="152">
        <v>329</v>
      </c>
      <c r="AO197" s="152">
        <v>826</v>
      </c>
      <c r="AP197" s="153">
        <v>0.39800000000000002</v>
      </c>
      <c r="AQ197" s="153">
        <v>0.47599999999999998</v>
      </c>
      <c r="AR197" s="154">
        <v>0.187</v>
      </c>
      <c r="AS197" s="155">
        <v>0.09</v>
      </c>
      <c r="AT197" s="155">
        <v>0.06</v>
      </c>
      <c r="AU197" s="154">
        <v>0.36399999999999999</v>
      </c>
      <c r="AW197" s="196"/>
      <c r="AX197" s="144">
        <f t="shared" si="96"/>
        <v>76.536312849162016</v>
      </c>
      <c r="AY197" s="149">
        <v>118</v>
      </c>
      <c r="AZ197" s="150" t="s">
        <v>431</v>
      </c>
      <c r="BA197" s="149">
        <v>20</v>
      </c>
      <c r="BB197" s="151">
        <v>1</v>
      </c>
      <c r="BC197" s="152">
        <v>1611</v>
      </c>
      <c r="BD197" s="152">
        <v>1233</v>
      </c>
      <c r="BE197" s="149">
        <v>0.76500000000000001</v>
      </c>
      <c r="BF197" s="152">
        <v>604</v>
      </c>
      <c r="BG197" s="152">
        <v>441</v>
      </c>
      <c r="BH197" s="152">
        <v>1045</v>
      </c>
      <c r="BI197" s="153">
        <v>0.42199999999999999</v>
      </c>
      <c r="BJ197" s="153">
        <v>0.47699999999999998</v>
      </c>
      <c r="BK197" s="154">
        <v>0.25900000000000001</v>
      </c>
      <c r="BL197" s="154">
        <v>0.115</v>
      </c>
      <c r="BM197" s="154">
        <v>9.4E-2</v>
      </c>
      <c r="BN197" s="154">
        <v>0.35799999999999998</v>
      </c>
      <c r="DU197" s="4"/>
      <c r="DZ197" s="196"/>
      <c r="EA197" s="196"/>
      <c r="EB197" s="196"/>
      <c r="EC197" s="196"/>
      <c r="ED197" s="196"/>
      <c r="EE197" s="196"/>
    </row>
    <row r="198" spans="30:135" ht="13" x14ac:dyDescent="0.15">
      <c r="AD198" s="144">
        <f t="shared" si="94"/>
        <v>87.434782608695656</v>
      </c>
      <c r="AE198" s="144">
        <f t="shared" si="95"/>
        <v>82.098458478368968</v>
      </c>
      <c r="AF198" s="149">
        <v>119</v>
      </c>
      <c r="AG198" s="150" t="s">
        <v>435</v>
      </c>
      <c r="AH198" s="149">
        <v>23</v>
      </c>
      <c r="AI198" s="151">
        <v>1</v>
      </c>
      <c r="AJ198" s="152">
        <v>2011</v>
      </c>
      <c r="AK198" s="152">
        <v>1651</v>
      </c>
      <c r="AL198" s="149">
        <v>0.82099999999999995</v>
      </c>
      <c r="AM198" s="152">
        <v>889</v>
      </c>
      <c r="AN198" s="152">
        <v>619</v>
      </c>
      <c r="AO198" s="152">
        <v>1508</v>
      </c>
      <c r="AP198" s="151">
        <v>0.41</v>
      </c>
      <c r="AQ198" s="151">
        <v>0.47</v>
      </c>
      <c r="AR198" s="154">
        <v>0.17299999999999999</v>
      </c>
      <c r="AS198" s="154">
        <v>9.1999999999999998E-2</v>
      </c>
      <c r="AT198" s="154">
        <v>7.9000000000000001E-2</v>
      </c>
      <c r="AU198" s="154">
        <v>0.372</v>
      </c>
      <c r="AW198" s="196"/>
      <c r="AX198" s="144">
        <f t="shared" si="96"/>
        <v>76.552106430155206</v>
      </c>
      <c r="AY198" s="149">
        <v>119</v>
      </c>
      <c r="AZ198" s="150" t="s">
        <v>436</v>
      </c>
      <c r="BA198" s="149">
        <v>21</v>
      </c>
      <c r="BB198" s="151">
        <v>1</v>
      </c>
      <c r="BC198" s="152">
        <v>1804</v>
      </c>
      <c r="BD198" s="152">
        <v>1381</v>
      </c>
      <c r="BE198" s="149">
        <v>0.76600000000000001</v>
      </c>
      <c r="BF198" s="152">
        <v>795</v>
      </c>
      <c r="BG198" s="152">
        <v>514</v>
      </c>
      <c r="BH198" s="152">
        <v>1309</v>
      </c>
      <c r="BI198" s="153">
        <v>0.39300000000000002</v>
      </c>
      <c r="BJ198" s="153">
        <v>0.437</v>
      </c>
      <c r="BK198" s="154">
        <v>0.183</v>
      </c>
      <c r="BL198" s="154">
        <v>0.111</v>
      </c>
      <c r="BM198" s="154">
        <v>9.0999999999999998E-2</v>
      </c>
      <c r="BN198" s="154">
        <v>0.36399999999999999</v>
      </c>
      <c r="DU198" s="4"/>
      <c r="DZ198" s="196"/>
      <c r="EA198" s="196"/>
      <c r="EB198" s="196"/>
      <c r="EC198" s="196"/>
      <c r="ED198" s="196"/>
      <c r="EE198" s="196"/>
    </row>
    <row r="199" spans="30:135" ht="13" x14ac:dyDescent="0.15">
      <c r="AD199" s="144">
        <f t="shared" si="94"/>
        <v>72.428571428571431</v>
      </c>
      <c r="AE199" s="144">
        <f t="shared" si="95"/>
        <v>81.952662721893489</v>
      </c>
      <c r="AF199" s="149">
        <v>120</v>
      </c>
      <c r="AG199" s="150" t="s">
        <v>311</v>
      </c>
      <c r="AH199" s="149">
        <v>14</v>
      </c>
      <c r="AI199" s="151">
        <v>1</v>
      </c>
      <c r="AJ199" s="152">
        <v>1014</v>
      </c>
      <c r="AK199" s="152">
        <v>831</v>
      </c>
      <c r="AL199" s="149">
        <v>0.82</v>
      </c>
      <c r="AM199" s="152">
        <v>455</v>
      </c>
      <c r="AN199" s="152">
        <v>315</v>
      </c>
      <c r="AO199" s="152">
        <v>770</v>
      </c>
      <c r="AP199" s="153">
        <v>0.40899999999999997</v>
      </c>
      <c r="AQ199" s="153">
        <v>0.47899999999999998</v>
      </c>
      <c r="AR199" s="154">
        <v>0.18099999999999999</v>
      </c>
      <c r="AS199" s="154">
        <v>7.5999999999999998E-2</v>
      </c>
      <c r="AT199" s="154">
        <v>6.2E-2</v>
      </c>
      <c r="AU199" s="154">
        <v>0.36499999999999999</v>
      </c>
      <c r="AW199" s="196"/>
      <c r="AX199" s="144">
        <f t="shared" si="96"/>
        <v>76.64637520752629</v>
      </c>
      <c r="AY199" s="149">
        <v>120</v>
      </c>
      <c r="AZ199" s="150" t="s">
        <v>359</v>
      </c>
      <c r="BA199" s="149">
        <v>22</v>
      </c>
      <c r="BB199" s="151">
        <v>1</v>
      </c>
      <c r="BC199" s="152">
        <v>1807</v>
      </c>
      <c r="BD199" s="152">
        <v>1385</v>
      </c>
      <c r="BE199" s="149">
        <v>0.76600000000000001</v>
      </c>
      <c r="BF199" s="152">
        <v>752</v>
      </c>
      <c r="BG199" s="152">
        <v>473</v>
      </c>
      <c r="BH199" s="152">
        <v>1225</v>
      </c>
      <c r="BI199" s="153">
        <v>0.38600000000000001</v>
      </c>
      <c r="BJ199" s="153">
        <v>0.442</v>
      </c>
      <c r="BK199" s="154">
        <v>0.21099999999999999</v>
      </c>
      <c r="BL199" s="154">
        <v>0.129</v>
      </c>
      <c r="BM199" s="154">
        <v>9.0999999999999998E-2</v>
      </c>
      <c r="BN199" s="154">
        <v>0.36099999999999999</v>
      </c>
      <c r="DU199" s="4"/>
      <c r="DZ199" s="196"/>
      <c r="EA199" s="196"/>
      <c r="EB199" s="196"/>
      <c r="EC199" s="196"/>
      <c r="ED199" s="196"/>
      <c r="EE199" s="196"/>
    </row>
    <row r="200" spans="30:135" ht="13" x14ac:dyDescent="0.15">
      <c r="AD200" s="144">
        <f t="shared" si="94"/>
        <v>78.150000000000006</v>
      </c>
      <c r="AE200" s="144">
        <f t="shared" si="95"/>
        <v>82.021753039027516</v>
      </c>
      <c r="AF200" s="149">
        <v>121</v>
      </c>
      <c r="AG200" s="150" t="s">
        <v>437</v>
      </c>
      <c r="AH200" s="149">
        <v>20</v>
      </c>
      <c r="AI200" s="151">
        <v>1</v>
      </c>
      <c r="AJ200" s="152">
        <v>1563</v>
      </c>
      <c r="AK200" s="152">
        <v>1282</v>
      </c>
      <c r="AL200" s="149">
        <v>0.82</v>
      </c>
      <c r="AM200" s="152">
        <v>683</v>
      </c>
      <c r="AN200" s="152">
        <v>455</v>
      </c>
      <c r="AO200" s="152">
        <v>1138</v>
      </c>
      <c r="AP200" s="151">
        <v>0.4</v>
      </c>
      <c r="AQ200" s="153">
        <v>0.46400000000000002</v>
      </c>
      <c r="AR200" s="154">
        <v>0.17899999999999999</v>
      </c>
      <c r="AS200" s="154">
        <v>0.108</v>
      </c>
      <c r="AT200" s="154">
        <v>8.1000000000000003E-2</v>
      </c>
      <c r="AU200" s="154">
        <v>0.376</v>
      </c>
      <c r="AW200" s="196"/>
      <c r="AX200" s="144">
        <f t="shared" si="96"/>
        <v>76.633785450061652</v>
      </c>
      <c r="AY200" s="149">
        <v>121</v>
      </c>
      <c r="AZ200" s="150" t="s">
        <v>438</v>
      </c>
      <c r="BA200" s="149">
        <v>20</v>
      </c>
      <c r="BB200" s="151">
        <v>1</v>
      </c>
      <c r="BC200" s="152">
        <v>1622</v>
      </c>
      <c r="BD200" s="152">
        <v>1243</v>
      </c>
      <c r="BE200" s="149">
        <v>0.76600000000000001</v>
      </c>
      <c r="BF200" s="152">
        <v>606</v>
      </c>
      <c r="BG200" s="152">
        <v>444</v>
      </c>
      <c r="BH200" s="152">
        <v>1050</v>
      </c>
      <c r="BI200" s="153">
        <v>0.42299999999999999</v>
      </c>
      <c r="BJ200" s="153">
        <v>0.46500000000000002</v>
      </c>
      <c r="BK200" s="155">
        <v>0.24</v>
      </c>
      <c r="BL200" s="154">
        <v>0.13100000000000001</v>
      </c>
      <c r="BM200" s="154">
        <v>9.4E-2</v>
      </c>
      <c r="BN200" s="154">
        <v>0.371</v>
      </c>
      <c r="DU200" s="4"/>
      <c r="DZ200" s="196"/>
      <c r="EA200" s="196"/>
      <c r="EB200" s="196"/>
      <c r="EC200" s="196"/>
      <c r="ED200" s="196"/>
      <c r="EE200" s="196"/>
    </row>
    <row r="201" spans="30:135" ht="13" x14ac:dyDescent="0.15">
      <c r="AD201" s="144">
        <f t="shared" si="94"/>
        <v>87.521739130434781</v>
      </c>
      <c r="AE201" s="144">
        <f t="shared" si="95"/>
        <v>81.867858917039243</v>
      </c>
      <c r="AF201" s="149">
        <v>122</v>
      </c>
      <c r="AG201" s="150" t="s">
        <v>439</v>
      </c>
      <c r="AH201" s="149">
        <v>23</v>
      </c>
      <c r="AI201" s="151">
        <v>1</v>
      </c>
      <c r="AJ201" s="152">
        <v>2013</v>
      </c>
      <c r="AK201" s="152">
        <v>1648</v>
      </c>
      <c r="AL201" s="149">
        <v>0.81899999999999995</v>
      </c>
      <c r="AM201" s="152">
        <v>909</v>
      </c>
      <c r="AN201" s="152">
        <v>596</v>
      </c>
      <c r="AO201" s="152">
        <v>1505</v>
      </c>
      <c r="AP201" s="153">
        <v>0.39600000000000002</v>
      </c>
      <c r="AQ201" s="153">
        <v>0.442</v>
      </c>
      <c r="AR201" s="154">
        <v>0.16200000000000001</v>
      </c>
      <c r="AS201" s="154">
        <v>0.106</v>
      </c>
      <c r="AT201" s="154">
        <v>8.5000000000000006E-2</v>
      </c>
      <c r="AU201" s="154">
        <v>0.38100000000000001</v>
      </c>
      <c r="AW201" s="196"/>
      <c r="AX201" s="144">
        <f t="shared" si="96"/>
        <v>76.687988628287144</v>
      </c>
      <c r="AY201" s="149">
        <v>122</v>
      </c>
      <c r="AZ201" s="150" t="s">
        <v>440</v>
      </c>
      <c r="BA201" s="149">
        <v>18</v>
      </c>
      <c r="BB201" s="151">
        <v>1</v>
      </c>
      <c r="BC201" s="152">
        <v>1407</v>
      </c>
      <c r="BD201" s="152">
        <v>1079</v>
      </c>
      <c r="BE201" s="149">
        <v>0.76700000000000002</v>
      </c>
      <c r="BF201" s="152">
        <v>587</v>
      </c>
      <c r="BG201" s="152">
        <v>401</v>
      </c>
      <c r="BH201" s="152">
        <v>988</v>
      </c>
      <c r="BI201" s="153">
        <v>0.40600000000000003</v>
      </c>
      <c r="BJ201" s="153">
        <v>0.44600000000000001</v>
      </c>
      <c r="BK201" s="154">
        <v>0.20799999999999999</v>
      </c>
      <c r="BL201" s="154">
        <v>0.106</v>
      </c>
      <c r="BM201" s="154">
        <v>8.6999999999999994E-2</v>
      </c>
      <c r="BN201" s="154">
        <v>0.36499999999999999</v>
      </c>
      <c r="DU201" s="4"/>
      <c r="DZ201" s="196"/>
      <c r="EA201" s="196"/>
      <c r="EB201" s="196"/>
      <c r="EC201" s="196"/>
      <c r="ED201" s="196"/>
      <c r="EE201" s="196"/>
    </row>
    <row r="202" spans="30:135" ht="13" x14ac:dyDescent="0.15">
      <c r="AD202" s="144">
        <f t="shared" si="94"/>
        <v>85.95</v>
      </c>
      <c r="AE202" s="144">
        <f t="shared" si="95"/>
        <v>81.791739383362412</v>
      </c>
      <c r="AF202" s="149">
        <v>123</v>
      </c>
      <c r="AG202" s="150" t="s">
        <v>441</v>
      </c>
      <c r="AH202" s="149">
        <v>20</v>
      </c>
      <c r="AI202" s="151">
        <v>1</v>
      </c>
      <c r="AJ202" s="152">
        <v>1719</v>
      </c>
      <c r="AK202" s="152">
        <v>1406</v>
      </c>
      <c r="AL202" s="149">
        <v>0.81799999999999995</v>
      </c>
      <c r="AM202" s="152">
        <v>778</v>
      </c>
      <c r="AN202" s="152">
        <v>535</v>
      </c>
      <c r="AO202" s="152">
        <v>1313</v>
      </c>
      <c r="AP202" s="153">
        <v>0.40699999999999997</v>
      </c>
      <c r="AQ202" s="153">
        <v>0.45200000000000001</v>
      </c>
      <c r="AR202" s="154">
        <v>0.14399999999999999</v>
      </c>
      <c r="AS202" s="154">
        <v>0.112</v>
      </c>
      <c r="AT202" s="154">
        <v>8.7999999999999995E-2</v>
      </c>
      <c r="AU202" s="154">
        <v>0.38700000000000001</v>
      </c>
      <c r="AW202" s="196"/>
      <c r="AX202" s="144">
        <f t="shared" si="96"/>
        <v>76.70753064798599</v>
      </c>
      <c r="AY202" s="149">
        <v>123</v>
      </c>
      <c r="AZ202" s="150" t="s">
        <v>314</v>
      </c>
      <c r="BA202" s="149">
        <v>20</v>
      </c>
      <c r="BB202" s="151">
        <v>1</v>
      </c>
      <c r="BC202" s="152">
        <v>1713</v>
      </c>
      <c r="BD202" s="152">
        <v>1314</v>
      </c>
      <c r="BE202" s="149">
        <v>0.76700000000000002</v>
      </c>
      <c r="BF202" s="152">
        <v>719</v>
      </c>
      <c r="BG202" s="152">
        <v>518</v>
      </c>
      <c r="BH202" s="152">
        <v>1237</v>
      </c>
      <c r="BI202" s="153">
        <v>0.41899999999999998</v>
      </c>
      <c r="BJ202" s="151">
        <v>0.46</v>
      </c>
      <c r="BK202" s="154">
        <v>0.217</v>
      </c>
      <c r="BL202" s="154">
        <v>7.8E-2</v>
      </c>
      <c r="BM202" s="154">
        <v>6.0999999999999999E-2</v>
      </c>
      <c r="BN202" s="155">
        <v>0.36</v>
      </c>
      <c r="DU202" s="4"/>
      <c r="DZ202" s="196"/>
      <c r="EA202" s="196"/>
      <c r="EB202" s="196"/>
      <c r="EC202" s="196"/>
      <c r="ED202" s="196"/>
      <c r="EE202" s="196"/>
    </row>
    <row r="203" spans="30:135" ht="13" x14ac:dyDescent="0.15">
      <c r="AD203" s="144">
        <f t="shared" si="94"/>
        <v>78.681818181818187</v>
      </c>
      <c r="AE203" s="144">
        <f t="shared" si="95"/>
        <v>81.744656268053149</v>
      </c>
      <c r="AF203" s="149">
        <v>124</v>
      </c>
      <c r="AG203" s="150" t="s">
        <v>442</v>
      </c>
      <c r="AH203" s="149">
        <v>22</v>
      </c>
      <c r="AI203" s="151">
        <v>1</v>
      </c>
      <c r="AJ203" s="152">
        <v>1731</v>
      </c>
      <c r="AK203" s="152">
        <v>1415</v>
      </c>
      <c r="AL203" s="149">
        <v>0.81699999999999995</v>
      </c>
      <c r="AM203" s="152">
        <v>740</v>
      </c>
      <c r="AN203" s="152">
        <v>506</v>
      </c>
      <c r="AO203" s="152">
        <v>1246</v>
      </c>
      <c r="AP203" s="153">
        <v>0.40600000000000003</v>
      </c>
      <c r="AQ203" s="153">
        <v>0.45600000000000002</v>
      </c>
      <c r="AR203" s="154">
        <v>0.188</v>
      </c>
      <c r="AS203" s="155">
        <v>0.11</v>
      </c>
      <c r="AT203" s="154">
        <v>6.9000000000000006E-2</v>
      </c>
      <c r="AU203" s="155">
        <v>0.38</v>
      </c>
      <c r="AW203" s="196"/>
      <c r="AX203" s="144">
        <f t="shared" si="96"/>
        <v>76.65260196905767</v>
      </c>
      <c r="AY203" s="149">
        <v>124</v>
      </c>
      <c r="AZ203" s="150" t="s">
        <v>443</v>
      </c>
      <c r="BA203" s="149">
        <v>19</v>
      </c>
      <c r="BB203" s="151">
        <v>1</v>
      </c>
      <c r="BC203" s="152">
        <v>1422</v>
      </c>
      <c r="BD203" s="152">
        <v>1090</v>
      </c>
      <c r="BE203" s="149">
        <v>0.76700000000000002</v>
      </c>
      <c r="BF203" s="152">
        <v>579</v>
      </c>
      <c r="BG203" s="152">
        <v>384</v>
      </c>
      <c r="BH203" s="152">
        <v>963</v>
      </c>
      <c r="BI203" s="153">
        <v>0.39900000000000002</v>
      </c>
      <c r="BJ203" s="151">
        <v>0.45</v>
      </c>
      <c r="BK203" s="154">
        <v>0.219</v>
      </c>
      <c r="BL203" s="155">
        <v>0.12</v>
      </c>
      <c r="BM203" s="154">
        <v>9.1999999999999998E-2</v>
      </c>
      <c r="BN203" s="154">
        <v>0.36299999999999999</v>
      </c>
      <c r="DU203" s="4"/>
      <c r="DZ203" s="196"/>
      <c r="EA203" s="196"/>
      <c r="EB203" s="196"/>
      <c r="EC203" s="196"/>
      <c r="ED203" s="196"/>
      <c r="EE203" s="196"/>
    </row>
    <row r="204" spans="30:135" ht="13" x14ac:dyDescent="0.15">
      <c r="AD204" s="144">
        <f t="shared" si="94"/>
        <v>80.357142857142861</v>
      </c>
      <c r="AE204" s="144">
        <f t="shared" si="95"/>
        <v>81.688888888888883</v>
      </c>
      <c r="AF204" s="149">
        <v>125</v>
      </c>
      <c r="AG204" s="150" t="s">
        <v>342</v>
      </c>
      <c r="AH204" s="149">
        <v>14</v>
      </c>
      <c r="AI204" s="151">
        <v>1</v>
      </c>
      <c r="AJ204" s="152">
        <v>1125</v>
      </c>
      <c r="AK204" s="152">
        <v>919</v>
      </c>
      <c r="AL204" s="149">
        <v>0.81699999999999995</v>
      </c>
      <c r="AM204" s="152">
        <v>500</v>
      </c>
      <c r="AN204" s="152">
        <v>321</v>
      </c>
      <c r="AO204" s="152">
        <v>821</v>
      </c>
      <c r="AP204" s="153">
        <v>0.39100000000000001</v>
      </c>
      <c r="AQ204" s="153">
        <v>0.437</v>
      </c>
      <c r="AR204" s="154">
        <v>0.151</v>
      </c>
      <c r="AS204" s="154">
        <v>0.13700000000000001</v>
      </c>
      <c r="AT204" s="154">
        <v>9.5000000000000001E-2</v>
      </c>
      <c r="AU204" s="154">
        <v>0.39400000000000002</v>
      </c>
      <c r="AW204" s="196"/>
      <c r="AX204" s="144">
        <f t="shared" si="96"/>
        <v>76.794258373205736</v>
      </c>
      <c r="AY204" s="149">
        <v>125</v>
      </c>
      <c r="AZ204" s="150" t="s">
        <v>444</v>
      </c>
      <c r="BA204" s="149">
        <v>5</v>
      </c>
      <c r="BB204" s="151">
        <v>1</v>
      </c>
      <c r="BC204" s="152">
        <v>418</v>
      </c>
      <c r="BD204" s="152">
        <v>321</v>
      </c>
      <c r="BE204" s="149">
        <v>0.76800000000000002</v>
      </c>
      <c r="BF204" s="152">
        <v>175</v>
      </c>
      <c r="BG204" s="152">
        <v>122</v>
      </c>
      <c r="BH204" s="152">
        <v>297</v>
      </c>
      <c r="BI204" s="153">
        <v>0.41099999999999998</v>
      </c>
      <c r="BJ204" s="153">
        <v>0.45600000000000002</v>
      </c>
      <c r="BK204" s="154">
        <v>0.21099999999999999</v>
      </c>
      <c r="BL204" s="154">
        <v>9.6000000000000002E-2</v>
      </c>
      <c r="BM204" s="154">
        <v>8.8999999999999996E-2</v>
      </c>
      <c r="BN204" s="154">
        <v>0.36399999999999999</v>
      </c>
      <c r="DU204" s="4"/>
      <c r="DZ204" s="196"/>
      <c r="EA204" s="196"/>
      <c r="EB204" s="196"/>
      <c r="EC204" s="196"/>
      <c r="ED204" s="196"/>
      <c r="EE204" s="196"/>
    </row>
    <row r="205" spans="30:135" ht="13" x14ac:dyDescent="0.15">
      <c r="AD205" s="144">
        <f t="shared" si="94"/>
        <v>80.166666666666671</v>
      </c>
      <c r="AE205" s="144">
        <f t="shared" si="95"/>
        <v>81.4968814968815</v>
      </c>
      <c r="AF205" s="149">
        <v>126</v>
      </c>
      <c r="AG205" s="150" t="s">
        <v>445</v>
      </c>
      <c r="AH205" s="149">
        <v>18</v>
      </c>
      <c r="AI205" s="151">
        <v>1</v>
      </c>
      <c r="AJ205" s="152">
        <v>1443</v>
      </c>
      <c r="AK205" s="152">
        <v>1176</v>
      </c>
      <c r="AL205" s="149">
        <v>0.81499999999999995</v>
      </c>
      <c r="AM205" s="152">
        <v>595</v>
      </c>
      <c r="AN205" s="152">
        <v>432</v>
      </c>
      <c r="AO205" s="152">
        <v>1027</v>
      </c>
      <c r="AP205" s="153">
        <v>0.42099999999999999</v>
      </c>
      <c r="AQ205" s="151">
        <v>0.47</v>
      </c>
      <c r="AR205" s="154">
        <v>0.185</v>
      </c>
      <c r="AS205" s="154">
        <v>0.126</v>
      </c>
      <c r="AT205" s="154">
        <v>0.10299999999999999</v>
      </c>
      <c r="AU205" s="154">
        <v>0.38900000000000001</v>
      </c>
      <c r="AW205" s="196"/>
      <c r="AX205" s="144">
        <f t="shared" si="96"/>
        <v>76.820307281229134</v>
      </c>
      <c r="AY205" s="149">
        <v>126</v>
      </c>
      <c r="AZ205" s="150" t="s">
        <v>252</v>
      </c>
      <c r="BA205" s="149">
        <v>18</v>
      </c>
      <c r="BB205" s="151">
        <v>1</v>
      </c>
      <c r="BC205" s="152">
        <v>1497</v>
      </c>
      <c r="BD205" s="152">
        <v>1150</v>
      </c>
      <c r="BE205" s="149">
        <v>0.76800000000000002</v>
      </c>
      <c r="BF205" s="152">
        <v>732</v>
      </c>
      <c r="BG205" s="152">
        <v>425</v>
      </c>
      <c r="BH205" s="152">
        <v>1157</v>
      </c>
      <c r="BI205" s="153">
        <v>0.36699999999999999</v>
      </c>
      <c r="BJ205" s="153">
        <v>0.41799999999999998</v>
      </c>
      <c r="BK205" s="155">
        <v>0.15</v>
      </c>
      <c r="BL205" s="154">
        <v>9.0999999999999998E-2</v>
      </c>
      <c r="BM205" s="154">
        <v>7.9000000000000001E-2</v>
      </c>
      <c r="BN205" s="154">
        <v>0.35499999999999998</v>
      </c>
      <c r="DU205" s="4"/>
      <c r="DZ205" s="196"/>
      <c r="EA205" s="196"/>
      <c r="EB205" s="196"/>
      <c r="EC205" s="196"/>
      <c r="ED205" s="196"/>
      <c r="EE205" s="196"/>
    </row>
    <row r="206" spans="30:135" ht="13" x14ac:dyDescent="0.15">
      <c r="AD206" s="144">
        <f t="shared" si="94"/>
        <v>83.458333333333329</v>
      </c>
      <c r="AE206" s="144">
        <f t="shared" si="95"/>
        <v>81.527708437343989</v>
      </c>
      <c r="AF206" s="149">
        <v>127</v>
      </c>
      <c r="AG206" s="150" t="s">
        <v>446</v>
      </c>
      <c r="AH206" s="149">
        <v>24</v>
      </c>
      <c r="AI206" s="151">
        <v>1</v>
      </c>
      <c r="AJ206" s="152">
        <v>2003</v>
      </c>
      <c r="AK206" s="152">
        <v>1633</v>
      </c>
      <c r="AL206" s="149">
        <v>0.81499999999999995</v>
      </c>
      <c r="AM206" s="152">
        <v>835</v>
      </c>
      <c r="AN206" s="152">
        <v>567</v>
      </c>
      <c r="AO206" s="152">
        <v>1402</v>
      </c>
      <c r="AP206" s="153">
        <v>0.40400000000000003</v>
      </c>
      <c r="AQ206" s="153">
        <v>0.47099999999999997</v>
      </c>
      <c r="AR206" s="154">
        <v>0.20200000000000001</v>
      </c>
      <c r="AS206" s="154">
        <v>0.11700000000000001</v>
      </c>
      <c r="AT206" s="154">
        <v>9.6000000000000002E-2</v>
      </c>
      <c r="AU206" s="154">
        <v>0.375</v>
      </c>
      <c r="AW206" s="196"/>
      <c r="AX206" s="144">
        <f t="shared" si="96"/>
        <v>76.781933662667612</v>
      </c>
      <c r="AY206" s="149">
        <v>127</v>
      </c>
      <c r="AZ206" s="150" t="s">
        <v>445</v>
      </c>
      <c r="BA206" s="149">
        <v>18</v>
      </c>
      <c r="BB206" s="151">
        <v>1</v>
      </c>
      <c r="BC206" s="152">
        <v>1417</v>
      </c>
      <c r="BD206" s="152">
        <v>1088</v>
      </c>
      <c r="BE206" s="149">
        <v>0.76800000000000002</v>
      </c>
      <c r="BF206" s="152">
        <v>621</v>
      </c>
      <c r="BG206" s="152">
        <v>396</v>
      </c>
      <c r="BH206" s="152">
        <v>1017</v>
      </c>
      <c r="BI206" s="153">
        <v>0.38900000000000001</v>
      </c>
      <c r="BJ206" s="151">
        <v>0.45</v>
      </c>
      <c r="BK206" s="154">
        <v>0.20399999999999999</v>
      </c>
      <c r="BL206" s="154">
        <v>9.5000000000000001E-2</v>
      </c>
      <c r="BM206" s="154">
        <v>7.0999999999999994E-2</v>
      </c>
      <c r="BN206" s="154">
        <v>0.34899999999999998</v>
      </c>
      <c r="DU206" s="4"/>
      <c r="DZ206" s="196"/>
      <c r="EA206" s="196"/>
      <c r="EB206" s="196"/>
      <c r="EC206" s="196"/>
      <c r="ED206" s="196"/>
      <c r="EE206" s="196"/>
    </row>
    <row r="207" spans="30:135" ht="13" x14ac:dyDescent="0.15">
      <c r="AD207" s="144">
        <f t="shared" si="94"/>
        <v>82.833333333333329</v>
      </c>
      <c r="AE207" s="144">
        <f t="shared" si="95"/>
        <v>81.354795439302478</v>
      </c>
      <c r="AF207" s="149">
        <v>128</v>
      </c>
      <c r="AG207" s="150" t="s">
        <v>270</v>
      </c>
      <c r="AH207" s="149">
        <v>18</v>
      </c>
      <c r="AI207" s="151">
        <v>1</v>
      </c>
      <c r="AJ207" s="152">
        <v>1491</v>
      </c>
      <c r="AK207" s="152">
        <v>1213</v>
      </c>
      <c r="AL207" s="149">
        <v>0.81399999999999995</v>
      </c>
      <c r="AM207" s="152">
        <v>679</v>
      </c>
      <c r="AN207" s="152">
        <v>411</v>
      </c>
      <c r="AO207" s="152">
        <v>1090</v>
      </c>
      <c r="AP207" s="153">
        <v>0.377</v>
      </c>
      <c r="AQ207" s="153">
        <v>0.439</v>
      </c>
      <c r="AR207" s="154">
        <v>0.157</v>
      </c>
      <c r="AS207" s="154">
        <v>0.125</v>
      </c>
      <c r="AT207" s="154">
        <v>9.6000000000000002E-2</v>
      </c>
      <c r="AU207" s="154">
        <v>0.377</v>
      </c>
      <c r="AW207" s="196"/>
      <c r="AX207" s="144">
        <f t="shared" si="96"/>
        <v>76.806083650190118</v>
      </c>
      <c r="AY207" s="149">
        <v>128</v>
      </c>
      <c r="AZ207" s="150" t="s">
        <v>447</v>
      </c>
      <c r="BA207" s="149">
        <v>17</v>
      </c>
      <c r="BB207" s="151">
        <v>1</v>
      </c>
      <c r="BC207" s="152">
        <v>1315</v>
      </c>
      <c r="BD207" s="152">
        <v>1010</v>
      </c>
      <c r="BE207" s="149">
        <v>0.76800000000000002</v>
      </c>
      <c r="BF207" s="152">
        <v>579</v>
      </c>
      <c r="BG207" s="152">
        <v>352</v>
      </c>
      <c r="BH207" s="152">
        <v>931</v>
      </c>
      <c r="BI207" s="153">
        <v>0.378</v>
      </c>
      <c r="BJ207" s="153">
        <v>0.439</v>
      </c>
      <c r="BK207" s="154">
        <v>0.192</v>
      </c>
      <c r="BL207" s="154">
        <v>0.11600000000000001</v>
      </c>
      <c r="BM207" s="154">
        <v>8.7999999999999995E-2</v>
      </c>
      <c r="BN207" s="154">
        <v>0.35399999999999998</v>
      </c>
      <c r="DU207" s="4"/>
      <c r="DZ207" s="196"/>
      <c r="EA207" s="196"/>
      <c r="EB207" s="196"/>
      <c r="EC207" s="196"/>
      <c r="ED207" s="196"/>
      <c r="EE207" s="196"/>
    </row>
    <row r="208" spans="30:135" ht="13" x14ac:dyDescent="0.15">
      <c r="AD208" s="144">
        <f t="shared" si="94"/>
        <v>82.523809523809533</v>
      </c>
      <c r="AE208" s="144">
        <f t="shared" si="95"/>
        <v>81.41950375072129</v>
      </c>
      <c r="AF208" s="149">
        <v>129</v>
      </c>
      <c r="AG208" s="150" t="s">
        <v>448</v>
      </c>
      <c r="AH208" s="149">
        <v>21</v>
      </c>
      <c r="AI208" s="151">
        <v>1</v>
      </c>
      <c r="AJ208" s="152">
        <v>1733</v>
      </c>
      <c r="AK208" s="152">
        <v>1411</v>
      </c>
      <c r="AL208" s="149">
        <v>0.81399999999999995</v>
      </c>
      <c r="AM208" s="152">
        <v>777</v>
      </c>
      <c r="AN208" s="152">
        <v>492</v>
      </c>
      <c r="AO208" s="152">
        <v>1269</v>
      </c>
      <c r="AP208" s="153">
        <v>0.38800000000000001</v>
      </c>
      <c r="AQ208" s="153">
        <v>0.44700000000000001</v>
      </c>
      <c r="AR208" s="154">
        <v>0.17399999999999999</v>
      </c>
      <c r="AS208" s="154">
        <v>0.114</v>
      </c>
      <c r="AT208" s="154">
        <v>8.7999999999999995E-2</v>
      </c>
      <c r="AU208" s="154">
        <v>0.371</v>
      </c>
      <c r="AW208" s="196"/>
      <c r="AX208" s="144">
        <f t="shared" si="96"/>
        <v>76.927312775330392</v>
      </c>
      <c r="AY208" s="149">
        <v>129</v>
      </c>
      <c r="AZ208" s="150" t="s">
        <v>301</v>
      </c>
      <c r="BA208" s="149">
        <v>23</v>
      </c>
      <c r="BB208" s="151">
        <v>1</v>
      </c>
      <c r="BC208" s="152">
        <v>1816</v>
      </c>
      <c r="BD208" s="152">
        <v>1397</v>
      </c>
      <c r="BE208" s="149">
        <v>0.76900000000000002</v>
      </c>
      <c r="BF208" s="152">
        <v>810</v>
      </c>
      <c r="BG208" s="152">
        <v>498</v>
      </c>
      <c r="BH208" s="152">
        <v>1308</v>
      </c>
      <c r="BI208" s="153">
        <v>0.38100000000000001</v>
      </c>
      <c r="BJ208" s="153">
        <v>0.433</v>
      </c>
      <c r="BK208" s="155">
        <v>0.19</v>
      </c>
      <c r="BL208" s="154">
        <v>0.106</v>
      </c>
      <c r="BM208" s="154">
        <v>9.2999999999999999E-2</v>
      </c>
      <c r="BN208" s="154">
        <v>0.35799999999999998</v>
      </c>
      <c r="DU208" s="4"/>
      <c r="DZ208" s="196"/>
      <c r="EA208" s="196"/>
      <c r="EB208" s="196"/>
      <c r="EC208" s="196"/>
      <c r="ED208" s="196"/>
      <c r="EE208" s="196"/>
    </row>
    <row r="209" spans="30:135" ht="13" x14ac:dyDescent="0.15">
      <c r="AD209" s="144">
        <f t="shared" si="94"/>
        <v>79.05</v>
      </c>
      <c r="AE209" s="144">
        <f t="shared" si="95"/>
        <v>81.340923466160646</v>
      </c>
      <c r="AF209" s="149">
        <v>130</v>
      </c>
      <c r="AG209" s="150" t="s">
        <v>449</v>
      </c>
      <c r="AH209" s="149">
        <v>20</v>
      </c>
      <c r="AI209" s="151">
        <v>1</v>
      </c>
      <c r="AJ209" s="152">
        <v>1581</v>
      </c>
      <c r="AK209" s="152">
        <v>1286</v>
      </c>
      <c r="AL209" s="149">
        <v>0.81299999999999994</v>
      </c>
      <c r="AM209" s="152">
        <v>707</v>
      </c>
      <c r="AN209" s="152">
        <v>467</v>
      </c>
      <c r="AO209" s="152">
        <v>1174</v>
      </c>
      <c r="AP209" s="153">
        <v>0.39800000000000002</v>
      </c>
      <c r="AQ209" s="153">
        <v>0.44500000000000001</v>
      </c>
      <c r="AR209" s="155">
        <v>0.16</v>
      </c>
      <c r="AS209" s="154">
        <v>0.122</v>
      </c>
      <c r="AT209" s="154">
        <v>0.105</v>
      </c>
      <c r="AU209" s="154">
        <v>0.38300000000000001</v>
      </c>
      <c r="AW209" s="196"/>
      <c r="AX209" s="144">
        <f t="shared" si="96"/>
        <v>76.854433909648634</v>
      </c>
      <c r="AY209" s="149">
        <v>130</v>
      </c>
      <c r="AZ209" s="150" t="s">
        <v>450</v>
      </c>
      <c r="BA209" s="149">
        <v>20</v>
      </c>
      <c r="BB209" s="151">
        <v>1</v>
      </c>
      <c r="BC209" s="152">
        <v>1793</v>
      </c>
      <c r="BD209" s="152">
        <v>1378</v>
      </c>
      <c r="BE209" s="149">
        <v>0.76900000000000002</v>
      </c>
      <c r="BF209" s="152">
        <v>640</v>
      </c>
      <c r="BG209" s="152">
        <v>480</v>
      </c>
      <c r="BH209" s="152">
        <v>1120</v>
      </c>
      <c r="BI209" s="153">
        <v>0.42899999999999999</v>
      </c>
      <c r="BJ209" s="153">
        <v>0.46100000000000002</v>
      </c>
      <c r="BK209" s="155">
        <v>0.25</v>
      </c>
      <c r="BL209" s="154">
        <v>0.14399999999999999</v>
      </c>
      <c r="BM209" s="154">
        <v>0.10299999999999999</v>
      </c>
      <c r="BN209" s="154">
        <v>0.38200000000000001</v>
      </c>
      <c r="DU209" s="4"/>
      <c r="DZ209" s="196"/>
      <c r="EA209" s="196"/>
      <c r="EB209" s="196"/>
      <c r="EC209" s="196"/>
      <c r="ED209" s="196"/>
      <c r="EE209" s="196"/>
    </row>
    <row r="210" spans="30:135" ht="13" x14ac:dyDescent="0.15">
      <c r="AD210" s="144">
        <f t="shared" si="94"/>
        <v>81.866666666666674</v>
      </c>
      <c r="AE210" s="144">
        <f t="shared" si="95"/>
        <v>81.188925081433226</v>
      </c>
      <c r="AF210" s="149">
        <v>131</v>
      </c>
      <c r="AG210" s="150" t="s">
        <v>346</v>
      </c>
      <c r="AH210" s="149">
        <v>15</v>
      </c>
      <c r="AI210" s="151">
        <v>1</v>
      </c>
      <c r="AJ210" s="152">
        <v>1228</v>
      </c>
      <c r="AK210" s="152">
        <v>997</v>
      </c>
      <c r="AL210" s="149">
        <v>0.81200000000000006</v>
      </c>
      <c r="AM210" s="152">
        <v>536</v>
      </c>
      <c r="AN210" s="152">
        <v>372</v>
      </c>
      <c r="AO210" s="152">
        <v>908</v>
      </c>
      <c r="AP210" s="151">
        <v>0.41</v>
      </c>
      <c r="AQ210" s="153">
        <v>0.45900000000000002</v>
      </c>
      <c r="AR210" s="154">
        <v>0.17299999999999999</v>
      </c>
      <c r="AS210" s="154">
        <v>0.104</v>
      </c>
      <c r="AT210" s="154">
        <v>7.9000000000000001E-2</v>
      </c>
      <c r="AU210" s="154">
        <v>0.379</v>
      </c>
      <c r="AW210" s="196"/>
      <c r="AX210" s="144">
        <f t="shared" si="96"/>
        <v>76.923076923076934</v>
      </c>
      <c r="AY210" s="149">
        <v>131</v>
      </c>
      <c r="AZ210" s="150" t="s">
        <v>451</v>
      </c>
      <c r="BA210" s="149">
        <v>24</v>
      </c>
      <c r="BB210" s="151">
        <v>1</v>
      </c>
      <c r="BC210" s="152">
        <v>2041</v>
      </c>
      <c r="BD210" s="152">
        <v>1570</v>
      </c>
      <c r="BE210" s="149">
        <v>0.76900000000000002</v>
      </c>
      <c r="BF210" s="152">
        <v>859</v>
      </c>
      <c r="BG210" s="152">
        <v>565</v>
      </c>
      <c r="BH210" s="152">
        <v>1424</v>
      </c>
      <c r="BI210" s="153">
        <v>0.39700000000000002</v>
      </c>
      <c r="BJ210" s="153">
        <v>0.44400000000000001</v>
      </c>
      <c r="BK210" s="154">
        <v>0.20499999999999999</v>
      </c>
      <c r="BL210" s="154">
        <v>0.115</v>
      </c>
      <c r="BM210" s="154">
        <v>8.2000000000000003E-2</v>
      </c>
      <c r="BN210" s="154">
        <v>0.36499999999999999</v>
      </c>
      <c r="DU210" s="4"/>
      <c r="DZ210" s="196"/>
      <c r="EA210" s="196"/>
      <c r="EB210" s="196"/>
      <c r="EC210" s="196"/>
      <c r="ED210" s="196"/>
      <c r="EE210" s="196"/>
    </row>
    <row r="211" spans="30:135" ht="13" x14ac:dyDescent="0.15">
      <c r="AD211" s="144">
        <f t="shared" si="94"/>
        <v>85.76</v>
      </c>
      <c r="AE211" s="144">
        <f t="shared" si="95"/>
        <v>81.25</v>
      </c>
      <c r="AF211" s="149">
        <v>132</v>
      </c>
      <c r="AG211" s="150" t="s">
        <v>434</v>
      </c>
      <c r="AH211" s="149">
        <v>25</v>
      </c>
      <c r="AI211" s="151">
        <v>1</v>
      </c>
      <c r="AJ211" s="152">
        <v>2144</v>
      </c>
      <c r="AK211" s="152">
        <v>1742</v>
      </c>
      <c r="AL211" s="149">
        <v>0.81200000000000006</v>
      </c>
      <c r="AM211" s="152">
        <v>940</v>
      </c>
      <c r="AN211" s="152">
        <v>647</v>
      </c>
      <c r="AO211" s="152">
        <v>1587</v>
      </c>
      <c r="AP211" s="153">
        <v>0.40799999999999997</v>
      </c>
      <c r="AQ211" s="153">
        <v>0.44700000000000001</v>
      </c>
      <c r="AR211" s="154">
        <v>0.16500000000000001</v>
      </c>
      <c r="AS211" s="154">
        <v>0.11899999999999999</v>
      </c>
      <c r="AT211" s="154">
        <v>9.9000000000000005E-2</v>
      </c>
      <c r="AU211" s="154">
        <v>0.38600000000000001</v>
      </c>
      <c r="AW211" s="196"/>
      <c r="AX211" s="144">
        <f t="shared" si="96"/>
        <v>76.945668135095445</v>
      </c>
      <c r="AY211" s="149">
        <v>132</v>
      </c>
      <c r="AZ211" s="150" t="s">
        <v>452</v>
      </c>
      <c r="BA211" s="149">
        <v>22</v>
      </c>
      <c r="BB211" s="151">
        <v>1</v>
      </c>
      <c r="BC211" s="152">
        <v>2043</v>
      </c>
      <c r="BD211" s="152">
        <v>1572</v>
      </c>
      <c r="BE211" s="149">
        <v>0.76900000000000002</v>
      </c>
      <c r="BF211" s="152">
        <v>869</v>
      </c>
      <c r="BG211" s="152">
        <v>547</v>
      </c>
      <c r="BH211" s="152">
        <v>1416</v>
      </c>
      <c r="BI211" s="153">
        <v>0.38600000000000001</v>
      </c>
      <c r="BJ211" s="153">
        <v>0.44700000000000001</v>
      </c>
      <c r="BK211" s="154">
        <v>0.20599999999999999</v>
      </c>
      <c r="BL211" s="154">
        <v>0.124</v>
      </c>
      <c r="BM211" s="155">
        <v>0.09</v>
      </c>
      <c r="BN211" s="154">
        <v>0.35599999999999998</v>
      </c>
      <c r="DU211" s="4"/>
      <c r="DZ211" s="196"/>
      <c r="EA211" s="196"/>
      <c r="EB211" s="196"/>
      <c r="EC211" s="196"/>
      <c r="ED211" s="196"/>
      <c r="EE211" s="196"/>
    </row>
    <row r="212" spans="30:135" ht="13" x14ac:dyDescent="0.15">
      <c r="AD212" s="144">
        <f t="shared" si="94"/>
        <v>83</v>
      </c>
      <c r="AE212" s="144">
        <f t="shared" si="95"/>
        <v>81.067125645438892</v>
      </c>
      <c r="AF212" s="149">
        <v>133</v>
      </c>
      <c r="AG212" s="150" t="s">
        <v>453</v>
      </c>
      <c r="AH212" s="149">
        <v>21</v>
      </c>
      <c r="AI212" s="151">
        <v>1</v>
      </c>
      <c r="AJ212" s="152">
        <v>1743</v>
      </c>
      <c r="AK212" s="152">
        <v>1413</v>
      </c>
      <c r="AL212" s="149">
        <v>0.81100000000000005</v>
      </c>
      <c r="AM212" s="152">
        <v>762</v>
      </c>
      <c r="AN212" s="152">
        <v>528</v>
      </c>
      <c r="AO212" s="152">
        <v>1290</v>
      </c>
      <c r="AP212" s="153">
        <v>0.40899999999999997</v>
      </c>
      <c r="AQ212" s="153">
        <v>0.46700000000000003</v>
      </c>
      <c r="AR212" s="154">
        <v>0.188</v>
      </c>
      <c r="AS212" s="154">
        <v>8.6999999999999994E-2</v>
      </c>
      <c r="AT212" s="154">
        <v>6.7000000000000004E-2</v>
      </c>
      <c r="AU212" s="154">
        <v>0.371</v>
      </c>
      <c r="AW212" s="196"/>
      <c r="AX212" s="144">
        <f t="shared" si="96"/>
        <v>76.940814757878556</v>
      </c>
      <c r="AY212" s="149">
        <v>133</v>
      </c>
      <c r="AZ212" s="150" t="s">
        <v>454</v>
      </c>
      <c r="BA212" s="149">
        <v>14</v>
      </c>
      <c r="BB212" s="151">
        <v>1</v>
      </c>
      <c r="BC212" s="152">
        <v>1301</v>
      </c>
      <c r="BD212" s="152">
        <v>1001</v>
      </c>
      <c r="BE212" s="149">
        <v>0.76900000000000002</v>
      </c>
      <c r="BF212" s="152">
        <v>521</v>
      </c>
      <c r="BG212" s="152">
        <v>356</v>
      </c>
      <c r="BH212" s="152">
        <v>877</v>
      </c>
      <c r="BI212" s="153">
        <v>0.40600000000000003</v>
      </c>
      <c r="BJ212" s="153">
        <v>0.44900000000000001</v>
      </c>
      <c r="BK212" s="154">
        <v>0.221</v>
      </c>
      <c r="BL212" s="154">
        <v>0.125</v>
      </c>
      <c r="BM212" s="154">
        <v>9.0999999999999998E-2</v>
      </c>
      <c r="BN212" s="154">
        <v>0.36899999999999999</v>
      </c>
      <c r="DU212" s="4"/>
      <c r="DZ212" s="196"/>
      <c r="EA212" s="196"/>
      <c r="EB212" s="196"/>
      <c r="EC212" s="196"/>
      <c r="ED212" s="196"/>
      <c r="EE212" s="196"/>
    </row>
    <row r="213" spans="30:135" ht="13" x14ac:dyDescent="0.15">
      <c r="AD213" s="144">
        <f t="shared" si="94"/>
        <v>84</v>
      </c>
      <c r="AE213" s="144">
        <f t="shared" si="95"/>
        <v>81.055900621118013</v>
      </c>
      <c r="AF213" s="149">
        <v>134</v>
      </c>
      <c r="AG213" s="150" t="s">
        <v>455</v>
      </c>
      <c r="AH213" s="149">
        <v>23</v>
      </c>
      <c r="AI213" s="151">
        <v>1</v>
      </c>
      <c r="AJ213" s="152">
        <v>1932</v>
      </c>
      <c r="AK213" s="152">
        <v>1566</v>
      </c>
      <c r="AL213" s="149">
        <v>0.81100000000000005</v>
      </c>
      <c r="AM213" s="152">
        <v>853</v>
      </c>
      <c r="AN213" s="152">
        <v>572</v>
      </c>
      <c r="AO213" s="152">
        <v>1425</v>
      </c>
      <c r="AP213" s="153">
        <v>0.40100000000000002</v>
      </c>
      <c r="AQ213" s="153">
        <v>0.45400000000000001</v>
      </c>
      <c r="AR213" s="154">
        <v>0.17499999999999999</v>
      </c>
      <c r="AS213" s="154">
        <v>0.109</v>
      </c>
      <c r="AT213" s="154">
        <v>9.0999999999999998E-2</v>
      </c>
      <c r="AU213" s="154">
        <v>0.375</v>
      </c>
      <c r="AW213" s="196"/>
      <c r="AX213" s="144">
        <f t="shared" si="96"/>
        <v>76.876513317191282</v>
      </c>
      <c r="AY213" s="149">
        <v>134</v>
      </c>
      <c r="AZ213" s="150" t="s">
        <v>456</v>
      </c>
      <c r="BA213" s="149">
        <v>21</v>
      </c>
      <c r="BB213" s="151">
        <v>1</v>
      </c>
      <c r="BC213" s="152">
        <v>1652</v>
      </c>
      <c r="BD213" s="152">
        <v>1270</v>
      </c>
      <c r="BE213" s="149">
        <v>0.76900000000000002</v>
      </c>
      <c r="BF213" s="152">
        <v>665</v>
      </c>
      <c r="BG213" s="152">
        <v>436</v>
      </c>
      <c r="BH213" s="152">
        <v>1101</v>
      </c>
      <c r="BI213" s="153">
        <v>0.39600000000000002</v>
      </c>
      <c r="BJ213" s="153">
        <v>0.439</v>
      </c>
      <c r="BK213" s="154">
        <v>0.215</v>
      </c>
      <c r="BL213" s="155">
        <v>0.14000000000000001</v>
      </c>
      <c r="BM213" s="154">
        <v>0.111</v>
      </c>
      <c r="BN213" s="154">
        <v>0.36899999999999999</v>
      </c>
      <c r="DU213" s="4"/>
      <c r="DZ213" s="196"/>
      <c r="EA213" s="196"/>
      <c r="EB213" s="196"/>
      <c r="EC213" s="196"/>
      <c r="ED213" s="196"/>
      <c r="EE213" s="196"/>
    </row>
    <row r="214" spans="30:135" ht="13" x14ac:dyDescent="0.15">
      <c r="AD214" s="144">
        <f t="shared" si="94"/>
        <v>77</v>
      </c>
      <c r="AE214" s="144">
        <f t="shared" si="95"/>
        <v>80.977845683728034</v>
      </c>
      <c r="AF214" s="149">
        <v>135</v>
      </c>
      <c r="AG214" s="150" t="s">
        <v>429</v>
      </c>
      <c r="AH214" s="149">
        <v>17</v>
      </c>
      <c r="AI214" s="151">
        <v>1</v>
      </c>
      <c r="AJ214" s="152">
        <v>1309</v>
      </c>
      <c r="AK214" s="152">
        <v>1060</v>
      </c>
      <c r="AL214" s="149">
        <v>0.81</v>
      </c>
      <c r="AM214" s="152">
        <v>550</v>
      </c>
      <c r="AN214" s="152">
        <v>377</v>
      </c>
      <c r="AO214" s="152">
        <v>927</v>
      </c>
      <c r="AP214" s="153">
        <v>0.40699999999999997</v>
      </c>
      <c r="AQ214" s="153">
        <v>0.46100000000000002</v>
      </c>
      <c r="AR214" s="154">
        <v>0.19500000000000001</v>
      </c>
      <c r="AS214" s="154">
        <v>0.123</v>
      </c>
      <c r="AT214" s="154">
        <v>9.6000000000000002E-2</v>
      </c>
      <c r="AU214" s="154">
        <v>0.377</v>
      </c>
      <c r="AW214" s="196"/>
      <c r="AX214" s="144">
        <f t="shared" si="96"/>
        <v>76.950354609929079</v>
      </c>
      <c r="AY214" s="149">
        <v>135</v>
      </c>
      <c r="AZ214" s="150" t="s">
        <v>457</v>
      </c>
      <c r="BA214" s="149">
        <v>23</v>
      </c>
      <c r="BB214" s="151">
        <v>1</v>
      </c>
      <c r="BC214" s="152">
        <v>1974</v>
      </c>
      <c r="BD214" s="152">
        <v>1519</v>
      </c>
      <c r="BE214" s="149">
        <v>0.77</v>
      </c>
      <c r="BF214" s="152">
        <v>800</v>
      </c>
      <c r="BG214" s="152">
        <v>548</v>
      </c>
      <c r="BH214" s="152">
        <v>1348</v>
      </c>
      <c r="BI214" s="153">
        <v>0.40699999999999997</v>
      </c>
      <c r="BJ214" s="153">
        <v>0.45200000000000001</v>
      </c>
      <c r="BK214" s="154">
        <v>0.221</v>
      </c>
      <c r="BL214" s="154">
        <v>0.11600000000000001</v>
      </c>
      <c r="BM214" s="154">
        <v>9.4E-2</v>
      </c>
      <c r="BN214" s="154">
        <v>0.36799999999999999</v>
      </c>
      <c r="DU214" s="4"/>
      <c r="DZ214" s="196"/>
      <c r="EA214" s="196"/>
      <c r="EB214" s="196"/>
      <c r="EC214" s="196"/>
      <c r="ED214" s="196"/>
      <c r="EE214" s="196"/>
    </row>
    <row r="215" spans="30:135" ht="13" x14ac:dyDescent="0.15">
      <c r="AD215" s="144">
        <f t="shared" si="94"/>
        <v>92.25</v>
      </c>
      <c r="AE215" s="144">
        <f t="shared" si="95"/>
        <v>81.029810298102973</v>
      </c>
      <c r="AF215" s="149">
        <v>136</v>
      </c>
      <c r="AG215" s="150" t="s">
        <v>458</v>
      </c>
      <c r="AH215" s="149">
        <v>8</v>
      </c>
      <c r="AI215" s="151">
        <v>1</v>
      </c>
      <c r="AJ215" s="152">
        <v>738</v>
      </c>
      <c r="AK215" s="152">
        <v>598</v>
      </c>
      <c r="AL215" s="149">
        <v>0.81</v>
      </c>
      <c r="AM215" s="152">
        <v>324</v>
      </c>
      <c r="AN215" s="152">
        <v>224</v>
      </c>
      <c r="AO215" s="152">
        <v>548</v>
      </c>
      <c r="AP215" s="153">
        <v>0.40899999999999997</v>
      </c>
      <c r="AQ215" s="153">
        <v>0.45800000000000002</v>
      </c>
      <c r="AR215" s="154">
        <v>0.17299999999999999</v>
      </c>
      <c r="AS215" s="154">
        <v>0.107</v>
      </c>
      <c r="AT215" s="154">
        <v>9.0999999999999998E-2</v>
      </c>
      <c r="AU215" s="154">
        <v>0.377</v>
      </c>
      <c r="AW215" s="196"/>
      <c r="AX215" s="144">
        <f t="shared" si="96"/>
        <v>77.094105480868663</v>
      </c>
      <c r="AY215" s="149">
        <v>136</v>
      </c>
      <c r="AZ215" s="150" t="s">
        <v>433</v>
      </c>
      <c r="BA215" s="149">
        <v>23</v>
      </c>
      <c r="BB215" s="151">
        <v>1</v>
      </c>
      <c r="BC215" s="152">
        <v>1934</v>
      </c>
      <c r="BD215" s="152">
        <v>1491</v>
      </c>
      <c r="BE215" s="149">
        <v>0.77100000000000002</v>
      </c>
      <c r="BF215" s="152">
        <v>789</v>
      </c>
      <c r="BG215" s="152">
        <v>528</v>
      </c>
      <c r="BH215" s="152">
        <v>1317</v>
      </c>
      <c r="BI215" s="153">
        <v>0.40100000000000002</v>
      </c>
      <c r="BJ215" s="153">
        <v>0.44700000000000001</v>
      </c>
      <c r="BK215" s="154">
        <v>0.20899999999999999</v>
      </c>
      <c r="BL215" s="154">
        <v>0.129</v>
      </c>
      <c r="BM215" s="155">
        <v>0.1</v>
      </c>
      <c r="BN215" s="154">
        <v>0.371</v>
      </c>
      <c r="DU215" s="4"/>
      <c r="DZ215" s="196"/>
      <c r="EA215" s="196"/>
      <c r="EB215" s="196"/>
      <c r="EC215" s="196"/>
      <c r="ED215" s="196"/>
      <c r="EE215" s="196"/>
    </row>
    <row r="216" spans="30:135" ht="13" x14ac:dyDescent="0.15">
      <c r="AD216" s="144">
        <f t="shared" si="94"/>
        <v>78.916666666666671</v>
      </c>
      <c r="AE216" s="144">
        <f t="shared" si="95"/>
        <v>80.992608236536441</v>
      </c>
      <c r="AF216" s="149">
        <v>137</v>
      </c>
      <c r="AG216" s="150" t="s">
        <v>293</v>
      </c>
      <c r="AH216" s="149">
        <v>24</v>
      </c>
      <c r="AI216" s="151">
        <v>1</v>
      </c>
      <c r="AJ216" s="152">
        <v>1894</v>
      </c>
      <c r="AK216" s="152">
        <v>1534</v>
      </c>
      <c r="AL216" s="149">
        <v>0.81</v>
      </c>
      <c r="AM216" s="152">
        <v>760</v>
      </c>
      <c r="AN216" s="152">
        <v>522</v>
      </c>
      <c r="AO216" s="152">
        <v>1282</v>
      </c>
      <c r="AP216" s="153">
        <v>0.40699999999999997</v>
      </c>
      <c r="AQ216" s="153">
        <v>0.46100000000000002</v>
      </c>
      <c r="AR216" s="155">
        <v>0.22</v>
      </c>
      <c r="AS216" s="154">
        <v>0.11899999999999999</v>
      </c>
      <c r="AT216" s="154">
        <v>8.1000000000000003E-2</v>
      </c>
      <c r="AU216" s="154">
        <v>0.373</v>
      </c>
      <c r="AW216" s="196"/>
      <c r="AX216" s="144">
        <f t="shared" si="96"/>
        <v>77.08693149107657</v>
      </c>
      <c r="AY216" s="149">
        <v>137</v>
      </c>
      <c r="AZ216" s="150" t="s">
        <v>459</v>
      </c>
      <c r="BA216" s="149">
        <v>21</v>
      </c>
      <c r="BB216" s="151">
        <v>1</v>
      </c>
      <c r="BC216" s="152">
        <v>1737</v>
      </c>
      <c r="BD216" s="152">
        <v>1339</v>
      </c>
      <c r="BE216" s="149">
        <v>0.77100000000000002</v>
      </c>
      <c r="BF216" s="152">
        <v>732</v>
      </c>
      <c r="BG216" s="152">
        <v>473</v>
      </c>
      <c r="BH216" s="152">
        <v>1205</v>
      </c>
      <c r="BI216" s="153">
        <v>0.39300000000000002</v>
      </c>
      <c r="BJ216" s="153">
        <v>0.45100000000000001</v>
      </c>
      <c r="BK216" s="154">
        <v>0.21299999999999999</v>
      </c>
      <c r="BL216" s="154">
        <v>0.111</v>
      </c>
      <c r="BM216" s="154">
        <v>9.1999999999999998E-2</v>
      </c>
      <c r="BN216" s="154">
        <v>0.35599999999999998</v>
      </c>
      <c r="DU216" s="4"/>
      <c r="DZ216" s="196"/>
      <c r="EA216" s="196"/>
      <c r="EB216" s="196"/>
      <c r="EC216" s="196"/>
      <c r="ED216" s="196"/>
      <c r="EE216" s="196"/>
    </row>
    <row r="217" spans="30:135" ht="13" x14ac:dyDescent="0.15">
      <c r="AD217" s="144">
        <f t="shared" si="94"/>
        <v>84.590909090909093</v>
      </c>
      <c r="AE217" s="144">
        <f t="shared" si="95"/>
        <v>80.816765180010748</v>
      </c>
      <c r="AF217" s="149">
        <v>138</v>
      </c>
      <c r="AG217" s="150" t="s">
        <v>296</v>
      </c>
      <c r="AH217" s="149">
        <v>22</v>
      </c>
      <c r="AI217" s="151">
        <v>1</v>
      </c>
      <c r="AJ217" s="152">
        <v>1861</v>
      </c>
      <c r="AK217" s="152">
        <v>1504</v>
      </c>
      <c r="AL217" s="149">
        <v>0.80800000000000005</v>
      </c>
      <c r="AM217" s="152">
        <v>889</v>
      </c>
      <c r="AN217" s="152">
        <v>587</v>
      </c>
      <c r="AO217" s="152">
        <v>1476</v>
      </c>
      <c r="AP217" s="153">
        <v>0.39800000000000002</v>
      </c>
      <c r="AQ217" s="153">
        <v>0.432</v>
      </c>
      <c r="AR217" s="154">
        <v>0.129</v>
      </c>
      <c r="AS217" s="154">
        <v>9.5000000000000001E-2</v>
      </c>
      <c r="AT217" s="154">
        <v>7.9000000000000001E-2</v>
      </c>
      <c r="AU217" s="154">
        <v>0.38600000000000001</v>
      </c>
      <c r="AW217" s="196"/>
      <c r="AX217" s="144">
        <f t="shared" si="96"/>
        <v>77.107061503416858</v>
      </c>
      <c r="AY217" s="149">
        <v>138</v>
      </c>
      <c r="AZ217" s="150" t="s">
        <v>460</v>
      </c>
      <c r="BA217" s="149">
        <v>10</v>
      </c>
      <c r="BB217" s="151">
        <v>1</v>
      </c>
      <c r="BC217" s="152">
        <v>878</v>
      </c>
      <c r="BD217" s="152">
        <v>677</v>
      </c>
      <c r="BE217" s="149">
        <v>0.77100000000000002</v>
      </c>
      <c r="BF217" s="152">
        <v>362</v>
      </c>
      <c r="BG217" s="152">
        <v>255</v>
      </c>
      <c r="BH217" s="152">
        <v>617</v>
      </c>
      <c r="BI217" s="153">
        <v>0.41299999999999998</v>
      </c>
      <c r="BJ217" s="151">
        <v>0.46</v>
      </c>
      <c r="BK217" s="154">
        <v>0.216</v>
      </c>
      <c r="BL217" s="154">
        <v>9.7000000000000003E-2</v>
      </c>
      <c r="BM217" s="154">
        <v>7.0999999999999994E-2</v>
      </c>
      <c r="BN217" s="155">
        <v>0.36</v>
      </c>
      <c r="DU217" s="4"/>
      <c r="DZ217" s="196"/>
      <c r="EA217" s="196"/>
      <c r="EB217" s="196"/>
      <c r="EC217" s="196"/>
      <c r="ED217" s="196"/>
      <c r="EE217" s="196"/>
    </row>
    <row r="218" spans="30:135" ht="13" x14ac:dyDescent="0.15">
      <c r="AD218" s="144">
        <f t="shared" si="94"/>
        <v>78</v>
      </c>
      <c r="AE218" s="144">
        <f t="shared" si="95"/>
        <v>80.693815987933633</v>
      </c>
      <c r="AF218" s="149">
        <v>139</v>
      </c>
      <c r="AG218" s="150" t="s">
        <v>461</v>
      </c>
      <c r="AH218" s="149">
        <v>17</v>
      </c>
      <c r="AI218" s="151">
        <v>1</v>
      </c>
      <c r="AJ218" s="152">
        <v>1326</v>
      </c>
      <c r="AK218" s="152">
        <v>1070</v>
      </c>
      <c r="AL218" s="149">
        <v>0.80700000000000005</v>
      </c>
      <c r="AM218" s="152">
        <v>575</v>
      </c>
      <c r="AN218" s="152">
        <v>384</v>
      </c>
      <c r="AO218" s="152">
        <v>959</v>
      </c>
      <c r="AP218" s="151">
        <v>0.4</v>
      </c>
      <c r="AQ218" s="153">
        <v>0.45300000000000001</v>
      </c>
      <c r="AR218" s="154">
        <v>0.183</v>
      </c>
      <c r="AS218" s="154">
        <v>0.11600000000000001</v>
      </c>
      <c r="AT218" s="154">
        <v>8.5000000000000006E-2</v>
      </c>
      <c r="AU218" s="154">
        <v>0.376</v>
      </c>
      <c r="AW218" s="196"/>
      <c r="AX218" s="144">
        <f t="shared" si="96"/>
        <v>77.190406265296133</v>
      </c>
      <c r="AY218" s="149">
        <v>139</v>
      </c>
      <c r="AZ218" s="150" t="s">
        <v>462</v>
      </c>
      <c r="BA218" s="149">
        <v>25</v>
      </c>
      <c r="BB218" s="151">
        <v>1</v>
      </c>
      <c r="BC218" s="152">
        <v>2043</v>
      </c>
      <c r="BD218" s="152">
        <v>1577</v>
      </c>
      <c r="BE218" s="149">
        <v>0.77200000000000002</v>
      </c>
      <c r="BF218" s="152">
        <v>808</v>
      </c>
      <c r="BG218" s="152">
        <v>571</v>
      </c>
      <c r="BH218" s="152">
        <v>1379</v>
      </c>
      <c r="BI218" s="153">
        <v>0.41399999999999998</v>
      </c>
      <c r="BJ218" s="151">
        <v>0.46</v>
      </c>
      <c r="BK218" s="154">
        <v>0.22700000000000001</v>
      </c>
      <c r="BL218" s="154">
        <v>0.124</v>
      </c>
      <c r="BM218" s="154">
        <v>9.1999999999999998E-2</v>
      </c>
      <c r="BN218" s="154">
        <v>0.36399999999999999</v>
      </c>
      <c r="DU218" s="4"/>
      <c r="DZ218" s="196"/>
      <c r="EA218" s="196"/>
      <c r="EB218" s="196"/>
      <c r="EC218" s="196"/>
      <c r="ED218" s="196"/>
      <c r="EE218" s="196"/>
    </row>
    <row r="219" spans="30:135" ht="13" x14ac:dyDescent="0.15">
      <c r="AD219" s="144">
        <f t="shared" si="94"/>
        <v>78.89473684210526</v>
      </c>
      <c r="AE219" s="144">
        <f t="shared" si="95"/>
        <v>80.587058038692462</v>
      </c>
      <c r="AF219" s="149">
        <v>140</v>
      </c>
      <c r="AG219" s="150" t="s">
        <v>373</v>
      </c>
      <c r="AH219" s="149">
        <v>19</v>
      </c>
      <c r="AI219" s="151">
        <v>1</v>
      </c>
      <c r="AJ219" s="152">
        <v>1499</v>
      </c>
      <c r="AK219" s="152">
        <v>1208</v>
      </c>
      <c r="AL219" s="149">
        <v>0.80600000000000005</v>
      </c>
      <c r="AM219" s="152">
        <v>658</v>
      </c>
      <c r="AN219" s="152">
        <v>428</v>
      </c>
      <c r="AO219" s="152">
        <v>1086</v>
      </c>
      <c r="AP219" s="153">
        <v>0.39400000000000002</v>
      </c>
      <c r="AQ219" s="153">
        <v>0.436</v>
      </c>
      <c r="AR219" s="154">
        <v>0.16900000000000001</v>
      </c>
      <c r="AS219" s="154">
        <v>0.128</v>
      </c>
      <c r="AT219" s="155">
        <v>0.1</v>
      </c>
      <c r="AU219" s="155">
        <v>0.38</v>
      </c>
      <c r="AW219" s="196"/>
      <c r="AX219" s="144">
        <f t="shared" si="96"/>
        <v>77.234042553191486</v>
      </c>
      <c r="AY219" s="149">
        <v>140</v>
      </c>
      <c r="AZ219" s="150" t="s">
        <v>463</v>
      </c>
      <c r="BA219" s="149">
        <v>17</v>
      </c>
      <c r="BB219" s="151">
        <v>1</v>
      </c>
      <c r="BC219" s="152">
        <v>1410</v>
      </c>
      <c r="BD219" s="152">
        <v>1089</v>
      </c>
      <c r="BE219" s="149">
        <v>0.77200000000000002</v>
      </c>
      <c r="BF219" s="152">
        <v>620</v>
      </c>
      <c r="BG219" s="152">
        <v>407</v>
      </c>
      <c r="BH219" s="152">
        <v>1027</v>
      </c>
      <c r="BI219" s="153">
        <v>0.39600000000000002</v>
      </c>
      <c r="BJ219" s="153">
        <v>0.44500000000000001</v>
      </c>
      <c r="BK219" s="154">
        <v>0.187</v>
      </c>
      <c r="BL219" s="154">
        <v>0.10100000000000001</v>
      </c>
      <c r="BM219" s="154">
        <v>7.4999999999999997E-2</v>
      </c>
      <c r="BN219" s="154">
        <v>0.36199999999999999</v>
      </c>
      <c r="DU219" s="4"/>
      <c r="DZ219" s="196"/>
      <c r="EA219" s="196"/>
      <c r="EB219" s="196"/>
      <c r="EC219" s="196"/>
      <c r="ED219" s="196"/>
      <c r="EE219" s="196"/>
    </row>
    <row r="220" spans="30:135" ht="13" x14ac:dyDescent="0.15">
      <c r="AD220" s="144">
        <f t="shared" si="94"/>
        <v>77.833333333333329</v>
      </c>
      <c r="AE220" s="144">
        <f t="shared" si="95"/>
        <v>80.585296216987871</v>
      </c>
      <c r="AF220" s="149">
        <v>141</v>
      </c>
      <c r="AG220" s="150" t="s">
        <v>241</v>
      </c>
      <c r="AH220" s="149">
        <v>18</v>
      </c>
      <c r="AI220" s="151">
        <v>1</v>
      </c>
      <c r="AJ220" s="152">
        <v>1401</v>
      </c>
      <c r="AK220" s="152">
        <v>1129</v>
      </c>
      <c r="AL220" s="149">
        <v>0.80600000000000005</v>
      </c>
      <c r="AM220" s="152">
        <v>617</v>
      </c>
      <c r="AN220" s="152">
        <v>428</v>
      </c>
      <c r="AO220" s="152">
        <v>1045</v>
      </c>
      <c r="AP220" s="151">
        <v>0.41</v>
      </c>
      <c r="AQ220" s="153">
        <v>0.45800000000000002</v>
      </c>
      <c r="AR220" s="154">
        <v>0.17599999999999999</v>
      </c>
      <c r="AS220" s="154">
        <v>9.9000000000000005E-2</v>
      </c>
      <c r="AT220" s="154">
        <v>7.9000000000000001E-2</v>
      </c>
      <c r="AU220" s="154">
        <v>0.373</v>
      </c>
      <c r="AW220" s="196"/>
      <c r="AX220" s="144">
        <f t="shared" si="96"/>
        <v>77.348777348777347</v>
      </c>
      <c r="AY220" s="149">
        <v>141</v>
      </c>
      <c r="AZ220" s="150" t="s">
        <v>449</v>
      </c>
      <c r="BA220" s="149">
        <v>20</v>
      </c>
      <c r="BB220" s="151">
        <v>1</v>
      </c>
      <c r="BC220" s="152">
        <v>1554</v>
      </c>
      <c r="BD220" s="152">
        <v>1202</v>
      </c>
      <c r="BE220" s="149">
        <v>0.77300000000000002</v>
      </c>
      <c r="BF220" s="152">
        <v>640</v>
      </c>
      <c r="BG220" s="152">
        <v>439</v>
      </c>
      <c r="BH220" s="152">
        <v>1079</v>
      </c>
      <c r="BI220" s="153">
        <v>0.40699999999999997</v>
      </c>
      <c r="BJ220" s="153">
        <v>0.47099999999999997</v>
      </c>
      <c r="BK220" s="154">
        <v>0.221</v>
      </c>
      <c r="BL220" s="154">
        <v>0.10299999999999999</v>
      </c>
      <c r="BM220" s="154">
        <v>8.2000000000000003E-2</v>
      </c>
      <c r="BN220" s="154">
        <v>0.35799999999999998</v>
      </c>
      <c r="DU220" s="4"/>
      <c r="DZ220" s="196"/>
      <c r="EA220" s="196"/>
      <c r="EB220" s="196"/>
      <c r="EC220" s="196"/>
      <c r="ED220" s="196"/>
      <c r="EE220" s="196"/>
    </row>
    <row r="221" spans="30:135" ht="13" x14ac:dyDescent="0.15">
      <c r="AD221" s="144">
        <f t="shared" si="94"/>
        <v>86</v>
      </c>
      <c r="AE221" s="144">
        <f t="shared" si="95"/>
        <v>80.391120507399577</v>
      </c>
      <c r="AF221" s="149">
        <v>142</v>
      </c>
      <c r="AG221" s="150" t="s">
        <v>464</v>
      </c>
      <c r="AH221" s="149">
        <v>22</v>
      </c>
      <c r="AI221" s="151">
        <v>1</v>
      </c>
      <c r="AJ221" s="152">
        <v>1892</v>
      </c>
      <c r="AK221" s="152">
        <v>1521</v>
      </c>
      <c r="AL221" s="149">
        <v>0.80400000000000005</v>
      </c>
      <c r="AM221" s="152">
        <v>807</v>
      </c>
      <c r="AN221" s="152">
        <v>553</v>
      </c>
      <c r="AO221" s="152">
        <v>1360</v>
      </c>
      <c r="AP221" s="153">
        <v>0.40699999999999997</v>
      </c>
      <c r="AQ221" s="153">
        <v>0.45800000000000002</v>
      </c>
      <c r="AR221" s="154">
        <v>0.19500000000000001</v>
      </c>
      <c r="AS221" s="155">
        <v>0.1</v>
      </c>
      <c r="AT221" s="154">
        <v>8.1000000000000003E-2</v>
      </c>
      <c r="AU221" s="154">
        <v>0.374</v>
      </c>
      <c r="AW221" s="196"/>
      <c r="AX221" s="144">
        <f t="shared" si="96"/>
        <v>77.251501000667105</v>
      </c>
      <c r="AY221" s="149">
        <v>142</v>
      </c>
      <c r="AZ221" s="150" t="s">
        <v>465</v>
      </c>
      <c r="BA221" s="149">
        <v>19</v>
      </c>
      <c r="BB221" s="151">
        <v>1</v>
      </c>
      <c r="BC221" s="152">
        <v>1499</v>
      </c>
      <c r="BD221" s="152">
        <v>1158</v>
      </c>
      <c r="BE221" s="149">
        <v>0.77300000000000002</v>
      </c>
      <c r="BF221" s="152">
        <v>724</v>
      </c>
      <c r="BG221" s="152">
        <v>463</v>
      </c>
      <c r="BH221" s="152">
        <v>1187</v>
      </c>
      <c r="BI221" s="151">
        <v>0.39</v>
      </c>
      <c r="BJ221" s="153">
        <v>0.437</v>
      </c>
      <c r="BK221" s="154">
        <v>0.157</v>
      </c>
      <c r="BL221" s="154">
        <v>6.6000000000000003E-2</v>
      </c>
      <c r="BM221" s="154">
        <v>5.2999999999999999E-2</v>
      </c>
      <c r="BN221" s="154">
        <v>0.35299999999999998</v>
      </c>
      <c r="DU221" s="4"/>
      <c r="DZ221" s="196"/>
      <c r="EA221" s="196"/>
      <c r="EB221" s="196"/>
      <c r="EC221" s="196"/>
      <c r="ED221" s="196"/>
      <c r="EE221" s="196"/>
    </row>
    <row r="222" spans="30:135" ht="13" x14ac:dyDescent="0.15">
      <c r="AD222" s="144">
        <f t="shared" si="94"/>
        <v>87.043478260869577</v>
      </c>
      <c r="AE222" s="144">
        <f t="shared" si="95"/>
        <v>80.369630369630372</v>
      </c>
      <c r="AF222" s="149">
        <v>143</v>
      </c>
      <c r="AG222" s="150" t="s">
        <v>466</v>
      </c>
      <c r="AH222" s="149">
        <v>23</v>
      </c>
      <c r="AI222" s="151">
        <v>1</v>
      </c>
      <c r="AJ222" s="152">
        <v>2002</v>
      </c>
      <c r="AK222" s="152">
        <v>1609</v>
      </c>
      <c r="AL222" s="149">
        <v>0.80400000000000005</v>
      </c>
      <c r="AM222" s="152">
        <v>876</v>
      </c>
      <c r="AN222" s="152">
        <v>567</v>
      </c>
      <c r="AO222" s="152">
        <v>1443</v>
      </c>
      <c r="AP222" s="153">
        <v>0.39300000000000002</v>
      </c>
      <c r="AQ222" s="153">
        <v>0.44400000000000001</v>
      </c>
      <c r="AR222" s="154">
        <v>0.17799999999999999</v>
      </c>
      <c r="AS222" s="154">
        <v>0.11899999999999999</v>
      </c>
      <c r="AT222" s="154">
        <v>9.9000000000000005E-2</v>
      </c>
      <c r="AU222" s="154">
        <v>0.375</v>
      </c>
      <c r="AW222" s="196"/>
      <c r="AX222" s="144">
        <f t="shared" si="96"/>
        <v>77.261200338123416</v>
      </c>
      <c r="AY222" s="149">
        <v>143</v>
      </c>
      <c r="AZ222" s="150" t="s">
        <v>467</v>
      </c>
      <c r="BA222" s="149">
        <v>16</v>
      </c>
      <c r="BB222" s="151">
        <v>1</v>
      </c>
      <c r="BC222" s="152">
        <v>1183</v>
      </c>
      <c r="BD222" s="152">
        <v>914</v>
      </c>
      <c r="BE222" s="149">
        <v>0.77300000000000002</v>
      </c>
      <c r="BF222" s="152">
        <v>526</v>
      </c>
      <c r="BG222" s="152">
        <v>342</v>
      </c>
      <c r="BH222" s="152">
        <v>868</v>
      </c>
      <c r="BI222" s="153">
        <v>0.39400000000000002</v>
      </c>
      <c r="BJ222" s="153">
        <v>0.435</v>
      </c>
      <c r="BK222" s="154">
        <v>0.185</v>
      </c>
      <c r="BL222" s="154">
        <v>0.10100000000000001</v>
      </c>
      <c r="BM222" s="154">
        <v>7.9000000000000001E-2</v>
      </c>
      <c r="BN222" s="154">
        <v>0.36299999999999999</v>
      </c>
      <c r="DU222" s="4"/>
      <c r="DZ222" s="196"/>
      <c r="EA222" s="196"/>
      <c r="EB222" s="196"/>
      <c r="EC222" s="196"/>
      <c r="ED222" s="196"/>
      <c r="EE222" s="196"/>
    </row>
    <row r="223" spans="30:135" ht="13" x14ac:dyDescent="0.15">
      <c r="AD223" s="144">
        <f t="shared" si="94"/>
        <v>86</v>
      </c>
      <c r="AE223" s="144">
        <f t="shared" si="95"/>
        <v>80.434782608695656</v>
      </c>
      <c r="AF223" s="149">
        <v>144</v>
      </c>
      <c r="AG223" s="150" t="s">
        <v>468</v>
      </c>
      <c r="AH223" s="149">
        <v>23</v>
      </c>
      <c r="AI223" s="151">
        <v>1</v>
      </c>
      <c r="AJ223" s="152">
        <v>1978</v>
      </c>
      <c r="AK223" s="152">
        <v>1591</v>
      </c>
      <c r="AL223" s="149">
        <v>0.80400000000000005</v>
      </c>
      <c r="AM223" s="152">
        <v>857</v>
      </c>
      <c r="AN223" s="152">
        <v>568</v>
      </c>
      <c r="AO223" s="152">
        <v>1425</v>
      </c>
      <c r="AP223" s="153">
        <v>0.39900000000000002</v>
      </c>
      <c r="AQ223" s="153">
        <v>0.44900000000000001</v>
      </c>
      <c r="AR223" s="154">
        <v>0.17100000000000001</v>
      </c>
      <c r="AS223" s="154">
        <v>0.128</v>
      </c>
      <c r="AT223" s="154">
        <v>9.5000000000000001E-2</v>
      </c>
      <c r="AU223" s="154">
        <v>0.38300000000000001</v>
      </c>
      <c r="AW223" s="196"/>
      <c r="AX223" s="144">
        <f t="shared" si="96"/>
        <v>77.427961579509073</v>
      </c>
      <c r="AY223" s="149">
        <v>144</v>
      </c>
      <c r="AZ223" s="150" t="s">
        <v>469</v>
      </c>
      <c r="BA223" s="149">
        <v>22</v>
      </c>
      <c r="BB223" s="151">
        <v>1</v>
      </c>
      <c r="BC223" s="152">
        <v>1874</v>
      </c>
      <c r="BD223" s="152">
        <v>1451</v>
      </c>
      <c r="BE223" s="149">
        <v>0.77400000000000002</v>
      </c>
      <c r="BF223" s="152">
        <v>816</v>
      </c>
      <c r="BG223" s="152">
        <v>544</v>
      </c>
      <c r="BH223" s="152">
        <v>1360</v>
      </c>
      <c r="BI223" s="151">
        <v>0.4</v>
      </c>
      <c r="BJ223" s="153">
        <v>0.45300000000000001</v>
      </c>
      <c r="BK223" s="154">
        <v>0.193</v>
      </c>
      <c r="BL223" s="154">
        <v>9.5000000000000001E-2</v>
      </c>
      <c r="BM223" s="154">
        <v>7.1999999999999995E-2</v>
      </c>
      <c r="BN223" s="155">
        <v>0.36</v>
      </c>
      <c r="DU223" s="4"/>
      <c r="DZ223" s="196"/>
      <c r="EA223" s="196"/>
      <c r="EB223" s="196"/>
      <c r="EC223" s="196"/>
      <c r="ED223" s="196"/>
      <c r="EE223" s="196"/>
    </row>
    <row r="224" spans="30:135" ht="13" x14ac:dyDescent="0.15">
      <c r="AD224" s="144">
        <f t="shared" si="94"/>
        <v>84.523809523809518</v>
      </c>
      <c r="AE224" s="144">
        <f t="shared" si="95"/>
        <v>80.394366197183103</v>
      </c>
      <c r="AF224" s="149">
        <v>145</v>
      </c>
      <c r="AG224" s="150" t="s">
        <v>470</v>
      </c>
      <c r="AH224" s="149">
        <v>21</v>
      </c>
      <c r="AI224" s="151">
        <v>1</v>
      </c>
      <c r="AJ224" s="152">
        <v>1775</v>
      </c>
      <c r="AK224" s="152">
        <v>1427</v>
      </c>
      <c r="AL224" s="149">
        <v>0.80400000000000005</v>
      </c>
      <c r="AM224" s="152">
        <v>771</v>
      </c>
      <c r="AN224" s="152">
        <v>490</v>
      </c>
      <c r="AO224" s="152">
        <v>1261</v>
      </c>
      <c r="AP224" s="153">
        <v>0.38900000000000001</v>
      </c>
      <c r="AQ224" s="153">
        <v>0.46100000000000002</v>
      </c>
      <c r="AR224" s="154">
        <v>0.192</v>
      </c>
      <c r="AS224" s="154">
        <v>0.11700000000000001</v>
      </c>
      <c r="AT224" s="155">
        <v>0.09</v>
      </c>
      <c r="AU224" s="154">
        <v>0.36599999999999999</v>
      </c>
      <c r="AW224" s="196"/>
      <c r="AX224" s="144">
        <f t="shared" si="96"/>
        <v>77.373134328358205</v>
      </c>
      <c r="AY224" s="149">
        <v>145</v>
      </c>
      <c r="AZ224" s="150" t="s">
        <v>412</v>
      </c>
      <c r="BA224" s="149">
        <v>19</v>
      </c>
      <c r="BB224" s="151">
        <v>1</v>
      </c>
      <c r="BC224" s="152">
        <v>1675</v>
      </c>
      <c r="BD224" s="152">
        <v>1296</v>
      </c>
      <c r="BE224" s="149">
        <v>0.77400000000000002</v>
      </c>
      <c r="BF224" s="152">
        <v>763</v>
      </c>
      <c r="BG224" s="152">
        <v>465</v>
      </c>
      <c r="BH224" s="152">
        <v>1228</v>
      </c>
      <c r="BI224" s="153">
        <v>0.379</v>
      </c>
      <c r="BJ224" s="151">
        <v>0.43</v>
      </c>
      <c r="BK224" s="154">
        <v>0.17899999999999999</v>
      </c>
      <c r="BL224" s="154">
        <v>0.104</v>
      </c>
      <c r="BM224" s="154">
        <v>8.2000000000000003E-2</v>
      </c>
      <c r="BN224" s="154">
        <v>0.35799999999999998</v>
      </c>
      <c r="DU224" s="4"/>
      <c r="DZ224" s="196"/>
      <c r="EA224" s="196"/>
      <c r="EB224" s="196"/>
      <c r="EC224" s="196"/>
      <c r="ED224" s="196"/>
      <c r="EE224" s="196"/>
    </row>
    <row r="225" spans="30:135" ht="13" x14ac:dyDescent="0.15">
      <c r="AD225" s="144">
        <f t="shared" si="94"/>
        <v>80.304347826086953</v>
      </c>
      <c r="AE225" s="144">
        <f t="shared" si="95"/>
        <v>80.3465078505685</v>
      </c>
      <c r="AF225" s="149">
        <v>146</v>
      </c>
      <c r="AG225" s="150" t="s">
        <v>471</v>
      </c>
      <c r="AH225" s="149">
        <v>23</v>
      </c>
      <c r="AI225" s="151">
        <v>1</v>
      </c>
      <c r="AJ225" s="152">
        <v>1847</v>
      </c>
      <c r="AK225" s="152">
        <v>1484</v>
      </c>
      <c r="AL225" s="149">
        <v>0.80300000000000005</v>
      </c>
      <c r="AM225" s="152">
        <v>772</v>
      </c>
      <c r="AN225" s="152">
        <v>525</v>
      </c>
      <c r="AO225" s="152">
        <v>1297</v>
      </c>
      <c r="AP225" s="153">
        <v>0.40500000000000003</v>
      </c>
      <c r="AQ225" s="153">
        <v>0.46300000000000002</v>
      </c>
      <c r="AR225" s="154">
        <v>0.20499999999999999</v>
      </c>
      <c r="AS225" s="154">
        <v>0.108</v>
      </c>
      <c r="AT225" s="154">
        <v>8.2000000000000003E-2</v>
      </c>
      <c r="AU225" s="154">
        <v>0.373</v>
      </c>
      <c r="AW225" s="196"/>
      <c r="AX225" s="144">
        <f t="shared" si="96"/>
        <v>77.522559474979488</v>
      </c>
      <c r="AY225" s="149">
        <v>146</v>
      </c>
      <c r="AZ225" s="150" t="s">
        <v>472</v>
      </c>
      <c r="BA225" s="149">
        <v>15</v>
      </c>
      <c r="BB225" s="151">
        <v>1</v>
      </c>
      <c r="BC225" s="152">
        <v>1219</v>
      </c>
      <c r="BD225" s="152">
        <v>945</v>
      </c>
      <c r="BE225" s="149">
        <v>0.77500000000000002</v>
      </c>
      <c r="BF225" s="152">
        <v>460</v>
      </c>
      <c r="BG225" s="152">
        <v>329</v>
      </c>
      <c r="BH225" s="152">
        <v>789</v>
      </c>
      <c r="BI225" s="153">
        <v>0.41699999999999998</v>
      </c>
      <c r="BJ225" s="153">
        <v>0.47499999999999998</v>
      </c>
      <c r="BK225" s="154">
        <v>0.24299999999999999</v>
      </c>
      <c r="BL225" s="154">
        <v>0.13200000000000001</v>
      </c>
      <c r="BM225" s="154">
        <v>9.2999999999999999E-2</v>
      </c>
      <c r="BN225" s="154">
        <v>0.36299999999999999</v>
      </c>
      <c r="DU225" s="4"/>
      <c r="DZ225" s="196"/>
      <c r="EA225" s="196"/>
      <c r="EB225" s="196"/>
      <c r="EC225" s="196"/>
      <c r="ED225" s="196"/>
      <c r="EE225" s="196"/>
    </row>
    <row r="226" spans="30:135" ht="13" x14ac:dyDescent="0.15">
      <c r="AD226" s="144">
        <f t="shared" si="94"/>
        <v>82.047619047619037</v>
      </c>
      <c r="AE226" s="144">
        <f t="shared" si="95"/>
        <v>80.20893789901335</v>
      </c>
      <c r="AF226" s="149">
        <v>147</v>
      </c>
      <c r="AG226" s="150" t="s">
        <v>473</v>
      </c>
      <c r="AH226" s="149">
        <v>21</v>
      </c>
      <c r="AI226" s="151">
        <v>1</v>
      </c>
      <c r="AJ226" s="152">
        <v>1723</v>
      </c>
      <c r="AK226" s="152">
        <v>1382</v>
      </c>
      <c r="AL226" s="149">
        <v>0.80200000000000005</v>
      </c>
      <c r="AM226" s="152">
        <v>776</v>
      </c>
      <c r="AN226" s="152">
        <v>504</v>
      </c>
      <c r="AO226" s="152">
        <v>1280</v>
      </c>
      <c r="AP226" s="153">
        <v>0.39400000000000002</v>
      </c>
      <c r="AQ226" s="153">
        <v>0.44900000000000001</v>
      </c>
      <c r="AR226" s="154">
        <v>0.16600000000000001</v>
      </c>
      <c r="AS226" s="155">
        <v>0.11</v>
      </c>
      <c r="AT226" s="154">
        <v>8.5000000000000006E-2</v>
      </c>
      <c r="AU226" s="155">
        <v>0.37</v>
      </c>
      <c r="AW226" s="196"/>
      <c r="AX226" s="144">
        <f t="shared" si="96"/>
        <v>77.643835616438366</v>
      </c>
      <c r="AY226" s="149">
        <v>147</v>
      </c>
      <c r="AZ226" s="150" t="s">
        <v>474</v>
      </c>
      <c r="BA226" s="149">
        <v>20</v>
      </c>
      <c r="BB226" s="151">
        <v>1</v>
      </c>
      <c r="BC226" s="152">
        <v>1825</v>
      </c>
      <c r="BD226" s="152">
        <v>1417</v>
      </c>
      <c r="BE226" s="149">
        <v>0.77600000000000002</v>
      </c>
      <c r="BF226" s="152">
        <v>780</v>
      </c>
      <c r="BG226" s="152">
        <v>490</v>
      </c>
      <c r="BH226" s="152">
        <v>1270</v>
      </c>
      <c r="BI226" s="153">
        <v>0.38600000000000001</v>
      </c>
      <c r="BJ226" s="153">
        <v>0.433</v>
      </c>
      <c r="BK226" s="154">
        <v>0.185</v>
      </c>
      <c r="BL226" s="155">
        <v>0.14000000000000001</v>
      </c>
      <c r="BM226" s="154">
        <v>0.104</v>
      </c>
      <c r="BN226" s="154">
        <v>0.375</v>
      </c>
      <c r="DU226" s="4"/>
      <c r="DZ226" s="196"/>
      <c r="EA226" s="196"/>
      <c r="EB226" s="196"/>
      <c r="EC226" s="196"/>
      <c r="ED226" s="196"/>
      <c r="EE226" s="196"/>
    </row>
    <row r="227" spans="30:135" ht="13" x14ac:dyDescent="0.15">
      <c r="AD227" s="144">
        <f t="shared" si="94"/>
        <v>80.952380952380949</v>
      </c>
      <c r="AE227" s="144">
        <f t="shared" si="95"/>
        <v>80.058823529411754</v>
      </c>
      <c r="AF227" s="149">
        <v>148</v>
      </c>
      <c r="AG227" s="150" t="s">
        <v>475</v>
      </c>
      <c r="AH227" s="149">
        <v>21</v>
      </c>
      <c r="AI227" s="151">
        <v>1</v>
      </c>
      <c r="AJ227" s="152">
        <v>1700</v>
      </c>
      <c r="AK227" s="152">
        <v>1361</v>
      </c>
      <c r="AL227" s="149">
        <v>0.80100000000000005</v>
      </c>
      <c r="AM227" s="152">
        <v>779</v>
      </c>
      <c r="AN227" s="152">
        <v>504</v>
      </c>
      <c r="AO227" s="152">
        <v>1283</v>
      </c>
      <c r="AP227" s="153">
        <v>0.39300000000000002</v>
      </c>
      <c r="AQ227" s="153">
        <v>0.45200000000000001</v>
      </c>
      <c r="AR227" s="154">
        <v>0.17299999999999999</v>
      </c>
      <c r="AS227" s="155">
        <v>0.09</v>
      </c>
      <c r="AT227" s="154">
        <v>7.5999999999999998E-2</v>
      </c>
      <c r="AU227" s="154">
        <v>0.36299999999999999</v>
      </c>
      <c r="AW227" s="196"/>
      <c r="AX227" s="144">
        <f t="shared" si="96"/>
        <v>77.741083223249674</v>
      </c>
      <c r="AY227" s="149">
        <v>148</v>
      </c>
      <c r="AZ227" s="150" t="s">
        <v>476</v>
      </c>
      <c r="BA227" s="149">
        <v>18</v>
      </c>
      <c r="BB227" s="151">
        <v>1</v>
      </c>
      <c r="BC227" s="152">
        <v>1514</v>
      </c>
      <c r="BD227" s="152">
        <v>1177</v>
      </c>
      <c r="BE227" s="149">
        <v>0.77700000000000002</v>
      </c>
      <c r="BF227" s="152">
        <v>633</v>
      </c>
      <c r="BG227" s="152">
        <v>406</v>
      </c>
      <c r="BH227" s="152">
        <v>1039</v>
      </c>
      <c r="BI227" s="153">
        <v>0.39100000000000001</v>
      </c>
      <c r="BJ227" s="153">
        <v>0.46200000000000002</v>
      </c>
      <c r="BK227" s="154">
        <v>0.216</v>
      </c>
      <c r="BL227" s="155">
        <v>0.11</v>
      </c>
      <c r="BM227" s="154">
        <v>8.1000000000000003E-2</v>
      </c>
      <c r="BN227" s="154">
        <v>0.35499999999999998</v>
      </c>
      <c r="DU227" s="4"/>
      <c r="DZ227" s="196"/>
      <c r="EA227" s="196"/>
      <c r="EB227" s="196"/>
      <c r="EC227" s="196"/>
      <c r="ED227" s="196"/>
      <c r="EE227" s="196"/>
    </row>
    <row r="228" spans="30:135" ht="13" x14ac:dyDescent="0.15">
      <c r="AD228" s="144">
        <f t="shared" si="94"/>
        <v>75.10526315789474</v>
      </c>
      <c r="AE228" s="144">
        <f t="shared" si="95"/>
        <v>79.95795374912403</v>
      </c>
      <c r="AF228" s="149">
        <v>149</v>
      </c>
      <c r="AG228" s="150" t="s">
        <v>338</v>
      </c>
      <c r="AH228" s="149">
        <v>19</v>
      </c>
      <c r="AI228" s="151">
        <v>1</v>
      </c>
      <c r="AJ228" s="152">
        <v>1427</v>
      </c>
      <c r="AK228" s="152">
        <v>1141</v>
      </c>
      <c r="AL228" s="149">
        <v>0.8</v>
      </c>
      <c r="AM228" s="152">
        <v>688</v>
      </c>
      <c r="AN228" s="152">
        <v>437</v>
      </c>
      <c r="AO228" s="152">
        <v>1125</v>
      </c>
      <c r="AP228" s="153">
        <v>0.38800000000000001</v>
      </c>
      <c r="AQ228" s="151">
        <v>0.44</v>
      </c>
      <c r="AR228" s="154">
        <v>0.14599999999999999</v>
      </c>
      <c r="AS228" s="154">
        <v>7.8E-2</v>
      </c>
      <c r="AT228" s="154">
        <v>5.7000000000000002E-2</v>
      </c>
      <c r="AU228" s="154">
        <v>0.36699999999999999</v>
      </c>
      <c r="AW228" s="196"/>
      <c r="AX228" s="144">
        <f t="shared" si="96"/>
        <v>77.655476059438627</v>
      </c>
      <c r="AY228" s="149">
        <v>149</v>
      </c>
      <c r="AZ228" s="150" t="s">
        <v>477</v>
      </c>
      <c r="BA228" s="149">
        <v>23</v>
      </c>
      <c r="BB228" s="151">
        <v>1</v>
      </c>
      <c r="BC228" s="152">
        <v>1817</v>
      </c>
      <c r="BD228" s="152">
        <v>1411</v>
      </c>
      <c r="BE228" s="149">
        <v>0.77700000000000002</v>
      </c>
      <c r="BF228" s="152">
        <v>807</v>
      </c>
      <c r="BG228" s="152">
        <v>522</v>
      </c>
      <c r="BH228" s="152">
        <v>1329</v>
      </c>
      <c r="BI228" s="153">
        <v>0.39300000000000002</v>
      </c>
      <c r="BJ228" s="153">
        <v>0.442</v>
      </c>
      <c r="BK228" s="154">
        <v>0.18099999999999999</v>
      </c>
      <c r="BL228" s="154">
        <v>0.105</v>
      </c>
      <c r="BM228" s="154">
        <v>7.9000000000000001E-2</v>
      </c>
      <c r="BN228" s="154">
        <v>0.36399999999999999</v>
      </c>
      <c r="DU228" s="4"/>
      <c r="DZ228" s="196"/>
      <c r="EA228" s="196"/>
      <c r="EB228" s="196"/>
      <c r="EC228" s="196"/>
      <c r="ED228" s="196"/>
      <c r="EE228" s="196"/>
    </row>
    <row r="229" spans="30:135" ht="13" x14ac:dyDescent="0.15">
      <c r="AD229" s="144">
        <f t="shared" si="94"/>
        <v>84.210526315789465</v>
      </c>
      <c r="AE229" s="144">
        <f t="shared" si="95"/>
        <v>79.875</v>
      </c>
      <c r="AF229" s="149">
        <v>150</v>
      </c>
      <c r="AG229" s="150" t="s">
        <v>478</v>
      </c>
      <c r="AH229" s="149">
        <v>19</v>
      </c>
      <c r="AI229" s="151">
        <v>1</v>
      </c>
      <c r="AJ229" s="152">
        <v>1600</v>
      </c>
      <c r="AK229" s="152">
        <v>1278</v>
      </c>
      <c r="AL229" s="149">
        <v>0.79900000000000004</v>
      </c>
      <c r="AM229" s="152">
        <v>697</v>
      </c>
      <c r="AN229" s="152">
        <v>440</v>
      </c>
      <c r="AO229" s="152">
        <v>1137</v>
      </c>
      <c r="AP229" s="153">
        <v>0.38700000000000001</v>
      </c>
      <c r="AQ229" s="153">
        <v>0.45200000000000001</v>
      </c>
      <c r="AR229" s="154">
        <v>0.18099999999999999</v>
      </c>
      <c r="AS229" s="154">
        <v>0.129</v>
      </c>
      <c r="AT229" s="154">
        <v>9.7000000000000003E-2</v>
      </c>
      <c r="AU229" s="154">
        <v>0.36899999999999999</v>
      </c>
      <c r="AW229" s="196"/>
      <c r="AX229" s="144">
        <f t="shared" si="96"/>
        <v>77.860696517412933</v>
      </c>
      <c r="AY229" s="149">
        <v>150</v>
      </c>
      <c r="AZ229" s="150" t="s">
        <v>479</v>
      </c>
      <c r="BA229" s="149">
        <v>19</v>
      </c>
      <c r="BB229" s="151">
        <v>1</v>
      </c>
      <c r="BC229" s="152">
        <v>1608</v>
      </c>
      <c r="BD229" s="152">
        <v>1252</v>
      </c>
      <c r="BE229" s="149">
        <v>0.77900000000000003</v>
      </c>
      <c r="BF229" s="152">
        <v>686</v>
      </c>
      <c r="BG229" s="152">
        <v>457</v>
      </c>
      <c r="BH229" s="152">
        <v>1143</v>
      </c>
      <c r="BI229" s="151">
        <v>0.4</v>
      </c>
      <c r="BJ229" s="153">
        <v>0.434</v>
      </c>
      <c r="BK229" s="154">
        <v>0.193</v>
      </c>
      <c r="BL229" s="154">
        <v>0.123</v>
      </c>
      <c r="BM229" s="154">
        <v>0.10100000000000001</v>
      </c>
      <c r="BN229" s="154">
        <v>0.374</v>
      </c>
      <c r="DU229" s="4"/>
      <c r="DZ229" s="196"/>
      <c r="EA229" s="196"/>
      <c r="EB229" s="196"/>
      <c r="EC229" s="196"/>
      <c r="ED229" s="196"/>
      <c r="EE229" s="196"/>
    </row>
    <row r="230" spans="30:135" ht="13" x14ac:dyDescent="0.15">
      <c r="AD230" s="144">
        <f t="shared" si="94"/>
        <v>81.599999999999994</v>
      </c>
      <c r="AE230" s="144">
        <f t="shared" si="95"/>
        <v>79.901960784313729</v>
      </c>
      <c r="AF230" s="149">
        <v>151</v>
      </c>
      <c r="AG230" s="150" t="s">
        <v>480</v>
      </c>
      <c r="AH230" s="149">
        <v>20</v>
      </c>
      <c r="AI230" s="151">
        <v>1</v>
      </c>
      <c r="AJ230" s="152">
        <v>1632</v>
      </c>
      <c r="AK230" s="152">
        <v>1304</v>
      </c>
      <c r="AL230" s="149">
        <v>0.79900000000000004</v>
      </c>
      <c r="AM230" s="152">
        <v>746</v>
      </c>
      <c r="AN230" s="152">
        <v>477</v>
      </c>
      <c r="AO230" s="152">
        <v>1223</v>
      </c>
      <c r="AP230" s="151">
        <v>0.39</v>
      </c>
      <c r="AQ230" s="151">
        <v>0.46</v>
      </c>
      <c r="AR230" s="154">
        <v>0.17599999999999999</v>
      </c>
      <c r="AS230" s="154">
        <v>8.6999999999999994E-2</v>
      </c>
      <c r="AT230" s="154">
        <v>6.8000000000000005E-2</v>
      </c>
      <c r="AU230" s="155">
        <v>0.36</v>
      </c>
      <c r="AW230" s="196"/>
      <c r="AX230" s="144">
        <f t="shared" si="96"/>
        <v>77.862595419847324</v>
      </c>
      <c r="AY230" s="149">
        <v>151</v>
      </c>
      <c r="AZ230" s="150" t="s">
        <v>481</v>
      </c>
      <c r="BA230" s="149">
        <v>24</v>
      </c>
      <c r="BB230" s="151">
        <v>1</v>
      </c>
      <c r="BC230" s="152">
        <v>1965</v>
      </c>
      <c r="BD230" s="152">
        <v>1530</v>
      </c>
      <c r="BE230" s="149">
        <v>0.77900000000000003</v>
      </c>
      <c r="BF230" s="152">
        <v>895</v>
      </c>
      <c r="BG230" s="152">
        <v>566</v>
      </c>
      <c r="BH230" s="152">
        <v>1461</v>
      </c>
      <c r="BI230" s="153">
        <v>0.38700000000000001</v>
      </c>
      <c r="BJ230" s="153">
        <v>0.43099999999999999</v>
      </c>
      <c r="BK230" s="154">
        <v>0.16900000000000001</v>
      </c>
      <c r="BL230" s="154">
        <v>0.107</v>
      </c>
      <c r="BM230" s="155">
        <v>0.08</v>
      </c>
      <c r="BN230" s="154">
        <v>0.36699999999999999</v>
      </c>
      <c r="DU230" s="4"/>
      <c r="DZ230" s="196"/>
      <c r="EA230" s="196"/>
      <c r="EB230" s="196"/>
      <c r="EC230" s="196"/>
      <c r="ED230" s="196"/>
      <c r="EE230" s="196"/>
    </row>
    <row r="231" spans="30:135" ht="13" x14ac:dyDescent="0.15">
      <c r="AD231" s="144">
        <f t="shared" si="94"/>
        <v>81</v>
      </c>
      <c r="AE231" s="144">
        <f t="shared" si="95"/>
        <v>79.901234567901241</v>
      </c>
      <c r="AF231" s="149">
        <v>152</v>
      </c>
      <c r="AG231" s="150" t="s">
        <v>406</v>
      </c>
      <c r="AH231" s="149">
        <v>25</v>
      </c>
      <c r="AI231" s="151">
        <v>1</v>
      </c>
      <c r="AJ231" s="152">
        <v>2025</v>
      </c>
      <c r="AK231" s="152">
        <v>1618</v>
      </c>
      <c r="AL231" s="149">
        <v>0.79900000000000004</v>
      </c>
      <c r="AM231" s="152">
        <v>874</v>
      </c>
      <c r="AN231" s="152">
        <v>601</v>
      </c>
      <c r="AO231" s="152">
        <v>1475</v>
      </c>
      <c r="AP231" s="153">
        <v>0.40699999999999997</v>
      </c>
      <c r="AQ231" s="153">
        <v>0.44800000000000001</v>
      </c>
      <c r="AR231" s="154">
        <v>0.18099999999999999</v>
      </c>
      <c r="AS231" s="154">
        <v>0.111</v>
      </c>
      <c r="AT231" s="154">
        <v>9.0999999999999998E-2</v>
      </c>
      <c r="AU231" s="154">
        <v>0.38100000000000001</v>
      </c>
      <c r="AW231" s="196"/>
      <c r="AX231" s="144">
        <f t="shared" si="96"/>
        <v>77.986906710310961</v>
      </c>
      <c r="AY231" s="149">
        <v>152</v>
      </c>
      <c r="AZ231" s="150" t="s">
        <v>482</v>
      </c>
      <c r="BA231" s="149">
        <v>14</v>
      </c>
      <c r="BB231" s="151">
        <v>1</v>
      </c>
      <c r="BC231" s="152">
        <v>1222</v>
      </c>
      <c r="BD231" s="152">
        <v>953</v>
      </c>
      <c r="BE231" s="149">
        <v>0.78</v>
      </c>
      <c r="BF231" s="152">
        <v>485</v>
      </c>
      <c r="BG231" s="152">
        <v>361</v>
      </c>
      <c r="BH231" s="152">
        <v>846</v>
      </c>
      <c r="BI231" s="153">
        <v>0.42699999999999999</v>
      </c>
      <c r="BJ231" s="151">
        <v>0.46</v>
      </c>
      <c r="BK231" s="154">
        <v>0.20599999999999999</v>
      </c>
      <c r="BL231" s="154">
        <v>0.121</v>
      </c>
      <c r="BM231" s="154">
        <v>9.7000000000000003E-2</v>
      </c>
      <c r="BN231" s="154">
        <v>0.38100000000000001</v>
      </c>
      <c r="DU231" s="4"/>
      <c r="DZ231" s="196"/>
      <c r="EA231" s="196"/>
      <c r="EB231" s="196"/>
      <c r="EC231" s="196"/>
      <c r="ED231" s="196"/>
      <c r="EE231" s="196"/>
    </row>
    <row r="232" spans="30:135" ht="13" x14ac:dyDescent="0.15">
      <c r="AD232" s="144">
        <f t="shared" si="94"/>
        <v>94.318181818181813</v>
      </c>
      <c r="AE232" s="144">
        <f t="shared" si="95"/>
        <v>79.807228915662648</v>
      </c>
      <c r="AF232" s="149">
        <v>153</v>
      </c>
      <c r="AG232" s="150" t="s">
        <v>332</v>
      </c>
      <c r="AH232" s="149">
        <v>22</v>
      </c>
      <c r="AI232" s="151">
        <v>1</v>
      </c>
      <c r="AJ232" s="152">
        <v>2075</v>
      </c>
      <c r="AK232" s="152">
        <v>1656</v>
      </c>
      <c r="AL232" s="149">
        <v>0.79800000000000004</v>
      </c>
      <c r="AM232" s="152">
        <v>935</v>
      </c>
      <c r="AN232" s="152">
        <v>586</v>
      </c>
      <c r="AO232" s="152">
        <v>1521</v>
      </c>
      <c r="AP232" s="153">
        <v>0.38500000000000001</v>
      </c>
      <c r="AQ232" s="153">
        <v>0.42799999999999999</v>
      </c>
      <c r="AR232" s="154">
        <v>0.159</v>
      </c>
      <c r="AS232" s="154">
        <v>0.125</v>
      </c>
      <c r="AT232" s="154">
        <v>9.5000000000000001E-2</v>
      </c>
      <c r="AU232" s="154">
        <v>0.38300000000000001</v>
      </c>
      <c r="AW232" s="196"/>
      <c r="AX232" s="144">
        <f t="shared" si="96"/>
        <v>77.982954545454547</v>
      </c>
      <c r="AY232" s="149">
        <v>153</v>
      </c>
      <c r="AZ232" s="150" t="s">
        <v>397</v>
      </c>
      <c r="BA232" s="149">
        <v>9</v>
      </c>
      <c r="BB232" s="151">
        <v>1</v>
      </c>
      <c r="BC232" s="152">
        <v>704</v>
      </c>
      <c r="BD232" s="152">
        <v>549</v>
      </c>
      <c r="BE232" s="149">
        <v>0.78</v>
      </c>
      <c r="BF232" s="152">
        <v>314</v>
      </c>
      <c r="BG232" s="152">
        <v>197</v>
      </c>
      <c r="BH232" s="152">
        <v>511</v>
      </c>
      <c r="BI232" s="153">
        <v>0.38600000000000001</v>
      </c>
      <c r="BJ232" s="153">
        <v>0.442</v>
      </c>
      <c r="BK232" s="154">
        <v>0.186</v>
      </c>
      <c r="BL232" s="154">
        <v>0.104</v>
      </c>
      <c r="BM232" s="154">
        <v>8.5000000000000006E-2</v>
      </c>
      <c r="BN232" s="154">
        <v>0.35899999999999999</v>
      </c>
      <c r="DU232" s="4"/>
      <c r="DZ232" s="196"/>
      <c r="EA232" s="196"/>
      <c r="EB232" s="196"/>
      <c r="EC232" s="196"/>
      <c r="ED232" s="196"/>
      <c r="EE232" s="196"/>
    </row>
    <row r="233" spans="30:135" ht="13" x14ac:dyDescent="0.15">
      <c r="AD233" s="144">
        <f t="shared" si="94"/>
        <v>78.319999999999993</v>
      </c>
      <c r="AE233" s="144">
        <f t="shared" si="95"/>
        <v>79.826353421859039</v>
      </c>
      <c r="AF233" s="149">
        <v>154</v>
      </c>
      <c r="AG233" s="150" t="s">
        <v>483</v>
      </c>
      <c r="AH233" s="149">
        <v>25</v>
      </c>
      <c r="AI233" s="151">
        <v>1</v>
      </c>
      <c r="AJ233" s="152">
        <v>1958</v>
      </c>
      <c r="AK233" s="152">
        <v>1563</v>
      </c>
      <c r="AL233" s="149">
        <v>0.79800000000000004</v>
      </c>
      <c r="AM233" s="152">
        <v>810</v>
      </c>
      <c r="AN233" s="152">
        <v>550</v>
      </c>
      <c r="AO233" s="152">
        <v>1360</v>
      </c>
      <c r="AP233" s="153">
        <v>0.40400000000000003</v>
      </c>
      <c r="AQ233" s="153">
        <v>0.46300000000000002</v>
      </c>
      <c r="AR233" s="154">
        <v>0.20699999999999999</v>
      </c>
      <c r="AS233" s="154">
        <v>0.11600000000000001</v>
      </c>
      <c r="AT233" s="154">
        <v>8.8999999999999996E-2</v>
      </c>
      <c r="AU233" s="154">
        <v>0.372</v>
      </c>
      <c r="AW233" s="196"/>
      <c r="AX233" s="144">
        <f t="shared" si="96"/>
        <v>78.077455048409405</v>
      </c>
      <c r="AY233" s="149">
        <v>154</v>
      </c>
      <c r="AZ233" s="150" t="s">
        <v>484</v>
      </c>
      <c r="BA233" s="149">
        <v>18</v>
      </c>
      <c r="BB233" s="151">
        <v>1</v>
      </c>
      <c r="BC233" s="152">
        <v>1446</v>
      </c>
      <c r="BD233" s="152">
        <v>1129</v>
      </c>
      <c r="BE233" s="149">
        <v>0.78100000000000003</v>
      </c>
      <c r="BF233" s="152">
        <v>651</v>
      </c>
      <c r="BG233" s="152">
        <v>393</v>
      </c>
      <c r="BH233" s="152">
        <v>1044</v>
      </c>
      <c r="BI233" s="153">
        <v>0.376</v>
      </c>
      <c r="BJ233" s="153">
        <v>0.432</v>
      </c>
      <c r="BK233" s="154">
        <v>0.17399999999999999</v>
      </c>
      <c r="BL233" s="155">
        <v>0.13</v>
      </c>
      <c r="BM233" s="155">
        <v>0.1</v>
      </c>
      <c r="BN233" s="154">
        <v>0.36199999999999999</v>
      </c>
      <c r="DU233" s="4"/>
      <c r="DZ233" s="196"/>
      <c r="EA233" s="196"/>
      <c r="EB233" s="196"/>
      <c r="EC233" s="196"/>
      <c r="ED233" s="196"/>
      <c r="EE233" s="196"/>
    </row>
    <row r="234" spans="30:135" ht="13" x14ac:dyDescent="0.15">
      <c r="AD234" s="144">
        <f t="shared" si="94"/>
        <v>80.909090909090921</v>
      </c>
      <c r="AE234" s="144">
        <f t="shared" si="95"/>
        <v>79.831460674157313</v>
      </c>
      <c r="AF234" s="149">
        <v>155</v>
      </c>
      <c r="AG234" s="150" t="s">
        <v>398</v>
      </c>
      <c r="AH234" s="149">
        <v>22</v>
      </c>
      <c r="AI234" s="151">
        <v>1</v>
      </c>
      <c r="AJ234" s="152">
        <v>1780</v>
      </c>
      <c r="AK234" s="152">
        <v>1421</v>
      </c>
      <c r="AL234" s="149">
        <v>0.79800000000000004</v>
      </c>
      <c r="AM234" s="152">
        <v>772</v>
      </c>
      <c r="AN234" s="152">
        <v>508</v>
      </c>
      <c r="AO234" s="152">
        <v>1280</v>
      </c>
      <c r="AP234" s="153">
        <v>0.39700000000000002</v>
      </c>
      <c r="AQ234" s="153">
        <v>0.435</v>
      </c>
      <c r="AR234" s="154">
        <v>0.17799999999999999</v>
      </c>
      <c r="AS234" s="155">
        <v>0.13</v>
      </c>
      <c r="AT234" s="154">
        <v>0.10199999999999999</v>
      </c>
      <c r="AU234" s="155">
        <v>0.38</v>
      </c>
      <c r="AW234" s="196"/>
      <c r="AX234" s="144">
        <f t="shared" si="96"/>
        <v>78.154681139755766</v>
      </c>
      <c r="AY234" s="149">
        <v>155</v>
      </c>
      <c r="AZ234" s="150" t="s">
        <v>485</v>
      </c>
      <c r="BA234" s="149">
        <v>18</v>
      </c>
      <c r="BB234" s="151">
        <v>1</v>
      </c>
      <c r="BC234" s="152">
        <v>1474</v>
      </c>
      <c r="BD234" s="152">
        <v>1152</v>
      </c>
      <c r="BE234" s="149">
        <v>0.78200000000000003</v>
      </c>
      <c r="BF234" s="152">
        <v>605</v>
      </c>
      <c r="BG234" s="152">
        <v>428</v>
      </c>
      <c r="BH234" s="152">
        <v>1033</v>
      </c>
      <c r="BI234" s="153">
        <v>0.41399999999999998</v>
      </c>
      <c r="BJ234" s="153">
        <v>0.46200000000000002</v>
      </c>
      <c r="BK234" s="155">
        <v>0.21</v>
      </c>
      <c r="BL234" s="154">
        <v>0.107</v>
      </c>
      <c r="BM234" s="154">
        <v>9.2999999999999999E-2</v>
      </c>
      <c r="BN234" s="155">
        <v>0.37</v>
      </c>
      <c r="DU234" s="4"/>
      <c r="DZ234" s="196"/>
      <c r="EA234" s="196"/>
      <c r="EB234" s="196"/>
      <c r="EC234" s="196"/>
      <c r="ED234" s="196"/>
      <c r="EE234" s="196"/>
    </row>
    <row r="235" spans="30:135" ht="13" x14ac:dyDescent="0.15">
      <c r="AD235" s="144">
        <f t="shared" si="94"/>
        <v>79.800000000000011</v>
      </c>
      <c r="AE235" s="144">
        <f t="shared" si="95"/>
        <v>79.761904761904773</v>
      </c>
      <c r="AF235" s="149">
        <v>156</v>
      </c>
      <c r="AG235" s="150" t="s">
        <v>486</v>
      </c>
      <c r="AH235" s="149">
        <v>20</v>
      </c>
      <c r="AI235" s="151">
        <v>1</v>
      </c>
      <c r="AJ235" s="152">
        <v>1596</v>
      </c>
      <c r="AK235" s="152">
        <v>1273</v>
      </c>
      <c r="AL235" s="149">
        <v>0.79800000000000004</v>
      </c>
      <c r="AM235" s="152">
        <v>671</v>
      </c>
      <c r="AN235" s="152">
        <v>499</v>
      </c>
      <c r="AO235" s="152">
        <v>1170</v>
      </c>
      <c r="AP235" s="153">
        <v>0.42599999999999999</v>
      </c>
      <c r="AQ235" s="153">
        <v>0.47099999999999997</v>
      </c>
      <c r="AR235" s="154">
        <v>0.20300000000000001</v>
      </c>
      <c r="AS235" s="154">
        <v>8.4000000000000005E-2</v>
      </c>
      <c r="AT235" s="154">
        <v>7.0999999999999994E-2</v>
      </c>
      <c r="AU235" s="155">
        <v>0.37</v>
      </c>
      <c r="AW235" s="196"/>
      <c r="AX235" s="144">
        <f t="shared" si="96"/>
        <v>78.211284513805523</v>
      </c>
      <c r="AY235" s="149">
        <v>156</v>
      </c>
      <c r="AZ235" s="150" t="s">
        <v>487</v>
      </c>
      <c r="BA235" s="149">
        <v>22</v>
      </c>
      <c r="BB235" s="151">
        <v>1</v>
      </c>
      <c r="BC235" s="152">
        <v>1666</v>
      </c>
      <c r="BD235" s="152">
        <v>1303</v>
      </c>
      <c r="BE235" s="149">
        <v>0.78200000000000003</v>
      </c>
      <c r="BF235" s="152">
        <v>743</v>
      </c>
      <c r="BG235" s="152">
        <v>483</v>
      </c>
      <c r="BH235" s="152">
        <v>1226</v>
      </c>
      <c r="BI235" s="153">
        <v>0.39400000000000002</v>
      </c>
      <c r="BJ235" s="153">
        <v>0.442</v>
      </c>
      <c r="BK235" s="154">
        <v>0.17799999999999999</v>
      </c>
      <c r="BL235" s="154">
        <v>0.106</v>
      </c>
      <c r="BM235" s="154">
        <v>8.5000000000000006E-2</v>
      </c>
      <c r="BN235" s="155">
        <v>0.37</v>
      </c>
      <c r="DU235" s="4"/>
      <c r="DZ235" s="196"/>
      <c r="EA235" s="196"/>
      <c r="EB235" s="196"/>
      <c r="EC235" s="196"/>
      <c r="ED235" s="196"/>
      <c r="EE235" s="196"/>
    </row>
    <row r="236" spans="30:135" ht="13" x14ac:dyDescent="0.15">
      <c r="AD236" s="144">
        <f t="shared" si="94"/>
        <v>80.125</v>
      </c>
      <c r="AE236" s="144">
        <f t="shared" si="95"/>
        <v>79.667186687467492</v>
      </c>
      <c r="AF236" s="149">
        <v>157</v>
      </c>
      <c r="AG236" s="150" t="s">
        <v>451</v>
      </c>
      <c r="AH236" s="149">
        <v>24</v>
      </c>
      <c r="AI236" s="151">
        <v>1</v>
      </c>
      <c r="AJ236" s="152">
        <v>1923</v>
      </c>
      <c r="AK236" s="152">
        <v>1532</v>
      </c>
      <c r="AL236" s="149">
        <v>0.79700000000000004</v>
      </c>
      <c r="AM236" s="152">
        <v>895</v>
      </c>
      <c r="AN236" s="152">
        <v>529</v>
      </c>
      <c r="AO236" s="152">
        <v>1424</v>
      </c>
      <c r="AP236" s="153">
        <v>0.371</v>
      </c>
      <c r="AQ236" s="151">
        <v>0.44</v>
      </c>
      <c r="AR236" s="154">
        <v>0.17100000000000001</v>
      </c>
      <c r="AS236" s="154">
        <v>0.10299999999999999</v>
      </c>
      <c r="AT236" s="154">
        <v>7.5999999999999998E-2</v>
      </c>
      <c r="AU236" s="154">
        <v>0.35499999999999998</v>
      </c>
      <c r="AW236" s="196"/>
      <c r="AX236" s="144">
        <f t="shared" si="96"/>
        <v>78.162106350025823</v>
      </c>
      <c r="AY236" s="149">
        <v>157</v>
      </c>
      <c r="AZ236" s="150" t="s">
        <v>355</v>
      </c>
      <c r="BA236" s="149">
        <v>24</v>
      </c>
      <c r="BB236" s="151">
        <v>1</v>
      </c>
      <c r="BC236" s="152">
        <v>1937</v>
      </c>
      <c r="BD236" s="152">
        <v>1514</v>
      </c>
      <c r="BE236" s="149">
        <v>0.78200000000000003</v>
      </c>
      <c r="BF236" s="152">
        <v>870</v>
      </c>
      <c r="BG236" s="152">
        <v>499</v>
      </c>
      <c r="BH236" s="152">
        <v>1369</v>
      </c>
      <c r="BI236" s="153">
        <v>0.36499999999999999</v>
      </c>
      <c r="BJ236" s="153">
        <v>0.432</v>
      </c>
      <c r="BK236" s="154">
        <v>0.186</v>
      </c>
      <c r="BL236" s="154">
        <v>0.126</v>
      </c>
      <c r="BM236" s="154">
        <v>9.9000000000000005E-2</v>
      </c>
      <c r="BN236" s="154">
        <v>0.35699999999999998</v>
      </c>
      <c r="DU236" s="4"/>
      <c r="DZ236" s="196"/>
      <c r="EA236" s="196"/>
      <c r="EB236" s="196"/>
      <c r="EC236" s="196"/>
      <c r="ED236" s="196"/>
      <c r="EE236" s="196"/>
    </row>
    <row r="237" spans="30:135" ht="13" x14ac:dyDescent="0.15">
      <c r="AD237" s="144">
        <f t="shared" si="94"/>
        <v>86.89473684210526</v>
      </c>
      <c r="AE237" s="144">
        <f t="shared" si="95"/>
        <v>79.648697758933977</v>
      </c>
      <c r="AF237" s="149">
        <v>158</v>
      </c>
      <c r="AG237" s="150" t="s">
        <v>479</v>
      </c>
      <c r="AH237" s="149">
        <v>19</v>
      </c>
      <c r="AI237" s="151">
        <v>1</v>
      </c>
      <c r="AJ237" s="152">
        <v>1651</v>
      </c>
      <c r="AK237" s="152">
        <v>1315</v>
      </c>
      <c r="AL237" s="149">
        <v>0.79600000000000004</v>
      </c>
      <c r="AM237" s="152">
        <v>747</v>
      </c>
      <c r="AN237" s="152">
        <v>485</v>
      </c>
      <c r="AO237" s="152">
        <v>1232</v>
      </c>
      <c r="AP237" s="153">
        <v>0.39400000000000002</v>
      </c>
      <c r="AQ237" s="153">
        <v>0.442</v>
      </c>
      <c r="AR237" s="154">
        <v>0.159</v>
      </c>
      <c r="AS237" s="154">
        <v>0.111</v>
      </c>
      <c r="AT237" s="154">
        <v>9.0999999999999998E-2</v>
      </c>
      <c r="AU237" s="154">
        <v>0.376</v>
      </c>
      <c r="AW237" s="196"/>
      <c r="AX237" s="144">
        <f t="shared" si="96"/>
        <v>78.193430656934311</v>
      </c>
      <c r="AY237" s="149">
        <v>158</v>
      </c>
      <c r="AZ237" s="150" t="s">
        <v>488</v>
      </c>
      <c r="BA237" s="149">
        <v>14</v>
      </c>
      <c r="BB237" s="151">
        <v>1</v>
      </c>
      <c r="BC237" s="152">
        <v>1096</v>
      </c>
      <c r="BD237" s="152">
        <v>857</v>
      </c>
      <c r="BE237" s="149">
        <v>0.78200000000000003</v>
      </c>
      <c r="BF237" s="152">
        <v>462</v>
      </c>
      <c r="BG237" s="152">
        <v>343</v>
      </c>
      <c r="BH237" s="152">
        <v>805</v>
      </c>
      <c r="BI237" s="153">
        <v>0.42599999999999999</v>
      </c>
      <c r="BJ237" s="153">
        <v>0.47499999999999998</v>
      </c>
      <c r="BK237" s="154">
        <v>0.21099999999999999</v>
      </c>
      <c r="BL237" s="154">
        <v>7.0999999999999994E-2</v>
      </c>
      <c r="BM237" s="154">
        <v>5.8000000000000003E-2</v>
      </c>
      <c r="BN237" s="154">
        <v>0.36099999999999999</v>
      </c>
      <c r="DU237" s="4"/>
      <c r="DZ237" s="196"/>
      <c r="EA237" s="196"/>
      <c r="EB237" s="196"/>
      <c r="EC237" s="196"/>
      <c r="ED237" s="196"/>
      <c r="EE237" s="196"/>
    </row>
    <row r="238" spans="30:135" ht="13" x14ac:dyDescent="0.15">
      <c r="AD238" s="144">
        <f t="shared" si="94"/>
        <v>86</v>
      </c>
      <c r="AE238" s="144">
        <f t="shared" si="95"/>
        <v>79.568106312292358</v>
      </c>
      <c r="AF238" s="149">
        <v>159</v>
      </c>
      <c r="AG238" s="150" t="s">
        <v>489</v>
      </c>
      <c r="AH238" s="149">
        <v>21</v>
      </c>
      <c r="AI238" s="151">
        <v>1</v>
      </c>
      <c r="AJ238" s="152">
        <v>1806</v>
      </c>
      <c r="AK238" s="152">
        <v>1437</v>
      </c>
      <c r="AL238" s="149">
        <v>0.79600000000000004</v>
      </c>
      <c r="AM238" s="152">
        <v>759</v>
      </c>
      <c r="AN238" s="152">
        <v>516</v>
      </c>
      <c r="AO238" s="152">
        <v>1275</v>
      </c>
      <c r="AP238" s="153">
        <v>0.40500000000000003</v>
      </c>
      <c r="AQ238" s="153">
        <v>0.45200000000000001</v>
      </c>
      <c r="AR238" s="154">
        <v>0.20100000000000001</v>
      </c>
      <c r="AS238" s="154">
        <v>0.114</v>
      </c>
      <c r="AT238" s="154">
        <v>9.2999999999999999E-2</v>
      </c>
      <c r="AU238" s="155">
        <v>0.37</v>
      </c>
      <c r="AW238" s="196"/>
      <c r="AX238" s="144">
        <f t="shared" si="96"/>
        <v>78.157349896480326</v>
      </c>
      <c r="AY238" s="149">
        <v>159</v>
      </c>
      <c r="AZ238" s="150" t="s">
        <v>490</v>
      </c>
      <c r="BA238" s="149">
        <v>12</v>
      </c>
      <c r="BB238" s="151">
        <v>1</v>
      </c>
      <c r="BC238" s="152">
        <v>966</v>
      </c>
      <c r="BD238" s="152">
        <v>755</v>
      </c>
      <c r="BE238" s="149">
        <v>0.78200000000000003</v>
      </c>
      <c r="BF238" s="152">
        <v>433</v>
      </c>
      <c r="BG238" s="152">
        <v>278</v>
      </c>
      <c r="BH238" s="152">
        <v>711</v>
      </c>
      <c r="BI238" s="153">
        <v>0.39100000000000001</v>
      </c>
      <c r="BJ238" s="153">
        <v>0.435</v>
      </c>
      <c r="BK238" s="154">
        <v>0.17599999999999999</v>
      </c>
      <c r="BL238" s="154">
        <v>0.109</v>
      </c>
      <c r="BM238" s="154">
        <v>8.4000000000000005E-2</v>
      </c>
      <c r="BN238" s="154">
        <v>0.36899999999999999</v>
      </c>
      <c r="DU238" s="4"/>
      <c r="DZ238" s="196"/>
      <c r="EA238" s="196"/>
      <c r="EB238" s="196"/>
      <c r="EC238" s="196"/>
      <c r="ED238" s="196"/>
      <c r="EE238" s="196"/>
    </row>
    <row r="239" spans="30:135" ht="13" x14ac:dyDescent="0.15">
      <c r="AD239" s="144">
        <f t="shared" si="94"/>
        <v>77.666666666666671</v>
      </c>
      <c r="AE239" s="144">
        <f t="shared" si="95"/>
        <v>79.613733905579394</v>
      </c>
      <c r="AF239" s="149">
        <v>160</v>
      </c>
      <c r="AG239" s="150" t="s">
        <v>304</v>
      </c>
      <c r="AH239" s="149">
        <v>6</v>
      </c>
      <c r="AI239" s="151">
        <v>1</v>
      </c>
      <c r="AJ239" s="152">
        <v>466</v>
      </c>
      <c r="AK239" s="152">
        <v>371</v>
      </c>
      <c r="AL239" s="149">
        <v>0.79600000000000004</v>
      </c>
      <c r="AM239" s="152">
        <v>206</v>
      </c>
      <c r="AN239" s="152">
        <v>151</v>
      </c>
      <c r="AO239" s="152">
        <v>357</v>
      </c>
      <c r="AP239" s="153">
        <v>0.42299999999999999</v>
      </c>
      <c r="AQ239" s="153">
        <v>0.46400000000000002</v>
      </c>
      <c r="AR239" s="154">
        <v>0.17799999999999999</v>
      </c>
      <c r="AS239" s="154">
        <v>7.4999999999999997E-2</v>
      </c>
      <c r="AT239" s="154">
        <v>5.1999999999999998E-2</v>
      </c>
      <c r="AU239" s="154">
        <v>0.371</v>
      </c>
      <c r="AW239" s="196"/>
      <c r="AX239" s="144">
        <f t="shared" si="96"/>
        <v>78.331527627302279</v>
      </c>
      <c r="AY239" s="149">
        <v>160</v>
      </c>
      <c r="AZ239" s="150" t="s">
        <v>377</v>
      </c>
      <c r="BA239" s="149">
        <v>22</v>
      </c>
      <c r="BB239" s="151">
        <v>1</v>
      </c>
      <c r="BC239" s="152">
        <v>1846</v>
      </c>
      <c r="BD239" s="152">
        <v>1446</v>
      </c>
      <c r="BE239" s="149">
        <v>0.78300000000000003</v>
      </c>
      <c r="BF239" s="152">
        <v>874</v>
      </c>
      <c r="BG239" s="152">
        <v>512</v>
      </c>
      <c r="BH239" s="152">
        <v>1386</v>
      </c>
      <c r="BI239" s="153">
        <v>0.36899999999999999</v>
      </c>
      <c r="BJ239" s="153">
        <v>0.433</v>
      </c>
      <c r="BK239" s="154">
        <v>0.16400000000000001</v>
      </c>
      <c r="BL239" s="154">
        <v>0.105</v>
      </c>
      <c r="BM239" s="155">
        <v>0.08</v>
      </c>
      <c r="BN239" s="154">
        <v>0.35299999999999998</v>
      </c>
      <c r="DU239" s="4"/>
      <c r="DZ239" s="196"/>
      <c r="EA239" s="196"/>
      <c r="EB239" s="196"/>
      <c r="EC239" s="196"/>
      <c r="ED239" s="196"/>
      <c r="EE239" s="196"/>
    </row>
    <row r="240" spans="30:135" ht="13" x14ac:dyDescent="0.15">
      <c r="AD240" s="144">
        <f t="shared" si="94"/>
        <v>81.6875</v>
      </c>
      <c r="AE240" s="144">
        <f t="shared" si="95"/>
        <v>79.495026778882931</v>
      </c>
      <c r="AF240" s="149">
        <v>161</v>
      </c>
      <c r="AG240" s="150" t="s">
        <v>347</v>
      </c>
      <c r="AH240" s="149">
        <v>16</v>
      </c>
      <c r="AI240" s="151">
        <v>1</v>
      </c>
      <c r="AJ240" s="152">
        <v>1307</v>
      </c>
      <c r="AK240" s="152">
        <v>1039</v>
      </c>
      <c r="AL240" s="149">
        <v>0.79500000000000004</v>
      </c>
      <c r="AM240" s="152">
        <v>553</v>
      </c>
      <c r="AN240" s="152">
        <v>395</v>
      </c>
      <c r="AO240" s="152">
        <v>948</v>
      </c>
      <c r="AP240" s="153">
        <v>0.41699999999999998</v>
      </c>
      <c r="AQ240" s="153">
        <v>0.45500000000000002</v>
      </c>
      <c r="AR240" s="154">
        <v>0.18099999999999999</v>
      </c>
      <c r="AS240" s="154">
        <v>0.11799999999999999</v>
      </c>
      <c r="AT240" s="154">
        <v>9.6000000000000002E-2</v>
      </c>
      <c r="AU240" s="154">
        <v>0.38300000000000001</v>
      </c>
      <c r="AW240" s="196"/>
      <c r="AX240" s="144">
        <f t="shared" si="96"/>
        <v>78.415138971023069</v>
      </c>
      <c r="AY240" s="149">
        <v>161</v>
      </c>
      <c r="AZ240" s="150" t="s">
        <v>491</v>
      </c>
      <c r="BA240" s="149">
        <v>20</v>
      </c>
      <c r="BB240" s="151">
        <v>1</v>
      </c>
      <c r="BC240" s="152">
        <v>1691</v>
      </c>
      <c r="BD240" s="152">
        <v>1326</v>
      </c>
      <c r="BE240" s="149">
        <v>0.78400000000000003</v>
      </c>
      <c r="BF240" s="152">
        <v>822</v>
      </c>
      <c r="BG240" s="152">
        <v>494</v>
      </c>
      <c r="BH240" s="152">
        <v>1316</v>
      </c>
      <c r="BI240" s="153">
        <v>0.375</v>
      </c>
      <c r="BJ240" s="151">
        <v>0.42</v>
      </c>
      <c r="BK240" s="154">
        <v>0.13500000000000001</v>
      </c>
      <c r="BL240" s="154">
        <v>0.10299999999999999</v>
      </c>
      <c r="BM240" s="154">
        <v>8.1000000000000003E-2</v>
      </c>
      <c r="BN240" s="154">
        <v>0.36699999999999999</v>
      </c>
      <c r="DU240" s="4"/>
      <c r="DZ240" s="196"/>
      <c r="EA240" s="196"/>
      <c r="EB240" s="196"/>
      <c r="EC240" s="196"/>
      <c r="ED240" s="196"/>
      <c r="EE240" s="196"/>
    </row>
    <row r="241" spans="30:135" ht="13" x14ac:dyDescent="0.15">
      <c r="AD241" s="144">
        <f t="shared" si="94"/>
        <v>81.705882352941174</v>
      </c>
      <c r="AE241" s="144">
        <f t="shared" si="95"/>
        <v>79.481641468682511</v>
      </c>
      <c r="AF241" s="149">
        <v>162</v>
      </c>
      <c r="AG241" s="150" t="s">
        <v>492</v>
      </c>
      <c r="AH241" s="149">
        <v>17</v>
      </c>
      <c r="AI241" s="151">
        <v>1</v>
      </c>
      <c r="AJ241" s="152">
        <v>1389</v>
      </c>
      <c r="AK241" s="152">
        <v>1104</v>
      </c>
      <c r="AL241" s="149">
        <v>0.79500000000000004</v>
      </c>
      <c r="AM241" s="152">
        <v>603</v>
      </c>
      <c r="AN241" s="152">
        <v>397</v>
      </c>
      <c r="AO241" s="152">
        <v>1000</v>
      </c>
      <c r="AP241" s="153">
        <v>0.39700000000000002</v>
      </c>
      <c r="AQ241" s="153">
        <v>0.45200000000000001</v>
      </c>
      <c r="AR241" s="154">
        <v>0.189</v>
      </c>
      <c r="AS241" s="154">
        <v>0.11700000000000001</v>
      </c>
      <c r="AT241" s="154">
        <v>9.6000000000000002E-2</v>
      </c>
      <c r="AU241" s="154">
        <v>0.36899999999999999</v>
      </c>
      <c r="AW241" s="196"/>
      <c r="AX241" s="144">
        <f t="shared" si="96"/>
        <v>78.398791540785496</v>
      </c>
      <c r="AY241" s="149">
        <v>162</v>
      </c>
      <c r="AZ241" s="150" t="s">
        <v>493</v>
      </c>
      <c r="BA241" s="149">
        <v>17</v>
      </c>
      <c r="BB241" s="151">
        <v>1</v>
      </c>
      <c r="BC241" s="152">
        <v>1324</v>
      </c>
      <c r="BD241" s="152">
        <v>1038</v>
      </c>
      <c r="BE241" s="149">
        <v>0.78400000000000003</v>
      </c>
      <c r="BF241" s="152">
        <v>654</v>
      </c>
      <c r="BG241" s="152">
        <v>385</v>
      </c>
      <c r="BH241" s="152">
        <v>1039</v>
      </c>
      <c r="BI241" s="153">
        <v>0.371</v>
      </c>
      <c r="BJ241" s="153">
        <v>0.42299999999999999</v>
      </c>
      <c r="BK241" s="154">
        <v>0.14299999999999999</v>
      </c>
      <c r="BL241" s="154">
        <v>8.5999999999999993E-2</v>
      </c>
      <c r="BM241" s="154">
        <v>6.9000000000000006E-2</v>
      </c>
      <c r="BN241" s="154">
        <v>0.35599999999999998</v>
      </c>
      <c r="DU241" s="4"/>
      <c r="DZ241" s="196"/>
      <c r="EA241" s="196"/>
      <c r="EB241" s="196"/>
      <c r="EC241" s="196"/>
      <c r="ED241" s="196"/>
      <c r="EE241" s="196"/>
    </row>
    <row r="242" spans="30:135" ht="13" x14ac:dyDescent="0.15">
      <c r="AD242" s="144">
        <f t="shared" si="94"/>
        <v>88.333333333333343</v>
      </c>
      <c r="AE242" s="144">
        <f t="shared" si="95"/>
        <v>79.353099730458226</v>
      </c>
      <c r="AF242" s="149">
        <v>163</v>
      </c>
      <c r="AG242" s="150" t="s">
        <v>375</v>
      </c>
      <c r="AH242" s="149">
        <v>21</v>
      </c>
      <c r="AI242" s="151">
        <v>1</v>
      </c>
      <c r="AJ242" s="152">
        <v>1855</v>
      </c>
      <c r="AK242" s="152">
        <v>1472</v>
      </c>
      <c r="AL242" s="149">
        <v>0.79400000000000004</v>
      </c>
      <c r="AM242" s="152">
        <v>824</v>
      </c>
      <c r="AN242" s="152">
        <v>597</v>
      </c>
      <c r="AO242" s="152">
        <v>1421</v>
      </c>
      <c r="AP242" s="151">
        <v>0.42</v>
      </c>
      <c r="AQ242" s="153">
        <v>0.45200000000000001</v>
      </c>
      <c r="AR242" s="154">
        <v>0.16600000000000001</v>
      </c>
      <c r="AS242" s="154">
        <v>8.1000000000000003E-2</v>
      </c>
      <c r="AT242" s="154">
        <v>6.5000000000000002E-2</v>
      </c>
      <c r="AU242" s="154">
        <v>0.38100000000000001</v>
      </c>
      <c r="AW242" s="196"/>
      <c r="AX242" s="144">
        <f t="shared" si="96"/>
        <v>78.502415458937207</v>
      </c>
      <c r="AY242" s="149">
        <v>163</v>
      </c>
      <c r="AZ242" s="150" t="s">
        <v>494</v>
      </c>
      <c r="BA242" s="149">
        <v>16</v>
      </c>
      <c r="BB242" s="151">
        <v>1</v>
      </c>
      <c r="BC242" s="152">
        <v>1242</v>
      </c>
      <c r="BD242" s="152">
        <v>975</v>
      </c>
      <c r="BE242" s="149">
        <v>0.78500000000000003</v>
      </c>
      <c r="BF242" s="152">
        <v>540</v>
      </c>
      <c r="BG242" s="152">
        <v>335</v>
      </c>
      <c r="BH242" s="152">
        <v>875</v>
      </c>
      <c r="BI242" s="153">
        <v>0.38300000000000001</v>
      </c>
      <c r="BJ242" s="153">
        <v>0.433</v>
      </c>
      <c r="BK242" s="154">
        <v>0.17199999999999999</v>
      </c>
      <c r="BL242" s="154">
        <v>0.14299999999999999</v>
      </c>
      <c r="BM242" s="154">
        <v>9.8000000000000004E-2</v>
      </c>
      <c r="BN242" s="154">
        <v>0.377</v>
      </c>
      <c r="DU242" s="4"/>
      <c r="DZ242" s="196"/>
      <c r="EA242" s="196"/>
      <c r="EB242" s="196"/>
      <c r="EC242" s="196"/>
      <c r="ED242" s="196"/>
      <c r="EE242" s="196"/>
    </row>
    <row r="243" spans="30:135" ht="13" x14ac:dyDescent="0.15">
      <c r="AD243" s="144">
        <f t="shared" si="94"/>
        <v>80.913043478260875</v>
      </c>
      <c r="AE243" s="144">
        <f t="shared" si="95"/>
        <v>79.312197743148843</v>
      </c>
      <c r="AF243" s="149">
        <v>164</v>
      </c>
      <c r="AG243" s="150" t="s">
        <v>383</v>
      </c>
      <c r="AH243" s="149">
        <v>23</v>
      </c>
      <c r="AI243" s="151">
        <v>1</v>
      </c>
      <c r="AJ243" s="152">
        <v>1861</v>
      </c>
      <c r="AK243" s="152">
        <v>1476</v>
      </c>
      <c r="AL243" s="149">
        <v>0.79300000000000004</v>
      </c>
      <c r="AM243" s="152">
        <v>741</v>
      </c>
      <c r="AN243" s="152">
        <v>531</v>
      </c>
      <c r="AO243" s="152">
        <v>1272</v>
      </c>
      <c r="AP243" s="153">
        <v>0.41699999999999998</v>
      </c>
      <c r="AQ243" s="153">
        <v>0.47199999999999998</v>
      </c>
      <c r="AR243" s="154">
        <v>0.221</v>
      </c>
      <c r="AS243" s="154">
        <v>0.114</v>
      </c>
      <c r="AT243" s="154">
        <v>7.9000000000000001E-2</v>
      </c>
      <c r="AU243" s="154">
        <v>0.371</v>
      </c>
      <c r="AW243" s="196"/>
      <c r="AX243" s="144">
        <f t="shared" si="96"/>
        <v>78.459687123947049</v>
      </c>
      <c r="AY243" s="149">
        <v>164</v>
      </c>
      <c r="AZ243" s="150" t="s">
        <v>495</v>
      </c>
      <c r="BA243" s="149">
        <v>21</v>
      </c>
      <c r="BB243" s="151">
        <v>1</v>
      </c>
      <c r="BC243" s="152">
        <v>1662</v>
      </c>
      <c r="BD243" s="152">
        <v>1304</v>
      </c>
      <c r="BE243" s="149">
        <v>0.78500000000000003</v>
      </c>
      <c r="BF243" s="152">
        <v>740</v>
      </c>
      <c r="BG243" s="152">
        <v>487</v>
      </c>
      <c r="BH243" s="152">
        <v>1227</v>
      </c>
      <c r="BI243" s="153">
        <v>0.39700000000000002</v>
      </c>
      <c r="BJ243" s="153">
        <v>0.441</v>
      </c>
      <c r="BK243" s="154">
        <v>0.17599999999999999</v>
      </c>
      <c r="BL243" s="154">
        <v>9.7000000000000003E-2</v>
      </c>
      <c r="BM243" s="154">
        <v>7.2999999999999995E-2</v>
      </c>
      <c r="BN243" s="154">
        <v>0.36899999999999999</v>
      </c>
      <c r="DU243" s="4"/>
      <c r="DZ243" s="196"/>
      <c r="EA243" s="196"/>
      <c r="EB243" s="196"/>
      <c r="EC243" s="196"/>
      <c r="ED243" s="196"/>
      <c r="EE243" s="196"/>
    </row>
    <row r="244" spans="30:135" ht="13" x14ac:dyDescent="0.15">
      <c r="AD244" s="144">
        <f t="shared" si="94"/>
        <v>80.150000000000006</v>
      </c>
      <c r="AE244" s="144">
        <f t="shared" si="95"/>
        <v>79.226450405489715</v>
      </c>
      <c r="AF244" s="149">
        <v>165</v>
      </c>
      <c r="AG244" s="150" t="s">
        <v>356</v>
      </c>
      <c r="AH244" s="149">
        <v>20</v>
      </c>
      <c r="AI244" s="151">
        <v>1</v>
      </c>
      <c r="AJ244" s="152">
        <v>1603</v>
      </c>
      <c r="AK244" s="152">
        <v>1270</v>
      </c>
      <c r="AL244" s="149">
        <v>0.79200000000000004</v>
      </c>
      <c r="AM244" s="152">
        <v>677</v>
      </c>
      <c r="AN244" s="152">
        <v>457</v>
      </c>
      <c r="AO244" s="152">
        <v>1134</v>
      </c>
      <c r="AP244" s="153">
        <v>0.40300000000000002</v>
      </c>
      <c r="AQ244" s="153">
        <v>0.46899999999999997</v>
      </c>
      <c r="AR244" s="154">
        <v>0.20799999999999999</v>
      </c>
      <c r="AS244" s="154">
        <v>9.9000000000000005E-2</v>
      </c>
      <c r="AT244" s="154">
        <v>7.1999999999999995E-2</v>
      </c>
      <c r="AU244" s="154">
        <v>0.36299999999999999</v>
      </c>
      <c r="AW244" s="196"/>
      <c r="AX244" s="144">
        <f t="shared" si="96"/>
        <v>78.473581213307241</v>
      </c>
      <c r="AY244" s="149">
        <v>165</v>
      </c>
      <c r="AZ244" s="150" t="s">
        <v>372</v>
      </c>
      <c r="BA244" s="149">
        <v>18</v>
      </c>
      <c r="BB244" s="151">
        <v>1</v>
      </c>
      <c r="BC244" s="152">
        <v>1533</v>
      </c>
      <c r="BD244" s="152">
        <v>1203</v>
      </c>
      <c r="BE244" s="149">
        <v>0.78500000000000003</v>
      </c>
      <c r="BF244" s="152">
        <v>696</v>
      </c>
      <c r="BG244" s="152">
        <v>427</v>
      </c>
      <c r="BH244" s="152">
        <v>1123</v>
      </c>
      <c r="BI244" s="151">
        <v>0.38</v>
      </c>
      <c r="BJ244" s="153">
        <v>0.42399999999999999</v>
      </c>
      <c r="BK244" s="155">
        <v>0.17</v>
      </c>
      <c r="BL244" s="154">
        <v>0.114</v>
      </c>
      <c r="BM244" s="154">
        <v>9.0999999999999998E-2</v>
      </c>
      <c r="BN244" s="154">
        <v>0.372</v>
      </c>
      <c r="DU244" s="4"/>
      <c r="DZ244" s="196"/>
      <c r="EA244" s="196"/>
      <c r="EB244" s="196"/>
      <c r="EC244" s="196"/>
      <c r="ED244" s="196"/>
      <c r="EE244" s="196"/>
    </row>
    <row r="245" spans="30:135" ht="13" x14ac:dyDescent="0.15">
      <c r="AD245" s="144">
        <f t="shared" si="94"/>
        <v>95.45</v>
      </c>
      <c r="AE245" s="144">
        <f t="shared" si="95"/>
        <v>79.20377160817182</v>
      </c>
      <c r="AF245" s="149">
        <v>166</v>
      </c>
      <c r="AG245" s="150" t="s">
        <v>450</v>
      </c>
      <c r="AH245" s="149">
        <v>20</v>
      </c>
      <c r="AI245" s="151">
        <v>1</v>
      </c>
      <c r="AJ245" s="152">
        <v>1909</v>
      </c>
      <c r="AK245" s="152">
        <v>1512</v>
      </c>
      <c r="AL245" s="149">
        <v>0.79200000000000004</v>
      </c>
      <c r="AM245" s="152">
        <v>736</v>
      </c>
      <c r="AN245" s="152">
        <v>534</v>
      </c>
      <c r="AO245" s="152">
        <v>1270</v>
      </c>
      <c r="AP245" s="151">
        <v>0.42</v>
      </c>
      <c r="AQ245" s="153">
        <v>0.45400000000000001</v>
      </c>
      <c r="AR245" s="154">
        <v>0.20399999999999999</v>
      </c>
      <c r="AS245" s="154">
        <v>0.157</v>
      </c>
      <c r="AT245" s="154">
        <v>0.11600000000000001</v>
      </c>
      <c r="AU245" s="154">
        <v>0.39400000000000002</v>
      </c>
      <c r="AW245" s="196"/>
      <c r="AX245" s="144">
        <f t="shared" si="96"/>
        <v>78.633468442385634</v>
      </c>
      <c r="AY245" s="149">
        <v>166</v>
      </c>
      <c r="AZ245" s="150" t="s">
        <v>305</v>
      </c>
      <c r="BA245" s="149">
        <v>21</v>
      </c>
      <c r="BB245" s="151">
        <v>1</v>
      </c>
      <c r="BC245" s="152">
        <v>1727</v>
      </c>
      <c r="BD245" s="152">
        <v>1358</v>
      </c>
      <c r="BE245" s="149">
        <v>0.78600000000000003</v>
      </c>
      <c r="BF245" s="152">
        <v>792</v>
      </c>
      <c r="BG245" s="152">
        <v>491</v>
      </c>
      <c r="BH245" s="152">
        <v>1283</v>
      </c>
      <c r="BI245" s="153">
        <v>0.38300000000000001</v>
      </c>
      <c r="BJ245" s="153">
        <v>0.435</v>
      </c>
      <c r="BK245" s="154">
        <v>0.16700000000000001</v>
      </c>
      <c r="BL245" s="154">
        <v>0.112</v>
      </c>
      <c r="BM245" s="154">
        <v>8.5999999999999993E-2</v>
      </c>
      <c r="BN245" s="154">
        <v>0.36199999999999999</v>
      </c>
      <c r="DU245" s="4"/>
      <c r="DZ245" s="196"/>
      <c r="EA245" s="196"/>
      <c r="EB245" s="196"/>
      <c r="EC245" s="196"/>
      <c r="ED245" s="196"/>
      <c r="EE245" s="196"/>
    </row>
    <row r="246" spans="30:135" ht="13" x14ac:dyDescent="0.15">
      <c r="AD246" s="144">
        <f t="shared" si="94"/>
        <v>75.818181818181813</v>
      </c>
      <c r="AE246" s="144">
        <f t="shared" si="95"/>
        <v>79.136690647482013</v>
      </c>
      <c r="AF246" s="149">
        <v>167</v>
      </c>
      <c r="AG246" s="150" t="s">
        <v>391</v>
      </c>
      <c r="AH246" s="149">
        <v>22</v>
      </c>
      <c r="AI246" s="151">
        <v>1</v>
      </c>
      <c r="AJ246" s="152">
        <v>1668</v>
      </c>
      <c r="AK246" s="152">
        <v>1320</v>
      </c>
      <c r="AL246" s="149">
        <v>0.79100000000000004</v>
      </c>
      <c r="AM246" s="152">
        <v>700</v>
      </c>
      <c r="AN246" s="152">
        <v>503</v>
      </c>
      <c r="AO246" s="152">
        <v>1203</v>
      </c>
      <c r="AP246" s="153">
        <v>0.41799999999999998</v>
      </c>
      <c r="AQ246" s="151">
        <v>0.47</v>
      </c>
      <c r="AR246" s="154">
        <v>0.20100000000000001</v>
      </c>
      <c r="AS246" s="154">
        <v>9.1999999999999998E-2</v>
      </c>
      <c r="AT246" s="154">
        <v>6.5000000000000002E-2</v>
      </c>
      <c r="AU246" s="154">
        <v>0.371</v>
      </c>
      <c r="AW246" s="196"/>
      <c r="AX246" s="144">
        <f t="shared" si="96"/>
        <v>78.621058257616255</v>
      </c>
      <c r="AY246" s="149">
        <v>167</v>
      </c>
      <c r="AZ246" s="150" t="s">
        <v>418</v>
      </c>
      <c r="BA246" s="149">
        <v>23</v>
      </c>
      <c r="BB246" s="151">
        <v>1</v>
      </c>
      <c r="BC246" s="152">
        <v>1871</v>
      </c>
      <c r="BD246" s="152">
        <v>1471</v>
      </c>
      <c r="BE246" s="149">
        <v>0.78600000000000003</v>
      </c>
      <c r="BF246" s="152">
        <v>746</v>
      </c>
      <c r="BG246" s="152">
        <v>537</v>
      </c>
      <c r="BH246" s="152">
        <v>1283</v>
      </c>
      <c r="BI246" s="153">
        <v>0.41899999999999998</v>
      </c>
      <c r="BJ246" s="153">
        <v>0.46700000000000003</v>
      </c>
      <c r="BK246" s="154">
        <v>0.218</v>
      </c>
      <c r="BL246" s="154">
        <v>0.11700000000000001</v>
      </c>
      <c r="BM246" s="155">
        <v>0.09</v>
      </c>
      <c r="BN246" s="154">
        <v>0.374</v>
      </c>
      <c r="DU246" s="4"/>
      <c r="DZ246" s="196"/>
      <c r="EA246" s="196"/>
      <c r="EB246" s="196"/>
      <c r="EC246" s="196"/>
      <c r="ED246" s="196"/>
      <c r="EE246" s="196"/>
    </row>
    <row r="247" spans="30:135" ht="13" x14ac:dyDescent="0.15">
      <c r="AD247" s="144">
        <f t="shared" si="94"/>
        <v>81</v>
      </c>
      <c r="AE247" s="144">
        <f t="shared" si="95"/>
        <v>79.066022544283413</v>
      </c>
      <c r="AF247" s="149">
        <v>168</v>
      </c>
      <c r="AG247" s="150" t="s">
        <v>363</v>
      </c>
      <c r="AH247" s="149">
        <v>23</v>
      </c>
      <c r="AI247" s="151">
        <v>1</v>
      </c>
      <c r="AJ247" s="152">
        <v>1863</v>
      </c>
      <c r="AK247" s="152">
        <v>1473</v>
      </c>
      <c r="AL247" s="149">
        <v>0.79100000000000004</v>
      </c>
      <c r="AM247" s="152">
        <v>867</v>
      </c>
      <c r="AN247" s="152">
        <v>541</v>
      </c>
      <c r="AO247" s="152">
        <v>1408</v>
      </c>
      <c r="AP247" s="153">
        <v>0.38400000000000001</v>
      </c>
      <c r="AQ247" s="153">
        <v>0.442</v>
      </c>
      <c r="AR247" s="154">
        <v>0.159</v>
      </c>
      <c r="AS247" s="154">
        <v>0.105</v>
      </c>
      <c r="AT247" s="154">
        <v>8.6999999999999994E-2</v>
      </c>
      <c r="AU247" s="154">
        <v>0.36299999999999999</v>
      </c>
      <c r="AW247" s="196"/>
      <c r="AX247" s="144">
        <f t="shared" si="96"/>
        <v>78.566899175649979</v>
      </c>
      <c r="AY247" s="149">
        <v>168</v>
      </c>
      <c r="AZ247" s="150" t="s">
        <v>414</v>
      </c>
      <c r="BA247" s="149">
        <v>19</v>
      </c>
      <c r="BB247" s="151">
        <v>1</v>
      </c>
      <c r="BC247" s="152">
        <v>1577</v>
      </c>
      <c r="BD247" s="152">
        <v>1239</v>
      </c>
      <c r="BE247" s="149">
        <v>0.78600000000000003</v>
      </c>
      <c r="BF247" s="152">
        <v>742</v>
      </c>
      <c r="BG247" s="152">
        <v>441</v>
      </c>
      <c r="BH247" s="152">
        <v>1183</v>
      </c>
      <c r="BI247" s="153">
        <v>0.373</v>
      </c>
      <c r="BJ247" s="153">
        <v>0.42499999999999999</v>
      </c>
      <c r="BK247" s="155">
        <v>0.16</v>
      </c>
      <c r="BL247" s="154">
        <v>0.112</v>
      </c>
      <c r="BM247" s="154">
        <v>9.0999999999999998E-2</v>
      </c>
      <c r="BN247" s="154">
        <v>0.36299999999999999</v>
      </c>
      <c r="DU247" s="4"/>
      <c r="DZ247" s="196"/>
      <c r="EA247" s="196"/>
      <c r="EB247" s="196"/>
      <c r="EC247" s="196"/>
      <c r="ED247" s="196"/>
      <c r="EE247" s="196"/>
    </row>
    <row r="248" spans="30:135" ht="13" x14ac:dyDescent="0.15">
      <c r="AD248" s="144">
        <f t="shared" si="94"/>
        <v>79.19047619047619</v>
      </c>
      <c r="AE248" s="144">
        <f t="shared" si="95"/>
        <v>79.013830426939265</v>
      </c>
      <c r="AF248" s="149">
        <v>169</v>
      </c>
      <c r="AG248" s="150" t="s">
        <v>496</v>
      </c>
      <c r="AH248" s="149">
        <v>21</v>
      </c>
      <c r="AI248" s="151">
        <v>1</v>
      </c>
      <c r="AJ248" s="152">
        <v>1663</v>
      </c>
      <c r="AK248" s="152">
        <v>1314</v>
      </c>
      <c r="AL248" s="149">
        <v>0.79</v>
      </c>
      <c r="AM248" s="152">
        <v>760</v>
      </c>
      <c r="AN248" s="152">
        <v>480</v>
      </c>
      <c r="AO248" s="152">
        <v>1240</v>
      </c>
      <c r="AP248" s="153">
        <v>0.38700000000000001</v>
      </c>
      <c r="AQ248" s="153">
        <v>0.44600000000000001</v>
      </c>
      <c r="AR248" s="154">
        <v>0.17299999999999999</v>
      </c>
      <c r="AS248" s="154">
        <v>0.10199999999999999</v>
      </c>
      <c r="AT248" s="154">
        <v>7.5999999999999998E-2</v>
      </c>
      <c r="AU248" s="154">
        <v>0.36199999999999999</v>
      </c>
      <c r="AW248" s="196"/>
      <c r="AX248" s="144">
        <f t="shared" si="96"/>
        <v>78.595317725752508</v>
      </c>
      <c r="AY248" s="149">
        <v>169</v>
      </c>
      <c r="AZ248" s="150" t="s">
        <v>497</v>
      </c>
      <c r="BA248" s="149">
        <v>22</v>
      </c>
      <c r="BB248" s="151">
        <v>1</v>
      </c>
      <c r="BC248" s="152">
        <v>1794</v>
      </c>
      <c r="BD248" s="152">
        <v>1410</v>
      </c>
      <c r="BE248" s="149">
        <v>0.78600000000000003</v>
      </c>
      <c r="BF248" s="152">
        <v>687</v>
      </c>
      <c r="BG248" s="152">
        <v>493</v>
      </c>
      <c r="BH248" s="152">
        <v>1180</v>
      </c>
      <c r="BI248" s="153">
        <v>0.41799999999999998</v>
      </c>
      <c r="BJ248" s="153">
        <v>0.46400000000000002</v>
      </c>
      <c r="BK248" s="154">
        <v>0.22900000000000001</v>
      </c>
      <c r="BL248" s="154">
        <v>0.13800000000000001</v>
      </c>
      <c r="BM248" s="154">
        <v>0.104</v>
      </c>
      <c r="BN248" s="154">
        <v>0.376</v>
      </c>
      <c r="DU248" s="4"/>
      <c r="DZ248" s="196"/>
      <c r="EA248" s="196"/>
      <c r="EB248" s="196"/>
      <c r="EC248" s="196"/>
      <c r="ED248" s="196"/>
      <c r="EE248" s="196"/>
    </row>
    <row r="249" spans="30:135" ht="13" x14ac:dyDescent="0.15">
      <c r="AD249" s="144">
        <f t="shared" si="94"/>
        <v>83.22727272727272</v>
      </c>
      <c r="AE249" s="144">
        <f t="shared" si="95"/>
        <v>78.918623702894592</v>
      </c>
      <c r="AF249" s="149">
        <v>170</v>
      </c>
      <c r="AG249" s="150" t="s">
        <v>498</v>
      </c>
      <c r="AH249" s="149">
        <v>22</v>
      </c>
      <c r="AI249" s="151">
        <v>1</v>
      </c>
      <c r="AJ249" s="152">
        <v>1831</v>
      </c>
      <c r="AK249" s="152">
        <v>1445</v>
      </c>
      <c r="AL249" s="149">
        <v>0.78900000000000003</v>
      </c>
      <c r="AM249" s="152">
        <v>766</v>
      </c>
      <c r="AN249" s="152">
        <v>535</v>
      </c>
      <c r="AO249" s="152">
        <v>1301</v>
      </c>
      <c r="AP249" s="153">
        <v>0.41099999999999998</v>
      </c>
      <c r="AQ249" s="153">
        <v>0.46200000000000002</v>
      </c>
      <c r="AR249" s="154">
        <v>0.20300000000000001</v>
      </c>
      <c r="AS249" s="154">
        <v>0.106</v>
      </c>
      <c r="AT249" s="154">
        <v>8.7999999999999995E-2</v>
      </c>
      <c r="AU249" s="154">
        <v>0.36799999999999999</v>
      </c>
      <c r="AW249" s="196"/>
      <c r="AX249" s="144">
        <f t="shared" si="96"/>
        <v>78.692493946731233</v>
      </c>
      <c r="AY249" s="149">
        <v>170</v>
      </c>
      <c r="AZ249" s="150" t="s">
        <v>369</v>
      </c>
      <c r="BA249" s="149">
        <v>25</v>
      </c>
      <c r="BB249" s="151">
        <v>1</v>
      </c>
      <c r="BC249" s="152">
        <v>2065</v>
      </c>
      <c r="BD249" s="152">
        <v>1625</v>
      </c>
      <c r="BE249" s="149">
        <v>0.78700000000000003</v>
      </c>
      <c r="BF249" s="152">
        <v>904</v>
      </c>
      <c r="BG249" s="152">
        <v>605</v>
      </c>
      <c r="BH249" s="152">
        <v>1509</v>
      </c>
      <c r="BI249" s="153">
        <v>0.40100000000000002</v>
      </c>
      <c r="BJ249" s="151">
        <v>0.44</v>
      </c>
      <c r="BK249" s="154">
        <v>0.184</v>
      </c>
      <c r="BL249" s="154">
        <v>0.108</v>
      </c>
      <c r="BM249" s="155">
        <v>0.09</v>
      </c>
      <c r="BN249" s="154">
        <v>0.36899999999999999</v>
      </c>
      <c r="DU249" s="4"/>
      <c r="DZ249" s="196"/>
      <c r="EA249" s="196"/>
      <c r="EB249" s="196"/>
      <c r="EC249" s="196"/>
      <c r="ED249" s="196"/>
      <c r="EE249" s="196"/>
    </row>
    <row r="250" spans="30:135" ht="13" x14ac:dyDescent="0.15">
      <c r="AD250" s="144">
        <f t="shared" si="94"/>
        <v>90.227272727272734</v>
      </c>
      <c r="AE250" s="144">
        <f t="shared" si="95"/>
        <v>78.790931989924431</v>
      </c>
      <c r="AF250" s="149">
        <v>171</v>
      </c>
      <c r="AG250" s="150" t="s">
        <v>499</v>
      </c>
      <c r="AH250" s="149">
        <v>22</v>
      </c>
      <c r="AI250" s="151">
        <v>1</v>
      </c>
      <c r="AJ250" s="152">
        <v>1985</v>
      </c>
      <c r="AK250" s="152">
        <v>1564</v>
      </c>
      <c r="AL250" s="149">
        <v>0.78800000000000003</v>
      </c>
      <c r="AM250" s="152">
        <v>832</v>
      </c>
      <c r="AN250" s="152">
        <v>593</v>
      </c>
      <c r="AO250" s="152">
        <v>1425</v>
      </c>
      <c r="AP250" s="153">
        <v>0.41599999999999998</v>
      </c>
      <c r="AQ250" s="151">
        <v>0.46</v>
      </c>
      <c r="AR250" s="154">
        <v>0.191</v>
      </c>
      <c r="AS250" s="154">
        <v>0.108</v>
      </c>
      <c r="AT250" s="154">
        <v>8.4000000000000005E-2</v>
      </c>
      <c r="AU250" s="154">
        <v>0.379</v>
      </c>
      <c r="AW250" s="196"/>
      <c r="AX250" s="144">
        <f t="shared" si="96"/>
        <v>78.733031674208149</v>
      </c>
      <c r="AY250" s="149">
        <v>171</v>
      </c>
      <c r="AZ250" s="150" t="s">
        <v>500</v>
      </c>
      <c r="BA250" s="149">
        <v>19</v>
      </c>
      <c r="BB250" s="151">
        <v>1</v>
      </c>
      <c r="BC250" s="152">
        <v>1547</v>
      </c>
      <c r="BD250" s="152">
        <v>1218</v>
      </c>
      <c r="BE250" s="149">
        <v>0.78700000000000003</v>
      </c>
      <c r="BF250" s="152">
        <v>654</v>
      </c>
      <c r="BG250" s="152">
        <v>428</v>
      </c>
      <c r="BH250" s="152">
        <v>1082</v>
      </c>
      <c r="BI250" s="153">
        <v>0.39600000000000002</v>
      </c>
      <c r="BJ250" s="153">
        <v>0.45100000000000001</v>
      </c>
      <c r="BK250" s="154">
        <v>0.19400000000000001</v>
      </c>
      <c r="BL250" s="154">
        <v>0.121</v>
      </c>
      <c r="BM250" s="154">
        <v>8.5000000000000006E-2</v>
      </c>
      <c r="BN250" s="154">
        <v>0.371</v>
      </c>
      <c r="DU250" s="4"/>
      <c r="DZ250" s="196"/>
      <c r="EA250" s="196"/>
      <c r="EB250" s="196"/>
      <c r="EC250" s="196"/>
      <c r="ED250" s="196"/>
      <c r="EE250" s="196"/>
    </row>
    <row r="251" spans="30:135" ht="13" x14ac:dyDescent="0.15">
      <c r="AD251" s="144">
        <f t="shared" si="94"/>
        <v>82.529411764705884</v>
      </c>
      <c r="AE251" s="144">
        <f t="shared" si="95"/>
        <v>78.759800427655023</v>
      </c>
      <c r="AF251" s="149">
        <v>172</v>
      </c>
      <c r="AG251" s="150" t="s">
        <v>463</v>
      </c>
      <c r="AH251" s="149">
        <v>17</v>
      </c>
      <c r="AI251" s="151">
        <v>1</v>
      </c>
      <c r="AJ251" s="152">
        <v>1403</v>
      </c>
      <c r="AK251" s="152">
        <v>1105</v>
      </c>
      <c r="AL251" s="149">
        <v>0.78800000000000003</v>
      </c>
      <c r="AM251" s="152">
        <v>613</v>
      </c>
      <c r="AN251" s="152">
        <v>405</v>
      </c>
      <c r="AO251" s="152">
        <v>1018</v>
      </c>
      <c r="AP251" s="153">
        <v>0.39800000000000002</v>
      </c>
      <c r="AQ251" s="153">
        <v>0.441</v>
      </c>
      <c r="AR251" s="154">
        <v>0.185</v>
      </c>
      <c r="AS251" s="155">
        <v>0.11</v>
      </c>
      <c r="AT251" s="154">
        <v>7.8E-2</v>
      </c>
      <c r="AU251" s="154">
        <v>0.374</v>
      </c>
      <c r="AW251" s="196"/>
      <c r="AX251" s="144">
        <f t="shared" si="96"/>
        <v>78.689609530112506</v>
      </c>
      <c r="AY251" s="149">
        <v>172</v>
      </c>
      <c r="AZ251" s="150" t="s">
        <v>501</v>
      </c>
      <c r="BA251" s="149">
        <v>18</v>
      </c>
      <c r="BB251" s="151">
        <v>1</v>
      </c>
      <c r="BC251" s="152">
        <v>1511</v>
      </c>
      <c r="BD251" s="152">
        <v>1189</v>
      </c>
      <c r="BE251" s="149">
        <v>0.78700000000000003</v>
      </c>
      <c r="BF251" s="152">
        <v>610</v>
      </c>
      <c r="BG251" s="152">
        <v>419</v>
      </c>
      <c r="BH251" s="152">
        <v>1029</v>
      </c>
      <c r="BI251" s="153">
        <v>0.40699999999999997</v>
      </c>
      <c r="BJ251" s="153">
        <v>0.46700000000000003</v>
      </c>
      <c r="BK251" s="154">
        <v>0.222</v>
      </c>
      <c r="BL251" s="154">
        <v>0.11899999999999999</v>
      </c>
      <c r="BM251" s="154">
        <v>9.5000000000000001E-2</v>
      </c>
      <c r="BN251" s="154">
        <v>0.36499999999999999</v>
      </c>
      <c r="DU251" s="4"/>
      <c r="DZ251" s="196"/>
      <c r="EA251" s="196"/>
      <c r="EB251" s="196"/>
      <c r="EC251" s="196"/>
      <c r="ED251" s="196"/>
      <c r="EE251" s="196"/>
    </row>
    <row r="252" spans="30:135" ht="13" x14ac:dyDescent="0.15">
      <c r="AD252" s="144">
        <f t="shared" si="94"/>
        <v>81.272727272727266</v>
      </c>
      <c r="AE252" s="144">
        <f t="shared" si="95"/>
        <v>78.74720357941834</v>
      </c>
      <c r="AF252" s="149">
        <v>173</v>
      </c>
      <c r="AG252" s="150" t="s">
        <v>502</v>
      </c>
      <c r="AH252" s="149">
        <v>22</v>
      </c>
      <c r="AI252" s="151">
        <v>1</v>
      </c>
      <c r="AJ252" s="152">
        <v>1788</v>
      </c>
      <c r="AK252" s="152">
        <v>1408</v>
      </c>
      <c r="AL252" s="149">
        <v>0.78700000000000003</v>
      </c>
      <c r="AM252" s="152">
        <v>818</v>
      </c>
      <c r="AN252" s="152">
        <v>510</v>
      </c>
      <c r="AO252" s="152">
        <v>1328</v>
      </c>
      <c r="AP252" s="153">
        <v>0.38400000000000001</v>
      </c>
      <c r="AQ252" s="153">
        <v>0.432</v>
      </c>
      <c r="AR252" s="154">
        <v>0.161</v>
      </c>
      <c r="AS252" s="154">
        <v>0.107</v>
      </c>
      <c r="AT252" s="154">
        <v>8.4000000000000005E-2</v>
      </c>
      <c r="AU252" s="154">
        <v>0.36699999999999999</v>
      </c>
      <c r="AW252" s="196"/>
      <c r="AX252" s="144">
        <f t="shared" si="96"/>
        <v>78.730330982094415</v>
      </c>
      <c r="AY252" s="149">
        <v>173</v>
      </c>
      <c r="AZ252" s="150" t="s">
        <v>503</v>
      </c>
      <c r="BA252" s="149">
        <v>24</v>
      </c>
      <c r="BB252" s="151">
        <v>1</v>
      </c>
      <c r="BC252" s="152">
        <v>1843</v>
      </c>
      <c r="BD252" s="152">
        <v>1451</v>
      </c>
      <c r="BE252" s="149">
        <v>0.78700000000000003</v>
      </c>
      <c r="BF252" s="152">
        <v>710</v>
      </c>
      <c r="BG252" s="152">
        <v>501</v>
      </c>
      <c r="BH252" s="152">
        <v>1211</v>
      </c>
      <c r="BI252" s="153">
        <v>0.41399999999999998</v>
      </c>
      <c r="BJ252" s="153">
        <v>0.45700000000000002</v>
      </c>
      <c r="BK252" s="154">
        <v>0.215</v>
      </c>
      <c r="BL252" s="154">
        <v>0.155</v>
      </c>
      <c r="BM252" s="154">
        <v>0.11700000000000001</v>
      </c>
      <c r="BN252" s="155">
        <v>0.38</v>
      </c>
      <c r="DU252" s="4"/>
      <c r="DZ252" s="196"/>
      <c r="EA252" s="196"/>
      <c r="EB252" s="196"/>
      <c r="EC252" s="196"/>
      <c r="ED252" s="196"/>
      <c r="EE252" s="196"/>
    </row>
    <row r="253" spans="30:135" ht="13" x14ac:dyDescent="0.15">
      <c r="AD253" s="144">
        <f t="shared" si="94"/>
        <v>88.466666666666654</v>
      </c>
      <c r="AE253" s="144">
        <f t="shared" si="95"/>
        <v>78.598342125094206</v>
      </c>
      <c r="AF253" s="149">
        <v>174</v>
      </c>
      <c r="AG253" s="150" t="s">
        <v>214</v>
      </c>
      <c r="AH253" s="149">
        <v>15</v>
      </c>
      <c r="AI253" s="151">
        <v>1</v>
      </c>
      <c r="AJ253" s="152">
        <v>1327</v>
      </c>
      <c r="AK253" s="152">
        <v>1043</v>
      </c>
      <c r="AL253" s="149">
        <v>0.78600000000000003</v>
      </c>
      <c r="AM253" s="152">
        <v>576</v>
      </c>
      <c r="AN253" s="152">
        <v>399</v>
      </c>
      <c r="AO253" s="152">
        <v>975</v>
      </c>
      <c r="AP253" s="153">
        <v>0.40899999999999997</v>
      </c>
      <c r="AQ253" s="151">
        <v>0.45</v>
      </c>
      <c r="AR253" s="154">
        <v>0.187</v>
      </c>
      <c r="AS253" s="154">
        <v>9.7000000000000003E-2</v>
      </c>
      <c r="AT253" s="154">
        <v>7.8E-2</v>
      </c>
      <c r="AU253" s="154">
        <v>0.375</v>
      </c>
      <c r="AW253" s="196"/>
      <c r="AX253" s="144">
        <f t="shared" si="96"/>
        <v>78.789592760180994</v>
      </c>
      <c r="AY253" s="149">
        <v>174</v>
      </c>
      <c r="AZ253" s="150" t="s">
        <v>298</v>
      </c>
      <c r="BA253" s="149">
        <v>20</v>
      </c>
      <c r="BB253" s="151">
        <v>1</v>
      </c>
      <c r="BC253" s="152">
        <v>1768</v>
      </c>
      <c r="BD253" s="152">
        <v>1393</v>
      </c>
      <c r="BE253" s="149">
        <v>0.78800000000000003</v>
      </c>
      <c r="BF253" s="152">
        <v>768</v>
      </c>
      <c r="BG253" s="152">
        <v>511</v>
      </c>
      <c r="BH253" s="152">
        <v>1279</v>
      </c>
      <c r="BI253" s="151">
        <v>0.4</v>
      </c>
      <c r="BJ253" s="153">
        <v>0.437</v>
      </c>
      <c r="BK253" s="154">
        <v>0.17899999999999999</v>
      </c>
      <c r="BL253" s="154">
        <v>0.11899999999999999</v>
      </c>
      <c r="BM253" s="154">
        <v>9.2999999999999999E-2</v>
      </c>
      <c r="BN253" s="154">
        <v>0.376</v>
      </c>
      <c r="DU253" s="4"/>
      <c r="DZ253" s="196"/>
      <c r="EA253" s="196"/>
      <c r="EB253" s="196"/>
      <c r="EC253" s="196"/>
      <c r="ED253" s="196"/>
      <c r="EE253" s="196"/>
    </row>
    <row r="254" spans="30:135" ht="13" x14ac:dyDescent="0.15">
      <c r="AD254" s="144">
        <f t="shared" si="94"/>
        <v>78.368421052631575</v>
      </c>
      <c r="AE254" s="144">
        <f t="shared" si="95"/>
        <v>78.64338482202821</v>
      </c>
      <c r="AF254" s="149">
        <v>175</v>
      </c>
      <c r="AG254" s="150" t="s">
        <v>500</v>
      </c>
      <c r="AH254" s="149">
        <v>19</v>
      </c>
      <c r="AI254" s="151">
        <v>1</v>
      </c>
      <c r="AJ254" s="152">
        <v>1489</v>
      </c>
      <c r="AK254" s="152">
        <v>1171</v>
      </c>
      <c r="AL254" s="149">
        <v>0.78600000000000003</v>
      </c>
      <c r="AM254" s="152">
        <v>626</v>
      </c>
      <c r="AN254" s="152">
        <v>429</v>
      </c>
      <c r="AO254" s="152">
        <v>1055</v>
      </c>
      <c r="AP254" s="153">
        <v>0.40699999999999997</v>
      </c>
      <c r="AQ254" s="153">
        <v>0.47299999999999998</v>
      </c>
      <c r="AR254" s="154">
        <v>0.221</v>
      </c>
      <c r="AS254" s="154">
        <v>8.7999999999999995E-2</v>
      </c>
      <c r="AT254" s="154">
        <v>6.6000000000000003E-2</v>
      </c>
      <c r="AU254" s="154">
        <v>0.35299999999999998</v>
      </c>
      <c r="AW254" s="196"/>
      <c r="AX254" s="144">
        <f t="shared" si="96"/>
        <v>78.841991341991346</v>
      </c>
      <c r="AY254" s="149">
        <v>175</v>
      </c>
      <c r="AZ254" s="150" t="s">
        <v>504</v>
      </c>
      <c r="BA254" s="149">
        <v>22</v>
      </c>
      <c r="BB254" s="151">
        <v>1</v>
      </c>
      <c r="BC254" s="152">
        <v>1848</v>
      </c>
      <c r="BD254" s="152">
        <v>1457</v>
      </c>
      <c r="BE254" s="149">
        <v>0.78800000000000003</v>
      </c>
      <c r="BF254" s="152">
        <v>876</v>
      </c>
      <c r="BG254" s="152">
        <v>519</v>
      </c>
      <c r="BH254" s="152">
        <v>1395</v>
      </c>
      <c r="BI254" s="153">
        <v>0.372</v>
      </c>
      <c r="BJ254" s="153">
        <v>0.432</v>
      </c>
      <c r="BK254" s="154">
        <v>0.157</v>
      </c>
      <c r="BL254" s="154">
        <v>0.10100000000000001</v>
      </c>
      <c r="BM254" s="154">
        <v>7.3999999999999996E-2</v>
      </c>
      <c r="BN254" s="154">
        <v>0.36299999999999999</v>
      </c>
      <c r="DU254" s="4"/>
      <c r="DZ254" s="196"/>
      <c r="EA254" s="196"/>
      <c r="EB254" s="196"/>
      <c r="EC254" s="196"/>
      <c r="ED254" s="196"/>
      <c r="EE254" s="196"/>
    </row>
    <row r="255" spans="30:135" ht="13" x14ac:dyDescent="0.15">
      <c r="AD255" s="144">
        <f t="shared" si="94"/>
        <v>83.38095238095238</v>
      </c>
      <c r="AE255" s="144">
        <f t="shared" si="95"/>
        <v>78.640776699029118</v>
      </c>
      <c r="AF255" s="149">
        <v>176</v>
      </c>
      <c r="AG255" s="150" t="s">
        <v>459</v>
      </c>
      <c r="AH255" s="149">
        <v>21</v>
      </c>
      <c r="AI255" s="151">
        <v>1</v>
      </c>
      <c r="AJ255" s="152">
        <v>1751</v>
      </c>
      <c r="AK255" s="152">
        <v>1377</v>
      </c>
      <c r="AL255" s="149">
        <v>0.78600000000000003</v>
      </c>
      <c r="AM255" s="152">
        <v>735</v>
      </c>
      <c r="AN255" s="152">
        <v>474</v>
      </c>
      <c r="AO255" s="152">
        <v>1209</v>
      </c>
      <c r="AP255" s="153">
        <v>0.39200000000000002</v>
      </c>
      <c r="AQ255" s="153">
        <v>0.442</v>
      </c>
      <c r="AR255" s="154">
        <v>0.191</v>
      </c>
      <c r="AS255" s="154">
        <v>0.13600000000000001</v>
      </c>
      <c r="AT255" s="154">
        <v>9.9000000000000005E-2</v>
      </c>
      <c r="AU255" s="154">
        <v>0.376</v>
      </c>
      <c r="AW255" s="196"/>
      <c r="AX255" s="144">
        <f t="shared" si="96"/>
        <v>78.784704033525415</v>
      </c>
      <c r="AY255" s="149">
        <v>176</v>
      </c>
      <c r="AZ255" s="150" t="s">
        <v>321</v>
      </c>
      <c r="BA255" s="149">
        <v>23</v>
      </c>
      <c r="BB255" s="151">
        <v>1</v>
      </c>
      <c r="BC255" s="152">
        <v>1909</v>
      </c>
      <c r="BD255" s="152">
        <v>1504</v>
      </c>
      <c r="BE255" s="149">
        <v>0.78800000000000003</v>
      </c>
      <c r="BF255" s="152">
        <v>804</v>
      </c>
      <c r="BG255" s="152">
        <v>561</v>
      </c>
      <c r="BH255" s="152">
        <v>1365</v>
      </c>
      <c r="BI255" s="153">
        <v>0.41099999999999998</v>
      </c>
      <c r="BJ255" s="151">
        <v>0.45</v>
      </c>
      <c r="BK255" s="154">
        <v>0.191</v>
      </c>
      <c r="BL255" s="154">
        <v>0.11700000000000001</v>
      </c>
      <c r="BM255" s="155">
        <v>0.1</v>
      </c>
      <c r="BN255" s="154">
        <v>0.376</v>
      </c>
      <c r="DU255" s="4"/>
      <c r="DZ255" s="196"/>
      <c r="EA255" s="196"/>
      <c r="EB255" s="196"/>
      <c r="EC255" s="196"/>
      <c r="ED255" s="196"/>
      <c r="EE255" s="196"/>
    </row>
    <row r="256" spans="30:135" ht="13" x14ac:dyDescent="0.15">
      <c r="AD256" s="144">
        <f t="shared" si="94"/>
        <v>83.636363636363626</v>
      </c>
      <c r="AE256" s="144">
        <f t="shared" si="95"/>
        <v>78.532608695652172</v>
      </c>
      <c r="AF256" s="149">
        <v>177</v>
      </c>
      <c r="AG256" s="150" t="s">
        <v>504</v>
      </c>
      <c r="AH256" s="149">
        <v>22</v>
      </c>
      <c r="AI256" s="151">
        <v>1</v>
      </c>
      <c r="AJ256" s="152">
        <v>1840</v>
      </c>
      <c r="AK256" s="152">
        <v>1445</v>
      </c>
      <c r="AL256" s="149">
        <v>0.78500000000000003</v>
      </c>
      <c r="AM256" s="152">
        <v>804</v>
      </c>
      <c r="AN256" s="152">
        <v>509</v>
      </c>
      <c r="AO256" s="152">
        <v>1313</v>
      </c>
      <c r="AP256" s="153">
        <v>0.38800000000000001</v>
      </c>
      <c r="AQ256" s="153">
        <v>0.433</v>
      </c>
      <c r="AR256" s="154">
        <v>0.189</v>
      </c>
      <c r="AS256" s="154">
        <v>0.11700000000000001</v>
      </c>
      <c r="AT256" s="154">
        <v>9.4E-2</v>
      </c>
      <c r="AU256" s="154">
        <v>0.36799999999999999</v>
      </c>
      <c r="AW256" s="196"/>
      <c r="AX256" s="144">
        <f t="shared" si="96"/>
        <v>78.767541183648575</v>
      </c>
      <c r="AY256" s="149">
        <v>177</v>
      </c>
      <c r="AZ256" s="150" t="s">
        <v>404</v>
      </c>
      <c r="BA256" s="149">
        <v>21</v>
      </c>
      <c r="BB256" s="151">
        <v>1</v>
      </c>
      <c r="BC256" s="152">
        <v>1639</v>
      </c>
      <c r="BD256" s="152">
        <v>1291</v>
      </c>
      <c r="BE256" s="149">
        <v>0.78800000000000003</v>
      </c>
      <c r="BF256" s="152">
        <v>737</v>
      </c>
      <c r="BG256" s="152">
        <v>496</v>
      </c>
      <c r="BH256" s="152">
        <v>1233</v>
      </c>
      <c r="BI256" s="153">
        <v>0.40200000000000002</v>
      </c>
      <c r="BJ256" s="153">
        <v>0.44500000000000001</v>
      </c>
      <c r="BK256" s="154">
        <v>0.16900000000000001</v>
      </c>
      <c r="BL256" s="154">
        <v>9.6000000000000002E-2</v>
      </c>
      <c r="BM256" s="154">
        <v>7.4999999999999997E-2</v>
      </c>
      <c r="BN256" s="155">
        <v>0.37</v>
      </c>
      <c r="DU256" s="4"/>
      <c r="DZ256" s="196"/>
      <c r="EA256" s="196"/>
      <c r="EB256" s="196"/>
      <c r="EC256" s="196"/>
      <c r="ED256" s="196"/>
      <c r="EE256" s="196"/>
    </row>
    <row r="257" spans="30:135" ht="13" x14ac:dyDescent="0.15">
      <c r="AD257" s="144">
        <f t="shared" si="94"/>
        <v>84.55</v>
      </c>
      <c r="AE257" s="144">
        <f t="shared" si="95"/>
        <v>78.415138971023069</v>
      </c>
      <c r="AF257" s="149">
        <v>178</v>
      </c>
      <c r="AG257" s="150" t="s">
        <v>334</v>
      </c>
      <c r="AH257" s="149">
        <v>20</v>
      </c>
      <c r="AI257" s="151">
        <v>1</v>
      </c>
      <c r="AJ257" s="152">
        <v>1691</v>
      </c>
      <c r="AK257" s="152">
        <v>1326</v>
      </c>
      <c r="AL257" s="149">
        <v>0.78400000000000003</v>
      </c>
      <c r="AM257" s="152">
        <v>721</v>
      </c>
      <c r="AN257" s="152">
        <v>485</v>
      </c>
      <c r="AO257" s="152">
        <v>1206</v>
      </c>
      <c r="AP257" s="153">
        <v>0.40200000000000002</v>
      </c>
      <c r="AQ257" s="153">
        <v>0.45100000000000001</v>
      </c>
      <c r="AR257" s="154">
        <v>0.19600000000000001</v>
      </c>
      <c r="AS257" s="154">
        <v>0.11700000000000001</v>
      </c>
      <c r="AT257" s="154">
        <v>0.10100000000000001</v>
      </c>
      <c r="AU257" s="154">
        <v>0.36699999999999999</v>
      </c>
      <c r="AW257" s="196"/>
      <c r="AX257" s="144">
        <f t="shared" si="96"/>
        <v>78.958479943701619</v>
      </c>
      <c r="AY257" s="149">
        <v>178</v>
      </c>
      <c r="AZ257" s="150" t="s">
        <v>423</v>
      </c>
      <c r="BA257" s="149">
        <v>19</v>
      </c>
      <c r="BB257" s="151">
        <v>1</v>
      </c>
      <c r="BC257" s="152">
        <v>1421</v>
      </c>
      <c r="BD257" s="152">
        <v>1122</v>
      </c>
      <c r="BE257" s="149">
        <v>0.79</v>
      </c>
      <c r="BF257" s="152">
        <v>637</v>
      </c>
      <c r="BG257" s="152">
        <v>419</v>
      </c>
      <c r="BH257" s="152">
        <v>1056</v>
      </c>
      <c r="BI257" s="153">
        <v>0.39700000000000002</v>
      </c>
      <c r="BJ257" s="153">
        <v>0.44600000000000001</v>
      </c>
      <c r="BK257" s="154">
        <v>0.17799999999999999</v>
      </c>
      <c r="BL257" s="154">
        <v>9.4E-2</v>
      </c>
      <c r="BM257" s="154">
        <v>7.0999999999999994E-2</v>
      </c>
      <c r="BN257" s="154">
        <v>0.36699999999999999</v>
      </c>
      <c r="DU257" s="4"/>
      <c r="DZ257" s="196"/>
      <c r="EA257" s="196"/>
      <c r="EB257" s="196"/>
      <c r="EC257" s="196"/>
      <c r="ED257" s="196"/>
      <c r="EE257" s="196"/>
    </row>
    <row r="258" spans="30:135" ht="13" x14ac:dyDescent="0.15">
      <c r="AD258" s="144">
        <f t="shared" si="94"/>
        <v>80.523809523809518</v>
      </c>
      <c r="AE258" s="144">
        <f t="shared" si="95"/>
        <v>78.415138971023069</v>
      </c>
      <c r="AF258" s="149">
        <v>179</v>
      </c>
      <c r="AG258" s="150" t="s">
        <v>505</v>
      </c>
      <c r="AH258" s="149">
        <v>21</v>
      </c>
      <c r="AI258" s="151">
        <v>1</v>
      </c>
      <c r="AJ258" s="152">
        <v>1691</v>
      </c>
      <c r="AK258" s="152">
        <v>1326</v>
      </c>
      <c r="AL258" s="149">
        <v>0.78400000000000003</v>
      </c>
      <c r="AM258" s="152">
        <v>706</v>
      </c>
      <c r="AN258" s="152">
        <v>469</v>
      </c>
      <c r="AO258" s="152">
        <v>1175</v>
      </c>
      <c r="AP258" s="153">
        <v>0.39900000000000002</v>
      </c>
      <c r="AQ258" s="153">
        <v>0.46400000000000002</v>
      </c>
      <c r="AR258" s="154">
        <v>0.221</v>
      </c>
      <c r="AS258" s="154">
        <v>9.6000000000000002E-2</v>
      </c>
      <c r="AT258" s="154">
        <v>7.3999999999999996E-2</v>
      </c>
      <c r="AU258" s="154">
        <v>0.35399999999999998</v>
      </c>
      <c r="AW258" s="196"/>
      <c r="AX258" s="144">
        <f t="shared" si="96"/>
        <v>78.986332574031891</v>
      </c>
      <c r="AY258" s="149">
        <v>179</v>
      </c>
      <c r="AZ258" s="150" t="s">
        <v>502</v>
      </c>
      <c r="BA258" s="149">
        <v>22</v>
      </c>
      <c r="BB258" s="151">
        <v>1</v>
      </c>
      <c r="BC258" s="152">
        <v>1756</v>
      </c>
      <c r="BD258" s="152">
        <v>1387</v>
      </c>
      <c r="BE258" s="149">
        <v>0.79</v>
      </c>
      <c r="BF258" s="152">
        <v>761</v>
      </c>
      <c r="BG258" s="152">
        <v>521</v>
      </c>
      <c r="BH258" s="152">
        <v>1282</v>
      </c>
      <c r="BI258" s="153">
        <v>0.40600000000000003</v>
      </c>
      <c r="BJ258" s="153">
        <v>0.46100000000000002</v>
      </c>
      <c r="BK258" s="154">
        <v>0.191</v>
      </c>
      <c r="BL258" s="154">
        <v>9.2999999999999999E-2</v>
      </c>
      <c r="BM258" s="154">
        <v>6.9000000000000006E-2</v>
      </c>
      <c r="BN258" s="154">
        <v>0.36399999999999999</v>
      </c>
      <c r="DU258" s="4"/>
      <c r="DZ258" s="196"/>
      <c r="EA258" s="196"/>
      <c r="EB258" s="196"/>
      <c r="EC258" s="196"/>
      <c r="ED258" s="196"/>
      <c r="EE258" s="196"/>
    </row>
    <row r="259" spans="30:135" ht="13" x14ac:dyDescent="0.15">
      <c r="AD259" s="144">
        <f t="shared" si="94"/>
        <v>92.4</v>
      </c>
      <c r="AE259" s="144">
        <f t="shared" si="95"/>
        <v>78.409090909090907</v>
      </c>
      <c r="AF259" s="149">
        <v>180</v>
      </c>
      <c r="AG259" s="150" t="s">
        <v>474</v>
      </c>
      <c r="AH259" s="149">
        <v>20</v>
      </c>
      <c r="AI259" s="151">
        <v>1</v>
      </c>
      <c r="AJ259" s="152">
        <v>1848</v>
      </c>
      <c r="AK259" s="152">
        <v>1449</v>
      </c>
      <c r="AL259" s="149">
        <v>0.78400000000000003</v>
      </c>
      <c r="AM259" s="152">
        <v>787</v>
      </c>
      <c r="AN259" s="152">
        <v>529</v>
      </c>
      <c r="AO259" s="152">
        <v>1316</v>
      </c>
      <c r="AP259" s="153">
        <v>0.40200000000000002</v>
      </c>
      <c r="AQ259" s="153">
        <v>0.46700000000000003</v>
      </c>
      <c r="AR259" s="154">
        <v>0.19800000000000001</v>
      </c>
      <c r="AS259" s="154">
        <v>0.10299999999999999</v>
      </c>
      <c r="AT259" s="154">
        <v>7.6999999999999999E-2</v>
      </c>
      <c r="AU259" s="155">
        <v>0.36</v>
      </c>
      <c r="AW259" s="196"/>
      <c r="AX259" s="144">
        <f t="shared" si="96"/>
        <v>79.020979020979027</v>
      </c>
      <c r="AY259" s="149">
        <v>180</v>
      </c>
      <c r="AZ259" s="150" t="s">
        <v>506</v>
      </c>
      <c r="BA259" s="149">
        <v>19</v>
      </c>
      <c r="BB259" s="151">
        <v>1</v>
      </c>
      <c r="BC259" s="152">
        <v>1573</v>
      </c>
      <c r="BD259" s="152">
        <v>1243</v>
      </c>
      <c r="BE259" s="149">
        <v>0.79</v>
      </c>
      <c r="BF259" s="152">
        <v>657</v>
      </c>
      <c r="BG259" s="152">
        <v>428</v>
      </c>
      <c r="BH259" s="152">
        <v>1085</v>
      </c>
      <c r="BI259" s="153">
        <v>0.39400000000000002</v>
      </c>
      <c r="BJ259" s="153">
        <v>0.45400000000000001</v>
      </c>
      <c r="BK259" s="154">
        <v>0.20699999999999999</v>
      </c>
      <c r="BL259" s="154">
        <v>0.124</v>
      </c>
      <c r="BM259" s="154">
        <v>9.6000000000000002E-2</v>
      </c>
      <c r="BN259" s="154">
        <v>0.36599999999999999</v>
      </c>
      <c r="DU259" s="4"/>
      <c r="DZ259" s="196"/>
      <c r="EA259" s="196"/>
      <c r="EB259" s="196"/>
      <c r="EC259" s="196"/>
      <c r="ED259" s="196"/>
      <c r="EE259" s="196"/>
    </row>
    <row r="260" spans="30:135" ht="13" x14ac:dyDescent="0.15">
      <c r="AD260" s="144">
        <f t="shared" si="94"/>
        <v>82.61904761904762</v>
      </c>
      <c r="AE260" s="144">
        <f t="shared" si="95"/>
        <v>78.38616714697406</v>
      </c>
      <c r="AF260" s="149">
        <v>181</v>
      </c>
      <c r="AG260" s="150" t="s">
        <v>507</v>
      </c>
      <c r="AH260" s="149">
        <v>21</v>
      </c>
      <c r="AI260" s="151">
        <v>1</v>
      </c>
      <c r="AJ260" s="152">
        <v>1735</v>
      </c>
      <c r="AK260" s="152">
        <v>1360</v>
      </c>
      <c r="AL260" s="149">
        <v>0.78400000000000003</v>
      </c>
      <c r="AM260" s="152">
        <v>718</v>
      </c>
      <c r="AN260" s="152">
        <v>485</v>
      </c>
      <c r="AO260" s="152">
        <v>1203</v>
      </c>
      <c r="AP260" s="153">
        <v>0.40300000000000002</v>
      </c>
      <c r="AQ260" s="153">
        <v>0.46700000000000003</v>
      </c>
      <c r="AR260" s="154">
        <v>0.20599999999999999</v>
      </c>
      <c r="AS260" s="154">
        <v>0.11700000000000001</v>
      </c>
      <c r="AT260" s="154">
        <v>9.2999999999999999E-2</v>
      </c>
      <c r="AU260" s="154">
        <v>0.36499999999999999</v>
      </c>
      <c r="AW260" s="196"/>
      <c r="AX260" s="144">
        <f t="shared" si="96"/>
        <v>78.957654723127035</v>
      </c>
      <c r="AY260" s="149">
        <v>181</v>
      </c>
      <c r="AZ260" s="150" t="s">
        <v>240</v>
      </c>
      <c r="BA260" s="149">
        <v>18</v>
      </c>
      <c r="BB260" s="151">
        <v>1</v>
      </c>
      <c r="BC260" s="152">
        <v>1535</v>
      </c>
      <c r="BD260" s="152">
        <v>1212</v>
      </c>
      <c r="BE260" s="149">
        <v>0.79</v>
      </c>
      <c r="BF260" s="152">
        <v>675</v>
      </c>
      <c r="BG260" s="152">
        <v>443</v>
      </c>
      <c r="BH260" s="152">
        <v>1118</v>
      </c>
      <c r="BI260" s="153">
        <v>0.39600000000000002</v>
      </c>
      <c r="BJ260" s="153">
        <v>0.44700000000000001</v>
      </c>
      <c r="BK260" s="154">
        <v>0.185</v>
      </c>
      <c r="BL260" s="154">
        <v>0.108</v>
      </c>
      <c r="BM260" s="154">
        <v>9.2999999999999999E-2</v>
      </c>
      <c r="BN260" s="154">
        <v>0.36699999999999999</v>
      </c>
      <c r="DU260" s="4"/>
      <c r="DZ260" s="196"/>
      <c r="EA260" s="196"/>
      <c r="EB260" s="196"/>
      <c r="EC260" s="196"/>
      <c r="ED260" s="196"/>
      <c r="EE260" s="196"/>
    </row>
    <row r="261" spans="30:135" ht="13" x14ac:dyDescent="0.15">
      <c r="AD261" s="144">
        <f t="shared" si="94"/>
        <v>78.10526315789474</v>
      </c>
      <c r="AE261" s="144">
        <f t="shared" si="95"/>
        <v>78.301886792452834</v>
      </c>
      <c r="AF261" s="149">
        <v>182</v>
      </c>
      <c r="AG261" s="150" t="s">
        <v>250</v>
      </c>
      <c r="AH261" s="149">
        <v>19</v>
      </c>
      <c r="AI261" s="151">
        <v>1</v>
      </c>
      <c r="AJ261" s="152">
        <v>1484</v>
      </c>
      <c r="AK261" s="152">
        <v>1162</v>
      </c>
      <c r="AL261" s="149">
        <v>0.78300000000000003</v>
      </c>
      <c r="AM261" s="152">
        <v>641</v>
      </c>
      <c r="AN261" s="152">
        <v>421</v>
      </c>
      <c r="AO261" s="152">
        <v>1062</v>
      </c>
      <c r="AP261" s="153">
        <v>0.39600000000000002</v>
      </c>
      <c r="AQ261" s="153">
        <v>0.44900000000000001</v>
      </c>
      <c r="AR261" s="154">
        <v>0.19500000000000001</v>
      </c>
      <c r="AS261" s="154">
        <v>0.106</v>
      </c>
      <c r="AT261" s="154">
        <v>7.9000000000000001E-2</v>
      </c>
      <c r="AU261" s="154">
        <v>0.36399999999999999</v>
      </c>
      <c r="AW261" s="196"/>
      <c r="AX261" s="144">
        <f t="shared" si="96"/>
        <v>79.071803852889673</v>
      </c>
      <c r="AY261" s="149">
        <v>182</v>
      </c>
      <c r="AZ261" s="150" t="s">
        <v>508</v>
      </c>
      <c r="BA261" s="149">
        <v>14</v>
      </c>
      <c r="BB261" s="151">
        <v>1</v>
      </c>
      <c r="BC261" s="152">
        <v>1142</v>
      </c>
      <c r="BD261" s="152">
        <v>903</v>
      </c>
      <c r="BE261" s="149">
        <v>0.79100000000000004</v>
      </c>
      <c r="BF261" s="152">
        <v>474</v>
      </c>
      <c r="BG261" s="152">
        <v>335</v>
      </c>
      <c r="BH261" s="152">
        <v>809</v>
      </c>
      <c r="BI261" s="153">
        <v>0.41399999999999998</v>
      </c>
      <c r="BJ261" s="153">
        <v>0.45100000000000001</v>
      </c>
      <c r="BK261" s="154">
        <v>0.19800000000000001</v>
      </c>
      <c r="BL261" s="154">
        <v>0.114</v>
      </c>
      <c r="BM261" s="154">
        <v>9.2999999999999999E-2</v>
      </c>
      <c r="BN261" s="154">
        <v>0.377</v>
      </c>
      <c r="DU261" s="4"/>
      <c r="DZ261" s="196"/>
      <c r="EA261" s="196"/>
      <c r="EB261" s="196"/>
      <c r="EC261" s="196"/>
      <c r="ED261" s="196"/>
      <c r="EE261" s="196"/>
    </row>
    <row r="262" spans="30:135" ht="13" x14ac:dyDescent="0.15">
      <c r="AD262" s="144">
        <f t="shared" si="94"/>
        <v>82.476190476190467</v>
      </c>
      <c r="AE262" s="144">
        <f t="shared" si="95"/>
        <v>78.233256351039259</v>
      </c>
      <c r="AF262" s="149">
        <v>183</v>
      </c>
      <c r="AG262" s="150" t="s">
        <v>456</v>
      </c>
      <c r="AH262" s="149">
        <v>21</v>
      </c>
      <c r="AI262" s="151">
        <v>1</v>
      </c>
      <c r="AJ262" s="152">
        <v>1732</v>
      </c>
      <c r="AK262" s="152">
        <v>1355</v>
      </c>
      <c r="AL262" s="149">
        <v>0.78200000000000003</v>
      </c>
      <c r="AM262" s="152">
        <v>771</v>
      </c>
      <c r="AN262" s="152">
        <v>470</v>
      </c>
      <c r="AO262" s="152">
        <v>1241</v>
      </c>
      <c r="AP262" s="153">
        <v>0.379</v>
      </c>
      <c r="AQ262" s="153">
        <v>0.45100000000000001</v>
      </c>
      <c r="AR262" s="155">
        <v>0.19</v>
      </c>
      <c r="AS262" s="154">
        <v>0.105</v>
      </c>
      <c r="AT262" s="154">
        <v>8.4000000000000005E-2</v>
      </c>
      <c r="AU262" s="154">
        <v>0.35599999999999998</v>
      </c>
      <c r="AW262" s="196"/>
      <c r="AX262" s="144">
        <f t="shared" si="96"/>
        <v>79.211697393515578</v>
      </c>
      <c r="AY262" s="149">
        <v>183</v>
      </c>
      <c r="AZ262" s="150" t="s">
        <v>509</v>
      </c>
      <c r="BA262" s="149">
        <v>18</v>
      </c>
      <c r="BB262" s="151">
        <v>1</v>
      </c>
      <c r="BC262" s="152">
        <v>1573</v>
      </c>
      <c r="BD262" s="152">
        <v>1246</v>
      </c>
      <c r="BE262" s="149">
        <v>0.79200000000000004</v>
      </c>
      <c r="BF262" s="152">
        <v>692</v>
      </c>
      <c r="BG262" s="152">
        <v>480</v>
      </c>
      <c r="BH262" s="152">
        <v>1172</v>
      </c>
      <c r="BI262" s="151">
        <v>0.41</v>
      </c>
      <c r="BJ262" s="153">
        <v>0.46200000000000002</v>
      </c>
      <c r="BK262" s="154">
        <v>0.188</v>
      </c>
      <c r="BL262" s="154">
        <v>8.3000000000000004E-2</v>
      </c>
      <c r="BM262" s="154">
        <v>6.6000000000000003E-2</v>
      </c>
      <c r="BN262" s="154">
        <v>0.36299999999999999</v>
      </c>
      <c r="DU262" s="4"/>
      <c r="DZ262" s="196"/>
      <c r="EA262" s="196"/>
      <c r="EB262" s="196"/>
      <c r="EC262" s="196"/>
      <c r="ED262" s="196"/>
      <c r="EE262" s="196"/>
    </row>
    <row r="263" spans="30:135" ht="13" x14ac:dyDescent="0.15">
      <c r="AD263" s="144">
        <f t="shared" si="94"/>
        <v>87.705882352941188</v>
      </c>
      <c r="AE263" s="144">
        <f t="shared" si="95"/>
        <v>78.202548625083836</v>
      </c>
      <c r="AF263" s="149">
        <v>184</v>
      </c>
      <c r="AG263" s="150" t="s">
        <v>510</v>
      </c>
      <c r="AH263" s="149">
        <v>17</v>
      </c>
      <c r="AI263" s="151">
        <v>1</v>
      </c>
      <c r="AJ263" s="152">
        <v>1491</v>
      </c>
      <c r="AK263" s="152">
        <v>1166</v>
      </c>
      <c r="AL263" s="149">
        <v>0.78200000000000003</v>
      </c>
      <c r="AM263" s="152">
        <v>687</v>
      </c>
      <c r="AN263" s="152">
        <v>434</v>
      </c>
      <c r="AO263" s="152">
        <v>1121</v>
      </c>
      <c r="AP263" s="153">
        <v>0.38700000000000001</v>
      </c>
      <c r="AQ263" s="151">
        <v>0.44</v>
      </c>
      <c r="AR263" s="154">
        <v>0.182</v>
      </c>
      <c r="AS263" s="154">
        <v>8.8999999999999996E-2</v>
      </c>
      <c r="AT263" s="154">
        <v>7.6999999999999999E-2</v>
      </c>
      <c r="AU263" s="154">
        <v>0.35199999999999998</v>
      </c>
      <c r="AW263" s="196"/>
      <c r="AX263" s="144">
        <f t="shared" si="96"/>
        <v>79.189944134078218</v>
      </c>
      <c r="AY263" s="149">
        <v>184</v>
      </c>
      <c r="AZ263" s="150" t="s">
        <v>511</v>
      </c>
      <c r="BA263" s="149">
        <v>17</v>
      </c>
      <c r="BB263" s="151">
        <v>1</v>
      </c>
      <c r="BC263" s="152">
        <v>1432</v>
      </c>
      <c r="BD263" s="152">
        <v>1134</v>
      </c>
      <c r="BE263" s="149">
        <v>0.79200000000000004</v>
      </c>
      <c r="BF263" s="152">
        <v>510</v>
      </c>
      <c r="BG263" s="152">
        <v>414</v>
      </c>
      <c r="BH263" s="152">
        <v>924</v>
      </c>
      <c r="BI263" s="153">
        <v>0.44800000000000001</v>
      </c>
      <c r="BJ263" s="153">
        <v>0.495</v>
      </c>
      <c r="BK263" s="154">
        <v>0.246</v>
      </c>
      <c r="BL263" s="154">
        <v>0.13100000000000001</v>
      </c>
      <c r="BM263" s="154">
        <v>0.10100000000000001</v>
      </c>
      <c r="BN263" s="155">
        <v>0.38</v>
      </c>
      <c r="DU263" s="4"/>
      <c r="DZ263" s="196"/>
      <c r="EA263" s="196"/>
      <c r="EB263" s="196"/>
      <c r="EC263" s="196"/>
      <c r="ED263" s="196"/>
      <c r="EE263" s="196"/>
    </row>
    <row r="264" spans="30:135" ht="13" x14ac:dyDescent="0.15">
      <c r="AD264" s="144">
        <f t="shared" si="94"/>
        <v>85.260869565217391</v>
      </c>
      <c r="AE264" s="144">
        <f t="shared" si="95"/>
        <v>78.072412034676191</v>
      </c>
      <c r="AF264" s="149">
        <v>185</v>
      </c>
      <c r="AG264" s="150" t="s">
        <v>325</v>
      </c>
      <c r="AH264" s="149">
        <v>23</v>
      </c>
      <c r="AI264" s="151">
        <v>1</v>
      </c>
      <c r="AJ264" s="152">
        <v>1961</v>
      </c>
      <c r="AK264" s="152">
        <v>1531</v>
      </c>
      <c r="AL264" s="149">
        <v>0.78100000000000003</v>
      </c>
      <c r="AM264" s="152">
        <v>854</v>
      </c>
      <c r="AN264" s="152">
        <v>553</v>
      </c>
      <c r="AO264" s="152">
        <v>1407</v>
      </c>
      <c r="AP264" s="153">
        <v>0.39300000000000002</v>
      </c>
      <c r="AQ264" s="153">
        <v>0.44500000000000001</v>
      </c>
      <c r="AR264" s="154">
        <v>0.187</v>
      </c>
      <c r="AS264" s="154">
        <v>0.122</v>
      </c>
      <c r="AT264" s="154">
        <v>9.6000000000000002E-2</v>
      </c>
      <c r="AU264" s="154">
        <v>0.36599999999999999</v>
      </c>
      <c r="AW264" s="196"/>
      <c r="AX264" s="144">
        <f t="shared" si="96"/>
        <v>79.314221472737486</v>
      </c>
      <c r="AY264" s="149">
        <v>185</v>
      </c>
      <c r="AZ264" s="150" t="s">
        <v>448</v>
      </c>
      <c r="BA264" s="149">
        <v>21</v>
      </c>
      <c r="BB264" s="151">
        <v>1</v>
      </c>
      <c r="BC264" s="152">
        <v>1779</v>
      </c>
      <c r="BD264" s="152">
        <v>1411</v>
      </c>
      <c r="BE264" s="149">
        <v>0.79300000000000004</v>
      </c>
      <c r="BF264" s="152">
        <v>896</v>
      </c>
      <c r="BG264" s="152">
        <v>517</v>
      </c>
      <c r="BH264" s="152">
        <v>1413</v>
      </c>
      <c r="BI264" s="153">
        <v>0.36599999999999999</v>
      </c>
      <c r="BJ264" s="153">
        <v>0.40500000000000003</v>
      </c>
      <c r="BK264" s="154">
        <v>0.108</v>
      </c>
      <c r="BL264" s="154">
        <v>0.11899999999999999</v>
      </c>
      <c r="BM264" s="154">
        <v>9.9000000000000005E-2</v>
      </c>
      <c r="BN264" s="154">
        <v>0.378</v>
      </c>
      <c r="DU264" s="4"/>
      <c r="DZ264" s="196"/>
      <c r="EA264" s="196"/>
      <c r="EB264" s="196"/>
      <c r="EC264" s="196"/>
      <c r="ED264" s="196"/>
      <c r="EE264" s="196"/>
    </row>
    <row r="265" spans="30:135" ht="13" x14ac:dyDescent="0.15">
      <c r="AD265" s="144">
        <f t="shared" si="94"/>
        <v>87</v>
      </c>
      <c r="AE265" s="144">
        <f t="shared" si="95"/>
        <v>77.873563218390814</v>
      </c>
      <c r="AF265" s="149">
        <v>186</v>
      </c>
      <c r="AG265" s="150" t="s">
        <v>267</v>
      </c>
      <c r="AH265" s="149">
        <v>20</v>
      </c>
      <c r="AI265" s="151">
        <v>1</v>
      </c>
      <c r="AJ265" s="152">
        <v>1740</v>
      </c>
      <c r="AK265" s="152">
        <v>1355</v>
      </c>
      <c r="AL265" s="149">
        <v>0.77900000000000003</v>
      </c>
      <c r="AM265" s="152">
        <v>680</v>
      </c>
      <c r="AN265" s="152">
        <v>484</v>
      </c>
      <c r="AO265" s="152">
        <v>1164</v>
      </c>
      <c r="AP265" s="153">
        <v>0.41599999999999998</v>
      </c>
      <c r="AQ265" s="153">
        <v>0.45400000000000001</v>
      </c>
      <c r="AR265" s="154">
        <v>0.21099999999999999</v>
      </c>
      <c r="AS265" s="154">
        <v>0.13500000000000001</v>
      </c>
      <c r="AT265" s="154">
        <v>0.10199999999999999</v>
      </c>
      <c r="AU265" s="154">
        <v>0.38400000000000001</v>
      </c>
      <c r="AW265" s="196"/>
      <c r="AX265" s="144">
        <f t="shared" si="96"/>
        <v>79.450343535290443</v>
      </c>
      <c r="AY265" s="149">
        <v>186</v>
      </c>
      <c r="AZ265" s="150" t="s">
        <v>512</v>
      </c>
      <c r="BA265" s="149">
        <v>19</v>
      </c>
      <c r="BB265" s="151">
        <v>1</v>
      </c>
      <c r="BC265" s="152">
        <v>1601</v>
      </c>
      <c r="BD265" s="152">
        <v>1272</v>
      </c>
      <c r="BE265" s="149">
        <v>0.79500000000000004</v>
      </c>
      <c r="BF265" s="152">
        <v>718</v>
      </c>
      <c r="BG265" s="152">
        <v>482</v>
      </c>
      <c r="BH265" s="152">
        <v>1200</v>
      </c>
      <c r="BI265" s="153">
        <v>0.40200000000000002</v>
      </c>
      <c r="BJ265" s="153">
        <v>0.45500000000000002</v>
      </c>
      <c r="BK265" s="154">
        <v>0.17699999999999999</v>
      </c>
      <c r="BL265" s="155">
        <v>0.09</v>
      </c>
      <c r="BM265" s="154">
        <v>7.1999999999999995E-2</v>
      </c>
      <c r="BN265" s="154">
        <v>0.36699999999999999</v>
      </c>
      <c r="DU265" s="4"/>
      <c r="DZ265" s="196"/>
      <c r="EA265" s="196"/>
      <c r="EB265" s="196"/>
      <c r="EC265" s="196"/>
      <c r="ED265" s="196"/>
      <c r="EE265" s="196"/>
    </row>
    <row r="266" spans="30:135" ht="13" x14ac:dyDescent="0.15">
      <c r="AD266" s="144">
        <f t="shared" si="94"/>
        <v>80.066666666666663</v>
      </c>
      <c r="AE266" s="144">
        <f t="shared" si="95"/>
        <v>77.935054121565358</v>
      </c>
      <c r="AF266" s="149">
        <v>187</v>
      </c>
      <c r="AG266" s="150" t="s">
        <v>513</v>
      </c>
      <c r="AH266" s="149">
        <v>15</v>
      </c>
      <c r="AI266" s="151">
        <v>1</v>
      </c>
      <c r="AJ266" s="152">
        <v>1201</v>
      </c>
      <c r="AK266" s="152">
        <v>936</v>
      </c>
      <c r="AL266" s="149">
        <v>0.77900000000000003</v>
      </c>
      <c r="AM266" s="152">
        <v>532</v>
      </c>
      <c r="AN266" s="152">
        <v>344</v>
      </c>
      <c r="AO266" s="152">
        <v>876</v>
      </c>
      <c r="AP266" s="153">
        <v>0.39300000000000002</v>
      </c>
      <c r="AQ266" s="153">
        <v>0.45800000000000002</v>
      </c>
      <c r="AR266" s="154">
        <v>0.20100000000000001</v>
      </c>
      <c r="AS266" s="154">
        <v>8.5999999999999993E-2</v>
      </c>
      <c r="AT266" s="154">
        <v>6.9000000000000006E-2</v>
      </c>
      <c r="AU266" s="154">
        <v>0.35099999999999998</v>
      </c>
      <c r="AW266" s="196"/>
      <c r="AX266" s="144">
        <f t="shared" si="96"/>
        <v>79.476584022038566</v>
      </c>
      <c r="AY266" s="149">
        <v>187</v>
      </c>
      <c r="AZ266" s="150" t="s">
        <v>312</v>
      </c>
      <c r="BA266" s="149">
        <v>18</v>
      </c>
      <c r="BB266" s="151">
        <v>1</v>
      </c>
      <c r="BC266" s="152">
        <v>1452</v>
      </c>
      <c r="BD266" s="152">
        <v>1154</v>
      </c>
      <c r="BE266" s="149">
        <v>0.79500000000000004</v>
      </c>
      <c r="BF266" s="152">
        <v>673</v>
      </c>
      <c r="BG266" s="152">
        <v>420</v>
      </c>
      <c r="BH266" s="152">
        <v>1093</v>
      </c>
      <c r="BI266" s="153">
        <v>0.38400000000000001</v>
      </c>
      <c r="BJ266" s="153">
        <v>0.433</v>
      </c>
      <c r="BK266" s="154">
        <v>0.154</v>
      </c>
      <c r="BL266" s="154">
        <v>0.114</v>
      </c>
      <c r="BM266" s="155">
        <v>0.1</v>
      </c>
      <c r="BN266" s="154">
        <v>0.373</v>
      </c>
      <c r="DU266" s="4"/>
      <c r="DZ266" s="196"/>
      <c r="EA266" s="196"/>
      <c r="EB266" s="196"/>
      <c r="EC266" s="196"/>
      <c r="ED266" s="196"/>
      <c r="EE266" s="196"/>
    </row>
    <row r="267" spans="30:135" ht="13" x14ac:dyDescent="0.15">
      <c r="AD267" s="144">
        <f t="shared" si="94"/>
        <v>80.600000000000009</v>
      </c>
      <c r="AE267" s="144">
        <f t="shared" si="95"/>
        <v>77.750206782464844</v>
      </c>
      <c r="AF267" s="149">
        <v>188</v>
      </c>
      <c r="AG267" s="150" t="s">
        <v>514</v>
      </c>
      <c r="AH267" s="149">
        <v>15</v>
      </c>
      <c r="AI267" s="151">
        <v>1</v>
      </c>
      <c r="AJ267" s="152">
        <v>1209</v>
      </c>
      <c r="AK267" s="152">
        <v>940</v>
      </c>
      <c r="AL267" s="149">
        <v>0.77800000000000002</v>
      </c>
      <c r="AM267" s="152">
        <v>520</v>
      </c>
      <c r="AN267" s="152">
        <v>321</v>
      </c>
      <c r="AO267" s="152">
        <v>841</v>
      </c>
      <c r="AP267" s="153">
        <v>0.38200000000000001</v>
      </c>
      <c r="AQ267" s="153">
        <v>0.442</v>
      </c>
      <c r="AR267" s="154">
        <v>0.19700000000000001</v>
      </c>
      <c r="AS267" s="155">
        <v>0.13</v>
      </c>
      <c r="AT267" s="154">
        <v>0.112</v>
      </c>
      <c r="AU267" s="154">
        <v>0.36099999999999999</v>
      </c>
      <c r="AW267" s="196"/>
      <c r="AX267" s="144">
        <f t="shared" si="96"/>
        <v>79.613095238095227</v>
      </c>
      <c r="AY267" s="149">
        <v>188</v>
      </c>
      <c r="AZ267" s="150" t="s">
        <v>515</v>
      </c>
      <c r="BA267" s="149">
        <v>16</v>
      </c>
      <c r="BB267" s="151">
        <v>1</v>
      </c>
      <c r="BC267" s="152">
        <v>1344</v>
      </c>
      <c r="BD267" s="152">
        <v>1070</v>
      </c>
      <c r="BE267" s="149">
        <v>0.79600000000000004</v>
      </c>
      <c r="BF267" s="152">
        <v>594</v>
      </c>
      <c r="BG267" s="152">
        <v>369</v>
      </c>
      <c r="BH267" s="152">
        <v>963</v>
      </c>
      <c r="BI267" s="153">
        <v>0.38300000000000001</v>
      </c>
      <c r="BJ267" s="151">
        <v>0.44</v>
      </c>
      <c r="BK267" s="154">
        <v>0.17199999999999999</v>
      </c>
      <c r="BL267" s="154">
        <v>0.129</v>
      </c>
      <c r="BM267" s="155">
        <v>0.1</v>
      </c>
      <c r="BN267" s="154">
        <v>0.374</v>
      </c>
      <c r="DU267" s="4"/>
      <c r="DZ267" s="196"/>
      <c r="EA267" s="196"/>
      <c r="EB267" s="196"/>
      <c r="EC267" s="196"/>
      <c r="ED267" s="196"/>
      <c r="EE267" s="196"/>
    </row>
    <row r="268" spans="30:135" ht="13" x14ac:dyDescent="0.15">
      <c r="AD268" s="144">
        <f t="shared" si="94"/>
        <v>75.199999999999989</v>
      </c>
      <c r="AE268" s="144">
        <f t="shared" si="95"/>
        <v>77.792553191489361</v>
      </c>
      <c r="AF268" s="149">
        <v>189</v>
      </c>
      <c r="AG268" s="150" t="s">
        <v>516</v>
      </c>
      <c r="AH268" s="149">
        <v>20</v>
      </c>
      <c r="AI268" s="151">
        <v>1</v>
      </c>
      <c r="AJ268" s="152">
        <v>1504</v>
      </c>
      <c r="AK268" s="152">
        <v>1170</v>
      </c>
      <c r="AL268" s="149">
        <v>0.77800000000000002</v>
      </c>
      <c r="AM268" s="152">
        <v>673</v>
      </c>
      <c r="AN268" s="152">
        <v>445</v>
      </c>
      <c r="AO268" s="152">
        <v>1118</v>
      </c>
      <c r="AP268" s="153">
        <v>0.39800000000000002</v>
      </c>
      <c r="AQ268" s="153">
        <v>0.44600000000000001</v>
      </c>
      <c r="AR268" s="154">
        <v>0.183</v>
      </c>
      <c r="AS268" s="154">
        <v>9.0999999999999998E-2</v>
      </c>
      <c r="AT268" s="154">
        <v>7.5999999999999998E-2</v>
      </c>
      <c r="AU268" s="154">
        <v>0.36599999999999999</v>
      </c>
      <c r="AW268" s="196"/>
      <c r="AX268" s="144">
        <f t="shared" si="96"/>
        <v>79.65517241379311</v>
      </c>
      <c r="AY268" s="149">
        <v>189</v>
      </c>
      <c r="AZ268" s="150" t="s">
        <v>517</v>
      </c>
      <c r="BA268" s="149">
        <v>23</v>
      </c>
      <c r="BB268" s="151">
        <v>1</v>
      </c>
      <c r="BC268" s="152">
        <v>2030</v>
      </c>
      <c r="BD268" s="152">
        <v>1617</v>
      </c>
      <c r="BE268" s="149">
        <v>0.79700000000000004</v>
      </c>
      <c r="BF268" s="152">
        <v>853</v>
      </c>
      <c r="BG268" s="152">
        <v>563</v>
      </c>
      <c r="BH268" s="152">
        <v>1416</v>
      </c>
      <c r="BI268" s="153">
        <v>0.39800000000000002</v>
      </c>
      <c r="BJ268" s="153">
        <v>0.46100000000000002</v>
      </c>
      <c r="BK268" s="155">
        <v>0.2</v>
      </c>
      <c r="BL268" s="154">
        <v>0.11700000000000001</v>
      </c>
      <c r="BM268" s="154">
        <v>8.3000000000000004E-2</v>
      </c>
      <c r="BN268" s="154">
        <v>0.36799999999999999</v>
      </c>
      <c r="DU268" s="4"/>
      <c r="DZ268" s="196"/>
      <c r="EA268" s="196"/>
      <c r="EB268" s="196"/>
      <c r="EC268" s="196"/>
      <c r="ED268" s="196"/>
      <c r="EE268" s="196"/>
    </row>
    <row r="269" spans="30:135" ht="13" x14ac:dyDescent="0.15">
      <c r="AD269" s="144">
        <f t="shared" si="94"/>
        <v>81.590909090909079</v>
      </c>
      <c r="AE269" s="144">
        <f t="shared" si="95"/>
        <v>77.715877437325915</v>
      </c>
      <c r="AF269" s="149">
        <v>190</v>
      </c>
      <c r="AG269" s="150" t="s">
        <v>518</v>
      </c>
      <c r="AH269" s="149">
        <v>22</v>
      </c>
      <c r="AI269" s="151">
        <v>1</v>
      </c>
      <c r="AJ269" s="152">
        <v>1795</v>
      </c>
      <c r="AK269" s="152">
        <v>1395</v>
      </c>
      <c r="AL269" s="149">
        <v>0.77700000000000002</v>
      </c>
      <c r="AM269" s="152">
        <v>829</v>
      </c>
      <c r="AN269" s="152">
        <v>493</v>
      </c>
      <c r="AO269" s="152">
        <v>1322</v>
      </c>
      <c r="AP269" s="153">
        <v>0.373</v>
      </c>
      <c r="AQ269" s="153">
        <v>0.42899999999999999</v>
      </c>
      <c r="AR269" s="154">
        <v>0.17399999999999999</v>
      </c>
      <c r="AS269" s="154">
        <v>0.105</v>
      </c>
      <c r="AT269" s="155">
        <v>0.08</v>
      </c>
      <c r="AU269" s="154">
        <v>0.35799999999999998</v>
      </c>
      <c r="AW269" s="196"/>
      <c r="AX269" s="144">
        <f t="shared" si="96"/>
        <v>79.695431472081211</v>
      </c>
      <c r="AY269" s="149">
        <v>190</v>
      </c>
      <c r="AZ269" s="150" t="s">
        <v>442</v>
      </c>
      <c r="BA269" s="149">
        <v>22</v>
      </c>
      <c r="BB269" s="151">
        <v>1</v>
      </c>
      <c r="BC269" s="152">
        <v>1773</v>
      </c>
      <c r="BD269" s="152">
        <v>1413</v>
      </c>
      <c r="BE269" s="149">
        <v>0.79700000000000004</v>
      </c>
      <c r="BF269" s="152">
        <v>827</v>
      </c>
      <c r="BG269" s="152">
        <v>535</v>
      </c>
      <c r="BH269" s="152">
        <v>1362</v>
      </c>
      <c r="BI269" s="153">
        <v>0.39300000000000002</v>
      </c>
      <c r="BJ269" s="153">
        <v>0.44700000000000001</v>
      </c>
      <c r="BK269" s="154">
        <v>0.16400000000000001</v>
      </c>
      <c r="BL269" s="154">
        <v>8.7999999999999995E-2</v>
      </c>
      <c r="BM269" s="154">
        <v>7.0999999999999994E-2</v>
      </c>
      <c r="BN269" s="154">
        <v>0.36099999999999999</v>
      </c>
      <c r="DU269" s="4"/>
      <c r="DZ269" s="196"/>
      <c r="EA269" s="196"/>
      <c r="EB269" s="196"/>
      <c r="EC269" s="196"/>
      <c r="ED269" s="196"/>
      <c r="EE269" s="196"/>
    </row>
    <row r="270" spans="30:135" ht="13" x14ac:dyDescent="0.15">
      <c r="AD270" s="144">
        <f t="shared" si="94"/>
        <v>76.26315789473685</v>
      </c>
      <c r="AE270" s="144">
        <f t="shared" si="95"/>
        <v>77.570738440303657</v>
      </c>
      <c r="AF270" s="149">
        <v>191</v>
      </c>
      <c r="AG270" s="150" t="s">
        <v>465</v>
      </c>
      <c r="AH270" s="149">
        <v>19</v>
      </c>
      <c r="AI270" s="151">
        <v>1</v>
      </c>
      <c r="AJ270" s="152">
        <v>1449</v>
      </c>
      <c r="AK270" s="152">
        <v>1124</v>
      </c>
      <c r="AL270" s="149">
        <v>0.77600000000000002</v>
      </c>
      <c r="AM270" s="152">
        <v>626</v>
      </c>
      <c r="AN270" s="152">
        <v>390</v>
      </c>
      <c r="AO270" s="152">
        <v>1016</v>
      </c>
      <c r="AP270" s="153">
        <v>0.38400000000000001</v>
      </c>
      <c r="AQ270" s="153">
        <v>0.44800000000000001</v>
      </c>
      <c r="AR270" s="154">
        <v>0.20200000000000001</v>
      </c>
      <c r="AS270" s="154">
        <v>0.11700000000000001</v>
      </c>
      <c r="AT270" s="154">
        <v>8.8999999999999996E-2</v>
      </c>
      <c r="AU270" s="154">
        <v>0.35299999999999998</v>
      </c>
      <c r="AW270" s="196"/>
      <c r="AX270" s="144">
        <f t="shared" si="96"/>
        <v>79.73664959765911</v>
      </c>
      <c r="AY270" s="149">
        <v>191</v>
      </c>
      <c r="AZ270" s="150" t="s">
        <v>492</v>
      </c>
      <c r="BA270" s="149">
        <v>17</v>
      </c>
      <c r="BB270" s="151">
        <v>1</v>
      </c>
      <c r="BC270" s="152">
        <v>1367</v>
      </c>
      <c r="BD270" s="152">
        <v>1090</v>
      </c>
      <c r="BE270" s="149">
        <v>0.79700000000000004</v>
      </c>
      <c r="BF270" s="152">
        <v>631</v>
      </c>
      <c r="BG270" s="152">
        <v>397</v>
      </c>
      <c r="BH270" s="152">
        <v>1028</v>
      </c>
      <c r="BI270" s="153">
        <v>0.38600000000000001</v>
      </c>
      <c r="BJ270" s="153">
        <v>0.434</v>
      </c>
      <c r="BK270" s="154">
        <v>0.161</v>
      </c>
      <c r="BL270" s="154">
        <v>0.105</v>
      </c>
      <c r="BM270" s="155">
        <v>0.08</v>
      </c>
      <c r="BN270" s="154">
        <v>0.372</v>
      </c>
      <c r="DU270" s="4"/>
      <c r="DZ270" s="196"/>
      <c r="EA270" s="196"/>
      <c r="EB270" s="196"/>
      <c r="EC270" s="196"/>
      <c r="ED270" s="196"/>
      <c r="EE270" s="196"/>
    </row>
    <row r="271" spans="30:135" ht="13" x14ac:dyDescent="0.15">
      <c r="AD271" s="144">
        <f t="shared" si="94"/>
        <v>76.529411764705884</v>
      </c>
      <c r="AE271" s="144">
        <f t="shared" si="95"/>
        <v>77.555726364335129</v>
      </c>
      <c r="AF271" s="149">
        <v>192</v>
      </c>
      <c r="AG271" s="150" t="s">
        <v>447</v>
      </c>
      <c r="AH271" s="149">
        <v>17</v>
      </c>
      <c r="AI271" s="151">
        <v>1</v>
      </c>
      <c r="AJ271" s="152">
        <v>1301</v>
      </c>
      <c r="AK271" s="152">
        <v>1009</v>
      </c>
      <c r="AL271" s="149">
        <v>0.77600000000000002</v>
      </c>
      <c r="AM271" s="152">
        <v>569</v>
      </c>
      <c r="AN271" s="152">
        <v>377</v>
      </c>
      <c r="AO271" s="152">
        <v>946</v>
      </c>
      <c r="AP271" s="153">
        <v>0.39900000000000002</v>
      </c>
      <c r="AQ271" s="153">
        <v>0.44600000000000001</v>
      </c>
      <c r="AR271" s="154">
        <v>0.193</v>
      </c>
      <c r="AS271" s="154">
        <v>0.10100000000000001</v>
      </c>
      <c r="AT271" s="154">
        <v>7.5999999999999998E-2</v>
      </c>
      <c r="AU271" s="154">
        <v>0.36299999999999999</v>
      </c>
      <c r="AW271" s="196"/>
      <c r="AX271" s="144">
        <f t="shared" si="96"/>
        <v>79.72027972027972</v>
      </c>
      <c r="AY271" s="149">
        <v>192</v>
      </c>
      <c r="AZ271" s="150" t="s">
        <v>519</v>
      </c>
      <c r="BA271" s="149">
        <v>22</v>
      </c>
      <c r="BB271" s="151">
        <v>1</v>
      </c>
      <c r="BC271" s="152">
        <v>1859</v>
      </c>
      <c r="BD271" s="152">
        <v>1482</v>
      </c>
      <c r="BE271" s="149">
        <v>0.79700000000000004</v>
      </c>
      <c r="BF271" s="152">
        <v>658</v>
      </c>
      <c r="BG271" s="152">
        <v>528</v>
      </c>
      <c r="BH271" s="152">
        <v>1186</v>
      </c>
      <c r="BI271" s="153">
        <v>0.44500000000000001</v>
      </c>
      <c r="BJ271" s="153">
        <v>0.497</v>
      </c>
      <c r="BK271" s="154">
        <v>0.254</v>
      </c>
      <c r="BL271" s="154">
        <v>0.128</v>
      </c>
      <c r="BM271" s="154">
        <v>8.6999999999999994E-2</v>
      </c>
      <c r="BN271" s="154">
        <v>0.38100000000000001</v>
      </c>
      <c r="DU271" s="4"/>
      <c r="DZ271" s="196"/>
      <c r="EA271" s="196"/>
      <c r="EB271" s="196"/>
      <c r="EC271" s="196"/>
      <c r="ED271" s="196"/>
      <c r="EE271" s="196"/>
    </row>
    <row r="272" spans="30:135" ht="13" x14ac:dyDescent="0.15">
      <c r="AD272" s="144">
        <f t="shared" si="94"/>
        <v>82.4375</v>
      </c>
      <c r="AE272" s="144">
        <f t="shared" si="95"/>
        <v>77.25549658832449</v>
      </c>
      <c r="AF272" s="149">
        <v>193</v>
      </c>
      <c r="AG272" s="150" t="s">
        <v>515</v>
      </c>
      <c r="AH272" s="149">
        <v>16</v>
      </c>
      <c r="AI272" s="151">
        <v>1</v>
      </c>
      <c r="AJ272" s="152">
        <v>1319</v>
      </c>
      <c r="AK272" s="152">
        <v>1019</v>
      </c>
      <c r="AL272" s="149">
        <v>0.77300000000000002</v>
      </c>
      <c r="AM272" s="152">
        <v>544</v>
      </c>
      <c r="AN272" s="152">
        <v>376</v>
      </c>
      <c r="AO272" s="152">
        <v>920</v>
      </c>
      <c r="AP272" s="153">
        <v>0.40899999999999997</v>
      </c>
      <c r="AQ272" s="153">
        <v>0.44900000000000001</v>
      </c>
      <c r="AR272" s="154">
        <v>0.20100000000000001</v>
      </c>
      <c r="AS272" s="154">
        <v>0.11799999999999999</v>
      </c>
      <c r="AT272" s="154">
        <v>8.8999999999999996E-2</v>
      </c>
      <c r="AU272" s="154">
        <v>0.376</v>
      </c>
      <c r="AW272" s="196"/>
      <c r="AX272" s="144">
        <f t="shared" si="96"/>
        <v>79.705573080967412</v>
      </c>
      <c r="AY272" s="149">
        <v>193</v>
      </c>
      <c r="AZ272" s="150" t="s">
        <v>499</v>
      </c>
      <c r="BA272" s="149">
        <v>22</v>
      </c>
      <c r="BB272" s="151">
        <v>1</v>
      </c>
      <c r="BC272" s="152">
        <v>1902</v>
      </c>
      <c r="BD272" s="152">
        <v>1516</v>
      </c>
      <c r="BE272" s="149">
        <v>0.79700000000000004</v>
      </c>
      <c r="BF272" s="152">
        <v>826</v>
      </c>
      <c r="BG272" s="152">
        <v>569</v>
      </c>
      <c r="BH272" s="152">
        <v>1395</v>
      </c>
      <c r="BI272" s="153">
        <v>0.40799999999999997</v>
      </c>
      <c r="BJ272" s="153">
        <v>0.45900000000000002</v>
      </c>
      <c r="BK272" s="154">
        <v>0.184</v>
      </c>
      <c r="BL272" s="154">
        <v>0.105</v>
      </c>
      <c r="BM272" s="154">
        <v>7.8E-2</v>
      </c>
      <c r="BN272" s="154">
        <v>0.36899999999999999</v>
      </c>
      <c r="DU272" s="4"/>
      <c r="DZ272" s="196"/>
      <c r="EA272" s="196"/>
      <c r="EB272" s="196"/>
      <c r="EC272" s="196"/>
      <c r="ED272" s="196"/>
      <c r="EE272" s="196"/>
    </row>
    <row r="273" spans="30:135" ht="13" x14ac:dyDescent="0.15">
      <c r="AD273" s="144">
        <f t="shared" si="94"/>
        <v>78.533333333333331</v>
      </c>
      <c r="AE273" s="144">
        <f t="shared" si="95"/>
        <v>77.249575551782684</v>
      </c>
      <c r="AF273" s="149">
        <v>194</v>
      </c>
      <c r="AG273" s="150" t="s">
        <v>520</v>
      </c>
      <c r="AH273" s="149">
        <v>15</v>
      </c>
      <c r="AI273" s="151">
        <v>1</v>
      </c>
      <c r="AJ273" s="152">
        <v>1178</v>
      </c>
      <c r="AK273" s="152">
        <v>910</v>
      </c>
      <c r="AL273" s="149">
        <v>0.77200000000000002</v>
      </c>
      <c r="AM273" s="152">
        <v>573</v>
      </c>
      <c r="AN273" s="152">
        <v>319</v>
      </c>
      <c r="AO273" s="152">
        <v>892</v>
      </c>
      <c r="AP273" s="153">
        <v>0.35799999999999998</v>
      </c>
      <c r="AQ273" s="153">
        <v>0.432</v>
      </c>
      <c r="AR273" s="154">
        <v>0.16800000000000001</v>
      </c>
      <c r="AS273" s="154">
        <v>8.6999999999999994E-2</v>
      </c>
      <c r="AT273" s="155">
        <v>7.0000000000000007E-2</v>
      </c>
      <c r="AU273" s="154">
        <v>0.34100000000000003</v>
      </c>
      <c r="AW273" s="196"/>
      <c r="AX273" s="144">
        <f t="shared" si="96"/>
        <v>79.841374752148056</v>
      </c>
      <c r="AY273" s="149">
        <v>194</v>
      </c>
      <c r="AZ273" s="150" t="s">
        <v>521</v>
      </c>
      <c r="BA273" s="149">
        <v>19</v>
      </c>
      <c r="BB273" s="151">
        <v>1</v>
      </c>
      <c r="BC273" s="152">
        <v>1513</v>
      </c>
      <c r="BD273" s="152">
        <v>1208</v>
      </c>
      <c r="BE273" s="149">
        <v>0.79800000000000004</v>
      </c>
      <c r="BF273" s="152">
        <v>683</v>
      </c>
      <c r="BG273" s="152">
        <v>447</v>
      </c>
      <c r="BH273" s="152">
        <v>1130</v>
      </c>
      <c r="BI273" s="153">
        <v>0.39600000000000002</v>
      </c>
      <c r="BJ273" s="153">
        <v>0.45200000000000001</v>
      </c>
      <c r="BK273" s="155">
        <v>0.18</v>
      </c>
      <c r="BL273" s="154">
        <v>8.6999999999999994E-2</v>
      </c>
      <c r="BM273" s="154">
        <v>7.0999999999999994E-2</v>
      </c>
      <c r="BN273" s="154">
        <v>0.36199999999999999</v>
      </c>
      <c r="DU273" s="4"/>
      <c r="DZ273" s="196"/>
      <c r="EA273" s="196"/>
      <c r="EB273" s="196"/>
      <c r="EC273" s="196"/>
      <c r="ED273" s="196"/>
      <c r="EE273" s="196"/>
    </row>
    <row r="274" spans="30:135" ht="13" x14ac:dyDescent="0.15">
      <c r="AD274" s="144">
        <f t="shared" si="94"/>
        <v>81.882352941176464</v>
      </c>
      <c r="AE274" s="144">
        <f t="shared" si="95"/>
        <v>77.083333333333343</v>
      </c>
      <c r="AF274" s="149">
        <v>195</v>
      </c>
      <c r="AG274" s="150" t="s">
        <v>394</v>
      </c>
      <c r="AH274" s="149">
        <v>17</v>
      </c>
      <c r="AI274" s="151">
        <v>1</v>
      </c>
      <c r="AJ274" s="152">
        <v>1392</v>
      </c>
      <c r="AK274" s="152">
        <v>1073</v>
      </c>
      <c r="AL274" s="149">
        <v>0.77100000000000002</v>
      </c>
      <c r="AM274" s="152">
        <v>600</v>
      </c>
      <c r="AN274" s="152">
        <v>384</v>
      </c>
      <c r="AO274" s="152">
        <v>984</v>
      </c>
      <c r="AP274" s="151">
        <v>0.39</v>
      </c>
      <c r="AQ274" s="153">
        <v>0.441</v>
      </c>
      <c r="AR274" s="154">
        <v>0.187</v>
      </c>
      <c r="AS274" s="154">
        <v>0.129</v>
      </c>
      <c r="AT274" s="154">
        <v>0.104</v>
      </c>
      <c r="AU274" s="154">
        <v>0.36599999999999999</v>
      </c>
      <c r="AW274" s="196"/>
      <c r="AX274" s="144">
        <f t="shared" si="96"/>
        <v>79.897435897435898</v>
      </c>
      <c r="AY274" s="149">
        <v>195</v>
      </c>
      <c r="AZ274" s="150" t="s">
        <v>395</v>
      </c>
      <c r="BA274" s="149">
        <v>21</v>
      </c>
      <c r="BB274" s="151">
        <v>1</v>
      </c>
      <c r="BC274" s="152">
        <v>1950</v>
      </c>
      <c r="BD274" s="152">
        <v>1558</v>
      </c>
      <c r="BE274" s="149">
        <v>0.79900000000000004</v>
      </c>
      <c r="BF274" s="152">
        <v>873</v>
      </c>
      <c r="BG274" s="152">
        <v>551</v>
      </c>
      <c r="BH274" s="152">
        <v>1424</v>
      </c>
      <c r="BI274" s="153">
        <v>0.38700000000000001</v>
      </c>
      <c r="BJ274" s="151">
        <v>0.44</v>
      </c>
      <c r="BK274" s="154">
        <v>0.17499999999999999</v>
      </c>
      <c r="BL274" s="154">
        <v>0.115</v>
      </c>
      <c r="BM274" s="154">
        <v>9.2999999999999999E-2</v>
      </c>
      <c r="BN274" s="154">
        <v>0.36799999999999999</v>
      </c>
      <c r="DU274" s="4"/>
      <c r="DZ274" s="196"/>
      <c r="EA274" s="196"/>
      <c r="EB274" s="196"/>
      <c r="EC274" s="196"/>
      <c r="ED274" s="196"/>
      <c r="EE274" s="196"/>
    </row>
    <row r="275" spans="30:135" ht="13" x14ac:dyDescent="0.15">
      <c r="AD275" s="144">
        <f t="shared" si="94"/>
        <v>82.521739130434781</v>
      </c>
      <c r="AE275" s="144">
        <f t="shared" si="95"/>
        <v>77.133825079030558</v>
      </c>
      <c r="AF275" s="149">
        <v>196</v>
      </c>
      <c r="AG275" s="150" t="s">
        <v>522</v>
      </c>
      <c r="AH275" s="149">
        <v>23</v>
      </c>
      <c r="AI275" s="151">
        <v>1</v>
      </c>
      <c r="AJ275" s="152">
        <v>1898</v>
      </c>
      <c r="AK275" s="152">
        <v>1464</v>
      </c>
      <c r="AL275" s="149">
        <v>0.77100000000000002</v>
      </c>
      <c r="AM275" s="152">
        <v>794</v>
      </c>
      <c r="AN275" s="152">
        <v>547</v>
      </c>
      <c r="AO275" s="152">
        <v>1341</v>
      </c>
      <c r="AP275" s="153">
        <v>0.40799999999999997</v>
      </c>
      <c r="AQ275" s="153">
        <v>0.44500000000000001</v>
      </c>
      <c r="AR275" s="154">
        <v>0.20499999999999999</v>
      </c>
      <c r="AS275" s="154">
        <v>0.112</v>
      </c>
      <c r="AT275" s="154">
        <v>9.1999999999999998E-2</v>
      </c>
      <c r="AU275" s="154">
        <v>0.36899999999999999</v>
      </c>
      <c r="AW275" s="196"/>
      <c r="AX275" s="144">
        <f t="shared" si="96"/>
        <v>79.930555555555557</v>
      </c>
      <c r="AY275" s="149">
        <v>196</v>
      </c>
      <c r="AZ275" s="150" t="s">
        <v>523</v>
      </c>
      <c r="BA275" s="149">
        <v>18</v>
      </c>
      <c r="BB275" s="151">
        <v>1</v>
      </c>
      <c r="BC275" s="152">
        <v>1440</v>
      </c>
      <c r="BD275" s="152">
        <v>1151</v>
      </c>
      <c r="BE275" s="149">
        <v>0.79900000000000004</v>
      </c>
      <c r="BF275" s="152">
        <v>601</v>
      </c>
      <c r="BG275" s="152">
        <v>412</v>
      </c>
      <c r="BH275" s="152">
        <v>1013</v>
      </c>
      <c r="BI275" s="153">
        <v>0.40699999999999997</v>
      </c>
      <c r="BJ275" s="153">
        <v>0.45400000000000001</v>
      </c>
      <c r="BK275" s="154">
        <v>0.19800000000000001</v>
      </c>
      <c r="BL275" s="154">
        <v>0.11799999999999999</v>
      </c>
      <c r="BM275" s="154">
        <v>9.1999999999999998E-2</v>
      </c>
      <c r="BN275" s="154">
        <v>0.378</v>
      </c>
      <c r="DU275" s="4"/>
      <c r="DZ275" s="196"/>
      <c r="EA275" s="196"/>
      <c r="EB275" s="196"/>
      <c r="EC275" s="196"/>
      <c r="ED275" s="196"/>
      <c r="EE275" s="196"/>
    </row>
    <row r="276" spans="30:135" ht="13" x14ac:dyDescent="0.15">
      <c r="AD276" s="144">
        <f t="shared" si="94"/>
        <v>77.75</v>
      </c>
      <c r="AE276" s="144">
        <f t="shared" si="95"/>
        <v>77.0096463022508</v>
      </c>
      <c r="AF276" s="149">
        <v>197</v>
      </c>
      <c r="AG276" s="150" t="s">
        <v>494</v>
      </c>
      <c r="AH276" s="149">
        <v>16</v>
      </c>
      <c r="AI276" s="151">
        <v>1</v>
      </c>
      <c r="AJ276" s="152">
        <v>1244</v>
      </c>
      <c r="AK276" s="152">
        <v>958</v>
      </c>
      <c r="AL276" s="149">
        <v>0.77</v>
      </c>
      <c r="AM276" s="152">
        <v>570</v>
      </c>
      <c r="AN276" s="152">
        <v>366</v>
      </c>
      <c r="AO276" s="152">
        <v>936</v>
      </c>
      <c r="AP276" s="153">
        <v>0.39100000000000001</v>
      </c>
      <c r="AQ276" s="153">
        <v>0.434</v>
      </c>
      <c r="AR276" s="154">
        <v>0.17499999999999999</v>
      </c>
      <c r="AS276" s="154">
        <v>8.6999999999999994E-2</v>
      </c>
      <c r="AT276" s="155">
        <v>7.0000000000000007E-2</v>
      </c>
      <c r="AU276" s="154">
        <v>0.36099999999999999</v>
      </c>
      <c r="AW276" s="196"/>
      <c r="AX276" s="144">
        <f t="shared" si="96"/>
        <v>79.955207166853299</v>
      </c>
      <c r="AY276" s="149">
        <v>197</v>
      </c>
      <c r="AZ276" s="150" t="s">
        <v>374</v>
      </c>
      <c r="BA276" s="149">
        <v>21</v>
      </c>
      <c r="BB276" s="151">
        <v>1</v>
      </c>
      <c r="BC276" s="152">
        <v>1786</v>
      </c>
      <c r="BD276" s="152">
        <v>1428</v>
      </c>
      <c r="BE276" s="149">
        <v>0.8</v>
      </c>
      <c r="BF276" s="152">
        <v>835</v>
      </c>
      <c r="BG276" s="152">
        <v>559</v>
      </c>
      <c r="BH276" s="152">
        <v>1394</v>
      </c>
      <c r="BI276" s="153">
        <v>0.40100000000000002</v>
      </c>
      <c r="BJ276" s="151">
        <v>0.45</v>
      </c>
      <c r="BK276" s="154">
        <v>0.156</v>
      </c>
      <c r="BL276" s="154">
        <v>8.4000000000000005E-2</v>
      </c>
      <c r="BM276" s="154">
        <v>7.4999999999999997E-2</v>
      </c>
      <c r="BN276" s="155">
        <v>0.37</v>
      </c>
      <c r="DU276" s="4"/>
      <c r="DZ276" s="196"/>
      <c r="EA276" s="196"/>
      <c r="EB276" s="196"/>
      <c r="EC276" s="196"/>
      <c r="ED276" s="196"/>
      <c r="EE276" s="196"/>
    </row>
    <row r="277" spans="30:135" ht="13" x14ac:dyDescent="0.15">
      <c r="AD277" s="144">
        <f t="shared" si="94"/>
        <v>80.666666666666657</v>
      </c>
      <c r="AE277" s="144">
        <f t="shared" si="95"/>
        <v>76.859504132231407</v>
      </c>
      <c r="AF277" s="149">
        <v>198</v>
      </c>
      <c r="AG277" s="150" t="s">
        <v>524</v>
      </c>
      <c r="AH277" s="149">
        <v>24</v>
      </c>
      <c r="AI277" s="151">
        <v>1</v>
      </c>
      <c r="AJ277" s="152">
        <v>1936</v>
      </c>
      <c r="AK277" s="152">
        <v>1488</v>
      </c>
      <c r="AL277" s="149">
        <v>0.76900000000000002</v>
      </c>
      <c r="AM277" s="152">
        <v>821</v>
      </c>
      <c r="AN277" s="152">
        <v>523</v>
      </c>
      <c r="AO277" s="152">
        <v>1344</v>
      </c>
      <c r="AP277" s="153">
        <v>0.38900000000000001</v>
      </c>
      <c r="AQ277" s="153">
        <v>0.442</v>
      </c>
      <c r="AR277" s="154">
        <v>0.215</v>
      </c>
      <c r="AS277" s="155">
        <v>0.11</v>
      </c>
      <c r="AT277" s="154">
        <v>8.7999999999999995E-2</v>
      </c>
      <c r="AU277" s="154">
        <v>0.35599999999999998</v>
      </c>
      <c r="AW277" s="196"/>
      <c r="AX277" s="144">
        <f t="shared" si="96"/>
        <v>80.012187690432668</v>
      </c>
      <c r="AY277" s="149">
        <v>198</v>
      </c>
      <c r="AZ277" s="150" t="s">
        <v>525</v>
      </c>
      <c r="BA277" s="149">
        <v>20</v>
      </c>
      <c r="BB277" s="151">
        <v>1</v>
      </c>
      <c r="BC277" s="152">
        <v>1641</v>
      </c>
      <c r="BD277" s="152">
        <v>1313</v>
      </c>
      <c r="BE277" s="149">
        <v>0.8</v>
      </c>
      <c r="BF277" s="152">
        <v>729</v>
      </c>
      <c r="BG277" s="152">
        <v>486</v>
      </c>
      <c r="BH277" s="152">
        <v>1215</v>
      </c>
      <c r="BI277" s="151">
        <v>0.4</v>
      </c>
      <c r="BJ277" s="153">
        <v>0.45900000000000002</v>
      </c>
      <c r="BK277" s="154">
        <v>0.185</v>
      </c>
      <c r="BL277" s="155">
        <v>0.09</v>
      </c>
      <c r="BM277" s="154">
        <v>5.8999999999999997E-2</v>
      </c>
      <c r="BN277" s="154">
        <v>0.36599999999999999</v>
      </c>
      <c r="DU277" s="4"/>
      <c r="DZ277" s="196"/>
      <c r="EA277" s="196"/>
      <c r="EB277" s="196"/>
      <c r="EC277" s="196"/>
      <c r="ED277" s="196"/>
      <c r="EE277" s="196"/>
    </row>
    <row r="278" spans="30:135" ht="13" x14ac:dyDescent="0.15">
      <c r="AD278" s="144">
        <f t="shared" si="94"/>
        <v>81.214285714285722</v>
      </c>
      <c r="AE278" s="144">
        <f t="shared" si="95"/>
        <v>76.868953386103783</v>
      </c>
      <c r="AF278" s="149">
        <v>199</v>
      </c>
      <c r="AG278" s="150" t="s">
        <v>422</v>
      </c>
      <c r="AH278" s="149">
        <v>14</v>
      </c>
      <c r="AI278" s="151">
        <v>1</v>
      </c>
      <c r="AJ278" s="152">
        <v>1137</v>
      </c>
      <c r="AK278" s="152">
        <v>874</v>
      </c>
      <c r="AL278" s="149">
        <v>0.76900000000000002</v>
      </c>
      <c r="AM278" s="152">
        <v>491</v>
      </c>
      <c r="AN278" s="152">
        <v>316</v>
      </c>
      <c r="AO278" s="152">
        <v>807</v>
      </c>
      <c r="AP278" s="153">
        <v>0.39200000000000002</v>
      </c>
      <c r="AQ278" s="153">
        <v>0.441</v>
      </c>
      <c r="AR278" s="154">
        <v>0.19400000000000001</v>
      </c>
      <c r="AS278" s="154">
        <v>0.113</v>
      </c>
      <c r="AT278" s="154">
        <v>8.5000000000000006E-2</v>
      </c>
      <c r="AU278" s="154">
        <v>0.36499999999999999</v>
      </c>
      <c r="AW278" s="196"/>
      <c r="AX278" s="144">
        <f t="shared" si="96"/>
        <v>80.098955470038476</v>
      </c>
      <c r="AY278" s="149">
        <v>199</v>
      </c>
      <c r="AZ278" s="150" t="s">
        <v>518</v>
      </c>
      <c r="BA278" s="149">
        <v>22</v>
      </c>
      <c r="BB278" s="151">
        <v>1</v>
      </c>
      <c r="BC278" s="152">
        <v>1819</v>
      </c>
      <c r="BD278" s="152">
        <v>1457</v>
      </c>
      <c r="BE278" s="149">
        <v>0.80100000000000005</v>
      </c>
      <c r="BF278" s="152">
        <v>796</v>
      </c>
      <c r="BG278" s="152">
        <v>545</v>
      </c>
      <c r="BH278" s="152">
        <v>1341</v>
      </c>
      <c r="BI278" s="153">
        <v>0.40600000000000003</v>
      </c>
      <c r="BJ278" s="153">
        <v>0.45700000000000002</v>
      </c>
      <c r="BK278" s="154">
        <v>0.184</v>
      </c>
      <c r="BL278" s="154">
        <v>9.2999999999999999E-2</v>
      </c>
      <c r="BM278" s="154">
        <v>7.8E-2</v>
      </c>
      <c r="BN278" s="155">
        <v>0.37</v>
      </c>
      <c r="DU278" s="4"/>
      <c r="DZ278" s="196"/>
      <c r="EA278" s="196"/>
      <c r="EB278" s="196"/>
      <c r="EC278" s="196"/>
      <c r="ED278" s="196"/>
      <c r="EE278" s="196"/>
    </row>
    <row r="279" spans="30:135" ht="13" x14ac:dyDescent="0.15">
      <c r="AD279" s="144">
        <f t="shared" si="94"/>
        <v>80.5</v>
      </c>
      <c r="AE279" s="144">
        <f t="shared" si="95"/>
        <v>76.83229813664596</v>
      </c>
      <c r="AF279" s="149">
        <v>200</v>
      </c>
      <c r="AG279" s="150" t="s">
        <v>358</v>
      </c>
      <c r="AH279" s="149">
        <v>20</v>
      </c>
      <c r="AI279" s="151">
        <v>1</v>
      </c>
      <c r="AJ279" s="152">
        <v>1610</v>
      </c>
      <c r="AK279" s="152">
        <v>1237</v>
      </c>
      <c r="AL279" s="149">
        <v>0.76800000000000002</v>
      </c>
      <c r="AM279" s="152">
        <v>681</v>
      </c>
      <c r="AN279" s="152">
        <v>427</v>
      </c>
      <c r="AO279" s="152">
        <v>1108</v>
      </c>
      <c r="AP279" s="153">
        <v>0.38500000000000001</v>
      </c>
      <c r="AQ279" s="153">
        <v>0.42599999999999999</v>
      </c>
      <c r="AR279" s="154">
        <v>0.19400000000000001</v>
      </c>
      <c r="AS279" s="154">
        <v>0.13400000000000001</v>
      </c>
      <c r="AT279" s="154">
        <v>9.7000000000000003E-2</v>
      </c>
      <c r="AU279" s="154">
        <v>0.371</v>
      </c>
      <c r="AW279" s="196"/>
      <c r="AX279" s="144">
        <f t="shared" si="96"/>
        <v>80.09563658099222</v>
      </c>
      <c r="AY279" s="149">
        <v>200</v>
      </c>
      <c r="AZ279" s="150" t="s">
        <v>441</v>
      </c>
      <c r="BA279" s="149">
        <v>20</v>
      </c>
      <c r="BB279" s="151">
        <v>1</v>
      </c>
      <c r="BC279" s="152">
        <v>1673</v>
      </c>
      <c r="BD279" s="152">
        <v>1340</v>
      </c>
      <c r="BE279" s="149">
        <v>0.80100000000000005</v>
      </c>
      <c r="BF279" s="152">
        <v>733</v>
      </c>
      <c r="BG279" s="152">
        <v>502</v>
      </c>
      <c r="BH279" s="152">
        <v>1235</v>
      </c>
      <c r="BI279" s="153">
        <v>0.40600000000000003</v>
      </c>
      <c r="BJ279" s="153">
        <v>0.44800000000000001</v>
      </c>
      <c r="BK279" s="154">
        <v>0.17899999999999999</v>
      </c>
      <c r="BL279" s="154">
        <v>0.104</v>
      </c>
      <c r="BM279" s="154">
        <v>7.8E-2</v>
      </c>
      <c r="BN279" s="154">
        <v>0.375</v>
      </c>
      <c r="DU279" s="4"/>
      <c r="DZ279" s="196"/>
      <c r="EA279" s="196"/>
      <c r="EB279" s="196"/>
      <c r="EC279" s="196"/>
      <c r="ED279" s="196"/>
      <c r="EE279" s="196"/>
    </row>
    <row r="280" spans="30:135" ht="13" x14ac:dyDescent="0.15">
      <c r="AD280" s="144">
        <f t="shared" si="94"/>
        <v>79.599999999999994</v>
      </c>
      <c r="AE280" s="144">
        <f t="shared" si="95"/>
        <v>76.695979899497488</v>
      </c>
      <c r="AF280" s="149">
        <v>201</v>
      </c>
      <c r="AG280" s="150" t="s">
        <v>253</v>
      </c>
      <c r="AH280" s="149">
        <v>20</v>
      </c>
      <c r="AI280" s="151">
        <v>1</v>
      </c>
      <c r="AJ280" s="152">
        <v>1592</v>
      </c>
      <c r="AK280" s="152">
        <v>1221</v>
      </c>
      <c r="AL280" s="149">
        <v>0.76700000000000002</v>
      </c>
      <c r="AM280" s="152">
        <v>733</v>
      </c>
      <c r="AN280" s="152">
        <v>462</v>
      </c>
      <c r="AO280" s="152">
        <v>1195</v>
      </c>
      <c r="AP280" s="153">
        <v>0.38700000000000001</v>
      </c>
      <c r="AQ280" s="153">
        <v>0.44400000000000001</v>
      </c>
      <c r="AR280" s="154">
        <v>0.17499999999999999</v>
      </c>
      <c r="AS280" s="154">
        <v>9.4E-2</v>
      </c>
      <c r="AT280" s="154">
        <v>7.1999999999999995E-2</v>
      </c>
      <c r="AU280" s="154">
        <v>0.35099999999999998</v>
      </c>
      <c r="AW280" s="196"/>
      <c r="AX280" s="144">
        <f t="shared" si="96"/>
        <v>80.090270812437311</v>
      </c>
      <c r="AY280" s="149">
        <v>201</v>
      </c>
      <c r="AZ280" s="150" t="s">
        <v>439</v>
      </c>
      <c r="BA280" s="149">
        <v>23</v>
      </c>
      <c r="BB280" s="151">
        <v>1</v>
      </c>
      <c r="BC280" s="152">
        <v>1994</v>
      </c>
      <c r="BD280" s="152">
        <v>1597</v>
      </c>
      <c r="BE280" s="149">
        <v>0.80100000000000005</v>
      </c>
      <c r="BF280" s="152">
        <v>869</v>
      </c>
      <c r="BG280" s="152">
        <v>573</v>
      </c>
      <c r="BH280" s="152">
        <v>1442</v>
      </c>
      <c r="BI280" s="153">
        <v>0.39700000000000002</v>
      </c>
      <c r="BJ280" s="153">
        <v>0.44800000000000001</v>
      </c>
      <c r="BK280" s="154">
        <v>0.17599999999999999</v>
      </c>
      <c r="BL280" s="154">
        <v>0.11799999999999999</v>
      </c>
      <c r="BM280" s="154">
        <v>8.5000000000000006E-2</v>
      </c>
      <c r="BN280" s="155">
        <v>0.38</v>
      </c>
      <c r="DU280" s="4"/>
      <c r="DZ280" s="196"/>
      <c r="EA280" s="196"/>
      <c r="EB280" s="196"/>
      <c r="EC280" s="196"/>
      <c r="ED280" s="196"/>
      <c r="EE280" s="196"/>
    </row>
    <row r="281" spans="30:135" ht="13" x14ac:dyDescent="0.15">
      <c r="AD281" s="144">
        <f t="shared" si="94"/>
        <v>87.764705882352956</v>
      </c>
      <c r="AE281" s="144">
        <f t="shared" si="95"/>
        <v>76.675603217158169</v>
      </c>
      <c r="AF281" s="149">
        <v>202</v>
      </c>
      <c r="AG281" s="150" t="s">
        <v>526</v>
      </c>
      <c r="AH281" s="149">
        <v>17</v>
      </c>
      <c r="AI281" s="151">
        <v>1</v>
      </c>
      <c r="AJ281" s="152">
        <v>1492</v>
      </c>
      <c r="AK281" s="152">
        <v>1144</v>
      </c>
      <c r="AL281" s="149">
        <v>0.76700000000000002</v>
      </c>
      <c r="AM281" s="152">
        <v>615</v>
      </c>
      <c r="AN281" s="152">
        <v>444</v>
      </c>
      <c r="AO281" s="152">
        <v>1059</v>
      </c>
      <c r="AP281" s="153">
        <v>0.41899999999999998</v>
      </c>
      <c r="AQ281" s="151">
        <v>0.45</v>
      </c>
      <c r="AR281" s="154">
        <v>0.20599999999999999</v>
      </c>
      <c r="AS281" s="154">
        <v>0.107</v>
      </c>
      <c r="AT281" s="154">
        <v>8.7999999999999995E-2</v>
      </c>
      <c r="AU281" s="154">
        <v>0.373</v>
      </c>
      <c r="AW281" s="196"/>
      <c r="AX281" s="144">
        <f t="shared" si="96"/>
        <v>80.075365049458313</v>
      </c>
      <c r="AY281" s="149">
        <v>202</v>
      </c>
      <c r="AZ281" s="150" t="s">
        <v>295</v>
      </c>
      <c r="BA281" s="149">
        <v>25</v>
      </c>
      <c r="BB281" s="151">
        <v>1</v>
      </c>
      <c r="BC281" s="152">
        <v>2123</v>
      </c>
      <c r="BD281" s="152">
        <v>1700</v>
      </c>
      <c r="BE281" s="149">
        <v>0.80100000000000005</v>
      </c>
      <c r="BF281" s="152">
        <v>963</v>
      </c>
      <c r="BG281" s="152">
        <v>617</v>
      </c>
      <c r="BH281" s="152">
        <v>1580</v>
      </c>
      <c r="BI281" s="153">
        <v>0.39100000000000001</v>
      </c>
      <c r="BJ281" s="153">
        <v>0.44800000000000001</v>
      </c>
      <c r="BK281" s="155">
        <v>0.17</v>
      </c>
      <c r="BL281" s="154">
        <v>0.10100000000000001</v>
      </c>
      <c r="BM281" s="154">
        <v>7.9000000000000001E-2</v>
      </c>
      <c r="BN281" s="155">
        <v>0.37</v>
      </c>
      <c r="DU281" s="4"/>
      <c r="DZ281" s="196"/>
      <c r="EA281" s="196"/>
      <c r="EB281" s="196"/>
      <c r="EC281" s="196"/>
      <c r="ED281" s="196"/>
      <c r="EE281" s="196"/>
    </row>
    <row r="282" spans="30:135" ht="13" x14ac:dyDescent="0.15">
      <c r="AD282" s="144">
        <f t="shared" si="94"/>
        <v>83.714285714285722</v>
      </c>
      <c r="AE282" s="144">
        <f t="shared" si="95"/>
        <v>76.706484641638227</v>
      </c>
      <c r="AF282" s="149">
        <v>203</v>
      </c>
      <c r="AG282" s="150" t="s">
        <v>527</v>
      </c>
      <c r="AH282" s="149">
        <v>14</v>
      </c>
      <c r="AI282" s="151">
        <v>1</v>
      </c>
      <c r="AJ282" s="152">
        <v>1172</v>
      </c>
      <c r="AK282" s="152">
        <v>899</v>
      </c>
      <c r="AL282" s="149">
        <v>0.76700000000000002</v>
      </c>
      <c r="AM282" s="152">
        <v>515</v>
      </c>
      <c r="AN282" s="152">
        <v>328</v>
      </c>
      <c r="AO282" s="152">
        <v>843</v>
      </c>
      <c r="AP282" s="153">
        <v>0.38900000000000001</v>
      </c>
      <c r="AQ282" s="153">
        <v>0.441</v>
      </c>
      <c r="AR282" s="154">
        <v>0.193</v>
      </c>
      <c r="AS282" s="154">
        <v>0.107</v>
      </c>
      <c r="AT282" s="154">
        <v>7.3999999999999996E-2</v>
      </c>
      <c r="AU282" s="154">
        <v>0.35799999999999998</v>
      </c>
      <c r="AW282" s="196"/>
      <c r="AX282" s="144">
        <f t="shared" si="96"/>
        <v>80.120481927710841</v>
      </c>
      <c r="AY282" s="149">
        <v>203</v>
      </c>
      <c r="AZ282" s="150" t="s">
        <v>528</v>
      </c>
      <c r="BA282" s="149">
        <v>22</v>
      </c>
      <c r="BB282" s="151">
        <v>1</v>
      </c>
      <c r="BC282" s="152">
        <v>1826</v>
      </c>
      <c r="BD282" s="152">
        <v>1463</v>
      </c>
      <c r="BE282" s="149">
        <v>0.80100000000000005</v>
      </c>
      <c r="BF282" s="152">
        <v>799</v>
      </c>
      <c r="BG282" s="152">
        <v>524</v>
      </c>
      <c r="BH282" s="152">
        <v>1323</v>
      </c>
      <c r="BI282" s="153">
        <v>0.39600000000000002</v>
      </c>
      <c r="BJ282" s="153">
        <v>0.443</v>
      </c>
      <c r="BK282" s="154">
        <v>0.16700000000000001</v>
      </c>
      <c r="BL282" s="154">
        <v>0.125</v>
      </c>
      <c r="BM282" s="154">
        <v>0.10299999999999999</v>
      </c>
      <c r="BN282" s="154">
        <v>0.38600000000000001</v>
      </c>
      <c r="DU282" s="4"/>
      <c r="DZ282" s="196"/>
      <c r="EA282" s="196"/>
      <c r="EB282" s="196"/>
      <c r="EC282" s="196"/>
      <c r="ED282" s="196"/>
      <c r="EE282" s="196"/>
    </row>
    <row r="283" spans="30:135" ht="13" x14ac:dyDescent="0.15">
      <c r="AD283" s="144">
        <f t="shared" si="94"/>
        <v>75.263157894736835</v>
      </c>
      <c r="AE283" s="144">
        <f t="shared" si="95"/>
        <v>76.64335664335664</v>
      </c>
      <c r="AF283" s="149">
        <v>204</v>
      </c>
      <c r="AG283" s="150" t="s">
        <v>521</v>
      </c>
      <c r="AH283" s="149">
        <v>19</v>
      </c>
      <c r="AI283" s="151">
        <v>1</v>
      </c>
      <c r="AJ283" s="152">
        <v>1430</v>
      </c>
      <c r="AK283" s="152">
        <v>1096</v>
      </c>
      <c r="AL283" s="149">
        <v>0.76600000000000001</v>
      </c>
      <c r="AM283" s="152">
        <v>609</v>
      </c>
      <c r="AN283" s="152">
        <v>433</v>
      </c>
      <c r="AO283" s="152">
        <v>1042</v>
      </c>
      <c r="AP283" s="153">
        <v>0.41599999999999998</v>
      </c>
      <c r="AQ283" s="153">
        <v>0.45700000000000002</v>
      </c>
      <c r="AR283" s="154">
        <v>0.20499999999999999</v>
      </c>
      <c r="AS283" s="154">
        <v>7.6999999999999999E-2</v>
      </c>
      <c r="AT283" s="154">
        <v>6.2E-2</v>
      </c>
      <c r="AU283" s="154">
        <v>0.36499999999999999</v>
      </c>
      <c r="AW283" s="196"/>
      <c r="AX283" s="144">
        <f t="shared" si="96"/>
        <v>80.190930787589494</v>
      </c>
      <c r="AY283" s="149">
        <v>204</v>
      </c>
      <c r="AZ283" s="150" t="s">
        <v>339</v>
      </c>
      <c r="BA283" s="149">
        <v>16</v>
      </c>
      <c r="BB283" s="151">
        <v>1</v>
      </c>
      <c r="BC283" s="152">
        <v>1257</v>
      </c>
      <c r="BD283" s="152">
        <v>1008</v>
      </c>
      <c r="BE283" s="149">
        <v>0.80200000000000005</v>
      </c>
      <c r="BF283" s="152">
        <v>574</v>
      </c>
      <c r="BG283" s="152">
        <v>379</v>
      </c>
      <c r="BH283" s="152">
        <v>953</v>
      </c>
      <c r="BI283" s="153">
        <v>0.39800000000000002</v>
      </c>
      <c r="BJ283" s="153">
        <v>0.45100000000000001</v>
      </c>
      <c r="BK283" s="154">
        <v>0.156</v>
      </c>
      <c r="BL283" s="154">
        <v>0.106</v>
      </c>
      <c r="BM283" s="154">
        <v>8.4000000000000005E-2</v>
      </c>
      <c r="BN283" s="154">
        <v>0.374</v>
      </c>
      <c r="DU283" s="4"/>
      <c r="DZ283" s="196"/>
      <c r="EA283" s="196"/>
      <c r="EB283" s="196"/>
      <c r="EC283" s="196"/>
      <c r="ED283" s="196"/>
      <c r="EE283" s="196"/>
    </row>
    <row r="284" spans="30:135" ht="13" x14ac:dyDescent="0.15">
      <c r="AD284" s="144">
        <f t="shared" si="94"/>
        <v>83.800000000000011</v>
      </c>
      <c r="AE284" s="144">
        <f t="shared" si="95"/>
        <v>76.551312649164686</v>
      </c>
      <c r="AF284" s="149">
        <v>205</v>
      </c>
      <c r="AG284" s="150" t="s">
        <v>278</v>
      </c>
      <c r="AH284" s="149">
        <v>20</v>
      </c>
      <c r="AI284" s="151">
        <v>1</v>
      </c>
      <c r="AJ284" s="152">
        <v>1676</v>
      </c>
      <c r="AK284" s="152">
        <v>1283</v>
      </c>
      <c r="AL284" s="149">
        <v>0.76600000000000001</v>
      </c>
      <c r="AM284" s="152">
        <v>775</v>
      </c>
      <c r="AN284" s="152">
        <v>468</v>
      </c>
      <c r="AO284" s="152">
        <v>1243</v>
      </c>
      <c r="AP284" s="153">
        <v>0.377</v>
      </c>
      <c r="AQ284" s="153">
        <v>0.41699999999999998</v>
      </c>
      <c r="AR284" s="154">
        <v>0.16400000000000001</v>
      </c>
      <c r="AS284" s="154">
        <v>0.112</v>
      </c>
      <c r="AT284" s="154">
        <v>8.4000000000000005E-2</v>
      </c>
      <c r="AU284" s="154">
        <v>0.36199999999999999</v>
      </c>
      <c r="AW284" s="196"/>
      <c r="AX284" s="144">
        <f t="shared" si="96"/>
        <v>80.187207488299521</v>
      </c>
      <c r="AY284" s="149">
        <v>205</v>
      </c>
      <c r="AZ284" s="150" t="s">
        <v>529</v>
      </c>
      <c r="BA284" s="149">
        <v>8</v>
      </c>
      <c r="BB284" s="151">
        <v>1</v>
      </c>
      <c r="BC284" s="152">
        <v>641</v>
      </c>
      <c r="BD284" s="152">
        <v>514</v>
      </c>
      <c r="BE284" s="149">
        <v>0.80200000000000005</v>
      </c>
      <c r="BF284" s="152">
        <v>254</v>
      </c>
      <c r="BG284" s="152">
        <v>195</v>
      </c>
      <c r="BH284" s="152">
        <v>449</v>
      </c>
      <c r="BI284" s="153">
        <v>0.434</v>
      </c>
      <c r="BJ284" s="153">
        <v>0.47599999999999998</v>
      </c>
      <c r="BK284" s="154">
        <v>0.20300000000000001</v>
      </c>
      <c r="BL284" s="154">
        <v>0.106</v>
      </c>
      <c r="BM284" s="154">
        <v>7.4999999999999997E-2</v>
      </c>
      <c r="BN284" s="154">
        <v>0.38700000000000001</v>
      </c>
      <c r="DU284" s="4"/>
      <c r="DZ284" s="196"/>
      <c r="EA284" s="196"/>
      <c r="EB284" s="196"/>
      <c r="EC284" s="196"/>
      <c r="ED284" s="196"/>
      <c r="EE284" s="196"/>
    </row>
    <row r="285" spans="30:135" ht="13" x14ac:dyDescent="0.15">
      <c r="AD285" s="144">
        <f t="shared" si="94"/>
        <v>81.125</v>
      </c>
      <c r="AE285" s="144">
        <f t="shared" si="95"/>
        <v>76.579352850539294</v>
      </c>
      <c r="AF285" s="149">
        <v>206</v>
      </c>
      <c r="AG285" s="150" t="s">
        <v>530</v>
      </c>
      <c r="AH285" s="149">
        <v>24</v>
      </c>
      <c r="AI285" s="151">
        <v>1</v>
      </c>
      <c r="AJ285" s="152">
        <v>1947</v>
      </c>
      <c r="AK285" s="152">
        <v>1491</v>
      </c>
      <c r="AL285" s="149">
        <v>0.76600000000000001</v>
      </c>
      <c r="AM285" s="152">
        <v>815</v>
      </c>
      <c r="AN285" s="152">
        <v>566</v>
      </c>
      <c r="AO285" s="152">
        <v>1381</v>
      </c>
      <c r="AP285" s="151">
        <v>0.41</v>
      </c>
      <c r="AQ285" s="153">
        <v>0.47099999999999997</v>
      </c>
      <c r="AR285" s="154">
        <v>0.22700000000000001</v>
      </c>
      <c r="AS285" s="154">
        <v>7.8E-2</v>
      </c>
      <c r="AT285" s="155">
        <v>0.06</v>
      </c>
      <c r="AU285" s="154">
        <v>0.34499999999999997</v>
      </c>
      <c r="AW285" s="196"/>
      <c r="AX285" s="144">
        <f t="shared" si="96"/>
        <v>80.345821325648416</v>
      </c>
      <c r="AY285" s="149">
        <v>206</v>
      </c>
      <c r="AZ285" s="150" t="s">
        <v>473</v>
      </c>
      <c r="BA285" s="149">
        <v>21</v>
      </c>
      <c r="BB285" s="151">
        <v>1</v>
      </c>
      <c r="BC285" s="152">
        <v>1735</v>
      </c>
      <c r="BD285" s="152">
        <v>1394</v>
      </c>
      <c r="BE285" s="149">
        <v>0.80300000000000005</v>
      </c>
      <c r="BF285" s="152">
        <v>767</v>
      </c>
      <c r="BG285" s="152">
        <v>528</v>
      </c>
      <c r="BH285" s="152">
        <v>1295</v>
      </c>
      <c r="BI285" s="153">
        <v>0.40799999999999997</v>
      </c>
      <c r="BJ285" s="153">
        <v>0.46400000000000002</v>
      </c>
      <c r="BK285" s="154">
        <v>0.183</v>
      </c>
      <c r="BL285" s="154">
        <v>8.8999999999999996E-2</v>
      </c>
      <c r="BM285" s="154">
        <v>6.9000000000000006E-2</v>
      </c>
      <c r="BN285" s="154">
        <v>0.36899999999999999</v>
      </c>
      <c r="DU285" s="4"/>
      <c r="DZ285" s="196"/>
      <c r="EA285" s="196"/>
      <c r="EB285" s="196"/>
      <c r="EC285" s="196"/>
      <c r="ED285" s="196"/>
      <c r="EE285" s="196"/>
    </row>
    <row r="286" spans="30:135" ht="13" x14ac:dyDescent="0.15">
      <c r="AD286" s="144">
        <f t="shared" si="94"/>
        <v>76.384615384615387</v>
      </c>
      <c r="AE286" s="144">
        <f t="shared" si="95"/>
        <v>76.636455186304133</v>
      </c>
      <c r="AF286" s="149">
        <v>207</v>
      </c>
      <c r="AG286" s="150" t="s">
        <v>432</v>
      </c>
      <c r="AH286" s="149">
        <v>13</v>
      </c>
      <c r="AI286" s="151">
        <v>1</v>
      </c>
      <c r="AJ286" s="152">
        <v>993</v>
      </c>
      <c r="AK286" s="152">
        <v>761</v>
      </c>
      <c r="AL286" s="149">
        <v>0.76600000000000001</v>
      </c>
      <c r="AM286" s="152">
        <v>446</v>
      </c>
      <c r="AN286" s="152">
        <v>269</v>
      </c>
      <c r="AO286" s="152">
        <v>715</v>
      </c>
      <c r="AP286" s="153">
        <v>0.376</v>
      </c>
      <c r="AQ286" s="153">
        <v>0.437</v>
      </c>
      <c r="AR286" s="154">
        <v>0.186</v>
      </c>
      <c r="AS286" s="154">
        <v>0.106</v>
      </c>
      <c r="AT286" s="154">
        <v>8.1000000000000003E-2</v>
      </c>
      <c r="AU286" s="154">
        <v>0.35299999999999998</v>
      </c>
      <c r="AW286" s="196"/>
      <c r="AX286" s="144">
        <f t="shared" si="96"/>
        <v>80.327868852459019</v>
      </c>
      <c r="AY286" s="149">
        <v>207</v>
      </c>
      <c r="AZ286" s="150" t="s">
        <v>531</v>
      </c>
      <c r="BA286" s="149">
        <v>3</v>
      </c>
      <c r="BB286" s="151">
        <v>1</v>
      </c>
      <c r="BC286" s="152">
        <v>244</v>
      </c>
      <c r="BD286" s="152">
        <v>196</v>
      </c>
      <c r="BE286" s="149">
        <v>0.80300000000000005</v>
      </c>
      <c r="BF286" s="152">
        <v>109</v>
      </c>
      <c r="BG286" s="152">
        <v>70</v>
      </c>
      <c r="BH286" s="152">
        <v>179</v>
      </c>
      <c r="BI286" s="153">
        <v>0.39100000000000001</v>
      </c>
      <c r="BJ286" s="153">
        <v>0.441</v>
      </c>
      <c r="BK286" s="154">
        <v>0.16800000000000001</v>
      </c>
      <c r="BL286" s="154">
        <v>0.123</v>
      </c>
      <c r="BM286" s="154">
        <v>0.10199999999999999</v>
      </c>
      <c r="BN286" s="154">
        <v>0.36899999999999999</v>
      </c>
      <c r="DU286" s="4"/>
      <c r="DZ286" s="196"/>
      <c r="EA286" s="196"/>
      <c r="EB286" s="196"/>
      <c r="EC286" s="196"/>
      <c r="ED286" s="196"/>
      <c r="EE286" s="196"/>
    </row>
    <row r="287" spans="30:135" ht="13" x14ac:dyDescent="0.15">
      <c r="AD287" s="144">
        <f t="shared" si="94"/>
        <v>78.5</v>
      </c>
      <c r="AE287" s="144">
        <f t="shared" si="95"/>
        <v>76.539278131634831</v>
      </c>
      <c r="AF287" s="149">
        <v>208</v>
      </c>
      <c r="AG287" s="150" t="s">
        <v>532</v>
      </c>
      <c r="AH287" s="149">
        <v>12</v>
      </c>
      <c r="AI287" s="151">
        <v>1</v>
      </c>
      <c r="AJ287" s="152">
        <v>942</v>
      </c>
      <c r="AK287" s="152">
        <v>721</v>
      </c>
      <c r="AL287" s="149">
        <v>0.76500000000000001</v>
      </c>
      <c r="AM287" s="152">
        <v>405</v>
      </c>
      <c r="AN287" s="152">
        <v>284</v>
      </c>
      <c r="AO287" s="152">
        <v>689</v>
      </c>
      <c r="AP287" s="153">
        <v>0.41199999999999998</v>
      </c>
      <c r="AQ287" s="153">
        <v>0.45900000000000002</v>
      </c>
      <c r="AR287" s="155">
        <v>0.21</v>
      </c>
      <c r="AS287" s="154">
        <v>7.3999999999999996E-2</v>
      </c>
      <c r="AT287" s="154">
        <v>6.3E-2</v>
      </c>
      <c r="AU287" s="154">
        <v>0.35499999999999998</v>
      </c>
      <c r="AW287" s="196"/>
      <c r="AX287" s="144">
        <f t="shared" si="96"/>
        <v>80.296735905044514</v>
      </c>
      <c r="AY287" s="149">
        <v>208</v>
      </c>
      <c r="AZ287" s="150" t="s">
        <v>364</v>
      </c>
      <c r="BA287" s="149">
        <v>19</v>
      </c>
      <c r="BB287" s="151">
        <v>1</v>
      </c>
      <c r="BC287" s="152">
        <v>1685</v>
      </c>
      <c r="BD287" s="152">
        <v>1353</v>
      </c>
      <c r="BE287" s="149">
        <v>0.80300000000000005</v>
      </c>
      <c r="BF287" s="152">
        <v>773</v>
      </c>
      <c r="BG287" s="152">
        <v>483</v>
      </c>
      <c r="BH287" s="152">
        <v>1256</v>
      </c>
      <c r="BI287" s="153">
        <v>0.38500000000000001</v>
      </c>
      <c r="BJ287" s="153">
        <v>0.42899999999999999</v>
      </c>
      <c r="BK287" s="154">
        <v>0.14899999999999999</v>
      </c>
      <c r="BL287" s="154">
        <v>0.13100000000000001</v>
      </c>
      <c r="BM287" s="154">
        <v>0.10299999999999999</v>
      </c>
      <c r="BN287" s="154">
        <v>0.38300000000000001</v>
      </c>
      <c r="DU287" s="4"/>
      <c r="DZ287" s="196"/>
      <c r="EA287" s="196"/>
      <c r="EB287" s="196"/>
      <c r="EC287" s="196"/>
      <c r="ED287" s="196"/>
      <c r="EE287" s="196"/>
    </row>
    <row r="288" spans="30:135" ht="13" x14ac:dyDescent="0.15">
      <c r="AD288" s="144">
        <f t="shared" si="94"/>
        <v>80.16</v>
      </c>
      <c r="AE288" s="144">
        <f t="shared" si="95"/>
        <v>76.447105788423158</v>
      </c>
      <c r="AF288" s="149">
        <v>209</v>
      </c>
      <c r="AG288" s="150" t="s">
        <v>413</v>
      </c>
      <c r="AH288" s="149">
        <v>25</v>
      </c>
      <c r="AI288" s="151">
        <v>1</v>
      </c>
      <c r="AJ288" s="152">
        <v>2004</v>
      </c>
      <c r="AK288" s="152">
        <v>1532</v>
      </c>
      <c r="AL288" s="149">
        <v>0.76400000000000001</v>
      </c>
      <c r="AM288" s="152">
        <v>908</v>
      </c>
      <c r="AN288" s="152">
        <v>499</v>
      </c>
      <c r="AO288" s="152">
        <v>1407</v>
      </c>
      <c r="AP288" s="153">
        <v>0.35499999999999998</v>
      </c>
      <c r="AQ288" s="153">
        <v>0.40500000000000003</v>
      </c>
      <c r="AR288" s="154">
        <v>0.17599999999999999</v>
      </c>
      <c r="AS288" s="154">
        <v>0.14499999999999999</v>
      </c>
      <c r="AT288" s="154">
        <v>0.108</v>
      </c>
      <c r="AU288" s="154">
        <v>0.36299999999999999</v>
      </c>
      <c r="AW288" s="196"/>
      <c r="AX288" s="144">
        <f t="shared" si="96"/>
        <v>80.394190871369304</v>
      </c>
      <c r="AY288" s="149">
        <v>209</v>
      </c>
      <c r="AZ288" s="150" t="s">
        <v>427</v>
      </c>
      <c r="BA288" s="149">
        <v>23</v>
      </c>
      <c r="BB288" s="151">
        <v>1</v>
      </c>
      <c r="BC288" s="152">
        <v>1928</v>
      </c>
      <c r="BD288" s="152">
        <v>1550</v>
      </c>
      <c r="BE288" s="149">
        <v>0.80400000000000005</v>
      </c>
      <c r="BF288" s="152">
        <v>904</v>
      </c>
      <c r="BG288" s="152">
        <v>589</v>
      </c>
      <c r="BH288" s="152">
        <v>1493</v>
      </c>
      <c r="BI288" s="153">
        <v>0.39500000000000002</v>
      </c>
      <c r="BJ288" s="153">
        <v>0.44900000000000001</v>
      </c>
      <c r="BK288" s="154">
        <v>0.157</v>
      </c>
      <c r="BL288" s="154">
        <v>8.4000000000000005E-2</v>
      </c>
      <c r="BM288" s="154">
        <v>6.6000000000000003E-2</v>
      </c>
      <c r="BN288" s="154">
        <v>0.36599999999999999</v>
      </c>
      <c r="DU288" s="4"/>
      <c r="DZ288" s="196"/>
      <c r="EA288" s="196"/>
      <c r="EB288" s="196"/>
      <c r="EC288" s="196"/>
      <c r="ED288" s="196"/>
      <c r="EE288" s="196"/>
    </row>
    <row r="289" spans="30:135" ht="13" x14ac:dyDescent="0.15">
      <c r="AD289" s="144">
        <f t="shared" si="94"/>
        <v>96.045454545454561</v>
      </c>
      <c r="AE289" s="144">
        <f t="shared" si="95"/>
        <v>76.289635589209652</v>
      </c>
      <c r="AF289" s="149">
        <v>210</v>
      </c>
      <c r="AG289" s="150" t="s">
        <v>452</v>
      </c>
      <c r="AH289" s="149">
        <v>22</v>
      </c>
      <c r="AI289" s="151">
        <v>1</v>
      </c>
      <c r="AJ289" s="152">
        <v>2113</v>
      </c>
      <c r="AK289" s="152">
        <v>1612</v>
      </c>
      <c r="AL289" s="149">
        <v>0.76300000000000001</v>
      </c>
      <c r="AM289" s="152">
        <v>878</v>
      </c>
      <c r="AN289" s="152">
        <v>578</v>
      </c>
      <c r="AO289" s="152">
        <v>1456</v>
      </c>
      <c r="AP289" s="153">
        <v>0.39700000000000002</v>
      </c>
      <c r="AQ289" s="153">
        <v>0.443</v>
      </c>
      <c r="AR289" s="154">
        <v>0.215</v>
      </c>
      <c r="AS289" s="154">
        <v>0.115</v>
      </c>
      <c r="AT289" s="154">
        <v>9.4E-2</v>
      </c>
      <c r="AU289" s="154">
        <v>0.36299999999999999</v>
      </c>
      <c r="AW289" s="196"/>
      <c r="AX289" s="144">
        <f t="shared" si="96"/>
        <v>80.350194552529189</v>
      </c>
      <c r="AY289" s="149">
        <v>210</v>
      </c>
      <c r="AZ289" s="150" t="s">
        <v>533</v>
      </c>
      <c r="BA289" s="149">
        <v>18</v>
      </c>
      <c r="BB289" s="151">
        <v>1</v>
      </c>
      <c r="BC289" s="152">
        <v>1542</v>
      </c>
      <c r="BD289" s="152">
        <v>1239</v>
      </c>
      <c r="BE289" s="149">
        <v>0.80400000000000005</v>
      </c>
      <c r="BF289" s="152">
        <v>701</v>
      </c>
      <c r="BG289" s="152">
        <v>463</v>
      </c>
      <c r="BH289" s="152">
        <v>1164</v>
      </c>
      <c r="BI289" s="153">
        <v>0.39800000000000002</v>
      </c>
      <c r="BJ289" s="153">
        <v>0.44800000000000001</v>
      </c>
      <c r="BK289" s="154">
        <v>0.16300000000000001</v>
      </c>
      <c r="BL289" s="154">
        <v>9.7000000000000003E-2</v>
      </c>
      <c r="BM289" s="154">
        <v>6.7000000000000004E-2</v>
      </c>
      <c r="BN289" s="154">
        <v>0.375</v>
      </c>
      <c r="DU289" s="4"/>
      <c r="DZ289" s="196"/>
      <c r="EA289" s="196"/>
      <c r="EB289" s="196"/>
      <c r="EC289" s="196"/>
      <c r="ED289" s="196"/>
      <c r="EE289" s="196"/>
    </row>
    <row r="290" spans="30:135" ht="13" x14ac:dyDescent="0.15">
      <c r="AD290" s="144">
        <f t="shared" si="94"/>
        <v>76.454545454545453</v>
      </c>
      <c r="AE290" s="144">
        <f t="shared" si="95"/>
        <v>76.337693222354346</v>
      </c>
      <c r="AF290" s="149">
        <v>211</v>
      </c>
      <c r="AG290" s="150" t="s">
        <v>487</v>
      </c>
      <c r="AH290" s="149">
        <v>22</v>
      </c>
      <c r="AI290" s="151">
        <v>1</v>
      </c>
      <c r="AJ290" s="152">
        <v>1682</v>
      </c>
      <c r="AK290" s="152">
        <v>1284</v>
      </c>
      <c r="AL290" s="149">
        <v>0.76300000000000001</v>
      </c>
      <c r="AM290" s="152">
        <v>737</v>
      </c>
      <c r="AN290" s="152">
        <v>473</v>
      </c>
      <c r="AO290" s="152">
        <v>1210</v>
      </c>
      <c r="AP290" s="153">
        <v>0.39100000000000001</v>
      </c>
      <c r="AQ290" s="153">
        <v>0.437</v>
      </c>
      <c r="AR290" s="154">
        <v>0.19400000000000001</v>
      </c>
      <c r="AS290" s="155">
        <v>0.1</v>
      </c>
      <c r="AT290" s="154">
        <v>7.8E-2</v>
      </c>
      <c r="AU290" s="154">
        <v>0.36099999999999999</v>
      </c>
      <c r="AW290" s="196"/>
      <c r="AX290" s="144">
        <f t="shared" si="96"/>
        <v>80.441810344827587</v>
      </c>
      <c r="AY290" s="149">
        <v>211</v>
      </c>
      <c r="AZ290" s="150" t="s">
        <v>464</v>
      </c>
      <c r="BA290" s="149">
        <v>22</v>
      </c>
      <c r="BB290" s="151">
        <v>1</v>
      </c>
      <c r="BC290" s="152">
        <v>1856</v>
      </c>
      <c r="BD290" s="152">
        <v>1493</v>
      </c>
      <c r="BE290" s="149">
        <v>0.80400000000000005</v>
      </c>
      <c r="BF290" s="152">
        <v>869</v>
      </c>
      <c r="BG290" s="152">
        <v>538</v>
      </c>
      <c r="BH290" s="152">
        <v>1407</v>
      </c>
      <c r="BI290" s="153">
        <v>0.38200000000000001</v>
      </c>
      <c r="BJ290" s="153">
        <v>0.432</v>
      </c>
      <c r="BK290" s="155">
        <v>0.15</v>
      </c>
      <c r="BL290" s="154">
        <v>0.108</v>
      </c>
      <c r="BM290" s="154">
        <v>8.8999999999999996E-2</v>
      </c>
      <c r="BN290" s="154">
        <v>0.376</v>
      </c>
      <c r="DU290" s="4"/>
      <c r="DZ290" s="196"/>
      <c r="EA290" s="196"/>
      <c r="EB290" s="196"/>
      <c r="EC290" s="196"/>
      <c r="ED290" s="196"/>
      <c r="EE290" s="196"/>
    </row>
    <row r="291" spans="30:135" ht="13" x14ac:dyDescent="0.15">
      <c r="AD291" s="144">
        <f t="shared" si="94"/>
        <v>76.739130434782609</v>
      </c>
      <c r="AE291" s="144">
        <f t="shared" si="95"/>
        <v>76.260623229461757</v>
      </c>
      <c r="AF291" s="149">
        <v>212</v>
      </c>
      <c r="AG291" s="150" t="s">
        <v>534</v>
      </c>
      <c r="AH291" s="149">
        <v>23</v>
      </c>
      <c r="AI291" s="151">
        <v>1</v>
      </c>
      <c r="AJ291" s="152">
        <v>1765</v>
      </c>
      <c r="AK291" s="152">
        <v>1346</v>
      </c>
      <c r="AL291" s="149">
        <v>0.76300000000000001</v>
      </c>
      <c r="AM291" s="152">
        <v>808</v>
      </c>
      <c r="AN291" s="152">
        <v>508</v>
      </c>
      <c r="AO291" s="152">
        <v>1316</v>
      </c>
      <c r="AP291" s="153">
        <v>0.38600000000000001</v>
      </c>
      <c r="AQ291" s="153">
        <v>0.438</v>
      </c>
      <c r="AR291" s="154">
        <v>0.17599999999999999</v>
      </c>
      <c r="AS291" s="154">
        <v>9.6000000000000002E-2</v>
      </c>
      <c r="AT291" s="154">
        <v>8.2000000000000003E-2</v>
      </c>
      <c r="AU291" s="154">
        <v>0.35199999999999998</v>
      </c>
      <c r="AW291" s="196"/>
      <c r="AX291" s="144">
        <f t="shared" si="96"/>
        <v>80.438268305718864</v>
      </c>
      <c r="AY291" s="149">
        <v>212</v>
      </c>
      <c r="AZ291" s="150" t="s">
        <v>416</v>
      </c>
      <c r="BA291" s="149">
        <v>22</v>
      </c>
      <c r="BB291" s="151">
        <v>1</v>
      </c>
      <c r="BC291" s="152">
        <v>1871</v>
      </c>
      <c r="BD291" s="152">
        <v>1505</v>
      </c>
      <c r="BE291" s="149">
        <v>0.80400000000000005</v>
      </c>
      <c r="BF291" s="152">
        <v>821</v>
      </c>
      <c r="BG291" s="152">
        <v>525</v>
      </c>
      <c r="BH291" s="152">
        <v>1346</v>
      </c>
      <c r="BI291" s="151">
        <v>0.39</v>
      </c>
      <c r="BJ291" s="153">
        <v>0.45400000000000001</v>
      </c>
      <c r="BK291" s="154">
        <v>0.17899999999999999</v>
      </c>
      <c r="BL291" s="154">
        <v>0.113</v>
      </c>
      <c r="BM291" s="155">
        <v>0.09</v>
      </c>
      <c r="BN291" s="154">
        <v>0.36799999999999999</v>
      </c>
      <c r="DU291" s="4"/>
      <c r="DZ291" s="196"/>
      <c r="EA291" s="196"/>
      <c r="EB291" s="196"/>
      <c r="EC291" s="196"/>
      <c r="ED291" s="196"/>
      <c r="EE291" s="196"/>
    </row>
    <row r="292" spans="30:135" ht="13" x14ac:dyDescent="0.15">
      <c r="AD292" s="144">
        <f t="shared" si="94"/>
        <v>81.400000000000006</v>
      </c>
      <c r="AE292" s="144">
        <f t="shared" si="95"/>
        <v>76.167076167076161</v>
      </c>
      <c r="AF292" s="149">
        <v>213</v>
      </c>
      <c r="AG292" s="150" t="s">
        <v>535</v>
      </c>
      <c r="AH292" s="149">
        <v>15</v>
      </c>
      <c r="AI292" s="151">
        <v>1</v>
      </c>
      <c r="AJ292" s="152">
        <v>1221</v>
      </c>
      <c r="AK292" s="152">
        <v>930</v>
      </c>
      <c r="AL292" s="149">
        <v>0.76200000000000001</v>
      </c>
      <c r="AM292" s="152">
        <v>552</v>
      </c>
      <c r="AN292" s="152">
        <v>323</v>
      </c>
      <c r="AO292" s="152">
        <v>875</v>
      </c>
      <c r="AP292" s="153">
        <v>0.36899999999999999</v>
      </c>
      <c r="AQ292" s="153">
        <v>0.42399999999999999</v>
      </c>
      <c r="AR292" s="155">
        <v>0.18</v>
      </c>
      <c r="AS292" s="154">
        <v>0.123</v>
      </c>
      <c r="AT292" s="155">
        <v>0.09</v>
      </c>
      <c r="AU292" s="155">
        <v>0.36</v>
      </c>
      <c r="AW292" s="196"/>
      <c r="AX292" s="144">
        <f t="shared" si="96"/>
        <v>80.502793296089379</v>
      </c>
      <c r="AY292" s="149">
        <v>213</v>
      </c>
      <c r="AZ292" s="150" t="s">
        <v>536</v>
      </c>
      <c r="BA292" s="149">
        <v>23</v>
      </c>
      <c r="BB292" s="151">
        <v>1</v>
      </c>
      <c r="BC292" s="152">
        <v>1790</v>
      </c>
      <c r="BD292" s="152">
        <v>1441</v>
      </c>
      <c r="BE292" s="149">
        <v>0.80500000000000005</v>
      </c>
      <c r="BF292" s="152">
        <v>784</v>
      </c>
      <c r="BG292" s="152">
        <v>535</v>
      </c>
      <c r="BH292" s="152">
        <v>1319</v>
      </c>
      <c r="BI292" s="153">
        <v>0.40600000000000003</v>
      </c>
      <c r="BJ292" s="153">
        <v>0.46200000000000002</v>
      </c>
      <c r="BK292" s="154">
        <v>0.17499999999999999</v>
      </c>
      <c r="BL292" s="154">
        <v>0.106</v>
      </c>
      <c r="BM292" s="154">
        <v>8.7999999999999995E-2</v>
      </c>
      <c r="BN292" s="154">
        <v>0.372</v>
      </c>
      <c r="DU292" s="4"/>
      <c r="DZ292" s="196"/>
      <c r="EA292" s="196"/>
      <c r="EB292" s="196"/>
      <c r="EC292" s="196"/>
      <c r="ED292" s="196"/>
      <c r="EE292" s="196"/>
    </row>
    <row r="293" spans="30:135" ht="13" x14ac:dyDescent="0.15">
      <c r="AD293" s="144">
        <f t="shared" si="94"/>
        <v>84.333333333333343</v>
      </c>
      <c r="AE293" s="144">
        <f t="shared" si="95"/>
        <v>76.171654432523994</v>
      </c>
      <c r="AF293" s="149">
        <v>214</v>
      </c>
      <c r="AG293" s="150" t="s">
        <v>495</v>
      </c>
      <c r="AH293" s="149">
        <v>21</v>
      </c>
      <c r="AI293" s="151">
        <v>1</v>
      </c>
      <c r="AJ293" s="152">
        <v>1771</v>
      </c>
      <c r="AK293" s="152">
        <v>1349</v>
      </c>
      <c r="AL293" s="149">
        <v>0.76200000000000001</v>
      </c>
      <c r="AM293" s="152">
        <v>816</v>
      </c>
      <c r="AN293" s="152">
        <v>507</v>
      </c>
      <c r="AO293" s="152">
        <v>1323</v>
      </c>
      <c r="AP293" s="153">
        <v>0.38300000000000001</v>
      </c>
      <c r="AQ293" s="153">
        <v>0.41599999999999998</v>
      </c>
      <c r="AR293" s="154">
        <v>0.17199999999999999</v>
      </c>
      <c r="AS293" s="154">
        <v>9.7000000000000003E-2</v>
      </c>
      <c r="AT293" s="154">
        <v>7.6999999999999999E-2</v>
      </c>
      <c r="AU293" s="154">
        <v>0.36499999999999999</v>
      </c>
      <c r="AW293" s="196"/>
      <c r="AX293" s="144">
        <f t="shared" si="96"/>
        <v>80.490349504434008</v>
      </c>
      <c r="AY293" s="149">
        <v>214</v>
      </c>
      <c r="AZ293" s="150" t="s">
        <v>537</v>
      </c>
      <c r="BA293" s="149">
        <v>23</v>
      </c>
      <c r="BB293" s="151">
        <v>1</v>
      </c>
      <c r="BC293" s="152">
        <v>1917</v>
      </c>
      <c r="BD293" s="152">
        <v>1543</v>
      </c>
      <c r="BE293" s="149">
        <v>0.80500000000000005</v>
      </c>
      <c r="BF293" s="152">
        <v>846</v>
      </c>
      <c r="BG293" s="152">
        <v>561</v>
      </c>
      <c r="BH293" s="152">
        <v>1407</v>
      </c>
      <c r="BI293" s="153">
        <v>0.39900000000000002</v>
      </c>
      <c r="BJ293" s="153">
        <v>0.45500000000000002</v>
      </c>
      <c r="BK293" s="155">
        <v>0.18</v>
      </c>
      <c r="BL293" s="154">
        <v>0.10100000000000001</v>
      </c>
      <c r="BM293" s="154">
        <v>8.3000000000000004E-2</v>
      </c>
      <c r="BN293" s="155">
        <v>0.37</v>
      </c>
      <c r="DU293" s="4"/>
      <c r="DZ293" s="196"/>
      <c r="EA293" s="196"/>
      <c r="EB293" s="196"/>
      <c r="EC293" s="196"/>
      <c r="ED293" s="196"/>
      <c r="EE293" s="196"/>
    </row>
    <row r="294" spans="30:135" ht="13" x14ac:dyDescent="0.15">
      <c r="AD294" s="144">
        <f t="shared" si="94"/>
        <v>81.045454545454561</v>
      </c>
      <c r="AE294" s="144">
        <f t="shared" si="95"/>
        <v>76.051598429613009</v>
      </c>
      <c r="AF294" s="149">
        <v>215</v>
      </c>
      <c r="AG294" s="150" t="s">
        <v>528</v>
      </c>
      <c r="AH294" s="149">
        <v>22</v>
      </c>
      <c r="AI294" s="151">
        <v>1</v>
      </c>
      <c r="AJ294" s="152">
        <v>1783</v>
      </c>
      <c r="AK294" s="152">
        <v>1356</v>
      </c>
      <c r="AL294" s="149">
        <v>0.76100000000000001</v>
      </c>
      <c r="AM294" s="152">
        <v>736</v>
      </c>
      <c r="AN294" s="152">
        <v>502</v>
      </c>
      <c r="AO294" s="152">
        <v>1238</v>
      </c>
      <c r="AP294" s="153">
        <v>0.40500000000000003</v>
      </c>
      <c r="AQ294" s="151">
        <v>0.44</v>
      </c>
      <c r="AR294" s="154">
        <v>0.21299999999999999</v>
      </c>
      <c r="AS294" s="154">
        <v>0.114</v>
      </c>
      <c r="AT294" s="154">
        <v>9.8000000000000004E-2</v>
      </c>
      <c r="AU294" s="154">
        <v>0.36499999999999999</v>
      </c>
      <c r="AW294" s="196"/>
      <c r="AX294" s="144">
        <f t="shared" si="96"/>
        <v>80.454928390901443</v>
      </c>
      <c r="AY294" s="149">
        <v>215</v>
      </c>
      <c r="AZ294" s="150" t="s">
        <v>514</v>
      </c>
      <c r="BA294" s="149">
        <v>15</v>
      </c>
      <c r="BB294" s="151">
        <v>1</v>
      </c>
      <c r="BC294" s="152">
        <v>1187</v>
      </c>
      <c r="BD294" s="152">
        <v>955</v>
      </c>
      <c r="BE294" s="149">
        <v>0.80500000000000005</v>
      </c>
      <c r="BF294" s="152">
        <v>572</v>
      </c>
      <c r="BG294" s="152">
        <v>351</v>
      </c>
      <c r="BH294" s="152">
        <v>923</v>
      </c>
      <c r="BI294" s="151">
        <v>0.38</v>
      </c>
      <c r="BJ294" s="153">
        <v>0.434</v>
      </c>
      <c r="BK294" s="154">
        <v>0.13700000000000001</v>
      </c>
      <c r="BL294" s="155">
        <v>0.1</v>
      </c>
      <c r="BM294" s="154">
        <v>7.2999999999999995E-2</v>
      </c>
      <c r="BN294" s="154">
        <v>0.373</v>
      </c>
      <c r="DU294" s="4"/>
      <c r="DZ294" s="196"/>
      <c r="EA294" s="196"/>
      <c r="EB294" s="196"/>
      <c r="EC294" s="196"/>
      <c r="ED294" s="196"/>
      <c r="EE294" s="196"/>
    </row>
    <row r="295" spans="30:135" ht="13" x14ac:dyDescent="0.15">
      <c r="AD295" s="144">
        <f t="shared" si="94"/>
        <v>77.25</v>
      </c>
      <c r="AE295" s="144">
        <f t="shared" si="95"/>
        <v>76.132686084142392</v>
      </c>
      <c r="AF295" s="149">
        <v>216</v>
      </c>
      <c r="AG295" s="150" t="s">
        <v>538</v>
      </c>
      <c r="AH295" s="149">
        <v>16</v>
      </c>
      <c r="AI295" s="151">
        <v>1</v>
      </c>
      <c r="AJ295" s="152">
        <v>1236</v>
      </c>
      <c r="AK295" s="152">
        <v>941</v>
      </c>
      <c r="AL295" s="149">
        <v>0.76100000000000001</v>
      </c>
      <c r="AM295" s="152">
        <v>602</v>
      </c>
      <c r="AN295" s="152">
        <v>348</v>
      </c>
      <c r="AO295" s="152">
        <v>950</v>
      </c>
      <c r="AP295" s="153">
        <v>0.36599999999999999</v>
      </c>
      <c r="AQ295" s="153">
        <v>0.433</v>
      </c>
      <c r="AR295" s="154">
        <v>0.17599999999999999</v>
      </c>
      <c r="AS295" s="154">
        <v>6.6000000000000003E-2</v>
      </c>
      <c r="AT295" s="154">
        <v>4.9000000000000002E-2</v>
      </c>
      <c r="AU295" s="154">
        <v>0.33200000000000002</v>
      </c>
      <c r="AW295" s="196"/>
      <c r="AX295" s="144">
        <f t="shared" si="96"/>
        <v>80.537580886012933</v>
      </c>
      <c r="AY295" s="149">
        <v>216</v>
      </c>
      <c r="AZ295" s="150" t="s">
        <v>345</v>
      </c>
      <c r="BA295" s="149">
        <v>25</v>
      </c>
      <c r="BB295" s="151">
        <v>1</v>
      </c>
      <c r="BC295" s="152">
        <v>2009</v>
      </c>
      <c r="BD295" s="152">
        <v>1618</v>
      </c>
      <c r="BE295" s="149">
        <v>0.80500000000000005</v>
      </c>
      <c r="BF295" s="152">
        <v>919</v>
      </c>
      <c r="BG295" s="152">
        <v>557</v>
      </c>
      <c r="BH295" s="152">
        <v>1476</v>
      </c>
      <c r="BI295" s="153">
        <v>0.377</v>
      </c>
      <c r="BJ295" s="153">
        <v>0.439</v>
      </c>
      <c r="BK295" s="155">
        <v>0.16</v>
      </c>
      <c r="BL295" s="154">
        <v>0.121</v>
      </c>
      <c r="BM295" s="154">
        <v>9.6000000000000002E-2</v>
      </c>
      <c r="BN295" s="154">
        <v>0.374</v>
      </c>
      <c r="DU295" s="4"/>
      <c r="DZ295" s="196"/>
      <c r="EA295" s="196"/>
      <c r="EB295" s="196"/>
      <c r="EC295" s="196"/>
      <c r="ED295" s="196"/>
      <c r="EE295" s="196"/>
    </row>
    <row r="296" spans="30:135" ht="13" x14ac:dyDescent="0.15">
      <c r="AD296" s="144">
        <f t="shared" si="94"/>
        <v>79.555555555555557</v>
      </c>
      <c r="AE296" s="144">
        <f t="shared" si="95"/>
        <v>76.117318435754186</v>
      </c>
      <c r="AF296" s="149">
        <v>217</v>
      </c>
      <c r="AG296" s="150" t="s">
        <v>484</v>
      </c>
      <c r="AH296" s="149">
        <v>18</v>
      </c>
      <c r="AI296" s="151">
        <v>1</v>
      </c>
      <c r="AJ296" s="152">
        <v>1432</v>
      </c>
      <c r="AK296" s="152">
        <v>1090</v>
      </c>
      <c r="AL296" s="149">
        <v>0.76100000000000001</v>
      </c>
      <c r="AM296" s="152">
        <v>642</v>
      </c>
      <c r="AN296" s="152">
        <v>386</v>
      </c>
      <c r="AO296" s="152">
        <v>1028</v>
      </c>
      <c r="AP296" s="153">
        <v>0.375</v>
      </c>
      <c r="AQ296" s="153">
        <v>0.42799999999999999</v>
      </c>
      <c r="AR296" s="154">
        <v>0.184</v>
      </c>
      <c r="AS296" s="154">
        <v>0.115</v>
      </c>
      <c r="AT296" s="154">
        <v>9.5000000000000001E-2</v>
      </c>
      <c r="AU296" s="154">
        <v>0.35499999999999998</v>
      </c>
      <c r="AW296" s="196"/>
      <c r="AX296" s="144">
        <f t="shared" si="96"/>
        <v>80.569105691056905</v>
      </c>
      <c r="AY296" s="149">
        <v>217</v>
      </c>
      <c r="AZ296" s="150" t="s">
        <v>513</v>
      </c>
      <c r="BA296" s="149">
        <v>15</v>
      </c>
      <c r="BB296" s="151">
        <v>1</v>
      </c>
      <c r="BC296" s="152">
        <v>1230</v>
      </c>
      <c r="BD296" s="152">
        <v>991</v>
      </c>
      <c r="BE296" s="149">
        <v>0.80600000000000005</v>
      </c>
      <c r="BF296" s="152">
        <v>527</v>
      </c>
      <c r="BG296" s="152">
        <v>358</v>
      </c>
      <c r="BH296" s="152">
        <v>885</v>
      </c>
      <c r="BI296" s="153">
        <v>0.40500000000000003</v>
      </c>
      <c r="BJ296" s="153">
        <v>0.46300000000000002</v>
      </c>
      <c r="BK296" s="154">
        <v>0.193</v>
      </c>
      <c r="BL296" s="154">
        <v>0.105</v>
      </c>
      <c r="BM296" s="154">
        <v>6.7000000000000004E-2</v>
      </c>
      <c r="BN296" s="154">
        <v>0.373</v>
      </c>
      <c r="DU296" s="4"/>
      <c r="DZ296" s="196"/>
      <c r="EA296" s="196"/>
      <c r="EB296" s="196"/>
      <c r="EC296" s="196"/>
      <c r="ED296" s="196"/>
      <c r="EE296" s="196"/>
    </row>
    <row r="297" spans="30:135" ht="13" x14ac:dyDescent="0.15">
      <c r="AD297" s="144">
        <f t="shared" si="94"/>
        <v>81.050000000000011</v>
      </c>
      <c r="AE297" s="144">
        <f t="shared" si="95"/>
        <v>76.125848241826034</v>
      </c>
      <c r="AF297" s="149">
        <v>218</v>
      </c>
      <c r="AG297" s="150" t="s">
        <v>491</v>
      </c>
      <c r="AH297" s="149">
        <v>20</v>
      </c>
      <c r="AI297" s="151">
        <v>1</v>
      </c>
      <c r="AJ297" s="152">
        <v>1621</v>
      </c>
      <c r="AK297" s="152">
        <v>1234</v>
      </c>
      <c r="AL297" s="149">
        <v>0.76100000000000001</v>
      </c>
      <c r="AM297" s="152">
        <v>697</v>
      </c>
      <c r="AN297" s="152">
        <v>441</v>
      </c>
      <c r="AO297" s="152">
        <v>1138</v>
      </c>
      <c r="AP297" s="153">
        <v>0.38800000000000001</v>
      </c>
      <c r="AQ297" s="153">
        <v>0.442</v>
      </c>
      <c r="AR297" s="154">
        <v>0.20699999999999999</v>
      </c>
      <c r="AS297" s="154">
        <v>0.112</v>
      </c>
      <c r="AT297" s="154">
        <v>9.0999999999999998E-2</v>
      </c>
      <c r="AU297" s="154">
        <v>0.35199999999999998</v>
      </c>
      <c r="AW297" s="196"/>
      <c r="AX297" s="144">
        <f t="shared" si="96"/>
        <v>80.6640625</v>
      </c>
      <c r="AY297" s="149">
        <v>218</v>
      </c>
      <c r="AZ297" s="150" t="s">
        <v>539</v>
      </c>
      <c r="BA297" s="149">
        <v>25</v>
      </c>
      <c r="BB297" s="151">
        <v>1</v>
      </c>
      <c r="BC297" s="152">
        <v>2048</v>
      </c>
      <c r="BD297" s="152">
        <v>1652</v>
      </c>
      <c r="BE297" s="149">
        <v>0.80700000000000005</v>
      </c>
      <c r="BF297" s="152">
        <v>861</v>
      </c>
      <c r="BG297" s="152">
        <v>608</v>
      </c>
      <c r="BH297" s="152">
        <v>1469</v>
      </c>
      <c r="BI297" s="153">
        <v>0.41399999999999998</v>
      </c>
      <c r="BJ297" s="153">
        <v>0.47099999999999997</v>
      </c>
      <c r="BK297" s="154">
        <v>0.19900000000000001</v>
      </c>
      <c r="BL297" s="154">
        <v>0.107</v>
      </c>
      <c r="BM297" s="154">
        <v>8.6999999999999994E-2</v>
      </c>
      <c r="BN297" s="154">
        <v>0.372</v>
      </c>
      <c r="DU297" s="4"/>
      <c r="DZ297" s="196"/>
      <c r="EA297" s="196"/>
      <c r="EB297" s="196"/>
      <c r="EC297" s="196"/>
      <c r="ED297" s="196"/>
      <c r="EE297" s="196"/>
    </row>
    <row r="298" spans="30:135" ht="13" x14ac:dyDescent="0.15">
      <c r="AD298" s="144">
        <f t="shared" si="94"/>
        <v>86.050000000000011</v>
      </c>
      <c r="AE298" s="144">
        <f t="shared" si="95"/>
        <v>75.886112725159791</v>
      </c>
      <c r="AF298" s="149">
        <v>219</v>
      </c>
      <c r="AG298" s="150" t="s">
        <v>313</v>
      </c>
      <c r="AH298" s="149">
        <v>20</v>
      </c>
      <c r="AI298" s="151">
        <v>1</v>
      </c>
      <c r="AJ298" s="152">
        <v>1721</v>
      </c>
      <c r="AK298" s="152">
        <v>1306</v>
      </c>
      <c r="AL298" s="149">
        <v>0.75900000000000001</v>
      </c>
      <c r="AM298" s="152">
        <v>764</v>
      </c>
      <c r="AN298" s="152">
        <v>460</v>
      </c>
      <c r="AO298" s="152">
        <v>1224</v>
      </c>
      <c r="AP298" s="153">
        <v>0.376</v>
      </c>
      <c r="AQ298" s="153">
        <v>0.41599999999999998</v>
      </c>
      <c r="AR298" s="155">
        <v>0.18</v>
      </c>
      <c r="AS298" s="154">
        <v>0.125</v>
      </c>
      <c r="AT298" s="154">
        <v>0.104</v>
      </c>
      <c r="AU298" s="154">
        <v>0.36599999999999999</v>
      </c>
      <c r="AW298" s="196"/>
      <c r="AX298" s="144">
        <f t="shared" si="96"/>
        <v>80.657969370391385</v>
      </c>
      <c r="AY298" s="149">
        <v>219</v>
      </c>
      <c r="AZ298" s="150" t="s">
        <v>360</v>
      </c>
      <c r="BA298" s="149">
        <v>22</v>
      </c>
      <c r="BB298" s="151">
        <v>1</v>
      </c>
      <c r="BC298" s="152">
        <v>1763</v>
      </c>
      <c r="BD298" s="152">
        <v>1422</v>
      </c>
      <c r="BE298" s="149">
        <v>0.80700000000000005</v>
      </c>
      <c r="BF298" s="152">
        <v>741</v>
      </c>
      <c r="BG298" s="152">
        <v>492</v>
      </c>
      <c r="BH298" s="152">
        <v>1233</v>
      </c>
      <c r="BI298" s="153">
        <v>0.39900000000000002</v>
      </c>
      <c r="BJ298" s="153">
        <v>0.44500000000000001</v>
      </c>
      <c r="BK298" s="154">
        <v>0.182</v>
      </c>
      <c r="BL298" s="154">
        <v>0.14399999999999999</v>
      </c>
      <c r="BM298" s="154">
        <v>0.108</v>
      </c>
      <c r="BN298" s="154">
        <v>0.38700000000000001</v>
      </c>
      <c r="DU298" s="4"/>
      <c r="DZ298" s="196"/>
      <c r="EA298" s="196"/>
      <c r="EB298" s="196"/>
      <c r="EC298" s="196"/>
      <c r="ED298" s="196"/>
      <c r="EE298" s="196"/>
    </row>
    <row r="299" spans="30:135" ht="13" x14ac:dyDescent="0.15">
      <c r="AD299" s="144">
        <f t="shared" si="94"/>
        <v>85.210526315789465</v>
      </c>
      <c r="AE299" s="144">
        <f t="shared" si="95"/>
        <v>75.849289684990737</v>
      </c>
      <c r="AF299" s="149">
        <v>220</v>
      </c>
      <c r="AG299" s="150" t="s">
        <v>378</v>
      </c>
      <c r="AH299" s="149">
        <v>19</v>
      </c>
      <c r="AI299" s="151">
        <v>1</v>
      </c>
      <c r="AJ299" s="152">
        <v>1619</v>
      </c>
      <c r="AK299" s="152">
        <v>1228</v>
      </c>
      <c r="AL299" s="149">
        <v>0.75800000000000001</v>
      </c>
      <c r="AM299" s="152">
        <v>749</v>
      </c>
      <c r="AN299" s="152">
        <v>444</v>
      </c>
      <c r="AO299" s="152">
        <v>1193</v>
      </c>
      <c r="AP299" s="153">
        <v>0.372</v>
      </c>
      <c r="AQ299" s="153">
        <v>0.41099999999999998</v>
      </c>
      <c r="AR299" s="154">
        <v>0.16700000000000001</v>
      </c>
      <c r="AS299" s="154">
        <v>0.11799999999999999</v>
      </c>
      <c r="AT299" s="154">
        <v>9.5000000000000001E-2</v>
      </c>
      <c r="AU299" s="154">
        <v>0.36199999999999999</v>
      </c>
      <c r="AW299" s="196"/>
      <c r="AX299" s="144">
        <f t="shared" si="96"/>
        <v>80.691358024691368</v>
      </c>
      <c r="AY299" s="149">
        <v>220</v>
      </c>
      <c r="AZ299" s="150" t="s">
        <v>540</v>
      </c>
      <c r="BA299" s="149">
        <v>24</v>
      </c>
      <c r="BB299" s="151">
        <v>1</v>
      </c>
      <c r="BC299" s="152">
        <v>2025</v>
      </c>
      <c r="BD299" s="152">
        <v>1634</v>
      </c>
      <c r="BE299" s="149">
        <v>0.80700000000000005</v>
      </c>
      <c r="BF299" s="152">
        <v>802</v>
      </c>
      <c r="BG299" s="152">
        <v>591</v>
      </c>
      <c r="BH299" s="152">
        <v>1393</v>
      </c>
      <c r="BI299" s="153">
        <v>0.42399999999999999</v>
      </c>
      <c r="BJ299" s="153">
        <v>0.47099999999999997</v>
      </c>
      <c r="BK299" s="154">
        <v>0.21099999999999999</v>
      </c>
      <c r="BL299" s="154">
        <v>0.125</v>
      </c>
      <c r="BM299" s="154">
        <v>9.0999999999999998E-2</v>
      </c>
      <c r="BN299" s="154">
        <v>0.38100000000000001</v>
      </c>
      <c r="DU299" s="4"/>
      <c r="DZ299" s="196"/>
      <c r="EA299" s="196"/>
      <c r="EB299" s="196"/>
      <c r="EC299" s="196"/>
      <c r="ED299" s="196"/>
      <c r="EE299" s="196"/>
    </row>
    <row r="300" spans="30:135" ht="13" x14ac:dyDescent="0.15">
      <c r="AD300" s="144">
        <f t="shared" si="94"/>
        <v>86</v>
      </c>
      <c r="AE300" s="144">
        <f t="shared" si="95"/>
        <v>75.834175935288172</v>
      </c>
      <c r="AF300" s="149">
        <v>221</v>
      </c>
      <c r="AG300" s="150" t="s">
        <v>541</v>
      </c>
      <c r="AH300" s="149">
        <v>23</v>
      </c>
      <c r="AI300" s="151">
        <v>1</v>
      </c>
      <c r="AJ300" s="152">
        <v>1978</v>
      </c>
      <c r="AK300" s="152">
        <v>1500</v>
      </c>
      <c r="AL300" s="149">
        <v>0.75800000000000001</v>
      </c>
      <c r="AM300" s="152">
        <v>961</v>
      </c>
      <c r="AN300" s="152">
        <v>530</v>
      </c>
      <c r="AO300" s="152">
        <v>1491</v>
      </c>
      <c r="AP300" s="153">
        <v>0.35499999999999998</v>
      </c>
      <c r="AQ300" s="151">
        <v>0.42</v>
      </c>
      <c r="AR300" s="154">
        <v>0.16400000000000001</v>
      </c>
      <c r="AS300" s="154">
        <v>9.7000000000000003E-2</v>
      </c>
      <c r="AT300" s="154">
        <v>8.2000000000000003E-2</v>
      </c>
      <c r="AU300" s="154">
        <v>0.34200000000000003</v>
      </c>
      <c r="AW300" s="196"/>
      <c r="AX300" s="144">
        <f t="shared" si="96"/>
        <v>80.69358178053831</v>
      </c>
      <c r="AY300" s="149">
        <v>221</v>
      </c>
      <c r="AZ300" s="150" t="s">
        <v>542</v>
      </c>
      <c r="BA300" s="149">
        <v>24</v>
      </c>
      <c r="BB300" s="151">
        <v>1</v>
      </c>
      <c r="BC300" s="152">
        <v>1932</v>
      </c>
      <c r="BD300" s="152">
        <v>1559</v>
      </c>
      <c r="BE300" s="149">
        <v>0.80700000000000005</v>
      </c>
      <c r="BF300" s="152">
        <v>746</v>
      </c>
      <c r="BG300" s="152">
        <v>582</v>
      </c>
      <c r="BH300" s="152">
        <v>1328</v>
      </c>
      <c r="BI300" s="153">
        <v>0.438</v>
      </c>
      <c r="BJ300" s="153">
        <v>0.48299999999999998</v>
      </c>
      <c r="BK300" s="154">
        <v>0.216</v>
      </c>
      <c r="BL300" s="154">
        <v>0.115</v>
      </c>
      <c r="BM300" s="155">
        <v>0.09</v>
      </c>
      <c r="BN300" s="154">
        <v>0.38500000000000001</v>
      </c>
      <c r="DU300" s="4"/>
      <c r="DZ300" s="196"/>
      <c r="EA300" s="196"/>
      <c r="EB300" s="196"/>
      <c r="EC300" s="196"/>
      <c r="ED300" s="196"/>
      <c r="EE300" s="196"/>
    </row>
    <row r="301" spans="30:135" ht="13" x14ac:dyDescent="0.15">
      <c r="AD301" s="144">
        <f t="shared" si="94"/>
        <v>77.722222222222229</v>
      </c>
      <c r="AE301" s="144">
        <f t="shared" si="95"/>
        <v>75.768406004288778</v>
      </c>
      <c r="AF301" s="149">
        <v>222</v>
      </c>
      <c r="AG301" s="150" t="s">
        <v>238</v>
      </c>
      <c r="AH301" s="149">
        <v>18</v>
      </c>
      <c r="AI301" s="151">
        <v>1</v>
      </c>
      <c r="AJ301" s="152">
        <v>1399</v>
      </c>
      <c r="AK301" s="152">
        <v>1060</v>
      </c>
      <c r="AL301" s="149">
        <v>0.75800000000000001</v>
      </c>
      <c r="AM301" s="152">
        <v>597</v>
      </c>
      <c r="AN301" s="152">
        <v>392</v>
      </c>
      <c r="AO301" s="152">
        <v>989</v>
      </c>
      <c r="AP301" s="153">
        <v>0.39600000000000002</v>
      </c>
      <c r="AQ301" s="153">
        <v>0.433</v>
      </c>
      <c r="AR301" s="154">
        <v>0.19500000000000001</v>
      </c>
      <c r="AS301" s="154">
        <v>0.115</v>
      </c>
      <c r="AT301" s="155">
        <v>0.09</v>
      </c>
      <c r="AU301" s="154">
        <v>0.36199999999999999</v>
      </c>
      <c r="AW301" s="196"/>
      <c r="AX301" s="144">
        <f t="shared" si="96"/>
        <v>80.800405268490366</v>
      </c>
      <c r="AY301" s="149">
        <v>222</v>
      </c>
      <c r="AZ301" s="150" t="s">
        <v>326</v>
      </c>
      <c r="BA301" s="149">
        <v>24</v>
      </c>
      <c r="BB301" s="151">
        <v>1</v>
      </c>
      <c r="BC301" s="152">
        <v>1974</v>
      </c>
      <c r="BD301" s="152">
        <v>1595</v>
      </c>
      <c r="BE301" s="149">
        <v>0.80800000000000005</v>
      </c>
      <c r="BF301" s="152">
        <v>860</v>
      </c>
      <c r="BG301" s="152">
        <v>591</v>
      </c>
      <c r="BH301" s="152">
        <v>1451</v>
      </c>
      <c r="BI301" s="153">
        <v>0.40699999999999997</v>
      </c>
      <c r="BJ301" s="153">
        <v>0.45900000000000002</v>
      </c>
      <c r="BK301" s="154">
        <v>0.184</v>
      </c>
      <c r="BL301" s="154">
        <v>0.105</v>
      </c>
      <c r="BM301" s="154">
        <v>9.0999999999999998E-2</v>
      </c>
      <c r="BN301" s="154">
        <v>0.373</v>
      </c>
      <c r="DU301" s="4"/>
      <c r="DZ301" s="196"/>
      <c r="EA301" s="196"/>
      <c r="EB301" s="196"/>
      <c r="EC301" s="196"/>
      <c r="ED301" s="196"/>
      <c r="EE301" s="196"/>
    </row>
    <row r="302" spans="30:135" ht="13" x14ac:dyDescent="0.15">
      <c r="AD302" s="144">
        <f t="shared" si="94"/>
        <v>80.357142857142861</v>
      </c>
      <c r="AE302" s="144">
        <f t="shared" si="95"/>
        <v>75.733333333333334</v>
      </c>
      <c r="AF302" s="149">
        <v>223</v>
      </c>
      <c r="AG302" s="150" t="s">
        <v>488</v>
      </c>
      <c r="AH302" s="149">
        <v>14</v>
      </c>
      <c r="AI302" s="151">
        <v>1</v>
      </c>
      <c r="AJ302" s="152">
        <v>1125</v>
      </c>
      <c r="AK302" s="152">
        <v>852</v>
      </c>
      <c r="AL302" s="149">
        <v>0.75700000000000001</v>
      </c>
      <c r="AM302" s="152">
        <v>522</v>
      </c>
      <c r="AN302" s="152">
        <v>318</v>
      </c>
      <c r="AO302" s="152">
        <v>840</v>
      </c>
      <c r="AP302" s="153">
        <v>0.379</v>
      </c>
      <c r="AQ302" s="153">
        <v>0.42899999999999999</v>
      </c>
      <c r="AR302" s="154">
        <v>0.182</v>
      </c>
      <c r="AS302" s="154">
        <v>8.5999999999999993E-2</v>
      </c>
      <c r="AT302" s="154">
        <v>6.5000000000000002E-2</v>
      </c>
      <c r="AU302" s="154">
        <v>0.34599999999999997</v>
      </c>
      <c r="AW302" s="196"/>
      <c r="AX302" s="144">
        <f t="shared" si="96"/>
        <v>80.792891319207101</v>
      </c>
      <c r="AY302" s="149">
        <v>223</v>
      </c>
      <c r="AZ302" s="150" t="s">
        <v>337</v>
      </c>
      <c r="BA302" s="149">
        <v>18</v>
      </c>
      <c r="BB302" s="151">
        <v>1</v>
      </c>
      <c r="BC302" s="152">
        <v>1463</v>
      </c>
      <c r="BD302" s="152">
        <v>1182</v>
      </c>
      <c r="BE302" s="149">
        <v>0.80800000000000005</v>
      </c>
      <c r="BF302" s="152">
        <v>658</v>
      </c>
      <c r="BG302" s="152">
        <v>436</v>
      </c>
      <c r="BH302" s="152">
        <v>1094</v>
      </c>
      <c r="BI302" s="153">
        <v>0.39900000000000002</v>
      </c>
      <c r="BJ302" s="153">
        <v>0.436</v>
      </c>
      <c r="BK302" s="154">
        <v>0.16300000000000001</v>
      </c>
      <c r="BL302" s="154">
        <v>0.11600000000000001</v>
      </c>
      <c r="BM302" s="154">
        <v>9.6000000000000002E-2</v>
      </c>
      <c r="BN302" s="154">
        <v>0.38300000000000001</v>
      </c>
      <c r="DU302" s="4"/>
      <c r="DZ302" s="196"/>
      <c r="EA302" s="196"/>
      <c r="EB302" s="196"/>
      <c r="EC302" s="196"/>
      <c r="ED302" s="196"/>
      <c r="EE302" s="196"/>
    </row>
    <row r="303" spans="30:135" ht="13" x14ac:dyDescent="0.15">
      <c r="AD303" s="144">
        <f t="shared" si="94"/>
        <v>89.666666666666671</v>
      </c>
      <c r="AE303" s="144">
        <f t="shared" si="95"/>
        <v>75.73021773765268</v>
      </c>
      <c r="AF303" s="149">
        <v>224</v>
      </c>
      <c r="AG303" s="150" t="s">
        <v>281</v>
      </c>
      <c r="AH303" s="149">
        <v>21</v>
      </c>
      <c r="AI303" s="151">
        <v>1</v>
      </c>
      <c r="AJ303" s="152">
        <v>1883</v>
      </c>
      <c r="AK303" s="152">
        <v>1426</v>
      </c>
      <c r="AL303" s="149">
        <v>0.75700000000000001</v>
      </c>
      <c r="AM303" s="152">
        <v>831</v>
      </c>
      <c r="AN303" s="152">
        <v>522</v>
      </c>
      <c r="AO303" s="152">
        <v>1353</v>
      </c>
      <c r="AP303" s="153">
        <v>0.38600000000000001</v>
      </c>
      <c r="AQ303" s="153">
        <v>0.439</v>
      </c>
      <c r="AR303" s="154">
        <v>0.193</v>
      </c>
      <c r="AS303" s="154">
        <v>0.105</v>
      </c>
      <c r="AT303" s="154">
        <v>8.3000000000000004E-2</v>
      </c>
      <c r="AU303" s="154">
        <v>0.35599999999999998</v>
      </c>
      <c r="AW303" s="196"/>
      <c r="AX303" s="144">
        <f t="shared" si="96"/>
        <v>80.83067092651757</v>
      </c>
      <c r="AY303" s="149">
        <v>224</v>
      </c>
      <c r="AZ303" s="150" t="s">
        <v>543</v>
      </c>
      <c r="BA303" s="149">
        <v>16</v>
      </c>
      <c r="BB303" s="151">
        <v>1</v>
      </c>
      <c r="BC303" s="152">
        <v>1252</v>
      </c>
      <c r="BD303" s="152">
        <v>1012</v>
      </c>
      <c r="BE303" s="149">
        <v>0.80800000000000005</v>
      </c>
      <c r="BF303" s="152">
        <v>567</v>
      </c>
      <c r="BG303" s="152">
        <v>361</v>
      </c>
      <c r="BH303" s="152">
        <v>928</v>
      </c>
      <c r="BI303" s="153">
        <v>0.38900000000000001</v>
      </c>
      <c r="BJ303" s="153">
        <v>0.44900000000000001</v>
      </c>
      <c r="BK303" s="154">
        <v>0.17100000000000001</v>
      </c>
      <c r="BL303" s="154">
        <v>0.10299999999999999</v>
      </c>
      <c r="BM303" s="154">
        <v>7.9000000000000001E-2</v>
      </c>
      <c r="BN303" s="154">
        <v>0.36899999999999999</v>
      </c>
      <c r="DU303" s="4"/>
      <c r="DZ303" s="196"/>
      <c r="EA303" s="196"/>
      <c r="EB303" s="196"/>
      <c r="EC303" s="196"/>
      <c r="ED303" s="196"/>
      <c r="EE303" s="196"/>
    </row>
    <row r="304" spans="30:135" ht="13" x14ac:dyDescent="0.15">
      <c r="AD304" s="144">
        <f t="shared" si="94"/>
        <v>78.055555555555557</v>
      </c>
      <c r="AE304" s="144">
        <f t="shared" si="95"/>
        <v>75.658362989323848</v>
      </c>
      <c r="AF304" s="149">
        <v>225</v>
      </c>
      <c r="AG304" s="150" t="s">
        <v>440</v>
      </c>
      <c r="AH304" s="149">
        <v>18</v>
      </c>
      <c r="AI304" s="151">
        <v>1</v>
      </c>
      <c r="AJ304" s="152">
        <v>1405</v>
      </c>
      <c r="AK304" s="152">
        <v>1063</v>
      </c>
      <c r="AL304" s="149">
        <v>0.75700000000000001</v>
      </c>
      <c r="AM304" s="152">
        <v>640</v>
      </c>
      <c r="AN304" s="152">
        <v>397</v>
      </c>
      <c r="AO304" s="152">
        <v>1037</v>
      </c>
      <c r="AP304" s="153">
        <v>0.38300000000000001</v>
      </c>
      <c r="AQ304" s="153">
        <v>0.42599999999999999</v>
      </c>
      <c r="AR304" s="154">
        <v>0.17799999999999999</v>
      </c>
      <c r="AS304" s="154">
        <v>9.7000000000000003E-2</v>
      </c>
      <c r="AT304" s="154">
        <v>8.3000000000000004E-2</v>
      </c>
      <c r="AU304" s="155">
        <v>0.36</v>
      </c>
      <c r="AW304" s="196"/>
      <c r="AX304" s="144">
        <f t="shared" si="96"/>
        <v>80.947136563876654</v>
      </c>
      <c r="AY304" s="149">
        <v>225</v>
      </c>
      <c r="AZ304" s="150" t="s">
        <v>489</v>
      </c>
      <c r="BA304" s="149">
        <v>21</v>
      </c>
      <c r="BB304" s="151">
        <v>1</v>
      </c>
      <c r="BC304" s="152">
        <v>1816</v>
      </c>
      <c r="BD304" s="152">
        <v>1470</v>
      </c>
      <c r="BE304" s="149">
        <v>0.80900000000000005</v>
      </c>
      <c r="BF304" s="152">
        <v>780</v>
      </c>
      <c r="BG304" s="152">
        <v>533</v>
      </c>
      <c r="BH304" s="152">
        <v>1313</v>
      </c>
      <c r="BI304" s="153">
        <v>0.40600000000000003</v>
      </c>
      <c r="BJ304" s="153">
        <v>0.45800000000000002</v>
      </c>
      <c r="BK304" s="154">
        <v>0.187</v>
      </c>
      <c r="BL304" s="154">
        <v>0.109</v>
      </c>
      <c r="BM304" s="154">
        <v>8.8999999999999996E-2</v>
      </c>
      <c r="BN304" s="154">
        <v>0.376</v>
      </c>
      <c r="DU304" s="4"/>
      <c r="DZ304" s="196"/>
      <c r="EA304" s="196"/>
      <c r="EB304" s="196"/>
      <c r="EC304" s="196"/>
      <c r="ED304" s="196"/>
      <c r="EE304" s="196"/>
    </row>
    <row r="305" spans="30:135" ht="13" x14ac:dyDescent="0.15">
      <c r="AD305" s="144">
        <f t="shared" si="94"/>
        <v>82.047619047619037</v>
      </c>
      <c r="AE305" s="144">
        <f t="shared" si="95"/>
        <v>75.623911781775973</v>
      </c>
      <c r="AF305" s="149">
        <v>226</v>
      </c>
      <c r="AG305" s="150" t="s">
        <v>544</v>
      </c>
      <c r="AH305" s="149">
        <v>21</v>
      </c>
      <c r="AI305" s="151">
        <v>1</v>
      </c>
      <c r="AJ305" s="152">
        <v>1723</v>
      </c>
      <c r="AK305" s="152">
        <v>1303</v>
      </c>
      <c r="AL305" s="149">
        <v>0.75600000000000001</v>
      </c>
      <c r="AM305" s="152">
        <v>791</v>
      </c>
      <c r="AN305" s="152">
        <v>516</v>
      </c>
      <c r="AO305" s="152">
        <v>1307</v>
      </c>
      <c r="AP305" s="153">
        <v>0.39500000000000002</v>
      </c>
      <c r="AQ305" s="153">
        <v>0.435</v>
      </c>
      <c r="AR305" s="154">
        <v>0.182</v>
      </c>
      <c r="AS305" s="154">
        <v>6.9000000000000006E-2</v>
      </c>
      <c r="AT305" s="154">
        <v>5.2999999999999999E-2</v>
      </c>
      <c r="AU305" s="154">
        <v>0.35499999999999998</v>
      </c>
      <c r="AW305" s="196"/>
      <c r="AX305" s="144">
        <f t="shared" si="96"/>
        <v>80.922098569157399</v>
      </c>
      <c r="AY305" s="149">
        <v>226</v>
      </c>
      <c r="AZ305" s="150" t="s">
        <v>430</v>
      </c>
      <c r="BA305" s="149">
        <v>24</v>
      </c>
      <c r="BB305" s="151">
        <v>1</v>
      </c>
      <c r="BC305" s="152">
        <v>1887</v>
      </c>
      <c r="BD305" s="152">
        <v>1527</v>
      </c>
      <c r="BE305" s="149">
        <v>0.80900000000000005</v>
      </c>
      <c r="BF305" s="152">
        <v>873</v>
      </c>
      <c r="BG305" s="152">
        <v>542</v>
      </c>
      <c r="BH305" s="152">
        <v>1415</v>
      </c>
      <c r="BI305" s="153">
        <v>0.38300000000000001</v>
      </c>
      <c r="BJ305" s="151">
        <v>0.44</v>
      </c>
      <c r="BK305" s="154">
        <v>0.16300000000000001</v>
      </c>
      <c r="BL305" s="154">
        <v>0.10100000000000001</v>
      </c>
      <c r="BM305" s="154">
        <v>7.9000000000000001E-2</v>
      </c>
      <c r="BN305" s="155">
        <v>0.37</v>
      </c>
      <c r="DU305" s="4"/>
      <c r="DZ305" s="196"/>
      <c r="EA305" s="196"/>
      <c r="EB305" s="196"/>
      <c r="EC305" s="196"/>
      <c r="ED305" s="196"/>
      <c r="EE305" s="196"/>
    </row>
    <row r="306" spans="30:135" ht="13" x14ac:dyDescent="0.15">
      <c r="AD306" s="144">
        <f t="shared" si="94"/>
        <v>85.833333333333343</v>
      </c>
      <c r="AE306" s="144">
        <f t="shared" si="95"/>
        <v>75.582524271844662</v>
      </c>
      <c r="AF306" s="149">
        <v>227</v>
      </c>
      <c r="AG306" s="150" t="s">
        <v>545</v>
      </c>
      <c r="AH306" s="149">
        <v>24</v>
      </c>
      <c r="AI306" s="151">
        <v>1</v>
      </c>
      <c r="AJ306" s="152">
        <v>2060</v>
      </c>
      <c r="AK306" s="152">
        <v>1557</v>
      </c>
      <c r="AL306" s="149">
        <v>0.75600000000000001</v>
      </c>
      <c r="AM306" s="152">
        <v>892</v>
      </c>
      <c r="AN306" s="152">
        <v>583</v>
      </c>
      <c r="AO306" s="152">
        <v>1475</v>
      </c>
      <c r="AP306" s="153">
        <v>0.39500000000000002</v>
      </c>
      <c r="AQ306" s="153">
        <v>0.44600000000000001</v>
      </c>
      <c r="AR306" s="154">
        <v>0.217</v>
      </c>
      <c r="AS306" s="155">
        <v>0.09</v>
      </c>
      <c r="AT306" s="154">
        <v>7.1999999999999995E-2</v>
      </c>
      <c r="AU306" s="154">
        <v>0.34599999999999997</v>
      </c>
      <c r="AW306" s="196"/>
      <c r="AX306" s="144">
        <f t="shared" si="96"/>
        <v>80.915609487038054</v>
      </c>
      <c r="AY306" s="149">
        <v>227</v>
      </c>
      <c r="AZ306" s="150" t="s">
        <v>357</v>
      </c>
      <c r="BA306" s="149">
        <v>21</v>
      </c>
      <c r="BB306" s="151">
        <v>1</v>
      </c>
      <c r="BC306" s="152">
        <v>1813</v>
      </c>
      <c r="BD306" s="152">
        <v>1467</v>
      </c>
      <c r="BE306" s="149">
        <v>0.80900000000000005</v>
      </c>
      <c r="BF306" s="152">
        <v>803</v>
      </c>
      <c r="BG306" s="152">
        <v>537</v>
      </c>
      <c r="BH306" s="152">
        <v>1340</v>
      </c>
      <c r="BI306" s="153">
        <v>0.40100000000000002</v>
      </c>
      <c r="BJ306" s="153">
        <v>0.45800000000000002</v>
      </c>
      <c r="BK306" s="155">
        <v>0.17</v>
      </c>
      <c r="BL306" s="154">
        <v>0.104</v>
      </c>
      <c r="BM306" s="154">
        <v>8.4000000000000005E-2</v>
      </c>
      <c r="BN306" s="154">
        <v>0.378</v>
      </c>
      <c r="DU306" s="4"/>
      <c r="DZ306" s="196"/>
      <c r="EA306" s="196"/>
      <c r="EB306" s="196"/>
      <c r="EC306" s="196"/>
      <c r="ED306" s="196"/>
      <c r="EE306" s="196"/>
    </row>
    <row r="307" spans="30:135" ht="13" x14ac:dyDescent="0.15">
      <c r="AD307" s="144">
        <f t="shared" si="94"/>
        <v>79.954545454545453</v>
      </c>
      <c r="AE307" s="144">
        <f t="shared" si="95"/>
        <v>75.554292211483798</v>
      </c>
      <c r="AF307" s="149">
        <v>228</v>
      </c>
      <c r="AG307" s="150" t="s">
        <v>546</v>
      </c>
      <c r="AH307" s="149">
        <v>22</v>
      </c>
      <c r="AI307" s="151">
        <v>1</v>
      </c>
      <c r="AJ307" s="152">
        <v>1759</v>
      </c>
      <c r="AK307" s="152">
        <v>1329</v>
      </c>
      <c r="AL307" s="149">
        <v>0.75600000000000001</v>
      </c>
      <c r="AM307" s="152">
        <v>806</v>
      </c>
      <c r="AN307" s="152">
        <v>490</v>
      </c>
      <c r="AO307" s="152">
        <v>1296</v>
      </c>
      <c r="AP307" s="153">
        <v>0.378</v>
      </c>
      <c r="AQ307" s="153">
        <v>0.42299999999999999</v>
      </c>
      <c r="AR307" s="154">
        <v>0.17599999999999999</v>
      </c>
      <c r="AS307" s="154">
        <v>0.107</v>
      </c>
      <c r="AT307" s="154">
        <v>8.7999999999999995E-2</v>
      </c>
      <c r="AU307" s="154">
        <v>0.35499999999999998</v>
      </c>
      <c r="AW307" s="196"/>
      <c r="AX307" s="144">
        <f t="shared" si="96"/>
        <v>80.873410724156997</v>
      </c>
      <c r="AY307" s="149">
        <v>228</v>
      </c>
      <c r="AZ307" s="150" t="s">
        <v>547</v>
      </c>
      <c r="BA307" s="149">
        <v>22</v>
      </c>
      <c r="BB307" s="151">
        <v>1</v>
      </c>
      <c r="BC307" s="152">
        <v>1809</v>
      </c>
      <c r="BD307" s="152">
        <v>1463</v>
      </c>
      <c r="BE307" s="149">
        <v>0.80900000000000005</v>
      </c>
      <c r="BF307" s="152">
        <v>849</v>
      </c>
      <c r="BG307" s="152">
        <v>536</v>
      </c>
      <c r="BH307" s="152">
        <v>1385</v>
      </c>
      <c r="BI307" s="153">
        <v>0.38700000000000001</v>
      </c>
      <c r="BJ307" s="153">
        <v>0.44800000000000001</v>
      </c>
      <c r="BK307" s="154">
        <v>0.157</v>
      </c>
      <c r="BL307" s="154">
        <v>9.2999999999999999E-2</v>
      </c>
      <c r="BM307" s="154">
        <v>7.6999999999999999E-2</v>
      </c>
      <c r="BN307" s="154">
        <v>0.36399999999999999</v>
      </c>
      <c r="DU307" s="4"/>
      <c r="DZ307" s="196"/>
      <c r="EA307" s="196"/>
      <c r="EB307" s="196"/>
      <c r="EC307" s="196"/>
      <c r="ED307" s="196"/>
      <c r="EE307" s="196"/>
    </row>
    <row r="308" spans="30:135" ht="13" x14ac:dyDescent="0.15">
      <c r="AD308" s="144">
        <f t="shared" si="94"/>
        <v>79.05</v>
      </c>
      <c r="AE308" s="144">
        <f t="shared" si="95"/>
        <v>75.585072738772936</v>
      </c>
      <c r="AF308" s="149">
        <v>229</v>
      </c>
      <c r="AG308" s="150" t="s">
        <v>399</v>
      </c>
      <c r="AH308" s="149">
        <v>20</v>
      </c>
      <c r="AI308" s="151">
        <v>1</v>
      </c>
      <c r="AJ308" s="152">
        <v>1581</v>
      </c>
      <c r="AK308" s="152">
        <v>1195</v>
      </c>
      <c r="AL308" s="149">
        <v>0.75600000000000001</v>
      </c>
      <c r="AM308" s="152">
        <v>672</v>
      </c>
      <c r="AN308" s="152">
        <v>415</v>
      </c>
      <c r="AO308" s="152">
        <v>1087</v>
      </c>
      <c r="AP308" s="153">
        <v>0.38200000000000001</v>
      </c>
      <c r="AQ308" s="153">
        <v>0.42399999999999999</v>
      </c>
      <c r="AR308" s="154">
        <v>0.20499999999999999</v>
      </c>
      <c r="AS308" s="154">
        <v>0.127</v>
      </c>
      <c r="AT308" s="154">
        <v>9.7000000000000003E-2</v>
      </c>
      <c r="AU308" s="154">
        <v>0.35899999999999999</v>
      </c>
      <c r="AW308" s="196"/>
      <c r="AX308" s="144">
        <f t="shared" si="96"/>
        <v>80.978809283551968</v>
      </c>
      <c r="AY308" s="149">
        <v>229</v>
      </c>
      <c r="AZ308" s="150" t="s">
        <v>217</v>
      </c>
      <c r="BA308" s="149">
        <v>23</v>
      </c>
      <c r="BB308" s="151">
        <v>1</v>
      </c>
      <c r="BC308" s="152">
        <v>1982</v>
      </c>
      <c r="BD308" s="152">
        <v>1605</v>
      </c>
      <c r="BE308" s="149">
        <v>0.81</v>
      </c>
      <c r="BF308" s="152">
        <v>864</v>
      </c>
      <c r="BG308" s="152">
        <v>599</v>
      </c>
      <c r="BH308" s="152">
        <v>1463</v>
      </c>
      <c r="BI308" s="153">
        <v>0.40899999999999997</v>
      </c>
      <c r="BJ308" s="153">
        <v>0.46300000000000002</v>
      </c>
      <c r="BK308" s="155">
        <v>0.18</v>
      </c>
      <c r="BL308" s="154">
        <v>0.10199999999999999</v>
      </c>
      <c r="BM308" s="154">
        <v>8.3000000000000004E-2</v>
      </c>
      <c r="BN308" s="154">
        <v>0.375</v>
      </c>
      <c r="DU308" s="4"/>
      <c r="DZ308" s="196"/>
      <c r="EA308" s="196"/>
      <c r="EB308" s="196"/>
      <c r="EC308" s="196"/>
      <c r="ED308" s="196"/>
      <c r="EE308" s="196"/>
    </row>
    <row r="309" spans="30:135" ht="13" x14ac:dyDescent="0.15">
      <c r="AD309" s="144">
        <f t="shared" si="94"/>
        <v>81.72727272727272</v>
      </c>
      <c r="AE309" s="144">
        <f t="shared" si="95"/>
        <v>75.472747497219132</v>
      </c>
      <c r="AF309" s="149">
        <v>230</v>
      </c>
      <c r="AG309" s="150" t="s">
        <v>497</v>
      </c>
      <c r="AH309" s="149">
        <v>22</v>
      </c>
      <c r="AI309" s="151">
        <v>1</v>
      </c>
      <c r="AJ309" s="152">
        <v>1798</v>
      </c>
      <c r="AK309" s="152">
        <v>1357</v>
      </c>
      <c r="AL309" s="149">
        <v>0.755</v>
      </c>
      <c r="AM309" s="152">
        <v>809</v>
      </c>
      <c r="AN309" s="152">
        <v>488</v>
      </c>
      <c r="AO309" s="152">
        <v>1297</v>
      </c>
      <c r="AP309" s="153">
        <v>0.376</v>
      </c>
      <c r="AQ309" s="153">
        <v>0.41699999999999998</v>
      </c>
      <c r="AR309" s="154">
        <v>0.18099999999999999</v>
      </c>
      <c r="AS309" s="154">
        <v>0.111</v>
      </c>
      <c r="AT309" s="154">
        <v>8.5000000000000006E-2</v>
      </c>
      <c r="AU309" s="154">
        <v>0.36199999999999999</v>
      </c>
      <c r="AW309" s="196"/>
      <c r="AX309" s="144">
        <f t="shared" si="96"/>
        <v>80.98290598290599</v>
      </c>
      <c r="AY309" s="149">
        <v>230</v>
      </c>
      <c r="AZ309" s="150" t="s">
        <v>532</v>
      </c>
      <c r="BA309" s="149">
        <v>12</v>
      </c>
      <c r="BB309" s="151">
        <v>1</v>
      </c>
      <c r="BC309" s="152">
        <v>936</v>
      </c>
      <c r="BD309" s="152">
        <v>758</v>
      </c>
      <c r="BE309" s="149">
        <v>0.81</v>
      </c>
      <c r="BF309" s="152">
        <v>462</v>
      </c>
      <c r="BG309" s="152">
        <v>266</v>
      </c>
      <c r="BH309" s="152">
        <v>728</v>
      </c>
      <c r="BI309" s="153">
        <v>0.36499999999999999</v>
      </c>
      <c r="BJ309" s="153">
        <v>0.432</v>
      </c>
      <c r="BK309" s="154">
        <v>0.14499999999999999</v>
      </c>
      <c r="BL309" s="154">
        <v>9.2999999999999999E-2</v>
      </c>
      <c r="BM309" s="154">
        <v>7.4999999999999997E-2</v>
      </c>
      <c r="BN309" s="154">
        <v>0.35499999999999998</v>
      </c>
      <c r="DU309" s="4"/>
      <c r="DZ309" s="196"/>
      <c r="EA309" s="196"/>
      <c r="EB309" s="196"/>
      <c r="EC309" s="196"/>
      <c r="ED309" s="196"/>
      <c r="EE309" s="196"/>
    </row>
    <row r="310" spans="30:135" ht="13" x14ac:dyDescent="0.15">
      <c r="AD310" s="144">
        <f t="shared" si="94"/>
        <v>82.84210526315789</v>
      </c>
      <c r="AE310" s="144">
        <f t="shared" si="95"/>
        <v>75.285895806861504</v>
      </c>
      <c r="AF310" s="149">
        <v>231</v>
      </c>
      <c r="AG310" s="150" t="s">
        <v>548</v>
      </c>
      <c r="AH310" s="149">
        <v>19</v>
      </c>
      <c r="AI310" s="151">
        <v>1</v>
      </c>
      <c r="AJ310" s="152">
        <v>1574</v>
      </c>
      <c r="AK310" s="152">
        <v>1185</v>
      </c>
      <c r="AL310" s="149">
        <v>0.753</v>
      </c>
      <c r="AM310" s="152">
        <v>705</v>
      </c>
      <c r="AN310" s="152">
        <v>422</v>
      </c>
      <c r="AO310" s="152">
        <v>1127</v>
      </c>
      <c r="AP310" s="153">
        <v>0.374</v>
      </c>
      <c r="AQ310" s="153">
        <v>0.432</v>
      </c>
      <c r="AR310" s="154">
        <v>0.193</v>
      </c>
      <c r="AS310" s="154">
        <v>0.109</v>
      </c>
      <c r="AT310" s="154">
        <v>8.7999999999999995E-2</v>
      </c>
      <c r="AU310" s="154">
        <v>0.34899999999999998</v>
      </c>
      <c r="AW310" s="196"/>
      <c r="AX310" s="144">
        <f t="shared" si="96"/>
        <v>81.099873577749676</v>
      </c>
      <c r="AY310" s="149">
        <v>231</v>
      </c>
      <c r="AZ310" s="150" t="s">
        <v>516</v>
      </c>
      <c r="BA310" s="149">
        <v>20</v>
      </c>
      <c r="BB310" s="151">
        <v>1</v>
      </c>
      <c r="BC310" s="152">
        <v>1582</v>
      </c>
      <c r="BD310" s="152">
        <v>1283</v>
      </c>
      <c r="BE310" s="149">
        <v>0.81100000000000005</v>
      </c>
      <c r="BF310" s="152">
        <v>710</v>
      </c>
      <c r="BG310" s="152">
        <v>470</v>
      </c>
      <c r="BH310" s="152">
        <v>1180</v>
      </c>
      <c r="BI310" s="153">
        <v>0.39800000000000002</v>
      </c>
      <c r="BJ310" s="151">
        <v>0.46</v>
      </c>
      <c r="BK310" s="155">
        <v>0.17</v>
      </c>
      <c r="BL310" s="154">
        <v>9.8000000000000004E-2</v>
      </c>
      <c r="BM310" s="155">
        <v>0.08</v>
      </c>
      <c r="BN310" s="154">
        <v>0.372</v>
      </c>
      <c r="DU310" s="4"/>
      <c r="DZ310" s="196"/>
      <c r="EA310" s="196"/>
      <c r="EB310" s="196"/>
      <c r="EC310" s="196"/>
      <c r="ED310" s="196"/>
      <c r="EE310" s="196"/>
    </row>
    <row r="311" spans="30:135" ht="13" x14ac:dyDescent="0.15">
      <c r="AD311" s="144">
        <f t="shared" si="94"/>
        <v>80.900000000000006</v>
      </c>
      <c r="AE311" s="144">
        <f t="shared" si="95"/>
        <v>75.154511742892467</v>
      </c>
      <c r="AF311" s="149">
        <v>232</v>
      </c>
      <c r="AG311" s="150" t="s">
        <v>549</v>
      </c>
      <c r="AH311" s="149">
        <v>20</v>
      </c>
      <c r="AI311" s="151">
        <v>1</v>
      </c>
      <c r="AJ311" s="152">
        <v>1618</v>
      </c>
      <c r="AK311" s="152">
        <v>1216</v>
      </c>
      <c r="AL311" s="149">
        <v>0.752</v>
      </c>
      <c r="AM311" s="152">
        <v>692</v>
      </c>
      <c r="AN311" s="152">
        <v>417</v>
      </c>
      <c r="AO311" s="152">
        <v>1109</v>
      </c>
      <c r="AP311" s="153">
        <v>0.376</v>
      </c>
      <c r="AQ311" s="153">
        <v>0.438</v>
      </c>
      <c r="AR311" s="154">
        <v>0.217</v>
      </c>
      <c r="AS311" s="154">
        <v>0.112</v>
      </c>
      <c r="AT311" s="154">
        <v>8.5000000000000006E-2</v>
      </c>
      <c r="AU311" s="154">
        <v>0.34300000000000003</v>
      </c>
      <c r="AW311" s="196"/>
      <c r="AX311" s="144">
        <f t="shared" si="96"/>
        <v>81.228668941979521</v>
      </c>
      <c r="AY311" s="149">
        <v>232</v>
      </c>
      <c r="AZ311" s="150" t="s">
        <v>550</v>
      </c>
      <c r="BA311" s="149">
        <v>21</v>
      </c>
      <c r="BB311" s="151">
        <v>1</v>
      </c>
      <c r="BC311" s="152">
        <v>1758</v>
      </c>
      <c r="BD311" s="152">
        <v>1428</v>
      </c>
      <c r="BE311" s="149">
        <v>0.81200000000000006</v>
      </c>
      <c r="BF311" s="152">
        <v>658</v>
      </c>
      <c r="BG311" s="152">
        <v>508</v>
      </c>
      <c r="BH311" s="152">
        <v>1166</v>
      </c>
      <c r="BI311" s="153">
        <v>0.436</v>
      </c>
      <c r="BJ311" s="151">
        <v>0.49</v>
      </c>
      <c r="BK311" s="154">
        <v>0.221</v>
      </c>
      <c r="BL311" s="154">
        <v>0.13700000000000001</v>
      </c>
      <c r="BM311" s="154">
        <v>0.105</v>
      </c>
      <c r="BN311" s="154">
        <v>0.39100000000000001</v>
      </c>
      <c r="DU311" s="4"/>
      <c r="DZ311" s="196"/>
      <c r="EA311" s="196"/>
      <c r="EB311" s="196"/>
      <c r="EC311" s="196"/>
      <c r="ED311" s="196"/>
      <c r="EE311" s="196"/>
    </row>
    <row r="312" spans="30:135" ht="13" x14ac:dyDescent="0.15">
      <c r="AD312" s="144">
        <f t="shared" si="94"/>
        <v>78.529411764705884</v>
      </c>
      <c r="AE312" s="144">
        <f t="shared" si="95"/>
        <v>75.205992509363298</v>
      </c>
      <c r="AF312" s="149">
        <v>233</v>
      </c>
      <c r="AG312" s="150" t="s">
        <v>551</v>
      </c>
      <c r="AH312" s="149">
        <v>17</v>
      </c>
      <c r="AI312" s="151">
        <v>1</v>
      </c>
      <c r="AJ312" s="152">
        <v>1335</v>
      </c>
      <c r="AK312" s="152">
        <v>1004</v>
      </c>
      <c r="AL312" s="149">
        <v>0.752</v>
      </c>
      <c r="AM312" s="152">
        <v>581</v>
      </c>
      <c r="AN312" s="152">
        <v>368</v>
      </c>
      <c r="AO312" s="152">
        <v>949</v>
      </c>
      <c r="AP312" s="153">
        <v>0.38800000000000001</v>
      </c>
      <c r="AQ312" s="153">
        <v>0.44500000000000001</v>
      </c>
      <c r="AR312" s="155">
        <v>0.21</v>
      </c>
      <c r="AS312" s="154">
        <v>9.7000000000000003E-2</v>
      </c>
      <c r="AT312" s="154">
        <v>8.5000000000000006E-2</v>
      </c>
      <c r="AU312" s="154">
        <v>0.34599999999999997</v>
      </c>
      <c r="AW312" s="196"/>
      <c r="AX312" s="144">
        <f t="shared" si="96"/>
        <v>81.163767246550691</v>
      </c>
      <c r="AY312" s="149">
        <v>233</v>
      </c>
      <c r="AZ312" s="150" t="s">
        <v>552</v>
      </c>
      <c r="BA312" s="149">
        <v>21</v>
      </c>
      <c r="BB312" s="151">
        <v>1</v>
      </c>
      <c r="BC312" s="152">
        <v>1667</v>
      </c>
      <c r="BD312" s="152">
        <v>1353</v>
      </c>
      <c r="BE312" s="149">
        <v>0.81200000000000006</v>
      </c>
      <c r="BF312" s="152">
        <v>809</v>
      </c>
      <c r="BG312" s="152">
        <v>510</v>
      </c>
      <c r="BH312" s="152">
        <v>1319</v>
      </c>
      <c r="BI312" s="153">
        <v>0.38700000000000001</v>
      </c>
      <c r="BJ312" s="153">
        <v>0.44700000000000001</v>
      </c>
      <c r="BK312" s="154">
        <v>0.14699999999999999</v>
      </c>
      <c r="BL312" s="154">
        <v>8.1000000000000003E-2</v>
      </c>
      <c r="BM312" s="154">
        <v>6.0999999999999999E-2</v>
      </c>
      <c r="BN312" s="154">
        <v>0.36399999999999999</v>
      </c>
      <c r="DU312" s="4"/>
      <c r="DZ312" s="196"/>
      <c r="EA312" s="196"/>
      <c r="EB312" s="196"/>
      <c r="EC312" s="196"/>
      <c r="ED312" s="196"/>
      <c r="EE312" s="196"/>
    </row>
    <row r="313" spans="30:135" ht="13" x14ac:dyDescent="0.15">
      <c r="AD313" s="144">
        <f t="shared" si="94"/>
        <v>88.913043478260875</v>
      </c>
      <c r="AE313" s="144">
        <f t="shared" si="95"/>
        <v>75.110024449877756</v>
      </c>
      <c r="AF313" s="149">
        <v>234</v>
      </c>
      <c r="AG313" s="150" t="s">
        <v>517</v>
      </c>
      <c r="AH313" s="149">
        <v>23</v>
      </c>
      <c r="AI313" s="151">
        <v>1</v>
      </c>
      <c r="AJ313" s="152">
        <v>2045</v>
      </c>
      <c r="AK313" s="152">
        <v>1536</v>
      </c>
      <c r="AL313" s="149">
        <v>0.751</v>
      </c>
      <c r="AM313" s="152">
        <v>925</v>
      </c>
      <c r="AN313" s="152">
        <v>561</v>
      </c>
      <c r="AO313" s="152">
        <v>1486</v>
      </c>
      <c r="AP313" s="153">
        <v>0.378</v>
      </c>
      <c r="AQ313" s="153">
        <v>0.42299999999999999</v>
      </c>
      <c r="AR313" s="154">
        <v>0.17799999999999999</v>
      </c>
      <c r="AS313" s="154">
        <v>0.109</v>
      </c>
      <c r="AT313" s="154">
        <v>8.4000000000000005E-2</v>
      </c>
      <c r="AU313" s="154">
        <v>0.35899999999999999</v>
      </c>
      <c r="AW313" s="196"/>
      <c r="AX313" s="144">
        <f t="shared" si="96"/>
        <v>81.339439038351458</v>
      </c>
      <c r="AY313" s="149">
        <v>234</v>
      </c>
      <c r="AZ313" s="150" t="s">
        <v>353</v>
      </c>
      <c r="BA313" s="149">
        <v>23</v>
      </c>
      <c r="BB313" s="151">
        <v>1</v>
      </c>
      <c r="BC313" s="152">
        <v>1747</v>
      </c>
      <c r="BD313" s="152">
        <v>1421</v>
      </c>
      <c r="BE313" s="149">
        <v>0.81299999999999994</v>
      </c>
      <c r="BF313" s="152">
        <v>723</v>
      </c>
      <c r="BG313" s="152">
        <v>538</v>
      </c>
      <c r="BH313" s="152">
        <v>1261</v>
      </c>
      <c r="BI313" s="153">
        <v>0.42699999999999999</v>
      </c>
      <c r="BJ313" s="153">
        <v>0.47399999999999998</v>
      </c>
      <c r="BK313" s="154">
        <v>0.193</v>
      </c>
      <c r="BL313" s="154">
        <v>0.10199999999999999</v>
      </c>
      <c r="BM313" s="154">
        <v>7.9000000000000001E-2</v>
      </c>
      <c r="BN313" s="154">
        <v>0.38500000000000001</v>
      </c>
      <c r="DU313" s="4"/>
      <c r="DZ313" s="196"/>
      <c r="EA313" s="196"/>
      <c r="EB313" s="196"/>
      <c r="EC313" s="196"/>
      <c r="ED313" s="196"/>
      <c r="EE313" s="196"/>
    </row>
    <row r="314" spans="30:135" ht="13" x14ac:dyDescent="0.15">
      <c r="AD314" s="144">
        <f t="shared" si="94"/>
        <v>85.111111111111114</v>
      </c>
      <c r="AE314" s="144">
        <f t="shared" si="95"/>
        <v>75</v>
      </c>
      <c r="AF314" s="149">
        <v>235</v>
      </c>
      <c r="AG314" s="150" t="s">
        <v>349</v>
      </c>
      <c r="AH314" s="149">
        <v>18</v>
      </c>
      <c r="AI314" s="151">
        <v>1</v>
      </c>
      <c r="AJ314" s="152">
        <v>1532</v>
      </c>
      <c r="AK314" s="152">
        <v>1149</v>
      </c>
      <c r="AL314" s="149">
        <v>0.75</v>
      </c>
      <c r="AM314" s="152">
        <v>684</v>
      </c>
      <c r="AN314" s="152">
        <v>432</v>
      </c>
      <c r="AO314" s="152">
        <v>1116</v>
      </c>
      <c r="AP314" s="153">
        <v>0.38700000000000001</v>
      </c>
      <c r="AQ314" s="153">
        <v>0.43099999999999999</v>
      </c>
      <c r="AR314" s="154">
        <v>0.183</v>
      </c>
      <c r="AS314" s="154">
        <v>0.107</v>
      </c>
      <c r="AT314" s="154">
        <v>9.0999999999999998E-2</v>
      </c>
      <c r="AU314" s="154">
        <v>0.35799999999999998</v>
      </c>
      <c r="AW314" s="196"/>
      <c r="AX314" s="144">
        <f t="shared" si="96"/>
        <v>81.32678132678133</v>
      </c>
      <c r="AY314" s="149">
        <v>235</v>
      </c>
      <c r="AZ314" s="150" t="s">
        <v>437</v>
      </c>
      <c r="BA314" s="149">
        <v>20</v>
      </c>
      <c r="BB314" s="151">
        <v>1</v>
      </c>
      <c r="BC314" s="152">
        <v>1628</v>
      </c>
      <c r="BD314" s="152">
        <v>1324</v>
      </c>
      <c r="BE314" s="149">
        <v>0.81299999999999994</v>
      </c>
      <c r="BF314" s="152">
        <v>708</v>
      </c>
      <c r="BG314" s="152">
        <v>467</v>
      </c>
      <c r="BH314" s="152">
        <v>1175</v>
      </c>
      <c r="BI314" s="153">
        <v>0.39700000000000002</v>
      </c>
      <c r="BJ314" s="153">
        <v>0.46800000000000003</v>
      </c>
      <c r="BK314" s="154">
        <v>0.187</v>
      </c>
      <c r="BL314" s="154">
        <v>0.104</v>
      </c>
      <c r="BM314" s="154">
        <v>7.6999999999999999E-2</v>
      </c>
      <c r="BN314" s="155">
        <v>0.37</v>
      </c>
      <c r="DU314" s="4"/>
      <c r="DZ314" s="196"/>
      <c r="EA314" s="196"/>
      <c r="EB314" s="196"/>
      <c r="EC314" s="196"/>
      <c r="ED314" s="196"/>
      <c r="EE314" s="196"/>
    </row>
    <row r="315" spans="30:135" ht="13" x14ac:dyDescent="0.15">
      <c r="AD315" s="144">
        <f t="shared" si="94"/>
        <v>86.25</v>
      </c>
      <c r="AE315" s="144">
        <f t="shared" si="95"/>
        <v>74.830917874396135</v>
      </c>
      <c r="AF315" s="149">
        <v>236</v>
      </c>
      <c r="AG315" s="150" t="s">
        <v>540</v>
      </c>
      <c r="AH315" s="149">
        <v>24</v>
      </c>
      <c r="AI315" s="151">
        <v>1</v>
      </c>
      <c r="AJ315" s="152">
        <v>2070</v>
      </c>
      <c r="AK315" s="152">
        <v>1549</v>
      </c>
      <c r="AL315" s="149">
        <v>0.748</v>
      </c>
      <c r="AM315" s="152">
        <v>941</v>
      </c>
      <c r="AN315" s="152">
        <v>535</v>
      </c>
      <c r="AO315" s="152">
        <v>1476</v>
      </c>
      <c r="AP315" s="153">
        <v>0.36199999999999999</v>
      </c>
      <c r="AQ315" s="153">
        <v>0.42299999999999999</v>
      </c>
      <c r="AR315" s="154">
        <v>0.187</v>
      </c>
      <c r="AS315" s="154">
        <v>0.11899999999999999</v>
      </c>
      <c r="AT315" s="154">
        <v>8.7999999999999995E-2</v>
      </c>
      <c r="AU315" s="154">
        <v>0.34499999999999997</v>
      </c>
      <c r="AW315" s="196"/>
      <c r="AX315" s="144">
        <f t="shared" si="96"/>
        <v>81.287970838396106</v>
      </c>
      <c r="AY315" s="149">
        <v>236</v>
      </c>
      <c r="AZ315" s="150" t="s">
        <v>486</v>
      </c>
      <c r="BA315" s="149">
        <v>20</v>
      </c>
      <c r="BB315" s="151">
        <v>1</v>
      </c>
      <c r="BC315" s="152">
        <v>1646</v>
      </c>
      <c r="BD315" s="152">
        <v>1338</v>
      </c>
      <c r="BE315" s="149">
        <v>0.81299999999999994</v>
      </c>
      <c r="BF315" s="152">
        <v>720</v>
      </c>
      <c r="BG315" s="152">
        <v>525</v>
      </c>
      <c r="BH315" s="152">
        <v>1245</v>
      </c>
      <c r="BI315" s="153">
        <v>0.42199999999999999</v>
      </c>
      <c r="BJ315" s="153">
        <v>0.46600000000000003</v>
      </c>
      <c r="BK315" s="154">
        <v>0.17299999999999999</v>
      </c>
      <c r="BL315" s="154">
        <v>8.8999999999999996E-2</v>
      </c>
      <c r="BM315" s="155">
        <v>0.08</v>
      </c>
      <c r="BN315" s="155">
        <v>0.38</v>
      </c>
      <c r="DU315" s="4"/>
      <c r="DZ315" s="196"/>
      <c r="EA315" s="196"/>
      <c r="EB315" s="196"/>
      <c r="EC315" s="196"/>
      <c r="ED315" s="196"/>
      <c r="EE315" s="196"/>
    </row>
    <row r="316" spans="30:135" ht="13" x14ac:dyDescent="0.15">
      <c r="AD316" s="144">
        <f t="shared" si="94"/>
        <v>86.478260869565219</v>
      </c>
      <c r="AE316" s="144">
        <f t="shared" si="95"/>
        <v>74.811463046757169</v>
      </c>
      <c r="AF316" s="149">
        <v>237</v>
      </c>
      <c r="AG316" s="150" t="s">
        <v>553</v>
      </c>
      <c r="AH316" s="149">
        <v>23</v>
      </c>
      <c r="AI316" s="151">
        <v>1</v>
      </c>
      <c r="AJ316" s="152">
        <v>1989</v>
      </c>
      <c r="AK316" s="152">
        <v>1488</v>
      </c>
      <c r="AL316" s="149">
        <v>0.748</v>
      </c>
      <c r="AM316" s="152">
        <v>919</v>
      </c>
      <c r="AN316" s="152">
        <v>551</v>
      </c>
      <c r="AO316" s="152">
        <v>1470</v>
      </c>
      <c r="AP316" s="153">
        <v>0.375</v>
      </c>
      <c r="AQ316" s="153">
        <v>0.41199999999999998</v>
      </c>
      <c r="AR316" s="154">
        <v>0.17699999999999999</v>
      </c>
      <c r="AS316" s="155">
        <v>0.11</v>
      </c>
      <c r="AT316" s="154">
        <v>9.5000000000000001E-2</v>
      </c>
      <c r="AU316" s="154">
        <v>0.35399999999999998</v>
      </c>
      <c r="AW316" s="196"/>
      <c r="AX316" s="144">
        <f t="shared" si="96"/>
        <v>81.272822117892545</v>
      </c>
      <c r="AY316" s="149">
        <v>237</v>
      </c>
      <c r="AZ316" s="150" t="s">
        <v>324</v>
      </c>
      <c r="BA316" s="149">
        <v>23</v>
      </c>
      <c r="BB316" s="151">
        <v>1</v>
      </c>
      <c r="BC316" s="152">
        <v>1917</v>
      </c>
      <c r="BD316" s="152">
        <v>1558</v>
      </c>
      <c r="BE316" s="149">
        <v>0.81299999999999994</v>
      </c>
      <c r="BF316" s="152">
        <v>813</v>
      </c>
      <c r="BG316" s="152">
        <v>573</v>
      </c>
      <c r="BH316" s="152">
        <v>1386</v>
      </c>
      <c r="BI316" s="153">
        <v>0.41299999999999998</v>
      </c>
      <c r="BJ316" s="153">
        <v>0.45900000000000002</v>
      </c>
      <c r="BK316" s="154">
        <v>0.184</v>
      </c>
      <c r="BL316" s="154">
        <v>0.109</v>
      </c>
      <c r="BM316" s="154">
        <v>7.9000000000000001E-2</v>
      </c>
      <c r="BN316" s="154">
        <v>0.38400000000000001</v>
      </c>
      <c r="DU316" s="4"/>
      <c r="DZ316" s="196"/>
      <c r="EA316" s="196"/>
      <c r="EB316" s="196"/>
      <c r="EC316" s="196"/>
      <c r="ED316" s="196"/>
      <c r="EE316" s="196"/>
    </row>
    <row r="317" spans="30:135" ht="13" x14ac:dyDescent="0.15">
      <c r="AD317" s="144">
        <f t="shared" si="94"/>
        <v>84.45</v>
      </c>
      <c r="AE317" s="144">
        <f t="shared" si="95"/>
        <v>74.837181764357609</v>
      </c>
      <c r="AF317" s="149">
        <v>238</v>
      </c>
      <c r="AG317" s="150" t="s">
        <v>554</v>
      </c>
      <c r="AH317" s="149">
        <v>20</v>
      </c>
      <c r="AI317" s="151">
        <v>1</v>
      </c>
      <c r="AJ317" s="152">
        <v>1689</v>
      </c>
      <c r="AK317" s="152">
        <v>1264</v>
      </c>
      <c r="AL317" s="149">
        <v>0.748</v>
      </c>
      <c r="AM317" s="152">
        <v>765</v>
      </c>
      <c r="AN317" s="152">
        <v>440</v>
      </c>
      <c r="AO317" s="152">
        <v>1205</v>
      </c>
      <c r="AP317" s="153">
        <v>0.36499999999999999</v>
      </c>
      <c r="AQ317" s="151">
        <v>0.41</v>
      </c>
      <c r="AR317" s="154">
        <v>0.185</v>
      </c>
      <c r="AS317" s="154">
        <v>0.115</v>
      </c>
      <c r="AT317" s="155">
        <v>0.08</v>
      </c>
      <c r="AU317" s="154">
        <v>0.35499999999999998</v>
      </c>
      <c r="AW317" s="196"/>
      <c r="AX317" s="144">
        <f t="shared" si="96"/>
        <v>81.312889314805943</v>
      </c>
      <c r="AY317" s="149">
        <v>238</v>
      </c>
      <c r="AZ317" s="150" t="s">
        <v>388</v>
      </c>
      <c r="BA317" s="149">
        <v>25</v>
      </c>
      <c r="BB317" s="151">
        <v>1</v>
      </c>
      <c r="BC317" s="152">
        <v>2087</v>
      </c>
      <c r="BD317" s="152">
        <v>1697</v>
      </c>
      <c r="BE317" s="149">
        <v>0.81299999999999994</v>
      </c>
      <c r="BF317" s="152">
        <v>938</v>
      </c>
      <c r="BG317" s="152">
        <v>649</v>
      </c>
      <c r="BH317" s="152">
        <v>1587</v>
      </c>
      <c r="BI317" s="153">
        <v>0.40899999999999997</v>
      </c>
      <c r="BJ317" s="153">
        <v>0.45400000000000001</v>
      </c>
      <c r="BK317" s="154">
        <v>0.16300000000000001</v>
      </c>
      <c r="BL317" s="154">
        <v>9.6000000000000002E-2</v>
      </c>
      <c r="BM317" s="154">
        <v>7.3999999999999996E-2</v>
      </c>
      <c r="BN317" s="154">
        <v>0.38100000000000001</v>
      </c>
      <c r="DU317" s="4"/>
      <c r="DZ317" s="196"/>
      <c r="EA317" s="196"/>
      <c r="EB317" s="196"/>
      <c r="EC317" s="196"/>
      <c r="ED317" s="196"/>
      <c r="EE317" s="196"/>
    </row>
    <row r="318" spans="30:135" ht="13" x14ac:dyDescent="0.15">
      <c r="AD318" s="144">
        <f t="shared" si="94"/>
        <v>83.5</v>
      </c>
      <c r="AE318" s="144">
        <f t="shared" si="95"/>
        <v>74.750499001996005</v>
      </c>
      <c r="AF318" s="149">
        <v>239</v>
      </c>
      <c r="AG318" s="150" t="s">
        <v>354</v>
      </c>
      <c r="AH318" s="149">
        <v>24</v>
      </c>
      <c r="AI318" s="151">
        <v>1</v>
      </c>
      <c r="AJ318" s="152">
        <v>2004</v>
      </c>
      <c r="AK318" s="152">
        <v>1498</v>
      </c>
      <c r="AL318" s="149">
        <v>0.748</v>
      </c>
      <c r="AM318" s="152">
        <v>850</v>
      </c>
      <c r="AN318" s="152">
        <v>530</v>
      </c>
      <c r="AO318" s="152">
        <v>1380</v>
      </c>
      <c r="AP318" s="153">
        <v>0.38400000000000001</v>
      </c>
      <c r="AQ318" s="153">
        <v>0.44800000000000001</v>
      </c>
      <c r="AR318" s="154">
        <v>0.21299999999999999</v>
      </c>
      <c r="AS318" s="154">
        <v>0.113</v>
      </c>
      <c r="AT318" s="155">
        <v>0.09</v>
      </c>
      <c r="AU318" s="154">
        <v>0.34799999999999998</v>
      </c>
      <c r="AW318" s="196"/>
      <c r="AX318" s="144">
        <f t="shared" si="96"/>
        <v>81.405405405405403</v>
      </c>
      <c r="AY318" s="149">
        <v>239</v>
      </c>
      <c r="AZ318" s="150" t="s">
        <v>555</v>
      </c>
      <c r="BA318" s="149">
        <v>23</v>
      </c>
      <c r="BB318" s="151">
        <v>1</v>
      </c>
      <c r="BC318" s="152">
        <v>1850</v>
      </c>
      <c r="BD318" s="152">
        <v>1506</v>
      </c>
      <c r="BE318" s="149">
        <v>0.81399999999999995</v>
      </c>
      <c r="BF318" s="152">
        <v>772</v>
      </c>
      <c r="BG318" s="152">
        <v>543</v>
      </c>
      <c r="BH318" s="152">
        <v>1315</v>
      </c>
      <c r="BI318" s="153">
        <v>0.41299999999999998</v>
      </c>
      <c r="BJ318" s="153">
        <v>0.46500000000000002</v>
      </c>
      <c r="BK318" s="154">
        <v>0.189</v>
      </c>
      <c r="BL318" s="154">
        <v>0.121</v>
      </c>
      <c r="BM318" s="155">
        <v>0.09</v>
      </c>
      <c r="BN318" s="155">
        <v>0.38</v>
      </c>
      <c r="DU318" s="4"/>
      <c r="DZ318" s="196"/>
      <c r="EA318" s="196"/>
      <c r="EB318" s="196"/>
      <c r="EC318" s="196"/>
      <c r="ED318" s="196"/>
      <c r="EE318" s="196"/>
    </row>
    <row r="319" spans="30:135" ht="13" x14ac:dyDescent="0.15">
      <c r="AD319" s="144">
        <f t="shared" si="94"/>
        <v>77.529411764705884</v>
      </c>
      <c r="AE319" s="144">
        <f t="shared" si="95"/>
        <v>74.81031866464339</v>
      </c>
      <c r="AF319" s="149">
        <v>240</v>
      </c>
      <c r="AG319" s="150" t="s">
        <v>222</v>
      </c>
      <c r="AH319" s="149">
        <v>17</v>
      </c>
      <c r="AI319" s="151">
        <v>1</v>
      </c>
      <c r="AJ319" s="152">
        <v>1318</v>
      </c>
      <c r="AK319" s="152">
        <v>986</v>
      </c>
      <c r="AL319" s="149">
        <v>0.748</v>
      </c>
      <c r="AM319" s="152">
        <v>524</v>
      </c>
      <c r="AN319" s="152">
        <v>360</v>
      </c>
      <c r="AO319" s="152">
        <v>884</v>
      </c>
      <c r="AP319" s="153">
        <v>0.40699999999999997</v>
      </c>
      <c r="AQ319" s="153">
        <v>0.442</v>
      </c>
      <c r="AR319" s="154">
        <v>0.222</v>
      </c>
      <c r="AS319" s="154">
        <v>0.125</v>
      </c>
      <c r="AT319" s="154">
        <v>9.7000000000000003E-2</v>
      </c>
      <c r="AU319" s="154">
        <v>0.36799999999999999</v>
      </c>
      <c r="AW319" s="196"/>
      <c r="AX319" s="144">
        <f t="shared" si="96"/>
        <v>81.728665207877455</v>
      </c>
      <c r="AY319" s="149">
        <v>240</v>
      </c>
      <c r="AZ319" s="150" t="s">
        <v>471</v>
      </c>
      <c r="BA319" s="149">
        <v>23</v>
      </c>
      <c r="BB319" s="151">
        <v>1</v>
      </c>
      <c r="BC319" s="152">
        <v>1828</v>
      </c>
      <c r="BD319" s="152">
        <v>1494</v>
      </c>
      <c r="BE319" s="149">
        <v>0.81699999999999995</v>
      </c>
      <c r="BF319" s="152">
        <v>759</v>
      </c>
      <c r="BG319" s="152">
        <v>555</v>
      </c>
      <c r="BH319" s="152">
        <v>1314</v>
      </c>
      <c r="BI319" s="153">
        <v>0.42199999999999999</v>
      </c>
      <c r="BJ319" s="153">
        <v>0.48199999999999998</v>
      </c>
      <c r="BK319" s="154">
        <v>0.20200000000000001</v>
      </c>
      <c r="BL319" s="154">
        <v>9.1999999999999998E-2</v>
      </c>
      <c r="BM319" s="154">
        <v>7.1999999999999995E-2</v>
      </c>
      <c r="BN319" s="154">
        <v>0.379</v>
      </c>
      <c r="DU319" s="4"/>
      <c r="DZ319" s="196"/>
      <c r="EA319" s="196"/>
      <c r="EB319" s="196"/>
      <c r="EC319" s="196"/>
      <c r="ED319" s="196"/>
      <c r="EE319" s="196"/>
    </row>
    <row r="320" spans="30:135" ht="13" x14ac:dyDescent="0.15">
      <c r="AD320" s="144">
        <f t="shared" si="94"/>
        <v>78.826086956521735</v>
      </c>
      <c r="AE320" s="144">
        <f t="shared" si="95"/>
        <v>74.738003309431875</v>
      </c>
      <c r="AF320" s="149">
        <v>241</v>
      </c>
      <c r="AG320" s="150" t="s">
        <v>537</v>
      </c>
      <c r="AH320" s="149">
        <v>23</v>
      </c>
      <c r="AI320" s="151">
        <v>1</v>
      </c>
      <c r="AJ320" s="152">
        <v>1813</v>
      </c>
      <c r="AK320" s="152">
        <v>1355</v>
      </c>
      <c r="AL320" s="149">
        <v>0.747</v>
      </c>
      <c r="AM320" s="152">
        <v>786</v>
      </c>
      <c r="AN320" s="152">
        <v>492</v>
      </c>
      <c r="AO320" s="152">
        <v>1278</v>
      </c>
      <c r="AP320" s="153">
        <v>0.38500000000000001</v>
      </c>
      <c r="AQ320" s="153">
        <v>0.42899999999999999</v>
      </c>
      <c r="AR320" s="154">
        <v>0.20499999999999999</v>
      </c>
      <c r="AS320" s="154">
        <v>0.10299999999999999</v>
      </c>
      <c r="AT320" s="154">
        <v>7.6999999999999999E-2</v>
      </c>
      <c r="AU320" s="154">
        <v>0.35399999999999998</v>
      </c>
      <c r="AW320" s="196"/>
      <c r="AX320" s="144">
        <f t="shared" si="96"/>
        <v>81.834640917320456</v>
      </c>
      <c r="AY320" s="149">
        <v>241</v>
      </c>
      <c r="AZ320" s="150" t="s">
        <v>475</v>
      </c>
      <c r="BA320" s="149">
        <v>21</v>
      </c>
      <c r="BB320" s="151">
        <v>1</v>
      </c>
      <c r="BC320" s="152">
        <v>1657</v>
      </c>
      <c r="BD320" s="152">
        <v>1356</v>
      </c>
      <c r="BE320" s="149">
        <v>0.81799999999999995</v>
      </c>
      <c r="BF320" s="152">
        <v>715</v>
      </c>
      <c r="BG320" s="152">
        <v>488</v>
      </c>
      <c r="BH320" s="152">
        <v>1203</v>
      </c>
      <c r="BI320" s="153">
        <v>0.40600000000000003</v>
      </c>
      <c r="BJ320" s="153">
        <v>0.45900000000000002</v>
      </c>
      <c r="BK320" s="154">
        <v>0.182</v>
      </c>
      <c r="BL320" s="154">
        <v>0.113</v>
      </c>
      <c r="BM320" s="154">
        <v>8.4000000000000005E-2</v>
      </c>
      <c r="BN320" s="155">
        <v>0.38</v>
      </c>
      <c r="DU320" s="4"/>
      <c r="DZ320" s="196"/>
      <c r="EA320" s="196"/>
      <c r="EB320" s="196"/>
      <c r="EC320" s="196"/>
      <c r="ED320" s="196"/>
      <c r="EE320" s="196"/>
    </row>
    <row r="321" spans="30:135" ht="13" x14ac:dyDescent="0.15">
      <c r="AD321" s="144">
        <f t="shared" si="94"/>
        <v>77.333333333333329</v>
      </c>
      <c r="AE321" s="144">
        <f t="shared" si="95"/>
        <v>74.640804597701148</v>
      </c>
      <c r="AF321" s="149">
        <v>242</v>
      </c>
      <c r="AG321" s="150" t="s">
        <v>556</v>
      </c>
      <c r="AH321" s="149">
        <v>18</v>
      </c>
      <c r="AI321" s="151">
        <v>1</v>
      </c>
      <c r="AJ321" s="152">
        <v>1392</v>
      </c>
      <c r="AK321" s="152">
        <v>1039</v>
      </c>
      <c r="AL321" s="149">
        <v>0.746</v>
      </c>
      <c r="AM321" s="152">
        <v>632</v>
      </c>
      <c r="AN321" s="152">
        <v>363</v>
      </c>
      <c r="AO321" s="152">
        <v>995</v>
      </c>
      <c r="AP321" s="153">
        <v>0.36499999999999999</v>
      </c>
      <c r="AQ321" s="153">
        <v>0.434</v>
      </c>
      <c r="AR321" s="155">
        <v>0.21</v>
      </c>
      <c r="AS321" s="154">
        <v>9.8000000000000004E-2</v>
      </c>
      <c r="AT321" s="154">
        <v>8.7999999999999995E-2</v>
      </c>
      <c r="AU321" s="154">
        <v>0.32800000000000001</v>
      </c>
      <c r="AW321" s="196"/>
      <c r="AX321" s="144">
        <f t="shared" si="96"/>
        <v>81.923714759535656</v>
      </c>
      <c r="AY321" s="149">
        <v>242</v>
      </c>
      <c r="AZ321" s="150" t="s">
        <v>272</v>
      </c>
      <c r="BA321" s="149">
        <v>21</v>
      </c>
      <c r="BB321" s="151">
        <v>1</v>
      </c>
      <c r="BC321" s="152">
        <v>1809</v>
      </c>
      <c r="BD321" s="152">
        <v>1482</v>
      </c>
      <c r="BE321" s="149">
        <v>0.81899999999999995</v>
      </c>
      <c r="BF321" s="152">
        <v>821</v>
      </c>
      <c r="BG321" s="152">
        <v>578</v>
      </c>
      <c r="BH321" s="152">
        <v>1399</v>
      </c>
      <c r="BI321" s="153">
        <v>0.41299999999999998</v>
      </c>
      <c r="BJ321" s="153">
        <v>0.46600000000000003</v>
      </c>
      <c r="BK321" s="154">
        <v>0.16300000000000001</v>
      </c>
      <c r="BL321" s="154">
        <v>7.5999999999999998E-2</v>
      </c>
      <c r="BM321" s="154">
        <v>6.2E-2</v>
      </c>
      <c r="BN321" s="154">
        <v>0.376</v>
      </c>
      <c r="DU321" s="4"/>
      <c r="DZ321" s="196"/>
      <c r="EA321" s="196"/>
      <c r="EB321" s="196"/>
      <c r="EC321" s="196"/>
      <c r="ED321" s="196"/>
      <c r="EE321" s="196"/>
    </row>
    <row r="322" spans="30:135" ht="13" x14ac:dyDescent="0.15">
      <c r="AD322" s="144">
        <f t="shared" si="94"/>
        <v>88.611111111111114</v>
      </c>
      <c r="AE322" s="144">
        <f t="shared" si="95"/>
        <v>74.608150470219442</v>
      </c>
      <c r="AF322" s="149">
        <v>243</v>
      </c>
      <c r="AG322" s="150" t="s">
        <v>557</v>
      </c>
      <c r="AH322" s="149">
        <v>18</v>
      </c>
      <c r="AI322" s="151">
        <v>1</v>
      </c>
      <c r="AJ322" s="152">
        <v>1595</v>
      </c>
      <c r="AK322" s="152">
        <v>1190</v>
      </c>
      <c r="AL322" s="149">
        <v>0.746</v>
      </c>
      <c r="AM322" s="152">
        <v>713</v>
      </c>
      <c r="AN322" s="152">
        <v>438</v>
      </c>
      <c r="AO322" s="152">
        <v>1151</v>
      </c>
      <c r="AP322" s="153">
        <v>0.38100000000000001</v>
      </c>
      <c r="AQ322" s="153">
        <v>0.43099999999999999</v>
      </c>
      <c r="AR322" s="154">
        <v>0.19400000000000001</v>
      </c>
      <c r="AS322" s="154">
        <v>0.104</v>
      </c>
      <c r="AT322" s="154">
        <v>8.6999999999999994E-2</v>
      </c>
      <c r="AU322" s="154">
        <v>0.34699999999999998</v>
      </c>
      <c r="AW322" s="196"/>
      <c r="AX322" s="144">
        <f t="shared" si="96"/>
        <v>82.073265783320352</v>
      </c>
      <c r="AY322" s="149">
        <v>243</v>
      </c>
      <c r="AZ322" s="150" t="s">
        <v>401</v>
      </c>
      <c r="BA322" s="149">
        <v>18</v>
      </c>
      <c r="BB322" s="151">
        <v>1</v>
      </c>
      <c r="BC322" s="152">
        <v>1283</v>
      </c>
      <c r="BD322" s="152">
        <v>1053</v>
      </c>
      <c r="BE322" s="149">
        <v>0.82099999999999995</v>
      </c>
      <c r="BF322" s="152">
        <v>554</v>
      </c>
      <c r="BG322" s="152">
        <v>391</v>
      </c>
      <c r="BH322" s="152">
        <v>945</v>
      </c>
      <c r="BI322" s="153">
        <v>0.41399999999999998</v>
      </c>
      <c r="BJ322" s="153">
        <v>0.47599999999999998</v>
      </c>
      <c r="BK322" s="154">
        <v>0.193</v>
      </c>
      <c r="BL322" s="154">
        <v>8.2000000000000003E-2</v>
      </c>
      <c r="BM322" s="154">
        <v>6.8000000000000005E-2</v>
      </c>
      <c r="BN322" s="155">
        <v>0.37</v>
      </c>
      <c r="DU322" s="4"/>
      <c r="DZ322" s="196"/>
      <c r="EA322" s="196"/>
      <c r="EB322" s="196"/>
      <c r="EC322" s="196"/>
      <c r="ED322" s="196"/>
      <c r="EE322" s="196"/>
    </row>
    <row r="323" spans="30:135" ht="13" x14ac:dyDescent="0.15">
      <c r="AD323" s="144">
        <f t="shared" si="94"/>
        <v>83.545454545454561</v>
      </c>
      <c r="AE323" s="144">
        <f t="shared" si="95"/>
        <v>74.646354733405872</v>
      </c>
      <c r="AF323" s="149">
        <v>244</v>
      </c>
      <c r="AG323" s="150" t="s">
        <v>344</v>
      </c>
      <c r="AH323" s="149">
        <v>22</v>
      </c>
      <c r="AI323" s="151">
        <v>1</v>
      </c>
      <c r="AJ323" s="152">
        <v>1838</v>
      </c>
      <c r="AK323" s="152">
        <v>1372</v>
      </c>
      <c r="AL323" s="149">
        <v>0.746</v>
      </c>
      <c r="AM323" s="152">
        <v>820</v>
      </c>
      <c r="AN323" s="152">
        <v>516</v>
      </c>
      <c r="AO323" s="152">
        <v>1336</v>
      </c>
      <c r="AP323" s="153">
        <v>0.38600000000000001</v>
      </c>
      <c r="AQ323" s="153">
        <v>0.41899999999999998</v>
      </c>
      <c r="AR323" s="154">
        <v>0.17199999999999999</v>
      </c>
      <c r="AS323" s="154">
        <v>0.124</v>
      </c>
      <c r="AT323" s="155">
        <v>0.1</v>
      </c>
      <c r="AU323" s="154">
        <v>0.371</v>
      </c>
      <c r="AW323" s="196"/>
      <c r="AX323" s="144">
        <f t="shared" si="96"/>
        <v>82.223701731025301</v>
      </c>
      <c r="AY323" s="149">
        <v>244</v>
      </c>
      <c r="AZ323" s="150" t="s">
        <v>558</v>
      </c>
      <c r="BA323" s="149">
        <v>18</v>
      </c>
      <c r="BB323" s="151">
        <v>1</v>
      </c>
      <c r="BC323" s="152">
        <v>1502</v>
      </c>
      <c r="BD323" s="152">
        <v>1235</v>
      </c>
      <c r="BE323" s="149">
        <v>0.82199999999999995</v>
      </c>
      <c r="BF323" s="152">
        <v>617</v>
      </c>
      <c r="BG323" s="152">
        <v>427</v>
      </c>
      <c r="BH323" s="152">
        <v>1044</v>
      </c>
      <c r="BI323" s="153">
        <v>0.40899999999999997</v>
      </c>
      <c r="BJ323" s="153">
        <v>0.47699999999999998</v>
      </c>
      <c r="BK323" s="154">
        <v>0.20100000000000001</v>
      </c>
      <c r="BL323" s="154">
        <v>0.126</v>
      </c>
      <c r="BM323" s="154">
        <v>0.10100000000000001</v>
      </c>
      <c r="BN323" s="154">
        <v>0.376</v>
      </c>
      <c r="DU323" s="4"/>
      <c r="DZ323" s="196"/>
      <c r="EA323" s="196"/>
      <c r="EB323" s="196"/>
      <c r="EC323" s="196"/>
      <c r="ED323" s="196"/>
      <c r="EE323" s="196"/>
    </row>
    <row r="324" spans="30:135" ht="13" x14ac:dyDescent="0.15">
      <c r="AD324" s="144">
        <f t="shared" si="94"/>
        <v>77.27272727272728</v>
      </c>
      <c r="AE324" s="144">
        <f t="shared" si="95"/>
        <v>74.470588235294116</v>
      </c>
      <c r="AF324" s="149">
        <v>245</v>
      </c>
      <c r="AG324" s="150" t="s">
        <v>547</v>
      </c>
      <c r="AH324" s="149">
        <v>22</v>
      </c>
      <c r="AI324" s="151">
        <v>1</v>
      </c>
      <c r="AJ324" s="152">
        <v>1700</v>
      </c>
      <c r="AK324" s="152">
        <v>1266</v>
      </c>
      <c r="AL324" s="149">
        <v>0.745</v>
      </c>
      <c r="AM324" s="152">
        <v>727</v>
      </c>
      <c r="AN324" s="152">
        <v>456</v>
      </c>
      <c r="AO324" s="152">
        <v>1183</v>
      </c>
      <c r="AP324" s="153">
        <v>0.38500000000000001</v>
      </c>
      <c r="AQ324" s="153">
        <v>0.433</v>
      </c>
      <c r="AR324" s="154">
        <v>0.21299999999999999</v>
      </c>
      <c r="AS324" s="154">
        <v>0.108</v>
      </c>
      <c r="AT324" s="154">
        <v>8.4000000000000005E-2</v>
      </c>
      <c r="AU324" s="154">
        <v>0.34899999999999998</v>
      </c>
      <c r="AW324" s="196"/>
      <c r="AX324" s="144">
        <f t="shared" si="96"/>
        <v>82.179341657207715</v>
      </c>
      <c r="AY324" s="149">
        <v>245</v>
      </c>
      <c r="AZ324" s="150" t="s">
        <v>559</v>
      </c>
      <c r="BA324" s="149">
        <v>11</v>
      </c>
      <c r="BB324" s="151">
        <v>1</v>
      </c>
      <c r="BC324" s="152">
        <v>881</v>
      </c>
      <c r="BD324" s="152">
        <v>724</v>
      </c>
      <c r="BE324" s="149">
        <v>0.82199999999999995</v>
      </c>
      <c r="BF324" s="152">
        <v>378</v>
      </c>
      <c r="BG324" s="152">
        <v>275</v>
      </c>
      <c r="BH324" s="152">
        <v>653</v>
      </c>
      <c r="BI324" s="153">
        <v>0.42099999999999999</v>
      </c>
      <c r="BJ324" s="153">
        <v>0.47199999999999998</v>
      </c>
      <c r="BK324" s="154">
        <v>0.183</v>
      </c>
      <c r="BL324" s="154">
        <v>9.6000000000000002E-2</v>
      </c>
      <c r="BM324" s="154">
        <v>7.5999999999999998E-2</v>
      </c>
      <c r="BN324" s="154">
        <v>0.378</v>
      </c>
      <c r="DU324" s="4"/>
      <c r="DZ324" s="196"/>
      <c r="EA324" s="196"/>
      <c r="EB324" s="196"/>
      <c r="EC324" s="196"/>
      <c r="ED324" s="196"/>
      <c r="EE324" s="196"/>
    </row>
    <row r="325" spans="30:135" ht="13" x14ac:dyDescent="0.15">
      <c r="AD325" s="144">
        <f t="shared" si="94"/>
        <v>79.521739130434781</v>
      </c>
      <c r="AE325" s="144">
        <f t="shared" si="95"/>
        <v>74.466921815199555</v>
      </c>
      <c r="AF325" s="149">
        <v>246</v>
      </c>
      <c r="AG325" s="150" t="s">
        <v>477</v>
      </c>
      <c r="AH325" s="149">
        <v>23</v>
      </c>
      <c r="AI325" s="151">
        <v>1</v>
      </c>
      <c r="AJ325" s="152">
        <v>1829</v>
      </c>
      <c r="AK325" s="152">
        <v>1362</v>
      </c>
      <c r="AL325" s="149">
        <v>0.745</v>
      </c>
      <c r="AM325" s="152">
        <v>770</v>
      </c>
      <c r="AN325" s="152">
        <v>503</v>
      </c>
      <c r="AO325" s="152">
        <v>1273</v>
      </c>
      <c r="AP325" s="153">
        <v>0.39500000000000002</v>
      </c>
      <c r="AQ325" s="151">
        <v>0.45</v>
      </c>
      <c r="AR325" s="154">
        <v>0.219</v>
      </c>
      <c r="AS325" s="155">
        <v>0.1</v>
      </c>
      <c r="AT325" s="154">
        <v>7.6999999999999999E-2</v>
      </c>
      <c r="AU325" s="154">
        <v>0.34899999999999998</v>
      </c>
      <c r="AW325" s="196"/>
      <c r="AX325" s="144">
        <f t="shared" si="96"/>
        <v>82.223579718998167</v>
      </c>
      <c r="AY325" s="149">
        <v>246</v>
      </c>
      <c r="AZ325" s="150" t="s">
        <v>322</v>
      </c>
      <c r="BA325" s="149">
        <v>20</v>
      </c>
      <c r="BB325" s="151">
        <v>1</v>
      </c>
      <c r="BC325" s="152">
        <v>1637</v>
      </c>
      <c r="BD325" s="152">
        <v>1346</v>
      </c>
      <c r="BE325" s="149">
        <v>0.82199999999999995</v>
      </c>
      <c r="BF325" s="152">
        <v>656</v>
      </c>
      <c r="BG325" s="152">
        <v>472</v>
      </c>
      <c r="BH325" s="152">
        <v>1128</v>
      </c>
      <c r="BI325" s="153">
        <v>0.41799999999999998</v>
      </c>
      <c r="BJ325" s="151">
        <v>0.47</v>
      </c>
      <c r="BK325" s="154">
        <v>0.20699999999999999</v>
      </c>
      <c r="BL325" s="154">
        <v>0.123</v>
      </c>
      <c r="BM325" s="154">
        <v>9.6000000000000002E-2</v>
      </c>
      <c r="BN325" s="154">
        <v>0.38600000000000001</v>
      </c>
      <c r="DU325" s="4"/>
      <c r="DZ325" s="196"/>
      <c r="EA325" s="196"/>
      <c r="EB325" s="196"/>
      <c r="EC325" s="196"/>
      <c r="ED325" s="196"/>
      <c r="EE325" s="196"/>
    </row>
    <row r="326" spans="30:135" ht="13" x14ac:dyDescent="0.15">
      <c r="AD326" s="144">
        <f t="shared" si="94"/>
        <v>92.64705882352942</v>
      </c>
      <c r="AE326" s="144">
        <f t="shared" si="95"/>
        <v>74.476190476190467</v>
      </c>
      <c r="AF326" s="149">
        <v>247</v>
      </c>
      <c r="AG326" s="150" t="s">
        <v>245</v>
      </c>
      <c r="AH326" s="149">
        <v>17</v>
      </c>
      <c r="AI326" s="151">
        <v>1</v>
      </c>
      <c r="AJ326" s="152">
        <v>1575</v>
      </c>
      <c r="AK326" s="152">
        <v>1173</v>
      </c>
      <c r="AL326" s="149">
        <v>0.745</v>
      </c>
      <c r="AM326" s="152">
        <v>652</v>
      </c>
      <c r="AN326" s="152">
        <v>390</v>
      </c>
      <c r="AO326" s="152">
        <v>1042</v>
      </c>
      <c r="AP326" s="153">
        <v>0.374</v>
      </c>
      <c r="AQ326" s="153">
        <v>0.41499999999999998</v>
      </c>
      <c r="AR326" s="154">
        <v>0.20300000000000001</v>
      </c>
      <c r="AS326" s="154">
        <v>0.159</v>
      </c>
      <c r="AT326" s="154">
        <v>0.11700000000000001</v>
      </c>
      <c r="AU326" s="154">
        <v>0.36299999999999999</v>
      </c>
      <c r="AW326" s="196"/>
      <c r="AX326" s="144">
        <f t="shared" si="96"/>
        <v>82.307147912243451</v>
      </c>
      <c r="AY326" s="149">
        <v>247</v>
      </c>
      <c r="AZ326" s="150" t="s">
        <v>526</v>
      </c>
      <c r="BA326" s="149">
        <v>17</v>
      </c>
      <c r="BB326" s="151">
        <v>1</v>
      </c>
      <c r="BC326" s="152">
        <v>1413</v>
      </c>
      <c r="BD326" s="152">
        <v>1163</v>
      </c>
      <c r="BE326" s="149">
        <v>0.82299999999999995</v>
      </c>
      <c r="BF326" s="152">
        <v>605</v>
      </c>
      <c r="BG326" s="152">
        <v>430</v>
      </c>
      <c r="BH326" s="152">
        <v>1035</v>
      </c>
      <c r="BI326" s="153">
        <v>0.41499999999999998</v>
      </c>
      <c r="BJ326" s="153">
        <v>0.47099999999999997</v>
      </c>
      <c r="BK326" s="155">
        <v>0.18</v>
      </c>
      <c r="BL326" s="154">
        <v>0.106</v>
      </c>
      <c r="BM326" s="155">
        <v>0.08</v>
      </c>
      <c r="BN326" s="154">
        <v>0.38400000000000001</v>
      </c>
      <c r="DU326" s="4"/>
      <c r="DZ326" s="196"/>
      <c r="EA326" s="196"/>
      <c r="EB326" s="196"/>
      <c r="EC326" s="196"/>
      <c r="ED326" s="196"/>
      <c r="EE326" s="196"/>
    </row>
    <row r="327" spans="30:135" ht="13" x14ac:dyDescent="0.15">
      <c r="AD327" s="144">
        <f t="shared" si="94"/>
        <v>86</v>
      </c>
      <c r="AE327" s="144">
        <f t="shared" si="95"/>
        <v>74.547803617571063</v>
      </c>
      <c r="AF327" s="149">
        <v>248</v>
      </c>
      <c r="AG327" s="150" t="s">
        <v>558</v>
      </c>
      <c r="AH327" s="149">
        <v>18</v>
      </c>
      <c r="AI327" s="151">
        <v>1</v>
      </c>
      <c r="AJ327" s="152">
        <v>1548</v>
      </c>
      <c r="AK327" s="152">
        <v>1154</v>
      </c>
      <c r="AL327" s="149">
        <v>0.745</v>
      </c>
      <c r="AM327" s="152">
        <v>639</v>
      </c>
      <c r="AN327" s="152">
        <v>458</v>
      </c>
      <c r="AO327" s="152">
        <v>1097</v>
      </c>
      <c r="AP327" s="153">
        <v>0.41799999999999998</v>
      </c>
      <c r="AQ327" s="153">
        <v>0.44600000000000001</v>
      </c>
      <c r="AR327" s="154">
        <v>0.20899999999999999</v>
      </c>
      <c r="AS327" s="154">
        <v>9.6000000000000002E-2</v>
      </c>
      <c r="AT327" s="154">
        <v>7.5999999999999998E-2</v>
      </c>
      <c r="AU327" s="154">
        <v>0.36399999999999999</v>
      </c>
      <c r="AW327" s="196"/>
      <c r="AX327" s="144">
        <f t="shared" si="96"/>
        <v>82.341891045710696</v>
      </c>
      <c r="AY327" s="149">
        <v>248</v>
      </c>
      <c r="AZ327" s="150" t="s">
        <v>560</v>
      </c>
      <c r="BA327" s="149">
        <v>20</v>
      </c>
      <c r="BB327" s="151">
        <v>1</v>
      </c>
      <c r="BC327" s="152">
        <v>1597</v>
      </c>
      <c r="BD327" s="152">
        <v>1315</v>
      </c>
      <c r="BE327" s="149">
        <v>0.82299999999999995</v>
      </c>
      <c r="BF327" s="152">
        <v>685</v>
      </c>
      <c r="BG327" s="152">
        <v>467</v>
      </c>
      <c r="BH327" s="152">
        <v>1152</v>
      </c>
      <c r="BI327" s="153">
        <v>0.40500000000000003</v>
      </c>
      <c r="BJ327" s="153">
        <v>0.46600000000000003</v>
      </c>
      <c r="BK327" s="154">
        <v>0.183</v>
      </c>
      <c r="BL327" s="154">
        <v>0.115</v>
      </c>
      <c r="BM327" s="154">
        <v>9.2999999999999999E-2</v>
      </c>
      <c r="BN327" s="154">
        <v>0.379</v>
      </c>
      <c r="DU327" s="4"/>
      <c r="DZ327" s="196"/>
      <c r="EA327" s="196"/>
      <c r="EB327" s="196"/>
      <c r="EC327" s="196"/>
      <c r="ED327" s="196"/>
      <c r="EE327" s="196"/>
    </row>
    <row r="328" spans="30:135" ht="13" x14ac:dyDescent="0.15">
      <c r="AD328" s="144">
        <f t="shared" si="94"/>
        <v>84.235294117647058</v>
      </c>
      <c r="AE328" s="144">
        <f t="shared" si="95"/>
        <v>74.162011173184368</v>
      </c>
      <c r="AF328" s="149">
        <v>249</v>
      </c>
      <c r="AG328" s="150" t="s">
        <v>352</v>
      </c>
      <c r="AH328" s="149">
        <v>17</v>
      </c>
      <c r="AI328" s="151">
        <v>1</v>
      </c>
      <c r="AJ328" s="152">
        <v>1432</v>
      </c>
      <c r="AK328" s="152">
        <v>1062</v>
      </c>
      <c r="AL328" s="149">
        <v>0.74199999999999999</v>
      </c>
      <c r="AM328" s="152">
        <v>594</v>
      </c>
      <c r="AN328" s="152">
        <v>378</v>
      </c>
      <c r="AO328" s="152">
        <v>972</v>
      </c>
      <c r="AP328" s="153">
        <v>0.38900000000000001</v>
      </c>
      <c r="AQ328" s="153">
        <v>0.432</v>
      </c>
      <c r="AR328" s="154">
        <v>0.214</v>
      </c>
      <c r="AS328" s="154">
        <v>0.13100000000000001</v>
      </c>
      <c r="AT328" s="154">
        <v>9.8000000000000004E-2</v>
      </c>
      <c r="AU328" s="154">
        <v>0.35599999999999998</v>
      </c>
      <c r="AW328" s="196"/>
      <c r="AX328" s="144">
        <f t="shared" si="96"/>
        <v>82.342121397915392</v>
      </c>
      <c r="AY328" s="149">
        <v>249</v>
      </c>
      <c r="AZ328" s="150" t="s">
        <v>544</v>
      </c>
      <c r="BA328" s="149">
        <v>21</v>
      </c>
      <c r="BB328" s="151">
        <v>1</v>
      </c>
      <c r="BC328" s="152">
        <v>1631</v>
      </c>
      <c r="BD328" s="152">
        <v>1343</v>
      </c>
      <c r="BE328" s="149">
        <v>0.82299999999999995</v>
      </c>
      <c r="BF328" s="152">
        <v>680</v>
      </c>
      <c r="BG328" s="152">
        <v>453</v>
      </c>
      <c r="BH328" s="152">
        <v>1133</v>
      </c>
      <c r="BI328" s="151">
        <v>0.4</v>
      </c>
      <c r="BJ328" s="153">
        <v>0.47499999999999998</v>
      </c>
      <c r="BK328" s="155">
        <v>0.2</v>
      </c>
      <c r="BL328" s="154">
        <v>0.124</v>
      </c>
      <c r="BM328" s="154">
        <v>8.7999999999999995E-2</v>
      </c>
      <c r="BN328" s="155">
        <v>0.37</v>
      </c>
      <c r="DU328" s="4"/>
      <c r="DZ328" s="196"/>
      <c r="EA328" s="196"/>
      <c r="EB328" s="196"/>
      <c r="EC328" s="196"/>
      <c r="ED328" s="196"/>
      <c r="EE328" s="196"/>
    </row>
    <row r="329" spans="30:135" ht="13" x14ac:dyDescent="0.15">
      <c r="AD329" s="144">
        <f t="shared" si="94"/>
        <v>89.095238095238102</v>
      </c>
      <c r="AE329" s="144">
        <f t="shared" si="95"/>
        <v>74.238375200427569</v>
      </c>
      <c r="AF329" s="149">
        <v>250</v>
      </c>
      <c r="AG329" s="150" t="s">
        <v>561</v>
      </c>
      <c r="AH329" s="149">
        <v>21</v>
      </c>
      <c r="AI329" s="151">
        <v>1</v>
      </c>
      <c r="AJ329" s="152">
        <v>1871</v>
      </c>
      <c r="AK329" s="152">
        <v>1389</v>
      </c>
      <c r="AL329" s="149">
        <v>0.74199999999999999</v>
      </c>
      <c r="AM329" s="152">
        <v>868</v>
      </c>
      <c r="AN329" s="152">
        <v>490</v>
      </c>
      <c r="AO329" s="152">
        <v>1358</v>
      </c>
      <c r="AP329" s="153">
        <v>0.36099999999999999</v>
      </c>
      <c r="AQ329" s="153">
        <v>0.40600000000000003</v>
      </c>
      <c r="AR329" s="154">
        <v>0.17199999999999999</v>
      </c>
      <c r="AS329" s="154">
        <v>0.122</v>
      </c>
      <c r="AT329" s="154">
        <v>9.6000000000000002E-2</v>
      </c>
      <c r="AU329" s="154">
        <v>0.35299999999999998</v>
      </c>
      <c r="AW329" s="196"/>
      <c r="AX329" s="144">
        <f t="shared" si="96"/>
        <v>82.349785407725321</v>
      </c>
      <c r="AY329" s="149">
        <v>250</v>
      </c>
      <c r="AZ329" s="150" t="s">
        <v>453</v>
      </c>
      <c r="BA329" s="149">
        <v>21</v>
      </c>
      <c r="BB329" s="151">
        <v>1</v>
      </c>
      <c r="BC329" s="152">
        <v>1864</v>
      </c>
      <c r="BD329" s="152">
        <v>1535</v>
      </c>
      <c r="BE329" s="149">
        <v>0.82299999999999995</v>
      </c>
      <c r="BF329" s="152">
        <v>803</v>
      </c>
      <c r="BG329" s="152">
        <v>558</v>
      </c>
      <c r="BH329" s="152">
        <v>1361</v>
      </c>
      <c r="BI329" s="151">
        <v>0.41</v>
      </c>
      <c r="BJ329" s="153">
        <v>0.46100000000000002</v>
      </c>
      <c r="BK329" s="154">
        <v>0.17299999999999999</v>
      </c>
      <c r="BL329" s="154">
        <v>0.121</v>
      </c>
      <c r="BM329" s="154">
        <v>9.0999999999999998E-2</v>
      </c>
      <c r="BN329" s="154">
        <v>0.38600000000000001</v>
      </c>
      <c r="DU329" s="4"/>
      <c r="DZ329" s="196"/>
      <c r="EA329" s="196"/>
      <c r="EB329" s="196"/>
      <c r="EC329" s="196"/>
      <c r="ED329" s="196"/>
      <c r="EE329" s="196"/>
    </row>
    <row r="330" spans="30:135" ht="13" x14ac:dyDescent="0.15">
      <c r="AD330" s="144">
        <f t="shared" si="94"/>
        <v>81.666666666666657</v>
      </c>
      <c r="AE330" s="144">
        <f t="shared" si="95"/>
        <v>74.217687074829925</v>
      </c>
      <c r="AF330" s="149">
        <v>251</v>
      </c>
      <c r="AG330" s="150" t="s">
        <v>523</v>
      </c>
      <c r="AH330" s="149">
        <v>18</v>
      </c>
      <c r="AI330" s="151">
        <v>1</v>
      </c>
      <c r="AJ330" s="152">
        <v>1470</v>
      </c>
      <c r="AK330" s="152">
        <v>1091</v>
      </c>
      <c r="AL330" s="149">
        <v>0.74199999999999999</v>
      </c>
      <c r="AM330" s="152">
        <v>654</v>
      </c>
      <c r="AN330" s="152">
        <v>384</v>
      </c>
      <c r="AO330" s="152">
        <v>1038</v>
      </c>
      <c r="AP330" s="151">
        <v>0.37</v>
      </c>
      <c r="AQ330" s="153">
        <v>0.41499999999999998</v>
      </c>
      <c r="AR330" s="154">
        <v>0.19700000000000001</v>
      </c>
      <c r="AS330" s="154">
        <v>0.114</v>
      </c>
      <c r="AT330" s="154">
        <v>7.8E-2</v>
      </c>
      <c r="AU330" s="154">
        <v>0.35199999999999998</v>
      </c>
      <c r="AW330" s="196"/>
      <c r="AX330" s="144">
        <f t="shared" si="96"/>
        <v>82.434782608695656</v>
      </c>
      <c r="AY330" s="149">
        <v>251</v>
      </c>
      <c r="AZ330" s="150" t="s">
        <v>527</v>
      </c>
      <c r="BA330" s="149">
        <v>14</v>
      </c>
      <c r="BB330" s="151">
        <v>1</v>
      </c>
      <c r="BC330" s="152">
        <v>1150</v>
      </c>
      <c r="BD330" s="152">
        <v>948</v>
      </c>
      <c r="BE330" s="149">
        <v>0.82399999999999995</v>
      </c>
      <c r="BF330" s="152">
        <v>472</v>
      </c>
      <c r="BG330" s="152">
        <v>361</v>
      </c>
      <c r="BH330" s="152">
        <v>833</v>
      </c>
      <c r="BI330" s="153">
        <v>0.433</v>
      </c>
      <c r="BJ330" s="153">
        <v>0.495</v>
      </c>
      <c r="BK330" s="154">
        <v>0.20799999999999999</v>
      </c>
      <c r="BL330" s="154">
        <v>8.6999999999999994E-2</v>
      </c>
      <c r="BM330" s="154">
        <v>6.5000000000000002E-2</v>
      </c>
      <c r="BN330" s="154">
        <v>0.374</v>
      </c>
      <c r="DU330" s="4"/>
      <c r="DZ330" s="196"/>
      <c r="EA330" s="196"/>
      <c r="EB330" s="196"/>
      <c r="EC330" s="196"/>
      <c r="ED330" s="196"/>
      <c r="EE330" s="196"/>
    </row>
    <row r="331" spans="30:135" ht="13" x14ac:dyDescent="0.15">
      <c r="AD331" s="144">
        <f t="shared" si="94"/>
        <v>79.882352941176464</v>
      </c>
      <c r="AE331" s="144">
        <f t="shared" si="95"/>
        <v>74.153166421207658</v>
      </c>
      <c r="AF331" s="149">
        <v>252</v>
      </c>
      <c r="AG331" s="150" t="s">
        <v>307</v>
      </c>
      <c r="AH331" s="149">
        <v>17</v>
      </c>
      <c r="AI331" s="151">
        <v>1</v>
      </c>
      <c r="AJ331" s="152">
        <v>1358</v>
      </c>
      <c r="AK331" s="152">
        <v>1007</v>
      </c>
      <c r="AL331" s="149">
        <v>0.74199999999999999</v>
      </c>
      <c r="AM331" s="152">
        <v>569</v>
      </c>
      <c r="AN331" s="152">
        <v>388</v>
      </c>
      <c r="AO331" s="152">
        <v>957</v>
      </c>
      <c r="AP331" s="153">
        <v>0.40500000000000003</v>
      </c>
      <c r="AQ331" s="153">
        <v>0.441</v>
      </c>
      <c r="AR331" s="154">
        <v>0.21299999999999999</v>
      </c>
      <c r="AS331" s="154">
        <v>9.5000000000000001E-2</v>
      </c>
      <c r="AT331" s="154">
        <v>6.6000000000000003E-2</v>
      </c>
      <c r="AU331" s="154">
        <v>0.35799999999999998</v>
      </c>
      <c r="AW331" s="196"/>
      <c r="AX331" s="144">
        <f t="shared" si="96"/>
        <v>82.403651115618658</v>
      </c>
      <c r="AY331" s="149">
        <v>252</v>
      </c>
      <c r="AZ331" s="150" t="s">
        <v>351</v>
      </c>
      <c r="BA331" s="149">
        <v>22</v>
      </c>
      <c r="BB331" s="151">
        <v>1</v>
      </c>
      <c r="BC331" s="152">
        <v>1972</v>
      </c>
      <c r="BD331" s="152">
        <v>1625</v>
      </c>
      <c r="BE331" s="149">
        <v>0.82399999999999995</v>
      </c>
      <c r="BF331" s="152">
        <v>929</v>
      </c>
      <c r="BG331" s="152">
        <v>603</v>
      </c>
      <c r="BH331" s="152">
        <v>1532</v>
      </c>
      <c r="BI331" s="153">
        <v>0.39400000000000002</v>
      </c>
      <c r="BJ331" s="153">
        <v>0.45800000000000002</v>
      </c>
      <c r="BK331" s="154">
        <v>0.152</v>
      </c>
      <c r="BL331" s="155">
        <v>0.09</v>
      </c>
      <c r="BM331" s="154">
        <v>7.4999999999999997E-2</v>
      </c>
      <c r="BN331" s="154">
        <v>0.36799999999999999</v>
      </c>
      <c r="DU331" s="4"/>
      <c r="DZ331" s="196"/>
      <c r="EA331" s="196"/>
      <c r="EB331" s="196"/>
      <c r="EC331" s="196"/>
      <c r="ED331" s="196"/>
      <c r="EE331" s="196"/>
    </row>
    <row r="332" spans="30:135" ht="13" x14ac:dyDescent="0.15">
      <c r="AD332" s="144">
        <f t="shared" si="94"/>
        <v>76.782608695652172</v>
      </c>
      <c r="AE332" s="144">
        <f t="shared" si="95"/>
        <v>74.009060022650047</v>
      </c>
      <c r="AF332" s="149">
        <v>253</v>
      </c>
      <c r="AG332" s="150" t="s">
        <v>384</v>
      </c>
      <c r="AH332" s="149">
        <v>23</v>
      </c>
      <c r="AI332" s="151">
        <v>1</v>
      </c>
      <c r="AJ332" s="152">
        <v>1766</v>
      </c>
      <c r="AK332" s="152">
        <v>1307</v>
      </c>
      <c r="AL332" s="149">
        <v>0.74</v>
      </c>
      <c r="AM332" s="152">
        <v>762</v>
      </c>
      <c r="AN332" s="152">
        <v>477</v>
      </c>
      <c r="AO332" s="152">
        <v>1239</v>
      </c>
      <c r="AP332" s="153">
        <v>0.38500000000000001</v>
      </c>
      <c r="AQ332" s="153">
        <v>0.41599999999999998</v>
      </c>
      <c r="AR332" s="154">
        <v>0.19800000000000001</v>
      </c>
      <c r="AS332" s="154">
        <v>0.115</v>
      </c>
      <c r="AT332" s="154">
        <v>9.6000000000000002E-2</v>
      </c>
      <c r="AU332" s="154">
        <v>0.36199999999999999</v>
      </c>
      <c r="AW332" s="196"/>
      <c r="AX332" s="144">
        <f t="shared" si="96"/>
        <v>82.362373062533408</v>
      </c>
      <c r="AY332" s="149">
        <v>253</v>
      </c>
      <c r="AZ332" s="150" t="s">
        <v>402</v>
      </c>
      <c r="BA332" s="149">
        <v>22</v>
      </c>
      <c r="BB332" s="151">
        <v>1</v>
      </c>
      <c r="BC332" s="152">
        <v>1871</v>
      </c>
      <c r="BD332" s="152">
        <v>1541</v>
      </c>
      <c r="BE332" s="149">
        <v>0.82399999999999995</v>
      </c>
      <c r="BF332" s="152">
        <v>821</v>
      </c>
      <c r="BG332" s="152">
        <v>596</v>
      </c>
      <c r="BH332" s="152">
        <v>1417</v>
      </c>
      <c r="BI332" s="153">
        <v>0.42099999999999999</v>
      </c>
      <c r="BJ332" s="153">
        <v>0.45800000000000002</v>
      </c>
      <c r="BK332" s="155">
        <v>0.16</v>
      </c>
      <c r="BL332" s="154">
        <v>0.10100000000000001</v>
      </c>
      <c r="BM332" s="154">
        <v>8.4000000000000005E-2</v>
      </c>
      <c r="BN332" s="154">
        <v>0.39300000000000002</v>
      </c>
      <c r="DU332" s="4"/>
      <c r="DZ332" s="196"/>
      <c r="EA332" s="196"/>
      <c r="EB332" s="196"/>
      <c r="EC332" s="196"/>
      <c r="ED332" s="196"/>
      <c r="EE332" s="196"/>
    </row>
    <row r="333" spans="30:135" ht="13" x14ac:dyDescent="0.15">
      <c r="AD333" s="144">
        <f t="shared" si="94"/>
        <v>83.913043478260875</v>
      </c>
      <c r="AE333" s="144">
        <f t="shared" si="95"/>
        <v>74.041450777202073</v>
      </c>
      <c r="AF333" s="149">
        <v>254</v>
      </c>
      <c r="AG333" s="150" t="s">
        <v>457</v>
      </c>
      <c r="AH333" s="149">
        <v>23</v>
      </c>
      <c r="AI333" s="151">
        <v>1</v>
      </c>
      <c r="AJ333" s="152">
        <v>1930</v>
      </c>
      <c r="AK333" s="152">
        <v>1429</v>
      </c>
      <c r="AL333" s="149">
        <v>0.74</v>
      </c>
      <c r="AM333" s="152">
        <v>764</v>
      </c>
      <c r="AN333" s="152">
        <v>501</v>
      </c>
      <c r="AO333" s="152">
        <v>1265</v>
      </c>
      <c r="AP333" s="153">
        <v>0.39600000000000002</v>
      </c>
      <c r="AQ333" s="153">
        <v>0.43099999999999999</v>
      </c>
      <c r="AR333" s="155">
        <v>0.23</v>
      </c>
      <c r="AS333" s="154">
        <v>0.13500000000000001</v>
      </c>
      <c r="AT333" s="154">
        <v>0.106</v>
      </c>
      <c r="AU333" s="154">
        <v>0.36399999999999999</v>
      </c>
      <c r="AW333" s="196"/>
      <c r="AX333" s="144">
        <f t="shared" si="96"/>
        <v>82.452193475815534</v>
      </c>
      <c r="AY333" s="149">
        <v>254</v>
      </c>
      <c r="AZ333" s="150" t="s">
        <v>562</v>
      </c>
      <c r="BA333" s="149">
        <v>22</v>
      </c>
      <c r="BB333" s="151">
        <v>1</v>
      </c>
      <c r="BC333" s="152">
        <v>1778</v>
      </c>
      <c r="BD333" s="152">
        <v>1466</v>
      </c>
      <c r="BE333" s="149">
        <v>0.82499999999999996</v>
      </c>
      <c r="BF333" s="152">
        <v>810</v>
      </c>
      <c r="BG333" s="152">
        <v>550</v>
      </c>
      <c r="BH333" s="152">
        <v>1360</v>
      </c>
      <c r="BI333" s="153">
        <v>0.40400000000000003</v>
      </c>
      <c r="BJ333" s="153">
        <v>0.45800000000000002</v>
      </c>
      <c r="BK333" s="154">
        <v>0.155</v>
      </c>
      <c r="BL333" s="154">
        <v>9.4E-2</v>
      </c>
      <c r="BM333" s="155">
        <v>7.0000000000000007E-2</v>
      </c>
      <c r="BN333" s="155">
        <v>0.38</v>
      </c>
      <c r="DU333" s="4"/>
      <c r="DZ333" s="196"/>
      <c r="EA333" s="196"/>
      <c r="EB333" s="196"/>
      <c r="EC333" s="196"/>
      <c r="ED333" s="196"/>
      <c r="EE333" s="196"/>
    </row>
    <row r="334" spans="30:135" ht="13" x14ac:dyDescent="0.15">
      <c r="AD334" s="144">
        <f t="shared" si="94"/>
        <v>79.5</v>
      </c>
      <c r="AE334" s="144">
        <f t="shared" si="95"/>
        <v>73.944294699011678</v>
      </c>
      <c r="AF334" s="149">
        <v>255</v>
      </c>
      <c r="AG334" s="150" t="s">
        <v>508</v>
      </c>
      <c r="AH334" s="149">
        <v>14</v>
      </c>
      <c r="AI334" s="151">
        <v>1</v>
      </c>
      <c r="AJ334" s="152">
        <v>1113</v>
      </c>
      <c r="AK334" s="152">
        <v>823</v>
      </c>
      <c r="AL334" s="149">
        <v>0.73899999999999999</v>
      </c>
      <c r="AM334" s="152">
        <v>494</v>
      </c>
      <c r="AN334" s="152">
        <v>290</v>
      </c>
      <c r="AO334" s="152">
        <v>784</v>
      </c>
      <c r="AP334" s="151">
        <v>0.37</v>
      </c>
      <c r="AQ334" s="151">
        <v>0.42</v>
      </c>
      <c r="AR334" s="154">
        <v>0.192</v>
      </c>
      <c r="AS334" s="154">
        <v>0.126</v>
      </c>
      <c r="AT334" s="154">
        <v>9.4E-2</v>
      </c>
      <c r="AU334" s="154">
        <v>0.35499999999999998</v>
      </c>
      <c r="AW334" s="196"/>
      <c r="AX334" s="144">
        <f t="shared" si="96"/>
        <v>82.511467889908246</v>
      </c>
      <c r="AY334" s="149">
        <v>255</v>
      </c>
      <c r="AZ334" s="150" t="s">
        <v>329</v>
      </c>
      <c r="BA334" s="149">
        <v>20</v>
      </c>
      <c r="BB334" s="151">
        <v>1</v>
      </c>
      <c r="BC334" s="152">
        <v>1744</v>
      </c>
      <c r="BD334" s="152">
        <v>1439</v>
      </c>
      <c r="BE334" s="149">
        <v>0.82499999999999996</v>
      </c>
      <c r="BF334" s="152">
        <v>682</v>
      </c>
      <c r="BG334" s="152">
        <v>520</v>
      </c>
      <c r="BH334" s="152">
        <v>1202</v>
      </c>
      <c r="BI334" s="153">
        <v>0.433</v>
      </c>
      <c r="BJ334" s="153">
        <v>0.499</v>
      </c>
      <c r="BK334" s="154">
        <v>0.22800000000000001</v>
      </c>
      <c r="BL334" s="155">
        <v>0.1</v>
      </c>
      <c r="BM334" s="154">
        <v>7.0999999999999994E-2</v>
      </c>
      <c r="BN334" s="154">
        <v>0.377</v>
      </c>
      <c r="DU334" s="4"/>
      <c r="DZ334" s="196"/>
      <c r="EA334" s="196"/>
      <c r="EB334" s="196"/>
      <c r="EC334" s="196"/>
      <c r="ED334" s="196"/>
      <c r="EE334" s="196"/>
    </row>
    <row r="335" spans="30:135" ht="13" x14ac:dyDescent="0.15">
      <c r="AD335" s="144">
        <f t="shared" ref="AD335:AD422" si="99">40*(AJ335/(AH335*40))</f>
        <v>83.055555555555557</v>
      </c>
      <c r="AE335" s="144">
        <f t="shared" ref="AE335:AE422" si="100">100*(AK335/AJ335)</f>
        <v>73.779264214046819</v>
      </c>
      <c r="AF335" s="149">
        <v>256</v>
      </c>
      <c r="AG335" s="150" t="s">
        <v>509</v>
      </c>
      <c r="AH335" s="149">
        <v>18</v>
      </c>
      <c r="AI335" s="151">
        <v>1</v>
      </c>
      <c r="AJ335" s="152">
        <v>1495</v>
      </c>
      <c r="AK335" s="152">
        <v>1103</v>
      </c>
      <c r="AL335" s="149">
        <v>0.73799999999999999</v>
      </c>
      <c r="AM335" s="152">
        <v>697</v>
      </c>
      <c r="AN335" s="152">
        <v>390</v>
      </c>
      <c r="AO335" s="152">
        <v>1087</v>
      </c>
      <c r="AP335" s="153">
        <v>0.35899999999999999</v>
      </c>
      <c r="AQ335" s="153">
        <v>0.41399999999999998</v>
      </c>
      <c r="AR335" s="154">
        <v>0.191</v>
      </c>
      <c r="AS335" s="154">
        <v>9.7000000000000003E-2</v>
      </c>
      <c r="AT335" s="154">
        <v>7.3999999999999996E-2</v>
      </c>
      <c r="AU335" s="154">
        <v>0.33900000000000002</v>
      </c>
      <c r="AW335" s="196"/>
      <c r="AX335" s="144">
        <f t="shared" ref="AX335:AX422" si="101">100*(BD335/BC335)</f>
        <v>82.643607164916617</v>
      </c>
      <c r="AY335" s="149">
        <v>256</v>
      </c>
      <c r="AZ335" s="150" t="s">
        <v>382</v>
      </c>
      <c r="BA335" s="149">
        <v>19</v>
      </c>
      <c r="BB335" s="151">
        <v>1</v>
      </c>
      <c r="BC335" s="152">
        <v>1619</v>
      </c>
      <c r="BD335" s="152">
        <v>1338</v>
      </c>
      <c r="BE335" s="149">
        <v>0.82599999999999996</v>
      </c>
      <c r="BF335" s="152">
        <v>716</v>
      </c>
      <c r="BG335" s="152">
        <v>500</v>
      </c>
      <c r="BH335" s="152">
        <v>1216</v>
      </c>
      <c r="BI335" s="153">
        <v>0.41099999999999998</v>
      </c>
      <c r="BJ335" s="153">
        <v>0.47699999999999998</v>
      </c>
      <c r="BK335" s="154">
        <v>0.18099999999999999</v>
      </c>
      <c r="BL335" s="154">
        <v>9.2999999999999999E-2</v>
      </c>
      <c r="BM335" s="154">
        <v>7.4999999999999997E-2</v>
      </c>
      <c r="BN335" s="154">
        <v>0.36699999999999999</v>
      </c>
      <c r="DU335" s="4"/>
      <c r="DZ335" s="196"/>
      <c r="EA335" s="196"/>
      <c r="EB335" s="196"/>
      <c r="EC335" s="196"/>
      <c r="ED335" s="196"/>
      <c r="EE335" s="196"/>
    </row>
    <row r="336" spans="30:135" ht="13" x14ac:dyDescent="0.15">
      <c r="AD336" s="144">
        <f t="shared" si="99"/>
        <v>80.916666666666671</v>
      </c>
      <c r="AE336" s="144">
        <f t="shared" si="100"/>
        <v>73.635427394438722</v>
      </c>
      <c r="AF336" s="149">
        <v>257</v>
      </c>
      <c r="AG336" s="150" t="s">
        <v>481</v>
      </c>
      <c r="AH336" s="149">
        <v>24</v>
      </c>
      <c r="AI336" s="151">
        <v>1</v>
      </c>
      <c r="AJ336" s="152">
        <v>1942</v>
      </c>
      <c r="AK336" s="152">
        <v>1430</v>
      </c>
      <c r="AL336" s="149">
        <v>0.73599999999999999</v>
      </c>
      <c r="AM336" s="152">
        <v>899</v>
      </c>
      <c r="AN336" s="152">
        <v>511</v>
      </c>
      <c r="AO336" s="152">
        <v>1410</v>
      </c>
      <c r="AP336" s="153">
        <v>0.36199999999999999</v>
      </c>
      <c r="AQ336" s="153">
        <v>0.41099999999999998</v>
      </c>
      <c r="AR336" s="155">
        <v>0.18</v>
      </c>
      <c r="AS336" s="154">
        <v>0.109</v>
      </c>
      <c r="AT336" s="154">
        <v>8.3000000000000004E-2</v>
      </c>
      <c r="AU336" s="154">
        <v>0.34699999999999998</v>
      </c>
      <c r="AW336" s="196"/>
      <c r="AX336" s="144">
        <f t="shared" si="101"/>
        <v>82.604055496264678</v>
      </c>
      <c r="AY336" s="149">
        <v>257</v>
      </c>
      <c r="AZ336" s="150" t="s">
        <v>376</v>
      </c>
      <c r="BA336" s="149">
        <v>22</v>
      </c>
      <c r="BB336" s="151">
        <v>1</v>
      </c>
      <c r="BC336" s="152">
        <v>1874</v>
      </c>
      <c r="BD336" s="152">
        <v>1548</v>
      </c>
      <c r="BE336" s="149">
        <v>0.82599999999999996</v>
      </c>
      <c r="BF336" s="152">
        <v>919</v>
      </c>
      <c r="BG336" s="152">
        <v>569</v>
      </c>
      <c r="BH336" s="152">
        <v>1488</v>
      </c>
      <c r="BI336" s="153">
        <v>0.38200000000000001</v>
      </c>
      <c r="BJ336" s="153">
        <v>0.436</v>
      </c>
      <c r="BK336" s="154">
        <v>0.115</v>
      </c>
      <c r="BL336" s="154">
        <v>0.107</v>
      </c>
      <c r="BM336" s="154">
        <v>8.2000000000000003E-2</v>
      </c>
      <c r="BN336" s="154">
        <v>0.38200000000000001</v>
      </c>
      <c r="DU336" s="4"/>
      <c r="DZ336" s="196"/>
      <c r="EA336" s="196"/>
      <c r="EB336" s="196"/>
      <c r="EC336" s="196"/>
      <c r="ED336" s="196"/>
      <c r="EE336" s="196"/>
    </row>
    <row r="337" spans="30:135" ht="13" x14ac:dyDescent="0.15">
      <c r="AD337" s="144">
        <f t="shared" si="99"/>
        <v>76.5</v>
      </c>
      <c r="AE337" s="144">
        <f t="shared" si="100"/>
        <v>73.611111111111114</v>
      </c>
      <c r="AF337" s="149">
        <v>258</v>
      </c>
      <c r="AG337" s="150" t="s">
        <v>563</v>
      </c>
      <c r="AH337" s="149">
        <v>16</v>
      </c>
      <c r="AI337" s="151">
        <v>1</v>
      </c>
      <c r="AJ337" s="152">
        <v>1224</v>
      </c>
      <c r="AK337" s="152">
        <v>901</v>
      </c>
      <c r="AL337" s="149">
        <v>0.73599999999999999</v>
      </c>
      <c r="AM337" s="152">
        <v>592</v>
      </c>
      <c r="AN337" s="152">
        <v>347</v>
      </c>
      <c r="AO337" s="152">
        <v>939</v>
      </c>
      <c r="AP337" s="151">
        <v>0.37</v>
      </c>
      <c r="AQ337" s="153">
        <v>0.41899999999999998</v>
      </c>
      <c r="AR337" s="154">
        <v>0.17199999999999999</v>
      </c>
      <c r="AS337" s="154">
        <v>7.3999999999999996E-2</v>
      </c>
      <c r="AT337" s="155">
        <v>0.06</v>
      </c>
      <c r="AU337" s="154">
        <v>0.33700000000000002</v>
      </c>
      <c r="AW337" s="196"/>
      <c r="AX337" s="144">
        <f t="shared" si="101"/>
        <v>82.628205128205124</v>
      </c>
      <c r="AY337" s="149">
        <v>258</v>
      </c>
      <c r="AZ337" s="150" t="s">
        <v>257</v>
      </c>
      <c r="BA337" s="149">
        <v>19</v>
      </c>
      <c r="BB337" s="151">
        <v>1</v>
      </c>
      <c r="BC337" s="152">
        <v>1560</v>
      </c>
      <c r="BD337" s="152">
        <v>1289</v>
      </c>
      <c r="BE337" s="149">
        <v>0.82599999999999996</v>
      </c>
      <c r="BF337" s="152">
        <v>707</v>
      </c>
      <c r="BG337" s="152">
        <v>458</v>
      </c>
      <c r="BH337" s="152">
        <v>1165</v>
      </c>
      <c r="BI337" s="153">
        <v>0.39300000000000002</v>
      </c>
      <c r="BJ337" s="153">
        <v>0.44600000000000001</v>
      </c>
      <c r="BK337" s="154">
        <v>0.151</v>
      </c>
      <c r="BL337" s="154">
        <v>0.125</v>
      </c>
      <c r="BM337" s="154">
        <v>9.6000000000000002E-2</v>
      </c>
      <c r="BN337" s="154">
        <v>0.38100000000000001</v>
      </c>
      <c r="DU337" s="4"/>
      <c r="DZ337" s="196"/>
      <c r="EA337" s="196"/>
      <c r="EB337" s="196"/>
      <c r="EC337" s="196"/>
      <c r="ED337" s="196"/>
      <c r="EE337" s="196"/>
    </row>
    <row r="338" spans="30:135" ht="13" x14ac:dyDescent="0.15">
      <c r="AD338" s="144">
        <f t="shared" si="99"/>
        <v>86.357142857142861</v>
      </c>
      <c r="AE338" s="144">
        <f t="shared" si="100"/>
        <v>73.531844499586427</v>
      </c>
      <c r="AF338" s="149">
        <v>259</v>
      </c>
      <c r="AG338" s="150" t="s">
        <v>258</v>
      </c>
      <c r="AH338" s="149">
        <v>14</v>
      </c>
      <c r="AI338" s="151">
        <v>1</v>
      </c>
      <c r="AJ338" s="152">
        <v>1209</v>
      </c>
      <c r="AK338" s="152">
        <v>889</v>
      </c>
      <c r="AL338" s="149">
        <v>0.73499999999999999</v>
      </c>
      <c r="AM338" s="152">
        <v>531</v>
      </c>
      <c r="AN338" s="152">
        <v>302</v>
      </c>
      <c r="AO338" s="152">
        <v>833</v>
      </c>
      <c r="AP338" s="153">
        <v>0.36299999999999999</v>
      </c>
      <c r="AQ338" s="153">
        <v>0.39700000000000002</v>
      </c>
      <c r="AR338" s="154">
        <v>0.19500000000000001</v>
      </c>
      <c r="AS338" s="154">
        <v>0.13400000000000001</v>
      </c>
      <c r="AT338" s="154">
        <v>0.112</v>
      </c>
      <c r="AU338" s="154">
        <v>0.35599999999999998</v>
      </c>
      <c r="AW338" s="196"/>
      <c r="AX338" s="144">
        <f t="shared" si="101"/>
        <v>82.784090909090907</v>
      </c>
      <c r="AY338" s="149">
        <v>259</v>
      </c>
      <c r="AZ338" s="150" t="s">
        <v>564</v>
      </c>
      <c r="BA338" s="149">
        <v>23</v>
      </c>
      <c r="BB338" s="151">
        <v>1</v>
      </c>
      <c r="BC338" s="152">
        <v>1760</v>
      </c>
      <c r="BD338" s="152">
        <v>1457</v>
      </c>
      <c r="BE338" s="149">
        <v>0.82799999999999996</v>
      </c>
      <c r="BF338" s="152">
        <v>725</v>
      </c>
      <c r="BG338" s="152">
        <v>512</v>
      </c>
      <c r="BH338" s="152">
        <v>1237</v>
      </c>
      <c r="BI338" s="153">
        <v>0.41399999999999998</v>
      </c>
      <c r="BJ338" s="153">
        <v>0.47199999999999998</v>
      </c>
      <c r="BK338" s="155">
        <v>0.19</v>
      </c>
      <c r="BL338" s="154">
        <v>0.13100000000000001</v>
      </c>
      <c r="BM338" s="154">
        <v>0.10100000000000001</v>
      </c>
      <c r="BN338" s="154">
        <v>0.38800000000000001</v>
      </c>
      <c r="DU338" s="4"/>
      <c r="DZ338" s="196"/>
      <c r="EA338" s="196"/>
      <c r="EB338" s="196"/>
      <c r="EC338" s="196"/>
      <c r="ED338" s="196"/>
      <c r="EE338" s="196"/>
    </row>
    <row r="339" spans="30:135" ht="13" x14ac:dyDescent="0.15">
      <c r="AD339" s="144">
        <f t="shared" si="99"/>
        <v>83.857142857142861</v>
      </c>
      <c r="AE339" s="144">
        <f t="shared" si="100"/>
        <v>73.537762634866553</v>
      </c>
      <c r="AF339" s="149">
        <v>260</v>
      </c>
      <c r="AG339" s="150" t="s">
        <v>396</v>
      </c>
      <c r="AH339" s="149">
        <v>21</v>
      </c>
      <c r="AI339" s="151">
        <v>1</v>
      </c>
      <c r="AJ339" s="152">
        <v>1761</v>
      </c>
      <c r="AK339" s="152">
        <v>1295</v>
      </c>
      <c r="AL339" s="149">
        <v>0.73499999999999999</v>
      </c>
      <c r="AM339" s="152">
        <v>799</v>
      </c>
      <c r="AN339" s="152">
        <v>475</v>
      </c>
      <c r="AO339" s="152">
        <v>1274</v>
      </c>
      <c r="AP339" s="153">
        <v>0.373</v>
      </c>
      <c r="AQ339" s="153">
        <v>0.41499999999999998</v>
      </c>
      <c r="AR339" s="154">
        <v>0.186</v>
      </c>
      <c r="AS339" s="154">
        <v>0.108</v>
      </c>
      <c r="AT339" s="154">
        <v>8.1000000000000003E-2</v>
      </c>
      <c r="AU339" s="154">
        <v>0.34799999999999998</v>
      </c>
      <c r="AW339" s="196"/>
      <c r="AX339" s="144">
        <f t="shared" si="101"/>
        <v>82.829808660624366</v>
      </c>
      <c r="AY339" s="149">
        <v>260</v>
      </c>
      <c r="AZ339" s="150" t="s">
        <v>405</v>
      </c>
      <c r="BA339" s="149">
        <v>24</v>
      </c>
      <c r="BB339" s="151">
        <v>1</v>
      </c>
      <c r="BC339" s="152">
        <v>1986</v>
      </c>
      <c r="BD339" s="152">
        <v>1645</v>
      </c>
      <c r="BE339" s="149">
        <v>0.82799999999999996</v>
      </c>
      <c r="BF339" s="152">
        <v>828</v>
      </c>
      <c r="BG339" s="152">
        <v>592</v>
      </c>
      <c r="BH339" s="152">
        <v>1420</v>
      </c>
      <c r="BI339" s="153">
        <v>0.41699999999999998</v>
      </c>
      <c r="BJ339" s="153">
        <v>0.47199999999999998</v>
      </c>
      <c r="BK339" s="154">
        <v>0.186</v>
      </c>
      <c r="BL339" s="154">
        <v>0.123</v>
      </c>
      <c r="BM339" s="154">
        <v>8.5999999999999993E-2</v>
      </c>
      <c r="BN339" s="154">
        <v>0.38700000000000001</v>
      </c>
      <c r="DU339" s="4"/>
      <c r="DZ339" s="196"/>
      <c r="EA339" s="196"/>
      <c r="EB339" s="196"/>
      <c r="EC339" s="196"/>
      <c r="ED339" s="196"/>
      <c r="EE339" s="196"/>
    </row>
    <row r="340" spans="30:135" ht="13" x14ac:dyDescent="0.15">
      <c r="AD340" s="144">
        <f t="shared" si="99"/>
        <v>81.791666666666671</v>
      </c>
      <c r="AE340" s="144">
        <f t="shared" si="100"/>
        <v>73.357106469689242</v>
      </c>
      <c r="AF340" s="149">
        <v>261</v>
      </c>
      <c r="AG340" s="150" t="s">
        <v>542</v>
      </c>
      <c r="AH340" s="149">
        <v>24</v>
      </c>
      <c r="AI340" s="151">
        <v>1</v>
      </c>
      <c r="AJ340" s="152">
        <v>1963</v>
      </c>
      <c r="AK340" s="152">
        <v>1440</v>
      </c>
      <c r="AL340" s="149">
        <v>0.73399999999999999</v>
      </c>
      <c r="AM340" s="152">
        <v>934</v>
      </c>
      <c r="AN340" s="152">
        <v>543</v>
      </c>
      <c r="AO340" s="152">
        <v>1477</v>
      </c>
      <c r="AP340" s="153">
        <v>0.36799999999999999</v>
      </c>
      <c r="AQ340" s="153">
        <v>0.41399999999999998</v>
      </c>
      <c r="AR340" s="154">
        <v>0.18099999999999999</v>
      </c>
      <c r="AS340" s="154">
        <v>7.8E-2</v>
      </c>
      <c r="AT340" s="154">
        <v>6.7000000000000004E-2</v>
      </c>
      <c r="AU340" s="154">
        <v>0.33900000000000002</v>
      </c>
      <c r="AW340" s="196"/>
      <c r="AX340" s="144">
        <f t="shared" si="101"/>
        <v>82.942603071948255</v>
      </c>
      <c r="AY340" s="149">
        <v>261</v>
      </c>
      <c r="AZ340" s="150" t="s">
        <v>563</v>
      </c>
      <c r="BA340" s="149">
        <v>16</v>
      </c>
      <c r="BB340" s="151">
        <v>1</v>
      </c>
      <c r="BC340" s="152">
        <v>1237</v>
      </c>
      <c r="BD340" s="152">
        <v>1026</v>
      </c>
      <c r="BE340" s="149">
        <v>0.82899999999999996</v>
      </c>
      <c r="BF340" s="152">
        <v>482</v>
      </c>
      <c r="BG340" s="152">
        <v>348</v>
      </c>
      <c r="BH340" s="152">
        <v>830</v>
      </c>
      <c r="BI340" s="153">
        <v>0.41899999999999998</v>
      </c>
      <c r="BJ340" s="153">
        <v>0.47499999999999998</v>
      </c>
      <c r="BK340" s="154">
        <v>0.20499999999999999</v>
      </c>
      <c r="BL340" s="154">
        <v>0.14599999999999999</v>
      </c>
      <c r="BM340" s="155">
        <v>0.1</v>
      </c>
      <c r="BN340" s="154">
        <v>0.39900000000000002</v>
      </c>
      <c r="DU340" s="4"/>
      <c r="DZ340" s="196"/>
      <c r="EA340" s="196"/>
      <c r="EB340" s="196"/>
      <c r="EC340" s="196"/>
      <c r="ED340" s="196"/>
      <c r="EE340" s="196"/>
    </row>
    <row r="341" spans="30:135" ht="13" x14ac:dyDescent="0.15">
      <c r="AD341" s="144">
        <f t="shared" si="99"/>
        <v>78.909090909090907</v>
      </c>
      <c r="AE341" s="144">
        <f t="shared" si="100"/>
        <v>73.444700460829495</v>
      </c>
      <c r="AF341" s="149">
        <v>262</v>
      </c>
      <c r="AG341" s="150" t="s">
        <v>562</v>
      </c>
      <c r="AH341" s="149">
        <v>22</v>
      </c>
      <c r="AI341" s="151">
        <v>1</v>
      </c>
      <c r="AJ341" s="152">
        <v>1736</v>
      </c>
      <c r="AK341" s="152">
        <v>1275</v>
      </c>
      <c r="AL341" s="149">
        <v>0.73399999999999999</v>
      </c>
      <c r="AM341" s="152">
        <v>734</v>
      </c>
      <c r="AN341" s="152">
        <v>459</v>
      </c>
      <c r="AO341" s="152">
        <v>1193</v>
      </c>
      <c r="AP341" s="153">
        <v>0.38500000000000001</v>
      </c>
      <c r="AQ341" s="153">
        <v>0.42199999999999999</v>
      </c>
      <c r="AR341" s="155">
        <v>0.21</v>
      </c>
      <c r="AS341" s="154">
        <v>0.11799999999999999</v>
      </c>
      <c r="AT341" s="154">
        <v>9.5000000000000001E-2</v>
      </c>
      <c r="AU341" s="154">
        <v>0.35499999999999998</v>
      </c>
      <c r="AW341" s="196"/>
      <c r="AX341" s="144">
        <f t="shared" si="101"/>
        <v>82.995495495495504</v>
      </c>
      <c r="AY341" s="149">
        <v>262</v>
      </c>
      <c r="AZ341" s="150" t="s">
        <v>507</v>
      </c>
      <c r="BA341" s="149">
        <v>21</v>
      </c>
      <c r="BB341" s="151">
        <v>1</v>
      </c>
      <c r="BC341" s="152">
        <v>1776</v>
      </c>
      <c r="BD341" s="152">
        <v>1474</v>
      </c>
      <c r="BE341" s="149">
        <v>0.83</v>
      </c>
      <c r="BF341" s="152">
        <v>755</v>
      </c>
      <c r="BG341" s="152">
        <v>538</v>
      </c>
      <c r="BH341" s="152">
        <v>1293</v>
      </c>
      <c r="BI341" s="153">
        <v>0.41599999999999998</v>
      </c>
      <c r="BJ341" s="153">
        <v>0.47599999999999998</v>
      </c>
      <c r="BK341" s="154">
        <v>0.186</v>
      </c>
      <c r="BL341" s="154">
        <v>0.109</v>
      </c>
      <c r="BM341" s="154">
        <v>8.6999999999999994E-2</v>
      </c>
      <c r="BN341" s="154">
        <v>0.38200000000000001</v>
      </c>
      <c r="DU341" s="4"/>
      <c r="DZ341" s="196"/>
      <c r="EA341" s="196"/>
      <c r="EB341" s="196"/>
      <c r="EC341" s="196"/>
      <c r="ED341" s="196"/>
      <c r="EE341" s="196"/>
    </row>
    <row r="342" spans="30:135" ht="13" x14ac:dyDescent="0.15">
      <c r="AD342" s="144">
        <f t="shared" si="99"/>
        <v>84.590909090909093</v>
      </c>
      <c r="AE342" s="144">
        <f t="shared" si="100"/>
        <v>73.240193444384744</v>
      </c>
      <c r="AF342" s="149">
        <v>263</v>
      </c>
      <c r="AG342" s="150" t="s">
        <v>469</v>
      </c>
      <c r="AH342" s="149">
        <v>22</v>
      </c>
      <c r="AI342" s="151">
        <v>1</v>
      </c>
      <c r="AJ342" s="152">
        <v>1861</v>
      </c>
      <c r="AK342" s="152">
        <v>1363</v>
      </c>
      <c r="AL342" s="149">
        <v>0.73199999999999998</v>
      </c>
      <c r="AM342" s="152">
        <v>808</v>
      </c>
      <c r="AN342" s="152">
        <v>500</v>
      </c>
      <c r="AO342" s="152">
        <v>1308</v>
      </c>
      <c r="AP342" s="153">
        <v>0.38200000000000001</v>
      </c>
      <c r="AQ342" s="153">
        <v>0.42499999999999999</v>
      </c>
      <c r="AR342" s="154">
        <v>0.20200000000000001</v>
      </c>
      <c r="AS342" s="154">
        <v>0.11700000000000001</v>
      </c>
      <c r="AT342" s="154">
        <v>9.5000000000000001E-2</v>
      </c>
      <c r="AU342" s="154">
        <v>0.35199999999999998</v>
      </c>
      <c r="AW342" s="196"/>
      <c r="AX342" s="144">
        <f t="shared" si="101"/>
        <v>83.002207505518768</v>
      </c>
      <c r="AY342" s="149">
        <v>263</v>
      </c>
      <c r="AZ342" s="150" t="s">
        <v>565</v>
      </c>
      <c r="BA342" s="149">
        <v>10</v>
      </c>
      <c r="BB342" s="151">
        <v>1</v>
      </c>
      <c r="BC342" s="152">
        <v>906</v>
      </c>
      <c r="BD342" s="152">
        <v>752</v>
      </c>
      <c r="BE342" s="149">
        <v>0.83</v>
      </c>
      <c r="BF342" s="152">
        <v>399</v>
      </c>
      <c r="BG342" s="152">
        <v>285</v>
      </c>
      <c r="BH342" s="152">
        <v>684</v>
      </c>
      <c r="BI342" s="153">
        <v>0.41699999999999998</v>
      </c>
      <c r="BJ342" s="153">
        <v>0.46800000000000003</v>
      </c>
      <c r="BK342" s="154">
        <v>0.16200000000000001</v>
      </c>
      <c r="BL342" s="154">
        <v>0.104</v>
      </c>
      <c r="BM342" s="154">
        <v>9.4E-2</v>
      </c>
      <c r="BN342" s="154">
        <v>0.38400000000000001</v>
      </c>
      <c r="DU342" s="4"/>
      <c r="DZ342" s="196"/>
      <c r="EA342" s="196"/>
      <c r="EB342" s="196"/>
      <c r="EC342" s="196"/>
      <c r="ED342" s="196"/>
      <c r="EE342" s="196"/>
    </row>
    <row r="343" spans="30:135" ht="13" x14ac:dyDescent="0.15">
      <c r="AD343" s="144">
        <f t="shared" si="99"/>
        <v>83.666666666666671</v>
      </c>
      <c r="AE343" s="144">
        <f t="shared" si="100"/>
        <v>73.079112122936834</v>
      </c>
      <c r="AF343" s="149">
        <v>264</v>
      </c>
      <c r="AG343" s="150" t="s">
        <v>436</v>
      </c>
      <c r="AH343" s="149">
        <v>21</v>
      </c>
      <c r="AI343" s="151">
        <v>1</v>
      </c>
      <c r="AJ343" s="152">
        <v>1757</v>
      </c>
      <c r="AK343" s="152">
        <v>1284</v>
      </c>
      <c r="AL343" s="149">
        <v>0.73099999999999998</v>
      </c>
      <c r="AM343" s="152">
        <v>753</v>
      </c>
      <c r="AN343" s="152">
        <v>468</v>
      </c>
      <c r="AO343" s="152">
        <v>1221</v>
      </c>
      <c r="AP343" s="153">
        <v>0.38300000000000001</v>
      </c>
      <c r="AQ343" s="153">
        <v>0.41799999999999998</v>
      </c>
      <c r="AR343" s="154">
        <v>0.20200000000000001</v>
      </c>
      <c r="AS343" s="154">
        <v>0.125</v>
      </c>
      <c r="AT343" s="154">
        <v>0.104</v>
      </c>
      <c r="AU343" s="154">
        <v>0.35599999999999998</v>
      </c>
      <c r="AW343" s="196"/>
      <c r="AX343" s="144">
        <f t="shared" si="101"/>
        <v>82.952182952182952</v>
      </c>
      <c r="AY343" s="149">
        <v>264</v>
      </c>
      <c r="AZ343" s="150" t="s">
        <v>566</v>
      </c>
      <c r="BA343" s="149">
        <v>18</v>
      </c>
      <c r="BB343" s="151">
        <v>1</v>
      </c>
      <c r="BC343" s="152">
        <v>1443</v>
      </c>
      <c r="BD343" s="152">
        <v>1197</v>
      </c>
      <c r="BE343" s="149">
        <v>0.83</v>
      </c>
      <c r="BF343" s="152">
        <v>588</v>
      </c>
      <c r="BG343" s="152">
        <v>435</v>
      </c>
      <c r="BH343" s="152">
        <v>1023</v>
      </c>
      <c r="BI343" s="153">
        <v>0.42499999999999999</v>
      </c>
      <c r="BJ343" s="153">
        <v>0.48099999999999998</v>
      </c>
      <c r="BK343" s="154">
        <v>0.19500000000000001</v>
      </c>
      <c r="BL343" s="154">
        <v>0.11899999999999999</v>
      </c>
      <c r="BM343" s="154">
        <v>9.2999999999999999E-2</v>
      </c>
      <c r="BN343" s="154">
        <v>0.38500000000000001</v>
      </c>
      <c r="DU343" s="4"/>
      <c r="DZ343" s="196"/>
      <c r="EA343" s="196"/>
      <c r="EB343" s="196"/>
      <c r="EC343" s="196"/>
      <c r="ED343" s="196"/>
      <c r="EE343" s="196"/>
    </row>
    <row r="344" spans="30:135" ht="13" x14ac:dyDescent="0.15">
      <c r="AD344" s="144">
        <f t="shared" si="99"/>
        <v>87.391304347826093</v>
      </c>
      <c r="AE344" s="144">
        <f t="shared" si="100"/>
        <v>73.084577114427859</v>
      </c>
      <c r="AF344" s="149">
        <v>265</v>
      </c>
      <c r="AG344" s="150" t="s">
        <v>567</v>
      </c>
      <c r="AH344" s="149">
        <v>23</v>
      </c>
      <c r="AI344" s="151">
        <v>1</v>
      </c>
      <c r="AJ344" s="152">
        <v>2010</v>
      </c>
      <c r="AK344" s="152">
        <v>1469</v>
      </c>
      <c r="AL344" s="149">
        <v>0.73099999999999998</v>
      </c>
      <c r="AM344" s="152">
        <v>952</v>
      </c>
      <c r="AN344" s="152">
        <v>546</v>
      </c>
      <c r="AO344" s="152">
        <v>1498</v>
      </c>
      <c r="AP344" s="153">
        <v>0.36399999999999999</v>
      </c>
      <c r="AQ344" s="153">
        <v>0.41399999999999998</v>
      </c>
      <c r="AR344" s="154">
        <v>0.17899999999999999</v>
      </c>
      <c r="AS344" s="154">
        <v>9.4E-2</v>
      </c>
      <c r="AT344" s="154">
        <v>7.6999999999999999E-2</v>
      </c>
      <c r="AU344" s="154">
        <v>0.33900000000000002</v>
      </c>
      <c r="AW344" s="196"/>
      <c r="AX344" s="144">
        <f t="shared" si="101"/>
        <v>83.033932135728534</v>
      </c>
      <c r="AY344" s="149">
        <v>265</v>
      </c>
      <c r="AZ344" s="150" t="s">
        <v>308</v>
      </c>
      <c r="BA344" s="149">
        <v>12</v>
      </c>
      <c r="BB344" s="151">
        <v>1</v>
      </c>
      <c r="BC344" s="152">
        <v>1002</v>
      </c>
      <c r="BD344" s="152">
        <v>832</v>
      </c>
      <c r="BE344" s="149">
        <v>0.83</v>
      </c>
      <c r="BF344" s="152">
        <v>442</v>
      </c>
      <c r="BG344" s="152">
        <v>323</v>
      </c>
      <c r="BH344" s="152">
        <v>765</v>
      </c>
      <c r="BI344" s="153">
        <v>0.42199999999999999</v>
      </c>
      <c r="BJ344" s="151">
        <v>0.46</v>
      </c>
      <c r="BK344" s="154">
        <v>0.16500000000000001</v>
      </c>
      <c r="BL344" s="154">
        <v>9.9000000000000005E-2</v>
      </c>
      <c r="BM344" s="154">
        <v>8.2000000000000003E-2</v>
      </c>
      <c r="BN344" s="154">
        <v>0.38800000000000001</v>
      </c>
      <c r="DU344" s="4"/>
      <c r="DZ344" s="196"/>
      <c r="EA344" s="196"/>
      <c r="EB344" s="196"/>
      <c r="EC344" s="196"/>
      <c r="ED344" s="196"/>
      <c r="EE344" s="196"/>
    </row>
    <row r="345" spans="30:135" ht="13" x14ac:dyDescent="0.15">
      <c r="AD345" s="144">
        <f t="shared" si="99"/>
        <v>82.684210526315795</v>
      </c>
      <c r="AE345" s="144">
        <f t="shared" si="100"/>
        <v>72.883513685550611</v>
      </c>
      <c r="AF345" s="149">
        <v>266</v>
      </c>
      <c r="AG345" s="150" t="s">
        <v>568</v>
      </c>
      <c r="AH345" s="149">
        <v>19</v>
      </c>
      <c r="AI345" s="151">
        <v>1</v>
      </c>
      <c r="AJ345" s="152">
        <v>1571</v>
      </c>
      <c r="AK345" s="152">
        <v>1145</v>
      </c>
      <c r="AL345" s="149">
        <v>0.72899999999999998</v>
      </c>
      <c r="AM345" s="152">
        <v>735</v>
      </c>
      <c r="AN345" s="152">
        <v>419</v>
      </c>
      <c r="AO345" s="152">
        <v>1154</v>
      </c>
      <c r="AP345" s="153">
        <v>0.36299999999999999</v>
      </c>
      <c r="AQ345" s="153">
        <v>0.40500000000000003</v>
      </c>
      <c r="AR345" s="154">
        <v>0.17299999999999999</v>
      </c>
      <c r="AS345" s="154">
        <v>0.108</v>
      </c>
      <c r="AT345" s="154">
        <v>9.0999999999999998E-2</v>
      </c>
      <c r="AU345" s="154">
        <v>0.34899999999999998</v>
      </c>
      <c r="AW345" s="196"/>
      <c r="AX345" s="144">
        <f t="shared" si="101"/>
        <v>83.195798949737437</v>
      </c>
      <c r="AY345" s="149">
        <v>266</v>
      </c>
      <c r="AZ345" s="150" t="s">
        <v>551</v>
      </c>
      <c r="BA345" s="149">
        <v>17</v>
      </c>
      <c r="BB345" s="151">
        <v>1</v>
      </c>
      <c r="BC345" s="152">
        <v>1333</v>
      </c>
      <c r="BD345" s="152">
        <v>1109</v>
      </c>
      <c r="BE345" s="149">
        <v>0.83199999999999996</v>
      </c>
      <c r="BF345" s="152">
        <v>534</v>
      </c>
      <c r="BG345" s="152">
        <v>393</v>
      </c>
      <c r="BH345" s="152">
        <v>927</v>
      </c>
      <c r="BI345" s="153">
        <v>0.42399999999999999</v>
      </c>
      <c r="BJ345" s="153">
        <v>0.49199999999999999</v>
      </c>
      <c r="BK345" s="154">
        <v>0.215</v>
      </c>
      <c r="BL345" s="154">
        <v>0.109</v>
      </c>
      <c r="BM345" s="154">
        <v>7.6999999999999999E-2</v>
      </c>
      <c r="BN345" s="154">
        <v>0.377</v>
      </c>
      <c r="DU345" s="4"/>
      <c r="DZ345" s="196"/>
      <c r="EA345" s="196"/>
      <c r="EB345" s="196"/>
      <c r="EC345" s="196"/>
      <c r="ED345" s="196"/>
      <c r="EE345" s="196"/>
    </row>
    <row r="346" spans="30:135" ht="13" x14ac:dyDescent="0.15">
      <c r="AD346" s="144">
        <f t="shared" si="99"/>
        <v>80</v>
      </c>
      <c r="AE346" s="144">
        <f t="shared" si="100"/>
        <v>72.8125</v>
      </c>
      <c r="AF346" s="149">
        <v>267</v>
      </c>
      <c r="AG346" s="150" t="s">
        <v>386</v>
      </c>
      <c r="AH346" s="149">
        <v>12</v>
      </c>
      <c r="AI346" s="151">
        <v>1</v>
      </c>
      <c r="AJ346" s="152">
        <v>960</v>
      </c>
      <c r="AK346" s="152">
        <v>699</v>
      </c>
      <c r="AL346" s="149">
        <v>0.72799999999999998</v>
      </c>
      <c r="AM346" s="152">
        <v>420</v>
      </c>
      <c r="AN346" s="152">
        <v>263</v>
      </c>
      <c r="AO346" s="152">
        <v>683</v>
      </c>
      <c r="AP346" s="153">
        <v>0.38500000000000001</v>
      </c>
      <c r="AQ346" s="153">
        <v>0.42199999999999999</v>
      </c>
      <c r="AR346" s="154">
        <v>0.20799999999999999</v>
      </c>
      <c r="AS346" s="154">
        <v>9.8000000000000004E-2</v>
      </c>
      <c r="AT346" s="154">
        <v>7.8E-2</v>
      </c>
      <c r="AU346" s="154">
        <v>0.34899999999999998</v>
      </c>
      <c r="AW346" s="196"/>
      <c r="AX346" s="144">
        <f t="shared" si="101"/>
        <v>83.248081841432224</v>
      </c>
      <c r="AY346" s="149">
        <v>267</v>
      </c>
      <c r="AZ346" s="150" t="s">
        <v>557</v>
      </c>
      <c r="BA346" s="149">
        <v>18</v>
      </c>
      <c r="BB346" s="151">
        <v>1</v>
      </c>
      <c r="BC346" s="152">
        <v>1564</v>
      </c>
      <c r="BD346" s="152">
        <v>1302</v>
      </c>
      <c r="BE346" s="149">
        <v>0.83199999999999996</v>
      </c>
      <c r="BF346" s="152">
        <v>689</v>
      </c>
      <c r="BG346" s="152">
        <v>447</v>
      </c>
      <c r="BH346" s="152">
        <v>1136</v>
      </c>
      <c r="BI346" s="153">
        <v>0.39300000000000002</v>
      </c>
      <c r="BJ346" s="153">
        <v>0.45300000000000001</v>
      </c>
      <c r="BK346" s="154">
        <v>0.16200000000000001</v>
      </c>
      <c r="BL346" s="154">
        <v>0.127</v>
      </c>
      <c r="BM346" s="154">
        <v>9.9000000000000005E-2</v>
      </c>
      <c r="BN346" s="154">
        <v>0.38600000000000001</v>
      </c>
      <c r="DU346" s="4"/>
      <c r="DZ346" s="196"/>
      <c r="EA346" s="196"/>
      <c r="EB346" s="196"/>
      <c r="EC346" s="196"/>
      <c r="ED346" s="196"/>
      <c r="EE346" s="196"/>
    </row>
    <row r="347" spans="30:135" ht="13" x14ac:dyDescent="0.15">
      <c r="AD347" s="144">
        <f t="shared" si="99"/>
        <v>88.235294117647072</v>
      </c>
      <c r="AE347" s="144">
        <f t="shared" si="100"/>
        <v>72.733333333333334</v>
      </c>
      <c r="AF347" s="149">
        <v>268</v>
      </c>
      <c r="AG347" s="150" t="s">
        <v>569</v>
      </c>
      <c r="AH347" s="149">
        <v>17</v>
      </c>
      <c r="AI347" s="151">
        <v>1</v>
      </c>
      <c r="AJ347" s="152">
        <v>1500</v>
      </c>
      <c r="AK347" s="152">
        <v>1091</v>
      </c>
      <c r="AL347" s="149">
        <v>0.72699999999999998</v>
      </c>
      <c r="AM347" s="152">
        <v>613</v>
      </c>
      <c r="AN347" s="152">
        <v>406</v>
      </c>
      <c r="AO347" s="152">
        <v>1019</v>
      </c>
      <c r="AP347" s="153">
        <v>0.39800000000000002</v>
      </c>
      <c r="AQ347" s="153">
        <v>0.437</v>
      </c>
      <c r="AR347" s="154">
        <v>0.22600000000000001</v>
      </c>
      <c r="AS347" s="154">
        <v>0.107</v>
      </c>
      <c r="AT347" s="154">
        <v>8.8999999999999996E-2</v>
      </c>
      <c r="AU347" s="154">
        <v>0.35099999999999998</v>
      </c>
      <c r="AW347" s="196"/>
      <c r="AX347" s="144">
        <f t="shared" si="101"/>
        <v>83.235451147891084</v>
      </c>
      <c r="AY347" s="149">
        <v>268</v>
      </c>
      <c r="AZ347" s="150" t="s">
        <v>570</v>
      </c>
      <c r="BA347" s="149">
        <v>22</v>
      </c>
      <c r="BB347" s="151">
        <v>1</v>
      </c>
      <c r="BC347" s="152">
        <v>1873</v>
      </c>
      <c r="BD347" s="152">
        <v>1559</v>
      </c>
      <c r="BE347" s="149">
        <v>0.83199999999999996</v>
      </c>
      <c r="BF347" s="152">
        <v>876</v>
      </c>
      <c r="BG347" s="152">
        <v>560</v>
      </c>
      <c r="BH347" s="152">
        <v>1436</v>
      </c>
      <c r="BI347" s="151">
        <v>0.39</v>
      </c>
      <c r="BJ347" s="153">
        <v>0.46500000000000002</v>
      </c>
      <c r="BK347" s="154">
        <v>0.154</v>
      </c>
      <c r="BL347" s="154">
        <v>9.0999999999999998E-2</v>
      </c>
      <c r="BM347" s="154">
        <v>8.1000000000000003E-2</v>
      </c>
      <c r="BN347" s="154">
        <v>0.36899999999999999</v>
      </c>
      <c r="DU347" s="4"/>
      <c r="DZ347" s="196"/>
      <c r="EA347" s="196"/>
      <c r="EB347" s="196"/>
      <c r="EC347" s="196"/>
      <c r="ED347" s="196"/>
      <c r="EE347" s="196"/>
    </row>
    <row r="348" spans="30:135" ht="13" x14ac:dyDescent="0.15">
      <c r="AD348" s="144">
        <f t="shared" si="99"/>
        <v>88.05</v>
      </c>
      <c r="AE348" s="144">
        <f t="shared" si="100"/>
        <v>72.742759795570706</v>
      </c>
      <c r="AF348" s="149">
        <v>269</v>
      </c>
      <c r="AG348" s="150" t="s">
        <v>571</v>
      </c>
      <c r="AH348" s="149">
        <v>20</v>
      </c>
      <c r="AI348" s="151">
        <v>1</v>
      </c>
      <c r="AJ348" s="152">
        <v>1761</v>
      </c>
      <c r="AK348" s="152">
        <v>1281</v>
      </c>
      <c r="AL348" s="149">
        <v>0.72699999999999998</v>
      </c>
      <c r="AM348" s="152">
        <v>809</v>
      </c>
      <c r="AN348" s="152">
        <v>439</v>
      </c>
      <c r="AO348" s="152">
        <v>1248</v>
      </c>
      <c r="AP348" s="153">
        <v>0.35199999999999998</v>
      </c>
      <c r="AQ348" s="153">
        <v>0.40699999999999997</v>
      </c>
      <c r="AR348" s="154">
        <v>0.187</v>
      </c>
      <c r="AS348" s="155">
        <v>0.12</v>
      </c>
      <c r="AT348" s="154">
        <v>9.9000000000000005E-2</v>
      </c>
      <c r="AU348" s="154">
        <v>0.34200000000000003</v>
      </c>
      <c r="AW348" s="196"/>
      <c r="AX348" s="144">
        <f t="shared" si="101"/>
        <v>83.498023715415016</v>
      </c>
      <c r="AY348" s="149">
        <v>269</v>
      </c>
      <c r="AZ348" s="150" t="s">
        <v>466</v>
      </c>
      <c r="BA348" s="149">
        <v>23</v>
      </c>
      <c r="BB348" s="151">
        <v>1</v>
      </c>
      <c r="BC348" s="152">
        <v>2024</v>
      </c>
      <c r="BD348" s="152">
        <v>1690</v>
      </c>
      <c r="BE348" s="149">
        <v>0.83499999999999996</v>
      </c>
      <c r="BF348" s="152">
        <v>888</v>
      </c>
      <c r="BG348" s="152">
        <v>618</v>
      </c>
      <c r="BH348" s="152">
        <v>1506</v>
      </c>
      <c r="BI348" s="151">
        <v>0.41</v>
      </c>
      <c r="BJ348" s="153">
        <v>0.46100000000000002</v>
      </c>
      <c r="BK348" s="154">
        <v>0.16300000000000001</v>
      </c>
      <c r="BL348" s="154">
        <v>0.11799999999999999</v>
      </c>
      <c r="BM348" s="154">
        <v>8.7999999999999995E-2</v>
      </c>
      <c r="BN348" s="154">
        <v>0.38800000000000001</v>
      </c>
      <c r="DU348" s="4"/>
      <c r="DZ348" s="196"/>
      <c r="EA348" s="196"/>
      <c r="EB348" s="196"/>
      <c r="EC348" s="196"/>
      <c r="ED348" s="196"/>
      <c r="EE348" s="196"/>
    </row>
    <row r="349" spans="30:135" ht="13" x14ac:dyDescent="0.15">
      <c r="AD349" s="144">
        <f t="shared" si="99"/>
        <v>75.333333333333329</v>
      </c>
      <c r="AE349" s="144">
        <f t="shared" si="100"/>
        <v>72.56637168141593</v>
      </c>
      <c r="AF349" s="149">
        <v>270</v>
      </c>
      <c r="AG349" s="150" t="s">
        <v>572</v>
      </c>
      <c r="AH349" s="149">
        <v>9</v>
      </c>
      <c r="AI349" s="151">
        <v>1</v>
      </c>
      <c r="AJ349" s="152">
        <v>678</v>
      </c>
      <c r="AK349" s="152">
        <v>492</v>
      </c>
      <c r="AL349" s="149">
        <v>0.72599999999999998</v>
      </c>
      <c r="AM349" s="152">
        <v>326</v>
      </c>
      <c r="AN349" s="152">
        <v>188</v>
      </c>
      <c r="AO349" s="152">
        <v>514</v>
      </c>
      <c r="AP349" s="153">
        <v>0.36599999999999999</v>
      </c>
      <c r="AQ349" s="153">
        <v>0.41599999999999998</v>
      </c>
      <c r="AR349" s="154">
        <v>0.187</v>
      </c>
      <c r="AS349" s="154">
        <v>7.6999999999999999E-2</v>
      </c>
      <c r="AT349" s="154">
        <v>5.8000000000000003E-2</v>
      </c>
      <c r="AU349" s="154">
        <v>0.32900000000000001</v>
      </c>
      <c r="AW349" s="196"/>
      <c r="AX349" s="144">
        <f t="shared" si="101"/>
        <v>83.623693379790936</v>
      </c>
      <c r="AY349" s="149">
        <v>270</v>
      </c>
      <c r="AZ349" s="150" t="s">
        <v>573</v>
      </c>
      <c r="BA349" s="149">
        <v>22</v>
      </c>
      <c r="BB349" s="151">
        <v>1</v>
      </c>
      <c r="BC349" s="152">
        <v>1722</v>
      </c>
      <c r="BD349" s="152">
        <v>1440</v>
      </c>
      <c r="BE349" s="149">
        <v>0.83599999999999997</v>
      </c>
      <c r="BF349" s="152">
        <v>744</v>
      </c>
      <c r="BG349" s="152">
        <v>504</v>
      </c>
      <c r="BH349" s="152">
        <v>1248</v>
      </c>
      <c r="BI349" s="153">
        <v>0.40400000000000003</v>
      </c>
      <c r="BJ349" s="153">
        <v>0.45400000000000001</v>
      </c>
      <c r="BK349" s="154">
        <v>0.156</v>
      </c>
      <c r="BL349" s="154">
        <v>0.14399999999999999</v>
      </c>
      <c r="BM349" s="154">
        <v>0.113</v>
      </c>
      <c r="BN349" s="154">
        <v>0.39700000000000002</v>
      </c>
      <c r="DU349" s="4"/>
      <c r="DZ349" s="196"/>
      <c r="EA349" s="196"/>
      <c r="EB349" s="196"/>
      <c r="EC349" s="196"/>
      <c r="ED349" s="196"/>
      <c r="EE349" s="196"/>
    </row>
    <row r="350" spans="30:135" ht="13" x14ac:dyDescent="0.15">
      <c r="AD350" s="144">
        <f t="shared" si="99"/>
        <v>83.529411764705884</v>
      </c>
      <c r="AE350" s="144">
        <f t="shared" si="100"/>
        <v>72.464788732394368</v>
      </c>
      <c r="AF350" s="149">
        <v>271</v>
      </c>
      <c r="AG350" s="150" t="s">
        <v>574</v>
      </c>
      <c r="AH350" s="149">
        <v>17</v>
      </c>
      <c r="AI350" s="151">
        <v>1</v>
      </c>
      <c r="AJ350" s="152">
        <v>1420</v>
      </c>
      <c r="AK350" s="152">
        <v>1029</v>
      </c>
      <c r="AL350" s="149">
        <v>0.72499999999999998</v>
      </c>
      <c r="AM350" s="152">
        <v>580</v>
      </c>
      <c r="AN350" s="152">
        <v>370</v>
      </c>
      <c r="AO350" s="152">
        <v>950</v>
      </c>
      <c r="AP350" s="153">
        <v>0.38900000000000001</v>
      </c>
      <c r="AQ350" s="153">
        <v>0.438</v>
      </c>
      <c r="AR350" s="154">
        <v>0.22600000000000001</v>
      </c>
      <c r="AS350" s="154">
        <v>0.13300000000000001</v>
      </c>
      <c r="AT350" s="154">
        <v>0.104</v>
      </c>
      <c r="AU350" s="154">
        <v>0.34699999999999998</v>
      </c>
      <c r="AW350" s="196"/>
      <c r="AX350" s="144">
        <f t="shared" si="101"/>
        <v>83.562462641960551</v>
      </c>
      <c r="AY350" s="149">
        <v>271</v>
      </c>
      <c r="AZ350" s="150" t="s">
        <v>480</v>
      </c>
      <c r="BA350" s="149">
        <v>20</v>
      </c>
      <c r="BB350" s="151">
        <v>1</v>
      </c>
      <c r="BC350" s="152">
        <v>1673</v>
      </c>
      <c r="BD350" s="152">
        <v>1398</v>
      </c>
      <c r="BE350" s="149">
        <v>0.83599999999999997</v>
      </c>
      <c r="BF350" s="152">
        <v>745</v>
      </c>
      <c r="BG350" s="152">
        <v>480</v>
      </c>
      <c r="BH350" s="152">
        <v>1225</v>
      </c>
      <c r="BI350" s="153">
        <v>0.39200000000000002</v>
      </c>
      <c r="BJ350" s="153">
        <v>0.46800000000000003</v>
      </c>
      <c r="BK350" s="154">
        <v>0.17199999999999999</v>
      </c>
      <c r="BL350" s="155">
        <v>0.12</v>
      </c>
      <c r="BM350" s="155">
        <v>0.09</v>
      </c>
      <c r="BN350" s="154">
        <v>0.371</v>
      </c>
      <c r="DU350" s="4"/>
      <c r="DZ350" s="196"/>
      <c r="EA350" s="196"/>
      <c r="EB350" s="196"/>
      <c r="EC350" s="196"/>
      <c r="ED350" s="196"/>
      <c r="EE350" s="196"/>
    </row>
    <row r="351" spans="30:135" ht="13" x14ac:dyDescent="0.15">
      <c r="AD351" s="144">
        <f t="shared" si="99"/>
        <v>78.45</v>
      </c>
      <c r="AE351" s="144">
        <f t="shared" si="100"/>
        <v>72.27533460803059</v>
      </c>
      <c r="AF351" s="149">
        <v>272</v>
      </c>
      <c r="AG351" s="150" t="s">
        <v>560</v>
      </c>
      <c r="AH351" s="149">
        <v>20</v>
      </c>
      <c r="AI351" s="151">
        <v>1</v>
      </c>
      <c r="AJ351" s="152">
        <v>1569</v>
      </c>
      <c r="AK351" s="152">
        <v>1134</v>
      </c>
      <c r="AL351" s="149">
        <v>0.72299999999999998</v>
      </c>
      <c r="AM351" s="152">
        <v>653</v>
      </c>
      <c r="AN351" s="152">
        <v>421</v>
      </c>
      <c r="AO351" s="152">
        <v>1074</v>
      </c>
      <c r="AP351" s="153">
        <v>0.39200000000000002</v>
      </c>
      <c r="AQ351" s="153">
        <v>0.443</v>
      </c>
      <c r="AR351" s="154">
        <v>0.23300000000000001</v>
      </c>
      <c r="AS351" s="154">
        <v>9.9000000000000005E-2</v>
      </c>
      <c r="AT351" s="154">
        <v>7.1999999999999995E-2</v>
      </c>
      <c r="AU351" s="154">
        <v>0.34200000000000003</v>
      </c>
      <c r="AW351" s="196"/>
      <c r="AX351" s="144">
        <f t="shared" si="101"/>
        <v>83.718104495747269</v>
      </c>
      <c r="AY351" s="149">
        <v>272</v>
      </c>
      <c r="AZ351" s="150" t="s">
        <v>575</v>
      </c>
      <c r="BA351" s="149">
        <v>19</v>
      </c>
      <c r="BB351" s="151">
        <v>1</v>
      </c>
      <c r="BC351" s="152">
        <v>1646</v>
      </c>
      <c r="BD351" s="152">
        <v>1378</v>
      </c>
      <c r="BE351" s="149">
        <v>0.83699999999999997</v>
      </c>
      <c r="BF351" s="152">
        <v>651</v>
      </c>
      <c r="BG351" s="152">
        <v>529</v>
      </c>
      <c r="BH351" s="152">
        <v>1180</v>
      </c>
      <c r="BI351" s="153">
        <v>0.44800000000000001</v>
      </c>
      <c r="BJ351" s="153">
        <v>0.499</v>
      </c>
      <c r="BK351" s="154">
        <v>0.191</v>
      </c>
      <c r="BL351" s="155">
        <v>0.12</v>
      </c>
      <c r="BM351" s="154">
        <v>9.5000000000000001E-2</v>
      </c>
      <c r="BN351" s="154">
        <v>0.39600000000000002</v>
      </c>
      <c r="DU351" s="4"/>
      <c r="DZ351" s="196"/>
      <c r="EA351" s="196"/>
      <c r="EB351" s="196"/>
      <c r="EC351" s="196"/>
      <c r="ED351" s="196"/>
      <c r="EE351" s="196"/>
    </row>
    <row r="352" spans="30:135" ht="13" x14ac:dyDescent="0.15">
      <c r="AD352" s="144">
        <f t="shared" si="99"/>
        <v>85.888888888888886</v>
      </c>
      <c r="AE352" s="144">
        <f t="shared" si="100"/>
        <v>72.2509702457956</v>
      </c>
      <c r="AF352" s="149">
        <v>273</v>
      </c>
      <c r="AG352" s="150" t="s">
        <v>409</v>
      </c>
      <c r="AH352" s="149">
        <v>18</v>
      </c>
      <c r="AI352" s="151">
        <v>1</v>
      </c>
      <c r="AJ352" s="152">
        <v>1546</v>
      </c>
      <c r="AK352" s="152">
        <v>1117</v>
      </c>
      <c r="AL352" s="149">
        <v>0.72299999999999998</v>
      </c>
      <c r="AM352" s="152">
        <v>660</v>
      </c>
      <c r="AN352" s="152">
        <v>430</v>
      </c>
      <c r="AO352" s="152">
        <v>1090</v>
      </c>
      <c r="AP352" s="153">
        <v>0.39400000000000002</v>
      </c>
      <c r="AQ352" s="153">
        <v>0.42799999999999999</v>
      </c>
      <c r="AR352" s="154">
        <v>0.20399999999999999</v>
      </c>
      <c r="AS352" s="154">
        <v>0.106</v>
      </c>
      <c r="AT352" s="155">
        <v>0.09</v>
      </c>
      <c r="AU352" s="154">
        <v>0.35299999999999998</v>
      </c>
      <c r="AW352" s="196"/>
      <c r="AX352" s="144">
        <f t="shared" si="101"/>
        <v>83.746792130025653</v>
      </c>
      <c r="AY352" s="149">
        <v>273</v>
      </c>
      <c r="AZ352" s="150" t="s">
        <v>249</v>
      </c>
      <c r="BA352" s="149">
        <v>14</v>
      </c>
      <c r="BB352" s="151">
        <v>1</v>
      </c>
      <c r="BC352" s="152">
        <v>1169</v>
      </c>
      <c r="BD352" s="152">
        <v>979</v>
      </c>
      <c r="BE352" s="149">
        <v>0.83699999999999997</v>
      </c>
      <c r="BF352" s="152">
        <v>598</v>
      </c>
      <c r="BG352" s="152">
        <v>345</v>
      </c>
      <c r="BH352" s="152">
        <v>943</v>
      </c>
      <c r="BI352" s="153">
        <v>0.36599999999999999</v>
      </c>
      <c r="BJ352" s="153">
        <v>0.435</v>
      </c>
      <c r="BK352" s="154">
        <v>0.113</v>
      </c>
      <c r="BL352" s="154">
        <v>9.4E-2</v>
      </c>
      <c r="BM352" s="154">
        <v>8.4000000000000005E-2</v>
      </c>
      <c r="BN352" s="154">
        <v>0.36699999999999999</v>
      </c>
      <c r="DU352" s="4"/>
      <c r="DZ352" s="196"/>
      <c r="EA352" s="196"/>
      <c r="EB352" s="196"/>
      <c r="EC352" s="196"/>
      <c r="ED352" s="196"/>
      <c r="EE352" s="196"/>
    </row>
    <row r="353" spans="30:135" ht="13" x14ac:dyDescent="0.15">
      <c r="AD353" s="144">
        <f t="shared" si="99"/>
        <v>79.27272727272728</v>
      </c>
      <c r="AE353" s="144">
        <f t="shared" si="100"/>
        <v>72.018348623853214</v>
      </c>
      <c r="AF353" s="149">
        <v>274</v>
      </c>
      <c r="AG353" s="150" t="s">
        <v>559</v>
      </c>
      <c r="AH353" s="149">
        <v>11</v>
      </c>
      <c r="AI353" s="151">
        <v>1</v>
      </c>
      <c r="AJ353" s="152">
        <v>872</v>
      </c>
      <c r="AK353" s="152">
        <v>628</v>
      </c>
      <c r="AL353" s="149">
        <v>0.72</v>
      </c>
      <c r="AM353" s="152">
        <v>399</v>
      </c>
      <c r="AN353" s="152">
        <v>232</v>
      </c>
      <c r="AO353" s="152">
        <v>631</v>
      </c>
      <c r="AP353" s="153">
        <v>0.36799999999999999</v>
      </c>
      <c r="AQ353" s="153">
        <v>0.41899999999999998</v>
      </c>
      <c r="AR353" s="154">
        <v>0.19500000000000001</v>
      </c>
      <c r="AS353" s="154">
        <v>9.4E-2</v>
      </c>
      <c r="AT353" s="154">
        <v>7.8E-2</v>
      </c>
      <c r="AU353" s="155">
        <v>0.33</v>
      </c>
      <c r="AW353" s="196"/>
      <c r="AX353" s="144">
        <f t="shared" si="101"/>
        <v>83.687150837988824</v>
      </c>
      <c r="AY353" s="149">
        <v>274</v>
      </c>
      <c r="AZ353" s="150" t="s">
        <v>576</v>
      </c>
      <c r="BA353" s="149">
        <v>21</v>
      </c>
      <c r="BB353" s="151">
        <v>1</v>
      </c>
      <c r="BC353" s="152">
        <v>1790</v>
      </c>
      <c r="BD353" s="152">
        <v>1498</v>
      </c>
      <c r="BE353" s="149">
        <v>0.83699999999999997</v>
      </c>
      <c r="BF353" s="152">
        <v>768</v>
      </c>
      <c r="BG353" s="152">
        <v>535</v>
      </c>
      <c r="BH353" s="152">
        <v>1303</v>
      </c>
      <c r="BI353" s="153">
        <v>0.41099999999999998</v>
      </c>
      <c r="BJ353" s="153">
        <v>0.46700000000000003</v>
      </c>
      <c r="BK353" s="154">
        <v>0.17399999999999999</v>
      </c>
      <c r="BL353" s="154">
        <v>0.113</v>
      </c>
      <c r="BM353" s="154">
        <v>8.3000000000000004E-2</v>
      </c>
      <c r="BN353" s="155">
        <v>0.39</v>
      </c>
      <c r="DU353" s="4"/>
      <c r="DZ353" s="196"/>
      <c r="EA353" s="196"/>
      <c r="EB353" s="196"/>
      <c r="EC353" s="196"/>
      <c r="ED353" s="196"/>
      <c r="EE353" s="196"/>
    </row>
    <row r="354" spans="30:135" ht="13" x14ac:dyDescent="0.15">
      <c r="AD354" s="144">
        <f t="shared" si="99"/>
        <v>83.666666666666671</v>
      </c>
      <c r="AE354" s="144">
        <f t="shared" si="100"/>
        <v>71.713147410358573</v>
      </c>
      <c r="AF354" s="149">
        <v>275</v>
      </c>
      <c r="AG354" s="150" t="s">
        <v>531</v>
      </c>
      <c r="AH354" s="149">
        <v>3</v>
      </c>
      <c r="AI354" s="151">
        <v>1</v>
      </c>
      <c r="AJ354" s="152">
        <v>251</v>
      </c>
      <c r="AK354" s="152">
        <v>180</v>
      </c>
      <c r="AL354" s="149">
        <v>0.71699999999999997</v>
      </c>
      <c r="AM354" s="152">
        <v>120</v>
      </c>
      <c r="AN354" s="152">
        <v>69</v>
      </c>
      <c r="AO354" s="152">
        <v>189</v>
      </c>
      <c r="AP354" s="153">
        <v>0.36499999999999999</v>
      </c>
      <c r="AQ354" s="151">
        <v>0.41</v>
      </c>
      <c r="AR354" s="154">
        <v>0.17899999999999999</v>
      </c>
      <c r="AS354" s="154">
        <v>9.6000000000000002E-2</v>
      </c>
      <c r="AT354" s="155">
        <v>0.08</v>
      </c>
      <c r="AU354" s="154">
        <v>0.32300000000000001</v>
      </c>
      <c r="AW354" s="196"/>
      <c r="AX354" s="144">
        <f t="shared" si="101"/>
        <v>83.772652388797368</v>
      </c>
      <c r="AY354" s="149">
        <v>275</v>
      </c>
      <c r="AZ354" s="150" t="s">
        <v>535</v>
      </c>
      <c r="BA354" s="149">
        <v>15</v>
      </c>
      <c r="BB354" s="151">
        <v>1</v>
      </c>
      <c r="BC354" s="152">
        <v>1214</v>
      </c>
      <c r="BD354" s="152">
        <v>1017</v>
      </c>
      <c r="BE354" s="149">
        <v>0.83799999999999997</v>
      </c>
      <c r="BF354" s="152">
        <v>503</v>
      </c>
      <c r="BG354" s="152">
        <v>371</v>
      </c>
      <c r="BH354" s="152">
        <v>874</v>
      </c>
      <c r="BI354" s="153">
        <v>0.42399999999999999</v>
      </c>
      <c r="BJ354" s="153">
        <v>0.48699999999999999</v>
      </c>
      <c r="BK354" s="154">
        <v>0.185</v>
      </c>
      <c r="BL354" s="154">
        <v>0.108</v>
      </c>
      <c r="BM354" s="154">
        <v>7.5999999999999998E-2</v>
      </c>
      <c r="BN354" s="155">
        <v>0.39</v>
      </c>
      <c r="DU354" s="4"/>
      <c r="DZ354" s="196"/>
      <c r="EA354" s="196"/>
      <c r="EB354" s="196"/>
      <c r="EC354" s="196"/>
      <c r="ED354" s="196"/>
      <c r="EE354" s="196"/>
    </row>
    <row r="355" spans="30:135" ht="13" x14ac:dyDescent="0.15">
      <c r="AD355" s="144">
        <f t="shared" si="99"/>
        <v>88.142857142857153</v>
      </c>
      <c r="AE355" s="144">
        <f t="shared" si="100"/>
        <v>71.636952998379257</v>
      </c>
      <c r="AF355" s="149">
        <v>276</v>
      </c>
      <c r="AG355" s="150" t="s">
        <v>577</v>
      </c>
      <c r="AH355" s="149">
        <v>14</v>
      </c>
      <c r="AI355" s="151">
        <v>1</v>
      </c>
      <c r="AJ355" s="152">
        <v>1234</v>
      </c>
      <c r="AK355" s="152">
        <v>884</v>
      </c>
      <c r="AL355" s="149">
        <v>0.71599999999999997</v>
      </c>
      <c r="AM355" s="152">
        <v>536</v>
      </c>
      <c r="AN355" s="152">
        <v>325</v>
      </c>
      <c r="AO355" s="152">
        <v>861</v>
      </c>
      <c r="AP355" s="153">
        <v>0.377</v>
      </c>
      <c r="AQ355" s="153">
        <v>0.41099999999999998</v>
      </c>
      <c r="AR355" s="154">
        <v>0.21099999999999999</v>
      </c>
      <c r="AS355" s="154">
        <v>0.106</v>
      </c>
      <c r="AT355" s="154">
        <v>8.4000000000000005E-2</v>
      </c>
      <c r="AU355" s="154">
        <v>0.34699999999999998</v>
      </c>
      <c r="AW355" s="196"/>
      <c r="AX355" s="144">
        <f t="shared" si="101"/>
        <v>83.819051761635492</v>
      </c>
      <c r="AY355" s="149">
        <v>276</v>
      </c>
      <c r="AZ355" s="150" t="s">
        <v>221</v>
      </c>
      <c r="BA355" s="149">
        <v>26</v>
      </c>
      <c r="BB355" s="151">
        <v>1</v>
      </c>
      <c r="BC355" s="152">
        <v>2299</v>
      </c>
      <c r="BD355" s="152">
        <v>1927</v>
      </c>
      <c r="BE355" s="149">
        <v>0.83799999999999997</v>
      </c>
      <c r="BF355" s="152">
        <v>949</v>
      </c>
      <c r="BG355" s="152">
        <v>721</v>
      </c>
      <c r="BH355" s="152">
        <v>1670</v>
      </c>
      <c r="BI355" s="153">
        <v>0.432</v>
      </c>
      <c r="BJ355" s="153">
        <v>0.48099999999999998</v>
      </c>
      <c r="BK355" s="154">
        <v>0.189</v>
      </c>
      <c r="BL355" s="155">
        <v>0.11</v>
      </c>
      <c r="BM355" s="155">
        <v>0.1</v>
      </c>
      <c r="BN355" s="154">
        <v>0.39200000000000002</v>
      </c>
      <c r="DU355" s="4"/>
      <c r="DZ355" s="196"/>
      <c r="EA355" s="196"/>
      <c r="EB355" s="196"/>
      <c r="EC355" s="196"/>
      <c r="ED355" s="196"/>
      <c r="EE355" s="196"/>
    </row>
    <row r="356" spans="30:135" ht="13" x14ac:dyDescent="0.15">
      <c r="AD356" s="144">
        <f t="shared" si="99"/>
        <v>83.05</v>
      </c>
      <c r="AE356" s="144">
        <f t="shared" si="100"/>
        <v>71.523178807947019</v>
      </c>
      <c r="AF356" s="149">
        <v>277</v>
      </c>
      <c r="AG356" s="150" t="s">
        <v>438</v>
      </c>
      <c r="AH356" s="149">
        <v>20</v>
      </c>
      <c r="AI356" s="151">
        <v>1</v>
      </c>
      <c r="AJ356" s="152">
        <v>1661</v>
      </c>
      <c r="AK356" s="152">
        <v>1188</v>
      </c>
      <c r="AL356" s="149">
        <v>0.71499999999999997</v>
      </c>
      <c r="AM356" s="152">
        <v>720</v>
      </c>
      <c r="AN356" s="152">
        <v>454</v>
      </c>
      <c r="AO356" s="152">
        <v>1174</v>
      </c>
      <c r="AP356" s="153">
        <v>0.38700000000000001</v>
      </c>
      <c r="AQ356" s="153">
        <v>0.40899999999999997</v>
      </c>
      <c r="AR356" s="154">
        <v>0.19700000000000001</v>
      </c>
      <c r="AS356" s="154">
        <v>0.113</v>
      </c>
      <c r="AT356" s="154">
        <v>8.6999999999999994E-2</v>
      </c>
      <c r="AU356" s="154">
        <v>0.35599999999999998</v>
      </c>
      <c r="AW356" s="196"/>
      <c r="AX356" s="144">
        <f t="shared" si="101"/>
        <v>83.87715930902111</v>
      </c>
      <c r="AY356" s="149">
        <v>277</v>
      </c>
      <c r="AZ356" s="150" t="s">
        <v>578</v>
      </c>
      <c r="BA356" s="149">
        <v>6</v>
      </c>
      <c r="BB356" s="151">
        <v>1</v>
      </c>
      <c r="BC356" s="152">
        <v>521</v>
      </c>
      <c r="BD356" s="152">
        <v>437</v>
      </c>
      <c r="BE356" s="149">
        <v>0.83899999999999997</v>
      </c>
      <c r="BF356" s="152">
        <v>201</v>
      </c>
      <c r="BG356" s="152">
        <v>155</v>
      </c>
      <c r="BH356" s="152">
        <v>356</v>
      </c>
      <c r="BI356" s="153">
        <v>0.435</v>
      </c>
      <c r="BJ356" s="153">
        <v>0.47799999999999998</v>
      </c>
      <c r="BK356" s="154">
        <v>0.192</v>
      </c>
      <c r="BL356" s="154">
        <v>0.154</v>
      </c>
      <c r="BM356" s="154">
        <v>0.11899999999999999</v>
      </c>
      <c r="BN356" s="154">
        <v>0.40300000000000002</v>
      </c>
      <c r="DU356" s="4"/>
      <c r="DZ356" s="196"/>
      <c r="EA356" s="196"/>
      <c r="EB356" s="196"/>
      <c r="EC356" s="196"/>
      <c r="ED356" s="196"/>
      <c r="EE356" s="196"/>
    </row>
    <row r="357" spans="30:135" ht="13" x14ac:dyDescent="0.15">
      <c r="AD357" s="144">
        <f t="shared" si="99"/>
        <v>79.4375</v>
      </c>
      <c r="AE357" s="144">
        <f t="shared" si="100"/>
        <v>71.518489378442169</v>
      </c>
      <c r="AF357" s="149">
        <v>278</v>
      </c>
      <c r="AG357" s="150" t="s">
        <v>323</v>
      </c>
      <c r="AH357" s="149">
        <v>16</v>
      </c>
      <c r="AI357" s="151">
        <v>1</v>
      </c>
      <c r="AJ357" s="152">
        <v>1271</v>
      </c>
      <c r="AK357" s="152">
        <v>909</v>
      </c>
      <c r="AL357" s="149">
        <v>0.71499999999999997</v>
      </c>
      <c r="AM357" s="152">
        <v>554</v>
      </c>
      <c r="AN357" s="152">
        <v>305</v>
      </c>
      <c r="AO357" s="152">
        <v>859</v>
      </c>
      <c r="AP357" s="153">
        <v>0.35499999999999998</v>
      </c>
      <c r="AQ357" s="153">
        <v>0.41299999999999998</v>
      </c>
      <c r="AR357" s="154">
        <v>0.221</v>
      </c>
      <c r="AS357" s="154">
        <v>0.115</v>
      </c>
      <c r="AT357" s="154">
        <v>9.4E-2</v>
      </c>
      <c r="AU357" s="154">
        <v>0.33400000000000002</v>
      </c>
      <c r="AW357" s="196"/>
      <c r="AX357" s="144">
        <f t="shared" si="101"/>
        <v>83.925888833249871</v>
      </c>
      <c r="AY357" s="149">
        <v>278</v>
      </c>
      <c r="AZ357" s="150" t="s">
        <v>393</v>
      </c>
      <c r="BA357" s="149">
        <v>23</v>
      </c>
      <c r="BB357" s="151">
        <v>1</v>
      </c>
      <c r="BC357" s="152">
        <v>1997</v>
      </c>
      <c r="BD357" s="152">
        <v>1676</v>
      </c>
      <c r="BE357" s="149">
        <v>0.83899999999999997</v>
      </c>
      <c r="BF357" s="152">
        <v>805</v>
      </c>
      <c r="BG357" s="152">
        <v>624</v>
      </c>
      <c r="BH357" s="152">
        <v>1429</v>
      </c>
      <c r="BI357" s="153">
        <v>0.437</v>
      </c>
      <c r="BJ357" s="153">
        <v>0.49199999999999999</v>
      </c>
      <c r="BK357" s="154">
        <v>0.188</v>
      </c>
      <c r="BL357" s="154">
        <v>0.11600000000000001</v>
      </c>
      <c r="BM357" s="154">
        <v>8.2000000000000003E-2</v>
      </c>
      <c r="BN357" s="154">
        <v>0.39200000000000002</v>
      </c>
      <c r="DU357" s="4"/>
      <c r="DZ357" s="196"/>
      <c r="EA357" s="196"/>
      <c r="EB357" s="196"/>
      <c r="EC357" s="196"/>
      <c r="ED357" s="196"/>
      <c r="EE357" s="196"/>
    </row>
    <row r="358" spans="30:135" ht="13" x14ac:dyDescent="0.15">
      <c r="AD358" s="144">
        <f t="shared" si="99"/>
        <v>79.900000000000006</v>
      </c>
      <c r="AE358" s="144">
        <f t="shared" si="100"/>
        <v>71.52690863579474</v>
      </c>
      <c r="AF358" s="149">
        <v>279</v>
      </c>
      <c r="AG358" s="150" t="s">
        <v>368</v>
      </c>
      <c r="AH358" s="149">
        <v>20</v>
      </c>
      <c r="AI358" s="151">
        <v>1</v>
      </c>
      <c r="AJ358" s="152">
        <v>1598</v>
      </c>
      <c r="AK358" s="152">
        <v>1143</v>
      </c>
      <c r="AL358" s="149">
        <v>0.71499999999999997</v>
      </c>
      <c r="AM358" s="152">
        <v>744</v>
      </c>
      <c r="AN358" s="152">
        <v>403</v>
      </c>
      <c r="AO358" s="152">
        <v>1147</v>
      </c>
      <c r="AP358" s="153">
        <v>0.35099999999999998</v>
      </c>
      <c r="AQ358" s="153">
        <v>0.38700000000000001</v>
      </c>
      <c r="AR358" s="154">
        <v>0.16500000000000001</v>
      </c>
      <c r="AS358" s="154">
        <v>0.13100000000000001</v>
      </c>
      <c r="AT358" s="154">
        <v>0.108</v>
      </c>
      <c r="AU358" s="154">
        <v>0.35599999999999998</v>
      </c>
      <c r="AW358" s="196"/>
      <c r="AX358" s="144">
        <f t="shared" si="101"/>
        <v>83.86831275720165</v>
      </c>
      <c r="AY358" s="149">
        <v>279</v>
      </c>
      <c r="AZ358" s="150" t="s">
        <v>579</v>
      </c>
      <c r="BA358" s="149">
        <v>14</v>
      </c>
      <c r="BB358" s="151">
        <v>1</v>
      </c>
      <c r="BC358" s="152">
        <v>1215</v>
      </c>
      <c r="BD358" s="152">
        <v>1019</v>
      </c>
      <c r="BE358" s="149">
        <v>0.83899999999999997</v>
      </c>
      <c r="BF358" s="152">
        <v>463</v>
      </c>
      <c r="BG358" s="152">
        <v>367</v>
      </c>
      <c r="BH358" s="152">
        <v>830</v>
      </c>
      <c r="BI358" s="153">
        <v>0.442</v>
      </c>
      <c r="BJ358" s="153">
        <v>0.496</v>
      </c>
      <c r="BK358" s="154">
        <v>0.19900000000000001</v>
      </c>
      <c r="BL358" s="154">
        <v>0.14199999999999999</v>
      </c>
      <c r="BM358" s="154">
        <v>0.106</v>
      </c>
      <c r="BN358" s="154">
        <v>0.40200000000000002</v>
      </c>
      <c r="DU358" s="4"/>
      <c r="DZ358" s="196"/>
      <c r="EA358" s="196"/>
      <c r="EB358" s="196"/>
      <c r="EC358" s="196"/>
      <c r="ED358" s="196"/>
      <c r="EE358" s="196"/>
    </row>
    <row r="359" spans="30:135" ht="13" x14ac:dyDescent="0.15">
      <c r="AD359" s="144">
        <f t="shared" si="99"/>
        <v>93.714285714285722</v>
      </c>
      <c r="AE359" s="144">
        <f t="shared" si="100"/>
        <v>71.265243902439025</v>
      </c>
      <c r="AF359" s="149">
        <v>280</v>
      </c>
      <c r="AG359" s="150" t="s">
        <v>454</v>
      </c>
      <c r="AH359" s="149">
        <v>14</v>
      </c>
      <c r="AI359" s="151">
        <v>1</v>
      </c>
      <c r="AJ359" s="152">
        <v>1312</v>
      </c>
      <c r="AK359" s="152">
        <v>935</v>
      </c>
      <c r="AL359" s="149">
        <v>0.71299999999999997</v>
      </c>
      <c r="AM359" s="152">
        <v>632</v>
      </c>
      <c r="AN359" s="152">
        <v>329</v>
      </c>
      <c r="AO359" s="152">
        <v>961</v>
      </c>
      <c r="AP359" s="153">
        <v>0.34200000000000003</v>
      </c>
      <c r="AQ359" s="153">
        <v>0.39100000000000001</v>
      </c>
      <c r="AR359" s="154">
        <v>0.16900000000000001</v>
      </c>
      <c r="AS359" s="154">
        <v>0.114</v>
      </c>
      <c r="AT359" s="154">
        <v>9.5000000000000001E-2</v>
      </c>
      <c r="AU359" s="154">
        <v>0.33400000000000002</v>
      </c>
      <c r="AW359" s="196"/>
      <c r="AX359" s="144">
        <f t="shared" si="101"/>
        <v>83.983451536643031</v>
      </c>
      <c r="AY359" s="149">
        <v>280</v>
      </c>
      <c r="AZ359" s="150" t="s">
        <v>387</v>
      </c>
      <c r="BA359" s="149">
        <v>21</v>
      </c>
      <c r="BB359" s="151">
        <v>1</v>
      </c>
      <c r="BC359" s="152">
        <v>1692</v>
      </c>
      <c r="BD359" s="152">
        <v>1421</v>
      </c>
      <c r="BE359" s="149">
        <v>0.84</v>
      </c>
      <c r="BF359" s="152">
        <v>757</v>
      </c>
      <c r="BG359" s="152">
        <v>507</v>
      </c>
      <c r="BH359" s="152">
        <v>1264</v>
      </c>
      <c r="BI359" s="153">
        <v>0.40100000000000002</v>
      </c>
      <c r="BJ359" s="153">
        <v>0.46800000000000003</v>
      </c>
      <c r="BK359" s="154">
        <v>0.16500000000000001</v>
      </c>
      <c r="BL359" s="154">
        <v>0.111</v>
      </c>
      <c r="BM359" s="154">
        <v>9.6000000000000002E-2</v>
      </c>
      <c r="BN359" s="154">
        <v>0.38100000000000001</v>
      </c>
      <c r="DU359" s="4"/>
      <c r="DZ359" s="196"/>
      <c r="EA359" s="196"/>
      <c r="EB359" s="196"/>
      <c r="EC359" s="196"/>
      <c r="ED359" s="196"/>
      <c r="EE359" s="196"/>
    </row>
    <row r="360" spans="30:135" ht="13" x14ac:dyDescent="0.15">
      <c r="AD360" s="144">
        <f t="shared" si="99"/>
        <v>77</v>
      </c>
      <c r="AE360" s="144">
        <f t="shared" si="100"/>
        <v>71.335807050092768</v>
      </c>
      <c r="AF360" s="149">
        <v>281</v>
      </c>
      <c r="AG360" s="150" t="s">
        <v>290</v>
      </c>
      <c r="AH360" s="149">
        <v>14</v>
      </c>
      <c r="AI360" s="151">
        <v>1</v>
      </c>
      <c r="AJ360" s="152">
        <v>1078</v>
      </c>
      <c r="AK360" s="152">
        <v>769</v>
      </c>
      <c r="AL360" s="149">
        <v>0.71299999999999997</v>
      </c>
      <c r="AM360" s="152">
        <v>453</v>
      </c>
      <c r="AN360" s="152">
        <v>286</v>
      </c>
      <c r="AO360" s="152">
        <v>739</v>
      </c>
      <c r="AP360" s="153">
        <v>0.38700000000000001</v>
      </c>
      <c r="AQ360" s="153">
        <v>0.442</v>
      </c>
      <c r="AR360" s="154">
        <v>0.23899999999999999</v>
      </c>
      <c r="AS360" s="154">
        <v>8.3000000000000004E-2</v>
      </c>
      <c r="AT360" s="154">
        <v>5.2999999999999999E-2</v>
      </c>
      <c r="AU360" s="154">
        <v>0.32900000000000001</v>
      </c>
      <c r="AW360" s="196"/>
      <c r="AX360" s="144">
        <f t="shared" si="101"/>
        <v>84.029038112522699</v>
      </c>
      <c r="AY360" s="149">
        <v>281</v>
      </c>
      <c r="AZ360" s="150" t="s">
        <v>425</v>
      </c>
      <c r="BA360" s="149">
        <v>20</v>
      </c>
      <c r="BB360" s="151">
        <v>1</v>
      </c>
      <c r="BC360" s="152">
        <v>1653</v>
      </c>
      <c r="BD360" s="152">
        <v>1389</v>
      </c>
      <c r="BE360" s="149">
        <v>0.84</v>
      </c>
      <c r="BF360" s="152">
        <v>754</v>
      </c>
      <c r="BG360" s="152">
        <v>530</v>
      </c>
      <c r="BH360" s="152">
        <v>1284</v>
      </c>
      <c r="BI360" s="153">
        <v>0.41299999999999998</v>
      </c>
      <c r="BJ360" s="153">
        <v>0.45700000000000002</v>
      </c>
      <c r="BK360" s="154">
        <v>0.14499999999999999</v>
      </c>
      <c r="BL360" s="154">
        <v>9.8000000000000004E-2</v>
      </c>
      <c r="BM360" s="154">
        <v>7.9000000000000001E-2</v>
      </c>
      <c r="BN360" s="154">
        <v>0.39200000000000002</v>
      </c>
      <c r="DU360" s="4"/>
      <c r="DZ360" s="196"/>
      <c r="EA360" s="196"/>
      <c r="EB360" s="196"/>
      <c r="EC360" s="196"/>
      <c r="ED360" s="196"/>
      <c r="EE360" s="196"/>
    </row>
    <row r="361" spans="30:135" ht="13" x14ac:dyDescent="0.15">
      <c r="AD361" s="144">
        <f t="shared" si="99"/>
        <v>85.952380952380949</v>
      </c>
      <c r="AE361" s="144">
        <f t="shared" si="100"/>
        <v>71.19113573407202</v>
      </c>
      <c r="AF361" s="149">
        <v>282</v>
      </c>
      <c r="AG361" s="150" t="s">
        <v>580</v>
      </c>
      <c r="AH361" s="149">
        <v>21</v>
      </c>
      <c r="AI361" s="151">
        <v>1</v>
      </c>
      <c r="AJ361" s="152">
        <v>1805</v>
      </c>
      <c r="AK361" s="152">
        <v>1285</v>
      </c>
      <c r="AL361" s="149">
        <v>0.71199999999999997</v>
      </c>
      <c r="AM361" s="152">
        <v>784</v>
      </c>
      <c r="AN361" s="152">
        <v>443</v>
      </c>
      <c r="AO361" s="152">
        <v>1227</v>
      </c>
      <c r="AP361" s="153">
        <v>0.36099999999999999</v>
      </c>
      <c r="AQ361" s="153">
        <v>0.39500000000000002</v>
      </c>
      <c r="AR361" s="154">
        <v>0.218</v>
      </c>
      <c r="AS361" s="154">
        <v>0.126</v>
      </c>
      <c r="AT361" s="154">
        <v>0.107</v>
      </c>
      <c r="AU361" s="155">
        <v>0.34</v>
      </c>
      <c r="AW361" s="196"/>
      <c r="AX361" s="144">
        <f t="shared" si="101"/>
        <v>83.979848866498742</v>
      </c>
      <c r="AY361" s="149">
        <v>282</v>
      </c>
      <c r="AZ361" s="150" t="s">
        <v>468</v>
      </c>
      <c r="BA361" s="149">
        <v>23</v>
      </c>
      <c r="BB361" s="151">
        <v>1</v>
      </c>
      <c r="BC361" s="152">
        <v>1985</v>
      </c>
      <c r="BD361" s="152">
        <v>1667</v>
      </c>
      <c r="BE361" s="149">
        <v>0.84</v>
      </c>
      <c r="BF361" s="152">
        <v>786</v>
      </c>
      <c r="BG361" s="152">
        <v>610</v>
      </c>
      <c r="BH361" s="152">
        <v>1396</v>
      </c>
      <c r="BI361" s="153">
        <v>0.437</v>
      </c>
      <c r="BJ361" s="153">
        <v>0.48399999999999999</v>
      </c>
      <c r="BK361" s="154">
        <v>0.19400000000000001</v>
      </c>
      <c r="BL361" s="154">
        <v>0.126</v>
      </c>
      <c r="BM361" s="154">
        <v>9.8000000000000004E-2</v>
      </c>
      <c r="BN361" s="154">
        <v>0.39800000000000002</v>
      </c>
      <c r="DU361" s="4"/>
      <c r="DZ361" s="196"/>
      <c r="EA361" s="196"/>
      <c r="EB361" s="196"/>
      <c r="EC361" s="196"/>
      <c r="ED361" s="196"/>
      <c r="EE361" s="196"/>
    </row>
    <row r="362" spans="30:135" ht="13" x14ac:dyDescent="0.15">
      <c r="AD362" s="144">
        <f t="shared" si="99"/>
        <v>78.476190476190467</v>
      </c>
      <c r="AE362" s="144">
        <f t="shared" si="100"/>
        <v>71.116504854368941</v>
      </c>
      <c r="AF362" s="149">
        <v>283</v>
      </c>
      <c r="AG362" s="150" t="s">
        <v>320</v>
      </c>
      <c r="AH362" s="149">
        <v>21</v>
      </c>
      <c r="AI362" s="151">
        <v>1</v>
      </c>
      <c r="AJ362" s="152">
        <v>1648</v>
      </c>
      <c r="AK362" s="152">
        <v>1172</v>
      </c>
      <c r="AL362" s="149">
        <v>0.71099999999999997</v>
      </c>
      <c r="AM362" s="152">
        <v>775</v>
      </c>
      <c r="AN362" s="152">
        <v>459</v>
      </c>
      <c r="AO362" s="152">
        <v>1234</v>
      </c>
      <c r="AP362" s="153">
        <v>0.372</v>
      </c>
      <c r="AQ362" s="153">
        <v>0.40200000000000002</v>
      </c>
      <c r="AR362" s="154">
        <v>0.17699999999999999</v>
      </c>
      <c r="AS362" s="154">
        <v>8.8999999999999996E-2</v>
      </c>
      <c r="AT362" s="154">
        <v>6.9000000000000006E-2</v>
      </c>
      <c r="AU362" s="155">
        <v>0.34</v>
      </c>
      <c r="AW362" s="196"/>
      <c r="AX362" s="144">
        <f t="shared" si="101"/>
        <v>84.119106699751853</v>
      </c>
      <c r="AY362" s="149">
        <v>283</v>
      </c>
      <c r="AZ362" s="150" t="s">
        <v>524</v>
      </c>
      <c r="BA362" s="149">
        <v>24</v>
      </c>
      <c r="BB362" s="151">
        <v>1</v>
      </c>
      <c r="BC362" s="152">
        <v>2015</v>
      </c>
      <c r="BD362" s="152">
        <v>1695</v>
      </c>
      <c r="BE362" s="149">
        <v>0.84099999999999997</v>
      </c>
      <c r="BF362" s="152">
        <v>896</v>
      </c>
      <c r="BG362" s="152">
        <v>616</v>
      </c>
      <c r="BH362" s="152">
        <v>1512</v>
      </c>
      <c r="BI362" s="153">
        <v>0.40699999999999997</v>
      </c>
      <c r="BJ362" s="151">
        <v>0.46</v>
      </c>
      <c r="BK362" s="154">
        <v>0.158</v>
      </c>
      <c r="BL362" s="154">
        <v>0.109</v>
      </c>
      <c r="BM362" s="155">
        <v>0.09</v>
      </c>
      <c r="BN362" s="154">
        <v>0.39300000000000002</v>
      </c>
      <c r="DU362" s="4"/>
      <c r="DZ362" s="196"/>
      <c r="EA362" s="196"/>
      <c r="EB362" s="196"/>
      <c r="EC362" s="196"/>
      <c r="ED362" s="196"/>
      <c r="EE362" s="196"/>
    </row>
    <row r="363" spans="30:135" ht="13" x14ac:dyDescent="0.15">
      <c r="AD363" s="144">
        <f t="shared" si="99"/>
        <v>84.571428571428569</v>
      </c>
      <c r="AE363" s="144">
        <f t="shared" si="100"/>
        <v>71.058558558558559</v>
      </c>
      <c r="AF363" s="149">
        <v>284</v>
      </c>
      <c r="AG363" s="150" t="s">
        <v>576</v>
      </c>
      <c r="AH363" s="149">
        <v>21</v>
      </c>
      <c r="AI363" s="151">
        <v>1</v>
      </c>
      <c r="AJ363" s="152">
        <v>1776</v>
      </c>
      <c r="AK363" s="152">
        <v>1262</v>
      </c>
      <c r="AL363" s="149">
        <v>0.71099999999999997</v>
      </c>
      <c r="AM363" s="152">
        <v>801</v>
      </c>
      <c r="AN363" s="152">
        <v>466</v>
      </c>
      <c r="AO363" s="152">
        <v>1267</v>
      </c>
      <c r="AP363" s="153">
        <v>0.36799999999999999</v>
      </c>
      <c r="AQ363" s="153">
        <v>0.40899999999999997</v>
      </c>
      <c r="AR363" s="154">
        <v>0.20399999999999999</v>
      </c>
      <c r="AS363" s="155">
        <v>0.1</v>
      </c>
      <c r="AT363" s="154">
        <v>8.8999999999999996E-2</v>
      </c>
      <c r="AU363" s="154">
        <v>0.33700000000000002</v>
      </c>
      <c r="AW363" s="196"/>
      <c r="AX363" s="144">
        <f t="shared" si="101"/>
        <v>84.151156232374504</v>
      </c>
      <c r="AY363" s="149">
        <v>284</v>
      </c>
      <c r="AZ363" s="150" t="s">
        <v>400</v>
      </c>
      <c r="BA363" s="149">
        <v>22</v>
      </c>
      <c r="BB363" s="151">
        <v>1</v>
      </c>
      <c r="BC363" s="152">
        <v>1773</v>
      </c>
      <c r="BD363" s="152">
        <v>1492</v>
      </c>
      <c r="BE363" s="149">
        <v>0.84199999999999997</v>
      </c>
      <c r="BF363" s="152">
        <v>798</v>
      </c>
      <c r="BG363" s="152">
        <v>581</v>
      </c>
      <c r="BH363" s="152">
        <v>1379</v>
      </c>
      <c r="BI363" s="153">
        <v>0.42099999999999999</v>
      </c>
      <c r="BJ363" s="153">
        <v>0.46700000000000003</v>
      </c>
      <c r="BK363" s="154">
        <v>0.14799999999999999</v>
      </c>
      <c r="BL363" s="155">
        <v>0.09</v>
      </c>
      <c r="BM363" s="154">
        <v>6.7000000000000004E-2</v>
      </c>
      <c r="BN363" s="154">
        <v>0.39500000000000002</v>
      </c>
      <c r="DU363" s="4"/>
      <c r="DZ363" s="196"/>
      <c r="EA363" s="196"/>
      <c r="EB363" s="196"/>
      <c r="EC363" s="196"/>
      <c r="ED363" s="196"/>
      <c r="EE363" s="196"/>
    </row>
    <row r="364" spans="30:135" ht="13" x14ac:dyDescent="0.15">
      <c r="AD364" s="144">
        <f t="shared" si="99"/>
        <v>80.473684210526315</v>
      </c>
      <c r="AE364" s="144">
        <f t="shared" si="100"/>
        <v>70.765206017004573</v>
      </c>
      <c r="AF364" s="149">
        <v>285</v>
      </c>
      <c r="AG364" s="150" t="s">
        <v>264</v>
      </c>
      <c r="AH364" s="149">
        <v>19</v>
      </c>
      <c r="AI364" s="151">
        <v>1</v>
      </c>
      <c r="AJ364" s="152">
        <v>1529</v>
      </c>
      <c r="AK364" s="152">
        <v>1082</v>
      </c>
      <c r="AL364" s="149">
        <v>0.70799999999999996</v>
      </c>
      <c r="AM364" s="152">
        <v>656</v>
      </c>
      <c r="AN364" s="152">
        <v>389</v>
      </c>
      <c r="AO364" s="152">
        <v>1045</v>
      </c>
      <c r="AP364" s="153">
        <v>0.372</v>
      </c>
      <c r="AQ364" s="151">
        <v>0.41</v>
      </c>
      <c r="AR364" s="154">
        <v>0.216</v>
      </c>
      <c r="AS364" s="154">
        <v>0.11799999999999999</v>
      </c>
      <c r="AT364" s="155">
        <v>0.09</v>
      </c>
      <c r="AU364" s="154">
        <v>0.34599999999999997</v>
      </c>
      <c r="AW364" s="196"/>
      <c r="AX364" s="144">
        <f t="shared" si="101"/>
        <v>84.17462482946793</v>
      </c>
      <c r="AY364" s="149">
        <v>285</v>
      </c>
      <c r="AZ364" s="150" t="s">
        <v>458</v>
      </c>
      <c r="BA364" s="149">
        <v>8</v>
      </c>
      <c r="BB364" s="151">
        <v>1</v>
      </c>
      <c r="BC364" s="152">
        <v>733</v>
      </c>
      <c r="BD364" s="152">
        <v>617</v>
      </c>
      <c r="BE364" s="149">
        <v>0.84199999999999997</v>
      </c>
      <c r="BF364" s="152">
        <v>298</v>
      </c>
      <c r="BG364" s="152">
        <v>221</v>
      </c>
      <c r="BH364" s="152">
        <v>519</v>
      </c>
      <c r="BI364" s="153">
        <v>0.42599999999999999</v>
      </c>
      <c r="BJ364" s="151">
        <v>0.48</v>
      </c>
      <c r="BK364" s="155">
        <v>0.18</v>
      </c>
      <c r="BL364" s="154">
        <v>0.127</v>
      </c>
      <c r="BM364" s="154">
        <v>8.8999999999999996E-2</v>
      </c>
      <c r="BN364" s="154">
        <v>0.40200000000000002</v>
      </c>
      <c r="DU364" s="4"/>
      <c r="DZ364" s="196"/>
      <c r="EA364" s="196"/>
      <c r="EB364" s="196"/>
      <c r="EC364" s="196"/>
      <c r="ED364" s="196"/>
      <c r="EE364" s="196"/>
    </row>
    <row r="365" spans="30:135" ht="13" x14ac:dyDescent="0.15">
      <c r="AD365" s="144">
        <f t="shared" si="99"/>
        <v>82</v>
      </c>
      <c r="AE365" s="144">
        <f t="shared" si="100"/>
        <v>70.83775185577943</v>
      </c>
      <c r="AF365" s="149">
        <v>286</v>
      </c>
      <c r="AG365" s="150" t="s">
        <v>555</v>
      </c>
      <c r="AH365" s="149">
        <v>23</v>
      </c>
      <c r="AI365" s="151">
        <v>1</v>
      </c>
      <c r="AJ365" s="152">
        <v>1886</v>
      </c>
      <c r="AK365" s="152">
        <v>1336</v>
      </c>
      <c r="AL365" s="149">
        <v>0.70799999999999996</v>
      </c>
      <c r="AM365" s="152">
        <v>843</v>
      </c>
      <c r="AN365" s="152">
        <v>463</v>
      </c>
      <c r="AO365" s="152">
        <v>1306</v>
      </c>
      <c r="AP365" s="153">
        <v>0.35499999999999998</v>
      </c>
      <c r="AQ365" s="153">
        <v>0.39100000000000001</v>
      </c>
      <c r="AR365" s="154">
        <v>0.20300000000000001</v>
      </c>
      <c r="AS365" s="154">
        <v>0.11799999999999999</v>
      </c>
      <c r="AT365" s="154">
        <v>8.8999999999999996E-2</v>
      </c>
      <c r="AU365" s="154">
        <v>0.34300000000000003</v>
      </c>
      <c r="AW365" s="196"/>
      <c r="AX365" s="144">
        <f t="shared" si="101"/>
        <v>84.163402350307777</v>
      </c>
      <c r="AY365" s="149">
        <v>286</v>
      </c>
      <c r="AZ365" s="150" t="s">
        <v>546</v>
      </c>
      <c r="BA365" s="149">
        <v>22</v>
      </c>
      <c r="BB365" s="151">
        <v>1</v>
      </c>
      <c r="BC365" s="152">
        <v>1787</v>
      </c>
      <c r="BD365" s="152">
        <v>1504</v>
      </c>
      <c r="BE365" s="149">
        <v>0.84199999999999997</v>
      </c>
      <c r="BF365" s="152">
        <v>833</v>
      </c>
      <c r="BG365" s="152">
        <v>553</v>
      </c>
      <c r="BH365" s="152">
        <v>1386</v>
      </c>
      <c r="BI365" s="153">
        <v>0.39900000000000002</v>
      </c>
      <c r="BJ365" s="153">
        <v>0.45900000000000002</v>
      </c>
      <c r="BK365" s="154">
        <v>0.14699999999999999</v>
      </c>
      <c r="BL365" s="154">
        <v>9.5000000000000001E-2</v>
      </c>
      <c r="BM365" s="154">
        <v>7.4999999999999997E-2</v>
      </c>
      <c r="BN365" s="154">
        <v>0.38300000000000001</v>
      </c>
      <c r="DU365" s="4"/>
      <c r="DZ365" s="196"/>
      <c r="EA365" s="196"/>
      <c r="EB365" s="196"/>
      <c r="EC365" s="196"/>
      <c r="ED365" s="196"/>
      <c r="EE365" s="196"/>
    </row>
    <row r="366" spans="30:135" ht="13" x14ac:dyDescent="0.15">
      <c r="AD366" s="144">
        <f t="shared" si="99"/>
        <v>87.476190476190467</v>
      </c>
      <c r="AE366" s="144">
        <f t="shared" si="100"/>
        <v>70.549809471965162</v>
      </c>
      <c r="AF366" s="149">
        <v>287</v>
      </c>
      <c r="AG366" s="150" t="s">
        <v>581</v>
      </c>
      <c r="AH366" s="149">
        <v>21</v>
      </c>
      <c r="AI366" s="151">
        <v>1</v>
      </c>
      <c r="AJ366" s="152">
        <v>1837</v>
      </c>
      <c r="AK366" s="152">
        <v>1296</v>
      </c>
      <c r="AL366" s="149">
        <v>0.70499999999999996</v>
      </c>
      <c r="AM366" s="152">
        <v>784</v>
      </c>
      <c r="AN366" s="152">
        <v>453</v>
      </c>
      <c r="AO366" s="152">
        <v>1237</v>
      </c>
      <c r="AP366" s="153">
        <v>0.36599999999999999</v>
      </c>
      <c r="AQ366" s="153">
        <v>0.40899999999999997</v>
      </c>
      <c r="AR366" s="154">
        <v>0.219</v>
      </c>
      <c r="AS366" s="154">
        <v>0.126</v>
      </c>
      <c r="AT366" s="154">
        <v>0.107</v>
      </c>
      <c r="AU366" s="154">
        <v>0.34300000000000003</v>
      </c>
      <c r="AW366" s="196"/>
      <c r="AX366" s="144">
        <f t="shared" si="101"/>
        <v>84.18952618453865</v>
      </c>
      <c r="AY366" s="149">
        <v>287</v>
      </c>
      <c r="AZ366" s="150" t="s">
        <v>483</v>
      </c>
      <c r="BA366" s="149">
        <v>25</v>
      </c>
      <c r="BB366" s="151">
        <v>1</v>
      </c>
      <c r="BC366" s="152">
        <v>2005</v>
      </c>
      <c r="BD366" s="152">
        <v>1688</v>
      </c>
      <c r="BE366" s="149">
        <v>0.84199999999999997</v>
      </c>
      <c r="BF366" s="152">
        <v>926</v>
      </c>
      <c r="BG366" s="152">
        <v>608</v>
      </c>
      <c r="BH366" s="152">
        <v>1534</v>
      </c>
      <c r="BI366" s="153">
        <v>0.39600000000000002</v>
      </c>
      <c r="BJ366" s="153">
        <v>0.45500000000000002</v>
      </c>
      <c r="BK366" s="154">
        <v>0.14499999999999999</v>
      </c>
      <c r="BL366" s="154">
        <v>0.108</v>
      </c>
      <c r="BM366" s="154">
        <v>8.5999999999999993E-2</v>
      </c>
      <c r="BN366" s="154">
        <v>0.38600000000000001</v>
      </c>
      <c r="DU366" s="4"/>
      <c r="DZ366" s="196"/>
      <c r="EA366" s="196"/>
      <c r="EB366" s="196"/>
      <c r="EC366" s="196"/>
      <c r="ED366" s="196"/>
      <c r="EE366" s="196"/>
    </row>
    <row r="367" spans="30:135" ht="13" x14ac:dyDescent="0.15">
      <c r="AD367" s="144">
        <f t="shared" si="99"/>
        <v>85.111111111111114</v>
      </c>
      <c r="AE367" s="144">
        <f t="shared" si="100"/>
        <v>70.36553524804178</v>
      </c>
      <c r="AF367" s="149">
        <v>288</v>
      </c>
      <c r="AG367" s="150" t="s">
        <v>476</v>
      </c>
      <c r="AH367" s="149">
        <v>18</v>
      </c>
      <c r="AI367" s="151">
        <v>1</v>
      </c>
      <c r="AJ367" s="152">
        <v>1532</v>
      </c>
      <c r="AK367" s="152">
        <v>1078</v>
      </c>
      <c r="AL367" s="149">
        <v>0.70399999999999996</v>
      </c>
      <c r="AM367" s="152">
        <v>640</v>
      </c>
      <c r="AN367" s="152">
        <v>400</v>
      </c>
      <c r="AO367" s="152">
        <v>1040</v>
      </c>
      <c r="AP367" s="153">
        <v>0.38500000000000001</v>
      </c>
      <c r="AQ367" s="151">
        <v>0.41</v>
      </c>
      <c r="AR367" s="154">
        <v>0.214</v>
      </c>
      <c r="AS367" s="154">
        <v>0.129</v>
      </c>
      <c r="AT367" s="154">
        <v>9.2999999999999999E-2</v>
      </c>
      <c r="AU367" s="154">
        <v>0.34799999999999998</v>
      </c>
      <c r="AW367" s="196"/>
      <c r="AX367" s="144">
        <f t="shared" si="101"/>
        <v>84.322508398656211</v>
      </c>
      <c r="AY367" s="149">
        <v>288</v>
      </c>
      <c r="AZ367" s="150" t="s">
        <v>582</v>
      </c>
      <c r="BA367" s="149">
        <v>12</v>
      </c>
      <c r="BB367" s="151">
        <v>1</v>
      </c>
      <c r="BC367" s="152">
        <v>893</v>
      </c>
      <c r="BD367" s="152">
        <v>753</v>
      </c>
      <c r="BE367" s="149">
        <v>0.84299999999999997</v>
      </c>
      <c r="BF367" s="152">
        <v>351</v>
      </c>
      <c r="BG367" s="152">
        <v>282</v>
      </c>
      <c r="BH367" s="152">
        <v>633</v>
      </c>
      <c r="BI367" s="153">
        <v>0.44500000000000001</v>
      </c>
      <c r="BJ367" s="153">
        <v>0.49399999999999999</v>
      </c>
      <c r="BK367" s="154">
        <v>0.20300000000000001</v>
      </c>
      <c r="BL367" s="154">
        <v>0.113</v>
      </c>
      <c r="BM367" s="155">
        <v>0.09</v>
      </c>
      <c r="BN367" s="154">
        <v>0.39300000000000002</v>
      </c>
      <c r="DU367" s="4"/>
      <c r="DZ367" s="196"/>
      <c r="EA367" s="196"/>
      <c r="EB367" s="196"/>
      <c r="EC367" s="196"/>
      <c r="ED367" s="196"/>
      <c r="EE367" s="196"/>
    </row>
    <row r="368" spans="30:135" ht="13" x14ac:dyDescent="0.15">
      <c r="AD368" s="144">
        <f t="shared" si="99"/>
        <v>87.899999999999991</v>
      </c>
      <c r="AE368" s="144">
        <f t="shared" si="100"/>
        <v>70.420932878270762</v>
      </c>
      <c r="AF368" s="149">
        <v>289</v>
      </c>
      <c r="AG368" s="150" t="s">
        <v>460</v>
      </c>
      <c r="AH368" s="149">
        <v>10</v>
      </c>
      <c r="AI368" s="151">
        <v>1</v>
      </c>
      <c r="AJ368" s="152">
        <v>879</v>
      </c>
      <c r="AK368" s="152">
        <v>619</v>
      </c>
      <c r="AL368" s="149">
        <v>0.70399999999999996</v>
      </c>
      <c r="AM368" s="152">
        <v>368</v>
      </c>
      <c r="AN368" s="152">
        <v>228</v>
      </c>
      <c r="AO368" s="152">
        <v>596</v>
      </c>
      <c r="AP368" s="153">
        <v>0.38300000000000001</v>
      </c>
      <c r="AQ368" s="153">
        <v>0.41799999999999998</v>
      </c>
      <c r="AR368" s="154">
        <v>0.23799999999999999</v>
      </c>
      <c r="AS368" s="154">
        <v>0.10100000000000001</v>
      </c>
      <c r="AT368" s="154">
        <v>7.6999999999999999E-2</v>
      </c>
      <c r="AU368" s="154">
        <v>0.33600000000000002</v>
      </c>
      <c r="AW368" s="196"/>
      <c r="AX368" s="144">
        <f t="shared" si="101"/>
        <v>84.273182957393487</v>
      </c>
      <c r="AY368" s="149">
        <v>289</v>
      </c>
      <c r="AZ368" s="150" t="s">
        <v>583</v>
      </c>
      <c r="BA368" s="149">
        <v>19</v>
      </c>
      <c r="BB368" s="151">
        <v>1</v>
      </c>
      <c r="BC368" s="152">
        <v>1596</v>
      </c>
      <c r="BD368" s="152">
        <v>1345</v>
      </c>
      <c r="BE368" s="149">
        <v>0.84299999999999997</v>
      </c>
      <c r="BF368" s="152">
        <v>685</v>
      </c>
      <c r="BG368" s="152">
        <v>480</v>
      </c>
      <c r="BH368" s="152">
        <v>1165</v>
      </c>
      <c r="BI368" s="153">
        <v>0.41199999999999998</v>
      </c>
      <c r="BJ368" s="151">
        <v>0.47</v>
      </c>
      <c r="BK368" s="154">
        <v>0.17199999999999999</v>
      </c>
      <c r="BL368" s="154">
        <v>0.11700000000000001</v>
      </c>
      <c r="BM368" s="155">
        <v>0.08</v>
      </c>
      <c r="BN368" s="154">
        <v>0.39100000000000001</v>
      </c>
      <c r="DU368" s="4"/>
      <c r="DZ368" s="196"/>
      <c r="EA368" s="196"/>
      <c r="EB368" s="196"/>
      <c r="EC368" s="196"/>
      <c r="ED368" s="196"/>
      <c r="EE368" s="196"/>
    </row>
    <row r="369" spans="30:135" ht="13" x14ac:dyDescent="0.15">
      <c r="AD369" s="144">
        <f t="shared" si="99"/>
        <v>92.75</v>
      </c>
      <c r="AE369" s="144">
        <f t="shared" si="100"/>
        <v>70.350404312668473</v>
      </c>
      <c r="AF369" s="149">
        <v>290</v>
      </c>
      <c r="AG369" s="150" t="s">
        <v>370</v>
      </c>
      <c r="AH369" s="149">
        <v>4</v>
      </c>
      <c r="AI369" s="151">
        <v>1</v>
      </c>
      <c r="AJ369" s="152">
        <v>371</v>
      </c>
      <c r="AK369" s="152">
        <v>261</v>
      </c>
      <c r="AL369" s="149">
        <v>0.70399999999999996</v>
      </c>
      <c r="AM369" s="152">
        <v>193</v>
      </c>
      <c r="AN369" s="152">
        <v>96</v>
      </c>
      <c r="AO369" s="152">
        <v>289</v>
      </c>
      <c r="AP369" s="153">
        <v>0.33200000000000002</v>
      </c>
      <c r="AQ369" s="153">
        <v>0.375</v>
      </c>
      <c r="AR369" s="154">
        <v>0.13500000000000001</v>
      </c>
      <c r="AS369" s="154">
        <v>9.7000000000000003E-2</v>
      </c>
      <c r="AT369" s="154">
        <v>7.2999999999999995E-2</v>
      </c>
      <c r="AU369" s="154">
        <v>0.33700000000000002</v>
      </c>
      <c r="AW369" s="196"/>
      <c r="AX369" s="144">
        <f t="shared" si="101"/>
        <v>84.338624338624328</v>
      </c>
      <c r="AY369" s="149">
        <v>290</v>
      </c>
      <c r="AZ369" s="150" t="s">
        <v>581</v>
      </c>
      <c r="BA369" s="149">
        <v>21</v>
      </c>
      <c r="BB369" s="151">
        <v>1</v>
      </c>
      <c r="BC369" s="152">
        <v>1890</v>
      </c>
      <c r="BD369" s="152">
        <v>1594</v>
      </c>
      <c r="BE369" s="149">
        <v>0.84299999999999997</v>
      </c>
      <c r="BF369" s="152">
        <v>793</v>
      </c>
      <c r="BG369" s="152">
        <v>578</v>
      </c>
      <c r="BH369" s="152">
        <v>1371</v>
      </c>
      <c r="BI369" s="153">
        <v>0.42199999999999999</v>
      </c>
      <c r="BJ369" s="153">
        <v>0.47099999999999997</v>
      </c>
      <c r="BK369" s="154">
        <v>0.16700000000000001</v>
      </c>
      <c r="BL369" s="154">
        <v>0.126</v>
      </c>
      <c r="BM369" s="154">
        <v>8.8999999999999996E-2</v>
      </c>
      <c r="BN369" s="154">
        <v>0.40500000000000003</v>
      </c>
      <c r="DU369" s="4"/>
      <c r="DZ369" s="196"/>
      <c r="EA369" s="196"/>
      <c r="EB369" s="196"/>
      <c r="EC369" s="196"/>
      <c r="ED369" s="196"/>
      <c r="EE369" s="196"/>
    </row>
    <row r="370" spans="30:135" ht="13" x14ac:dyDescent="0.15">
      <c r="AD370" s="144">
        <f t="shared" si="99"/>
        <v>77.478260869565219</v>
      </c>
      <c r="AE370" s="144">
        <f t="shared" si="100"/>
        <v>70.370370370370367</v>
      </c>
      <c r="AF370" s="149">
        <v>291</v>
      </c>
      <c r="AG370" s="150" t="s">
        <v>564</v>
      </c>
      <c r="AH370" s="149">
        <v>23</v>
      </c>
      <c r="AI370" s="151">
        <v>1</v>
      </c>
      <c r="AJ370" s="152">
        <v>1782</v>
      </c>
      <c r="AK370" s="152">
        <v>1254</v>
      </c>
      <c r="AL370" s="149">
        <v>0.70399999999999996</v>
      </c>
      <c r="AM370" s="152">
        <v>797</v>
      </c>
      <c r="AN370" s="152">
        <v>481</v>
      </c>
      <c r="AO370" s="152">
        <v>1278</v>
      </c>
      <c r="AP370" s="153">
        <v>0.376</v>
      </c>
      <c r="AQ370" s="153">
        <v>0.41099999999999998</v>
      </c>
      <c r="AR370" s="154">
        <v>0.21199999999999999</v>
      </c>
      <c r="AS370" s="154">
        <v>8.7999999999999995E-2</v>
      </c>
      <c r="AT370" s="154">
        <v>7.3999999999999996E-2</v>
      </c>
      <c r="AU370" s="154">
        <v>0.33400000000000002</v>
      </c>
      <c r="AW370" s="196"/>
      <c r="AX370" s="144">
        <f t="shared" si="101"/>
        <v>84.387966804979257</v>
      </c>
      <c r="AY370" s="149">
        <v>291</v>
      </c>
      <c r="AZ370" s="150" t="s">
        <v>348</v>
      </c>
      <c r="BA370" s="149">
        <v>21</v>
      </c>
      <c r="BB370" s="151">
        <v>1</v>
      </c>
      <c r="BC370" s="152">
        <v>1928</v>
      </c>
      <c r="BD370" s="152">
        <v>1627</v>
      </c>
      <c r="BE370" s="149">
        <v>0.84399999999999997</v>
      </c>
      <c r="BF370" s="152">
        <v>694</v>
      </c>
      <c r="BG370" s="152">
        <v>637</v>
      </c>
      <c r="BH370" s="152">
        <v>1331</v>
      </c>
      <c r="BI370" s="153">
        <v>0.47899999999999998</v>
      </c>
      <c r="BJ370" s="153">
        <v>0.52300000000000002</v>
      </c>
      <c r="BK370" s="154">
        <v>0.23100000000000001</v>
      </c>
      <c r="BL370" s="154">
        <v>9.6000000000000002E-2</v>
      </c>
      <c r="BM370" s="154">
        <v>7.8E-2</v>
      </c>
      <c r="BN370" s="155">
        <v>0.4</v>
      </c>
      <c r="DU370" s="4"/>
      <c r="DZ370" s="196"/>
      <c r="EA370" s="196"/>
      <c r="EB370" s="196"/>
      <c r="EC370" s="196"/>
      <c r="ED370" s="196"/>
      <c r="EE370" s="196"/>
    </row>
    <row r="371" spans="30:135" ht="13" x14ac:dyDescent="0.15">
      <c r="AD371" s="144">
        <f t="shared" si="99"/>
        <v>89.454545454545453</v>
      </c>
      <c r="AE371" s="144">
        <f t="shared" si="100"/>
        <v>70.325203252032523</v>
      </c>
      <c r="AF371" s="149">
        <v>292</v>
      </c>
      <c r="AG371" s="150" t="s">
        <v>519</v>
      </c>
      <c r="AH371" s="149">
        <v>22</v>
      </c>
      <c r="AI371" s="151">
        <v>1</v>
      </c>
      <c r="AJ371" s="152">
        <v>1968</v>
      </c>
      <c r="AK371" s="152">
        <v>1384</v>
      </c>
      <c r="AL371" s="149">
        <v>0.70299999999999996</v>
      </c>
      <c r="AM371" s="152">
        <v>959</v>
      </c>
      <c r="AN371" s="152">
        <v>512</v>
      </c>
      <c r="AO371" s="152">
        <v>1471</v>
      </c>
      <c r="AP371" s="153">
        <v>0.34799999999999998</v>
      </c>
      <c r="AQ371" s="153">
        <v>0.39600000000000002</v>
      </c>
      <c r="AR371" s="154">
        <v>0.17899999999999999</v>
      </c>
      <c r="AS371" s="154">
        <v>8.8999999999999996E-2</v>
      </c>
      <c r="AT371" s="155">
        <v>0.08</v>
      </c>
      <c r="AU371" s="154">
        <v>0.32600000000000001</v>
      </c>
      <c r="AW371" s="196"/>
      <c r="AX371" s="144">
        <f t="shared" si="101"/>
        <v>84.399788471708092</v>
      </c>
      <c r="AY371" s="149">
        <v>292</v>
      </c>
      <c r="AZ371" s="150" t="s">
        <v>283</v>
      </c>
      <c r="BA371" s="149">
        <v>23</v>
      </c>
      <c r="BB371" s="151">
        <v>1</v>
      </c>
      <c r="BC371" s="152">
        <v>1891</v>
      </c>
      <c r="BD371" s="152">
        <v>1596</v>
      </c>
      <c r="BE371" s="149">
        <v>0.84399999999999997</v>
      </c>
      <c r="BF371" s="152">
        <v>852</v>
      </c>
      <c r="BG371" s="152">
        <v>623</v>
      </c>
      <c r="BH371" s="152">
        <v>1475</v>
      </c>
      <c r="BI371" s="153">
        <v>0.42199999999999999</v>
      </c>
      <c r="BJ371" s="151">
        <v>0.47</v>
      </c>
      <c r="BK371" s="154">
        <v>0.152</v>
      </c>
      <c r="BL371" s="154">
        <v>9.5000000000000001E-2</v>
      </c>
      <c r="BM371" s="154">
        <v>8.5000000000000006E-2</v>
      </c>
      <c r="BN371" s="154">
        <v>0.38900000000000001</v>
      </c>
      <c r="DU371" s="4"/>
      <c r="DZ371" s="196"/>
      <c r="EA371" s="196"/>
      <c r="EB371" s="196"/>
      <c r="EC371" s="196"/>
      <c r="ED371" s="196"/>
      <c r="EE371" s="196"/>
    </row>
    <row r="372" spans="30:135" ht="13" x14ac:dyDescent="0.15">
      <c r="AD372" s="144">
        <f t="shared" si="99"/>
        <v>84.263157894736835</v>
      </c>
      <c r="AE372" s="144">
        <f t="shared" si="100"/>
        <v>70.081199250468458</v>
      </c>
      <c r="AF372" s="149">
        <v>293</v>
      </c>
      <c r="AG372" s="150" t="s">
        <v>512</v>
      </c>
      <c r="AH372" s="149">
        <v>19</v>
      </c>
      <c r="AI372" s="151">
        <v>1</v>
      </c>
      <c r="AJ372" s="152">
        <v>1601</v>
      </c>
      <c r="AK372" s="152">
        <v>1122</v>
      </c>
      <c r="AL372" s="149">
        <v>0.70099999999999996</v>
      </c>
      <c r="AM372" s="152">
        <v>716</v>
      </c>
      <c r="AN372" s="152">
        <v>388</v>
      </c>
      <c r="AO372" s="152">
        <v>1104</v>
      </c>
      <c r="AP372" s="153">
        <v>0.35099999999999998</v>
      </c>
      <c r="AQ372" s="153">
        <v>0.39300000000000002</v>
      </c>
      <c r="AR372" s="154">
        <v>0.19900000000000001</v>
      </c>
      <c r="AS372" s="154">
        <v>0.13200000000000001</v>
      </c>
      <c r="AT372" s="154">
        <v>0.10100000000000001</v>
      </c>
      <c r="AU372" s="155">
        <v>0.34</v>
      </c>
      <c r="AW372" s="196"/>
      <c r="AX372" s="144">
        <f t="shared" si="101"/>
        <v>84.74834773767158</v>
      </c>
      <c r="AY372" s="149">
        <v>293</v>
      </c>
      <c r="AZ372" s="150" t="s">
        <v>385</v>
      </c>
      <c r="BA372" s="149">
        <v>23</v>
      </c>
      <c r="BB372" s="151">
        <v>1</v>
      </c>
      <c r="BC372" s="152">
        <v>1967</v>
      </c>
      <c r="BD372" s="152">
        <v>1667</v>
      </c>
      <c r="BE372" s="149">
        <v>0.84699999999999998</v>
      </c>
      <c r="BF372" s="152">
        <v>901</v>
      </c>
      <c r="BG372" s="152">
        <v>619</v>
      </c>
      <c r="BH372" s="152">
        <v>1520</v>
      </c>
      <c r="BI372" s="153">
        <v>0.40699999999999997</v>
      </c>
      <c r="BJ372" s="153">
        <v>0.47099999999999997</v>
      </c>
      <c r="BK372" s="154">
        <v>0.154</v>
      </c>
      <c r="BL372" s="154">
        <v>9.5000000000000001E-2</v>
      </c>
      <c r="BM372" s="154">
        <v>7.2999999999999995E-2</v>
      </c>
      <c r="BN372" s="154">
        <v>0.38200000000000001</v>
      </c>
      <c r="DU372" s="4"/>
      <c r="DZ372" s="196"/>
      <c r="EA372" s="196"/>
      <c r="EB372" s="196"/>
      <c r="EC372" s="196"/>
      <c r="ED372" s="196"/>
      <c r="EE372" s="196"/>
    </row>
    <row r="373" spans="30:135" ht="13" x14ac:dyDescent="0.15">
      <c r="AD373" s="144">
        <f t="shared" si="99"/>
        <v>84.357142857142847</v>
      </c>
      <c r="AE373" s="144">
        <f t="shared" si="100"/>
        <v>69.771380186282812</v>
      </c>
      <c r="AF373" s="149">
        <v>294</v>
      </c>
      <c r="AG373" s="150" t="s">
        <v>482</v>
      </c>
      <c r="AH373" s="149">
        <v>14</v>
      </c>
      <c r="AI373" s="151">
        <v>1</v>
      </c>
      <c r="AJ373" s="152">
        <v>1181</v>
      </c>
      <c r="AK373" s="152">
        <v>824</v>
      </c>
      <c r="AL373" s="149">
        <v>0.69799999999999995</v>
      </c>
      <c r="AM373" s="152">
        <v>536</v>
      </c>
      <c r="AN373" s="152">
        <v>314</v>
      </c>
      <c r="AO373" s="152">
        <v>850</v>
      </c>
      <c r="AP373" s="153">
        <v>0.36899999999999999</v>
      </c>
      <c r="AQ373" s="153">
        <v>0.40799999999999997</v>
      </c>
      <c r="AR373" s="155">
        <v>0.2</v>
      </c>
      <c r="AS373" s="155">
        <v>0.1</v>
      </c>
      <c r="AT373" s="154">
        <v>8.2000000000000003E-2</v>
      </c>
      <c r="AU373" s="154">
        <v>0.33400000000000002</v>
      </c>
      <c r="AW373" s="196"/>
      <c r="AX373" s="144">
        <f t="shared" si="101"/>
        <v>84.694494857834243</v>
      </c>
      <c r="AY373" s="149">
        <v>294</v>
      </c>
      <c r="AZ373" s="150" t="s">
        <v>496</v>
      </c>
      <c r="BA373" s="149">
        <v>21</v>
      </c>
      <c r="BB373" s="151">
        <v>1</v>
      </c>
      <c r="BC373" s="152">
        <v>1653</v>
      </c>
      <c r="BD373" s="152">
        <v>1400</v>
      </c>
      <c r="BE373" s="149">
        <v>0.84699999999999998</v>
      </c>
      <c r="BF373" s="152">
        <v>687</v>
      </c>
      <c r="BG373" s="152">
        <v>515</v>
      </c>
      <c r="BH373" s="152">
        <v>1202</v>
      </c>
      <c r="BI373" s="153">
        <v>0.42799999999999999</v>
      </c>
      <c r="BJ373" s="153">
        <v>0.47699999999999998</v>
      </c>
      <c r="BK373" s="154">
        <v>0.17699999999999999</v>
      </c>
      <c r="BL373" s="154">
        <v>0.11600000000000001</v>
      </c>
      <c r="BM373" s="154">
        <v>8.8999999999999996E-2</v>
      </c>
      <c r="BN373" s="154">
        <v>0.39900000000000002</v>
      </c>
      <c r="DU373" s="4"/>
      <c r="DZ373" s="196"/>
      <c r="EA373" s="196"/>
      <c r="EB373" s="196"/>
      <c r="EC373" s="196"/>
      <c r="ED373" s="196"/>
      <c r="EE373" s="196"/>
    </row>
    <row r="374" spans="30:135" ht="13" x14ac:dyDescent="0.15">
      <c r="AD374" s="144">
        <f t="shared" si="99"/>
        <v>81.642857142857139</v>
      </c>
      <c r="AE374" s="144">
        <f t="shared" si="100"/>
        <v>69.728783902012253</v>
      </c>
      <c r="AF374" s="149">
        <v>295</v>
      </c>
      <c r="AG374" s="150" t="s">
        <v>579</v>
      </c>
      <c r="AH374" s="149">
        <v>14</v>
      </c>
      <c r="AI374" s="151">
        <v>1</v>
      </c>
      <c r="AJ374" s="152">
        <v>1143</v>
      </c>
      <c r="AK374" s="152">
        <v>797</v>
      </c>
      <c r="AL374" s="149">
        <v>0.69699999999999995</v>
      </c>
      <c r="AM374" s="152">
        <v>503</v>
      </c>
      <c r="AN374" s="152">
        <v>271</v>
      </c>
      <c r="AO374" s="152">
        <v>774</v>
      </c>
      <c r="AP374" s="151">
        <v>0.35</v>
      </c>
      <c r="AQ374" s="153">
        <v>0.40200000000000002</v>
      </c>
      <c r="AR374" s="154">
        <v>0.224</v>
      </c>
      <c r="AS374" s="154">
        <v>0.114</v>
      </c>
      <c r="AT374" s="154">
        <v>8.5000000000000006E-2</v>
      </c>
      <c r="AU374" s="154">
        <v>0.32600000000000001</v>
      </c>
      <c r="AW374" s="196"/>
      <c r="AX374" s="144">
        <f t="shared" si="101"/>
        <v>84.722222222222214</v>
      </c>
      <c r="AY374" s="149">
        <v>295</v>
      </c>
      <c r="AZ374" s="150" t="s">
        <v>510</v>
      </c>
      <c r="BA374" s="149">
        <v>17</v>
      </c>
      <c r="BB374" s="151">
        <v>1</v>
      </c>
      <c r="BC374" s="152">
        <v>1440</v>
      </c>
      <c r="BD374" s="152">
        <v>1220</v>
      </c>
      <c r="BE374" s="149">
        <v>0.84699999999999998</v>
      </c>
      <c r="BF374" s="152">
        <v>552</v>
      </c>
      <c r="BG374" s="152">
        <v>459</v>
      </c>
      <c r="BH374" s="152">
        <v>1011</v>
      </c>
      <c r="BI374" s="153">
        <v>0.45400000000000001</v>
      </c>
      <c r="BJ374" s="153">
        <v>0.499</v>
      </c>
      <c r="BK374" s="154">
        <v>0.21299999999999999</v>
      </c>
      <c r="BL374" s="154">
        <v>0.108</v>
      </c>
      <c r="BM374" s="154">
        <v>8.4000000000000005E-2</v>
      </c>
      <c r="BN374" s="154">
        <v>0.40100000000000002</v>
      </c>
      <c r="DU374" s="4"/>
      <c r="DZ374" s="196"/>
      <c r="EA374" s="196"/>
      <c r="EB374" s="196"/>
      <c r="EC374" s="196"/>
      <c r="ED374" s="196"/>
      <c r="EE374" s="196"/>
    </row>
    <row r="375" spans="30:135" ht="13" x14ac:dyDescent="0.15">
      <c r="AD375" s="144">
        <f t="shared" si="99"/>
        <v>85.476190476190482</v>
      </c>
      <c r="AE375" s="144">
        <f t="shared" si="100"/>
        <v>69.749303621169915</v>
      </c>
      <c r="AF375" s="149">
        <v>296</v>
      </c>
      <c r="AG375" s="150" t="s">
        <v>428</v>
      </c>
      <c r="AH375" s="149">
        <v>21</v>
      </c>
      <c r="AI375" s="151">
        <v>1</v>
      </c>
      <c r="AJ375" s="152">
        <v>1795</v>
      </c>
      <c r="AK375" s="152">
        <v>1252</v>
      </c>
      <c r="AL375" s="149">
        <v>0.69699999999999995</v>
      </c>
      <c r="AM375" s="152">
        <v>861</v>
      </c>
      <c r="AN375" s="152">
        <v>467</v>
      </c>
      <c r="AO375" s="152">
        <v>1328</v>
      </c>
      <c r="AP375" s="153">
        <v>0.35199999999999998</v>
      </c>
      <c r="AQ375" s="153">
        <v>0.39200000000000002</v>
      </c>
      <c r="AR375" s="154">
        <v>0.17599999999999999</v>
      </c>
      <c r="AS375" s="154">
        <v>0.10100000000000001</v>
      </c>
      <c r="AT375" s="154">
        <v>8.4000000000000005E-2</v>
      </c>
      <c r="AU375" s="154">
        <v>0.33400000000000002</v>
      </c>
      <c r="AW375" s="196"/>
      <c r="AX375" s="144">
        <f t="shared" si="101"/>
        <v>84.78676002546149</v>
      </c>
      <c r="AY375" s="149">
        <v>296</v>
      </c>
      <c r="AZ375" s="150" t="s">
        <v>584</v>
      </c>
      <c r="BA375" s="149">
        <v>19</v>
      </c>
      <c r="BB375" s="151">
        <v>1</v>
      </c>
      <c r="BC375" s="152">
        <v>1571</v>
      </c>
      <c r="BD375" s="152">
        <v>1332</v>
      </c>
      <c r="BE375" s="149">
        <v>0.84799999999999998</v>
      </c>
      <c r="BF375" s="152">
        <v>676</v>
      </c>
      <c r="BG375" s="152">
        <v>519</v>
      </c>
      <c r="BH375" s="152">
        <v>1195</v>
      </c>
      <c r="BI375" s="153">
        <v>0.434</v>
      </c>
      <c r="BJ375" s="153">
        <v>0.49199999999999999</v>
      </c>
      <c r="BK375" s="154">
        <v>0.16400000000000001</v>
      </c>
      <c r="BL375" s="154">
        <v>9.4E-2</v>
      </c>
      <c r="BM375" s="154">
        <v>7.8E-2</v>
      </c>
      <c r="BN375" s="154">
        <v>0.39300000000000002</v>
      </c>
      <c r="DU375" s="4"/>
      <c r="DZ375" s="196"/>
      <c r="EA375" s="196"/>
      <c r="EB375" s="196"/>
      <c r="EC375" s="196"/>
      <c r="ED375" s="196"/>
      <c r="EE375" s="196"/>
    </row>
    <row r="376" spans="30:135" ht="13" x14ac:dyDescent="0.15">
      <c r="AD376" s="144">
        <f t="shared" si="99"/>
        <v>78.727272727272734</v>
      </c>
      <c r="AE376" s="144">
        <f t="shared" si="100"/>
        <v>69.688221709006925</v>
      </c>
      <c r="AF376" s="149">
        <v>297</v>
      </c>
      <c r="AG376" s="150" t="s">
        <v>570</v>
      </c>
      <c r="AH376" s="149">
        <v>22</v>
      </c>
      <c r="AI376" s="151">
        <v>1</v>
      </c>
      <c r="AJ376" s="152">
        <v>1732</v>
      </c>
      <c r="AK376" s="152">
        <v>1207</v>
      </c>
      <c r="AL376" s="149">
        <v>0.69699999999999995</v>
      </c>
      <c r="AM376" s="152">
        <v>720</v>
      </c>
      <c r="AN376" s="152">
        <v>421</v>
      </c>
      <c r="AO376" s="152">
        <v>1141</v>
      </c>
      <c r="AP376" s="153">
        <v>0.36899999999999999</v>
      </c>
      <c r="AQ376" s="153">
        <v>0.41099999999999998</v>
      </c>
      <c r="AR376" s="154">
        <v>0.23300000000000001</v>
      </c>
      <c r="AS376" s="154">
        <v>0.127</v>
      </c>
      <c r="AT376" s="154">
        <v>9.5000000000000001E-2</v>
      </c>
      <c r="AU376" s="154">
        <v>0.33900000000000002</v>
      </c>
      <c r="AW376" s="196"/>
      <c r="AX376" s="144">
        <f t="shared" si="101"/>
        <v>84.918549658434046</v>
      </c>
      <c r="AY376" s="149">
        <v>297</v>
      </c>
      <c r="AZ376" s="150" t="s">
        <v>411</v>
      </c>
      <c r="BA376" s="149">
        <v>23</v>
      </c>
      <c r="BB376" s="151">
        <v>1</v>
      </c>
      <c r="BC376" s="152">
        <v>1903</v>
      </c>
      <c r="BD376" s="152">
        <v>1616</v>
      </c>
      <c r="BE376" s="149">
        <v>0.84899999999999998</v>
      </c>
      <c r="BF376" s="152">
        <v>711</v>
      </c>
      <c r="BG376" s="152">
        <v>625</v>
      </c>
      <c r="BH376" s="152">
        <v>1336</v>
      </c>
      <c r="BI376" s="153">
        <v>0.46800000000000003</v>
      </c>
      <c r="BJ376" s="153">
        <v>0.51100000000000001</v>
      </c>
      <c r="BK376" s="154">
        <v>0.21099999999999999</v>
      </c>
      <c r="BL376" s="154">
        <v>0.105</v>
      </c>
      <c r="BM376" s="154">
        <v>7.2999999999999995E-2</v>
      </c>
      <c r="BN376" s="154">
        <v>0.40699999999999997</v>
      </c>
      <c r="DU376" s="4"/>
      <c r="DZ376" s="196"/>
      <c r="EA376" s="196"/>
      <c r="EB376" s="196"/>
      <c r="EC376" s="196"/>
      <c r="ED376" s="196"/>
      <c r="EE376" s="196"/>
    </row>
    <row r="377" spans="30:135" ht="13" x14ac:dyDescent="0.15">
      <c r="AD377" s="144">
        <f t="shared" si="99"/>
        <v>86.777777777777771</v>
      </c>
      <c r="AE377" s="144">
        <f t="shared" si="100"/>
        <v>69.462227912932136</v>
      </c>
      <c r="AF377" s="149">
        <v>298</v>
      </c>
      <c r="AG377" s="150" t="s">
        <v>533</v>
      </c>
      <c r="AH377" s="149">
        <v>18</v>
      </c>
      <c r="AI377" s="151">
        <v>1</v>
      </c>
      <c r="AJ377" s="152">
        <v>1562</v>
      </c>
      <c r="AK377" s="152">
        <v>1085</v>
      </c>
      <c r="AL377" s="149">
        <v>0.69499999999999995</v>
      </c>
      <c r="AM377" s="152">
        <v>656</v>
      </c>
      <c r="AN377" s="152">
        <v>409</v>
      </c>
      <c r="AO377" s="152">
        <v>1065</v>
      </c>
      <c r="AP377" s="153">
        <v>0.38400000000000001</v>
      </c>
      <c r="AQ377" s="153">
        <v>0.41799999999999998</v>
      </c>
      <c r="AR377" s="154">
        <v>0.23699999999999999</v>
      </c>
      <c r="AS377" s="154">
        <v>0.10100000000000001</v>
      </c>
      <c r="AT377" s="154">
        <v>8.5999999999999993E-2</v>
      </c>
      <c r="AU377" s="154">
        <v>0.33700000000000002</v>
      </c>
      <c r="AW377" s="196"/>
      <c r="AX377" s="144">
        <f t="shared" si="101"/>
        <v>84.850078905839027</v>
      </c>
      <c r="AY377" s="149">
        <v>298</v>
      </c>
      <c r="AZ377" s="150" t="s">
        <v>410</v>
      </c>
      <c r="BA377" s="149">
        <v>24</v>
      </c>
      <c r="BB377" s="151">
        <v>1</v>
      </c>
      <c r="BC377" s="152">
        <v>1901</v>
      </c>
      <c r="BD377" s="152">
        <v>1613</v>
      </c>
      <c r="BE377" s="149">
        <v>0.84899999999999998</v>
      </c>
      <c r="BF377" s="152">
        <v>754</v>
      </c>
      <c r="BG377" s="152">
        <v>571</v>
      </c>
      <c r="BH377" s="152">
        <v>1325</v>
      </c>
      <c r="BI377" s="153">
        <v>0.43099999999999999</v>
      </c>
      <c r="BJ377" s="153">
        <v>0.499</v>
      </c>
      <c r="BK377" s="154">
        <v>0.20699999999999999</v>
      </c>
      <c r="BL377" s="155">
        <v>0.12</v>
      </c>
      <c r="BM377" s="154">
        <v>8.5000000000000006E-2</v>
      </c>
      <c r="BN377" s="154">
        <v>0.38700000000000001</v>
      </c>
      <c r="DU377" s="4"/>
      <c r="DZ377" s="196"/>
      <c r="EA377" s="196"/>
      <c r="EB377" s="196"/>
      <c r="EC377" s="196"/>
      <c r="ED377" s="196"/>
      <c r="EE377" s="196"/>
    </row>
    <row r="378" spans="30:135" ht="13" x14ac:dyDescent="0.15">
      <c r="AD378" s="144">
        <f t="shared" si="99"/>
        <v>87.578947368421055</v>
      </c>
      <c r="AE378" s="144">
        <f t="shared" si="100"/>
        <v>69.47115384615384</v>
      </c>
      <c r="AF378" s="149">
        <v>299</v>
      </c>
      <c r="AG378" s="150" t="s">
        <v>575</v>
      </c>
      <c r="AH378" s="149">
        <v>19</v>
      </c>
      <c r="AI378" s="151">
        <v>1</v>
      </c>
      <c r="AJ378" s="152">
        <v>1664</v>
      </c>
      <c r="AK378" s="152">
        <v>1156</v>
      </c>
      <c r="AL378" s="149">
        <v>0.69499999999999995</v>
      </c>
      <c r="AM378" s="152">
        <v>785</v>
      </c>
      <c r="AN378" s="152">
        <v>432</v>
      </c>
      <c r="AO378" s="152">
        <v>1217</v>
      </c>
      <c r="AP378" s="153">
        <v>0.35499999999999998</v>
      </c>
      <c r="AQ378" s="153">
        <v>0.38500000000000001</v>
      </c>
      <c r="AR378" s="154">
        <v>0.17399999999999999</v>
      </c>
      <c r="AS378" s="154">
        <v>0.114</v>
      </c>
      <c r="AT378" s="154">
        <v>9.8000000000000004E-2</v>
      </c>
      <c r="AU378" s="154">
        <v>0.33900000000000002</v>
      </c>
      <c r="AW378" s="196"/>
      <c r="AX378" s="144">
        <f t="shared" si="101"/>
        <v>85.025641025641036</v>
      </c>
      <c r="AY378" s="149">
        <v>299</v>
      </c>
      <c r="AZ378" s="150" t="s">
        <v>455</v>
      </c>
      <c r="BA378" s="149">
        <v>23</v>
      </c>
      <c r="BB378" s="151">
        <v>1</v>
      </c>
      <c r="BC378" s="152">
        <v>1950</v>
      </c>
      <c r="BD378" s="152">
        <v>1658</v>
      </c>
      <c r="BE378" s="149">
        <v>0.85</v>
      </c>
      <c r="BF378" s="152">
        <v>830</v>
      </c>
      <c r="BG378" s="152">
        <v>593</v>
      </c>
      <c r="BH378" s="152">
        <v>1423</v>
      </c>
      <c r="BI378" s="153">
        <v>0.41699999999999998</v>
      </c>
      <c r="BJ378" s="151">
        <v>0.47</v>
      </c>
      <c r="BK378" s="154">
        <v>0.17499999999999999</v>
      </c>
      <c r="BL378" s="154">
        <v>0.11700000000000001</v>
      </c>
      <c r="BM378" s="154">
        <v>8.3000000000000004E-2</v>
      </c>
      <c r="BN378" s="154">
        <v>0.39200000000000002</v>
      </c>
      <c r="DU378" s="4"/>
      <c r="DZ378" s="196"/>
      <c r="EA378" s="196"/>
      <c r="EB378" s="196"/>
      <c r="EC378" s="196"/>
      <c r="ED378" s="196"/>
      <c r="EE378" s="196"/>
    </row>
    <row r="379" spans="30:135" ht="13" x14ac:dyDescent="0.15">
      <c r="AD379" s="144">
        <f t="shared" si="99"/>
        <v>80.333333333333329</v>
      </c>
      <c r="AE379" s="144">
        <f t="shared" si="100"/>
        <v>69.353882631890926</v>
      </c>
      <c r="AF379" s="149">
        <v>300</v>
      </c>
      <c r="AG379" s="150" t="s">
        <v>424</v>
      </c>
      <c r="AH379" s="149">
        <v>21</v>
      </c>
      <c r="AI379" s="151">
        <v>1</v>
      </c>
      <c r="AJ379" s="152">
        <v>1687</v>
      </c>
      <c r="AK379" s="152">
        <v>1170</v>
      </c>
      <c r="AL379" s="149">
        <v>0.69399999999999995</v>
      </c>
      <c r="AM379" s="152">
        <v>729</v>
      </c>
      <c r="AN379" s="152">
        <v>435</v>
      </c>
      <c r="AO379" s="152">
        <v>1164</v>
      </c>
      <c r="AP379" s="153">
        <v>0.374</v>
      </c>
      <c r="AQ379" s="153">
        <v>0.40799999999999997</v>
      </c>
      <c r="AR379" s="154">
        <v>0.219</v>
      </c>
      <c r="AS379" s="154">
        <v>0.111</v>
      </c>
      <c r="AT379" s="154">
        <v>8.2000000000000003E-2</v>
      </c>
      <c r="AU379" s="154">
        <v>0.33700000000000002</v>
      </c>
      <c r="AW379" s="196"/>
      <c r="AX379" s="144">
        <f t="shared" si="101"/>
        <v>85.03898635477583</v>
      </c>
      <c r="AY379" s="149">
        <v>300</v>
      </c>
      <c r="AZ379" s="150" t="s">
        <v>269</v>
      </c>
      <c r="BA379" s="149">
        <v>25</v>
      </c>
      <c r="BB379" s="151">
        <v>1</v>
      </c>
      <c r="BC379" s="152">
        <v>2052</v>
      </c>
      <c r="BD379" s="152">
        <v>1745</v>
      </c>
      <c r="BE379" s="149">
        <v>0.85</v>
      </c>
      <c r="BF379" s="152">
        <v>922</v>
      </c>
      <c r="BG379" s="152">
        <v>642</v>
      </c>
      <c r="BH379" s="152">
        <v>1564</v>
      </c>
      <c r="BI379" s="151">
        <v>0.41</v>
      </c>
      <c r="BJ379" s="153">
        <v>0.46500000000000002</v>
      </c>
      <c r="BK379" s="154">
        <v>0.14799999999999999</v>
      </c>
      <c r="BL379" s="154">
        <v>0.106</v>
      </c>
      <c r="BM379" s="155">
        <v>0.09</v>
      </c>
      <c r="BN379" s="154">
        <v>0.39600000000000002</v>
      </c>
      <c r="DU379" s="4"/>
      <c r="DZ379" s="196"/>
      <c r="EA379" s="196"/>
      <c r="EB379" s="196"/>
      <c r="EC379" s="196"/>
      <c r="ED379" s="196"/>
      <c r="EE379" s="196"/>
    </row>
    <row r="380" spans="30:135" ht="13" x14ac:dyDescent="0.15">
      <c r="AD380" s="144">
        <f t="shared" si="99"/>
        <v>83.15789473684211</v>
      </c>
      <c r="AE380" s="144">
        <f t="shared" si="100"/>
        <v>69.303797468354432</v>
      </c>
      <c r="AF380" s="149">
        <v>301</v>
      </c>
      <c r="AG380" s="150" t="s">
        <v>506</v>
      </c>
      <c r="AH380" s="149">
        <v>19</v>
      </c>
      <c r="AI380" s="151">
        <v>1</v>
      </c>
      <c r="AJ380" s="152">
        <v>1580</v>
      </c>
      <c r="AK380" s="152">
        <v>1095</v>
      </c>
      <c r="AL380" s="149">
        <v>0.69299999999999995</v>
      </c>
      <c r="AM380" s="152">
        <v>635</v>
      </c>
      <c r="AN380" s="152">
        <v>405</v>
      </c>
      <c r="AO380" s="152">
        <v>1040</v>
      </c>
      <c r="AP380" s="153">
        <v>0.38900000000000001</v>
      </c>
      <c r="AQ380" s="153">
        <v>0.41299999999999998</v>
      </c>
      <c r="AR380" s="155">
        <v>0.24</v>
      </c>
      <c r="AS380" s="154">
        <v>0.129</v>
      </c>
      <c r="AT380" s="154">
        <v>0.10299999999999999</v>
      </c>
      <c r="AU380" s="154">
        <v>0.34599999999999997</v>
      </c>
      <c r="AW380" s="196"/>
      <c r="AX380" s="144">
        <f t="shared" si="101"/>
        <v>85.236593059936908</v>
      </c>
      <c r="AY380" s="149">
        <v>301</v>
      </c>
      <c r="AZ380" s="150" t="s">
        <v>548</v>
      </c>
      <c r="BA380" s="149">
        <v>19</v>
      </c>
      <c r="BB380" s="151">
        <v>1</v>
      </c>
      <c r="BC380" s="152">
        <v>1585</v>
      </c>
      <c r="BD380" s="152">
        <v>1351</v>
      </c>
      <c r="BE380" s="149">
        <v>0.85199999999999998</v>
      </c>
      <c r="BF380" s="152">
        <v>705</v>
      </c>
      <c r="BG380" s="152">
        <v>495</v>
      </c>
      <c r="BH380" s="152">
        <v>1200</v>
      </c>
      <c r="BI380" s="153">
        <v>0.41299999999999998</v>
      </c>
      <c r="BJ380" s="153">
        <v>0.46100000000000002</v>
      </c>
      <c r="BK380" s="154">
        <v>0.14199999999999999</v>
      </c>
      <c r="BL380" s="154">
        <v>0.125</v>
      </c>
      <c r="BM380" s="154">
        <v>0.104</v>
      </c>
      <c r="BN380" s="154">
        <v>0.40200000000000002</v>
      </c>
      <c r="DU380" s="4"/>
      <c r="DZ380" s="196"/>
      <c r="EA380" s="196"/>
      <c r="EB380" s="196"/>
      <c r="EC380" s="196"/>
      <c r="ED380" s="196"/>
      <c r="EE380" s="196"/>
    </row>
    <row r="381" spans="30:135" ht="13" x14ac:dyDescent="0.15">
      <c r="AD381" s="144">
        <f t="shared" si="99"/>
        <v>84.444444444444443</v>
      </c>
      <c r="AE381" s="144">
        <f t="shared" si="100"/>
        <v>68.881578947368411</v>
      </c>
      <c r="AF381" s="149">
        <v>302</v>
      </c>
      <c r="AG381" s="150" t="s">
        <v>421</v>
      </c>
      <c r="AH381" s="149">
        <v>18</v>
      </c>
      <c r="AI381" s="151">
        <v>1</v>
      </c>
      <c r="AJ381" s="152">
        <v>1520</v>
      </c>
      <c r="AK381" s="152">
        <v>1047</v>
      </c>
      <c r="AL381" s="149">
        <v>0.68899999999999995</v>
      </c>
      <c r="AM381" s="152">
        <v>715</v>
      </c>
      <c r="AN381" s="152">
        <v>378</v>
      </c>
      <c r="AO381" s="152">
        <v>1093</v>
      </c>
      <c r="AP381" s="153">
        <v>0.34599999999999997</v>
      </c>
      <c r="AQ381" s="153">
        <v>0.39500000000000002</v>
      </c>
      <c r="AR381" s="154">
        <v>0.192</v>
      </c>
      <c r="AS381" s="154">
        <v>0.105</v>
      </c>
      <c r="AT381" s="154">
        <v>7.4999999999999997E-2</v>
      </c>
      <c r="AU381" s="154">
        <v>0.32600000000000001</v>
      </c>
      <c r="AW381" s="196"/>
      <c r="AX381" s="144">
        <f t="shared" si="101"/>
        <v>85.180995475113122</v>
      </c>
      <c r="AY381" s="149">
        <v>302</v>
      </c>
      <c r="AZ381" s="150" t="s">
        <v>505</v>
      </c>
      <c r="BA381" s="149">
        <v>21</v>
      </c>
      <c r="BB381" s="151">
        <v>1</v>
      </c>
      <c r="BC381" s="152">
        <v>1768</v>
      </c>
      <c r="BD381" s="152">
        <v>1506</v>
      </c>
      <c r="BE381" s="149">
        <v>0.85199999999999998</v>
      </c>
      <c r="BF381" s="152">
        <v>758</v>
      </c>
      <c r="BG381" s="152">
        <v>542</v>
      </c>
      <c r="BH381" s="152">
        <v>1300</v>
      </c>
      <c r="BI381" s="153">
        <v>0.41699999999999998</v>
      </c>
      <c r="BJ381" s="153">
        <v>0.47799999999999998</v>
      </c>
      <c r="BK381" s="155">
        <v>0.18</v>
      </c>
      <c r="BL381" s="154">
        <v>0.104</v>
      </c>
      <c r="BM381" s="154">
        <v>8.3000000000000004E-2</v>
      </c>
      <c r="BN381" s="154">
        <v>0.38700000000000001</v>
      </c>
      <c r="DU381" s="4"/>
      <c r="DZ381" s="196"/>
      <c r="EA381" s="196"/>
      <c r="EB381" s="196"/>
      <c r="EC381" s="196"/>
      <c r="ED381" s="196"/>
      <c r="EE381" s="196"/>
    </row>
    <row r="382" spans="30:135" ht="13" x14ac:dyDescent="0.15">
      <c r="AD382" s="144">
        <f t="shared" si="99"/>
        <v>80.277777777777786</v>
      </c>
      <c r="AE382" s="144">
        <f t="shared" si="100"/>
        <v>68.927335640138409</v>
      </c>
      <c r="AF382" s="149">
        <v>303</v>
      </c>
      <c r="AG382" s="150" t="s">
        <v>485</v>
      </c>
      <c r="AH382" s="149">
        <v>18</v>
      </c>
      <c r="AI382" s="151">
        <v>1</v>
      </c>
      <c r="AJ382" s="152">
        <v>1445</v>
      </c>
      <c r="AK382" s="152">
        <v>996</v>
      </c>
      <c r="AL382" s="149">
        <v>0.68899999999999995</v>
      </c>
      <c r="AM382" s="152">
        <v>734</v>
      </c>
      <c r="AN382" s="152">
        <v>364</v>
      </c>
      <c r="AO382" s="152">
        <v>1098</v>
      </c>
      <c r="AP382" s="153">
        <v>0.33200000000000002</v>
      </c>
      <c r="AQ382" s="153">
        <v>0.38100000000000001</v>
      </c>
      <c r="AR382" s="155">
        <v>0.16</v>
      </c>
      <c r="AS382" s="154">
        <v>9.2999999999999999E-2</v>
      </c>
      <c r="AT382" s="154">
        <v>7.4999999999999997E-2</v>
      </c>
      <c r="AU382" s="154">
        <v>0.31900000000000001</v>
      </c>
      <c r="AW382" s="196"/>
      <c r="AX382" s="144">
        <f t="shared" si="101"/>
        <v>85.174418604651152</v>
      </c>
      <c r="AY382" s="149">
        <v>303</v>
      </c>
      <c r="AZ382" s="150" t="s">
        <v>371</v>
      </c>
      <c r="BA382" s="149">
        <v>24</v>
      </c>
      <c r="BB382" s="151">
        <v>1</v>
      </c>
      <c r="BC382" s="152">
        <v>2064</v>
      </c>
      <c r="BD382" s="152">
        <v>1758</v>
      </c>
      <c r="BE382" s="149">
        <v>0.85199999999999998</v>
      </c>
      <c r="BF382" s="152">
        <v>910</v>
      </c>
      <c r="BG382" s="152">
        <v>632</v>
      </c>
      <c r="BH382" s="152">
        <v>1542</v>
      </c>
      <c r="BI382" s="151">
        <v>0.41</v>
      </c>
      <c r="BJ382" s="153">
        <v>0.47399999999999998</v>
      </c>
      <c r="BK382" s="154">
        <v>0.16900000000000001</v>
      </c>
      <c r="BL382" s="154">
        <v>0.108</v>
      </c>
      <c r="BM382" s="154">
        <v>8.5999999999999993E-2</v>
      </c>
      <c r="BN382" s="154">
        <v>0.38300000000000001</v>
      </c>
      <c r="DU382" s="4"/>
      <c r="DZ382" s="196"/>
      <c r="EA382" s="196"/>
      <c r="EB382" s="196"/>
      <c r="EC382" s="196"/>
      <c r="ED382" s="196"/>
      <c r="EE382" s="196"/>
    </row>
    <row r="383" spans="30:135" ht="13" x14ac:dyDescent="0.15">
      <c r="AD383" s="144">
        <f t="shared" si="99"/>
        <v>78.94736842105263</v>
      </c>
      <c r="AE383" s="144">
        <f t="shared" si="100"/>
        <v>68.733333333333334</v>
      </c>
      <c r="AF383" s="149">
        <v>304</v>
      </c>
      <c r="AG383" s="150" t="s">
        <v>443</v>
      </c>
      <c r="AH383" s="149">
        <v>19</v>
      </c>
      <c r="AI383" s="151">
        <v>1</v>
      </c>
      <c r="AJ383" s="152">
        <v>1500</v>
      </c>
      <c r="AK383" s="152">
        <v>1031</v>
      </c>
      <c r="AL383" s="149">
        <v>0.68700000000000006</v>
      </c>
      <c r="AM383" s="152">
        <v>728</v>
      </c>
      <c r="AN383" s="152">
        <v>353</v>
      </c>
      <c r="AO383" s="152">
        <v>1081</v>
      </c>
      <c r="AP383" s="153">
        <v>0.32700000000000001</v>
      </c>
      <c r="AQ383" s="153">
        <v>0.372</v>
      </c>
      <c r="AR383" s="155">
        <v>0.18</v>
      </c>
      <c r="AS383" s="154">
        <v>0.113</v>
      </c>
      <c r="AT383" s="155">
        <v>0.08</v>
      </c>
      <c r="AU383" s="154">
        <v>0.32400000000000001</v>
      </c>
      <c r="AW383" s="196"/>
      <c r="AX383" s="144">
        <f t="shared" si="101"/>
        <v>85.482493595217761</v>
      </c>
      <c r="AY383" s="149">
        <v>304</v>
      </c>
      <c r="AZ383" s="150" t="s">
        <v>520</v>
      </c>
      <c r="BA383" s="149">
        <v>15</v>
      </c>
      <c r="BB383" s="151">
        <v>1</v>
      </c>
      <c r="BC383" s="152">
        <v>1171</v>
      </c>
      <c r="BD383" s="152">
        <v>1001</v>
      </c>
      <c r="BE383" s="149">
        <v>0.85499999999999998</v>
      </c>
      <c r="BF383" s="152">
        <v>521</v>
      </c>
      <c r="BG383" s="152">
        <v>371</v>
      </c>
      <c r="BH383" s="152">
        <v>892</v>
      </c>
      <c r="BI383" s="153">
        <v>0.41599999999999998</v>
      </c>
      <c r="BJ383" s="153">
        <v>0.47299999999999998</v>
      </c>
      <c r="BK383" s="155">
        <v>0.16</v>
      </c>
      <c r="BL383" s="154">
        <v>9.6000000000000002E-2</v>
      </c>
      <c r="BM383" s="154">
        <v>7.8E-2</v>
      </c>
      <c r="BN383" s="154">
        <v>0.38900000000000001</v>
      </c>
      <c r="DU383" s="4"/>
      <c r="DZ383" s="196"/>
      <c r="EA383" s="196"/>
      <c r="EB383" s="196"/>
      <c r="EC383" s="196"/>
      <c r="ED383" s="196"/>
      <c r="EE383" s="196"/>
    </row>
    <row r="384" spans="30:135" ht="13" x14ac:dyDescent="0.15">
      <c r="AD384" s="144">
        <f t="shared" si="99"/>
        <v>78.1875</v>
      </c>
      <c r="AE384" s="144">
        <f t="shared" si="100"/>
        <v>68.585131894484405</v>
      </c>
      <c r="AF384" s="149">
        <v>305</v>
      </c>
      <c r="AG384" s="150" t="s">
        <v>340</v>
      </c>
      <c r="AH384" s="149">
        <v>16</v>
      </c>
      <c r="AI384" s="151">
        <v>1</v>
      </c>
      <c r="AJ384" s="152">
        <v>1251</v>
      </c>
      <c r="AK384" s="152">
        <v>858</v>
      </c>
      <c r="AL384" s="149">
        <v>0.68600000000000005</v>
      </c>
      <c r="AM384" s="152">
        <v>559</v>
      </c>
      <c r="AN384" s="152">
        <v>346</v>
      </c>
      <c r="AO384" s="152">
        <v>905</v>
      </c>
      <c r="AP384" s="153">
        <v>0.38200000000000001</v>
      </c>
      <c r="AQ384" s="153">
        <v>0.41599999999999998</v>
      </c>
      <c r="AR384" s="155">
        <v>0.21</v>
      </c>
      <c r="AS384" s="154">
        <v>7.5999999999999998E-2</v>
      </c>
      <c r="AT384" s="154">
        <v>4.9000000000000002E-2</v>
      </c>
      <c r="AU384" s="154">
        <v>0.32900000000000001</v>
      </c>
      <c r="AW384" s="196"/>
      <c r="AX384" s="144">
        <f t="shared" si="101"/>
        <v>85.547785547785551</v>
      </c>
      <c r="AY384" s="149">
        <v>305</v>
      </c>
      <c r="AZ384" s="150" t="s">
        <v>585</v>
      </c>
      <c r="BA384" s="149">
        <v>5</v>
      </c>
      <c r="BB384" s="151">
        <v>1</v>
      </c>
      <c r="BC384" s="152">
        <v>429</v>
      </c>
      <c r="BD384" s="152">
        <v>367</v>
      </c>
      <c r="BE384" s="149">
        <v>0.85499999999999998</v>
      </c>
      <c r="BF384" s="152">
        <v>180</v>
      </c>
      <c r="BG384" s="152">
        <v>142</v>
      </c>
      <c r="BH384" s="152">
        <v>322</v>
      </c>
      <c r="BI384" s="153">
        <v>0.441</v>
      </c>
      <c r="BJ384" s="153">
        <v>0.48899999999999999</v>
      </c>
      <c r="BK384" s="155">
        <v>0.17</v>
      </c>
      <c r="BL384" s="154">
        <v>9.8000000000000004E-2</v>
      </c>
      <c r="BM384" s="154">
        <v>8.2000000000000003E-2</v>
      </c>
      <c r="BN384" s="154">
        <v>0.40100000000000002</v>
      </c>
      <c r="DU384" s="4"/>
      <c r="DZ384" s="196"/>
      <c r="EA384" s="196"/>
      <c r="EB384" s="196"/>
      <c r="EC384" s="196"/>
      <c r="ED384" s="196"/>
      <c r="EE384" s="196"/>
    </row>
    <row r="385" spans="30:135" ht="13" x14ac:dyDescent="0.15">
      <c r="AD385" s="144">
        <f t="shared" si="99"/>
        <v>81.4375</v>
      </c>
      <c r="AE385" s="144">
        <f t="shared" si="100"/>
        <v>68.610897927858787</v>
      </c>
      <c r="AF385" s="149">
        <v>306</v>
      </c>
      <c r="AG385" s="150" t="s">
        <v>309</v>
      </c>
      <c r="AH385" s="149">
        <v>16</v>
      </c>
      <c r="AI385" s="151">
        <v>1</v>
      </c>
      <c r="AJ385" s="152">
        <v>1303</v>
      </c>
      <c r="AK385" s="152">
        <v>894</v>
      </c>
      <c r="AL385" s="149">
        <v>0.68600000000000005</v>
      </c>
      <c r="AM385" s="152">
        <v>623</v>
      </c>
      <c r="AN385" s="152">
        <v>322</v>
      </c>
      <c r="AO385" s="152">
        <v>945</v>
      </c>
      <c r="AP385" s="153">
        <v>0.34100000000000003</v>
      </c>
      <c r="AQ385" s="153">
        <v>0.38500000000000001</v>
      </c>
      <c r="AR385" s="154">
        <v>0.193</v>
      </c>
      <c r="AS385" s="154">
        <v>9.7000000000000003E-2</v>
      </c>
      <c r="AT385" s="155">
        <v>7.0000000000000007E-2</v>
      </c>
      <c r="AU385" s="154">
        <v>0.32300000000000001</v>
      </c>
      <c r="AW385" s="196"/>
      <c r="AX385" s="144">
        <f t="shared" si="101"/>
        <v>85.721676151060535</v>
      </c>
      <c r="AY385" s="149">
        <v>306</v>
      </c>
      <c r="AZ385" s="150" t="s">
        <v>553</v>
      </c>
      <c r="BA385" s="149">
        <v>23</v>
      </c>
      <c r="BB385" s="151">
        <v>1</v>
      </c>
      <c r="BC385" s="152">
        <v>1933</v>
      </c>
      <c r="BD385" s="152">
        <v>1657</v>
      </c>
      <c r="BE385" s="149">
        <v>0.85699999999999998</v>
      </c>
      <c r="BF385" s="152">
        <v>766</v>
      </c>
      <c r="BG385" s="152">
        <v>610</v>
      </c>
      <c r="BH385" s="152">
        <v>1376</v>
      </c>
      <c r="BI385" s="153">
        <v>0.443</v>
      </c>
      <c r="BJ385" s="151">
        <v>0.51</v>
      </c>
      <c r="BK385" s="154">
        <v>0.21099999999999999</v>
      </c>
      <c r="BL385" s="154">
        <v>0.10199999999999999</v>
      </c>
      <c r="BM385" s="154">
        <v>8.5000000000000006E-2</v>
      </c>
      <c r="BN385" s="154">
        <v>0.38700000000000001</v>
      </c>
      <c r="DU385" s="4"/>
      <c r="DZ385" s="196"/>
      <c r="EA385" s="196"/>
      <c r="EB385" s="196"/>
      <c r="EC385" s="196"/>
      <c r="ED385" s="196"/>
      <c r="EE385" s="196"/>
    </row>
    <row r="386" spans="30:135" ht="13" x14ac:dyDescent="0.15">
      <c r="AD386" s="144">
        <f t="shared" si="99"/>
        <v>82.25</v>
      </c>
      <c r="AE386" s="144">
        <f t="shared" si="100"/>
        <v>68.510638297872333</v>
      </c>
      <c r="AF386" s="149">
        <v>307</v>
      </c>
      <c r="AG386" s="150" t="s">
        <v>525</v>
      </c>
      <c r="AH386" s="149">
        <v>20</v>
      </c>
      <c r="AI386" s="151">
        <v>1</v>
      </c>
      <c r="AJ386" s="152">
        <v>1645</v>
      </c>
      <c r="AK386" s="152">
        <v>1127</v>
      </c>
      <c r="AL386" s="149">
        <v>0.68500000000000005</v>
      </c>
      <c r="AM386" s="152">
        <v>692</v>
      </c>
      <c r="AN386" s="152">
        <v>427</v>
      </c>
      <c r="AO386" s="152">
        <v>1119</v>
      </c>
      <c r="AP386" s="153">
        <v>0.38200000000000001</v>
      </c>
      <c r="AQ386" s="153">
        <v>0.42099999999999999</v>
      </c>
      <c r="AR386" s="154">
        <v>0.24399999999999999</v>
      </c>
      <c r="AS386" s="155">
        <v>0.09</v>
      </c>
      <c r="AT386" s="154">
        <v>6.8000000000000005E-2</v>
      </c>
      <c r="AU386" s="154">
        <v>0.32500000000000001</v>
      </c>
      <c r="AW386" s="196"/>
      <c r="AX386" s="144">
        <f t="shared" si="101"/>
        <v>85.829959514170042</v>
      </c>
      <c r="AY386" s="149">
        <v>307</v>
      </c>
      <c r="AZ386" s="150" t="s">
        <v>538</v>
      </c>
      <c r="BA386" s="149">
        <v>16</v>
      </c>
      <c r="BB386" s="151">
        <v>1</v>
      </c>
      <c r="BC386" s="152">
        <v>1235</v>
      </c>
      <c r="BD386" s="152">
        <v>1060</v>
      </c>
      <c r="BE386" s="149">
        <v>0.85799999999999998</v>
      </c>
      <c r="BF386" s="152">
        <v>536</v>
      </c>
      <c r="BG386" s="152">
        <v>402</v>
      </c>
      <c r="BH386" s="152">
        <v>938</v>
      </c>
      <c r="BI386" s="153">
        <v>0.42899999999999999</v>
      </c>
      <c r="BJ386" s="153">
        <v>0.47299999999999998</v>
      </c>
      <c r="BK386" s="154">
        <v>0.16300000000000001</v>
      </c>
      <c r="BL386" s="154">
        <v>0.104</v>
      </c>
      <c r="BM386" s="154">
        <v>9.5000000000000001E-2</v>
      </c>
      <c r="BN386" s="155">
        <v>0.4</v>
      </c>
      <c r="DU386" s="4"/>
      <c r="DZ386" s="196"/>
      <c r="EA386" s="196"/>
      <c r="EB386" s="196"/>
      <c r="EC386" s="196"/>
      <c r="ED386" s="196"/>
      <c r="EE386" s="196"/>
    </row>
    <row r="387" spans="30:135" ht="13" x14ac:dyDescent="0.15">
      <c r="AD387" s="144">
        <f t="shared" si="99"/>
        <v>83.5</v>
      </c>
      <c r="AE387" s="144">
        <f t="shared" si="100"/>
        <v>68.263473053892227</v>
      </c>
      <c r="AF387" s="149">
        <v>308</v>
      </c>
      <c r="AG387" s="150" t="s">
        <v>415</v>
      </c>
      <c r="AH387" s="149">
        <v>14</v>
      </c>
      <c r="AI387" s="151">
        <v>1</v>
      </c>
      <c r="AJ387" s="152">
        <v>1169</v>
      </c>
      <c r="AK387" s="152">
        <v>798</v>
      </c>
      <c r="AL387" s="149">
        <v>0.68300000000000005</v>
      </c>
      <c r="AM387" s="152">
        <v>492</v>
      </c>
      <c r="AN387" s="152">
        <v>303</v>
      </c>
      <c r="AO387" s="152">
        <v>795</v>
      </c>
      <c r="AP387" s="153">
        <v>0.38100000000000001</v>
      </c>
      <c r="AQ387" s="151">
        <v>0.42</v>
      </c>
      <c r="AR387" s="154">
        <v>0.23699999999999999</v>
      </c>
      <c r="AS387" s="154">
        <v>9.9000000000000005E-2</v>
      </c>
      <c r="AT387" s="154">
        <v>7.8E-2</v>
      </c>
      <c r="AU387" s="154">
        <v>0.32900000000000001</v>
      </c>
      <c r="AW387" s="196"/>
      <c r="AX387" s="144">
        <f t="shared" si="101"/>
        <v>85.911602209944746</v>
      </c>
      <c r="AY387" s="149">
        <v>308</v>
      </c>
      <c r="AZ387" s="150" t="s">
        <v>574</v>
      </c>
      <c r="BA387" s="149">
        <v>17</v>
      </c>
      <c r="BB387" s="151">
        <v>1</v>
      </c>
      <c r="BC387" s="152">
        <v>1448</v>
      </c>
      <c r="BD387" s="152">
        <v>1244</v>
      </c>
      <c r="BE387" s="149">
        <v>0.85899999999999999</v>
      </c>
      <c r="BF387" s="152">
        <v>544</v>
      </c>
      <c r="BG387" s="152">
        <v>449</v>
      </c>
      <c r="BH387" s="152">
        <v>993</v>
      </c>
      <c r="BI387" s="153">
        <v>0.45200000000000001</v>
      </c>
      <c r="BJ387" s="153">
        <v>0.51100000000000001</v>
      </c>
      <c r="BK387" s="154">
        <v>0.21299999999999999</v>
      </c>
      <c r="BL387" s="155">
        <v>0.12</v>
      </c>
      <c r="BM387" s="154">
        <v>8.4000000000000005E-2</v>
      </c>
      <c r="BN387" s="154">
        <v>0.39900000000000002</v>
      </c>
      <c r="DU387" s="4"/>
      <c r="DZ387" s="196"/>
      <c r="EA387" s="196"/>
      <c r="EB387" s="196"/>
      <c r="EC387" s="196"/>
      <c r="ED387" s="196"/>
      <c r="EE387" s="196"/>
    </row>
    <row r="388" spans="30:135" ht="13" x14ac:dyDescent="0.15">
      <c r="AD388" s="144">
        <f t="shared" si="99"/>
        <v>73.375</v>
      </c>
      <c r="AE388" s="144">
        <f t="shared" si="100"/>
        <v>68.057921635434411</v>
      </c>
      <c r="AF388" s="149">
        <v>309</v>
      </c>
      <c r="AG388" s="150" t="s">
        <v>467</v>
      </c>
      <c r="AH388" s="149">
        <v>16</v>
      </c>
      <c r="AI388" s="151">
        <v>1</v>
      </c>
      <c r="AJ388" s="152">
        <v>1174</v>
      </c>
      <c r="AK388" s="152">
        <v>799</v>
      </c>
      <c r="AL388" s="149">
        <v>0.68100000000000005</v>
      </c>
      <c r="AM388" s="152">
        <v>510</v>
      </c>
      <c r="AN388" s="152">
        <v>301</v>
      </c>
      <c r="AO388" s="152">
        <v>811</v>
      </c>
      <c r="AP388" s="153">
        <v>0.371</v>
      </c>
      <c r="AQ388" s="153">
        <v>0.41399999999999998</v>
      </c>
      <c r="AR388" s="154">
        <v>0.23300000000000001</v>
      </c>
      <c r="AS388" s="154">
        <v>8.5999999999999993E-2</v>
      </c>
      <c r="AT388" s="154">
        <v>6.0999999999999999E-2</v>
      </c>
      <c r="AU388" s="154">
        <v>0.32300000000000001</v>
      </c>
      <c r="AW388" s="196"/>
      <c r="AX388" s="144">
        <f t="shared" si="101"/>
        <v>85.892388451443566</v>
      </c>
      <c r="AY388" s="149">
        <v>309</v>
      </c>
      <c r="AZ388" s="150" t="s">
        <v>569</v>
      </c>
      <c r="BA388" s="149">
        <v>17</v>
      </c>
      <c r="BB388" s="151">
        <v>1</v>
      </c>
      <c r="BC388" s="152">
        <v>1524</v>
      </c>
      <c r="BD388" s="152">
        <v>1309</v>
      </c>
      <c r="BE388" s="149">
        <v>0.85899999999999999</v>
      </c>
      <c r="BF388" s="152">
        <v>653</v>
      </c>
      <c r="BG388" s="152">
        <v>479</v>
      </c>
      <c r="BH388" s="152">
        <v>1132</v>
      </c>
      <c r="BI388" s="153">
        <v>0.42299999999999999</v>
      </c>
      <c r="BJ388" s="153">
        <v>0.49299999999999999</v>
      </c>
      <c r="BK388" s="154">
        <v>0.17699999999999999</v>
      </c>
      <c r="BL388" s="154">
        <v>9.6000000000000002E-2</v>
      </c>
      <c r="BM388" s="154">
        <v>6.2E-2</v>
      </c>
      <c r="BN388" s="154">
        <v>0.38900000000000001</v>
      </c>
      <c r="DU388" s="4"/>
      <c r="DZ388" s="196"/>
      <c r="EA388" s="196"/>
      <c r="EB388" s="196"/>
      <c r="EC388" s="196"/>
      <c r="ED388" s="196"/>
      <c r="EE388" s="196"/>
    </row>
    <row r="389" spans="30:135" ht="13" x14ac:dyDescent="0.15">
      <c r="AD389" s="144">
        <f t="shared" si="99"/>
        <v>78.090909090909093</v>
      </c>
      <c r="AE389" s="144">
        <f t="shared" si="100"/>
        <v>67.986030267753208</v>
      </c>
      <c r="AF389" s="149">
        <v>310</v>
      </c>
      <c r="AG389" s="150" t="s">
        <v>586</v>
      </c>
      <c r="AH389" s="149">
        <v>22</v>
      </c>
      <c r="AI389" s="151">
        <v>1</v>
      </c>
      <c r="AJ389" s="152">
        <v>1718</v>
      </c>
      <c r="AK389" s="152">
        <v>1168</v>
      </c>
      <c r="AL389" s="149">
        <v>0.68</v>
      </c>
      <c r="AM389" s="152">
        <v>817</v>
      </c>
      <c r="AN389" s="152">
        <v>414</v>
      </c>
      <c r="AO389" s="152">
        <v>1231</v>
      </c>
      <c r="AP389" s="153">
        <v>0.33600000000000002</v>
      </c>
      <c r="AQ389" s="153">
        <v>0.39100000000000001</v>
      </c>
      <c r="AR389" s="154">
        <v>0.20499999999999999</v>
      </c>
      <c r="AS389" s="155">
        <v>0.09</v>
      </c>
      <c r="AT389" s="154">
        <v>6.8000000000000005E-2</v>
      </c>
      <c r="AU389" s="154">
        <v>0.317</v>
      </c>
      <c r="AW389" s="196"/>
      <c r="AX389" s="144">
        <f t="shared" si="101"/>
        <v>86.118386589837613</v>
      </c>
      <c r="AY389" s="149">
        <v>310</v>
      </c>
      <c r="AZ389" s="150" t="s">
        <v>350</v>
      </c>
      <c r="BA389" s="149">
        <v>23</v>
      </c>
      <c r="BB389" s="151">
        <v>1</v>
      </c>
      <c r="BC389" s="152">
        <v>1909</v>
      </c>
      <c r="BD389" s="152">
        <v>1644</v>
      </c>
      <c r="BE389" s="149">
        <v>0.86099999999999999</v>
      </c>
      <c r="BF389" s="152">
        <v>782</v>
      </c>
      <c r="BG389" s="152">
        <v>618</v>
      </c>
      <c r="BH389" s="152">
        <v>1400</v>
      </c>
      <c r="BI389" s="153">
        <v>0.441</v>
      </c>
      <c r="BJ389" s="153">
        <v>0.49299999999999999</v>
      </c>
      <c r="BK389" s="154">
        <v>0.17899999999999999</v>
      </c>
      <c r="BL389" s="154">
        <v>0.105</v>
      </c>
      <c r="BM389" s="154">
        <v>7.9000000000000001E-2</v>
      </c>
      <c r="BN389" s="154">
        <v>0.40500000000000003</v>
      </c>
      <c r="DU389" s="4"/>
      <c r="DZ389" s="196"/>
      <c r="EA389" s="196"/>
      <c r="EB389" s="196"/>
      <c r="EC389" s="196"/>
      <c r="ED389" s="196"/>
      <c r="EE389" s="196"/>
    </row>
    <row r="390" spans="30:135" ht="13" x14ac:dyDescent="0.15">
      <c r="AD390" s="144">
        <f t="shared" si="99"/>
        <v>88.04</v>
      </c>
      <c r="AE390" s="144">
        <f t="shared" si="100"/>
        <v>67.969104952294416</v>
      </c>
      <c r="AF390" s="149">
        <v>311</v>
      </c>
      <c r="AG390" s="150" t="s">
        <v>462</v>
      </c>
      <c r="AH390" s="149">
        <v>25</v>
      </c>
      <c r="AI390" s="151">
        <v>1</v>
      </c>
      <c r="AJ390" s="152">
        <v>2201</v>
      </c>
      <c r="AK390" s="152">
        <v>1496</v>
      </c>
      <c r="AL390" s="149">
        <v>0.68</v>
      </c>
      <c r="AM390" s="152">
        <v>1081</v>
      </c>
      <c r="AN390" s="152">
        <v>554</v>
      </c>
      <c r="AO390" s="152">
        <v>1635</v>
      </c>
      <c r="AP390" s="153">
        <v>0.33900000000000002</v>
      </c>
      <c r="AQ390" s="153">
        <v>0.379</v>
      </c>
      <c r="AR390" s="154">
        <v>0.17100000000000001</v>
      </c>
      <c r="AS390" s="154">
        <v>9.6000000000000002E-2</v>
      </c>
      <c r="AT390" s="154">
        <v>7.0999999999999994E-2</v>
      </c>
      <c r="AU390" s="154">
        <v>0.32600000000000001</v>
      </c>
      <c r="AW390" s="196"/>
      <c r="AX390" s="144">
        <f t="shared" si="101"/>
        <v>86.282151208106001</v>
      </c>
      <c r="AY390" s="149">
        <v>311</v>
      </c>
      <c r="AZ390" s="150" t="s">
        <v>587</v>
      </c>
      <c r="BA390" s="149">
        <v>16</v>
      </c>
      <c r="BB390" s="151">
        <v>1</v>
      </c>
      <c r="BC390" s="152">
        <v>1283</v>
      </c>
      <c r="BD390" s="152">
        <v>1107</v>
      </c>
      <c r="BE390" s="149">
        <v>0.86299999999999999</v>
      </c>
      <c r="BF390" s="152">
        <v>599</v>
      </c>
      <c r="BG390" s="152">
        <v>436</v>
      </c>
      <c r="BH390" s="152">
        <v>1035</v>
      </c>
      <c r="BI390" s="153">
        <v>0.42099999999999999</v>
      </c>
      <c r="BJ390" s="153">
        <v>0.47899999999999998</v>
      </c>
      <c r="BK390" s="154">
        <v>0.13400000000000001</v>
      </c>
      <c r="BL390" s="154">
        <v>7.2999999999999995E-2</v>
      </c>
      <c r="BM390" s="154">
        <v>6.3E-2</v>
      </c>
      <c r="BN390" s="154">
        <v>0.39200000000000002</v>
      </c>
      <c r="DU390" s="4"/>
      <c r="DZ390" s="196"/>
      <c r="EA390" s="196"/>
      <c r="EB390" s="196"/>
      <c r="EC390" s="196"/>
      <c r="ED390" s="196"/>
      <c r="EE390" s="196"/>
    </row>
    <row r="391" spans="30:135" ht="13" x14ac:dyDescent="0.15">
      <c r="AD391" s="144">
        <f t="shared" si="99"/>
        <v>77.826086956521735</v>
      </c>
      <c r="AE391" s="144">
        <f t="shared" si="100"/>
        <v>67.932960893854741</v>
      </c>
      <c r="AF391" s="149">
        <v>312</v>
      </c>
      <c r="AG391" s="150" t="s">
        <v>336</v>
      </c>
      <c r="AH391" s="149">
        <v>23</v>
      </c>
      <c r="AI391" s="151">
        <v>1</v>
      </c>
      <c r="AJ391" s="152">
        <v>1790</v>
      </c>
      <c r="AK391" s="152">
        <v>1216</v>
      </c>
      <c r="AL391" s="149">
        <v>0.67900000000000005</v>
      </c>
      <c r="AM391" s="152">
        <v>797</v>
      </c>
      <c r="AN391" s="152">
        <v>436</v>
      </c>
      <c r="AO391" s="152">
        <v>1233</v>
      </c>
      <c r="AP391" s="153">
        <v>0.35399999999999998</v>
      </c>
      <c r="AQ391" s="153">
        <v>0.40300000000000002</v>
      </c>
      <c r="AR391" s="154">
        <v>0.23200000000000001</v>
      </c>
      <c r="AS391" s="154">
        <v>9.2999999999999999E-2</v>
      </c>
      <c r="AT391" s="154">
        <v>7.3999999999999996E-2</v>
      </c>
      <c r="AU391" s="154">
        <v>0.317</v>
      </c>
      <c r="AW391" s="196"/>
      <c r="AX391" s="144">
        <f t="shared" si="101"/>
        <v>86.551724137931032</v>
      </c>
      <c r="AY391" s="149">
        <v>312</v>
      </c>
      <c r="AZ391" s="150" t="s">
        <v>380</v>
      </c>
      <c r="BA391" s="149">
        <v>24</v>
      </c>
      <c r="BB391" s="151">
        <v>1</v>
      </c>
      <c r="BC391" s="152">
        <v>2030</v>
      </c>
      <c r="BD391" s="152">
        <v>1757</v>
      </c>
      <c r="BE391" s="149">
        <v>0.86599999999999999</v>
      </c>
      <c r="BF391" s="152">
        <v>918</v>
      </c>
      <c r="BG391" s="152">
        <v>640</v>
      </c>
      <c r="BH391" s="152">
        <v>1558</v>
      </c>
      <c r="BI391" s="153">
        <v>0.41099999999999998</v>
      </c>
      <c r="BJ391" s="153">
        <v>0.46800000000000003</v>
      </c>
      <c r="BK391" s="154">
        <v>0.14499999999999999</v>
      </c>
      <c r="BL391" s="154">
        <v>0.105</v>
      </c>
      <c r="BM391" s="155">
        <v>0.09</v>
      </c>
      <c r="BN391" s="154">
        <v>0.39500000000000002</v>
      </c>
      <c r="DU391" s="4"/>
      <c r="DZ391" s="196"/>
      <c r="EA391" s="196"/>
      <c r="EB391" s="196"/>
      <c r="EC391" s="196"/>
      <c r="ED391" s="196"/>
      <c r="EE391" s="196"/>
    </row>
    <row r="392" spans="30:135" ht="13" x14ac:dyDescent="0.15">
      <c r="AD392" s="144">
        <f t="shared" si="99"/>
        <v>83.235294117647072</v>
      </c>
      <c r="AE392" s="144">
        <f t="shared" si="100"/>
        <v>67.773851590106005</v>
      </c>
      <c r="AF392" s="149">
        <v>313</v>
      </c>
      <c r="AG392" s="150" t="s">
        <v>511</v>
      </c>
      <c r="AH392" s="149">
        <v>17</v>
      </c>
      <c r="AI392" s="151">
        <v>1</v>
      </c>
      <c r="AJ392" s="152">
        <v>1415</v>
      </c>
      <c r="AK392" s="152">
        <v>959</v>
      </c>
      <c r="AL392" s="149">
        <v>0.67800000000000005</v>
      </c>
      <c r="AM392" s="152">
        <v>646</v>
      </c>
      <c r="AN392" s="152">
        <v>372</v>
      </c>
      <c r="AO392" s="152">
        <v>1018</v>
      </c>
      <c r="AP392" s="153">
        <v>0.36499999999999999</v>
      </c>
      <c r="AQ392" s="153">
        <v>0.39900000000000002</v>
      </c>
      <c r="AR392" s="154">
        <v>0.20200000000000001</v>
      </c>
      <c r="AS392" s="154">
        <v>9.1999999999999998E-2</v>
      </c>
      <c r="AT392" s="154">
        <v>7.2999999999999995E-2</v>
      </c>
      <c r="AU392" s="154">
        <v>0.33100000000000002</v>
      </c>
      <c r="AW392" s="196"/>
      <c r="AX392" s="144">
        <f t="shared" si="101"/>
        <v>86.60022148394242</v>
      </c>
      <c r="AY392" s="149">
        <v>313</v>
      </c>
      <c r="AZ392" s="150" t="s">
        <v>588</v>
      </c>
      <c r="BA392" s="149">
        <v>22</v>
      </c>
      <c r="BB392" s="151">
        <v>1</v>
      </c>
      <c r="BC392" s="152">
        <v>1806</v>
      </c>
      <c r="BD392" s="152">
        <v>1564</v>
      </c>
      <c r="BE392" s="149">
        <v>0.86599999999999999</v>
      </c>
      <c r="BF392" s="152">
        <v>727</v>
      </c>
      <c r="BG392" s="152">
        <v>556</v>
      </c>
      <c r="BH392" s="152">
        <v>1283</v>
      </c>
      <c r="BI392" s="153">
        <v>0.433</v>
      </c>
      <c r="BJ392" s="153">
        <v>0.50800000000000001</v>
      </c>
      <c r="BK392" s="154">
        <v>0.20100000000000001</v>
      </c>
      <c r="BL392" s="154">
        <v>0.104</v>
      </c>
      <c r="BM392" s="154">
        <v>8.8999999999999996E-2</v>
      </c>
      <c r="BN392" s="154">
        <v>0.39100000000000001</v>
      </c>
      <c r="DU392" s="4"/>
      <c r="DZ392" s="196"/>
      <c r="EA392" s="196"/>
      <c r="EB392" s="196"/>
      <c r="EC392" s="196"/>
      <c r="ED392" s="196"/>
      <c r="EE392" s="196"/>
    </row>
    <row r="393" spans="30:135" ht="13" x14ac:dyDescent="0.15">
      <c r="AD393" s="144">
        <f t="shared" si="99"/>
        <v>84.5</v>
      </c>
      <c r="AE393" s="144">
        <f t="shared" si="100"/>
        <v>67.751479289940832</v>
      </c>
      <c r="AF393" s="149">
        <v>314</v>
      </c>
      <c r="AG393" s="150" t="s">
        <v>529</v>
      </c>
      <c r="AH393" s="149">
        <v>8</v>
      </c>
      <c r="AI393" s="151">
        <v>1</v>
      </c>
      <c r="AJ393" s="152">
        <v>676</v>
      </c>
      <c r="AK393" s="152">
        <v>458</v>
      </c>
      <c r="AL393" s="149">
        <v>0.67800000000000005</v>
      </c>
      <c r="AM393" s="152">
        <v>309</v>
      </c>
      <c r="AN393" s="152">
        <v>164</v>
      </c>
      <c r="AO393" s="152">
        <v>473</v>
      </c>
      <c r="AP393" s="153">
        <v>0.34699999999999998</v>
      </c>
      <c r="AQ393" s="151">
        <v>0.37</v>
      </c>
      <c r="AR393" s="154">
        <v>0.191</v>
      </c>
      <c r="AS393" s="154">
        <v>0.127</v>
      </c>
      <c r="AT393" s="154">
        <v>0.104</v>
      </c>
      <c r="AU393" s="155">
        <v>0.34</v>
      </c>
      <c r="AW393" s="196"/>
      <c r="AX393" s="144">
        <f t="shared" si="101"/>
        <v>86.596218020022235</v>
      </c>
      <c r="AY393" s="149">
        <v>314</v>
      </c>
      <c r="AZ393" s="150" t="s">
        <v>571</v>
      </c>
      <c r="BA393" s="149">
        <v>20</v>
      </c>
      <c r="BB393" s="151">
        <v>1</v>
      </c>
      <c r="BC393" s="152">
        <v>1798</v>
      </c>
      <c r="BD393" s="152">
        <v>1557</v>
      </c>
      <c r="BE393" s="149">
        <v>0.86599999999999999</v>
      </c>
      <c r="BF393" s="152">
        <v>738</v>
      </c>
      <c r="BG393" s="152">
        <v>554</v>
      </c>
      <c r="BH393" s="152">
        <v>1292</v>
      </c>
      <c r="BI393" s="153">
        <v>0.42899999999999999</v>
      </c>
      <c r="BJ393" s="153">
        <v>0.49099999999999999</v>
      </c>
      <c r="BK393" s="154">
        <v>0.17399999999999999</v>
      </c>
      <c r="BL393" s="155">
        <v>0.13</v>
      </c>
      <c r="BM393" s="154">
        <v>9.9000000000000005E-2</v>
      </c>
      <c r="BN393" s="154">
        <v>0.40400000000000003</v>
      </c>
      <c r="DU393" s="4"/>
      <c r="DZ393" s="196"/>
      <c r="EA393" s="196"/>
      <c r="EB393" s="196"/>
      <c r="EC393" s="196"/>
      <c r="ED393" s="196"/>
      <c r="EE393" s="196"/>
    </row>
    <row r="394" spans="30:135" ht="13" x14ac:dyDescent="0.15">
      <c r="AD394" s="144">
        <f t="shared" si="99"/>
        <v>81.31578947368422</v>
      </c>
      <c r="AE394" s="144">
        <f t="shared" si="100"/>
        <v>67.702265372168284</v>
      </c>
      <c r="AF394" s="149">
        <v>315</v>
      </c>
      <c r="AG394" s="150" t="s">
        <v>584</v>
      </c>
      <c r="AH394" s="149">
        <v>19</v>
      </c>
      <c r="AI394" s="151">
        <v>1</v>
      </c>
      <c r="AJ394" s="152">
        <v>1545</v>
      </c>
      <c r="AK394" s="152">
        <v>1046</v>
      </c>
      <c r="AL394" s="149">
        <v>0.67700000000000005</v>
      </c>
      <c r="AM394" s="152">
        <v>677</v>
      </c>
      <c r="AN394" s="152">
        <v>377</v>
      </c>
      <c r="AO394" s="152">
        <v>1054</v>
      </c>
      <c r="AP394" s="153">
        <v>0.35799999999999998</v>
      </c>
      <c r="AQ394" s="153">
        <v>0.38500000000000001</v>
      </c>
      <c r="AR394" s="154">
        <v>0.20499999999999999</v>
      </c>
      <c r="AS394" s="154">
        <v>0.13300000000000001</v>
      </c>
      <c r="AT394" s="154">
        <v>9.8000000000000004E-2</v>
      </c>
      <c r="AU394" s="154">
        <v>0.33900000000000002</v>
      </c>
      <c r="AW394" s="196"/>
      <c r="AX394" s="144">
        <f t="shared" si="101"/>
        <v>86.612161471640263</v>
      </c>
      <c r="AY394" s="149">
        <v>315</v>
      </c>
      <c r="AZ394" s="150" t="s">
        <v>274</v>
      </c>
      <c r="BA394" s="149">
        <v>23</v>
      </c>
      <c r="BB394" s="151">
        <v>1</v>
      </c>
      <c r="BC394" s="152">
        <v>1957</v>
      </c>
      <c r="BD394" s="152">
        <v>1695</v>
      </c>
      <c r="BE394" s="149">
        <v>0.86599999999999999</v>
      </c>
      <c r="BF394" s="152">
        <v>804</v>
      </c>
      <c r="BG394" s="152">
        <v>646</v>
      </c>
      <c r="BH394" s="152">
        <v>1450</v>
      </c>
      <c r="BI394" s="153">
        <v>0.44600000000000001</v>
      </c>
      <c r="BJ394" s="153">
        <v>0.495</v>
      </c>
      <c r="BK394" s="154">
        <v>0.17399999999999999</v>
      </c>
      <c r="BL394" s="154">
        <v>0.109</v>
      </c>
      <c r="BM394" s="154">
        <v>8.6999999999999994E-2</v>
      </c>
      <c r="BN394" s="154">
        <v>0.40500000000000003</v>
      </c>
      <c r="DU394" s="4"/>
      <c r="DZ394" s="196"/>
      <c r="EA394" s="196"/>
      <c r="EB394" s="196"/>
      <c r="EC394" s="196"/>
      <c r="ED394" s="196"/>
      <c r="EE394" s="196"/>
    </row>
    <row r="395" spans="30:135" ht="13" x14ac:dyDescent="0.15">
      <c r="AD395" s="144">
        <f t="shared" si="99"/>
        <v>85.733333333333348</v>
      </c>
      <c r="AE395" s="144">
        <f t="shared" si="100"/>
        <v>66.951788491446337</v>
      </c>
      <c r="AF395" s="149">
        <v>316</v>
      </c>
      <c r="AG395" s="150" t="s">
        <v>403</v>
      </c>
      <c r="AH395" s="149">
        <v>15</v>
      </c>
      <c r="AI395" s="151">
        <v>1</v>
      </c>
      <c r="AJ395" s="152">
        <v>1286</v>
      </c>
      <c r="AK395" s="152">
        <v>861</v>
      </c>
      <c r="AL395" s="149">
        <v>0.67</v>
      </c>
      <c r="AM395" s="152">
        <v>611</v>
      </c>
      <c r="AN395" s="152">
        <v>326</v>
      </c>
      <c r="AO395" s="152">
        <v>937</v>
      </c>
      <c r="AP395" s="153">
        <v>0.34799999999999998</v>
      </c>
      <c r="AQ395" s="153">
        <v>0.38600000000000001</v>
      </c>
      <c r="AR395" s="154">
        <v>0.20100000000000001</v>
      </c>
      <c r="AS395" s="154">
        <v>8.5999999999999993E-2</v>
      </c>
      <c r="AT395" s="154">
        <v>7.4999999999999997E-2</v>
      </c>
      <c r="AU395" s="154">
        <v>0.316</v>
      </c>
      <c r="AW395" s="196"/>
      <c r="AX395" s="144">
        <f t="shared" si="101"/>
        <v>86.727879799666113</v>
      </c>
      <c r="AY395" s="149">
        <v>316</v>
      </c>
      <c r="AZ395" s="150" t="s">
        <v>577</v>
      </c>
      <c r="BA395" s="149">
        <v>14</v>
      </c>
      <c r="BB395" s="151">
        <v>1</v>
      </c>
      <c r="BC395" s="152">
        <v>1198</v>
      </c>
      <c r="BD395" s="152">
        <v>1039</v>
      </c>
      <c r="BE395" s="149">
        <v>0.86699999999999999</v>
      </c>
      <c r="BF395" s="152">
        <v>448</v>
      </c>
      <c r="BG395" s="152">
        <v>372</v>
      </c>
      <c r="BH395" s="152">
        <v>820</v>
      </c>
      <c r="BI395" s="153">
        <v>0.45400000000000001</v>
      </c>
      <c r="BJ395" s="151">
        <v>0.51</v>
      </c>
      <c r="BK395" s="154">
        <v>0.20899999999999999</v>
      </c>
      <c r="BL395" s="154">
        <v>0.128</v>
      </c>
      <c r="BM395" s="154">
        <v>9.8000000000000004E-2</v>
      </c>
      <c r="BN395" s="154">
        <v>0.41199999999999998</v>
      </c>
      <c r="DU395" s="4"/>
      <c r="DZ395" s="196"/>
      <c r="EA395" s="196"/>
      <c r="EB395" s="196"/>
      <c r="EC395" s="196"/>
      <c r="ED395" s="196"/>
      <c r="EE395" s="196"/>
    </row>
    <row r="396" spans="30:135" ht="13" x14ac:dyDescent="0.15">
      <c r="AD396" s="144">
        <f t="shared" si="99"/>
        <v>81.904761904761898</v>
      </c>
      <c r="AE396" s="144">
        <f t="shared" si="100"/>
        <v>66.976744186046517</v>
      </c>
      <c r="AF396" s="149">
        <v>317</v>
      </c>
      <c r="AG396" s="150" t="s">
        <v>550</v>
      </c>
      <c r="AH396" s="149">
        <v>21</v>
      </c>
      <c r="AI396" s="151">
        <v>1</v>
      </c>
      <c r="AJ396" s="152">
        <v>1720</v>
      </c>
      <c r="AK396" s="152">
        <v>1152</v>
      </c>
      <c r="AL396" s="149">
        <v>0.67</v>
      </c>
      <c r="AM396" s="152">
        <v>751</v>
      </c>
      <c r="AN396" s="152">
        <v>400</v>
      </c>
      <c r="AO396" s="152">
        <v>1151</v>
      </c>
      <c r="AP396" s="153">
        <v>0.34799999999999998</v>
      </c>
      <c r="AQ396" s="153">
        <v>0.39400000000000002</v>
      </c>
      <c r="AR396" s="154">
        <v>0.23699999999999999</v>
      </c>
      <c r="AS396" s="155">
        <v>0.11</v>
      </c>
      <c r="AT396" s="154">
        <v>8.1000000000000003E-2</v>
      </c>
      <c r="AU396" s="154">
        <v>0.317</v>
      </c>
      <c r="AW396" s="196"/>
      <c r="AX396" s="144">
        <f t="shared" si="101"/>
        <v>86.666666666666671</v>
      </c>
      <c r="AY396" s="149">
        <v>317</v>
      </c>
      <c r="AZ396" s="150" t="s">
        <v>534</v>
      </c>
      <c r="BA396" s="149">
        <v>23</v>
      </c>
      <c r="BB396" s="151">
        <v>1</v>
      </c>
      <c r="BC396" s="152">
        <v>1665</v>
      </c>
      <c r="BD396" s="152">
        <v>1443</v>
      </c>
      <c r="BE396" s="149">
        <v>0.86699999999999999</v>
      </c>
      <c r="BF396" s="152">
        <v>653</v>
      </c>
      <c r="BG396" s="152">
        <v>530</v>
      </c>
      <c r="BH396" s="152">
        <v>1183</v>
      </c>
      <c r="BI396" s="153">
        <v>0.44800000000000001</v>
      </c>
      <c r="BJ396" s="153">
        <v>0.502</v>
      </c>
      <c r="BK396" s="154">
        <v>0.19400000000000001</v>
      </c>
      <c r="BL396" s="154">
        <v>0.11799999999999999</v>
      </c>
      <c r="BM396" s="154">
        <v>9.4E-2</v>
      </c>
      <c r="BN396" s="154">
        <v>0.40500000000000003</v>
      </c>
      <c r="DU396" s="4"/>
      <c r="DZ396" s="196"/>
      <c r="EA396" s="196"/>
      <c r="EB396" s="196"/>
      <c r="EC396" s="196"/>
      <c r="ED396" s="196"/>
      <c r="EE396" s="196"/>
    </row>
    <row r="397" spans="30:135" ht="13" x14ac:dyDescent="0.15">
      <c r="AD397" s="144">
        <f t="shared" si="99"/>
        <v>83.266666666666666</v>
      </c>
      <c r="AE397" s="144">
        <f t="shared" si="100"/>
        <v>66.85348278622898</v>
      </c>
      <c r="AF397" s="149">
        <v>318</v>
      </c>
      <c r="AG397" s="150" t="s">
        <v>472</v>
      </c>
      <c r="AH397" s="149">
        <v>15</v>
      </c>
      <c r="AI397" s="151">
        <v>1</v>
      </c>
      <c r="AJ397" s="152">
        <v>1249</v>
      </c>
      <c r="AK397" s="152">
        <v>835</v>
      </c>
      <c r="AL397" s="149">
        <v>0.66900000000000004</v>
      </c>
      <c r="AM397" s="152">
        <v>619</v>
      </c>
      <c r="AN397" s="152">
        <v>299</v>
      </c>
      <c r="AO397" s="152">
        <v>918</v>
      </c>
      <c r="AP397" s="153">
        <v>0.32600000000000001</v>
      </c>
      <c r="AQ397" s="153">
        <v>0.36399999999999999</v>
      </c>
      <c r="AR397" s="154">
        <v>0.16700000000000001</v>
      </c>
      <c r="AS397" s="154">
        <v>0.11799999999999999</v>
      </c>
      <c r="AT397" s="155">
        <v>0.09</v>
      </c>
      <c r="AU397" s="154">
        <v>0.32300000000000001</v>
      </c>
      <c r="AW397" s="196"/>
      <c r="AX397" s="144">
        <f t="shared" si="101"/>
        <v>87.033639143730895</v>
      </c>
      <c r="AY397" s="149">
        <v>318</v>
      </c>
      <c r="AZ397" s="150" t="s">
        <v>549</v>
      </c>
      <c r="BA397" s="149">
        <v>20</v>
      </c>
      <c r="BB397" s="151">
        <v>1</v>
      </c>
      <c r="BC397" s="152">
        <v>1635</v>
      </c>
      <c r="BD397" s="152">
        <v>1423</v>
      </c>
      <c r="BE397" s="149">
        <v>0.87</v>
      </c>
      <c r="BF397" s="152">
        <v>699</v>
      </c>
      <c r="BG397" s="152">
        <v>514</v>
      </c>
      <c r="BH397" s="152">
        <v>1213</v>
      </c>
      <c r="BI397" s="153">
        <v>0.42399999999999999</v>
      </c>
      <c r="BJ397" s="153">
        <v>0.48499999999999999</v>
      </c>
      <c r="BK397" s="154">
        <v>0.16500000000000001</v>
      </c>
      <c r="BL397" s="154">
        <v>0.111</v>
      </c>
      <c r="BM397" s="154">
        <v>8.3000000000000004E-2</v>
      </c>
      <c r="BN397" s="154">
        <v>0.39800000000000002</v>
      </c>
      <c r="DU397" s="4"/>
      <c r="DZ397" s="196"/>
      <c r="EA397" s="196"/>
      <c r="EB397" s="196"/>
      <c r="EC397" s="196"/>
      <c r="ED397" s="196"/>
      <c r="EE397" s="196"/>
    </row>
    <row r="398" spans="30:135" ht="13" x14ac:dyDescent="0.15">
      <c r="AD398" s="144">
        <f t="shared" si="99"/>
        <v>85.277777777777786</v>
      </c>
      <c r="AE398" s="144">
        <f t="shared" si="100"/>
        <v>66.840390879478832</v>
      </c>
      <c r="AF398" s="149">
        <v>319</v>
      </c>
      <c r="AG398" s="150" t="s">
        <v>501</v>
      </c>
      <c r="AH398" s="149">
        <v>18</v>
      </c>
      <c r="AI398" s="151">
        <v>1</v>
      </c>
      <c r="AJ398" s="152">
        <v>1535</v>
      </c>
      <c r="AK398" s="152">
        <v>1026</v>
      </c>
      <c r="AL398" s="149">
        <v>0.66800000000000004</v>
      </c>
      <c r="AM398" s="152">
        <v>705</v>
      </c>
      <c r="AN398" s="152">
        <v>368</v>
      </c>
      <c r="AO398" s="152">
        <v>1073</v>
      </c>
      <c r="AP398" s="153">
        <v>0.34300000000000003</v>
      </c>
      <c r="AQ398" s="153">
        <v>0.38700000000000001</v>
      </c>
      <c r="AR398" s="154">
        <v>0.214</v>
      </c>
      <c r="AS398" s="154">
        <v>0.108</v>
      </c>
      <c r="AT398" s="154">
        <v>7.9000000000000001E-2</v>
      </c>
      <c r="AU398" s="154">
        <v>0.317</v>
      </c>
      <c r="AW398" s="196"/>
      <c r="AX398" s="144">
        <f t="shared" si="101"/>
        <v>87.022900763358777</v>
      </c>
      <c r="AY398" s="149">
        <v>319</v>
      </c>
      <c r="AZ398" s="150" t="s">
        <v>362</v>
      </c>
      <c r="BA398" s="149">
        <v>21</v>
      </c>
      <c r="BB398" s="151">
        <v>1</v>
      </c>
      <c r="BC398" s="152">
        <v>1703</v>
      </c>
      <c r="BD398" s="152">
        <v>1482</v>
      </c>
      <c r="BE398" s="149">
        <v>0.87</v>
      </c>
      <c r="BF398" s="152">
        <v>695</v>
      </c>
      <c r="BG398" s="152">
        <v>507</v>
      </c>
      <c r="BH398" s="152">
        <v>1202</v>
      </c>
      <c r="BI398" s="153">
        <v>0.42199999999999999</v>
      </c>
      <c r="BJ398" s="153">
        <v>0.47699999999999998</v>
      </c>
      <c r="BK398" s="154">
        <v>0.16700000000000001</v>
      </c>
      <c r="BL398" s="155">
        <v>0.15</v>
      </c>
      <c r="BM398" s="154">
        <v>0.111</v>
      </c>
      <c r="BN398" s="154">
        <v>0.41199999999999998</v>
      </c>
      <c r="DU398" s="4"/>
      <c r="DZ398" s="196"/>
      <c r="EA398" s="196"/>
      <c r="EB398" s="196"/>
      <c r="EC398" s="196"/>
      <c r="ED398" s="196"/>
      <c r="EE398" s="196"/>
    </row>
    <row r="399" spans="30:135" ht="13" x14ac:dyDescent="0.15">
      <c r="AD399" s="144">
        <f t="shared" si="99"/>
        <v>81.111111111111114</v>
      </c>
      <c r="AE399" s="144">
        <f t="shared" si="100"/>
        <v>66.575342465753423</v>
      </c>
      <c r="AF399" s="149">
        <v>320</v>
      </c>
      <c r="AG399" s="150" t="s">
        <v>566</v>
      </c>
      <c r="AH399" s="149">
        <v>18</v>
      </c>
      <c r="AI399" s="151">
        <v>1</v>
      </c>
      <c r="AJ399" s="152">
        <v>1460</v>
      </c>
      <c r="AK399" s="152">
        <v>972</v>
      </c>
      <c r="AL399" s="149">
        <v>0.66600000000000004</v>
      </c>
      <c r="AM399" s="152">
        <v>683</v>
      </c>
      <c r="AN399" s="152">
        <v>341</v>
      </c>
      <c r="AO399" s="152">
        <v>1024</v>
      </c>
      <c r="AP399" s="153">
        <v>0.33300000000000002</v>
      </c>
      <c r="AQ399" s="153">
        <v>0.371</v>
      </c>
      <c r="AR399" s="154">
        <v>0.20799999999999999</v>
      </c>
      <c r="AS399" s="154">
        <v>0.109</v>
      </c>
      <c r="AT399" s="154">
        <v>8.7999999999999995E-2</v>
      </c>
      <c r="AU399" s="154">
        <v>0.317</v>
      </c>
      <c r="AW399" s="196"/>
      <c r="AX399" s="144">
        <f t="shared" si="101"/>
        <v>86.956521739130437</v>
      </c>
      <c r="AY399" s="149">
        <v>320</v>
      </c>
      <c r="AZ399" s="150" t="s">
        <v>589</v>
      </c>
      <c r="BA399" s="149">
        <v>13</v>
      </c>
      <c r="BB399" s="151">
        <v>1</v>
      </c>
      <c r="BC399" s="152">
        <v>1081</v>
      </c>
      <c r="BD399" s="152">
        <v>940</v>
      </c>
      <c r="BE399" s="149">
        <v>0.87</v>
      </c>
      <c r="BF399" s="152">
        <v>434</v>
      </c>
      <c r="BG399" s="152">
        <v>341</v>
      </c>
      <c r="BH399" s="152">
        <v>775</v>
      </c>
      <c r="BI399" s="151">
        <v>0.44</v>
      </c>
      <c r="BJ399" s="153">
        <v>0.49099999999999999</v>
      </c>
      <c r="BK399" s="154">
        <v>0.17599999999999999</v>
      </c>
      <c r="BL399" s="155">
        <v>0.13</v>
      </c>
      <c r="BM399" s="154">
        <v>0.104</v>
      </c>
      <c r="BN399" s="154">
        <v>0.41099999999999998</v>
      </c>
      <c r="DU399" s="4"/>
      <c r="DZ399" s="196"/>
      <c r="EA399" s="196"/>
      <c r="EB399" s="196"/>
      <c r="EC399" s="196"/>
      <c r="ED399" s="196"/>
      <c r="EE399" s="196"/>
    </row>
    <row r="400" spans="30:135" ht="13" x14ac:dyDescent="0.15">
      <c r="AD400" s="144">
        <f t="shared" si="99"/>
        <v>82.076923076923066</v>
      </c>
      <c r="AE400" s="144">
        <f t="shared" si="100"/>
        <v>66.541705716963449</v>
      </c>
      <c r="AF400" s="149">
        <v>321</v>
      </c>
      <c r="AG400" s="150" t="s">
        <v>255</v>
      </c>
      <c r="AH400" s="149">
        <v>13</v>
      </c>
      <c r="AI400" s="151">
        <v>1</v>
      </c>
      <c r="AJ400" s="152">
        <v>1067</v>
      </c>
      <c r="AK400" s="152">
        <v>710</v>
      </c>
      <c r="AL400" s="149">
        <v>0.66500000000000004</v>
      </c>
      <c r="AM400" s="152">
        <v>478</v>
      </c>
      <c r="AN400" s="152">
        <v>248</v>
      </c>
      <c r="AO400" s="152">
        <v>726</v>
      </c>
      <c r="AP400" s="153">
        <v>0.34200000000000003</v>
      </c>
      <c r="AQ400" s="153">
        <v>0.38800000000000001</v>
      </c>
      <c r="AR400" s="154">
        <v>0.222</v>
      </c>
      <c r="AS400" s="154">
        <v>0.121</v>
      </c>
      <c r="AT400" s="154">
        <v>0.10100000000000001</v>
      </c>
      <c r="AU400" s="154">
        <v>0.311</v>
      </c>
      <c r="AW400" s="196"/>
      <c r="AX400" s="144">
        <f t="shared" si="101"/>
        <v>87.112561174551388</v>
      </c>
      <c r="AY400" s="149">
        <v>321</v>
      </c>
      <c r="AZ400" s="150" t="s">
        <v>580</v>
      </c>
      <c r="BA400" s="149">
        <v>21</v>
      </c>
      <c r="BB400" s="151">
        <v>1</v>
      </c>
      <c r="BC400" s="152">
        <v>1839</v>
      </c>
      <c r="BD400" s="152">
        <v>1602</v>
      </c>
      <c r="BE400" s="149">
        <v>0.871</v>
      </c>
      <c r="BF400" s="152">
        <v>801</v>
      </c>
      <c r="BG400" s="152">
        <v>568</v>
      </c>
      <c r="BH400" s="152">
        <v>1369</v>
      </c>
      <c r="BI400" s="153">
        <v>0.41499999999999998</v>
      </c>
      <c r="BJ400" s="153">
        <v>0.47899999999999998</v>
      </c>
      <c r="BK400" s="154">
        <v>0.16200000000000001</v>
      </c>
      <c r="BL400" s="155">
        <v>0.11</v>
      </c>
      <c r="BM400" s="154">
        <v>7.6999999999999999E-2</v>
      </c>
      <c r="BN400" s="154">
        <v>0.39900000000000002</v>
      </c>
      <c r="DU400" s="4"/>
      <c r="DZ400" s="196"/>
      <c r="EA400" s="196"/>
      <c r="EB400" s="196"/>
      <c r="EC400" s="196"/>
      <c r="ED400" s="196"/>
      <c r="EE400" s="196"/>
    </row>
    <row r="401" spans="30:135" ht="13" x14ac:dyDescent="0.15">
      <c r="AD401" s="144">
        <f t="shared" si="99"/>
        <v>84.76</v>
      </c>
      <c r="AE401" s="144">
        <f t="shared" si="100"/>
        <v>66.39924492685229</v>
      </c>
      <c r="AF401" s="149">
        <v>322</v>
      </c>
      <c r="AG401" s="150" t="s">
        <v>539</v>
      </c>
      <c r="AH401" s="149">
        <v>25</v>
      </c>
      <c r="AI401" s="151">
        <v>1</v>
      </c>
      <c r="AJ401" s="152">
        <v>2119</v>
      </c>
      <c r="AK401" s="152">
        <v>1407</v>
      </c>
      <c r="AL401" s="149">
        <v>0.66400000000000003</v>
      </c>
      <c r="AM401" s="152">
        <v>927</v>
      </c>
      <c r="AN401" s="152">
        <v>530</v>
      </c>
      <c r="AO401" s="152">
        <v>1457</v>
      </c>
      <c r="AP401" s="153">
        <v>0.36399999999999999</v>
      </c>
      <c r="AQ401" s="153">
        <v>0.39800000000000002</v>
      </c>
      <c r="AR401" s="154">
        <v>0.222</v>
      </c>
      <c r="AS401" s="154">
        <v>0.112</v>
      </c>
      <c r="AT401" s="154">
        <v>9.7000000000000003E-2</v>
      </c>
      <c r="AU401" s="154">
        <v>0.32200000000000001</v>
      </c>
      <c r="AW401" s="196"/>
      <c r="AX401" s="144">
        <f t="shared" si="101"/>
        <v>87.223823246878013</v>
      </c>
      <c r="AY401" s="149">
        <v>322</v>
      </c>
      <c r="AZ401" s="150" t="s">
        <v>446</v>
      </c>
      <c r="BA401" s="149">
        <v>24</v>
      </c>
      <c r="BB401" s="151">
        <v>1</v>
      </c>
      <c r="BC401" s="152">
        <v>2082</v>
      </c>
      <c r="BD401" s="152">
        <v>1816</v>
      </c>
      <c r="BE401" s="149">
        <v>0.872</v>
      </c>
      <c r="BF401" s="152">
        <v>849</v>
      </c>
      <c r="BG401" s="152">
        <v>675</v>
      </c>
      <c r="BH401" s="152">
        <v>1524</v>
      </c>
      <c r="BI401" s="153">
        <v>0.443</v>
      </c>
      <c r="BJ401" s="153">
        <v>0.49199999999999999</v>
      </c>
      <c r="BK401" s="154">
        <v>0.17100000000000001</v>
      </c>
      <c r="BL401" s="154">
        <v>0.121</v>
      </c>
      <c r="BM401" s="155">
        <v>0.1</v>
      </c>
      <c r="BN401" s="154">
        <v>0.41199999999999998</v>
      </c>
      <c r="DU401" s="4"/>
      <c r="DZ401" s="196"/>
      <c r="EA401" s="196"/>
      <c r="EB401" s="196"/>
      <c r="EC401" s="196"/>
      <c r="ED401" s="196"/>
      <c r="EE401" s="196"/>
    </row>
    <row r="402" spans="30:135" ht="13" x14ac:dyDescent="0.15">
      <c r="AD402" s="144">
        <f t="shared" si="99"/>
        <v>81.625</v>
      </c>
      <c r="AE402" s="144">
        <f t="shared" si="100"/>
        <v>66.054109239407865</v>
      </c>
      <c r="AF402" s="149">
        <v>323</v>
      </c>
      <c r="AG402" s="150" t="s">
        <v>503</v>
      </c>
      <c r="AH402" s="149">
        <v>24</v>
      </c>
      <c r="AI402" s="151">
        <v>1</v>
      </c>
      <c r="AJ402" s="152">
        <v>1959</v>
      </c>
      <c r="AK402" s="152">
        <v>1294</v>
      </c>
      <c r="AL402" s="149">
        <v>0.66100000000000003</v>
      </c>
      <c r="AM402" s="152">
        <v>831</v>
      </c>
      <c r="AN402" s="152">
        <v>461</v>
      </c>
      <c r="AO402" s="152">
        <v>1292</v>
      </c>
      <c r="AP402" s="153">
        <v>0.35699999999999998</v>
      </c>
      <c r="AQ402" s="153">
        <v>0.38200000000000001</v>
      </c>
      <c r="AR402" s="155">
        <v>0.23</v>
      </c>
      <c r="AS402" s="154">
        <v>0.13500000000000001</v>
      </c>
      <c r="AT402" s="154">
        <v>0.105</v>
      </c>
      <c r="AU402" s="155">
        <v>0.33</v>
      </c>
      <c r="AW402" s="196"/>
      <c r="AX402" s="144">
        <f t="shared" si="101"/>
        <v>87.315472936030616</v>
      </c>
      <c r="AY402" s="149">
        <v>323</v>
      </c>
      <c r="AZ402" s="150" t="s">
        <v>498</v>
      </c>
      <c r="BA402" s="149">
        <v>22</v>
      </c>
      <c r="BB402" s="151">
        <v>1</v>
      </c>
      <c r="BC402" s="152">
        <v>1829</v>
      </c>
      <c r="BD402" s="152">
        <v>1597</v>
      </c>
      <c r="BE402" s="149">
        <v>0.873</v>
      </c>
      <c r="BF402" s="152">
        <v>765</v>
      </c>
      <c r="BG402" s="152">
        <v>601</v>
      </c>
      <c r="BH402" s="152">
        <v>1366</v>
      </c>
      <c r="BI402" s="151">
        <v>0.44</v>
      </c>
      <c r="BJ402" s="153">
        <v>0.48599999999999999</v>
      </c>
      <c r="BK402" s="154">
        <v>0.16300000000000001</v>
      </c>
      <c r="BL402" s="154">
        <v>0.111</v>
      </c>
      <c r="BM402" s="154">
        <v>9.6000000000000002E-2</v>
      </c>
      <c r="BN402" s="154">
        <v>0.41299999999999998</v>
      </c>
      <c r="DU402" s="4"/>
      <c r="DZ402" s="196"/>
      <c r="EA402" s="196"/>
      <c r="EB402" s="196"/>
      <c r="EC402" s="196"/>
      <c r="ED402" s="196"/>
      <c r="EE402" s="196"/>
    </row>
    <row r="403" spans="30:135" ht="13" x14ac:dyDescent="0.15">
      <c r="AD403" s="144">
        <f t="shared" si="99"/>
        <v>86.578947368421041</v>
      </c>
      <c r="AE403" s="144">
        <f t="shared" si="100"/>
        <v>66.139817629179333</v>
      </c>
      <c r="AF403" s="149">
        <v>324</v>
      </c>
      <c r="AG403" s="150" t="s">
        <v>583</v>
      </c>
      <c r="AH403" s="149">
        <v>19</v>
      </c>
      <c r="AI403" s="151">
        <v>1</v>
      </c>
      <c r="AJ403" s="152">
        <v>1645</v>
      </c>
      <c r="AK403" s="152">
        <v>1088</v>
      </c>
      <c r="AL403" s="149">
        <v>0.66100000000000003</v>
      </c>
      <c r="AM403" s="152">
        <v>815</v>
      </c>
      <c r="AN403" s="152">
        <v>401</v>
      </c>
      <c r="AO403" s="152">
        <v>1216</v>
      </c>
      <c r="AP403" s="151">
        <v>0.33</v>
      </c>
      <c r="AQ403" s="153">
        <v>0.373</v>
      </c>
      <c r="AR403" s="154">
        <v>0.17199999999999999</v>
      </c>
      <c r="AS403" s="154">
        <v>0.109</v>
      </c>
      <c r="AT403" s="154">
        <v>8.8999999999999996E-2</v>
      </c>
      <c r="AU403" s="154">
        <v>0.313</v>
      </c>
      <c r="AW403" s="196"/>
      <c r="AX403" s="144">
        <f t="shared" si="101"/>
        <v>87.584541062801932</v>
      </c>
      <c r="AY403" s="149">
        <v>324</v>
      </c>
      <c r="AZ403" s="150" t="s">
        <v>567</v>
      </c>
      <c r="BA403" s="149">
        <v>23</v>
      </c>
      <c r="BB403" s="151">
        <v>1</v>
      </c>
      <c r="BC403" s="152">
        <v>2070</v>
      </c>
      <c r="BD403" s="152">
        <v>1813</v>
      </c>
      <c r="BE403" s="149">
        <v>0.876</v>
      </c>
      <c r="BF403" s="152">
        <v>943</v>
      </c>
      <c r="BG403" s="152">
        <v>657</v>
      </c>
      <c r="BH403" s="152">
        <v>1600</v>
      </c>
      <c r="BI403" s="153">
        <v>0.41099999999999998</v>
      </c>
      <c r="BJ403" s="153">
        <v>0.47099999999999997</v>
      </c>
      <c r="BK403" s="154">
        <v>0.13400000000000001</v>
      </c>
      <c r="BL403" s="154">
        <v>0.113</v>
      </c>
      <c r="BM403" s="155">
        <v>0.09</v>
      </c>
      <c r="BN403" s="154">
        <v>0.40400000000000003</v>
      </c>
      <c r="DU403" s="4"/>
      <c r="DZ403" s="196"/>
      <c r="EA403" s="196"/>
      <c r="EB403" s="196"/>
      <c r="EC403" s="196"/>
      <c r="ED403" s="196"/>
      <c r="EE403" s="196"/>
    </row>
    <row r="404" spans="30:135" ht="13" x14ac:dyDescent="0.15">
      <c r="AD404" s="144">
        <f t="shared" si="99"/>
        <v>74.75</v>
      </c>
      <c r="AE404" s="144">
        <f t="shared" si="100"/>
        <v>65.997770345596436</v>
      </c>
      <c r="AF404" s="149">
        <v>325</v>
      </c>
      <c r="AG404" s="150" t="s">
        <v>582</v>
      </c>
      <c r="AH404" s="149">
        <v>12</v>
      </c>
      <c r="AI404" s="151">
        <v>1</v>
      </c>
      <c r="AJ404" s="152">
        <v>897</v>
      </c>
      <c r="AK404" s="152">
        <v>592</v>
      </c>
      <c r="AL404" s="149">
        <v>0.66</v>
      </c>
      <c r="AM404" s="152">
        <v>448</v>
      </c>
      <c r="AN404" s="152">
        <v>214</v>
      </c>
      <c r="AO404" s="152">
        <v>662</v>
      </c>
      <c r="AP404" s="153">
        <v>0.32300000000000001</v>
      </c>
      <c r="AQ404" s="153">
        <v>0.36899999999999999</v>
      </c>
      <c r="AR404" s="154">
        <v>0.186</v>
      </c>
      <c r="AS404" s="154">
        <v>8.4000000000000005E-2</v>
      </c>
      <c r="AT404" s="155">
        <v>7.0000000000000007E-2</v>
      </c>
      <c r="AU404" s="155">
        <v>0.31</v>
      </c>
      <c r="AW404" s="196"/>
      <c r="AX404" s="144">
        <f t="shared" si="101"/>
        <v>87.61904761904762</v>
      </c>
      <c r="AY404" s="149">
        <v>325</v>
      </c>
      <c r="AZ404" s="150" t="s">
        <v>435</v>
      </c>
      <c r="BA404" s="149">
        <v>23</v>
      </c>
      <c r="BB404" s="151">
        <v>1</v>
      </c>
      <c r="BC404" s="152">
        <v>1995</v>
      </c>
      <c r="BD404" s="152">
        <v>1748</v>
      </c>
      <c r="BE404" s="149">
        <v>0.876</v>
      </c>
      <c r="BF404" s="152">
        <v>827</v>
      </c>
      <c r="BG404" s="152">
        <v>665</v>
      </c>
      <c r="BH404" s="152">
        <v>1492</v>
      </c>
      <c r="BI404" s="153">
        <v>0.44600000000000001</v>
      </c>
      <c r="BJ404" s="153">
        <v>0.499</v>
      </c>
      <c r="BK404" s="154">
        <v>0.16700000000000001</v>
      </c>
      <c r="BL404" s="154">
        <v>0.10299999999999999</v>
      </c>
      <c r="BM404" s="154">
        <v>8.5000000000000006E-2</v>
      </c>
      <c r="BN404" s="155">
        <v>0.41</v>
      </c>
      <c r="DU404" s="4"/>
      <c r="DZ404" s="196"/>
      <c r="EA404" s="196"/>
      <c r="EB404" s="196"/>
      <c r="EC404" s="196"/>
      <c r="ED404" s="196"/>
      <c r="EE404" s="196"/>
    </row>
    <row r="405" spans="30:135" ht="13" x14ac:dyDescent="0.15">
      <c r="AD405" s="144">
        <f t="shared" si="99"/>
        <v>95.533333333333331</v>
      </c>
      <c r="AE405" s="144">
        <f t="shared" si="100"/>
        <v>66.015352407536625</v>
      </c>
      <c r="AF405" s="149">
        <v>326</v>
      </c>
      <c r="AG405" s="150" t="s">
        <v>426</v>
      </c>
      <c r="AH405" s="149">
        <v>15</v>
      </c>
      <c r="AI405" s="151">
        <v>1</v>
      </c>
      <c r="AJ405" s="152">
        <v>1433</v>
      </c>
      <c r="AK405" s="152">
        <v>946</v>
      </c>
      <c r="AL405" s="149">
        <v>0.66</v>
      </c>
      <c r="AM405" s="152">
        <v>600</v>
      </c>
      <c r="AN405" s="152">
        <v>329</v>
      </c>
      <c r="AO405" s="152">
        <v>929</v>
      </c>
      <c r="AP405" s="153">
        <v>0.35399999999999998</v>
      </c>
      <c r="AQ405" s="153">
        <v>0.39800000000000002</v>
      </c>
      <c r="AR405" s="154">
        <v>0.245</v>
      </c>
      <c r="AS405" s="155">
        <v>0.12</v>
      </c>
      <c r="AT405" s="154">
        <v>8.6999999999999994E-2</v>
      </c>
      <c r="AU405" s="154">
        <v>0.31900000000000001</v>
      </c>
      <c r="AW405" s="196"/>
      <c r="AX405" s="144">
        <f t="shared" si="101"/>
        <v>87.683923705722066</v>
      </c>
      <c r="AY405" s="149">
        <v>326</v>
      </c>
      <c r="AZ405" s="150" t="s">
        <v>470</v>
      </c>
      <c r="BA405" s="149">
        <v>21</v>
      </c>
      <c r="BB405" s="151">
        <v>1</v>
      </c>
      <c r="BC405" s="152">
        <v>1835</v>
      </c>
      <c r="BD405" s="152">
        <v>1609</v>
      </c>
      <c r="BE405" s="149">
        <v>0.877</v>
      </c>
      <c r="BF405" s="152">
        <v>756</v>
      </c>
      <c r="BG405" s="152">
        <v>572</v>
      </c>
      <c r="BH405" s="152">
        <v>1328</v>
      </c>
      <c r="BI405" s="153">
        <v>0.43099999999999999</v>
      </c>
      <c r="BJ405" s="153">
        <v>0.49299999999999999</v>
      </c>
      <c r="BK405" s="154">
        <v>0.182</v>
      </c>
      <c r="BL405" s="154">
        <v>0.114</v>
      </c>
      <c r="BM405" s="154">
        <v>9.1999999999999998E-2</v>
      </c>
      <c r="BN405" s="155">
        <v>0.4</v>
      </c>
      <c r="DU405" s="4"/>
      <c r="DZ405" s="196"/>
      <c r="EA405" s="196"/>
      <c r="EB405" s="196"/>
      <c r="EC405" s="196"/>
      <c r="ED405" s="196"/>
      <c r="EE405" s="196"/>
    </row>
    <row r="406" spans="30:135" ht="13" x14ac:dyDescent="0.15">
      <c r="AD406" s="144">
        <f t="shared" si="99"/>
        <v>73.8</v>
      </c>
      <c r="AE406" s="144">
        <f t="shared" si="100"/>
        <v>65.853658536585371</v>
      </c>
      <c r="AF406" s="149">
        <v>327</v>
      </c>
      <c r="AG406" s="150" t="s">
        <v>585</v>
      </c>
      <c r="AH406" s="149">
        <v>5</v>
      </c>
      <c r="AI406" s="151">
        <v>1</v>
      </c>
      <c r="AJ406" s="152">
        <v>369</v>
      </c>
      <c r="AK406" s="152">
        <v>243</v>
      </c>
      <c r="AL406" s="149">
        <v>0.65900000000000003</v>
      </c>
      <c r="AM406" s="152">
        <v>185</v>
      </c>
      <c r="AN406" s="152">
        <v>86</v>
      </c>
      <c r="AO406" s="152">
        <v>271</v>
      </c>
      <c r="AP406" s="153">
        <v>0.317</v>
      </c>
      <c r="AQ406" s="153">
        <v>0.378</v>
      </c>
      <c r="AR406" s="154">
        <v>0.187</v>
      </c>
      <c r="AS406" s="154">
        <v>8.8999999999999996E-2</v>
      </c>
      <c r="AT406" s="154">
        <v>7.2999999999999995E-2</v>
      </c>
      <c r="AU406" s="154">
        <v>0.29499999999999998</v>
      </c>
      <c r="AW406" s="196"/>
      <c r="AX406" s="144">
        <f t="shared" si="101"/>
        <v>87.7</v>
      </c>
      <c r="AY406" s="149">
        <v>327</v>
      </c>
      <c r="AZ406" s="150" t="s">
        <v>541</v>
      </c>
      <c r="BA406" s="149">
        <v>23</v>
      </c>
      <c r="BB406" s="151">
        <v>1</v>
      </c>
      <c r="BC406" s="152">
        <v>2000</v>
      </c>
      <c r="BD406" s="152">
        <v>1754</v>
      </c>
      <c r="BE406" s="149">
        <v>0.877</v>
      </c>
      <c r="BF406" s="152">
        <v>837</v>
      </c>
      <c r="BG406" s="152">
        <v>649</v>
      </c>
      <c r="BH406" s="152">
        <v>1486</v>
      </c>
      <c r="BI406" s="153">
        <v>0.437</v>
      </c>
      <c r="BJ406" s="153">
        <v>0.49199999999999999</v>
      </c>
      <c r="BK406" s="154">
        <v>0.17399999999999999</v>
      </c>
      <c r="BL406" s="154">
        <v>0.10100000000000001</v>
      </c>
      <c r="BM406" s="154">
        <v>8.3000000000000004E-2</v>
      </c>
      <c r="BN406" s="154">
        <v>0.40600000000000003</v>
      </c>
      <c r="DU406" s="4"/>
      <c r="DZ406" s="196"/>
      <c r="EA406" s="196"/>
      <c r="EB406" s="196"/>
      <c r="EC406" s="196"/>
      <c r="ED406" s="196"/>
      <c r="EE406" s="196"/>
    </row>
    <row r="407" spans="30:135" ht="13" x14ac:dyDescent="0.15">
      <c r="AD407" s="144">
        <f t="shared" si="99"/>
        <v>75.304347826086953</v>
      </c>
      <c r="AE407" s="144">
        <f t="shared" si="100"/>
        <v>65.819861431870677</v>
      </c>
      <c r="AF407" s="149">
        <v>328</v>
      </c>
      <c r="AG407" s="150" t="s">
        <v>318</v>
      </c>
      <c r="AH407" s="149">
        <v>23</v>
      </c>
      <c r="AI407" s="151">
        <v>1</v>
      </c>
      <c r="AJ407" s="152">
        <v>1732</v>
      </c>
      <c r="AK407" s="152">
        <v>1140</v>
      </c>
      <c r="AL407" s="149">
        <v>0.65800000000000003</v>
      </c>
      <c r="AM407" s="152">
        <v>851</v>
      </c>
      <c r="AN407" s="152">
        <v>411</v>
      </c>
      <c r="AO407" s="152">
        <v>1262</v>
      </c>
      <c r="AP407" s="153">
        <v>0.32600000000000001</v>
      </c>
      <c r="AQ407" s="153">
        <v>0.36699999999999999</v>
      </c>
      <c r="AR407" s="154">
        <v>0.186</v>
      </c>
      <c r="AS407" s="154">
        <v>0.10299999999999999</v>
      </c>
      <c r="AT407" s="154">
        <v>8.5000000000000006E-2</v>
      </c>
      <c r="AU407" s="154">
        <v>0.312</v>
      </c>
      <c r="AW407" s="196"/>
      <c r="AX407" s="144">
        <f t="shared" si="101"/>
        <v>87.837150127226465</v>
      </c>
      <c r="AY407" s="149">
        <v>328</v>
      </c>
      <c r="AZ407" s="150" t="s">
        <v>530</v>
      </c>
      <c r="BA407" s="149">
        <v>24</v>
      </c>
      <c r="BB407" s="151">
        <v>1</v>
      </c>
      <c r="BC407" s="152">
        <v>1965</v>
      </c>
      <c r="BD407" s="152">
        <v>1726</v>
      </c>
      <c r="BE407" s="149">
        <v>0.878</v>
      </c>
      <c r="BF407" s="152">
        <v>832</v>
      </c>
      <c r="BG407" s="152">
        <v>672</v>
      </c>
      <c r="BH407" s="152">
        <v>1504</v>
      </c>
      <c r="BI407" s="153">
        <v>0.44700000000000001</v>
      </c>
      <c r="BJ407" s="153">
        <v>0.495</v>
      </c>
      <c r="BK407" s="154">
        <v>0.158</v>
      </c>
      <c r="BL407" s="154">
        <v>9.5000000000000001E-2</v>
      </c>
      <c r="BM407" s="154">
        <v>8.1000000000000003E-2</v>
      </c>
      <c r="BN407" s="155">
        <v>0.41</v>
      </c>
      <c r="DU407" s="4"/>
      <c r="DZ407" s="196"/>
      <c r="EA407" s="196"/>
      <c r="EB407" s="196"/>
      <c r="EC407" s="196"/>
      <c r="ED407" s="196"/>
      <c r="EE407" s="196"/>
    </row>
    <row r="408" spans="30:135" ht="13" x14ac:dyDescent="0.15">
      <c r="AD408" s="144">
        <f t="shared" si="99"/>
        <v>77.454545454545453</v>
      </c>
      <c r="AE408" s="144">
        <f t="shared" si="100"/>
        <v>65.66901408450704</v>
      </c>
      <c r="AF408" s="149">
        <v>329</v>
      </c>
      <c r="AG408" s="150" t="s">
        <v>573</v>
      </c>
      <c r="AH408" s="149">
        <v>22</v>
      </c>
      <c r="AI408" s="151">
        <v>1</v>
      </c>
      <c r="AJ408" s="152">
        <v>1704</v>
      </c>
      <c r="AK408" s="152">
        <v>1119</v>
      </c>
      <c r="AL408" s="149">
        <v>0.65700000000000003</v>
      </c>
      <c r="AM408" s="152">
        <v>727</v>
      </c>
      <c r="AN408" s="152">
        <v>417</v>
      </c>
      <c r="AO408" s="152">
        <v>1144</v>
      </c>
      <c r="AP408" s="153">
        <v>0.36499999999999999</v>
      </c>
      <c r="AQ408" s="153">
        <v>0.40300000000000002</v>
      </c>
      <c r="AR408" s="154">
        <v>0.24399999999999999</v>
      </c>
      <c r="AS408" s="154">
        <v>0.10199999999999999</v>
      </c>
      <c r="AT408" s="154">
        <v>8.5999999999999993E-2</v>
      </c>
      <c r="AU408" s="154">
        <v>0.315</v>
      </c>
      <c r="AW408" s="196"/>
      <c r="AX408" s="144">
        <f t="shared" si="101"/>
        <v>87.928759894459105</v>
      </c>
      <c r="AY408" s="149">
        <v>329</v>
      </c>
      <c r="AZ408" s="150" t="s">
        <v>478</v>
      </c>
      <c r="BA408" s="149">
        <v>19</v>
      </c>
      <c r="BB408" s="151">
        <v>1</v>
      </c>
      <c r="BC408" s="152">
        <v>1516</v>
      </c>
      <c r="BD408" s="152">
        <v>1333</v>
      </c>
      <c r="BE408" s="149">
        <v>0.879</v>
      </c>
      <c r="BF408" s="152">
        <v>644</v>
      </c>
      <c r="BG408" s="152">
        <v>478</v>
      </c>
      <c r="BH408" s="152">
        <v>1122</v>
      </c>
      <c r="BI408" s="153">
        <v>0.42599999999999999</v>
      </c>
      <c r="BJ408" s="153">
        <v>0.47799999999999998</v>
      </c>
      <c r="BK408" s="154">
        <v>0.156</v>
      </c>
      <c r="BL408" s="154">
        <v>0.128</v>
      </c>
      <c r="BM408" s="155">
        <v>0.11</v>
      </c>
      <c r="BN408" s="154">
        <v>0.41199999999999998</v>
      </c>
      <c r="DU408" s="4"/>
      <c r="DZ408" s="196"/>
      <c r="EA408" s="196"/>
      <c r="EB408" s="196"/>
      <c r="EC408" s="196"/>
      <c r="ED408" s="196"/>
      <c r="EE408" s="196"/>
    </row>
    <row r="409" spans="30:135" ht="13" x14ac:dyDescent="0.15">
      <c r="AD409" s="144">
        <f t="shared" si="99"/>
        <v>79.043478260869563</v>
      </c>
      <c r="AE409" s="144">
        <f t="shared" si="100"/>
        <v>65.45654565456546</v>
      </c>
      <c r="AF409" s="149">
        <v>330</v>
      </c>
      <c r="AG409" s="150" t="s">
        <v>536</v>
      </c>
      <c r="AH409" s="149">
        <v>23</v>
      </c>
      <c r="AI409" s="151">
        <v>1</v>
      </c>
      <c r="AJ409" s="152">
        <v>1818</v>
      </c>
      <c r="AK409" s="152">
        <v>1190</v>
      </c>
      <c r="AL409" s="149">
        <v>0.65500000000000003</v>
      </c>
      <c r="AM409" s="152">
        <v>822</v>
      </c>
      <c r="AN409" s="152">
        <v>449</v>
      </c>
      <c r="AO409" s="152">
        <v>1271</v>
      </c>
      <c r="AP409" s="153">
        <v>0.35299999999999998</v>
      </c>
      <c r="AQ409" s="153">
        <v>0.38600000000000001</v>
      </c>
      <c r="AR409" s="154">
        <v>0.219</v>
      </c>
      <c r="AS409" s="154">
        <v>9.7000000000000003E-2</v>
      </c>
      <c r="AT409" s="154">
        <v>7.9000000000000001E-2</v>
      </c>
      <c r="AU409" s="154">
        <v>0.317</v>
      </c>
      <c r="AW409" s="196"/>
      <c r="AX409" s="144">
        <f t="shared" si="101"/>
        <v>87.869198312236279</v>
      </c>
      <c r="AY409" s="149">
        <v>330</v>
      </c>
      <c r="AZ409" s="150" t="s">
        <v>263</v>
      </c>
      <c r="BA409" s="149">
        <v>23</v>
      </c>
      <c r="BB409" s="151">
        <v>1</v>
      </c>
      <c r="BC409" s="152">
        <v>1896</v>
      </c>
      <c r="BD409" s="152">
        <v>1666</v>
      </c>
      <c r="BE409" s="149">
        <v>0.879</v>
      </c>
      <c r="BF409" s="152">
        <v>816</v>
      </c>
      <c r="BG409" s="152">
        <v>596</v>
      </c>
      <c r="BH409" s="152">
        <v>1412</v>
      </c>
      <c r="BI409" s="153">
        <v>0.42199999999999999</v>
      </c>
      <c r="BJ409" s="153">
        <v>0.48199999999999998</v>
      </c>
      <c r="BK409" s="154">
        <v>0.161</v>
      </c>
      <c r="BL409" s="154">
        <v>0.11700000000000001</v>
      </c>
      <c r="BM409" s="154">
        <v>9.1999999999999998E-2</v>
      </c>
      <c r="BN409" s="154">
        <v>0.40400000000000003</v>
      </c>
      <c r="DU409" s="4"/>
      <c r="DZ409" s="196"/>
      <c r="EA409" s="196"/>
      <c r="EB409" s="196"/>
      <c r="EC409" s="196"/>
      <c r="ED409" s="196"/>
      <c r="EE409" s="196"/>
    </row>
    <row r="410" spans="30:135" ht="13" x14ac:dyDescent="0.15">
      <c r="AD410" s="144">
        <f t="shared" si="99"/>
        <v>78.600000000000009</v>
      </c>
      <c r="AE410" s="144">
        <f t="shared" si="100"/>
        <v>65.394402035623415</v>
      </c>
      <c r="AF410" s="149">
        <v>331</v>
      </c>
      <c r="AG410" s="150" t="s">
        <v>444</v>
      </c>
      <c r="AH410" s="149">
        <v>5</v>
      </c>
      <c r="AI410" s="151">
        <v>1</v>
      </c>
      <c r="AJ410" s="152">
        <v>393</v>
      </c>
      <c r="AK410" s="152">
        <v>257</v>
      </c>
      <c r="AL410" s="149">
        <v>0.65400000000000003</v>
      </c>
      <c r="AM410" s="152">
        <v>166</v>
      </c>
      <c r="AN410" s="152">
        <v>95</v>
      </c>
      <c r="AO410" s="152">
        <v>261</v>
      </c>
      <c r="AP410" s="153">
        <v>0.36399999999999999</v>
      </c>
      <c r="AQ410" s="153">
        <v>0.40600000000000003</v>
      </c>
      <c r="AR410" s="154">
        <v>0.254</v>
      </c>
      <c r="AS410" s="154">
        <v>9.4E-2</v>
      </c>
      <c r="AT410" s="154">
        <v>7.9000000000000001E-2</v>
      </c>
      <c r="AU410" s="154">
        <v>0.313</v>
      </c>
      <c r="AW410" s="196"/>
      <c r="AX410" s="144">
        <f t="shared" si="101"/>
        <v>88.634046890927621</v>
      </c>
      <c r="AY410" s="149">
        <v>331</v>
      </c>
      <c r="AZ410" s="150" t="s">
        <v>522</v>
      </c>
      <c r="BA410" s="149">
        <v>23</v>
      </c>
      <c r="BB410" s="151">
        <v>1</v>
      </c>
      <c r="BC410" s="152">
        <v>1962</v>
      </c>
      <c r="BD410" s="152">
        <v>1739</v>
      </c>
      <c r="BE410" s="149">
        <v>0.88600000000000001</v>
      </c>
      <c r="BF410" s="152">
        <v>874</v>
      </c>
      <c r="BG410" s="152">
        <v>639</v>
      </c>
      <c r="BH410" s="152">
        <v>1513</v>
      </c>
      <c r="BI410" s="153">
        <v>0.42199999999999999</v>
      </c>
      <c r="BJ410" s="153">
        <v>0.47699999999999998</v>
      </c>
      <c r="BK410" s="154">
        <v>0.13400000000000001</v>
      </c>
      <c r="BL410" s="154">
        <v>0.11700000000000001</v>
      </c>
      <c r="BM410" s="154">
        <v>9.6000000000000002E-2</v>
      </c>
      <c r="BN410" s="155">
        <v>0.41</v>
      </c>
      <c r="DU410" s="4"/>
      <c r="DZ410" s="196"/>
      <c r="EA410" s="196"/>
      <c r="EB410" s="196"/>
      <c r="EC410" s="196"/>
      <c r="ED410" s="196"/>
      <c r="EE410" s="196"/>
    </row>
    <row r="411" spans="30:135" ht="13" x14ac:dyDescent="0.15">
      <c r="AD411" s="144">
        <f t="shared" si="99"/>
        <v>85.1</v>
      </c>
      <c r="AE411" s="144">
        <f t="shared" si="100"/>
        <v>64.394829612220917</v>
      </c>
      <c r="AF411" s="149">
        <v>332</v>
      </c>
      <c r="AG411" s="150" t="s">
        <v>419</v>
      </c>
      <c r="AH411" s="149">
        <v>20</v>
      </c>
      <c r="AI411" s="151">
        <v>1</v>
      </c>
      <c r="AJ411" s="152">
        <v>1702</v>
      </c>
      <c r="AK411" s="152">
        <v>1096</v>
      </c>
      <c r="AL411" s="149">
        <v>0.64400000000000002</v>
      </c>
      <c r="AM411" s="152">
        <v>770</v>
      </c>
      <c r="AN411" s="152">
        <v>365</v>
      </c>
      <c r="AO411" s="152">
        <v>1135</v>
      </c>
      <c r="AP411" s="153">
        <v>0.32200000000000001</v>
      </c>
      <c r="AQ411" s="153">
        <v>0.36099999999999999</v>
      </c>
      <c r="AR411" s="154">
        <v>0.224</v>
      </c>
      <c r="AS411" s="154">
        <v>0.121</v>
      </c>
      <c r="AT411" s="154">
        <v>8.2000000000000003E-2</v>
      </c>
      <c r="AU411" s="154">
        <v>0.313</v>
      </c>
      <c r="AW411" s="196"/>
      <c r="AX411" s="144">
        <f t="shared" si="101"/>
        <v>88.60830527497194</v>
      </c>
      <c r="AY411" s="149">
        <v>332</v>
      </c>
      <c r="AZ411" s="150" t="s">
        <v>561</v>
      </c>
      <c r="BA411" s="149">
        <v>21</v>
      </c>
      <c r="BB411" s="151">
        <v>1</v>
      </c>
      <c r="BC411" s="152">
        <v>1782</v>
      </c>
      <c r="BD411" s="152">
        <v>1579</v>
      </c>
      <c r="BE411" s="149">
        <v>0.88600000000000001</v>
      </c>
      <c r="BF411" s="152">
        <v>782</v>
      </c>
      <c r="BG411" s="152">
        <v>522</v>
      </c>
      <c r="BH411" s="152">
        <v>1304</v>
      </c>
      <c r="BI411" s="151">
        <v>0.4</v>
      </c>
      <c r="BJ411" s="153">
        <v>0.47099999999999997</v>
      </c>
      <c r="BK411" s="154">
        <v>0.14599999999999999</v>
      </c>
      <c r="BL411" s="154">
        <v>0.14399999999999999</v>
      </c>
      <c r="BM411" s="154">
        <v>0.10199999999999999</v>
      </c>
      <c r="BN411" s="154">
        <v>0.40699999999999997</v>
      </c>
      <c r="DU411" s="4"/>
      <c r="DZ411" s="196"/>
      <c r="EA411" s="196"/>
      <c r="EB411" s="196"/>
      <c r="EC411" s="196"/>
      <c r="ED411" s="196"/>
      <c r="EE411" s="196"/>
    </row>
    <row r="412" spans="30:135" ht="13" x14ac:dyDescent="0.15">
      <c r="AD412" s="144">
        <f t="shared" si="99"/>
        <v>78.181818181818187</v>
      </c>
      <c r="AE412" s="144">
        <f t="shared" si="100"/>
        <v>63.837209302325583</v>
      </c>
      <c r="AF412" s="149">
        <v>333</v>
      </c>
      <c r="AG412" s="150" t="s">
        <v>588</v>
      </c>
      <c r="AH412" s="149">
        <v>22</v>
      </c>
      <c r="AI412" s="151">
        <v>1</v>
      </c>
      <c r="AJ412" s="152">
        <v>1720</v>
      </c>
      <c r="AK412" s="152">
        <v>1098</v>
      </c>
      <c r="AL412" s="149">
        <v>0.63800000000000001</v>
      </c>
      <c r="AM412" s="152">
        <v>814</v>
      </c>
      <c r="AN412" s="152">
        <v>419</v>
      </c>
      <c r="AO412" s="152">
        <v>1233</v>
      </c>
      <c r="AP412" s="151">
        <v>0.34</v>
      </c>
      <c r="AQ412" s="153">
        <v>0.377</v>
      </c>
      <c r="AR412" s="154">
        <v>0.219</v>
      </c>
      <c r="AS412" s="154">
        <v>8.1000000000000003E-2</v>
      </c>
      <c r="AT412" s="154">
        <v>7.1999999999999995E-2</v>
      </c>
      <c r="AU412" s="154">
        <v>0.29899999999999999</v>
      </c>
      <c r="AW412" s="196"/>
      <c r="AX412" s="144">
        <f t="shared" si="101"/>
        <v>88.870246085011189</v>
      </c>
      <c r="AY412" s="149">
        <v>333</v>
      </c>
      <c r="AZ412" s="150" t="s">
        <v>586</v>
      </c>
      <c r="BA412" s="149">
        <v>22</v>
      </c>
      <c r="BB412" s="151">
        <v>1</v>
      </c>
      <c r="BC412" s="152">
        <v>1788</v>
      </c>
      <c r="BD412" s="152">
        <v>1589</v>
      </c>
      <c r="BE412" s="149">
        <v>0.88900000000000001</v>
      </c>
      <c r="BF412" s="152">
        <v>675</v>
      </c>
      <c r="BG412" s="152">
        <v>591</v>
      </c>
      <c r="BH412" s="152">
        <v>1266</v>
      </c>
      <c r="BI412" s="153">
        <v>0.46700000000000003</v>
      </c>
      <c r="BJ412" s="153">
        <v>0.51700000000000002</v>
      </c>
      <c r="BK412" s="154">
        <v>0.192</v>
      </c>
      <c r="BL412" s="154">
        <v>0.126</v>
      </c>
      <c r="BM412" s="154">
        <v>9.4E-2</v>
      </c>
      <c r="BN412" s="154">
        <v>0.42099999999999999</v>
      </c>
      <c r="DU412" s="4"/>
      <c r="DZ412" s="196"/>
      <c r="EA412" s="196"/>
      <c r="EB412" s="196"/>
      <c r="EC412" s="196"/>
      <c r="ED412" s="196"/>
      <c r="EE412" s="196"/>
    </row>
    <row r="413" spans="30:135" ht="13" x14ac:dyDescent="0.15">
      <c r="AD413" s="144">
        <f t="shared" si="99"/>
        <v>79.8125</v>
      </c>
      <c r="AE413" s="144">
        <f t="shared" si="100"/>
        <v>63.508222396241187</v>
      </c>
      <c r="AF413" s="149">
        <v>334</v>
      </c>
      <c r="AG413" s="150" t="s">
        <v>543</v>
      </c>
      <c r="AH413" s="149">
        <v>16</v>
      </c>
      <c r="AI413" s="151">
        <v>1</v>
      </c>
      <c r="AJ413" s="152">
        <v>1277</v>
      </c>
      <c r="AK413" s="152">
        <v>811</v>
      </c>
      <c r="AL413" s="149">
        <v>0.63500000000000001</v>
      </c>
      <c r="AM413" s="152">
        <v>587</v>
      </c>
      <c r="AN413" s="152">
        <v>321</v>
      </c>
      <c r="AO413" s="152">
        <v>908</v>
      </c>
      <c r="AP413" s="153">
        <v>0.35399999999999998</v>
      </c>
      <c r="AQ413" s="153">
        <v>0.38600000000000001</v>
      </c>
      <c r="AR413" s="154">
        <v>0.22700000000000001</v>
      </c>
      <c r="AS413" s="154">
        <v>7.9000000000000001E-2</v>
      </c>
      <c r="AT413" s="154">
        <v>6.6000000000000003E-2</v>
      </c>
      <c r="AU413" s="154">
        <v>0.30499999999999999</v>
      </c>
      <c r="AW413" s="196"/>
      <c r="AX413" s="144">
        <f t="shared" si="101"/>
        <v>89.515279241306629</v>
      </c>
      <c r="AY413" s="149">
        <v>334</v>
      </c>
      <c r="AZ413" s="150" t="s">
        <v>366</v>
      </c>
      <c r="BA413" s="149">
        <v>22</v>
      </c>
      <c r="BB413" s="151">
        <v>1</v>
      </c>
      <c r="BC413" s="152">
        <v>1898</v>
      </c>
      <c r="BD413" s="152">
        <v>1699</v>
      </c>
      <c r="BE413" s="149">
        <v>0.89500000000000002</v>
      </c>
      <c r="BF413" s="152">
        <v>842</v>
      </c>
      <c r="BG413" s="152">
        <v>637</v>
      </c>
      <c r="BH413" s="152">
        <v>1479</v>
      </c>
      <c r="BI413" s="153">
        <v>0.43099999999999999</v>
      </c>
      <c r="BJ413" s="153">
        <v>0.49299999999999999</v>
      </c>
      <c r="BK413" s="154">
        <v>0.13800000000000001</v>
      </c>
      <c r="BL413" s="154">
        <v>0.105</v>
      </c>
      <c r="BM413" s="154">
        <v>8.5000000000000006E-2</v>
      </c>
      <c r="BN413" s="154">
        <v>0.40799999999999997</v>
      </c>
      <c r="DU413" s="4"/>
      <c r="DZ413" s="196"/>
      <c r="EA413" s="196"/>
      <c r="EB413" s="196"/>
      <c r="EC413" s="196"/>
      <c r="ED413" s="196"/>
      <c r="EE413" s="196"/>
    </row>
    <row r="414" spans="30:135" ht="13" x14ac:dyDescent="0.15">
      <c r="AD414" s="144">
        <f t="shared" si="99"/>
        <v>81.666666666666657</v>
      </c>
      <c r="AE414" s="144">
        <f t="shared" si="100"/>
        <v>62.65306122448979</v>
      </c>
      <c r="AF414" s="149">
        <v>335</v>
      </c>
      <c r="AG414" s="150" t="s">
        <v>490</v>
      </c>
      <c r="AH414" s="149">
        <v>12</v>
      </c>
      <c r="AI414" s="151">
        <v>1</v>
      </c>
      <c r="AJ414" s="152">
        <v>980</v>
      </c>
      <c r="AK414" s="152">
        <v>614</v>
      </c>
      <c r="AL414" s="149">
        <v>0.627</v>
      </c>
      <c r="AM414" s="152">
        <v>449</v>
      </c>
      <c r="AN414" s="152">
        <v>227</v>
      </c>
      <c r="AO414" s="152">
        <v>676</v>
      </c>
      <c r="AP414" s="153">
        <v>0.33600000000000002</v>
      </c>
      <c r="AQ414" s="153">
        <v>0.378</v>
      </c>
      <c r="AR414" s="154">
        <v>0.23599999999999999</v>
      </c>
      <c r="AS414" s="155">
        <v>0.09</v>
      </c>
      <c r="AT414" s="154">
        <v>6.8000000000000005E-2</v>
      </c>
      <c r="AU414" s="154">
        <v>0.29599999999999999</v>
      </c>
      <c r="AW414" s="196"/>
      <c r="AX414" s="144">
        <f t="shared" si="101"/>
        <v>89.598811292719176</v>
      </c>
      <c r="AY414" s="149">
        <v>335</v>
      </c>
      <c r="AZ414" s="150" t="s">
        <v>461</v>
      </c>
      <c r="BA414" s="149">
        <v>17</v>
      </c>
      <c r="BB414" s="151">
        <v>1</v>
      </c>
      <c r="BC414" s="152">
        <v>1346</v>
      </c>
      <c r="BD414" s="152">
        <v>1206</v>
      </c>
      <c r="BE414" s="149">
        <v>0.89600000000000002</v>
      </c>
      <c r="BF414" s="152">
        <v>569</v>
      </c>
      <c r="BG414" s="152">
        <v>415</v>
      </c>
      <c r="BH414" s="152">
        <v>984</v>
      </c>
      <c r="BI414" s="153">
        <v>0.42199999999999999</v>
      </c>
      <c r="BJ414" s="153">
        <v>0.505</v>
      </c>
      <c r="BK414" s="154">
        <v>0.16900000000000001</v>
      </c>
      <c r="BL414" s="154">
        <v>0.121</v>
      </c>
      <c r="BM414" s="154">
        <v>8.6999999999999994E-2</v>
      </c>
      <c r="BN414" s="154">
        <v>0.39600000000000002</v>
      </c>
      <c r="DU414" s="4"/>
      <c r="DZ414" s="196"/>
      <c r="EA414" s="196"/>
      <c r="EB414" s="196"/>
      <c r="EC414" s="196"/>
      <c r="ED414" s="196"/>
      <c r="EE414" s="196"/>
    </row>
    <row r="415" spans="30:135" ht="13" x14ac:dyDescent="0.15">
      <c r="AD415" s="144">
        <f t="shared" si="99"/>
        <v>81.095238095238088</v>
      </c>
      <c r="AE415" s="144">
        <f t="shared" si="100"/>
        <v>61.714621256605994</v>
      </c>
      <c r="AF415" s="149">
        <v>336</v>
      </c>
      <c r="AG415" s="150" t="s">
        <v>552</v>
      </c>
      <c r="AH415" s="149">
        <v>21</v>
      </c>
      <c r="AI415" s="151">
        <v>1</v>
      </c>
      <c r="AJ415" s="152">
        <v>1703</v>
      </c>
      <c r="AK415" s="152">
        <v>1051</v>
      </c>
      <c r="AL415" s="149">
        <v>0.61699999999999999</v>
      </c>
      <c r="AM415" s="152">
        <v>852</v>
      </c>
      <c r="AN415" s="152">
        <v>360</v>
      </c>
      <c r="AO415" s="152">
        <v>1212</v>
      </c>
      <c r="AP415" s="153">
        <v>0.29699999999999999</v>
      </c>
      <c r="AQ415" s="153">
        <v>0.34699999999999998</v>
      </c>
      <c r="AR415" s="154">
        <v>0.20799999999999999</v>
      </c>
      <c r="AS415" s="154">
        <v>9.1999999999999998E-2</v>
      </c>
      <c r="AT415" s="154">
        <v>7.4999999999999997E-2</v>
      </c>
      <c r="AU415" s="154">
        <v>0.28699999999999998</v>
      </c>
      <c r="AW415" s="196"/>
      <c r="AX415" s="144">
        <f t="shared" si="101"/>
        <v>89.728096676737152</v>
      </c>
      <c r="AY415" s="149">
        <v>336</v>
      </c>
      <c r="AZ415" s="150" t="s">
        <v>545</v>
      </c>
      <c r="BA415" s="149">
        <v>24</v>
      </c>
      <c r="BB415" s="151">
        <v>1</v>
      </c>
      <c r="BC415" s="152">
        <v>1986</v>
      </c>
      <c r="BD415" s="152">
        <v>1782</v>
      </c>
      <c r="BE415" s="149">
        <v>0.89700000000000002</v>
      </c>
      <c r="BF415" s="152">
        <v>733</v>
      </c>
      <c r="BG415" s="152">
        <v>641</v>
      </c>
      <c r="BH415" s="152">
        <v>1374</v>
      </c>
      <c r="BI415" s="153">
        <v>0.46700000000000003</v>
      </c>
      <c r="BJ415" s="153">
        <v>0.51700000000000002</v>
      </c>
      <c r="BK415" s="154">
        <v>0.185</v>
      </c>
      <c r="BL415" s="154">
        <v>0.14699999999999999</v>
      </c>
      <c r="BM415" s="154">
        <v>0.10299999999999999</v>
      </c>
      <c r="BN415" s="154">
        <v>0.43099999999999999</v>
      </c>
      <c r="DU415" s="4"/>
      <c r="DZ415" s="196"/>
      <c r="EA415" s="196"/>
      <c r="EB415" s="196"/>
      <c r="EC415" s="196"/>
      <c r="ED415" s="196"/>
      <c r="EE415" s="196"/>
    </row>
    <row r="416" spans="30:135" ht="13" x14ac:dyDescent="0.15">
      <c r="AD416" s="144">
        <f t="shared" si="99"/>
        <v>89.5</v>
      </c>
      <c r="AE416" s="144">
        <f t="shared" si="100"/>
        <v>61.638733705772808</v>
      </c>
      <c r="AF416" s="149">
        <v>337</v>
      </c>
      <c r="AG416" s="150" t="s">
        <v>578</v>
      </c>
      <c r="AH416" s="149">
        <v>6</v>
      </c>
      <c r="AI416" s="151">
        <v>1</v>
      </c>
      <c r="AJ416" s="152">
        <v>537</v>
      </c>
      <c r="AK416" s="152">
        <v>331</v>
      </c>
      <c r="AL416" s="149">
        <v>0.61599999999999999</v>
      </c>
      <c r="AM416" s="152">
        <v>254</v>
      </c>
      <c r="AN416" s="152">
        <v>126</v>
      </c>
      <c r="AO416" s="152">
        <v>380</v>
      </c>
      <c r="AP416" s="153">
        <v>0.33200000000000002</v>
      </c>
      <c r="AQ416" s="153">
        <v>0.374</v>
      </c>
      <c r="AR416" s="154">
        <v>0.22500000000000001</v>
      </c>
      <c r="AS416" s="154">
        <v>7.5999999999999998E-2</v>
      </c>
      <c r="AT416" s="154">
        <v>7.0999999999999994E-2</v>
      </c>
      <c r="AU416" s="154">
        <v>0.29199999999999998</v>
      </c>
      <c r="AW416" s="196"/>
      <c r="AX416" s="144">
        <f t="shared" si="101"/>
        <v>89.912536443148682</v>
      </c>
      <c r="AY416" s="149">
        <v>337</v>
      </c>
      <c r="AZ416" s="150" t="s">
        <v>590</v>
      </c>
      <c r="BA416" s="149">
        <v>20</v>
      </c>
      <c r="BB416" s="151">
        <v>1</v>
      </c>
      <c r="BC416" s="152">
        <v>1715</v>
      </c>
      <c r="BD416" s="152">
        <v>1542</v>
      </c>
      <c r="BE416" s="149">
        <v>0.89900000000000002</v>
      </c>
      <c r="BF416" s="152">
        <v>663</v>
      </c>
      <c r="BG416" s="152">
        <v>570</v>
      </c>
      <c r="BH416" s="152">
        <v>1233</v>
      </c>
      <c r="BI416" s="153">
        <v>0.46200000000000002</v>
      </c>
      <c r="BJ416" s="153">
        <v>0.51600000000000001</v>
      </c>
      <c r="BK416" s="154">
        <v>0.17699999999999999</v>
      </c>
      <c r="BL416" s="154">
        <v>0.129</v>
      </c>
      <c r="BM416" s="154">
        <v>0.104</v>
      </c>
      <c r="BN416" s="154">
        <v>0.42399999999999999</v>
      </c>
      <c r="DU416" s="4"/>
      <c r="DZ416" s="196"/>
      <c r="EA416" s="196"/>
      <c r="EB416" s="196"/>
      <c r="EC416" s="196"/>
      <c r="ED416" s="196"/>
      <c r="EE416" s="196"/>
    </row>
    <row r="417" spans="30:135" ht="13" x14ac:dyDescent="0.15">
      <c r="AD417" s="144">
        <f t="shared" si="99"/>
        <v>79.3125</v>
      </c>
      <c r="AE417" s="144">
        <f t="shared" si="100"/>
        <v>61.386918833727343</v>
      </c>
      <c r="AF417" s="149">
        <v>338</v>
      </c>
      <c r="AG417" s="150" t="s">
        <v>587</v>
      </c>
      <c r="AH417" s="149">
        <v>16</v>
      </c>
      <c r="AI417" s="151">
        <v>1</v>
      </c>
      <c r="AJ417" s="152">
        <v>1269</v>
      </c>
      <c r="AK417" s="152">
        <v>779</v>
      </c>
      <c r="AL417" s="149">
        <v>0.61399999999999999</v>
      </c>
      <c r="AM417" s="152">
        <v>552</v>
      </c>
      <c r="AN417" s="152">
        <v>280</v>
      </c>
      <c r="AO417" s="152">
        <v>832</v>
      </c>
      <c r="AP417" s="153">
        <v>0.33700000000000002</v>
      </c>
      <c r="AQ417" s="153">
        <v>0.36499999999999999</v>
      </c>
      <c r="AR417" s="154">
        <v>0.255</v>
      </c>
      <c r="AS417" s="154">
        <v>0.113</v>
      </c>
      <c r="AT417" s="155">
        <v>0.09</v>
      </c>
      <c r="AU417" s="154">
        <v>0.30099999999999999</v>
      </c>
      <c r="AW417" s="196"/>
      <c r="AX417" s="144">
        <f t="shared" si="101"/>
        <v>90.476190476190482</v>
      </c>
      <c r="AY417" s="149">
        <v>338</v>
      </c>
      <c r="AZ417" s="150" t="s">
        <v>568</v>
      </c>
      <c r="BA417" s="149">
        <v>19</v>
      </c>
      <c r="BB417" s="151">
        <v>1</v>
      </c>
      <c r="BC417" s="152">
        <v>1554</v>
      </c>
      <c r="BD417" s="152">
        <v>1406</v>
      </c>
      <c r="BE417" s="149">
        <v>0.90500000000000003</v>
      </c>
      <c r="BF417" s="152">
        <v>614</v>
      </c>
      <c r="BG417" s="152">
        <v>506</v>
      </c>
      <c r="BH417" s="152">
        <v>1120</v>
      </c>
      <c r="BI417" s="153">
        <v>0.45200000000000001</v>
      </c>
      <c r="BJ417" s="153">
        <v>0.51400000000000001</v>
      </c>
      <c r="BK417" s="154">
        <v>0.17499999999999999</v>
      </c>
      <c r="BL417" s="154">
        <v>0.13100000000000001</v>
      </c>
      <c r="BM417" s="154">
        <v>0.107</v>
      </c>
      <c r="BN417" s="154">
        <v>0.41799999999999998</v>
      </c>
      <c r="DU417" s="4"/>
      <c r="DZ417" s="196"/>
      <c r="EA417" s="196"/>
      <c r="EB417" s="196"/>
      <c r="EC417" s="196"/>
      <c r="ED417" s="196"/>
      <c r="EE417" s="196"/>
    </row>
    <row r="418" spans="30:135" ht="13" x14ac:dyDescent="0.15">
      <c r="AD418" s="144">
        <f t="shared" si="99"/>
        <v>83.214285714285708</v>
      </c>
      <c r="AE418" s="144">
        <f t="shared" si="100"/>
        <v>61.201716738197419</v>
      </c>
      <c r="AF418" s="149">
        <v>339</v>
      </c>
      <c r="AG418" s="150" t="s">
        <v>408</v>
      </c>
      <c r="AH418" s="149">
        <v>14</v>
      </c>
      <c r="AI418" s="151">
        <v>1</v>
      </c>
      <c r="AJ418" s="152">
        <v>1165</v>
      </c>
      <c r="AK418" s="152">
        <v>713</v>
      </c>
      <c r="AL418" s="149">
        <v>0.61199999999999999</v>
      </c>
      <c r="AM418" s="152">
        <v>513</v>
      </c>
      <c r="AN418" s="152">
        <v>250</v>
      </c>
      <c r="AO418" s="152">
        <v>763</v>
      </c>
      <c r="AP418" s="153">
        <v>0.32800000000000001</v>
      </c>
      <c r="AQ418" s="153">
        <v>0.38700000000000001</v>
      </c>
      <c r="AR418" s="154">
        <v>0.25900000000000001</v>
      </c>
      <c r="AS418" s="154">
        <v>0.10100000000000001</v>
      </c>
      <c r="AT418" s="154">
        <v>7.9000000000000001E-2</v>
      </c>
      <c r="AU418" s="154">
        <v>0.28199999999999997</v>
      </c>
      <c r="AW418" s="196"/>
      <c r="AX418" s="144">
        <f t="shared" si="101"/>
        <v>91.457286432160799</v>
      </c>
      <c r="AY418" s="149">
        <v>339</v>
      </c>
      <c r="AZ418" s="150" t="s">
        <v>213</v>
      </c>
      <c r="BA418" s="149">
        <v>23</v>
      </c>
      <c r="BB418" s="151">
        <v>1</v>
      </c>
      <c r="BC418" s="152">
        <v>1990</v>
      </c>
      <c r="BD418" s="152">
        <v>1820</v>
      </c>
      <c r="BE418" s="149">
        <v>0.91500000000000004</v>
      </c>
      <c r="BF418" s="152">
        <v>838</v>
      </c>
      <c r="BG418" s="152">
        <v>675</v>
      </c>
      <c r="BH418" s="152">
        <v>1513</v>
      </c>
      <c r="BI418" s="153">
        <v>0.44600000000000001</v>
      </c>
      <c r="BJ418" s="153">
        <v>0.50700000000000001</v>
      </c>
      <c r="BK418" s="155">
        <v>0.15</v>
      </c>
      <c r="BL418" s="154">
        <v>0.11700000000000001</v>
      </c>
      <c r="BM418" s="154">
        <v>9.0999999999999998E-2</v>
      </c>
      <c r="BN418" s="154">
        <v>0.42099999999999999</v>
      </c>
      <c r="DU418" s="4"/>
      <c r="DZ418" s="196"/>
      <c r="EA418" s="196"/>
      <c r="EB418" s="196"/>
      <c r="EC418" s="196"/>
      <c r="ED418" s="196"/>
      <c r="EE418" s="196"/>
    </row>
    <row r="419" spans="30:135" ht="13" x14ac:dyDescent="0.15">
      <c r="AD419" s="144">
        <f t="shared" si="99"/>
        <v>75.705882352941174</v>
      </c>
      <c r="AE419" s="144">
        <f t="shared" si="100"/>
        <v>61.072261072261071</v>
      </c>
      <c r="AF419" s="149">
        <v>340</v>
      </c>
      <c r="AG419" s="150" t="s">
        <v>493</v>
      </c>
      <c r="AH419" s="149">
        <v>17</v>
      </c>
      <c r="AI419" s="151">
        <v>1</v>
      </c>
      <c r="AJ419" s="152">
        <v>1287</v>
      </c>
      <c r="AK419" s="152">
        <v>786</v>
      </c>
      <c r="AL419" s="149">
        <v>0.61099999999999999</v>
      </c>
      <c r="AM419" s="152">
        <v>570</v>
      </c>
      <c r="AN419" s="152">
        <v>286</v>
      </c>
      <c r="AO419" s="152">
        <v>856</v>
      </c>
      <c r="AP419" s="153">
        <v>0.33400000000000002</v>
      </c>
      <c r="AQ419" s="153">
        <v>0.373</v>
      </c>
      <c r="AR419" s="154">
        <v>0.247</v>
      </c>
      <c r="AS419" s="154">
        <v>0.10299999999999999</v>
      </c>
      <c r="AT419" s="154">
        <v>7.5999999999999998E-2</v>
      </c>
      <c r="AU419" s="154">
        <v>0.29099999999999998</v>
      </c>
      <c r="AW419" s="196"/>
      <c r="AX419" s="144">
        <f t="shared" si="101"/>
        <v>91.595441595441599</v>
      </c>
      <c r="AY419" s="149">
        <v>340</v>
      </c>
      <c r="AZ419" s="150" t="s">
        <v>572</v>
      </c>
      <c r="BA419" s="149">
        <v>9</v>
      </c>
      <c r="BB419" s="151">
        <v>1</v>
      </c>
      <c r="BC419" s="152">
        <v>702</v>
      </c>
      <c r="BD419" s="152">
        <v>643</v>
      </c>
      <c r="BE419" s="149">
        <v>0.91600000000000004</v>
      </c>
      <c r="BF419" s="152">
        <v>278</v>
      </c>
      <c r="BG419" s="152">
        <v>225</v>
      </c>
      <c r="BH419" s="152">
        <v>503</v>
      </c>
      <c r="BI419" s="153">
        <v>0.44700000000000001</v>
      </c>
      <c r="BJ419" s="153">
        <v>0.52400000000000002</v>
      </c>
      <c r="BK419" s="155">
        <v>0.17</v>
      </c>
      <c r="BL419" s="154">
        <v>0.13200000000000001</v>
      </c>
      <c r="BM419" s="154">
        <v>0.10100000000000001</v>
      </c>
      <c r="BN419" s="154">
        <v>0.41899999999999998</v>
      </c>
      <c r="DU419" s="4"/>
      <c r="DZ419" s="196"/>
      <c r="EA419" s="196"/>
      <c r="EB419" s="196"/>
      <c r="EC419" s="196"/>
      <c r="ED419" s="196"/>
      <c r="EE419" s="196"/>
    </row>
    <row r="420" spans="30:135" ht="13" x14ac:dyDescent="0.15">
      <c r="AD420" s="144">
        <f t="shared" si="99"/>
        <v>82</v>
      </c>
      <c r="AE420" s="144">
        <f t="shared" si="100"/>
        <v>60.31894934333959</v>
      </c>
      <c r="AF420" s="149">
        <v>341</v>
      </c>
      <c r="AG420" s="150" t="s">
        <v>589</v>
      </c>
      <c r="AH420" s="149">
        <v>13</v>
      </c>
      <c r="AI420" s="151">
        <v>1</v>
      </c>
      <c r="AJ420" s="152">
        <v>1066</v>
      </c>
      <c r="AK420" s="152">
        <v>643</v>
      </c>
      <c r="AL420" s="149">
        <v>0.60299999999999998</v>
      </c>
      <c r="AM420" s="152">
        <v>455</v>
      </c>
      <c r="AN420" s="152">
        <v>235</v>
      </c>
      <c r="AO420" s="152">
        <v>690</v>
      </c>
      <c r="AP420" s="153">
        <v>0.34100000000000003</v>
      </c>
      <c r="AQ420" s="153">
        <v>0.36699999999999999</v>
      </c>
      <c r="AR420" s="154">
        <v>0.255</v>
      </c>
      <c r="AS420" s="155">
        <v>0.12</v>
      </c>
      <c r="AT420" s="154">
        <v>9.8000000000000004E-2</v>
      </c>
      <c r="AU420" s="154">
        <v>0.30199999999999999</v>
      </c>
      <c r="AW420" s="196"/>
      <c r="AX420" s="144">
        <f t="shared" si="101"/>
        <v>91.786570743405278</v>
      </c>
      <c r="AY420" s="149">
        <v>341</v>
      </c>
      <c r="AZ420" s="150" t="s">
        <v>554</v>
      </c>
      <c r="BA420" s="149">
        <v>20</v>
      </c>
      <c r="BB420" s="151">
        <v>1</v>
      </c>
      <c r="BC420" s="152">
        <v>1668</v>
      </c>
      <c r="BD420" s="152">
        <v>1531</v>
      </c>
      <c r="BE420" s="149">
        <v>0.91800000000000004</v>
      </c>
      <c r="BF420" s="152">
        <v>638</v>
      </c>
      <c r="BG420" s="152">
        <v>568</v>
      </c>
      <c r="BH420" s="152">
        <v>1206</v>
      </c>
      <c r="BI420" s="153">
        <v>0.47099999999999997</v>
      </c>
      <c r="BJ420" s="153">
        <v>0.53500000000000003</v>
      </c>
      <c r="BK420" s="154">
        <v>0.186</v>
      </c>
      <c r="BL420" s="154">
        <v>0.11600000000000001</v>
      </c>
      <c r="BM420" s="155">
        <v>0.09</v>
      </c>
      <c r="BN420" s="154">
        <v>0.42399999999999999</v>
      </c>
      <c r="DU420" s="4"/>
      <c r="DZ420" s="196"/>
      <c r="EA420" s="196"/>
      <c r="EB420" s="196"/>
      <c r="EC420" s="196"/>
      <c r="ED420" s="196"/>
      <c r="EE420" s="196"/>
    </row>
    <row r="421" spans="30:135" ht="13" x14ac:dyDescent="0.15">
      <c r="AD421" s="144">
        <f t="shared" si="99"/>
        <v>80.75</v>
      </c>
      <c r="AE421" s="144">
        <f t="shared" si="100"/>
        <v>57.275541795665632</v>
      </c>
      <c r="AF421" s="149">
        <v>342</v>
      </c>
      <c r="AG421" s="150" t="s">
        <v>590</v>
      </c>
      <c r="AH421" s="149">
        <v>20</v>
      </c>
      <c r="AI421" s="151">
        <v>1</v>
      </c>
      <c r="AJ421" s="152">
        <v>1615</v>
      </c>
      <c r="AK421" s="152">
        <v>925</v>
      </c>
      <c r="AL421" s="149">
        <v>0.57299999999999995</v>
      </c>
      <c r="AM421" s="152">
        <v>751</v>
      </c>
      <c r="AN421" s="152">
        <v>328</v>
      </c>
      <c r="AO421" s="152">
        <v>1079</v>
      </c>
      <c r="AP421" s="153">
        <v>0.30399999999999999</v>
      </c>
      <c r="AQ421" s="153">
        <v>0.34899999999999998</v>
      </c>
      <c r="AR421" s="155">
        <v>0.25</v>
      </c>
      <c r="AS421" s="154">
        <v>9.7000000000000003E-2</v>
      </c>
      <c r="AT421" s="154">
        <v>8.1000000000000003E-2</v>
      </c>
      <c r="AU421" s="154">
        <v>0.27100000000000002</v>
      </c>
      <c r="AW421" s="196"/>
      <c r="AX421" s="144">
        <f t="shared" si="101"/>
        <v>92.722371967654979</v>
      </c>
      <c r="AY421" s="149">
        <v>342</v>
      </c>
      <c r="AZ421" s="150" t="s">
        <v>556</v>
      </c>
      <c r="BA421" s="149">
        <v>18</v>
      </c>
      <c r="BB421" s="151">
        <v>1</v>
      </c>
      <c r="BC421" s="152">
        <v>1484</v>
      </c>
      <c r="BD421" s="152">
        <v>1376</v>
      </c>
      <c r="BE421" s="149">
        <v>0.92700000000000005</v>
      </c>
      <c r="BF421" s="152">
        <v>632</v>
      </c>
      <c r="BG421" s="152">
        <v>521</v>
      </c>
      <c r="BH421" s="152">
        <v>1153</v>
      </c>
      <c r="BI421" s="153">
        <v>0.45200000000000001</v>
      </c>
      <c r="BJ421" s="153">
        <v>0.52300000000000002</v>
      </c>
      <c r="BK421" s="154">
        <v>0.159</v>
      </c>
      <c r="BL421" s="154">
        <v>8.7999999999999995E-2</v>
      </c>
      <c r="BM421" s="154">
        <v>7.3999999999999996E-2</v>
      </c>
      <c r="BN421" s="155">
        <v>0.41</v>
      </c>
      <c r="DU421" s="4"/>
      <c r="DZ421" s="196"/>
      <c r="EA421" s="196"/>
      <c r="EB421" s="196"/>
      <c r="EC421" s="196"/>
      <c r="ED421" s="196"/>
      <c r="EE421" s="196"/>
    </row>
    <row r="422" spans="30:135" ht="13" x14ac:dyDescent="0.15">
      <c r="AD422" s="144">
        <f t="shared" si="99"/>
        <v>82.4</v>
      </c>
      <c r="AE422" s="144">
        <f t="shared" si="100"/>
        <v>55.582524271844655</v>
      </c>
      <c r="AF422" s="167">
        <v>343</v>
      </c>
      <c r="AG422" s="168" t="s">
        <v>565</v>
      </c>
      <c r="AH422" s="167">
        <v>10</v>
      </c>
      <c r="AI422" s="169">
        <v>1</v>
      </c>
      <c r="AJ422" s="170">
        <v>824</v>
      </c>
      <c r="AK422" s="170">
        <v>458</v>
      </c>
      <c r="AL422" s="167">
        <v>0.55600000000000005</v>
      </c>
      <c r="AM422" s="170">
        <v>374</v>
      </c>
      <c r="AN422" s="170">
        <v>164</v>
      </c>
      <c r="AO422" s="170">
        <v>538</v>
      </c>
      <c r="AP422" s="171">
        <v>0.30499999999999999</v>
      </c>
      <c r="AQ422" s="171">
        <v>0.34899999999999998</v>
      </c>
      <c r="AR422" s="172">
        <v>0.27200000000000002</v>
      </c>
      <c r="AS422" s="172">
        <v>8.4000000000000005E-2</v>
      </c>
      <c r="AT422" s="172">
        <v>6.8000000000000005E-2</v>
      </c>
      <c r="AU422" s="172">
        <v>0.26100000000000001</v>
      </c>
      <c r="AW422" s="196"/>
      <c r="AX422" s="144">
        <f t="shared" si="101"/>
        <v>94.638554216867462</v>
      </c>
      <c r="AY422" s="167">
        <v>343</v>
      </c>
      <c r="AZ422" s="168" t="s">
        <v>420</v>
      </c>
      <c r="BA422" s="167">
        <v>20</v>
      </c>
      <c r="BB422" s="169">
        <v>1</v>
      </c>
      <c r="BC422" s="170">
        <v>1660</v>
      </c>
      <c r="BD422" s="170">
        <v>1571</v>
      </c>
      <c r="BE422" s="167">
        <v>0.94599999999999995</v>
      </c>
      <c r="BF422" s="170">
        <v>682</v>
      </c>
      <c r="BG422" s="170">
        <v>584</v>
      </c>
      <c r="BH422" s="170">
        <v>1266</v>
      </c>
      <c r="BI422" s="171">
        <v>0.46100000000000002</v>
      </c>
      <c r="BJ422" s="171">
        <v>0.52100000000000002</v>
      </c>
      <c r="BK422" s="172">
        <v>0.154</v>
      </c>
      <c r="BL422" s="172">
        <v>0.108</v>
      </c>
      <c r="BM422" s="172">
        <v>9.5000000000000001E-2</v>
      </c>
      <c r="BN422" s="172">
        <v>0.432</v>
      </c>
      <c r="DU422" s="4"/>
      <c r="DZ422" s="196"/>
      <c r="EA422" s="196"/>
      <c r="EB422" s="196"/>
      <c r="EC422" s="196"/>
      <c r="ED422" s="196"/>
      <c r="EE422" s="196"/>
    </row>
    <row r="423" spans="30:135" ht="13" x14ac:dyDescent="0.15">
      <c r="AW423" s="196"/>
      <c r="DU423" s="4"/>
      <c r="DZ423" s="196"/>
      <c r="EA423" s="196"/>
      <c r="EB423" s="196"/>
      <c r="EC423" s="196"/>
      <c r="ED423" s="196"/>
      <c r="EE423" s="196"/>
    </row>
    <row r="424" spans="30:135" ht="13" x14ac:dyDescent="0.15">
      <c r="AW424" s="196"/>
      <c r="DU424" s="4"/>
      <c r="DZ424" s="196"/>
      <c r="EA424" s="196"/>
      <c r="EB424" s="196"/>
      <c r="EC424" s="196"/>
      <c r="ED424" s="196"/>
      <c r="EE424" s="196"/>
    </row>
    <row r="425" spans="30:135" ht="13" x14ac:dyDescent="0.15">
      <c r="AW425" s="196"/>
      <c r="DU425" s="4"/>
      <c r="DZ425" s="196"/>
      <c r="EA425" s="196"/>
      <c r="EB425" s="196"/>
      <c r="EC425" s="196"/>
      <c r="ED425" s="196"/>
      <c r="EE425" s="196"/>
    </row>
    <row r="426" spans="30:135" ht="13" x14ac:dyDescent="0.15">
      <c r="AW426" s="196"/>
      <c r="DU426" s="4"/>
      <c r="DZ426" s="196"/>
      <c r="EA426" s="196"/>
      <c r="EB426" s="196"/>
      <c r="EC426" s="196"/>
      <c r="ED426" s="196"/>
      <c r="EE426" s="196"/>
    </row>
    <row r="427" spans="30:135" ht="13" x14ac:dyDescent="0.15">
      <c r="AW427" s="196"/>
      <c r="DU427" s="4"/>
      <c r="DZ427" s="196"/>
      <c r="EA427" s="196"/>
      <c r="EB427" s="196"/>
      <c r="EC427" s="196"/>
      <c r="ED427" s="196"/>
      <c r="EE427" s="196"/>
    </row>
    <row r="428" spans="30:135" ht="13" x14ac:dyDescent="0.15">
      <c r="AW428" s="196"/>
      <c r="DU428" s="4"/>
      <c r="DZ428" s="196"/>
      <c r="EA428" s="196"/>
      <c r="EB428" s="196"/>
      <c r="EC428" s="196"/>
      <c r="ED428" s="196"/>
      <c r="EE428" s="196"/>
    </row>
    <row r="429" spans="30:135" ht="13" x14ac:dyDescent="0.15">
      <c r="AW429" s="196"/>
      <c r="DU429" s="4"/>
      <c r="DZ429" s="196"/>
      <c r="EA429" s="196"/>
      <c r="EB429" s="196"/>
      <c r="EC429" s="196"/>
      <c r="ED429" s="196"/>
      <c r="EE429" s="196"/>
    </row>
    <row r="430" spans="30:135" ht="13" x14ac:dyDescent="0.15">
      <c r="AW430" s="196"/>
      <c r="DU430" s="4"/>
      <c r="DZ430" s="196"/>
      <c r="EA430" s="196"/>
      <c r="EB430" s="196"/>
      <c r="EC430" s="196"/>
      <c r="ED430" s="196"/>
      <c r="EE430" s="196"/>
    </row>
    <row r="431" spans="30:135" ht="13" x14ac:dyDescent="0.15">
      <c r="AW431" s="196"/>
      <c r="DU431" s="4"/>
      <c r="DZ431" s="196"/>
      <c r="EA431" s="196"/>
      <c r="EB431" s="196"/>
      <c r="EC431" s="196"/>
      <c r="ED431" s="196"/>
      <c r="EE431" s="196"/>
    </row>
    <row r="432" spans="30:135" ht="13" x14ac:dyDescent="0.15">
      <c r="AW432" s="196"/>
      <c r="DU432" s="4"/>
      <c r="DZ432" s="196"/>
      <c r="EA432" s="196"/>
      <c r="EB432" s="196"/>
      <c r="EC432" s="196"/>
      <c r="ED432" s="196"/>
      <c r="EE432" s="196"/>
    </row>
    <row r="433" spans="49:135" ht="13" x14ac:dyDescent="0.15">
      <c r="AW433" s="196"/>
      <c r="DU433" s="4"/>
      <c r="DZ433" s="196"/>
      <c r="EA433" s="196"/>
      <c r="EB433" s="196"/>
      <c r="EC433" s="196"/>
      <c r="ED433" s="196"/>
      <c r="EE433" s="196"/>
    </row>
    <row r="434" spans="49:135" ht="13" x14ac:dyDescent="0.15">
      <c r="AW434" s="196"/>
      <c r="DU434" s="4"/>
      <c r="DZ434" s="196"/>
      <c r="EA434" s="196"/>
      <c r="EB434" s="196"/>
      <c r="EC434" s="196"/>
      <c r="ED434" s="196"/>
      <c r="EE434" s="196"/>
    </row>
    <row r="435" spans="49:135" ht="13" x14ac:dyDescent="0.15">
      <c r="AW435" s="196"/>
      <c r="DU435" s="4"/>
      <c r="DZ435" s="196"/>
      <c r="EA435" s="196"/>
      <c r="EB435" s="196"/>
      <c r="EC435" s="196"/>
      <c r="ED435" s="196"/>
      <c r="EE435" s="196"/>
    </row>
    <row r="436" spans="49:135" ht="13" x14ac:dyDescent="0.15">
      <c r="AW436" s="196"/>
      <c r="DU436" s="4"/>
      <c r="DZ436" s="196"/>
      <c r="EA436" s="196"/>
      <c r="EB436" s="196"/>
      <c r="EC436" s="196"/>
      <c r="ED436" s="196"/>
      <c r="EE436" s="196"/>
    </row>
    <row r="437" spans="49:135" ht="13" x14ac:dyDescent="0.15">
      <c r="AW437" s="196"/>
      <c r="DU437" s="4"/>
      <c r="DZ437" s="196"/>
      <c r="EA437" s="196"/>
      <c r="EB437" s="196"/>
      <c r="EC437" s="196"/>
      <c r="ED437" s="196"/>
      <c r="EE437" s="196"/>
    </row>
    <row r="438" spans="49:135" ht="13" x14ac:dyDescent="0.15">
      <c r="AW438" s="196"/>
      <c r="DU438" s="4"/>
      <c r="DZ438" s="196"/>
      <c r="EA438" s="196"/>
      <c r="EB438" s="196"/>
      <c r="EC438" s="196"/>
      <c r="ED438" s="196"/>
      <c r="EE438" s="196"/>
    </row>
    <row r="439" spans="49:135" ht="13" x14ac:dyDescent="0.15">
      <c r="AW439" s="196"/>
      <c r="DU439" s="4"/>
      <c r="DZ439" s="196"/>
      <c r="EA439" s="196"/>
      <c r="EB439" s="196"/>
      <c r="EC439" s="196"/>
      <c r="ED439" s="196"/>
      <c r="EE439" s="196"/>
    </row>
    <row r="440" spans="49:135" ht="13" x14ac:dyDescent="0.15">
      <c r="AW440" s="196"/>
      <c r="DU440" s="4"/>
      <c r="DZ440" s="196"/>
      <c r="EA440" s="196"/>
      <c r="EB440" s="196"/>
      <c r="EC440" s="196"/>
      <c r="ED440" s="196"/>
      <c r="EE440" s="196"/>
    </row>
    <row r="441" spans="49:135" ht="13" x14ac:dyDescent="0.15">
      <c r="AW441" s="196"/>
      <c r="DU441" s="4"/>
      <c r="DZ441" s="196"/>
      <c r="EA441" s="196"/>
      <c r="EB441" s="196"/>
      <c r="EC441" s="196"/>
      <c r="ED441" s="196"/>
      <c r="EE441" s="196"/>
    </row>
    <row r="442" spans="49:135" ht="13" x14ac:dyDescent="0.15">
      <c r="AW442" s="196"/>
      <c r="DU442" s="4"/>
      <c r="DZ442" s="196"/>
      <c r="EA442" s="196"/>
      <c r="EB442" s="196"/>
      <c r="EC442" s="196"/>
      <c r="ED442" s="196"/>
      <c r="EE442" s="196"/>
    </row>
    <row r="443" spans="49:135" ht="13" x14ac:dyDescent="0.15">
      <c r="AW443" s="196"/>
      <c r="DU443" s="4"/>
      <c r="DZ443" s="196"/>
      <c r="EA443" s="196"/>
      <c r="EB443" s="196"/>
      <c r="EC443" s="196"/>
      <c r="ED443" s="196"/>
      <c r="EE443" s="196"/>
    </row>
    <row r="444" spans="49:135" ht="13" x14ac:dyDescent="0.15">
      <c r="AW444" s="196"/>
      <c r="DU444" s="4"/>
      <c r="DZ444" s="196"/>
      <c r="EA444" s="196"/>
      <c r="EB444" s="196"/>
      <c r="EC444" s="196"/>
      <c r="ED444" s="196"/>
      <c r="EE444" s="196"/>
    </row>
    <row r="445" spans="49:135" ht="13" x14ac:dyDescent="0.15">
      <c r="AW445" s="196"/>
      <c r="DU445" s="4"/>
      <c r="DZ445" s="196"/>
      <c r="EA445" s="196"/>
      <c r="EB445" s="196"/>
      <c r="EC445" s="196"/>
      <c r="ED445" s="196"/>
      <c r="EE445" s="196"/>
    </row>
    <row r="446" spans="49:135" ht="13" x14ac:dyDescent="0.15">
      <c r="AW446" s="196"/>
      <c r="DU446" s="4"/>
      <c r="DZ446" s="196"/>
      <c r="EA446" s="196"/>
      <c r="EB446" s="196"/>
      <c r="EC446" s="196"/>
      <c r="ED446" s="196"/>
      <c r="EE446" s="196"/>
    </row>
    <row r="447" spans="49:135" ht="13" x14ac:dyDescent="0.15">
      <c r="AW447" s="196"/>
      <c r="DU447" s="4"/>
      <c r="DZ447" s="196"/>
      <c r="EA447" s="196"/>
      <c r="EB447" s="196"/>
      <c r="EC447" s="196"/>
      <c r="ED447" s="196"/>
      <c r="EE447" s="196"/>
    </row>
    <row r="448" spans="49:135" ht="13" x14ac:dyDescent="0.15">
      <c r="AW448" s="196"/>
      <c r="DU448" s="4"/>
      <c r="DZ448" s="196"/>
      <c r="EA448" s="196"/>
      <c r="EB448" s="196"/>
      <c r="EC448" s="196"/>
      <c r="ED448" s="196"/>
      <c r="EE448" s="196"/>
    </row>
    <row r="449" spans="49:135" ht="13" x14ac:dyDescent="0.15">
      <c r="AW449" s="196"/>
      <c r="DU449" s="4"/>
      <c r="DZ449" s="196"/>
      <c r="EA449" s="196"/>
      <c r="EB449" s="196"/>
      <c r="EC449" s="196"/>
      <c r="ED449" s="196"/>
      <c r="EE449" s="196"/>
    </row>
    <row r="450" spans="49:135" ht="13" x14ac:dyDescent="0.15">
      <c r="AW450" s="196"/>
      <c r="DU450" s="4"/>
      <c r="DZ450" s="196"/>
      <c r="EA450" s="196"/>
      <c r="EB450" s="196"/>
      <c r="EC450" s="196"/>
      <c r="ED450" s="196"/>
      <c r="EE450" s="196"/>
    </row>
    <row r="451" spans="49:135" ht="13" x14ac:dyDescent="0.15">
      <c r="AW451" s="196"/>
      <c r="DU451" s="4"/>
      <c r="DZ451" s="196"/>
      <c r="EA451" s="196"/>
      <c r="EB451" s="196"/>
      <c r="EC451" s="196"/>
      <c r="ED451" s="196"/>
      <c r="EE451" s="196"/>
    </row>
    <row r="452" spans="49:135" ht="13" x14ac:dyDescent="0.15">
      <c r="AW452" s="196"/>
      <c r="DU452" s="4"/>
      <c r="DZ452" s="196"/>
      <c r="EA452" s="196"/>
      <c r="EB452" s="196"/>
      <c r="EC452" s="196"/>
      <c r="ED452" s="196"/>
      <c r="EE452" s="196"/>
    </row>
    <row r="453" spans="49:135" ht="13" x14ac:dyDescent="0.15">
      <c r="AW453" s="196"/>
      <c r="DU453" s="4"/>
      <c r="DZ453" s="196"/>
      <c r="EA453" s="196"/>
      <c r="EB453" s="196"/>
      <c r="EC453" s="196"/>
      <c r="ED453" s="196"/>
      <c r="EE453" s="196"/>
    </row>
    <row r="454" spans="49:135" ht="13" x14ac:dyDescent="0.15">
      <c r="AW454" s="196"/>
      <c r="DU454" s="4"/>
      <c r="DZ454" s="196"/>
      <c r="EA454" s="196"/>
      <c r="EB454" s="196"/>
      <c r="EC454" s="196"/>
      <c r="ED454" s="196"/>
      <c r="EE454" s="196"/>
    </row>
    <row r="455" spans="49:135" ht="13" x14ac:dyDescent="0.15">
      <c r="AW455" s="196"/>
      <c r="DU455" s="4"/>
      <c r="DZ455" s="196"/>
      <c r="EA455" s="196"/>
      <c r="EB455" s="196"/>
      <c r="EC455" s="196"/>
      <c r="ED455" s="196"/>
      <c r="EE455" s="196"/>
    </row>
    <row r="456" spans="49:135" ht="13" x14ac:dyDescent="0.15">
      <c r="AW456" s="196"/>
      <c r="DU456" s="4"/>
      <c r="DZ456" s="196"/>
      <c r="EA456" s="196"/>
      <c r="EB456" s="196"/>
      <c r="EC456" s="196"/>
      <c r="ED456" s="196"/>
      <c r="EE456" s="196"/>
    </row>
    <row r="457" spans="49:135" ht="13" x14ac:dyDescent="0.15">
      <c r="AW457" s="196"/>
      <c r="DU457" s="4"/>
      <c r="DZ457" s="196"/>
      <c r="EA457" s="196"/>
      <c r="EB457" s="196"/>
      <c r="EC457" s="196"/>
      <c r="ED457" s="196"/>
      <c r="EE457" s="196"/>
    </row>
    <row r="458" spans="49:135" ht="13" x14ac:dyDescent="0.15">
      <c r="AW458" s="196"/>
      <c r="DU458" s="4"/>
      <c r="DZ458" s="196"/>
      <c r="EA458" s="196"/>
      <c r="EB458" s="196"/>
      <c r="EC458" s="196"/>
      <c r="ED458" s="196"/>
      <c r="EE458" s="196"/>
    </row>
    <row r="459" spans="49:135" ht="13" x14ac:dyDescent="0.15">
      <c r="AW459" s="196"/>
      <c r="DU459" s="4"/>
      <c r="DZ459" s="196"/>
      <c r="EA459" s="196"/>
      <c r="EB459" s="196"/>
      <c r="EC459" s="196"/>
      <c r="ED459" s="196"/>
      <c r="EE459" s="196"/>
    </row>
    <row r="460" spans="49:135" ht="13" x14ac:dyDescent="0.15">
      <c r="AW460" s="196"/>
      <c r="DU460" s="4"/>
      <c r="DZ460" s="196"/>
      <c r="EA460" s="196"/>
      <c r="EB460" s="196"/>
      <c r="EC460" s="196"/>
      <c r="ED460" s="196"/>
      <c r="EE460" s="196"/>
    </row>
    <row r="461" spans="49:135" ht="13" x14ac:dyDescent="0.15">
      <c r="AW461" s="196"/>
      <c r="DU461" s="4"/>
      <c r="DZ461" s="196"/>
      <c r="EA461" s="196"/>
      <c r="EB461" s="196"/>
      <c r="EC461" s="196"/>
      <c r="ED461" s="196"/>
      <c r="EE461" s="196"/>
    </row>
    <row r="462" spans="49:135" ht="13" x14ac:dyDescent="0.15">
      <c r="AW462" s="196"/>
      <c r="DU462" s="4"/>
      <c r="DZ462" s="196"/>
      <c r="EA462" s="196"/>
      <c r="EB462" s="196"/>
      <c r="EC462" s="196"/>
      <c r="ED462" s="196"/>
      <c r="EE462" s="196"/>
    </row>
    <row r="463" spans="49:135" ht="13" x14ac:dyDescent="0.15">
      <c r="AW463" s="196"/>
      <c r="DU463" s="4"/>
      <c r="DZ463" s="196"/>
      <c r="EA463" s="196"/>
      <c r="EB463" s="196"/>
      <c r="EC463" s="196"/>
      <c r="ED463" s="196"/>
      <c r="EE463" s="196"/>
    </row>
    <row r="464" spans="49:135" ht="13" x14ac:dyDescent="0.15">
      <c r="AW464" s="196"/>
      <c r="DU464" s="4"/>
      <c r="DZ464" s="196"/>
      <c r="EA464" s="196"/>
      <c r="EB464" s="196"/>
      <c r="EC464" s="196"/>
      <c r="ED464" s="196"/>
      <c r="EE464" s="196"/>
    </row>
    <row r="465" spans="49:135" ht="13" x14ac:dyDescent="0.15">
      <c r="AW465" s="196"/>
      <c r="DU465" s="4"/>
      <c r="DZ465" s="196"/>
      <c r="EA465" s="196"/>
      <c r="EB465" s="196"/>
      <c r="EC465" s="196"/>
      <c r="ED465" s="196"/>
      <c r="EE465" s="196"/>
    </row>
    <row r="466" spans="49:135" ht="13" x14ac:dyDescent="0.15">
      <c r="AW466" s="196"/>
      <c r="DU466" s="4"/>
      <c r="DZ466" s="196"/>
      <c r="EA466" s="196"/>
      <c r="EB466" s="196"/>
      <c r="EC466" s="196"/>
      <c r="ED466" s="196"/>
      <c r="EE466" s="196"/>
    </row>
    <row r="467" spans="49:135" ht="13" x14ac:dyDescent="0.15">
      <c r="AW467" s="196"/>
      <c r="DU467" s="4"/>
      <c r="DZ467" s="196"/>
      <c r="EA467" s="196"/>
      <c r="EB467" s="196"/>
      <c r="EC467" s="196"/>
      <c r="ED467" s="196"/>
      <c r="EE467" s="196"/>
    </row>
    <row r="468" spans="49:135" ht="13" x14ac:dyDescent="0.15">
      <c r="AW468" s="196"/>
      <c r="DU468" s="4"/>
      <c r="DZ468" s="196"/>
      <c r="EA468" s="196"/>
      <c r="EB468" s="196"/>
      <c r="EC468" s="196"/>
      <c r="ED468" s="196"/>
      <c r="EE468" s="196"/>
    </row>
    <row r="469" spans="49:135" ht="13" x14ac:dyDescent="0.15">
      <c r="AW469" s="196"/>
      <c r="DU469" s="4"/>
      <c r="DZ469" s="196"/>
      <c r="EA469" s="196"/>
      <c r="EB469" s="196"/>
      <c r="EC469" s="196"/>
      <c r="ED469" s="196"/>
      <c r="EE469" s="196"/>
    </row>
    <row r="470" spans="49:135" ht="13" x14ac:dyDescent="0.15">
      <c r="AW470" s="196"/>
      <c r="DU470" s="4"/>
      <c r="DZ470" s="196"/>
      <c r="EA470" s="196"/>
      <c r="EB470" s="196"/>
      <c r="EC470" s="196"/>
      <c r="ED470" s="196"/>
      <c r="EE470" s="196"/>
    </row>
    <row r="471" spans="49:135" ht="13" x14ac:dyDescent="0.15">
      <c r="AW471" s="196"/>
      <c r="DU471" s="4"/>
      <c r="DZ471" s="196"/>
      <c r="EA471" s="196"/>
      <c r="EB471" s="196"/>
      <c r="EC471" s="196"/>
      <c r="ED471" s="196"/>
      <c r="EE471" s="196"/>
    </row>
    <row r="472" spans="49:135" ht="13" x14ac:dyDescent="0.15">
      <c r="AW472" s="196"/>
      <c r="DU472" s="4"/>
      <c r="DZ472" s="196"/>
      <c r="EA472" s="196"/>
      <c r="EB472" s="196"/>
      <c r="EC472" s="196"/>
      <c r="ED472" s="196"/>
      <c r="EE472" s="196"/>
    </row>
    <row r="473" spans="49:135" ht="13" x14ac:dyDescent="0.15">
      <c r="AW473" s="196"/>
      <c r="DU473" s="4"/>
      <c r="DZ473" s="196"/>
      <c r="EA473" s="196"/>
      <c r="EB473" s="196"/>
      <c r="EC473" s="196"/>
      <c r="ED473" s="196"/>
      <c r="EE473" s="196"/>
    </row>
    <row r="474" spans="49:135" ht="13" x14ac:dyDescent="0.15">
      <c r="AW474" s="196"/>
      <c r="DU474" s="4"/>
      <c r="DZ474" s="196"/>
      <c r="EA474" s="196"/>
      <c r="EB474" s="196"/>
      <c r="EC474" s="196"/>
      <c r="ED474" s="196"/>
      <c r="EE474" s="196"/>
    </row>
    <row r="475" spans="49:135" ht="13" x14ac:dyDescent="0.15">
      <c r="AW475" s="196"/>
      <c r="DU475" s="4"/>
      <c r="DZ475" s="196"/>
      <c r="EA475" s="196"/>
      <c r="EB475" s="196"/>
      <c r="EC475" s="196"/>
      <c r="ED475" s="196"/>
      <c r="EE475" s="196"/>
    </row>
    <row r="476" spans="49:135" ht="13" x14ac:dyDescent="0.15">
      <c r="AW476" s="196"/>
      <c r="DU476" s="4"/>
      <c r="DZ476" s="196"/>
      <c r="EA476" s="196"/>
      <c r="EB476" s="196"/>
      <c r="EC476" s="196"/>
      <c r="ED476" s="196"/>
      <c r="EE476" s="196"/>
    </row>
    <row r="477" spans="49:135" ht="13" x14ac:dyDescent="0.15">
      <c r="AW477" s="196"/>
      <c r="DU477" s="4"/>
      <c r="DZ477" s="196"/>
      <c r="EA477" s="196"/>
      <c r="EB477" s="196"/>
      <c r="EC477" s="196"/>
      <c r="ED477" s="196"/>
      <c r="EE477" s="196"/>
    </row>
    <row r="478" spans="49:135" ht="13" x14ac:dyDescent="0.15">
      <c r="AW478" s="196"/>
      <c r="DU478" s="4"/>
      <c r="DZ478" s="196"/>
      <c r="EA478" s="196"/>
      <c r="EB478" s="196"/>
      <c r="EC478" s="196"/>
      <c r="ED478" s="196"/>
      <c r="EE478" s="196"/>
    </row>
    <row r="479" spans="49:135" ht="13" x14ac:dyDescent="0.15">
      <c r="AW479" s="196"/>
      <c r="DU479" s="4"/>
      <c r="DZ479" s="196"/>
      <c r="EA479" s="196"/>
      <c r="EB479" s="196"/>
      <c r="EC479" s="196"/>
      <c r="ED479" s="196"/>
      <c r="EE479" s="196"/>
    </row>
    <row r="480" spans="49:135" ht="13" x14ac:dyDescent="0.15">
      <c r="AW480" s="196"/>
      <c r="DU480" s="4"/>
      <c r="DZ480" s="196"/>
      <c r="EA480" s="196"/>
      <c r="EB480" s="196"/>
      <c r="EC480" s="196"/>
      <c r="ED480" s="196"/>
      <c r="EE480" s="196"/>
    </row>
    <row r="481" spans="49:135" ht="13" x14ac:dyDescent="0.15">
      <c r="AW481" s="196"/>
      <c r="DU481" s="4"/>
      <c r="DZ481" s="196"/>
      <c r="EA481" s="196"/>
      <c r="EB481" s="196"/>
      <c r="EC481" s="196"/>
      <c r="ED481" s="196"/>
      <c r="EE481" s="196"/>
    </row>
    <row r="482" spans="49:135" ht="13" x14ac:dyDescent="0.15">
      <c r="AW482" s="196"/>
      <c r="DU482" s="4"/>
      <c r="DZ482" s="196"/>
      <c r="EA482" s="196"/>
      <c r="EB482" s="196"/>
      <c r="EC482" s="196"/>
      <c r="ED482" s="196"/>
      <c r="EE482" s="196"/>
    </row>
    <row r="483" spans="49:135" ht="13" x14ac:dyDescent="0.15">
      <c r="AW483" s="196"/>
      <c r="DU483" s="4"/>
      <c r="DZ483" s="196"/>
      <c r="EA483" s="196"/>
      <c r="EB483" s="196"/>
      <c r="EC483" s="196"/>
      <c r="ED483" s="196"/>
      <c r="EE483" s="196"/>
    </row>
    <row r="484" spans="49:135" ht="13" x14ac:dyDescent="0.15">
      <c r="AW484" s="196"/>
      <c r="DU484" s="4"/>
      <c r="DZ484" s="196"/>
      <c r="EA484" s="196"/>
      <c r="EB484" s="196"/>
      <c r="EC484" s="196"/>
      <c r="ED484" s="196"/>
      <c r="EE484" s="196"/>
    </row>
    <row r="485" spans="49:135" ht="13" x14ac:dyDescent="0.15">
      <c r="AW485" s="196"/>
      <c r="DU485" s="4"/>
      <c r="DZ485" s="196"/>
      <c r="EA485" s="196"/>
      <c r="EB485" s="196"/>
      <c r="EC485" s="196"/>
      <c r="ED485" s="196"/>
      <c r="EE485" s="196"/>
    </row>
    <row r="486" spans="49:135" ht="13" x14ac:dyDescent="0.15">
      <c r="AW486" s="196"/>
      <c r="DU486" s="4"/>
      <c r="DZ486" s="196"/>
      <c r="EA486" s="196"/>
      <c r="EB486" s="196"/>
      <c r="EC486" s="196"/>
      <c r="ED486" s="196"/>
      <c r="EE486" s="196"/>
    </row>
    <row r="487" spans="49:135" ht="13" x14ac:dyDescent="0.15">
      <c r="AW487" s="196"/>
      <c r="DU487" s="4"/>
      <c r="DZ487" s="196"/>
      <c r="EA487" s="196"/>
      <c r="EB487" s="196"/>
      <c r="EC487" s="196"/>
      <c r="ED487" s="196"/>
      <c r="EE487" s="196"/>
    </row>
    <row r="488" spans="49:135" ht="13" x14ac:dyDescent="0.15">
      <c r="AW488" s="196"/>
      <c r="DU488" s="4"/>
      <c r="DZ488" s="196"/>
      <c r="EA488" s="196"/>
      <c r="EB488" s="196"/>
      <c r="EC488" s="196"/>
      <c r="ED488" s="196"/>
      <c r="EE488" s="196"/>
    </row>
    <row r="489" spans="49:135" ht="13" x14ac:dyDescent="0.15">
      <c r="AW489" s="196"/>
      <c r="DU489" s="4"/>
      <c r="DZ489" s="196"/>
      <c r="EA489" s="196"/>
      <c r="EB489" s="196"/>
      <c r="EC489" s="196"/>
      <c r="ED489" s="196"/>
      <c r="EE489" s="196"/>
    </row>
    <row r="490" spans="49:135" ht="13" x14ac:dyDescent="0.15">
      <c r="AW490" s="196"/>
      <c r="DU490" s="4"/>
      <c r="DZ490" s="196"/>
      <c r="EA490" s="196"/>
      <c r="EB490" s="196"/>
      <c r="EC490" s="196"/>
      <c r="ED490" s="196"/>
      <c r="EE490" s="196"/>
    </row>
    <row r="491" spans="49:135" ht="13" x14ac:dyDescent="0.15">
      <c r="AW491" s="196"/>
      <c r="DU491" s="4"/>
      <c r="DZ491" s="196"/>
      <c r="EA491" s="196"/>
      <c r="EB491" s="196"/>
      <c r="EC491" s="196"/>
      <c r="ED491" s="196"/>
      <c r="EE491" s="196"/>
    </row>
    <row r="492" spans="49:135" ht="13" x14ac:dyDescent="0.15">
      <c r="AW492" s="196"/>
      <c r="DU492" s="4"/>
      <c r="DZ492" s="196"/>
      <c r="EA492" s="196"/>
      <c r="EB492" s="196"/>
      <c r="EC492" s="196"/>
      <c r="ED492" s="196"/>
      <c r="EE492" s="196"/>
    </row>
    <row r="493" spans="49:135" ht="13" x14ac:dyDescent="0.15">
      <c r="AW493" s="196"/>
      <c r="DU493" s="4"/>
      <c r="DZ493" s="196"/>
      <c r="EA493" s="196"/>
      <c r="EB493" s="196"/>
      <c r="EC493" s="196"/>
      <c r="ED493" s="196"/>
      <c r="EE493" s="196"/>
    </row>
    <row r="494" spans="49:135" ht="13" x14ac:dyDescent="0.15">
      <c r="AW494" s="196"/>
      <c r="DU494" s="4"/>
      <c r="DZ494" s="196"/>
      <c r="EA494" s="196"/>
      <c r="EB494" s="196"/>
      <c r="EC494" s="196"/>
      <c r="ED494" s="196"/>
      <c r="EE494" s="196"/>
    </row>
    <row r="495" spans="49:135" ht="13" x14ac:dyDescent="0.15">
      <c r="AW495" s="196"/>
      <c r="DU495" s="4"/>
      <c r="DZ495" s="196"/>
      <c r="EA495" s="196"/>
      <c r="EB495" s="196"/>
      <c r="EC495" s="196"/>
      <c r="ED495" s="196"/>
      <c r="EE495" s="196"/>
    </row>
    <row r="496" spans="49:135" ht="13" x14ac:dyDescent="0.15">
      <c r="AW496" s="196"/>
      <c r="DU496" s="4"/>
      <c r="DZ496" s="196"/>
      <c r="EA496" s="196"/>
      <c r="EB496" s="196"/>
      <c r="EC496" s="196"/>
      <c r="ED496" s="196"/>
      <c r="EE496" s="196"/>
    </row>
    <row r="497" spans="49:135" ht="13" x14ac:dyDescent="0.15">
      <c r="AW497" s="196"/>
      <c r="DU497" s="4"/>
      <c r="DZ497" s="196"/>
      <c r="EA497" s="196"/>
      <c r="EB497" s="196"/>
      <c r="EC497" s="196"/>
      <c r="ED497" s="196"/>
      <c r="EE497" s="196"/>
    </row>
    <row r="498" spans="49:135" ht="13" x14ac:dyDescent="0.15">
      <c r="AW498" s="196"/>
      <c r="DU498" s="4"/>
      <c r="DZ498" s="196"/>
      <c r="EA498" s="196"/>
      <c r="EB498" s="196"/>
      <c r="EC498" s="196"/>
      <c r="ED498" s="196"/>
      <c r="EE498" s="196"/>
    </row>
    <row r="499" spans="49:135" ht="13" x14ac:dyDescent="0.15">
      <c r="AW499" s="196"/>
      <c r="DU499" s="4"/>
      <c r="DZ499" s="196"/>
      <c r="EA499" s="196"/>
      <c r="EB499" s="196"/>
      <c r="EC499" s="196"/>
      <c r="ED499" s="196"/>
      <c r="EE499" s="196"/>
    </row>
    <row r="500" spans="49:135" ht="13" x14ac:dyDescent="0.15">
      <c r="AW500" s="196"/>
      <c r="DU500" s="4"/>
      <c r="DZ500" s="196"/>
      <c r="EA500" s="196"/>
      <c r="EB500" s="196"/>
      <c r="EC500" s="196"/>
      <c r="ED500" s="196"/>
      <c r="EE500" s="196"/>
    </row>
    <row r="501" spans="49:135" ht="13" x14ac:dyDescent="0.15">
      <c r="AW501" s="196"/>
      <c r="DU501" s="4"/>
      <c r="DZ501" s="196"/>
      <c r="EA501" s="196"/>
      <c r="EB501" s="196"/>
      <c r="EC501" s="196"/>
      <c r="ED501" s="196"/>
      <c r="EE501" s="196"/>
    </row>
    <row r="502" spans="49:135" ht="13" x14ac:dyDescent="0.15">
      <c r="AW502" s="196"/>
      <c r="DU502" s="4"/>
      <c r="DZ502" s="196"/>
      <c r="EA502" s="196"/>
      <c r="EB502" s="196"/>
      <c r="EC502" s="196"/>
      <c r="ED502" s="196"/>
      <c r="EE502" s="196"/>
    </row>
    <row r="503" spans="49:135" ht="13" x14ac:dyDescent="0.15">
      <c r="AW503" s="196"/>
      <c r="DU503" s="4"/>
      <c r="DZ503" s="196"/>
      <c r="EA503" s="196"/>
      <c r="EB503" s="196"/>
      <c r="EC503" s="196"/>
      <c r="ED503" s="196"/>
      <c r="EE503" s="196"/>
    </row>
    <row r="504" spans="49:135" ht="13" x14ac:dyDescent="0.15">
      <c r="AW504" s="196"/>
      <c r="DU504" s="4"/>
      <c r="DZ504" s="196"/>
      <c r="EA504" s="196"/>
      <c r="EB504" s="196"/>
      <c r="EC504" s="196"/>
      <c r="ED504" s="196"/>
      <c r="EE504" s="196"/>
    </row>
    <row r="505" spans="49:135" ht="13" x14ac:dyDescent="0.15">
      <c r="AW505" s="196"/>
      <c r="DU505" s="4"/>
      <c r="DZ505" s="196"/>
      <c r="EA505" s="196"/>
      <c r="EB505" s="196"/>
      <c r="EC505" s="196"/>
      <c r="ED505" s="196"/>
      <c r="EE505" s="196"/>
    </row>
    <row r="506" spans="49:135" ht="13" x14ac:dyDescent="0.15">
      <c r="AW506" s="196"/>
      <c r="DU506" s="4"/>
      <c r="DZ506" s="196"/>
      <c r="EA506" s="196"/>
      <c r="EB506" s="196"/>
      <c r="EC506" s="196"/>
      <c r="ED506" s="196"/>
      <c r="EE506" s="196"/>
    </row>
    <row r="507" spans="49:135" ht="13" x14ac:dyDescent="0.15">
      <c r="AW507" s="196"/>
      <c r="DU507" s="4"/>
      <c r="DZ507" s="196"/>
      <c r="EA507" s="196"/>
      <c r="EB507" s="196"/>
      <c r="EC507" s="196"/>
      <c r="ED507" s="196"/>
      <c r="EE507" s="196"/>
    </row>
    <row r="508" spans="49:135" ht="13" x14ac:dyDescent="0.15">
      <c r="AW508" s="196"/>
      <c r="DU508" s="4"/>
      <c r="DZ508" s="196"/>
      <c r="EA508" s="196"/>
      <c r="EB508" s="196"/>
      <c r="EC508" s="196"/>
      <c r="ED508" s="196"/>
      <c r="EE508" s="196"/>
    </row>
    <row r="509" spans="49:135" ht="13" x14ac:dyDescent="0.15">
      <c r="AW509" s="196"/>
      <c r="DU509" s="4"/>
      <c r="DZ509" s="196"/>
      <c r="EA509" s="196"/>
      <c r="EB509" s="196"/>
      <c r="EC509" s="196"/>
      <c r="ED509" s="196"/>
      <c r="EE509" s="196"/>
    </row>
    <row r="510" spans="49:135" ht="13" x14ac:dyDescent="0.15">
      <c r="AW510" s="196"/>
      <c r="DU510" s="4"/>
      <c r="DZ510" s="196"/>
      <c r="EA510" s="196"/>
      <c r="EB510" s="196"/>
      <c r="EC510" s="196"/>
      <c r="ED510" s="196"/>
      <c r="EE510" s="196"/>
    </row>
    <row r="511" spans="49:135" ht="13" x14ac:dyDescent="0.15">
      <c r="AW511" s="196"/>
      <c r="DU511" s="4"/>
      <c r="DZ511" s="196"/>
      <c r="EA511" s="196"/>
      <c r="EB511" s="196"/>
      <c r="EC511" s="196"/>
      <c r="ED511" s="196"/>
      <c r="EE511" s="196"/>
    </row>
    <row r="512" spans="49:135" ht="13" x14ac:dyDescent="0.15">
      <c r="AW512" s="196"/>
      <c r="DU512" s="4"/>
      <c r="DZ512" s="196"/>
      <c r="EA512" s="196"/>
      <c r="EB512" s="196"/>
      <c r="EC512" s="196"/>
      <c r="ED512" s="196"/>
      <c r="EE512" s="196"/>
    </row>
    <row r="513" spans="49:135" ht="13" x14ac:dyDescent="0.15">
      <c r="AW513" s="196"/>
      <c r="DU513" s="4"/>
      <c r="DZ513" s="196"/>
      <c r="EA513" s="196"/>
      <c r="EB513" s="196"/>
      <c r="EC513" s="196"/>
      <c r="ED513" s="196"/>
      <c r="EE513" s="196"/>
    </row>
    <row r="514" spans="49:135" ht="13" x14ac:dyDescent="0.15">
      <c r="AW514" s="196"/>
      <c r="DU514" s="4"/>
      <c r="DZ514" s="196"/>
      <c r="EA514" s="196"/>
      <c r="EB514" s="196"/>
      <c r="EC514" s="196"/>
      <c r="ED514" s="196"/>
      <c r="EE514" s="196"/>
    </row>
    <row r="515" spans="49:135" ht="13" x14ac:dyDescent="0.15">
      <c r="AW515" s="196"/>
      <c r="DU515" s="4"/>
      <c r="DZ515" s="196"/>
      <c r="EA515" s="196"/>
      <c r="EB515" s="196"/>
      <c r="EC515" s="196"/>
      <c r="ED515" s="196"/>
      <c r="EE515" s="196"/>
    </row>
    <row r="516" spans="49:135" ht="13" x14ac:dyDescent="0.15">
      <c r="AW516" s="196"/>
      <c r="DU516" s="4"/>
      <c r="DZ516" s="196"/>
      <c r="EA516" s="196"/>
      <c r="EB516" s="196"/>
      <c r="EC516" s="196"/>
      <c r="ED516" s="196"/>
      <c r="EE516" s="196"/>
    </row>
    <row r="517" spans="49:135" ht="13" x14ac:dyDescent="0.15">
      <c r="AW517" s="196"/>
      <c r="DU517" s="4"/>
      <c r="DZ517" s="196"/>
      <c r="EA517" s="196"/>
      <c r="EB517" s="196"/>
      <c r="EC517" s="196"/>
      <c r="ED517" s="196"/>
      <c r="EE517" s="196"/>
    </row>
    <row r="518" spans="49:135" ht="13" x14ac:dyDescent="0.15">
      <c r="AW518" s="196"/>
      <c r="DU518" s="4"/>
      <c r="DZ518" s="196"/>
      <c r="EA518" s="196"/>
      <c r="EB518" s="196"/>
      <c r="EC518" s="196"/>
      <c r="ED518" s="196"/>
      <c r="EE518" s="196"/>
    </row>
    <row r="519" spans="49:135" ht="13" x14ac:dyDescent="0.15">
      <c r="AW519" s="196"/>
      <c r="DU519" s="4"/>
      <c r="DZ519" s="196"/>
      <c r="EA519" s="196"/>
      <c r="EB519" s="196"/>
      <c r="EC519" s="196"/>
      <c r="ED519" s="196"/>
      <c r="EE519" s="196"/>
    </row>
    <row r="520" spans="49:135" ht="13" x14ac:dyDescent="0.15">
      <c r="AW520" s="196"/>
      <c r="DU520" s="4"/>
      <c r="DZ520" s="196"/>
      <c r="EA520" s="196"/>
      <c r="EB520" s="196"/>
      <c r="EC520" s="196"/>
      <c r="ED520" s="196"/>
      <c r="EE520" s="196"/>
    </row>
    <row r="521" spans="49:135" ht="13" x14ac:dyDescent="0.15">
      <c r="AW521" s="196"/>
      <c r="DU521" s="4"/>
      <c r="DZ521" s="196"/>
      <c r="EA521" s="196"/>
      <c r="EB521" s="196"/>
      <c r="EC521" s="196"/>
      <c r="ED521" s="196"/>
      <c r="EE521" s="196"/>
    </row>
    <row r="522" spans="49:135" ht="13" x14ac:dyDescent="0.15">
      <c r="AW522" s="196"/>
      <c r="DU522" s="4"/>
      <c r="DZ522" s="196"/>
      <c r="EA522" s="196"/>
      <c r="EB522" s="196"/>
      <c r="EC522" s="196"/>
      <c r="ED522" s="196"/>
      <c r="EE522" s="196"/>
    </row>
    <row r="523" spans="49:135" ht="13" x14ac:dyDescent="0.15">
      <c r="AW523" s="196"/>
      <c r="DU523" s="4"/>
      <c r="DZ523" s="196"/>
      <c r="EA523" s="196"/>
      <c r="EB523" s="196"/>
      <c r="EC523" s="196"/>
      <c r="ED523" s="196"/>
      <c r="EE523" s="196"/>
    </row>
    <row r="524" spans="49:135" ht="13" x14ac:dyDescent="0.15">
      <c r="AW524" s="196"/>
      <c r="DU524" s="4"/>
      <c r="DZ524" s="196"/>
      <c r="EA524" s="196"/>
      <c r="EB524" s="196"/>
      <c r="EC524" s="196"/>
      <c r="ED524" s="196"/>
      <c r="EE524" s="196"/>
    </row>
    <row r="525" spans="49:135" ht="13" x14ac:dyDescent="0.15">
      <c r="AW525" s="196"/>
      <c r="DU525" s="4"/>
      <c r="DZ525" s="196"/>
      <c r="EA525" s="196"/>
      <c r="EB525" s="196"/>
      <c r="EC525" s="196"/>
      <c r="ED525" s="196"/>
      <c r="EE525" s="196"/>
    </row>
    <row r="526" spans="49:135" ht="13" x14ac:dyDescent="0.15">
      <c r="AW526" s="196"/>
      <c r="DU526" s="4"/>
      <c r="DZ526" s="196"/>
      <c r="EA526" s="196"/>
      <c r="EB526" s="196"/>
      <c r="EC526" s="196"/>
      <c r="ED526" s="196"/>
      <c r="EE526" s="196"/>
    </row>
    <row r="527" spans="49:135" ht="13" x14ac:dyDescent="0.15">
      <c r="AW527" s="196"/>
      <c r="DU527" s="4"/>
      <c r="DZ527" s="196"/>
      <c r="EA527" s="196"/>
      <c r="EB527" s="196"/>
      <c r="EC527" s="196"/>
      <c r="ED527" s="196"/>
      <c r="EE527" s="196"/>
    </row>
    <row r="528" spans="49:135" ht="13" x14ac:dyDescent="0.15">
      <c r="AW528" s="196"/>
      <c r="DU528" s="4"/>
      <c r="DZ528" s="196"/>
      <c r="EA528" s="196"/>
      <c r="EB528" s="196"/>
      <c r="EC528" s="196"/>
      <c r="ED528" s="196"/>
      <c r="EE528" s="196"/>
    </row>
    <row r="529" spans="49:135" ht="13" x14ac:dyDescent="0.15">
      <c r="AW529" s="196"/>
      <c r="DU529" s="4"/>
      <c r="DZ529" s="196"/>
      <c r="EA529" s="196"/>
      <c r="EB529" s="196"/>
      <c r="EC529" s="196"/>
      <c r="ED529" s="196"/>
      <c r="EE529" s="196"/>
    </row>
    <row r="530" spans="49:135" ht="13" x14ac:dyDescent="0.15">
      <c r="AW530" s="196"/>
      <c r="DU530" s="4"/>
      <c r="DZ530" s="196"/>
      <c r="EA530" s="196"/>
      <c r="EB530" s="196"/>
      <c r="EC530" s="196"/>
      <c r="ED530" s="196"/>
      <c r="EE530" s="196"/>
    </row>
    <row r="531" spans="49:135" ht="13" x14ac:dyDescent="0.15">
      <c r="AW531" s="196"/>
      <c r="DU531" s="4"/>
      <c r="DZ531" s="196"/>
      <c r="EA531" s="196"/>
      <c r="EB531" s="196"/>
      <c r="EC531" s="196"/>
      <c r="ED531" s="196"/>
      <c r="EE531" s="196"/>
    </row>
    <row r="532" spans="49:135" ht="13" x14ac:dyDescent="0.15">
      <c r="AW532" s="196"/>
      <c r="DU532" s="4"/>
      <c r="DZ532" s="196"/>
      <c r="EA532" s="196"/>
      <c r="EB532" s="196"/>
      <c r="EC532" s="196"/>
      <c r="ED532" s="196"/>
      <c r="EE532" s="196"/>
    </row>
    <row r="533" spans="49:135" ht="13" x14ac:dyDescent="0.15">
      <c r="AW533" s="196"/>
      <c r="DU533" s="4"/>
      <c r="DZ533" s="196"/>
      <c r="EA533" s="196"/>
      <c r="EB533" s="196"/>
      <c r="EC533" s="196"/>
      <c r="ED533" s="196"/>
      <c r="EE533" s="196"/>
    </row>
    <row r="534" spans="49:135" ht="13" x14ac:dyDescent="0.15">
      <c r="AW534" s="196"/>
      <c r="DU534" s="4"/>
      <c r="DZ534" s="196"/>
      <c r="EA534" s="196"/>
      <c r="EB534" s="196"/>
      <c r="EC534" s="196"/>
      <c r="ED534" s="196"/>
      <c r="EE534" s="196"/>
    </row>
    <row r="535" spans="49:135" ht="13" x14ac:dyDescent="0.15">
      <c r="AW535" s="196"/>
      <c r="DU535" s="4"/>
      <c r="DZ535" s="196"/>
      <c r="EA535" s="196"/>
      <c r="EB535" s="196"/>
      <c r="EC535" s="196"/>
      <c r="ED535" s="196"/>
      <c r="EE535" s="196"/>
    </row>
    <row r="536" spans="49:135" ht="13" x14ac:dyDescent="0.15">
      <c r="AW536" s="196"/>
      <c r="DU536" s="4"/>
      <c r="DZ536" s="196"/>
      <c r="EA536" s="196"/>
      <c r="EB536" s="196"/>
      <c r="EC536" s="196"/>
      <c r="ED536" s="196"/>
      <c r="EE536" s="196"/>
    </row>
    <row r="537" spans="49:135" ht="13" x14ac:dyDescent="0.15">
      <c r="AW537" s="196"/>
      <c r="DU537" s="4"/>
      <c r="DZ537" s="196"/>
      <c r="EA537" s="196"/>
      <c r="EB537" s="196"/>
      <c r="EC537" s="196"/>
      <c r="ED537" s="196"/>
      <c r="EE537" s="196"/>
    </row>
    <row r="538" spans="49:135" ht="13" x14ac:dyDescent="0.15">
      <c r="AW538" s="196"/>
      <c r="DU538" s="4"/>
      <c r="DZ538" s="196"/>
      <c r="EA538" s="196"/>
      <c r="EB538" s="196"/>
      <c r="EC538" s="196"/>
      <c r="ED538" s="196"/>
      <c r="EE538" s="196"/>
    </row>
    <row r="539" spans="49:135" ht="13" x14ac:dyDescent="0.15">
      <c r="AW539" s="196"/>
      <c r="DU539" s="4"/>
      <c r="DZ539" s="196"/>
      <c r="EA539" s="196"/>
      <c r="EB539" s="196"/>
      <c r="EC539" s="196"/>
      <c r="ED539" s="196"/>
      <c r="EE539" s="196"/>
    </row>
    <row r="540" spans="49:135" ht="13" x14ac:dyDescent="0.15">
      <c r="AW540" s="196"/>
      <c r="DU540" s="4"/>
      <c r="DZ540" s="196"/>
      <c r="EA540" s="196"/>
      <c r="EB540" s="196"/>
      <c r="EC540" s="196"/>
      <c r="ED540" s="196"/>
      <c r="EE540" s="196"/>
    </row>
    <row r="541" spans="49:135" ht="13" x14ac:dyDescent="0.15">
      <c r="AW541" s="196"/>
      <c r="DU541" s="4"/>
      <c r="DZ541" s="196"/>
      <c r="EA541" s="196"/>
      <c r="EB541" s="196"/>
      <c r="EC541" s="196"/>
      <c r="ED541" s="196"/>
      <c r="EE541" s="196"/>
    </row>
    <row r="542" spans="49:135" ht="13" x14ac:dyDescent="0.15">
      <c r="AW542" s="196"/>
      <c r="DU542" s="4"/>
      <c r="DZ542" s="196"/>
      <c r="EA542" s="196"/>
      <c r="EB542" s="196"/>
      <c r="EC542" s="196"/>
      <c r="ED542" s="196"/>
      <c r="EE542" s="196"/>
    </row>
    <row r="543" spans="49:135" ht="13" x14ac:dyDescent="0.15">
      <c r="AW543" s="196"/>
      <c r="DU543" s="4"/>
      <c r="DZ543" s="196"/>
      <c r="EA543" s="196"/>
      <c r="EB543" s="196"/>
      <c r="EC543" s="196"/>
      <c r="ED543" s="196"/>
      <c r="EE543" s="196"/>
    </row>
    <row r="544" spans="49:135" ht="13" x14ac:dyDescent="0.15">
      <c r="AW544" s="196"/>
      <c r="DU544" s="4"/>
      <c r="DZ544" s="196"/>
      <c r="EA544" s="196"/>
      <c r="EB544" s="196"/>
      <c r="EC544" s="196"/>
      <c r="ED544" s="196"/>
      <c r="EE544" s="196"/>
    </row>
    <row r="545" spans="49:135" ht="13" x14ac:dyDescent="0.15">
      <c r="AW545" s="196"/>
      <c r="DU545" s="4"/>
      <c r="DZ545" s="196"/>
      <c r="EA545" s="196"/>
      <c r="EB545" s="196"/>
      <c r="EC545" s="196"/>
      <c r="ED545" s="196"/>
      <c r="EE545" s="196"/>
    </row>
    <row r="546" spans="49:135" ht="13" x14ac:dyDescent="0.15">
      <c r="AW546" s="196"/>
      <c r="DU546" s="4"/>
      <c r="DZ546" s="196"/>
      <c r="EA546" s="196"/>
      <c r="EB546" s="196"/>
      <c r="EC546" s="196"/>
      <c r="ED546" s="196"/>
      <c r="EE546" s="196"/>
    </row>
    <row r="547" spans="49:135" ht="13" x14ac:dyDescent="0.15">
      <c r="AW547" s="196"/>
      <c r="DU547" s="4"/>
      <c r="DZ547" s="196"/>
      <c r="EA547" s="196"/>
      <c r="EB547" s="196"/>
      <c r="EC547" s="196"/>
      <c r="ED547" s="196"/>
      <c r="EE547" s="196"/>
    </row>
    <row r="548" spans="49:135" ht="13" x14ac:dyDescent="0.15">
      <c r="AW548" s="196"/>
      <c r="DU548" s="4"/>
      <c r="DZ548" s="196"/>
      <c r="EA548" s="196"/>
      <c r="EB548" s="196"/>
      <c r="EC548" s="196"/>
      <c r="ED548" s="196"/>
      <c r="EE548" s="196"/>
    </row>
    <row r="549" spans="49:135" ht="13" x14ac:dyDescent="0.15">
      <c r="AW549" s="196"/>
      <c r="DU549" s="4"/>
      <c r="DZ549" s="196"/>
      <c r="EA549" s="196"/>
      <c r="EB549" s="196"/>
      <c r="EC549" s="196"/>
      <c r="ED549" s="196"/>
      <c r="EE549" s="196"/>
    </row>
    <row r="550" spans="49:135" ht="13" x14ac:dyDescent="0.15">
      <c r="AW550" s="196"/>
      <c r="DU550" s="4"/>
      <c r="DZ550" s="196"/>
      <c r="EA550" s="196"/>
      <c r="EB550" s="196"/>
      <c r="EC550" s="196"/>
      <c r="ED550" s="196"/>
      <c r="EE550" s="196"/>
    </row>
    <row r="551" spans="49:135" ht="13" x14ac:dyDescent="0.15">
      <c r="AW551" s="196"/>
      <c r="DU551" s="4"/>
      <c r="DZ551" s="196"/>
      <c r="EA551" s="196"/>
      <c r="EB551" s="196"/>
      <c r="EC551" s="196"/>
      <c r="ED551" s="196"/>
      <c r="EE551" s="196"/>
    </row>
    <row r="552" spans="49:135" ht="13" x14ac:dyDescent="0.15">
      <c r="AW552" s="196"/>
      <c r="DU552" s="4"/>
      <c r="DZ552" s="196"/>
      <c r="EA552" s="196"/>
      <c r="EB552" s="196"/>
      <c r="EC552" s="196"/>
      <c r="ED552" s="196"/>
      <c r="EE552" s="196"/>
    </row>
    <row r="553" spans="49:135" ht="13" x14ac:dyDescent="0.15">
      <c r="AW553" s="196"/>
      <c r="DU553" s="4"/>
      <c r="DZ553" s="196"/>
      <c r="EA553" s="196"/>
      <c r="EB553" s="196"/>
      <c r="EC553" s="196"/>
      <c r="ED553" s="196"/>
      <c r="EE553" s="196"/>
    </row>
    <row r="554" spans="49:135" ht="13" x14ac:dyDescent="0.15">
      <c r="AW554" s="196"/>
      <c r="DU554" s="4"/>
      <c r="DZ554" s="196"/>
      <c r="EA554" s="196"/>
      <c r="EB554" s="196"/>
      <c r="EC554" s="196"/>
      <c r="ED554" s="196"/>
      <c r="EE554" s="196"/>
    </row>
    <row r="555" spans="49:135" ht="13" x14ac:dyDescent="0.15">
      <c r="AW555" s="196"/>
      <c r="DU555" s="4"/>
      <c r="DZ555" s="196"/>
      <c r="EA555" s="196"/>
      <c r="EB555" s="196"/>
      <c r="EC555" s="196"/>
      <c r="ED555" s="196"/>
      <c r="EE555" s="196"/>
    </row>
    <row r="556" spans="49:135" ht="13" x14ac:dyDescent="0.15">
      <c r="AW556" s="196"/>
      <c r="DU556" s="4"/>
      <c r="DZ556" s="196"/>
      <c r="EA556" s="196"/>
      <c r="EB556" s="196"/>
      <c r="EC556" s="196"/>
      <c r="ED556" s="196"/>
      <c r="EE556" s="196"/>
    </row>
    <row r="557" spans="49:135" ht="13" x14ac:dyDescent="0.15">
      <c r="AW557" s="196"/>
      <c r="DU557" s="4"/>
      <c r="DZ557" s="196"/>
      <c r="EA557" s="196"/>
      <c r="EB557" s="196"/>
      <c r="EC557" s="196"/>
      <c r="ED557" s="196"/>
      <c r="EE557" s="196"/>
    </row>
    <row r="558" spans="49:135" ht="13" x14ac:dyDescent="0.15">
      <c r="AW558" s="196"/>
      <c r="DU558" s="4"/>
      <c r="DZ558" s="196"/>
      <c r="EA558" s="196"/>
      <c r="EB558" s="196"/>
      <c r="EC558" s="196"/>
      <c r="ED558" s="196"/>
      <c r="EE558" s="196"/>
    </row>
    <row r="559" spans="49:135" ht="13" x14ac:dyDescent="0.15">
      <c r="AW559" s="196"/>
      <c r="DU559" s="4"/>
      <c r="DZ559" s="196"/>
      <c r="EA559" s="196"/>
      <c r="EB559" s="196"/>
      <c r="EC559" s="196"/>
      <c r="ED559" s="196"/>
      <c r="EE559" s="196"/>
    </row>
    <row r="560" spans="49:135" ht="13" x14ac:dyDescent="0.15">
      <c r="AW560" s="196"/>
      <c r="DU560" s="4"/>
      <c r="DZ560" s="196"/>
      <c r="EA560" s="196"/>
      <c r="EB560" s="196"/>
      <c r="EC560" s="196"/>
      <c r="ED560" s="196"/>
      <c r="EE560" s="196"/>
    </row>
    <row r="561" spans="49:135" ht="13" x14ac:dyDescent="0.15">
      <c r="AW561" s="196"/>
      <c r="DU561" s="4"/>
      <c r="DZ561" s="196"/>
      <c r="EA561" s="196"/>
      <c r="EB561" s="196"/>
      <c r="EC561" s="196"/>
      <c r="ED561" s="196"/>
      <c r="EE561" s="196"/>
    </row>
    <row r="562" spans="49:135" ht="13" x14ac:dyDescent="0.15">
      <c r="AW562" s="196"/>
      <c r="DU562" s="4"/>
      <c r="DZ562" s="196"/>
      <c r="EA562" s="196"/>
      <c r="EB562" s="196"/>
      <c r="EC562" s="196"/>
      <c r="ED562" s="196"/>
      <c r="EE562" s="196"/>
    </row>
    <row r="563" spans="49:135" ht="13" x14ac:dyDescent="0.15">
      <c r="AW563" s="196"/>
      <c r="DU563" s="4"/>
      <c r="DZ563" s="196"/>
      <c r="EA563" s="196"/>
      <c r="EB563" s="196"/>
      <c r="EC563" s="196"/>
      <c r="ED563" s="196"/>
      <c r="EE563" s="196"/>
    </row>
    <row r="564" spans="49:135" ht="13" x14ac:dyDescent="0.15">
      <c r="AW564" s="196"/>
      <c r="DU564" s="4"/>
      <c r="DZ564" s="196"/>
      <c r="EA564" s="196"/>
      <c r="EB564" s="196"/>
      <c r="EC564" s="196"/>
      <c r="ED564" s="196"/>
      <c r="EE564" s="196"/>
    </row>
    <row r="565" spans="49:135" ht="13" x14ac:dyDescent="0.15">
      <c r="AW565" s="196"/>
      <c r="DU565" s="4"/>
      <c r="DZ565" s="196"/>
      <c r="EA565" s="196"/>
      <c r="EB565" s="196"/>
      <c r="EC565" s="196"/>
      <c r="ED565" s="196"/>
      <c r="EE565" s="196"/>
    </row>
    <row r="566" spans="49:135" ht="13" x14ac:dyDescent="0.15">
      <c r="AW566" s="196"/>
      <c r="DU566" s="4"/>
      <c r="DZ566" s="196"/>
      <c r="EA566" s="196"/>
      <c r="EB566" s="196"/>
      <c r="EC566" s="196"/>
      <c r="ED566" s="196"/>
      <c r="EE566" s="196"/>
    </row>
    <row r="567" spans="49:135" ht="13" x14ac:dyDescent="0.15">
      <c r="AW567" s="196"/>
      <c r="DU567" s="4"/>
      <c r="DZ567" s="196"/>
      <c r="EA567" s="196"/>
      <c r="EB567" s="196"/>
      <c r="EC567" s="196"/>
      <c r="ED567" s="196"/>
      <c r="EE567" s="196"/>
    </row>
    <row r="568" spans="49:135" ht="13" x14ac:dyDescent="0.15">
      <c r="AW568" s="196"/>
      <c r="DU568" s="4"/>
      <c r="DZ568" s="196"/>
      <c r="EA568" s="196"/>
      <c r="EB568" s="196"/>
      <c r="EC568" s="196"/>
      <c r="ED568" s="196"/>
      <c r="EE568" s="196"/>
    </row>
    <row r="569" spans="49:135" ht="13" x14ac:dyDescent="0.15">
      <c r="AW569" s="196"/>
      <c r="DU569" s="4"/>
      <c r="DZ569" s="196"/>
      <c r="EA569" s="196"/>
      <c r="EB569" s="196"/>
      <c r="EC569" s="196"/>
      <c r="ED569" s="196"/>
      <c r="EE569" s="196"/>
    </row>
    <row r="570" spans="49:135" ht="13" x14ac:dyDescent="0.15">
      <c r="AW570" s="196"/>
      <c r="DU570" s="4"/>
      <c r="DZ570" s="196"/>
      <c r="EA570" s="196"/>
      <c r="EB570" s="196"/>
      <c r="EC570" s="196"/>
      <c r="ED570" s="196"/>
      <c r="EE570" s="196"/>
    </row>
    <row r="571" spans="49:135" ht="13" x14ac:dyDescent="0.15">
      <c r="AW571" s="196"/>
      <c r="DU571" s="4"/>
      <c r="DZ571" s="196"/>
      <c r="EA571" s="196"/>
      <c r="EB571" s="196"/>
      <c r="EC571" s="196"/>
      <c r="ED571" s="196"/>
      <c r="EE571" s="196"/>
    </row>
    <row r="572" spans="49:135" ht="13" x14ac:dyDescent="0.15">
      <c r="AW572" s="196"/>
      <c r="DU572" s="4"/>
      <c r="DZ572" s="196"/>
      <c r="EA572" s="196"/>
      <c r="EB572" s="196"/>
      <c r="EC572" s="196"/>
      <c r="ED572" s="196"/>
      <c r="EE572" s="196"/>
    </row>
    <row r="573" spans="49:135" ht="13" x14ac:dyDescent="0.15">
      <c r="AW573" s="196"/>
      <c r="DU573" s="4"/>
      <c r="DZ573" s="196"/>
      <c r="EA573" s="196"/>
      <c r="EB573" s="196"/>
      <c r="EC573" s="196"/>
      <c r="ED573" s="196"/>
      <c r="EE573" s="196"/>
    </row>
    <row r="574" spans="49:135" ht="13" x14ac:dyDescent="0.15">
      <c r="AW574" s="196"/>
      <c r="DU574" s="4"/>
      <c r="DZ574" s="196"/>
      <c r="EA574" s="196"/>
      <c r="EB574" s="196"/>
      <c r="EC574" s="196"/>
      <c r="ED574" s="196"/>
      <c r="EE574" s="196"/>
    </row>
    <row r="575" spans="49:135" ht="13" x14ac:dyDescent="0.15">
      <c r="AW575" s="196"/>
      <c r="DU575" s="4"/>
      <c r="DZ575" s="196"/>
      <c r="EA575" s="196"/>
      <c r="EB575" s="196"/>
      <c r="EC575" s="196"/>
      <c r="ED575" s="196"/>
      <c r="EE575" s="196"/>
    </row>
    <row r="576" spans="49:135" ht="13" x14ac:dyDescent="0.15">
      <c r="AW576" s="196"/>
      <c r="DU576" s="4"/>
      <c r="DZ576" s="196"/>
      <c r="EA576" s="196"/>
      <c r="EB576" s="196"/>
      <c r="EC576" s="196"/>
      <c r="ED576" s="196"/>
      <c r="EE576" s="196"/>
    </row>
    <row r="577" spans="49:135" ht="13" x14ac:dyDescent="0.15">
      <c r="AW577" s="196"/>
      <c r="DU577" s="4"/>
      <c r="DZ577" s="196"/>
      <c r="EA577" s="196"/>
      <c r="EB577" s="196"/>
      <c r="EC577" s="196"/>
      <c r="ED577" s="196"/>
      <c r="EE577" s="196"/>
    </row>
    <row r="578" spans="49:135" ht="13" x14ac:dyDescent="0.15">
      <c r="AW578" s="196"/>
      <c r="DU578" s="4"/>
      <c r="DZ578" s="196"/>
      <c r="EA578" s="196"/>
      <c r="EB578" s="196"/>
      <c r="EC578" s="196"/>
      <c r="ED578" s="196"/>
      <c r="EE578" s="196"/>
    </row>
    <row r="579" spans="49:135" ht="13" x14ac:dyDescent="0.15">
      <c r="AW579" s="196"/>
      <c r="DU579" s="4"/>
      <c r="DZ579" s="196"/>
      <c r="EA579" s="196"/>
      <c r="EB579" s="196"/>
      <c r="EC579" s="196"/>
      <c r="ED579" s="196"/>
      <c r="EE579" s="196"/>
    </row>
    <row r="580" spans="49:135" ht="13" x14ac:dyDescent="0.15">
      <c r="AW580" s="196"/>
      <c r="DU580" s="4"/>
      <c r="DZ580" s="196"/>
      <c r="EA580" s="196"/>
      <c r="EB580" s="196"/>
      <c r="EC580" s="196"/>
      <c r="ED580" s="196"/>
      <c r="EE580" s="196"/>
    </row>
    <row r="581" spans="49:135" ht="13" x14ac:dyDescent="0.15">
      <c r="AW581" s="196"/>
      <c r="DU581" s="4"/>
      <c r="DZ581" s="196"/>
      <c r="EA581" s="196"/>
      <c r="EB581" s="196"/>
      <c r="EC581" s="196"/>
      <c r="ED581" s="196"/>
      <c r="EE581" s="196"/>
    </row>
    <row r="582" spans="49:135" ht="13" x14ac:dyDescent="0.15">
      <c r="AW582" s="196"/>
      <c r="DU582" s="4"/>
      <c r="DZ582" s="196"/>
      <c r="EA582" s="196"/>
      <c r="EB582" s="196"/>
      <c r="EC582" s="196"/>
      <c r="ED582" s="196"/>
      <c r="EE582" s="196"/>
    </row>
    <row r="583" spans="49:135" ht="13" x14ac:dyDescent="0.15">
      <c r="AW583" s="196"/>
      <c r="DU583" s="4"/>
      <c r="DZ583" s="196"/>
      <c r="EA583" s="196"/>
      <c r="EB583" s="196"/>
      <c r="EC583" s="196"/>
      <c r="ED583" s="196"/>
      <c r="EE583" s="196"/>
    </row>
    <row r="584" spans="49:135" ht="13" x14ac:dyDescent="0.15">
      <c r="AW584" s="196"/>
      <c r="DU584" s="4"/>
      <c r="DZ584" s="196"/>
      <c r="EA584" s="196"/>
      <c r="EB584" s="196"/>
      <c r="EC584" s="196"/>
      <c r="ED584" s="196"/>
      <c r="EE584" s="196"/>
    </row>
    <row r="585" spans="49:135" ht="13" x14ac:dyDescent="0.15">
      <c r="AW585" s="196"/>
      <c r="DU585" s="4"/>
      <c r="DZ585" s="196"/>
      <c r="EA585" s="196"/>
      <c r="EB585" s="196"/>
      <c r="EC585" s="196"/>
      <c r="ED585" s="196"/>
      <c r="EE585" s="196"/>
    </row>
    <row r="586" spans="49:135" ht="13" x14ac:dyDescent="0.15">
      <c r="AW586" s="196"/>
      <c r="DU586" s="4"/>
      <c r="DZ586" s="196"/>
      <c r="EA586" s="196"/>
      <c r="EB586" s="196"/>
      <c r="EC586" s="196"/>
      <c r="ED586" s="196"/>
      <c r="EE586" s="196"/>
    </row>
    <row r="587" spans="49:135" ht="13" x14ac:dyDescent="0.15">
      <c r="AW587" s="196"/>
      <c r="DU587" s="4"/>
      <c r="DZ587" s="196"/>
      <c r="EA587" s="196"/>
      <c r="EB587" s="196"/>
      <c r="EC587" s="196"/>
      <c r="ED587" s="196"/>
      <c r="EE587" s="196"/>
    </row>
    <row r="588" spans="49:135" ht="13" x14ac:dyDescent="0.15">
      <c r="AW588" s="196"/>
      <c r="DU588" s="4"/>
      <c r="DZ588" s="196"/>
      <c r="EA588" s="196"/>
      <c r="EB588" s="196"/>
      <c r="EC588" s="196"/>
      <c r="ED588" s="196"/>
      <c r="EE588" s="196"/>
    </row>
    <row r="589" spans="49:135" ht="13" x14ac:dyDescent="0.15">
      <c r="AW589" s="196"/>
      <c r="DU589" s="4"/>
      <c r="DZ589" s="196"/>
      <c r="EA589" s="196"/>
      <c r="EB589" s="196"/>
      <c r="EC589" s="196"/>
      <c r="ED589" s="196"/>
      <c r="EE589" s="196"/>
    </row>
    <row r="590" spans="49:135" ht="13" x14ac:dyDescent="0.15">
      <c r="AW590" s="196"/>
      <c r="DU590" s="4"/>
      <c r="DZ590" s="196"/>
      <c r="EA590" s="196"/>
      <c r="EB590" s="196"/>
      <c r="EC590" s="196"/>
      <c r="ED590" s="196"/>
      <c r="EE590" s="196"/>
    </row>
    <row r="591" spans="49:135" ht="13" x14ac:dyDescent="0.15">
      <c r="AW591" s="196"/>
      <c r="DU591" s="4"/>
      <c r="DZ591" s="196"/>
      <c r="EA591" s="196"/>
      <c r="EB591" s="196"/>
      <c r="EC591" s="196"/>
      <c r="ED591" s="196"/>
      <c r="EE591" s="196"/>
    </row>
    <row r="592" spans="49:135" ht="13" x14ac:dyDescent="0.15">
      <c r="AW592" s="196"/>
      <c r="DU592" s="4"/>
      <c r="DZ592" s="196"/>
      <c r="EA592" s="196"/>
      <c r="EB592" s="196"/>
      <c r="EC592" s="196"/>
      <c r="ED592" s="196"/>
      <c r="EE592" s="196"/>
    </row>
    <row r="593" spans="49:135" ht="13" x14ac:dyDescent="0.15">
      <c r="AW593" s="196"/>
      <c r="DU593" s="4"/>
      <c r="DZ593" s="196"/>
      <c r="EA593" s="196"/>
      <c r="EB593" s="196"/>
      <c r="EC593" s="196"/>
      <c r="ED593" s="196"/>
      <c r="EE593" s="196"/>
    </row>
    <row r="594" spans="49:135" ht="13" x14ac:dyDescent="0.15">
      <c r="AW594" s="196"/>
      <c r="DU594" s="4"/>
      <c r="DZ594" s="196"/>
      <c r="EA594" s="196"/>
      <c r="EB594" s="196"/>
      <c r="EC594" s="196"/>
      <c r="ED594" s="196"/>
      <c r="EE594" s="196"/>
    </row>
    <row r="595" spans="49:135" ht="13" x14ac:dyDescent="0.15">
      <c r="AW595" s="196"/>
      <c r="DU595" s="4"/>
      <c r="DZ595" s="196"/>
      <c r="EA595" s="196"/>
      <c r="EB595" s="196"/>
      <c r="EC595" s="196"/>
      <c r="ED595" s="196"/>
      <c r="EE595" s="196"/>
    </row>
    <row r="596" spans="49:135" ht="13" x14ac:dyDescent="0.15">
      <c r="AW596" s="196"/>
      <c r="DU596" s="4"/>
      <c r="DZ596" s="196"/>
      <c r="EA596" s="196"/>
      <c r="EB596" s="196"/>
      <c r="EC596" s="196"/>
      <c r="ED596" s="196"/>
      <c r="EE596" s="196"/>
    </row>
    <row r="597" spans="49:135" ht="13" x14ac:dyDescent="0.15">
      <c r="AW597" s="196"/>
      <c r="DU597" s="4"/>
      <c r="DZ597" s="196"/>
      <c r="EA597" s="196"/>
      <c r="EB597" s="196"/>
      <c r="EC597" s="196"/>
      <c r="ED597" s="196"/>
      <c r="EE597" s="196"/>
    </row>
    <row r="598" spans="49:135" ht="13" x14ac:dyDescent="0.15">
      <c r="AW598" s="196"/>
      <c r="DU598" s="4"/>
      <c r="DZ598" s="196"/>
      <c r="EA598" s="196"/>
      <c r="EB598" s="196"/>
      <c r="EC598" s="196"/>
      <c r="ED598" s="196"/>
      <c r="EE598" s="196"/>
    </row>
    <row r="599" spans="49:135" ht="13" x14ac:dyDescent="0.15">
      <c r="AW599" s="196"/>
      <c r="DU599" s="4"/>
      <c r="DZ599" s="196"/>
      <c r="EA599" s="196"/>
      <c r="EB599" s="196"/>
      <c r="EC599" s="196"/>
      <c r="ED599" s="196"/>
      <c r="EE599" s="196"/>
    </row>
    <row r="600" spans="49:135" ht="13" x14ac:dyDescent="0.15">
      <c r="AW600" s="196"/>
      <c r="DU600" s="4"/>
      <c r="DZ600" s="196"/>
      <c r="EA600" s="196"/>
      <c r="EB600" s="196"/>
      <c r="EC600" s="196"/>
      <c r="ED600" s="196"/>
      <c r="EE600" s="196"/>
    </row>
    <row r="601" spans="49:135" ht="13" x14ac:dyDescent="0.15">
      <c r="AW601" s="196"/>
      <c r="DU601" s="4"/>
      <c r="DZ601" s="196"/>
      <c r="EA601" s="196"/>
      <c r="EB601" s="196"/>
      <c r="EC601" s="196"/>
      <c r="ED601" s="196"/>
      <c r="EE601" s="196"/>
    </row>
    <row r="602" spans="49:135" ht="13" x14ac:dyDescent="0.15">
      <c r="AW602" s="196"/>
      <c r="DU602" s="4"/>
      <c r="DZ602" s="196"/>
      <c r="EA602" s="196"/>
      <c r="EB602" s="196"/>
      <c r="EC602" s="196"/>
      <c r="ED602" s="196"/>
      <c r="EE602" s="196"/>
    </row>
    <row r="603" spans="49:135" ht="13" x14ac:dyDescent="0.15">
      <c r="AW603" s="196"/>
      <c r="DU603" s="4"/>
      <c r="DZ603" s="196"/>
      <c r="EA603" s="196"/>
      <c r="EB603" s="196"/>
      <c r="EC603" s="196"/>
      <c r="ED603" s="196"/>
      <c r="EE603" s="196"/>
    </row>
    <row r="604" spans="49:135" ht="13" x14ac:dyDescent="0.15">
      <c r="AW604" s="196"/>
      <c r="DU604" s="4"/>
      <c r="DZ604" s="196"/>
      <c r="EA604" s="196"/>
      <c r="EB604" s="196"/>
      <c r="EC604" s="196"/>
      <c r="ED604" s="196"/>
      <c r="EE604" s="196"/>
    </row>
    <row r="605" spans="49:135" ht="13" x14ac:dyDescent="0.15">
      <c r="AW605" s="196"/>
      <c r="DU605" s="4"/>
      <c r="DZ605" s="196"/>
      <c r="EA605" s="196"/>
      <c r="EB605" s="196"/>
      <c r="EC605" s="196"/>
      <c r="ED605" s="196"/>
      <c r="EE605" s="196"/>
    </row>
    <row r="606" spans="49:135" ht="13" x14ac:dyDescent="0.15">
      <c r="AW606" s="196"/>
      <c r="DU606" s="4"/>
      <c r="DZ606" s="196"/>
      <c r="EA606" s="196"/>
      <c r="EB606" s="196"/>
      <c r="EC606" s="196"/>
      <c r="ED606" s="196"/>
      <c r="EE606" s="196"/>
    </row>
    <row r="607" spans="49:135" ht="13" x14ac:dyDescent="0.15">
      <c r="AW607" s="196"/>
      <c r="DU607" s="4"/>
      <c r="DZ607" s="196"/>
      <c r="EA607" s="196"/>
      <c r="EB607" s="196"/>
      <c r="EC607" s="196"/>
      <c r="ED607" s="196"/>
      <c r="EE607" s="196"/>
    </row>
    <row r="608" spans="49:135" ht="13" x14ac:dyDescent="0.15">
      <c r="AW608" s="196"/>
      <c r="DU608" s="4"/>
      <c r="DZ608" s="196"/>
      <c r="EA608" s="196"/>
      <c r="EB608" s="196"/>
      <c r="EC608" s="196"/>
      <c r="ED608" s="196"/>
      <c r="EE608" s="196"/>
    </row>
    <row r="609" spans="49:135" ht="13" x14ac:dyDescent="0.15">
      <c r="AW609" s="196"/>
      <c r="DU609" s="4"/>
      <c r="DZ609" s="196"/>
      <c r="EA609" s="196"/>
      <c r="EB609" s="196"/>
      <c r="EC609" s="196"/>
      <c r="ED609" s="196"/>
      <c r="EE609" s="196"/>
    </row>
    <row r="610" spans="49:135" ht="13" x14ac:dyDescent="0.15">
      <c r="AW610" s="196"/>
      <c r="DU610" s="4"/>
      <c r="DZ610" s="196"/>
      <c r="EA610" s="196"/>
      <c r="EB610" s="196"/>
      <c r="EC610" s="196"/>
      <c r="ED610" s="196"/>
      <c r="EE610" s="196"/>
    </row>
    <row r="611" spans="49:135" ht="13" x14ac:dyDescent="0.15">
      <c r="AW611" s="196"/>
      <c r="DU611" s="4"/>
      <c r="DZ611" s="196"/>
      <c r="EA611" s="196"/>
      <c r="EB611" s="196"/>
      <c r="EC611" s="196"/>
      <c r="ED611" s="196"/>
      <c r="EE611" s="196"/>
    </row>
    <row r="612" spans="49:135" ht="13" x14ac:dyDescent="0.15">
      <c r="AW612" s="196"/>
      <c r="DU612" s="4"/>
      <c r="DZ612" s="196"/>
      <c r="EA612" s="196"/>
      <c r="EB612" s="196"/>
      <c r="EC612" s="196"/>
      <c r="ED612" s="196"/>
      <c r="EE612" s="196"/>
    </row>
    <row r="613" spans="49:135" ht="13" x14ac:dyDescent="0.15">
      <c r="AW613" s="196"/>
      <c r="DU613" s="4"/>
      <c r="DZ613" s="196"/>
      <c r="EA613" s="196"/>
      <c r="EB613" s="196"/>
      <c r="EC613" s="196"/>
      <c r="ED613" s="196"/>
      <c r="EE613" s="196"/>
    </row>
    <row r="614" spans="49:135" ht="13" x14ac:dyDescent="0.15">
      <c r="AW614" s="196"/>
      <c r="DU614" s="4"/>
      <c r="DZ614" s="196"/>
      <c r="EA614" s="196"/>
      <c r="EB614" s="196"/>
      <c r="EC614" s="196"/>
      <c r="ED614" s="196"/>
      <c r="EE614" s="196"/>
    </row>
    <row r="615" spans="49:135" ht="13" x14ac:dyDescent="0.15">
      <c r="AW615" s="196"/>
      <c r="DU615" s="4"/>
      <c r="DZ615" s="196"/>
      <c r="EA615" s="196"/>
      <c r="EB615" s="196"/>
      <c r="EC615" s="196"/>
      <c r="ED615" s="196"/>
      <c r="EE615" s="196"/>
    </row>
    <row r="616" spans="49:135" ht="13" x14ac:dyDescent="0.15">
      <c r="AW616" s="196"/>
      <c r="DU616" s="4"/>
      <c r="DZ616" s="196"/>
      <c r="EA616" s="196"/>
      <c r="EB616" s="196"/>
      <c r="EC616" s="196"/>
      <c r="ED616" s="196"/>
      <c r="EE616" s="196"/>
    </row>
    <row r="617" spans="49:135" ht="13" x14ac:dyDescent="0.15">
      <c r="AW617" s="196"/>
      <c r="DU617" s="4"/>
      <c r="DZ617" s="196"/>
      <c r="EA617" s="196"/>
      <c r="EB617" s="196"/>
      <c r="EC617" s="196"/>
      <c r="ED617" s="196"/>
      <c r="EE617" s="196"/>
    </row>
    <row r="618" spans="49:135" ht="13" x14ac:dyDescent="0.15">
      <c r="AW618" s="196"/>
      <c r="DU618" s="4"/>
      <c r="DZ618" s="196"/>
      <c r="EA618" s="196"/>
      <c r="EB618" s="196"/>
      <c r="EC618" s="196"/>
      <c r="ED618" s="196"/>
      <c r="EE618" s="196"/>
    </row>
    <row r="619" spans="49:135" ht="13" x14ac:dyDescent="0.15">
      <c r="AW619" s="196"/>
      <c r="DU619" s="4"/>
      <c r="DZ619" s="196"/>
      <c r="EA619" s="196"/>
      <c r="EB619" s="196"/>
      <c r="EC619" s="196"/>
      <c r="ED619" s="196"/>
      <c r="EE619" s="196"/>
    </row>
    <row r="620" spans="49:135" ht="13" x14ac:dyDescent="0.15">
      <c r="AW620" s="196"/>
      <c r="DU620" s="4"/>
      <c r="DZ620" s="196"/>
      <c r="EA620" s="196"/>
      <c r="EB620" s="196"/>
      <c r="EC620" s="196"/>
      <c r="ED620" s="196"/>
      <c r="EE620" s="196"/>
    </row>
    <row r="621" spans="49:135" ht="13" x14ac:dyDescent="0.15">
      <c r="AW621" s="196"/>
      <c r="DU621" s="4"/>
      <c r="DZ621" s="196"/>
      <c r="EA621" s="196"/>
      <c r="EB621" s="196"/>
      <c r="EC621" s="196"/>
      <c r="ED621" s="196"/>
      <c r="EE621" s="196"/>
    </row>
    <row r="622" spans="49:135" ht="13" x14ac:dyDescent="0.15">
      <c r="AW622" s="196"/>
      <c r="DU622" s="4"/>
      <c r="DZ622" s="196"/>
      <c r="EA622" s="196"/>
      <c r="EB622" s="196"/>
      <c r="EC622" s="196"/>
      <c r="ED622" s="196"/>
      <c r="EE622" s="196"/>
    </row>
    <row r="623" spans="49:135" ht="13" x14ac:dyDescent="0.15">
      <c r="AW623" s="196"/>
      <c r="DU623" s="4"/>
      <c r="DZ623" s="196"/>
      <c r="EA623" s="196"/>
      <c r="EB623" s="196"/>
      <c r="EC623" s="196"/>
      <c r="ED623" s="196"/>
      <c r="EE623" s="196"/>
    </row>
    <row r="624" spans="49:135" ht="13" x14ac:dyDescent="0.15">
      <c r="AW624" s="196"/>
      <c r="DU624" s="4"/>
      <c r="DZ624" s="196"/>
      <c r="EA624" s="196"/>
      <c r="EB624" s="196"/>
      <c r="EC624" s="196"/>
      <c r="ED624" s="196"/>
      <c r="EE624" s="196"/>
    </row>
    <row r="625" spans="49:135" ht="13" x14ac:dyDescent="0.15">
      <c r="AW625" s="196"/>
      <c r="DU625" s="4"/>
      <c r="DZ625" s="196"/>
      <c r="EA625" s="196"/>
      <c r="EB625" s="196"/>
      <c r="EC625" s="196"/>
      <c r="ED625" s="196"/>
      <c r="EE625" s="196"/>
    </row>
    <row r="626" spans="49:135" ht="13" x14ac:dyDescent="0.15">
      <c r="AW626" s="196"/>
      <c r="DU626" s="4"/>
      <c r="DZ626" s="196"/>
      <c r="EA626" s="196"/>
      <c r="EB626" s="196"/>
      <c r="EC626" s="196"/>
      <c r="ED626" s="196"/>
      <c r="EE626" s="196"/>
    </row>
    <row r="627" spans="49:135" ht="13" x14ac:dyDescent="0.15">
      <c r="AW627" s="196"/>
      <c r="DU627" s="4"/>
      <c r="DZ627" s="196"/>
      <c r="EA627" s="196"/>
      <c r="EB627" s="196"/>
      <c r="EC627" s="196"/>
      <c r="ED627" s="196"/>
      <c r="EE627" s="196"/>
    </row>
    <row r="628" spans="49:135" ht="13" x14ac:dyDescent="0.15">
      <c r="AW628" s="196"/>
      <c r="DU628" s="4"/>
      <c r="DZ628" s="196"/>
      <c r="EA628" s="196"/>
      <c r="EB628" s="196"/>
      <c r="EC628" s="196"/>
      <c r="ED628" s="196"/>
      <c r="EE628" s="196"/>
    </row>
    <row r="629" spans="49:135" ht="13" x14ac:dyDescent="0.15">
      <c r="AW629" s="196"/>
      <c r="DU629" s="4"/>
      <c r="DZ629" s="196"/>
      <c r="EA629" s="196"/>
      <c r="EB629" s="196"/>
      <c r="EC629" s="196"/>
      <c r="ED629" s="196"/>
      <c r="EE629" s="196"/>
    </row>
    <row r="630" spans="49:135" ht="13" x14ac:dyDescent="0.15">
      <c r="AW630" s="196"/>
      <c r="DU630" s="4"/>
      <c r="DZ630" s="196"/>
      <c r="EA630" s="196"/>
      <c r="EB630" s="196"/>
      <c r="EC630" s="196"/>
      <c r="ED630" s="196"/>
      <c r="EE630" s="196"/>
    </row>
    <row r="631" spans="49:135" ht="13" x14ac:dyDescent="0.15">
      <c r="AW631" s="196"/>
      <c r="DU631" s="4"/>
      <c r="DZ631" s="196"/>
      <c r="EA631" s="196"/>
      <c r="EB631" s="196"/>
      <c r="EC631" s="196"/>
      <c r="ED631" s="196"/>
      <c r="EE631" s="196"/>
    </row>
    <row r="632" spans="49:135" ht="13" x14ac:dyDescent="0.15">
      <c r="AW632" s="196"/>
      <c r="DU632" s="4"/>
      <c r="DZ632" s="196"/>
      <c r="EA632" s="196"/>
      <c r="EB632" s="196"/>
      <c r="EC632" s="196"/>
      <c r="ED632" s="196"/>
      <c r="EE632" s="196"/>
    </row>
    <row r="633" spans="49:135" ht="13" x14ac:dyDescent="0.15">
      <c r="AW633" s="196"/>
      <c r="DU633" s="4"/>
      <c r="DZ633" s="196"/>
      <c r="EA633" s="196"/>
      <c r="EB633" s="196"/>
      <c r="EC633" s="196"/>
      <c r="ED633" s="196"/>
      <c r="EE633" s="196"/>
    </row>
    <row r="634" spans="49:135" ht="13" x14ac:dyDescent="0.15">
      <c r="AW634" s="196"/>
      <c r="DU634" s="4"/>
      <c r="DZ634" s="196"/>
      <c r="EA634" s="196"/>
      <c r="EB634" s="196"/>
      <c r="EC634" s="196"/>
      <c r="ED634" s="196"/>
      <c r="EE634" s="196"/>
    </row>
    <row r="635" spans="49:135" ht="13" x14ac:dyDescent="0.15">
      <c r="AW635" s="196"/>
      <c r="DU635" s="4"/>
      <c r="DZ635" s="196"/>
      <c r="EA635" s="196"/>
      <c r="EB635" s="196"/>
      <c r="EC635" s="196"/>
      <c r="ED635" s="196"/>
      <c r="EE635" s="196"/>
    </row>
    <row r="636" spans="49:135" ht="13" x14ac:dyDescent="0.15">
      <c r="AW636" s="196"/>
      <c r="DU636" s="4"/>
      <c r="DZ636" s="196"/>
      <c r="EA636" s="196"/>
      <c r="EB636" s="196"/>
      <c r="EC636" s="196"/>
      <c r="ED636" s="196"/>
      <c r="EE636" s="196"/>
    </row>
    <row r="637" spans="49:135" ht="13" x14ac:dyDescent="0.15">
      <c r="AW637" s="196"/>
      <c r="DU637" s="4"/>
      <c r="DZ637" s="196"/>
      <c r="EA637" s="196"/>
      <c r="EB637" s="196"/>
      <c r="EC637" s="196"/>
      <c r="ED637" s="196"/>
      <c r="EE637" s="196"/>
    </row>
    <row r="638" spans="49:135" ht="13" x14ac:dyDescent="0.15">
      <c r="AW638" s="196"/>
      <c r="DU638" s="4"/>
      <c r="DZ638" s="196"/>
      <c r="EA638" s="196"/>
      <c r="EB638" s="196"/>
      <c r="EC638" s="196"/>
      <c r="ED638" s="196"/>
      <c r="EE638" s="196"/>
    </row>
    <row r="639" spans="49:135" ht="13" x14ac:dyDescent="0.15">
      <c r="AW639" s="196"/>
      <c r="DU639" s="4"/>
      <c r="DZ639" s="196"/>
      <c r="EA639" s="196"/>
      <c r="EB639" s="196"/>
      <c r="EC639" s="196"/>
      <c r="ED639" s="196"/>
      <c r="EE639" s="196"/>
    </row>
    <row r="640" spans="49:135" ht="13" x14ac:dyDescent="0.15">
      <c r="AW640" s="196"/>
      <c r="DU640" s="4"/>
      <c r="DZ640" s="196"/>
      <c r="EA640" s="196"/>
      <c r="EB640" s="196"/>
      <c r="EC640" s="196"/>
      <c r="ED640" s="196"/>
      <c r="EE640" s="196"/>
    </row>
    <row r="641" spans="49:135" ht="13" x14ac:dyDescent="0.15">
      <c r="AW641" s="196"/>
      <c r="DU641" s="4"/>
      <c r="DZ641" s="196"/>
      <c r="EA641" s="196"/>
      <c r="EB641" s="196"/>
      <c r="EC641" s="196"/>
      <c r="ED641" s="196"/>
      <c r="EE641" s="196"/>
    </row>
    <row r="642" spans="49:135" ht="13" x14ac:dyDescent="0.15">
      <c r="AW642" s="196"/>
      <c r="DU642" s="4"/>
      <c r="DZ642" s="196"/>
      <c r="EA642" s="196"/>
      <c r="EB642" s="196"/>
      <c r="EC642" s="196"/>
      <c r="ED642" s="196"/>
      <c r="EE642" s="196"/>
    </row>
    <row r="643" spans="49:135" ht="13" x14ac:dyDescent="0.15">
      <c r="AW643" s="196"/>
      <c r="DU643" s="4"/>
      <c r="DZ643" s="196"/>
      <c r="EA643" s="196"/>
      <c r="EB643" s="196"/>
      <c r="EC643" s="196"/>
      <c r="ED643" s="196"/>
      <c r="EE643" s="196"/>
    </row>
    <row r="644" spans="49:135" ht="13" x14ac:dyDescent="0.15">
      <c r="AW644" s="196"/>
      <c r="DU644" s="4"/>
      <c r="DZ644" s="196"/>
      <c r="EA644" s="196"/>
      <c r="EB644" s="196"/>
      <c r="EC644" s="196"/>
      <c r="ED644" s="196"/>
      <c r="EE644" s="196"/>
    </row>
    <row r="645" spans="49:135" ht="13" x14ac:dyDescent="0.15">
      <c r="AW645" s="196"/>
      <c r="DU645" s="4"/>
      <c r="DZ645" s="196"/>
      <c r="EA645" s="196"/>
      <c r="EB645" s="196"/>
      <c r="EC645" s="196"/>
      <c r="ED645" s="196"/>
      <c r="EE645" s="196"/>
    </row>
    <row r="646" spans="49:135" ht="13" x14ac:dyDescent="0.15">
      <c r="AW646" s="196"/>
      <c r="DU646" s="4"/>
      <c r="DZ646" s="196"/>
      <c r="EA646" s="196"/>
      <c r="EB646" s="196"/>
      <c r="EC646" s="196"/>
      <c r="ED646" s="196"/>
      <c r="EE646" s="196"/>
    </row>
    <row r="647" spans="49:135" ht="13" x14ac:dyDescent="0.15">
      <c r="AW647" s="196"/>
      <c r="DU647" s="4"/>
      <c r="DZ647" s="196"/>
      <c r="EA647" s="196"/>
      <c r="EB647" s="196"/>
      <c r="EC647" s="196"/>
      <c r="ED647" s="196"/>
      <c r="EE647" s="196"/>
    </row>
    <row r="648" spans="49:135" ht="13" x14ac:dyDescent="0.15">
      <c r="AW648" s="196"/>
      <c r="DU648" s="4"/>
      <c r="DZ648" s="196"/>
      <c r="EA648" s="196"/>
      <c r="EB648" s="196"/>
      <c r="EC648" s="196"/>
      <c r="ED648" s="196"/>
      <c r="EE648" s="196"/>
    </row>
    <row r="649" spans="49:135" ht="13" x14ac:dyDescent="0.15">
      <c r="AW649" s="196"/>
      <c r="DU649" s="4"/>
      <c r="DZ649" s="196"/>
      <c r="EA649" s="196"/>
      <c r="EB649" s="196"/>
      <c r="EC649" s="196"/>
      <c r="ED649" s="196"/>
      <c r="EE649" s="196"/>
    </row>
    <row r="650" spans="49:135" ht="13" x14ac:dyDescent="0.15">
      <c r="AW650" s="196"/>
      <c r="DU650" s="4"/>
      <c r="DZ650" s="196"/>
      <c r="EA650" s="196"/>
      <c r="EB650" s="196"/>
      <c r="EC650" s="196"/>
      <c r="ED650" s="196"/>
      <c r="EE650" s="196"/>
    </row>
    <row r="651" spans="49:135" ht="13" x14ac:dyDescent="0.15">
      <c r="AW651" s="196"/>
      <c r="DU651" s="4"/>
      <c r="DZ651" s="196"/>
      <c r="EA651" s="196"/>
      <c r="EB651" s="196"/>
      <c r="EC651" s="196"/>
      <c r="ED651" s="196"/>
      <c r="EE651" s="196"/>
    </row>
    <row r="652" spans="49:135" ht="13" x14ac:dyDescent="0.15">
      <c r="AW652" s="196"/>
      <c r="DU652" s="4"/>
      <c r="DZ652" s="196"/>
      <c r="EA652" s="196"/>
      <c r="EB652" s="196"/>
      <c r="EC652" s="196"/>
      <c r="ED652" s="196"/>
      <c r="EE652" s="196"/>
    </row>
    <row r="653" spans="49:135" ht="13" x14ac:dyDescent="0.15">
      <c r="AW653" s="196"/>
      <c r="DU653" s="4"/>
      <c r="DZ653" s="196"/>
      <c r="EA653" s="196"/>
      <c r="EB653" s="196"/>
      <c r="EC653" s="196"/>
      <c r="ED653" s="196"/>
      <c r="EE653" s="196"/>
    </row>
    <row r="654" spans="49:135" ht="13" x14ac:dyDescent="0.15">
      <c r="AW654" s="196"/>
      <c r="DU654" s="4"/>
      <c r="DZ654" s="196"/>
      <c r="EA654" s="196"/>
      <c r="EB654" s="196"/>
      <c r="EC654" s="196"/>
      <c r="ED654" s="196"/>
      <c r="EE654" s="196"/>
    </row>
    <row r="655" spans="49:135" ht="13" x14ac:dyDescent="0.15">
      <c r="AW655" s="196"/>
      <c r="DU655" s="4"/>
      <c r="DZ655" s="196"/>
      <c r="EA655" s="196"/>
      <c r="EB655" s="196"/>
      <c r="EC655" s="196"/>
      <c r="ED655" s="196"/>
      <c r="EE655" s="196"/>
    </row>
    <row r="656" spans="49:135" ht="13" x14ac:dyDescent="0.15">
      <c r="AW656" s="196"/>
      <c r="DU656" s="4"/>
      <c r="DZ656" s="196"/>
      <c r="EA656" s="196"/>
      <c r="EB656" s="196"/>
      <c r="EC656" s="196"/>
      <c r="ED656" s="196"/>
      <c r="EE656" s="196"/>
    </row>
    <row r="657" spans="49:135" ht="13" x14ac:dyDescent="0.15">
      <c r="AW657" s="196"/>
      <c r="DU657" s="4"/>
      <c r="DZ657" s="196"/>
      <c r="EA657" s="196"/>
      <c r="EB657" s="196"/>
      <c r="EC657" s="196"/>
      <c r="ED657" s="196"/>
      <c r="EE657" s="196"/>
    </row>
    <row r="658" spans="49:135" ht="13" x14ac:dyDescent="0.15">
      <c r="AW658" s="196"/>
      <c r="DU658" s="4"/>
      <c r="DZ658" s="196"/>
      <c r="EA658" s="196"/>
      <c r="EB658" s="196"/>
      <c r="EC658" s="196"/>
      <c r="ED658" s="196"/>
      <c r="EE658" s="196"/>
    </row>
    <row r="659" spans="49:135" ht="13" x14ac:dyDescent="0.15">
      <c r="AW659" s="196"/>
      <c r="DU659" s="4"/>
      <c r="DZ659" s="196"/>
      <c r="EA659" s="196"/>
      <c r="EB659" s="196"/>
      <c r="EC659" s="196"/>
      <c r="ED659" s="196"/>
      <c r="EE659" s="196"/>
    </row>
    <row r="660" spans="49:135" ht="13" x14ac:dyDescent="0.15">
      <c r="AW660" s="196"/>
      <c r="DU660" s="4"/>
      <c r="DZ660" s="196"/>
      <c r="EA660" s="196"/>
      <c r="EB660" s="196"/>
      <c r="EC660" s="196"/>
      <c r="ED660" s="196"/>
      <c r="EE660" s="196"/>
    </row>
    <row r="661" spans="49:135" ht="13" x14ac:dyDescent="0.15">
      <c r="AW661" s="196"/>
      <c r="DU661" s="4"/>
      <c r="DZ661" s="196"/>
      <c r="EA661" s="196"/>
      <c r="EB661" s="196"/>
      <c r="EC661" s="196"/>
      <c r="ED661" s="196"/>
      <c r="EE661" s="196"/>
    </row>
    <row r="662" spans="49:135" ht="13" x14ac:dyDescent="0.15">
      <c r="AW662" s="196"/>
      <c r="DU662" s="4"/>
      <c r="DZ662" s="196"/>
      <c r="EA662" s="196"/>
      <c r="EB662" s="196"/>
      <c r="EC662" s="196"/>
      <c r="ED662" s="196"/>
      <c r="EE662" s="196"/>
    </row>
    <row r="663" spans="49:135" ht="13" x14ac:dyDescent="0.15">
      <c r="AW663" s="196"/>
      <c r="DU663" s="4"/>
      <c r="DZ663" s="196"/>
      <c r="EA663" s="196"/>
      <c r="EB663" s="196"/>
      <c r="EC663" s="196"/>
      <c r="ED663" s="196"/>
      <c r="EE663" s="196"/>
    </row>
    <row r="664" spans="49:135" ht="13" x14ac:dyDescent="0.15">
      <c r="AW664" s="196"/>
      <c r="DU664" s="4"/>
      <c r="DZ664" s="196"/>
      <c r="EA664" s="196"/>
      <c r="EB664" s="196"/>
      <c r="EC664" s="196"/>
      <c r="ED664" s="196"/>
      <c r="EE664" s="196"/>
    </row>
    <row r="665" spans="49:135" ht="13" x14ac:dyDescent="0.15">
      <c r="AW665" s="196"/>
      <c r="DU665" s="4"/>
      <c r="DZ665" s="196"/>
      <c r="EA665" s="196"/>
      <c r="EB665" s="196"/>
      <c r="EC665" s="196"/>
      <c r="ED665" s="196"/>
      <c r="EE665" s="196"/>
    </row>
    <row r="666" spans="49:135" ht="13" x14ac:dyDescent="0.15">
      <c r="AW666" s="196"/>
      <c r="DU666" s="4"/>
      <c r="DZ666" s="196"/>
      <c r="EA666" s="196"/>
      <c r="EB666" s="196"/>
      <c r="EC666" s="196"/>
      <c r="ED666" s="196"/>
      <c r="EE666" s="196"/>
    </row>
    <row r="667" spans="49:135" ht="13" x14ac:dyDescent="0.15">
      <c r="AW667" s="196"/>
      <c r="DU667" s="4"/>
      <c r="DZ667" s="196"/>
      <c r="EA667" s="196"/>
      <c r="EB667" s="196"/>
      <c r="EC667" s="196"/>
      <c r="ED667" s="196"/>
      <c r="EE667" s="196"/>
    </row>
    <row r="668" spans="49:135" ht="13" x14ac:dyDescent="0.15">
      <c r="AW668" s="196"/>
      <c r="DU668" s="4"/>
      <c r="DZ668" s="196"/>
      <c r="EA668" s="196"/>
      <c r="EB668" s="196"/>
      <c r="EC668" s="196"/>
      <c r="ED668" s="196"/>
      <c r="EE668" s="196"/>
    </row>
    <row r="669" spans="49:135" ht="13" x14ac:dyDescent="0.15">
      <c r="AW669" s="196"/>
      <c r="DU669" s="4"/>
      <c r="DZ669" s="196"/>
      <c r="EA669" s="196"/>
      <c r="EB669" s="196"/>
      <c r="EC669" s="196"/>
      <c r="ED669" s="196"/>
      <c r="EE669" s="196"/>
    </row>
    <row r="670" spans="49:135" ht="13" x14ac:dyDescent="0.15">
      <c r="AW670" s="196"/>
      <c r="DU670" s="4"/>
      <c r="DZ670" s="196"/>
      <c r="EA670" s="196"/>
      <c r="EB670" s="196"/>
      <c r="EC670" s="196"/>
      <c r="ED670" s="196"/>
      <c r="EE670" s="196"/>
    </row>
    <row r="671" spans="49:135" ht="13" x14ac:dyDescent="0.15">
      <c r="AW671" s="196"/>
      <c r="DU671" s="4"/>
      <c r="DZ671" s="196"/>
      <c r="EA671" s="196"/>
      <c r="EB671" s="196"/>
      <c r="EC671" s="196"/>
      <c r="ED671" s="196"/>
      <c r="EE671" s="196"/>
    </row>
    <row r="672" spans="49:135" ht="13" x14ac:dyDescent="0.15">
      <c r="AW672" s="196"/>
      <c r="DU672" s="4"/>
      <c r="DZ672" s="196"/>
      <c r="EA672" s="196"/>
      <c r="EB672" s="196"/>
      <c r="EC672" s="196"/>
      <c r="ED672" s="196"/>
      <c r="EE672" s="196"/>
    </row>
    <row r="673" spans="49:135" ht="13" x14ac:dyDescent="0.15">
      <c r="AW673" s="196"/>
      <c r="DU673" s="4"/>
      <c r="DZ673" s="196"/>
      <c r="EA673" s="196"/>
      <c r="EB673" s="196"/>
      <c r="EC673" s="196"/>
      <c r="ED673" s="196"/>
      <c r="EE673" s="196"/>
    </row>
    <row r="674" spans="49:135" ht="13" x14ac:dyDescent="0.15">
      <c r="AW674" s="196"/>
      <c r="DU674" s="4"/>
      <c r="DZ674" s="196"/>
      <c r="EA674" s="196"/>
      <c r="EB674" s="196"/>
      <c r="EC674" s="196"/>
      <c r="ED674" s="196"/>
      <c r="EE674" s="196"/>
    </row>
    <row r="675" spans="49:135" ht="13" x14ac:dyDescent="0.15">
      <c r="AW675" s="196"/>
      <c r="DU675" s="4"/>
      <c r="DZ675" s="196"/>
      <c r="EA675" s="196"/>
      <c r="EB675" s="196"/>
      <c r="EC675" s="196"/>
      <c r="ED675" s="196"/>
      <c r="EE675" s="196"/>
    </row>
    <row r="676" spans="49:135" ht="13" x14ac:dyDescent="0.15">
      <c r="AW676" s="196"/>
      <c r="DU676" s="4"/>
      <c r="DZ676" s="196"/>
      <c r="EA676" s="196"/>
      <c r="EB676" s="196"/>
      <c r="EC676" s="196"/>
      <c r="ED676" s="196"/>
      <c r="EE676" s="196"/>
    </row>
    <row r="677" spans="49:135" ht="13" x14ac:dyDescent="0.15">
      <c r="AW677" s="196"/>
      <c r="DU677" s="4"/>
      <c r="DZ677" s="196"/>
      <c r="EA677" s="196"/>
      <c r="EB677" s="196"/>
      <c r="EC677" s="196"/>
      <c r="ED677" s="196"/>
      <c r="EE677" s="196"/>
    </row>
    <row r="678" spans="49:135" ht="13" x14ac:dyDescent="0.15">
      <c r="AW678" s="196"/>
      <c r="DU678" s="4"/>
      <c r="DZ678" s="196"/>
      <c r="EA678" s="196"/>
      <c r="EB678" s="196"/>
      <c r="EC678" s="196"/>
      <c r="ED678" s="196"/>
      <c r="EE678" s="196"/>
    </row>
    <row r="679" spans="49:135" ht="13" x14ac:dyDescent="0.15">
      <c r="AW679" s="196"/>
      <c r="DU679" s="4"/>
      <c r="DZ679" s="196"/>
      <c r="EA679" s="196"/>
      <c r="EB679" s="196"/>
      <c r="EC679" s="196"/>
      <c r="ED679" s="196"/>
      <c r="EE679" s="196"/>
    </row>
    <row r="680" spans="49:135" ht="13" x14ac:dyDescent="0.15">
      <c r="AW680" s="196"/>
      <c r="DU680" s="4"/>
      <c r="DZ680" s="196"/>
      <c r="EA680" s="196"/>
      <c r="EB680" s="196"/>
      <c r="EC680" s="196"/>
      <c r="ED680" s="196"/>
      <c r="EE680" s="196"/>
    </row>
    <row r="681" spans="49:135" ht="13" x14ac:dyDescent="0.15">
      <c r="AW681" s="196"/>
      <c r="DU681" s="4"/>
      <c r="DZ681" s="196"/>
      <c r="EA681" s="196"/>
      <c r="EB681" s="196"/>
      <c r="EC681" s="196"/>
      <c r="ED681" s="196"/>
      <c r="EE681" s="196"/>
    </row>
    <row r="682" spans="49:135" ht="13" x14ac:dyDescent="0.15">
      <c r="AW682" s="196"/>
      <c r="DU682" s="4"/>
      <c r="DZ682" s="196"/>
      <c r="EA682" s="196"/>
      <c r="EB682" s="196"/>
      <c r="EC682" s="196"/>
      <c r="ED682" s="196"/>
      <c r="EE682" s="196"/>
    </row>
    <row r="683" spans="49:135" ht="13" x14ac:dyDescent="0.15">
      <c r="AW683" s="196"/>
      <c r="DU683" s="4"/>
      <c r="DZ683" s="196"/>
      <c r="EA683" s="196"/>
      <c r="EB683" s="196"/>
      <c r="EC683" s="196"/>
      <c r="ED683" s="196"/>
      <c r="EE683" s="196"/>
    </row>
    <row r="684" spans="49:135" ht="13" x14ac:dyDescent="0.15">
      <c r="AW684" s="196"/>
      <c r="DU684" s="4"/>
      <c r="DZ684" s="196"/>
      <c r="EA684" s="196"/>
      <c r="EB684" s="196"/>
      <c r="EC684" s="196"/>
      <c r="ED684" s="196"/>
      <c r="EE684" s="196"/>
    </row>
    <row r="685" spans="49:135" ht="13" x14ac:dyDescent="0.15">
      <c r="AW685" s="196"/>
      <c r="DU685" s="4"/>
      <c r="DZ685" s="196"/>
      <c r="EA685" s="196"/>
      <c r="EB685" s="196"/>
      <c r="EC685" s="196"/>
      <c r="ED685" s="196"/>
      <c r="EE685" s="196"/>
    </row>
    <row r="686" spans="49:135" ht="13" x14ac:dyDescent="0.15">
      <c r="AW686" s="196"/>
      <c r="DU686" s="4"/>
      <c r="DZ686" s="196"/>
      <c r="EA686" s="196"/>
      <c r="EB686" s="196"/>
      <c r="EC686" s="196"/>
      <c r="ED686" s="196"/>
      <c r="EE686" s="196"/>
    </row>
    <row r="687" spans="49:135" ht="13" x14ac:dyDescent="0.15">
      <c r="AW687" s="196"/>
      <c r="DU687" s="4"/>
      <c r="DZ687" s="196"/>
      <c r="EA687" s="196"/>
      <c r="EB687" s="196"/>
      <c r="EC687" s="196"/>
      <c r="ED687" s="196"/>
      <c r="EE687" s="196"/>
    </row>
    <row r="688" spans="49:135" ht="13" x14ac:dyDescent="0.15">
      <c r="AW688" s="196"/>
      <c r="DU688" s="4"/>
      <c r="DZ688" s="196"/>
      <c r="EA688" s="196"/>
      <c r="EB688" s="196"/>
      <c r="EC688" s="196"/>
      <c r="ED688" s="196"/>
      <c r="EE688" s="196"/>
    </row>
    <row r="689" spans="49:135" ht="13" x14ac:dyDescent="0.15">
      <c r="AW689" s="196"/>
      <c r="DU689" s="4"/>
      <c r="DZ689" s="196"/>
      <c r="EA689" s="196"/>
      <c r="EB689" s="196"/>
      <c r="EC689" s="196"/>
      <c r="ED689" s="196"/>
      <c r="EE689" s="196"/>
    </row>
    <row r="690" spans="49:135" ht="13" x14ac:dyDescent="0.15">
      <c r="AW690" s="196"/>
      <c r="DU690" s="4"/>
      <c r="DZ690" s="196"/>
      <c r="EA690" s="196"/>
      <c r="EB690" s="196"/>
      <c r="EC690" s="196"/>
      <c r="ED690" s="196"/>
      <c r="EE690" s="196"/>
    </row>
    <row r="691" spans="49:135" ht="13" x14ac:dyDescent="0.15">
      <c r="AW691" s="196"/>
      <c r="DU691" s="4"/>
      <c r="DZ691" s="196"/>
      <c r="EA691" s="196"/>
      <c r="EB691" s="196"/>
      <c r="EC691" s="196"/>
      <c r="ED691" s="196"/>
      <c r="EE691" s="196"/>
    </row>
    <row r="692" spans="49:135" ht="13" x14ac:dyDescent="0.15">
      <c r="AW692" s="196"/>
      <c r="DU692" s="4"/>
      <c r="DZ692" s="196"/>
      <c r="EA692" s="196"/>
      <c r="EB692" s="196"/>
      <c r="EC692" s="196"/>
      <c r="ED692" s="196"/>
      <c r="EE692" s="196"/>
    </row>
    <row r="693" spans="49:135" ht="13" x14ac:dyDescent="0.15">
      <c r="AW693" s="196"/>
      <c r="DU693" s="4"/>
      <c r="DZ693" s="196"/>
      <c r="EA693" s="196"/>
      <c r="EB693" s="196"/>
      <c r="EC693" s="196"/>
      <c r="ED693" s="196"/>
      <c r="EE693" s="196"/>
    </row>
    <row r="694" spans="49:135" ht="13" x14ac:dyDescent="0.15">
      <c r="AW694" s="196"/>
      <c r="DU694" s="4"/>
      <c r="DZ694" s="196"/>
      <c r="EA694" s="196"/>
      <c r="EB694" s="196"/>
      <c r="EC694" s="196"/>
      <c r="ED694" s="196"/>
      <c r="EE694" s="196"/>
    </row>
    <row r="695" spans="49:135" ht="13" x14ac:dyDescent="0.15">
      <c r="AW695" s="196"/>
      <c r="DU695" s="4"/>
      <c r="DZ695" s="196"/>
      <c r="EA695" s="196"/>
      <c r="EB695" s="196"/>
      <c r="EC695" s="196"/>
      <c r="ED695" s="196"/>
      <c r="EE695" s="196"/>
    </row>
    <row r="696" spans="49:135" ht="13" x14ac:dyDescent="0.15">
      <c r="AW696" s="196"/>
      <c r="DU696" s="4"/>
      <c r="DZ696" s="196"/>
      <c r="EA696" s="196"/>
      <c r="EB696" s="196"/>
      <c r="EC696" s="196"/>
      <c r="ED696" s="196"/>
      <c r="EE696" s="196"/>
    </row>
    <row r="697" spans="49:135" ht="13" x14ac:dyDescent="0.15">
      <c r="AW697" s="196"/>
      <c r="DU697" s="4"/>
      <c r="DZ697" s="196"/>
      <c r="EA697" s="196"/>
      <c r="EB697" s="196"/>
      <c r="EC697" s="196"/>
      <c r="ED697" s="196"/>
      <c r="EE697" s="196"/>
    </row>
    <row r="698" spans="49:135" ht="13" x14ac:dyDescent="0.15">
      <c r="AW698" s="196"/>
      <c r="DU698" s="4"/>
      <c r="DZ698" s="196"/>
      <c r="EA698" s="196"/>
      <c r="EB698" s="196"/>
      <c r="EC698" s="196"/>
      <c r="ED698" s="196"/>
      <c r="EE698" s="196"/>
    </row>
    <row r="699" spans="49:135" ht="13" x14ac:dyDescent="0.15">
      <c r="AW699" s="196"/>
      <c r="DU699" s="4"/>
      <c r="DZ699" s="196"/>
      <c r="EA699" s="196"/>
      <c r="EB699" s="196"/>
      <c r="EC699" s="196"/>
      <c r="ED699" s="196"/>
      <c r="EE699" s="196"/>
    </row>
    <row r="700" spans="49:135" ht="13" x14ac:dyDescent="0.15">
      <c r="AW700" s="196"/>
      <c r="DU700" s="4"/>
      <c r="DZ700" s="196"/>
      <c r="EA700" s="196"/>
      <c r="EB700" s="196"/>
      <c r="EC700" s="196"/>
      <c r="ED700" s="196"/>
      <c r="EE700" s="196"/>
    </row>
    <row r="701" spans="49:135" ht="13" x14ac:dyDescent="0.15">
      <c r="AW701" s="196"/>
      <c r="DU701" s="4"/>
      <c r="DZ701" s="196"/>
      <c r="EA701" s="196"/>
      <c r="EB701" s="196"/>
      <c r="EC701" s="196"/>
      <c r="ED701" s="196"/>
      <c r="EE701" s="196"/>
    </row>
    <row r="702" spans="49:135" ht="13" x14ac:dyDescent="0.15">
      <c r="AW702" s="196"/>
      <c r="DU702" s="4"/>
      <c r="DZ702" s="196"/>
      <c r="EA702" s="196"/>
      <c r="EB702" s="196"/>
      <c r="EC702" s="196"/>
      <c r="ED702" s="196"/>
      <c r="EE702" s="196"/>
    </row>
    <row r="703" spans="49:135" ht="13" x14ac:dyDescent="0.15">
      <c r="AW703" s="196"/>
      <c r="DU703" s="4"/>
      <c r="DZ703" s="196"/>
      <c r="EA703" s="196"/>
      <c r="EB703" s="196"/>
      <c r="EC703" s="196"/>
      <c r="ED703" s="196"/>
      <c r="EE703" s="196"/>
    </row>
    <row r="704" spans="49:135" ht="13" x14ac:dyDescent="0.15">
      <c r="AW704" s="196"/>
      <c r="DU704" s="4"/>
      <c r="DZ704" s="196"/>
      <c r="EA704" s="196"/>
      <c r="EB704" s="196"/>
      <c r="EC704" s="196"/>
      <c r="ED704" s="196"/>
      <c r="EE704" s="196"/>
    </row>
    <row r="705" spans="49:135" ht="13" x14ac:dyDescent="0.15">
      <c r="AW705" s="196"/>
      <c r="DU705" s="4"/>
      <c r="DZ705" s="196"/>
      <c r="EA705" s="196"/>
      <c r="EB705" s="196"/>
      <c r="EC705" s="196"/>
      <c r="ED705" s="196"/>
      <c r="EE705" s="196"/>
    </row>
    <row r="706" spans="49:135" ht="13" x14ac:dyDescent="0.15">
      <c r="AW706" s="196"/>
      <c r="DU706" s="4"/>
      <c r="DZ706" s="196"/>
      <c r="EA706" s="196"/>
      <c r="EB706" s="196"/>
      <c r="EC706" s="196"/>
      <c r="ED706" s="196"/>
      <c r="EE706" s="196"/>
    </row>
    <row r="707" spans="49:135" ht="13" x14ac:dyDescent="0.15">
      <c r="AW707" s="196"/>
      <c r="DU707" s="4"/>
      <c r="DZ707" s="196"/>
      <c r="EA707" s="196"/>
      <c r="EB707" s="196"/>
      <c r="EC707" s="196"/>
      <c r="ED707" s="196"/>
      <c r="EE707" s="196"/>
    </row>
    <row r="708" spans="49:135" ht="13" x14ac:dyDescent="0.15">
      <c r="AW708" s="196"/>
      <c r="DU708" s="4"/>
      <c r="DZ708" s="196"/>
      <c r="EA708" s="196"/>
      <c r="EB708" s="196"/>
      <c r="EC708" s="196"/>
      <c r="ED708" s="196"/>
      <c r="EE708" s="196"/>
    </row>
    <row r="709" spans="49:135" ht="13" x14ac:dyDescent="0.15">
      <c r="AW709" s="196"/>
      <c r="DU709" s="4"/>
      <c r="DZ709" s="196"/>
      <c r="EA709" s="196"/>
      <c r="EB709" s="196"/>
      <c r="EC709" s="196"/>
      <c r="ED709" s="196"/>
      <c r="EE709" s="196"/>
    </row>
    <row r="710" spans="49:135" ht="13" x14ac:dyDescent="0.15">
      <c r="AW710" s="196"/>
      <c r="DU710" s="4"/>
      <c r="DZ710" s="196"/>
      <c r="EA710" s="196"/>
      <c r="EB710" s="196"/>
      <c r="EC710" s="196"/>
      <c r="ED710" s="196"/>
      <c r="EE710" s="196"/>
    </row>
    <row r="711" spans="49:135" ht="13" x14ac:dyDescent="0.15">
      <c r="AW711" s="196"/>
      <c r="DU711" s="4"/>
      <c r="DZ711" s="196"/>
      <c r="EA711" s="196"/>
      <c r="EB711" s="196"/>
      <c r="EC711" s="196"/>
      <c r="ED711" s="196"/>
      <c r="EE711" s="196"/>
    </row>
    <row r="712" spans="49:135" ht="13" x14ac:dyDescent="0.15">
      <c r="AW712" s="196"/>
      <c r="DU712" s="4"/>
      <c r="DZ712" s="196"/>
      <c r="EA712" s="196"/>
      <c r="EB712" s="196"/>
      <c r="EC712" s="196"/>
      <c r="ED712" s="196"/>
      <c r="EE712" s="196"/>
    </row>
    <row r="713" spans="49:135" ht="13" x14ac:dyDescent="0.15">
      <c r="AW713" s="196"/>
      <c r="DU713" s="4"/>
      <c r="DZ713" s="196"/>
      <c r="EA713" s="196"/>
      <c r="EB713" s="196"/>
      <c r="EC713" s="196"/>
      <c r="ED713" s="196"/>
      <c r="EE713" s="196"/>
    </row>
    <row r="714" spans="49:135" ht="13" x14ac:dyDescent="0.15">
      <c r="AW714" s="196"/>
      <c r="DU714" s="4"/>
      <c r="DZ714" s="196"/>
      <c r="EA714" s="196"/>
      <c r="EB714" s="196"/>
      <c r="EC714" s="196"/>
      <c r="ED714" s="196"/>
      <c r="EE714" s="196"/>
    </row>
    <row r="715" spans="49:135" ht="13" x14ac:dyDescent="0.15">
      <c r="AW715" s="196"/>
      <c r="DU715" s="4"/>
      <c r="DZ715" s="196"/>
      <c r="EA715" s="196"/>
      <c r="EB715" s="196"/>
      <c r="EC715" s="196"/>
      <c r="ED715" s="196"/>
      <c r="EE715" s="196"/>
    </row>
    <row r="716" spans="49:135" ht="13" x14ac:dyDescent="0.15">
      <c r="AW716" s="196"/>
      <c r="DU716" s="4"/>
      <c r="DZ716" s="196"/>
      <c r="EA716" s="196"/>
      <c r="EB716" s="196"/>
      <c r="EC716" s="196"/>
      <c r="ED716" s="196"/>
      <c r="EE716" s="196"/>
    </row>
    <row r="717" spans="49:135" ht="13" x14ac:dyDescent="0.15">
      <c r="AW717" s="196"/>
      <c r="DU717" s="4"/>
      <c r="DZ717" s="196"/>
      <c r="EA717" s="196"/>
      <c r="EB717" s="196"/>
      <c r="EC717" s="196"/>
      <c r="ED717" s="196"/>
      <c r="EE717" s="196"/>
    </row>
    <row r="718" spans="49:135" ht="13" x14ac:dyDescent="0.15">
      <c r="AW718" s="196"/>
      <c r="DU718" s="4"/>
      <c r="DZ718" s="196"/>
      <c r="EA718" s="196"/>
      <c r="EB718" s="196"/>
      <c r="EC718" s="196"/>
      <c r="ED718" s="196"/>
      <c r="EE718" s="196"/>
    </row>
    <row r="719" spans="49:135" ht="13" x14ac:dyDescent="0.15">
      <c r="AW719" s="196"/>
      <c r="DU719" s="4"/>
      <c r="DZ719" s="196"/>
      <c r="EA719" s="196"/>
      <c r="EB719" s="196"/>
      <c r="EC719" s="196"/>
      <c r="ED719" s="196"/>
      <c r="EE719" s="196"/>
    </row>
    <row r="720" spans="49:135" ht="13" x14ac:dyDescent="0.15">
      <c r="AW720" s="196"/>
      <c r="DU720" s="4"/>
      <c r="DZ720" s="196"/>
      <c r="EA720" s="196"/>
      <c r="EB720" s="196"/>
      <c r="EC720" s="196"/>
      <c r="ED720" s="196"/>
      <c r="EE720" s="196"/>
    </row>
    <row r="721" spans="49:135" ht="13" x14ac:dyDescent="0.15">
      <c r="AW721" s="196"/>
      <c r="DU721" s="4"/>
      <c r="DZ721" s="196"/>
      <c r="EA721" s="196"/>
      <c r="EB721" s="196"/>
      <c r="EC721" s="196"/>
      <c r="ED721" s="196"/>
      <c r="EE721" s="196"/>
    </row>
    <row r="722" spans="49:135" ht="13" x14ac:dyDescent="0.15">
      <c r="AW722" s="196"/>
      <c r="DU722" s="4"/>
      <c r="DZ722" s="196"/>
      <c r="EA722" s="196"/>
      <c r="EB722" s="196"/>
      <c r="EC722" s="196"/>
      <c r="ED722" s="196"/>
      <c r="EE722" s="196"/>
    </row>
    <row r="723" spans="49:135" ht="13" x14ac:dyDescent="0.15">
      <c r="AW723" s="196"/>
      <c r="DU723" s="4"/>
      <c r="DZ723" s="196"/>
      <c r="EA723" s="196"/>
      <c r="EB723" s="196"/>
      <c r="EC723" s="196"/>
      <c r="ED723" s="196"/>
      <c r="EE723" s="196"/>
    </row>
    <row r="724" spans="49:135" ht="13" x14ac:dyDescent="0.15">
      <c r="AW724" s="196"/>
      <c r="DU724" s="4"/>
      <c r="DZ724" s="196"/>
      <c r="EA724" s="196"/>
      <c r="EB724" s="196"/>
      <c r="EC724" s="196"/>
      <c r="ED724" s="196"/>
      <c r="EE724" s="196"/>
    </row>
    <row r="725" spans="49:135" ht="13" x14ac:dyDescent="0.15">
      <c r="AW725" s="196"/>
      <c r="DU725" s="4"/>
      <c r="DZ725" s="196"/>
      <c r="EA725" s="196"/>
      <c r="EB725" s="196"/>
      <c r="EC725" s="196"/>
      <c r="ED725" s="196"/>
      <c r="EE725" s="196"/>
    </row>
    <row r="726" spans="49:135" ht="13" x14ac:dyDescent="0.15">
      <c r="AW726" s="196"/>
      <c r="DU726" s="4"/>
      <c r="DZ726" s="196"/>
      <c r="EA726" s="196"/>
      <c r="EB726" s="196"/>
      <c r="EC726" s="196"/>
      <c r="ED726" s="196"/>
      <c r="EE726" s="196"/>
    </row>
    <row r="727" spans="49:135" ht="13" x14ac:dyDescent="0.15">
      <c r="AW727" s="196"/>
      <c r="DU727" s="4"/>
      <c r="DZ727" s="196"/>
      <c r="EA727" s="196"/>
      <c r="EB727" s="196"/>
      <c r="EC727" s="196"/>
      <c r="ED727" s="196"/>
      <c r="EE727" s="196"/>
    </row>
    <row r="728" spans="49:135" ht="13" x14ac:dyDescent="0.15">
      <c r="AW728" s="196"/>
      <c r="DU728" s="4"/>
      <c r="DZ728" s="196"/>
      <c r="EA728" s="196"/>
      <c r="EB728" s="196"/>
      <c r="EC728" s="196"/>
      <c r="ED728" s="196"/>
      <c r="EE728" s="196"/>
    </row>
    <row r="729" spans="49:135" ht="13" x14ac:dyDescent="0.15">
      <c r="AW729" s="196"/>
      <c r="DU729" s="4"/>
      <c r="DZ729" s="196"/>
      <c r="EA729" s="196"/>
      <c r="EB729" s="196"/>
      <c r="EC729" s="196"/>
      <c r="ED729" s="196"/>
      <c r="EE729" s="196"/>
    </row>
    <row r="730" spans="49:135" ht="13" x14ac:dyDescent="0.15">
      <c r="AW730" s="196"/>
      <c r="DU730" s="4"/>
      <c r="DZ730" s="196"/>
      <c r="EA730" s="196"/>
      <c r="EB730" s="196"/>
      <c r="EC730" s="196"/>
      <c r="ED730" s="196"/>
      <c r="EE730" s="196"/>
    </row>
    <row r="731" spans="49:135" ht="13" x14ac:dyDescent="0.15">
      <c r="AW731" s="196"/>
      <c r="DU731" s="4"/>
      <c r="DZ731" s="196"/>
      <c r="EA731" s="196"/>
      <c r="EB731" s="196"/>
      <c r="EC731" s="196"/>
      <c r="ED731" s="196"/>
      <c r="EE731" s="196"/>
    </row>
    <row r="732" spans="49:135" ht="13" x14ac:dyDescent="0.15">
      <c r="AW732" s="196"/>
      <c r="DU732" s="4"/>
      <c r="DZ732" s="196"/>
      <c r="EA732" s="196"/>
      <c r="EB732" s="196"/>
      <c r="EC732" s="196"/>
      <c r="ED732" s="196"/>
      <c r="EE732" s="196"/>
    </row>
    <row r="733" spans="49:135" ht="13" x14ac:dyDescent="0.15">
      <c r="AW733" s="196"/>
      <c r="DU733" s="4"/>
      <c r="DZ733" s="196"/>
      <c r="EA733" s="196"/>
      <c r="EB733" s="196"/>
      <c r="EC733" s="196"/>
      <c r="ED733" s="196"/>
      <c r="EE733" s="196"/>
    </row>
    <row r="734" spans="49:135" ht="13" x14ac:dyDescent="0.15">
      <c r="AW734" s="196"/>
      <c r="DU734" s="4"/>
      <c r="DZ734" s="196"/>
      <c r="EA734" s="196"/>
      <c r="EB734" s="196"/>
      <c r="EC734" s="196"/>
      <c r="ED734" s="196"/>
      <c r="EE734" s="196"/>
    </row>
    <row r="735" spans="49:135" ht="13" x14ac:dyDescent="0.15">
      <c r="AW735" s="196"/>
      <c r="DU735" s="4"/>
      <c r="DZ735" s="196"/>
      <c r="EA735" s="196"/>
      <c r="EB735" s="196"/>
      <c r="EC735" s="196"/>
      <c r="ED735" s="196"/>
      <c r="EE735" s="196"/>
    </row>
    <row r="736" spans="49:135" ht="13" x14ac:dyDescent="0.15">
      <c r="AW736" s="196"/>
      <c r="DU736" s="4"/>
      <c r="DZ736" s="196"/>
      <c r="EA736" s="196"/>
      <c r="EB736" s="196"/>
      <c r="EC736" s="196"/>
      <c r="ED736" s="196"/>
      <c r="EE736" s="196"/>
    </row>
    <row r="737" spans="49:135" ht="13" x14ac:dyDescent="0.15">
      <c r="AW737" s="196"/>
      <c r="DU737" s="4"/>
      <c r="DZ737" s="196"/>
      <c r="EA737" s="196"/>
      <c r="EB737" s="196"/>
      <c r="EC737" s="196"/>
      <c r="ED737" s="196"/>
      <c r="EE737" s="196"/>
    </row>
    <row r="738" spans="49:135" ht="13" x14ac:dyDescent="0.15">
      <c r="AW738" s="196"/>
      <c r="DU738" s="4"/>
      <c r="DZ738" s="196"/>
      <c r="EA738" s="196"/>
      <c r="EB738" s="196"/>
      <c r="EC738" s="196"/>
      <c r="ED738" s="196"/>
      <c r="EE738" s="196"/>
    </row>
    <row r="739" spans="49:135" ht="13" x14ac:dyDescent="0.15">
      <c r="AW739" s="196"/>
      <c r="DU739" s="4"/>
      <c r="DZ739" s="196"/>
      <c r="EA739" s="196"/>
      <c r="EB739" s="196"/>
      <c r="EC739" s="196"/>
      <c r="ED739" s="196"/>
      <c r="EE739" s="196"/>
    </row>
    <row r="740" spans="49:135" ht="13" x14ac:dyDescent="0.15">
      <c r="AW740" s="196"/>
      <c r="DU740" s="4"/>
      <c r="DZ740" s="196"/>
      <c r="EA740" s="196"/>
      <c r="EB740" s="196"/>
      <c r="EC740" s="196"/>
      <c r="ED740" s="196"/>
      <c r="EE740" s="196"/>
    </row>
    <row r="741" spans="49:135" ht="13" x14ac:dyDescent="0.15">
      <c r="AW741" s="196"/>
      <c r="DU741" s="4"/>
      <c r="DZ741" s="196"/>
      <c r="EA741" s="196"/>
      <c r="EB741" s="196"/>
      <c r="EC741" s="196"/>
      <c r="ED741" s="196"/>
      <c r="EE741" s="196"/>
    </row>
    <row r="742" spans="49:135" ht="13" x14ac:dyDescent="0.15">
      <c r="AW742" s="196"/>
      <c r="DU742" s="4"/>
      <c r="DZ742" s="196"/>
      <c r="EA742" s="196"/>
      <c r="EB742" s="196"/>
      <c r="EC742" s="196"/>
      <c r="ED742" s="196"/>
      <c r="EE742" s="196"/>
    </row>
    <row r="743" spans="49:135" ht="13" x14ac:dyDescent="0.15">
      <c r="AW743" s="196"/>
      <c r="DU743" s="4"/>
      <c r="DZ743" s="196"/>
      <c r="EA743" s="196"/>
      <c r="EB743" s="196"/>
      <c r="EC743" s="196"/>
      <c r="ED743" s="196"/>
      <c r="EE743" s="196"/>
    </row>
    <row r="744" spans="49:135" ht="13" x14ac:dyDescent="0.15">
      <c r="AW744" s="196"/>
      <c r="DU744" s="4"/>
      <c r="DZ744" s="196"/>
      <c r="EA744" s="196"/>
      <c r="EB744" s="196"/>
      <c r="EC744" s="196"/>
      <c r="ED744" s="196"/>
      <c r="EE744" s="196"/>
    </row>
    <row r="745" spans="49:135" ht="13" x14ac:dyDescent="0.15">
      <c r="AW745" s="196"/>
      <c r="DU745" s="4"/>
      <c r="DZ745" s="196"/>
      <c r="EA745" s="196"/>
      <c r="EB745" s="196"/>
      <c r="EC745" s="196"/>
      <c r="ED745" s="196"/>
      <c r="EE745" s="196"/>
    </row>
    <row r="746" spans="49:135" ht="13" x14ac:dyDescent="0.15">
      <c r="AW746" s="196"/>
      <c r="DU746" s="4"/>
      <c r="DZ746" s="196"/>
      <c r="EA746" s="196"/>
      <c r="EB746" s="196"/>
      <c r="EC746" s="196"/>
      <c r="ED746" s="196"/>
      <c r="EE746" s="196"/>
    </row>
    <row r="747" spans="49:135" ht="13" x14ac:dyDescent="0.15">
      <c r="AW747" s="196"/>
      <c r="DU747" s="4"/>
      <c r="DZ747" s="196"/>
      <c r="EA747" s="196"/>
      <c r="EB747" s="196"/>
      <c r="EC747" s="196"/>
      <c r="ED747" s="196"/>
      <c r="EE747" s="196"/>
    </row>
    <row r="748" spans="49:135" ht="13" x14ac:dyDescent="0.15">
      <c r="AW748" s="196"/>
      <c r="DU748" s="4"/>
      <c r="DZ748" s="196"/>
      <c r="EA748" s="196"/>
      <c r="EB748" s="196"/>
      <c r="EC748" s="196"/>
      <c r="ED748" s="196"/>
      <c r="EE748" s="196"/>
    </row>
    <row r="749" spans="49:135" ht="13" x14ac:dyDescent="0.15">
      <c r="AW749" s="196"/>
      <c r="DU749" s="4"/>
      <c r="DZ749" s="196"/>
      <c r="EA749" s="196"/>
      <c r="EB749" s="196"/>
      <c r="EC749" s="196"/>
      <c r="ED749" s="196"/>
      <c r="EE749" s="196"/>
    </row>
    <row r="750" spans="49:135" ht="13" x14ac:dyDescent="0.15">
      <c r="AW750" s="196"/>
      <c r="DU750" s="4"/>
      <c r="DZ750" s="196"/>
      <c r="EA750" s="196"/>
      <c r="EB750" s="196"/>
      <c r="EC750" s="196"/>
      <c r="ED750" s="196"/>
      <c r="EE750" s="196"/>
    </row>
    <row r="751" spans="49:135" ht="13" x14ac:dyDescent="0.15">
      <c r="AW751" s="196"/>
      <c r="DU751" s="4"/>
      <c r="DZ751" s="196"/>
      <c r="EA751" s="196"/>
      <c r="EB751" s="196"/>
      <c r="EC751" s="196"/>
      <c r="ED751" s="196"/>
      <c r="EE751" s="196"/>
    </row>
    <row r="752" spans="49:135" ht="13" x14ac:dyDescent="0.15">
      <c r="AW752" s="196"/>
      <c r="DU752" s="4"/>
      <c r="DZ752" s="196"/>
      <c r="EA752" s="196"/>
      <c r="EB752" s="196"/>
      <c r="EC752" s="196"/>
      <c r="ED752" s="196"/>
      <c r="EE752" s="196"/>
    </row>
    <row r="753" spans="49:135" ht="13" x14ac:dyDescent="0.15">
      <c r="AW753" s="196"/>
      <c r="DU753" s="4"/>
      <c r="DZ753" s="196"/>
      <c r="EA753" s="196"/>
      <c r="EB753" s="196"/>
      <c r="EC753" s="196"/>
      <c r="ED753" s="196"/>
      <c r="EE753" s="196"/>
    </row>
    <row r="754" spans="49:135" ht="13" x14ac:dyDescent="0.15">
      <c r="AW754" s="196"/>
      <c r="DU754" s="4"/>
      <c r="DZ754" s="196"/>
      <c r="EA754" s="196"/>
      <c r="EB754" s="196"/>
      <c r="EC754" s="196"/>
      <c r="ED754" s="196"/>
      <c r="EE754" s="196"/>
    </row>
    <row r="755" spans="49:135" ht="13" x14ac:dyDescent="0.15">
      <c r="AW755" s="196"/>
      <c r="DU755" s="4"/>
      <c r="DZ755" s="196"/>
      <c r="EA755" s="196"/>
      <c r="EB755" s="196"/>
      <c r="EC755" s="196"/>
      <c r="ED755" s="196"/>
      <c r="EE755" s="196"/>
    </row>
    <row r="756" spans="49:135" ht="13" x14ac:dyDescent="0.15">
      <c r="AW756" s="196"/>
      <c r="DU756" s="4"/>
      <c r="DZ756" s="196"/>
      <c r="EA756" s="196"/>
      <c r="EB756" s="196"/>
      <c r="EC756" s="196"/>
      <c r="ED756" s="196"/>
      <c r="EE756" s="196"/>
    </row>
    <row r="757" spans="49:135" ht="13" x14ac:dyDescent="0.15">
      <c r="AW757" s="196"/>
      <c r="DU757" s="4"/>
      <c r="DZ757" s="196"/>
      <c r="EA757" s="196"/>
      <c r="EB757" s="196"/>
      <c r="EC757" s="196"/>
      <c r="ED757" s="196"/>
      <c r="EE757" s="196"/>
    </row>
    <row r="758" spans="49:135" ht="13" x14ac:dyDescent="0.15">
      <c r="AW758" s="196"/>
      <c r="DU758" s="4"/>
      <c r="DZ758" s="196"/>
      <c r="EA758" s="196"/>
      <c r="EB758" s="196"/>
      <c r="EC758" s="196"/>
      <c r="ED758" s="196"/>
      <c r="EE758" s="196"/>
    </row>
    <row r="759" spans="49:135" ht="13" x14ac:dyDescent="0.15">
      <c r="AW759" s="196"/>
      <c r="DU759" s="4"/>
      <c r="DZ759" s="196"/>
      <c r="EA759" s="196"/>
      <c r="EB759" s="196"/>
      <c r="EC759" s="196"/>
      <c r="ED759" s="196"/>
      <c r="EE759" s="196"/>
    </row>
    <row r="760" spans="49:135" ht="13" x14ac:dyDescent="0.15">
      <c r="AW760" s="196"/>
      <c r="DU760" s="4"/>
      <c r="DZ760" s="196"/>
      <c r="EA760" s="196"/>
      <c r="EB760" s="196"/>
      <c r="EC760" s="196"/>
      <c r="ED760" s="196"/>
      <c r="EE760" s="196"/>
    </row>
    <row r="761" spans="49:135" ht="13" x14ac:dyDescent="0.15">
      <c r="AW761" s="196"/>
      <c r="DU761" s="4"/>
      <c r="DZ761" s="196"/>
      <c r="EA761" s="196"/>
      <c r="EB761" s="196"/>
      <c r="EC761" s="196"/>
      <c r="ED761" s="196"/>
      <c r="EE761" s="196"/>
    </row>
    <row r="762" spans="49:135" ht="13" x14ac:dyDescent="0.15">
      <c r="AW762" s="196"/>
      <c r="DU762" s="4"/>
      <c r="DZ762" s="196"/>
      <c r="EA762" s="196"/>
      <c r="EB762" s="196"/>
      <c r="EC762" s="196"/>
      <c r="ED762" s="196"/>
      <c r="EE762" s="196"/>
    </row>
    <row r="763" spans="49:135" ht="13" x14ac:dyDescent="0.15">
      <c r="AW763" s="196"/>
      <c r="DU763" s="4"/>
      <c r="DZ763" s="196"/>
      <c r="EA763" s="196"/>
      <c r="EB763" s="196"/>
      <c r="EC763" s="196"/>
      <c r="ED763" s="196"/>
      <c r="EE763" s="196"/>
    </row>
    <row r="764" spans="49:135" ht="13" x14ac:dyDescent="0.15">
      <c r="AW764" s="196"/>
      <c r="DU764" s="4"/>
      <c r="DZ764" s="196"/>
      <c r="EA764" s="196"/>
      <c r="EB764" s="196"/>
      <c r="EC764" s="196"/>
      <c r="ED764" s="196"/>
      <c r="EE764" s="196"/>
    </row>
    <row r="765" spans="49:135" ht="13" x14ac:dyDescent="0.15">
      <c r="AW765" s="196"/>
      <c r="DU765" s="4"/>
      <c r="DZ765" s="196"/>
      <c r="EA765" s="196"/>
      <c r="EB765" s="196"/>
      <c r="EC765" s="196"/>
      <c r="ED765" s="196"/>
      <c r="EE765" s="196"/>
    </row>
    <row r="766" spans="49:135" ht="13" x14ac:dyDescent="0.15">
      <c r="AW766" s="196"/>
      <c r="DU766" s="4"/>
      <c r="DZ766" s="196"/>
      <c r="EA766" s="196"/>
      <c r="EB766" s="196"/>
      <c r="EC766" s="196"/>
      <c r="ED766" s="196"/>
      <c r="EE766" s="196"/>
    </row>
    <row r="767" spans="49:135" ht="13" x14ac:dyDescent="0.15">
      <c r="AW767" s="196"/>
      <c r="DU767" s="4"/>
      <c r="DZ767" s="196"/>
      <c r="EA767" s="196"/>
      <c r="EB767" s="196"/>
      <c r="EC767" s="196"/>
      <c r="ED767" s="196"/>
      <c r="EE767" s="196"/>
    </row>
    <row r="768" spans="49:135" ht="13" x14ac:dyDescent="0.15">
      <c r="AW768" s="196"/>
      <c r="DU768" s="4"/>
      <c r="DZ768" s="196"/>
      <c r="EA768" s="196"/>
      <c r="EB768" s="196"/>
      <c r="EC768" s="196"/>
      <c r="ED768" s="196"/>
      <c r="EE768" s="196"/>
    </row>
    <row r="769" spans="49:135" ht="13" x14ac:dyDescent="0.15">
      <c r="AW769" s="196"/>
      <c r="DU769" s="4"/>
      <c r="DZ769" s="196"/>
      <c r="EA769" s="196"/>
      <c r="EB769" s="196"/>
      <c r="EC769" s="196"/>
      <c r="ED769" s="196"/>
      <c r="EE769" s="196"/>
    </row>
    <row r="770" spans="49:135" ht="13" x14ac:dyDescent="0.15">
      <c r="AW770" s="196"/>
      <c r="DU770" s="4"/>
      <c r="DZ770" s="196"/>
      <c r="EA770" s="196"/>
      <c r="EB770" s="196"/>
      <c r="EC770" s="196"/>
      <c r="ED770" s="196"/>
      <c r="EE770" s="196"/>
    </row>
    <row r="771" spans="49:135" ht="13" x14ac:dyDescent="0.15">
      <c r="AW771" s="196"/>
      <c r="DU771" s="4"/>
      <c r="DZ771" s="196"/>
      <c r="EA771" s="196"/>
      <c r="EB771" s="196"/>
      <c r="EC771" s="196"/>
      <c r="ED771" s="196"/>
      <c r="EE771" s="196"/>
    </row>
    <row r="772" spans="49:135" ht="13" x14ac:dyDescent="0.15">
      <c r="AW772" s="196"/>
      <c r="DU772" s="4"/>
      <c r="DZ772" s="196"/>
      <c r="EA772" s="196"/>
      <c r="EB772" s="196"/>
      <c r="EC772" s="196"/>
      <c r="ED772" s="196"/>
      <c r="EE772" s="196"/>
    </row>
    <row r="773" spans="49:135" ht="13" x14ac:dyDescent="0.15">
      <c r="AW773" s="196"/>
      <c r="DU773" s="4"/>
      <c r="DZ773" s="196"/>
      <c r="EA773" s="196"/>
      <c r="EB773" s="196"/>
      <c r="EC773" s="196"/>
      <c r="ED773" s="196"/>
      <c r="EE773" s="196"/>
    </row>
    <row r="774" spans="49:135" ht="13" x14ac:dyDescent="0.15">
      <c r="AW774" s="196"/>
      <c r="DU774" s="4"/>
      <c r="DZ774" s="196"/>
      <c r="EA774" s="196"/>
      <c r="EB774" s="196"/>
      <c r="EC774" s="196"/>
      <c r="ED774" s="196"/>
      <c r="EE774" s="196"/>
    </row>
    <row r="775" spans="49:135" ht="13" x14ac:dyDescent="0.15">
      <c r="AW775" s="196"/>
      <c r="DU775" s="4"/>
      <c r="DZ775" s="196"/>
      <c r="EA775" s="196"/>
      <c r="EB775" s="196"/>
      <c r="EC775" s="196"/>
      <c r="ED775" s="196"/>
      <c r="EE775" s="196"/>
    </row>
    <row r="776" spans="49:135" ht="13" x14ac:dyDescent="0.15">
      <c r="AW776" s="196"/>
      <c r="DU776" s="4"/>
      <c r="DZ776" s="196"/>
      <c r="EA776" s="196"/>
      <c r="EB776" s="196"/>
      <c r="EC776" s="196"/>
      <c r="ED776" s="196"/>
      <c r="EE776" s="196"/>
    </row>
    <row r="777" spans="49:135" ht="13" x14ac:dyDescent="0.15">
      <c r="AW777" s="196"/>
      <c r="DU777" s="4"/>
      <c r="DZ777" s="196"/>
      <c r="EA777" s="196"/>
      <c r="EB777" s="196"/>
      <c r="EC777" s="196"/>
      <c r="ED777" s="196"/>
      <c r="EE777" s="196"/>
    </row>
    <row r="778" spans="49:135" ht="13" x14ac:dyDescent="0.15">
      <c r="AW778" s="196"/>
      <c r="DU778" s="4"/>
      <c r="DZ778" s="196"/>
      <c r="EA778" s="196"/>
      <c r="EB778" s="196"/>
      <c r="EC778" s="196"/>
      <c r="ED778" s="196"/>
      <c r="EE778" s="196"/>
    </row>
    <row r="779" spans="49:135" ht="13" x14ac:dyDescent="0.15">
      <c r="AW779" s="196"/>
      <c r="DU779" s="4"/>
      <c r="DZ779" s="196"/>
      <c r="EA779" s="196"/>
      <c r="EB779" s="196"/>
      <c r="EC779" s="196"/>
      <c r="ED779" s="196"/>
      <c r="EE779" s="196"/>
    </row>
    <row r="780" spans="49:135" ht="13" x14ac:dyDescent="0.15">
      <c r="AW780" s="196"/>
      <c r="DU780" s="4"/>
      <c r="DZ780" s="196"/>
      <c r="EA780" s="196"/>
      <c r="EB780" s="196"/>
      <c r="EC780" s="196"/>
      <c r="ED780" s="196"/>
      <c r="EE780" s="196"/>
    </row>
    <row r="781" spans="49:135" ht="13" x14ac:dyDescent="0.15">
      <c r="AW781" s="196"/>
      <c r="DU781" s="4"/>
      <c r="DZ781" s="196"/>
      <c r="EA781" s="196"/>
      <c r="EB781" s="196"/>
      <c r="EC781" s="196"/>
      <c r="ED781" s="196"/>
      <c r="EE781" s="196"/>
    </row>
    <row r="782" spans="49:135" ht="13" x14ac:dyDescent="0.15">
      <c r="AW782" s="196"/>
      <c r="DU782" s="4"/>
      <c r="DZ782" s="196"/>
      <c r="EA782" s="196"/>
      <c r="EB782" s="196"/>
      <c r="EC782" s="196"/>
      <c r="ED782" s="196"/>
      <c r="EE782" s="196"/>
    </row>
    <row r="783" spans="49:135" ht="13" x14ac:dyDescent="0.15">
      <c r="AW783" s="196"/>
      <c r="DU783" s="4"/>
      <c r="DZ783" s="196"/>
      <c r="EA783" s="196"/>
      <c r="EB783" s="196"/>
      <c r="EC783" s="196"/>
      <c r="ED783" s="196"/>
      <c r="EE783" s="196"/>
    </row>
    <row r="784" spans="49:135" ht="13" x14ac:dyDescent="0.15">
      <c r="AW784" s="196"/>
      <c r="DU784" s="4"/>
      <c r="DZ784" s="196"/>
      <c r="EA784" s="196"/>
      <c r="EB784" s="196"/>
      <c r="EC784" s="196"/>
      <c r="ED784" s="196"/>
      <c r="EE784" s="196"/>
    </row>
    <row r="785" spans="49:135" ht="13" x14ac:dyDescent="0.15">
      <c r="AW785" s="196"/>
      <c r="DU785" s="4"/>
      <c r="DZ785" s="196"/>
      <c r="EA785" s="196"/>
      <c r="EB785" s="196"/>
      <c r="EC785" s="196"/>
      <c r="ED785" s="196"/>
      <c r="EE785" s="196"/>
    </row>
    <row r="786" spans="49:135" ht="13" x14ac:dyDescent="0.15">
      <c r="AW786" s="196"/>
      <c r="DU786" s="4"/>
      <c r="DZ786" s="196"/>
      <c r="EA786" s="196"/>
      <c r="EB786" s="196"/>
      <c r="EC786" s="196"/>
      <c r="ED786" s="196"/>
      <c r="EE786" s="196"/>
    </row>
    <row r="787" spans="49:135" ht="13" x14ac:dyDescent="0.15">
      <c r="AW787" s="196"/>
      <c r="DU787" s="4"/>
      <c r="DZ787" s="196"/>
      <c r="EA787" s="196"/>
      <c r="EB787" s="196"/>
      <c r="EC787" s="196"/>
      <c r="ED787" s="196"/>
      <c r="EE787" s="196"/>
    </row>
    <row r="788" spans="49:135" ht="13" x14ac:dyDescent="0.15">
      <c r="AW788" s="196"/>
      <c r="DU788" s="4"/>
      <c r="DZ788" s="196"/>
      <c r="EA788" s="196"/>
      <c r="EB788" s="196"/>
      <c r="EC788" s="196"/>
      <c r="ED788" s="196"/>
      <c r="EE788" s="196"/>
    </row>
    <row r="789" spans="49:135" ht="13" x14ac:dyDescent="0.15">
      <c r="AW789" s="196"/>
      <c r="DU789" s="4"/>
      <c r="DZ789" s="196"/>
      <c r="EA789" s="196"/>
      <c r="EB789" s="196"/>
      <c r="EC789" s="196"/>
      <c r="ED789" s="196"/>
      <c r="EE789" s="196"/>
    </row>
    <row r="790" spans="49:135" ht="13" x14ac:dyDescent="0.15">
      <c r="AW790" s="196"/>
      <c r="DU790" s="4"/>
      <c r="DZ790" s="196"/>
      <c r="EA790" s="196"/>
      <c r="EB790" s="196"/>
      <c r="EC790" s="196"/>
      <c r="ED790" s="196"/>
      <c r="EE790" s="196"/>
    </row>
    <row r="791" spans="49:135" ht="13" x14ac:dyDescent="0.15">
      <c r="AW791" s="196"/>
      <c r="DU791" s="4"/>
      <c r="DZ791" s="196"/>
      <c r="EA791" s="196"/>
      <c r="EB791" s="196"/>
      <c r="EC791" s="196"/>
      <c r="ED791" s="196"/>
      <c r="EE791" s="196"/>
    </row>
    <row r="792" spans="49:135" ht="13" x14ac:dyDescent="0.15">
      <c r="AW792" s="196"/>
      <c r="DU792" s="4"/>
      <c r="DZ792" s="196"/>
      <c r="EA792" s="196"/>
      <c r="EB792" s="196"/>
      <c r="EC792" s="196"/>
      <c r="ED792" s="196"/>
      <c r="EE792" s="196"/>
    </row>
    <row r="793" spans="49:135" ht="13" x14ac:dyDescent="0.15">
      <c r="AW793" s="196"/>
      <c r="DU793" s="4"/>
      <c r="DZ793" s="196"/>
      <c r="EA793" s="196"/>
      <c r="EB793" s="196"/>
      <c r="EC793" s="196"/>
      <c r="ED793" s="196"/>
      <c r="EE793" s="196"/>
    </row>
    <row r="794" spans="49:135" ht="13" x14ac:dyDescent="0.15">
      <c r="AW794" s="196"/>
      <c r="DU794" s="4"/>
      <c r="DZ794" s="196"/>
      <c r="EA794" s="196"/>
      <c r="EB794" s="196"/>
      <c r="EC794" s="196"/>
      <c r="ED794" s="196"/>
      <c r="EE794" s="196"/>
    </row>
    <row r="795" spans="49:135" ht="13" x14ac:dyDescent="0.15">
      <c r="AW795" s="196"/>
      <c r="DU795" s="4"/>
      <c r="DZ795" s="196"/>
      <c r="EA795" s="196"/>
      <c r="EB795" s="196"/>
      <c r="EC795" s="196"/>
      <c r="ED795" s="196"/>
      <c r="EE795" s="196"/>
    </row>
    <row r="796" spans="49:135" ht="13" x14ac:dyDescent="0.15">
      <c r="AW796" s="196"/>
      <c r="DU796" s="4"/>
      <c r="DZ796" s="196"/>
      <c r="EA796" s="196"/>
      <c r="EB796" s="196"/>
      <c r="EC796" s="196"/>
      <c r="ED796" s="196"/>
      <c r="EE796" s="196"/>
    </row>
    <row r="797" spans="49:135" ht="13" x14ac:dyDescent="0.15">
      <c r="AW797" s="196"/>
      <c r="DU797" s="4"/>
      <c r="DZ797" s="196"/>
      <c r="EA797" s="196"/>
      <c r="EB797" s="196"/>
      <c r="EC797" s="196"/>
      <c r="ED797" s="196"/>
      <c r="EE797" s="196"/>
    </row>
    <row r="798" spans="49:135" ht="13" x14ac:dyDescent="0.15">
      <c r="AW798" s="196"/>
      <c r="DU798" s="4"/>
      <c r="DZ798" s="196"/>
      <c r="EA798" s="196"/>
      <c r="EB798" s="196"/>
      <c r="EC798" s="196"/>
      <c r="ED798" s="196"/>
      <c r="EE798" s="196"/>
    </row>
    <row r="799" spans="49:135" ht="13" x14ac:dyDescent="0.15">
      <c r="AW799" s="196"/>
      <c r="DU799" s="4"/>
      <c r="DZ799" s="196"/>
      <c r="EA799" s="196"/>
      <c r="EB799" s="196"/>
      <c r="EC799" s="196"/>
      <c r="ED799" s="196"/>
      <c r="EE799" s="196"/>
    </row>
    <row r="800" spans="49:135" ht="13" x14ac:dyDescent="0.15">
      <c r="AW800" s="196"/>
      <c r="DU800" s="4"/>
      <c r="DZ800" s="196"/>
      <c r="EA800" s="196"/>
      <c r="EB800" s="196"/>
      <c r="EC800" s="196"/>
      <c r="ED800" s="196"/>
      <c r="EE800" s="196"/>
    </row>
    <row r="801" spans="49:135" ht="13" x14ac:dyDescent="0.15">
      <c r="AW801" s="196"/>
      <c r="DU801" s="4"/>
      <c r="DZ801" s="196"/>
      <c r="EA801" s="196"/>
      <c r="EB801" s="196"/>
      <c r="EC801" s="196"/>
      <c r="ED801" s="196"/>
      <c r="EE801" s="196"/>
    </row>
    <row r="802" spans="49:135" ht="13" x14ac:dyDescent="0.15">
      <c r="AW802" s="196"/>
      <c r="DU802" s="4"/>
      <c r="DZ802" s="196"/>
      <c r="EA802" s="196"/>
      <c r="EB802" s="196"/>
      <c r="EC802" s="196"/>
      <c r="ED802" s="196"/>
      <c r="EE802" s="196"/>
    </row>
    <row r="803" spans="49:135" ht="13" x14ac:dyDescent="0.15">
      <c r="AW803" s="196"/>
      <c r="DU803" s="4"/>
      <c r="DZ803" s="196"/>
      <c r="EA803" s="196"/>
      <c r="EB803" s="196"/>
      <c r="EC803" s="196"/>
      <c r="ED803" s="196"/>
      <c r="EE803" s="196"/>
    </row>
    <row r="804" spans="49:135" ht="13" x14ac:dyDescent="0.15">
      <c r="AW804" s="196"/>
      <c r="DU804" s="4"/>
      <c r="DZ804" s="196"/>
      <c r="EA804" s="196"/>
      <c r="EB804" s="196"/>
      <c r="EC804" s="196"/>
      <c r="ED804" s="196"/>
      <c r="EE804" s="196"/>
    </row>
    <row r="805" spans="49:135" ht="13" x14ac:dyDescent="0.15">
      <c r="AW805" s="196"/>
      <c r="DU805" s="4"/>
      <c r="DZ805" s="196"/>
      <c r="EA805" s="196"/>
      <c r="EB805" s="196"/>
      <c r="EC805" s="196"/>
      <c r="ED805" s="196"/>
      <c r="EE805" s="196"/>
    </row>
    <row r="806" spans="49:135" ht="13" x14ac:dyDescent="0.15">
      <c r="AW806" s="196"/>
      <c r="DU806" s="4"/>
      <c r="DZ806" s="196"/>
      <c r="EA806" s="196"/>
      <c r="EB806" s="196"/>
      <c r="EC806" s="196"/>
      <c r="ED806" s="196"/>
      <c r="EE806" s="196"/>
    </row>
    <row r="807" spans="49:135" ht="13" x14ac:dyDescent="0.15">
      <c r="AW807" s="196"/>
      <c r="DU807" s="4"/>
      <c r="DZ807" s="196"/>
      <c r="EA807" s="196"/>
      <c r="EB807" s="196"/>
      <c r="EC807" s="196"/>
      <c r="ED807" s="196"/>
      <c r="EE807" s="196"/>
    </row>
    <row r="808" spans="49:135" ht="13" x14ac:dyDescent="0.15">
      <c r="AW808" s="196"/>
      <c r="DU808" s="4"/>
      <c r="DZ808" s="196"/>
      <c r="EA808" s="196"/>
      <c r="EB808" s="196"/>
      <c r="EC808" s="196"/>
      <c r="ED808" s="196"/>
      <c r="EE808" s="196"/>
    </row>
    <row r="809" spans="49:135" ht="13" x14ac:dyDescent="0.15">
      <c r="AW809" s="196"/>
      <c r="DU809" s="4"/>
      <c r="DZ809" s="196"/>
      <c r="EA809" s="196"/>
      <c r="EB809" s="196"/>
      <c r="EC809" s="196"/>
      <c r="ED809" s="196"/>
      <c r="EE809" s="196"/>
    </row>
    <row r="810" spans="49:135" ht="13" x14ac:dyDescent="0.15">
      <c r="AW810" s="196"/>
      <c r="DU810" s="4"/>
      <c r="DZ810" s="196"/>
      <c r="EA810" s="196"/>
      <c r="EB810" s="196"/>
      <c r="EC810" s="196"/>
      <c r="ED810" s="196"/>
      <c r="EE810" s="196"/>
    </row>
    <row r="811" spans="49:135" ht="13" x14ac:dyDescent="0.15">
      <c r="AW811" s="196"/>
      <c r="DU811" s="4"/>
      <c r="DZ811" s="196"/>
      <c r="EA811" s="196"/>
      <c r="EB811" s="196"/>
      <c r="EC811" s="196"/>
      <c r="ED811" s="196"/>
      <c r="EE811" s="196"/>
    </row>
    <row r="812" spans="49:135" ht="13" x14ac:dyDescent="0.15">
      <c r="AW812" s="196"/>
      <c r="DU812" s="4"/>
      <c r="DZ812" s="196"/>
      <c r="EA812" s="196"/>
      <c r="EB812" s="196"/>
      <c r="EC812" s="196"/>
      <c r="ED812" s="196"/>
      <c r="EE812" s="196"/>
    </row>
    <row r="813" spans="49:135" ht="13" x14ac:dyDescent="0.15">
      <c r="AW813" s="196"/>
      <c r="DU813" s="4"/>
      <c r="DZ813" s="196"/>
      <c r="EA813" s="196"/>
      <c r="EB813" s="196"/>
      <c r="EC813" s="196"/>
      <c r="ED813" s="196"/>
      <c r="EE813" s="196"/>
    </row>
    <row r="814" spans="49:135" ht="13" x14ac:dyDescent="0.15">
      <c r="AW814" s="196"/>
      <c r="DU814" s="4"/>
      <c r="DZ814" s="196"/>
      <c r="EA814" s="196"/>
      <c r="EB814" s="196"/>
      <c r="EC814" s="196"/>
      <c r="ED814" s="196"/>
      <c r="EE814" s="196"/>
    </row>
    <row r="815" spans="49:135" ht="13" x14ac:dyDescent="0.15">
      <c r="AW815" s="196"/>
      <c r="DU815" s="4"/>
      <c r="DZ815" s="196"/>
      <c r="EA815" s="196"/>
      <c r="EB815" s="196"/>
      <c r="EC815" s="196"/>
      <c r="ED815" s="196"/>
      <c r="EE815" s="196"/>
    </row>
    <row r="816" spans="49:135" ht="13" x14ac:dyDescent="0.15">
      <c r="AW816" s="196"/>
      <c r="DU816" s="4"/>
      <c r="DZ816" s="196"/>
      <c r="EA816" s="196"/>
      <c r="EB816" s="196"/>
      <c r="EC816" s="196"/>
      <c r="ED816" s="196"/>
      <c r="EE816" s="196"/>
    </row>
    <row r="817" spans="49:135" ht="13" x14ac:dyDescent="0.15">
      <c r="AW817" s="196"/>
      <c r="DU817" s="4"/>
      <c r="DZ817" s="196"/>
      <c r="EA817" s="196"/>
      <c r="EB817" s="196"/>
      <c r="EC817" s="196"/>
      <c r="ED817" s="196"/>
      <c r="EE817" s="196"/>
    </row>
    <row r="818" spans="49:135" ht="13" x14ac:dyDescent="0.15">
      <c r="AW818" s="196"/>
      <c r="DU818" s="4"/>
      <c r="DZ818" s="196"/>
      <c r="EA818" s="196"/>
      <c r="EB818" s="196"/>
      <c r="EC818" s="196"/>
      <c r="ED818" s="196"/>
      <c r="EE818" s="196"/>
    </row>
    <row r="819" spans="49:135" ht="13" x14ac:dyDescent="0.15">
      <c r="AW819" s="196"/>
      <c r="DU819" s="4"/>
      <c r="DZ819" s="196"/>
      <c r="EA819" s="196"/>
      <c r="EB819" s="196"/>
      <c r="EC819" s="196"/>
      <c r="ED819" s="196"/>
      <c r="EE819" s="196"/>
    </row>
    <row r="820" spans="49:135" ht="13" x14ac:dyDescent="0.15">
      <c r="AW820" s="196"/>
      <c r="DU820" s="4"/>
      <c r="DZ820" s="196"/>
      <c r="EA820" s="196"/>
      <c r="EB820" s="196"/>
      <c r="EC820" s="196"/>
      <c r="ED820" s="196"/>
      <c r="EE820" s="196"/>
    </row>
    <row r="821" spans="49:135" ht="13" x14ac:dyDescent="0.15">
      <c r="AW821" s="196"/>
      <c r="DU821" s="4"/>
      <c r="DZ821" s="196"/>
      <c r="EA821" s="196"/>
      <c r="EB821" s="196"/>
      <c r="EC821" s="196"/>
      <c r="ED821" s="196"/>
      <c r="EE821" s="196"/>
    </row>
    <row r="822" spans="49:135" ht="13" x14ac:dyDescent="0.15">
      <c r="AW822" s="196"/>
      <c r="DU822" s="4"/>
      <c r="DZ822" s="196"/>
      <c r="EA822" s="196"/>
      <c r="EB822" s="196"/>
      <c r="EC822" s="196"/>
      <c r="ED822" s="196"/>
      <c r="EE822" s="196"/>
    </row>
    <row r="823" spans="49:135" ht="13" x14ac:dyDescent="0.15">
      <c r="AW823" s="196"/>
      <c r="DU823" s="4"/>
      <c r="DZ823" s="196"/>
      <c r="EA823" s="196"/>
      <c r="EB823" s="196"/>
      <c r="EC823" s="196"/>
      <c r="ED823" s="196"/>
      <c r="EE823" s="196"/>
    </row>
    <row r="824" spans="49:135" ht="13" x14ac:dyDescent="0.15">
      <c r="AW824" s="196"/>
      <c r="DU824" s="4"/>
      <c r="DZ824" s="196"/>
      <c r="EA824" s="196"/>
      <c r="EB824" s="196"/>
      <c r="EC824" s="196"/>
      <c r="ED824" s="196"/>
      <c r="EE824" s="196"/>
    </row>
    <row r="825" spans="49:135" ht="13" x14ac:dyDescent="0.15">
      <c r="AW825" s="196"/>
      <c r="DU825" s="4"/>
      <c r="DZ825" s="196"/>
      <c r="EA825" s="196"/>
      <c r="EB825" s="196"/>
      <c r="EC825" s="196"/>
      <c r="ED825" s="196"/>
      <c r="EE825" s="196"/>
    </row>
    <row r="826" spans="49:135" ht="13" x14ac:dyDescent="0.15">
      <c r="AW826" s="196"/>
      <c r="DU826" s="4"/>
      <c r="DZ826" s="196"/>
      <c r="EA826" s="196"/>
      <c r="EB826" s="196"/>
      <c r="EC826" s="196"/>
      <c r="ED826" s="196"/>
      <c r="EE826" s="196"/>
    </row>
    <row r="827" spans="49:135" ht="13" x14ac:dyDescent="0.15">
      <c r="AW827" s="196"/>
      <c r="DU827" s="4"/>
      <c r="DZ827" s="196"/>
      <c r="EA827" s="196"/>
      <c r="EB827" s="196"/>
      <c r="EC827" s="196"/>
      <c r="ED827" s="196"/>
      <c r="EE827" s="196"/>
    </row>
    <row r="828" spans="49:135" ht="13" x14ac:dyDescent="0.15">
      <c r="AW828" s="196"/>
      <c r="DU828" s="4"/>
      <c r="DZ828" s="196"/>
      <c r="EA828" s="196"/>
      <c r="EB828" s="196"/>
      <c r="EC828" s="196"/>
      <c r="ED828" s="196"/>
      <c r="EE828" s="196"/>
    </row>
    <row r="829" spans="49:135" ht="13" x14ac:dyDescent="0.15">
      <c r="AW829" s="196"/>
      <c r="DU829" s="4"/>
      <c r="DZ829" s="196"/>
      <c r="EA829" s="196"/>
      <c r="EB829" s="196"/>
      <c r="EC829" s="196"/>
      <c r="ED829" s="196"/>
      <c r="EE829" s="196"/>
    </row>
    <row r="830" spans="49:135" ht="13" x14ac:dyDescent="0.15">
      <c r="AW830" s="196"/>
      <c r="DU830" s="4"/>
      <c r="DZ830" s="196"/>
      <c r="EA830" s="196"/>
      <c r="EB830" s="196"/>
      <c r="EC830" s="196"/>
      <c r="ED830" s="196"/>
      <c r="EE830" s="196"/>
    </row>
    <row r="831" spans="49:135" ht="13" x14ac:dyDescent="0.15">
      <c r="AW831" s="196"/>
      <c r="DU831" s="4"/>
      <c r="DZ831" s="196"/>
      <c r="EA831" s="196"/>
      <c r="EB831" s="196"/>
      <c r="EC831" s="196"/>
      <c r="ED831" s="196"/>
      <c r="EE831" s="196"/>
    </row>
    <row r="832" spans="49:135" ht="13" x14ac:dyDescent="0.15">
      <c r="AW832" s="196"/>
      <c r="DU832" s="4"/>
      <c r="DZ832" s="196"/>
      <c r="EA832" s="196"/>
      <c r="EB832" s="196"/>
      <c r="EC832" s="196"/>
      <c r="ED832" s="196"/>
      <c r="EE832" s="196"/>
    </row>
    <row r="833" spans="49:135" ht="13" x14ac:dyDescent="0.15">
      <c r="AW833" s="196"/>
      <c r="DU833" s="4"/>
      <c r="DZ833" s="196"/>
      <c r="EA833" s="196"/>
      <c r="EB833" s="196"/>
      <c r="EC833" s="196"/>
      <c r="ED833" s="196"/>
      <c r="EE833" s="196"/>
    </row>
    <row r="834" spans="49:135" ht="13" x14ac:dyDescent="0.15">
      <c r="AW834" s="196"/>
      <c r="DU834" s="4"/>
      <c r="DZ834" s="196"/>
      <c r="EA834" s="196"/>
      <c r="EB834" s="196"/>
      <c r="EC834" s="196"/>
      <c r="ED834" s="196"/>
      <c r="EE834" s="196"/>
    </row>
    <row r="835" spans="49:135" ht="13" x14ac:dyDescent="0.15">
      <c r="AW835" s="196"/>
      <c r="DU835" s="4"/>
      <c r="DZ835" s="196"/>
      <c r="EA835" s="196"/>
      <c r="EB835" s="196"/>
      <c r="EC835" s="196"/>
      <c r="ED835" s="196"/>
      <c r="EE835" s="196"/>
    </row>
    <row r="836" spans="49:135" ht="13" x14ac:dyDescent="0.15">
      <c r="AW836" s="196"/>
      <c r="DU836" s="4"/>
      <c r="DZ836" s="196"/>
      <c r="EA836" s="196"/>
      <c r="EB836" s="196"/>
      <c r="EC836" s="196"/>
      <c r="ED836" s="196"/>
      <c r="EE836" s="196"/>
    </row>
    <row r="837" spans="49:135" ht="13" x14ac:dyDescent="0.15">
      <c r="AW837" s="196"/>
      <c r="DU837" s="4"/>
      <c r="DZ837" s="196"/>
      <c r="EA837" s="196"/>
      <c r="EB837" s="196"/>
      <c r="EC837" s="196"/>
      <c r="ED837" s="196"/>
      <c r="EE837" s="196"/>
    </row>
    <row r="838" spans="49:135" ht="13" x14ac:dyDescent="0.15">
      <c r="AW838" s="196"/>
      <c r="DU838" s="4"/>
      <c r="DZ838" s="196"/>
      <c r="EA838" s="196"/>
      <c r="EB838" s="196"/>
      <c r="EC838" s="196"/>
      <c r="ED838" s="196"/>
      <c r="EE838" s="196"/>
    </row>
    <row r="839" spans="49:135" ht="13" x14ac:dyDescent="0.15">
      <c r="AW839" s="196"/>
      <c r="DU839" s="4"/>
      <c r="DZ839" s="196"/>
      <c r="EA839" s="196"/>
      <c r="EB839" s="196"/>
      <c r="EC839" s="196"/>
      <c r="ED839" s="196"/>
      <c r="EE839" s="196"/>
    </row>
    <row r="840" spans="49:135" ht="13" x14ac:dyDescent="0.15">
      <c r="AW840" s="196"/>
      <c r="DU840" s="4"/>
      <c r="DZ840" s="196"/>
      <c r="EA840" s="196"/>
      <c r="EB840" s="196"/>
      <c r="EC840" s="196"/>
      <c r="ED840" s="196"/>
      <c r="EE840" s="196"/>
    </row>
    <row r="841" spans="49:135" ht="13" x14ac:dyDescent="0.15">
      <c r="AW841" s="196"/>
      <c r="DU841" s="4"/>
      <c r="DZ841" s="196"/>
      <c r="EA841" s="196"/>
      <c r="EB841" s="196"/>
      <c r="EC841" s="196"/>
      <c r="ED841" s="196"/>
      <c r="EE841" s="196"/>
    </row>
    <row r="842" spans="49:135" ht="13" x14ac:dyDescent="0.15">
      <c r="AW842" s="196"/>
      <c r="DU842" s="4"/>
      <c r="DZ842" s="196"/>
      <c r="EA842" s="196"/>
      <c r="EB842" s="196"/>
      <c r="EC842" s="196"/>
      <c r="ED842" s="196"/>
      <c r="EE842" s="196"/>
    </row>
    <row r="843" spans="49:135" ht="13" x14ac:dyDescent="0.15">
      <c r="AW843" s="196"/>
      <c r="DU843" s="4"/>
      <c r="DZ843" s="196"/>
      <c r="EA843" s="196"/>
      <c r="EB843" s="196"/>
      <c r="EC843" s="196"/>
      <c r="ED843" s="196"/>
      <c r="EE843" s="196"/>
    </row>
    <row r="844" spans="49:135" ht="13" x14ac:dyDescent="0.15">
      <c r="AW844" s="196"/>
      <c r="DU844" s="4"/>
      <c r="DZ844" s="196"/>
      <c r="EA844" s="196"/>
      <c r="EB844" s="196"/>
      <c r="EC844" s="196"/>
      <c r="ED844" s="196"/>
      <c r="EE844" s="196"/>
    </row>
    <row r="845" spans="49:135" ht="13" x14ac:dyDescent="0.15">
      <c r="AW845" s="196"/>
      <c r="DU845" s="4"/>
      <c r="DZ845" s="196"/>
      <c r="EA845" s="196"/>
      <c r="EB845" s="196"/>
      <c r="EC845" s="196"/>
      <c r="ED845" s="196"/>
      <c r="EE845" s="196"/>
    </row>
    <row r="846" spans="49:135" ht="13" x14ac:dyDescent="0.15">
      <c r="AW846" s="196"/>
      <c r="DU846" s="4"/>
      <c r="DZ846" s="196"/>
      <c r="EA846" s="196"/>
      <c r="EB846" s="196"/>
      <c r="EC846" s="196"/>
      <c r="ED846" s="196"/>
      <c r="EE846" s="196"/>
    </row>
    <row r="847" spans="49:135" ht="13" x14ac:dyDescent="0.15">
      <c r="AW847" s="196"/>
      <c r="DU847" s="4"/>
      <c r="DZ847" s="196"/>
      <c r="EA847" s="196"/>
      <c r="EB847" s="196"/>
      <c r="EC847" s="196"/>
      <c r="ED847" s="196"/>
      <c r="EE847" s="196"/>
    </row>
    <row r="848" spans="49:135" ht="13" x14ac:dyDescent="0.15">
      <c r="AW848" s="196"/>
      <c r="DU848" s="4"/>
      <c r="DZ848" s="196"/>
      <c r="EA848" s="196"/>
      <c r="EB848" s="196"/>
      <c r="EC848" s="196"/>
      <c r="ED848" s="196"/>
      <c r="EE848" s="196"/>
    </row>
    <row r="849" spans="49:135" ht="13" x14ac:dyDescent="0.15">
      <c r="AW849" s="196"/>
      <c r="DU849" s="4"/>
      <c r="DZ849" s="196"/>
      <c r="EA849" s="196"/>
      <c r="EB849" s="196"/>
      <c r="EC849" s="196"/>
      <c r="ED849" s="196"/>
      <c r="EE849" s="196"/>
    </row>
    <row r="850" spans="49:135" ht="13" x14ac:dyDescent="0.15">
      <c r="AW850" s="196"/>
      <c r="DU850" s="4"/>
      <c r="DZ850" s="196"/>
      <c r="EA850" s="196"/>
      <c r="EB850" s="196"/>
      <c r="EC850" s="196"/>
      <c r="ED850" s="196"/>
      <c r="EE850" s="196"/>
    </row>
    <row r="851" spans="49:135" ht="13" x14ac:dyDescent="0.15">
      <c r="AW851" s="196"/>
      <c r="DU851" s="4"/>
      <c r="DZ851" s="196"/>
      <c r="EA851" s="196"/>
      <c r="EB851" s="196"/>
      <c r="EC851" s="196"/>
      <c r="ED851" s="196"/>
      <c r="EE851" s="196"/>
    </row>
    <row r="852" spans="49:135" ht="13" x14ac:dyDescent="0.15">
      <c r="AW852" s="196"/>
      <c r="DU852" s="4"/>
      <c r="DZ852" s="196"/>
      <c r="EA852" s="196"/>
      <c r="EB852" s="196"/>
      <c r="EC852" s="196"/>
      <c r="ED852" s="196"/>
      <c r="EE852" s="196"/>
    </row>
    <row r="853" spans="49:135" ht="13" x14ac:dyDescent="0.15">
      <c r="AW853" s="196"/>
      <c r="DU853" s="4"/>
      <c r="DZ853" s="196"/>
      <c r="EA853" s="196"/>
      <c r="EB853" s="196"/>
      <c r="EC853" s="196"/>
      <c r="ED853" s="196"/>
      <c r="EE853" s="196"/>
    </row>
    <row r="854" spans="49:135" ht="13" x14ac:dyDescent="0.15">
      <c r="AW854" s="196"/>
      <c r="DU854" s="4"/>
      <c r="DZ854" s="196"/>
      <c r="EA854" s="196"/>
      <c r="EB854" s="196"/>
      <c r="EC854" s="196"/>
      <c r="ED854" s="196"/>
      <c r="EE854" s="196"/>
    </row>
    <row r="855" spans="49:135" ht="13" x14ac:dyDescent="0.15">
      <c r="AW855" s="196"/>
      <c r="DU855" s="4"/>
      <c r="DZ855" s="196"/>
      <c r="EA855" s="196"/>
      <c r="EB855" s="196"/>
      <c r="EC855" s="196"/>
      <c r="ED855" s="196"/>
      <c r="EE855" s="196"/>
    </row>
    <row r="856" spans="49:135" ht="13" x14ac:dyDescent="0.15">
      <c r="AW856" s="196"/>
      <c r="DU856" s="4"/>
      <c r="DZ856" s="196"/>
      <c r="EA856" s="196"/>
      <c r="EB856" s="196"/>
      <c r="EC856" s="196"/>
      <c r="ED856" s="196"/>
      <c r="EE856" s="196"/>
    </row>
    <row r="857" spans="49:135" ht="13" x14ac:dyDescent="0.15">
      <c r="AW857" s="196"/>
      <c r="DU857" s="4"/>
      <c r="DZ857" s="196"/>
      <c r="EA857" s="196"/>
      <c r="EB857" s="196"/>
      <c r="EC857" s="196"/>
      <c r="ED857" s="196"/>
      <c r="EE857" s="196"/>
    </row>
    <row r="858" spans="49:135" ht="13" x14ac:dyDescent="0.15">
      <c r="AW858" s="196"/>
      <c r="DU858" s="4"/>
      <c r="DZ858" s="196"/>
      <c r="EA858" s="196"/>
      <c r="EB858" s="196"/>
      <c r="EC858" s="196"/>
      <c r="ED858" s="196"/>
      <c r="EE858" s="196"/>
    </row>
    <row r="859" spans="49:135" ht="13" x14ac:dyDescent="0.15">
      <c r="AW859" s="196"/>
      <c r="DU859" s="4"/>
      <c r="DZ859" s="196"/>
      <c r="EA859" s="196"/>
      <c r="EB859" s="196"/>
      <c r="EC859" s="196"/>
      <c r="ED859" s="196"/>
      <c r="EE859" s="196"/>
    </row>
    <row r="860" spans="49:135" ht="13" x14ac:dyDescent="0.15">
      <c r="AW860" s="196"/>
      <c r="DU860" s="4"/>
      <c r="DZ860" s="196"/>
      <c r="EA860" s="196"/>
      <c r="EB860" s="196"/>
      <c r="EC860" s="196"/>
      <c r="ED860" s="196"/>
      <c r="EE860" s="196"/>
    </row>
    <row r="861" spans="49:135" ht="13" x14ac:dyDescent="0.15">
      <c r="AW861" s="196"/>
      <c r="DU861" s="4"/>
      <c r="DZ861" s="196"/>
      <c r="EA861" s="196"/>
      <c r="EB861" s="196"/>
      <c r="EC861" s="196"/>
      <c r="ED861" s="196"/>
      <c r="EE861" s="196"/>
    </row>
    <row r="862" spans="49:135" ht="13" x14ac:dyDescent="0.15">
      <c r="AW862" s="196"/>
      <c r="DU862" s="4"/>
      <c r="DZ862" s="196"/>
      <c r="EA862" s="196"/>
      <c r="EB862" s="196"/>
      <c r="EC862" s="196"/>
      <c r="ED862" s="196"/>
      <c r="EE862" s="196"/>
    </row>
    <row r="863" spans="49:135" ht="13" x14ac:dyDescent="0.15">
      <c r="AW863" s="196"/>
      <c r="DU863" s="4"/>
      <c r="DZ863" s="196"/>
      <c r="EA863" s="196"/>
      <c r="EB863" s="196"/>
      <c r="EC863" s="196"/>
      <c r="ED863" s="196"/>
      <c r="EE863" s="196"/>
    </row>
    <row r="864" spans="49:135" ht="13" x14ac:dyDescent="0.15">
      <c r="AW864" s="196"/>
      <c r="DU864" s="4"/>
      <c r="DZ864" s="196"/>
      <c r="EA864" s="196"/>
      <c r="EB864" s="196"/>
      <c r="EC864" s="196"/>
      <c r="ED864" s="196"/>
      <c r="EE864" s="196"/>
    </row>
    <row r="865" spans="49:135" ht="13" x14ac:dyDescent="0.15">
      <c r="AW865" s="196"/>
      <c r="DU865" s="4"/>
      <c r="DZ865" s="196"/>
      <c r="EA865" s="196"/>
      <c r="EB865" s="196"/>
      <c r="EC865" s="196"/>
      <c r="ED865" s="196"/>
      <c r="EE865" s="196"/>
    </row>
    <row r="866" spans="49:135" ht="13" x14ac:dyDescent="0.15">
      <c r="AW866" s="196"/>
      <c r="DU866" s="4"/>
      <c r="DZ866" s="196"/>
      <c r="EA866" s="196"/>
      <c r="EB866" s="196"/>
      <c r="EC866" s="196"/>
      <c r="ED866" s="196"/>
      <c r="EE866" s="196"/>
    </row>
    <row r="867" spans="49:135" ht="13" x14ac:dyDescent="0.15">
      <c r="AW867" s="196"/>
      <c r="DU867" s="4"/>
      <c r="DZ867" s="196"/>
      <c r="EA867" s="196"/>
      <c r="EB867" s="196"/>
      <c r="EC867" s="196"/>
      <c r="ED867" s="196"/>
      <c r="EE867" s="196"/>
    </row>
    <row r="868" spans="49:135" ht="13" x14ac:dyDescent="0.15">
      <c r="AW868" s="196"/>
      <c r="DU868" s="4"/>
      <c r="DZ868" s="196"/>
      <c r="EA868" s="196"/>
      <c r="EB868" s="196"/>
      <c r="EC868" s="196"/>
      <c r="ED868" s="196"/>
      <c r="EE868" s="196"/>
    </row>
    <row r="869" spans="49:135" ht="13" x14ac:dyDescent="0.15">
      <c r="AW869" s="196"/>
      <c r="DU869" s="4"/>
      <c r="DZ869" s="196"/>
      <c r="EA869" s="196"/>
      <c r="EB869" s="196"/>
      <c r="EC869" s="196"/>
      <c r="ED869" s="196"/>
      <c r="EE869" s="196"/>
    </row>
    <row r="870" spans="49:135" ht="13" x14ac:dyDescent="0.15">
      <c r="AW870" s="196"/>
      <c r="DU870" s="4"/>
      <c r="DZ870" s="196"/>
      <c r="EA870" s="196"/>
      <c r="EB870" s="196"/>
      <c r="EC870" s="196"/>
      <c r="ED870" s="196"/>
      <c r="EE870" s="196"/>
    </row>
    <row r="871" spans="49:135" ht="13" x14ac:dyDescent="0.15">
      <c r="AW871" s="196"/>
      <c r="DU871" s="4"/>
      <c r="DZ871" s="196"/>
      <c r="EA871" s="196"/>
      <c r="EB871" s="196"/>
      <c r="EC871" s="196"/>
      <c r="ED871" s="196"/>
      <c r="EE871" s="196"/>
    </row>
    <row r="872" spans="49:135" ht="13" x14ac:dyDescent="0.15">
      <c r="AW872" s="196"/>
      <c r="DU872" s="4"/>
      <c r="DZ872" s="196"/>
      <c r="EA872" s="196"/>
      <c r="EB872" s="196"/>
      <c r="EC872" s="196"/>
      <c r="ED872" s="196"/>
      <c r="EE872" s="196"/>
    </row>
    <row r="873" spans="49:135" ht="13" x14ac:dyDescent="0.15">
      <c r="AW873" s="196"/>
      <c r="DU873" s="4"/>
      <c r="DZ873" s="196"/>
      <c r="EA873" s="196"/>
      <c r="EB873" s="196"/>
      <c r="EC873" s="196"/>
      <c r="ED873" s="196"/>
      <c r="EE873" s="196"/>
    </row>
    <row r="874" spans="49:135" ht="13" x14ac:dyDescent="0.15">
      <c r="AW874" s="196"/>
      <c r="DU874" s="4"/>
      <c r="DZ874" s="196"/>
      <c r="EA874" s="196"/>
      <c r="EB874" s="196"/>
      <c r="EC874" s="196"/>
      <c r="ED874" s="196"/>
      <c r="EE874" s="196"/>
    </row>
    <row r="875" spans="49:135" ht="13" x14ac:dyDescent="0.15">
      <c r="AW875" s="196"/>
      <c r="DU875" s="4"/>
      <c r="DZ875" s="196"/>
      <c r="EA875" s="196"/>
      <c r="EB875" s="196"/>
      <c r="EC875" s="196"/>
      <c r="ED875" s="196"/>
      <c r="EE875" s="196"/>
    </row>
    <row r="876" spans="49:135" ht="13" x14ac:dyDescent="0.15">
      <c r="AW876" s="196"/>
      <c r="DU876" s="4"/>
      <c r="DZ876" s="196"/>
      <c r="EA876" s="196"/>
      <c r="EB876" s="196"/>
      <c r="EC876" s="196"/>
      <c r="ED876" s="196"/>
      <c r="EE876" s="196"/>
    </row>
    <row r="877" spans="49:135" ht="13" x14ac:dyDescent="0.15">
      <c r="AW877" s="196"/>
      <c r="DU877" s="4"/>
      <c r="DZ877" s="196"/>
      <c r="EA877" s="196"/>
      <c r="EB877" s="196"/>
      <c r="EC877" s="196"/>
      <c r="ED877" s="196"/>
      <c r="EE877" s="196"/>
    </row>
    <row r="878" spans="49:135" ht="13" x14ac:dyDescent="0.15">
      <c r="AW878" s="196"/>
      <c r="DU878" s="4"/>
      <c r="DZ878" s="196"/>
      <c r="EA878" s="196"/>
      <c r="EB878" s="196"/>
      <c r="EC878" s="196"/>
      <c r="ED878" s="196"/>
      <c r="EE878" s="196"/>
    </row>
    <row r="879" spans="49:135" ht="13" x14ac:dyDescent="0.15">
      <c r="AW879" s="196"/>
      <c r="DU879" s="4"/>
      <c r="DZ879" s="196"/>
      <c r="EA879" s="196"/>
      <c r="EB879" s="196"/>
      <c r="EC879" s="196"/>
      <c r="ED879" s="196"/>
      <c r="EE879" s="196"/>
    </row>
    <row r="880" spans="49:135" ht="13" x14ac:dyDescent="0.15">
      <c r="AW880" s="196"/>
      <c r="DU880" s="4"/>
      <c r="DZ880" s="196"/>
      <c r="EA880" s="196"/>
      <c r="EB880" s="196"/>
      <c r="EC880" s="196"/>
      <c r="ED880" s="196"/>
      <c r="EE880" s="196"/>
    </row>
    <row r="881" spans="49:135" ht="13" x14ac:dyDescent="0.15">
      <c r="AW881" s="196"/>
      <c r="DU881" s="4"/>
      <c r="DZ881" s="196"/>
      <c r="EA881" s="196"/>
      <c r="EB881" s="196"/>
      <c r="EC881" s="196"/>
      <c r="ED881" s="196"/>
      <c r="EE881" s="196"/>
    </row>
    <row r="882" spans="49:135" ht="13" x14ac:dyDescent="0.15">
      <c r="AW882" s="196"/>
      <c r="DU882" s="4"/>
      <c r="DZ882" s="196"/>
      <c r="EA882" s="196"/>
      <c r="EB882" s="196"/>
      <c r="EC882" s="196"/>
      <c r="ED882" s="196"/>
      <c r="EE882" s="196"/>
    </row>
    <row r="883" spans="49:135" ht="13" x14ac:dyDescent="0.15">
      <c r="AW883" s="196"/>
      <c r="DU883" s="4"/>
      <c r="DZ883" s="196"/>
      <c r="EA883" s="196"/>
      <c r="EB883" s="196"/>
      <c r="EC883" s="196"/>
      <c r="ED883" s="196"/>
      <c r="EE883" s="196"/>
    </row>
    <row r="884" spans="49:135" ht="13" x14ac:dyDescent="0.15">
      <c r="AW884" s="196"/>
      <c r="DU884" s="4"/>
      <c r="DZ884" s="196"/>
      <c r="EA884" s="196"/>
      <c r="EB884" s="196"/>
      <c r="EC884" s="196"/>
      <c r="ED884" s="196"/>
      <c r="EE884" s="196"/>
    </row>
    <row r="885" spans="49:135" ht="13" x14ac:dyDescent="0.15">
      <c r="AW885" s="196"/>
      <c r="DU885" s="4"/>
      <c r="DZ885" s="196"/>
      <c r="EA885" s="196"/>
      <c r="EB885" s="196"/>
      <c r="EC885" s="196"/>
      <c r="ED885" s="196"/>
      <c r="EE885" s="196"/>
    </row>
    <row r="886" spans="49:135" ht="13" x14ac:dyDescent="0.15">
      <c r="AW886" s="196"/>
      <c r="DU886" s="4"/>
      <c r="DZ886" s="196"/>
      <c r="EA886" s="196"/>
      <c r="EB886" s="196"/>
      <c r="EC886" s="196"/>
      <c r="ED886" s="196"/>
      <c r="EE886" s="196"/>
    </row>
    <row r="887" spans="49:135" ht="13" x14ac:dyDescent="0.15">
      <c r="AW887" s="196"/>
      <c r="DU887" s="4"/>
      <c r="DZ887" s="196"/>
      <c r="EA887" s="196"/>
      <c r="EB887" s="196"/>
      <c r="EC887" s="196"/>
      <c r="ED887" s="196"/>
      <c r="EE887" s="196"/>
    </row>
    <row r="888" spans="49:135" ht="13" x14ac:dyDescent="0.15">
      <c r="AW888" s="196"/>
      <c r="DU888" s="4"/>
      <c r="DZ888" s="196"/>
      <c r="EA888" s="196"/>
      <c r="EB888" s="196"/>
      <c r="EC888" s="196"/>
      <c r="ED888" s="196"/>
      <c r="EE888" s="196"/>
    </row>
    <row r="889" spans="49:135" ht="13" x14ac:dyDescent="0.15">
      <c r="AW889" s="196"/>
      <c r="DU889" s="4"/>
      <c r="DZ889" s="196"/>
      <c r="EA889" s="196"/>
      <c r="EB889" s="196"/>
      <c r="EC889" s="196"/>
      <c r="ED889" s="196"/>
      <c r="EE889" s="196"/>
    </row>
    <row r="890" spans="49:135" ht="13" x14ac:dyDescent="0.15">
      <c r="AW890" s="196"/>
      <c r="DU890" s="4"/>
      <c r="DZ890" s="196"/>
      <c r="EA890" s="196"/>
      <c r="EB890" s="196"/>
      <c r="EC890" s="196"/>
      <c r="ED890" s="196"/>
      <c r="EE890" s="196"/>
    </row>
    <row r="891" spans="49:135" ht="13" x14ac:dyDescent="0.15">
      <c r="AW891" s="196"/>
      <c r="DU891" s="4"/>
      <c r="DZ891" s="196"/>
      <c r="EA891" s="196"/>
      <c r="EB891" s="196"/>
      <c r="EC891" s="196"/>
      <c r="ED891" s="196"/>
      <c r="EE891" s="196"/>
    </row>
    <row r="892" spans="49:135" ht="13" x14ac:dyDescent="0.15">
      <c r="AW892" s="196"/>
      <c r="DU892" s="4"/>
      <c r="DZ892" s="196"/>
      <c r="EA892" s="196"/>
      <c r="EB892" s="196"/>
      <c r="EC892" s="196"/>
      <c r="ED892" s="196"/>
      <c r="EE892" s="196"/>
    </row>
    <row r="893" spans="49:135" ht="13" x14ac:dyDescent="0.15">
      <c r="AW893" s="196"/>
      <c r="DU893" s="4"/>
      <c r="DZ893" s="196"/>
      <c r="EA893" s="196"/>
      <c r="EB893" s="196"/>
      <c r="EC893" s="196"/>
      <c r="ED893" s="196"/>
      <c r="EE893" s="196"/>
    </row>
    <row r="894" spans="49:135" ht="13" x14ac:dyDescent="0.15">
      <c r="AW894" s="196"/>
      <c r="DU894" s="4"/>
      <c r="DZ894" s="196"/>
      <c r="EA894" s="196"/>
      <c r="EB894" s="196"/>
      <c r="EC894" s="196"/>
      <c r="ED894" s="196"/>
      <c r="EE894" s="196"/>
    </row>
    <row r="895" spans="49:135" ht="13" x14ac:dyDescent="0.15">
      <c r="AW895" s="196"/>
      <c r="DU895" s="4"/>
      <c r="DZ895" s="196"/>
      <c r="EA895" s="196"/>
      <c r="EB895" s="196"/>
      <c r="EC895" s="196"/>
      <c r="ED895" s="196"/>
      <c r="EE895" s="196"/>
    </row>
    <row r="896" spans="49:135" ht="13" x14ac:dyDescent="0.15">
      <c r="AW896" s="196"/>
      <c r="DU896" s="4"/>
      <c r="DZ896" s="196"/>
      <c r="EA896" s="196"/>
      <c r="EB896" s="196"/>
      <c r="EC896" s="196"/>
      <c r="ED896" s="196"/>
      <c r="EE896" s="196"/>
    </row>
    <row r="897" spans="49:135" ht="13" x14ac:dyDescent="0.15">
      <c r="AW897" s="196"/>
      <c r="DU897" s="4"/>
      <c r="DZ897" s="196"/>
      <c r="EA897" s="196"/>
      <c r="EB897" s="196"/>
      <c r="EC897" s="196"/>
      <c r="ED897" s="196"/>
      <c r="EE897" s="196"/>
    </row>
    <row r="898" spans="49:135" ht="13" x14ac:dyDescent="0.15">
      <c r="AW898" s="196"/>
      <c r="DU898" s="4"/>
      <c r="DZ898" s="196"/>
      <c r="EA898" s="196"/>
      <c r="EB898" s="196"/>
      <c r="EC898" s="196"/>
      <c r="ED898" s="196"/>
      <c r="EE898" s="196"/>
    </row>
    <row r="899" spans="49:135" ht="13" x14ac:dyDescent="0.15">
      <c r="AW899" s="196"/>
      <c r="DU899" s="4"/>
      <c r="DZ899" s="196"/>
      <c r="EA899" s="196"/>
      <c r="EB899" s="196"/>
      <c r="EC899" s="196"/>
      <c r="ED899" s="196"/>
      <c r="EE899" s="196"/>
    </row>
    <row r="900" spans="49:135" ht="13" x14ac:dyDescent="0.15">
      <c r="AW900" s="196"/>
      <c r="DU900" s="4"/>
      <c r="DZ900" s="196"/>
      <c r="EA900" s="196"/>
      <c r="EB900" s="196"/>
      <c r="EC900" s="196"/>
      <c r="ED900" s="196"/>
      <c r="EE900" s="196"/>
    </row>
    <row r="901" spans="49:135" ht="13" x14ac:dyDescent="0.15">
      <c r="AW901" s="196"/>
      <c r="DU901" s="4"/>
      <c r="DZ901" s="196"/>
      <c r="EA901" s="196"/>
      <c r="EB901" s="196"/>
      <c r="EC901" s="196"/>
      <c r="ED901" s="196"/>
      <c r="EE901" s="196"/>
    </row>
    <row r="902" spans="49:135" ht="13" x14ac:dyDescent="0.15">
      <c r="AW902" s="196"/>
      <c r="DU902" s="4"/>
      <c r="DZ902" s="196"/>
      <c r="EA902" s="196"/>
      <c r="EB902" s="196"/>
      <c r="EC902" s="196"/>
      <c r="ED902" s="196"/>
      <c r="EE902" s="196"/>
    </row>
    <row r="903" spans="49:135" ht="13" x14ac:dyDescent="0.15">
      <c r="AW903" s="196"/>
      <c r="DU903" s="4"/>
      <c r="DZ903" s="196"/>
      <c r="EA903" s="196"/>
      <c r="EB903" s="196"/>
      <c r="EC903" s="196"/>
      <c r="ED903" s="196"/>
      <c r="EE903" s="196"/>
    </row>
    <row r="904" spans="49:135" ht="13" x14ac:dyDescent="0.15">
      <c r="AW904" s="196"/>
      <c r="DU904" s="4"/>
      <c r="DZ904" s="196"/>
      <c r="EA904" s="196"/>
      <c r="EB904" s="196"/>
      <c r="EC904" s="196"/>
      <c r="ED904" s="196"/>
      <c r="EE904" s="196"/>
    </row>
    <row r="905" spans="49:135" ht="13" x14ac:dyDescent="0.15">
      <c r="AW905" s="196"/>
      <c r="DU905" s="4"/>
      <c r="DZ905" s="196"/>
      <c r="EA905" s="196"/>
      <c r="EB905" s="196"/>
      <c r="EC905" s="196"/>
      <c r="ED905" s="196"/>
      <c r="EE905" s="196"/>
    </row>
    <row r="906" spans="49:135" ht="13" x14ac:dyDescent="0.15">
      <c r="AW906" s="196"/>
      <c r="DU906" s="4"/>
      <c r="DZ906" s="196"/>
      <c r="EA906" s="196"/>
      <c r="EB906" s="196"/>
      <c r="EC906" s="196"/>
      <c r="ED906" s="196"/>
      <c r="EE906" s="196"/>
    </row>
    <row r="907" spans="49:135" ht="13" x14ac:dyDescent="0.15">
      <c r="AW907" s="196"/>
      <c r="DU907" s="4"/>
      <c r="DZ907" s="196"/>
      <c r="EA907" s="196"/>
      <c r="EB907" s="196"/>
      <c r="EC907" s="196"/>
      <c r="ED907" s="196"/>
      <c r="EE907" s="196"/>
    </row>
    <row r="908" spans="49:135" ht="13" x14ac:dyDescent="0.15">
      <c r="AW908" s="196"/>
      <c r="DU908" s="4"/>
      <c r="DZ908" s="196"/>
      <c r="EA908" s="196"/>
      <c r="EB908" s="196"/>
      <c r="EC908" s="196"/>
      <c r="ED908" s="196"/>
      <c r="EE908" s="196"/>
    </row>
    <row r="909" spans="49:135" ht="13" x14ac:dyDescent="0.15">
      <c r="AW909" s="196"/>
      <c r="DU909" s="4"/>
      <c r="DZ909" s="196"/>
      <c r="EA909" s="196"/>
      <c r="EB909" s="196"/>
      <c r="EC909" s="196"/>
      <c r="ED909" s="196"/>
      <c r="EE909" s="196"/>
    </row>
    <row r="910" spans="49:135" ht="13" x14ac:dyDescent="0.15">
      <c r="AW910" s="196"/>
      <c r="DU910" s="4"/>
      <c r="DZ910" s="196"/>
      <c r="EA910" s="196"/>
      <c r="EB910" s="196"/>
      <c r="EC910" s="196"/>
      <c r="ED910" s="196"/>
      <c r="EE910" s="196"/>
    </row>
    <row r="911" spans="49:135" ht="13" x14ac:dyDescent="0.15">
      <c r="AW911" s="196"/>
      <c r="DU911" s="4"/>
      <c r="DZ911" s="196"/>
      <c r="EA911" s="196"/>
      <c r="EB911" s="196"/>
      <c r="EC911" s="196"/>
      <c r="ED911" s="196"/>
      <c r="EE911" s="196"/>
    </row>
    <row r="912" spans="49:135" ht="13" x14ac:dyDescent="0.15">
      <c r="AW912" s="196"/>
      <c r="DU912" s="4"/>
      <c r="DZ912" s="196"/>
      <c r="EA912" s="196"/>
      <c r="EB912" s="196"/>
      <c r="EC912" s="196"/>
      <c r="ED912" s="196"/>
      <c r="EE912" s="196"/>
    </row>
    <row r="913" spans="49:135" ht="13" x14ac:dyDescent="0.15">
      <c r="AW913" s="196"/>
      <c r="DU913" s="4"/>
      <c r="DZ913" s="196"/>
      <c r="EA913" s="196"/>
      <c r="EB913" s="196"/>
      <c r="EC913" s="196"/>
      <c r="ED913" s="196"/>
      <c r="EE913" s="196"/>
    </row>
    <row r="914" spans="49:135" ht="13" x14ac:dyDescent="0.15">
      <c r="AW914" s="196"/>
      <c r="DU914" s="4"/>
      <c r="DZ914" s="196"/>
      <c r="EA914" s="196"/>
      <c r="EB914" s="196"/>
      <c r="EC914" s="196"/>
      <c r="ED914" s="196"/>
      <c r="EE914" s="196"/>
    </row>
    <row r="915" spans="49:135" ht="13" x14ac:dyDescent="0.15">
      <c r="AW915" s="196"/>
      <c r="DU915" s="4"/>
      <c r="DZ915" s="196"/>
      <c r="EA915" s="196"/>
      <c r="EB915" s="196"/>
      <c r="EC915" s="196"/>
      <c r="ED915" s="196"/>
      <c r="EE915" s="196"/>
    </row>
    <row r="916" spans="49:135" ht="13" x14ac:dyDescent="0.15">
      <c r="AW916" s="196"/>
      <c r="DU916" s="4"/>
      <c r="DZ916" s="196"/>
      <c r="EA916" s="196"/>
      <c r="EB916" s="196"/>
      <c r="EC916" s="196"/>
      <c r="ED916" s="196"/>
      <c r="EE916" s="196"/>
    </row>
    <row r="917" spans="49:135" ht="13" x14ac:dyDescent="0.15">
      <c r="AW917" s="196"/>
      <c r="DU917" s="4"/>
      <c r="DZ917" s="196"/>
      <c r="EA917" s="196"/>
      <c r="EB917" s="196"/>
      <c r="EC917" s="196"/>
      <c r="ED917" s="196"/>
      <c r="EE917" s="196"/>
    </row>
    <row r="918" spans="49:135" ht="13" x14ac:dyDescent="0.15">
      <c r="AW918" s="196"/>
      <c r="DU918" s="4"/>
      <c r="DZ918" s="196"/>
      <c r="EA918" s="196"/>
      <c r="EB918" s="196"/>
      <c r="EC918" s="196"/>
      <c r="ED918" s="196"/>
      <c r="EE918" s="196"/>
    </row>
    <row r="919" spans="49:135" ht="13" x14ac:dyDescent="0.15">
      <c r="AW919" s="196"/>
      <c r="DU919" s="4"/>
      <c r="DZ919" s="196"/>
      <c r="EA919" s="196"/>
      <c r="EB919" s="196"/>
      <c r="EC919" s="196"/>
      <c r="ED919" s="196"/>
      <c r="EE919" s="196"/>
    </row>
    <row r="920" spans="49:135" ht="13" x14ac:dyDescent="0.15">
      <c r="AW920" s="196"/>
      <c r="DU920" s="4"/>
      <c r="DZ920" s="196"/>
      <c r="EA920" s="196"/>
      <c r="EB920" s="196"/>
      <c r="EC920" s="196"/>
      <c r="ED920" s="196"/>
      <c r="EE920" s="196"/>
    </row>
    <row r="921" spans="49:135" ht="13" x14ac:dyDescent="0.15">
      <c r="AW921" s="196"/>
      <c r="DU921" s="4"/>
      <c r="DZ921" s="196"/>
      <c r="EA921" s="196"/>
      <c r="EB921" s="196"/>
      <c r="EC921" s="196"/>
      <c r="ED921" s="196"/>
      <c r="EE921" s="196"/>
    </row>
    <row r="922" spans="49:135" ht="13" x14ac:dyDescent="0.15">
      <c r="AW922" s="196"/>
      <c r="DU922" s="4"/>
      <c r="DZ922" s="196"/>
      <c r="EA922" s="196"/>
      <c r="EB922" s="196"/>
      <c r="EC922" s="196"/>
      <c r="ED922" s="196"/>
      <c r="EE922" s="196"/>
    </row>
    <row r="923" spans="49:135" ht="13" x14ac:dyDescent="0.15">
      <c r="AW923" s="196"/>
      <c r="DU923" s="4"/>
      <c r="DZ923" s="196"/>
      <c r="EA923" s="196"/>
      <c r="EB923" s="196"/>
      <c r="EC923" s="196"/>
      <c r="ED923" s="196"/>
      <c r="EE923" s="196"/>
    </row>
    <row r="924" spans="49:135" ht="13" x14ac:dyDescent="0.15">
      <c r="AW924" s="196"/>
      <c r="DU924" s="4"/>
      <c r="DZ924" s="196"/>
      <c r="EA924" s="196"/>
      <c r="EB924" s="196"/>
      <c r="EC924" s="196"/>
      <c r="ED924" s="196"/>
      <c r="EE924" s="196"/>
    </row>
    <row r="925" spans="49:135" ht="13" x14ac:dyDescent="0.15">
      <c r="AW925" s="196"/>
      <c r="DU925" s="4"/>
      <c r="DZ925" s="196"/>
      <c r="EA925" s="196"/>
      <c r="EB925" s="196"/>
      <c r="EC925" s="196"/>
      <c r="ED925" s="196"/>
      <c r="EE925" s="196"/>
    </row>
    <row r="926" spans="49:135" ht="13" x14ac:dyDescent="0.15">
      <c r="AW926" s="196"/>
      <c r="DU926" s="4"/>
      <c r="DZ926" s="196"/>
      <c r="EA926" s="196"/>
      <c r="EB926" s="196"/>
      <c r="EC926" s="196"/>
      <c r="ED926" s="196"/>
      <c r="EE926" s="196"/>
    </row>
    <row r="927" spans="49:135" ht="13" x14ac:dyDescent="0.15">
      <c r="AW927" s="196"/>
      <c r="DU927" s="4"/>
      <c r="DZ927" s="196"/>
      <c r="EA927" s="196"/>
      <c r="EB927" s="196"/>
      <c r="EC927" s="196"/>
      <c r="ED927" s="196"/>
      <c r="EE927" s="196"/>
    </row>
    <row r="928" spans="49:135" ht="13" x14ac:dyDescent="0.15">
      <c r="AW928" s="196"/>
      <c r="DU928" s="4"/>
      <c r="DZ928" s="196"/>
      <c r="EA928" s="196"/>
      <c r="EB928" s="196"/>
      <c r="EC928" s="196"/>
      <c r="ED928" s="196"/>
      <c r="EE928" s="196"/>
    </row>
    <row r="929" spans="49:135" ht="13" x14ac:dyDescent="0.15">
      <c r="AW929" s="196"/>
      <c r="DU929" s="4"/>
      <c r="DZ929" s="196"/>
      <c r="EA929" s="196"/>
      <c r="EB929" s="196"/>
      <c r="EC929" s="196"/>
      <c r="ED929" s="196"/>
      <c r="EE929" s="196"/>
    </row>
    <row r="930" spans="49:135" ht="13" x14ac:dyDescent="0.15">
      <c r="AW930" s="196"/>
      <c r="DU930" s="4"/>
      <c r="DZ930" s="196"/>
      <c r="EA930" s="196"/>
      <c r="EB930" s="196"/>
      <c r="EC930" s="196"/>
      <c r="ED930" s="196"/>
      <c r="EE930" s="196"/>
    </row>
    <row r="931" spans="49:135" ht="13" x14ac:dyDescent="0.15">
      <c r="AW931" s="196"/>
      <c r="DU931" s="4"/>
      <c r="DZ931" s="196"/>
      <c r="EA931" s="196"/>
      <c r="EB931" s="196"/>
      <c r="EC931" s="196"/>
      <c r="ED931" s="196"/>
      <c r="EE931" s="196"/>
    </row>
    <row r="932" spans="49:135" ht="13" x14ac:dyDescent="0.15">
      <c r="AW932" s="196"/>
      <c r="DU932" s="4"/>
      <c r="DZ932" s="196"/>
      <c r="EA932" s="196"/>
      <c r="EB932" s="196"/>
      <c r="EC932" s="196"/>
      <c r="ED932" s="196"/>
      <c r="EE932" s="196"/>
    </row>
    <row r="933" spans="49:135" ht="13" x14ac:dyDescent="0.15">
      <c r="AW933" s="196"/>
      <c r="DU933" s="4"/>
      <c r="DZ933" s="196"/>
      <c r="EA933" s="196"/>
      <c r="EB933" s="196"/>
      <c r="EC933" s="196"/>
      <c r="ED933" s="196"/>
      <c r="EE933" s="196"/>
    </row>
    <row r="934" spans="49:135" ht="13" x14ac:dyDescent="0.15">
      <c r="AW934" s="196"/>
      <c r="DU934" s="4"/>
      <c r="DZ934" s="196"/>
      <c r="EA934" s="196"/>
      <c r="EB934" s="196"/>
      <c r="EC934" s="196"/>
      <c r="ED934" s="196"/>
      <c r="EE934" s="196"/>
    </row>
    <row r="935" spans="49:135" ht="13" x14ac:dyDescent="0.15">
      <c r="AW935" s="196"/>
      <c r="DU935" s="4"/>
      <c r="DZ935" s="196"/>
      <c r="EA935" s="196"/>
      <c r="EB935" s="196"/>
      <c r="EC935" s="196"/>
      <c r="ED935" s="196"/>
      <c r="EE935" s="196"/>
    </row>
    <row r="936" spans="49:135" ht="13" x14ac:dyDescent="0.15">
      <c r="AW936" s="196"/>
      <c r="DU936" s="4"/>
      <c r="DZ936" s="196"/>
      <c r="EA936" s="196"/>
      <c r="EB936" s="196"/>
      <c r="EC936" s="196"/>
      <c r="ED936" s="196"/>
      <c r="EE936" s="196"/>
    </row>
    <row r="937" spans="49:135" ht="13" x14ac:dyDescent="0.15">
      <c r="AW937" s="196"/>
      <c r="DU937" s="4"/>
      <c r="DZ937" s="196"/>
      <c r="EA937" s="196"/>
      <c r="EB937" s="196"/>
      <c r="EC937" s="196"/>
      <c r="ED937" s="196"/>
      <c r="EE937" s="196"/>
    </row>
    <row r="938" spans="49:135" ht="13" x14ac:dyDescent="0.15">
      <c r="AW938" s="196"/>
      <c r="DU938" s="4"/>
      <c r="DZ938" s="196"/>
      <c r="EA938" s="196"/>
      <c r="EB938" s="196"/>
      <c r="EC938" s="196"/>
      <c r="ED938" s="196"/>
      <c r="EE938" s="196"/>
    </row>
    <row r="939" spans="49:135" ht="13" x14ac:dyDescent="0.15">
      <c r="AW939" s="196"/>
      <c r="DU939" s="4"/>
      <c r="DZ939" s="196"/>
      <c r="EA939" s="196"/>
      <c r="EB939" s="196"/>
      <c r="EC939" s="196"/>
      <c r="ED939" s="196"/>
      <c r="EE939" s="196"/>
    </row>
    <row r="940" spans="49:135" ht="13" x14ac:dyDescent="0.15">
      <c r="AW940" s="196"/>
      <c r="DU940" s="4"/>
      <c r="DZ940" s="196"/>
      <c r="EA940" s="196"/>
      <c r="EB940" s="196"/>
      <c r="EC940" s="196"/>
      <c r="ED940" s="196"/>
      <c r="EE940" s="196"/>
    </row>
    <row r="941" spans="49:135" ht="13" x14ac:dyDescent="0.15">
      <c r="AW941" s="196"/>
      <c r="DU941" s="4"/>
      <c r="DZ941" s="196"/>
      <c r="EA941" s="196"/>
      <c r="EB941" s="196"/>
      <c r="EC941" s="196"/>
      <c r="ED941" s="196"/>
      <c r="EE941" s="196"/>
    </row>
    <row r="942" spans="49:135" ht="13" x14ac:dyDescent="0.15">
      <c r="AW942" s="196"/>
      <c r="DU942" s="4"/>
      <c r="DZ942" s="196"/>
      <c r="EA942" s="196"/>
      <c r="EB942" s="196"/>
      <c r="EC942" s="196"/>
      <c r="ED942" s="196"/>
      <c r="EE942" s="196"/>
    </row>
    <row r="943" spans="49:135" ht="13" x14ac:dyDescent="0.15">
      <c r="AW943" s="196"/>
      <c r="DU943" s="4"/>
      <c r="DZ943" s="196"/>
      <c r="EA943" s="196"/>
      <c r="EB943" s="196"/>
      <c r="EC943" s="196"/>
      <c r="ED943" s="196"/>
      <c r="EE943" s="196"/>
    </row>
    <row r="944" spans="49:135" ht="13" x14ac:dyDescent="0.15">
      <c r="AW944" s="196"/>
      <c r="DU944" s="4"/>
      <c r="DZ944" s="196"/>
      <c r="EA944" s="196"/>
      <c r="EB944" s="196"/>
      <c r="EC944" s="196"/>
      <c r="ED944" s="196"/>
      <c r="EE944" s="196"/>
    </row>
    <row r="945" spans="49:135" ht="13" x14ac:dyDescent="0.15">
      <c r="AW945" s="196"/>
      <c r="DU945" s="4"/>
      <c r="DZ945" s="196"/>
      <c r="EA945" s="196"/>
      <c r="EB945" s="196"/>
      <c r="EC945" s="196"/>
      <c r="ED945" s="196"/>
      <c r="EE945" s="196"/>
    </row>
    <row r="946" spans="49:135" ht="13" x14ac:dyDescent="0.15">
      <c r="AW946" s="196"/>
      <c r="DU946" s="4"/>
      <c r="DZ946" s="196"/>
      <c r="EA946" s="196"/>
      <c r="EB946" s="196"/>
      <c r="EC946" s="196"/>
      <c r="ED946" s="196"/>
      <c r="EE946" s="196"/>
    </row>
    <row r="947" spans="49:135" ht="13" x14ac:dyDescent="0.15">
      <c r="AW947" s="196"/>
      <c r="DU947" s="4"/>
      <c r="DZ947" s="196"/>
      <c r="EA947" s="196"/>
      <c r="EB947" s="196"/>
      <c r="EC947" s="196"/>
      <c r="ED947" s="196"/>
      <c r="EE947" s="196"/>
    </row>
    <row r="948" spans="49:135" ht="13" x14ac:dyDescent="0.15">
      <c r="AW948" s="196"/>
      <c r="DU948" s="4"/>
      <c r="DZ948" s="196"/>
      <c r="EA948" s="196"/>
      <c r="EB948" s="196"/>
      <c r="EC948" s="196"/>
      <c r="ED948" s="196"/>
      <c r="EE948" s="196"/>
    </row>
    <row r="949" spans="49:135" ht="13" x14ac:dyDescent="0.15">
      <c r="AW949" s="196"/>
      <c r="DU949" s="4"/>
      <c r="DZ949" s="196"/>
      <c r="EA949" s="196"/>
      <c r="EB949" s="196"/>
      <c r="EC949" s="196"/>
      <c r="ED949" s="196"/>
      <c r="EE949" s="196"/>
    </row>
    <row r="950" spans="49:135" ht="13" x14ac:dyDescent="0.15">
      <c r="AW950" s="196"/>
      <c r="DU950" s="4"/>
      <c r="DZ950" s="196"/>
      <c r="EA950" s="196"/>
      <c r="EB950" s="196"/>
      <c r="EC950" s="196"/>
      <c r="ED950" s="196"/>
      <c r="EE950" s="196"/>
    </row>
    <row r="951" spans="49:135" ht="13" x14ac:dyDescent="0.15">
      <c r="AW951" s="196"/>
      <c r="DU951" s="4"/>
      <c r="DZ951" s="196"/>
      <c r="EA951" s="196"/>
      <c r="EB951" s="196"/>
      <c r="EC951" s="196"/>
      <c r="ED951" s="196"/>
      <c r="EE951" s="196"/>
    </row>
    <row r="952" spans="49:135" ht="13" x14ac:dyDescent="0.15">
      <c r="AW952" s="196"/>
      <c r="DU952" s="4"/>
      <c r="DZ952" s="196"/>
      <c r="EA952" s="196"/>
      <c r="EB952" s="196"/>
      <c r="EC952" s="196"/>
      <c r="ED952" s="196"/>
      <c r="EE952" s="196"/>
    </row>
    <row r="953" spans="49:135" ht="13" x14ac:dyDescent="0.15">
      <c r="AW953" s="196"/>
      <c r="DU953" s="4"/>
      <c r="DZ953" s="196"/>
      <c r="EA953" s="196"/>
      <c r="EB953" s="196"/>
      <c r="EC953" s="196"/>
      <c r="ED953" s="196"/>
      <c r="EE953" s="196"/>
    </row>
    <row r="954" spans="49:135" ht="13" x14ac:dyDescent="0.15">
      <c r="AW954" s="196"/>
      <c r="DU954" s="4"/>
      <c r="DZ954" s="196"/>
      <c r="EA954" s="196"/>
      <c r="EB954" s="196"/>
      <c r="EC954" s="196"/>
      <c r="ED954" s="196"/>
      <c r="EE954" s="196"/>
    </row>
    <row r="955" spans="49:135" ht="13" x14ac:dyDescent="0.15">
      <c r="AW955" s="196"/>
      <c r="DU955" s="4"/>
      <c r="DZ955" s="196"/>
      <c r="EA955" s="196"/>
      <c r="EB955" s="196"/>
      <c r="EC955" s="196"/>
      <c r="ED955" s="196"/>
      <c r="EE955" s="196"/>
    </row>
    <row r="956" spans="49:135" ht="13" x14ac:dyDescent="0.15">
      <c r="AW956" s="196"/>
      <c r="DU956" s="4"/>
      <c r="DZ956" s="196"/>
      <c r="EA956" s="196"/>
      <c r="EB956" s="196"/>
      <c r="EC956" s="196"/>
      <c r="ED956" s="196"/>
      <c r="EE956" s="196"/>
    </row>
    <row r="957" spans="49:135" ht="13" x14ac:dyDescent="0.15">
      <c r="AW957" s="196"/>
      <c r="DU957" s="4"/>
      <c r="DZ957" s="196"/>
      <c r="EA957" s="196"/>
      <c r="EB957" s="196"/>
      <c r="EC957" s="196"/>
      <c r="ED957" s="196"/>
      <c r="EE957" s="196"/>
    </row>
    <row r="958" spans="49:135" ht="13" x14ac:dyDescent="0.15">
      <c r="AW958" s="196"/>
      <c r="DU958" s="4"/>
      <c r="DZ958" s="196"/>
      <c r="EA958" s="196"/>
      <c r="EB958" s="196"/>
      <c r="EC958" s="196"/>
      <c r="ED958" s="196"/>
      <c r="EE958" s="196"/>
    </row>
    <row r="959" spans="49:135" ht="13" x14ac:dyDescent="0.15">
      <c r="AW959" s="196"/>
      <c r="DU959" s="4"/>
      <c r="DZ959" s="196"/>
      <c r="EA959" s="196"/>
      <c r="EB959" s="196"/>
      <c r="EC959" s="196"/>
      <c r="ED959" s="196"/>
      <c r="EE959" s="196"/>
    </row>
    <row r="960" spans="49:135" ht="13" x14ac:dyDescent="0.15">
      <c r="AW960" s="196"/>
      <c r="DU960" s="4"/>
      <c r="DZ960" s="196"/>
      <c r="EA960" s="196"/>
      <c r="EB960" s="196"/>
      <c r="EC960" s="196"/>
      <c r="ED960" s="196"/>
      <c r="EE960" s="196"/>
    </row>
    <row r="961" spans="49:135" ht="13" x14ac:dyDescent="0.15">
      <c r="AW961" s="196"/>
      <c r="DU961" s="4"/>
      <c r="DZ961" s="196"/>
      <c r="EA961" s="196"/>
      <c r="EB961" s="196"/>
      <c r="EC961" s="196"/>
      <c r="ED961" s="196"/>
      <c r="EE961" s="196"/>
    </row>
    <row r="962" spans="49:135" ht="13" x14ac:dyDescent="0.15">
      <c r="AW962" s="196"/>
      <c r="DU962" s="4"/>
      <c r="DZ962" s="196"/>
      <c r="EA962" s="196"/>
      <c r="EB962" s="196"/>
      <c r="EC962" s="196"/>
      <c r="ED962" s="196"/>
      <c r="EE962" s="196"/>
    </row>
    <row r="963" spans="49:135" ht="13" x14ac:dyDescent="0.15">
      <c r="AW963" s="196"/>
      <c r="DU963" s="4"/>
      <c r="DZ963" s="196"/>
      <c r="EA963" s="196"/>
      <c r="EB963" s="196"/>
      <c r="EC963" s="196"/>
      <c r="ED963" s="196"/>
      <c r="EE963" s="196"/>
    </row>
    <row r="964" spans="49:135" ht="13" x14ac:dyDescent="0.15">
      <c r="AW964" s="196"/>
      <c r="DU964" s="4"/>
      <c r="DZ964" s="196"/>
      <c r="EA964" s="196"/>
      <c r="EB964" s="196"/>
      <c r="EC964" s="196"/>
      <c r="ED964" s="196"/>
      <c r="EE964" s="196"/>
    </row>
    <row r="965" spans="49:135" ht="13" x14ac:dyDescent="0.15">
      <c r="AW965" s="196"/>
      <c r="DU965" s="4"/>
      <c r="DZ965" s="196"/>
      <c r="EA965" s="196"/>
      <c r="EB965" s="196"/>
      <c r="EC965" s="196"/>
      <c r="ED965" s="196"/>
      <c r="EE965" s="196"/>
    </row>
    <row r="966" spans="49:135" ht="13" x14ac:dyDescent="0.15">
      <c r="AW966" s="196"/>
      <c r="DU966" s="4"/>
      <c r="DZ966" s="196"/>
      <c r="EA966" s="196"/>
      <c r="EB966" s="196"/>
      <c r="EC966" s="196"/>
      <c r="ED966" s="196"/>
      <c r="EE966" s="196"/>
    </row>
    <row r="967" spans="49:135" ht="13" x14ac:dyDescent="0.15">
      <c r="AW967" s="196"/>
      <c r="DU967" s="4"/>
      <c r="DZ967" s="196"/>
      <c r="EA967" s="196"/>
      <c r="EB967" s="196"/>
      <c r="EC967" s="196"/>
      <c r="ED967" s="196"/>
      <c r="EE967" s="196"/>
    </row>
    <row r="968" spans="49:135" ht="13" x14ac:dyDescent="0.15">
      <c r="AW968" s="196"/>
      <c r="DU968" s="4"/>
      <c r="DZ968" s="196"/>
      <c r="EA968" s="196"/>
      <c r="EB968" s="196"/>
      <c r="EC968" s="196"/>
      <c r="ED968" s="196"/>
      <c r="EE968" s="196"/>
    </row>
    <row r="969" spans="49:135" ht="13" x14ac:dyDescent="0.15">
      <c r="AW969" s="196"/>
      <c r="DU969" s="4"/>
      <c r="DZ969" s="196"/>
      <c r="EA969" s="196"/>
      <c r="EB969" s="196"/>
      <c r="EC969" s="196"/>
      <c r="ED969" s="196"/>
      <c r="EE969" s="196"/>
    </row>
    <row r="970" spans="49:135" ht="13" x14ac:dyDescent="0.15">
      <c r="AW970" s="196"/>
      <c r="DU970" s="4"/>
      <c r="DZ970" s="196"/>
      <c r="EA970" s="196"/>
      <c r="EB970" s="196"/>
      <c r="EC970" s="196"/>
      <c r="ED970" s="196"/>
      <c r="EE970" s="196"/>
    </row>
    <row r="971" spans="49:135" ht="13" x14ac:dyDescent="0.15">
      <c r="AW971" s="196"/>
      <c r="DU971" s="4"/>
      <c r="DZ971" s="196"/>
      <c r="EA971" s="196"/>
      <c r="EB971" s="196"/>
      <c r="EC971" s="196"/>
      <c r="ED971" s="196"/>
      <c r="EE971" s="196"/>
    </row>
    <row r="972" spans="49:135" ht="13" x14ac:dyDescent="0.15">
      <c r="AW972" s="196"/>
      <c r="DU972" s="4"/>
      <c r="DZ972" s="196"/>
      <c r="EA972" s="196"/>
      <c r="EB972" s="196"/>
      <c r="EC972" s="196"/>
      <c r="ED972" s="196"/>
      <c r="EE972" s="196"/>
    </row>
    <row r="973" spans="49:135" ht="13" x14ac:dyDescent="0.15">
      <c r="AW973" s="196"/>
      <c r="DU973" s="4"/>
      <c r="DZ973" s="196"/>
      <c r="EA973" s="196"/>
      <c r="EB973" s="196"/>
      <c r="EC973" s="196"/>
      <c r="ED973" s="196"/>
      <c r="EE973" s="196"/>
    </row>
    <row r="974" spans="49:135" ht="13" x14ac:dyDescent="0.15">
      <c r="AW974" s="196"/>
      <c r="DU974" s="4"/>
      <c r="DZ974" s="196"/>
      <c r="EA974" s="196"/>
      <c r="EB974" s="196"/>
      <c r="EC974" s="196"/>
      <c r="ED974" s="196"/>
      <c r="EE974" s="196"/>
    </row>
    <row r="975" spans="49:135" ht="13" x14ac:dyDescent="0.15">
      <c r="AW975" s="196"/>
      <c r="DU975" s="4"/>
      <c r="DZ975" s="196"/>
      <c r="EA975" s="196"/>
      <c r="EB975" s="196"/>
      <c r="EC975" s="196"/>
      <c r="ED975" s="196"/>
      <c r="EE975" s="196"/>
    </row>
    <row r="976" spans="49:135" ht="13" x14ac:dyDescent="0.15">
      <c r="AW976" s="196"/>
      <c r="DU976" s="4"/>
      <c r="DZ976" s="196"/>
      <c r="EA976" s="196"/>
      <c r="EB976" s="196"/>
      <c r="EC976" s="196"/>
      <c r="ED976" s="196"/>
      <c r="EE976" s="196"/>
    </row>
    <row r="977" spans="49:135" ht="13" x14ac:dyDescent="0.15">
      <c r="AW977" s="196"/>
      <c r="DU977" s="4"/>
      <c r="DZ977" s="196"/>
      <c r="EA977" s="196"/>
      <c r="EB977" s="196"/>
      <c r="EC977" s="196"/>
      <c r="ED977" s="196"/>
      <c r="EE977" s="196"/>
    </row>
    <row r="978" spans="49:135" ht="13" x14ac:dyDescent="0.15">
      <c r="AW978" s="196"/>
      <c r="DU978" s="4"/>
      <c r="DZ978" s="196"/>
      <c r="EA978" s="196"/>
      <c r="EB978" s="196"/>
      <c r="EC978" s="196"/>
      <c r="ED978" s="196"/>
      <c r="EE978" s="196"/>
    </row>
    <row r="979" spans="49:135" ht="13" x14ac:dyDescent="0.15">
      <c r="AW979" s="196"/>
      <c r="DU979" s="4"/>
      <c r="DZ979" s="196"/>
      <c r="EA979" s="196"/>
      <c r="EB979" s="196"/>
      <c r="EC979" s="196"/>
      <c r="ED979" s="196"/>
      <c r="EE979" s="196"/>
    </row>
    <row r="980" spans="49:135" ht="13" x14ac:dyDescent="0.15">
      <c r="AW980" s="196"/>
      <c r="DU980" s="4"/>
      <c r="DZ980" s="196"/>
      <c r="EA980" s="196"/>
      <c r="EB980" s="196"/>
      <c r="EC980" s="196"/>
      <c r="ED980" s="196"/>
      <c r="EE980" s="196"/>
    </row>
    <row r="981" spans="49:135" ht="13" x14ac:dyDescent="0.15">
      <c r="AW981" s="196"/>
      <c r="DU981" s="4"/>
      <c r="DZ981" s="196"/>
      <c r="EA981" s="196"/>
      <c r="EB981" s="196"/>
      <c r="EC981" s="196"/>
      <c r="ED981" s="196"/>
      <c r="EE981" s="196"/>
    </row>
    <row r="982" spans="49:135" ht="13" x14ac:dyDescent="0.15">
      <c r="AW982" s="196"/>
      <c r="DU982" s="4"/>
      <c r="DZ982" s="196"/>
      <c r="EA982" s="196"/>
      <c r="EB982" s="196"/>
      <c r="EC982" s="196"/>
      <c r="ED982" s="196"/>
      <c r="EE982" s="196"/>
    </row>
    <row r="983" spans="49:135" ht="13" x14ac:dyDescent="0.15">
      <c r="AW983" s="196"/>
      <c r="DU983" s="4"/>
      <c r="DZ983" s="196"/>
      <c r="EA983" s="196"/>
      <c r="EB983" s="196"/>
      <c r="EC983" s="196"/>
      <c r="ED983" s="196"/>
      <c r="EE983" s="196"/>
    </row>
    <row r="984" spans="49:135" ht="13" x14ac:dyDescent="0.15">
      <c r="AW984" s="196"/>
      <c r="DU984" s="4"/>
      <c r="DZ984" s="196"/>
      <c r="EA984" s="196"/>
      <c r="EB984" s="196"/>
      <c r="EC984" s="196"/>
      <c r="ED984" s="196"/>
      <c r="EE984" s="196"/>
    </row>
    <row r="985" spans="49:135" ht="13" x14ac:dyDescent="0.15">
      <c r="AW985" s="196"/>
      <c r="DU985" s="4"/>
      <c r="DZ985" s="196"/>
      <c r="EA985" s="196"/>
      <c r="EB985" s="196"/>
      <c r="EC985" s="196"/>
      <c r="ED985" s="196"/>
      <c r="EE985" s="196"/>
    </row>
    <row r="986" spans="49:135" ht="13" x14ac:dyDescent="0.15">
      <c r="AW986" s="196"/>
      <c r="DU986" s="4"/>
      <c r="DZ986" s="196"/>
      <c r="EA986" s="196"/>
      <c r="EB986" s="196"/>
      <c r="EC986" s="196"/>
      <c r="ED986" s="196"/>
      <c r="EE986" s="196"/>
    </row>
    <row r="987" spans="49:135" ht="13" x14ac:dyDescent="0.15">
      <c r="AW987" s="196"/>
      <c r="DU987" s="4"/>
      <c r="DZ987" s="196"/>
      <c r="EA987" s="196"/>
      <c r="EB987" s="196"/>
      <c r="EC987" s="196"/>
      <c r="ED987" s="196"/>
      <c r="EE987" s="196"/>
    </row>
    <row r="988" spans="49:135" ht="13" x14ac:dyDescent="0.15">
      <c r="AW988" s="196"/>
      <c r="DU988" s="4"/>
      <c r="DZ988" s="196"/>
      <c r="EA988" s="196"/>
      <c r="EB988" s="196"/>
      <c r="EC988" s="196"/>
      <c r="ED988" s="196"/>
      <c r="EE988" s="196"/>
    </row>
    <row r="989" spans="49:135" ht="13" x14ac:dyDescent="0.15">
      <c r="AW989" s="196"/>
      <c r="DU989" s="4"/>
      <c r="DZ989" s="196"/>
      <c r="EA989" s="196"/>
      <c r="EB989" s="196"/>
      <c r="EC989" s="196"/>
      <c r="ED989" s="196"/>
      <c r="EE989" s="196"/>
    </row>
    <row r="990" spans="49:135" ht="13" x14ac:dyDescent="0.15">
      <c r="AW990" s="196"/>
      <c r="DU990" s="4"/>
      <c r="DZ990" s="196"/>
      <c r="EA990" s="196"/>
      <c r="EB990" s="196"/>
      <c r="EC990" s="196"/>
      <c r="ED990" s="196"/>
      <c r="EE990" s="196"/>
    </row>
    <row r="991" spans="49:135" ht="13" x14ac:dyDescent="0.15">
      <c r="AW991" s="196"/>
      <c r="DU991" s="4"/>
      <c r="DZ991" s="196"/>
      <c r="EA991" s="196"/>
      <c r="EB991" s="196"/>
      <c r="EC991" s="196"/>
      <c r="ED991" s="196"/>
      <c r="EE991" s="196"/>
    </row>
    <row r="992" spans="49:135" ht="13" x14ac:dyDescent="0.15">
      <c r="AW992" s="196"/>
      <c r="DU992" s="4"/>
      <c r="DZ992" s="196"/>
      <c r="EA992" s="196"/>
      <c r="EB992" s="196"/>
      <c r="EC992" s="196"/>
      <c r="ED992" s="196"/>
      <c r="EE992" s="196"/>
    </row>
    <row r="993" spans="49:135" ht="13" x14ac:dyDescent="0.15">
      <c r="AW993" s="196"/>
      <c r="DU993" s="4"/>
      <c r="DZ993" s="196"/>
      <c r="EA993" s="196"/>
      <c r="EB993" s="196"/>
      <c r="EC993" s="196"/>
      <c r="ED993" s="196"/>
      <c r="EE993" s="196"/>
    </row>
    <row r="994" spans="49:135" ht="13" x14ac:dyDescent="0.15">
      <c r="AW994" s="196"/>
      <c r="DU994" s="4"/>
      <c r="DZ994" s="196"/>
      <c r="EA994" s="196"/>
      <c r="EB994" s="196"/>
      <c r="EC994" s="196"/>
      <c r="ED994" s="196"/>
      <c r="EE994" s="196"/>
    </row>
    <row r="995" spans="49:135" ht="13" x14ac:dyDescent="0.15">
      <c r="AW995" s="196"/>
      <c r="DU995" s="4"/>
      <c r="DZ995" s="196"/>
      <c r="EA995" s="196"/>
      <c r="EB995" s="196"/>
      <c r="EC995" s="196"/>
      <c r="ED995" s="196"/>
      <c r="EE995" s="196"/>
    </row>
    <row r="996" spans="49:135" ht="13" x14ac:dyDescent="0.15">
      <c r="AW996" s="196"/>
      <c r="DU996" s="4"/>
      <c r="DZ996" s="196"/>
      <c r="EA996" s="196"/>
      <c r="EB996" s="196"/>
      <c r="EC996" s="196"/>
      <c r="ED996" s="196"/>
      <c r="EE996" s="196"/>
    </row>
    <row r="997" spans="49:135" ht="13" x14ac:dyDescent="0.15">
      <c r="AW997" s="196"/>
      <c r="DU997" s="4"/>
      <c r="DZ997" s="196"/>
      <c r="EA997" s="196"/>
      <c r="EB997" s="196"/>
      <c r="EC997" s="196"/>
      <c r="ED997" s="196"/>
      <c r="EE997" s="196"/>
    </row>
    <row r="998" spans="49:135" ht="13" x14ac:dyDescent="0.15">
      <c r="AW998" s="196"/>
      <c r="DU998" s="4"/>
      <c r="DZ998" s="196"/>
      <c r="EA998" s="196"/>
      <c r="EB998" s="196"/>
      <c r="EC998" s="196"/>
      <c r="ED998" s="196"/>
      <c r="EE998" s="196"/>
    </row>
  </sheetData>
  <mergeCells count="21">
    <mergeCell ref="AS67:AS68"/>
    <mergeCell ref="AV67:AV68"/>
    <mergeCell ref="AZ67:AZ68"/>
    <mergeCell ref="BC67:BC68"/>
    <mergeCell ref="AX60:AX61"/>
    <mergeCell ref="AN62:AN63"/>
    <mergeCell ref="AQ62:AQ63"/>
    <mergeCell ref="AT62:AT63"/>
    <mergeCell ref="AW62:AW63"/>
    <mergeCell ref="BA62:BA63"/>
    <mergeCell ref="AT59:AT60"/>
    <mergeCell ref="AW59:AW60"/>
    <mergeCell ref="AL60:AL61"/>
    <mergeCell ref="AO60:AO61"/>
    <mergeCell ref="AR60:AR61"/>
    <mergeCell ref="AU60:AU61"/>
    <mergeCell ref="CO2:CQ2"/>
    <mergeCell ref="CO6:CQ6"/>
    <mergeCell ref="AK59:AK60"/>
    <mergeCell ref="AN59:AN60"/>
    <mergeCell ref="AQ59:AQ60"/>
  </mergeCells>
  <conditionalFormatting sqref="DU14:DU35">
    <cfRule type="expression" dxfId="11" priority="1">
      <formula>DS14&lt;50</formula>
    </cfRule>
  </conditionalFormatting>
  <conditionalFormatting sqref="DV14:DV35">
    <cfRule type="expression" dxfId="10" priority="2">
      <formula>DS14&lt;50</formula>
    </cfRule>
  </conditionalFormatting>
  <conditionalFormatting sqref="DW14:DW35">
    <cfRule type="expression" dxfId="9" priority="3">
      <formula>DS14&lt;50</formula>
    </cfRule>
  </conditionalFormatting>
  <conditionalFormatting sqref="DU14:DW35">
    <cfRule type="colorScale" priority="4">
      <colorScale>
        <cfvo type="formula" val="-5"/>
        <cfvo type="formula" val="0"/>
        <cfvo type="formula" val="10"/>
        <color rgb="FFF8962E"/>
        <color rgb="FFEFEFEF"/>
        <color rgb="FF4E9DFF"/>
      </colorScale>
    </cfRule>
  </conditionalFormatting>
  <conditionalFormatting sqref="O81:Q110">
    <cfRule type="colorScale" priority="5">
      <colorScale>
        <cfvo type="min"/>
        <cfvo type="percentile" val="50"/>
        <cfvo type="max"/>
        <color rgb="FFE67C73"/>
        <color rgb="FFFFFFFF"/>
        <color rgb="FF57BB8A"/>
      </colorScale>
    </cfRule>
  </conditionalFormatting>
  <conditionalFormatting sqref="DX14:DX35">
    <cfRule type="colorScale" priority="6">
      <colorScale>
        <cfvo type="formula" val="-4"/>
        <cfvo type="formula" val="0"/>
        <cfvo type="formula" val="8"/>
        <color rgb="FFCC0000"/>
        <color rgb="FFFFFFFF"/>
        <color rgb="FF57BB8A"/>
      </colorScale>
    </cfRule>
  </conditionalFormatting>
  <conditionalFormatting sqref="DR14:DR26 DQ14:DQ35">
    <cfRule type="colorScale" priority="7">
      <colorScale>
        <cfvo type="formula" val="1"/>
        <cfvo type="formula" val="5"/>
        <color rgb="FFFFFFFF"/>
        <color rgb="FF57BB8A"/>
      </colorScale>
    </cfRule>
  </conditionalFormatting>
  <conditionalFormatting sqref="BM14:BM35 BY14:BY29">
    <cfRule type="colorScale" priority="85">
      <colorScale>
        <cfvo type="min"/>
        <cfvo type="percentile" val="50"/>
        <cfvo type="max"/>
        <color rgb="FF57BB8A"/>
        <color rgb="FFFFD666"/>
        <color rgb="FFE67C73"/>
      </colorScale>
    </cfRule>
  </conditionalFormatting>
  <conditionalFormatting sqref="DY14:DY35">
    <cfRule type="colorScale" priority="89">
      <colorScale>
        <cfvo type="formula" val="-0.5"/>
        <cfvo type="formula" val="0"/>
        <cfvo type="max"/>
        <color rgb="FF999999"/>
        <color rgb="FFFFFFFF"/>
        <color rgb="FF57BB8A"/>
      </colorScale>
    </cfRule>
  </conditionalFormatting>
  <conditionalFormatting sqref="EC14:EE29">
    <cfRule type="colorScale" priority="91">
      <colorScale>
        <cfvo type="min"/>
        <cfvo type="formula" val="0"/>
        <cfvo type="max"/>
        <color rgb="FFF8962E"/>
        <color rgb="FFEFEFEF"/>
        <color rgb="FF4E9DFF"/>
      </colorScale>
    </cfRule>
  </conditionalFormatting>
  <hyperlinks>
    <hyperlink ref="AG80" r:id="rId1" location="1" xr:uid="{321B810F-1227-E744-8EA0-E7641F94E636}"/>
    <hyperlink ref="AZ80" r:id="rId2" location="1" xr:uid="{CC1B08B3-72C0-4F41-BE38-4F9677071522}"/>
    <hyperlink ref="AG81" r:id="rId3" location="1" xr:uid="{3F689779-BDA7-1041-A2D5-87CC41DEE3A4}"/>
    <hyperlink ref="AZ81" r:id="rId4" location="1" xr:uid="{5CE7D362-51FC-5040-885B-AB04D0024115}"/>
    <hyperlink ref="AG82" r:id="rId5" location="1" xr:uid="{44E2DCFD-A96F-5048-A0D8-0878BC240771}"/>
    <hyperlink ref="AZ82" r:id="rId6" location="1" xr:uid="{BAD64D9E-9C2E-1344-9413-8C89BFAD930E}"/>
    <hyperlink ref="AG83" r:id="rId7" location="1" xr:uid="{0704EF5B-586E-FB40-BDC3-A945A081D5E7}"/>
    <hyperlink ref="AZ83" r:id="rId8" location="1" xr:uid="{C253BE2C-A003-914E-BB64-D32300C0F7E9}"/>
    <hyperlink ref="AG84" r:id="rId9" location="1" xr:uid="{60E98B06-A90C-234D-8177-E258411E4176}"/>
    <hyperlink ref="AZ84" r:id="rId10" location="1" xr:uid="{05392DCC-2180-E24E-9632-5B8482091EDB}"/>
    <hyperlink ref="AG85" r:id="rId11" location="1" xr:uid="{6EEC5B52-0EC1-F441-8857-79F10A1F59B9}"/>
    <hyperlink ref="AZ85" r:id="rId12" location="1" xr:uid="{98726645-DFEF-174B-8F3A-1FA92A1F9139}"/>
    <hyperlink ref="AG86" r:id="rId13" location="1" xr:uid="{AF8A1BB2-6594-C44E-B453-B9AA573CE8A0}"/>
    <hyperlink ref="AZ86" r:id="rId14" location="1" xr:uid="{5A53F786-A937-1743-BA13-5FED3AB05123}"/>
    <hyperlink ref="AG87" r:id="rId15" location="1" xr:uid="{29DC1C11-D212-B045-B1E7-513BEE268C1C}"/>
    <hyperlink ref="AZ87" r:id="rId16" location="1" xr:uid="{8DBD832B-D101-2544-80D8-C23583F3C561}"/>
    <hyperlink ref="AG88" r:id="rId17" location="1" xr:uid="{08721735-A39F-2544-9F16-153FEEA8FE43}"/>
    <hyperlink ref="AZ88" r:id="rId18" location="1" xr:uid="{F13EE718-7862-D341-AB6A-8DD99A412A0D}"/>
    <hyperlink ref="AG89" r:id="rId19" location="1" xr:uid="{2A23F1B7-3308-6A4B-A1F8-FF34061A4520}"/>
    <hyperlink ref="AZ89" r:id="rId20" location="1" xr:uid="{CBBFA513-E894-1A46-B7F7-95F91DA64F48}"/>
    <hyperlink ref="AG90" r:id="rId21" location="1" xr:uid="{1FC61DA2-925E-4A4C-9F7A-AFCAF3F9E8E8}"/>
    <hyperlink ref="AZ90" r:id="rId22" location="1" xr:uid="{3C36E1AA-9F0E-AA4F-92FE-4294DD0E47B7}"/>
    <hyperlink ref="AG91" r:id="rId23" location="1" xr:uid="{78CFB15B-A002-1445-ADEE-0511FF01B816}"/>
    <hyperlink ref="AZ91" r:id="rId24" location="1" xr:uid="{4EB50D39-8ADD-E947-889D-5542503869D7}"/>
    <hyperlink ref="AG92" r:id="rId25" location="1" xr:uid="{1244C033-A91D-E047-AD6E-F2E6EE87F64B}"/>
    <hyperlink ref="AZ92" r:id="rId26" location="1" xr:uid="{9F209F12-1AB3-9649-88BC-61F8F115FBC5}"/>
    <hyperlink ref="AG93" r:id="rId27" location="1" xr:uid="{0D97367E-0497-2F49-A62C-511345621695}"/>
    <hyperlink ref="AZ93" r:id="rId28" location="1" xr:uid="{2217EBAA-C626-6A4D-A26B-260E9CF81F08}"/>
    <hyperlink ref="AG94" r:id="rId29" location="1" xr:uid="{C596B891-1BCB-E744-9B85-9406ABC750F8}"/>
    <hyperlink ref="AZ94" r:id="rId30" location="1" xr:uid="{9DDC0620-CCA4-A74C-B31E-CC5EF0156AE5}"/>
    <hyperlink ref="AG95" r:id="rId31" location="1" xr:uid="{36786693-1427-CC48-A773-CD055D8FBFBE}"/>
    <hyperlink ref="AZ95" r:id="rId32" location="1" xr:uid="{734EC3A8-94C6-A247-A1B0-3B875F999926}"/>
    <hyperlink ref="AG96" r:id="rId33" location="1" xr:uid="{7203D550-C54D-364B-9FB3-CCEA771AD4A0}"/>
    <hyperlink ref="AZ96" r:id="rId34" location="1" xr:uid="{78C1A104-7D3C-8240-A40F-68C9F68D4A46}"/>
    <hyperlink ref="AG97" r:id="rId35" location="1" xr:uid="{DFABDDAB-B815-CC4A-B412-D46CB98439A9}"/>
    <hyperlink ref="AZ97" r:id="rId36" location="1" xr:uid="{0FF8BDC8-36B3-EE41-BD3D-0A9EBFE38BE2}"/>
    <hyperlink ref="AG98" r:id="rId37" location="1" xr:uid="{9692A5FE-199A-3947-96DA-6D1CCB183BA4}"/>
    <hyperlink ref="AZ98" r:id="rId38" location="1" xr:uid="{59FEF8E6-8DCB-7C47-AD2E-8ACDCB4524D8}"/>
    <hyperlink ref="AG99" r:id="rId39" location="1" xr:uid="{BBCB108C-0F7D-3D47-BDD7-394EA79AC3B0}"/>
    <hyperlink ref="AZ99" r:id="rId40" location="1" xr:uid="{491CADD4-D150-2343-8C9F-BD44E4F4C8AC}"/>
    <hyperlink ref="AG100" r:id="rId41" location="1" xr:uid="{54AD6A9F-0F4D-DB4D-A190-8A0323626A6D}"/>
    <hyperlink ref="AZ100" r:id="rId42" location="1" xr:uid="{26C16CFD-718D-A346-916F-F4E46A739061}"/>
    <hyperlink ref="AG101" r:id="rId43" location="1" xr:uid="{49FFF858-C17C-034A-9A2B-F650B47A3AD7}"/>
    <hyperlink ref="AZ101" r:id="rId44" location="1" xr:uid="{06D454FC-6377-EC41-A171-F5DF13201C53}"/>
    <hyperlink ref="AG102" r:id="rId45" location="1" xr:uid="{A62A45DA-9A75-0647-9034-CFFAA10A63B6}"/>
    <hyperlink ref="AZ102" r:id="rId46" location="1" xr:uid="{199BEE65-4CBD-904B-A025-9CEF46DCC629}"/>
    <hyperlink ref="AG103" r:id="rId47" location="1" xr:uid="{BA02A9F6-10CF-EE4C-856A-321281DC571F}"/>
    <hyperlink ref="AZ103" r:id="rId48" location="1" xr:uid="{D8F01400-F2E8-304D-9155-5FE612B76F86}"/>
    <hyperlink ref="AG104" r:id="rId49" location="1" xr:uid="{E50A619D-4E68-AB48-BDA8-CFEB38E6E5C9}"/>
    <hyperlink ref="AZ104" r:id="rId50" location="1" xr:uid="{A9246DBE-A0D0-CF49-88BB-BAB78739F41F}"/>
    <hyperlink ref="AG105" r:id="rId51" location="1" xr:uid="{61D56493-2291-E748-9623-22D7385D4A2C}"/>
    <hyperlink ref="AZ105" r:id="rId52" location="1" xr:uid="{E4D5D43A-A312-984D-BF70-6A92B7F955DC}"/>
    <hyperlink ref="AG106" r:id="rId53" location="1" xr:uid="{E08E5774-36E1-2948-BEA3-671534D36EAD}"/>
    <hyperlink ref="AZ106" r:id="rId54" location="1" xr:uid="{647EFF9F-0357-E44D-A6B8-A763CC3FA588}"/>
    <hyperlink ref="AG107" r:id="rId55" location="1" xr:uid="{E7544BB3-C7BB-E645-A708-8692ABA2670B}"/>
    <hyperlink ref="AZ107" r:id="rId56" location="1" xr:uid="{FAC6FE19-36A1-B243-8B11-379A1CC6098F}"/>
    <hyperlink ref="AG108" r:id="rId57" location="1" xr:uid="{42A2A08F-E367-8744-9572-2B3EAAEFADB2}"/>
    <hyperlink ref="AZ108" r:id="rId58" location="1" xr:uid="{39BA9330-400E-0540-A060-805210D5FFC2}"/>
    <hyperlink ref="AG109" r:id="rId59" location="1" xr:uid="{38F72EF1-BA95-3949-986A-9B6DCE10915E}"/>
    <hyperlink ref="AZ109" r:id="rId60" location="1" xr:uid="{7BB88DB1-0252-6B47-BFDD-BE9B4F334D29}"/>
    <hyperlink ref="AG110" r:id="rId61" location="1" xr:uid="{69CC6988-B658-5E45-B532-BFED0D9FE74D}"/>
    <hyperlink ref="AZ110" r:id="rId62" location="1" xr:uid="{35182C1A-4A4A-AE4F-8320-0651C75DA902}"/>
    <hyperlink ref="AG111" r:id="rId63" location="1" xr:uid="{477E8641-EFB6-8A44-BE5E-DC1EE369B86F}"/>
    <hyperlink ref="AZ111" r:id="rId64" location="1" xr:uid="{53352775-19E8-3248-B599-642571C49308}"/>
    <hyperlink ref="AG112" r:id="rId65" location="1" xr:uid="{57295514-32C0-AB46-95C2-D099EF114C05}"/>
    <hyperlink ref="AZ112" r:id="rId66" location="1" xr:uid="{7BE8639C-4B27-784F-B445-9B2FCA4FC4A6}"/>
    <hyperlink ref="AG113" r:id="rId67" location="1" xr:uid="{1D27BC11-C810-BB4E-A470-39B7A1B8B86F}"/>
    <hyperlink ref="AZ113" r:id="rId68" location="1" xr:uid="{6606F5A0-B34C-B24E-B807-8F8CCDF18959}"/>
    <hyperlink ref="AG114" r:id="rId69" location="1" xr:uid="{F92829D1-DA6A-F744-861C-3B9CE0EE8DFB}"/>
    <hyperlink ref="AZ114" r:id="rId70" location="1" xr:uid="{37260693-1300-EF4C-99B3-CCD3EF19E792}"/>
    <hyperlink ref="AG115" r:id="rId71" location="1" xr:uid="{DB513E24-2245-8E4A-B59A-80C08056AC08}"/>
    <hyperlink ref="AZ115" r:id="rId72" location="1" xr:uid="{DD54D78E-DDAD-7E4D-B9A1-82427E093A26}"/>
    <hyperlink ref="AG116" r:id="rId73" location="1" xr:uid="{18634962-5F14-A340-B5F8-1E11E4C4288C}"/>
    <hyperlink ref="AZ116" r:id="rId74" location="1" xr:uid="{1598456A-84A9-9840-B87D-0555ED641D9E}"/>
    <hyperlink ref="AG117" r:id="rId75" location="1" xr:uid="{94829208-E84D-4042-8C8F-8C04DF6C3F54}"/>
    <hyperlink ref="AZ117" r:id="rId76" location="1" xr:uid="{42881A7B-9E2F-8642-BD02-826CD8F57605}"/>
    <hyperlink ref="AG118" r:id="rId77" location="1" xr:uid="{0BD220B9-6D46-F949-B6C0-283F50E022B7}"/>
    <hyperlink ref="AZ118" r:id="rId78" location="1" xr:uid="{FA4F7CDF-7296-ED4F-B0FF-B5DDC869558B}"/>
    <hyperlink ref="AG119" r:id="rId79" location="1" xr:uid="{7E697034-CE52-0845-B9F9-7CE54F4896A3}"/>
    <hyperlink ref="AZ119" r:id="rId80" location="1" xr:uid="{0483BD18-061B-FD42-A897-D4F82A7D6758}"/>
    <hyperlink ref="AG120" r:id="rId81" location="1" xr:uid="{1A4A5608-5249-5842-BF0E-01426F37EAF7}"/>
    <hyperlink ref="AZ120" r:id="rId82" location="1" xr:uid="{C83ECF5E-1908-7C44-B85E-F62EE2BED456}"/>
    <hyperlink ref="AG121" r:id="rId83" location="1" xr:uid="{8DF71C4E-1D06-9740-BCB0-75ECF0C2D687}"/>
    <hyperlink ref="AZ121" r:id="rId84" location="1" xr:uid="{C281C947-85B0-9844-97BA-A14598109A4C}"/>
    <hyperlink ref="AG122" r:id="rId85" location="1" xr:uid="{46C28F99-3580-DC48-A031-0456FD500BA9}"/>
    <hyperlink ref="AZ122" r:id="rId86" location="1" xr:uid="{4821D066-6F5E-8246-B07B-8A5D4A3485D8}"/>
    <hyperlink ref="AG123" r:id="rId87" location="1" xr:uid="{BF0319C6-84FA-2143-B306-29E1C2253C02}"/>
    <hyperlink ref="AZ123" r:id="rId88" location="1" xr:uid="{D044A1C3-8C25-1040-8540-758C54B4E00F}"/>
    <hyperlink ref="AG124" r:id="rId89" location="1" xr:uid="{7049C80A-5DD2-4C4E-95B3-46EE11CF7146}"/>
    <hyperlink ref="AZ124" r:id="rId90" location="1" xr:uid="{F5BDB840-FCF3-0046-BA1C-6ACD22E02E46}"/>
    <hyperlink ref="AG125" r:id="rId91" location="1" xr:uid="{3EFD2894-3B6E-3C4C-AF17-C3B5180E5383}"/>
    <hyperlink ref="AZ125" r:id="rId92" location="1" xr:uid="{354CB671-719B-934F-BFAD-5EE0C2ECD6BF}"/>
    <hyperlink ref="AG126" r:id="rId93" location="1" xr:uid="{6513E133-E608-4348-A36C-364EAD5E5F1D}"/>
    <hyperlink ref="AZ126" r:id="rId94" location="1" xr:uid="{45D77093-5E3D-A04E-9CAD-FD35AA653DFA}"/>
    <hyperlink ref="AG127" r:id="rId95" location="1" xr:uid="{E0B0323F-EBFD-914E-ABCC-93A0C21BFDC3}"/>
    <hyperlink ref="AZ127" r:id="rId96" location="1" xr:uid="{3B6CA091-FBA7-8B4F-A750-06D63EAFBD6D}"/>
    <hyperlink ref="AG128" r:id="rId97" location="1" xr:uid="{E4E350B8-96FC-304F-BDC6-9EF13248B9D9}"/>
    <hyperlink ref="AZ128" r:id="rId98" location="1" xr:uid="{7FE35382-F58A-3D45-B41B-997E8B748AEE}"/>
    <hyperlink ref="AG129" r:id="rId99" location="1" xr:uid="{5CD86049-E78E-0F48-B067-5697AC080F95}"/>
    <hyperlink ref="AZ129" r:id="rId100" location="1" xr:uid="{A0507797-083F-0446-B78C-59767A826CCA}"/>
    <hyperlink ref="AG130" r:id="rId101" location="1" xr:uid="{66FB6C9F-B916-A74D-84F7-123E284B44CD}"/>
    <hyperlink ref="AZ130" r:id="rId102" location="1" xr:uid="{8E8D2610-DB56-8242-973C-09712A108DCE}"/>
    <hyperlink ref="AG131" r:id="rId103" location="1" xr:uid="{956766A7-163B-814C-B414-92405A81E116}"/>
    <hyperlink ref="AZ131" r:id="rId104" location="1" xr:uid="{66C716CB-D857-E144-AA78-BBFD2C0E6377}"/>
    <hyperlink ref="AG132" r:id="rId105" location="1" xr:uid="{40E9EA95-A9CD-BE45-A7DF-4E7DA34D1EC4}"/>
    <hyperlink ref="AZ132" r:id="rId106" location="1" xr:uid="{82DDCB1D-538C-EE42-AC8A-A511BD61501E}"/>
    <hyperlink ref="AG133" r:id="rId107" location="1" xr:uid="{B7B868EA-3AF6-C44C-A66C-C5B42DA2F6E0}"/>
    <hyperlink ref="AZ133" r:id="rId108" location="1" xr:uid="{3165D3D1-571B-7348-BC09-FAE39742459F}"/>
    <hyperlink ref="AG134" r:id="rId109" location="1" xr:uid="{D3C746B1-AF11-F940-B361-CB1A0B8776D9}"/>
    <hyperlink ref="AZ134" r:id="rId110" location="1" xr:uid="{FC2E9207-EE8E-1E4F-AC6F-68892B840E95}"/>
    <hyperlink ref="AG135" r:id="rId111" location="1" xr:uid="{22F8A9D6-A231-6744-8336-AC6452C478DC}"/>
    <hyperlink ref="AZ135" r:id="rId112" location="1" xr:uid="{1E384082-9DE2-5F41-816E-F23B8A4A4487}"/>
    <hyperlink ref="AG136" r:id="rId113" location="1" xr:uid="{76E1BA84-3E8C-5640-A6FD-B2A03D35A0C4}"/>
    <hyperlink ref="AZ136" r:id="rId114" location="1" xr:uid="{7BA89746-A66D-9D47-8697-584EB0314E2B}"/>
    <hyperlink ref="AG137" r:id="rId115" location="1" xr:uid="{4F78EC7F-177D-EC49-B0F5-318603A68B0F}"/>
    <hyperlink ref="AZ137" r:id="rId116" location="1" xr:uid="{F1E115A9-1F6E-7C4A-AF55-F7CB746D370F}"/>
    <hyperlink ref="AG138" r:id="rId117" location="1" xr:uid="{ACDD7CDB-4F63-FD44-ACE4-314AF9D99BA5}"/>
    <hyperlink ref="AZ138" r:id="rId118" location="1" xr:uid="{876E6803-6460-3540-924D-5E28675827FC}"/>
    <hyperlink ref="AG139" r:id="rId119" location="1" xr:uid="{6DA60C08-229C-CC46-BB60-5DDAF0367E80}"/>
    <hyperlink ref="AZ139" r:id="rId120" location="1" xr:uid="{83707E79-6A51-3C4A-99BB-43E93471895D}"/>
    <hyperlink ref="AG140" r:id="rId121" location="1" xr:uid="{53451560-279C-C44B-8BAE-D927DF073D44}"/>
    <hyperlink ref="AZ140" r:id="rId122" location="1" xr:uid="{75A38712-8EAC-1341-B6D2-D296F57CA5AB}"/>
    <hyperlink ref="AG141" r:id="rId123" location="1" xr:uid="{08B26FBB-8B75-EF4F-9BA6-E35CD73150C7}"/>
    <hyperlink ref="AZ141" r:id="rId124" location="1" xr:uid="{A3016D69-B493-0348-86B6-19E558FA4AD5}"/>
    <hyperlink ref="AG142" r:id="rId125" location="1" xr:uid="{9267D1E6-BAFD-4346-99EE-E31EAD4E972B}"/>
    <hyperlink ref="AZ142" r:id="rId126" location="1" xr:uid="{5ED4150C-6A4F-C043-8AF8-63F2C435FD7C}"/>
    <hyperlink ref="AG143" r:id="rId127" location="1" xr:uid="{D19CA554-689C-0348-9E83-B2F18420EAEA}"/>
    <hyperlink ref="AZ143" r:id="rId128" location="1" xr:uid="{84181C40-BF90-E540-9604-33CBB064791D}"/>
    <hyperlink ref="AG144" r:id="rId129" location="1" xr:uid="{2CD42286-1862-D643-AF2E-84B92D33972D}"/>
    <hyperlink ref="AZ144" r:id="rId130" location="1" xr:uid="{839CD21C-E316-3641-A7E9-52F5A9BD8494}"/>
    <hyperlink ref="AG145" r:id="rId131" location="1" xr:uid="{588DA9A2-2B00-564A-A901-3B077CE97734}"/>
    <hyperlink ref="AZ145" r:id="rId132" location="1" xr:uid="{3F59C1D0-3E9C-A545-AD3F-CCDF607AD9F5}"/>
    <hyperlink ref="AG146" r:id="rId133" location="1" xr:uid="{A62B9878-6EDD-4F49-8B0B-1C8A692F72B8}"/>
    <hyperlink ref="AZ146" r:id="rId134" location="1" xr:uid="{58E77D02-BD74-2A46-86AC-861EA9DAF8FF}"/>
    <hyperlink ref="AG147" r:id="rId135" location="1" xr:uid="{C69ECD3C-D733-A946-822E-713811D04CD0}"/>
    <hyperlink ref="AZ147" r:id="rId136" location="1" xr:uid="{C1BC7910-12B0-FA4E-BFA9-E00DB51897A0}"/>
    <hyperlink ref="AG148" r:id="rId137" location="1" xr:uid="{5FE45A01-887D-534F-B9D4-6BACAC03A5A6}"/>
    <hyperlink ref="AZ148" r:id="rId138" location="1" xr:uid="{82C4EF50-E012-F243-896A-A948F910E7AF}"/>
    <hyperlink ref="AG149" r:id="rId139" location="1" xr:uid="{73F4987B-EFD4-5345-A659-CDC0CDC87B56}"/>
    <hyperlink ref="AZ149" r:id="rId140" location="1" xr:uid="{F6987FE7-A492-7840-AD01-ED21EB0D2D56}"/>
    <hyperlink ref="AG150" r:id="rId141" location="1" xr:uid="{9849F32A-8099-724D-922D-937733B1BACB}"/>
    <hyperlink ref="AZ150" r:id="rId142" location="1" xr:uid="{2683AA3C-0C46-5541-B5F4-5865BD2CFE12}"/>
    <hyperlink ref="AG151" r:id="rId143" location="1" xr:uid="{FF50B595-409E-C445-ADF9-326E8FBE3C67}"/>
    <hyperlink ref="AZ151" r:id="rId144" location="1" xr:uid="{344078A4-07DD-B14C-86CC-2114E1DAA585}"/>
    <hyperlink ref="AG152" r:id="rId145" location="1" xr:uid="{64C52EDA-8E4B-4F4F-AE04-8636E722D05E}"/>
    <hyperlink ref="AZ152" r:id="rId146" location="1" xr:uid="{D68FF1B8-6340-EB47-AE83-9C197E6B09FA}"/>
    <hyperlink ref="AG153" r:id="rId147" location="1" xr:uid="{CCDFDD37-24F8-344B-A903-ADD2F1A799B7}"/>
    <hyperlink ref="AZ153" r:id="rId148" location="1" xr:uid="{8E087296-A1F6-434F-8F81-286F02288CBC}"/>
    <hyperlink ref="AG154" r:id="rId149" location="1" xr:uid="{D3649F2E-1A1A-BB4E-8637-BD1891B600AF}"/>
    <hyperlink ref="AZ154" r:id="rId150" location="1" xr:uid="{F3CFAF4E-6365-B740-B34C-7795E9A641F1}"/>
    <hyperlink ref="AG155" r:id="rId151" location="1" xr:uid="{4554DA7C-DA95-D04C-80C9-B9E827FD48DE}"/>
    <hyperlink ref="AZ155" r:id="rId152" location="1" xr:uid="{8B3EE8FC-819D-DB4F-AE85-17D161876806}"/>
    <hyperlink ref="AG156" r:id="rId153" location="1" xr:uid="{D8180ECA-B68B-8D45-A083-34680DAE7487}"/>
    <hyperlink ref="AZ156" r:id="rId154" location="1" xr:uid="{645E21B6-3B34-924B-89FD-FFC61D871FB5}"/>
    <hyperlink ref="AG157" r:id="rId155" location="1" xr:uid="{B1D34DFF-94C3-7C4F-8980-5C224557C4DA}"/>
    <hyperlink ref="AZ157" r:id="rId156" location="1" xr:uid="{16A94C74-DDD1-1143-9C0D-0240E46975EF}"/>
    <hyperlink ref="AG158" r:id="rId157" location="1" xr:uid="{55E2889A-DB29-7C42-B414-11943319634D}"/>
    <hyperlink ref="AZ158" r:id="rId158" location="1" xr:uid="{0BAFC331-169A-E34A-AA42-19FF4E2C2E2C}"/>
    <hyperlink ref="AG159" r:id="rId159" location="1" xr:uid="{84724193-334E-B24A-9C21-D88818A43EBB}"/>
    <hyperlink ref="AZ159" r:id="rId160" location="1" xr:uid="{73204896-85E4-4B44-82D2-615D7D5EE1D1}"/>
    <hyperlink ref="AG160" r:id="rId161" location="1" xr:uid="{9B4B546C-A01D-4645-93DA-AEB99EA80779}"/>
    <hyperlink ref="AZ160" r:id="rId162" location="1" xr:uid="{31790769-214D-D54E-9C6D-07D8C56D6F36}"/>
    <hyperlink ref="AG161" r:id="rId163" location="1" xr:uid="{17149E8C-71F0-AA4E-A29A-BEFA442BF456}"/>
    <hyperlink ref="AZ161" r:id="rId164" location="1" xr:uid="{B748DE2E-E571-D045-B6DA-57919E873B76}"/>
    <hyperlink ref="AG162" r:id="rId165" location="1" xr:uid="{74F8C177-0308-6548-ABA9-5FDDFB689081}"/>
    <hyperlink ref="AZ162" r:id="rId166" location="1" xr:uid="{596EE898-F019-1D43-A2C9-02CC0CD794E9}"/>
    <hyperlink ref="AG163" r:id="rId167" location="1" xr:uid="{FD344BF7-F1E0-6148-9A70-EED165B6C45C}"/>
    <hyperlink ref="AZ163" r:id="rId168" location="1" xr:uid="{33ACA205-BC64-C040-ACBD-67E1ACD295BB}"/>
    <hyperlink ref="AG164" r:id="rId169" location="1" xr:uid="{6F0DFB96-F6C7-7649-99CC-01E17639BE17}"/>
    <hyperlink ref="AZ164" r:id="rId170" location="1" xr:uid="{1032BE3E-D187-A94B-9736-F3F61BBAA188}"/>
    <hyperlink ref="AG165" r:id="rId171" location="1" xr:uid="{0CE601A0-E53E-6A4B-BB00-108E09D8ECDD}"/>
    <hyperlink ref="AZ165" r:id="rId172" location="1" xr:uid="{F187C0CE-7848-A94C-8F86-4BAFA2DF198D}"/>
    <hyperlink ref="AG166" r:id="rId173" location="1" xr:uid="{15AA3582-D7CB-4B40-A698-F006152AB03C}"/>
    <hyperlink ref="AZ166" r:id="rId174" location="1" xr:uid="{92636FBE-9747-8B43-B600-A89BD7A4292B}"/>
    <hyperlink ref="AG167" r:id="rId175" location="1" xr:uid="{A0550F4A-96B2-7A48-8CB2-407D320314E2}"/>
    <hyperlink ref="AZ167" r:id="rId176" location="1" xr:uid="{37C1EB68-1AB0-9348-A993-02BF899CAEAD}"/>
    <hyperlink ref="AG168" r:id="rId177" location="1" xr:uid="{26876BB1-254C-834B-AF87-9112D6B7979C}"/>
    <hyperlink ref="AZ168" r:id="rId178" location="1" xr:uid="{93B47916-D3AC-EA43-973C-7486695031FB}"/>
    <hyperlink ref="AG169" r:id="rId179" location="1" xr:uid="{9CC6F69A-02CD-9648-A3CD-B5EB10C2709E}"/>
    <hyperlink ref="AZ169" r:id="rId180" location="1" xr:uid="{AA4713E1-0919-1143-8BD5-6B4683C7BDDB}"/>
    <hyperlink ref="AG170" r:id="rId181" location="1" xr:uid="{72722B79-958F-244F-84F2-E058B93B19A3}"/>
    <hyperlink ref="AZ170" r:id="rId182" location="1" xr:uid="{B16A1741-1483-2948-A0B9-9ED68E8106EC}"/>
    <hyperlink ref="AG171" r:id="rId183" location="1" xr:uid="{173AC341-9FBC-CA42-8C5D-D10DB7BEEB6B}"/>
    <hyperlink ref="AZ171" r:id="rId184" location="1" xr:uid="{21753AB6-28E9-CB4A-9A03-67042CCDB953}"/>
    <hyperlink ref="AG172" r:id="rId185" location="1" xr:uid="{71EC46E0-AD67-9841-BD02-001D28FF1356}"/>
    <hyperlink ref="AZ172" r:id="rId186" location="1" xr:uid="{D60FBE03-F2B7-384E-97A6-19ABE1A0F841}"/>
    <hyperlink ref="AG173" r:id="rId187" location="1" xr:uid="{1888FCCD-E29E-A141-B7AF-D9E0CEB12B64}"/>
    <hyperlink ref="AZ173" r:id="rId188" location="1" xr:uid="{4B9DCFE2-AE00-2F4B-B9DC-FA25CBBBC554}"/>
    <hyperlink ref="AG174" r:id="rId189" location="1" xr:uid="{340F386C-4112-DB4F-84F0-2D0FA480F98E}"/>
    <hyperlink ref="AZ174" r:id="rId190" location="1" xr:uid="{DB57DB29-0F97-3A4B-9994-53DB76B7A091}"/>
    <hyperlink ref="AG175" r:id="rId191" location="1" xr:uid="{CAC29D9E-6006-694E-B83E-738A244CEB73}"/>
    <hyperlink ref="AZ175" r:id="rId192" location="1" xr:uid="{77B5C6FA-B155-8249-B105-67956B891C52}"/>
    <hyperlink ref="AG176" r:id="rId193" location="1" xr:uid="{E98EF8C2-767F-A04E-B3BC-6FB4499B7C17}"/>
    <hyperlink ref="AZ176" r:id="rId194" location="1" xr:uid="{2C4EB65E-14C4-B64A-86C9-84CAD3D496D1}"/>
    <hyperlink ref="AG177" r:id="rId195" location="1" xr:uid="{B0569DA2-78A2-A642-992B-0586FDAED036}"/>
    <hyperlink ref="AZ177" r:id="rId196" location="1" xr:uid="{D7333A04-1B77-454E-996F-904617C7A8EB}"/>
    <hyperlink ref="AG178" r:id="rId197" location="1" xr:uid="{3CC62981-1DE6-704C-ADE2-D268CC56A6CE}"/>
    <hyperlink ref="AZ178" r:id="rId198" location="1" xr:uid="{10605679-169B-E549-B85C-A9666523029A}"/>
    <hyperlink ref="AG179" r:id="rId199" location="1" xr:uid="{04E0CF99-1F8B-EF4A-A288-6027EA23EDA3}"/>
    <hyperlink ref="AZ179" r:id="rId200" location="1" xr:uid="{E547EE1C-5A82-054B-8042-E78AD80444B4}"/>
    <hyperlink ref="AG180" r:id="rId201" location="1" xr:uid="{8A87E007-AE6C-3E43-A752-0B0FDB84805C}"/>
    <hyperlink ref="AZ180" r:id="rId202" location="1" xr:uid="{1AF0F182-53E7-2C43-90A7-94D98F960324}"/>
    <hyperlink ref="AG181" r:id="rId203" location="1" xr:uid="{B4299136-508C-CD4C-804B-3B41D8194D4F}"/>
    <hyperlink ref="AZ181" r:id="rId204" location="1" xr:uid="{8BE6E7BB-BC29-6B4D-B693-440A5EB5A00B}"/>
    <hyperlink ref="AG182" r:id="rId205" location="1" xr:uid="{C4B4C68F-1C3F-AD48-9922-72F0F2F3C674}"/>
    <hyperlink ref="AZ182" r:id="rId206" location="1" xr:uid="{E90C4434-53C0-054A-A07B-C49FCB37EE48}"/>
    <hyperlink ref="AG183" r:id="rId207" location="1" xr:uid="{1FA6CEDE-D234-7A49-978C-51A273CCBD47}"/>
    <hyperlink ref="AZ183" r:id="rId208" location="1" xr:uid="{2CA1496C-FD0E-1C45-A62D-78C51B94B711}"/>
    <hyperlink ref="AG184" r:id="rId209" location="1" xr:uid="{5D36A7BE-1EA0-7948-B74E-1A081948405B}"/>
    <hyperlink ref="AZ184" r:id="rId210" location="1" xr:uid="{E0BE8820-F7AA-E04E-9F28-D4F9527AA807}"/>
    <hyperlink ref="AG185" r:id="rId211" location="1" xr:uid="{FD04D74D-DC23-644F-BE91-40A69686A341}"/>
    <hyperlink ref="AZ185" r:id="rId212" location="1" xr:uid="{9E05DF99-2D2E-CA45-8FD1-4C84D07506E1}"/>
    <hyperlink ref="AG186" r:id="rId213" location="1" xr:uid="{1B46548E-EA81-7143-BED0-B2EA1FF26EF3}"/>
    <hyperlink ref="AZ186" r:id="rId214" location="1" xr:uid="{223A8D3B-0BD0-EB47-AE24-0F4368EB7E05}"/>
    <hyperlink ref="AG187" r:id="rId215" location="1" xr:uid="{54846252-2C61-FE48-9C69-AF711F341B65}"/>
    <hyperlink ref="AZ187" r:id="rId216" location="1" xr:uid="{3AED4638-B3FE-DE46-933A-76CCAEC3280B}"/>
    <hyperlink ref="AG188" r:id="rId217" location="1" xr:uid="{3EAD19F2-545B-754F-A8E7-7C69D78CD09B}"/>
    <hyperlink ref="AZ188" r:id="rId218" location="1" xr:uid="{BB44A1EA-63C6-2C42-A3D1-8507D2174D4F}"/>
    <hyperlink ref="AG189" r:id="rId219" location="1" xr:uid="{A1F00AAA-11CB-BD49-9D31-E0569EFC2A45}"/>
    <hyperlink ref="AZ189" r:id="rId220" location="1" xr:uid="{02DAABCD-FC02-F048-9274-80A1C3E98B96}"/>
    <hyperlink ref="AG190" r:id="rId221" location="1" xr:uid="{85514F6B-27E8-4E44-A4F1-298D1A13F139}"/>
    <hyperlink ref="AZ190" r:id="rId222" location="1" xr:uid="{BFF7EDB6-FA01-B840-A1AC-3A9BC4D26C87}"/>
    <hyperlink ref="AG191" r:id="rId223" location="1" xr:uid="{938A40FF-1D50-3F4F-A98E-A99CD69B05EB}"/>
    <hyperlink ref="AZ191" r:id="rId224" location="1" xr:uid="{FADD0F10-A37C-B84A-9573-E6C265AD873E}"/>
    <hyperlink ref="AG192" r:id="rId225" location="1" xr:uid="{077F9F50-F95D-A54A-8FBD-0894B76BE23C}"/>
    <hyperlink ref="AZ192" r:id="rId226" location="1" xr:uid="{8B824777-954F-BE44-B3A4-7DD902D1BE22}"/>
    <hyperlink ref="AG193" r:id="rId227" location="1" xr:uid="{3530A185-E415-964B-AFD3-32DC0BF13DE8}"/>
    <hyperlink ref="AZ193" r:id="rId228" location="1" xr:uid="{4521B3B6-E832-7D4C-B3A4-65EE8B7B1114}"/>
    <hyperlink ref="AG194" r:id="rId229" location="1" xr:uid="{7C29E7AE-C630-D94D-BE38-A02FABE5499E}"/>
    <hyperlink ref="AZ194" r:id="rId230" location="1" xr:uid="{0ABFC663-0CA1-AD40-8A99-F54797E52FF1}"/>
    <hyperlink ref="AG195" r:id="rId231" location="1" xr:uid="{D9203315-B5E0-C24E-A711-2B51249E6269}"/>
    <hyperlink ref="AZ195" r:id="rId232" location="1" xr:uid="{4935FBD4-D6A0-D94E-AB6D-D2667741E7EB}"/>
    <hyperlink ref="AG196" r:id="rId233" location="1" xr:uid="{313B1F67-3DB0-BD45-A802-CB708B263A67}"/>
    <hyperlink ref="AZ196" r:id="rId234" location="1" xr:uid="{985076FE-866D-614F-924F-BFC43CCE870D}"/>
    <hyperlink ref="AG197" r:id="rId235" location="1" xr:uid="{4E4309E3-DB9A-B442-ABF4-E4BE72AA33BE}"/>
    <hyperlink ref="AZ197" r:id="rId236" location="1" xr:uid="{BFF06E2C-1F1D-BC4F-A6DD-34ABE29F8821}"/>
    <hyperlink ref="AG198" r:id="rId237" location="1" xr:uid="{1C25D2C9-C29C-0749-BD95-B3528169510B}"/>
    <hyperlink ref="AZ198" r:id="rId238" location="1" xr:uid="{11089359-EE47-D14B-BFEB-F1868FB158FB}"/>
    <hyperlink ref="AG199" r:id="rId239" location="1" xr:uid="{14A15207-150F-7047-A1C2-BC50DE0E27C2}"/>
    <hyperlink ref="AZ199" r:id="rId240" location="1" xr:uid="{42FA5DD0-A0F1-F74D-9A97-28F4E725195C}"/>
    <hyperlink ref="AG200" r:id="rId241" location="1" xr:uid="{68AB5F54-D56C-DC4B-A60C-EBB669B97DA6}"/>
    <hyperlink ref="AZ200" r:id="rId242" location="1" xr:uid="{DFA07D3C-0C2F-EF49-BAD9-1428A39300C9}"/>
    <hyperlink ref="AG201" r:id="rId243" location="1" xr:uid="{68099175-5F73-D241-99BB-138F69AF1916}"/>
    <hyperlink ref="AZ201" r:id="rId244" location="1" xr:uid="{44BB17A2-F41B-6043-BD37-0CB4270F98EC}"/>
    <hyperlink ref="AG202" r:id="rId245" location="1" xr:uid="{5AB88CCD-96C1-6243-930E-B5A070FBD8C0}"/>
    <hyperlink ref="AZ202" r:id="rId246" location="1" xr:uid="{3D062D7E-5527-1B4A-94A3-99C225117D30}"/>
    <hyperlink ref="AG203" r:id="rId247" location="1" xr:uid="{DB74A41D-FCA9-C245-80C3-341A989D479C}"/>
    <hyperlink ref="AZ203" r:id="rId248" location="1" xr:uid="{E0EBDF89-C60E-294F-A4DB-2C633CD2087D}"/>
    <hyperlink ref="AG204" r:id="rId249" location="1" xr:uid="{1EA3E3FD-0643-4444-9457-79DD96DF3EF4}"/>
    <hyperlink ref="AZ204" r:id="rId250" location="1" xr:uid="{C50ACAD6-EE8E-6D4A-8FB1-13B117877129}"/>
    <hyperlink ref="AG205" r:id="rId251" location="1" xr:uid="{53622B14-8FEA-9C4A-9AA8-AFE049D0E2D1}"/>
    <hyperlink ref="AZ205" r:id="rId252" location="1" xr:uid="{59F61738-470B-E544-8624-06CA55BC51A7}"/>
    <hyperlink ref="AG206" r:id="rId253" location="1" xr:uid="{AEF72983-AE25-CD49-948C-62B5FC226A26}"/>
    <hyperlink ref="AZ206" r:id="rId254" location="1" xr:uid="{DBAD1CCE-A495-3946-8F19-D21624565F16}"/>
    <hyperlink ref="AG207" r:id="rId255" location="1" xr:uid="{A6D9A255-EEEA-CB49-B2F6-65B777E92423}"/>
    <hyperlink ref="AZ207" r:id="rId256" location="1" xr:uid="{0CDF4514-857E-0A4E-98B7-883C1E383011}"/>
    <hyperlink ref="AG208" r:id="rId257" location="1" xr:uid="{23ADEE58-6C8A-7F42-B87B-A514DCC8A2D9}"/>
    <hyperlink ref="AZ208" r:id="rId258" location="1" xr:uid="{476A4C25-EC81-DC4A-A84C-6270F01F1EA7}"/>
    <hyperlink ref="AG209" r:id="rId259" location="1" xr:uid="{D4579D0B-2C0B-554E-9573-2CF6B29A8441}"/>
    <hyperlink ref="AZ209" r:id="rId260" location="1" xr:uid="{C74A2430-6ED8-E847-BBB0-55729F40D646}"/>
    <hyperlink ref="AG210" r:id="rId261" location="1" xr:uid="{16282FFD-4C86-F84F-B81E-7861D6BF08E3}"/>
    <hyperlink ref="AZ210" r:id="rId262" location="1" xr:uid="{51CA34DF-8F3F-DB45-A915-FFD622E1C0EF}"/>
    <hyperlink ref="AG211" r:id="rId263" location="1" xr:uid="{512D5B6B-8BF0-934D-BCA5-D4762DEE5BB2}"/>
    <hyperlink ref="AZ211" r:id="rId264" location="1" xr:uid="{8C4D7A09-F9AF-E946-960F-B3E1F3044C92}"/>
    <hyperlink ref="AG212" r:id="rId265" location="1" xr:uid="{43FBAEC8-2F64-7141-902A-17B99BB9CD7D}"/>
    <hyperlink ref="AZ212" r:id="rId266" location="1" xr:uid="{7EF7E040-C55D-E344-8CD9-2F4685DFED65}"/>
    <hyperlink ref="AG213" r:id="rId267" location="1" xr:uid="{85A7F993-672A-D346-8C41-61C2701C1D9A}"/>
    <hyperlink ref="AZ213" r:id="rId268" location="1" xr:uid="{21D50ECB-D0A4-E540-AF96-31224B84259A}"/>
    <hyperlink ref="AG214" r:id="rId269" location="1" xr:uid="{66B901C1-DAFB-164A-A9A4-FF6887D58E1C}"/>
    <hyperlink ref="AZ214" r:id="rId270" location="1" xr:uid="{85A7B540-EBC9-F54C-8F98-BD7F3DA3841D}"/>
    <hyperlink ref="AG215" r:id="rId271" location="1" xr:uid="{2BCE2ECE-D6D5-EA46-BE5A-099809AB8CE3}"/>
    <hyperlink ref="AZ215" r:id="rId272" location="1" xr:uid="{D0ECD93B-5937-F143-895C-828249EB9C1E}"/>
    <hyperlink ref="AG216" r:id="rId273" location="1" xr:uid="{85BC4F15-B57D-7A45-88A7-14062F79C665}"/>
    <hyperlink ref="AZ216" r:id="rId274" location="1" xr:uid="{304101EA-8C42-5543-86A7-4C19344174A1}"/>
    <hyperlink ref="AG217" r:id="rId275" location="1" xr:uid="{AA135ECB-43B4-1F4C-BCCD-C3EE71BB6391}"/>
    <hyperlink ref="AZ217" r:id="rId276" location="1" xr:uid="{1C83867C-4F25-C642-BE33-EFEE79A0BA86}"/>
    <hyperlink ref="AG218" r:id="rId277" location="1" xr:uid="{4C0C5EDD-5FFE-EB4B-BC61-078B4FD11370}"/>
    <hyperlink ref="AZ218" r:id="rId278" location="1" xr:uid="{D94ACF03-D688-6B40-ACD1-126788BE4C9E}"/>
    <hyperlink ref="AG219" r:id="rId279" location="1" xr:uid="{12DD48C6-86B2-C34F-A50A-3ED46337185F}"/>
    <hyperlink ref="AZ219" r:id="rId280" location="1" xr:uid="{EF8D08E0-4B00-A248-A786-A410BC164E6D}"/>
    <hyperlink ref="AG220" r:id="rId281" location="1" xr:uid="{F7D77A78-AC0D-A240-A086-57DA794A6563}"/>
    <hyperlink ref="AZ220" r:id="rId282" location="1" xr:uid="{CA98E7F2-D26A-FE4A-A1E3-9D94CE00E733}"/>
    <hyperlink ref="AG221" r:id="rId283" location="1" xr:uid="{6A54E55B-92DF-A446-ADDF-17D7394C0C0D}"/>
    <hyperlink ref="AZ221" r:id="rId284" location="1" xr:uid="{25E6C39A-C145-834B-9D28-CDBC6276BE99}"/>
    <hyperlink ref="AG222" r:id="rId285" location="1" xr:uid="{33F37080-F7FA-C74B-BE2E-F7104837C7FE}"/>
    <hyperlink ref="AZ222" r:id="rId286" location="1" xr:uid="{C18BF5CB-C888-7D4E-BFE6-7B33952F9785}"/>
    <hyperlink ref="AG223" r:id="rId287" location="1" xr:uid="{7C7A19B4-AB2E-8F49-99F8-97730106E238}"/>
    <hyperlink ref="AZ223" r:id="rId288" location="1" xr:uid="{63DC113F-12D6-9C4F-B123-CCD032AA36FE}"/>
    <hyperlink ref="AG224" r:id="rId289" location="1" xr:uid="{8BA28495-A515-6F47-9614-5AAB02EC732C}"/>
    <hyperlink ref="AZ224" r:id="rId290" location="1" xr:uid="{CB800F7F-52C8-AD47-84C6-F24F184D2F31}"/>
    <hyperlink ref="AG225" r:id="rId291" location="1" xr:uid="{614C1FDC-A616-3244-8B62-A1DB1707664F}"/>
    <hyperlink ref="AZ225" r:id="rId292" location="1" xr:uid="{2A10B375-024E-7149-8AC4-8903D2A997CF}"/>
    <hyperlink ref="AG226" r:id="rId293" location="1" xr:uid="{4F86F1C5-F128-0946-95BD-66D8B654A648}"/>
    <hyperlink ref="AZ226" r:id="rId294" location="1" xr:uid="{8B6D9968-E697-ED4C-943A-139904780F7B}"/>
    <hyperlink ref="AG227" r:id="rId295" location="1" xr:uid="{3A5DA7E2-E2D4-F14D-8B66-B7D4F1E41A73}"/>
    <hyperlink ref="AZ227" r:id="rId296" location="1" xr:uid="{BCA7651E-3EE5-0349-A4EA-5E65FFCC1263}"/>
    <hyperlink ref="AG228" r:id="rId297" location="1" xr:uid="{40698251-BEA7-F84A-8040-F6390917C691}"/>
    <hyperlink ref="AZ228" r:id="rId298" location="1" xr:uid="{2790F8BA-1A39-A341-A882-D7A8D1F04A21}"/>
    <hyperlink ref="AG229" r:id="rId299" location="1" xr:uid="{199E1B2A-D01E-FB4F-9BB1-3FB8B4B683B6}"/>
    <hyperlink ref="AZ229" r:id="rId300" location="1" xr:uid="{968AFFC5-E8B8-F846-A715-3E840CAFA6AD}"/>
    <hyperlink ref="AG230" r:id="rId301" location="1" xr:uid="{DDD71431-A637-9D4E-83EC-1F49A272E9AE}"/>
    <hyperlink ref="AZ230" r:id="rId302" location="1" xr:uid="{9B6B3AB5-9229-7045-9BF2-29C93C349E1D}"/>
    <hyperlink ref="AG231" r:id="rId303" location="1" xr:uid="{22D25E95-AE79-194E-A03B-6C284100DF52}"/>
    <hyperlink ref="AZ231" r:id="rId304" location="1" xr:uid="{34220DFA-C65C-CD4B-BC3B-D37E76AB983C}"/>
    <hyperlink ref="AG232" r:id="rId305" location="1" xr:uid="{D3F09C60-56D2-404C-9F8A-CBF44A19D4DA}"/>
    <hyperlink ref="AZ232" r:id="rId306" location="1" xr:uid="{B5784527-0583-964D-B431-57F044EB66C7}"/>
    <hyperlink ref="AG233" r:id="rId307" location="1" xr:uid="{DABDAEDB-E19B-0242-93A4-273FC5B879E7}"/>
    <hyperlink ref="AZ233" r:id="rId308" location="1" xr:uid="{D4409B10-BEA9-8542-BF2E-01CD68CE1430}"/>
    <hyperlink ref="AG234" r:id="rId309" location="1" xr:uid="{BF8695CF-E846-4240-A48A-227893D9C7A7}"/>
    <hyperlink ref="AZ234" r:id="rId310" location="1" xr:uid="{1CEEC8F7-BB3B-8A42-A8B1-D59034BDC351}"/>
    <hyperlink ref="AG235" r:id="rId311" location="1" xr:uid="{53BC92A1-2B0D-BA44-A430-E681F47E72AB}"/>
    <hyperlink ref="AZ235" r:id="rId312" location="1" xr:uid="{D23A6C2D-79E8-3541-B9C0-A02A9BA9B2B7}"/>
    <hyperlink ref="AG236" r:id="rId313" location="1" xr:uid="{8A2CAD44-78D1-1F4D-ADBD-50A8FC1BA04C}"/>
    <hyperlink ref="AZ236" r:id="rId314" location="1" xr:uid="{1ECB67C5-DD2C-C048-B383-0F4E6CE4DBEA}"/>
    <hyperlink ref="AG237" r:id="rId315" location="1" xr:uid="{9726F7DE-5B4A-C24D-B75B-27A790FF7CFE}"/>
    <hyperlink ref="AZ237" r:id="rId316" location="1" xr:uid="{02D60AA2-9AE8-6443-9BAD-7EE53B99D65B}"/>
    <hyperlink ref="AG238" r:id="rId317" location="1" xr:uid="{9BA86C6F-C1F8-8244-8233-96ACFF77107C}"/>
    <hyperlink ref="AZ238" r:id="rId318" location="1" xr:uid="{7105182C-B787-FA49-8F47-EAA4100AD3E0}"/>
    <hyperlink ref="AG239" r:id="rId319" location="1" xr:uid="{2B22EAE1-62C4-5344-8356-F49D63BF7CF1}"/>
    <hyperlink ref="AZ239" r:id="rId320" location="1" xr:uid="{20E11AEA-AFB6-AC4D-AB8D-53A4781B0B69}"/>
    <hyperlink ref="AG240" r:id="rId321" location="1" xr:uid="{83807C25-715D-0148-9F1A-D6C23A244D5E}"/>
    <hyperlink ref="AZ240" r:id="rId322" location="1" xr:uid="{1787BFEE-CAB4-3E42-85DB-89D8CE14942C}"/>
    <hyperlink ref="AG241" r:id="rId323" location="1" xr:uid="{35D519E6-1E4F-6745-8902-16A3E0FF2A3A}"/>
    <hyperlink ref="AZ241" r:id="rId324" location="1" xr:uid="{4107D03A-1D12-AF4C-83B6-C10CBCADCFFB}"/>
    <hyperlink ref="AG242" r:id="rId325" location="1" xr:uid="{5F56E89F-AB20-CC4F-9453-9C4CD3D95A0F}"/>
    <hyperlink ref="AZ242" r:id="rId326" location="1" xr:uid="{C835A3A7-80C8-0C4F-BD02-5237FB78BC12}"/>
    <hyperlink ref="AG243" r:id="rId327" location="1" xr:uid="{AC4D54BB-406F-DB42-9C9F-C762B5D493FD}"/>
    <hyperlink ref="AZ243" r:id="rId328" location="1" xr:uid="{3BB1F5F6-EF49-084A-8513-722D93C354E4}"/>
    <hyperlink ref="AG244" r:id="rId329" location="1" xr:uid="{9A8A541F-E6D6-8A42-B24D-0AE71F57E398}"/>
    <hyperlink ref="AZ244" r:id="rId330" location="1" xr:uid="{EEAF852F-BD6A-874A-BDB4-807CAA5307C7}"/>
    <hyperlink ref="AG245" r:id="rId331" location="1" xr:uid="{D7BF2F5A-06BB-F64A-AC02-FCF717334367}"/>
    <hyperlink ref="AZ245" r:id="rId332" location="1" xr:uid="{D835FCC4-6D19-AD4B-8504-BABB3694057E}"/>
    <hyperlink ref="AG246" r:id="rId333" location="1" xr:uid="{A0EB890E-9B1C-D446-9C87-5DDF7C8BB789}"/>
    <hyperlink ref="AZ246" r:id="rId334" location="1" xr:uid="{DD577CC8-B814-A141-81BD-F362788E9B20}"/>
    <hyperlink ref="AG247" r:id="rId335" location="1" xr:uid="{7E21BDE9-EDBB-B841-82B7-2BD11DE8F8DF}"/>
    <hyperlink ref="AZ247" r:id="rId336" location="1" xr:uid="{161E6407-DF3C-954D-BE9B-6F77A6631734}"/>
    <hyperlink ref="AG248" r:id="rId337" location="1" xr:uid="{7F9E80DB-86AE-2641-8199-85ED1604E840}"/>
    <hyperlink ref="AZ248" r:id="rId338" location="1" xr:uid="{98AC87EB-675A-3B4D-B7E0-E86DFC06EE3A}"/>
    <hyperlink ref="AG249" r:id="rId339" location="1" xr:uid="{8726E811-771D-A143-AC8F-382C49227102}"/>
    <hyperlink ref="AZ249" r:id="rId340" location="1" xr:uid="{9D8987CE-A0EF-3B4A-97CD-892EDE1089FD}"/>
    <hyperlink ref="AG250" r:id="rId341" location="1" xr:uid="{83A03EEF-D5C8-8B44-83AA-0C0CA0ED732B}"/>
    <hyperlink ref="AZ250" r:id="rId342" location="1" xr:uid="{AD406B31-B6BF-394E-BF4E-7CC46DFFB12E}"/>
    <hyperlink ref="AG251" r:id="rId343" location="1" xr:uid="{EDA9B49C-383F-A940-8B3E-D707B450A86E}"/>
    <hyperlink ref="AZ251" r:id="rId344" location="1" xr:uid="{758E40E7-8787-744D-8421-B5DC1273A27F}"/>
    <hyperlink ref="AG252" r:id="rId345" location="1" xr:uid="{CC043C47-8BD7-E540-BB4E-79023975A160}"/>
    <hyperlink ref="AZ252" r:id="rId346" location="1" xr:uid="{0BE35CD9-FB9D-A642-B6EA-C90B8D612EC9}"/>
    <hyperlink ref="AG253" r:id="rId347" location="1" xr:uid="{0609F5C3-E63B-9D46-8B25-4FDAF63261CE}"/>
    <hyperlink ref="AZ253" r:id="rId348" location="1" xr:uid="{9A3B3556-C3CF-4D4C-BE1E-5CABF81E564C}"/>
    <hyperlink ref="AG254" r:id="rId349" location="1" xr:uid="{0AFED967-BD93-0341-BECE-314D36FE5A94}"/>
    <hyperlink ref="AZ254" r:id="rId350" location="1" xr:uid="{9D30C32E-5B0C-094E-A312-DAB5FCCE69EE}"/>
    <hyperlink ref="AG255" r:id="rId351" location="1" xr:uid="{227D943D-76DB-CF46-AC7F-E6A21E7C4122}"/>
    <hyperlink ref="AZ255" r:id="rId352" location="1" xr:uid="{FDE912F6-7F96-D94A-8A03-C5F0985370D4}"/>
    <hyperlink ref="AG256" r:id="rId353" location="1" xr:uid="{FA43ECDD-B689-8040-B59E-10B608F2A353}"/>
    <hyperlink ref="AZ256" r:id="rId354" location="1" xr:uid="{E9C47BE7-4FAC-4042-B2BD-5C1081EB6149}"/>
    <hyperlink ref="AG257" r:id="rId355" location="1" xr:uid="{2B7B4009-FB34-EB4D-9E46-1EFD31481E57}"/>
    <hyperlink ref="AZ257" r:id="rId356" location="1" xr:uid="{42ED924B-AAAF-224D-B554-B91FD4C63EA7}"/>
    <hyperlink ref="AG258" r:id="rId357" location="1" xr:uid="{2A4FF7CD-A8A7-BA42-910A-D8E13F686EB8}"/>
    <hyperlink ref="AZ258" r:id="rId358" location="1" xr:uid="{C057DA87-2C2E-774B-8CF4-60DD328E26BB}"/>
    <hyperlink ref="AG259" r:id="rId359" location="1" xr:uid="{6EACB944-7D40-8A47-930C-F2EE488834EB}"/>
    <hyperlink ref="AZ259" r:id="rId360" location="1" xr:uid="{A26BE321-5195-484E-A0FE-7716D5C4158E}"/>
    <hyperlink ref="AG260" r:id="rId361" location="1" xr:uid="{835637A0-C7B3-6D4F-84C6-CE30A847BDF6}"/>
    <hyperlink ref="AZ260" r:id="rId362" location="1" xr:uid="{8C2E9359-9B14-CD49-B8C6-8E1C9D7F7201}"/>
    <hyperlink ref="AG261" r:id="rId363" location="1" xr:uid="{A2DECDD7-BB8E-C447-90A2-9131536588D5}"/>
    <hyperlink ref="AZ261" r:id="rId364" location="1" xr:uid="{C5A61D8C-BF07-3045-8CA3-4F6228EB5F0F}"/>
    <hyperlink ref="AG262" r:id="rId365" location="1" xr:uid="{2ADB7AD3-7529-6948-883B-A0476A77191F}"/>
    <hyperlink ref="AZ262" r:id="rId366" location="1" xr:uid="{E2CD7511-9BF6-1C41-805E-4AEC108F81E8}"/>
    <hyperlink ref="AG263" r:id="rId367" location="1" xr:uid="{935F7450-29B5-ED4D-9A62-CD49E3FAEEB2}"/>
    <hyperlink ref="AZ263" r:id="rId368" location="1" xr:uid="{C3730BFA-B1FF-B942-80D4-2132A0E21B4F}"/>
    <hyperlink ref="AG264" r:id="rId369" location="1" xr:uid="{8175F764-30F7-5E45-BB83-570E6108C072}"/>
    <hyperlink ref="AZ264" r:id="rId370" location="1" xr:uid="{86137F73-1D8E-1F4D-A0B9-6A25C3AA2AB3}"/>
    <hyperlink ref="AG265" r:id="rId371" location="1" xr:uid="{A46FDF39-F16A-1E4D-A47C-750258872CB3}"/>
    <hyperlink ref="AZ265" r:id="rId372" location="1" xr:uid="{BA428F28-D7B9-814C-982A-73D8EEC3F457}"/>
    <hyperlink ref="AG266" r:id="rId373" location="1" xr:uid="{3B3EB682-5FD8-9245-ACFD-7FCBA01F7F9C}"/>
    <hyperlink ref="AZ266" r:id="rId374" location="1" xr:uid="{755173EE-4A1D-9F41-906E-9E2B80923238}"/>
    <hyperlink ref="AG267" r:id="rId375" location="1" xr:uid="{B9EE0A66-5A2B-5A42-A041-11BB30E50254}"/>
    <hyperlink ref="AZ267" r:id="rId376" location="1" xr:uid="{B7FD537F-4663-5E44-BC0A-13B66AFA0467}"/>
    <hyperlink ref="AG268" r:id="rId377" location="1" xr:uid="{A3DA300C-A7A7-A247-97D7-48AE9EDD93BC}"/>
    <hyperlink ref="AZ268" r:id="rId378" location="1" xr:uid="{63201B6E-7846-8A40-930F-0188958C07E7}"/>
    <hyperlink ref="AG269" r:id="rId379" location="1" xr:uid="{B8EF52F7-C4FA-1A48-8BBA-3674B4116968}"/>
    <hyperlink ref="AZ269" r:id="rId380" location="1" xr:uid="{4A2B3FDA-9F11-9347-AF85-A21BC6252DAE}"/>
    <hyperlink ref="AG270" r:id="rId381" location="1" xr:uid="{0F963D9F-F229-F947-A4F7-0ABEC7F88B19}"/>
    <hyperlink ref="AZ270" r:id="rId382" location="1" xr:uid="{12156030-094D-414B-98D4-367093823502}"/>
    <hyperlink ref="AG271" r:id="rId383" location="1" xr:uid="{57695797-1FC9-7242-9998-8D7A6CEA4E8F}"/>
    <hyperlink ref="AZ271" r:id="rId384" location="1" xr:uid="{BABC6D6A-46E6-BF43-8605-F2B683E2748E}"/>
    <hyperlink ref="AG272" r:id="rId385" location="1" xr:uid="{9906334E-7E8B-D84F-8301-01013637D1F6}"/>
    <hyperlink ref="AZ272" r:id="rId386" location="1" xr:uid="{F3D93276-ABF6-3C42-A49A-162994AFFF8B}"/>
    <hyperlink ref="AG273" r:id="rId387" location="1" xr:uid="{B07F37F8-0199-AF41-A207-BAC1ABD8EC39}"/>
    <hyperlink ref="AZ273" r:id="rId388" location="1" xr:uid="{EE5D8700-9267-8F4B-A59B-EBE1FC6768B7}"/>
    <hyperlink ref="AG274" r:id="rId389" location="1" xr:uid="{5E9E87FE-DC44-E542-B93F-BA03E74D56E1}"/>
    <hyperlink ref="AZ274" r:id="rId390" location="1" xr:uid="{A8AC26B2-38F3-1D41-BFD7-15514006C4C6}"/>
    <hyperlink ref="AG275" r:id="rId391" location="1" xr:uid="{9915B1B1-FD34-3349-B63A-A46B0AFD73DC}"/>
    <hyperlink ref="AZ275" r:id="rId392" location="1" xr:uid="{5D499781-3D20-054B-A347-53EE79EE213B}"/>
    <hyperlink ref="AG276" r:id="rId393" location="1" xr:uid="{25B7872E-5DD5-6547-9F74-6F507D4BAD72}"/>
    <hyperlink ref="AZ276" r:id="rId394" location="1" xr:uid="{E0E690E4-5EA5-4A4C-8808-64A4F29C042B}"/>
    <hyperlink ref="AG277" r:id="rId395" location="1" xr:uid="{B126C1D6-9E67-1B47-82B8-F64A26BD7BFF}"/>
    <hyperlink ref="AZ277" r:id="rId396" location="1" xr:uid="{79675018-CA5A-A647-8F82-2D79FB5C6706}"/>
    <hyperlink ref="AG278" r:id="rId397" location="1" xr:uid="{86E0E0CB-B26A-AD4B-898F-EE345261ECA9}"/>
    <hyperlink ref="AZ278" r:id="rId398" location="1" xr:uid="{F04C9054-182D-CA4D-B0FA-77C0C65D7283}"/>
    <hyperlink ref="AG279" r:id="rId399" location="1" xr:uid="{3EE4EFD1-59E4-DA42-AB74-C4DEBEFA0B11}"/>
    <hyperlink ref="AZ279" r:id="rId400" location="1" xr:uid="{AF1778B5-10CE-EE4A-8FF6-C1691AF08288}"/>
    <hyperlink ref="AG280" r:id="rId401" location="1" xr:uid="{F575C0D2-59A8-214C-985E-3FE7231BB85D}"/>
    <hyperlink ref="AZ280" r:id="rId402" location="1" xr:uid="{2E2549A9-8E92-5049-8BF1-77FD62A4CDC2}"/>
    <hyperlink ref="AG281" r:id="rId403" location="1" xr:uid="{D5E8653A-6E35-A240-BC91-01D7FBCA951B}"/>
    <hyperlink ref="AZ281" r:id="rId404" location="1" xr:uid="{CE84D756-88F8-4B41-9AC8-5DD7AD305F49}"/>
    <hyperlink ref="AG282" r:id="rId405" location="1" xr:uid="{B03E6869-BF45-2344-BE7F-421641111B92}"/>
    <hyperlink ref="AZ282" r:id="rId406" location="1" xr:uid="{99F04759-A396-E84A-930D-9B88983DD8F4}"/>
    <hyperlink ref="AG283" r:id="rId407" location="1" xr:uid="{AF6A8ED6-C5C1-B349-BD99-3B04D3D39BE8}"/>
    <hyperlink ref="AZ283" r:id="rId408" location="1" xr:uid="{7E6A0219-0249-6C46-8270-DAD3013FC149}"/>
    <hyperlink ref="AG284" r:id="rId409" location="1" xr:uid="{C29AB408-2988-E345-9847-D3396F96EF5A}"/>
    <hyperlink ref="AZ284" r:id="rId410" location="1" xr:uid="{160298C2-C470-974B-BA72-C960444B7586}"/>
    <hyperlink ref="AG285" r:id="rId411" location="1" xr:uid="{B11DF0A5-D891-9F48-ABEF-AFE2C11F066C}"/>
    <hyperlink ref="AZ285" r:id="rId412" location="1" xr:uid="{C8EB4622-8D6A-E54E-B726-E6D1FC1CCF8F}"/>
    <hyperlink ref="AG286" r:id="rId413" location="1" xr:uid="{FF014744-0AE8-BB45-9805-DD99BFC1DC2D}"/>
    <hyperlink ref="AZ286" r:id="rId414" location="1" xr:uid="{B8B05BCE-8112-ED4B-AAC2-7509361594DD}"/>
    <hyperlink ref="AG287" r:id="rId415" location="1" xr:uid="{76CEE331-3785-6943-A0F2-7E620DF5849A}"/>
    <hyperlink ref="AZ287" r:id="rId416" location="1" xr:uid="{DD5C604F-64C5-D34A-BCC5-36FCD5132C6C}"/>
    <hyperlink ref="AG288" r:id="rId417" location="1" xr:uid="{54688949-4A26-8748-AEAB-A94FA46E65C3}"/>
    <hyperlink ref="AZ288" r:id="rId418" location="1" xr:uid="{B20ED928-0D1E-1E44-8398-3A15419FF1CA}"/>
    <hyperlink ref="AG289" r:id="rId419" location="1" xr:uid="{9655636A-4037-A940-9986-0514C74693D1}"/>
    <hyperlink ref="AZ289" r:id="rId420" location="1" xr:uid="{14029D57-FF6B-2F49-A2F8-4996895B2285}"/>
    <hyperlink ref="AG290" r:id="rId421" location="1" xr:uid="{E5431083-45AB-FD4C-B1E3-EF14BC7434BB}"/>
    <hyperlink ref="AZ290" r:id="rId422" location="1" xr:uid="{63F5467C-5FC5-AD45-8F72-9BDA5BB82BD4}"/>
    <hyperlink ref="AG291" r:id="rId423" location="1" xr:uid="{6DDB7B1A-2A67-274B-A993-A84EC943628F}"/>
    <hyperlink ref="AZ291" r:id="rId424" location="1" xr:uid="{865F8A65-83BC-A14E-8715-CEF074732A88}"/>
    <hyperlink ref="AG292" r:id="rId425" location="1" xr:uid="{397F9553-116E-1541-B577-FEB4C25566C7}"/>
    <hyperlink ref="AZ292" r:id="rId426" location="1" xr:uid="{C9ECD6D6-7B43-B947-9C25-2476C295455D}"/>
    <hyperlink ref="AG293" r:id="rId427" location="1" xr:uid="{D67CAABA-DADB-B840-95CB-456C8EF912F0}"/>
    <hyperlink ref="AZ293" r:id="rId428" location="1" xr:uid="{B9842D0A-F7D7-0F44-BF76-5D533473D099}"/>
    <hyperlink ref="AG294" r:id="rId429" location="1" xr:uid="{75D145C8-2E83-1C47-938D-03AC3D9C7CFC}"/>
    <hyperlink ref="AZ294" r:id="rId430" location="1" xr:uid="{B1E489BE-D5DF-A24B-B53F-9CA934978ECF}"/>
    <hyperlink ref="AG295" r:id="rId431" location="1" xr:uid="{42AD4A29-FFD7-C042-8D10-86011F936505}"/>
    <hyperlink ref="AZ295" r:id="rId432" location="1" xr:uid="{702257A6-6D91-F445-8E7B-3BE7E6CCB5DB}"/>
    <hyperlink ref="AG296" r:id="rId433" location="1" xr:uid="{C040E0FE-EB5E-1648-9E71-9D010E6F6FD2}"/>
    <hyperlink ref="AZ296" r:id="rId434" location="1" xr:uid="{8A8BE208-2343-3645-8A38-96187EFC2B62}"/>
    <hyperlink ref="AG297" r:id="rId435" location="1" xr:uid="{3EABE942-2229-A942-AC71-39ED4D5BD20A}"/>
    <hyperlink ref="AZ297" r:id="rId436" location="1" xr:uid="{D3B989B1-06FE-6B4D-ADF3-0E4B5994A4FB}"/>
    <hyperlink ref="AG298" r:id="rId437" location="1" xr:uid="{EF2A985D-A51A-D844-B2E1-AB4B0F0443D7}"/>
    <hyperlink ref="AZ298" r:id="rId438" location="1" xr:uid="{1F83BFDD-94BF-984E-BB5F-22EE4D92F397}"/>
    <hyperlink ref="AG299" r:id="rId439" location="1" xr:uid="{F6550E1D-9A85-204D-AEF7-A145E60ABD3A}"/>
    <hyperlink ref="AZ299" r:id="rId440" location="1" xr:uid="{A5C48732-B475-BF4F-A01C-C0C59BA282E5}"/>
    <hyperlink ref="AG300" r:id="rId441" location="1" xr:uid="{B81EBA18-FBBF-514F-B084-5DF80FEB7E03}"/>
    <hyperlink ref="AZ300" r:id="rId442" location="1" xr:uid="{4FEF9139-730C-F64E-8072-C1A986694D33}"/>
    <hyperlink ref="AG301" r:id="rId443" location="1" xr:uid="{C0C42BE7-A866-C64D-93E6-481B9B885133}"/>
    <hyperlink ref="AZ301" r:id="rId444" location="1" xr:uid="{A490D9AF-D1C8-914E-9BE1-278CD3CE8DF0}"/>
    <hyperlink ref="AG302" r:id="rId445" location="1" xr:uid="{6BAF8AE0-A4EB-7F47-8687-23E2870FD6D4}"/>
    <hyperlink ref="AZ302" r:id="rId446" location="1" xr:uid="{A673D8AE-B275-F047-9A79-3C43EF2AC913}"/>
    <hyperlink ref="AG303" r:id="rId447" location="1" xr:uid="{E9AD658F-B073-CE46-BFD7-7DE99D65405F}"/>
    <hyperlink ref="AZ303" r:id="rId448" location="1" xr:uid="{DCEA72E6-1177-1648-8969-DD4B38F872A8}"/>
    <hyperlink ref="AG304" r:id="rId449" location="1" xr:uid="{1B9DD247-AE75-4540-BD7C-0D22769FECCA}"/>
    <hyperlink ref="AZ304" r:id="rId450" location="1" xr:uid="{47D48B2F-17F0-364A-B6CD-861B3345EAC9}"/>
    <hyperlink ref="AG305" r:id="rId451" location="1" xr:uid="{9EE95788-6647-C947-BE6C-9EF2AECD895B}"/>
    <hyperlink ref="AZ305" r:id="rId452" location="1" xr:uid="{21775714-B6E8-0F40-BBCE-31209DC17483}"/>
    <hyperlink ref="AG306" r:id="rId453" location="1" xr:uid="{DE3BE01A-463C-CF40-9B92-E66A1B604B7A}"/>
    <hyperlink ref="AZ306" r:id="rId454" location="1" xr:uid="{F8E2B076-269D-5B4F-8E48-1196E2CD1EDB}"/>
    <hyperlink ref="AG307" r:id="rId455" location="1" xr:uid="{F73AAF3C-DA5B-AF45-8519-06DF04C67CFF}"/>
    <hyperlink ref="AZ307" r:id="rId456" location="1" xr:uid="{D6DEE40B-30C0-994F-9E87-752CBC5F460D}"/>
    <hyperlink ref="AG308" r:id="rId457" location="1" xr:uid="{52B89CE4-011F-6C4D-9D82-CD44C8E58490}"/>
    <hyperlink ref="AZ308" r:id="rId458" location="1" xr:uid="{5B3C2797-3C33-5E40-80DE-6D948B36771B}"/>
    <hyperlink ref="AG309" r:id="rId459" location="1" xr:uid="{ED1E43C4-37E5-DC4D-A2A8-A3CDE7DC5D99}"/>
    <hyperlink ref="AZ309" r:id="rId460" location="1" xr:uid="{8FC9C5EF-F832-344C-8A08-F1E05CDD7DF5}"/>
    <hyperlink ref="AG310" r:id="rId461" location="1" xr:uid="{F23295AA-651D-C34F-BEC7-BA97E29958EA}"/>
    <hyperlink ref="AZ310" r:id="rId462" location="1" xr:uid="{09B34812-4BD7-7D41-8FB2-7BFB9BB36792}"/>
    <hyperlink ref="AG311" r:id="rId463" location="1" xr:uid="{74ACB589-7DC1-D64B-A477-2BA5F9327AC5}"/>
    <hyperlink ref="AZ311" r:id="rId464" location="1" xr:uid="{A6E32C90-FB35-F044-967A-298995D4FDF6}"/>
    <hyperlink ref="AG312" r:id="rId465" location="1" xr:uid="{B6C5B609-09A1-0C4B-9638-454D1A72EF92}"/>
    <hyperlink ref="AZ312" r:id="rId466" location="1" xr:uid="{44BDE96D-B94B-904D-9534-D0248CAC7270}"/>
    <hyperlink ref="AG313" r:id="rId467" location="1" xr:uid="{F61D700A-592C-6A47-BFB2-D8F1BB31401A}"/>
    <hyperlink ref="AZ313" r:id="rId468" location="1" xr:uid="{F550722A-B2C3-174E-9DF2-444906238FC6}"/>
    <hyperlink ref="AG314" r:id="rId469" location="1" xr:uid="{90343A85-DEED-6E48-93AF-D21D3263A436}"/>
    <hyperlink ref="AZ314" r:id="rId470" location="1" xr:uid="{ACBDAA2D-D276-0443-B3FB-284BA8E9E820}"/>
    <hyperlink ref="AG315" r:id="rId471" location="1" xr:uid="{6AA5B7D0-4447-914B-9D90-4A15204C8EAD}"/>
    <hyperlink ref="AZ315" r:id="rId472" location="1" xr:uid="{EE139E9E-95CB-B04D-9595-752670F4E7EE}"/>
    <hyperlink ref="AG316" r:id="rId473" location="1" xr:uid="{27E4CB2D-3035-454F-8F3A-F5B89F72007B}"/>
    <hyperlink ref="AZ316" r:id="rId474" location="1" xr:uid="{5C22D97C-B714-6642-A594-7115AFC13DB3}"/>
    <hyperlink ref="AG317" r:id="rId475" location="1" xr:uid="{14B12573-D18D-F146-90F8-E631AB0C6A8E}"/>
    <hyperlink ref="AZ317" r:id="rId476" location="1" xr:uid="{3140A436-7237-A146-96A8-38A09B14CC53}"/>
    <hyperlink ref="AG318" r:id="rId477" location="1" xr:uid="{8A6A86FD-E354-834A-A54D-08D4FC6F6FAE}"/>
    <hyperlink ref="AZ318" r:id="rId478" location="1" xr:uid="{E1B07360-CB75-E94F-A094-9957D3DD8F3D}"/>
    <hyperlink ref="AG319" r:id="rId479" location="1" xr:uid="{A4DD9AB7-F618-4541-A368-CFFBDEEE38CB}"/>
    <hyperlink ref="AZ319" r:id="rId480" location="1" xr:uid="{30BEB490-0F11-0043-9858-F4F3136B0408}"/>
    <hyperlink ref="AG320" r:id="rId481" location="1" xr:uid="{DA464FCA-C621-7147-B993-35E3ED7542AF}"/>
    <hyperlink ref="AZ320" r:id="rId482" location="1" xr:uid="{B1BD2423-171B-7041-8E11-B8DCCA7E4DE9}"/>
    <hyperlink ref="AG321" r:id="rId483" location="1" xr:uid="{16E4645A-E265-D34B-88F8-E31BE6A79584}"/>
    <hyperlink ref="AZ321" r:id="rId484" location="1" xr:uid="{AD98B86F-4E66-724C-8823-73FC65646D90}"/>
    <hyperlink ref="AG322" r:id="rId485" location="1" xr:uid="{22B167F5-1C13-A54B-83D5-C45F8926D19C}"/>
    <hyperlink ref="AZ322" r:id="rId486" location="1" xr:uid="{3082F555-4E86-4047-BE4E-50D4F3B67877}"/>
    <hyperlink ref="AG323" r:id="rId487" location="1" xr:uid="{A5DCB9D1-57E6-CE45-86B3-0BC4C0F9746B}"/>
    <hyperlink ref="AZ323" r:id="rId488" location="1" xr:uid="{31AA8FC4-D792-CD47-BC7F-B2E4EB104369}"/>
    <hyperlink ref="AG324" r:id="rId489" location="1" xr:uid="{B97E6514-1865-2F41-8B28-E680593131AB}"/>
    <hyperlink ref="AZ324" r:id="rId490" location="1" xr:uid="{8DD7946E-E625-944D-B514-021444DC97DC}"/>
    <hyperlink ref="AG325" r:id="rId491" location="1" xr:uid="{678C8688-82C7-9140-8EB6-09BEE43F74EA}"/>
    <hyperlink ref="AZ325" r:id="rId492" location="1" xr:uid="{B0600DC4-ED07-7B45-A29C-2D41512B04B5}"/>
    <hyperlink ref="AG326" r:id="rId493" location="1" xr:uid="{B2746BA8-ED04-1646-9421-144CB38EFE18}"/>
    <hyperlink ref="AZ326" r:id="rId494" location="1" xr:uid="{6E060F74-6007-174E-B206-AEBD1FCDF1E9}"/>
    <hyperlink ref="AG327" r:id="rId495" location="1" xr:uid="{029E8B04-7F7B-2847-99F6-B4ED4DE96A31}"/>
    <hyperlink ref="AZ327" r:id="rId496" location="1" xr:uid="{AAE992EE-F489-024C-B955-735813AB5677}"/>
    <hyperlink ref="AG328" r:id="rId497" location="1" xr:uid="{D2CF5F64-D967-2549-8A2A-A455DDC91EBB}"/>
    <hyperlink ref="AZ328" r:id="rId498" location="1" xr:uid="{16412DF3-D7F3-BE4D-95AC-7C71DEDFA481}"/>
    <hyperlink ref="AG329" r:id="rId499" location="1" xr:uid="{83B2A3C8-C922-7E4A-A199-27B49CB41D8E}"/>
    <hyperlink ref="AZ329" r:id="rId500" location="1" xr:uid="{6BA98299-5B6B-3642-9933-FA515F125E4F}"/>
    <hyperlink ref="AG330" r:id="rId501" location="1" xr:uid="{CD0A8E96-EDF5-5649-802B-828E59EA7DC2}"/>
    <hyperlink ref="AZ330" r:id="rId502" location="1" xr:uid="{F62C452E-E7E2-F94D-9F08-212E8C2E275A}"/>
    <hyperlink ref="AG331" r:id="rId503" location="1" xr:uid="{13FEFB25-6459-9E48-ABC2-78F1DA7E4C28}"/>
    <hyperlink ref="AZ331" r:id="rId504" location="1" xr:uid="{9B587849-6712-DE40-9804-68BD13FD1EB0}"/>
    <hyperlink ref="AG332" r:id="rId505" location="1" xr:uid="{8C446B5C-69CC-9E4B-B4D4-FC9BE065D6C0}"/>
    <hyperlink ref="AZ332" r:id="rId506" location="1" xr:uid="{F5E832AD-E709-CD4B-B839-B968662DEE79}"/>
    <hyperlink ref="AG333" r:id="rId507" location="1" xr:uid="{9B1BE4EB-76E0-9E4E-A876-0DCC9349DA2F}"/>
    <hyperlink ref="AZ333" r:id="rId508" location="1" xr:uid="{616C8C6A-EB8D-A047-A729-B6BA1759DB73}"/>
    <hyperlink ref="AG334" r:id="rId509" location="1" xr:uid="{712D3522-F049-C148-9078-B59D57B8A442}"/>
    <hyperlink ref="AZ334" r:id="rId510" location="1" xr:uid="{53098209-25D9-3F47-B9AE-3815E0A6F687}"/>
    <hyperlink ref="AG335" r:id="rId511" location="1" xr:uid="{A8068C6E-23CB-A74F-9DC5-2C0F28A39B52}"/>
    <hyperlink ref="AZ335" r:id="rId512" location="1" xr:uid="{9F98590B-710C-3B4F-A4D3-E9626FD486E0}"/>
    <hyperlink ref="AG336" r:id="rId513" location="1" xr:uid="{58DD0E62-F96F-BE45-A678-4320DE58426D}"/>
    <hyperlink ref="AZ336" r:id="rId514" location="1" xr:uid="{973DF03F-D7B9-5146-B29B-B64418BA18B0}"/>
    <hyperlink ref="AG337" r:id="rId515" location="1" xr:uid="{42728F3C-0015-4144-B620-9E2E8CF80504}"/>
    <hyperlink ref="AZ337" r:id="rId516" location="1" xr:uid="{F48E1F80-ACA3-2F42-9FAE-2E8F15A2A960}"/>
    <hyperlink ref="AG338" r:id="rId517" location="1" xr:uid="{79B880D8-FE05-B341-8DE7-E669138092B2}"/>
    <hyperlink ref="AZ338" r:id="rId518" location="1" xr:uid="{808C5226-086E-9B47-AFA9-541DC3037F9F}"/>
    <hyperlink ref="AG339" r:id="rId519" location="1" xr:uid="{F316C1BC-014C-1C4A-8E52-0B8D80EE97D5}"/>
    <hyperlink ref="AZ339" r:id="rId520" location="1" xr:uid="{64D3D0D1-4F60-7547-97A4-F2C32E0EF6E7}"/>
    <hyperlink ref="AG340" r:id="rId521" location="1" xr:uid="{1EA208ED-5B32-2142-BCE1-7E02F5F1EE34}"/>
    <hyperlink ref="AZ340" r:id="rId522" location="1" xr:uid="{44A019D3-0372-6A41-B3A1-B3072D3E9FC1}"/>
    <hyperlink ref="AG341" r:id="rId523" location="1" xr:uid="{C34D05DD-9D86-0741-8C40-508B2D1E2043}"/>
    <hyperlink ref="AZ341" r:id="rId524" location="1" xr:uid="{C80797B5-2325-7E4E-8605-447489F8ABBE}"/>
    <hyperlink ref="AG342" r:id="rId525" location="1" xr:uid="{059120B9-E735-AC4E-AFF6-C6CBE829A0EA}"/>
    <hyperlink ref="AZ342" r:id="rId526" location="1" xr:uid="{B69244CC-2F34-5B4B-A3C3-9D72E57D18D7}"/>
    <hyperlink ref="AG343" r:id="rId527" location="1" xr:uid="{17E415B1-4D32-3D47-A107-67E5EA3005C8}"/>
    <hyperlink ref="AZ343" r:id="rId528" location="1" xr:uid="{59B91FB9-7602-9040-8C84-8C867752483F}"/>
    <hyperlink ref="AG344" r:id="rId529" location="1" xr:uid="{17AB8F3C-E1D7-394B-B4A5-79B45D6F676E}"/>
    <hyperlink ref="AZ344" r:id="rId530" location="1" xr:uid="{8C2CB8BC-8023-6B4B-B2CF-BEBCE085EB00}"/>
    <hyperlink ref="AG345" r:id="rId531" location="1" xr:uid="{BE179C47-5021-B34A-B82B-B8B0BE63B18E}"/>
    <hyperlink ref="AZ345" r:id="rId532" location="1" xr:uid="{E6DE22E7-ACCE-1F48-8657-B85C8E65BAD5}"/>
    <hyperlink ref="AG346" r:id="rId533" location="1" xr:uid="{FC149BE3-E3A8-C24F-90C8-6BCA6F858236}"/>
    <hyperlink ref="AZ346" r:id="rId534" location="1" xr:uid="{3BEAF2A5-B7DE-DF4E-AF1D-040DEA86822E}"/>
    <hyperlink ref="AG347" r:id="rId535" location="1" xr:uid="{C1E355A1-6D27-A84A-8FAD-91CDE8565768}"/>
    <hyperlink ref="AZ347" r:id="rId536" location="1" xr:uid="{292EF758-F65F-B04B-8FCF-D23BA30F9211}"/>
    <hyperlink ref="AG348" r:id="rId537" location="1" xr:uid="{B317DF4E-FC70-A74D-A87B-F338F80A6137}"/>
    <hyperlink ref="AZ348" r:id="rId538" location="1" xr:uid="{2E9B08BE-EB97-5F4E-BAB5-609B18E84275}"/>
    <hyperlink ref="AG349" r:id="rId539" location="1" xr:uid="{DAA7AB54-A87C-9746-A947-404E001906B1}"/>
    <hyperlink ref="AZ349" r:id="rId540" location="1" xr:uid="{BFD5B158-8909-EF4D-A90E-29B8F52B4B61}"/>
    <hyperlink ref="AG350" r:id="rId541" location="1" xr:uid="{2DB84F37-371E-894E-9E17-0DFC0E778905}"/>
    <hyperlink ref="AZ350" r:id="rId542" location="1" xr:uid="{2770F067-9383-B04C-9227-F5BAF796BE14}"/>
    <hyperlink ref="AG351" r:id="rId543" location="1" xr:uid="{37CDD7A7-CD11-E949-B46F-711DBEB3B7EF}"/>
    <hyperlink ref="AZ351" r:id="rId544" location="1" xr:uid="{E802EEC7-015C-F144-8E2C-D1B015AFE8C9}"/>
    <hyperlink ref="AG352" r:id="rId545" location="1" xr:uid="{6B908C06-4553-3A4E-9010-C3B454BB4F55}"/>
    <hyperlink ref="AZ352" r:id="rId546" location="1" xr:uid="{2B968522-DFE7-ED4D-A8A8-0CDD9FFB7D31}"/>
    <hyperlink ref="AG353" r:id="rId547" location="1" xr:uid="{12E49BBB-812F-8845-95A3-366F7DF810D2}"/>
    <hyperlink ref="AZ353" r:id="rId548" location="1" xr:uid="{C16A1188-3868-B845-A267-9E3E59B95B1A}"/>
    <hyperlink ref="AG354" r:id="rId549" location="1" xr:uid="{4957BDB2-9E48-004A-9305-E065D49EF91B}"/>
    <hyperlink ref="AZ354" r:id="rId550" location="1" xr:uid="{517D6F6A-A3DF-C846-86A8-C40E1551E0F0}"/>
    <hyperlink ref="AG355" r:id="rId551" location="1" xr:uid="{AF621DBC-E474-0D4A-B1C2-B28446351C43}"/>
    <hyperlink ref="AZ355" r:id="rId552" location="1" xr:uid="{E105FC34-EC1F-324C-9499-D8EA1165E5A1}"/>
    <hyperlink ref="AG356" r:id="rId553" location="1" xr:uid="{9EB76326-4037-164F-9BB7-96B020853487}"/>
    <hyperlink ref="AZ356" r:id="rId554" location="1" xr:uid="{E7BA62C8-5AD0-FA42-BEA2-AA17468BE44E}"/>
    <hyperlink ref="AG357" r:id="rId555" location="1" xr:uid="{20945024-5D9C-004B-9CA5-1D2E57AD9F93}"/>
    <hyperlink ref="AZ357" r:id="rId556" location="1" xr:uid="{F933A46C-6125-9949-B2D6-13D740168FA1}"/>
    <hyperlink ref="AG358" r:id="rId557" location="1" xr:uid="{BE53B610-6103-1E49-B1FC-228BF8511716}"/>
    <hyperlink ref="AZ358" r:id="rId558" location="1" xr:uid="{8110EC26-389A-5A45-845E-31A2D0144EE3}"/>
    <hyperlink ref="AG359" r:id="rId559" location="1" xr:uid="{BC471E42-8AD9-7C44-97D5-670D35C6BF5C}"/>
    <hyperlink ref="AZ359" r:id="rId560" location="1" xr:uid="{439A7A2D-A78F-394A-B0E4-AC6BEBADAC6F}"/>
    <hyperlink ref="AG360" r:id="rId561" location="1" xr:uid="{3A63E839-251E-0A48-9EF5-A20AD46AC255}"/>
    <hyperlink ref="AZ360" r:id="rId562" location="1" xr:uid="{A0B7C78F-E0F3-FA44-9A8F-96B5FFD5100D}"/>
    <hyperlink ref="AG361" r:id="rId563" location="1" xr:uid="{D01D17A1-CC77-2A40-B34E-04CB7D523B8F}"/>
    <hyperlink ref="AZ361" r:id="rId564" location="1" xr:uid="{C3B321E6-7647-0743-9042-BF36ACFD89FE}"/>
    <hyperlink ref="AG362" r:id="rId565" location="1" xr:uid="{1BF689B1-F934-F544-9543-7CCA49D638DC}"/>
    <hyperlink ref="AZ362" r:id="rId566" location="1" xr:uid="{9A95EED3-655F-B440-89FB-C5CDBEF7B032}"/>
    <hyperlink ref="AG363" r:id="rId567" location="1" xr:uid="{723E2FE3-C3E2-E145-89CC-276B50145FC1}"/>
    <hyperlink ref="AZ363" r:id="rId568" location="1" xr:uid="{660A9A8E-8DC1-D04F-A0E5-09CA3DEE8D95}"/>
    <hyperlink ref="AG364" r:id="rId569" location="1" xr:uid="{741AFE17-39CF-724E-9A3A-D274CE0EEA7C}"/>
    <hyperlink ref="AZ364" r:id="rId570" location="1" xr:uid="{1CA01ACF-0EDC-B64C-BA1B-53D2111BC054}"/>
    <hyperlink ref="AG365" r:id="rId571" location="1" xr:uid="{45888223-F814-B04A-9A19-23013FBEC0B4}"/>
    <hyperlink ref="AZ365" r:id="rId572" location="1" xr:uid="{1C509C63-B4CA-3940-B76C-462FC91573BC}"/>
    <hyperlink ref="AG366" r:id="rId573" location="1" xr:uid="{E8203851-7755-5D42-9CE1-6B8130072F4E}"/>
    <hyperlink ref="AZ366" r:id="rId574" location="1" xr:uid="{AF4D43E4-348D-8E47-8AD2-A02CB664BD84}"/>
    <hyperlink ref="AG367" r:id="rId575" location="1" xr:uid="{1DBCB303-8C1E-784C-8FAA-EA7506275B67}"/>
    <hyperlink ref="AZ367" r:id="rId576" location="1" xr:uid="{EDC63A4D-BF1E-084D-921E-C9BBB9A577DE}"/>
    <hyperlink ref="AG368" r:id="rId577" location="1" xr:uid="{E28BD413-BD34-954C-A4D1-7DAC12AC24CF}"/>
    <hyperlink ref="AZ368" r:id="rId578" location="1" xr:uid="{825C7B92-B857-8B4A-8B19-BA97AFE36CDD}"/>
    <hyperlink ref="AG369" r:id="rId579" location="1" xr:uid="{5F0598D5-BE3D-744E-B324-7A8106612CA5}"/>
    <hyperlink ref="AZ369" r:id="rId580" location="1" xr:uid="{87427DB0-7B66-CF49-A58C-4CFA50A7D20C}"/>
    <hyperlink ref="AG370" r:id="rId581" location="1" xr:uid="{96CF1509-41FF-BC42-AA2F-CB862912E761}"/>
    <hyperlink ref="AZ370" r:id="rId582" location="1" xr:uid="{E03AE8A8-3C97-C242-AB30-1E38DCF25037}"/>
    <hyperlink ref="AG371" r:id="rId583" location="1" xr:uid="{735F165D-2809-EF40-BCF2-F1137E6B8B7D}"/>
    <hyperlink ref="AZ371" r:id="rId584" location="1" xr:uid="{109A9E4A-0D6C-DE4A-A548-0DA6532E3F50}"/>
    <hyperlink ref="AG372" r:id="rId585" location="1" xr:uid="{05CA5702-C0CA-594A-BA61-0CD1A5AF3E5C}"/>
    <hyperlink ref="AZ372" r:id="rId586" location="1" xr:uid="{F1B85271-7D37-0D41-933B-E2143F49A9D7}"/>
    <hyperlink ref="AG373" r:id="rId587" location="1" xr:uid="{6DFE72F4-C9A8-7F42-BCB1-A2E782CF36FD}"/>
    <hyperlink ref="AZ373" r:id="rId588" location="1" xr:uid="{A12A686B-89AD-E148-99F4-9F22A46251F3}"/>
    <hyperlink ref="AG374" r:id="rId589" location="1" xr:uid="{718BC3AA-2166-AC46-8A07-10C59534373A}"/>
    <hyperlink ref="AZ374" r:id="rId590" location="1" xr:uid="{0BAB613B-0078-774A-95CA-27252B5A5FC7}"/>
    <hyperlink ref="AG375" r:id="rId591" location="1" xr:uid="{912C52C6-AA0F-4A4F-A23D-B374CFF4F90D}"/>
    <hyperlink ref="AZ375" r:id="rId592" location="1" xr:uid="{400158C9-B140-B741-AE62-0DEA70B90221}"/>
    <hyperlink ref="AG376" r:id="rId593" location="1" xr:uid="{2D136419-5AF3-8342-BA78-9886D0CEF2F2}"/>
    <hyperlink ref="AZ376" r:id="rId594" location="1" xr:uid="{3A85BEFA-3772-0E46-8B50-4FC5E60F05EE}"/>
    <hyperlink ref="AG377" r:id="rId595" location="1" xr:uid="{747B2C8F-4357-CB41-A771-261BDCED17D2}"/>
    <hyperlink ref="AZ377" r:id="rId596" location="1" xr:uid="{933FF731-7393-CE49-84D1-11CFF6251290}"/>
    <hyperlink ref="AG378" r:id="rId597" location="1" xr:uid="{15E9D222-8211-3548-A4A8-9326CC34C706}"/>
    <hyperlink ref="AZ378" r:id="rId598" location="1" xr:uid="{8A159330-B103-9E45-889D-C0D78491D37F}"/>
    <hyperlink ref="AG379" r:id="rId599" location="1" xr:uid="{949A1749-0D0E-FA4D-96BC-6F4F7352B59B}"/>
    <hyperlink ref="AZ379" r:id="rId600" location="1" xr:uid="{5EAF07C3-592C-9A49-9CBA-F0ACCB6540C3}"/>
    <hyperlink ref="AG380" r:id="rId601" location="1" xr:uid="{E939E193-D0F0-E743-81FB-BA8EC746A537}"/>
    <hyperlink ref="AZ380" r:id="rId602" location="1" xr:uid="{B57463EC-50AC-9345-98E4-FB4A47FE8924}"/>
    <hyperlink ref="AG381" r:id="rId603" location="1" xr:uid="{8893EBAE-F87E-5646-9E84-128CBDC0BCA7}"/>
    <hyperlink ref="AZ381" r:id="rId604" location="1" xr:uid="{D08D1C65-AB2E-C14E-99F7-AD4515A7EC15}"/>
    <hyperlink ref="AG382" r:id="rId605" location="1" xr:uid="{878CE342-C259-0F41-A484-199B51E7691B}"/>
    <hyperlink ref="AZ382" r:id="rId606" location="1" xr:uid="{C4F0D907-0999-4347-8B2C-6B54DDDFBDF5}"/>
    <hyperlink ref="AG383" r:id="rId607" location="1" xr:uid="{28E5405E-D02D-AD44-A9A9-1886C9030AEF}"/>
    <hyperlink ref="AZ383" r:id="rId608" location="1" xr:uid="{B93DE52A-75CB-2D4D-B5B8-F0EBA650301B}"/>
    <hyperlink ref="AG384" r:id="rId609" location="1" xr:uid="{9A1EC3B8-9FC5-6A4E-8EC0-67715B5D9054}"/>
    <hyperlink ref="AZ384" r:id="rId610" location="1" xr:uid="{42F29C56-10B5-3640-98C9-9880D33F57E8}"/>
    <hyperlink ref="AG385" r:id="rId611" location="1" xr:uid="{9369B5A6-6B0A-CE4F-8FAB-24BE7FE0C4A2}"/>
    <hyperlink ref="AZ385" r:id="rId612" location="1" xr:uid="{3040F454-0C6D-624E-9F4F-BC8428B6F4AE}"/>
    <hyperlink ref="AG386" r:id="rId613" location="1" xr:uid="{4F887DA0-1195-5541-B43B-F2E6123DAEC1}"/>
    <hyperlink ref="AZ386" r:id="rId614" location="1" xr:uid="{25F37FCD-7ACF-224B-A241-495E0476BC5C}"/>
    <hyperlink ref="AG387" r:id="rId615" location="1" xr:uid="{2AD85F28-DDEB-2946-8733-4EA8BEDFEE81}"/>
    <hyperlink ref="AZ387" r:id="rId616" location="1" xr:uid="{C55B3CA3-D245-0C4E-9A32-3DB015F6ED89}"/>
    <hyperlink ref="AG388" r:id="rId617" location="1" xr:uid="{EF8BA42A-8203-A043-A397-2228B12C307C}"/>
    <hyperlink ref="AZ388" r:id="rId618" location="1" xr:uid="{B397A135-ED90-8440-B611-64899F71D9C4}"/>
    <hyperlink ref="AG389" r:id="rId619" location="1" xr:uid="{F873BB1A-CFB6-2E48-908E-802BE06B29B7}"/>
    <hyperlink ref="AZ389" r:id="rId620" location="1" xr:uid="{728AEAC4-72DE-4044-910C-9FD8EDB1A8E8}"/>
    <hyperlink ref="AG390" r:id="rId621" location="1" xr:uid="{E9A03A62-7E56-494F-A78F-755266DF96EF}"/>
    <hyperlink ref="AZ390" r:id="rId622" location="1" xr:uid="{A9AC0CC1-01A0-E141-9AFE-589B58C30062}"/>
    <hyperlink ref="AG391" r:id="rId623" location="1" xr:uid="{A531B9D6-F4B7-9444-9844-4B7557D8BE39}"/>
    <hyperlink ref="AZ391" r:id="rId624" location="1" xr:uid="{B2A55101-1F75-7147-A5F9-89AC7C71E3A3}"/>
    <hyperlink ref="AG392" r:id="rId625" location="1" xr:uid="{4544DAEC-9123-0846-B909-6BC096AE5E8E}"/>
    <hyperlink ref="AZ392" r:id="rId626" location="1" xr:uid="{1B7F72E7-E540-D540-A0BE-4DFCEC5CC607}"/>
    <hyperlink ref="AG393" r:id="rId627" location="1" xr:uid="{8C52BDF0-56CC-1B4A-AEFB-3852A5F4AD5A}"/>
    <hyperlink ref="AZ393" r:id="rId628" location="1" xr:uid="{D9FE3054-C7CD-A247-A4B1-EC863035E973}"/>
    <hyperlink ref="AG394" r:id="rId629" location="1" xr:uid="{0327A9C5-3A2C-9849-A957-815DF44B49F8}"/>
    <hyperlink ref="AZ394" r:id="rId630" location="1" xr:uid="{233E068A-8A2D-5141-A1B2-014AAE32D505}"/>
    <hyperlink ref="AG395" r:id="rId631" location="1" xr:uid="{F78C940C-0C63-7B44-A499-7F3F8E07BC39}"/>
    <hyperlink ref="AZ395" r:id="rId632" location="1" xr:uid="{463A6C30-4C8B-FA47-A3AB-11FBC3A1BC96}"/>
    <hyperlink ref="AG396" r:id="rId633" location="1" xr:uid="{07CBBF89-D35A-164F-8356-85FC4CD096C8}"/>
    <hyperlink ref="AZ396" r:id="rId634" location="1" xr:uid="{C6308084-24D5-6848-9B8D-6349B199838B}"/>
    <hyperlink ref="AG397" r:id="rId635" location="1" xr:uid="{679D9143-EEF2-434E-A3FD-11C87372204D}"/>
    <hyperlink ref="AZ397" r:id="rId636" location="1" xr:uid="{C74CE5DE-3966-0C42-888E-880FBB10EAD7}"/>
    <hyperlink ref="AG398" r:id="rId637" location="1" xr:uid="{96F84AC3-2B21-EF48-AB21-31D6FAFB2DC6}"/>
    <hyperlink ref="AZ398" r:id="rId638" location="1" xr:uid="{3B50CBE9-B6B0-264F-AEC6-9BE9BD75108A}"/>
    <hyperlink ref="AG399" r:id="rId639" location="1" xr:uid="{D94711A0-768C-C04B-BF72-F1956F3B310C}"/>
    <hyperlink ref="AZ399" r:id="rId640" location="1" xr:uid="{0C80D05F-9E63-2347-B109-02C298C25BCF}"/>
    <hyperlink ref="AG400" r:id="rId641" location="1" xr:uid="{267D7236-D294-6D44-84F6-54F975A85685}"/>
    <hyperlink ref="AZ400" r:id="rId642" location="1" xr:uid="{CF184C0E-D27F-4145-98E1-0EACA3487D8A}"/>
    <hyperlink ref="AG401" r:id="rId643" location="1" xr:uid="{363BAC8F-1C88-C849-9001-E972F3EF9BAF}"/>
    <hyperlink ref="AZ401" r:id="rId644" location="1" xr:uid="{667F76FA-AF89-9046-817C-567A81365773}"/>
    <hyperlink ref="AG402" r:id="rId645" location="1" xr:uid="{0EA1A8A6-AF2E-F941-91AC-8DA69E4E34C5}"/>
    <hyperlink ref="AZ402" r:id="rId646" location="1" xr:uid="{9643E7B5-0E6D-6A40-A1AB-97FCDD41A70A}"/>
    <hyperlink ref="AG403" r:id="rId647" location="1" xr:uid="{1A23171E-D218-ED42-9E67-BE2D1C0F53CE}"/>
    <hyperlink ref="AZ403" r:id="rId648" location="1" xr:uid="{8DC17DCF-07D8-134E-96E1-E93D12973861}"/>
    <hyperlink ref="AG404" r:id="rId649" location="1" xr:uid="{9EBAE919-2A08-0F4F-A432-492A9882C314}"/>
    <hyperlink ref="AZ404" r:id="rId650" location="1" xr:uid="{5AA922AD-6787-584B-88B5-F4BDAAF040D2}"/>
    <hyperlink ref="AG405" r:id="rId651" location="1" xr:uid="{5C41F587-F1A4-C641-A734-73F3EEE11978}"/>
    <hyperlink ref="AZ405" r:id="rId652" location="1" xr:uid="{635A4FB7-2D3F-694C-BC99-5DB517770B48}"/>
    <hyperlink ref="AG406" r:id="rId653" location="1" xr:uid="{584EDD97-B8EB-4B48-BD55-BA76C7439E2C}"/>
    <hyperlink ref="AZ406" r:id="rId654" location="1" xr:uid="{B9017B01-3186-A147-A3C0-62AB4B081683}"/>
    <hyperlink ref="AG407" r:id="rId655" location="1" xr:uid="{59A4A756-738A-1542-8D0A-BE00C7D089B1}"/>
    <hyperlink ref="AZ407" r:id="rId656" location="1" xr:uid="{6F6AAD12-53FB-2044-89AA-1BD124238914}"/>
    <hyperlink ref="AG408" r:id="rId657" location="1" xr:uid="{A7BDEB47-B16D-6144-99FD-9A9D6AD2E442}"/>
    <hyperlink ref="AZ408" r:id="rId658" location="1" xr:uid="{E176F8E6-92CE-614C-9838-B1A87F7C1D20}"/>
    <hyperlink ref="AG409" r:id="rId659" location="1" xr:uid="{13E8F8BE-2666-3640-A65E-B433128A72A8}"/>
    <hyperlink ref="AZ409" r:id="rId660" location="1" xr:uid="{EA297CC3-0D00-0A4B-AD05-9130CD734F74}"/>
    <hyperlink ref="AG410" r:id="rId661" location="1" xr:uid="{8160A756-8649-F549-A639-4B399AD344F8}"/>
    <hyperlink ref="AZ410" r:id="rId662" location="1" xr:uid="{F56A321E-90F9-724D-BC58-273F064B4964}"/>
    <hyperlink ref="AG411" r:id="rId663" location="1" xr:uid="{E7BB52C7-FE03-F64A-9DF1-19F8DC924984}"/>
    <hyperlink ref="AZ411" r:id="rId664" location="1" xr:uid="{0D1F0CE2-0897-4B41-8530-7CFAC536696B}"/>
    <hyperlink ref="AG412" r:id="rId665" location="1" xr:uid="{45C5291A-3C14-8F42-AF85-A134E7F468B6}"/>
    <hyperlink ref="AZ412" r:id="rId666" location="1" xr:uid="{03E37EDF-4E24-5742-9FAE-940BF0F42F9F}"/>
    <hyperlink ref="AG413" r:id="rId667" location="1" xr:uid="{413312A2-6C4A-8746-9CF9-B9CF0FC533B3}"/>
    <hyperlink ref="AZ413" r:id="rId668" location="1" xr:uid="{F7428DCC-8904-254B-9F3F-C9069E487ECA}"/>
    <hyperlink ref="AG414" r:id="rId669" location="1" xr:uid="{5214E1AF-67B6-CF4D-957D-94FF23B3DF26}"/>
    <hyperlink ref="AZ414" r:id="rId670" location="1" xr:uid="{FDD18FAE-C97F-C241-ACBC-68AC8A94E041}"/>
    <hyperlink ref="AG415" r:id="rId671" location="1" xr:uid="{7CE30C8B-8A2E-9A4B-8768-352725569CD7}"/>
    <hyperlink ref="AZ415" r:id="rId672" location="1" xr:uid="{7FEA7A7F-FEE5-CB4A-B58E-10C86357A1D0}"/>
    <hyperlink ref="AG416" r:id="rId673" location="1" xr:uid="{02475AFD-F5E6-C64B-962A-8AACDBB90A03}"/>
    <hyperlink ref="AZ416" r:id="rId674" location="1" xr:uid="{B5333D35-CF90-9142-BEF9-C44901E323D5}"/>
    <hyperlink ref="AG417" r:id="rId675" location="1" xr:uid="{EC87086B-56B9-B843-8674-ECCF7D1923CB}"/>
    <hyperlink ref="AZ417" r:id="rId676" location="1" xr:uid="{E4B9B9E9-69B8-524C-A61C-4F2B85B45070}"/>
    <hyperlink ref="AG418" r:id="rId677" location="1" xr:uid="{4333954B-A6A8-4945-A821-9B76E0C8265C}"/>
    <hyperlink ref="AZ418" r:id="rId678" location="1" xr:uid="{CD0A910D-7071-A548-A1FB-43888087A182}"/>
    <hyperlink ref="AG419" r:id="rId679" location="1" xr:uid="{8FC12DD9-8F70-7844-B280-0DB89CA1326E}"/>
    <hyperlink ref="AZ419" r:id="rId680" location="1" xr:uid="{56DEA803-D958-EC41-8DDE-629A837AB73A}"/>
    <hyperlink ref="AG420" r:id="rId681" location="1" xr:uid="{3D438EA0-0897-A245-B0B6-110D84DF680F}"/>
    <hyperlink ref="AZ420" r:id="rId682" location="1" xr:uid="{1B925C75-46BD-DD45-B3EE-F6213758A9B9}"/>
    <hyperlink ref="AG421" r:id="rId683" location="1" xr:uid="{839B5D35-810E-6745-BBCA-CD774B3C79D8}"/>
    <hyperlink ref="AZ421" r:id="rId684" location="1" xr:uid="{8A55968B-C9E7-1D44-AF9D-AAF41CD4F3E0}"/>
    <hyperlink ref="AG422" r:id="rId685" location="1" xr:uid="{5118C574-A1C7-D941-9440-3140E56DFE2D}"/>
    <hyperlink ref="AZ422" r:id="rId686" location="1" xr:uid="{501C317F-0E36-C34A-85E2-02551F573623}"/>
  </hyperlinks>
  <pageMargins left="0.7" right="0.7" top="0.75" bottom="0.75" header="0.3" footer="0.3"/>
  <drawing r:id="rId68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7B9BD-A202-8947-874D-E2144954988E}">
  <dimension ref="A1:EE1000"/>
  <sheetViews>
    <sheetView workbookViewId="0">
      <selection activeCell="D60" sqref="D60"/>
    </sheetView>
  </sheetViews>
  <sheetFormatPr baseColWidth="10" defaultColWidth="14.5" defaultRowHeight="15.75" customHeight="1" x14ac:dyDescent="0.15"/>
  <cols>
    <col min="1" max="1" width="3.5" style="195" customWidth="1"/>
    <col min="2" max="2" width="20.83203125" style="195" customWidth="1"/>
    <col min="3" max="3" width="6" style="195" customWidth="1"/>
    <col min="4" max="4" width="9.83203125" style="195" customWidth="1"/>
    <col min="5" max="15" width="6.5" style="195" customWidth="1"/>
    <col min="16" max="16" width="6.33203125" style="195" customWidth="1"/>
    <col min="17" max="17" width="7" style="195" customWidth="1"/>
    <col min="18" max="18" width="5.6640625" style="195" customWidth="1"/>
    <col min="19" max="19" width="5.1640625" style="195" customWidth="1"/>
    <col min="20" max="20" width="5" style="195" customWidth="1"/>
    <col min="21" max="22" width="4.83203125" style="195" customWidth="1"/>
    <col min="23" max="23" width="4.6640625" style="195" customWidth="1"/>
    <col min="24" max="24" width="4.83203125" style="195" customWidth="1"/>
    <col min="25" max="25" width="5" style="195" customWidth="1"/>
    <col min="26" max="26" width="4.6640625" style="195" customWidth="1"/>
    <col min="27" max="27" width="4.83203125" style="195" customWidth="1"/>
    <col min="28" max="28" width="5.33203125" style="195" customWidth="1"/>
    <col min="29" max="29" width="5.5" style="195" customWidth="1"/>
    <col min="30" max="30" width="7.33203125" style="195" customWidth="1"/>
    <col min="31" max="31" width="8" style="195" customWidth="1"/>
    <col min="32" max="33" width="12.33203125" style="195" customWidth="1"/>
    <col min="34" max="45" width="6.5" style="195" customWidth="1"/>
    <col min="46" max="46" width="9.5" style="195" customWidth="1"/>
    <col min="47" max="47" width="8.1640625" style="195" customWidth="1"/>
    <col min="48" max="48" width="7.5" style="195" customWidth="1"/>
    <col min="49" max="50" width="8.5" style="195" customWidth="1"/>
    <col min="51" max="51" width="14.33203125" style="195" customWidth="1"/>
    <col min="52" max="52" width="8.1640625" style="195" customWidth="1"/>
    <col min="53" max="53" width="9.1640625" style="195" customWidth="1"/>
    <col min="54" max="64" width="8.83203125" style="195" customWidth="1"/>
    <col min="65" max="65" width="10.6640625" style="195" customWidth="1"/>
    <col min="66" max="76" width="10.33203125" style="195" customWidth="1"/>
    <col min="77" max="77" width="12.6640625" style="195" customWidth="1"/>
    <col min="78" max="78" width="18.1640625" style="195" customWidth="1"/>
    <col min="79" max="90" width="7.6640625" style="195" customWidth="1"/>
    <col min="91" max="91" width="8.6640625" style="195" customWidth="1"/>
    <col min="92" max="92" width="12.6640625" style="195" customWidth="1"/>
    <col min="93" max="93" width="12.1640625" style="195" customWidth="1"/>
    <col min="94" max="94" width="8.5" style="195" customWidth="1"/>
    <col min="95" max="95" width="10.5" style="195" customWidth="1"/>
    <col min="96" max="96" width="9.83203125" style="195" customWidth="1"/>
    <col min="97" max="97" width="6.5" style="195" customWidth="1"/>
    <col min="98" max="98" width="7.6640625" style="195" customWidth="1"/>
    <col min="99" max="99" width="12.1640625" style="195" customWidth="1"/>
    <col min="100" max="111" width="8.1640625" style="195" customWidth="1"/>
    <col min="112" max="112" width="10.6640625" style="195" customWidth="1"/>
    <col min="113" max="113" width="12.6640625" style="195" customWidth="1"/>
    <col min="114" max="114" width="12.1640625" style="195" customWidth="1"/>
    <col min="115" max="115" width="8.5" style="195" customWidth="1"/>
    <col min="116" max="116" width="10.5" style="195" customWidth="1"/>
    <col min="117" max="117" width="11.33203125" style="195" customWidth="1"/>
    <col min="118" max="118" width="6.5" style="195" customWidth="1"/>
    <col min="119" max="119" width="7.6640625" style="195" customWidth="1"/>
    <col min="120" max="120" width="21.6640625" style="195" customWidth="1"/>
    <col min="121" max="121" width="6.5" style="195" customWidth="1"/>
    <col min="122" max="129" width="7.83203125" style="195" customWidth="1"/>
    <col min="130" max="130" width="7.6640625" style="195" customWidth="1"/>
    <col min="131" max="132" width="8.5" style="195" customWidth="1"/>
    <col min="133" max="133" width="7.5" style="195" customWidth="1"/>
    <col min="134" max="134" width="9" style="195" customWidth="1"/>
    <col min="135" max="135" width="8.83203125" style="195" customWidth="1"/>
    <col min="136" max="16384" width="14.5" style="195"/>
  </cols>
  <sheetData>
    <row r="1" spans="1:135" ht="13" x14ac:dyDescent="0.15">
      <c r="BH1" s="1"/>
      <c r="BI1" s="1"/>
      <c r="BJ1" s="1"/>
      <c r="BK1" s="1"/>
      <c r="BL1" s="1"/>
      <c r="BM1" s="59"/>
      <c r="BN1" s="3"/>
      <c r="BO1" s="3"/>
      <c r="BP1" s="3"/>
      <c r="BQ1" s="3"/>
      <c r="BR1" s="3"/>
      <c r="BS1" s="3"/>
      <c r="BT1" s="3"/>
      <c r="BU1" s="3"/>
      <c r="BV1" s="3"/>
      <c r="BW1" s="3"/>
      <c r="BX1" s="3"/>
      <c r="BY1" s="3"/>
      <c r="BZ1" s="3" t="s">
        <v>0</v>
      </c>
      <c r="CA1" s="1"/>
      <c r="CB1" s="1"/>
      <c r="CC1" s="1"/>
      <c r="CD1" s="1"/>
      <c r="CE1" s="1"/>
      <c r="CF1" s="1"/>
      <c r="CG1" s="1"/>
      <c r="CH1" s="1"/>
      <c r="CI1" s="1"/>
      <c r="CJ1" s="1"/>
      <c r="CK1" s="1"/>
      <c r="CL1" s="1"/>
      <c r="DU1" s="4"/>
      <c r="DZ1" s="196"/>
      <c r="EA1" s="196"/>
      <c r="EB1" s="196"/>
      <c r="EC1" s="196"/>
      <c r="ED1" s="196"/>
      <c r="EE1" s="196"/>
    </row>
    <row r="2" spans="1:135" ht="16" x14ac:dyDescent="0.2">
      <c r="A2" s="57"/>
      <c r="B2" s="7" t="s">
        <v>1</v>
      </c>
      <c r="C2" s="57"/>
      <c r="D2" s="57"/>
      <c r="E2" s="57"/>
      <c r="F2" s="57"/>
      <c r="G2" s="8" t="s">
        <v>2</v>
      </c>
      <c r="H2" s="57"/>
      <c r="I2" s="57"/>
      <c r="J2" s="57"/>
      <c r="K2" s="57"/>
      <c r="L2" s="57"/>
      <c r="M2" s="57"/>
      <c r="N2" s="57"/>
      <c r="O2" s="57"/>
      <c r="P2" s="57"/>
      <c r="Q2" s="57"/>
      <c r="R2" s="57"/>
      <c r="S2" s="57"/>
      <c r="T2" s="57"/>
      <c r="U2" s="57"/>
      <c r="V2" s="57"/>
      <c r="W2" s="57"/>
      <c r="X2" s="57"/>
      <c r="Y2" s="57"/>
      <c r="Z2" s="57"/>
      <c r="AA2" s="57"/>
      <c r="AB2" s="57"/>
      <c r="AC2" s="57"/>
      <c r="AD2" s="57"/>
      <c r="AE2" s="57"/>
      <c r="AF2" s="57"/>
      <c r="AG2" s="57"/>
      <c r="BJ2" s="9" t="s">
        <v>3</v>
      </c>
      <c r="BK2" s="10" t="s">
        <v>4</v>
      </c>
      <c r="BL2" s="10" t="s">
        <v>5</v>
      </c>
      <c r="BM2" s="10" t="s">
        <v>6</v>
      </c>
      <c r="BN2" s="10" t="s">
        <v>7</v>
      </c>
      <c r="BO2" s="10" t="s">
        <v>8</v>
      </c>
      <c r="BP2" s="10" t="s">
        <v>9</v>
      </c>
      <c r="BQ2" s="10" t="s">
        <v>10</v>
      </c>
      <c r="BV2" s="11"/>
      <c r="BW2" s="11"/>
      <c r="BX2" s="11"/>
      <c r="BY2" s="11"/>
      <c r="BZ2" s="12" t="s">
        <v>11</v>
      </c>
      <c r="CA2" s="12" t="s">
        <v>12</v>
      </c>
      <c r="CB2" s="13" t="s">
        <v>13</v>
      </c>
      <c r="CC2" s="13" t="s">
        <v>14</v>
      </c>
      <c r="CD2" s="12" t="s">
        <v>15</v>
      </c>
      <c r="CE2" s="12" t="s">
        <v>16</v>
      </c>
      <c r="CF2" s="12" t="s">
        <v>17</v>
      </c>
      <c r="CG2" s="12" t="s">
        <v>18</v>
      </c>
      <c r="CH2" s="12" t="s">
        <v>19</v>
      </c>
      <c r="CI2" s="12" t="s">
        <v>20</v>
      </c>
      <c r="CJ2" s="12" t="s">
        <v>21</v>
      </c>
      <c r="CK2" s="12" t="s">
        <v>22</v>
      </c>
      <c r="CL2" s="12" t="s">
        <v>23</v>
      </c>
      <c r="CM2" s="57"/>
      <c r="CN2" s="27"/>
      <c r="CO2" s="198" t="s">
        <v>24</v>
      </c>
      <c r="CP2" s="199"/>
      <c r="CQ2" s="200"/>
      <c r="CR2" s="15"/>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7"/>
      <c r="DV2" s="16"/>
      <c r="DW2" s="16"/>
      <c r="DX2" s="16"/>
      <c r="DY2" s="16"/>
      <c r="DZ2" s="18"/>
      <c r="EA2" s="18"/>
      <c r="EB2" s="18"/>
      <c r="EC2" s="18"/>
      <c r="ED2" s="18"/>
      <c r="EE2" s="18"/>
    </row>
    <row r="3" spans="1:135" ht="15" x14ac:dyDescent="0.2">
      <c r="A3" s="57"/>
      <c r="B3" s="19" t="str">
        <f>A11</f>
        <v>San Diego Toreros</v>
      </c>
      <c r="C3" s="19">
        <v>2020</v>
      </c>
      <c r="D3" s="57"/>
      <c r="F3" s="57"/>
      <c r="G3" s="57"/>
      <c r="H3" s="57"/>
      <c r="I3" s="57"/>
      <c r="J3" s="57"/>
      <c r="K3" s="57"/>
      <c r="L3" s="57"/>
      <c r="M3" s="57"/>
      <c r="N3" s="57"/>
      <c r="O3" s="57"/>
      <c r="P3" s="57"/>
      <c r="Q3" s="57"/>
      <c r="R3" s="57"/>
      <c r="S3" s="57"/>
      <c r="T3" s="57"/>
      <c r="U3" s="57"/>
      <c r="V3" s="57"/>
      <c r="W3" s="32"/>
      <c r="X3" s="57"/>
      <c r="Y3" s="57"/>
      <c r="Z3" s="57"/>
      <c r="AA3" s="57"/>
      <c r="AB3" s="57"/>
      <c r="AC3" s="57"/>
      <c r="AD3" s="57"/>
      <c r="AE3" s="57"/>
      <c r="AF3" s="57"/>
      <c r="AG3" s="57"/>
      <c r="BJ3" s="9" t="s">
        <v>25</v>
      </c>
      <c r="BK3" s="21">
        <v>2.1295999999999999</v>
      </c>
      <c r="BL3" s="21">
        <v>8.6676000000000002</v>
      </c>
      <c r="BM3" s="21">
        <v>-2.4861</v>
      </c>
      <c r="BN3" s="21">
        <v>0.99199999999999999</v>
      </c>
      <c r="BO3" s="21">
        <v>-3.5360999999999998</v>
      </c>
      <c r="BP3" s="21">
        <v>1.6669</v>
      </c>
      <c r="BQ3" s="22">
        <v>50</v>
      </c>
      <c r="BV3" s="23"/>
      <c r="BW3" s="23"/>
      <c r="BX3" s="23"/>
      <c r="BY3" s="23"/>
      <c r="BZ3" s="24" t="s">
        <v>26</v>
      </c>
      <c r="CA3" s="25">
        <v>0.86</v>
      </c>
      <c r="CB3" s="25">
        <v>-0.56000000000000005</v>
      </c>
      <c r="CC3" s="26">
        <f t="shared" ref="CC3:CC4" si="0">0.44*CB3</f>
        <v>-0.24640000000000004</v>
      </c>
      <c r="CD3" s="25">
        <v>0.38900000000000001</v>
      </c>
      <c r="CE3" s="25">
        <v>0.57999999999999996</v>
      </c>
      <c r="CF3" s="25">
        <v>-0.96399999999999997</v>
      </c>
      <c r="CG3" s="25">
        <v>0.61299999999999999</v>
      </c>
      <c r="CH3" s="25">
        <v>0.11600000000000001</v>
      </c>
      <c r="CI3" s="25">
        <v>0</v>
      </c>
      <c r="CJ3" s="25">
        <v>1.369</v>
      </c>
      <c r="CK3" s="25">
        <v>1.327</v>
      </c>
      <c r="CL3" s="25">
        <v>-0.36699999999999999</v>
      </c>
      <c r="CM3" s="57"/>
      <c r="CN3" s="27"/>
      <c r="CO3" s="24" t="s">
        <v>26</v>
      </c>
      <c r="CP3" s="24" t="s">
        <v>27</v>
      </c>
      <c r="CQ3" s="24" t="s">
        <v>28</v>
      </c>
      <c r="CR3" s="13" t="s">
        <v>29</v>
      </c>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9"/>
      <c r="DV3" s="28"/>
      <c r="DW3" s="28"/>
      <c r="DX3" s="28"/>
      <c r="DY3" s="28"/>
      <c r="DZ3" s="28"/>
      <c r="EA3" s="28"/>
      <c r="EB3" s="28"/>
      <c r="EC3" s="28"/>
      <c r="ED3" s="28"/>
      <c r="EE3" s="28"/>
    </row>
    <row r="4" spans="1:135" ht="15" x14ac:dyDescent="0.2">
      <c r="A4" s="57"/>
      <c r="B4" s="66" t="s">
        <v>30</v>
      </c>
      <c r="C4" s="50">
        <f>IF(M83="",D123, VLOOKUP($A$11,$B$83:$S$114,14,FALSE))</f>
        <v>5.1566579634464755</v>
      </c>
      <c r="D4" s="57"/>
      <c r="E4" s="32" t="s">
        <v>31</v>
      </c>
      <c r="F4" s="33">
        <f>C4*C7/100/2</f>
        <v>2.1944444444444446</v>
      </c>
      <c r="G4" s="57"/>
      <c r="H4" s="57"/>
      <c r="I4" s="57"/>
      <c r="J4" s="57"/>
      <c r="K4" s="57"/>
      <c r="L4" s="57"/>
      <c r="M4" s="57"/>
      <c r="N4" s="57"/>
      <c r="O4" s="57"/>
      <c r="P4" s="57"/>
      <c r="Q4" s="32" t="s">
        <v>32</v>
      </c>
      <c r="R4" s="57">
        <f>SUM(AB14:AB38)</f>
        <v>1147</v>
      </c>
      <c r="S4" s="57"/>
      <c r="T4" s="57"/>
      <c r="U4" s="57"/>
      <c r="V4" s="57"/>
      <c r="W4" s="32" t="s">
        <v>33</v>
      </c>
      <c r="X4" s="57">
        <f>SUM(V14:V40)</f>
        <v>555</v>
      </c>
      <c r="Y4" s="57"/>
      <c r="Z4" s="57"/>
      <c r="AA4" s="32" t="s">
        <v>34</v>
      </c>
      <c r="AB4" s="34">
        <f>SUM(AG14:AG36)</f>
        <v>186.08039999999988</v>
      </c>
      <c r="AC4" s="57"/>
      <c r="AD4" s="57"/>
      <c r="AE4" s="57"/>
      <c r="AF4" s="57"/>
      <c r="AG4" s="57"/>
      <c r="AH4" s="57"/>
      <c r="AI4" s="57"/>
      <c r="AJ4" s="57"/>
      <c r="AK4" s="28"/>
      <c r="AL4" s="28"/>
      <c r="AM4" s="57"/>
      <c r="AN4" s="57"/>
      <c r="BJ4" s="9" t="s">
        <v>35</v>
      </c>
      <c r="BK4" s="21">
        <v>1.5895999999999999</v>
      </c>
      <c r="BL4" s="21">
        <v>10.8919</v>
      </c>
      <c r="BM4" s="35"/>
      <c r="BN4" s="21">
        <v>1.4677</v>
      </c>
      <c r="BO4" s="21">
        <v>-4.3994999999999997</v>
      </c>
      <c r="BP4" s="35"/>
      <c r="BQ4" s="36"/>
      <c r="BV4" s="23"/>
      <c r="BW4" s="23"/>
      <c r="BX4" s="23"/>
      <c r="BY4" s="23"/>
      <c r="BZ4" s="24" t="s">
        <v>28</v>
      </c>
      <c r="CA4" s="26">
        <f>CA3</f>
        <v>0.86</v>
      </c>
      <c r="CB4" s="25">
        <v>-0.78</v>
      </c>
      <c r="CC4" s="26">
        <f t="shared" si="0"/>
        <v>-0.34320000000000001</v>
      </c>
      <c r="CD4" s="26">
        <f>CD3</f>
        <v>0.38900000000000001</v>
      </c>
      <c r="CE4" s="25">
        <v>1.034</v>
      </c>
      <c r="CF4" s="26">
        <f>CF3</f>
        <v>-0.96399999999999997</v>
      </c>
      <c r="CG4" s="37">
        <v>0.18099999999999999</v>
      </c>
      <c r="CH4" s="26">
        <f>CG4</f>
        <v>0.18099999999999999</v>
      </c>
      <c r="CI4" s="25">
        <v>0</v>
      </c>
      <c r="CJ4" s="25">
        <v>1.008</v>
      </c>
      <c r="CK4" s="25">
        <v>0.70299999999999996</v>
      </c>
      <c r="CL4" s="26">
        <f>CL3</f>
        <v>-0.36699999999999999</v>
      </c>
      <c r="CM4" s="57"/>
      <c r="CN4" s="38" t="s">
        <v>24</v>
      </c>
      <c r="CO4" s="39">
        <f>-0.409*2</f>
        <v>-0.81799999999999995</v>
      </c>
      <c r="CP4" s="40">
        <v>0</v>
      </c>
      <c r="CQ4" s="40">
        <v>0</v>
      </c>
      <c r="CR4" s="41">
        <v>1.387</v>
      </c>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9"/>
      <c r="DV4" s="28"/>
      <c r="DW4" s="28"/>
      <c r="DX4" s="28"/>
      <c r="DY4" s="28"/>
      <c r="DZ4" s="28"/>
      <c r="EA4" s="28"/>
      <c r="EB4" s="28"/>
      <c r="EC4" s="28"/>
      <c r="ED4" s="28"/>
      <c r="EE4" s="28"/>
    </row>
    <row r="5" spans="1:135" ht="13" x14ac:dyDescent="0.15">
      <c r="A5" s="57"/>
      <c r="B5" s="66" t="s">
        <v>36</v>
      </c>
      <c r="C5" s="50">
        <f>IF(M83="",N123, VLOOKUP($A$11,$B$83:$S$114,15,FALSE))</f>
        <v>-3.8678292024687124</v>
      </c>
      <c r="D5" s="57"/>
      <c r="E5" s="32" t="s">
        <v>37</v>
      </c>
      <c r="F5" s="33">
        <f>0.35/2*F4</f>
        <v>0.3840277777777778</v>
      </c>
      <c r="G5" s="57"/>
      <c r="H5" s="57"/>
      <c r="I5" s="57"/>
      <c r="J5" s="57"/>
      <c r="K5" s="57"/>
      <c r="L5" s="57"/>
      <c r="M5" s="57"/>
      <c r="N5" s="57"/>
      <c r="O5" s="57"/>
      <c r="P5" s="57"/>
      <c r="Q5" s="32" t="s">
        <v>38</v>
      </c>
      <c r="R5" s="57">
        <f>SUM(H14:H38)</f>
        <v>431</v>
      </c>
      <c r="S5" s="57"/>
      <c r="T5" s="57"/>
      <c r="U5" s="57"/>
      <c r="V5" s="57"/>
      <c r="W5" s="32" t="s">
        <v>39</v>
      </c>
      <c r="X5" s="57">
        <f>SUM(X14:X39)</f>
        <v>237</v>
      </c>
      <c r="Y5" s="57"/>
      <c r="Z5" s="57"/>
      <c r="AA5" s="57"/>
      <c r="AB5" s="57"/>
      <c r="AC5" s="57"/>
      <c r="AD5" s="57"/>
      <c r="AE5" s="57"/>
      <c r="AF5" s="57"/>
      <c r="AG5" s="57"/>
      <c r="AH5" s="57"/>
      <c r="AI5" s="57"/>
      <c r="AJ5" s="57"/>
      <c r="AK5" s="122"/>
      <c r="AL5" s="122"/>
      <c r="AM5" s="122"/>
      <c r="AN5" s="122"/>
      <c r="BJ5" s="122"/>
      <c r="BK5" s="122"/>
      <c r="BL5" s="122"/>
      <c r="BM5" s="44"/>
      <c r="BN5" s="44"/>
      <c r="BO5" s="44"/>
      <c r="BP5" s="44"/>
      <c r="BQ5" s="44"/>
      <c r="BV5" s="45"/>
      <c r="BW5" s="45"/>
      <c r="BX5" s="45"/>
      <c r="BY5" s="45"/>
      <c r="BZ5" s="45" t="s">
        <v>40</v>
      </c>
      <c r="CA5" s="46"/>
      <c r="CB5" s="46"/>
      <c r="CC5" s="46"/>
      <c r="CD5" s="46"/>
      <c r="CE5" s="46"/>
      <c r="CF5" s="46"/>
      <c r="CG5" s="46"/>
      <c r="CH5" s="46"/>
      <c r="CI5" s="46"/>
      <c r="CJ5" s="46"/>
      <c r="CK5" s="46"/>
      <c r="CL5" s="46"/>
      <c r="CM5" s="122"/>
      <c r="CN5" s="122"/>
      <c r="CO5" s="122"/>
      <c r="CP5" s="122"/>
      <c r="CQ5" s="122"/>
      <c r="CR5" s="47"/>
      <c r="CT5" s="122"/>
      <c r="CU5" s="122"/>
      <c r="CV5" s="122"/>
      <c r="CW5" s="122"/>
      <c r="CX5" s="122"/>
      <c r="CY5" s="122"/>
      <c r="CZ5" s="122"/>
      <c r="DA5" s="122"/>
      <c r="DB5" s="122"/>
      <c r="DC5" s="122"/>
      <c r="DD5" s="122"/>
      <c r="DE5" s="122"/>
      <c r="DF5" s="122"/>
      <c r="DG5" s="122"/>
      <c r="DH5" s="122"/>
      <c r="DI5" s="122"/>
      <c r="DJ5" s="122"/>
      <c r="DK5" s="122"/>
      <c r="DL5" s="122"/>
      <c r="DM5" s="122"/>
      <c r="DN5" s="122"/>
      <c r="DO5" s="122"/>
      <c r="DP5" s="122"/>
      <c r="DQ5" s="122"/>
      <c r="DR5" s="122"/>
      <c r="DS5" s="122"/>
      <c r="DT5" s="122"/>
      <c r="DU5" s="48"/>
      <c r="DV5" s="122"/>
      <c r="DW5" s="122"/>
      <c r="DX5" s="122"/>
      <c r="DY5" s="122"/>
      <c r="DZ5" s="196"/>
      <c r="EA5" s="196"/>
      <c r="EB5" s="196"/>
      <c r="EC5" s="196"/>
      <c r="ED5" s="196"/>
      <c r="EE5" s="196"/>
    </row>
    <row r="6" spans="1:135" ht="15" x14ac:dyDescent="0.2">
      <c r="A6" s="57"/>
      <c r="B6" s="66" t="s">
        <v>41</v>
      </c>
      <c r="C6" s="50">
        <f>IF(M83="",N123, VLOOKUP($A$11,$B$83:$S$114,16,FALSE))</f>
        <v>5.3509469688621749</v>
      </c>
      <c r="D6" s="57"/>
      <c r="E6" s="51" t="s">
        <v>42</v>
      </c>
      <c r="F6" s="52">
        <f>C4+F5</f>
        <v>5.5406857412242534</v>
      </c>
      <c r="G6" s="57"/>
      <c r="H6" s="57"/>
      <c r="I6" s="57"/>
      <c r="J6" s="57"/>
      <c r="K6" s="57"/>
      <c r="L6" s="57"/>
      <c r="M6" s="57"/>
      <c r="N6" s="57"/>
      <c r="O6" s="57"/>
      <c r="P6" s="57"/>
      <c r="Q6" s="32" t="s">
        <v>43</v>
      </c>
      <c r="R6" s="57">
        <f>SUM(R14:R38)</f>
        <v>302</v>
      </c>
      <c r="S6" s="57">
        <f>CC3/CB3</f>
        <v>0.44</v>
      </c>
      <c r="T6" s="57"/>
      <c r="U6" s="57"/>
      <c r="V6" s="57"/>
      <c r="W6" s="32" t="s">
        <v>44</v>
      </c>
      <c r="X6" s="57">
        <f>SUM(AA14:AA41)</f>
        <v>339</v>
      </c>
      <c r="Y6" s="57"/>
      <c r="Z6" s="57"/>
      <c r="AA6" s="57"/>
      <c r="AB6" s="57"/>
      <c r="AC6" s="57"/>
      <c r="AD6" s="57"/>
      <c r="AE6" s="57"/>
      <c r="AF6" s="57"/>
      <c r="AG6" s="57"/>
      <c r="AH6" s="57"/>
      <c r="AI6" s="57"/>
      <c r="AJ6" s="57"/>
      <c r="AK6" s="28"/>
      <c r="AL6" s="28"/>
      <c r="AM6" s="28"/>
      <c r="AN6" s="28"/>
      <c r="BJ6" s="9" t="s">
        <v>45</v>
      </c>
      <c r="BK6" s="10" t="s">
        <v>4</v>
      </c>
      <c r="BL6" s="10" t="s">
        <v>46</v>
      </c>
      <c r="BM6" s="10" t="s">
        <v>47</v>
      </c>
      <c r="BN6" s="10" t="s">
        <v>48</v>
      </c>
      <c r="BP6" s="10" t="s">
        <v>49</v>
      </c>
      <c r="BQ6" s="10" t="s">
        <v>10</v>
      </c>
      <c r="BV6" s="11"/>
      <c r="BW6" s="11"/>
      <c r="BX6" s="11"/>
      <c r="BY6" s="11"/>
      <c r="BZ6" s="12" t="s">
        <v>11</v>
      </c>
      <c r="CA6" s="53" t="s">
        <v>12</v>
      </c>
      <c r="CB6" s="54" t="s">
        <v>13</v>
      </c>
      <c r="CC6" s="54" t="s">
        <v>14</v>
      </c>
      <c r="CD6" s="53" t="s">
        <v>15</v>
      </c>
      <c r="CE6" s="53" t="s">
        <v>16</v>
      </c>
      <c r="CF6" s="53" t="s">
        <v>17</v>
      </c>
      <c r="CG6" s="53" t="s">
        <v>18</v>
      </c>
      <c r="CH6" s="53" t="s">
        <v>19</v>
      </c>
      <c r="CI6" s="53" t="s">
        <v>20</v>
      </c>
      <c r="CJ6" s="53" t="s">
        <v>21</v>
      </c>
      <c r="CK6" s="53" t="s">
        <v>22</v>
      </c>
      <c r="CL6" s="53" t="s">
        <v>23</v>
      </c>
      <c r="CM6" s="28"/>
      <c r="CN6" s="27"/>
      <c r="CO6" s="198" t="s">
        <v>24</v>
      </c>
      <c r="CP6" s="199"/>
      <c r="CQ6" s="200"/>
      <c r="CR6" s="55"/>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9"/>
      <c r="DV6" s="28"/>
      <c r="DW6" s="28"/>
      <c r="DX6" s="28"/>
      <c r="DY6" s="28"/>
      <c r="DZ6" s="28"/>
      <c r="EA6" s="28"/>
      <c r="EB6" s="28"/>
      <c r="EC6" s="28"/>
      <c r="ED6" s="28"/>
      <c r="EE6" s="28"/>
    </row>
    <row r="7" spans="1:135" ht="15" x14ac:dyDescent="0.2">
      <c r="A7" s="57"/>
      <c r="B7" s="66" t="s">
        <v>50</v>
      </c>
      <c r="C7" s="181">
        <f>_xlfn.XLOOKUP(A11, AG:AG, AD:AD)</f>
        <v>85.111111111111114</v>
      </c>
      <c r="D7" s="57"/>
      <c r="E7" s="51" t="s">
        <v>51</v>
      </c>
      <c r="F7" s="52">
        <f>C5+F5/2</f>
        <v>-3.6758153135798235</v>
      </c>
      <c r="G7" s="57"/>
      <c r="H7" s="57"/>
      <c r="I7" s="57"/>
      <c r="J7" s="57"/>
      <c r="K7" s="57"/>
      <c r="L7" s="57"/>
      <c r="M7" s="57"/>
      <c r="N7" s="57"/>
      <c r="O7" s="57"/>
      <c r="P7" s="57"/>
      <c r="Q7" s="32" t="s">
        <v>52</v>
      </c>
      <c r="R7" s="33">
        <f>R4/(R5+R6*S6)</f>
        <v>2.0341207349081367</v>
      </c>
      <c r="S7" s="57"/>
      <c r="T7" s="57"/>
      <c r="U7" s="57"/>
      <c r="V7" s="57"/>
      <c r="W7" s="32" t="s">
        <v>53</v>
      </c>
      <c r="X7" s="57">
        <f>SUM(W14:W40)</f>
        <v>252</v>
      </c>
      <c r="Y7" s="57"/>
      <c r="Z7" s="57"/>
      <c r="AA7" s="57"/>
      <c r="AB7" s="57"/>
      <c r="AC7" s="57"/>
      <c r="AD7" s="57"/>
      <c r="AE7" s="57"/>
      <c r="AF7" s="57"/>
      <c r="AG7" s="57"/>
      <c r="AH7" s="57"/>
      <c r="AI7" s="57"/>
      <c r="AJ7" s="57"/>
      <c r="AK7" s="28"/>
      <c r="AL7" s="28"/>
      <c r="AM7" s="28"/>
      <c r="AN7" s="28"/>
      <c r="BJ7" s="28"/>
      <c r="BK7" s="21">
        <v>6</v>
      </c>
      <c r="BL7" s="21">
        <v>-6.6416000000000004</v>
      </c>
      <c r="BM7" s="21">
        <v>-8.5441000000000003</v>
      </c>
      <c r="BN7" s="21">
        <v>-0.33</v>
      </c>
      <c r="BO7" s="56"/>
      <c r="BP7" s="21">
        <v>4</v>
      </c>
      <c r="BQ7" s="22">
        <v>50</v>
      </c>
      <c r="BV7" s="23"/>
      <c r="BW7" s="23"/>
      <c r="BX7" s="23"/>
      <c r="BY7" s="23"/>
      <c r="BZ7" s="24" t="s">
        <v>26</v>
      </c>
      <c r="CA7" s="25">
        <v>0.60499999999999998</v>
      </c>
      <c r="CB7" s="25">
        <v>-0.33</v>
      </c>
      <c r="CC7" s="26">
        <f t="shared" ref="CC7:CC8" si="1">0.44*CB7</f>
        <v>-0.1452</v>
      </c>
      <c r="CD7" s="25">
        <v>0.47699999999999998</v>
      </c>
      <c r="CE7" s="25">
        <v>0.47599999999999998</v>
      </c>
      <c r="CF7" s="25">
        <v>-0.57899999999999996</v>
      </c>
      <c r="CG7" s="25">
        <v>0.60599999999999998</v>
      </c>
      <c r="CH7" s="25">
        <v>-0.112</v>
      </c>
      <c r="CI7" s="25">
        <v>0</v>
      </c>
      <c r="CJ7" s="25">
        <v>0.17699999999999999</v>
      </c>
      <c r="CK7" s="25">
        <v>0.72499999999999998</v>
      </c>
      <c r="CL7" s="25">
        <v>-0.439</v>
      </c>
      <c r="CM7" s="28"/>
      <c r="CN7" s="27"/>
      <c r="CO7" s="24" t="s">
        <v>26</v>
      </c>
      <c r="CP7" s="24" t="s">
        <v>27</v>
      </c>
      <c r="CQ7" s="24" t="s">
        <v>28</v>
      </c>
      <c r="CR7" s="13" t="s">
        <v>29</v>
      </c>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9"/>
      <c r="DV7" s="28"/>
      <c r="DW7" s="28"/>
      <c r="DX7" s="28"/>
      <c r="DY7" s="28"/>
      <c r="DZ7" s="196"/>
      <c r="EA7" s="196"/>
      <c r="EB7" s="196"/>
      <c r="EC7" s="196"/>
      <c r="ED7" s="196"/>
      <c r="EE7" s="196"/>
    </row>
    <row r="8" spans="1:135" ht="14" x14ac:dyDescent="0.15">
      <c r="A8" s="57"/>
      <c r="B8" s="57" t="s">
        <v>54</v>
      </c>
      <c r="D8" s="57"/>
      <c r="E8" s="57"/>
      <c r="F8" s="57"/>
      <c r="G8" s="57"/>
      <c r="H8" s="57"/>
      <c r="I8" s="57"/>
      <c r="J8" s="57"/>
      <c r="K8" s="57"/>
      <c r="L8" s="57"/>
      <c r="M8" s="57"/>
      <c r="N8" s="57"/>
      <c r="O8" s="57"/>
      <c r="P8" s="57"/>
      <c r="Q8" s="32" t="s">
        <v>55</v>
      </c>
      <c r="R8" s="58">
        <v>1</v>
      </c>
      <c r="S8" s="57"/>
      <c r="T8" s="57"/>
      <c r="U8" s="57"/>
      <c r="V8" s="57"/>
      <c r="W8" s="32" t="s">
        <v>56</v>
      </c>
      <c r="X8" s="57">
        <f>SUM(Y14:Y43)</f>
        <v>35</v>
      </c>
      <c r="Y8" s="57"/>
      <c r="Z8" s="57"/>
      <c r="AA8" s="57"/>
      <c r="AB8" s="57"/>
      <c r="AC8" s="57"/>
      <c r="AD8" s="57"/>
      <c r="AE8" s="57"/>
      <c r="AF8" s="57"/>
      <c r="AG8" s="57"/>
      <c r="AH8" s="57"/>
      <c r="AI8" s="57"/>
      <c r="AJ8" s="57"/>
      <c r="AK8" s="122"/>
      <c r="AL8" s="122"/>
      <c r="AM8" s="122"/>
      <c r="AN8" s="122"/>
      <c r="BE8" s="122"/>
      <c r="BF8" s="122"/>
      <c r="BG8" s="122"/>
      <c r="BH8" s="44"/>
      <c r="BI8" s="44"/>
      <c r="BJ8" s="44"/>
      <c r="BK8" s="44"/>
      <c r="BL8" s="44"/>
      <c r="BM8" s="59"/>
      <c r="BN8" s="23"/>
      <c r="BO8" s="23"/>
      <c r="BP8" s="23"/>
      <c r="BQ8" s="23"/>
      <c r="BR8" s="23"/>
      <c r="BS8" s="23"/>
      <c r="BT8" s="23"/>
      <c r="BU8" s="23"/>
      <c r="BV8" s="23"/>
      <c r="BW8" s="23"/>
      <c r="BX8" s="23"/>
      <c r="BY8" s="23"/>
      <c r="BZ8" s="24" t="s">
        <v>28</v>
      </c>
      <c r="CA8" s="26">
        <f>CA7</f>
        <v>0.60499999999999998</v>
      </c>
      <c r="CB8" s="25">
        <v>-0.47199999999999998</v>
      </c>
      <c r="CC8" s="26">
        <f t="shared" si="1"/>
        <v>-0.20768</v>
      </c>
      <c r="CD8" s="26">
        <f t="shared" ref="CD8:CE8" si="2">CD7</f>
        <v>0.47699999999999998</v>
      </c>
      <c r="CE8" s="26">
        <f t="shared" si="2"/>
        <v>0.47599999999999998</v>
      </c>
      <c r="CF8" s="25">
        <v>-0.88200000000000001</v>
      </c>
      <c r="CG8" s="37">
        <v>0.42199999999999999</v>
      </c>
      <c r="CH8" s="37">
        <v>0.10299999999999999</v>
      </c>
      <c r="CI8" s="25">
        <v>0</v>
      </c>
      <c r="CJ8" s="25">
        <v>0.29399999999999998</v>
      </c>
      <c r="CK8" s="25">
        <v>9.7000000000000003E-2</v>
      </c>
      <c r="CL8" s="60">
        <f>CL7</f>
        <v>-0.439</v>
      </c>
      <c r="CM8" s="122"/>
      <c r="CN8" s="38" t="s">
        <v>24</v>
      </c>
      <c r="CO8" s="40">
        <f>-0.849*2</f>
        <v>-1.698</v>
      </c>
      <c r="CP8" s="40">
        <v>0</v>
      </c>
      <c r="CQ8" s="40">
        <f>0</f>
        <v>0</v>
      </c>
      <c r="CR8" s="41">
        <v>0.43</v>
      </c>
      <c r="CT8" s="61" t="s">
        <v>57</v>
      </c>
      <c r="CU8" s="122"/>
      <c r="CV8" s="122"/>
      <c r="CW8" s="122"/>
      <c r="CX8" s="122"/>
      <c r="CY8" s="122"/>
      <c r="DA8" s="122"/>
      <c r="DC8" s="122"/>
      <c r="DD8" s="122"/>
      <c r="DE8" s="122"/>
      <c r="DF8" s="122"/>
      <c r="DG8" s="122"/>
      <c r="DH8" s="122"/>
      <c r="DI8" s="122"/>
      <c r="DJ8" s="122"/>
      <c r="DK8" s="122"/>
      <c r="DL8" s="122"/>
      <c r="DM8" s="122"/>
      <c r="DN8" s="122"/>
      <c r="DO8" s="61" t="s">
        <v>57</v>
      </c>
      <c r="DP8" s="122"/>
      <c r="DQ8" s="122"/>
      <c r="DR8" s="122"/>
      <c r="DS8" s="122"/>
      <c r="DT8" s="122"/>
      <c r="DU8" s="48"/>
      <c r="DV8" s="122"/>
      <c r="DW8" s="122"/>
      <c r="DX8" s="122"/>
      <c r="DY8" s="122"/>
      <c r="DZ8" s="28"/>
      <c r="EA8" s="28"/>
      <c r="EB8" s="28"/>
      <c r="EC8" s="28"/>
      <c r="ED8" s="28"/>
      <c r="EE8" s="28"/>
    </row>
    <row r="9" spans="1:135" ht="14" x14ac:dyDescent="0.15">
      <c r="A9" s="57"/>
      <c r="B9" s="62" t="str">
        <f>CONCATENATE("https://www.basketball-reference.com/teams/",B3,"/",C3,".html")</f>
        <v>https://www.basketball-reference.com/teams/San Diego Toreros/2020.html</v>
      </c>
      <c r="C9" s="57"/>
      <c r="D9" s="57"/>
      <c r="E9" s="57"/>
      <c r="F9" s="57"/>
      <c r="G9" s="57"/>
      <c r="H9" s="57"/>
      <c r="I9" s="57"/>
      <c r="J9" s="57"/>
      <c r="K9" s="57"/>
      <c r="L9" s="57"/>
      <c r="M9" s="57"/>
      <c r="N9" s="57"/>
      <c r="O9" s="57"/>
      <c r="P9" s="57"/>
      <c r="Q9" s="32" t="s">
        <v>58</v>
      </c>
      <c r="R9" s="57">
        <f>SUM(F13:F38)</f>
        <v>3599</v>
      </c>
      <c r="S9" s="57"/>
      <c r="T9" s="57"/>
      <c r="U9" s="57"/>
      <c r="V9" s="57"/>
      <c r="W9" s="32" t="s">
        <v>59</v>
      </c>
      <c r="X9" s="57">
        <v>21</v>
      </c>
      <c r="Y9" s="57"/>
      <c r="Z9" s="57"/>
      <c r="AA9" s="57"/>
      <c r="AB9" s="57"/>
      <c r="AC9" s="57"/>
      <c r="AD9" s="57"/>
      <c r="AE9" s="57"/>
      <c r="AF9" s="57"/>
      <c r="AG9" s="57"/>
      <c r="AH9" s="57"/>
      <c r="AI9" s="57"/>
      <c r="AJ9" s="57"/>
      <c r="AK9" s="28"/>
      <c r="AL9" s="28"/>
      <c r="AM9" s="28"/>
      <c r="AN9" s="28"/>
      <c r="AO9" s="28"/>
      <c r="AP9" s="28"/>
      <c r="AQ9" s="28"/>
      <c r="AR9" s="56"/>
      <c r="AS9" s="56"/>
      <c r="AT9" s="56"/>
      <c r="AU9" s="56"/>
      <c r="AV9" s="56"/>
      <c r="AW9" s="56"/>
      <c r="AX9" s="63"/>
      <c r="AY9" s="1"/>
      <c r="AZ9" s="1"/>
      <c r="BA9" s="1"/>
      <c r="BB9" s="1"/>
      <c r="BC9" s="56"/>
      <c r="BD9" s="56"/>
      <c r="BE9" s="56"/>
      <c r="BF9" s="56"/>
      <c r="BG9" s="56"/>
      <c r="BH9" s="56"/>
      <c r="BI9" s="56"/>
      <c r="BJ9" s="56"/>
      <c r="BK9" s="56"/>
      <c r="BL9" s="56"/>
      <c r="BM9" s="56"/>
      <c r="BN9" s="64"/>
      <c r="BO9" s="64"/>
      <c r="BP9" s="64"/>
      <c r="BQ9" s="64"/>
      <c r="BR9" s="64"/>
      <c r="BS9" s="64"/>
      <c r="BT9" s="64"/>
      <c r="BU9" s="64"/>
      <c r="BV9" s="64"/>
      <c r="BW9" s="64"/>
      <c r="BX9" s="64"/>
      <c r="BY9" s="64"/>
      <c r="BZ9" s="64"/>
      <c r="CA9" s="28"/>
      <c r="CB9" s="28"/>
      <c r="CC9" s="28"/>
      <c r="CD9" s="28"/>
      <c r="CE9" s="28"/>
      <c r="CF9" s="28"/>
      <c r="CH9" s="28"/>
      <c r="CI9" s="28"/>
      <c r="CJ9" s="28"/>
      <c r="CK9" s="28"/>
      <c r="CL9" s="28"/>
      <c r="CM9" s="28"/>
      <c r="CN9" s="28"/>
      <c r="CO9" s="28"/>
      <c r="CP9" s="28"/>
      <c r="CQ9" s="28"/>
      <c r="CR9" s="28"/>
      <c r="CS9" s="28"/>
      <c r="CT9" s="65">
        <f>SUM($CT$14:$CT$37)</f>
        <v>25.046896719040991</v>
      </c>
      <c r="CU9" s="28"/>
      <c r="CV9" s="28"/>
      <c r="CW9" s="28"/>
      <c r="CX9" s="28"/>
      <c r="CY9" s="28"/>
      <c r="CZ9" s="28"/>
      <c r="DA9" s="28"/>
      <c r="DC9" s="28"/>
      <c r="DD9" s="28"/>
      <c r="DE9" s="28"/>
      <c r="DF9" s="28"/>
      <c r="DG9" s="28"/>
      <c r="DH9" s="28"/>
      <c r="DI9" s="28"/>
      <c r="DJ9" s="28"/>
      <c r="DK9" s="28"/>
      <c r="DL9" s="28"/>
      <c r="DM9" s="28"/>
      <c r="DN9" s="28"/>
      <c r="DO9" s="65">
        <f>SUM($DO$14:$DO$40)</f>
        <v>4.6158760605869276</v>
      </c>
      <c r="DP9" s="28"/>
      <c r="DQ9" s="28"/>
      <c r="DR9" s="28"/>
      <c r="DS9" s="28"/>
      <c r="DT9" s="28"/>
      <c r="DU9" s="29"/>
      <c r="DV9" s="28"/>
      <c r="DW9" s="28"/>
      <c r="DX9" s="28"/>
      <c r="DY9" s="28"/>
      <c r="DZ9" s="196"/>
      <c r="EA9" s="196"/>
      <c r="EB9" s="196"/>
      <c r="EC9" s="196"/>
      <c r="ED9" s="196"/>
      <c r="EE9" s="196"/>
    </row>
    <row r="10" spans="1:135" ht="14" x14ac:dyDescent="0.15">
      <c r="AW10" s="196"/>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T10" s="66" t="s">
        <v>60</v>
      </c>
      <c r="DO10" s="66" t="s">
        <v>60</v>
      </c>
      <c r="DU10" s="4"/>
      <c r="DZ10" s="28"/>
      <c r="EA10" s="28"/>
      <c r="EB10" s="28"/>
      <c r="EC10" s="28"/>
      <c r="ED10" s="28"/>
      <c r="EE10" s="28"/>
    </row>
    <row r="11" spans="1:135" ht="16" x14ac:dyDescent="0.2">
      <c r="A11" s="67" t="s">
        <v>349</v>
      </c>
      <c r="B11" s="68"/>
      <c r="D11" s="69"/>
      <c r="AW11" s="196"/>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T11" s="65">
        <f>($F$6-CT9)/5</f>
        <v>-3.9012421955633472</v>
      </c>
      <c r="DO11" s="65">
        <f>($F$7-DO9)/5</f>
        <v>-1.6583382748333502</v>
      </c>
      <c r="DP11" s="70" t="str">
        <f>CONCATENATE(C3," ",A11)</f>
        <v>2020 San Diego Toreros</v>
      </c>
      <c r="DQ11" s="71"/>
      <c r="DR11" s="71"/>
      <c r="DS11" s="72"/>
      <c r="DT11" s="73"/>
      <c r="DU11" s="74"/>
      <c r="DV11" s="73"/>
      <c r="DW11" s="73"/>
      <c r="DX11" s="73"/>
      <c r="DY11" s="75"/>
      <c r="DZ11" s="196"/>
      <c r="EA11" s="196"/>
      <c r="EB11" s="196"/>
      <c r="EC11" s="196"/>
      <c r="ED11" s="196"/>
      <c r="EE11" s="196"/>
    </row>
    <row r="12" spans="1:135" ht="14" x14ac:dyDescent="0.15">
      <c r="A12" s="66" t="s">
        <v>61</v>
      </c>
      <c r="B12" s="6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66" t="s">
        <v>62</v>
      </c>
      <c r="AD12" s="76"/>
      <c r="AE12" s="76"/>
      <c r="AF12" s="76"/>
      <c r="AG12" s="76"/>
      <c r="AH12" s="66" t="s">
        <v>63</v>
      </c>
      <c r="AI12" s="76"/>
      <c r="AJ12" s="76"/>
      <c r="AK12" s="76"/>
      <c r="AL12" s="76"/>
      <c r="AM12" s="76"/>
      <c r="AN12" s="76"/>
      <c r="AO12" s="76"/>
      <c r="AP12" s="76"/>
      <c r="AQ12" s="76"/>
      <c r="AR12" s="76"/>
      <c r="AS12" s="76"/>
      <c r="AT12" s="66" t="s">
        <v>64</v>
      </c>
      <c r="AU12" s="66"/>
      <c r="AV12" s="66"/>
      <c r="AW12" s="66"/>
      <c r="AX12" s="66"/>
      <c r="AY12" s="66"/>
      <c r="AZ12" s="77" t="s">
        <v>65</v>
      </c>
      <c r="BA12" s="78"/>
      <c r="BB12" s="78"/>
      <c r="BC12" s="78"/>
      <c r="BD12" s="78"/>
      <c r="BE12" s="78"/>
      <c r="BF12" s="78"/>
      <c r="BG12" s="78"/>
      <c r="BH12" s="78"/>
      <c r="BI12" s="78"/>
      <c r="BJ12" s="78"/>
      <c r="BK12" s="78"/>
      <c r="BL12" s="78"/>
      <c r="BM12" s="79"/>
      <c r="BN12" s="80" t="s">
        <v>66</v>
      </c>
      <c r="BO12" s="80"/>
      <c r="BP12" s="80"/>
      <c r="BQ12" s="80"/>
      <c r="BR12" s="80"/>
      <c r="BS12" s="80"/>
      <c r="BT12" s="80"/>
      <c r="BU12" s="80"/>
      <c r="BV12" s="80"/>
      <c r="BW12" s="80"/>
      <c r="BX12" s="80"/>
      <c r="BY12" s="80"/>
      <c r="BZ12" s="3" t="s">
        <v>67</v>
      </c>
      <c r="CA12" s="81"/>
      <c r="CB12" s="81"/>
      <c r="CC12" s="81"/>
      <c r="CD12" s="81"/>
      <c r="CE12" s="81"/>
      <c r="CF12" s="81"/>
      <c r="CG12" s="81"/>
      <c r="CH12" s="81"/>
      <c r="CI12" s="81"/>
      <c r="CJ12" s="81"/>
      <c r="CK12" s="81"/>
      <c r="CL12" s="81"/>
      <c r="CM12" s="11" t="s">
        <v>68</v>
      </c>
      <c r="CN12" s="76"/>
      <c r="CO12" s="76"/>
      <c r="CP12" s="76"/>
      <c r="CQ12" s="76"/>
      <c r="CR12" s="76"/>
      <c r="CS12" s="76"/>
      <c r="CT12" s="76"/>
      <c r="CU12" s="3" t="s">
        <v>69</v>
      </c>
      <c r="CV12" s="81"/>
      <c r="CW12" s="81"/>
      <c r="CX12" s="81"/>
      <c r="CY12" s="81"/>
      <c r="CZ12" s="81"/>
      <c r="DA12" s="81"/>
      <c r="DB12" s="81"/>
      <c r="DC12" s="81"/>
      <c r="DD12" s="81"/>
      <c r="DE12" s="81"/>
      <c r="DF12" s="81"/>
      <c r="DG12" s="81"/>
      <c r="DH12" s="11" t="s">
        <v>70</v>
      </c>
      <c r="DI12" s="76"/>
      <c r="DJ12" s="76"/>
      <c r="DK12" s="76"/>
      <c r="DL12" s="76"/>
      <c r="DM12" s="76"/>
      <c r="DN12" s="76"/>
      <c r="DO12" s="76"/>
      <c r="DP12" s="82"/>
      <c r="DQ12" s="83"/>
      <c r="DR12" s="83"/>
      <c r="DS12" s="84"/>
      <c r="DT12" s="85" t="s">
        <v>71</v>
      </c>
      <c r="DU12" s="86">
        <f>C7</f>
        <v>85.111111111111114</v>
      </c>
      <c r="DV12" s="85" t="s">
        <v>72</v>
      </c>
      <c r="DW12" s="86">
        <f>C4</f>
        <v>5.1566579634464755</v>
      </c>
      <c r="DX12" s="85" t="s">
        <v>73</v>
      </c>
      <c r="DY12" s="87">
        <f>C5</f>
        <v>-3.8678292024687124</v>
      </c>
      <c r="DZ12" s="28"/>
      <c r="EA12" s="28"/>
      <c r="EB12" s="28"/>
      <c r="EC12" s="28"/>
      <c r="ED12" s="28"/>
      <c r="EE12" s="28"/>
    </row>
    <row r="13" spans="1:135" ht="15" x14ac:dyDescent="0.2">
      <c r="A13" s="89" t="s">
        <v>74</v>
      </c>
      <c r="B13" s="89"/>
      <c r="C13" s="89" t="s">
        <v>75</v>
      </c>
      <c r="D13" s="89" t="s">
        <v>76</v>
      </c>
      <c r="E13" s="89" t="s">
        <v>77</v>
      </c>
      <c r="F13" s="89" t="s">
        <v>78</v>
      </c>
      <c r="G13" s="89" t="s">
        <v>79</v>
      </c>
      <c r="H13" s="89" t="s">
        <v>13</v>
      </c>
      <c r="I13" s="89" t="s">
        <v>80</v>
      </c>
      <c r="J13" s="89" t="s">
        <v>81</v>
      </c>
      <c r="K13" s="89" t="s">
        <v>82</v>
      </c>
      <c r="L13" s="89" t="s">
        <v>83</v>
      </c>
      <c r="M13" s="89" t="s">
        <v>84</v>
      </c>
      <c r="N13" s="89" t="s">
        <v>85</v>
      </c>
      <c r="O13" s="89" t="s">
        <v>86</v>
      </c>
      <c r="P13" s="89" t="s">
        <v>87</v>
      </c>
      <c r="Q13" s="89" t="s">
        <v>88</v>
      </c>
      <c r="R13" s="89" t="s">
        <v>14</v>
      </c>
      <c r="S13" s="89" t="s">
        <v>89</v>
      </c>
      <c r="T13" s="89" t="s">
        <v>18</v>
      </c>
      <c r="U13" s="89" t="s">
        <v>19</v>
      </c>
      <c r="V13" s="89" t="s">
        <v>20</v>
      </c>
      <c r="W13" s="89" t="s">
        <v>16</v>
      </c>
      <c r="X13" s="89" t="s">
        <v>21</v>
      </c>
      <c r="Y13" s="89" t="s">
        <v>22</v>
      </c>
      <c r="Z13" s="89" t="s">
        <v>90</v>
      </c>
      <c r="AA13" s="89" t="s">
        <v>23</v>
      </c>
      <c r="AB13" s="89" t="s">
        <v>91</v>
      </c>
      <c r="AC13" s="90" t="s">
        <v>92</v>
      </c>
      <c r="AD13" s="90" t="s">
        <v>93</v>
      </c>
      <c r="AE13" s="90" t="s">
        <v>94</v>
      </c>
      <c r="AF13" s="90" t="s">
        <v>95</v>
      </c>
      <c r="AG13" s="91" t="s">
        <v>96</v>
      </c>
      <c r="AH13" s="92" t="s">
        <v>97</v>
      </c>
      <c r="AI13" s="92" t="s">
        <v>13</v>
      </c>
      <c r="AJ13" s="92" t="s">
        <v>14</v>
      </c>
      <c r="AK13" s="92" t="s">
        <v>98</v>
      </c>
      <c r="AL13" s="93" t="s">
        <v>16</v>
      </c>
      <c r="AM13" s="93" t="s">
        <v>17</v>
      </c>
      <c r="AN13" s="92" t="s">
        <v>18</v>
      </c>
      <c r="AO13" s="92" t="s">
        <v>19</v>
      </c>
      <c r="AP13" s="92" t="s">
        <v>20</v>
      </c>
      <c r="AQ13" s="92" t="s">
        <v>21</v>
      </c>
      <c r="AR13" s="92" t="s">
        <v>22</v>
      </c>
      <c r="AS13" s="92" t="s">
        <v>23</v>
      </c>
      <c r="AT13" s="10" t="s">
        <v>5</v>
      </c>
      <c r="AU13" s="10" t="s">
        <v>6</v>
      </c>
      <c r="AV13" s="10" t="s">
        <v>7</v>
      </c>
      <c r="AW13" s="10" t="s">
        <v>8</v>
      </c>
      <c r="AX13" s="10" t="s">
        <v>9</v>
      </c>
      <c r="AY13" s="94" t="s">
        <v>99</v>
      </c>
      <c r="AZ13" s="94" t="s">
        <v>100</v>
      </c>
      <c r="BA13" s="94" t="s">
        <v>101</v>
      </c>
      <c r="BB13" s="94" t="s">
        <v>102</v>
      </c>
      <c r="BC13" s="94" t="s">
        <v>103</v>
      </c>
      <c r="BD13" s="94" t="s">
        <v>104</v>
      </c>
      <c r="BE13" s="94" t="s">
        <v>105</v>
      </c>
      <c r="BF13" s="94" t="s">
        <v>106</v>
      </c>
      <c r="BG13" s="94" t="s">
        <v>107</v>
      </c>
      <c r="BH13" s="94" t="s">
        <v>108</v>
      </c>
      <c r="BI13" s="94" t="s">
        <v>109</v>
      </c>
      <c r="BJ13" s="94" t="s">
        <v>110</v>
      </c>
      <c r="BK13" s="94" t="s">
        <v>111</v>
      </c>
      <c r="BL13" s="94" t="s">
        <v>112</v>
      </c>
      <c r="BM13" s="94" t="s">
        <v>100</v>
      </c>
      <c r="BN13" s="94" t="s">
        <v>113</v>
      </c>
      <c r="BO13" s="94" t="s">
        <v>103</v>
      </c>
      <c r="BP13" s="94" t="s">
        <v>104</v>
      </c>
      <c r="BQ13" s="94" t="s">
        <v>105</v>
      </c>
      <c r="BR13" s="94" t="s">
        <v>114</v>
      </c>
      <c r="BS13" s="94" t="s">
        <v>107</v>
      </c>
      <c r="BT13" s="94" t="s">
        <v>108</v>
      </c>
      <c r="BU13" s="94" t="s">
        <v>115</v>
      </c>
      <c r="BV13" s="94" t="s">
        <v>110</v>
      </c>
      <c r="BW13" s="94" t="s">
        <v>111</v>
      </c>
      <c r="BX13" s="94" t="s">
        <v>116</v>
      </c>
      <c r="BY13" s="94" t="s">
        <v>66</v>
      </c>
      <c r="BZ13" s="95" t="s">
        <v>117</v>
      </c>
      <c r="CA13" s="96" t="s">
        <v>12</v>
      </c>
      <c r="CB13" s="97" t="s">
        <v>13</v>
      </c>
      <c r="CC13" s="97" t="s">
        <v>14</v>
      </c>
      <c r="CD13" s="96" t="s">
        <v>98</v>
      </c>
      <c r="CE13" s="96" t="s">
        <v>16</v>
      </c>
      <c r="CF13" s="96" t="s">
        <v>17</v>
      </c>
      <c r="CG13" s="96" t="s">
        <v>18</v>
      </c>
      <c r="CH13" s="96" t="s">
        <v>19</v>
      </c>
      <c r="CI13" s="98" t="s">
        <v>20</v>
      </c>
      <c r="CJ13" s="96" t="s">
        <v>21</v>
      </c>
      <c r="CK13" s="96" t="s">
        <v>22</v>
      </c>
      <c r="CL13" s="99" t="s">
        <v>23</v>
      </c>
      <c r="CM13" s="100" t="s">
        <v>118</v>
      </c>
      <c r="CN13" s="100" t="s">
        <v>119</v>
      </c>
      <c r="CO13" s="100" t="s">
        <v>120</v>
      </c>
      <c r="CP13" s="100" t="s">
        <v>121</v>
      </c>
      <c r="CQ13" s="94" t="s">
        <v>122</v>
      </c>
      <c r="CR13" s="100" t="s">
        <v>123</v>
      </c>
      <c r="CS13" s="100" t="s">
        <v>124</v>
      </c>
      <c r="CT13" s="100" t="s">
        <v>125</v>
      </c>
      <c r="CU13" s="95" t="s">
        <v>117</v>
      </c>
      <c r="CV13" s="96" t="s">
        <v>12</v>
      </c>
      <c r="CW13" s="97" t="s">
        <v>13</v>
      </c>
      <c r="CX13" s="97" t="s">
        <v>14</v>
      </c>
      <c r="CY13" s="96" t="s">
        <v>98</v>
      </c>
      <c r="CZ13" s="96" t="s">
        <v>16</v>
      </c>
      <c r="DA13" s="96" t="s">
        <v>17</v>
      </c>
      <c r="DB13" s="96" t="s">
        <v>18</v>
      </c>
      <c r="DC13" s="96" t="s">
        <v>19</v>
      </c>
      <c r="DD13" s="98" t="s">
        <v>20</v>
      </c>
      <c r="DE13" s="96" t="s">
        <v>21</v>
      </c>
      <c r="DF13" s="96" t="s">
        <v>22</v>
      </c>
      <c r="DG13" s="99" t="s">
        <v>23</v>
      </c>
      <c r="DH13" s="100" t="s">
        <v>118</v>
      </c>
      <c r="DI13" s="100" t="s">
        <v>119</v>
      </c>
      <c r="DJ13" s="100" t="s">
        <v>120</v>
      </c>
      <c r="DK13" s="100" t="s">
        <v>121</v>
      </c>
      <c r="DL13" s="94" t="s">
        <v>122</v>
      </c>
      <c r="DM13" s="100" t="s">
        <v>126</v>
      </c>
      <c r="DN13" s="100" t="s">
        <v>124</v>
      </c>
      <c r="DO13" s="100" t="s">
        <v>125</v>
      </c>
      <c r="DP13" s="101" t="s">
        <v>117</v>
      </c>
      <c r="DQ13" s="101" t="s">
        <v>127</v>
      </c>
      <c r="DR13" s="101" t="s">
        <v>128</v>
      </c>
      <c r="DS13" s="101" t="s">
        <v>129</v>
      </c>
      <c r="DT13" s="101" t="s">
        <v>130</v>
      </c>
      <c r="DU13" s="102" t="s">
        <v>131</v>
      </c>
      <c r="DV13" s="101" t="s">
        <v>132</v>
      </c>
      <c r="DW13" s="101" t="s">
        <v>133</v>
      </c>
      <c r="DX13" s="101" t="s">
        <v>125</v>
      </c>
      <c r="DY13" s="103" t="s">
        <v>134</v>
      </c>
      <c r="DZ13" s="104" t="s">
        <v>135</v>
      </c>
      <c r="EA13" s="104" t="s">
        <v>136</v>
      </c>
      <c r="EB13" s="104" t="s">
        <v>137</v>
      </c>
      <c r="EC13" s="104" t="s">
        <v>138</v>
      </c>
      <c r="ED13" s="104" t="s">
        <v>139</v>
      </c>
      <c r="EE13" s="104" t="s">
        <v>140</v>
      </c>
    </row>
    <row r="14" spans="1:135" ht="14" x14ac:dyDescent="0.15">
      <c r="A14" s="105">
        <v>1</v>
      </c>
      <c r="B14" s="194" t="s">
        <v>771</v>
      </c>
      <c r="C14" s="193">
        <v>21</v>
      </c>
      <c r="D14" s="194">
        <v>11</v>
      </c>
      <c r="E14" s="193"/>
      <c r="F14" s="194">
        <v>137</v>
      </c>
      <c r="G14" s="135">
        <v>14</v>
      </c>
      <c r="H14" s="135">
        <v>14</v>
      </c>
      <c r="I14" s="135">
        <v>0.33300000000000002</v>
      </c>
      <c r="J14" s="135">
        <v>4</v>
      </c>
      <c r="K14" s="135">
        <v>12</v>
      </c>
      <c r="L14" s="135">
        <v>0.33300000000000002</v>
      </c>
      <c r="M14" s="135">
        <v>10</v>
      </c>
      <c r="N14" s="135">
        <v>30</v>
      </c>
      <c r="O14" s="135">
        <v>0.33300000000000002</v>
      </c>
      <c r="P14" s="135"/>
      <c r="Q14" s="135">
        <v>6</v>
      </c>
      <c r="R14" s="135">
        <v>12</v>
      </c>
      <c r="S14" s="135">
        <v>0.5</v>
      </c>
      <c r="T14" s="135">
        <v>5</v>
      </c>
      <c r="U14" s="135">
        <v>10</v>
      </c>
      <c r="V14" s="135">
        <v>15</v>
      </c>
      <c r="W14" s="135">
        <v>8</v>
      </c>
      <c r="X14" s="135">
        <v>8</v>
      </c>
      <c r="Y14" s="135">
        <v>1</v>
      </c>
      <c r="Z14" s="135">
        <v>9</v>
      </c>
      <c r="AA14" s="135">
        <v>12</v>
      </c>
      <c r="AB14" s="135">
        <v>38</v>
      </c>
      <c r="AC14" s="107">
        <f t="shared" ref="AC14:AC27" si="3">H14+$S$6*R14</f>
        <v>19.28</v>
      </c>
      <c r="AD14" s="108">
        <f t="shared" ref="AD14:AD27" si="4">IF(AC14=0,0,AB14/AC14)</f>
        <v>1.9709543568464729</v>
      </c>
      <c r="AE14" s="4">
        <f t="shared" ref="AE14:AE27" si="5">((AD14-$R$7)+$R$8)*AC14</f>
        <v>18.062152230971122</v>
      </c>
      <c r="AF14" s="107">
        <f t="shared" ref="AF14:AF27" si="6">F14*$C$7/40</f>
        <v>291.50555555555559</v>
      </c>
      <c r="AG14" s="109">
        <f t="shared" ref="AG14:AG27" si="7">AC14*(AD14-($R$7+BN$7))</f>
        <v>5.1445522309711231</v>
      </c>
      <c r="AH14" s="110">
        <f t="shared" ref="AH14:AH27" si="8">AE14/$AF14*100</f>
        <v>6.196160548826593</v>
      </c>
      <c r="AI14" s="110">
        <f t="shared" ref="AI14:AI27" si="9">H14/$AF14*100</f>
        <v>4.8026528939795305</v>
      </c>
      <c r="AJ14" s="110">
        <f t="shared" ref="AJ14:AJ27" si="10">R14/$AF14*100</f>
        <v>4.1165596234110264</v>
      </c>
      <c r="AK14" s="110">
        <f t="shared" ref="AK14:AK27" si="11">J14/$AF14*100</f>
        <v>1.3721865411370089</v>
      </c>
      <c r="AL14" s="110">
        <f t="shared" ref="AL14:AL24" si="12">W14/$AF14*100</f>
        <v>2.7443730822740178</v>
      </c>
      <c r="AM14" s="110">
        <f t="shared" ref="AM14:AM24" si="13">Z14/$AF14*100</f>
        <v>3.0874197175582698</v>
      </c>
      <c r="AN14" s="110">
        <f t="shared" ref="AN14:AP27" si="14">T14/$AF14*100</f>
        <v>1.7152331764212609</v>
      </c>
      <c r="AO14" s="110">
        <f t="shared" si="14"/>
        <v>3.4304663528425219</v>
      </c>
      <c r="AP14" s="110">
        <f t="shared" si="14"/>
        <v>5.1456995292637826</v>
      </c>
      <c r="AQ14" s="110">
        <f t="shared" ref="AQ14:AR27" si="15">X14/$AF14*100</f>
        <v>2.7443730822740178</v>
      </c>
      <c r="AR14" s="110">
        <f t="shared" si="15"/>
        <v>0.34304663528425222</v>
      </c>
      <c r="AS14" s="110">
        <f t="shared" ref="AS14:AS27" si="16">AA14/$AF14*100</f>
        <v>4.1165596234110264</v>
      </c>
      <c r="AT14" s="111">
        <f t="shared" ref="AT14:AT24" si="17">V14/$X$4/$CS14</f>
        <v>0.14200039455513908</v>
      </c>
      <c r="AU14" s="111">
        <f t="shared" ref="AU14:AU27" si="18">X14/$X$5/$CS14</f>
        <v>0.17735070374819056</v>
      </c>
      <c r="AV14" s="111">
        <f t="shared" ref="AV14:AV27" si="19">AA14/$X$6/$CS14</f>
        <v>0.18598281764743879</v>
      </c>
      <c r="AW14" s="111">
        <f t="shared" ref="AW14:AW27" si="20">W14/$X$7/$CS14</f>
        <v>0.16679411423936971</v>
      </c>
      <c r="AX14" s="111">
        <f t="shared" ref="AX14:AX27" si="21">Y14/$X$8/$CS14</f>
        <v>0.15011470281543274</v>
      </c>
      <c r="AY14" s="112">
        <f t="shared" ref="AY14:AY27" si="22">AG14/$AB$4/$CS14</f>
        <v>0.14525738618615702</v>
      </c>
      <c r="AZ14" s="113" t="str">
        <f t="shared" ref="AZ14:AZ27" si="23">IF(ISERROR(INDEX($C$47:$C$74,MATCH(B14,$N$47:$N$74,FALSE))),"?",INDEX($C$47:$C$74,MATCH(B14,$N$47:$N$74,FALSE)))</f>
        <v>SG</v>
      </c>
      <c r="BA14" s="114">
        <f t="shared" ref="BA14:BA27" si="24">VLOOKUP(AZ14,$S$47:$T$58,2,FALSE)</f>
        <v>2</v>
      </c>
      <c r="BB14" s="115">
        <f t="shared" ref="BB14:BB27" si="25">$BK$3+SUMPRODUCT($BL$3:$BP$3,AT14:AX14)</f>
        <v>2.7644115211252158</v>
      </c>
      <c r="BC14" s="115">
        <f t="shared" ref="BC14:BC27" si="26">(BB14*$F14+ BA14*$BQ$3)/($F14+$BQ$3)</f>
        <v>2.560023413872484</v>
      </c>
      <c r="BD14" s="115">
        <f t="shared" ref="BD14:BD24" si="27">MAX(MIN(BC14,5),1)</f>
        <v>2.560023413872484</v>
      </c>
      <c r="BE14" s="116">
        <f>SUMPRODUCT(BD14:BD35,$F14:$F35)/$R$9</f>
        <v>3.0626479116405756</v>
      </c>
      <c r="BF14" s="115">
        <f t="shared" ref="BF14:BF27" si="28">BC14-(BE14-3)</f>
        <v>2.4973755022319084</v>
      </c>
      <c r="BG14" s="115">
        <f t="shared" ref="BG14:BG27" si="29">MAX(MIN(BF14,5),1)</f>
        <v>2.4973755022319084</v>
      </c>
      <c r="BH14" s="116">
        <f>SUMPRODUCT(BG14:BG35,$F14:$F35)/$R$9</f>
        <v>3.0014461525764391</v>
      </c>
      <c r="BI14" s="115">
        <f t="shared" ref="BI14:BI27" si="30">BC14-(BE14-3)-(BH14-3)</f>
        <v>2.4959293496554693</v>
      </c>
      <c r="BJ14" s="115">
        <f t="shared" ref="BJ14:BJ27" si="31">MAX(MIN(BI14,5),1)</f>
        <v>2.4959293496554693</v>
      </c>
      <c r="BK14" s="116">
        <f>SUMPRODUCT(BJ14:BJ35,$F14:$F35)/$R$9</f>
        <v>3.0000000000000004</v>
      </c>
      <c r="BL14" s="115">
        <f t="shared" ref="BL14:BL27" si="32">BC14-(BE14-3)-(BH14-3)-(BK14-3)</f>
        <v>2.4959293496554689</v>
      </c>
      <c r="BM14" s="115">
        <f t="shared" ref="BM14:BM27" si="33">MAX(MIN(BL14,5),1)</f>
        <v>2.4959293496554689</v>
      </c>
      <c r="BN14" s="117">
        <f t="shared" ref="BN14:BN27" si="34">$BK$7+$BL$7*AW14+$BM$7*AY14</f>
        <v>3.651126577554658</v>
      </c>
      <c r="BO14" s="115">
        <f t="shared" ref="BO14:BO27" si="35">(BN14*$F14+$BP$7*$BQ$7)/($F14+$BQ$7)</f>
        <v>3.7444082413100968</v>
      </c>
      <c r="BP14" s="115">
        <f t="shared" ref="BP14:BP27" si="36">MAX(MIN(BO14,5),1)</f>
        <v>3.7444082413100968</v>
      </c>
      <c r="BQ14" s="116">
        <f>SUMPRODUCT(BP14:BP35,$F14:$F35)/$R$9</f>
        <v>3.1017224099108196</v>
      </c>
      <c r="BR14" s="115">
        <f t="shared" ref="BR14:BR27" si="37">BO14-(BQ14-3)</f>
        <v>3.6426858313992772</v>
      </c>
      <c r="BS14" s="115">
        <f t="shared" ref="BS14:BS27" si="38">MAX(MIN(BR14,5),1)</f>
        <v>3.6426858313992772</v>
      </c>
      <c r="BT14" s="116">
        <f>SUMPRODUCT(BS14:BS35,$F14:$F35)/$R$9</f>
        <v>3.0330458940470022</v>
      </c>
      <c r="BU14" s="115">
        <f t="shared" ref="BU14:BU27" si="39">BO14-(BQ14-3)-(BT14-3)</f>
        <v>3.609639937352275</v>
      </c>
      <c r="BV14" s="115">
        <f t="shared" ref="BV14:BV27" si="40">MAX(MIN(BU14,5),1)</f>
        <v>3.609639937352275</v>
      </c>
      <c r="BW14" s="116">
        <f>SUMPRODUCT(BV14:BV35,$F14:$F35)/$R$9</f>
        <v>3.009255421283517</v>
      </c>
      <c r="BX14" s="115">
        <f t="shared" ref="BX14:BX27" si="41">BO14-(BQ14-3)-(BT14-3)-(BW14-3)</f>
        <v>3.600384516068758</v>
      </c>
      <c r="BY14" s="115">
        <f t="shared" ref="BY14:BY27" si="42">MAX(MIN(BX14,5),1)</f>
        <v>3.600384516068758</v>
      </c>
      <c r="BZ14" s="57" t="str">
        <f t="shared" ref="BZ14:BZ27" si="43">B14</f>
        <v>#0 Kiera Oakry</v>
      </c>
      <c r="CA14" s="118">
        <f t="shared" ref="CA14:CA27" si="44">(5-$BM14)/4*CA$3+($BM14-1)/4*CA$4</f>
        <v>0.86</v>
      </c>
      <c r="CB14" s="119">
        <f t="shared" ref="CB14:CC27" si="45">(5-$BY14)/4*CB$3+($BY14-1)/4*CB$4</f>
        <v>-0.70302114838378171</v>
      </c>
      <c r="CC14" s="119">
        <f t="shared" si="45"/>
        <v>-0.30932930528886399</v>
      </c>
      <c r="CD14" s="118">
        <f t="shared" ref="CD14:CL27" si="46">(5-$BM14)/4*CD$3+($BM14-1)/4*CD$4</f>
        <v>0.38900000000000001</v>
      </c>
      <c r="CE14" s="118">
        <f t="shared" si="46"/>
        <v>0.74978798118589574</v>
      </c>
      <c r="CF14" s="118">
        <f t="shared" si="46"/>
        <v>-0.96399999999999997</v>
      </c>
      <c r="CG14" s="118">
        <f t="shared" si="46"/>
        <v>0.45143963023720934</v>
      </c>
      <c r="CH14" s="118">
        <f t="shared" si="46"/>
        <v>0.14030885193190135</v>
      </c>
      <c r="CI14" s="118">
        <f t="shared" si="46"/>
        <v>0</v>
      </c>
      <c r="CJ14" s="118">
        <f t="shared" si="46"/>
        <v>1.2339923761935938</v>
      </c>
      <c r="CK14" s="118">
        <f t="shared" si="46"/>
        <v>1.0936350214537469</v>
      </c>
      <c r="CL14" s="118">
        <f t="shared" si="46"/>
        <v>-0.36699999999999999</v>
      </c>
      <c r="CM14" s="115">
        <f t="shared" ref="CM14:CM27" si="47">SUMPRODUCT(CA14:CD14,AH14:AK14)</f>
        <v>1.2127395551890632</v>
      </c>
      <c r="CN14" s="115">
        <f t="shared" ref="CN14:CN27" si="48">SUMPRODUCT(CE14:CF14,AL14:AM14)</f>
        <v>-0.91857465474702193</v>
      </c>
      <c r="CO14" s="115">
        <f t="shared" ref="CO14:CO27" si="49">SUMPRODUCT(CG14:CI14,AN14:AP14)</f>
        <v>1.2556490264925593</v>
      </c>
      <c r="CP14" s="115">
        <f t="shared" ref="CP14:CP27" si="50">SUMPRODUCT(CJ14:CL14,AQ14:AS14)</f>
        <v>2.2509258935039345</v>
      </c>
      <c r="CQ14" s="120">
        <f t="shared" ref="CQ14:CQ27" si="51">IF(BM14&lt;3,(BM14-1)/2*$CP$4+(3-BM14)/2*$CO$4,(BM14-3)/2*$CQ$4+(5-BM14)/2*$CP$4)+$CR$4*(BY14-3)</f>
        <v>0.62656842779645405</v>
      </c>
      <c r="CR14" s="121">
        <f t="shared" ref="CR14:CR27" si="52">SUM(CM14:CQ14)</f>
        <v>4.427308248234989</v>
      </c>
      <c r="CS14" s="111">
        <f t="shared" ref="CS14:CS27" si="53">F14/($R$9/5)</f>
        <v>0.19033064740205613</v>
      </c>
      <c r="CT14" s="115">
        <f t="shared" ref="CT14:CT27" si="54">CS14*CR14</f>
        <v>0.84265244513502846</v>
      </c>
      <c r="CU14" s="122" t="str">
        <f t="shared" ref="CU14:CU27" si="55">BZ14</f>
        <v>#0 Kiera Oakry</v>
      </c>
      <c r="CV14" s="118">
        <f t="shared" ref="CV14:CV27" si="56">(5-$BM14)/4*CA$7+($BM14-1)/4*CA$8</f>
        <v>0.60499999999999998</v>
      </c>
      <c r="CW14" s="119">
        <f t="shared" ref="CW14:CX27" si="57">(5-$BY14)/4*CB$7+($BY14-1)/4*CB$8</f>
        <v>-0.42231365032044088</v>
      </c>
      <c r="CX14" s="119">
        <f t="shared" si="57"/>
        <v>-0.185818006140994</v>
      </c>
      <c r="CY14" s="118">
        <f t="shared" ref="CY14:DG27" si="58">(5-$BM14)/4*CD$7+($BM14-1)/4*CD$8</f>
        <v>0.47699999999999998</v>
      </c>
      <c r="CZ14" s="118">
        <f t="shared" si="58"/>
        <v>0.47599999999999998</v>
      </c>
      <c r="DA14" s="118">
        <f t="shared" si="58"/>
        <v>-0.69231664823640182</v>
      </c>
      <c r="DB14" s="118">
        <f t="shared" si="58"/>
        <v>0.53718724991584843</v>
      </c>
      <c r="DC14" s="118">
        <f t="shared" si="58"/>
        <v>-3.1593797456018556E-2</v>
      </c>
      <c r="DD14" s="118">
        <f t="shared" si="58"/>
        <v>0</v>
      </c>
      <c r="DE14" s="118">
        <f t="shared" si="58"/>
        <v>0.22075593347742245</v>
      </c>
      <c r="DF14" s="118">
        <f t="shared" si="58"/>
        <v>0.4901390921040914</v>
      </c>
      <c r="DG14" s="118">
        <f t="shared" si="58"/>
        <v>-0.43899999999999995</v>
      </c>
      <c r="DH14" s="115">
        <f t="shared" ref="DH14:DH27" si="59">SUMPRODUCT(CV14:CY14,AH14:AK14)</f>
        <v>1.6100533359011588</v>
      </c>
      <c r="DI14" s="115">
        <f t="shared" ref="DI14:DI27" si="60">SUMPRODUCT(CZ14:DA14,AL14:AM14)</f>
        <v>-0.83115048339648756</v>
      </c>
      <c r="DJ14" s="115">
        <f t="shared" ref="DJ14:DJ27" si="61">SUMPRODUCT(DB14:DD14,AN14:AP14)</f>
        <v>0.81301993387476912</v>
      </c>
      <c r="DK14" s="115">
        <f t="shared" ref="DK14:DK27" si="62">SUMPRODUCT(DE14:DG14,AQ14:AS14)</f>
        <v>-1.0331924667221417</v>
      </c>
      <c r="DL14" s="120">
        <f t="shared" ref="DL14:DL27" si="63">IF(BM14&lt;3,(BM14-1)/2*$CP$8+(3-BM14)/2*$CO$8,(BM14-3)/2*$CQ$8+(5-BM14)/2*$CP$8)+$CR$8*(BY14-3)</f>
        <v>-0.16979064023294099</v>
      </c>
      <c r="DM14" s="121">
        <f t="shared" ref="DM14:DM27" si="64">SUM(DH14:DL14)</f>
        <v>0.38893967942435781</v>
      </c>
      <c r="DN14" s="111">
        <f t="shared" ref="DN14:DN27" si="65">CS14</f>
        <v>0.19033064740205613</v>
      </c>
      <c r="DO14" s="115">
        <f t="shared" ref="DO14:DO27" si="66">DN14*DM14</f>
        <v>7.4027140985186188E-2</v>
      </c>
      <c r="DP14" s="123" t="str">
        <f t="shared" ref="DP14:DP27" si="67">CONCATENATE(B14,IF(ISERROR(VLOOKUP(B14,$N$47:$O$74,2,FALSE)),"",CONCATENATE(" (",VLOOKUP(B14,$N$47:$O$74,2,FALSE),")")))</f>
        <v>#0 Kiera Oakry (1st)</v>
      </c>
      <c r="DQ14" s="124">
        <f t="shared" ref="DQ14:DQ27" si="68">BM14</f>
        <v>2.4959293496554689</v>
      </c>
      <c r="DR14" s="124">
        <f t="shared" ref="DR14:DR27" si="69">BY14</f>
        <v>3.600384516068758</v>
      </c>
      <c r="DS14" s="125">
        <f t="shared" ref="DS14:DS27" si="70">F14</f>
        <v>137</v>
      </c>
      <c r="DT14" s="124">
        <f t="shared" ref="DT14:DT27" si="71">F14/D14</f>
        <v>12.454545454545455</v>
      </c>
      <c r="DU14" s="124">
        <f t="shared" ref="DU14:DU27" si="72">CR14+$CT$11</f>
        <v>0.52606605267164186</v>
      </c>
      <c r="DV14" s="124">
        <f t="shared" ref="DV14:DV27" si="73">DM14+$DO$11</f>
        <v>-1.2693985954089924</v>
      </c>
      <c r="DW14" s="124">
        <f t="shared" ref="DW14:DW27" si="74">DU14-DV14</f>
        <v>1.7954646480806342</v>
      </c>
      <c r="DX14" s="124">
        <f t="shared" ref="DX14:DX27" si="75">DU14*CS14</f>
        <v>0.10012649238123776</v>
      </c>
      <c r="DY14" s="126">
        <f>(DU14+2)*DN14*$X$9/21</f>
        <v>0.48078778718535004</v>
      </c>
      <c r="DZ14" s="127">
        <f t="shared" ref="DZ14:DZ27" si="76">F14/(D14+4)</f>
        <v>9.1333333333333329</v>
      </c>
      <c r="EA14" s="127">
        <f t="shared" ref="EA14:EA27" si="77">MAX((450-DS14)/3,0)</f>
        <v>104.33333333333333</v>
      </c>
      <c r="EB14" s="127">
        <f t="shared" ref="EB14:EB27" si="78">-4.75+0.175*DZ14</f>
        <v>-3.1516666666666668</v>
      </c>
      <c r="EC14" s="127">
        <f t="shared" ref="EC14:EC27" si="79">(DU14*DS14+EB14* EA14)/(DS14+ EA14)</f>
        <v>-1.0638929820699199</v>
      </c>
      <c r="ED14" s="29">
        <f t="shared" ref="ED14:ED27" si="80">(DV14*DS14+EB14* EA14)/(DS14+ EA14)</f>
        <v>-2.0831415599167995</v>
      </c>
      <c r="EE14" s="29">
        <f t="shared" ref="EE14:EE27" si="81">EC14-ED14</f>
        <v>1.0192485778468796</v>
      </c>
    </row>
    <row r="15" spans="1:135" ht="14" x14ac:dyDescent="0.15">
      <c r="A15" s="105">
        <v>2</v>
      </c>
      <c r="B15" s="194" t="s">
        <v>772</v>
      </c>
      <c r="C15" s="193">
        <v>21</v>
      </c>
      <c r="D15" s="194">
        <v>15</v>
      </c>
      <c r="E15" s="193"/>
      <c r="F15" s="194">
        <v>397</v>
      </c>
      <c r="G15" s="135">
        <v>43</v>
      </c>
      <c r="H15" s="135">
        <v>43</v>
      </c>
      <c r="I15" s="135">
        <v>0.34399999999999997</v>
      </c>
      <c r="J15" s="135">
        <v>32</v>
      </c>
      <c r="K15" s="135">
        <v>78</v>
      </c>
      <c r="L15" s="135">
        <v>0.41</v>
      </c>
      <c r="M15" s="135">
        <v>11</v>
      </c>
      <c r="N15" s="135">
        <v>47</v>
      </c>
      <c r="O15" s="135">
        <v>0.23400000000000001</v>
      </c>
      <c r="P15" s="135"/>
      <c r="Q15" s="135">
        <v>15</v>
      </c>
      <c r="R15" s="135">
        <v>20</v>
      </c>
      <c r="S15" s="135">
        <v>0.75</v>
      </c>
      <c r="T15" s="135">
        <v>4</v>
      </c>
      <c r="U15" s="135">
        <v>28</v>
      </c>
      <c r="V15" s="128">
        <v>32</v>
      </c>
      <c r="W15" s="135">
        <v>35</v>
      </c>
      <c r="X15" s="135">
        <v>35</v>
      </c>
      <c r="Y15" s="135">
        <v>3</v>
      </c>
      <c r="Z15" s="135">
        <v>17</v>
      </c>
      <c r="AA15" s="135">
        <v>16</v>
      </c>
      <c r="AB15" s="135">
        <v>133</v>
      </c>
      <c r="AC15" s="107">
        <f t="shared" si="3"/>
        <v>51.8</v>
      </c>
      <c r="AD15" s="108">
        <f t="shared" si="4"/>
        <v>2.5675675675675675</v>
      </c>
      <c r="AE15" s="4">
        <f t="shared" si="5"/>
        <v>79.432545931758511</v>
      </c>
      <c r="AF15" s="107">
        <f t="shared" si="6"/>
        <v>844.72777777777776</v>
      </c>
      <c r="AG15" s="109">
        <f t="shared" si="7"/>
        <v>44.726545931758515</v>
      </c>
      <c r="AH15" s="110">
        <f t="shared" si="8"/>
        <v>9.4033306375601153</v>
      </c>
      <c r="AI15" s="110">
        <f t="shared" si="9"/>
        <v>5.0903973009056172</v>
      </c>
      <c r="AJ15" s="110">
        <f t="shared" si="10"/>
        <v>2.3676266515840081</v>
      </c>
      <c r="AK15" s="110">
        <f t="shared" si="11"/>
        <v>3.7882026425344129</v>
      </c>
      <c r="AL15" s="110">
        <f t="shared" si="12"/>
        <v>4.1433466402720143</v>
      </c>
      <c r="AM15" s="110">
        <f t="shared" si="13"/>
        <v>2.0124826538464067</v>
      </c>
      <c r="AN15" s="110">
        <f t="shared" si="14"/>
        <v>0.47352533031680161</v>
      </c>
      <c r="AO15" s="110">
        <f t="shared" si="14"/>
        <v>3.3146773122176114</v>
      </c>
      <c r="AP15" s="110">
        <f t="shared" si="14"/>
        <v>3.7882026425344129</v>
      </c>
      <c r="AQ15" s="110">
        <f t="shared" si="15"/>
        <v>4.1433466402720143</v>
      </c>
      <c r="AR15" s="110">
        <f t="shared" si="15"/>
        <v>0.35514399773760119</v>
      </c>
      <c r="AS15" s="110">
        <f t="shared" si="16"/>
        <v>1.8941013212672064</v>
      </c>
      <c r="AT15" s="111">
        <f t="shared" si="17"/>
        <v>0.10453899743572287</v>
      </c>
      <c r="AU15" s="111">
        <f t="shared" si="18"/>
        <v>0.26775712357448794</v>
      </c>
      <c r="AV15" s="111">
        <f t="shared" si="19"/>
        <v>8.5573958077914736E-2</v>
      </c>
      <c r="AW15" s="111">
        <f t="shared" si="20"/>
        <v>0.251819199552197</v>
      </c>
      <c r="AX15" s="111">
        <f t="shared" si="21"/>
        <v>0.15540842029507015</v>
      </c>
      <c r="AY15" s="112">
        <f t="shared" si="22"/>
        <v>0.43579883515912515</v>
      </c>
      <c r="AZ15" s="113" t="str">
        <f t="shared" si="23"/>
        <v>SG</v>
      </c>
      <c r="BA15" s="114">
        <f t="shared" si="24"/>
        <v>2</v>
      </c>
      <c r="BB15" s="115">
        <f t="shared" si="25"/>
        <v>1.8235130199219571</v>
      </c>
      <c r="BC15" s="115">
        <f t="shared" si="26"/>
        <v>1.8432542928613356</v>
      </c>
      <c r="BD15" s="115">
        <f t="shared" si="27"/>
        <v>1.8432542928613356</v>
      </c>
      <c r="BE15" s="129">
        <f t="shared" ref="BE15:BE27" si="82">BE14</f>
        <v>3.0626479116405756</v>
      </c>
      <c r="BF15" s="115">
        <f t="shared" si="28"/>
        <v>1.78060638122076</v>
      </c>
      <c r="BG15" s="115">
        <f t="shared" si="29"/>
        <v>1.78060638122076</v>
      </c>
      <c r="BH15" s="129">
        <f t="shared" ref="BH15:BH27" si="83">BH14</f>
        <v>3.0014461525764391</v>
      </c>
      <c r="BI15" s="115">
        <f t="shared" si="30"/>
        <v>1.7791602286443209</v>
      </c>
      <c r="BJ15" s="115">
        <f t="shared" si="31"/>
        <v>1.7791602286443209</v>
      </c>
      <c r="BK15" s="129">
        <f t="shared" ref="BK15:BK27" si="84">BK14</f>
        <v>3.0000000000000004</v>
      </c>
      <c r="BL15" s="115">
        <f t="shared" si="32"/>
        <v>1.7791602286443204</v>
      </c>
      <c r="BM15" s="115">
        <f t="shared" si="33"/>
        <v>1.7791602286443204</v>
      </c>
      <c r="BN15" s="117">
        <f t="shared" si="34"/>
        <v>0.60400877677104647</v>
      </c>
      <c r="BO15" s="115">
        <f t="shared" si="35"/>
        <v>0.98387356684139926</v>
      </c>
      <c r="BP15" s="115">
        <f t="shared" si="36"/>
        <v>1</v>
      </c>
      <c r="BQ15" s="129">
        <f t="shared" ref="BQ15:BQ27" si="85">BQ14</f>
        <v>3.1017224099108196</v>
      </c>
      <c r="BR15" s="115">
        <f t="shared" si="37"/>
        <v>0.88215115693057966</v>
      </c>
      <c r="BS15" s="115">
        <f t="shared" si="38"/>
        <v>1</v>
      </c>
      <c r="BT15" s="129">
        <f t="shared" ref="BT15:BT27" si="86">BT14</f>
        <v>3.0330458940470022</v>
      </c>
      <c r="BU15" s="115">
        <f t="shared" si="39"/>
        <v>0.84910526288357746</v>
      </c>
      <c r="BV15" s="115">
        <f t="shared" si="40"/>
        <v>1</v>
      </c>
      <c r="BW15" s="129">
        <f t="shared" ref="BW15:BW27" si="87">BW14</f>
        <v>3.009255421283517</v>
      </c>
      <c r="BX15" s="115">
        <f t="shared" si="41"/>
        <v>0.83984984160006049</v>
      </c>
      <c r="BY15" s="115">
        <f t="shared" si="42"/>
        <v>1</v>
      </c>
      <c r="BZ15" s="57" t="str">
        <f t="shared" si="43"/>
        <v>#4 Steph Gorman</v>
      </c>
      <c r="CA15" s="118">
        <f t="shared" si="44"/>
        <v>0.86</v>
      </c>
      <c r="CB15" s="119">
        <f t="shared" si="45"/>
        <v>-0.56000000000000005</v>
      </c>
      <c r="CC15" s="119">
        <f t="shared" si="45"/>
        <v>-0.24640000000000004</v>
      </c>
      <c r="CD15" s="118">
        <f t="shared" si="46"/>
        <v>0.38900000000000001</v>
      </c>
      <c r="CE15" s="118">
        <f t="shared" si="46"/>
        <v>0.66843468595113031</v>
      </c>
      <c r="CF15" s="118">
        <f t="shared" si="46"/>
        <v>-0.96399999999999997</v>
      </c>
      <c r="CG15" s="118">
        <f t="shared" si="46"/>
        <v>0.52885069530641338</v>
      </c>
      <c r="CH15" s="118">
        <f t="shared" si="46"/>
        <v>0.12866135371547022</v>
      </c>
      <c r="CI15" s="118">
        <f t="shared" si="46"/>
        <v>0</v>
      </c>
      <c r="CJ15" s="118">
        <f t="shared" si="46"/>
        <v>1.29868078936485</v>
      </c>
      <c r="CK15" s="118">
        <f t="shared" si="46"/>
        <v>1.2054510043314859</v>
      </c>
      <c r="CL15" s="118">
        <f t="shared" si="46"/>
        <v>-0.36699999999999999</v>
      </c>
      <c r="CM15" s="115">
        <f t="shared" si="47"/>
        <v>6.1264694807901403</v>
      </c>
      <c r="CN15" s="115">
        <f t="shared" si="48"/>
        <v>0.829523331968959</v>
      </c>
      <c r="CO15" s="115">
        <f t="shared" si="49"/>
        <v>0.6768950703031138</v>
      </c>
      <c r="CP15" s="115">
        <f t="shared" si="50"/>
        <v>5.113858189250684</v>
      </c>
      <c r="CQ15" s="120">
        <f t="shared" si="51"/>
        <v>-3.2733234664844728</v>
      </c>
      <c r="CR15" s="121">
        <f t="shared" si="52"/>
        <v>9.473422605828425</v>
      </c>
      <c r="CS15" s="111">
        <f t="shared" si="53"/>
        <v>0.55154209502639628</v>
      </c>
      <c r="CT15" s="115">
        <f t="shared" si="54"/>
        <v>5.2249913510890318</v>
      </c>
      <c r="CU15" s="122" t="str">
        <f t="shared" si="55"/>
        <v>#4 Steph Gorman</v>
      </c>
      <c r="CV15" s="118">
        <f t="shared" si="56"/>
        <v>0.60499999999999998</v>
      </c>
      <c r="CW15" s="119">
        <f t="shared" si="57"/>
        <v>-0.33</v>
      </c>
      <c r="CX15" s="119">
        <f t="shared" si="57"/>
        <v>-0.1452</v>
      </c>
      <c r="CY15" s="118">
        <f t="shared" si="58"/>
        <v>0.47699999999999998</v>
      </c>
      <c r="CZ15" s="118">
        <f t="shared" si="58"/>
        <v>0.47599999999999998</v>
      </c>
      <c r="DA15" s="118">
        <f t="shared" si="58"/>
        <v>-0.63802138731980729</v>
      </c>
      <c r="DB15" s="118">
        <f t="shared" si="58"/>
        <v>0.57015862948236129</v>
      </c>
      <c r="DC15" s="118">
        <f t="shared" si="58"/>
        <v>-7.0120137710367791E-2</v>
      </c>
      <c r="DD15" s="118">
        <f t="shared" si="58"/>
        <v>0</v>
      </c>
      <c r="DE15" s="118">
        <f t="shared" si="58"/>
        <v>0.19979043668784635</v>
      </c>
      <c r="DF15" s="118">
        <f t="shared" si="58"/>
        <v>0.60267184410284169</v>
      </c>
      <c r="DG15" s="118">
        <f t="shared" si="58"/>
        <v>-0.439</v>
      </c>
      <c r="DH15" s="115">
        <f t="shared" si="59"/>
        <v>5.472377197103933</v>
      </c>
      <c r="DI15" s="115">
        <f t="shared" si="60"/>
        <v>0.68822602600534677</v>
      </c>
      <c r="DJ15" s="115">
        <f t="shared" si="61"/>
        <v>3.7558923760479368E-2</v>
      </c>
      <c r="DK15" s="115">
        <f t="shared" si="62"/>
        <v>0.21032584261133869</v>
      </c>
      <c r="DL15" s="120">
        <f t="shared" si="63"/>
        <v>-1.8964929658809719</v>
      </c>
      <c r="DM15" s="121">
        <f t="shared" si="64"/>
        <v>4.5119950236001261</v>
      </c>
      <c r="DN15" s="111">
        <f t="shared" si="65"/>
        <v>0.55154209502639628</v>
      </c>
      <c r="DO15" s="115">
        <f t="shared" si="66"/>
        <v>2.4885551880650878</v>
      </c>
      <c r="DP15" s="123" t="str">
        <f t="shared" si="67"/>
        <v>#4 Steph Gorman (4th)</v>
      </c>
      <c r="DQ15" s="124">
        <f t="shared" si="68"/>
        <v>1.7791602286443204</v>
      </c>
      <c r="DR15" s="124">
        <f t="shared" si="69"/>
        <v>1</v>
      </c>
      <c r="DS15" s="125">
        <f t="shared" si="70"/>
        <v>397</v>
      </c>
      <c r="DT15" s="124">
        <f t="shared" si="71"/>
        <v>26.466666666666665</v>
      </c>
      <c r="DU15" s="124">
        <f t="shared" si="72"/>
        <v>5.5721804102650783</v>
      </c>
      <c r="DV15" s="124">
        <f t="shared" si="73"/>
        <v>2.8536567487667757</v>
      </c>
      <c r="DW15" s="124">
        <f t="shared" si="74"/>
        <v>2.7185236614983026</v>
      </c>
      <c r="DX15" s="124">
        <f t="shared" si="75"/>
        <v>3.0732920573426457</v>
      </c>
      <c r="DY15" s="126">
        <f t="shared" ref="DY15:DY27" si="88">(DU15+2)*DN15*$X$9/21</f>
        <v>4.1763762473954378</v>
      </c>
      <c r="DZ15" s="127">
        <f t="shared" si="76"/>
        <v>20.894736842105264</v>
      </c>
      <c r="EA15" s="127">
        <f t="shared" si="77"/>
        <v>17.666666666666668</v>
      </c>
      <c r="EB15" s="127">
        <f t="shared" si="78"/>
        <v>-1.0934210526315793</v>
      </c>
      <c r="EC15" s="127">
        <f t="shared" si="79"/>
        <v>5.2881957820226964</v>
      </c>
      <c r="ED15" s="29">
        <f t="shared" si="80"/>
        <v>2.685493466231315</v>
      </c>
      <c r="EE15" s="29">
        <f t="shared" si="81"/>
        <v>2.6027023157913813</v>
      </c>
    </row>
    <row r="16" spans="1:135" ht="14" x14ac:dyDescent="0.15">
      <c r="A16" s="105">
        <v>3</v>
      </c>
      <c r="B16" s="194" t="s">
        <v>773</v>
      </c>
      <c r="C16" s="193">
        <v>21</v>
      </c>
      <c r="D16" s="194">
        <v>18</v>
      </c>
      <c r="E16" s="193"/>
      <c r="F16" s="194">
        <v>297</v>
      </c>
      <c r="G16" s="135">
        <v>28</v>
      </c>
      <c r="H16" s="135">
        <v>28</v>
      </c>
      <c r="I16" s="135">
        <v>0.311</v>
      </c>
      <c r="J16" s="135">
        <v>2</v>
      </c>
      <c r="K16" s="135">
        <v>7</v>
      </c>
      <c r="L16" s="135">
        <v>0.28599999999999998</v>
      </c>
      <c r="M16" s="135">
        <v>26</v>
      </c>
      <c r="N16" s="135">
        <v>83</v>
      </c>
      <c r="O16" s="135">
        <v>0.313</v>
      </c>
      <c r="P16" s="135"/>
      <c r="Q16" s="135">
        <v>16</v>
      </c>
      <c r="R16" s="135">
        <v>29</v>
      </c>
      <c r="S16" s="135">
        <v>0.55200000000000005</v>
      </c>
      <c r="T16" s="135">
        <v>27</v>
      </c>
      <c r="U16" s="135">
        <v>31</v>
      </c>
      <c r="V16" s="128">
        <v>58</v>
      </c>
      <c r="W16" s="135">
        <v>17</v>
      </c>
      <c r="X16" s="135">
        <v>21</v>
      </c>
      <c r="Y16" s="135">
        <v>2</v>
      </c>
      <c r="Z16" s="135">
        <v>42</v>
      </c>
      <c r="AA16" s="135">
        <v>27</v>
      </c>
      <c r="AB16" s="135">
        <v>74</v>
      </c>
      <c r="AC16" s="107">
        <f t="shared" si="3"/>
        <v>40.76</v>
      </c>
      <c r="AD16" s="108">
        <f t="shared" si="4"/>
        <v>1.8155053974484789</v>
      </c>
      <c r="AE16" s="4">
        <f t="shared" si="5"/>
        <v>31.849238845144349</v>
      </c>
      <c r="AF16" s="107">
        <f t="shared" si="6"/>
        <v>631.95000000000005</v>
      </c>
      <c r="AG16" s="109">
        <f t="shared" si="7"/>
        <v>4.5400388451443519</v>
      </c>
      <c r="AH16" s="110">
        <f t="shared" si="8"/>
        <v>5.0398352472734151</v>
      </c>
      <c r="AI16" s="110">
        <f t="shared" si="9"/>
        <v>4.4307302792942478</v>
      </c>
      <c r="AJ16" s="110">
        <f t="shared" si="10"/>
        <v>4.5889706464118998</v>
      </c>
      <c r="AK16" s="110">
        <f t="shared" si="11"/>
        <v>0.31648073423530337</v>
      </c>
      <c r="AL16" s="110">
        <f t="shared" si="12"/>
        <v>2.690086241000079</v>
      </c>
      <c r="AM16" s="110">
        <f t="shared" si="13"/>
        <v>6.6460954189413712</v>
      </c>
      <c r="AN16" s="110">
        <f t="shared" si="14"/>
        <v>4.2724899121765958</v>
      </c>
      <c r="AO16" s="110">
        <f t="shared" si="14"/>
        <v>4.9054513806472029</v>
      </c>
      <c r="AP16" s="110">
        <f t="shared" si="14"/>
        <v>9.1779412928237996</v>
      </c>
      <c r="AQ16" s="110">
        <f t="shared" si="15"/>
        <v>3.3230477094706856</v>
      </c>
      <c r="AR16" s="110">
        <f t="shared" si="15"/>
        <v>0.31648073423530337</v>
      </c>
      <c r="AS16" s="110">
        <f t="shared" si="16"/>
        <v>4.2724899121765958</v>
      </c>
      <c r="AT16" s="111">
        <f t="shared" si="17"/>
        <v>0.25327387994054662</v>
      </c>
      <c r="AU16" s="111">
        <f t="shared" si="18"/>
        <v>0.21474662234155903</v>
      </c>
      <c r="AV16" s="111">
        <f t="shared" si="19"/>
        <v>0.19302762134620541</v>
      </c>
      <c r="AW16" s="111">
        <f t="shared" si="20"/>
        <v>0.16349473571695791</v>
      </c>
      <c r="AX16" s="111">
        <f t="shared" si="21"/>
        <v>0.13848965848965847</v>
      </c>
      <c r="AY16" s="112">
        <f t="shared" si="22"/>
        <v>5.9130878431537873E-2</v>
      </c>
      <c r="AZ16" s="113" t="str">
        <f t="shared" si="23"/>
        <v>SG</v>
      </c>
      <c r="BA16" s="114">
        <f t="shared" si="24"/>
        <v>2</v>
      </c>
      <c r="BB16" s="115">
        <f t="shared" si="25"/>
        <v>3.6351931811124452</v>
      </c>
      <c r="BC16" s="115">
        <f t="shared" si="26"/>
        <v>3.3995745671192972</v>
      </c>
      <c r="BD16" s="115">
        <f t="shared" si="27"/>
        <v>3.3995745671192972</v>
      </c>
      <c r="BE16" s="129">
        <f t="shared" si="82"/>
        <v>3.0626479116405756</v>
      </c>
      <c r="BF16" s="115">
        <f t="shared" si="28"/>
        <v>3.3369266554787216</v>
      </c>
      <c r="BG16" s="115">
        <f t="shared" si="29"/>
        <v>3.3369266554787216</v>
      </c>
      <c r="BH16" s="129">
        <f t="shared" si="83"/>
        <v>3.0014461525764391</v>
      </c>
      <c r="BI16" s="115">
        <f t="shared" si="30"/>
        <v>3.3354805029022825</v>
      </c>
      <c r="BJ16" s="115">
        <f t="shared" si="31"/>
        <v>3.3354805029022825</v>
      </c>
      <c r="BK16" s="129">
        <f t="shared" si="84"/>
        <v>3.0000000000000004</v>
      </c>
      <c r="BL16" s="115">
        <f t="shared" si="32"/>
        <v>3.335480502902282</v>
      </c>
      <c r="BM16" s="115">
        <f t="shared" si="33"/>
        <v>3.335480502902282</v>
      </c>
      <c r="BN16" s="117">
        <f t="shared" si="34"/>
        <v>4.4089132248553495</v>
      </c>
      <c r="BO16" s="115">
        <f t="shared" si="35"/>
        <v>4.3499920108992471</v>
      </c>
      <c r="BP16" s="115">
        <f t="shared" si="36"/>
        <v>4.3499920108992471</v>
      </c>
      <c r="BQ16" s="129">
        <f t="shared" si="85"/>
        <v>3.1017224099108196</v>
      </c>
      <c r="BR16" s="115">
        <f t="shared" si="37"/>
        <v>4.2482696009884275</v>
      </c>
      <c r="BS16" s="115">
        <f t="shared" si="38"/>
        <v>4.2482696009884275</v>
      </c>
      <c r="BT16" s="129">
        <f t="shared" si="86"/>
        <v>3.0330458940470022</v>
      </c>
      <c r="BU16" s="115">
        <f t="shared" si="39"/>
        <v>4.2152237069414253</v>
      </c>
      <c r="BV16" s="115">
        <f t="shared" si="40"/>
        <v>4.2152237069414253</v>
      </c>
      <c r="BW16" s="129">
        <f t="shared" si="87"/>
        <v>3.009255421283517</v>
      </c>
      <c r="BX16" s="115">
        <f t="shared" si="41"/>
        <v>4.2059682856579084</v>
      </c>
      <c r="BY16" s="115">
        <f t="shared" si="42"/>
        <v>4.2059682856579084</v>
      </c>
      <c r="BZ16" s="57" t="str">
        <f t="shared" si="43"/>
        <v>#5 Ayanna Khalfani</v>
      </c>
      <c r="CA16" s="118">
        <f t="shared" si="44"/>
        <v>0.8600000000000001</v>
      </c>
      <c r="CB16" s="119">
        <f t="shared" si="45"/>
        <v>-0.73632825571118499</v>
      </c>
      <c r="CC16" s="119">
        <f t="shared" si="45"/>
        <v>-0.32398443251292142</v>
      </c>
      <c r="CD16" s="118">
        <f t="shared" si="46"/>
        <v>0.38900000000000001</v>
      </c>
      <c r="CE16" s="118">
        <f t="shared" si="46"/>
        <v>0.84507703707940895</v>
      </c>
      <c r="CF16" s="118">
        <f t="shared" si="46"/>
        <v>-0.96399999999999997</v>
      </c>
      <c r="CG16" s="118">
        <f t="shared" si="46"/>
        <v>0.36076810568655349</v>
      </c>
      <c r="CH16" s="118">
        <f t="shared" si="46"/>
        <v>0.15395155817216208</v>
      </c>
      <c r="CI16" s="118">
        <f t="shared" si="46"/>
        <v>0</v>
      </c>
      <c r="CJ16" s="118">
        <f t="shared" si="46"/>
        <v>1.1582228846130689</v>
      </c>
      <c r="CK16" s="118">
        <f t="shared" si="46"/>
        <v>0.96266504154724397</v>
      </c>
      <c r="CL16" s="118">
        <f t="shared" si="46"/>
        <v>-0.36699999999999999</v>
      </c>
      <c r="CM16" s="115">
        <f t="shared" si="47"/>
        <v>-0.29185763050300811</v>
      </c>
      <c r="CN16" s="115">
        <f t="shared" si="48"/>
        <v>-4.1335058738270503</v>
      </c>
      <c r="CO16" s="115">
        <f t="shared" si="49"/>
        <v>2.2965799757692804</v>
      </c>
      <c r="CP16" s="115">
        <f t="shared" si="50"/>
        <v>2.5854910451727089</v>
      </c>
      <c r="CQ16" s="120">
        <f t="shared" si="51"/>
        <v>1.6726780122075189</v>
      </c>
      <c r="CR16" s="121">
        <f t="shared" si="52"/>
        <v>2.1293855288194496</v>
      </c>
      <c r="CS16" s="111">
        <f t="shared" si="53"/>
        <v>0.41261461517088083</v>
      </c>
      <c r="CT16" s="115">
        <f t="shared" si="54"/>
        <v>0.87861559052427973</v>
      </c>
      <c r="CU16" s="122" t="str">
        <f t="shared" si="55"/>
        <v>#5 Ayanna Khalfani</v>
      </c>
      <c r="CV16" s="118">
        <f t="shared" si="56"/>
        <v>0.60499999999999998</v>
      </c>
      <c r="CW16" s="119">
        <f t="shared" si="57"/>
        <v>-0.44381187414085571</v>
      </c>
      <c r="CX16" s="119">
        <f t="shared" si="57"/>
        <v>-0.19527722462197655</v>
      </c>
      <c r="CY16" s="118">
        <f t="shared" si="58"/>
        <v>0.47699999999999998</v>
      </c>
      <c r="CZ16" s="118">
        <f t="shared" si="58"/>
        <v>0.47599999999999998</v>
      </c>
      <c r="DA16" s="118">
        <f t="shared" si="58"/>
        <v>-0.75591264809484782</v>
      </c>
      <c r="DB16" s="118">
        <f t="shared" si="58"/>
        <v>0.49856789686649505</v>
      </c>
      <c r="DC16" s="118">
        <f t="shared" si="58"/>
        <v>1.3532077030997652E-2</v>
      </c>
      <c r="DD16" s="118">
        <f t="shared" si="58"/>
        <v>0</v>
      </c>
      <c r="DE16" s="118">
        <f t="shared" si="58"/>
        <v>0.24531280470989175</v>
      </c>
      <c r="DF16" s="118">
        <f t="shared" si="58"/>
        <v>0.35832956104434172</v>
      </c>
      <c r="DG16" s="118">
        <f t="shared" si="58"/>
        <v>-0.43900000000000006</v>
      </c>
      <c r="DH16" s="115">
        <f t="shared" si="59"/>
        <v>0.33752947406140521</v>
      </c>
      <c r="DI16" s="115">
        <f t="shared" si="60"/>
        <v>-3.7433865369069714</v>
      </c>
      <c r="DJ16" s="115">
        <f t="shared" si="61"/>
        <v>2.196507255851933</v>
      </c>
      <c r="DK16" s="115">
        <f t="shared" si="62"/>
        <v>-0.94703251507296304</v>
      </c>
      <c r="DL16" s="120">
        <f t="shared" si="63"/>
        <v>0.51856636283290058</v>
      </c>
      <c r="DM16" s="121">
        <f t="shared" si="64"/>
        <v>-1.6378159592336958</v>
      </c>
      <c r="DN16" s="111">
        <f t="shared" si="65"/>
        <v>0.41261461517088083</v>
      </c>
      <c r="DO16" s="115">
        <f t="shared" si="66"/>
        <v>-0.67578680173993844</v>
      </c>
      <c r="DP16" s="123" t="str">
        <f t="shared" si="67"/>
        <v>#5 Ayanna Khalfani (5th)</v>
      </c>
      <c r="DQ16" s="124">
        <f t="shared" si="68"/>
        <v>3.335480502902282</v>
      </c>
      <c r="DR16" s="124">
        <f t="shared" si="69"/>
        <v>4.2059682856579084</v>
      </c>
      <c r="DS16" s="125">
        <f t="shared" si="70"/>
        <v>297</v>
      </c>
      <c r="DT16" s="124">
        <f t="shared" si="71"/>
        <v>16.5</v>
      </c>
      <c r="DU16" s="124">
        <f t="shared" si="72"/>
        <v>-1.7718566667438975</v>
      </c>
      <c r="DV16" s="124">
        <f t="shared" si="73"/>
        <v>-3.2961542340670462</v>
      </c>
      <c r="DW16" s="124">
        <f t="shared" si="74"/>
        <v>1.5242975673231487</v>
      </c>
      <c r="DX16" s="124">
        <f t="shared" si="75"/>
        <v>-0.73109395668649291</v>
      </c>
      <c r="DY16" s="126">
        <f t="shared" si="88"/>
        <v>9.4135273655268747E-2</v>
      </c>
      <c r="DZ16" s="127">
        <f t="shared" si="76"/>
        <v>13.5</v>
      </c>
      <c r="EA16" s="127">
        <f t="shared" si="77"/>
        <v>51</v>
      </c>
      <c r="EB16" s="127">
        <f t="shared" si="78"/>
        <v>-2.3875000000000002</v>
      </c>
      <c r="EC16" s="127">
        <f t="shared" si="79"/>
        <v>-1.8620802586866025</v>
      </c>
      <c r="ED16" s="29">
        <f t="shared" si="80"/>
        <v>-3.1629893894192893</v>
      </c>
      <c r="EE16" s="29">
        <f t="shared" si="81"/>
        <v>1.3009091307326868</v>
      </c>
    </row>
    <row r="17" spans="1:135" ht="14" x14ac:dyDescent="0.15">
      <c r="A17" s="105">
        <v>4</v>
      </c>
      <c r="B17" s="194" t="s">
        <v>774</v>
      </c>
      <c r="C17" s="193">
        <v>21</v>
      </c>
      <c r="D17" s="194">
        <v>14</v>
      </c>
      <c r="E17" s="193"/>
      <c r="F17" s="194">
        <v>428</v>
      </c>
      <c r="G17" s="135">
        <v>64</v>
      </c>
      <c r="H17" s="135">
        <v>64</v>
      </c>
      <c r="I17" s="135">
        <v>0.44800000000000001</v>
      </c>
      <c r="J17" s="135">
        <v>2</v>
      </c>
      <c r="K17" s="135">
        <v>21</v>
      </c>
      <c r="L17" s="135">
        <v>9.5000000000000001E-2</v>
      </c>
      <c r="M17" s="135">
        <v>62</v>
      </c>
      <c r="N17" s="135">
        <v>122</v>
      </c>
      <c r="O17" s="135">
        <v>0.50800000000000001</v>
      </c>
      <c r="P17" s="135"/>
      <c r="Q17" s="135">
        <v>35</v>
      </c>
      <c r="R17" s="135">
        <v>58</v>
      </c>
      <c r="S17" s="135">
        <v>0.60299999999999998</v>
      </c>
      <c r="T17" s="135">
        <v>30</v>
      </c>
      <c r="U17" s="135">
        <v>40</v>
      </c>
      <c r="V17" s="128">
        <v>70</v>
      </c>
      <c r="W17" s="135">
        <v>35</v>
      </c>
      <c r="X17" s="135">
        <v>35</v>
      </c>
      <c r="Y17" s="135">
        <v>2</v>
      </c>
      <c r="Z17" s="135">
        <v>32</v>
      </c>
      <c r="AA17" s="135">
        <v>26</v>
      </c>
      <c r="AB17" s="135">
        <v>165</v>
      </c>
      <c r="AC17" s="107">
        <f t="shared" si="3"/>
        <v>89.52</v>
      </c>
      <c r="AD17" s="108">
        <f t="shared" si="4"/>
        <v>1.8431635388739946</v>
      </c>
      <c r="AE17" s="4">
        <f t="shared" si="5"/>
        <v>72.425511811023597</v>
      </c>
      <c r="AF17" s="107">
        <f t="shared" si="6"/>
        <v>910.68888888888887</v>
      </c>
      <c r="AG17" s="109">
        <f t="shared" si="7"/>
        <v>12.447111811023607</v>
      </c>
      <c r="AH17" s="110">
        <f t="shared" si="8"/>
        <v>7.9528269966473779</v>
      </c>
      <c r="AI17" s="110">
        <f t="shared" si="9"/>
        <v>7.0276469583465504</v>
      </c>
      <c r="AJ17" s="110">
        <f t="shared" si="10"/>
        <v>6.3688050560015617</v>
      </c>
      <c r="AK17" s="110">
        <f t="shared" si="11"/>
        <v>0.2196139674483297</v>
      </c>
      <c r="AL17" s="110">
        <f t="shared" si="12"/>
        <v>3.84324443034577</v>
      </c>
      <c r="AM17" s="110">
        <f t="shared" si="13"/>
        <v>3.5138234791732752</v>
      </c>
      <c r="AN17" s="110">
        <f t="shared" si="14"/>
        <v>3.2942095117249459</v>
      </c>
      <c r="AO17" s="110">
        <f t="shared" si="14"/>
        <v>4.3922793489665946</v>
      </c>
      <c r="AP17" s="110">
        <f t="shared" si="14"/>
        <v>7.68648886069154</v>
      </c>
      <c r="AQ17" s="110">
        <f t="shared" si="15"/>
        <v>3.84324443034577</v>
      </c>
      <c r="AR17" s="110">
        <f t="shared" si="15"/>
        <v>0.2196139674483297</v>
      </c>
      <c r="AS17" s="110">
        <f t="shared" si="16"/>
        <v>2.8549815768282865</v>
      </c>
      <c r="AT17" s="111">
        <f t="shared" si="17"/>
        <v>0.21211585417192891</v>
      </c>
      <c r="AU17" s="111">
        <f t="shared" si="18"/>
        <v>0.24836350013801806</v>
      </c>
      <c r="AV17" s="111">
        <f t="shared" si="19"/>
        <v>0.12898574697433351</v>
      </c>
      <c r="AW17" s="111">
        <f t="shared" si="20"/>
        <v>0.23357995846313603</v>
      </c>
      <c r="AX17" s="111">
        <f t="shared" si="21"/>
        <v>9.6101468624833097E-2</v>
      </c>
      <c r="AY17" s="112">
        <f t="shared" si="22"/>
        <v>0.11249572867747125</v>
      </c>
      <c r="AZ17" s="113" t="str">
        <f t="shared" si="23"/>
        <v>SG</v>
      </c>
      <c r="BA17" s="114">
        <f t="shared" si="24"/>
        <v>2</v>
      </c>
      <c r="BB17" s="115">
        <f t="shared" si="25"/>
        <v>2.812862187855262</v>
      </c>
      <c r="BC17" s="115">
        <f t="shared" si="26"/>
        <v>2.7278347623473893</v>
      </c>
      <c r="BD17" s="115">
        <f t="shared" si="27"/>
        <v>2.7278347623473893</v>
      </c>
      <c r="BE17" s="129">
        <f t="shared" si="82"/>
        <v>3.0626479116405756</v>
      </c>
      <c r="BF17" s="115">
        <f t="shared" si="28"/>
        <v>2.6651868507068137</v>
      </c>
      <c r="BG17" s="115">
        <f t="shared" si="29"/>
        <v>2.6651868507068137</v>
      </c>
      <c r="BH17" s="129">
        <f t="shared" si="83"/>
        <v>3.0014461525764391</v>
      </c>
      <c r="BI17" s="115">
        <f t="shared" si="30"/>
        <v>2.6637406981303746</v>
      </c>
      <c r="BJ17" s="115">
        <f t="shared" si="31"/>
        <v>2.6637406981303746</v>
      </c>
      <c r="BK17" s="129">
        <f t="shared" si="84"/>
        <v>3.0000000000000004</v>
      </c>
      <c r="BL17" s="115">
        <f t="shared" si="32"/>
        <v>2.6637406981303742</v>
      </c>
      <c r="BM17" s="115">
        <f t="shared" si="33"/>
        <v>2.6637406981303742</v>
      </c>
      <c r="BN17" s="117">
        <f t="shared" si="34"/>
        <v>3.4874805924780534</v>
      </c>
      <c r="BO17" s="115">
        <f t="shared" si="35"/>
        <v>3.5410914091644496</v>
      </c>
      <c r="BP17" s="115">
        <f t="shared" si="36"/>
        <v>3.5410914091644496</v>
      </c>
      <c r="BQ17" s="129">
        <f t="shared" si="85"/>
        <v>3.1017224099108196</v>
      </c>
      <c r="BR17" s="115">
        <f t="shared" si="37"/>
        <v>3.43936899925363</v>
      </c>
      <c r="BS17" s="115">
        <f t="shared" si="38"/>
        <v>3.43936899925363</v>
      </c>
      <c r="BT17" s="129">
        <f t="shared" si="86"/>
        <v>3.0330458940470022</v>
      </c>
      <c r="BU17" s="115">
        <f t="shared" si="39"/>
        <v>3.4063231052066278</v>
      </c>
      <c r="BV17" s="115">
        <f t="shared" si="40"/>
        <v>3.4063231052066278</v>
      </c>
      <c r="BW17" s="129">
        <f t="shared" si="87"/>
        <v>3.009255421283517</v>
      </c>
      <c r="BX17" s="115">
        <f t="shared" si="41"/>
        <v>3.3970676839231109</v>
      </c>
      <c r="BY17" s="115">
        <f t="shared" si="42"/>
        <v>3.3970676839231109</v>
      </c>
      <c r="BZ17" s="57" t="str">
        <f t="shared" si="43"/>
        <v>#10 Myah Pace</v>
      </c>
      <c r="CA17" s="118">
        <f t="shared" si="44"/>
        <v>0.86</v>
      </c>
      <c r="CB17" s="119">
        <f t="shared" si="45"/>
        <v>-0.69183872261577117</v>
      </c>
      <c r="CC17" s="119">
        <f t="shared" si="45"/>
        <v>-0.30440903795093932</v>
      </c>
      <c r="CD17" s="118">
        <f t="shared" si="46"/>
        <v>0.38900000000000001</v>
      </c>
      <c r="CE17" s="118">
        <f t="shared" si="46"/>
        <v>0.76883456923779747</v>
      </c>
      <c r="CF17" s="118">
        <f t="shared" si="46"/>
        <v>-0.96399999999999997</v>
      </c>
      <c r="CG17" s="118">
        <f t="shared" si="46"/>
        <v>0.4333160046019196</v>
      </c>
      <c r="CH17" s="118">
        <f t="shared" si="46"/>
        <v>0.14303578634461858</v>
      </c>
      <c r="CI17" s="118">
        <f t="shared" si="46"/>
        <v>0</v>
      </c>
      <c r="CJ17" s="118">
        <f t="shared" si="46"/>
        <v>1.2188474019937336</v>
      </c>
      <c r="CK17" s="118">
        <f t="shared" si="46"/>
        <v>1.0674564510916615</v>
      </c>
      <c r="CL17" s="118">
        <f t="shared" si="46"/>
        <v>-0.36699999999999999</v>
      </c>
      <c r="CM17" s="115">
        <f t="shared" si="47"/>
        <v>0.12414093580254501</v>
      </c>
      <c r="CN17" s="115">
        <f t="shared" si="48"/>
        <v>-0.43250665784258269</v>
      </c>
      <c r="CO17" s="115">
        <f t="shared" si="49"/>
        <v>2.0556868344669601</v>
      </c>
      <c r="CP17" s="115">
        <f t="shared" si="50"/>
        <v>3.8709785967604011</v>
      </c>
      <c r="CQ17" s="120">
        <f t="shared" si="51"/>
        <v>0.41320282313667789</v>
      </c>
      <c r="CR17" s="121">
        <f t="shared" si="52"/>
        <v>6.0315025323240015</v>
      </c>
      <c r="CS17" s="111">
        <f t="shared" si="53"/>
        <v>0.59460961378160604</v>
      </c>
      <c r="CT17" s="115">
        <f t="shared" si="54"/>
        <v>3.5863893912679532</v>
      </c>
      <c r="CU17" s="122" t="str">
        <f t="shared" si="55"/>
        <v>#10 Myah Pace</v>
      </c>
      <c r="CV17" s="118">
        <f t="shared" si="56"/>
        <v>0.60499999999999998</v>
      </c>
      <c r="CW17" s="119">
        <f t="shared" si="57"/>
        <v>-0.41509590277927044</v>
      </c>
      <c r="CX17" s="119">
        <f t="shared" si="57"/>
        <v>-0.182642197222879</v>
      </c>
      <c r="CY17" s="118">
        <f t="shared" si="58"/>
        <v>0.47699999999999998</v>
      </c>
      <c r="CZ17" s="118">
        <f t="shared" si="58"/>
        <v>0.47599999999999998</v>
      </c>
      <c r="DA17" s="118">
        <f t="shared" si="58"/>
        <v>-0.70502835788337581</v>
      </c>
      <c r="DB17" s="118">
        <f t="shared" si="58"/>
        <v>0.52946792788600272</v>
      </c>
      <c r="DC17" s="118">
        <f t="shared" si="58"/>
        <v>-2.2573937475492391E-2</v>
      </c>
      <c r="DD17" s="118">
        <f t="shared" si="58"/>
        <v>0</v>
      </c>
      <c r="DE17" s="118">
        <f t="shared" si="58"/>
        <v>0.22566441542031343</v>
      </c>
      <c r="DF17" s="118">
        <f t="shared" si="58"/>
        <v>0.46379271039353126</v>
      </c>
      <c r="DG17" s="118">
        <f t="shared" si="58"/>
        <v>-0.439</v>
      </c>
      <c r="DH17" s="115">
        <f t="shared" si="59"/>
        <v>0.83585618774335568</v>
      </c>
      <c r="DI17" s="115">
        <f t="shared" si="60"/>
        <v>-0.64796084856899827</v>
      </c>
      <c r="DJ17" s="115">
        <f t="shared" si="61"/>
        <v>1.6450272447968997</v>
      </c>
      <c r="DK17" s="115">
        <f t="shared" si="62"/>
        <v>-0.28419804733312648</v>
      </c>
      <c r="DL17" s="120">
        <f t="shared" si="63"/>
        <v>-0.11474504320037462</v>
      </c>
      <c r="DM17" s="121">
        <f t="shared" si="64"/>
        <v>1.4339794934377559</v>
      </c>
      <c r="DN17" s="111">
        <f t="shared" si="65"/>
        <v>0.59460961378160604</v>
      </c>
      <c r="DO17" s="115">
        <f t="shared" si="66"/>
        <v>0.85265799276376708</v>
      </c>
      <c r="DP17" s="123" t="str">
        <f t="shared" si="67"/>
        <v>#10 Myah Pace (2nd)</v>
      </c>
      <c r="DQ17" s="124">
        <f t="shared" si="68"/>
        <v>2.6637406981303742</v>
      </c>
      <c r="DR17" s="124">
        <f t="shared" si="69"/>
        <v>3.3970676839231109</v>
      </c>
      <c r="DS17" s="125">
        <f t="shared" si="70"/>
        <v>428</v>
      </c>
      <c r="DT17" s="124">
        <f t="shared" si="71"/>
        <v>30.571428571428573</v>
      </c>
      <c r="DU17" s="124">
        <f t="shared" si="72"/>
        <v>2.1302603367606543</v>
      </c>
      <c r="DV17" s="124">
        <f t="shared" si="73"/>
        <v>-0.22435878139559429</v>
      </c>
      <c r="DW17" s="124">
        <f t="shared" si="74"/>
        <v>2.3546191181562488</v>
      </c>
      <c r="DX17" s="124">
        <f t="shared" si="75"/>
        <v>1.2666732760955266</v>
      </c>
      <c r="DY17" s="126">
        <f t="shared" si="88"/>
        <v>2.4558925036587391</v>
      </c>
      <c r="DZ17" s="127">
        <f t="shared" si="76"/>
        <v>23.777777777777779</v>
      </c>
      <c r="EA17" s="127">
        <f t="shared" si="77"/>
        <v>7.333333333333333</v>
      </c>
      <c r="EB17" s="127">
        <f t="shared" si="78"/>
        <v>-0.58888888888888857</v>
      </c>
      <c r="EC17" s="127">
        <f t="shared" si="79"/>
        <v>2.084455372775746</v>
      </c>
      <c r="ED17" s="29">
        <f t="shared" si="80"/>
        <v>-0.23049941107771718</v>
      </c>
      <c r="EE17" s="29">
        <f t="shared" si="81"/>
        <v>2.3149547838534632</v>
      </c>
    </row>
    <row r="18" spans="1:135" ht="14" x14ac:dyDescent="0.15">
      <c r="A18" s="105">
        <v>5</v>
      </c>
      <c r="B18" s="194" t="s">
        <v>775</v>
      </c>
      <c r="C18" s="193">
        <v>21</v>
      </c>
      <c r="D18" s="194">
        <v>18</v>
      </c>
      <c r="E18" s="193"/>
      <c r="F18" s="194">
        <v>229</v>
      </c>
      <c r="G18" s="135">
        <v>34</v>
      </c>
      <c r="H18" s="135">
        <v>34</v>
      </c>
      <c r="I18" s="135">
        <v>0.42499999999999999</v>
      </c>
      <c r="J18" s="135">
        <v>2</v>
      </c>
      <c r="K18" s="135">
        <v>5</v>
      </c>
      <c r="L18" s="135">
        <v>0.4</v>
      </c>
      <c r="M18" s="135">
        <v>32</v>
      </c>
      <c r="N18" s="135">
        <v>75</v>
      </c>
      <c r="O18" s="135">
        <v>0.42699999999999999</v>
      </c>
      <c r="P18" s="135"/>
      <c r="Q18" s="135">
        <v>20</v>
      </c>
      <c r="R18" s="135">
        <v>27</v>
      </c>
      <c r="S18" s="135">
        <v>0.74099999999999999</v>
      </c>
      <c r="T18" s="135">
        <v>25</v>
      </c>
      <c r="U18" s="135">
        <v>25</v>
      </c>
      <c r="V18" s="128">
        <v>50</v>
      </c>
      <c r="W18" s="135">
        <v>10</v>
      </c>
      <c r="X18" s="135">
        <v>7</v>
      </c>
      <c r="Y18" s="135">
        <v>3</v>
      </c>
      <c r="Z18" s="135">
        <v>22</v>
      </c>
      <c r="AA18" s="135">
        <v>33</v>
      </c>
      <c r="AB18" s="135">
        <v>90</v>
      </c>
      <c r="AC18" s="107">
        <f t="shared" si="3"/>
        <v>45.88</v>
      </c>
      <c r="AD18" s="108">
        <f t="shared" si="4"/>
        <v>1.9616390584132519</v>
      </c>
      <c r="AE18" s="4">
        <f t="shared" si="5"/>
        <v>42.554540682414689</v>
      </c>
      <c r="AF18" s="107">
        <f t="shared" si="6"/>
        <v>487.26111111111112</v>
      </c>
      <c r="AG18" s="109">
        <f t="shared" si="7"/>
        <v>11.81494068241469</v>
      </c>
      <c r="AH18" s="110">
        <f t="shared" si="8"/>
        <v>8.733416172978945</v>
      </c>
      <c r="AI18" s="110">
        <f t="shared" si="9"/>
        <v>6.9777782845154883</v>
      </c>
      <c r="AJ18" s="110">
        <f t="shared" si="10"/>
        <v>5.5411768729975943</v>
      </c>
      <c r="AK18" s="110">
        <f t="shared" si="11"/>
        <v>0.41045754614796992</v>
      </c>
      <c r="AL18" s="110">
        <f t="shared" si="12"/>
        <v>2.0522877307398497</v>
      </c>
      <c r="AM18" s="110">
        <f t="shared" si="13"/>
        <v>4.5150330076276699</v>
      </c>
      <c r="AN18" s="110">
        <f t="shared" si="14"/>
        <v>5.1307193268496238</v>
      </c>
      <c r="AO18" s="110">
        <f t="shared" si="14"/>
        <v>5.1307193268496238</v>
      </c>
      <c r="AP18" s="110">
        <f t="shared" si="14"/>
        <v>10.261438653699248</v>
      </c>
      <c r="AQ18" s="110">
        <f t="shared" si="15"/>
        <v>1.4366014115178949</v>
      </c>
      <c r="AR18" s="110">
        <f t="shared" si="15"/>
        <v>0.61568631922195483</v>
      </c>
      <c r="AS18" s="110">
        <f t="shared" si="16"/>
        <v>6.772549511441504</v>
      </c>
      <c r="AT18" s="111">
        <f t="shared" si="17"/>
        <v>0.28317400369802115</v>
      </c>
      <c r="AU18" s="111">
        <f t="shared" si="18"/>
        <v>9.2838059440237305E-2</v>
      </c>
      <c r="AV18" s="111">
        <f t="shared" si="19"/>
        <v>0.30597828187193254</v>
      </c>
      <c r="AW18" s="111">
        <f t="shared" si="20"/>
        <v>0.12473140639079502</v>
      </c>
      <c r="AX18" s="111">
        <f t="shared" si="21"/>
        <v>0.26941983780411727</v>
      </c>
      <c r="AY18" s="112">
        <f t="shared" si="22"/>
        <v>0.19957552233917919</v>
      </c>
      <c r="AZ18" s="113" t="str">
        <f t="shared" si="23"/>
        <v>C</v>
      </c>
      <c r="BA18" s="114">
        <f t="shared" si="24"/>
        <v>5</v>
      </c>
      <c r="BB18" s="115">
        <f t="shared" si="25"/>
        <v>4.6647979519927443</v>
      </c>
      <c r="BC18" s="115">
        <f t="shared" si="26"/>
        <v>4.7248700036069478</v>
      </c>
      <c r="BD18" s="115">
        <f t="shared" si="27"/>
        <v>4.7248700036069478</v>
      </c>
      <c r="BE18" s="129">
        <f t="shared" si="82"/>
        <v>3.0626479116405756</v>
      </c>
      <c r="BF18" s="115">
        <f t="shared" si="28"/>
        <v>4.6622220919663722</v>
      </c>
      <c r="BG18" s="115">
        <f t="shared" si="29"/>
        <v>4.6622220919663722</v>
      </c>
      <c r="BH18" s="129">
        <f t="shared" si="83"/>
        <v>3.0014461525764391</v>
      </c>
      <c r="BI18" s="115">
        <f t="shared" si="30"/>
        <v>4.6607759393899331</v>
      </c>
      <c r="BJ18" s="115">
        <f t="shared" si="31"/>
        <v>4.6607759393899331</v>
      </c>
      <c r="BK18" s="129">
        <f t="shared" si="84"/>
        <v>3.0000000000000004</v>
      </c>
      <c r="BL18" s="115">
        <f t="shared" si="32"/>
        <v>4.6607759393899322</v>
      </c>
      <c r="BM18" s="115">
        <f t="shared" si="33"/>
        <v>4.6607759393899322</v>
      </c>
      <c r="BN18" s="117">
        <f t="shared" si="34"/>
        <v>3.4663906708967147</v>
      </c>
      <c r="BO18" s="115">
        <f t="shared" si="35"/>
        <v>3.5620195829223933</v>
      </c>
      <c r="BP18" s="115">
        <f t="shared" si="36"/>
        <v>3.5620195829223933</v>
      </c>
      <c r="BQ18" s="129">
        <f t="shared" si="85"/>
        <v>3.1017224099108196</v>
      </c>
      <c r="BR18" s="115">
        <f t="shared" si="37"/>
        <v>3.4602971730115737</v>
      </c>
      <c r="BS18" s="115">
        <f t="shared" si="38"/>
        <v>3.4602971730115737</v>
      </c>
      <c r="BT18" s="129">
        <f t="shared" si="86"/>
        <v>3.0330458940470022</v>
      </c>
      <c r="BU18" s="115">
        <f t="shared" si="39"/>
        <v>3.4272512789645715</v>
      </c>
      <c r="BV18" s="115">
        <f t="shared" si="40"/>
        <v>3.4272512789645715</v>
      </c>
      <c r="BW18" s="129">
        <f t="shared" si="87"/>
        <v>3.009255421283517</v>
      </c>
      <c r="BX18" s="115">
        <f t="shared" si="41"/>
        <v>3.4179958576810545</v>
      </c>
      <c r="BY18" s="115">
        <f t="shared" si="42"/>
        <v>3.4179958576810545</v>
      </c>
      <c r="BZ18" s="57" t="str">
        <f t="shared" si="43"/>
        <v>#11 Laura Erikstrup</v>
      </c>
      <c r="CA18" s="118">
        <f t="shared" si="44"/>
        <v>0.86</v>
      </c>
      <c r="CB18" s="119">
        <f t="shared" si="45"/>
        <v>-0.69298977217245805</v>
      </c>
      <c r="CC18" s="119">
        <f t="shared" si="45"/>
        <v>-0.3049154997558815</v>
      </c>
      <c r="CD18" s="118">
        <f t="shared" si="46"/>
        <v>0.38900000000000001</v>
      </c>
      <c r="CE18" s="118">
        <f t="shared" si="46"/>
        <v>0.99549806912075733</v>
      </c>
      <c r="CF18" s="118">
        <f t="shared" si="46"/>
        <v>-0.96399999999999997</v>
      </c>
      <c r="CG18" s="118">
        <f t="shared" si="46"/>
        <v>0.21763619854588734</v>
      </c>
      <c r="CH18" s="118">
        <f t="shared" si="46"/>
        <v>0.17548760901508639</v>
      </c>
      <c r="CI18" s="118">
        <f t="shared" si="46"/>
        <v>0</v>
      </c>
      <c r="CJ18" s="118">
        <f t="shared" si="46"/>
        <v>1.0386149714700588</v>
      </c>
      <c r="CK18" s="118">
        <f t="shared" si="46"/>
        <v>0.75591895345517046</v>
      </c>
      <c r="CL18" s="118">
        <f t="shared" si="46"/>
        <v>-0.36699999999999999</v>
      </c>
      <c r="CM18" s="115">
        <f t="shared" si="47"/>
        <v>1.1452861950913447</v>
      </c>
      <c r="CN18" s="115">
        <f t="shared" si="48"/>
        <v>-2.3094433461213328</v>
      </c>
      <c r="CO18" s="115">
        <f t="shared" si="49"/>
        <v>2.0170079172978004</v>
      </c>
      <c r="CP18" s="115">
        <f t="shared" si="50"/>
        <v>-0.52804097857860111</v>
      </c>
      <c r="CQ18" s="120">
        <f t="shared" si="51"/>
        <v>0.57976025460362257</v>
      </c>
      <c r="CR18" s="121">
        <f t="shared" si="52"/>
        <v>0.90457004229283366</v>
      </c>
      <c r="CS18" s="111">
        <f t="shared" si="53"/>
        <v>0.31814392886913034</v>
      </c>
      <c r="CT18" s="115">
        <f t="shared" si="54"/>
        <v>0.28778346719235748</v>
      </c>
      <c r="CU18" s="122" t="str">
        <f t="shared" si="55"/>
        <v>#11 Laura Erikstrup</v>
      </c>
      <c r="CV18" s="118">
        <f t="shared" si="56"/>
        <v>0.60499999999999998</v>
      </c>
      <c r="CW18" s="119">
        <f t="shared" si="57"/>
        <v>-0.41583885294767742</v>
      </c>
      <c r="CX18" s="119">
        <f t="shared" si="57"/>
        <v>-0.18296909529697808</v>
      </c>
      <c r="CY18" s="118">
        <f t="shared" si="58"/>
        <v>0.47699999999999998</v>
      </c>
      <c r="CZ18" s="118">
        <f t="shared" si="58"/>
        <v>0.47599999999999998</v>
      </c>
      <c r="DA18" s="118">
        <f t="shared" si="58"/>
        <v>-0.85630377740878738</v>
      </c>
      <c r="DB18" s="118">
        <f t="shared" si="58"/>
        <v>0.43760430678806306</v>
      </c>
      <c r="DC18" s="118">
        <f t="shared" si="58"/>
        <v>8.4766706742208861E-2</v>
      </c>
      <c r="DD18" s="118">
        <f t="shared" si="58"/>
        <v>0</v>
      </c>
      <c r="DE18" s="118">
        <f t="shared" si="58"/>
        <v>0.28407769622715551</v>
      </c>
      <c r="DF18" s="118">
        <f t="shared" si="58"/>
        <v>0.15025817751578063</v>
      </c>
      <c r="DG18" s="118">
        <f t="shared" si="58"/>
        <v>-0.439</v>
      </c>
      <c r="DH18" s="115">
        <f t="shared" si="59"/>
        <v>1.5640095968758021</v>
      </c>
      <c r="DI18" s="115">
        <f t="shared" si="60"/>
        <v>-2.8893508597247637</v>
      </c>
      <c r="DJ18" s="115">
        <f t="shared" si="61"/>
        <v>2.6801390549057924</v>
      </c>
      <c r="DK18" s="115">
        <f t="shared" si="62"/>
        <v>-2.472530911894447</v>
      </c>
      <c r="DL18" s="120">
        <f t="shared" si="63"/>
        <v>0.17973821880285343</v>
      </c>
      <c r="DM18" s="121">
        <f t="shared" si="64"/>
        <v>-0.93799490103476268</v>
      </c>
      <c r="DN18" s="111">
        <f t="shared" si="65"/>
        <v>0.31814392886913034</v>
      </c>
      <c r="DO18" s="115">
        <f t="shared" si="66"/>
        <v>-0.29841738307441051</v>
      </c>
      <c r="DP18" s="123" t="str">
        <f t="shared" si="67"/>
        <v>#11 Laura Erikstrup (2nd)</v>
      </c>
      <c r="DQ18" s="124">
        <f t="shared" si="68"/>
        <v>4.6607759393899322</v>
      </c>
      <c r="DR18" s="124">
        <f t="shared" si="69"/>
        <v>3.4179958576810545</v>
      </c>
      <c r="DS18" s="125">
        <f t="shared" si="70"/>
        <v>229</v>
      </c>
      <c r="DT18" s="124">
        <f t="shared" si="71"/>
        <v>12.722222222222221</v>
      </c>
      <c r="DU18" s="124">
        <f t="shared" si="72"/>
        <v>-2.9966721532705134</v>
      </c>
      <c r="DV18" s="124">
        <f t="shared" si="73"/>
        <v>-2.596333175868113</v>
      </c>
      <c r="DW18" s="124">
        <f t="shared" si="74"/>
        <v>-0.40033897740240043</v>
      </c>
      <c r="DX18" s="124">
        <f t="shared" si="75"/>
        <v>-0.95337305237419789</v>
      </c>
      <c r="DY18" s="126">
        <f t="shared" si="88"/>
        <v>-0.31708519463593721</v>
      </c>
      <c r="DZ18" s="127">
        <f t="shared" si="76"/>
        <v>10.409090909090908</v>
      </c>
      <c r="EA18" s="127">
        <f t="shared" si="77"/>
        <v>73.666666666666671</v>
      </c>
      <c r="EB18" s="127">
        <f t="shared" si="78"/>
        <v>-2.9284090909090912</v>
      </c>
      <c r="EC18" s="127">
        <f t="shared" si="79"/>
        <v>-2.9800574651847485</v>
      </c>
      <c r="ED18" s="29">
        <f t="shared" si="80"/>
        <v>-2.6771578203879987</v>
      </c>
      <c r="EE18" s="29">
        <f t="shared" si="81"/>
        <v>-0.3028996447967498</v>
      </c>
    </row>
    <row r="19" spans="1:135" ht="14" x14ac:dyDescent="0.15">
      <c r="A19" s="105">
        <v>6</v>
      </c>
      <c r="B19" s="194" t="s">
        <v>776</v>
      </c>
      <c r="C19" s="193">
        <v>21</v>
      </c>
      <c r="D19" s="194">
        <v>10</v>
      </c>
      <c r="E19" s="193"/>
      <c r="F19" s="194">
        <v>51</v>
      </c>
      <c r="G19" s="135">
        <v>5</v>
      </c>
      <c r="H19" s="135">
        <v>5</v>
      </c>
      <c r="I19" s="135">
        <v>0.33300000000000002</v>
      </c>
      <c r="J19" s="135">
        <v>4</v>
      </c>
      <c r="K19" s="135">
        <v>8</v>
      </c>
      <c r="L19" s="135">
        <v>0.5</v>
      </c>
      <c r="M19" s="135">
        <v>1</v>
      </c>
      <c r="N19" s="135">
        <v>7</v>
      </c>
      <c r="O19" s="135">
        <v>0.14299999999999999</v>
      </c>
      <c r="P19" s="135"/>
      <c r="Q19" s="135">
        <v>2</v>
      </c>
      <c r="R19" s="135">
        <v>2</v>
      </c>
      <c r="S19" s="135">
        <v>1</v>
      </c>
      <c r="T19" s="135">
        <v>0</v>
      </c>
      <c r="U19" s="135">
        <v>5</v>
      </c>
      <c r="V19" s="128">
        <v>5</v>
      </c>
      <c r="W19" s="135">
        <v>3</v>
      </c>
      <c r="X19" s="135">
        <v>1</v>
      </c>
      <c r="Y19" s="135">
        <v>0</v>
      </c>
      <c r="Z19" s="135">
        <v>3</v>
      </c>
      <c r="AA19" s="135">
        <v>3</v>
      </c>
      <c r="AB19" s="135">
        <v>16</v>
      </c>
      <c r="AC19" s="107">
        <f t="shared" si="3"/>
        <v>5.88</v>
      </c>
      <c r="AD19" s="108">
        <f t="shared" si="4"/>
        <v>2.7210884353741496</v>
      </c>
      <c r="AE19" s="4">
        <f t="shared" si="5"/>
        <v>9.9193700787401546</v>
      </c>
      <c r="AF19" s="107">
        <f t="shared" si="6"/>
        <v>108.51666666666668</v>
      </c>
      <c r="AG19" s="109">
        <f t="shared" si="7"/>
        <v>5.979770078740156</v>
      </c>
      <c r="AH19" s="110">
        <f t="shared" si="8"/>
        <v>9.1408724423960859</v>
      </c>
      <c r="AI19" s="110">
        <f t="shared" si="9"/>
        <v>4.6075871601904463</v>
      </c>
      <c r="AJ19" s="110">
        <f t="shared" si="10"/>
        <v>1.8430348640761787</v>
      </c>
      <c r="AK19" s="110">
        <f t="shared" si="11"/>
        <v>3.6860697281523573</v>
      </c>
      <c r="AL19" s="110">
        <f t="shared" si="12"/>
        <v>2.7645522961142679</v>
      </c>
      <c r="AM19" s="110">
        <f t="shared" si="13"/>
        <v>2.7645522961142679</v>
      </c>
      <c r="AN19" s="110">
        <f t="shared" si="14"/>
        <v>0</v>
      </c>
      <c r="AO19" s="110">
        <f t="shared" si="14"/>
        <v>4.6075871601904463</v>
      </c>
      <c r="AP19" s="110">
        <f t="shared" si="14"/>
        <v>4.6075871601904463</v>
      </c>
      <c r="AQ19" s="110">
        <f t="shared" si="15"/>
        <v>0.92151743203808933</v>
      </c>
      <c r="AR19" s="110">
        <f t="shared" si="15"/>
        <v>0</v>
      </c>
      <c r="AS19" s="110">
        <f t="shared" si="16"/>
        <v>2.7645522961142679</v>
      </c>
      <c r="AT19" s="111">
        <f t="shared" si="17"/>
        <v>0.12715068009185657</v>
      </c>
      <c r="AU19" s="111">
        <f t="shared" si="18"/>
        <v>5.9551584346818891E-2</v>
      </c>
      <c r="AV19" s="111">
        <f t="shared" si="19"/>
        <v>0.12490022557695644</v>
      </c>
      <c r="AW19" s="111">
        <f t="shared" si="20"/>
        <v>0.1680205415499533</v>
      </c>
      <c r="AX19" s="111">
        <f t="shared" si="21"/>
        <v>0</v>
      </c>
      <c r="AY19" s="112">
        <f t="shared" si="22"/>
        <v>0.45355036524978887</v>
      </c>
      <c r="AZ19" s="113" t="str">
        <f t="shared" si="23"/>
        <v>PG</v>
      </c>
      <c r="BA19" s="114">
        <f t="shared" si="24"/>
        <v>1</v>
      </c>
      <c r="BB19" s="115">
        <f t="shared" si="25"/>
        <v>2.6134036277171004</v>
      </c>
      <c r="BC19" s="115">
        <f t="shared" si="26"/>
        <v>1.8146889605304171</v>
      </c>
      <c r="BD19" s="115">
        <f t="shared" si="27"/>
        <v>1.8146889605304171</v>
      </c>
      <c r="BE19" s="129">
        <f t="shared" si="82"/>
        <v>3.0626479116405756</v>
      </c>
      <c r="BF19" s="115">
        <f t="shared" si="28"/>
        <v>1.7520410488898415</v>
      </c>
      <c r="BG19" s="115">
        <f t="shared" si="29"/>
        <v>1.7520410488898415</v>
      </c>
      <c r="BH19" s="129">
        <f t="shared" si="83"/>
        <v>3.0014461525764391</v>
      </c>
      <c r="BI19" s="115">
        <f t="shared" si="30"/>
        <v>1.7505948963134024</v>
      </c>
      <c r="BJ19" s="115">
        <f t="shared" si="31"/>
        <v>1.7505948963134024</v>
      </c>
      <c r="BK19" s="129">
        <f t="shared" si="84"/>
        <v>3.0000000000000004</v>
      </c>
      <c r="BL19" s="115">
        <f t="shared" si="32"/>
        <v>1.7505948963134019</v>
      </c>
      <c r="BM19" s="115">
        <f t="shared" si="33"/>
        <v>1.7505948963134019</v>
      </c>
      <c r="BN19" s="117">
        <f t="shared" si="34"/>
        <v>1.0088950955111082</v>
      </c>
      <c r="BO19" s="115">
        <f t="shared" si="35"/>
        <v>2.4896400977333317</v>
      </c>
      <c r="BP19" s="115">
        <f t="shared" si="36"/>
        <v>2.4896400977333317</v>
      </c>
      <c r="BQ19" s="129">
        <f t="shared" si="85"/>
        <v>3.1017224099108196</v>
      </c>
      <c r="BR19" s="115">
        <f t="shared" si="37"/>
        <v>2.3879176878225121</v>
      </c>
      <c r="BS19" s="115">
        <f t="shared" si="38"/>
        <v>2.3879176878225121</v>
      </c>
      <c r="BT19" s="129">
        <f t="shared" si="86"/>
        <v>3.0330458940470022</v>
      </c>
      <c r="BU19" s="115">
        <f t="shared" si="39"/>
        <v>2.3548717937755099</v>
      </c>
      <c r="BV19" s="115">
        <f t="shared" si="40"/>
        <v>2.3548717937755099</v>
      </c>
      <c r="BW19" s="129">
        <f t="shared" si="87"/>
        <v>3.009255421283517</v>
      </c>
      <c r="BX19" s="115">
        <f t="shared" si="41"/>
        <v>2.345616372491993</v>
      </c>
      <c r="BY19" s="115">
        <f t="shared" si="42"/>
        <v>2.345616372491993</v>
      </c>
      <c r="BZ19" s="57" t="str">
        <f t="shared" si="43"/>
        <v>#14 Karla Martinez</v>
      </c>
      <c r="CA19" s="118">
        <f t="shared" si="44"/>
        <v>0.86</v>
      </c>
      <c r="CB19" s="119">
        <f t="shared" si="45"/>
        <v>-0.63400890048705971</v>
      </c>
      <c r="CC19" s="119">
        <f t="shared" si="45"/>
        <v>-0.27896391621430627</v>
      </c>
      <c r="CD19" s="118">
        <f t="shared" si="46"/>
        <v>0.38900000000000007</v>
      </c>
      <c r="CE19" s="118">
        <f t="shared" si="46"/>
        <v>0.6651925207315712</v>
      </c>
      <c r="CF19" s="118">
        <f t="shared" si="46"/>
        <v>-0.96399999999999997</v>
      </c>
      <c r="CG19" s="118">
        <f t="shared" si="46"/>
        <v>0.53193575119815262</v>
      </c>
      <c r="CH19" s="118">
        <f t="shared" si="46"/>
        <v>0.12819716706509279</v>
      </c>
      <c r="CI19" s="118">
        <f t="shared" si="46"/>
        <v>0</v>
      </c>
      <c r="CJ19" s="118">
        <f t="shared" si="46"/>
        <v>1.3012588106077156</v>
      </c>
      <c r="CK19" s="118">
        <f t="shared" si="46"/>
        <v>1.2099071961751093</v>
      </c>
      <c r="CL19" s="118">
        <f t="shared" si="46"/>
        <v>-0.36699999999999999</v>
      </c>
      <c r="CM19" s="115">
        <f t="shared" si="47"/>
        <v>5.8596399319790704</v>
      </c>
      <c r="CN19" s="115">
        <f t="shared" si="48"/>
        <v>-0.82606890290765111</v>
      </c>
      <c r="CO19" s="115">
        <f t="shared" si="49"/>
        <v>0.59067962094191107</v>
      </c>
      <c r="CP19" s="115">
        <f t="shared" si="50"/>
        <v>0.18454198489422424</v>
      </c>
      <c r="CQ19" s="120">
        <f t="shared" si="51"/>
        <v>-1.4186367787614245</v>
      </c>
      <c r="CR19" s="121">
        <f t="shared" si="52"/>
        <v>4.39015585614613</v>
      </c>
      <c r="CS19" s="111">
        <f t="shared" si="53"/>
        <v>7.0853014726312863E-2</v>
      </c>
      <c r="CT19" s="115">
        <f t="shared" si="54"/>
        <v>0.3110557775263304</v>
      </c>
      <c r="CU19" s="122" t="str">
        <f t="shared" si="55"/>
        <v>#14 Karla Martinez</v>
      </c>
      <c r="CV19" s="118">
        <f t="shared" si="56"/>
        <v>0.60499999999999998</v>
      </c>
      <c r="CW19" s="119">
        <f t="shared" si="57"/>
        <v>-0.37776938122346571</v>
      </c>
      <c r="CX19" s="119">
        <f t="shared" si="57"/>
        <v>-0.16621852773832493</v>
      </c>
      <c r="CY19" s="118">
        <f t="shared" si="58"/>
        <v>0.47699999999999998</v>
      </c>
      <c r="CZ19" s="118">
        <f t="shared" si="58"/>
        <v>0.47600000000000003</v>
      </c>
      <c r="DA19" s="118">
        <f t="shared" si="58"/>
        <v>-0.63585756339574018</v>
      </c>
      <c r="DB19" s="118">
        <f t="shared" si="58"/>
        <v>0.57147263476958354</v>
      </c>
      <c r="DC19" s="118">
        <f t="shared" si="58"/>
        <v>-7.1655524323154654E-2</v>
      </c>
      <c r="DD19" s="118">
        <f t="shared" si="58"/>
        <v>0</v>
      </c>
      <c r="DE19" s="118">
        <f t="shared" si="58"/>
        <v>0.19895490071716701</v>
      </c>
      <c r="DF19" s="118">
        <f t="shared" si="58"/>
        <v>0.60715660127879589</v>
      </c>
      <c r="DG19" s="118">
        <f t="shared" si="58"/>
        <v>-0.439</v>
      </c>
      <c r="DH19" s="115">
        <f t="shared" si="59"/>
        <v>5.2415311958628292</v>
      </c>
      <c r="DI19" s="115">
        <f t="shared" si="60"/>
        <v>-0.44193459393692569</v>
      </c>
      <c r="DJ19" s="115">
        <f t="shared" si="61"/>
        <v>-0.33015907382808163</v>
      </c>
      <c r="DK19" s="115">
        <f t="shared" si="62"/>
        <v>-1.0302980487938869</v>
      </c>
      <c r="DL19" s="120">
        <f t="shared" si="63"/>
        <v>-1.3421298928583647</v>
      </c>
      <c r="DM19" s="121">
        <f t="shared" si="64"/>
        <v>2.0970095864455711</v>
      </c>
      <c r="DN19" s="111">
        <f t="shared" si="65"/>
        <v>7.0853014726312863E-2</v>
      </c>
      <c r="DO19" s="115">
        <f t="shared" si="66"/>
        <v>0.14857945110964729</v>
      </c>
      <c r="DP19" s="123" t="str">
        <f t="shared" si="67"/>
        <v>#14 Karla Martinez (4th)</v>
      </c>
      <c r="DQ19" s="124">
        <f t="shared" si="68"/>
        <v>1.7505948963134019</v>
      </c>
      <c r="DR19" s="124">
        <f t="shared" si="69"/>
        <v>2.345616372491993</v>
      </c>
      <c r="DS19" s="125">
        <f t="shared" si="70"/>
        <v>51</v>
      </c>
      <c r="DT19" s="124">
        <f t="shared" si="71"/>
        <v>5.0999999999999996</v>
      </c>
      <c r="DU19" s="124">
        <f t="shared" si="72"/>
        <v>0.48891366058278285</v>
      </c>
      <c r="DV19" s="124">
        <f t="shared" si="73"/>
        <v>0.43867131161222095</v>
      </c>
      <c r="DW19" s="124">
        <f t="shared" si="74"/>
        <v>5.0242348970561901E-2</v>
      </c>
      <c r="DX19" s="124">
        <f t="shared" si="75"/>
        <v>3.4641006793167443E-2</v>
      </c>
      <c r="DY19" s="126">
        <f t="shared" si="88"/>
        <v>0.17634703624579318</v>
      </c>
      <c r="DZ19" s="127">
        <f t="shared" si="76"/>
        <v>3.6428571428571428</v>
      </c>
      <c r="EA19" s="127">
        <f t="shared" si="77"/>
        <v>133</v>
      </c>
      <c r="EB19" s="127">
        <f t="shared" si="78"/>
        <v>-4.1124999999999998</v>
      </c>
      <c r="EC19" s="127">
        <f t="shared" si="79"/>
        <v>-2.8371081701645546</v>
      </c>
      <c r="ED19" s="29">
        <f t="shared" si="80"/>
        <v>-2.8510340386292214</v>
      </c>
      <c r="EE19" s="29">
        <f t="shared" si="81"/>
        <v>1.3925868464666813E-2</v>
      </c>
    </row>
    <row r="20" spans="1:135" ht="14" x14ac:dyDescent="0.15">
      <c r="A20" s="105">
        <v>7</v>
      </c>
      <c r="B20" s="194" t="s">
        <v>777</v>
      </c>
      <c r="C20" s="193">
        <v>21</v>
      </c>
      <c r="D20" s="194">
        <v>17</v>
      </c>
      <c r="E20" s="193"/>
      <c r="F20" s="194">
        <v>251</v>
      </c>
      <c r="G20" s="135">
        <v>35</v>
      </c>
      <c r="H20" s="135">
        <v>35</v>
      </c>
      <c r="I20" s="135">
        <v>0.372</v>
      </c>
      <c r="J20" s="135">
        <v>28</v>
      </c>
      <c r="K20" s="135">
        <v>68</v>
      </c>
      <c r="L20" s="135">
        <v>0.41199999999999998</v>
      </c>
      <c r="M20" s="135">
        <v>7</v>
      </c>
      <c r="N20" s="135">
        <v>26</v>
      </c>
      <c r="O20" s="135">
        <v>0.26900000000000002</v>
      </c>
      <c r="P20" s="135"/>
      <c r="Q20" s="135">
        <v>4</v>
      </c>
      <c r="R20" s="135">
        <v>7</v>
      </c>
      <c r="S20" s="135">
        <v>0.57099999999999995</v>
      </c>
      <c r="T20" s="135">
        <v>5</v>
      </c>
      <c r="U20" s="135">
        <v>20</v>
      </c>
      <c r="V20" s="128">
        <v>25</v>
      </c>
      <c r="W20" s="135">
        <v>15</v>
      </c>
      <c r="X20" s="135">
        <v>23</v>
      </c>
      <c r="Y20" s="135">
        <v>2</v>
      </c>
      <c r="Z20" s="135">
        <v>11</v>
      </c>
      <c r="AA20" s="135">
        <v>26</v>
      </c>
      <c r="AB20" s="135">
        <v>102</v>
      </c>
      <c r="AC20" s="107">
        <f t="shared" si="3"/>
        <v>38.08</v>
      </c>
      <c r="AD20" s="108">
        <f t="shared" si="4"/>
        <v>2.6785714285714288</v>
      </c>
      <c r="AE20" s="4">
        <f t="shared" si="5"/>
        <v>62.620682414698159</v>
      </c>
      <c r="AF20" s="107">
        <f t="shared" si="6"/>
        <v>534.07222222222231</v>
      </c>
      <c r="AG20" s="109">
        <f t="shared" si="7"/>
        <v>37.107082414698162</v>
      </c>
      <c r="AH20" s="110">
        <f t="shared" si="8"/>
        <v>11.725133757030019</v>
      </c>
      <c r="AI20" s="110">
        <f t="shared" si="9"/>
        <v>6.553420781625455</v>
      </c>
      <c r="AJ20" s="110">
        <f t="shared" si="10"/>
        <v>1.3106841563250911</v>
      </c>
      <c r="AK20" s="110">
        <f t="shared" si="11"/>
        <v>5.2427366253003642</v>
      </c>
      <c r="AL20" s="110">
        <f t="shared" si="12"/>
        <v>2.8086089064109094</v>
      </c>
      <c r="AM20" s="110">
        <f t="shared" si="13"/>
        <v>2.0596465313680001</v>
      </c>
      <c r="AN20" s="110">
        <f t="shared" si="14"/>
        <v>0.93620296880363651</v>
      </c>
      <c r="AO20" s="110">
        <f t="shared" si="14"/>
        <v>3.7448118752145461</v>
      </c>
      <c r="AP20" s="110">
        <f t="shared" si="14"/>
        <v>4.6810148440181827</v>
      </c>
      <c r="AQ20" s="110">
        <f t="shared" si="15"/>
        <v>4.306533656496728</v>
      </c>
      <c r="AR20" s="110">
        <f t="shared" si="15"/>
        <v>0.37448118752145459</v>
      </c>
      <c r="AS20" s="110">
        <f t="shared" si="16"/>
        <v>4.8682554377789096</v>
      </c>
      <c r="AT20" s="111">
        <f t="shared" si="17"/>
        <v>0.12917698575069092</v>
      </c>
      <c r="AU20" s="111">
        <f t="shared" si="18"/>
        <v>0.27830282246541255</v>
      </c>
      <c r="AV20" s="111">
        <f t="shared" si="19"/>
        <v>0.21994382352595515</v>
      </c>
      <c r="AW20" s="111">
        <f t="shared" si="20"/>
        <v>0.17069815974198441</v>
      </c>
      <c r="AX20" s="111">
        <f t="shared" si="21"/>
        <v>0.16387023335230505</v>
      </c>
      <c r="AY20" s="112">
        <f t="shared" si="22"/>
        <v>0.57186602914974727</v>
      </c>
      <c r="AZ20" s="113" t="str">
        <f t="shared" si="23"/>
        <v>PG</v>
      </c>
      <c r="BA20" s="114">
        <f t="shared" si="24"/>
        <v>1</v>
      </c>
      <c r="BB20" s="115">
        <f t="shared" si="25"/>
        <v>2.4450995970105001</v>
      </c>
      <c r="BC20" s="115">
        <f t="shared" si="26"/>
        <v>2.2050498300652346</v>
      </c>
      <c r="BD20" s="115">
        <f t="shared" si="27"/>
        <v>2.2050498300652346</v>
      </c>
      <c r="BE20" s="129">
        <f t="shared" si="82"/>
        <v>3.0626479116405756</v>
      </c>
      <c r="BF20" s="115">
        <f t="shared" si="28"/>
        <v>2.142401918424659</v>
      </c>
      <c r="BG20" s="115">
        <f t="shared" si="29"/>
        <v>2.142401918424659</v>
      </c>
      <c r="BH20" s="129">
        <f t="shared" si="83"/>
        <v>3.0014461525764391</v>
      </c>
      <c r="BI20" s="115">
        <f t="shared" si="30"/>
        <v>2.1409557658482199</v>
      </c>
      <c r="BJ20" s="115">
        <f t="shared" si="31"/>
        <v>2.1409557658482199</v>
      </c>
      <c r="BK20" s="129">
        <f t="shared" si="84"/>
        <v>3.0000000000000004</v>
      </c>
      <c r="BL20" s="115">
        <f t="shared" si="32"/>
        <v>2.1409557658482194</v>
      </c>
      <c r="BM20" s="115">
        <f t="shared" si="33"/>
        <v>2.1409557658482194</v>
      </c>
      <c r="BN20" s="117">
        <f t="shared" si="34"/>
        <v>-1.9789437400719478E-2</v>
      </c>
      <c r="BO20" s="115">
        <f t="shared" si="35"/>
        <v>0.64794967180205787</v>
      </c>
      <c r="BP20" s="115">
        <f t="shared" si="36"/>
        <v>1</v>
      </c>
      <c r="BQ20" s="129">
        <f t="shared" si="85"/>
        <v>3.1017224099108196</v>
      </c>
      <c r="BR20" s="115">
        <f t="shared" si="37"/>
        <v>0.54622726189123827</v>
      </c>
      <c r="BS20" s="115">
        <f t="shared" si="38"/>
        <v>1</v>
      </c>
      <c r="BT20" s="129">
        <f t="shared" si="86"/>
        <v>3.0330458940470022</v>
      </c>
      <c r="BU20" s="115">
        <f t="shared" si="39"/>
        <v>0.51318136784423607</v>
      </c>
      <c r="BV20" s="115">
        <f t="shared" si="40"/>
        <v>1</v>
      </c>
      <c r="BW20" s="129">
        <f t="shared" si="87"/>
        <v>3.009255421283517</v>
      </c>
      <c r="BX20" s="115">
        <f t="shared" si="41"/>
        <v>0.5039259465607191</v>
      </c>
      <c r="BY20" s="115">
        <f t="shared" si="42"/>
        <v>1</v>
      </c>
      <c r="BZ20" s="57" t="str">
        <f t="shared" si="43"/>
        <v>#20 Erica Martinsen</v>
      </c>
      <c r="CA20" s="118">
        <f t="shared" si="44"/>
        <v>0.86</v>
      </c>
      <c r="CB20" s="119">
        <f t="shared" si="45"/>
        <v>-0.56000000000000005</v>
      </c>
      <c r="CC20" s="119">
        <f t="shared" si="45"/>
        <v>-0.24640000000000004</v>
      </c>
      <c r="CD20" s="118">
        <f t="shared" si="46"/>
        <v>0.38900000000000001</v>
      </c>
      <c r="CE20" s="118">
        <f t="shared" si="46"/>
        <v>0.70949847942377287</v>
      </c>
      <c r="CF20" s="118">
        <f t="shared" si="46"/>
        <v>-0.96399999999999997</v>
      </c>
      <c r="CG20" s="118">
        <f t="shared" si="46"/>
        <v>0.48977677728839231</v>
      </c>
      <c r="CH20" s="118">
        <f t="shared" si="46"/>
        <v>0.13454053119503356</v>
      </c>
      <c r="CI20" s="118">
        <f t="shared" si="46"/>
        <v>0</v>
      </c>
      <c r="CJ20" s="118">
        <f t="shared" si="46"/>
        <v>1.2660287421321983</v>
      </c>
      <c r="CK20" s="118">
        <f t="shared" si="46"/>
        <v>1.1490109005276778</v>
      </c>
      <c r="CL20" s="118">
        <f t="shared" si="46"/>
        <v>-0.36699999999999999</v>
      </c>
      <c r="CM20" s="115">
        <f t="shared" si="47"/>
        <v>8.1301713644589011</v>
      </c>
      <c r="CN20" s="115">
        <f t="shared" si="48"/>
        <v>7.2044921558536146E-3</v>
      </c>
      <c r="CO20" s="115">
        <f t="shared" si="49"/>
        <v>0.96235945186530514</v>
      </c>
      <c r="CP20" s="115">
        <f t="shared" si="50"/>
        <v>4.0958286089243696</v>
      </c>
      <c r="CQ20" s="120">
        <f t="shared" si="51"/>
        <v>-3.1253490917680784</v>
      </c>
      <c r="CR20" s="121">
        <f t="shared" si="52"/>
        <v>10.070214825636352</v>
      </c>
      <c r="CS20" s="111">
        <f t="shared" si="53"/>
        <v>0.34870797443734375</v>
      </c>
      <c r="CT20" s="115">
        <f t="shared" si="54"/>
        <v>3.5115642139965613</v>
      </c>
      <c r="CU20" s="122" t="str">
        <f t="shared" si="55"/>
        <v>#20 Erica Martinsen</v>
      </c>
      <c r="CV20" s="118">
        <f t="shared" si="56"/>
        <v>0.60499999999999998</v>
      </c>
      <c r="CW20" s="119">
        <f t="shared" si="57"/>
        <v>-0.33</v>
      </c>
      <c r="CX20" s="119">
        <f t="shared" si="57"/>
        <v>-0.1452</v>
      </c>
      <c r="CY20" s="118">
        <f t="shared" si="58"/>
        <v>0.47699999999999998</v>
      </c>
      <c r="CZ20" s="118">
        <f t="shared" si="58"/>
        <v>0.47599999999999998</v>
      </c>
      <c r="DA20" s="118">
        <f t="shared" si="58"/>
        <v>-0.66542739926300265</v>
      </c>
      <c r="DB20" s="118">
        <f t="shared" si="58"/>
        <v>0.55351603477098188</v>
      </c>
      <c r="DC20" s="118">
        <f t="shared" si="58"/>
        <v>-5.0673627585658201E-2</v>
      </c>
      <c r="DD20" s="118">
        <f t="shared" si="58"/>
        <v>0</v>
      </c>
      <c r="DE20" s="118">
        <f t="shared" si="58"/>
        <v>0.21037295615106039</v>
      </c>
      <c r="DF20" s="118">
        <f t="shared" si="58"/>
        <v>0.5458699447618296</v>
      </c>
      <c r="DG20" s="118">
        <f t="shared" si="58"/>
        <v>-0.439</v>
      </c>
      <c r="DH20" s="115">
        <f t="shared" si="59"/>
        <v>7.2415510958366314</v>
      </c>
      <c r="DI20" s="115">
        <f t="shared" si="60"/>
        <v>-3.3647395317679907E-2</v>
      </c>
      <c r="DJ20" s="115">
        <f t="shared" si="61"/>
        <v>0.32844015269003796</v>
      </c>
      <c r="DK20" s="115">
        <f t="shared" si="62"/>
        <v>-1.0267678959570088</v>
      </c>
      <c r="DL20" s="120">
        <f t="shared" si="63"/>
        <v>-1.5893285547948617</v>
      </c>
      <c r="DM20" s="121">
        <f t="shared" si="64"/>
        <v>4.920247402457119</v>
      </c>
      <c r="DN20" s="111">
        <f t="shared" si="65"/>
        <v>0.34870797443734375</v>
      </c>
      <c r="DO20" s="115">
        <f t="shared" si="66"/>
        <v>1.7157295054414241</v>
      </c>
      <c r="DP20" s="123" t="str">
        <f t="shared" si="67"/>
        <v>#20 Erica Martinsen (3rd)</v>
      </c>
      <c r="DQ20" s="124">
        <f t="shared" si="68"/>
        <v>2.1409557658482194</v>
      </c>
      <c r="DR20" s="124">
        <f t="shared" si="69"/>
        <v>1</v>
      </c>
      <c r="DS20" s="125">
        <f t="shared" si="70"/>
        <v>251</v>
      </c>
      <c r="DT20" s="124">
        <f t="shared" si="71"/>
        <v>14.764705882352942</v>
      </c>
      <c r="DU20" s="124">
        <f t="shared" si="72"/>
        <v>6.1689726300730054</v>
      </c>
      <c r="DV20" s="124">
        <f t="shared" si="73"/>
        <v>3.2619091276237686</v>
      </c>
      <c r="DW20" s="124">
        <f t="shared" si="74"/>
        <v>2.9070635024492368</v>
      </c>
      <c r="DX20" s="124">
        <f t="shared" si="75"/>
        <v>2.1511699501921706</v>
      </c>
      <c r="DY20" s="126">
        <f t="shared" si="88"/>
        <v>2.8485858990668582</v>
      </c>
      <c r="DZ20" s="127">
        <f t="shared" si="76"/>
        <v>11.952380952380953</v>
      </c>
      <c r="EA20" s="127">
        <f t="shared" si="77"/>
        <v>66.333333333333329</v>
      </c>
      <c r="EB20" s="127">
        <f t="shared" si="78"/>
        <v>-2.6583333333333332</v>
      </c>
      <c r="EC20" s="127">
        <f t="shared" si="79"/>
        <v>4.3237689675542441</v>
      </c>
      <c r="ED20" s="29">
        <f t="shared" si="80"/>
        <v>2.0243794535371475</v>
      </c>
      <c r="EE20" s="29">
        <f t="shared" si="81"/>
        <v>2.2993895140170966</v>
      </c>
    </row>
    <row r="21" spans="1:135" ht="14" x14ac:dyDescent="0.15">
      <c r="A21" s="105">
        <v>8</v>
      </c>
      <c r="B21" s="194" t="s">
        <v>778</v>
      </c>
      <c r="C21" s="193">
        <v>21</v>
      </c>
      <c r="D21" s="194">
        <v>8</v>
      </c>
      <c r="E21" s="193"/>
      <c r="F21" s="194">
        <v>43</v>
      </c>
      <c r="G21" s="135">
        <v>2</v>
      </c>
      <c r="H21" s="135">
        <v>2</v>
      </c>
      <c r="I21" s="135">
        <v>0.182</v>
      </c>
      <c r="J21" s="135">
        <v>0</v>
      </c>
      <c r="K21" s="135">
        <v>1</v>
      </c>
      <c r="L21" s="135">
        <v>0</v>
      </c>
      <c r="M21" s="135">
        <v>2</v>
      </c>
      <c r="N21" s="135">
        <v>10</v>
      </c>
      <c r="O21" s="135">
        <v>0.2</v>
      </c>
      <c r="P21" s="135"/>
      <c r="Q21" s="135">
        <v>0</v>
      </c>
      <c r="R21" s="135">
        <v>0</v>
      </c>
      <c r="S21" s="135" t="s">
        <v>676</v>
      </c>
      <c r="T21" s="135">
        <v>2</v>
      </c>
      <c r="U21" s="135">
        <v>4</v>
      </c>
      <c r="V21" s="128">
        <v>6</v>
      </c>
      <c r="W21" s="135">
        <v>1</v>
      </c>
      <c r="X21" s="135">
        <v>0</v>
      </c>
      <c r="Y21" s="135">
        <v>0</v>
      </c>
      <c r="Z21" s="135">
        <v>1</v>
      </c>
      <c r="AA21" s="135">
        <v>1</v>
      </c>
      <c r="AB21" s="135">
        <v>4</v>
      </c>
      <c r="AC21" s="107">
        <f t="shared" si="3"/>
        <v>2</v>
      </c>
      <c r="AD21" s="108">
        <f t="shared" si="4"/>
        <v>2</v>
      </c>
      <c r="AE21" s="4">
        <f t="shared" si="5"/>
        <v>1.9317585301837266</v>
      </c>
      <c r="AF21" s="107">
        <f t="shared" si="6"/>
        <v>91.49444444444444</v>
      </c>
      <c r="AG21" s="109">
        <f t="shared" si="7"/>
        <v>0.59175853018372671</v>
      </c>
      <c r="AH21" s="110">
        <f t="shared" si="8"/>
        <v>2.1113397014577133</v>
      </c>
      <c r="AI21" s="110">
        <f t="shared" si="9"/>
        <v>2.185925071346166</v>
      </c>
      <c r="AJ21" s="110">
        <f t="shared" si="10"/>
        <v>0</v>
      </c>
      <c r="AK21" s="110">
        <f t="shared" si="11"/>
        <v>0</v>
      </c>
      <c r="AL21" s="110">
        <f t="shared" si="12"/>
        <v>1.092962535673083</v>
      </c>
      <c r="AM21" s="110">
        <f t="shared" si="13"/>
        <v>1.092962535673083</v>
      </c>
      <c r="AN21" s="110">
        <f t="shared" si="14"/>
        <v>2.185925071346166</v>
      </c>
      <c r="AO21" s="110">
        <f t="shared" si="14"/>
        <v>4.371850142692332</v>
      </c>
      <c r="AP21" s="110">
        <f t="shared" si="14"/>
        <v>6.5577752140384966</v>
      </c>
      <c r="AQ21" s="110">
        <f t="shared" si="15"/>
        <v>0</v>
      </c>
      <c r="AR21" s="110">
        <f t="shared" si="15"/>
        <v>0</v>
      </c>
      <c r="AS21" s="110">
        <f t="shared" si="16"/>
        <v>1.092962535673083</v>
      </c>
      <c r="AT21" s="111">
        <f t="shared" si="17"/>
        <v>0.18096794468887492</v>
      </c>
      <c r="AU21" s="111">
        <f t="shared" si="18"/>
        <v>0</v>
      </c>
      <c r="AV21" s="111">
        <f t="shared" si="19"/>
        <v>4.9379158949029292E-2</v>
      </c>
      <c r="AW21" s="111">
        <f t="shared" si="20"/>
        <v>6.6426725729051297E-2</v>
      </c>
      <c r="AX21" s="111">
        <f t="shared" si="21"/>
        <v>0</v>
      </c>
      <c r="AY21" s="112">
        <f t="shared" si="22"/>
        <v>5.323377722076008E-2</v>
      </c>
      <c r="AZ21" s="113" t="str">
        <f t="shared" si="23"/>
        <v>SG</v>
      </c>
      <c r="BA21" s="114">
        <f t="shared" si="24"/>
        <v>2</v>
      </c>
      <c r="BB21" s="115">
        <f t="shared" si="25"/>
        <v>3.512250338212231</v>
      </c>
      <c r="BC21" s="115">
        <f t="shared" si="26"/>
        <v>2.6992125219690961</v>
      </c>
      <c r="BD21" s="115">
        <f t="shared" si="27"/>
        <v>2.6992125219690961</v>
      </c>
      <c r="BE21" s="129">
        <f t="shared" si="82"/>
        <v>3.0626479116405756</v>
      </c>
      <c r="BF21" s="115">
        <f t="shared" si="28"/>
        <v>2.6365646103285205</v>
      </c>
      <c r="BG21" s="115">
        <f t="shared" si="29"/>
        <v>2.6365646103285205</v>
      </c>
      <c r="BH21" s="129">
        <f t="shared" si="83"/>
        <v>3.0014461525764391</v>
      </c>
      <c r="BI21" s="115">
        <f t="shared" si="30"/>
        <v>2.6351184577520814</v>
      </c>
      <c r="BJ21" s="115">
        <f t="shared" si="31"/>
        <v>2.6351184577520814</v>
      </c>
      <c r="BK21" s="129">
        <f t="shared" si="84"/>
        <v>3.0000000000000004</v>
      </c>
      <c r="BL21" s="115">
        <f t="shared" si="32"/>
        <v>2.635118457752081</v>
      </c>
      <c r="BM21" s="115">
        <f t="shared" si="33"/>
        <v>2.635118457752081</v>
      </c>
      <c r="BN21" s="117">
        <f t="shared" si="34"/>
        <v>5.1039855424460372</v>
      </c>
      <c r="BO21" s="115">
        <f t="shared" si="35"/>
        <v>4.510444928227737</v>
      </c>
      <c r="BP21" s="115">
        <f t="shared" si="36"/>
        <v>4.510444928227737</v>
      </c>
      <c r="BQ21" s="129">
        <f t="shared" si="85"/>
        <v>3.1017224099108196</v>
      </c>
      <c r="BR21" s="115">
        <f t="shared" si="37"/>
        <v>4.4087225183169174</v>
      </c>
      <c r="BS21" s="115">
        <f t="shared" si="38"/>
        <v>4.4087225183169174</v>
      </c>
      <c r="BT21" s="129">
        <f t="shared" si="86"/>
        <v>3.0330458940470022</v>
      </c>
      <c r="BU21" s="115">
        <f t="shared" si="39"/>
        <v>4.3756766242699152</v>
      </c>
      <c r="BV21" s="115">
        <f t="shared" si="40"/>
        <v>4.3756766242699152</v>
      </c>
      <c r="BW21" s="129">
        <f t="shared" si="87"/>
        <v>3.009255421283517</v>
      </c>
      <c r="BX21" s="115">
        <f t="shared" si="41"/>
        <v>4.3664212029863982</v>
      </c>
      <c r="BY21" s="115">
        <f t="shared" si="42"/>
        <v>4.3664212029863982</v>
      </c>
      <c r="BZ21" s="57" t="str">
        <f t="shared" si="43"/>
        <v>#21 Kylie Horstmeyer</v>
      </c>
      <c r="CA21" s="118">
        <f t="shared" si="44"/>
        <v>0.85999999999999988</v>
      </c>
      <c r="CB21" s="119">
        <f t="shared" si="45"/>
        <v>-0.74515316616425187</v>
      </c>
      <c r="CC21" s="119">
        <f t="shared" si="45"/>
        <v>-0.32786739311227087</v>
      </c>
      <c r="CD21" s="118">
        <f t="shared" si="46"/>
        <v>0.38900000000000001</v>
      </c>
      <c r="CE21" s="118">
        <f t="shared" si="46"/>
        <v>0.76558594495486121</v>
      </c>
      <c r="CF21" s="118">
        <f t="shared" si="46"/>
        <v>-0.96399999999999997</v>
      </c>
      <c r="CG21" s="118">
        <f t="shared" si="46"/>
        <v>0.43640720656277521</v>
      </c>
      <c r="CH21" s="118">
        <f t="shared" si="46"/>
        <v>0.14257067493847131</v>
      </c>
      <c r="CI21" s="118">
        <f t="shared" si="46"/>
        <v>0</v>
      </c>
      <c r="CJ21" s="118">
        <f t="shared" si="46"/>
        <v>1.2214305591878747</v>
      </c>
      <c r="CK21" s="118">
        <f t="shared" si="46"/>
        <v>1.0719215205906754</v>
      </c>
      <c r="CL21" s="118">
        <f t="shared" si="46"/>
        <v>-0.36699999999999999</v>
      </c>
      <c r="CM21" s="115">
        <f t="shared" si="47"/>
        <v>0.18690315534221957</v>
      </c>
      <c r="CN21" s="115">
        <f t="shared" si="48"/>
        <v>-0.21685912871531343</v>
      </c>
      <c r="CO21" s="115">
        <f t="shared" si="49"/>
        <v>1.5772510797152133</v>
      </c>
      <c r="CP21" s="115">
        <f t="shared" si="50"/>
        <v>-0.40111725059202147</v>
      </c>
      <c r="CQ21" s="120">
        <f t="shared" si="51"/>
        <v>1.7459896577627354</v>
      </c>
      <c r="CR21" s="121">
        <f t="shared" si="52"/>
        <v>2.8921675135128333</v>
      </c>
      <c r="CS21" s="111">
        <f t="shared" si="53"/>
        <v>5.9738816337871634E-2</v>
      </c>
      <c r="CT21" s="115">
        <f t="shared" si="54"/>
        <v>0.17277466390810203</v>
      </c>
      <c r="CU21" s="122" t="str">
        <f t="shared" si="55"/>
        <v>#21 Kylie Horstmeyer</v>
      </c>
      <c r="CV21" s="118">
        <f t="shared" si="56"/>
        <v>0.60499999999999998</v>
      </c>
      <c r="CW21" s="119">
        <f t="shared" si="57"/>
        <v>-0.44950795270601712</v>
      </c>
      <c r="CX21" s="119">
        <f t="shared" si="57"/>
        <v>-0.19778349919064753</v>
      </c>
      <c r="CY21" s="118">
        <f t="shared" si="58"/>
        <v>0.47699999999999998</v>
      </c>
      <c r="CZ21" s="118">
        <f t="shared" si="58"/>
        <v>0.47599999999999998</v>
      </c>
      <c r="DA21" s="118">
        <f t="shared" si="58"/>
        <v>-0.70286022317472008</v>
      </c>
      <c r="DB21" s="118">
        <f t="shared" si="58"/>
        <v>0.53078455094340427</v>
      </c>
      <c r="DC21" s="118">
        <f t="shared" si="58"/>
        <v>-2.4112382895825644E-2</v>
      </c>
      <c r="DD21" s="118">
        <f t="shared" si="58"/>
        <v>0</v>
      </c>
      <c r="DE21" s="118">
        <f t="shared" si="58"/>
        <v>0.22482721488924837</v>
      </c>
      <c r="DF21" s="118">
        <f t="shared" si="58"/>
        <v>0.46828640213292327</v>
      </c>
      <c r="DG21" s="118">
        <f t="shared" si="58"/>
        <v>-0.43899999999999995</v>
      </c>
      <c r="DH21" s="115">
        <f t="shared" si="59"/>
        <v>0.29476981579234696</v>
      </c>
      <c r="DI21" s="115">
        <f t="shared" si="60"/>
        <v>-0.24794972476440358</v>
      </c>
      <c r="DJ21" s="115">
        <f t="shared" si="61"/>
        <v>1.0548395327866362</v>
      </c>
      <c r="DK21" s="115">
        <f t="shared" si="62"/>
        <v>-0.47981055316048338</v>
      </c>
      <c r="DL21" s="120">
        <f t="shared" si="63"/>
        <v>0.27777668791566806</v>
      </c>
      <c r="DM21" s="121">
        <f t="shared" si="64"/>
        <v>0.89962575856976446</v>
      </c>
      <c r="DN21" s="111">
        <f t="shared" si="65"/>
        <v>5.9738816337871634E-2</v>
      </c>
      <c r="DO21" s="115">
        <f t="shared" si="66"/>
        <v>5.3742577964017609E-2</v>
      </c>
      <c r="DP21" s="123" t="str">
        <f t="shared" si="67"/>
        <v>#21 Kylie Horstmeyer (2nd)</v>
      </c>
      <c r="DQ21" s="124">
        <f t="shared" si="68"/>
        <v>2.635118457752081</v>
      </c>
      <c r="DR21" s="124">
        <f t="shared" si="69"/>
        <v>4.3664212029863982</v>
      </c>
      <c r="DS21" s="125">
        <f t="shared" si="70"/>
        <v>43</v>
      </c>
      <c r="DT21" s="124">
        <f t="shared" si="71"/>
        <v>5.375</v>
      </c>
      <c r="DU21" s="124">
        <f t="shared" si="72"/>
        <v>-1.0090746820505139</v>
      </c>
      <c r="DV21" s="124">
        <f t="shared" si="73"/>
        <v>-0.75871251626358571</v>
      </c>
      <c r="DW21" s="124">
        <f t="shared" si="74"/>
        <v>-0.25036216578692816</v>
      </c>
      <c r="DX21" s="124">
        <f t="shared" si="75"/>
        <v>-6.0280927102211862E-2</v>
      </c>
      <c r="DY21" s="126">
        <f t="shared" si="88"/>
        <v>5.9196705573531405E-2</v>
      </c>
      <c r="DZ21" s="127">
        <f t="shared" si="76"/>
        <v>3.5833333333333335</v>
      </c>
      <c r="EA21" s="127">
        <f t="shared" si="77"/>
        <v>135.66666666666666</v>
      </c>
      <c r="EB21" s="127">
        <f t="shared" si="78"/>
        <v>-4.1229166666666668</v>
      </c>
      <c r="EC21" s="127">
        <f t="shared" si="79"/>
        <v>-3.3735032039512123</v>
      </c>
      <c r="ED21" s="29">
        <f t="shared" si="80"/>
        <v>-3.3132481304689105</v>
      </c>
      <c r="EE21" s="29">
        <f t="shared" si="81"/>
        <v>-6.0255073482301746E-2</v>
      </c>
    </row>
    <row r="22" spans="1:135" ht="14" x14ac:dyDescent="0.15">
      <c r="A22" s="105">
        <v>9</v>
      </c>
      <c r="B22" s="194" t="s">
        <v>779</v>
      </c>
      <c r="C22" s="193">
        <v>21</v>
      </c>
      <c r="D22" s="194">
        <v>16</v>
      </c>
      <c r="E22" s="193"/>
      <c r="F22" s="194">
        <v>498</v>
      </c>
      <c r="G22" s="135">
        <v>58</v>
      </c>
      <c r="H22" s="135">
        <v>58</v>
      </c>
      <c r="I22" s="135">
        <v>0.38200000000000001</v>
      </c>
      <c r="J22" s="135">
        <v>16</v>
      </c>
      <c r="K22" s="135">
        <v>45</v>
      </c>
      <c r="L22" s="135">
        <v>0.35599999999999998</v>
      </c>
      <c r="M22" s="135">
        <v>42</v>
      </c>
      <c r="N22" s="135">
        <v>107</v>
      </c>
      <c r="O22" s="135">
        <v>0.39200000000000002</v>
      </c>
      <c r="P22" s="135"/>
      <c r="Q22" s="135">
        <v>32</v>
      </c>
      <c r="R22" s="135">
        <v>42</v>
      </c>
      <c r="S22" s="135">
        <v>0.76200000000000001</v>
      </c>
      <c r="T22" s="135">
        <v>22</v>
      </c>
      <c r="U22" s="135">
        <v>36</v>
      </c>
      <c r="V22" s="128">
        <v>58</v>
      </c>
      <c r="W22" s="135">
        <v>65</v>
      </c>
      <c r="X22" s="135">
        <v>52</v>
      </c>
      <c r="Y22" s="135">
        <v>7</v>
      </c>
      <c r="Z22" s="135">
        <v>39</v>
      </c>
      <c r="AA22" s="135">
        <v>56</v>
      </c>
      <c r="AB22" s="135">
        <v>164</v>
      </c>
      <c r="AC22" s="107">
        <f t="shared" si="3"/>
        <v>76.48</v>
      </c>
      <c r="AD22" s="108">
        <f t="shared" si="4"/>
        <v>2.1443514644351462</v>
      </c>
      <c r="AE22" s="4">
        <f t="shared" si="5"/>
        <v>84.910446194225699</v>
      </c>
      <c r="AF22" s="107">
        <f t="shared" si="6"/>
        <v>1059.6333333333334</v>
      </c>
      <c r="AG22" s="109">
        <f t="shared" si="7"/>
        <v>33.668846194225694</v>
      </c>
      <c r="AH22" s="110">
        <f t="shared" si="8"/>
        <v>8.0131913109150048</v>
      </c>
      <c r="AI22" s="110">
        <f t="shared" si="9"/>
        <v>5.4735914939129877</v>
      </c>
      <c r="AJ22" s="110">
        <f t="shared" si="10"/>
        <v>3.9636352197300946</v>
      </c>
      <c r="AK22" s="110">
        <f t="shared" si="11"/>
        <v>1.5099562741828934</v>
      </c>
      <c r="AL22" s="110">
        <f t="shared" si="12"/>
        <v>6.1341973638680036</v>
      </c>
      <c r="AM22" s="110">
        <f t="shared" si="13"/>
        <v>3.6805184183208022</v>
      </c>
      <c r="AN22" s="110">
        <f t="shared" si="14"/>
        <v>2.0761898770014784</v>
      </c>
      <c r="AO22" s="110">
        <f t="shared" si="14"/>
        <v>3.3974016169115098</v>
      </c>
      <c r="AP22" s="110">
        <f t="shared" si="14"/>
        <v>5.4735914939129877</v>
      </c>
      <c r="AQ22" s="110">
        <f t="shared" si="15"/>
        <v>4.9073578910944038</v>
      </c>
      <c r="AR22" s="110">
        <f t="shared" si="15"/>
        <v>0.6606058699550158</v>
      </c>
      <c r="AS22" s="110">
        <f t="shared" si="16"/>
        <v>5.2848469596401264</v>
      </c>
      <c r="AT22" s="111">
        <f t="shared" si="17"/>
        <v>0.15104888020550669</v>
      </c>
      <c r="AU22" s="111">
        <f t="shared" si="18"/>
        <v>0.31713012387101147</v>
      </c>
      <c r="AV22" s="111">
        <f t="shared" si="19"/>
        <v>0.23876508985795689</v>
      </c>
      <c r="AW22" s="111">
        <f t="shared" si="20"/>
        <v>0.37281666347931408</v>
      </c>
      <c r="AX22" s="111">
        <f t="shared" si="21"/>
        <v>0.28907630522088351</v>
      </c>
      <c r="AY22" s="112">
        <f t="shared" si="22"/>
        <v>0.26152312814452716</v>
      </c>
      <c r="AZ22" s="113" t="str">
        <f t="shared" si="23"/>
        <v>PG</v>
      </c>
      <c r="BA22" s="114">
        <f t="shared" si="24"/>
        <v>1</v>
      </c>
      <c r="BB22" s="115">
        <f t="shared" si="25"/>
        <v>2.0508133316961095</v>
      </c>
      <c r="BC22" s="115">
        <f t="shared" si="26"/>
        <v>1.9549362028917199</v>
      </c>
      <c r="BD22" s="115">
        <f t="shared" si="27"/>
        <v>1.9549362028917199</v>
      </c>
      <c r="BE22" s="129">
        <f t="shared" si="82"/>
        <v>3.0626479116405756</v>
      </c>
      <c r="BF22" s="115">
        <f t="shared" si="28"/>
        <v>1.8922882912511443</v>
      </c>
      <c r="BG22" s="115">
        <f t="shared" si="29"/>
        <v>1.8922882912511443</v>
      </c>
      <c r="BH22" s="129">
        <f t="shared" si="83"/>
        <v>3.0014461525764391</v>
      </c>
      <c r="BI22" s="115">
        <f t="shared" si="30"/>
        <v>1.8908421386747052</v>
      </c>
      <c r="BJ22" s="115">
        <f t="shared" si="31"/>
        <v>1.8908421386747052</v>
      </c>
      <c r="BK22" s="129">
        <f t="shared" si="84"/>
        <v>3.0000000000000004</v>
      </c>
      <c r="BL22" s="115">
        <f t="shared" si="32"/>
        <v>1.8908421386747047</v>
      </c>
      <c r="BM22" s="115">
        <f t="shared" si="33"/>
        <v>1.8908421386747047</v>
      </c>
      <c r="BN22" s="117">
        <f t="shared" si="34"/>
        <v>1.289421088656133</v>
      </c>
      <c r="BO22" s="115">
        <f t="shared" si="35"/>
        <v>1.5367366827568507</v>
      </c>
      <c r="BP22" s="115">
        <f t="shared" si="36"/>
        <v>1.5367366827568507</v>
      </c>
      <c r="BQ22" s="129">
        <f t="shared" si="85"/>
        <v>3.1017224099108196</v>
      </c>
      <c r="BR22" s="115">
        <f t="shared" si="37"/>
        <v>1.4350142728460311</v>
      </c>
      <c r="BS22" s="115">
        <f t="shared" si="38"/>
        <v>1.4350142728460311</v>
      </c>
      <c r="BT22" s="129">
        <f t="shared" si="86"/>
        <v>3.0330458940470022</v>
      </c>
      <c r="BU22" s="115">
        <f t="shared" si="39"/>
        <v>1.4019683787990289</v>
      </c>
      <c r="BV22" s="115">
        <f t="shared" si="40"/>
        <v>1.4019683787990289</v>
      </c>
      <c r="BW22" s="129">
        <f t="shared" si="87"/>
        <v>3.009255421283517</v>
      </c>
      <c r="BX22" s="115">
        <f t="shared" si="41"/>
        <v>1.3927129575155119</v>
      </c>
      <c r="BY22" s="115">
        <f t="shared" si="42"/>
        <v>1.3927129575155119</v>
      </c>
      <c r="BZ22" s="57" t="str">
        <f t="shared" si="43"/>
        <v>#23 Jordyn Edwards</v>
      </c>
      <c r="CA22" s="118">
        <f t="shared" si="44"/>
        <v>0.8600000000000001</v>
      </c>
      <c r="CB22" s="119">
        <f t="shared" si="45"/>
        <v>-0.58159921266335324</v>
      </c>
      <c r="CC22" s="119">
        <f t="shared" si="45"/>
        <v>-0.25590365357187544</v>
      </c>
      <c r="CD22" s="118">
        <f t="shared" si="46"/>
        <v>0.38900000000000001</v>
      </c>
      <c r="CE22" s="118">
        <f t="shared" si="46"/>
        <v>0.68111058273957892</v>
      </c>
      <c r="CF22" s="118">
        <f t="shared" si="46"/>
        <v>-0.96399999999999997</v>
      </c>
      <c r="CG22" s="118">
        <f t="shared" si="46"/>
        <v>0.51678904902313183</v>
      </c>
      <c r="CH22" s="118">
        <f t="shared" si="46"/>
        <v>0.13047618475346395</v>
      </c>
      <c r="CI22" s="118">
        <f t="shared" si="46"/>
        <v>0</v>
      </c>
      <c r="CJ22" s="118">
        <f t="shared" si="46"/>
        <v>1.288601496984608</v>
      </c>
      <c r="CK22" s="118">
        <f t="shared" si="46"/>
        <v>1.1880286263667461</v>
      </c>
      <c r="CL22" s="118">
        <f t="shared" si="46"/>
        <v>-0.36699999999999999</v>
      </c>
      <c r="CM22" s="115">
        <f t="shared" si="47"/>
        <v>3.2809722805883346</v>
      </c>
      <c r="CN22" s="115">
        <f t="shared" si="48"/>
        <v>0.63004698588247132</v>
      </c>
      <c r="CO22" s="115">
        <f t="shared" si="49"/>
        <v>1.5162321931769105</v>
      </c>
      <c r="CP22" s="115">
        <f t="shared" si="50"/>
        <v>5.1689085747680181</v>
      </c>
      <c r="CQ22" s="120">
        <f t="shared" si="51"/>
        <v>-2.6829526932080308</v>
      </c>
      <c r="CR22" s="121">
        <f t="shared" si="52"/>
        <v>7.9132073412077046</v>
      </c>
      <c r="CS22" s="111">
        <f t="shared" si="53"/>
        <v>0.69185884968046685</v>
      </c>
      <c r="CT22" s="115">
        <f t="shared" si="54"/>
        <v>5.4748225283709884</v>
      </c>
      <c r="CU22" s="122" t="str">
        <f t="shared" si="55"/>
        <v>#23 Jordyn Edwards</v>
      </c>
      <c r="CV22" s="118">
        <f t="shared" si="56"/>
        <v>0.60499999999999998</v>
      </c>
      <c r="CW22" s="119">
        <f t="shared" si="57"/>
        <v>-0.34394130999180073</v>
      </c>
      <c r="CX22" s="119">
        <f t="shared" si="57"/>
        <v>-0.15133417639639229</v>
      </c>
      <c r="CY22" s="118">
        <f t="shared" si="58"/>
        <v>0.47699999999999998</v>
      </c>
      <c r="CZ22" s="118">
        <f t="shared" si="58"/>
        <v>0.47599999999999998</v>
      </c>
      <c r="DA22" s="118">
        <f t="shared" si="58"/>
        <v>-0.64648129200460891</v>
      </c>
      <c r="DB22" s="118">
        <f t="shared" si="58"/>
        <v>0.56502126162096356</v>
      </c>
      <c r="DC22" s="118">
        <f t="shared" si="58"/>
        <v>-6.4117235046234622E-2</v>
      </c>
      <c r="DD22" s="118">
        <f t="shared" si="58"/>
        <v>0</v>
      </c>
      <c r="DE22" s="118">
        <f t="shared" si="58"/>
        <v>0.20305713255623509</v>
      </c>
      <c r="DF22" s="118">
        <f t="shared" si="58"/>
        <v>0.58513778422807139</v>
      </c>
      <c r="DG22" s="118">
        <f t="shared" si="58"/>
        <v>-0.43899999999999995</v>
      </c>
      <c r="DH22" s="115">
        <f t="shared" si="59"/>
        <v>3.08580218559882</v>
      </c>
      <c r="DI22" s="115">
        <f t="shared" si="60"/>
        <v>0.54049164287837748</v>
      </c>
      <c r="DJ22" s="115">
        <f t="shared" si="61"/>
        <v>0.95525942565007571</v>
      </c>
      <c r="DK22" s="115">
        <f t="shared" si="62"/>
        <v>-0.93702833849563749</v>
      </c>
      <c r="DL22" s="120">
        <f t="shared" si="63"/>
        <v>-1.6328084525335056</v>
      </c>
      <c r="DM22" s="121">
        <f t="shared" si="64"/>
        <v>2.0117164630981303</v>
      </c>
      <c r="DN22" s="111">
        <f t="shared" si="65"/>
        <v>0.69185884968046685</v>
      </c>
      <c r="DO22" s="115">
        <f t="shared" si="66"/>
        <v>1.3918238380423298</v>
      </c>
      <c r="DP22" s="123" t="str">
        <f t="shared" si="67"/>
        <v>#23 Jordyn Edwards (1st)</v>
      </c>
      <c r="DQ22" s="124">
        <f t="shared" si="68"/>
        <v>1.8908421386747047</v>
      </c>
      <c r="DR22" s="124">
        <f t="shared" si="69"/>
        <v>1.3927129575155119</v>
      </c>
      <c r="DS22" s="125">
        <f t="shared" si="70"/>
        <v>498</v>
      </c>
      <c r="DT22" s="124">
        <f t="shared" si="71"/>
        <v>31.125</v>
      </c>
      <c r="DU22" s="124">
        <f t="shared" si="72"/>
        <v>4.011965145644357</v>
      </c>
      <c r="DV22" s="124">
        <f t="shared" si="73"/>
        <v>0.35337818826478018</v>
      </c>
      <c r="DW22" s="124">
        <f t="shared" si="74"/>
        <v>3.6585869573795771</v>
      </c>
      <c r="DX22" s="124">
        <f t="shared" si="75"/>
        <v>2.7757135906236314</v>
      </c>
      <c r="DY22" s="126">
        <f t="shared" si="88"/>
        <v>4.1594312899845649</v>
      </c>
      <c r="DZ22" s="127">
        <f t="shared" si="76"/>
        <v>24.9</v>
      </c>
      <c r="EA22" s="127">
        <f t="shared" si="77"/>
        <v>0</v>
      </c>
      <c r="EB22" s="127">
        <f t="shared" si="78"/>
        <v>-0.39250000000000096</v>
      </c>
      <c r="EC22" s="127">
        <f t="shared" si="79"/>
        <v>4.011965145644357</v>
      </c>
      <c r="ED22" s="29">
        <f t="shared" si="80"/>
        <v>0.35337818826478018</v>
      </c>
      <c r="EE22" s="29">
        <f t="shared" si="81"/>
        <v>3.6585869573795771</v>
      </c>
    </row>
    <row r="23" spans="1:135" ht="14" x14ac:dyDescent="0.15">
      <c r="A23" s="105">
        <v>10</v>
      </c>
      <c r="B23" s="194" t="s">
        <v>780</v>
      </c>
      <c r="C23" s="193">
        <v>21</v>
      </c>
      <c r="D23" s="194">
        <v>16</v>
      </c>
      <c r="E23" s="193"/>
      <c r="F23" s="194">
        <v>82</v>
      </c>
      <c r="G23" s="135">
        <v>8</v>
      </c>
      <c r="H23" s="135">
        <v>8</v>
      </c>
      <c r="I23" s="135">
        <v>0.5</v>
      </c>
      <c r="J23" s="135">
        <v>0</v>
      </c>
      <c r="K23" s="135">
        <v>0</v>
      </c>
      <c r="L23" s="135"/>
      <c r="M23" s="135">
        <v>8</v>
      </c>
      <c r="N23" s="135">
        <v>16</v>
      </c>
      <c r="O23" s="135">
        <v>0.5</v>
      </c>
      <c r="P23" s="135"/>
      <c r="Q23" s="135">
        <v>2</v>
      </c>
      <c r="R23" s="135">
        <v>2</v>
      </c>
      <c r="S23" s="135">
        <v>1</v>
      </c>
      <c r="T23" s="135">
        <v>5</v>
      </c>
      <c r="U23" s="135">
        <v>11</v>
      </c>
      <c r="V23" s="128">
        <v>16</v>
      </c>
      <c r="W23" s="135">
        <v>3</v>
      </c>
      <c r="X23" s="135">
        <v>2</v>
      </c>
      <c r="Y23" s="135">
        <v>1</v>
      </c>
      <c r="Z23" s="135">
        <v>5</v>
      </c>
      <c r="AA23" s="135">
        <v>4</v>
      </c>
      <c r="AB23" s="135">
        <v>18</v>
      </c>
      <c r="AC23" s="107">
        <f t="shared" si="3"/>
        <v>8.8800000000000008</v>
      </c>
      <c r="AD23" s="108">
        <f t="shared" si="4"/>
        <v>2.0270270270270268</v>
      </c>
      <c r="AE23" s="4">
        <f t="shared" si="5"/>
        <v>8.8170078740157436</v>
      </c>
      <c r="AF23" s="107">
        <f t="shared" si="6"/>
        <v>174.47777777777779</v>
      </c>
      <c r="AG23" s="109">
        <f t="shared" si="7"/>
        <v>2.8674078740157443</v>
      </c>
      <c r="AH23" s="110">
        <f t="shared" si="8"/>
        <v>5.0533701118347887</v>
      </c>
      <c r="AI23" s="110">
        <f t="shared" si="9"/>
        <v>4.5851111252626886</v>
      </c>
      <c r="AJ23" s="110">
        <f t="shared" si="10"/>
        <v>1.1462777813156722</v>
      </c>
      <c r="AK23" s="110">
        <f t="shared" si="11"/>
        <v>0</v>
      </c>
      <c r="AL23" s="110">
        <f t="shared" si="12"/>
        <v>1.719416671973508</v>
      </c>
      <c r="AM23" s="110">
        <f t="shared" si="13"/>
        <v>2.8656944532891804</v>
      </c>
      <c r="AN23" s="110">
        <f t="shared" si="14"/>
        <v>2.8656944532891804</v>
      </c>
      <c r="AO23" s="110">
        <f t="shared" si="14"/>
        <v>6.3045277972361964</v>
      </c>
      <c r="AP23" s="110">
        <f t="shared" si="14"/>
        <v>9.1702222505253772</v>
      </c>
      <c r="AQ23" s="110">
        <f t="shared" si="15"/>
        <v>1.1462777813156722</v>
      </c>
      <c r="AR23" s="110">
        <f t="shared" si="15"/>
        <v>0.57313889065783608</v>
      </c>
      <c r="AS23" s="110">
        <f t="shared" si="16"/>
        <v>2.2925555626313443</v>
      </c>
      <c r="AT23" s="111">
        <f t="shared" si="17"/>
        <v>0.25306086574379255</v>
      </c>
      <c r="AU23" s="111">
        <f t="shared" si="18"/>
        <v>7.4076361016774714E-2</v>
      </c>
      <c r="AV23" s="111">
        <f t="shared" si="19"/>
        <v>0.10357579681991511</v>
      </c>
      <c r="AW23" s="111">
        <f t="shared" si="20"/>
        <v>0.10450058072009291</v>
      </c>
      <c r="AX23" s="111">
        <f t="shared" si="21"/>
        <v>0.25080139372822297</v>
      </c>
      <c r="AY23" s="112">
        <f t="shared" si="22"/>
        <v>0.13526543468127245</v>
      </c>
      <c r="AZ23" s="113" t="str">
        <f t="shared" si="23"/>
        <v>PF</v>
      </c>
      <c r="BA23" s="114">
        <f t="shared" si="24"/>
        <v>4</v>
      </c>
      <c r="BB23" s="115">
        <f t="shared" si="25"/>
        <v>4.2901526489637032</v>
      </c>
      <c r="BC23" s="115">
        <f t="shared" si="26"/>
        <v>4.1802463425380587</v>
      </c>
      <c r="BD23" s="115">
        <f t="shared" si="27"/>
        <v>4.1802463425380587</v>
      </c>
      <c r="BE23" s="129">
        <f t="shared" si="82"/>
        <v>3.0626479116405756</v>
      </c>
      <c r="BF23" s="115">
        <f t="shared" si="28"/>
        <v>4.1175984308974831</v>
      </c>
      <c r="BG23" s="115">
        <f t="shared" si="29"/>
        <v>4.1175984308974831</v>
      </c>
      <c r="BH23" s="129">
        <f t="shared" si="83"/>
        <v>3.0014461525764391</v>
      </c>
      <c r="BI23" s="115">
        <f t="shared" si="30"/>
        <v>4.116152278321044</v>
      </c>
      <c r="BJ23" s="115">
        <f t="shared" si="31"/>
        <v>4.116152278321044</v>
      </c>
      <c r="BK23" s="129">
        <f t="shared" si="84"/>
        <v>3.0000000000000004</v>
      </c>
      <c r="BL23" s="115">
        <f t="shared" si="32"/>
        <v>4.116152278321044</v>
      </c>
      <c r="BM23" s="115">
        <f t="shared" si="33"/>
        <v>4.116152278321044</v>
      </c>
      <c r="BN23" s="117">
        <f t="shared" si="34"/>
        <v>4.150227542629171</v>
      </c>
      <c r="BO23" s="115">
        <f t="shared" si="35"/>
        <v>4.0933231704211517</v>
      </c>
      <c r="BP23" s="115">
        <f t="shared" si="36"/>
        <v>4.0933231704211517</v>
      </c>
      <c r="BQ23" s="129">
        <f t="shared" si="85"/>
        <v>3.1017224099108196</v>
      </c>
      <c r="BR23" s="115">
        <f t="shared" si="37"/>
        <v>3.9916007605103321</v>
      </c>
      <c r="BS23" s="115">
        <f t="shared" si="38"/>
        <v>3.9916007605103321</v>
      </c>
      <c r="BT23" s="129">
        <f t="shared" si="86"/>
        <v>3.0330458940470022</v>
      </c>
      <c r="BU23" s="115">
        <f t="shared" si="39"/>
        <v>3.9585548664633299</v>
      </c>
      <c r="BV23" s="115">
        <f t="shared" si="40"/>
        <v>3.9585548664633299</v>
      </c>
      <c r="BW23" s="129">
        <f t="shared" si="87"/>
        <v>3.009255421283517</v>
      </c>
      <c r="BX23" s="115">
        <f t="shared" si="41"/>
        <v>3.9492994451798129</v>
      </c>
      <c r="BY23" s="115">
        <f t="shared" si="42"/>
        <v>3.9492994451798129</v>
      </c>
      <c r="BZ23" s="57" t="str">
        <f t="shared" si="43"/>
        <v>#25 Nicole Blakes</v>
      </c>
      <c r="CA23" s="118">
        <f t="shared" si="44"/>
        <v>0.8600000000000001</v>
      </c>
      <c r="CB23" s="119">
        <f t="shared" si="45"/>
        <v>-0.72221146948488968</v>
      </c>
      <c r="CC23" s="119">
        <f t="shared" si="45"/>
        <v>-0.31777304657335148</v>
      </c>
      <c r="CD23" s="118">
        <f t="shared" si="46"/>
        <v>0.38900000000000001</v>
      </c>
      <c r="CE23" s="118">
        <f t="shared" si="46"/>
        <v>0.93368328358943853</v>
      </c>
      <c r="CF23" s="118">
        <f t="shared" si="46"/>
        <v>-0.96399999999999997</v>
      </c>
      <c r="CG23" s="118">
        <f t="shared" si="46"/>
        <v>0.27645555394132726</v>
      </c>
      <c r="CH23" s="118">
        <f t="shared" si="46"/>
        <v>0.16663747452271696</v>
      </c>
      <c r="CI23" s="118">
        <f t="shared" si="46"/>
        <v>0</v>
      </c>
      <c r="CJ23" s="118">
        <f t="shared" si="46"/>
        <v>1.0877672568815258</v>
      </c>
      <c r="CK23" s="118">
        <f t="shared" si="46"/>
        <v>0.84088024458191712</v>
      </c>
      <c r="CL23" s="118">
        <f t="shared" si="46"/>
        <v>-0.36699999999999999</v>
      </c>
      <c r="CM23" s="115">
        <f t="shared" si="47"/>
        <v>0.67022226986241318</v>
      </c>
      <c r="CN23" s="115">
        <f t="shared" si="48"/>
        <v>-1.1571388488241201</v>
      </c>
      <c r="CO23" s="115">
        <f t="shared" si="49"/>
        <v>1.8428077377003569</v>
      </c>
      <c r="CP23" s="115">
        <f t="shared" si="50"/>
        <v>0.88745671687605665</v>
      </c>
      <c r="CQ23" s="120">
        <f t="shared" si="51"/>
        <v>1.3166783304644005</v>
      </c>
      <c r="CR23" s="121">
        <f t="shared" si="52"/>
        <v>3.5600262060791072</v>
      </c>
      <c r="CS23" s="111">
        <f t="shared" si="53"/>
        <v>0.11392053348152265</v>
      </c>
      <c r="CT23" s="115">
        <f t="shared" si="54"/>
        <v>0.40556008460473297</v>
      </c>
      <c r="CU23" s="122" t="str">
        <f t="shared" si="55"/>
        <v>#25 Nicole Blakes</v>
      </c>
      <c r="CV23" s="118">
        <f t="shared" si="56"/>
        <v>0.60499999999999998</v>
      </c>
      <c r="CW23" s="119">
        <f t="shared" si="57"/>
        <v>-0.43470013030388333</v>
      </c>
      <c r="CX23" s="119">
        <f t="shared" si="57"/>
        <v>-0.19126805733370866</v>
      </c>
      <c r="CY23" s="118">
        <f t="shared" si="58"/>
        <v>0.47699999999999998</v>
      </c>
      <c r="CZ23" s="118">
        <f t="shared" si="58"/>
        <v>0.47599999999999998</v>
      </c>
      <c r="DA23" s="118">
        <f t="shared" si="58"/>
        <v>-0.81504853508281916</v>
      </c>
      <c r="DB23" s="118">
        <f t="shared" si="58"/>
        <v>0.46265699519723191</v>
      </c>
      <c r="DC23" s="118">
        <f t="shared" si="58"/>
        <v>5.5493184959756116E-2</v>
      </c>
      <c r="DD23" s="118">
        <f t="shared" si="58"/>
        <v>0</v>
      </c>
      <c r="DE23" s="118">
        <f t="shared" si="58"/>
        <v>0.26814745414089053</v>
      </c>
      <c r="DF23" s="118">
        <f t="shared" si="58"/>
        <v>0.23576409230359607</v>
      </c>
      <c r="DG23" s="118">
        <f t="shared" si="58"/>
        <v>-0.439</v>
      </c>
      <c r="DH23" s="115">
        <f t="shared" si="59"/>
        <v>0.84489418965352869</v>
      </c>
      <c r="DI23" s="115">
        <f t="shared" si="60"/>
        <v>-1.5172377302889171</v>
      </c>
      <c r="DJ23" s="115">
        <f t="shared" si="61"/>
        <v>1.6756919120480986</v>
      </c>
      <c r="DK23" s="115">
        <f t="shared" si="62"/>
        <v>-0.56393485287725964</v>
      </c>
      <c r="DL23" s="120">
        <f t="shared" si="63"/>
        <v>0.40819876142731953</v>
      </c>
      <c r="DM23" s="121">
        <f t="shared" si="64"/>
        <v>0.84761227996277011</v>
      </c>
      <c r="DN23" s="111">
        <f t="shared" si="65"/>
        <v>0.11392053348152265</v>
      </c>
      <c r="DO23" s="115">
        <f t="shared" si="66"/>
        <v>9.6560443118848496E-2</v>
      </c>
      <c r="DP23" s="123" t="str">
        <f t="shared" si="67"/>
        <v>#25 Nicole Blakes (4th)</v>
      </c>
      <c r="DQ23" s="124">
        <f t="shared" si="68"/>
        <v>4.116152278321044</v>
      </c>
      <c r="DR23" s="124">
        <f t="shared" si="69"/>
        <v>3.9492994451798129</v>
      </c>
      <c r="DS23" s="125">
        <f t="shared" si="70"/>
        <v>82</v>
      </c>
      <c r="DT23" s="124">
        <f t="shared" si="71"/>
        <v>5.125</v>
      </c>
      <c r="DU23" s="124">
        <f t="shared" si="72"/>
        <v>-0.34121598948423992</v>
      </c>
      <c r="DV23" s="124">
        <f t="shared" si="73"/>
        <v>-0.81072599487058006</v>
      </c>
      <c r="DW23" s="124">
        <f t="shared" si="74"/>
        <v>0.46951000538634013</v>
      </c>
      <c r="DX23" s="124">
        <f t="shared" si="75"/>
        <v>-3.8871507554470233E-2</v>
      </c>
      <c r="DY23" s="126">
        <f t="shared" si="88"/>
        <v>0.18896955940857507</v>
      </c>
      <c r="DZ23" s="127">
        <f t="shared" si="76"/>
        <v>4.0999999999999996</v>
      </c>
      <c r="EA23" s="127">
        <f t="shared" si="77"/>
        <v>122.66666666666667</v>
      </c>
      <c r="EB23" s="127">
        <f t="shared" si="78"/>
        <v>-4.0324999999999998</v>
      </c>
      <c r="EC23" s="127">
        <f t="shared" si="79"/>
        <v>-2.553581650509972</v>
      </c>
      <c r="ED23" s="29">
        <f t="shared" si="80"/>
        <v>-2.741691522374857</v>
      </c>
      <c r="EE23" s="29">
        <f t="shared" si="81"/>
        <v>0.18810987186488504</v>
      </c>
    </row>
    <row r="24" spans="1:135" ht="14" x14ac:dyDescent="0.15">
      <c r="A24" s="105">
        <v>11</v>
      </c>
      <c r="B24" s="194" t="s">
        <v>781</v>
      </c>
      <c r="C24" s="193">
        <v>21</v>
      </c>
      <c r="D24" s="194">
        <v>17</v>
      </c>
      <c r="E24" s="193"/>
      <c r="F24" s="194">
        <v>360</v>
      </c>
      <c r="G24" s="135">
        <v>48</v>
      </c>
      <c r="H24" s="135">
        <v>48</v>
      </c>
      <c r="I24" s="135">
        <v>0.41399999999999998</v>
      </c>
      <c r="J24" s="135">
        <v>0</v>
      </c>
      <c r="K24" s="135">
        <v>0</v>
      </c>
      <c r="L24" s="135"/>
      <c r="M24" s="135">
        <v>48</v>
      </c>
      <c r="N24" s="135">
        <v>116</v>
      </c>
      <c r="O24" s="135">
        <v>0.41399999999999998</v>
      </c>
      <c r="P24" s="135"/>
      <c r="Q24" s="135">
        <v>20</v>
      </c>
      <c r="R24" s="135">
        <v>43</v>
      </c>
      <c r="S24" s="135">
        <v>0.46500000000000002</v>
      </c>
      <c r="T24" s="135">
        <v>24</v>
      </c>
      <c r="U24" s="135">
        <v>39</v>
      </c>
      <c r="V24" s="128">
        <v>63</v>
      </c>
      <c r="W24" s="135">
        <v>9</v>
      </c>
      <c r="X24" s="135">
        <v>12</v>
      </c>
      <c r="Y24" s="135">
        <v>8</v>
      </c>
      <c r="Z24" s="135">
        <v>26</v>
      </c>
      <c r="AA24" s="128">
        <v>47</v>
      </c>
      <c r="AB24" s="128">
        <v>116</v>
      </c>
      <c r="AC24" s="107">
        <f t="shared" si="3"/>
        <v>66.92</v>
      </c>
      <c r="AD24" s="108">
        <f t="shared" si="4"/>
        <v>1.7334130304841602</v>
      </c>
      <c r="AE24" s="4">
        <f t="shared" si="5"/>
        <v>46.796640419947494</v>
      </c>
      <c r="AF24" s="107">
        <f t="shared" si="6"/>
        <v>766</v>
      </c>
      <c r="AG24" s="109">
        <f t="shared" si="7"/>
        <v>1.9602404199474948</v>
      </c>
      <c r="AH24" s="110">
        <f t="shared" si="8"/>
        <v>6.1092219869383149</v>
      </c>
      <c r="AI24" s="110">
        <f t="shared" si="9"/>
        <v>6.2663185378590072</v>
      </c>
      <c r="AJ24" s="110">
        <f t="shared" si="10"/>
        <v>5.6135770234986948</v>
      </c>
      <c r="AK24" s="110">
        <f t="shared" si="11"/>
        <v>0</v>
      </c>
      <c r="AL24" s="110">
        <f t="shared" si="12"/>
        <v>1.1749347258485638</v>
      </c>
      <c r="AM24" s="110">
        <f t="shared" si="13"/>
        <v>3.3942558746736298</v>
      </c>
      <c r="AN24" s="110">
        <f t="shared" si="14"/>
        <v>3.1331592689295036</v>
      </c>
      <c r="AO24" s="110">
        <f t="shared" si="14"/>
        <v>5.0913838120104433</v>
      </c>
      <c r="AP24" s="110">
        <f t="shared" si="14"/>
        <v>8.2245430809399469</v>
      </c>
      <c r="AQ24" s="110">
        <f t="shared" si="15"/>
        <v>1.5665796344647518</v>
      </c>
      <c r="AR24" s="110">
        <f t="shared" si="15"/>
        <v>1.0443864229765014</v>
      </c>
      <c r="AS24" s="110">
        <f t="shared" si="16"/>
        <v>6.1357702349869454</v>
      </c>
      <c r="AT24" s="111">
        <f t="shared" si="17"/>
        <v>0.22696396396396396</v>
      </c>
      <c r="AU24" s="111">
        <f t="shared" si="18"/>
        <v>0.10123769338959211</v>
      </c>
      <c r="AV24" s="111">
        <f t="shared" si="19"/>
        <v>0.27720911176663388</v>
      </c>
      <c r="AW24" s="111">
        <f t="shared" si="20"/>
        <v>7.1408730158730144E-2</v>
      </c>
      <c r="AX24" s="111">
        <f t="shared" si="21"/>
        <v>0.45701587301587299</v>
      </c>
      <c r="AY24" s="112">
        <f t="shared" si="22"/>
        <v>2.1062894412519885E-2</v>
      </c>
      <c r="AZ24" s="113" t="str">
        <f t="shared" si="23"/>
        <v>PF</v>
      </c>
      <c r="BA24" s="114">
        <f t="shared" si="24"/>
        <v>4</v>
      </c>
      <c r="BB24" s="115">
        <f t="shared" si="25"/>
        <v>4.6294286114065626</v>
      </c>
      <c r="BC24" s="115">
        <f t="shared" si="26"/>
        <v>4.5526690246496644</v>
      </c>
      <c r="BD24" s="115">
        <f t="shared" si="27"/>
        <v>4.5526690246496644</v>
      </c>
      <c r="BE24" s="129">
        <f t="shared" si="82"/>
        <v>3.0626479116405756</v>
      </c>
      <c r="BF24" s="115">
        <f t="shared" si="28"/>
        <v>4.4900211130090888</v>
      </c>
      <c r="BG24" s="115">
        <f t="shared" si="29"/>
        <v>4.4900211130090888</v>
      </c>
      <c r="BH24" s="129">
        <f t="shared" si="83"/>
        <v>3.0014461525764391</v>
      </c>
      <c r="BI24" s="115">
        <f t="shared" si="30"/>
        <v>4.4885749604326497</v>
      </c>
      <c r="BJ24" s="115">
        <f t="shared" si="31"/>
        <v>4.4885749604326497</v>
      </c>
      <c r="BK24" s="129">
        <f t="shared" si="84"/>
        <v>3.0000000000000004</v>
      </c>
      <c r="BL24" s="115">
        <f t="shared" si="32"/>
        <v>4.4885749604326488</v>
      </c>
      <c r="BM24" s="115">
        <f t="shared" si="33"/>
        <v>4.4885749604326488</v>
      </c>
      <c r="BN24" s="117">
        <f t="shared" si="34"/>
        <v>5.3457683016277668</v>
      </c>
      <c r="BO24" s="115">
        <f t="shared" si="35"/>
        <v>5.1816502160634048</v>
      </c>
      <c r="BP24" s="115">
        <f t="shared" si="36"/>
        <v>5</v>
      </c>
      <c r="BQ24" s="129">
        <f t="shared" si="85"/>
        <v>3.1017224099108196</v>
      </c>
      <c r="BR24" s="115">
        <f t="shared" si="37"/>
        <v>5.0799278061525852</v>
      </c>
      <c r="BS24" s="115">
        <f t="shared" si="38"/>
        <v>5</v>
      </c>
      <c r="BT24" s="129">
        <f t="shared" si="86"/>
        <v>3.0330458940470022</v>
      </c>
      <c r="BU24" s="115">
        <f t="shared" si="39"/>
        <v>5.046881912105583</v>
      </c>
      <c r="BV24" s="115">
        <f t="shared" si="40"/>
        <v>5</v>
      </c>
      <c r="BW24" s="129">
        <f t="shared" si="87"/>
        <v>3.009255421283517</v>
      </c>
      <c r="BX24" s="115">
        <f t="shared" si="41"/>
        <v>5.037626490822066</v>
      </c>
      <c r="BY24" s="115">
        <f t="shared" si="42"/>
        <v>5</v>
      </c>
      <c r="BZ24" s="57" t="str">
        <f t="shared" si="43"/>
        <v>#30 Kendall Bird</v>
      </c>
      <c r="CA24" s="118">
        <f t="shared" si="44"/>
        <v>0.85999999999999988</v>
      </c>
      <c r="CB24" s="119">
        <f t="shared" si="45"/>
        <v>-0.78</v>
      </c>
      <c r="CC24" s="119">
        <f t="shared" si="45"/>
        <v>-0.34320000000000001</v>
      </c>
      <c r="CD24" s="118">
        <f t="shared" si="46"/>
        <v>0.38900000000000001</v>
      </c>
      <c r="CE24" s="118">
        <f t="shared" si="46"/>
        <v>0.97595325800910571</v>
      </c>
      <c r="CF24" s="118">
        <f t="shared" si="46"/>
        <v>-0.96399999999999997</v>
      </c>
      <c r="CG24" s="118">
        <f t="shared" si="46"/>
        <v>0.23623390427327393</v>
      </c>
      <c r="CH24" s="118">
        <f t="shared" si="46"/>
        <v>0.17268934310703055</v>
      </c>
      <c r="CI24" s="118">
        <f t="shared" si="46"/>
        <v>0</v>
      </c>
      <c r="CJ24" s="118">
        <f t="shared" si="46"/>
        <v>1.0541561098209535</v>
      </c>
      <c r="CK24" s="118">
        <f t="shared" si="46"/>
        <v>0.78278230617250666</v>
      </c>
      <c r="CL24" s="118">
        <f t="shared" si="46"/>
        <v>-0.36699999999999999</v>
      </c>
      <c r="CM24" s="115">
        <f t="shared" si="47"/>
        <v>-1.5603771852278276</v>
      </c>
      <c r="CN24" s="115">
        <f t="shared" si="48"/>
        <v>-2.1253812895454378</v>
      </c>
      <c r="CO24" s="115">
        <f t="shared" si="49"/>
        <v>1.6193861728110659</v>
      </c>
      <c r="CP24" s="115">
        <f t="shared" si="50"/>
        <v>0.21711902966468655</v>
      </c>
      <c r="CQ24" s="120">
        <f t="shared" si="51"/>
        <v>2.774</v>
      </c>
      <c r="CR24" s="121">
        <f t="shared" si="52"/>
        <v>0.924746727702487</v>
      </c>
      <c r="CS24" s="111">
        <f t="shared" si="53"/>
        <v>0.50013892747985556</v>
      </c>
      <c r="CT24" s="115">
        <f t="shared" si="54"/>
        <v>0.46250183658362787</v>
      </c>
      <c r="CU24" s="122" t="str">
        <f t="shared" si="55"/>
        <v>#30 Kendall Bird</v>
      </c>
      <c r="CV24" s="118">
        <f t="shared" si="56"/>
        <v>0.60499999999999998</v>
      </c>
      <c r="CW24" s="119">
        <f t="shared" si="57"/>
        <v>-0.47199999999999998</v>
      </c>
      <c r="CX24" s="119">
        <f t="shared" si="57"/>
        <v>-0.20768</v>
      </c>
      <c r="CY24" s="118">
        <f t="shared" si="58"/>
        <v>0.47699999999999998</v>
      </c>
      <c r="CZ24" s="118">
        <f t="shared" si="58"/>
        <v>0.47599999999999998</v>
      </c>
      <c r="DA24" s="118">
        <f t="shared" si="58"/>
        <v>-0.84325955325277313</v>
      </c>
      <c r="DB24" s="118">
        <f t="shared" si="58"/>
        <v>0.44552555182009812</v>
      </c>
      <c r="DC24" s="118">
        <f t="shared" si="58"/>
        <v>7.5510904123254868E-2</v>
      </c>
      <c r="DD24" s="118">
        <f t="shared" si="58"/>
        <v>0</v>
      </c>
      <c r="DE24" s="118">
        <f t="shared" si="58"/>
        <v>0.27904081759265498</v>
      </c>
      <c r="DF24" s="118">
        <f t="shared" si="58"/>
        <v>0.17729373121207415</v>
      </c>
      <c r="DG24" s="118">
        <f t="shared" si="58"/>
        <v>-0.439</v>
      </c>
      <c r="DH24" s="115">
        <f t="shared" si="59"/>
        <v>-0.42745072401197959</v>
      </c>
      <c r="DI24" s="115">
        <f t="shared" si="60"/>
        <v>-2.3029697629989694</v>
      </c>
      <c r="DJ24" s="115">
        <f t="shared" si="61"/>
        <v>1.7803575071134847</v>
      </c>
      <c r="DK24" s="115">
        <f t="shared" si="62"/>
        <v>-2.0713003053774868</v>
      </c>
      <c r="DL24" s="120">
        <f t="shared" si="63"/>
        <v>0.86</v>
      </c>
      <c r="DM24" s="121">
        <f t="shared" si="64"/>
        <v>-2.1613632852749514</v>
      </c>
      <c r="DN24" s="111">
        <f t="shared" si="65"/>
        <v>0.50013892747985556</v>
      </c>
      <c r="DO24" s="115">
        <f t="shared" si="66"/>
        <v>-1.0809819153917513</v>
      </c>
      <c r="DP24" s="123" t="str">
        <f t="shared" si="67"/>
        <v>#30 Kendall Bird (1st)</v>
      </c>
      <c r="DQ24" s="124">
        <f t="shared" si="68"/>
        <v>4.4885749604326488</v>
      </c>
      <c r="DR24" s="124">
        <f t="shared" si="69"/>
        <v>5</v>
      </c>
      <c r="DS24" s="125">
        <f t="shared" si="70"/>
        <v>360</v>
      </c>
      <c r="DT24" s="124">
        <f t="shared" si="71"/>
        <v>21.176470588235293</v>
      </c>
      <c r="DU24" s="124">
        <f t="shared" si="72"/>
        <v>-2.9764954678608602</v>
      </c>
      <c r="DV24" s="124">
        <f t="shared" si="73"/>
        <v>-3.8197015601083013</v>
      </c>
      <c r="DW24" s="124">
        <f t="shared" si="74"/>
        <v>0.84320609224744114</v>
      </c>
      <c r="DX24" s="124">
        <f t="shared" si="75"/>
        <v>-1.4886612509445816</v>
      </c>
      <c r="DY24" s="126">
        <f t="shared" si="88"/>
        <v>-0.48838339598487035</v>
      </c>
      <c r="DZ24" s="127">
        <f t="shared" si="76"/>
        <v>17.142857142857142</v>
      </c>
      <c r="EA24" s="127">
        <f t="shared" si="77"/>
        <v>30</v>
      </c>
      <c r="EB24" s="127">
        <f t="shared" si="78"/>
        <v>-1.7500000000000004</v>
      </c>
      <c r="EC24" s="127">
        <f t="shared" si="79"/>
        <v>-2.8821496626407943</v>
      </c>
      <c r="ED24" s="29">
        <f t="shared" si="80"/>
        <v>-3.6604937477922781</v>
      </c>
      <c r="EE24" s="29">
        <f t="shared" si="81"/>
        <v>0.77834408515148379</v>
      </c>
    </row>
    <row r="25" spans="1:135" ht="14" x14ac:dyDescent="0.15">
      <c r="A25" s="105">
        <v>12</v>
      </c>
      <c r="B25" s="194" t="s">
        <v>782</v>
      </c>
      <c r="C25" s="193">
        <v>21</v>
      </c>
      <c r="D25" s="194">
        <v>18</v>
      </c>
      <c r="E25" s="193"/>
      <c r="F25" s="194">
        <v>551</v>
      </c>
      <c r="G25" s="135">
        <v>66</v>
      </c>
      <c r="H25" s="135">
        <v>66</v>
      </c>
      <c r="I25" s="135">
        <v>0.5</v>
      </c>
      <c r="J25" s="135">
        <v>0</v>
      </c>
      <c r="K25" s="135">
        <v>1</v>
      </c>
      <c r="L25" s="135">
        <v>0</v>
      </c>
      <c r="M25" s="135">
        <v>66</v>
      </c>
      <c r="N25" s="135">
        <v>131</v>
      </c>
      <c r="O25" s="135">
        <v>0.504</v>
      </c>
      <c r="P25" s="135"/>
      <c r="Q25" s="135">
        <v>36</v>
      </c>
      <c r="R25" s="135">
        <v>51</v>
      </c>
      <c r="S25" s="135">
        <v>0.70599999999999996</v>
      </c>
      <c r="T25" s="135">
        <v>43</v>
      </c>
      <c r="U25" s="135">
        <v>67</v>
      </c>
      <c r="V25" s="128">
        <v>110</v>
      </c>
      <c r="W25" s="135">
        <v>41</v>
      </c>
      <c r="X25" s="135">
        <v>32</v>
      </c>
      <c r="Y25" s="135">
        <v>2</v>
      </c>
      <c r="Z25" s="135">
        <v>43</v>
      </c>
      <c r="AA25" s="128">
        <v>57</v>
      </c>
      <c r="AB25" s="128">
        <v>168</v>
      </c>
      <c r="AC25" s="107">
        <f t="shared" si="3"/>
        <v>88.44</v>
      </c>
      <c r="AD25" s="108">
        <f t="shared" si="4"/>
        <v>1.8995929443690638</v>
      </c>
      <c r="AE25" s="4">
        <f t="shared" si="5"/>
        <v>76.542362204724384</v>
      </c>
      <c r="AF25" s="107">
        <f t="shared" si="6"/>
        <v>1172.4055555555556</v>
      </c>
      <c r="AG25" s="109">
        <f t="shared" si="7"/>
        <v>17.287562204724395</v>
      </c>
      <c r="AH25" s="110">
        <f t="shared" si="8"/>
        <v>6.5286591181712765</v>
      </c>
      <c r="AI25" s="110">
        <f t="shared" si="9"/>
        <v>5.6294513180403065</v>
      </c>
      <c r="AJ25" s="110">
        <f t="shared" si="10"/>
        <v>4.350030563940237</v>
      </c>
      <c r="AK25" s="110">
        <f t="shared" si="11"/>
        <v>0</v>
      </c>
      <c r="AL25" s="110">
        <f>W25/$AF25*100</f>
        <v>3.4970833945401902</v>
      </c>
      <c r="AM25" s="110">
        <f>Z25/$AF25*100</f>
        <v>3.6676728284201996</v>
      </c>
      <c r="AN25" s="110">
        <f t="shared" si="14"/>
        <v>3.6676728284201996</v>
      </c>
      <c r="AO25" s="110">
        <f>U25/$AF25*100</f>
        <v>5.7147460349803119</v>
      </c>
      <c r="AP25" s="110">
        <f>V25/$AF25*100</f>
        <v>9.3824188634005097</v>
      </c>
      <c r="AQ25" s="110">
        <f t="shared" si="15"/>
        <v>2.7294309420801488</v>
      </c>
      <c r="AR25" s="110">
        <f t="shared" si="15"/>
        <v>0.1705894338800093</v>
      </c>
      <c r="AS25" s="110">
        <f t="shared" si="16"/>
        <v>4.8617988655802646</v>
      </c>
      <c r="AT25" s="111">
        <f>V25/$X$4/$CS25</f>
        <v>0.25891662987851732</v>
      </c>
      <c r="AU25" s="111">
        <f t="shared" si="18"/>
        <v>0.17638509193104976</v>
      </c>
      <c r="AV25" s="111">
        <f t="shared" si="19"/>
        <v>0.21965212084223373</v>
      </c>
      <c r="AW25" s="111">
        <f t="shared" si="20"/>
        <v>0.21254141099876125</v>
      </c>
      <c r="AX25" s="111">
        <f t="shared" si="21"/>
        <v>7.4648690692247846E-2</v>
      </c>
      <c r="AY25" s="112">
        <f t="shared" si="22"/>
        <v>0.12136497431895386</v>
      </c>
      <c r="AZ25" s="113" t="str">
        <f t="shared" si="23"/>
        <v>SG</v>
      </c>
      <c r="BA25" s="114">
        <f t="shared" si="24"/>
        <v>2</v>
      </c>
      <c r="BB25" s="115">
        <f t="shared" si="25"/>
        <v>3.5260339270429384</v>
      </c>
      <c r="BC25" s="115">
        <f t="shared" si="26"/>
        <v>3.3990760296184011</v>
      </c>
      <c r="BD25" s="115">
        <f>MAX(MIN(BC25,5),1)</f>
        <v>3.3990760296184011</v>
      </c>
      <c r="BE25" s="129">
        <f t="shared" si="82"/>
        <v>3.0626479116405756</v>
      </c>
      <c r="BF25" s="115">
        <f t="shared" si="28"/>
        <v>3.3364281179778255</v>
      </c>
      <c r="BG25" s="115">
        <f t="shared" si="29"/>
        <v>3.3364281179778255</v>
      </c>
      <c r="BH25" s="129">
        <f t="shared" si="83"/>
        <v>3.0014461525764391</v>
      </c>
      <c r="BI25" s="115">
        <f t="shared" si="30"/>
        <v>3.3349819654013864</v>
      </c>
      <c r="BJ25" s="115">
        <f t="shared" si="31"/>
        <v>3.3349819654013864</v>
      </c>
      <c r="BK25" s="129">
        <f t="shared" si="84"/>
        <v>3.0000000000000004</v>
      </c>
      <c r="BL25" s="115">
        <f t="shared" si="32"/>
        <v>3.3349819654013859</v>
      </c>
      <c r="BM25" s="115">
        <f t="shared" si="33"/>
        <v>3.3349819654013859</v>
      </c>
      <c r="BN25" s="117">
        <f t="shared" si="34"/>
        <v>3.5514304876320537</v>
      </c>
      <c r="BO25" s="115">
        <f t="shared" si="35"/>
        <v>3.5887490826709847</v>
      </c>
      <c r="BP25" s="115">
        <f t="shared" si="36"/>
        <v>3.5887490826709847</v>
      </c>
      <c r="BQ25" s="129">
        <f t="shared" si="85"/>
        <v>3.1017224099108196</v>
      </c>
      <c r="BR25" s="115">
        <f t="shared" si="37"/>
        <v>3.4870266727601651</v>
      </c>
      <c r="BS25" s="115">
        <f t="shared" si="38"/>
        <v>3.4870266727601651</v>
      </c>
      <c r="BT25" s="129">
        <f t="shared" si="86"/>
        <v>3.0330458940470022</v>
      </c>
      <c r="BU25" s="115">
        <f t="shared" si="39"/>
        <v>3.4539807787131629</v>
      </c>
      <c r="BV25" s="115">
        <f t="shared" si="40"/>
        <v>3.4539807787131629</v>
      </c>
      <c r="BW25" s="129">
        <f t="shared" si="87"/>
        <v>3.009255421283517</v>
      </c>
      <c r="BX25" s="115">
        <f t="shared" si="41"/>
        <v>3.4447253574296459</v>
      </c>
      <c r="BY25" s="115">
        <f t="shared" si="42"/>
        <v>3.4447253574296459</v>
      </c>
      <c r="BZ25" s="57" t="str">
        <f t="shared" si="43"/>
        <v>#32 Sydney Hunter</v>
      </c>
      <c r="CA25" s="118">
        <f t="shared" si="44"/>
        <v>0.86</v>
      </c>
      <c r="CB25" s="119">
        <f t="shared" si="45"/>
        <v>-0.69445989465863056</v>
      </c>
      <c r="CC25" s="119">
        <f t="shared" si="45"/>
        <v>-0.30556235364979745</v>
      </c>
      <c r="CD25" s="118">
        <f t="shared" si="46"/>
        <v>0.38900000000000001</v>
      </c>
      <c r="CE25" s="118">
        <f t="shared" si="46"/>
        <v>0.84502045307305729</v>
      </c>
      <c r="CF25" s="118">
        <f t="shared" si="46"/>
        <v>-0.96399999999999997</v>
      </c>
      <c r="CG25" s="118">
        <f t="shared" si="46"/>
        <v>0.36082194773665027</v>
      </c>
      <c r="CH25" s="118">
        <f t="shared" si="46"/>
        <v>0.1539434569377725</v>
      </c>
      <c r="CI25" s="118">
        <f t="shared" si="46"/>
        <v>0</v>
      </c>
      <c r="CJ25" s="118">
        <f t="shared" si="46"/>
        <v>1.1582678776225248</v>
      </c>
      <c r="CK25" s="118">
        <f t="shared" si="46"/>
        <v>0.96274281339738377</v>
      </c>
      <c r="CL25" s="118">
        <f t="shared" si="46"/>
        <v>-0.36699999999999999</v>
      </c>
      <c r="CM25" s="115">
        <f t="shared" si="47"/>
        <v>0.37601309474900324</v>
      </c>
      <c r="CN25" s="115">
        <f t="shared" si="48"/>
        <v>-0.58052961210845577</v>
      </c>
      <c r="CO25" s="115">
        <f t="shared" si="49"/>
        <v>2.2031246137576632</v>
      </c>
      <c r="CP25" s="115">
        <f t="shared" si="50"/>
        <v>1.5413657522419726</v>
      </c>
      <c r="CQ25" s="120">
        <f t="shared" si="51"/>
        <v>0.61683407075491892</v>
      </c>
      <c r="CR25" s="121">
        <f t="shared" si="52"/>
        <v>4.156807919395102</v>
      </c>
      <c r="CS25" s="111">
        <f t="shared" si="53"/>
        <v>0.76549041400389006</v>
      </c>
      <c r="CT25" s="115">
        <f t="shared" si="54"/>
        <v>3.1819966151524053</v>
      </c>
      <c r="CU25" s="122" t="str">
        <f t="shared" si="55"/>
        <v>#32 Sydney Hunter</v>
      </c>
      <c r="CV25" s="118">
        <f t="shared" si="56"/>
        <v>0.60499999999999998</v>
      </c>
      <c r="CW25" s="119">
        <f t="shared" si="57"/>
        <v>-0.41678775018875247</v>
      </c>
      <c r="CX25" s="119">
        <f t="shared" si="57"/>
        <v>-0.18338661008305107</v>
      </c>
      <c r="CY25" s="118">
        <f t="shared" si="58"/>
        <v>0.47699999999999998</v>
      </c>
      <c r="CZ25" s="118">
        <f t="shared" si="58"/>
        <v>0.47599999999999998</v>
      </c>
      <c r="DA25" s="118">
        <f t="shared" si="58"/>
        <v>-0.75587488387915491</v>
      </c>
      <c r="DB25" s="118">
        <f t="shared" si="58"/>
        <v>0.49859082959153622</v>
      </c>
      <c r="DC25" s="118">
        <f t="shared" si="58"/>
        <v>1.3505280640324489E-2</v>
      </c>
      <c r="DD25" s="118">
        <f t="shared" si="58"/>
        <v>0</v>
      </c>
      <c r="DE25" s="118">
        <f t="shared" si="58"/>
        <v>0.24529822248799055</v>
      </c>
      <c r="DF25" s="118">
        <f t="shared" si="58"/>
        <v>0.3584078314319824</v>
      </c>
      <c r="DG25" s="118">
        <f t="shared" si="58"/>
        <v>-0.439</v>
      </c>
      <c r="DH25" s="115">
        <f t="shared" si="59"/>
        <v>0.8058150579718325</v>
      </c>
      <c r="DI25" s="115">
        <f t="shared" si="60"/>
        <v>-1.1076900774877194</v>
      </c>
      <c r="DJ25" s="115">
        <f t="shared" si="61"/>
        <v>1.9058472871829542</v>
      </c>
      <c r="DK25" s="115">
        <f t="shared" si="62"/>
        <v>-1.4036645544316104</v>
      </c>
      <c r="DL25" s="120">
        <f t="shared" si="63"/>
        <v>0.19123190369474774</v>
      </c>
      <c r="DM25" s="121">
        <f t="shared" si="64"/>
        <v>0.39153961693020467</v>
      </c>
      <c r="DN25" s="111">
        <f t="shared" si="65"/>
        <v>0.76549041400389006</v>
      </c>
      <c r="DO25" s="115">
        <f t="shared" si="66"/>
        <v>0.29971982346282688</v>
      </c>
      <c r="DP25" s="123" t="str">
        <f t="shared" si="67"/>
        <v>#32 Sydney Hunter (3rd)</v>
      </c>
      <c r="DQ25" s="124">
        <f t="shared" si="68"/>
        <v>3.3349819654013859</v>
      </c>
      <c r="DR25" s="124">
        <f t="shared" si="69"/>
        <v>3.4447253574296459</v>
      </c>
      <c r="DS25" s="125">
        <f t="shared" si="70"/>
        <v>551</v>
      </c>
      <c r="DT25" s="124">
        <f t="shared" si="71"/>
        <v>30.611111111111111</v>
      </c>
      <c r="DU25" s="124">
        <f t="shared" si="72"/>
        <v>0.2555657238317548</v>
      </c>
      <c r="DV25" s="124">
        <f t="shared" si="73"/>
        <v>-1.2667986579031454</v>
      </c>
      <c r="DW25" s="124">
        <f t="shared" si="74"/>
        <v>1.5223643817349002</v>
      </c>
      <c r="DX25" s="124">
        <f t="shared" si="75"/>
        <v>0.19563311174117382</v>
      </c>
      <c r="DY25" s="126">
        <f t="shared" si="88"/>
        <v>1.7266139397489542</v>
      </c>
      <c r="DZ25" s="127">
        <f t="shared" si="76"/>
        <v>25.045454545454547</v>
      </c>
      <c r="EA25" s="127">
        <f t="shared" si="77"/>
        <v>0</v>
      </c>
      <c r="EB25" s="127">
        <f t="shared" si="78"/>
        <v>-0.36704545454545467</v>
      </c>
      <c r="EC25" s="127">
        <f t="shared" si="79"/>
        <v>0.2555657238317548</v>
      </c>
      <c r="ED25" s="29">
        <f t="shared" si="80"/>
        <v>-1.2667986579031454</v>
      </c>
      <c r="EE25" s="29">
        <f t="shared" si="81"/>
        <v>1.5223643817349002</v>
      </c>
    </row>
    <row r="26" spans="1:135" ht="14" x14ac:dyDescent="0.15">
      <c r="A26" s="105">
        <v>13</v>
      </c>
      <c r="B26" s="135" t="s">
        <v>783</v>
      </c>
      <c r="C26" s="135">
        <v>21</v>
      </c>
      <c r="D26" s="135">
        <v>17</v>
      </c>
      <c r="E26" s="135"/>
      <c r="F26" s="135">
        <v>180</v>
      </c>
      <c r="G26" s="135">
        <v>18</v>
      </c>
      <c r="H26" s="135">
        <v>18</v>
      </c>
      <c r="I26" s="135">
        <v>0.375</v>
      </c>
      <c r="J26" s="135">
        <v>2</v>
      </c>
      <c r="K26" s="135">
        <v>14</v>
      </c>
      <c r="L26" s="135">
        <v>0.14299999999999999</v>
      </c>
      <c r="M26" s="135">
        <v>16</v>
      </c>
      <c r="N26" s="135">
        <v>34</v>
      </c>
      <c r="O26" s="135">
        <v>0.47099999999999997</v>
      </c>
      <c r="P26" s="135"/>
      <c r="Q26" s="135">
        <v>1</v>
      </c>
      <c r="R26" s="135">
        <v>9</v>
      </c>
      <c r="S26" s="135">
        <v>0.111</v>
      </c>
      <c r="T26" s="135">
        <v>13</v>
      </c>
      <c r="U26" s="135">
        <v>28</v>
      </c>
      <c r="V26" s="128">
        <v>41</v>
      </c>
      <c r="W26" s="135">
        <v>3</v>
      </c>
      <c r="X26" s="135">
        <v>4</v>
      </c>
      <c r="Y26" s="135">
        <v>4</v>
      </c>
      <c r="Z26" s="135">
        <v>11</v>
      </c>
      <c r="AA26" s="135">
        <v>17</v>
      </c>
      <c r="AB26" s="135">
        <v>39</v>
      </c>
      <c r="AC26" s="107">
        <f t="shared" si="3"/>
        <v>21.96</v>
      </c>
      <c r="AD26" s="108">
        <f t="shared" si="4"/>
        <v>1.7759562841530054</v>
      </c>
      <c r="AE26" s="4">
        <f t="shared" si="5"/>
        <v>16.290708661417316</v>
      </c>
      <c r="AF26" s="107">
        <f t="shared" si="6"/>
        <v>383</v>
      </c>
      <c r="AG26" s="109">
        <f t="shared" si="7"/>
        <v>1.5775086614173186</v>
      </c>
      <c r="AH26" s="110">
        <f t="shared" si="8"/>
        <v>4.2534487366624845</v>
      </c>
      <c r="AI26" s="110">
        <f t="shared" si="9"/>
        <v>4.6997389033942554</v>
      </c>
      <c r="AJ26" s="110">
        <f t="shared" si="10"/>
        <v>2.3498694516971277</v>
      </c>
      <c r="AK26" s="110">
        <f t="shared" si="11"/>
        <v>0.52219321148825071</v>
      </c>
      <c r="AL26" s="110">
        <f t="shared" ref="AL26:AL27" si="89">W26/$AF26*100</f>
        <v>0.7832898172323759</v>
      </c>
      <c r="AM26" s="110">
        <f t="shared" ref="AM26:AM27" si="90">Z26/$AF26*100</f>
        <v>2.8720626631853787</v>
      </c>
      <c r="AN26" s="110">
        <f t="shared" si="14"/>
        <v>3.3942558746736298</v>
      </c>
      <c r="AO26" s="110">
        <f t="shared" si="14"/>
        <v>7.3107049608355092</v>
      </c>
      <c r="AP26" s="110">
        <f t="shared" si="14"/>
        <v>10.704960835509137</v>
      </c>
      <c r="AQ26" s="110">
        <f t="shared" si="15"/>
        <v>1.0443864229765014</v>
      </c>
      <c r="AR26" s="110">
        <f t="shared" si="15"/>
        <v>1.0443864229765014</v>
      </c>
      <c r="AS26" s="110">
        <f t="shared" si="16"/>
        <v>4.4386422976501301</v>
      </c>
      <c r="AT26" s="111">
        <f t="shared" ref="AT26:AT27" si="91">V26/$X$4/$CS26</f>
        <v>0.29541341341341337</v>
      </c>
      <c r="AU26" s="111">
        <f t="shared" si="18"/>
        <v>6.7491795593061399E-2</v>
      </c>
      <c r="AV26" s="111">
        <f t="shared" si="19"/>
        <v>0.20053425106522449</v>
      </c>
      <c r="AW26" s="111">
        <f t="shared" si="20"/>
        <v>4.7605820105820103E-2</v>
      </c>
      <c r="AX26" s="111">
        <f t="shared" si="21"/>
        <v>0.45701587301587299</v>
      </c>
      <c r="AY26" s="112">
        <f t="shared" si="22"/>
        <v>3.3900839950191976E-2</v>
      </c>
      <c r="AZ26" s="113" t="str">
        <f t="shared" si="23"/>
        <v>PF</v>
      </c>
      <c r="BA26" s="114">
        <f t="shared" si="24"/>
        <v>4</v>
      </c>
      <c r="BB26" s="115">
        <f t="shared" si="25"/>
        <v>5.3147247443888626</v>
      </c>
      <c r="BC26" s="115">
        <f t="shared" si="26"/>
        <v>5.0289150173478054</v>
      </c>
      <c r="BD26" s="115">
        <f t="shared" ref="BD26:BD27" si="92">MAX(MIN(BC26,5),1)</f>
        <v>5</v>
      </c>
      <c r="BE26" s="129">
        <f t="shared" si="82"/>
        <v>3.0626479116405756</v>
      </c>
      <c r="BF26" s="115">
        <f t="shared" si="28"/>
        <v>4.9662671057072298</v>
      </c>
      <c r="BG26" s="115">
        <f t="shared" si="29"/>
        <v>4.9662671057072298</v>
      </c>
      <c r="BH26" s="129">
        <f t="shared" si="83"/>
        <v>3.0014461525764391</v>
      </c>
      <c r="BI26" s="115">
        <f t="shared" si="30"/>
        <v>4.9648209531307907</v>
      </c>
      <c r="BJ26" s="115">
        <f t="shared" si="31"/>
        <v>4.9648209531307907</v>
      </c>
      <c r="BK26" s="129">
        <f t="shared" si="84"/>
        <v>3.0000000000000004</v>
      </c>
      <c r="BL26" s="115">
        <f t="shared" si="32"/>
        <v>4.9648209531307899</v>
      </c>
      <c r="BM26" s="115">
        <f t="shared" si="33"/>
        <v>4.9648209531307899</v>
      </c>
      <c r="BN26" s="117">
        <f t="shared" si="34"/>
        <v>5.3941690185667497</v>
      </c>
      <c r="BO26" s="115">
        <f t="shared" si="35"/>
        <v>5.0910887971391947</v>
      </c>
      <c r="BP26" s="115">
        <f t="shared" si="36"/>
        <v>5</v>
      </c>
      <c r="BQ26" s="129">
        <f t="shared" si="85"/>
        <v>3.1017224099108196</v>
      </c>
      <c r="BR26" s="115">
        <f t="shared" si="37"/>
        <v>4.9893663872283751</v>
      </c>
      <c r="BS26" s="115">
        <f t="shared" si="38"/>
        <v>4.9893663872283751</v>
      </c>
      <c r="BT26" s="129">
        <f t="shared" si="86"/>
        <v>3.0330458940470022</v>
      </c>
      <c r="BU26" s="115">
        <f t="shared" si="39"/>
        <v>4.9563204931813729</v>
      </c>
      <c r="BV26" s="115">
        <f t="shared" si="40"/>
        <v>4.9563204931813729</v>
      </c>
      <c r="BW26" s="129">
        <f t="shared" si="87"/>
        <v>3.009255421283517</v>
      </c>
      <c r="BX26" s="115">
        <f t="shared" si="41"/>
        <v>4.9470650718978559</v>
      </c>
      <c r="BY26" s="115">
        <f t="shared" si="42"/>
        <v>4.9470650718978559</v>
      </c>
      <c r="BZ26" s="57" t="str">
        <f t="shared" si="43"/>
        <v>#33 Amanda Olinger</v>
      </c>
      <c r="CA26" s="118">
        <f t="shared" si="44"/>
        <v>0.86</v>
      </c>
      <c r="CB26" s="119">
        <f t="shared" si="45"/>
        <v>-0.7770885789543821</v>
      </c>
      <c r="CC26" s="119">
        <f t="shared" si="45"/>
        <v>-0.34191897473992811</v>
      </c>
      <c r="CD26" s="118">
        <f t="shared" si="46"/>
        <v>0.38900000000000001</v>
      </c>
      <c r="CE26" s="118">
        <f t="shared" si="46"/>
        <v>1.0300071781803446</v>
      </c>
      <c r="CF26" s="118">
        <f t="shared" si="46"/>
        <v>-0.96399999999999997</v>
      </c>
      <c r="CG26" s="118">
        <f t="shared" si="46"/>
        <v>0.18479933706187471</v>
      </c>
      <c r="CH26" s="118">
        <f t="shared" si="46"/>
        <v>0.18042834048837533</v>
      </c>
      <c r="CI26" s="118">
        <f t="shared" si="46"/>
        <v>0</v>
      </c>
      <c r="CJ26" s="118">
        <f t="shared" si="46"/>
        <v>1.0111749089799462</v>
      </c>
      <c r="CK26" s="118">
        <f t="shared" si="46"/>
        <v>0.70848793131159671</v>
      </c>
      <c r="CL26" s="118">
        <f t="shared" si="46"/>
        <v>-0.36699999999999999</v>
      </c>
      <c r="CM26" s="115">
        <f t="shared" si="47"/>
        <v>-0.59447930679356065</v>
      </c>
      <c r="CN26" s="115">
        <f t="shared" si="48"/>
        <v>-1.9618742729657876</v>
      </c>
      <c r="CO26" s="115">
        <f t="shared" si="49"/>
        <v>1.9463145993417443</v>
      </c>
      <c r="CP26" s="115">
        <f t="shared" si="50"/>
        <v>0.16701079926009776</v>
      </c>
      <c r="CQ26" s="120">
        <f t="shared" si="51"/>
        <v>2.7005792547223262</v>
      </c>
      <c r="CR26" s="121">
        <f t="shared" si="52"/>
        <v>2.2575510735648203</v>
      </c>
      <c r="CS26" s="111">
        <f t="shared" si="53"/>
        <v>0.25006946373992778</v>
      </c>
      <c r="CT26" s="115">
        <f t="shared" si="54"/>
        <v>0.56454458633185289</v>
      </c>
      <c r="CU26" s="122" t="str">
        <f t="shared" si="55"/>
        <v>#33 Amanda Olinger</v>
      </c>
      <c r="CV26" s="118">
        <f t="shared" si="56"/>
        <v>0.60499999999999998</v>
      </c>
      <c r="CW26" s="119">
        <f t="shared" si="57"/>
        <v>-0.47012081005237388</v>
      </c>
      <c r="CX26" s="119">
        <f t="shared" si="57"/>
        <v>-0.2068531564230445</v>
      </c>
      <c r="CY26" s="118">
        <f t="shared" si="58"/>
        <v>0.47699999999999998</v>
      </c>
      <c r="CZ26" s="118">
        <f t="shared" si="58"/>
        <v>0.47599999999999998</v>
      </c>
      <c r="DA26" s="118">
        <f t="shared" si="58"/>
        <v>-0.87933518719965731</v>
      </c>
      <c r="DB26" s="118">
        <f t="shared" si="58"/>
        <v>0.42361823615598365</v>
      </c>
      <c r="DC26" s="118">
        <f t="shared" si="58"/>
        <v>0.10110912623077994</v>
      </c>
      <c r="DD26" s="118">
        <f t="shared" si="58"/>
        <v>0</v>
      </c>
      <c r="DE26" s="118">
        <f t="shared" si="58"/>
        <v>0.29297101287907557</v>
      </c>
      <c r="DF26" s="118">
        <f t="shared" si="58"/>
        <v>0.10252311035846599</v>
      </c>
      <c r="DG26" s="118">
        <f t="shared" si="58"/>
        <v>-0.439</v>
      </c>
      <c r="DH26" s="115">
        <f t="shared" si="59"/>
        <v>0.12689967399669594</v>
      </c>
      <c r="DI26" s="115">
        <f t="shared" si="60"/>
        <v>-2.1526598065786504</v>
      </c>
      <c r="DJ26" s="115">
        <f t="shared" si="61"/>
        <v>2.1770476774124354</v>
      </c>
      <c r="DK26" s="115">
        <f t="shared" si="62"/>
        <v>-1.5355152759921233</v>
      </c>
      <c r="DL26" s="120">
        <f t="shared" si="63"/>
        <v>0.83723798091607804</v>
      </c>
      <c r="DM26" s="121">
        <f t="shared" si="64"/>
        <v>-0.54698975024556418</v>
      </c>
      <c r="DN26" s="111">
        <f t="shared" si="65"/>
        <v>0.25006946373992778</v>
      </c>
      <c r="DO26" s="115">
        <f t="shared" si="66"/>
        <v>-0.13678543351514527</v>
      </c>
      <c r="DP26" s="123" t="str">
        <f t="shared" si="67"/>
        <v>#33 Amanda Olinger (0)</v>
      </c>
      <c r="DQ26" s="124">
        <f t="shared" si="68"/>
        <v>4.9648209531307899</v>
      </c>
      <c r="DR26" s="124">
        <f t="shared" si="69"/>
        <v>4.9470650718978559</v>
      </c>
      <c r="DS26" s="125">
        <f t="shared" si="70"/>
        <v>180</v>
      </c>
      <c r="DT26" s="124">
        <f t="shared" si="71"/>
        <v>10.588235294117647</v>
      </c>
      <c r="DU26" s="124">
        <f t="shared" si="72"/>
        <v>-1.6436911219985268</v>
      </c>
      <c r="DV26" s="124">
        <f t="shared" si="73"/>
        <v>-2.2053280250789142</v>
      </c>
      <c r="DW26" s="124">
        <f t="shared" si="74"/>
        <v>0.56163690308038738</v>
      </c>
      <c r="DX26" s="124">
        <f t="shared" si="75"/>
        <v>-0.41103695743225183</v>
      </c>
      <c r="DY26" s="126">
        <f t="shared" si="88"/>
        <v>8.9101970047603743E-2</v>
      </c>
      <c r="DZ26" s="127">
        <f t="shared" si="76"/>
        <v>8.5714285714285712</v>
      </c>
      <c r="EA26" s="127">
        <f t="shared" si="77"/>
        <v>90</v>
      </c>
      <c r="EB26" s="127">
        <f t="shared" si="78"/>
        <v>-3.25</v>
      </c>
      <c r="EC26" s="127">
        <f t="shared" si="79"/>
        <v>-2.1791274146656843</v>
      </c>
      <c r="ED26" s="29">
        <f t="shared" si="80"/>
        <v>-2.5535520167192765</v>
      </c>
      <c r="EE26" s="29">
        <f t="shared" si="81"/>
        <v>0.37442460205359218</v>
      </c>
    </row>
    <row r="27" spans="1:135" ht="14" x14ac:dyDescent="0.15">
      <c r="A27" s="105">
        <v>14</v>
      </c>
      <c r="B27" s="135" t="s">
        <v>784</v>
      </c>
      <c r="C27" s="135">
        <v>21</v>
      </c>
      <c r="D27" s="135">
        <v>14</v>
      </c>
      <c r="E27" s="135"/>
      <c r="F27" s="135">
        <v>95</v>
      </c>
      <c r="G27" s="135">
        <v>8</v>
      </c>
      <c r="H27" s="135">
        <v>8</v>
      </c>
      <c r="I27" s="135">
        <v>0.27600000000000002</v>
      </c>
      <c r="J27" s="135">
        <v>4</v>
      </c>
      <c r="K27" s="135">
        <v>17</v>
      </c>
      <c r="L27" s="135">
        <v>0.23499999999999999</v>
      </c>
      <c r="M27" s="135">
        <v>4</v>
      </c>
      <c r="N27" s="135">
        <v>12</v>
      </c>
      <c r="O27" s="135">
        <v>0.33300000000000002</v>
      </c>
      <c r="P27" s="135"/>
      <c r="Q27" s="135">
        <v>0</v>
      </c>
      <c r="R27" s="135">
        <v>0</v>
      </c>
      <c r="S27" s="135"/>
      <c r="T27" s="135">
        <v>0</v>
      </c>
      <c r="U27" s="135">
        <v>6</v>
      </c>
      <c r="V27" s="135">
        <v>6</v>
      </c>
      <c r="W27" s="135">
        <v>7</v>
      </c>
      <c r="X27" s="135">
        <v>5</v>
      </c>
      <c r="Y27" s="135">
        <v>0</v>
      </c>
      <c r="Z27" s="135">
        <v>10</v>
      </c>
      <c r="AA27" s="135">
        <v>14</v>
      </c>
      <c r="AB27" s="135">
        <v>20</v>
      </c>
      <c r="AC27" s="107">
        <f t="shared" si="3"/>
        <v>8</v>
      </c>
      <c r="AD27" s="108">
        <f t="shared" si="4"/>
        <v>2.5</v>
      </c>
      <c r="AE27" s="4">
        <f t="shared" si="5"/>
        <v>11.727034120734906</v>
      </c>
      <c r="AF27" s="107">
        <f t="shared" si="6"/>
        <v>202.13888888888889</v>
      </c>
      <c r="AG27" s="109">
        <f t="shared" si="7"/>
        <v>6.3670341207349068</v>
      </c>
      <c r="AH27" s="110">
        <f t="shared" si="8"/>
        <v>5.8014735240683883</v>
      </c>
      <c r="AI27" s="110">
        <f t="shared" si="9"/>
        <v>3.9576748660162155</v>
      </c>
      <c r="AJ27" s="110">
        <f t="shared" si="10"/>
        <v>0</v>
      </c>
      <c r="AK27" s="110">
        <f t="shared" si="11"/>
        <v>1.9788374330081078</v>
      </c>
      <c r="AL27" s="110">
        <f t="shared" si="89"/>
        <v>3.462965507764189</v>
      </c>
      <c r="AM27" s="110">
        <f t="shared" si="90"/>
        <v>4.9470935825202691</v>
      </c>
      <c r="AN27" s="110">
        <f t="shared" si="14"/>
        <v>0</v>
      </c>
      <c r="AO27" s="110">
        <f t="shared" si="14"/>
        <v>2.9682561495121615</v>
      </c>
      <c r="AP27" s="110">
        <f t="shared" si="14"/>
        <v>2.9682561495121615</v>
      </c>
      <c r="AQ27" s="110">
        <f t="shared" si="15"/>
        <v>2.4735467912601345</v>
      </c>
      <c r="AR27" s="110">
        <f t="shared" si="15"/>
        <v>0</v>
      </c>
      <c r="AS27" s="110">
        <f t="shared" si="16"/>
        <v>6.925931015528378</v>
      </c>
      <c r="AT27" s="111">
        <f t="shared" si="91"/>
        <v>8.1911806543385493E-2</v>
      </c>
      <c r="AU27" s="111">
        <f t="shared" si="18"/>
        <v>0.15984898956251387</v>
      </c>
      <c r="AV27" s="111">
        <f t="shared" si="19"/>
        <v>0.31290793355069091</v>
      </c>
      <c r="AW27" s="111">
        <f t="shared" si="20"/>
        <v>0.21046783625730994</v>
      </c>
      <c r="AX27" s="111">
        <f t="shared" si="21"/>
        <v>0</v>
      </c>
      <c r="AY27" s="112">
        <f t="shared" si="22"/>
        <v>0.2592535925956278</v>
      </c>
      <c r="AZ27" s="113" t="str">
        <f t="shared" si="23"/>
        <v>SG</v>
      </c>
      <c r="BA27" s="114">
        <f t="shared" si="24"/>
        <v>2</v>
      </c>
      <c r="BB27" s="115">
        <f t="shared" si="25"/>
        <v>2.0083475557368939</v>
      </c>
      <c r="BC27" s="115">
        <f t="shared" si="26"/>
        <v>2.005469088241413</v>
      </c>
      <c r="BD27" s="115">
        <f t="shared" si="92"/>
        <v>2.005469088241413</v>
      </c>
      <c r="BE27" s="129">
        <f t="shared" si="82"/>
        <v>3.0626479116405756</v>
      </c>
      <c r="BF27" s="115">
        <f t="shared" si="28"/>
        <v>1.9428211766008374</v>
      </c>
      <c r="BG27" s="115">
        <f t="shared" si="29"/>
        <v>1.9428211766008374</v>
      </c>
      <c r="BH27" s="129">
        <f t="shared" si="83"/>
        <v>3.0014461525764391</v>
      </c>
      <c r="BI27" s="115">
        <f t="shared" si="30"/>
        <v>1.9413750240243983</v>
      </c>
      <c r="BJ27" s="115">
        <f t="shared" si="31"/>
        <v>1.9413750240243983</v>
      </c>
      <c r="BK27" s="129">
        <f t="shared" si="84"/>
        <v>3.0000000000000004</v>
      </c>
      <c r="BL27" s="115">
        <f t="shared" si="32"/>
        <v>1.9413750240243979</v>
      </c>
      <c r="BM27" s="115">
        <f t="shared" si="33"/>
        <v>1.9413750240243979</v>
      </c>
      <c r="BN27" s="117">
        <f t="shared" si="34"/>
        <v>2.3870681982171464</v>
      </c>
      <c r="BO27" s="115">
        <f t="shared" si="35"/>
        <v>2.9432515781422683</v>
      </c>
      <c r="BP27" s="115">
        <f t="shared" si="36"/>
        <v>2.9432515781422683</v>
      </c>
      <c r="BQ27" s="129">
        <f t="shared" si="85"/>
        <v>3.1017224099108196</v>
      </c>
      <c r="BR27" s="115">
        <f t="shared" si="37"/>
        <v>2.8415291682314487</v>
      </c>
      <c r="BS27" s="115">
        <f t="shared" si="38"/>
        <v>2.8415291682314487</v>
      </c>
      <c r="BT27" s="129">
        <f t="shared" si="86"/>
        <v>3.0330458940470022</v>
      </c>
      <c r="BU27" s="115">
        <f t="shared" si="39"/>
        <v>2.8084832741844465</v>
      </c>
      <c r="BV27" s="115">
        <f t="shared" si="40"/>
        <v>2.8084832741844465</v>
      </c>
      <c r="BW27" s="129">
        <f t="shared" si="87"/>
        <v>3.009255421283517</v>
      </c>
      <c r="BX27" s="115">
        <f t="shared" si="41"/>
        <v>2.7992278529009296</v>
      </c>
      <c r="BY27" s="115">
        <f t="shared" si="42"/>
        <v>2.7992278529009296</v>
      </c>
      <c r="BZ27" s="57" t="str">
        <f t="shared" si="43"/>
        <v>#34 Gabby Giuffre</v>
      </c>
      <c r="CA27" s="118">
        <f t="shared" si="44"/>
        <v>0.86</v>
      </c>
      <c r="CB27" s="119">
        <f t="shared" si="45"/>
        <v>-0.6589575319095512</v>
      </c>
      <c r="CC27" s="119">
        <f t="shared" si="45"/>
        <v>-0.28994131404020251</v>
      </c>
      <c r="CD27" s="118">
        <f t="shared" si="46"/>
        <v>0.38900000000000001</v>
      </c>
      <c r="CE27" s="118">
        <f t="shared" si="46"/>
        <v>0.68684606522676916</v>
      </c>
      <c r="CF27" s="118">
        <f t="shared" si="46"/>
        <v>-0.96399999999999997</v>
      </c>
      <c r="CG27" s="118">
        <f t="shared" si="46"/>
        <v>0.51133149740536499</v>
      </c>
      <c r="CH27" s="118">
        <f t="shared" si="46"/>
        <v>0.13129734414039645</v>
      </c>
      <c r="CI27" s="118">
        <f t="shared" si="46"/>
        <v>0</v>
      </c>
      <c r="CJ27" s="118">
        <f t="shared" si="46"/>
        <v>1.2840409040817982</v>
      </c>
      <c r="CK27" s="118">
        <f t="shared" si="46"/>
        <v>1.180145496252194</v>
      </c>
      <c r="CL27" s="118">
        <f t="shared" si="46"/>
        <v>-0.36699999999999999</v>
      </c>
      <c r="CM27" s="115">
        <f t="shared" si="47"/>
        <v>3.1510953303284586</v>
      </c>
      <c r="CN27" s="115">
        <f t="shared" si="48"/>
        <v>-2.3904739805256856</v>
      </c>
      <c r="CO27" s="115">
        <f t="shared" si="49"/>
        <v>0.38972414915934633</v>
      </c>
      <c r="CP27" s="115">
        <f t="shared" si="50"/>
        <v>0.63431857543937964</v>
      </c>
      <c r="CQ27" s="120">
        <f t="shared" si="51"/>
        <v>-0.71144858320043192</v>
      </c>
      <c r="CR27" s="121">
        <f t="shared" si="52"/>
        <v>1.0732154912010672</v>
      </c>
      <c r="CS27" s="111">
        <f t="shared" si="53"/>
        <v>0.13198110586273964</v>
      </c>
      <c r="CT27" s="115">
        <f t="shared" si="54"/>
        <v>0.14164416735774019</v>
      </c>
      <c r="CU27" s="122" t="str">
        <f t="shared" si="55"/>
        <v>#34 Gabby Giuffre</v>
      </c>
      <c r="CV27" s="118">
        <f t="shared" si="56"/>
        <v>0.60499999999999998</v>
      </c>
      <c r="CW27" s="119">
        <f t="shared" si="57"/>
        <v>-0.39387258877798303</v>
      </c>
      <c r="CX27" s="119">
        <f t="shared" si="57"/>
        <v>-0.17330393906231251</v>
      </c>
      <c r="CY27" s="118">
        <f t="shared" si="58"/>
        <v>0.47699999999999998</v>
      </c>
      <c r="CZ27" s="118">
        <f t="shared" si="58"/>
        <v>0.47599999999999998</v>
      </c>
      <c r="DA27" s="118">
        <f t="shared" si="58"/>
        <v>-0.65030915806984813</v>
      </c>
      <c r="DB27" s="118">
        <f t="shared" si="58"/>
        <v>0.56269674889487764</v>
      </c>
      <c r="DC27" s="118">
        <f t="shared" si="58"/>
        <v>-6.1401092458688619E-2</v>
      </c>
      <c r="DD27" s="118">
        <f t="shared" si="58"/>
        <v>0</v>
      </c>
      <c r="DE27" s="118">
        <f t="shared" si="58"/>
        <v>0.20453521945271363</v>
      </c>
      <c r="DF27" s="118">
        <f t="shared" si="58"/>
        <v>0.57720412122816944</v>
      </c>
      <c r="DG27" s="118">
        <f t="shared" si="58"/>
        <v>-0.439</v>
      </c>
      <c r="DH27" s="115">
        <f t="shared" si="59"/>
        <v>2.8949772925868782</v>
      </c>
      <c r="DI27" s="115">
        <f t="shared" si="60"/>
        <v>-1.5687686808457513</v>
      </c>
      <c r="DJ27" s="115">
        <f t="shared" si="61"/>
        <v>-0.18225417027726731</v>
      </c>
      <c r="DK27" s="115">
        <f t="shared" si="62"/>
        <v>-2.5345562800400105</v>
      </c>
      <c r="DL27" s="120">
        <f t="shared" si="63"/>
        <v>-0.98510462785588648</v>
      </c>
      <c r="DM27" s="121">
        <f t="shared" si="64"/>
        <v>-2.3757064664320375</v>
      </c>
      <c r="DN27" s="111">
        <f t="shared" si="65"/>
        <v>0.13198110586273964</v>
      </c>
      <c r="DO27" s="115">
        <f t="shared" si="66"/>
        <v>-0.31354836664496188</v>
      </c>
      <c r="DP27" s="123" t="str">
        <f t="shared" si="67"/>
        <v>#34 Gabby Giuffre (0)</v>
      </c>
      <c r="DQ27" s="124">
        <f t="shared" si="68"/>
        <v>1.9413750240243979</v>
      </c>
      <c r="DR27" s="124">
        <f t="shared" si="69"/>
        <v>2.7992278529009296</v>
      </c>
      <c r="DS27" s="125">
        <f t="shared" si="70"/>
        <v>95</v>
      </c>
      <c r="DT27" s="124">
        <f t="shared" si="71"/>
        <v>6.7857142857142856</v>
      </c>
      <c r="DU27" s="124">
        <f t="shared" si="72"/>
        <v>-2.82802670436228</v>
      </c>
      <c r="DV27" s="124">
        <f t="shared" si="73"/>
        <v>-4.0340447412653875</v>
      </c>
      <c r="DW27" s="124">
        <f t="shared" si="74"/>
        <v>1.2060180369031075</v>
      </c>
      <c r="DX27" s="124">
        <f t="shared" si="75"/>
        <v>-0.37324609185109281</v>
      </c>
      <c r="DY27" s="126">
        <f t="shared" si="88"/>
        <v>-0.10928388012561349</v>
      </c>
      <c r="DZ27" s="127">
        <f t="shared" si="76"/>
        <v>5.2777777777777777</v>
      </c>
      <c r="EA27" s="127">
        <f t="shared" si="77"/>
        <v>118.33333333333333</v>
      </c>
      <c r="EB27" s="127">
        <f t="shared" si="78"/>
        <v>-3.8263888888888888</v>
      </c>
      <c r="EC27" s="127">
        <f t="shared" si="79"/>
        <v>-3.3818057285918837</v>
      </c>
      <c r="ED27" s="29">
        <f t="shared" si="80"/>
        <v>-3.9188606356502991</v>
      </c>
      <c r="EE27" s="29">
        <f t="shared" si="81"/>
        <v>0.53705490705841541</v>
      </c>
    </row>
    <row r="28" spans="1:135" ht="14" x14ac:dyDescent="0.15">
      <c r="A28" s="105"/>
      <c r="B28" s="135"/>
      <c r="C28" s="135"/>
      <c r="D28" s="135"/>
      <c r="E28" s="135"/>
      <c r="F28" s="135"/>
      <c r="G28" s="135"/>
      <c r="H28" s="135"/>
      <c r="I28" s="135"/>
      <c r="J28" s="135"/>
      <c r="K28" s="135"/>
      <c r="L28" s="135"/>
      <c r="M28" s="135"/>
      <c r="N28" s="135"/>
      <c r="O28" s="135"/>
      <c r="P28" s="135"/>
      <c r="Q28" s="135"/>
      <c r="R28" s="135"/>
      <c r="S28" s="135"/>
      <c r="T28" s="135"/>
      <c r="U28" s="135"/>
      <c r="V28" s="135"/>
      <c r="W28" s="135"/>
      <c r="X28" s="135"/>
      <c r="Y28" s="135"/>
      <c r="Z28" s="135"/>
      <c r="AA28" s="135"/>
      <c r="AB28" s="135"/>
      <c r="AC28" s="107"/>
      <c r="AD28" s="108"/>
      <c r="AE28" s="4"/>
      <c r="AF28" s="107"/>
      <c r="AG28" s="109"/>
      <c r="AH28" s="110"/>
      <c r="AI28" s="110"/>
      <c r="AJ28" s="110"/>
      <c r="AK28" s="110"/>
      <c r="AL28" s="110"/>
      <c r="AM28" s="110"/>
      <c r="AN28" s="110"/>
      <c r="AO28" s="110"/>
      <c r="AP28" s="110"/>
      <c r="AQ28" s="110"/>
      <c r="AR28" s="110"/>
      <c r="AS28" s="110"/>
      <c r="AT28" s="111"/>
      <c r="AU28" s="111"/>
      <c r="AV28" s="111"/>
      <c r="AW28" s="111"/>
      <c r="AX28" s="111"/>
      <c r="AY28" s="112"/>
      <c r="AZ28" s="113"/>
      <c r="BA28" s="114"/>
      <c r="BB28" s="115"/>
      <c r="BC28" s="115"/>
      <c r="BD28" s="115"/>
      <c r="BE28" s="129"/>
      <c r="BF28" s="115"/>
      <c r="BG28" s="115"/>
      <c r="BH28" s="129"/>
      <c r="BI28" s="115"/>
      <c r="BJ28" s="115"/>
      <c r="BK28" s="129"/>
      <c r="BL28" s="115"/>
      <c r="BM28" s="115"/>
      <c r="BN28" s="117"/>
      <c r="BO28" s="115"/>
      <c r="BP28" s="115"/>
      <c r="BQ28" s="129"/>
      <c r="BR28" s="115"/>
      <c r="BS28" s="115"/>
      <c r="BT28" s="129"/>
      <c r="BU28" s="115"/>
      <c r="BV28" s="115"/>
      <c r="BW28" s="129"/>
      <c r="BX28" s="115"/>
      <c r="BY28" s="115"/>
      <c r="CA28" s="118"/>
      <c r="CB28" s="119"/>
      <c r="CC28" s="119"/>
      <c r="CD28" s="118"/>
      <c r="CE28" s="118"/>
      <c r="CF28" s="118"/>
      <c r="CG28" s="118"/>
      <c r="CH28" s="118"/>
      <c r="CI28" s="118"/>
      <c r="CJ28" s="118"/>
      <c r="CK28" s="118"/>
      <c r="CL28" s="118"/>
      <c r="CM28" s="115"/>
      <c r="CN28" s="115"/>
      <c r="CO28" s="115"/>
      <c r="CP28" s="115"/>
      <c r="CQ28" s="120"/>
      <c r="CR28" s="100"/>
      <c r="CS28" s="111"/>
      <c r="CT28" s="115"/>
      <c r="CU28" s="122"/>
      <c r="CV28" s="118"/>
      <c r="CW28" s="119"/>
      <c r="CX28" s="119"/>
      <c r="CY28" s="118"/>
      <c r="CZ28" s="118"/>
      <c r="DA28" s="118"/>
      <c r="DB28" s="118"/>
      <c r="DC28" s="118"/>
      <c r="DD28" s="118"/>
      <c r="DE28" s="118"/>
      <c r="DF28" s="118"/>
      <c r="DG28" s="118"/>
      <c r="DH28" s="115"/>
      <c r="DI28" s="115"/>
      <c r="DJ28" s="115"/>
      <c r="DK28" s="115"/>
      <c r="DL28" s="120"/>
      <c r="DM28" s="100"/>
      <c r="DN28" s="111"/>
      <c r="DO28" s="115"/>
      <c r="DP28" s="130"/>
      <c r="DQ28" s="124"/>
      <c r="DR28" s="132"/>
      <c r="DS28" s="125"/>
      <c r="DT28" s="124"/>
      <c r="DU28" s="124"/>
      <c r="DV28" s="124"/>
      <c r="DW28" s="124"/>
      <c r="DX28" s="124"/>
      <c r="DY28" s="126"/>
      <c r="DZ28" s="127"/>
      <c r="EA28" s="127"/>
      <c r="EB28" s="127"/>
      <c r="EC28" s="127"/>
      <c r="ED28" s="29"/>
      <c r="EE28" s="29"/>
    </row>
    <row r="29" spans="1:135" ht="14" x14ac:dyDescent="0.15">
      <c r="A29" s="105"/>
      <c r="B29" s="135"/>
      <c r="C29" s="135"/>
      <c r="D29" s="135"/>
      <c r="E29" s="135"/>
      <c r="F29" s="135"/>
      <c r="G29" s="135"/>
      <c r="H29" s="135"/>
      <c r="I29" s="135"/>
      <c r="J29" s="135"/>
      <c r="K29" s="135"/>
      <c r="L29" s="135"/>
      <c r="M29" s="135"/>
      <c r="N29" s="135"/>
      <c r="O29" s="135"/>
      <c r="P29" s="135"/>
      <c r="Q29" s="135"/>
      <c r="R29" s="135"/>
      <c r="S29" s="135"/>
      <c r="T29" s="135"/>
      <c r="U29" s="135"/>
      <c r="V29" s="135"/>
      <c r="W29" s="135"/>
      <c r="X29" s="135"/>
      <c r="Y29" s="135"/>
      <c r="Z29" s="135"/>
      <c r="AA29" s="135"/>
      <c r="AB29" s="135"/>
      <c r="AC29" s="107"/>
      <c r="AD29" s="108"/>
      <c r="AE29" s="4"/>
      <c r="AF29" s="107"/>
      <c r="AG29" s="109"/>
      <c r="AH29" s="110"/>
      <c r="AI29" s="110"/>
      <c r="AJ29" s="110"/>
      <c r="AK29" s="110"/>
      <c r="AL29" s="110"/>
      <c r="AM29" s="110"/>
      <c r="AN29" s="110"/>
      <c r="AO29" s="110"/>
      <c r="AP29" s="110"/>
      <c r="AQ29" s="110"/>
      <c r="AR29" s="110"/>
      <c r="AS29" s="110"/>
      <c r="AT29" s="111"/>
      <c r="AU29" s="111"/>
      <c r="AV29" s="111"/>
      <c r="AW29" s="111"/>
      <c r="AX29" s="111"/>
      <c r="AY29" s="112"/>
      <c r="AZ29" s="113"/>
      <c r="BA29" s="114"/>
      <c r="BB29" s="115"/>
      <c r="BC29" s="115"/>
      <c r="BD29" s="115"/>
      <c r="BE29" s="129"/>
      <c r="BF29" s="115"/>
      <c r="BG29" s="115"/>
      <c r="BH29" s="129"/>
      <c r="BI29" s="115"/>
      <c r="BJ29" s="115"/>
      <c r="BK29" s="129"/>
      <c r="BL29" s="115"/>
      <c r="BM29" s="115"/>
      <c r="BN29" s="117"/>
      <c r="BO29" s="115"/>
      <c r="BP29" s="115"/>
      <c r="BQ29" s="129"/>
      <c r="BR29" s="115"/>
      <c r="BS29" s="115"/>
      <c r="BT29" s="129"/>
      <c r="BU29" s="115"/>
      <c r="BV29" s="115"/>
      <c r="BW29" s="129"/>
      <c r="BX29" s="115"/>
      <c r="BY29" s="115"/>
      <c r="CA29" s="118"/>
      <c r="CB29" s="119"/>
      <c r="CC29" s="119"/>
      <c r="CD29" s="118"/>
      <c r="CE29" s="118"/>
      <c r="CF29" s="118"/>
      <c r="CG29" s="118"/>
      <c r="CH29" s="118"/>
      <c r="CI29" s="118"/>
      <c r="CJ29" s="118"/>
      <c r="CK29" s="118"/>
      <c r="CL29" s="118"/>
      <c r="CM29" s="115"/>
      <c r="CN29" s="115"/>
      <c r="CO29" s="115"/>
      <c r="CP29" s="115"/>
      <c r="CQ29" s="120"/>
      <c r="CR29" s="100"/>
      <c r="CS29" s="111"/>
      <c r="CT29" s="115"/>
      <c r="CU29" s="122"/>
      <c r="CV29" s="118"/>
      <c r="CW29" s="119"/>
      <c r="CX29" s="119"/>
      <c r="CY29" s="118"/>
      <c r="CZ29" s="118"/>
      <c r="DA29" s="118"/>
      <c r="DB29" s="118"/>
      <c r="DC29" s="118"/>
      <c r="DD29" s="118"/>
      <c r="DE29" s="118"/>
      <c r="DF29" s="118"/>
      <c r="DG29" s="118"/>
      <c r="DH29" s="115"/>
      <c r="DI29" s="115"/>
      <c r="DJ29" s="115"/>
      <c r="DK29" s="115"/>
      <c r="DL29" s="120"/>
      <c r="DM29" s="100"/>
      <c r="DN29" s="111"/>
      <c r="DO29" s="115"/>
      <c r="DP29" s="130"/>
      <c r="DQ29" s="124"/>
      <c r="DR29" s="132"/>
      <c r="DS29" s="125"/>
      <c r="DT29" s="124"/>
      <c r="DU29" s="124"/>
      <c r="DV29" s="124"/>
      <c r="DW29" s="124"/>
      <c r="DX29" s="124"/>
      <c r="DY29" s="126"/>
      <c r="DZ29" s="127"/>
      <c r="EA29" s="127"/>
      <c r="EB29" s="127"/>
      <c r="EC29" s="127"/>
      <c r="ED29" s="29"/>
      <c r="EE29" s="29"/>
    </row>
    <row r="30" spans="1:135" ht="14" x14ac:dyDescent="0.15">
      <c r="A30" s="105"/>
      <c r="B30" s="135"/>
      <c r="C30" s="135"/>
      <c r="D30" s="135"/>
      <c r="E30" s="135"/>
      <c r="F30" s="135"/>
      <c r="G30" s="135"/>
      <c r="H30" s="135"/>
      <c r="I30" s="135"/>
      <c r="J30" s="135"/>
      <c r="K30" s="135"/>
      <c r="L30" s="135"/>
      <c r="M30" s="135"/>
      <c r="N30" s="135"/>
      <c r="O30" s="135"/>
      <c r="P30" s="135"/>
      <c r="Q30" s="135"/>
      <c r="R30" s="135"/>
      <c r="S30" s="135"/>
      <c r="T30" s="135"/>
      <c r="U30" s="135"/>
      <c r="V30" s="135"/>
      <c r="W30" s="135"/>
      <c r="X30" s="135"/>
      <c r="Y30" s="135"/>
      <c r="Z30" s="135"/>
      <c r="AA30" s="135"/>
      <c r="AB30" s="135"/>
      <c r="AC30" s="107"/>
      <c r="AD30" s="108"/>
      <c r="AE30" s="4"/>
      <c r="AF30" s="107"/>
      <c r="AG30" s="109"/>
      <c r="AH30" s="110"/>
      <c r="AI30" s="110"/>
      <c r="AJ30" s="110"/>
      <c r="AK30" s="110"/>
      <c r="AL30" s="110"/>
      <c r="AM30" s="110"/>
      <c r="AN30" s="110"/>
      <c r="AO30" s="110"/>
      <c r="AP30" s="110"/>
      <c r="AQ30" s="110"/>
      <c r="AR30" s="110"/>
      <c r="AS30" s="110"/>
      <c r="AT30" s="111"/>
      <c r="AU30" s="111"/>
      <c r="AV30" s="111"/>
      <c r="AW30" s="111"/>
      <c r="AX30" s="111"/>
      <c r="AY30" s="112"/>
      <c r="AZ30" s="113"/>
      <c r="BA30" s="114"/>
      <c r="BB30" s="115"/>
      <c r="BC30" s="115"/>
      <c r="BD30" s="115"/>
      <c r="BE30" s="129"/>
      <c r="BF30" s="115"/>
      <c r="BG30" s="115"/>
      <c r="BH30" s="129"/>
      <c r="BI30" s="115"/>
      <c r="BJ30" s="115"/>
      <c r="BK30" s="129"/>
      <c r="BL30" s="115"/>
      <c r="BM30" s="115"/>
      <c r="BN30" s="117"/>
      <c r="BO30" s="115"/>
      <c r="BP30" s="115"/>
      <c r="BQ30" s="129"/>
      <c r="BR30" s="115"/>
      <c r="BS30" s="115"/>
      <c r="BT30" s="129"/>
      <c r="BU30" s="115"/>
      <c r="BV30" s="115"/>
      <c r="BW30" s="129"/>
      <c r="BX30" s="115"/>
      <c r="BY30" s="115"/>
      <c r="CA30" s="118"/>
      <c r="CB30" s="119"/>
      <c r="CC30" s="119"/>
      <c r="CD30" s="118"/>
      <c r="CE30" s="118"/>
      <c r="CF30" s="118"/>
      <c r="CG30" s="118"/>
      <c r="CH30" s="118"/>
      <c r="CI30" s="118"/>
      <c r="CJ30" s="118"/>
      <c r="CK30" s="118"/>
      <c r="CL30" s="118"/>
      <c r="CM30" s="115"/>
      <c r="CN30" s="115"/>
      <c r="CO30" s="115"/>
      <c r="CP30" s="115"/>
      <c r="CQ30" s="120"/>
      <c r="CR30" s="100"/>
      <c r="CS30" s="111"/>
      <c r="CT30" s="115"/>
      <c r="CU30" s="122"/>
      <c r="CV30" s="118"/>
      <c r="CW30" s="119"/>
      <c r="CX30" s="119"/>
      <c r="CY30" s="118"/>
      <c r="CZ30" s="118"/>
      <c r="DA30" s="118"/>
      <c r="DB30" s="118"/>
      <c r="DC30" s="118"/>
      <c r="DD30" s="118"/>
      <c r="DE30" s="118"/>
      <c r="DF30" s="118"/>
      <c r="DG30" s="118"/>
      <c r="DH30" s="115"/>
      <c r="DI30" s="115"/>
      <c r="DJ30" s="115"/>
      <c r="DK30" s="115"/>
      <c r="DL30" s="120"/>
      <c r="DM30" s="100"/>
      <c r="DN30" s="111"/>
      <c r="DO30" s="115"/>
      <c r="DP30" s="130"/>
      <c r="DQ30" s="124"/>
      <c r="DR30" s="132"/>
      <c r="DS30" s="125"/>
      <c r="DT30" s="124"/>
      <c r="DU30" s="124"/>
      <c r="DV30" s="124"/>
      <c r="DW30" s="124"/>
      <c r="DX30" s="124"/>
      <c r="DY30" s="126"/>
      <c r="DZ30" s="127"/>
      <c r="EA30" s="127"/>
      <c r="EB30" s="127"/>
      <c r="EC30" s="127"/>
      <c r="ED30" s="29"/>
      <c r="EE30" s="29"/>
    </row>
    <row r="31" spans="1:135" ht="14" x14ac:dyDescent="0.15">
      <c r="A31" s="105"/>
      <c r="B31" s="135"/>
      <c r="C31" s="135"/>
      <c r="D31" s="135"/>
      <c r="E31" s="135"/>
      <c r="F31" s="135"/>
      <c r="G31" s="135"/>
      <c r="H31" s="135"/>
      <c r="I31" s="135"/>
      <c r="J31" s="135"/>
      <c r="K31" s="135"/>
      <c r="L31" s="135"/>
      <c r="M31" s="135"/>
      <c r="N31" s="135"/>
      <c r="O31" s="135"/>
      <c r="P31" s="135"/>
      <c r="Q31" s="135"/>
      <c r="R31" s="135"/>
      <c r="S31" s="135"/>
      <c r="T31" s="135"/>
      <c r="U31" s="135"/>
      <c r="V31" s="135"/>
      <c r="W31" s="135"/>
      <c r="X31" s="135"/>
      <c r="Y31" s="135"/>
      <c r="Z31" s="135"/>
      <c r="AA31" s="135"/>
      <c r="AB31" s="135"/>
      <c r="AC31" s="107"/>
      <c r="AD31" s="108"/>
      <c r="AE31" s="4"/>
      <c r="AF31" s="107"/>
      <c r="AG31" s="109"/>
      <c r="AH31" s="110"/>
      <c r="AI31" s="110"/>
      <c r="AJ31" s="110"/>
      <c r="AK31" s="110"/>
      <c r="AL31" s="110"/>
      <c r="AM31" s="110"/>
      <c r="AN31" s="110"/>
      <c r="AO31" s="110"/>
      <c r="AP31" s="110"/>
      <c r="AQ31" s="110"/>
      <c r="AR31" s="110"/>
      <c r="AS31" s="110"/>
      <c r="AT31" s="111"/>
      <c r="AU31" s="111"/>
      <c r="AV31" s="111"/>
      <c r="AW31" s="111"/>
      <c r="AX31" s="111"/>
      <c r="AY31" s="133"/>
      <c r="AZ31" s="113"/>
      <c r="BA31" s="114"/>
      <c r="BB31" s="115"/>
      <c r="BC31" s="115"/>
      <c r="BD31" s="115"/>
      <c r="BE31" s="129"/>
      <c r="BF31" s="115"/>
      <c r="BG31" s="115"/>
      <c r="BH31" s="129"/>
      <c r="BI31" s="115"/>
      <c r="BJ31" s="115"/>
      <c r="BK31" s="129"/>
      <c r="BL31" s="115"/>
      <c r="BM31" s="115"/>
      <c r="CA31" s="118"/>
      <c r="CB31" s="119"/>
      <c r="CC31" s="119"/>
      <c r="CD31" s="118"/>
      <c r="CE31" s="118"/>
      <c r="CF31" s="118"/>
      <c r="CG31" s="118"/>
      <c r="CH31" s="118"/>
      <c r="CI31" s="118"/>
      <c r="CJ31" s="118"/>
      <c r="CK31" s="118"/>
      <c r="CL31" s="118"/>
      <c r="CM31" s="115"/>
      <c r="CN31" s="115"/>
      <c r="CO31" s="115"/>
      <c r="CP31" s="115"/>
      <c r="CQ31" s="120"/>
      <c r="CR31" s="100"/>
      <c r="CS31" s="111"/>
      <c r="CT31" s="115"/>
      <c r="CU31" s="122"/>
      <c r="CV31" s="118"/>
      <c r="CW31" s="119"/>
      <c r="CX31" s="119"/>
      <c r="CY31" s="118"/>
      <c r="CZ31" s="118"/>
      <c r="DA31" s="118"/>
      <c r="DB31" s="118"/>
      <c r="DC31" s="118"/>
      <c r="DD31" s="118"/>
      <c r="DE31" s="118"/>
      <c r="DF31" s="118"/>
      <c r="DG31" s="118"/>
      <c r="DH31" s="115"/>
      <c r="DI31" s="115"/>
      <c r="DJ31" s="115"/>
      <c r="DK31" s="115"/>
      <c r="DL31" s="120"/>
      <c r="DM31" s="100"/>
      <c r="DN31" s="111"/>
      <c r="DO31" s="115"/>
      <c r="DP31" s="130"/>
      <c r="DQ31" s="124"/>
      <c r="DR31" s="132"/>
      <c r="DS31" s="125"/>
      <c r="DT31" s="124"/>
      <c r="DU31" s="124"/>
      <c r="DV31" s="124"/>
      <c r="DW31" s="124"/>
      <c r="DX31" s="124"/>
      <c r="DY31" s="126"/>
      <c r="DZ31" s="56"/>
      <c r="EA31" s="56"/>
      <c r="EB31" s="56"/>
      <c r="EC31" s="56"/>
      <c r="ED31" s="28"/>
      <c r="EE31" s="28"/>
    </row>
    <row r="32" spans="1:135" ht="14" x14ac:dyDescent="0.15">
      <c r="A32" s="105"/>
      <c r="B32" s="135"/>
      <c r="C32" s="135"/>
      <c r="D32" s="135"/>
      <c r="E32" s="135"/>
      <c r="F32" s="135"/>
      <c r="G32" s="135"/>
      <c r="H32" s="135"/>
      <c r="I32" s="135"/>
      <c r="J32" s="135"/>
      <c r="K32" s="135"/>
      <c r="L32" s="135"/>
      <c r="M32" s="135"/>
      <c r="N32" s="135"/>
      <c r="O32" s="135"/>
      <c r="P32" s="135"/>
      <c r="Q32" s="135"/>
      <c r="R32" s="135"/>
      <c r="S32" s="135"/>
      <c r="T32" s="135"/>
      <c r="U32" s="135"/>
      <c r="V32" s="135"/>
      <c r="W32" s="135"/>
      <c r="X32" s="135"/>
      <c r="Y32" s="135"/>
      <c r="Z32" s="135"/>
      <c r="AA32" s="135"/>
      <c r="AB32" s="135"/>
      <c r="AC32" s="107"/>
      <c r="AD32" s="108"/>
      <c r="AE32" s="4"/>
      <c r="AF32" s="107"/>
      <c r="AG32" s="134"/>
      <c r="AH32" s="110"/>
      <c r="AI32" s="110"/>
      <c r="AJ32" s="110"/>
      <c r="AK32" s="110"/>
      <c r="AL32" s="110"/>
      <c r="AM32" s="110"/>
      <c r="AN32" s="110"/>
      <c r="AO32" s="110"/>
      <c r="AP32" s="110"/>
      <c r="AQ32" s="110"/>
      <c r="AR32" s="110"/>
      <c r="AS32" s="110"/>
      <c r="AT32" s="111"/>
      <c r="AU32" s="111"/>
      <c r="AV32" s="111"/>
      <c r="AW32" s="111"/>
      <c r="AX32" s="111"/>
      <c r="AY32" s="133"/>
      <c r="AZ32" s="113"/>
      <c r="BA32" s="114"/>
      <c r="BB32" s="115"/>
      <c r="BC32" s="115"/>
      <c r="BD32" s="115"/>
      <c r="BE32" s="129"/>
      <c r="BF32" s="115"/>
      <c r="BG32" s="115"/>
      <c r="BH32" s="129"/>
      <c r="BI32" s="115"/>
      <c r="BJ32" s="115"/>
      <c r="BK32" s="129"/>
      <c r="BL32" s="115"/>
      <c r="BM32" s="115"/>
      <c r="CA32" s="118"/>
      <c r="CB32" s="119"/>
      <c r="CC32" s="119"/>
      <c r="CD32" s="118"/>
      <c r="CE32" s="118"/>
      <c r="CF32" s="118"/>
      <c r="CG32" s="118"/>
      <c r="CH32" s="118"/>
      <c r="CI32" s="118"/>
      <c r="CJ32" s="118"/>
      <c r="CK32" s="118"/>
      <c r="CL32" s="118"/>
      <c r="CM32" s="115"/>
      <c r="CN32" s="115"/>
      <c r="CO32" s="115"/>
      <c r="CP32" s="115"/>
      <c r="CQ32" s="120"/>
      <c r="CR32" s="100"/>
      <c r="CS32" s="111"/>
      <c r="CT32" s="115"/>
      <c r="CU32" s="122"/>
      <c r="CV32" s="118"/>
      <c r="CW32" s="119"/>
      <c r="CX32" s="119"/>
      <c r="CY32" s="118"/>
      <c r="CZ32" s="118"/>
      <c r="DA32" s="118"/>
      <c r="DB32" s="118"/>
      <c r="DC32" s="118"/>
      <c r="DD32" s="118"/>
      <c r="DE32" s="118"/>
      <c r="DF32" s="118"/>
      <c r="DG32" s="118"/>
      <c r="DH32" s="115"/>
      <c r="DI32" s="115"/>
      <c r="DJ32" s="115"/>
      <c r="DK32" s="115"/>
      <c r="DL32" s="120"/>
      <c r="DM32" s="100"/>
      <c r="DN32" s="111"/>
      <c r="DO32" s="115"/>
      <c r="DP32" s="130"/>
      <c r="DQ32" s="124"/>
      <c r="DR32" s="132"/>
      <c r="DS32" s="125"/>
      <c r="DT32" s="124"/>
      <c r="DU32" s="124"/>
      <c r="DV32" s="124"/>
      <c r="DW32" s="124"/>
      <c r="DX32" s="124"/>
      <c r="DY32" s="126"/>
      <c r="DZ32" s="56"/>
      <c r="EA32" s="56"/>
      <c r="EB32" s="56"/>
      <c r="EC32" s="56"/>
      <c r="ED32" s="28"/>
      <c r="EE32" s="28"/>
    </row>
    <row r="33" spans="1:135" ht="14" x14ac:dyDescent="0.15">
      <c r="A33" s="105"/>
      <c r="B33" s="135"/>
      <c r="C33" s="135"/>
      <c r="D33" s="135"/>
      <c r="E33" s="135"/>
      <c r="F33" s="135"/>
      <c r="G33" s="135"/>
      <c r="H33" s="135"/>
      <c r="I33" s="135"/>
      <c r="J33" s="135"/>
      <c r="K33" s="135"/>
      <c r="L33" s="135"/>
      <c r="M33" s="135"/>
      <c r="N33" s="135"/>
      <c r="O33" s="135"/>
      <c r="P33" s="135"/>
      <c r="Q33" s="135"/>
      <c r="R33" s="135"/>
      <c r="S33" s="135"/>
      <c r="T33" s="135"/>
      <c r="U33" s="135"/>
      <c r="V33" s="135"/>
      <c r="W33" s="135"/>
      <c r="X33" s="135"/>
      <c r="Y33" s="135"/>
      <c r="Z33" s="135"/>
      <c r="AA33" s="135"/>
      <c r="AB33" s="135"/>
      <c r="AC33" s="107"/>
      <c r="AD33" s="108"/>
      <c r="AE33" s="4"/>
      <c r="AF33" s="107"/>
      <c r="AG33" s="134"/>
      <c r="AH33" s="110"/>
      <c r="AI33" s="110"/>
      <c r="AJ33" s="110"/>
      <c r="AK33" s="110"/>
      <c r="AL33" s="110"/>
      <c r="AM33" s="110"/>
      <c r="AN33" s="110"/>
      <c r="AO33" s="110"/>
      <c r="AP33" s="110"/>
      <c r="AQ33" s="110"/>
      <c r="AR33" s="110"/>
      <c r="AS33" s="110"/>
      <c r="AT33" s="111"/>
      <c r="AU33" s="111"/>
      <c r="AV33" s="111"/>
      <c r="AW33" s="111"/>
      <c r="AX33" s="111"/>
      <c r="AY33" s="133"/>
      <c r="AZ33" s="113"/>
      <c r="BA33" s="114"/>
      <c r="BB33" s="115"/>
      <c r="BC33" s="115"/>
      <c r="BD33" s="115"/>
      <c r="BE33" s="129"/>
      <c r="BF33" s="115"/>
      <c r="BG33" s="115"/>
      <c r="BH33" s="129"/>
      <c r="BI33" s="115"/>
      <c r="BJ33" s="115"/>
      <c r="BK33" s="129"/>
      <c r="BL33" s="115"/>
      <c r="BM33" s="115"/>
      <c r="CA33" s="118"/>
      <c r="CB33" s="119"/>
      <c r="CC33" s="119"/>
      <c r="CD33" s="118"/>
      <c r="CE33" s="118"/>
      <c r="CF33" s="118"/>
      <c r="CG33" s="118"/>
      <c r="CH33" s="118"/>
      <c r="CI33" s="118"/>
      <c r="CJ33" s="118"/>
      <c r="CK33" s="118"/>
      <c r="CL33" s="118"/>
      <c r="CM33" s="115"/>
      <c r="CN33" s="115"/>
      <c r="CO33" s="115"/>
      <c r="CP33" s="115"/>
      <c r="CQ33" s="120"/>
      <c r="CR33" s="100"/>
      <c r="CS33" s="111"/>
      <c r="CT33" s="115"/>
      <c r="CU33" s="122"/>
      <c r="CV33" s="118"/>
      <c r="CW33" s="119"/>
      <c r="CX33" s="119"/>
      <c r="CY33" s="118"/>
      <c r="CZ33" s="118"/>
      <c r="DA33" s="118"/>
      <c r="DB33" s="118"/>
      <c r="DC33" s="118"/>
      <c r="DD33" s="118"/>
      <c r="DE33" s="118"/>
      <c r="DF33" s="118"/>
      <c r="DG33" s="118"/>
      <c r="DH33" s="115"/>
      <c r="DI33" s="115"/>
      <c r="DJ33" s="115"/>
      <c r="DK33" s="115"/>
      <c r="DL33" s="120"/>
      <c r="DM33" s="100"/>
      <c r="DN33" s="111"/>
      <c r="DO33" s="115"/>
      <c r="DP33" s="130"/>
      <c r="DQ33" s="124"/>
      <c r="DR33" s="132"/>
      <c r="DS33" s="125"/>
      <c r="DT33" s="124"/>
      <c r="DU33" s="124"/>
      <c r="DV33" s="124"/>
      <c r="DW33" s="124"/>
      <c r="DX33" s="124"/>
      <c r="DY33" s="126"/>
      <c r="DZ33" s="56"/>
      <c r="EA33" s="56"/>
      <c r="EB33" s="56"/>
      <c r="EC33" s="56"/>
      <c r="ED33" s="28"/>
      <c r="EE33" s="28"/>
    </row>
    <row r="34" spans="1:135" ht="14" x14ac:dyDescent="0.15">
      <c r="AC34" s="107"/>
      <c r="AD34" s="108"/>
      <c r="AE34" s="4"/>
      <c r="AF34" s="107"/>
      <c r="AG34" s="136"/>
      <c r="AH34" s="110"/>
      <c r="AI34" s="110"/>
      <c r="AJ34" s="110"/>
      <c r="AK34" s="110"/>
      <c r="AL34" s="110"/>
      <c r="AM34" s="110"/>
      <c r="AN34" s="110"/>
      <c r="AO34" s="110"/>
      <c r="AP34" s="110"/>
      <c r="AQ34" s="110"/>
      <c r="AR34" s="110"/>
      <c r="AS34" s="110"/>
      <c r="AT34" s="111"/>
      <c r="AU34" s="111"/>
      <c r="AV34" s="111"/>
      <c r="AW34" s="111"/>
      <c r="AX34" s="111"/>
      <c r="AY34" s="133"/>
      <c r="AZ34" s="113"/>
      <c r="BA34" s="114"/>
      <c r="BB34" s="115"/>
      <c r="BC34" s="115"/>
      <c r="BD34" s="115"/>
      <c r="BE34" s="129"/>
      <c r="BF34" s="115"/>
      <c r="BG34" s="115"/>
      <c r="BH34" s="129"/>
      <c r="BI34" s="115"/>
      <c r="BJ34" s="115"/>
      <c r="BK34" s="129"/>
      <c r="BL34" s="115"/>
      <c r="BM34" s="115"/>
      <c r="CA34" s="118"/>
      <c r="CB34" s="119"/>
      <c r="CC34" s="119"/>
      <c r="CD34" s="118"/>
      <c r="CE34" s="118"/>
      <c r="CF34" s="118"/>
      <c r="CG34" s="118"/>
      <c r="CH34" s="118"/>
      <c r="CI34" s="118"/>
      <c r="CJ34" s="118"/>
      <c r="CK34" s="118"/>
      <c r="CL34" s="118"/>
      <c r="CM34" s="115"/>
      <c r="CN34" s="115"/>
      <c r="CO34" s="115"/>
      <c r="CP34" s="115"/>
      <c r="CQ34" s="120"/>
      <c r="CR34" s="100"/>
      <c r="CS34" s="111"/>
      <c r="CT34" s="115"/>
      <c r="CU34" s="122"/>
      <c r="CV34" s="118"/>
      <c r="CW34" s="119"/>
      <c r="CX34" s="119"/>
      <c r="CY34" s="118"/>
      <c r="CZ34" s="118"/>
      <c r="DA34" s="118"/>
      <c r="DB34" s="118"/>
      <c r="DC34" s="118"/>
      <c r="DD34" s="118"/>
      <c r="DE34" s="118"/>
      <c r="DF34" s="118"/>
      <c r="DG34" s="118"/>
      <c r="DH34" s="115"/>
      <c r="DI34" s="115"/>
      <c r="DJ34" s="115"/>
      <c r="DK34" s="115"/>
      <c r="DL34" s="120"/>
      <c r="DM34" s="100"/>
      <c r="DN34" s="111"/>
      <c r="DO34" s="115"/>
      <c r="DP34" s="130"/>
      <c r="DQ34" s="124"/>
      <c r="DR34" s="132"/>
      <c r="DS34" s="124"/>
      <c r="DT34" s="124"/>
      <c r="DU34" s="124"/>
      <c r="DV34" s="124"/>
      <c r="DW34" s="124"/>
      <c r="DX34" s="124"/>
      <c r="DY34" s="126"/>
      <c r="DZ34" s="56"/>
      <c r="EA34" s="56"/>
      <c r="EB34" s="56"/>
      <c r="EC34" s="56"/>
      <c r="ED34" s="28"/>
      <c r="EE34" s="28"/>
    </row>
    <row r="35" spans="1:135" ht="13" x14ac:dyDescent="0.15">
      <c r="AC35" s="107"/>
      <c r="AD35" s="108"/>
      <c r="AE35" s="4"/>
      <c r="AF35" s="107"/>
      <c r="AG35" s="136"/>
      <c r="AH35" s="110"/>
      <c r="AI35" s="110"/>
      <c r="AJ35" s="110"/>
      <c r="AK35" s="110"/>
      <c r="AL35" s="110"/>
      <c r="AM35" s="110"/>
      <c r="AN35" s="110"/>
      <c r="AO35" s="110"/>
      <c r="AP35" s="110"/>
      <c r="AQ35" s="110"/>
      <c r="AR35" s="110"/>
      <c r="AS35" s="110"/>
      <c r="AT35" s="111"/>
      <c r="AU35" s="111"/>
      <c r="AV35" s="111"/>
      <c r="AW35" s="111"/>
      <c r="AX35" s="111"/>
      <c r="AY35" s="133"/>
      <c r="AZ35" s="113"/>
      <c r="BA35" s="114"/>
      <c r="BB35" s="115"/>
      <c r="BC35" s="115"/>
      <c r="BD35" s="115"/>
      <c r="BE35" s="129"/>
      <c r="BF35" s="115"/>
      <c r="BG35" s="115"/>
      <c r="BH35" s="129"/>
      <c r="BI35" s="115"/>
      <c r="BJ35" s="115"/>
      <c r="BK35" s="129"/>
      <c r="BL35" s="115"/>
      <c r="BM35" s="115"/>
      <c r="CA35" s="118"/>
      <c r="CB35" s="119"/>
      <c r="CC35" s="119"/>
      <c r="CD35" s="118"/>
      <c r="CE35" s="118"/>
      <c r="CF35" s="118"/>
      <c r="CG35" s="118"/>
      <c r="CH35" s="118"/>
      <c r="CI35" s="118"/>
      <c r="CJ35" s="118"/>
      <c r="CK35" s="118"/>
      <c r="CL35" s="118"/>
      <c r="CM35" s="115"/>
      <c r="CN35" s="115"/>
      <c r="CO35" s="115"/>
      <c r="CP35" s="115"/>
      <c r="CQ35" s="120"/>
      <c r="CR35" s="100"/>
      <c r="CS35" s="111"/>
      <c r="CT35" s="115"/>
      <c r="CU35" s="122"/>
      <c r="CV35" s="118"/>
      <c r="CW35" s="119"/>
      <c r="CX35" s="119"/>
      <c r="CY35" s="118"/>
      <c r="CZ35" s="118"/>
      <c r="DA35" s="118"/>
      <c r="DB35" s="118"/>
      <c r="DC35" s="118"/>
      <c r="DD35" s="118"/>
      <c r="DE35" s="118"/>
      <c r="DF35" s="118"/>
      <c r="DG35" s="118"/>
      <c r="DH35" s="115"/>
      <c r="DI35" s="115"/>
      <c r="DJ35" s="115"/>
      <c r="DK35" s="115"/>
      <c r="DL35" s="120"/>
      <c r="DM35" s="100"/>
      <c r="DN35" s="111"/>
      <c r="DO35" s="115"/>
      <c r="DP35" s="130"/>
      <c r="DQ35" s="124"/>
      <c r="DR35" s="132"/>
      <c r="DS35" s="124"/>
      <c r="DT35" s="124"/>
      <c r="DU35" s="124"/>
      <c r="DV35" s="124"/>
      <c r="DW35" s="124"/>
      <c r="DX35" s="124"/>
      <c r="DY35" s="126"/>
      <c r="DZ35" s="59"/>
      <c r="EA35" s="59"/>
      <c r="EB35" s="59"/>
      <c r="EC35" s="59"/>
      <c r="ED35" s="196"/>
      <c r="EE35" s="196"/>
    </row>
    <row r="36" spans="1:135" ht="13" x14ac:dyDescent="0.15">
      <c r="AC36" s="107"/>
      <c r="AD36" s="108"/>
      <c r="AE36" s="4"/>
      <c r="AF36" s="107"/>
      <c r="AG36" s="136"/>
      <c r="AH36" s="110"/>
      <c r="AI36" s="110"/>
      <c r="AJ36" s="110"/>
      <c r="AK36" s="110"/>
      <c r="AL36" s="110"/>
      <c r="AM36" s="110"/>
      <c r="AN36" s="110"/>
      <c r="AO36" s="110"/>
      <c r="AP36" s="110"/>
      <c r="AQ36" s="110"/>
      <c r="AR36" s="110"/>
      <c r="AS36" s="110"/>
      <c r="AT36" s="111"/>
      <c r="AU36" s="111"/>
      <c r="AV36" s="111"/>
      <c r="AW36" s="111"/>
      <c r="AX36" s="111"/>
      <c r="AY36" s="133"/>
      <c r="AZ36" s="113"/>
      <c r="BA36" s="114"/>
      <c r="BB36" s="115"/>
      <c r="BC36" s="115"/>
      <c r="BD36" s="115"/>
      <c r="BE36" s="129"/>
      <c r="BF36" s="115"/>
      <c r="BG36" s="115"/>
      <c r="BH36" s="129"/>
      <c r="BI36" s="115"/>
      <c r="BJ36" s="115"/>
      <c r="BK36" s="129"/>
      <c r="BL36" s="115"/>
      <c r="BM36" s="115"/>
      <c r="CA36" s="118"/>
      <c r="CB36" s="119"/>
      <c r="CC36" s="119"/>
      <c r="CD36" s="118"/>
      <c r="CE36" s="118"/>
      <c r="CF36" s="118"/>
      <c r="CG36" s="118"/>
      <c r="CH36" s="118"/>
      <c r="CI36" s="118"/>
      <c r="CJ36" s="118"/>
      <c r="CK36" s="118"/>
      <c r="CL36" s="118"/>
      <c r="CM36" s="115"/>
      <c r="CN36" s="115"/>
      <c r="CO36" s="115"/>
      <c r="CP36" s="115"/>
      <c r="CQ36" s="120"/>
      <c r="CR36" s="100"/>
      <c r="CS36" s="111"/>
      <c r="CT36" s="115"/>
      <c r="CU36" s="122"/>
      <c r="CV36" s="118"/>
      <c r="CW36" s="119"/>
      <c r="CX36" s="119"/>
      <c r="CY36" s="118"/>
      <c r="CZ36" s="118"/>
      <c r="DA36" s="118"/>
      <c r="DB36" s="118"/>
      <c r="DC36" s="118"/>
      <c r="DD36" s="118"/>
      <c r="DE36" s="118"/>
      <c r="DF36" s="118"/>
      <c r="DG36" s="118"/>
      <c r="DH36" s="115"/>
      <c r="DI36" s="115"/>
      <c r="DJ36" s="115"/>
      <c r="DK36" s="115"/>
      <c r="DL36" s="120"/>
      <c r="DM36" s="100"/>
      <c r="DN36" s="111"/>
      <c r="DO36" s="115"/>
      <c r="DP36" s="130"/>
      <c r="DQ36" s="124"/>
      <c r="DR36" s="132"/>
      <c r="DS36" s="124"/>
      <c r="DT36" s="124"/>
      <c r="DU36" s="124"/>
      <c r="DV36" s="124"/>
      <c r="DW36" s="124"/>
      <c r="DX36" s="124"/>
      <c r="DY36" s="126"/>
      <c r="DZ36" s="59"/>
      <c r="EA36" s="59"/>
      <c r="EB36" s="59"/>
      <c r="EC36" s="59"/>
      <c r="ED36" s="196"/>
      <c r="EE36" s="196"/>
    </row>
    <row r="37" spans="1:135" ht="13" x14ac:dyDescent="0.15">
      <c r="AW37" s="196"/>
      <c r="DP37" s="137"/>
      <c r="DR37" s="137"/>
      <c r="DU37" s="4"/>
      <c r="DZ37" s="196"/>
      <c r="EA37" s="196"/>
      <c r="EB37" s="196"/>
      <c r="EC37" s="196"/>
      <c r="ED37" s="196"/>
      <c r="EE37" s="196"/>
    </row>
    <row r="38" spans="1:135" ht="13" x14ac:dyDescent="0.15">
      <c r="AW38" s="196"/>
      <c r="DP38" s="137"/>
      <c r="DR38" s="137"/>
      <c r="DU38" s="4"/>
      <c r="DZ38" s="196"/>
      <c r="EA38" s="196"/>
      <c r="EB38" s="196"/>
      <c r="EC38" s="196"/>
      <c r="ED38" s="196"/>
      <c r="EE38" s="196"/>
    </row>
    <row r="39" spans="1:135" ht="13" x14ac:dyDescent="0.15">
      <c r="AW39" s="196"/>
      <c r="DP39" s="137"/>
      <c r="DR39" s="137"/>
      <c r="DU39" s="4"/>
      <c r="DZ39" s="196"/>
      <c r="EA39" s="196"/>
      <c r="EB39" s="196"/>
      <c r="EC39" s="196"/>
      <c r="ED39" s="196"/>
      <c r="EE39" s="196"/>
    </row>
    <row r="40" spans="1:135" ht="13" x14ac:dyDescent="0.15">
      <c r="AW40" s="196"/>
      <c r="DP40" s="137"/>
      <c r="DR40" s="137"/>
      <c r="DU40" s="4"/>
      <c r="DZ40" s="196"/>
      <c r="EA40" s="196"/>
      <c r="EB40" s="196"/>
      <c r="EC40" s="196"/>
      <c r="ED40" s="196"/>
      <c r="EE40" s="196"/>
    </row>
    <row r="41" spans="1:135" ht="13" x14ac:dyDescent="0.15">
      <c r="AW41" s="196"/>
      <c r="DP41" s="137"/>
      <c r="DR41" s="137"/>
      <c r="DU41" s="4"/>
      <c r="DZ41" s="196"/>
      <c r="EA41" s="196"/>
      <c r="EB41" s="196"/>
      <c r="EC41" s="196"/>
      <c r="ED41" s="196"/>
      <c r="EE41" s="196"/>
    </row>
    <row r="42" spans="1:135" ht="13" x14ac:dyDescent="0.15">
      <c r="AW42" s="196"/>
      <c r="DR42" s="137"/>
      <c r="DU42" s="4"/>
      <c r="DZ42" s="196"/>
      <c r="EA42" s="196"/>
      <c r="EB42" s="196"/>
      <c r="EC42" s="196"/>
      <c r="ED42" s="196"/>
      <c r="EE42" s="196"/>
    </row>
    <row r="43" spans="1:135" ht="13" x14ac:dyDescent="0.15">
      <c r="AW43" s="196"/>
      <c r="DR43" s="137"/>
      <c r="DU43" s="4"/>
      <c r="DZ43" s="196"/>
      <c r="EA43" s="196"/>
      <c r="EB43" s="196"/>
      <c r="EC43" s="196"/>
      <c r="ED43" s="196"/>
      <c r="EE43" s="196"/>
    </row>
    <row r="44" spans="1:135" ht="13" x14ac:dyDescent="0.15">
      <c r="L44" s="57" t="s">
        <v>157</v>
      </c>
      <c r="M44" s="57" t="s">
        <v>158</v>
      </c>
      <c r="N44" s="57" t="s">
        <v>159</v>
      </c>
      <c r="AW44" s="196"/>
      <c r="DU44" s="4"/>
      <c r="DZ44" s="196"/>
      <c r="EA44" s="196"/>
      <c r="EB44" s="196"/>
      <c r="EC44" s="196"/>
      <c r="ED44" s="196"/>
      <c r="EE44" s="196"/>
    </row>
    <row r="45" spans="1:135" ht="13" x14ac:dyDescent="0.15">
      <c r="A45" s="57" t="s">
        <v>160</v>
      </c>
      <c r="AW45" s="196"/>
      <c r="DU45" s="4"/>
      <c r="DZ45" s="196"/>
      <c r="EA45" s="196"/>
      <c r="EB45" s="196"/>
      <c r="EC45" s="196"/>
      <c r="ED45" s="196"/>
      <c r="EE45" s="196"/>
    </row>
    <row r="46" spans="1:135" ht="13" x14ac:dyDescent="0.15">
      <c r="A46" s="139" t="s">
        <v>161</v>
      </c>
      <c r="B46" s="139" t="s">
        <v>117</v>
      </c>
      <c r="C46" s="139" t="s">
        <v>127</v>
      </c>
      <c r="D46" s="139" t="s">
        <v>162</v>
      </c>
      <c r="E46" s="139" t="s">
        <v>163</v>
      </c>
      <c r="F46" s="139" t="s">
        <v>164</v>
      </c>
      <c r="G46" s="139"/>
      <c r="H46" s="139" t="s">
        <v>165</v>
      </c>
      <c r="I46" s="139" t="s">
        <v>166</v>
      </c>
      <c r="J46" s="143"/>
      <c r="K46" s="143"/>
      <c r="L46" s="57" t="s">
        <v>117</v>
      </c>
      <c r="M46" s="57" t="s">
        <v>117</v>
      </c>
      <c r="N46" s="57" t="s">
        <v>117</v>
      </c>
      <c r="O46" s="57" t="s">
        <v>167</v>
      </c>
      <c r="AW46" s="196"/>
      <c r="DU46" s="4"/>
      <c r="DZ46" s="196"/>
      <c r="EA46" s="196"/>
      <c r="EB46" s="196"/>
      <c r="EC46" s="196"/>
      <c r="ED46" s="196"/>
      <c r="EE46" s="196"/>
    </row>
    <row r="47" spans="1:135" ht="13" x14ac:dyDescent="0.15">
      <c r="A47" s="139">
        <v>0</v>
      </c>
      <c r="B47" s="186" t="s">
        <v>771</v>
      </c>
      <c r="C47" s="192" t="s">
        <v>172</v>
      </c>
      <c r="D47" s="191" t="s">
        <v>711</v>
      </c>
      <c r="E47" s="141"/>
      <c r="F47" s="142"/>
      <c r="G47" s="141"/>
      <c r="H47" s="141">
        <v>0</v>
      </c>
      <c r="I47" s="143"/>
      <c r="J47" s="143"/>
      <c r="K47" s="143"/>
      <c r="L47" s="144" t="str">
        <f t="shared" ref="L47:L74" si="93">IF(ISERROR(SEARCH(L$44,B47)),B47,TRIM(LEFT(B47,SEARCH(L$44,B47)-1)))</f>
        <v>#0 Kiera Oakry</v>
      </c>
      <c r="M47" s="144" t="str">
        <f t="shared" ref="M47:N62" si="94">IF(ISERROR(SEARCH(M$44,L47)),L47,TRIM(LEFT(L47,SEARCH(M$44,L47)-1)))</f>
        <v>#0 Kiera Oakry</v>
      </c>
      <c r="N47" s="144" t="str">
        <f t="shared" si="94"/>
        <v>#0 Kiera Oakry</v>
      </c>
      <c r="O47" s="144" t="str">
        <f t="shared" ref="O47:O74" si="95">IF(NOT(ISNUMBER(H47)),H47,IF(H47&lt;3,VLOOKUP(H47,$Y$47:$Z$49,2,FALSE),CONCATENATE(H47+1,"th")))</f>
        <v>1st</v>
      </c>
      <c r="S47" s="57" t="s">
        <v>170</v>
      </c>
      <c r="T47" s="57">
        <v>1</v>
      </c>
      <c r="Y47" s="57">
        <v>0</v>
      </c>
      <c r="Z47" s="57" t="s">
        <v>171</v>
      </c>
      <c r="AW47" s="196"/>
      <c r="DU47" s="4"/>
      <c r="DZ47" s="196"/>
      <c r="EA47" s="196"/>
      <c r="EB47" s="196"/>
      <c r="EC47" s="196"/>
      <c r="ED47" s="196"/>
      <c r="EE47" s="196"/>
    </row>
    <row r="48" spans="1:135" ht="13" x14ac:dyDescent="0.15">
      <c r="A48" s="139">
        <v>4</v>
      </c>
      <c r="B48" s="186" t="s">
        <v>772</v>
      </c>
      <c r="C48" s="192" t="s">
        <v>172</v>
      </c>
      <c r="D48" s="191" t="s">
        <v>169</v>
      </c>
      <c r="E48" s="141"/>
      <c r="F48" s="142"/>
      <c r="G48" s="141"/>
      <c r="H48" s="141">
        <v>3</v>
      </c>
      <c r="I48" s="141"/>
      <c r="J48" s="143"/>
      <c r="K48" s="143"/>
      <c r="L48" s="144" t="str">
        <f t="shared" si="93"/>
        <v>#4 Steph Gorman</v>
      </c>
      <c r="M48" s="144" t="str">
        <f t="shared" si="94"/>
        <v>#4 Steph Gorman</v>
      </c>
      <c r="N48" s="144" t="str">
        <f t="shared" si="94"/>
        <v>#4 Steph Gorman</v>
      </c>
      <c r="O48" s="144" t="str">
        <f t="shared" si="95"/>
        <v>4th</v>
      </c>
      <c r="S48" s="57" t="s">
        <v>172</v>
      </c>
      <c r="T48" s="57">
        <v>2</v>
      </c>
      <c r="Y48" s="57">
        <v>1</v>
      </c>
      <c r="Z48" s="57" t="s">
        <v>173</v>
      </c>
      <c r="AW48" s="196"/>
      <c r="DU48" s="4"/>
      <c r="DZ48" s="196"/>
      <c r="EA48" s="196"/>
      <c r="EB48" s="196"/>
      <c r="EC48" s="196"/>
      <c r="ED48" s="196"/>
      <c r="EE48" s="196"/>
    </row>
    <row r="49" spans="1:135" ht="13" x14ac:dyDescent="0.15">
      <c r="A49" s="139">
        <v>5</v>
      </c>
      <c r="B49" s="186" t="s">
        <v>773</v>
      </c>
      <c r="C49" s="192" t="s">
        <v>172</v>
      </c>
      <c r="D49" s="191" t="s">
        <v>692</v>
      </c>
      <c r="E49" s="141"/>
      <c r="F49" s="142"/>
      <c r="G49" s="141"/>
      <c r="H49" s="141">
        <v>4</v>
      </c>
      <c r="I49" s="141"/>
      <c r="J49" s="143"/>
      <c r="K49" s="143"/>
      <c r="L49" s="144" t="str">
        <f t="shared" si="93"/>
        <v>#5 Ayanna Khalfani</v>
      </c>
      <c r="M49" s="144" t="str">
        <f t="shared" si="94"/>
        <v>#5 Ayanna Khalfani</v>
      </c>
      <c r="N49" s="144" t="str">
        <f t="shared" si="94"/>
        <v>#5 Ayanna Khalfani</v>
      </c>
      <c r="O49" s="144" t="str">
        <f t="shared" si="95"/>
        <v>5th</v>
      </c>
      <c r="S49" s="57" t="s">
        <v>168</v>
      </c>
      <c r="T49" s="57">
        <v>3</v>
      </c>
      <c r="Y49" s="57">
        <v>2</v>
      </c>
      <c r="Z49" s="57" t="s">
        <v>174</v>
      </c>
      <c r="AW49" s="196"/>
      <c r="DU49" s="4"/>
      <c r="DZ49" s="196"/>
      <c r="EA49" s="196"/>
      <c r="EB49" s="196"/>
      <c r="EC49" s="196"/>
      <c r="ED49" s="196"/>
      <c r="EE49" s="196"/>
    </row>
    <row r="50" spans="1:135" ht="13" x14ac:dyDescent="0.15">
      <c r="A50" s="139">
        <v>10</v>
      </c>
      <c r="B50" s="186" t="s">
        <v>774</v>
      </c>
      <c r="C50" s="192" t="s">
        <v>172</v>
      </c>
      <c r="D50" s="191" t="s">
        <v>692</v>
      </c>
      <c r="E50" s="141"/>
      <c r="F50" s="142"/>
      <c r="G50" s="141"/>
      <c r="H50" s="141">
        <v>1</v>
      </c>
      <c r="I50" s="141"/>
      <c r="J50" s="143"/>
      <c r="K50" s="143"/>
      <c r="L50" s="144" t="str">
        <f t="shared" si="93"/>
        <v>#10 Myah Pace</v>
      </c>
      <c r="M50" s="144" t="str">
        <f t="shared" si="94"/>
        <v>#10 Myah Pace</v>
      </c>
      <c r="N50" s="144" t="str">
        <f t="shared" si="94"/>
        <v>#10 Myah Pace</v>
      </c>
      <c r="O50" s="144" t="str">
        <f t="shared" si="95"/>
        <v>2nd</v>
      </c>
      <c r="S50" s="57" t="s">
        <v>23</v>
      </c>
      <c r="T50" s="57">
        <v>4</v>
      </c>
      <c r="Y50" s="57">
        <v>3</v>
      </c>
      <c r="AW50" s="196"/>
      <c r="DU50" s="4"/>
      <c r="DZ50" s="196"/>
      <c r="EA50" s="196"/>
      <c r="EB50" s="196"/>
      <c r="EC50" s="196"/>
      <c r="ED50" s="196"/>
      <c r="EE50" s="196"/>
    </row>
    <row r="51" spans="1:135" ht="13" x14ac:dyDescent="0.15">
      <c r="A51" s="139">
        <v>11</v>
      </c>
      <c r="B51" s="186" t="s">
        <v>775</v>
      </c>
      <c r="C51" s="192" t="s">
        <v>175</v>
      </c>
      <c r="D51" s="191" t="s">
        <v>690</v>
      </c>
      <c r="E51" s="141"/>
      <c r="F51" s="142"/>
      <c r="G51" s="141"/>
      <c r="H51" s="141">
        <v>1</v>
      </c>
      <c r="I51" s="141"/>
      <c r="J51" s="143"/>
      <c r="K51" s="143"/>
      <c r="L51" s="144" t="str">
        <f t="shared" si="93"/>
        <v>#11 Laura Erikstrup</v>
      </c>
      <c r="M51" s="144" t="str">
        <f t="shared" si="94"/>
        <v>#11 Laura Erikstrup</v>
      </c>
      <c r="N51" s="144" t="str">
        <f t="shared" si="94"/>
        <v>#11 Laura Erikstrup</v>
      </c>
      <c r="O51" s="144" t="str">
        <f t="shared" si="95"/>
        <v>2nd</v>
      </c>
      <c r="S51" s="57" t="s">
        <v>175</v>
      </c>
      <c r="T51" s="57">
        <v>5</v>
      </c>
      <c r="Y51" s="57">
        <v>4</v>
      </c>
      <c r="AW51" s="196"/>
      <c r="DU51" s="4"/>
      <c r="DZ51" s="196"/>
      <c r="EA51" s="196"/>
      <c r="EB51" s="196"/>
      <c r="EC51" s="196"/>
      <c r="ED51" s="196"/>
      <c r="EE51" s="196"/>
    </row>
    <row r="52" spans="1:135" ht="13" x14ac:dyDescent="0.15">
      <c r="A52" s="139">
        <v>14</v>
      </c>
      <c r="B52" s="186" t="s">
        <v>776</v>
      </c>
      <c r="C52" s="192" t="s">
        <v>170</v>
      </c>
      <c r="D52" s="191" t="s">
        <v>687</v>
      </c>
      <c r="E52" s="141"/>
      <c r="F52" s="142"/>
      <c r="G52" s="141"/>
      <c r="H52" s="141">
        <v>3</v>
      </c>
      <c r="I52" s="141"/>
      <c r="J52" s="143"/>
      <c r="K52" s="143"/>
      <c r="L52" s="144" t="str">
        <f t="shared" si="93"/>
        <v>#14 Karla Martinez</v>
      </c>
      <c r="M52" s="144" t="str">
        <f t="shared" si="94"/>
        <v>#14 Karla Martinez</v>
      </c>
      <c r="N52" s="144" t="str">
        <f t="shared" si="94"/>
        <v>#14 Karla Martinez</v>
      </c>
      <c r="O52" s="144" t="str">
        <f t="shared" si="95"/>
        <v>4th</v>
      </c>
      <c r="S52" s="57" t="s">
        <v>176</v>
      </c>
      <c r="T52" s="57">
        <v>2.5</v>
      </c>
      <c r="AW52" s="196"/>
      <c r="DU52" s="4"/>
      <c r="DZ52" s="196"/>
      <c r="EA52" s="196"/>
      <c r="EB52" s="196"/>
      <c r="EC52" s="196"/>
      <c r="ED52" s="196"/>
      <c r="EE52" s="196"/>
    </row>
    <row r="53" spans="1:135" ht="13" x14ac:dyDescent="0.15">
      <c r="A53" s="139">
        <v>20</v>
      </c>
      <c r="B53" s="186" t="s">
        <v>777</v>
      </c>
      <c r="C53" s="192" t="s">
        <v>170</v>
      </c>
      <c r="D53" s="191" t="s">
        <v>687</v>
      </c>
      <c r="E53" s="141"/>
      <c r="F53" s="142"/>
      <c r="G53" s="141"/>
      <c r="H53" s="141">
        <v>2</v>
      </c>
      <c r="I53" s="141"/>
      <c r="J53" s="143"/>
      <c r="K53" s="143"/>
      <c r="L53" s="144" t="str">
        <f t="shared" si="93"/>
        <v>#20 Erica Martinsen</v>
      </c>
      <c r="M53" s="144" t="str">
        <f t="shared" si="94"/>
        <v>#20 Erica Martinsen</v>
      </c>
      <c r="N53" s="144" t="str">
        <f t="shared" si="94"/>
        <v>#20 Erica Martinsen</v>
      </c>
      <c r="O53" s="144" t="str">
        <f t="shared" si="95"/>
        <v>3rd</v>
      </c>
      <c r="S53" s="57" t="s">
        <v>177</v>
      </c>
      <c r="T53" s="57">
        <v>2.5</v>
      </c>
      <c r="AW53" s="196"/>
      <c r="DU53" s="4"/>
      <c r="DZ53" s="196"/>
      <c r="EA53" s="196"/>
      <c r="EB53" s="196"/>
      <c r="EC53" s="196"/>
      <c r="ED53" s="196"/>
      <c r="EE53" s="196"/>
    </row>
    <row r="54" spans="1:135" ht="13" x14ac:dyDescent="0.15">
      <c r="A54" s="139">
        <v>21</v>
      </c>
      <c r="B54" s="186" t="s">
        <v>778</v>
      </c>
      <c r="C54" s="192" t="s">
        <v>172</v>
      </c>
      <c r="D54" s="191" t="s">
        <v>169</v>
      </c>
      <c r="E54" s="141"/>
      <c r="F54" s="142"/>
      <c r="G54" s="141"/>
      <c r="H54" s="141">
        <v>1</v>
      </c>
      <c r="I54" s="141"/>
      <c r="J54" s="143"/>
      <c r="K54" s="143"/>
      <c r="L54" s="144" t="str">
        <f t="shared" si="93"/>
        <v>#21 Kylie Horstmeyer</v>
      </c>
      <c r="M54" s="144" t="str">
        <f t="shared" si="94"/>
        <v>#21 Kylie Horstmeyer</v>
      </c>
      <c r="N54" s="144" t="str">
        <f t="shared" si="94"/>
        <v>#21 Kylie Horstmeyer</v>
      </c>
      <c r="O54" s="144" t="str">
        <f t="shared" si="95"/>
        <v>2nd</v>
      </c>
      <c r="S54" s="57" t="s">
        <v>76</v>
      </c>
      <c r="T54" s="57">
        <v>1.5</v>
      </c>
      <c r="AW54" s="196"/>
      <c r="DU54" s="4"/>
      <c r="DZ54" s="196"/>
      <c r="EA54" s="196"/>
      <c r="EB54" s="196"/>
      <c r="EC54" s="196"/>
      <c r="ED54" s="196"/>
      <c r="EE54" s="196"/>
    </row>
    <row r="55" spans="1:135" ht="13" x14ac:dyDescent="0.15">
      <c r="A55" s="139">
        <v>23</v>
      </c>
      <c r="B55" s="186" t="s">
        <v>779</v>
      </c>
      <c r="C55" s="192" t="s">
        <v>170</v>
      </c>
      <c r="D55" s="191" t="s">
        <v>691</v>
      </c>
      <c r="E55" s="141"/>
      <c r="F55" s="142"/>
      <c r="G55" s="141"/>
      <c r="H55" s="141">
        <v>0</v>
      </c>
      <c r="I55" s="143"/>
      <c r="J55" s="143"/>
      <c r="K55" s="143"/>
      <c r="L55" s="144" t="str">
        <f t="shared" si="93"/>
        <v>#23 Jordyn Edwards</v>
      </c>
      <c r="M55" s="144" t="str">
        <f t="shared" si="94"/>
        <v>#23 Jordyn Edwards</v>
      </c>
      <c r="N55" s="144" t="str">
        <f t="shared" si="94"/>
        <v>#23 Jordyn Edwards</v>
      </c>
      <c r="O55" s="144" t="str">
        <f t="shared" si="95"/>
        <v>1st</v>
      </c>
      <c r="S55" s="57" t="s">
        <v>178</v>
      </c>
      <c r="T55" s="57">
        <v>3.5</v>
      </c>
      <c r="AW55" s="196"/>
      <c r="DU55" s="4"/>
      <c r="DZ55" s="196"/>
      <c r="EA55" s="196"/>
      <c r="EB55" s="196"/>
      <c r="EC55" s="196"/>
      <c r="ED55" s="196"/>
      <c r="EE55" s="196"/>
    </row>
    <row r="56" spans="1:135" ht="13" x14ac:dyDescent="0.15">
      <c r="A56" s="139">
        <v>25</v>
      </c>
      <c r="B56" s="186" t="s">
        <v>780</v>
      </c>
      <c r="C56" s="192" t="s">
        <v>23</v>
      </c>
      <c r="D56" s="191" t="s">
        <v>690</v>
      </c>
      <c r="E56" s="141"/>
      <c r="F56" s="142"/>
      <c r="G56" s="141"/>
      <c r="H56" s="141">
        <v>3</v>
      </c>
      <c r="I56" s="143"/>
      <c r="J56" s="143"/>
      <c r="K56" s="143"/>
      <c r="L56" s="144" t="str">
        <f t="shared" si="93"/>
        <v>#25 Nicole Blakes</v>
      </c>
      <c r="M56" s="144" t="str">
        <f t="shared" si="94"/>
        <v>#25 Nicole Blakes</v>
      </c>
      <c r="N56" s="144" t="str">
        <f t="shared" si="94"/>
        <v>#25 Nicole Blakes</v>
      </c>
      <c r="O56" s="144" t="str">
        <f t="shared" si="95"/>
        <v>4th</v>
      </c>
      <c r="S56" s="57" t="s">
        <v>179</v>
      </c>
      <c r="T56" s="57">
        <v>3</v>
      </c>
      <c r="AW56" s="196"/>
      <c r="DU56" s="4"/>
      <c r="DZ56" s="196"/>
      <c r="EA56" s="196"/>
      <c r="EB56" s="196"/>
      <c r="EC56" s="196"/>
      <c r="ED56" s="196"/>
      <c r="EE56" s="196"/>
    </row>
    <row r="57" spans="1:135" ht="13" x14ac:dyDescent="0.15">
      <c r="A57" s="139">
        <v>30</v>
      </c>
      <c r="B57" s="186" t="s">
        <v>781</v>
      </c>
      <c r="C57" s="192" t="s">
        <v>23</v>
      </c>
      <c r="D57" s="191" t="s">
        <v>690</v>
      </c>
      <c r="E57" s="141"/>
      <c r="F57" s="142"/>
      <c r="G57" s="141"/>
      <c r="H57" s="141">
        <v>0</v>
      </c>
      <c r="I57" s="143"/>
      <c r="J57" s="143"/>
      <c r="K57" s="143"/>
      <c r="L57" s="144" t="str">
        <f t="shared" si="93"/>
        <v>#30 Kendall Bird</v>
      </c>
      <c r="M57" s="144" t="str">
        <f t="shared" si="94"/>
        <v>#30 Kendall Bird</v>
      </c>
      <c r="N57" s="144" t="str">
        <f t="shared" si="94"/>
        <v>#30 Kendall Bird</v>
      </c>
      <c r="O57" s="144" t="str">
        <f t="shared" si="95"/>
        <v>1st</v>
      </c>
      <c r="AW57" s="196"/>
      <c r="DU57" s="4"/>
      <c r="DZ57" s="196"/>
      <c r="EA57" s="196"/>
      <c r="EB57" s="196"/>
      <c r="EC57" s="196"/>
      <c r="ED57" s="196"/>
      <c r="EE57" s="196"/>
    </row>
    <row r="58" spans="1:135" ht="13" x14ac:dyDescent="0.15">
      <c r="A58" s="139">
        <v>32</v>
      </c>
      <c r="B58" s="186" t="s">
        <v>782</v>
      </c>
      <c r="C58" s="192" t="s">
        <v>172</v>
      </c>
      <c r="D58" s="191" t="s">
        <v>169</v>
      </c>
      <c r="E58" s="141"/>
      <c r="F58" s="142"/>
      <c r="G58" s="141"/>
      <c r="H58" s="141">
        <v>2</v>
      </c>
      <c r="I58" s="141"/>
      <c r="J58" s="143"/>
      <c r="K58" s="143"/>
      <c r="L58" s="144" t="str">
        <f t="shared" si="93"/>
        <v>#32 Sydney Hunter</v>
      </c>
      <c r="M58" s="144" t="str">
        <f t="shared" si="94"/>
        <v>#32 Sydney Hunter</v>
      </c>
      <c r="N58" s="144" t="str">
        <f t="shared" si="94"/>
        <v>#32 Sydney Hunter</v>
      </c>
      <c r="O58" s="144" t="str">
        <f t="shared" si="95"/>
        <v>3rd</v>
      </c>
      <c r="AW58" s="196"/>
      <c r="DU58" s="4"/>
      <c r="DZ58" s="196"/>
      <c r="EA58" s="196"/>
      <c r="EB58" s="196"/>
      <c r="EC58" s="196"/>
      <c r="ED58" s="196"/>
      <c r="EE58" s="196"/>
    </row>
    <row r="59" spans="1:135" ht="13" x14ac:dyDescent="0.15">
      <c r="A59" s="139">
        <v>33</v>
      </c>
      <c r="B59" s="186" t="s">
        <v>783</v>
      </c>
      <c r="C59" s="192" t="s">
        <v>23</v>
      </c>
      <c r="D59" s="191" t="s">
        <v>688</v>
      </c>
      <c r="E59" s="141"/>
      <c r="F59" s="142"/>
      <c r="G59" s="141"/>
      <c r="H59" s="141"/>
      <c r="I59" s="141"/>
      <c r="J59" s="143"/>
      <c r="K59" s="143"/>
      <c r="L59" s="144" t="str">
        <f t="shared" si="93"/>
        <v>#33 Amanda Olinger</v>
      </c>
      <c r="M59" s="144" t="str">
        <f t="shared" si="94"/>
        <v>#33 Amanda Olinger</v>
      </c>
      <c r="N59" s="144" t="str">
        <f t="shared" si="94"/>
        <v>#33 Amanda Olinger</v>
      </c>
      <c r="O59" s="144">
        <f t="shared" si="95"/>
        <v>0</v>
      </c>
      <c r="AW59" s="196"/>
      <c r="DU59" s="4"/>
      <c r="DZ59" s="196"/>
      <c r="EA59" s="196"/>
      <c r="EB59" s="196"/>
      <c r="EC59" s="196"/>
      <c r="ED59" s="196"/>
      <c r="EE59" s="196"/>
    </row>
    <row r="60" spans="1:135" ht="13" x14ac:dyDescent="0.15">
      <c r="A60" s="139">
        <v>34</v>
      </c>
      <c r="B60" s="186" t="s">
        <v>784</v>
      </c>
      <c r="C60" s="192" t="s">
        <v>172</v>
      </c>
      <c r="D60" s="191" t="s">
        <v>692</v>
      </c>
      <c r="E60" s="141"/>
      <c r="F60" s="142"/>
      <c r="G60" s="141"/>
      <c r="H60" s="141"/>
      <c r="I60" s="141"/>
      <c r="J60" s="143"/>
      <c r="K60" s="143"/>
      <c r="L60" s="144" t="str">
        <f t="shared" si="93"/>
        <v>#34 Gabby Giuffre</v>
      </c>
      <c r="M60" s="144" t="str">
        <f t="shared" si="94"/>
        <v>#34 Gabby Giuffre</v>
      </c>
      <c r="N60" s="144" t="str">
        <f t="shared" si="94"/>
        <v>#34 Gabby Giuffre</v>
      </c>
      <c r="O60" s="144">
        <f t="shared" si="95"/>
        <v>0</v>
      </c>
      <c r="AJ60" s="197"/>
      <c r="AM60" s="197"/>
      <c r="AP60" s="197"/>
      <c r="AS60" s="197"/>
      <c r="AV60" s="197"/>
      <c r="AW60" s="196"/>
      <c r="DU60" s="4"/>
      <c r="DZ60" s="196"/>
      <c r="EA60" s="196"/>
      <c r="EB60" s="196"/>
      <c r="EC60" s="196"/>
      <c r="ED60" s="196"/>
      <c r="EE60" s="196"/>
    </row>
    <row r="61" spans="1:135" ht="13" x14ac:dyDescent="0.15">
      <c r="A61" s="139"/>
      <c r="B61" s="141"/>
      <c r="C61" s="141"/>
      <c r="D61" s="145"/>
      <c r="E61" s="141"/>
      <c r="F61" s="142"/>
      <c r="G61" s="141"/>
      <c r="H61" s="141"/>
      <c r="I61" s="141"/>
      <c r="J61" s="143"/>
      <c r="K61" s="143"/>
      <c r="L61" s="144">
        <f t="shared" si="93"/>
        <v>0</v>
      </c>
      <c r="M61" s="144">
        <f t="shared" si="94"/>
        <v>0</v>
      </c>
      <c r="N61" s="144">
        <f t="shared" si="94"/>
        <v>0</v>
      </c>
      <c r="O61" s="144">
        <f t="shared" si="95"/>
        <v>0</v>
      </c>
      <c r="AJ61" s="197"/>
      <c r="AK61" s="197"/>
      <c r="AM61" s="197"/>
      <c r="AN61" s="197"/>
      <c r="AP61" s="197"/>
      <c r="AQ61" s="197"/>
      <c r="AS61" s="197"/>
      <c r="AT61" s="197"/>
      <c r="AV61" s="197"/>
      <c r="AW61" s="201"/>
      <c r="DU61" s="4"/>
      <c r="DZ61" s="196"/>
      <c r="EA61" s="196"/>
      <c r="EB61" s="196"/>
      <c r="EC61" s="196"/>
      <c r="ED61" s="196"/>
      <c r="EE61" s="196"/>
    </row>
    <row r="62" spans="1:135" ht="13" x14ac:dyDescent="0.15">
      <c r="A62" s="139"/>
      <c r="B62" s="141"/>
      <c r="C62" s="141"/>
      <c r="D62" s="145"/>
      <c r="E62" s="141"/>
      <c r="F62" s="142"/>
      <c r="G62" s="141"/>
      <c r="H62" s="141"/>
      <c r="I62" s="141"/>
      <c r="J62" s="143"/>
      <c r="K62" s="143"/>
      <c r="L62" s="144">
        <f t="shared" si="93"/>
        <v>0</v>
      </c>
      <c r="M62" s="144">
        <f t="shared" si="94"/>
        <v>0</v>
      </c>
      <c r="N62" s="144">
        <f t="shared" si="94"/>
        <v>0</v>
      </c>
      <c r="O62" s="144">
        <f t="shared" si="95"/>
        <v>0</v>
      </c>
      <c r="AK62" s="197"/>
      <c r="AL62" s="197"/>
      <c r="AN62" s="197"/>
      <c r="AO62" s="197"/>
      <c r="AQ62" s="197"/>
      <c r="AR62" s="197"/>
      <c r="AT62" s="197"/>
      <c r="AU62" s="197"/>
      <c r="AW62" s="197"/>
      <c r="AX62" s="197"/>
      <c r="DU62" s="4"/>
      <c r="DZ62" s="196"/>
      <c r="EA62" s="196"/>
      <c r="EB62" s="196"/>
      <c r="EC62" s="196"/>
      <c r="ED62" s="196"/>
      <c r="EE62" s="196"/>
    </row>
    <row r="63" spans="1:135" ht="13" x14ac:dyDescent="0.15">
      <c r="A63" s="139"/>
      <c r="B63" s="141"/>
      <c r="C63" s="141"/>
      <c r="D63" s="145"/>
      <c r="E63" s="141"/>
      <c r="F63" s="142"/>
      <c r="G63" s="141"/>
      <c r="H63" s="141"/>
      <c r="I63" s="141"/>
      <c r="J63" s="143"/>
      <c r="K63" s="143"/>
      <c r="L63" s="144">
        <f t="shared" si="93"/>
        <v>0</v>
      </c>
      <c r="M63" s="144">
        <f t="shared" ref="M63:N74" si="96">IF(ISERROR(SEARCH(M$44,L63)),L63,TRIM(LEFT(L63,SEARCH(M$44,L63)-1)))</f>
        <v>0</v>
      </c>
      <c r="N63" s="144">
        <f t="shared" si="96"/>
        <v>0</v>
      </c>
      <c r="O63" s="144">
        <f t="shared" si="95"/>
        <v>0</v>
      </c>
      <c r="AL63" s="197"/>
      <c r="AO63" s="197"/>
      <c r="AR63" s="197"/>
      <c r="AU63" s="197"/>
      <c r="AW63" s="196"/>
      <c r="AX63" s="197"/>
      <c r="DU63" s="4"/>
      <c r="DZ63" s="196"/>
      <c r="EA63" s="196"/>
      <c r="EB63" s="196"/>
      <c r="EC63" s="196"/>
      <c r="ED63" s="196"/>
      <c r="EE63" s="196"/>
    </row>
    <row r="64" spans="1:135" ht="13" x14ac:dyDescent="0.15">
      <c r="A64" s="139"/>
      <c r="B64" s="141"/>
      <c r="C64" s="141"/>
      <c r="D64" s="141"/>
      <c r="E64" s="141"/>
      <c r="F64" s="142"/>
      <c r="G64" s="141"/>
      <c r="H64" s="141"/>
      <c r="I64" s="141"/>
      <c r="J64" s="143"/>
      <c r="K64" s="143"/>
      <c r="L64" s="144">
        <f t="shared" si="93"/>
        <v>0</v>
      </c>
      <c r="M64" s="144">
        <f t="shared" si="96"/>
        <v>0</v>
      </c>
      <c r="N64" s="144">
        <f t="shared" si="96"/>
        <v>0</v>
      </c>
      <c r="O64" s="144">
        <f t="shared" si="95"/>
        <v>0</v>
      </c>
      <c r="AN64" s="197"/>
      <c r="AQ64" s="197"/>
      <c r="AT64" s="197"/>
      <c r="AW64" s="201"/>
      <c r="BA64" s="197"/>
      <c r="DU64" s="4"/>
      <c r="DZ64" s="196"/>
      <c r="EA64" s="196"/>
      <c r="EB64" s="196"/>
      <c r="EC64" s="196"/>
      <c r="ED64" s="196"/>
      <c r="EE64" s="196"/>
    </row>
    <row r="65" spans="1:135" ht="13" x14ac:dyDescent="0.15">
      <c r="A65" s="139"/>
      <c r="B65" s="141"/>
      <c r="C65" s="141"/>
      <c r="D65" s="145"/>
      <c r="E65" s="141"/>
      <c r="F65" s="142"/>
      <c r="G65" s="141"/>
      <c r="H65" s="141"/>
      <c r="I65" s="141"/>
      <c r="J65" s="143"/>
      <c r="K65" s="143"/>
      <c r="L65" s="144">
        <f t="shared" si="93"/>
        <v>0</v>
      </c>
      <c r="M65" s="144">
        <f t="shared" si="96"/>
        <v>0</v>
      </c>
      <c r="N65" s="144">
        <f t="shared" si="96"/>
        <v>0</v>
      </c>
      <c r="O65" s="144">
        <f t="shared" si="95"/>
        <v>0</v>
      </c>
      <c r="AN65" s="197"/>
      <c r="AQ65" s="197"/>
      <c r="AT65" s="197"/>
      <c r="AW65" s="197"/>
      <c r="BA65" s="197"/>
      <c r="DU65" s="4"/>
      <c r="DZ65" s="196"/>
      <c r="EA65" s="196"/>
      <c r="EB65" s="196"/>
      <c r="EC65" s="196"/>
      <c r="ED65" s="196"/>
      <c r="EE65" s="196"/>
    </row>
    <row r="66" spans="1:135" ht="13" x14ac:dyDescent="0.15">
      <c r="A66" s="139"/>
      <c r="B66" s="141"/>
      <c r="C66" s="141"/>
      <c r="D66" s="145"/>
      <c r="E66" s="141"/>
      <c r="F66" s="142"/>
      <c r="G66" s="141"/>
      <c r="H66" s="141"/>
      <c r="I66" s="141"/>
      <c r="J66" s="143"/>
      <c r="K66" s="143"/>
      <c r="L66" s="144">
        <f t="shared" si="93"/>
        <v>0</v>
      </c>
      <c r="M66" s="144">
        <f t="shared" si="96"/>
        <v>0</v>
      </c>
      <c r="N66" s="144">
        <f t="shared" si="96"/>
        <v>0</v>
      </c>
      <c r="O66" s="144">
        <f t="shared" si="95"/>
        <v>0</v>
      </c>
      <c r="AW66" s="196"/>
      <c r="DU66" s="4"/>
      <c r="DZ66" s="196"/>
      <c r="EA66" s="196"/>
      <c r="EB66" s="196"/>
      <c r="EC66" s="196"/>
      <c r="ED66" s="196"/>
      <c r="EE66" s="196"/>
    </row>
    <row r="67" spans="1:135" ht="13" x14ac:dyDescent="0.15">
      <c r="A67" s="139"/>
      <c r="B67" s="141"/>
      <c r="C67" s="141"/>
      <c r="D67" s="145"/>
      <c r="E67" s="141"/>
      <c r="F67" s="142"/>
      <c r="G67" s="141"/>
      <c r="H67" s="141"/>
      <c r="I67" s="141"/>
      <c r="J67" s="143"/>
      <c r="K67" s="143"/>
      <c r="L67" s="144">
        <f t="shared" si="93"/>
        <v>0</v>
      </c>
      <c r="M67" s="144">
        <f t="shared" si="96"/>
        <v>0</v>
      </c>
      <c r="N67" s="144">
        <f t="shared" si="96"/>
        <v>0</v>
      </c>
      <c r="O67" s="144">
        <f t="shared" si="95"/>
        <v>0</v>
      </c>
      <c r="AW67" s="196"/>
      <c r="DU67" s="4"/>
      <c r="DZ67" s="196"/>
      <c r="EA67" s="196"/>
      <c r="EB67" s="196"/>
      <c r="EC67" s="196"/>
      <c r="ED67" s="196"/>
      <c r="EE67" s="196"/>
    </row>
    <row r="68" spans="1:135" ht="13" x14ac:dyDescent="0.15">
      <c r="A68" s="143"/>
      <c r="B68" s="143"/>
      <c r="C68" s="143"/>
      <c r="D68" s="143"/>
      <c r="E68" s="143"/>
      <c r="F68" s="143"/>
      <c r="G68" s="143"/>
      <c r="H68" s="143"/>
      <c r="I68" s="143"/>
      <c r="J68" s="143"/>
      <c r="K68" s="143"/>
      <c r="L68" s="144">
        <f t="shared" si="93"/>
        <v>0</v>
      </c>
      <c r="M68" s="144">
        <f t="shared" si="96"/>
        <v>0</v>
      </c>
      <c r="N68" s="144">
        <f t="shared" si="96"/>
        <v>0</v>
      </c>
      <c r="O68" s="144">
        <f t="shared" si="95"/>
        <v>0</v>
      </c>
      <c r="AW68" s="196"/>
      <c r="DU68" s="4"/>
      <c r="DZ68" s="196"/>
      <c r="EA68" s="196"/>
      <c r="EB68" s="196"/>
      <c r="EC68" s="196"/>
      <c r="ED68" s="196"/>
      <c r="EE68" s="196"/>
    </row>
    <row r="69" spans="1:135" ht="13" x14ac:dyDescent="0.15">
      <c r="A69" s="143"/>
      <c r="B69" s="143"/>
      <c r="C69" s="143"/>
      <c r="D69" s="143"/>
      <c r="E69" s="143"/>
      <c r="F69" s="143"/>
      <c r="G69" s="143"/>
      <c r="H69" s="143"/>
      <c r="I69" s="143"/>
      <c r="J69" s="143"/>
      <c r="K69" s="143"/>
      <c r="L69" s="144">
        <f t="shared" si="93"/>
        <v>0</v>
      </c>
      <c r="M69" s="144">
        <f t="shared" si="96"/>
        <v>0</v>
      </c>
      <c r="N69" s="144">
        <f t="shared" si="96"/>
        <v>0</v>
      </c>
      <c r="O69" s="144">
        <f t="shared" si="95"/>
        <v>0</v>
      </c>
      <c r="AS69" s="197"/>
      <c r="AV69" s="197"/>
      <c r="AW69" s="196"/>
      <c r="AZ69" s="197"/>
      <c r="BC69" s="197"/>
      <c r="DU69" s="4"/>
      <c r="DZ69" s="196"/>
      <c r="EA69" s="196"/>
      <c r="EB69" s="196"/>
      <c r="EC69" s="196"/>
      <c r="ED69" s="196"/>
      <c r="EE69" s="196"/>
    </row>
    <row r="70" spans="1:135" ht="13" x14ac:dyDescent="0.15">
      <c r="A70" s="143"/>
      <c r="B70" s="143"/>
      <c r="C70" s="143"/>
      <c r="D70" s="143"/>
      <c r="E70" s="143"/>
      <c r="F70" s="143"/>
      <c r="G70" s="143"/>
      <c r="H70" s="143"/>
      <c r="I70" s="143"/>
      <c r="J70" s="143"/>
      <c r="K70" s="143"/>
      <c r="L70" s="144">
        <f t="shared" si="93"/>
        <v>0</v>
      </c>
      <c r="M70" s="144">
        <f t="shared" si="96"/>
        <v>0</v>
      </c>
      <c r="N70" s="144">
        <f t="shared" si="96"/>
        <v>0</v>
      </c>
      <c r="O70" s="144">
        <f t="shared" si="95"/>
        <v>0</v>
      </c>
      <c r="AS70" s="197"/>
      <c r="AV70" s="197"/>
      <c r="AW70" s="196"/>
      <c r="AZ70" s="197"/>
      <c r="BC70" s="197"/>
      <c r="DU70" s="4"/>
      <c r="DZ70" s="196"/>
      <c r="EA70" s="196"/>
      <c r="EB70" s="196"/>
      <c r="EC70" s="196"/>
      <c r="ED70" s="196"/>
      <c r="EE70" s="196"/>
    </row>
    <row r="71" spans="1:135" ht="13" x14ac:dyDescent="0.15">
      <c r="A71" s="143"/>
      <c r="B71" s="143"/>
      <c r="C71" s="143"/>
      <c r="D71" s="143"/>
      <c r="E71" s="143"/>
      <c r="F71" s="143"/>
      <c r="G71" s="143"/>
      <c r="H71" s="143"/>
      <c r="I71" s="143"/>
      <c r="J71" s="143"/>
      <c r="K71" s="143"/>
      <c r="L71" s="144">
        <f t="shared" si="93"/>
        <v>0</v>
      </c>
      <c r="M71" s="144">
        <f t="shared" si="96"/>
        <v>0</v>
      </c>
      <c r="N71" s="144">
        <f t="shared" si="96"/>
        <v>0</v>
      </c>
      <c r="O71" s="144">
        <f t="shared" si="95"/>
        <v>0</v>
      </c>
      <c r="AW71" s="196"/>
      <c r="DU71" s="4"/>
      <c r="DZ71" s="196"/>
      <c r="EA71" s="196"/>
      <c r="EB71" s="196"/>
      <c r="EC71" s="196"/>
      <c r="ED71" s="196"/>
      <c r="EE71" s="196"/>
    </row>
    <row r="72" spans="1:135" ht="13" x14ac:dyDescent="0.15">
      <c r="A72" s="143"/>
      <c r="B72" s="143"/>
      <c r="C72" s="143"/>
      <c r="D72" s="143"/>
      <c r="E72" s="143"/>
      <c r="F72" s="143"/>
      <c r="G72" s="143"/>
      <c r="H72" s="143"/>
      <c r="I72" s="143"/>
      <c r="J72" s="143"/>
      <c r="K72" s="143"/>
      <c r="L72" s="144">
        <f t="shared" si="93"/>
        <v>0</v>
      </c>
      <c r="M72" s="144">
        <f t="shared" si="96"/>
        <v>0</v>
      </c>
      <c r="N72" s="144">
        <f t="shared" si="96"/>
        <v>0</v>
      </c>
      <c r="O72" s="144">
        <f t="shared" si="95"/>
        <v>0</v>
      </c>
      <c r="AW72" s="196"/>
      <c r="DU72" s="4"/>
      <c r="DZ72" s="196"/>
      <c r="EA72" s="196"/>
      <c r="EB72" s="196"/>
      <c r="EC72" s="196"/>
      <c r="ED72" s="196"/>
      <c r="EE72" s="196"/>
    </row>
    <row r="73" spans="1:135" ht="13" x14ac:dyDescent="0.15">
      <c r="A73" s="143"/>
      <c r="B73" s="143"/>
      <c r="C73" s="143"/>
      <c r="D73" s="143"/>
      <c r="E73" s="143"/>
      <c r="F73" s="143"/>
      <c r="G73" s="143"/>
      <c r="H73" s="143"/>
      <c r="I73" s="143"/>
      <c r="J73" s="143"/>
      <c r="K73" s="143"/>
      <c r="L73" s="144">
        <f t="shared" si="93"/>
        <v>0</v>
      </c>
      <c r="M73" s="144">
        <f t="shared" si="96"/>
        <v>0</v>
      </c>
      <c r="N73" s="144">
        <f t="shared" si="96"/>
        <v>0</v>
      </c>
      <c r="O73" s="144">
        <f t="shared" si="95"/>
        <v>0</v>
      </c>
      <c r="AW73" s="196"/>
      <c r="DU73" s="4"/>
      <c r="DZ73" s="196"/>
      <c r="EA73" s="196"/>
      <c r="EB73" s="196"/>
      <c r="EC73" s="196"/>
      <c r="ED73" s="196"/>
      <c r="EE73" s="196"/>
    </row>
    <row r="74" spans="1:135" ht="13" x14ac:dyDescent="0.15">
      <c r="A74" s="143"/>
      <c r="B74" s="143"/>
      <c r="C74" s="143"/>
      <c r="D74" s="143"/>
      <c r="E74" s="143"/>
      <c r="F74" s="143"/>
      <c r="G74" s="143"/>
      <c r="H74" s="143"/>
      <c r="I74" s="143"/>
      <c r="J74" s="143"/>
      <c r="K74" s="143"/>
      <c r="L74" s="144">
        <f t="shared" si="93"/>
        <v>0</v>
      </c>
      <c r="M74" s="144">
        <f t="shared" si="96"/>
        <v>0</v>
      </c>
      <c r="N74" s="144">
        <f t="shared" si="96"/>
        <v>0</v>
      </c>
      <c r="O74" s="144">
        <f t="shared" si="95"/>
        <v>0</v>
      </c>
      <c r="AW74" s="196"/>
      <c r="DU74" s="4"/>
      <c r="DZ74" s="196"/>
      <c r="EA74" s="196"/>
      <c r="EB74" s="196"/>
      <c r="EC74" s="196"/>
      <c r="ED74" s="196"/>
      <c r="EE74" s="196"/>
    </row>
    <row r="75" spans="1:135" ht="13" x14ac:dyDescent="0.15">
      <c r="AW75" s="196"/>
      <c r="DU75" s="4"/>
      <c r="DZ75" s="196"/>
      <c r="EA75" s="196"/>
      <c r="EB75" s="196"/>
      <c r="EC75" s="196"/>
      <c r="ED75" s="196"/>
      <c r="EE75" s="196"/>
    </row>
    <row r="76" spans="1:135" ht="13" x14ac:dyDescent="0.15">
      <c r="AW76" s="196"/>
      <c r="DU76" s="4"/>
      <c r="DZ76" s="196"/>
      <c r="EA76" s="196"/>
      <c r="EB76" s="196"/>
      <c r="EC76" s="196"/>
      <c r="ED76" s="196"/>
      <c r="EE76" s="196"/>
    </row>
    <row r="77" spans="1:135" ht="13" x14ac:dyDescent="0.15">
      <c r="S77" s="195">
        <f>_xlfn.XLOOKUP(B89, AZ:AZ, BC:BC)</f>
        <v>1459</v>
      </c>
      <c r="T77" s="180" t="s">
        <v>647</v>
      </c>
      <c r="AW77" s="196"/>
      <c r="DU77" s="4"/>
      <c r="DZ77" s="196"/>
      <c r="EA77" s="196"/>
      <c r="EB77" s="196"/>
      <c r="EC77" s="196"/>
      <c r="ED77" s="196"/>
      <c r="EE77" s="196"/>
    </row>
    <row r="78" spans="1:135" ht="13" x14ac:dyDescent="0.15">
      <c r="S78" s="195">
        <f>_xlfn.XLOOKUP(B89,AG:AG, AJ:AJ)</f>
        <v>1532</v>
      </c>
      <c r="T78" s="180" t="s">
        <v>648</v>
      </c>
      <c r="AF78" s="180" t="s">
        <v>646</v>
      </c>
      <c r="AW78" s="196"/>
      <c r="DU78" s="4"/>
      <c r="DZ78" s="196"/>
      <c r="EA78" s="196"/>
      <c r="EB78" s="196"/>
      <c r="EC78" s="196"/>
      <c r="ED78" s="196"/>
      <c r="EE78" s="196"/>
    </row>
    <row r="79" spans="1:135" ht="13" x14ac:dyDescent="0.15">
      <c r="I79" s="57" t="s">
        <v>180</v>
      </c>
      <c r="S79" s="195">
        <f>_xlfn.XLOOKUP(B89, AG:AG, AK:AK)</f>
        <v>1149</v>
      </c>
      <c r="T79" s="180" t="s">
        <v>649</v>
      </c>
      <c r="AW79" s="196"/>
      <c r="DU79" s="4"/>
      <c r="DZ79" s="196"/>
      <c r="EA79" s="196"/>
      <c r="EB79" s="196"/>
      <c r="EC79" s="196"/>
      <c r="ED79" s="196"/>
      <c r="EE79" s="196"/>
    </row>
    <row r="80" spans="1:135" ht="13" x14ac:dyDescent="0.15">
      <c r="A80" s="146" t="s">
        <v>181</v>
      </c>
      <c r="I80" s="144">
        <f>AVERAGE(AE82:AE424)</f>
        <v>78.867829202468712</v>
      </c>
      <c r="J80" s="144">
        <f>AVERAGE(AX82:AX424)</f>
        <v>78.688849641925913</v>
      </c>
      <c r="S80" s="195">
        <f>_xlfn.XLOOKUP(B89, AZ:AZ, BD:BD)</f>
        <v>1070</v>
      </c>
      <c r="T80" s="180" t="s">
        <v>650</v>
      </c>
      <c r="AW80" s="196"/>
      <c r="DU80" s="4"/>
      <c r="DZ80" s="196"/>
      <c r="EA80" s="196"/>
      <c r="EB80" s="196"/>
      <c r="EC80" s="196"/>
      <c r="ED80" s="196"/>
      <c r="EE80" s="196"/>
    </row>
    <row r="81" spans="1:135" ht="13" x14ac:dyDescent="0.15">
      <c r="H81" s="144" t="s">
        <v>182</v>
      </c>
      <c r="L81" s="144" t="s">
        <v>183</v>
      </c>
      <c r="AF81" s="147" t="s">
        <v>184</v>
      </c>
      <c r="AG81" s="148" t="s">
        <v>185</v>
      </c>
      <c r="AH81" s="147" t="s">
        <v>186</v>
      </c>
      <c r="AI81" s="147" t="s">
        <v>187</v>
      </c>
      <c r="AJ81" s="147" t="s">
        <v>188</v>
      </c>
      <c r="AK81" s="147" t="s">
        <v>189</v>
      </c>
      <c r="AL81" s="147" t="s">
        <v>190</v>
      </c>
      <c r="AM81" s="147" t="s">
        <v>191</v>
      </c>
      <c r="AN81" s="147" t="s">
        <v>192</v>
      </c>
      <c r="AO81" s="147" t="s">
        <v>13</v>
      </c>
      <c r="AP81" s="147" t="s">
        <v>80</v>
      </c>
      <c r="AQ81" s="147" t="s">
        <v>193</v>
      </c>
      <c r="AR81" s="147" t="s">
        <v>194</v>
      </c>
      <c r="AS81" s="147" t="s">
        <v>195</v>
      </c>
      <c r="AT81" s="147" t="s">
        <v>196</v>
      </c>
      <c r="AU81" s="147" t="s">
        <v>197</v>
      </c>
      <c r="AW81" s="196"/>
      <c r="AY81" s="147" t="s">
        <v>184</v>
      </c>
      <c r="AZ81" s="148" t="s">
        <v>185</v>
      </c>
      <c r="BA81" s="147" t="s">
        <v>186</v>
      </c>
      <c r="BB81" s="147" t="s">
        <v>187</v>
      </c>
      <c r="BC81" s="147" t="s">
        <v>188</v>
      </c>
      <c r="BD81" s="147" t="s">
        <v>189</v>
      </c>
      <c r="BE81" s="147" t="s">
        <v>190</v>
      </c>
      <c r="BF81" s="147" t="s">
        <v>191</v>
      </c>
      <c r="BG81" s="147" t="s">
        <v>192</v>
      </c>
      <c r="BH81" s="147" t="s">
        <v>13</v>
      </c>
      <c r="BI81" s="147" t="s">
        <v>80</v>
      </c>
      <c r="BJ81" s="147" t="s">
        <v>193</v>
      </c>
      <c r="BK81" s="147" t="s">
        <v>194</v>
      </c>
      <c r="BL81" s="147" t="s">
        <v>195</v>
      </c>
      <c r="BM81" s="147" t="s">
        <v>196</v>
      </c>
      <c r="BN81" s="147" t="s">
        <v>197</v>
      </c>
      <c r="DU81" s="4"/>
      <c r="DZ81" s="196"/>
      <c r="EA81" s="196"/>
      <c r="EB81" s="196"/>
      <c r="EC81" s="196"/>
      <c r="ED81" s="196"/>
      <c r="EE81" s="196"/>
    </row>
    <row r="82" spans="1:135" ht="13" x14ac:dyDescent="0.15">
      <c r="A82" s="144" t="s">
        <v>74</v>
      </c>
      <c r="B82" s="144" t="s">
        <v>185</v>
      </c>
      <c r="C82" s="144" t="s">
        <v>198</v>
      </c>
      <c r="D82" s="144" t="s">
        <v>199</v>
      </c>
      <c r="E82" s="144" t="s">
        <v>200</v>
      </c>
      <c r="F82" s="144" t="s">
        <v>201</v>
      </c>
      <c r="G82" s="144" t="s">
        <v>202</v>
      </c>
      <c r="H82" s="144" t="s">
        <v>203</v>
      </c>
      <c r="I82" s="144" t="s">
        <v>204</v>
      </c>
      <c r="J82" s="144" t="s">
        <v>205</v>
      </c>
      <c r="K82" s="144" t="s">
        <v>206</v>
      </c>
      <c r="L82" s="144" t="s">
        <v>207</v>
      </c>
      <c r="M82" s="144" t="s">
        <v>208</v>
      </c>
      <c r="N82" s="144" t="s">
        <v>209</v>
      </c>
      <c r="O82" s="144" t="s">
        <v>210</v>
      </c>
      <c r="P82" s="57" t="s">
        <v>211</v>
      </c>
      <c r="Q82" s="57" t="s">
        <v>212</v>
      </c>
      <c r="AD82" s="144">
        <f t="shared" ref="AD82:AD336" si="97">40*(AJ82/(AH82*40))</f>
        <v>82.91304347826086</v>
      </c>
      <c r="AE82" s="144">
        <f t="shared" ref="AE82:AE336" si="98">100*(AK82/AJ82)</f>
        <v>104.19507079181962</v>
      </c>
      <c r="AF82" s="149">
        <v>1</v>
      </c>
      <c r="AG82" s="150" t="s">
        <v>213</v>
      </c>
      <c r="AH82" s="149">
        <v>23</v>
      </c>
      <c r="AI82" s="151">
        <v>1</v>
      </c>
      <c r="AJ82" s="152">
        <v>1907</v>
      </c>
      <c r="AK82" s="152">
        <v>1987</v>
      </c>
      <c r="AL82" s="149">
        <v>1.042</v>
      </c>
      <c r="AM82" s="152">
        <v>682</v>
      </c>
      <c r="AN82" s="152">
        <v>728</v>
      </c>
      <c r="AO82" s="152">
        <v>1410</v>
      </c>
      <c r="AP82" s="153">
        <v>0.51600000000000001</v>
      </c>
      <c r="AQ82" s="153">
        <v>0.59599999999999997</v>
      </c>
      <c r="AR82" s="154">
        <v>0.17299999999999999</v>
      </c>
      <c r="AS82" s="154">
        <v>0.114</v>
      </c>
      <c r="AT82" s="155">
        <v>0.09</v>
      </c>
      <c r="AU82" s="154">
        <v>0.46700000000000003</v>
      </c>
      <c r="AW82" s="196"/>
      <c r="AX82" s="144">
        <f t="shared" ref="AX82:AX336" si="99">100*(BD82/BC82)</f>
        <v>59.616919393455703</v>
      </c>
      <c r="AY82" s="149">
        <v>1</v>
      </c>
      <c r="AZ82" s="150" t="s">
        <v>214</v>
      </c>
      <c r="BA82" s="149">
        <v>15</v>
      </c>
      <c r="BB82" s="151">
        <v>1</v>
      </c>
      <c r="BC82" s="152">
        <v>1253</v>
      </c>
      <c r="BD82" s="152">
        <v>747</v>
      </c>
      <c r="BE82" s="149">
        <v>0.59599999999999997</v>
      </c>
      <c r="BF82" s="152">
        <v>550</v>
      </c>
      <c r="BG82" s="152">
        <v>268</v>
      </c>
      <c r="BH82" s="152">
        <v>818</v>
      </c>
      <c r="BI82" s="153">
        <v>0.32800000000000001</v>
      </c>
      <c r="BJ82" s="153">
        <v>0.36599999999999999</v>
      </c>
      <c r="BK82" s="154">
        <v>0.27100000000000002</v>
      </c>
      <c r="BL82" s="154">
        <v>9.1999999999999998E-2</v>
      </c>
      <c r="BM82" s="154">
        <v>8.1000000000000003E-2</v>
      </c>
      <c r="BN82" s="155">
        <v>0.28000000000000003</v>
      </c>
      <c r="DU82" s="4"/>
      <c r="DZ82" s="196"/>
      <c r="EA82" s="196"/>
      <c r="EB82" s="196"/>
      <c r="EC82" s="196"/>
      <c r="ED82" s="196"/>
      <c r="EE82" s="196"/>
    </row>
    <row r="83" spans="1:135" ht="13" x14ac:dyDescent="0.15">
      <c r="A83" s="156">
        <v>1</v>
      </c>
      <c r="B83" s="156" t="s">
        <v>215</v>
      </c>
      <c r="C83" s="156" t="s">
        <v>200</v>
      </c>
      <c r="D83" s="156" t="s">
        <v>216</v>
      </c>
      <c r="E83" s="156">
        <v>67</v>
      </c>
      <c r="F83" s="156">
        <v>15</v>
      </c>
      <c r="G83" s="156">
        <v>0.81699999999999995</v>
      </c>
      <c r="H83" s="156">
        <v>11.63</v>
      </c>
      <c r="I83" s="156">
        <v>116.26</v>
      </c>
      <c r="J83" s="156">
        <v>104.57</v>
      </c>
      <c r="K83" s="156">
        <v>11.69</v>
      </c>
      <c r="L83" s="156">
        <v>11.35</v>
      </c>
      <c r="M83" s="156">
        <v>116.02</v>
      </c>
      <c r="N83" s="156">
        <v>104.61</v>
      </c>
      <c r="O83" s="178">
        <v>11.41</v>
      </c>
      <c r="P83" s="178">
        <f t="shared" ref="P83:P112" si="100">M83-$I$80</f>
        <v>37.152170797531284</v>
      </c>
      <c r="Q83" s="178">
        <f t="shared" ref="Q83:Q112" si="101">$I$80-N83</f>
        <v>-25.742170797531287</v>
      </c>
      <c r="AD83" s="144">
        <f t="shared" si="97"/>
        <v>89.34782608695653</v>
      </c>
      <c r="AE83" s="144">
        <f t="shared" si="98"/>
        <v>101.60583941605839</v>
      </c>
      <c r="AF83" s="149">
        <v>2</v>
      </c>
      <c r="AG83" s="150" t="s">
        <v>217</v>
      </c>
      <c r="AH83" s="149">
        <v>23</v>
      </c>
      <c r="AI83" s="151">
        <v>1</v>
      </c>
      <c r="AJ83" s="152">
        <v>2055</v>
      </c>
      <c r="AK83" s="152">
        <v>2088</v>
      </c>
      <c r="AL83" s="149">
        <v>1.016</v>
      </c>
      <c r="AM83" s="152">
        <v>803</v>
      </c>
      <c r="AN83" s="152">
        <v>765</v>
      </c>
      <c r="AO83" s="152">
        <v>1568</v>
      </c>
      <c r="AP83" s="153">
        <v>0.48799999999999999</v>
      </c>
      <c r="AQ83" s="151">
        <v>0.55000000000000004</v>
      </c>
      <c r="AR83" s="154">
        <v>0.13700000000000001</v>
      </c>
      <c r="AS83" s="154">
        <v>0.123</v>
      </c>
      <c r="AT83" s="154">
        <v>0.106</v>
      </c>
      <c r="AU83" s="154">
        <v>0.46600000000000003</v>
      </c>
      <c r="AW83" s="196"/>
      <c r="AX83" s="144">
        <f t="shared" si="99"/>
        <v>59.681433549029371</v>
      </c>
      <c r="AY83" s="149">
        <v>2</v>
      </c>
      <c r="AZ83" s="150" t="s">
        <v>218</v>
      </c>
      <c r="BA83" s="149">
        <v>24</v>
      </c>
      <c r="BB83" s="151">
        <v>1</v>
      </c>
      <c r="BC83" s="152">
        <v>2009</v>
      </c>
      <c r="BD83" s="152">
        <v>1199</v>
      </c>
      <c r="BE83" s="149">
        <v>0.59699999999999998</v>
      </c>
      <c r="BF83" s="152">
        <v>837</v>
      </c>
      <c r="BG83" s="152">
        <v>409</v>
      </c>
      <c r="BH83" s="152">
        <v>1246</v>
      </c>
      <c r="BI83" s="153">
        <v>0.32800000000000001</v>
      </c>
      <c r="BJ83" s="153">
        <v>0.36699999999999999</v>
      </c>
      <c r="BK83" s="154">
        <v>0.27800000000000002</v>
      </c>
      <c r="BL83" s="155">
        <v>0.12</v>
      </c>
      <c r="BM83" s="154">
        <v>9.0999999999999998E-2</v>
      </c>
      <c r="BN83" s="154">
        <v>0.29099999999999998</v>
      </c>
      <c r="DU83" s="4"/>
      <c r="DZ83" s="196"/>
      <c r="EA83" s="196"/>
      <c r="EB83" s="196"/>
      <c r="EC83" s="196"/>
      <c r="ED83" s="196"/>
      <c r="EE83" s="196"/>
    </row>
    <row r="84" spans="1:135" ht="13" x14ac:dyDescent="0.15">
      <c r="A84" s="156">
        <v>2</v>
      </c>
      <c r="B84" s="156" t="s">
        <v>219</v>
      </c>
      <c r="C84" s="156" t="s">
        <v>200</v>
      </c>
      <c r="D84" s="156" t="s">
        <v>220</v>
      </c>
      <c r="E84" s="156">
        <v>61</v>
      </c>
      <c r="F84" s="156">
        <v>21</v>
      </c>
      <c r="G84" s="156">
        <v>0.74399999999999999</v>
      </c>
      <c r="H84" s="156">
        <v>7.2</v>
      </c>
      <c r="I84" s="156">
        <v>111.81</v>
      </c>
      <c r="J84" s="156">
        <v>104.25</v>
      </c>
      <c r="K84" s="156">
        <v>7.56</v>
      </c>
      <c r="L84" s="156">
        <v>7.13</v>
      </c>
      <c r="M84" s="156">
        <v>111.62</v>
      </c>
      <c r="N84" s="156">
        <v>104.12</v>
      </c>
      <c r="O84" s="178">
        <v>7.49</v>
      </c>
      <c r="P84" s="178">
        <f t="shared" si="100"/>
        <v>32.752170797531292</v>
      </c>
      <c r="Q84" s="178">
        <f t="shared" si="101"/>
        <v>-25.252170797531292</v>
      </c>
      <c r="AD84" s="144">
        <f t="shared" si="97"/>
        <v>83.846153846153854</v>
      </c>
      <c r="AE84" s="144">
        <f t="shared" si="98"/>
        <v>99.357798165137609</v>
      </c>
      <c r="AF84" s="149">
        <v>3</v>
      </c>
      <c r="AG84" s="150" t="s">
        <v>221</v>
      </c>
      <c r="AH84" s="149">
        <v>26</v>
      </c>
      <c r="AI84" s="151">
        <v>1</v>
      </c>
      <c r="AJ84" s="152">
        <v>2180</v>
      </c>
      <c r="AK84" s="152">
        <v>2166</v>
      </c>
      <c r="AL84" s="149">
        <v>0.99399999999999999</v>
      </c>
      <c r="AM84" s="152">
        <v>912</v>
      </c>
      <c r="AN84" s="152">
        <v>742</v>
      </c>
      <c r="AO84" s="152">
        <v>1654</v>
      </c>
      <c r="AP84" s="153">
        <v>0.44900000000000001</v>
      </c>
      <c r="AQ84" s="153">
        <v>0.52400000000000002</v>
      </c>
      <c r="AR84" s="154">
        <v>0.123</v>
      </c>
      <c r="AS84" s="154">
        <v>0.14899999999999999</v>
      </c>
      <c r="AT84" s="154">
        <v>0.11700000000000001</v>
      </c>
      <c r="AU84" s="155">
        <v>0.45</v>
      </c>
      <c r="AW84" s="196"/>
      <c r="AX84" s="144">
        <f t="shared" si="99"/>
        <v>64.036418816388462</v>
      </c>
      <c r="AY84" s="149">
        <v>3</v>
      </c>
      <c r="AZ84" s="150" t="s">
        <v>222</v>
      </c>
      <c r="BA84" s="149">
        <v>17</v>
      </c>
      <c r="BB84" s="151">
        <v>1</v>
      </c>
      <c r="BC84" s="152">
        <v>1318</v>
      </c>
      <c r="BD84" s="152">
        <v>844</v>
      </c>
      <c r="BE84" s="149">
        <v>0.64</v>
      </c>
      <c r="BF84" s="152">
        <v>605</v>
      </c>
      <c r="BG84" s="152">
        <v>298</v>
      </c>
      <c r="BH84" s="152">
        <v>903</v>
      </c>
      <c r="BI84" s="151">
        <v>0.33</v>
      </c>
      <c r="BJ84" s="153">
        <v>0.38300000000000001</v>
      </c>
      <c r="BK84" s="154">
        <v>0.23400000000000001</v>
      </c>
      <c r="BL84" s="154">
        <v>9.4E-2</v>
      </c>
      <c r="BM84" s="154">
        <v>7.2999999999999995E-2</v>
      </c>
      <c r="BN84" s="154">
        <v>0.29799999999999999</v>
      </c>
      <c r="DU84" s="4"/>
      <c r="DZ84" s="196"/>
      <c r="EA84" s="196"/>
      <c r="EB84" s="196"/>
      <c r="EC84" s="196"/>
      <c r="ED84" s="196"/>
      <c r="EE84" s="196"/>
    </row>
    <row r="85" spans="1:135" ht="13" x14ac:dyDescent="0.15">
      <c r="A85" s="156">
        <v>3</v>
      </c>
      <c r="B85" s="156" t="s">
        <v>223</v>
      </c>
      <c r="C85" s="156" t="s">
        <v>200</v>
      </c>
      <c r="D85" s="156" t="s">
        <v>220</v>
      </c>
      <c r="E85" s="156">
        <v>55</v>
      </c>
      <c r="F85" s="156">
        <v>27</v>
      </c>
      <c r="G85" s="156">
        <v>0.67100000000000004</v>
      </c>
      <c r="H85" s="156">
        <v>5.77</v>
      </c>
      <c r="I85" s="156">
        <v>115.59</v>
      </c>
      <c r="J85" s="156">
        <v>109.96</v>
      </c>
      <c r="K85" s="156">
        <v>5.63</v>
      </c>
      <c r="L85" s="156">
        <v>5.84</v>
      </c>
      <c r="M85" s="156">
        <v>115.7</v>
      </c>
      <c r="N85" s="156">
        <v>109.98</v>
      </c>
      <c r="O85" s="178">
        <v>5.72</v>
      </c>
      <c r="P85" s="178">
        <f t="shared" si="100"/>
        <v>36.83217079753129</v>
      </c>
      <c r="Q85" s="178">
        <f t="shared" si="101"/>
        <v>-31.112170797531292</v>
      </c>
      <c r="AD85" s="144">
        <f t="shared" si="97"/>
        <v>83</v>
      </c>
      <c r="AE85" s="144">
        <f t="shared" si="98"/>
        <v>99.421686746987945</v>
      </c>
      <c r="AF85" s="149">
        <v>4</v>
      </c>
      <c r="AG85" s="150" t="s">
        <v>224</v>
      </c>
      <c r="AH85" s="149">
        <v>25</v>
      </c>
      <c r="AI85" s="151">
        <v>1</v>
      </c>
      <c r="AJ85" s="152">
        <v>2075</v>
      </c>
      <c r="AK85" s="152">
        <v>2063</v>
      </c>
      <c r="AL85" s="149">
        <v>0.99399999999999999</v>
      </c>
      <c r="AM85" s="152">
        <v>895</v>
      </c>
      <c r="AN85" s="152">
        <v>751</v>
      </c>
      <c r="AO85" s="152">
        <v>1646</v>
      </c>
      <c r="AP85" s="153">
        <v>0.45600000000000002</v>
      </c>
      <c r="AQ85" s="153">
        <v>0.54500000000000004</v>
      </c>
      <c r="AR85" s="154">
        <v>0.13100000000000001</v>
      </c>
      <c r="AS85" s="154">
        <v>0.10199999999999999</v>
      </c>
      <c r="AT85" s="154">
        <v>8.6999999999999994E-2</v>
      </c>
      <c r="AU85" s="154">
        <v>0.43099999999999999</v>
      </c>
      <c r="AW85" s="196"/>
      <c r="AX85" s="144">
        <f t="shared" si="99"/>
        <v>64.519774011299432</v>
      </c>
      <c r="AY85" s="149">
        <v>4</v>
      </c>
      <c r="AZ85" s="150" t="s">
        <v>225</v>
      </c>
      <c r="BA85" s="149">
        <v>22</v>
      </c>
      <c r="BB85" s="151">
        <v>1</v>
      </c>
      <c r="BC85" s="152">
        <v>1770</v>
      </c>
      <c r="BD85" s="152">
        <v>1142</v>
      </c>
      <c r="BE85" s="149">
        <v>0.64500000000000002</v>
      </c>
      <c r="BF85" s="152">
        <v>861</v>
      </c>
      <c r="BG85" s="152">
        <v>441</v>
      </c>
      <c r="BH85" s="152">
        <v>1302</v>
      </c>
      <c r="BI85" s="153">
        <v>0.33900000000000002</v>
      </c>
      <c r="BJ85" s="153">
        <v>0.38900000000000001</v>
      </c>
      <c r="BK85" s="154">
        <v>0.21199999999999999</v>
      </c>
      <c r="BL85" s="154">
        <v>6.5000000000000002E-2</v>
      </c>
      <c r="BM85" s="154">
        <v>5.5E-2</v>
      </c>
      <c r="BN85" s="154">
        <v>0.29399999999999998</v>
      </c>
      <c r="DU85" s="4"/>
      <c r="DZ85" s="196"/>
      <c r="EA85" s="196"/>
      <c r="EB85" s="196"/>
      <c r="EC85" s="196"/>
      <c r="ED85" s="196"/>
      <c r="EE85" s="196"/>
    </row>
    <row r="86" spans="1:135" ht="13" x14ac:dyDescent="0.15">
      <c r="A86" s="156">
        <v>4</v>
      </c>
      <c r="B86" s="156" t="s">
        <v>226</v>
      </c>
      <c r="C86" s="156" t="s">
        <v>200</v>
      </c>
      <c r="D86" s="156" t="s">
        <v>216</v>
      </c>
      <c r="E86" s="156">
        <v>51</v>
      </c>
      <c r="F86" s="156">
        <v>31</v>
      </c>
      <c r="G86" s="156">
        <v>0.622</v>
      </c>
      <c r="H86" s="156">
        <v>4.29</v>
      </c>
      <c r="I86" s="156">
        <v>113.38</v>
      </c>
      <c r="J86" s="156">
        <v>108.88</v>
      </c>
      <c r="K86" s="156">
        <v>4.5</v>
      </c>
      <c r="L86" s="156">
        <v>4.42</v>
      </c>
      <c r="M86" s="156">
        <v>113.46</v>
      </c>
      <c r="N86" s="156">
        <v>108.82</v>
      </c>
      <c r="O86" s="178">
        <v>4.6399999999999997</v>
      </c>
      <c r="P86" s="178">
        <f t="shared" si="100"/>
        <v>34.592170797531281</v>
      </c>
      <c r="Q86" s="178">
        <f t="shared" si="101"/>
        <v>-29.952170797531281</v>
      </c>
      <c r="AD86" s="144">
        <f t="shared" si="97"/>
        <v>83.318181818181813</v>
      </c>
      <c r="AE86" s="144">
        <f t="shared" si="98"/>
        <v>98.690671031096571</v>
      </c>
      <c r="AF86" s="149">
        <v>5</v>
      </c>
      <c r="AG86" s="150" t="s">
        <v>225</v>
      </c>
      <c r="AH86" s="149">
        <v>22</v>
      </c>
      <c r="AI86" s="151">
        <v>1</v>
      </c>
      <c r="AJ86" s="152">
        <v>1833</v>
      </c>
      <c r="AK86" s="152">
        <v>1809</v>
      </c>
      <c r="AL86" s="149">
        <v>0.98699999999999999</v>
      </c>
      <c r="AM86" s="152">
        <v>680</v>
      </c>
      <c r="AN86" s="152">
        <v>718</v>
      </c>
      <c r="AO86" s="152">
        <v>1398</v>
      </c>
      <c r="AP86" s="153">
        <v>0.51400000000000001</v>
      </c>
      <c r="AQ86" s="153">
        <v>0.56899999999999995</v>
      </c>
      <c r="AR86" s="154">
        <v>0.16700000000000001</v>
      </c>
      <c r="AS86" s="154">
        <v>0.10100000000000001</v>
      </c>
      <c r="AT86" s="154">
        <v>9.0999999999999998E-2</v>
      </c>
      <c r="AU86" s="154">
        <v>0.45400000000000001</v>
      </c>
      <c r="AW86" s="196"/>
      <c r="AX86" s="144">
        <f t="shared" si="99"/>
        <v>65.188916876574311</v>
      </c>
      <c r="AY86" s="149">
        <v>5</v>
      </c>
      <c r="AZ86" s="150" t="s">
        <v>227</v>
      </c>
      <c r="BA86" s="149">
        <v>22</v>
      </c>
      <c r="BB86" s="151">
        <v>1</v>
      </c>
      <c r="BC86" s="152">
        <v>1985</v>
      </c>
      <c r="BD86" s="152">
        <v>1294</v>
      </c>
      <c r="BE86" s="149">
        <v>0.65200000000000002</v>
      </c>
      <c r="BF86" s="152">
        <v>975</v>
      </c>
      <c r="BG86" s="152">
        <v>452</v>
      </c>
      <c r="BH86" s="152">
        <v>1427</v>
      </c>
      <c r="BI86" s="153">
        <v>0.317</v>
      </c>
      <c r="BJ86" s="153">
        <v>0.35499999999999998</v>
      </c>
      <c r="BK86" s="154">
        <v>0.17799999999999999</v>
      </c>
      <c r="BL86" s="154">
        <v>0.11899999999999999</v>
      </c>
      <c r="BM86" s="154">
        <v>0.104</v>
      </c>
      <c r="BN86" s="154">
        <v>0.317</v>
      </c>
      <c r="DU86" s="4"/>
      <c r="DZ86" s="196"/>
      <c r="EA86" s="196"/>
      <c r="EB86" s="196"/>
      <c r="EC86" s="196"/>
      <c r="ED86" s="196"/>
      <c r="EE86" s="196"/>
    </row>
    <row r="87" spans="1:135" ht="13" x14ac:dyDescent="0.15">
      <c r="A87" s="156">
        <v>5</v>
      </c>
      <c r="B87" s="156" t="s">
        <v>228</v>
      </c>
      <c r="C87" s="156" t="s">
        <v>200</v>
      </c>
      <c r="D87" s="156" t="s">
        <v>229</v>
      </c>
      <c r="E87" s="156">
        <v>51</v>
      </c>
      <c r="F87" s="156">
        <v>31</v>
      </c>
      <c r="G87" s="156">
        <v>0.622</v>
      </c>
      <c r="H87" s="156">
        <v>3.94</v>
      </c>
      <c r="I87" s="156">
        <v>110.46</v>
      </c>
      <c r="J87" s="156">
        <v>106.19</v>
      </c>
      <c r="K87" s="156">
        <v>4.2699999999999996</v>
      </c>
      <c r="L87" s="156">
        <v>4</v>
      </c>
      <c r="M87" s="156">
        <v>110.31</v>
      </c>
      <c r="N87" s="156">
        <v>105.98</v>
      </c>
      <c r="O87" s="178">
        <v>4.33</v>
      </c>
      <c r="P87" s="178">
        <f t="shared" si="100"/>
        <v>31.44217079753129</v>
      </c>
      <c r="Q87" s="178">
        <f t="shared" si="101"/>
        <v>-27.112170797531292</v>
      </c>
      <c r="AD87" s="144">
        <f t="shared" si="97"/>
        <v>82.956521739130423</v>
      </c>
      <c r="AE87" s="144">
        <f t="shared" si="98"/>
        <v>96.645702306079656</v>
      </c>
      <c r="AF87" s="149">
        <v>6</v>
      </c>
      <c r="AG87" s="150" t="s">
        <v>230</v>
      </c>
      <c r="AH87" s="149">
        <v>23</v>
      </c>
      <c r="AI87" s="151">
        <v>1</v>
      </c>
      <c r="AJ87" s="152">
        <v>1908</v>
      </c>
      <c r="AK87" s="152">
        <v>1844</v>
      </c>
      <c r="AL87" s="149">
        <v>0.96599999999999997</v>
      </c>
      <c r="AM87" s="152">
        <v>784</v>
      </c>
      <c r="AN87" s="152">
        <v>702</v>
      </c>
      <c r="AO87" s="152">
        <v>1486</v>
      </c>
      <c r="AP87" s="153">
        <v>0.47199999999999998</v>
      </c>
      <c r="AQ87" s="153">
        <v>0.53100000000000003</v>
      </c>
      <c r="AR87" s="154">
        <v>0.14399999999999999</v>
      </c>
      <c r="AS87" s="154">
        <v>9.9000000000000005E-2</v>
      </c>
      <c r="AT87" s="154">
        <v>8.1000000000000003E-2</v>
      </c>
      <c r="AU87" s="154">
        <v>0.442</v>
      </c>
      <c r="AW87" s="196"/>
      <c r="AX87" s="144">
        <f t="shared" si="99"/>
        <v>65.776209677419345</v>
      </c>
      <c r="AY87" s="149">
        <v>6</v>
      </c>
      <c r="AZ87" s="150" t="s">
        <v>231</v>
      </c>
      <c r="BA87" s="149">
        <v>24</v>
      </c>
      <c r="BB87" s="151">
        <v>1</v>
      </c>
      <c r="BC87" s="152">
        <v>1984</v>
      </c>
      <c r="BD87" s="152">
        <v>1305</v>
      </c>
      <c r="BE87" s="149">
        <v>0.65800000000000003</v>
      </c>
      <c r="BF87" s="152">
        <v>946</v>
      </c>
      <c r="BG87" s="152">
        <v>443</v>
      </c>
      <c r="BH87" s="152">
        <v>1389</v>
      </c>
      <c r="BI87" s="153">
        <v>0.31900000000000001</v>
      </c>
      <c r="BJ87" s="153">
        <v>0.36399999999999999</v>
      </c>
      <c r="BK87" s="154">
        <v>0.20899999999999999</v>
      </c>
      <c r="BL87" s="154">
        <v>0.108</v>
      </c>
      <c r="BM87" s="155">
        <v>0.09</v>
      </c>
      <c r="BN87" s="154">
        <v>0.30499999999999999</v>
      </c>
      <c r="DU87" s="4"/>
      <c r="DZ87" s="196"/>
      <c r="EA87" s="196"/>
      <c r="EB87" s="196"/>
      <c r="EC87" s="196"/>
      <c r="ED87" s="196"/>
      <c r="EE87" s="196"/>
    </row>
    <row r="88" spans="1:135" ht="13" x14ac:dyDescent="0.15">
      <c r="A88" s="156">
        <v>6</v>
      </c>
      <c r="B88" s="156" t="s">
        <v>232</v>
      </c>
      <c r="C88" s="156" t="s">
        <v>233</v>
      </c>
      <c r="D88" s="156" t="s">
        <v>234</v>
      </c>
      <c r="E88" s="156">
        <v>51</v>
      </c>
      <c r="F88" s="156">
        <v>31</v>
      </c>
      <c r="G88" s="156">
        <v>0.622</v>
      </c>
      <c r="H88" s="156">
        <v>4.21</v>
      </c>
      <c r="I88" s="156">
        <v>113.2</v>
      </c>
      <c r="J88" s="156">
        <v>108.68</v>
      </c>
      <c r="K88" s="156">
        <v>4.51</v>
      </c>
      <c r="L88" s="156">
        <v>3.65</v>
      </c>
      <c r="M88" s="156">
        <v>113.07</v>
      </c>
      <c r="N88" s="156">
        <v>109.14</v>
      </c>
      <c r="O88" s="178">
        <v>3.93</v>
      </c>
      <c r="P88" s="178">
        <f t="shared" si="100"/>
        <v>34.202170797531281</v>
      </c>
      <c r="Q88" s="178">
        <f t="shared" si="101"/>
        <v>-30.272170797531288</v>
      </c>
      <c r="AD88" s="144">
        <f t="shared" si="97"/>
        <v>76.25</v>
      </c>
      <c r="AE88" s="144">
        <f t="shared" si="98"/>
        <v>95.901639344262293</v>
      </c>
      <c r="AF88" s="149">
        <v>7</v>
      </c>
      <c r="AG88" s="150" t="s">
        <v>235</v>
      </c>
      <c r="AH88" s="149">
        <v>8</v>
      </c>
      <c r="AI88" s="151">
        <v>1</v>
      </c>
      <c r="AJ88" s="152">
        <v>610</v>
      </c>
      <c r="AK88" s="152">
        <v>585</v>
      </c>
      <c r="AL88" s="149">
        <v>0.95899999999999996</v>
      </c>
      <c r="AM88" s="152">
        <v>269</v>
      </c>
      <c r="AN88" s="152">
        <v>217</v>
      </c>
      <c r="AO88" s="152">
        <v>486</v>
      </c>
      <c r="AP88" s="153">
        <v>0.44700000000000001</v>
      </c>
      <c r="AQ88" s="153">
        <v>0.49299999999999999</v>
      </c>
      <c r="AR88" s="154">
        <v>0.113</v>
      </c>
      <c r="AS88" s="154">
        <v>0.125</v>
      </c>
      <c r="AT88" s="154">
        <v>0.107</v>
      </c>
      <c r="AU88" s="154">
        <v>0.438</v>
      </c>
      <c r="AW88" s="196"/>
      <c r="AX88" s="144">
        <f t="shared" si="99"/>
        <v>66.28602501359434</v>
      </c>
      <c r="AY88" s="149">
        <v>7</v>
      </c>
      <c r="AZ88" s="150" t="s">
        <v>236</v>
      </c>
      <c r="BA88" s="149">
        <v>23</v>
      </c>
      <c r="BB88" s="151">
        <v>1</v>
      </c>
      <c r="BC88" s="152">
        <v>1839</v>
      </c>
      <c r="BD88" s="152">
        <v>1219</v>
      </c>
      <c r="BE88" s="149">
        <v>0.66300000000000003</v>
      </c>
      <c r="BF88" s="152">
        <v>892</v>
      </c>
      <c r="BG88" s="152">
        <v>434</v>
      </c>
      <c r="BH88" s="152">
        <v>1326</v>
      </c>
      <c r="BI88" s="153">
        <v>0.32700000000000001</v>
      </c>
      <c r="BJ88" s="153">
        <v>0.374</v>
      </c>
      <c r="BK88" s="154">
        <v>0.191</v>
      </c>
      <c r="BL88" s="154">
        <v>9.9000000000000005E-2</v>
      </c>
      <c r="BM88" s="154">
        <v>8.5999999999999993E-2</v>
      </c>
      <c r="BN88" s="154">
        <v>0.312</v>
      </c>
      <c r="DU88" s="4"/>
      <c r="DZ88" s="196"/>
      <c r="EA88" s="196"/>
      <c r="EB88" s="196"/>
      <c r="EC88" s="196"/>
      <c r="ED88" s="196"/>
      <c r="EE88" s="196"/>
    </row>
    <row r="89" spans="1:135" ht="65" customHeight="1" x14ac:dyDescent="0.2">
      <c r="A89" s="144">
        <v>7</v>
      </c>
      <c r="B89" s="146" t="str">
        <f>A11</f>
        <v>San Diego Toreros</v>
      </c>
      <c r="C89" s="144"/>
      <c r="D89" s="144"/>
      <c r="E89" s="144"/>
      <c r="F89" s="144"/>
      <c r="G89" s="144"/>
      <c r="H89" s="144"/>
      <c r="I89" s="144"/>
      <c r="J89" s="144"/>
      <c r="K89" s="144"/>
      <c r="L89" s="144"/>
      <c r="M89" s="144">
        <f>100*(S79/S78)</f>
        <v>75</v>
      </c>
      <c r="N89" s="144">
        <f>100*(S80/S77)</f>
        <v>73.337902673063738</v>
      </c>
      <c r="O89" s="179">
        <f>100*((S79-S80)/S78)</f>
        <v>5.1566579634464755</v>
      </c>
      <c r="P89" s="179">
        <f>M89-$I$80</f>
        <v>-3.8678292024687124</v>
      </c>
      <c r="Q89" s="179">
        <f>$J$80-N89</f>
        <v>5.3509469688621749</v>
      </c>
      <c r="AD89" s="144">
        <f t="shared" si="97"/>
        <v>80.17647058823529</v>
      </c>
      <c r="AE89" s="144">
        <f t="shared" si="98"/>
        <v>95.084372707263384</v>
      </c>
      <c r="AF89" s="149">
        <v>8</v>
      </c>
      <c r="AG89" s="150" t="s">
        <v>237</v>
      </c>
      <c r="AH89" s="149">
        <v>17</v>
      </c>
      <c r="AI89" s="151">
        <v>1</v>
      </c>
      <c r="AJ89" s="152">
        <v>1363</v>
      </c>
      <c r="AK89" s="152">
        <v>1296</v>
      </c>
      <c r="AL89" s="149">
        <v>0.95099999999999996</v>
      </c>
      <c r="AM89" s="152">
        <v>547</v>
      </c>
      <c r="AN89" s="152">
        <v>486</v>
      </c>
      <c r="AO89" s="152">
        <v>1033</v>
      </c>
      <c r="AP89" s="151">
        <v>0.47</v>
      </c>
      <c r="AQ89" s="151">
        <v>0.53</v>
      </c>
      <c r="AR89" s="154">
        <v>0.158</v>
      </c>
      <c r="AS89" s="154">
        <v>0.106</v>
      </c>
      <c r="AT89" s="154">
        <v>8.6999999999999994E-2</v>
      </c>
      <c r="AU89" s="154">
        <v>0.432</v>
      </c>
      <c r="AW89" s="196"/>
      <c r="AX89" s="144">
        <f t="shared" si="99"/>
        <v>66.691449814126386</v>
      </c>
      <c r="AY89" s="149">
        <v>8</v>
      </c>
      <c r="AZ89" s="150" t="s">
        <v>238</v>
      </c>
      <c r="BA89" s="149">
        <v>18</v>
      </c>
      <c r="BB89" s="151">
        <v>1</v>
      </c>
      <c r="BC89" s="152">
        <v>1345</v>
      </c>
      <c r="BD89" s="152">
        <v>897</v>
      </c>
      <c r="BE89" s="149">
        <v>0.66700000000000004</v>
      </c>
      <c r="BF89" s="152">
        <v>602</v>
      </c>
      <c r="BG89" s="152">
        <v>318</v>
      </c>
      <c r="BH89" s="152">
        <v>920</v>
      </c>
      <c r="BI89" s="153">
        <v>0.34599999999999997</v>
      </c>
      <c r="BJ89" s="153">
        <v>0.39300000000000002</v>
      </c>
      <c r="BK89" s="154">
        <v>0.23300000000000001</v>
      </c>
      <c r="BL89" s="155">
        <v>0.1</v>
      </c>
      <c r="BM89" s="154">
        <v>7.6999999999999999E-2</v>
      </c>
      <c r="BN89" s="154">
        <v>0.308</v>
      </c>
      <c r="DU89" s="4"/>
      <c r="DZ89" s="196"/>
      <c r="EA89" s="196"/>
      <c r="EB89" s="196"/>
      <c r="EC89" s="196"/>
      <c r="ED89" s="196"/>
      <c r="EE89" s="196"/>
    </row>
    <row r="90" spans="1:135" ht="13" x14ac:dyDescent="0.15">
      <c r="A90" s="156">
        <v>8</v>
      </c>
      <c r="B90" s="156" t="s">
        <v>239</v>
      </c>
      <c r="C90" s="156" t="s">
        <v>233</v>
      </c>
      <c r="D90" s="156" t="s">
        <v>234</v>
      </c>
      <c r="E90" s="156">
        <v>53</v>
      </c>
      <c r="F90" s="156">
        <v>29</v>
      </c>
      <c r="G90" s="156">
        <v>0.64600000000000002</v>
      </c>
      <c r="H90" s="156">
        <v>2.63</v>
      </c>
      <c r="I90" s="156">
        <v>111.88</v>
      </c>
      <c r="J90" s="156">
        <v>109.16</v>
      </c>
      <c r="K90" s="156">
        <v>2.72</v>
      </c>
      <c r="L90" s="156">
        <v>2.25</v>
      </c>
      <c r="M90" s="156">
        <v>111.81</v>
      </c>
      <c r="N90" s="156">
        <v>109.49</v>
      </c>
      <c r="O90" s="157">
        <v>2.33</v>
      </c>
      <c r="P90" s="157">
        <f t="shared" si="100"/>
        <v>32.94217079753129</v>
      </c>
      <c r="Q90" s="157">
        <f t="shared" si="101"/>
        <v>-30.622170797531282</v>
      </c>
      <c r="AD90" s="144">
        <f t="shared" si="97"/>
        <v>84.166666666666657</v>
      </c>
      <c r="AE90" s="144">
        <f t="shared" si="98"/>
        <v>94.983498349834989</v>
      </c>
      <c r="AF90" s="149">
        <v>9</v>
      </c>
      <c r="AG90" s="150" t="s">
        <v>240</v>
      </c>
      <c r="AH90" s="149">
        <v>18</v>
      </c>
      <c r="AI90" s="151">
        <v>1</v>
      </c>
      <c r="AJ90" s="152">
        <v>1515</v>
      </c>
      <c r="AK90" s="152">
        <v>1439</v>
      </c>
      <c r="AL90" s="149">
        <v>0.95</v>
      </c>
      <c r="AM90" s="152">
        <v>647</v>
      </c>
      <c r="AN90" s="152">
        <v>528</v>
      </c>
      <c r="AO90" s="152">
        <v>1175</v>
      </c>
      <c r="AP90" s="153">
        <v>0.44900000000000001</v>
      </c>
      <c r="AQ90" s="153">
        <v>0.52700000000000002</v>
      </c>
      <c r="AR90" s="154">
        <v>0.14499999999999999</v>
      </c>
      <c r="AS90" s="154">
        <v>9.4E-2</v>
      </c>
      <c r="AT90" s="154">
        <v>7.4999999999999997E-2</v>
      </c>
      <c r="AU90" s="154">
        <v>0.42099999999999999</v>
      </c>
      <c r="AW90" s="196"/>
      <c r="AX90" s="144">
        <f t="shared" si="99"/>
        <v>66.788588149231899</v>
      </c>
      <c r="AY90" s="149">
        <v>9</v>
      </c>
      <c r="AZ90" s="150" t="s">
        <v>241</v>
      </c>
      <c r="BA90" s="149">
        <v>18</v>
      </c>
      <c r="BB90" s="151">
        <v>1</v>
      </c>
      <c r="BC90" s="152">
        <v>1367</v>
      </c>
      <c r="BD90" s="152">
        <v>913</v>
      </c>
      <c r="BE90" s="149">
        <v>0.66800000000000004</v>
      </c>
      <c r="BF90" s="152">
        <v>637</v>
      </c>
      <c r="BG90" s="152">
        <v>335</v>
      </c>
      <c r="BH90" s="152">
        <v>972</v>
      </c>
      <c r="BI90" s="153">
        <v>0.34499999999999997</v>
      </c>
      <c r="BJ90" s="153">
        <v>0.38900000000000001</v>
      </c>
      <c r="BK90" s="154">
        <v>0.21199999999999999</v>
      </c>
      <c r="BL90" s="154">
        <v>8.6999999999999994E-2</v>
      </c>
      <c r="BM90" s="154">
        <v>7.6999999999999999E-2</v>
      </c>
      <c r="BN90" s="154">
        <v>0.315</v>
      </c>
      <c r="DU90" s="4"/>
      <c r="DZ90" s="196"/>
      <c r="EA90" s="196"/>
      <c r="EB90" s="196"/>
      <c r="EC90" s="196"/>
      <c r="ED90" s="196"/>
      <c r="EE90" s="196"/>
    </row>
    <row r="91" spans="1:135" ht="13" x14ac:dyDescent="0.15">
      <c r="A91" s="156">
        <v>9</v>
      </c>
      <c r="B91" s="156" t="s">
        <v>242</v>
      </c>
      <c r="C91" s="156" t="s">
        <v>233</v>
      </c>
      <c r="D91" s="156" t="s">
        <v>243</v>
      </c>
      <c r="E91" s="156">
        <v>49</v>
      </c>
      <c r="F91" s="156">
        <v>33</v>
      </c>
      <c r="G91" s="156">
        <v>0.59799999999999998</v>
      </c>
      <c r="H91" s="156">
        <v>1.8</v>
      </c>
      <c r="I91" s="156">
        <v>111.98</v>
      </c>
      <c r="J91" s="156">
        <v>110.06</v>
      </c>
      <c r="K91" s="156">
        <v>1.92</v>
      </c>
      <c r="L91" s="156">
        <v>1.36</v>
      </c>
      <c r="M91" s="156">
        <v>111.96</v>
      </c>
      <c r="N91" s="156">
        <v>110.49</v>
      </c>
      <c r="O91" s="157">
        <v>1.46</v>
      </c>
      <c r="P91" s="157">
        <f t="shared" si="100"/>
        <v>33.092170797531281</v>
      </c>
      <c r="Q91" s="157">
        <f t="shared" si="101"/>
        <v>-31.622170797531282</v>
      </c>
      <c r="AD91" s="144">
        <f t="shared" si="97"/>
        <v>84</v>
      </c>
      <c r="AE91" s="144">
        <f t="shared" si="98"/>
        <v>94.799498746867172</v>
      </c>
      <c r="AF91" s="149">
        <v>10</v>
      </c>
      <c r="AG91" s="150" t="s">
        <v>244</v>
      </c>
      <c r="AH91" s="149">
        <v>19</v>
      </c>
      <c r="AI91" s="151">
        <v>1</v>
      </c>
      <c r="AJ91" s="152">
        <v>1596</v>
      </c>
      <c r="AK91" s="152">
        <v>1513</v>
      </c>
      <c r="AL91" s="149">
        <v>0.94799999999999995</v>
      </c>
      <c r="AM91" s="152">
        <v>647</v>
      </c>
      <c r="AN91" s="152">
        <v>570</v>
      </c>
      <c r="AO91" s="152">
        <v>1217</v>
      </c>
      <c r="AP91" s="153">
        <v>0.46800000000000003</v>
      </c>
      <c r="AQ91" s="153">
        <v>0.52600000000000002</v>
      </c>
      <c r="AR91" s="154">
        <v>0.155</v>
      </c>
      <c r="AS91" s="154">
        <v>0.115</v>
      </c>
      <c r="AT91" s="154">
        <v>9.2999999999999999E-2</v>
      </c>
      <c r="AU91" s="154">
        <v>0.43099999999999999</v>
      </c>
      <c r="AW91" s="196"/>
      <c r="AX91" s="144">
        <f t="shared" si="99"/>
        <v>66.960907944514503</v>
      </c>
      <c r="AY91" s="149">
        <v>10</v>
      </c>
      <c r="AZ91" s="150" t="s">
        <v>245</v>
      </c>
      <c r="BA91" s="149">
        <v>17</v>
      </c>
      <c r="BB91" s="151">
        <v>1</v>
      </c>
      <c r="BC91" s="152">
        <v>1586</v>
      </c>
      <c r="BD91" s="152">
        <v>1062</v>
      </c>
      <c r="BE91" s="149">
        <v>0.67</v>
      </c>
      <c r="BF91" s="152">
        <v>734</v>
      </c>
      <c r="BG91" s="152">
        <v>375</v>
      </c>
      <c r="BH91" s="152">
        <v>1109</v>
      </c>
      <c r="BI91" s="153">
        <v>0.33800000000000002</v>
      </c>
      <c r="BJ91" s="153">
        <v>0.38100000000000001</v>
      </c>
      <c r="BK91" s="154">
        <v>0.20899999999999999</v>
      </c>
      <c r="BL91" s="154">
        <v>0.10299999999999999</v>
      </c>
      <c r="BM91" s="154">
        <v>7.4999999999999997E-2</v>
      </c>
      <c r="BN91" s="154">
        <v>0.317</v>
      </c>
      <c r="DU91" s="4"/>
      <c r="DZ91" s="196"/>
      <c r="EA91" s="196"/>
      <c r="EB91" s="196"/>
      <c r="EC91" s="196"/>
      <c r="ED91" s="196"/>
      <c r="EE91" s="196"/>
    </row>
    <row r="92" spans="1:135" ht="13" x14ac:dyDescent="0.15">
      <c r="A92" s="156">
        <v>10</v>
      </c>
      <c r="B92" s="156" t="s">
        <v>246</v>
      </c>
      <c r="C92" s="156" t="s">
        <v>200</v>
      </c>
      <c r="D92" s="156" t="s">
        <v>229</v>
      </c>
      <c r="E92" s="156">
        <v>47</v>
      </c>
      <c r="F92" s="156">
        <v>35</v>
      </c>
      <c r="G92" s="156">
        <v>0.57299999999999995</v>
      </c>
      <c r="H92" s="156">
        <v>0.76</v>
      </c>
      <c r="I92" s="156">
        <v>108.95</v>
      </c>
      <c r="J92" s="156">
        <v>108.17</v>
      </c>
      <c r="K92" s="156">
        <v>0.78</v>
      </c>
      <c r="L92" s="156">
        <v>1.1499999999999999</v>
      </c>
      <c r="M92" s="156">
        <v>108.94</v>
      </c>
      <c r="N92" s="156">
        <v>107.75</v>
      </c>
      <c r="O92" s="157">
        <v>1.18</v>
      </c>
      <c r="P92" s="157">
        <f t="shared" si="100"/>
        <v>30.072170797531285</v>
      </c>
      <c r="Q92" s="157">
        <f t="shared" si="101"/>
        <v>-28.882170797531288</v>
      </c>
      <c r="AD92" s="144">
        <f t="shared" si="97"/>
        <v>85.5</v>
      </c>
      <c r="AE92" s="144">
        <f t="shared" si="98"/>
        <v>94.785575048732937</v>
      </c>
      <c r="AF92" s="149">
        <v>11</v>
      </c>
      <c r="AG92" s="150" t="s">
        <v>218</v>
      </c>
      <c r="AH92" s="149">
        <v>24</v>
      </c>
      <c r="AI92" s="151">
        <v>1</v>
      </c>
      <c r="AJ92" s="152">
        <v>2052</v>
      </c>
      <c r="AK92" s="152">
        <v>1945</v>
      </c>
      <c r="AL92" s="149">
        <v>0.94799999999999995</v>
      </c>
      <c r="AM92" s="152">
        <v>758</v>
      </c>
      <c r="AN92" s="152">
        <v>725</v>
      </c>
      <c r="AO92" s="152">
        <v>1483</v>
      </c>
      <c r="AP92" s="153">
        <v>0.48899999999999999</v>
      </c>
      <c r="AQ92" s="153">
        <v>0.55700000000000005</v>
      </c>
      <c r="AR92" s="155">
        <v>0.18</v>
      </c>
      <c r="AS92" s="154">
        <v>0.122</v>
      </c>
      <c r="AT92" s="154">
        <v>9.9000000000000005E-2</v>
      </c>
      <c r="AU92" s="154">
        <v>0.435</v>
      </c>
      <c r="AW92" s="196"/>
      <c r="AX92" s="144">
        <f t="shared" si="99"/>
        <v>67.311827956989248</v>
      </c>
      <c r="AY92" s="149">
        <v>11</v>
      </c>
      <c r="AZ92" s="150" t="s">
        <v>247</v>
      </c>
      <c r="BA92" s="149">
        <v>18</v>
      </c>
      <c r="BB92" s="151">
        <v>1</v>
      </c>
      <c r="BC92" s="152">
        <v>1395</v>
      </c>
      <c r="BD92" s="152">
        <v>939</v>
      </c>
      <c r="BE92" s="149">
        <v>0.67300000000000004</v>
      </c>
      <c r="BF92" s="152">
        <v>608</v>
      </c>
      <c r="BG92" s="152">
        <v>340</v>
      </c>
      <c r="BH92" s="152">
        <v>948</v>
      </c>
      <c r="BI92" s="153">
        <v>0.35899999999999999</v>
      </c>
      <c r="BJ92" s="153">
        <v>0.40200000000000002</v>
      </c>
      <c r="BK92" s="155">
        <v>0.23</v>
      </c>
      <c r="BL92" s="154">
        <v>0.10299999999999999</v>
      </c>
      <c r="BM92" s="154">
        <v>7.6999999999999999E-2</v>
      </c>
      <c r="BN92" s="154">
        <v>0.32300000000000001</v>
      </c>
      <c r="DU92" s="4"/>
      <c r="DZ92" s="196"/>
      <c r="EA92" s="196"/>
      <c r="EB92" s="196"/>
      <c r="EC92" s="196"/>
      <c r="ED92" s="196"/>
      <c r="EE92" s="196"/>
    </row>
    <row r="93" spans="1:135" ht="13" x14ac:dyDescent="0.15">
      <c r="A93" s="156">
        <v>11</v>
      </c>
      <c r="B93" s="156" t="s">
        <v>248</v>
      </c>
      <c r="C93" s="156" t="s">
        <v>200</v>
      </c>
      <c r="D93" s="156" t="s">
        <v>220</v>
      </c>
      <c r="E93" s="156">
        <v>43</v>
      </c>
      <c r="F93" s="156">
        <v>39</v>
      </c>
      <c r="G93" s="156">
        <v>0.52400000000000002</v>
      </c>
      <c r="H93" s="156">
        <v>0.49</v>
      </c>
      <c r="I93" s="156">
        <v>108.59</v>
      </c>
      <c r="J93" s="156">
        <v>107.89</v>
      </c>
      <c r="K93" s="156">
        <v>0.7</v>
      </c>
      <c r="L93" s="156">
        <v>0.96</v>
      </c>
      <c r="M93" s="156">
        <v>108.71</v>
      </c>
      <c r="N93" s="156">
        <v>107.55</v>
      </c>
      <c r="O93" s="157">
        <v>1.17</v>
      </c>
      <c r="P93" s="157">
        <f t="shared" si="100"/>
        <v>29.842170797531281</v>
      </c>
      <c r="Q93" s="157">
        <f t="shared" si="101"/>
        <v>-28.682170797531285</v>
      </c>
      <c r="AD93" s="144">
        <f t="shared" si="97"/>
        <v>78.571428571428569</v>
      </c>
      <c r="AE93" s="144">
        <f t="shared" si="98"/>
        <v>94.545454545454547</v>
      </c>
      <c r="AF93" s="149">
        <v>12</v>
      </c>
      <c r="AG93" s="150" t="s">
        <v>249</v>
      </c>
      <c r="AH93" s="149">
        <v>14</v>
      </c>
      <c r="AI93" s="151">
        <v>1</v>
      </c>
      <c r="AJ93" s="152">
        <v>1100</v>
      </c>
      <c r="AK93" s="152">
        <v>1040</v>
      </c>
      <c r="AL93" s="149">
        <v>0.94499999999999995</v>
      </c>
      <c r="AM93" s="152">
        <v>424</v>
      </c>
      <c r="AN93" s="152">
        <v>361</v>
      </c>
      <c r="AO93" s="152">
        <v>785</v>
      </c>
      <c r="AP93" s="151">
        <v>0.46</v>
      </c>
      <c r="AQ93" s="153">
        <v>0.53600000000000003</v>
      </c>
      <c r="AR93" s="154">
        <v>0.17499999999999999</v>
      </c>
      <c r="AS93" s="154">
        <v>0.13400000000000001</v>
      </c>
      <c r="AT93" s="154">
        <v>9.9000000000000005E-2</v>
      </c>
      <c r="AU93" s="154">
        <v>0.433</v>
      </c>
      <c r="AW93" s="196"/>
      <c r="AX93" s="144">
        <f t="shared" si="99"/>
        <v>67.684140676841409</v>
      </c>
      <c r="AY93" s="149">
        <v>12</v>
      </c>
      <c r="AZ93" s="150" t="s">
        <v>250</v>
      </c>
      <c r="BA93" s="149">
        <v>19</v>
      </c>
      <c r="BB93" s="151">
        <v>1</v>
      </c>
      <c r="BC93" s="152">
        <v>1507</v>
      </c>
      <c r="BD93" s="152">
        <v>1020</v>
      </c>
      <c r="BE93" s="149">
        <v>0.67700000000000005</v>
      </c>
      <c r="BF93" s="152">
        <v>678</v>
      </c>
      <c r="BG93" s="152">
        <v>360</v>
      </c>
      <c r="BH93" s="152">
        <v>1038</v>
      </c>
      <c r="BI93" s="153">
        <v>0.34699999999999998</v>
      </c>
      <c r="BJ93" s="153">
        <v>0.38800000000000001</v>
      </c>
      <c r="BK93" s="154">
        <v>0.216</v>
      </c>
      <c r="BL93" s="154">
        <v>0.109</v>
      </c>
      <c r="BM93" s="154">
        <v>9.1999999999999998E-2</v>
      </c>
      <c r="BN93" s="154">
        <v>0.32200000000000001</v>
      </c>
      <c r="DU93" s="4"/>
      <c r="DZ93" s="196"/>
      <c r="EA93" s="196"/>
      <c r="EB93" s="196"/>
      <c r="EC93" s="196"/>
      <c r="ED93" s="196"/>
      <c r="EE93" s="196"/>
    </row>
    <row r="94" spans="1:135" ht="13" x14ac:dyDescent="0.15">
      <c r="A94" s="156">
        <v>12</v>
      </c>
      <c r="B94" s="156" t="s">
        <v>251</v>
      </c>
      <c r="C94" s="156" t="s">
        <v>233</v>
      </c>
      <c r="D94" s="156" t="s">
        <v>243</v>
      </c>
      <c r="E94" s="156">
        <v>41</v>
      </c>
      <c r="F94" s="156">
        <v>41</v>
      </c>
      <c r="G94" s="156">
        <v>0.5</v>
      </c>
      <c r="H94" s="156">
        <v>1.06</v>
      </c>
      <c r="I94" s="156">
        <v>108.73</v>
      </c>
      <c r="J94" s="156">
        <v>107.65</v>
      </c>
      <c r="K94" s="156">
        <v>1.0900000000000001</v>
      </c>
      <c r="L94" s="156">
        <v>0.78</v>
      </c>
      <c r="M94" s="156">
        <v>108.62</v>
      </c>
      <c r="N94" s="156">
        <v>107.84</v>
      </c>
      <c r="O94" s="157">
        <v>0.79</v>
      </c>
      <c r="P94" s="157">
        <f t="shared" si="100"/>
        <v>29.752170797531292</v>
      </c>
      <c r="Q94" s="157">
        <f t="shared" si="101"/>
        <v>-28.972170797531291</v>
      </c>
      <c r="AD94" s="144">
        <f t="shared" si="97"/>
        <v>82.222222222222214</v>
      </c>
      <c r="AE94" s="144">
        <f t="shared" si="98"/>
        <v>93.851351351351354</v>
      </c>
      <c r="AF94" s="149">
        <v>13</v>
      </c>
      <c r="AG94" s="150" t="s">
        <v>252</v>
      </c>
      <c r="AH94" s="149">
        <v>18</v>
      </c>
      <c r="AI94" s="151">
        <v>1</v>
      </c>
      <c r="AJ94" s="152">
        <v>1480</v>
      </c>
      <c r="AK94" s="152">
        <v>1389</v>
      </c>
      <c r="AL94" s="149">
        <v>0.93899999999999995</v>
      </c>
      <c r="AM94" s="152">
        <v>652</v>
      </c>
      <c r="AN94" s="152">
        <v>527</v>
      </c>
      <c r="AO94" s="152">
        <v>1179</v>
      </c>
      <c r="AP94" s="153">
        <v>0.44700000000000001</v>
      </c>
      <c r="AQ94" s="153">
        <v>0.50900000000000001</v>
      </c>
      <c r="AR94" s="154">
        <v>0.128</v>
      </c>
      <c r="AS94" s="154">
        <v>9.2999999999999999E-2</v>
      </c>
      <c r="AT94" s="154">
        <v>7.4999999999999997E-2</v>
      </c>
      <c r="AU94" s="154">
        <v>0.42499999999999999</v>
      </c>
      <c r="AW94" s="196"/>
      <c r="AX94" s="144">
        <f t="shared" si="99"/>
        <v>67.715019255455715</v>
      </c>
      <c r="AY94" s="149">
        <v>13</v>
      </c>
      <c r="AZ94" s="150" t="s">
        <v>253</v>
      </c>
      <c r="BA94" s="149">
        <v>20</v>
      </c>
      <c r="BB94" s="151">
        <v>1</v>
      </c>
      <c r="BC94" s="152">
        <v>1558</v>
      </c>
      <c r="BD94" s="152">
        <v>1055</v>
      </c>
      <c r="BE94" s="149">
        <v>0.67700000000000005</v>
      </c>
      <c r="BF94" s="152">
        <v>711</v>
      </c>
      <c r="BG94" s="152">
        <v>384</v>
      </c>
      <c r="BH94" s="152">
        <v>1095</v>
      </c>
      <c r="BI94" s="153">
        <v>0.35099999999999998</v>
      </c>
      <c r="BJ94" s="153">
        <v>0.38900000000000001</v>
      </c>
      <c r="BK94" s="154">
        <v>0.20899999999999999</v>
      </c>
      <c r="BL94" s="154">
        <v>0.108</v>
      </c>
      <c r="BM94" s="155">
        <v>0.09</v>
      </c>
      <c r="BN94" s="154">
        <v>0.32700000000000001</v>
      </c>
      <c r="DU94" s="4"/>
      <c r="DZ94" s="196"/>
      <c r="EA94" s="196"/>
      <c r="EB94" s="196"/>
      <c r="EC94" s="196"/>
      <c r="ED94" s="196"/>
      <c r="EE94" s="196"/>
    </row>
    <row r="95" spans="1:135" ht="13" x14ac:dyDescent="0.15">
      <c r="A95" s="156">
        <v>13</v>
      </c>
      <c r="B95" s="156" t="s">
        <v>254</v>
      </c>
      <c r="C95" s="156" t="s">
        <v>200</v>
      </c>
      <c r="D95" s="156" t="s">
        <v>229</v>
      </c>
      <c r="E95" s="156">
        <v>40</v>
      </c>
      <c r="F95" s="156">
        <v>42</v>
      </c>
      <c r="G95" s="156">
        <v>0.48799999999999999</v>
      </c>
      <c r="H95" s="156">
        <v>0.51</v>
      </c>
      <c r="I95" s="156">
        <v>113.9</v>
      </c>
      <c r="J95" s="156">
        <v>113.43</v>
      </c>
      <c r="K95" s="156">
        <v>0.47</v>
      </c>
      <c r="L95" s="156">
        <v>0.7</v>
      </c>
      <c r="M95" s="156">
        <v>114.06</v>
      </c>
      <c r="N95" s="156">
        <v>113.39</v>
      </c>
      <c r="O95" s="157">
        <v>0.67</v>
      </c>
      <c r="P95" s="157">
        <f t="shared" si="100"/>
        <v>35.19217079753129</v>
      </c>
      <c r="Q95" s="157">
        <f t="shared" si="101"/>
        <v>-34.522170797531288</v>
      </c>
      <c r="AD95" s="144">
        <f t="shared" si="97"/>
        <v>82.608695652173907</v>
      </c>
      <c r="AE95" s="144">
        <f t="shared" si="98"/>
        <v>93.736842105263165</v>
      </c>
      <c r="AF95" s="149">
        <v>14</v>
      </c>
      <c r="AG95" s="150" t="s">
        <v>236</v>
      </c>
      <c r="AH95" s="149">
        <v>23</v>
      </c>
      <c r="AI95" s="151">
        <v>1</v>
      </c>
      <c r="AJ95" s="152">
        <v>1900</v>
      </c>
      <c r="AK95" s="152">
        <v>1781</v>
      </c>
      <c r="AL95" s="149">
        <v>0.93700000000000006</v>
      </c>
      <c r="AM95" s="152">
        <v>791</v>
      </c>
      <c r="AN95" s="152">
        <v>687</v>
      </c>
      <c r="AO95" s="152">
        <v>1478</v>
      </c>
      <c r="AP95" s="153">
        <v>0.46500000000000002</v>
      </c>
      <c r="AQ95" s="153">
        <v>0.52800000000000002</v>
      </c>
      <c r="AR95" s="154">
        <v>0.152</v>
      </c>
      <c r="AS95" s="154">
        <v>8.8999999999999996E-2</v>
      </c>
      <c r="AT95" s="154">
        <v>7.0999999999999994E-2</v>
      </c>
      <c r="AU95" s="154">
        <v>0.42599999999999999</v>
      </c>
      <c r="AW95" s="196"/>
      <c r="AX95" s="144">
        <f t="shared" si="99"/>
        <v>69.42675159235668</v>
      </c>
      <c r="AY95" s="149">
        <v>14</v>
      </c>
      <c r="AZ95" s="150" t="s">
        <v>255</v>
      </c>
      <c r="BA95" s="149">
        <v>13</v>
      </c>
      <c r="BB95" s="151">
        <v>1</v>
      </c>
      <c r="BC95" s="152">
        <v>1099</v>
      </c>
      <c r="BD95" s="152">
        <v>763</v>
      </c>
      <c r="BE95" s="149">
        <v>0.69399999999999995</v>
      </c>
      <c r="BF95" s="152">
        <v>457</v>
      </c>
      <c r="BG95" s="152">
        <v>277</v>
      </c>
      <c r="BH95" s="152">
        <v>734</v>
      </c>
      <c r="BI95" s="153">
        <v>0.377</v>
      </c>
      <c r="BJ95" s="151">
        <v>0.42</v>
      </c>
      <c r="BK95" s="154">
        <v>0.23599999999999999</v>
      </c>
      <c r="BL95" s="154">
        <v>0.11700000000000001</v>
      </c>
      <c r="BM95" s="154">
        <v>8.5999999999999993E-2</v>
      </c>
      <c r="BN95" s="154">
        <v>0.33200000000000002</v>
      </c>
      <c r="DU95" s="4"/>
      <c r="DZ95" s="196"/>
      <c r="EA95" s="196"/>
      <c r="EB95" s="196"/>
      <c r="EC95" s="196"/>
      <c r="ED95" s="196"/>
      <c r="EE95" s="196"/>
    </row>
    <row r="96" spans="1:135" ht="13" x14ac:dyDescent="0.15">
      <c r="A96" s="156">
        <v>14</v>
      </c>
      <c r="B96" s="156" t="s">
        <v>256</v>
      </c>
      <c r="C96" s="156" t="s">
        <v>233</v>
      </c>
      <c r="D96" s="156" t="s">
        <v>243</v>
      </c>
      <c r="E96" s="156">
        <v>36</v>
      </c>
      <c r="F96" s="156">
        <v>46</v>
      </c>
      <c r="G96" s="156">
        <v>0.439</v>
      </c>
      <c r="H96" s="156">
        <v>0.2</v>
      </c>
      <c r="I96" s="156">
        <v>109.57</v>
      </c>
      <c r="J96" s="156">
        <v>109.31</v>
      </c>
      <c r="K96" s="156">
        <v>0.25</v>
      </c>
      <c r="L96" s="156">
        <v>-0.06</v>
      </c>
      <c r="M96" s="156">
        <v>109.53</v>
      </c>
      <c r="N96" s="156">
        <v>109.55</v>
      </c>
      <c r="O96" s="157">
        <v>-0.02</v>
      </c>
      <c r="P96" s="157">
        <f t="shared" si="100"/>
        <v>30.662170797531289</v>
      </c>
      <c r="Q96" s="157">
        <f t="shared" si="101"/>
        <v>-30.682170797531285</v>
      </c>
      <c r="AD96" s="144">
        <f t="shared" si="97"/>
        <v>80.10526315789474</v>
      </c>
      <c r="AE96" s="144">
        <f t="shared" si="98"/>
        <v>92.904073587385014</v>
      </c>
      <c r="AF96" s="149">
        <v>15</v>
      </c>
      <c r="AG96" s="150" t="s">
        <v>257</v>
      </c>
      <c r="AH96" s="149">
        <v>19</v>
      </c>
      <c r="AI96" s="151">
        <v>1</v>
      </c>
      <c r="AJ96" s="152">
        <v>1522</v>
      </c>
      <c r="AK96" s="152">
        <v>1414</v>
      </c>
      <c r="AL96" s="149">
        <v>0.92900000000000005</v>
      </c>
      <c r="AM96" s="152">
        <v>579</v>
      </c>
      <c r="AN96" s="152">
        <v>534</v>
      </c>
      <c r="AO96" s="152">
        <v>1113</v>
      </c>
      <c r="AP96" s="151">
        <v>0.48</v>
      </c>
      <c r="AQ96" s="153">
        <v>0.54400000000000004</v>
      </c>
      <c r="AR96" s="154">
        <v>0.182</v>
      </c>
      <c r="AS96" s="154">
        <v>0.107</v>
      </c>
      <c r="AT96" s="154">
        <v>8.8999999999999996E-2</v>
      </c>
      <c r="AU96" s="154">
        <v>0.42799999999999999</v>
      </c>
      <c r="AW96" s="196"/>
      <c r="AX96" s="144">
        <f t="shared" si="99"/>
        <v>69.407894736842096</v>
      </c>
      <c r="AY96" s="149">
        <v>15</v>
      </c>
      <c r="AZ96" s="150" t="s">
        <v>258</v>
      </c>
      <c r="BA96" s="149">
        <v>14</v>
      </c>
      <c r="BB96" s="151">
        <v>1</v>
      </c>
      <c r="BC96" s="152">
        <v>1216</v>
      </c>
      <c r="BD96" s="152">
        <v>844</v>
      </c>
      <c r="BE96" s="149">
        <v>0.69399999999999995</v>
      </c>
      <c r="BF96" s="152">
        <v>497</v>
      </c>
      <c r="BG96" s="152">
        <v>295</v>
      </c>
      <c r="BH96" s="152">
        <v>792</v>
      </c>
      <c r="BI96" s="153">
        <v>0.372</v>
      </c>
      <c r="BJ96" s="153">
        <v>0.41599999999999998</v>
      </c>
      <c r="BK96" s="154">
        <v>0.24299999999999999</v>
      </c>
      <c r="BL96" s="154">
        <v>0.122</v>
      </c>
      <c r="BM96" s="155">
        <v>0.09</v>
      </c>
      <c r="BN96" s="154">
        <v>0.33600000000000002</v>
      </c>
      <c r="DU96" s="4"/>
      <c r="DZ96" s="196"/>
      <c r="EA96" s="196"/>
      <c r="EB96" s="196"/>
      <c r="EC96" s="196"/>
      <c r="ED96" s="196"/>
      <c r="EE96" s="196"/>
    </row>
    <row r="97" spans="1:135" ht="13" x14ac:dyDescent="0.15">
      <c r="A97" s="156">
        <v>15</v>
      </c>
      <c r="B97" s="156" t="s">
        <v>259</v>
      </c>
      <c r="C97" s="156" t="s">
        <v>233</v>
      </c>
      <c r="D97" s="156" t="s">
        <v>175</v>
      </c>
      <c r="E97" s="156">
        <v>41</v>
      </c>
      <c r="F97" s="156">
        <v>41</v>
      </c>
      <c r="G97" s="156">
        <v>0.5</v>
      </c>
      <c r="H97" s="156">
        <v>0.43</v>
      </c>
      <c r="I97" s="156">
        <v>108.04</v>
      </c>
      <c r="J97" s="156">
        <v>107.72</v>
      </c>
      <c r="K97" s="156">
        <v>0.32</v>
      </c>
      <c r="L97" s="156">
        <v>0.03</v>
      </c>
      <c r="M97" s="156">
        <v>107.91</v>
      </c>
      <c r="N97" s="156">
        <v>107.98</v>
      </c>
      <c r="O97" s="157">
        <v>-0.08</v>
      </c>
      <c r="P97" s="157">
        <f t="shared" si="100"/>
        <v>29.042170797531284</v>
      </c>
      <c r="Q97" s="157">
        <f t="shared" si="101"/>
        <v>-29.112170797531292</v>
      </c>
      <c r="AD97" s="144">
        <f t="shared" si="97"/>
        <v>77.960000000000008</v>
      </c>
      <c r="AE97" s="144">
        <f t="shared" si="98"/>
        <v>92.714212416623909</v>
      </c>
      <c r="AF97" s="149">
        <v>16</v>
      </c>
      <c r="AG97" s="150" t="s">
        <v>260</v>
      </c>
      <c r="AH97" s="149">
        <v>25</v>
      </c>
      <c r="AI97" s="151">
        <v>1</v>
      </c>
      <c r="AJ97" s="152">
        <v>1949</v>
      </c>
      <c r="AK97" s="152">
        <v>1807</v>
      </c>
      <c r="AL97" s="149">
        <v>0.92700000000000005</v>
      </c>
      <c r="AM97" s="152">
        <v>825</v>
      </c>
      <c r="AN97" s="152">
        <v>607</v>
      </c>
      <c r="AO97" s="152">
        <v>1432</v>
      </c>
      <c r="AP97" s="153">
        <v>0.42399999999999999</v>
      </c>
      <c r="AQ97" s="153">
        <v>0.51500000000000001</v>
      </c>
      <c r="AR97" s="154">
        <v>0.16200000000000001</v>
      </c>
      <c r="AS97" s="154">
        <v>0.122</v>
      </c>
      <c r="AT97" s="154">
        <v>9.2999999999999999E-2</v>
      </c>
      <c r="AU97" s="154">
        <v>0.40699999999999997</v>
      </c>
      <c r="AW97" s="196"/>
      <c r="AX97" s="144">
        <f t="shared" si="99"/>
        <v>69.401330376940123</v>
      </c>
      <c r="AY97" s="149">
        <v>16</v>
      </c>
      <c r="AZ97" s="150" t="s">
        <v>261</v>
      </c>
      <c r="BA97" s="149">
        <v>12</v>
      </c>
      <c r="BB97" s="151">
        <v>1</v>
      </c>
      <c r="BC97" s="152">
        <v>902</v>
      </c>
      <c r="BD97" s="152">
        <v>626</v>
      </c>
      <c r="BE97" s="149">
        <v>0.69399999999999995</v>
      </c>
      <c r="BF97" s="152">
        <v>410</v>
      </c>
      <c r="BG97" s="152">
        <v>228</v>
      </c>
      <c r="BH97" s="152">
        <v>638</v>
      </c>
      <c r="BI97" s="153">
        <v>0.35699999999999998</v>
      </c>
      <c r="BJ97" s="153">
        <v>0.41099999999999998</v>
      </c>
      <c r="BK97" s="154">
        <v>0.22500000000000001</v>
      </c>
      <c r="BL97" s="154">
        <v>8.2000000000000003E-2</v>
      </c>
      <c r="BM97" s="154">
        <v>5.8999999999999997E-2</v>
      </c>
      <c r="BN97" s="154">
        <v>0.316</v>
      </c>
      <c r="DU97" s="4"/>
      <c r="DZ97" s="196"/>
      <c r="EA97" s="196"/>
      <c r="EB97" s="196"/>
      <c r="EC97" s="196"/>
      <c r="ED97" s="196"/>
      <c r="EE97" s="196"/>
    </row>
    <row r="98" spans="1:135" ht="13" x14ac:dyDescent="0.15">
      <c r="A98" s="156">
        <v>16</v>
      </c>
      <c r="B98" s="156" t="s">
        <v>262</v>
      </c>
      <c r="C98" s="156" t="s">
        <v>200</v>
      </c>
      <c r="D98" s="156" t="s">
        <v>229</v>
      </c>
      <c r="E98" s="156">
        <v>41</v>
      </c>
      <c r="F98" s="156">
        <v>41</v>
      </c>
      <c r="G98" s="156">
        <v>0.5</v>
      </c>
      <c r="H98" s="156">
        <v>-0.52</v>
      </c>
      <c r="I98" s="156">
        <v>110.93</v>
      </c>
      <c r="J98" s="156">
        <v>111.46</v>
      </c>
      <c r="K98" s="156">
        <v>-0.53</v>
      </c>
      <c r="L98" s="156">
        <v>-0.23</v>
      </c>
      <c r="M98" s="156">
        <v>111.09</v>
      </c>
      <c r="N98" s="156">
        <v>111.31</v>
      </c>
      <c r="O98" s="157">
        <v>-0.22</v>
      </c>
      <c r="P98" s="157">
        <f t="shared" si="100"/>
        <v>32.222170797531291</v>
      </c>
      <c r="Q98" s="157">
        <f t="shared" si="101"/>
        <v>-32.44217079753129</v>
      </c>
      <c r="AD98" s="144">
        <f t="shared" si="97"/>
        <v>82.608695652173907</v>
      </c>
      <c r="AE98" s="144">
        <f t="shared" si="98"/>
        <v>92.578947368421055</v>
      </c>
      <c r="AF98" s="149">
        <v>17</v>
      </c>
      <c r="AG98" s="150" t="s">
        <v>263</v>
      </c>
      <c r="AH98" s="149">
        <v>23</v>
      </c>
      <c r="AI98" s="151">
        <v>1</v>
      </c>
      <c r="AJ98" s="152">
        <v>1900</v>
      </c>
      <c r="AK98" s="152">
        <v>1759</v>
      </c>
      <c r="AL98" s="149">
        <v>0.92600000000000005</v>
      </c>
      <c r="AM98" s="152">
        <v>791</v>
      </c>
      <c r="AN98" s="152">
        <v>645</v>
      </c>
      <c r="AO98" s="152">
        <v>1436</v>
      </c>
      <c r="AP98" s="153">
        <v>0.44900000000000001</v>
      </c>
      <c r="AQ98" s="153">
        <v>0.52800000000000002</v>
      </c>
      <c r="AR98" s="154">
        <v>0.17100000000000001</v>
      </c>
      <c r="AS98" s="154">
        <v>9.5000000000000001E-2</v>
      </c>
      <c r="AT98" s="154">
        <v>7.2999999999999995E-2</v>
      </c>
      <c r="AU98" s="154">
        <v>0.40699999999999997</v>
      </c>
      <c r="AW98" s="196"/>
      <c r="AX98" s="144">
        <f t="shared" si="99"/>
        <v>69.584954604409859</v>
      </c>
      <c r="AY98" s="149">
        <v>17</v>
      </c>
      <c r="AZ98" s="150" t="s">
        <v>264</v>
      </c>
      <c r="BA98" s="149">
        <v>19</v>
      </c>
      <c r="BB98" s="151">
        <v>1</v>
      </c>
      <c r="BC98" s="152">
        <v>1542</v>
      </c>
      <c r="BD98" s="152">
        <v>1073</v>
      </c>
      <c r="BE98" s="149">
        <v>0.69599999999999995</v>
      </c>
      <c r="BF98" s="152">
        <v>682</v>
      </c>
      <c r="BG98" s="152">
        <v>414</v>
      </c>
      <c r="BH98" s="152">
        <v>1096</v>
      </c>
      <c r="BI98" s="153">
        <v>0.378</v>
      </c>
      <c r="BJ98" s="153">
        <v>0.41599999999999998</v>
      </c>
      <c r="BK98" s="154">
        <v>0.223</v>
      </c>
      <c r="BL98" s="154">
        <v>7.9000000000000001E-2</v>
      </c>
      <c r="BM98" s="154">
        <v>5.8999999999999997E-2</v>
      </c>
      <c r="BN98" s="154">
        <v>0.32900000000000001</v>
      </c>
      <c r="DU98" s="4"/>
      <c r="DZ98" s="196"/>
      <c r="EA98" s="196"/>
      <c r="EB98" s="196"/>
      <c r="EC98" s="196"/>
      <c r="ED98" s="196"/>
      <c r="EE98" s="196"/>
    </row>
    <row r="99" spans="1:135" ht="13" x14ac:dyDescent="0.15">
      <c r="A99" s="156">
        <v>17</v>
      </c>
      <c r="B99" s="156" t="s">
        <v>265</v>
      </c>
      <c r="C99" s="156" t="s">
        <v>233</v>
      </c>
      <c r="D99" s="156" t="s">
        <v>175</v>
      </c>
      <c r="E99" s="156">
        <v>42</v>
      </c>
      <c r="F99" s="156">
        <v>40</v>
      </c>
      <c r="G99" s="156">
        <v>0.51200000000000001</v>
      </c>
      <c r="H99" s="156">
        <v>-0.18</v>
      </c>
      <c r="I99" s="156">
        <v>109.92</v>
      </c>
      <c r="J99" s="156">
        <v>110.16</v>
      </c>
      <c r="K99" s="156">
        <v>-0.23</v>
      </c>
      <c r="L99" s="156">
        <v>-0.44</v>
      </c>
      <c r="M99" s="156">
        <v>109.96</v>
      </c>
      <c r="N99" s="156">
        <v>110.46</v>
      </c>
      <c r="O99" s="157">
        <v>-0.5</v>
      </c>
      <c r="P99" s="157">
        <f t="shared" si="100"/>
        <v>31.092170797531281</v>
      </c>
      <c r="Q99" s="157">
        <f t="shared" si="101"/>
        <v>-31.592170797531281</v>
      </c>
      <c r="AD99" s="144">
        <f t="shared" si="97"/>
        <v>83.045454545454547</v>
      </c>
      <c r="AE99" s="144">
        <f t="shared" si="98"/>
        <v>92.172961138478385</v>
      </c>
      <c r="AF99" s="149">
        <v>18</v>
      </c>
      <c r="AG99" s="150" t="s">
        <v>266</v>
      </c>
      <c r="AH99" s="149">
        <v>22</v>
      </c>
      <c r="AI99" s="151">
        <v>1</v>
      </c>
      <c r="AJ99" s="152">
        <v>1827</v>
      </c>
      <c r="AK99" s="152">
        <v>1684</v>
      </c>
      <c r="AL99" s="149">
        <v>0.92200000000000004</v>
      </c>
      <c r="AM99" s="152">
        <v>760</v>
      </c>
      <c r="AN99" s="152">
        <v>635</v>
      </c>
      <c r="AO99" s="152">
        <v>1395</v>
      </c>
      <c r="AP99" s="153">
        <v>0.45500000000000002</v>
      </c>
      <c r="AQ99" s="153">
        <v>0.49199999999999999</v>
      </c>
      <c r="AR99" s="154">
        <v>0.13400000000000001</v>
      </c>
      <c r="AS99" s="154">
        <v>0.13100000000000001</v>
      </c>
      <c r="AT99" s="154">
        <v>0.107</v>
      </c>
      <c r="AU99" s="154">
        <v>0.442</v>
      </c>
      <c r="AW99" s="196"/>
      <c r="AX99" s="144">
        <f t="shared" si="99"/>
        <v>69.820359281437135</v>
      </c>
      <c r="AY99" s="149">
        <v>18</v>
      </c>
      <c r="AZ99" s="150" t="s">
        <v>267</v>
      </c>
      <c r="BA99" s="149">
        <v>20</v>
      </c>
      <c r="BB99" s="151">
        <v>1</v>
      </c>
      <c r="BC99" s="152">
        <v>1670</v>
      </c>
      <c r="BD99" s="152">
        <v>1166</v>
      </c>
      <c r="BE99" s="149">
        <v>0.69799999999999995</v>
      </c>
      <c r="BF99" s="152">
        <v>787</v>
      </c>
      <c r="BG99" s="152">
        <v>409</v>
      </c>
      <c r="BH99" s="152">
        <v>1196</v>
      </c>
      <c r="BI99" s="153">
        <v>0.34200000000000003</v>
      </c>
      <c r="BJ99" s="153">
        <v>0.38700000000000001</v>
      </c>
      <c r="BK99" s="154">
        <v>0.18099999999999999</v>
      </c>
      <c r="BL99" s="154">
        <v>0.11700000000000001</v>
      </c>
      <c r="BM99" s="154">
        <v>9.5000000000000001E-2</v>
      </c>
      <c r="BN99" s="154">
        <v>0.33500000000000002</v>
      </c>
      <c r="DU99" s="4"/>
      <c r="DZ99" s="196"/>
      <c r="EA99" s="196"/>
      <c r="EB99" s="196"/>
      <c r="EC99" s="196"/>
      <c r="ED99" s="196"/>
      <c r="EE99" s="196"/>
    </row>
    <row r="100" spans="1:135" ht="13" x14ac:dyDescent="0.15">
      <c r="A100" s="156">
        <v>18</v>
      </c>
      <c r="B100" s="156" t="s">
        <v>268</v>
      </c>
      <c r="C100" s="156" t="s">
        <v>233</v>
      </c>
      <c r="D100" s="156" t="s">
        <v>175</v>
      </c>
      <c r="E100" s="156">
        <v>42</v>
      </c>
      <c r="F100" s="156">
        <v>40</v>
      </c>
      <c r="G100" s="156">
        <v>0.51200000000000001</v>
      </c>
      <c r="H100" s="156">
        <v>-0.22</v>
      </c>
      <c r="I100" s="156">
        <v>109.33</v>
      </c>
      <c r="J100" s="156">
        <v>109.49</v>
      </c>
      <c r="K100" s="156">
        <v>-0.16</v>
      </c>
      <c r="L100" s="156">
        <v>-0.64</v>
      </c>
      <c r="M100" s="156">
        <v>109.21</v>
      </c>
      <c r="N100" s="156">
        <v>109.81</v>
      </c>
      <c r="O100" s="157">
        <v>-0.6</v>
      </c>
      <c r="P100" s="157">
        <f t="shared" si="100"/>
        <v>30.342170797531281</v>
      </c>
      <c r="Q100" s="157">
        <f t="shared" si="101"/>
        <v>-30.94217079753129</v>
      </c>
      <c r="AD100" s="144">
        <f t="shared" si="97"/>
        <v>82.759999999999991</v>
      </c>
      <c r="AE100" s="144">
        <f t="shared" si="98"/>
        <v>91.88013533107781</v>
      </c>
      <c r="AF100" s="149">
        <v>19</v>
      </c>
      <c r="AG100" s="150" t="s">
        <v>269</v>
      </c>
      <c r="AH100" s="149">
        <v>25</v>
      </c>
      <c r="AI100" s="151">
        <v>1</v>
      </c>
      <c r="AJ100" s="152">
        <v>2069</v>
      </c>
      <c r="AK100" s="152">
        <v>1901</v>
      </c>
      <c r="AL100" s="149">
        <v>0.91900000000000004</v>
      </c>
      <c r="AM100" s="152">
        <v>907</v>
      </c>
      <c r="AN100" s="152">
        <v>656</v>
      </c>
      <c r="AO100" s="152">
        <v>1563</v>
      </c>
      <c r="AP100" s="151">
        <v>0.42</v>
      </c>
      <c r="AQ100" s="151">
        <v>0.5</v>
      </c>
      <c r="AR100" s="154">
        <v>0.158</v>
      </c>
      <c r="AS100" s="155">
        <v>0.11</v>
      </c>
      <c r="AT100" s="154">
        <v>8.6999999999999994E-2</v>
      </c>
      <c r="AU100" s="154">
        <v>0.39900000000000002</v>
      </c>
      <c r="AW100" s="196"/>
      <c r="AX100" s="144">
        <f t="shared" si="99"/>
        <v>69.873595505617985</v>
      </c>
      <c r="AY100" s="149">
        <v>19</v>
      </c>
      <c r="AZ100" s="150" t="s">
        <v>270</v>
      </c>
      <c r="BA100" s="149">
        <v>18</v>
      </c>
      <c r="BB100" s="151">
        <v>1</v>
      </c>
      <c r="BC100" s="152">
        <v>1424</v>
      </c>
      <c r="BD100" s="152">
        <v>995</v>
      </c>
      <c r="BE100" s="149">
        <v>0.69899999999999995</v>
      </c>
      <c r="BF100" s="152">
        <v>667</v>
      </c>
      <c r="BG100" s="152">
        <v>358</v>
      </c>
      <c r="BH100" s="152">
        <v>1025</v>
      </c>
      <c r="BI100" s="153">
        <v>0.34899999999999998</v>
      </c>
      <c r="BJ100" s="153">
        <v>0.379</v>
      </c>
      <c r="BK100" s="155">
        <v>0.18</v>
      </c>
      <c r="BL100" s="154">
        <v>0.124</v>
      </c>
      <c r="BM100" s="154">
        <v>0.105</v>
      </c>
      <c r="BN100" s="154">
        <v>0.33800000000000002</v>
      </c>
      <c r="DU100" s="4"/>
      <c r="DZ100" s="196"/>
      <c r="EA100" s="196"/>
      <c r="EB100" s="196"/>
      <c r="EC100" s="196"/>
      <c r="ED100" s="196"/>
      <c r="EE100" s="196"/>
    </row>
    <row r="101" spans="1:135" ht="13" x14ac:dyDescent="0.15">
      <c r="A101" s="156">
        <v>19</v>
      </c>
      <c r="B101" s="156" t="s">
        <v>271</v>
      </c>
      <c r="C101" s="156" t="s">
        <v>200</v>
      </c>
      <c r="D101" s="156" t="s">
        <v>229</v>
      </c>
      <c r="E101" s="156">
        <v>31</v>
      </c>
      <c r="F101" s="156">
        <v>51</v>
      </c>
      <c r="G101" s="156">
        <v>0.378</v>
      </c>
      <c r="H101" s="156">
        <v>-1.1100000000000001</v>
      </c>
      <c r="I101" s="156">
        <v>111.54</v>
      </c>
      <c r="J101" s="156">
        <v>112.74</v>
      </c>
      <c r="K101" s="156">
        <v>-1.2</v>
      </c>
      <c r="L101" s="156">
        <v>-0.63</v>
      </c>
      <c r="M101" s="156">
        <v>111.75</v>
      </c>
      <c r="N101" s="156">
        <v>112.46</v>
      </c>
      <c r="O101" s="157">
        <v>-0.71</v>
      </c>
      <c r="P101" s="157">
        <f t="shared" si="100"/>
        <v>32.882170797531288</v>
      </c>
      <c r="Q101" s="157">
        <f t="shared" si="101"/>
        <v>-33.592170797531281</v>
      </c>
      <c r="AD101" s="144">
        <f t="shared" si="97"/>
        <v>83.952380952380963</v>
      </c>
      <c r="AE101" s="144">
        <f t="shared" si="98"/>
        <v>91.832104367555303</v>
      </c>
      <c r="AF101" s="149">
        <v>20</v>
      </c>
      <c r="AG101" s="150" t="s">
        <v>272</v>
      </c>
      <c r="AH101" s="149">
        <v>21</v>
      </c>
      <c r="AI101" s="151">
        <v>1</v>
      </c>
      <c r="AJ101" s="152">
        <v>1763</v>
      </c>
      <c r="AK101" s="152">
        <v>1619</v>
      </c>
      <c r="AL101" s="149">
        <v>0.91800000000000004</v>
      </c>
      <c r="AM101" s="152">
        <v>762</v>
      </c>
      <c r="AN101" s="152">
        <v>613</v>
      </c>
      <c r="AO101" s="152">
        <v>1375</v>
      </c>
      <c r="AP101" s="153">
        <v>0.44600000000000001</v>
      </c>
      <c r="AQ101" s="153">
        <v>0.50700000000000001</v>
      </c>
      <c r="AR101" s="154">
        <v>0.14199999999999999</v>
      </c>
      <c r="AS101" s="154">
        <v>9.8000000000000004E-2</v>
      </c>
      <c r="AT101" s="154">
        <v>8.4000000000000005E-2</v>
      </c>
      <c r="AU101" s="154">
        <v>0.41899999999999998</v>
      </c>
      <c r="AW101" s="196"/>
      <c r="AX101" s="144">
        <f t="shared" si="99"/>
        <v>69.976019184652287</v>
      </c>
      <c r="AY101" s="149">
        <v>20</v>
      </c>
      <c r="AZ101" s="150" t="s">
        <v>224</v>
      </c>
      <c r="BA101" s="149">
        <v>25</v>
      </c>
      <c r="BB101" s="151">
        <v>1</v>
      </c>
      <c r="BC101" s="152">
        <v>2085</v>
      </c>
      <c r="BD101" s="152">
        <v>1459</v>
      </c>
      <c r="BE101" s="149">
        <v>0.7</v>
      </c>
      <c r="BF101" s="152">
        <v>889</v>
      </c>
      <c r="BG101" s="152">
        <v>533</v>
      </c>
      <c r="BH101" s="152">
        <v>1422</v>
      </c>
      <c r="BI101" s="153">
        <v>0.375</v>
      </c>
      <c r="BJ101" s="153">
        <v>0.40799999999999997</v>
      </c>
      <c r="BK101" s="154">
        <v>0.214</v>
      </c>
      <c r="BL101" s="154">
        <v>0.11799999999999999</v>
      </c>
      <c r="BM101" s="154">
        <v>9.9000000000000005E-2</v>
      </c>
      <c r="BN101" s="154">
        <v>0.34699999999999998</v>
      </c>
      <c r="DU101" s="4"/>
      <c r="DZ101" s="196"/>
      <c r="EA101" s="196"/>
      <c r="EB101" s="196"/>
      <c r="EC101" s="196"/>
      <c r="ED101" s="196"/>
      <c r="EE101" s="196"/>
    </row>
    <row r="102" spans="1:135" ht="13" x14ac:dyDescent="0.15">
      <c r="A102" s="156">
        <v>20</v>
      </c>
      <c r="B102" s="156" t="s">
        <v>273</v>
      </c>
      <c r="C102" s="156" t="s">
        <v>233</v>
      </c>
      <c r="D102" s="156" t="s">
        <v>243</v>
      </c>
      <c r="E102" s="156">
        <v>43</v>
      </c>
      <c r="F102" s="156">
        <v>39</v>
      </c>
      <c r="G102" s="156">
        <v>0.52400000000000002</v>
      </c>
      <c r="H102" s="156">
        <v>-0.85</v>
      </c>
      <c r="I102" s="156">
        <v>105.55</v>
      </c>
      <c r="J102" s="156">
        <v>106.54</v>
      </c>
      <c r="K102" s="156">
        <v>-0.99</v>
      </c>
      <c r="L102" s="156">
        <v>-1.23</v>
      </c>
      <c r="M102" s="156">
        <v>105.32</v>
      </c>
      <c r="N102" s="156">
        <v>106.69</v>
      </c>
      <c r="O102" s="157">
        <v>-1.37</v>
      </c>
      <c r="P102" s="157">
        <f t="shared" si="100"/>
        <v>26.452170797531281</v>
      </c>
      <c r="Q102" s="157">
        <f t="shared" si="101"/>
        <v>-27.822170797531285</v>
      </c>
      <c r="AD102" s="144">
        <f t="shared" si="97"/>
        <v>79.652173913043484</v>
      </c>
      <c r="AE102" s="144">
        <f t="shared" si="98"/>
        <v>91.539301310043669</v>
      </c>
      <c r="AF102" s="149">
        <v>21</v>
      </c>
      <c r="AG102" s="150" t="s">
        <v>274</v>
      </c>
      <c r="AH102" s="149">
        <v>23</v>
      </c>
      <c r="AI102" s="151">
        <v>1</v>
      </c>
      <c r="AJ102" s="152">
        <v>1832</v>
      </c>
      <c r="AK102" s="152">
        <v>1677</v>
      </c>
      <c r="AL102" s="149">
        <v>0.91500000000000004</v>
      </c>
      <c r="AM102" s="152">
        <v>721</v>
      </c>
      <c r="AN102" s="152">
        <v>598</v>
      </c>
      <c r="AO102" s="152">
        <v>1319</v>
      </c>
      <c r="AP102" s="153">
        <v>0.45300000000000001</v>
      </c>
      <c r="AQ102" s="153">
        <v>0.52400000000000002</v>
      </c>
      <c r="AR102" s="154">
        <v>0.186</v>
      </c>
      <c r="AS102" s="154">
        <v>0.112</v>
      </c>
      <c r="AT102" s="154">
        <v>8.5000000000000006E-2</v>
      </c>
      <c r="AU102" s="154">
        <v>0.41299999999999998</v>
      </c>
      <c r="AW102" s="196"/>
      <c r="AX102" s="144">
        <f t="shared" si="99"/>
        <v>70.065956367326237</v>
      </c>
      <c r="AY102" s="149">
        <v>21</v>
      </c>
      <c r="AZ102" s="150" t="s">
        <v>275</v>
      </c>
      <c r="BA102" s="149">
        <v>23</v>
      </c>
      <c r="BB102" s="151">
        <v>1</v>
      </c>
      <c r="BC102" s="152">
        <v>1971</v>
      </c>
      <c r="BD102" s="152">
        <v>1381</v>
      </c>
      <c r="BE102" s="149">
        <v>0.70099999999999996</v>
      </c>
      <c r="BF102" s="152">
        <v>875</v>
      </c>
      <c r="BG102" s="152">
        <v>503</v>
      </c>
      <c r="BH102" s="152">
        <v>1378</v>
      </c>
      <c r="BI102" s="153">
        <v>0.36499999999999999</v>
      </c>
      <c r="BJ102" s="153">
        <v>0.39600000000000002</v>
      </c>
      <c r="BK102" s="154">
        <v>0.20799999999999999</v>
      </c>
      <c r="BL102" s="154">
        <v>0.11700000000000001</v>
      </c>
      <c r="BM102" s="154">
        <v>9.8000000000000004E-2</v>
      </c>
      <c r="BN102" s="155">
        <v>0.34</v>
      </c>
      <c r="DU102" s="4"/>
      <c r="DZ102" s="196"/>
      <c r="EA102" s="196"/>
      <c r="EB102" s="196"/>
      <c r="EC102" s="196"/>
      <c r="ED102" s="196"/>
      <c r="EE102" s="196"/>
    </row>
    <row r="103" spans="1:135" ht="13" x14ac:dyDescent="0.15">
      <c r="A103" s="156">
        <v>21</v>
      </c>
      <c r="B103" s="156" t="s">
        <v>276</v>
      </c>
      <c r="C103" s="156" t="s">
        <v>233</v>
      </c>
      <c r="D103" s="156" t="s">
        <v>175</v>
      </c>
      <c r="E103" s="156">
        <v>37</v>
      </c>
      <c r="F103" s="156">
        <v>45</v>
      </c>
      <c r="G103" s="156">
        <v>0.45100000000000001</v>
      </c>
      <c r="H103" s="156">
        <v>-1.1200000000000001</v>
      </c>
      <c r="I103" s="156">
        <v>106.53</v>
      </c>
      <c r="J103" s="156">
        <v>107.9</v>
      </c>
      <c r="K103" s="156">
        <v>-1.37</v>
      </c>
      <c r="L103" s="156">
        <v>-1.29</v>
      </c>
      <c r="M103" s="156">
        <v>106.39</v>
      </c>
      <c r="N103" s="156">
        <v>107.93</v>
      </c>
      <c r="O103" s="157">
        <v>-1.54</v>
      </c>
      <c r="P103" s="157">
        <f t="shared" si="100"/>
        <v>27.522170797531288</v>
      </c>
      <c r="Q103" s="157">
        <f t="shared" si="101"/>
        <v>-29.062170797531294</v>
      </c>
      <c r="AD103" s="144">
        <f t="shared" si="97"/>
        <v>76.909090909090907</v>
      </c>
      <c r="AE103" s="144">
        <f t="shared" si="98"/>
        <v>91.430260047281322</v>
      </c>
      <c r="AF103" s="149">
        <v>22</v>
      </c>
      <c r="AG103" s="150" t="s">
        <v>277</v>
      </c>
      <c r="AH103" s="149">
        <v>22</v>
      </c>
      <c r="AI103" s="151">
        <v>1</v>
      </c>
      <c r="AJ103" s="152">
        <v>1692</v>
      </c>
      <c r="AK103" s="152">
        <v>1547</v>
      </c>
      <c r="AL103" s="149">
        <v>0.91400000000000003</v>
      </c>
      <c r="AM103" s="152">
        <v>656</v>
      </c>
      <c r="AN103" s="152">
        <v>563</v>
      </c>
      <c r="AO103" s="152">
        <v>1219</v>
      </c>
      <c r="AP103" s="153">
        <v>0.46200000000000002</v>
      </c>
      <c r="AQ103" s="153">
        <v>0.52100000000000002</v>
      </c>
      <c r="AR103" s="154">
        <v>0.18099999999999999</v>
      </c>
      <c r="AS103" s="154">
        <v>0.125</v>
      </c>
      <c r="AT103" s="154">
        <v>9.9000000000000005E-2</v>
      </c>
      <c r="AU103" s="154">
        <v>0.42399999999999999</v>
      </c>
      <c r="AW103" s="196"/>
      <c r="AX103" s="144">
        <f t="shared" si="99"/>
        <v>70.275229357798167</v>
      </c>
      <c r="AY103" s="149">
        <v>22</v>
      </c>
      <c r="AZ103" s="150" t="s">
        <v>278</v>
      </c>
      <c r="BA103" s="149">
        <v>20</v>
      </c>
      <c r="BB103" s="151">
        <v>1</v>
      </c>
      <c r="BC103" s="152">
        <v>1635</v>
      </c>
      <c r="BD103" s="152">
        <v>1149</v>
      </c>
      <c r="BE103" s="149">
        <v>0.70299999999999996</v>
      </c>
      <c r="BF103" s="152">
        <v>751</v>
      </c>
      <c r="BG103" s="152">
        <v>432</v>
      </c>
      <c r="BH103" s="152">
        <v>1183</v>
      </c>
      <c r="BI103" s="153">
        <v>0.36499999999999999</v>
      </c>
      <c r="BJ103" s="153">
        <v>0.41299999999999998</v>
      </c>
      <c r="BK103" s="154">
        <v>0.20300000000000001</v>
      </c>
      <c r="BL103" s="154">
        <v>8.5999999999999993E-2</v>
      </c>
      <c r="BM103" s="155">
        <v>7.0000000000000007E-2</v>
      </c>
      <c r="BN103" s="154">
        <v>0.32700000000000001</v>
      </c>
      <c r="DU103" s="4"/>
      <c r="DZ103" s="196"/>
      <c r="EA103" s="196"/>
      <c r="EB103" s="196"/>
      <c r="EC103" s="196"/>
      <c r="ED103" s="196"/>
      <c r="EE103" s="196"/>
    </row>
    <row r="104" spans="1:135" ht="13" x14ac:dyDescent="0.15">
      <c r="A104" s="156">
        <v>22</v>
      </c>
      <c r="B104" s="156" t="s">
        <v>279</v>
      </c>
      <c r="C104" s="156" t="s">
        <v>200</v>
      </c>
      <c r="D104" s="156" t="s">
        <v>220</v>
      </c>
      <c r="E104" s="156">
        <v>34</v>
      </c>
      <c r="F104" s="156">
        <v>48</v>
      </c>
      <c r="G104" s="156">
        <v>0.41499999999999998</v>
      </c>
      <c r="H104" s="156">
        <v>-2.1</v>
      </c>
      <c r="I104" s="156">
        <v>105.81</v>
      </c>
      <c r="J104" s="156">
        <v>108.01</v>
      </c>
      <c r="K104" s="156">
        <v>-2.2000000000000002</v>
      </c>
      <c r="L104" s="156">
        <v>-1.69</v>
      </c>
      <c r="M104" s="156">
        <v>105.79</v>
      </c>
      <c r="N104" s="156">
        <v>107.57</v>
      </c>
      <c r="O104" s="157">
        <v>-1.78</v>
      </c>
      <c r="P104" s="157">
        <f t="shared" si="100"/>
        <v>26.922170797531294</v>
      </c>
      <c r="Q104" s="157">
        <f t="shared" si="101"/>
        <v>-28.702170797531281</v>
      </c>
      <c r="AD104" s="144">
        <f t="shared" si="97"/>
        <v>82.434782608695656</v>
      </c>
      <c r="AE104" s="144">
        <f t="shared" si="98"/>
        <v>91.402953586497887</v>
      </c>
      <c r="AF104" s="149">
        <v>23</v>
      </c>
      <c r="AG104" s="150" t="s">
        <v>280</v>
      </c>
      <c r="AH104" s="149">
        <v>23</v>
      </c>
      <c r="AI104" s="151">
        <v>1</v>
      </c>
      <c r="AJ104" s="152">
        <v>1896</v>
      </c>
      <c r="AK104" s="152">
        <v>1733</v>
      </c>
      <c r="AL104" s="149">
        <v>0.91400000000000003</v>
      </c>
      <c r="AM104" s="152">
        <v>711</v>
      </c>
      <c r="AN104" s="152">
        <v>639</v>
      </c>
      <c r="AO104" s="152">
        <v>1350</v>
      </c>
      <c r="AP104" s="153">
        <v>0.47299999999999998</v>
      </c>
      <c r="AQ104" s="153">
        <v>0.51400000000000001</v>
      </c>
      <c r="AR104" s="154">
        <v>0.17799999999999999</v>
      </c>
      <c r="AS104" s="154">
        <v>0.13600000000000001</v>
      </c>
      <c r="AT104" s="154">
        <v>0.108</v>
      </c>
      <c r="AU104" s="155">
        <v>0.44</v>
      </c>
      <c r="AW104" s="196"/>
      <c r="AX104" s="144">
        <f t="shared" si="99"/>
        <v>70.396523628462788</v>
      </c>
      <c r="AY104" s="149">
        <v>23</v>
      </c>
      <c r="AZ104" s="150" t="s">
        <v>281</v>
      </c>
      <c r="BA104" s="149">
        <v>21</v>
      </c>
      <c r="BB104" s="151">
        <v>1</v>
      </c>
      <c r="BC104" s="152">
        <v>1841</v>
      </c>
      <c r="BD104" s="152">
        <v>1296</v>
      </c>
      <c r="BE104" s="149">
        <v>0.70399999999999996</v>
      </c>
      <c r="BF104" s="152">
        <v>768</v>
      </c>
      <c r="BG104" s="152">
        <v>463</v>
      </c>
      <c r="BH104" s="152">
        <v>1231</v>
      </c>
      <c r="BI104" s="153">
        <v>0.376</v>
      </c>
      <c r="BJ104" s="153">
        <v>0.40899999999999997</v>
      </c>
      <c r="BK104" s="154">
        <v>0.23100000000000001</v>
      </c>
      <c r="BL104" s="154">
        <v>0.11799999999999999</v>
      </c>
      <c r="BM104" s="154">
        <v>9.1999999999999998E-2</v>
      </c>
      <c r="BN104" s="154">
        <v>0.34200000000000003</v>
      </c>
      <c r="DU104" s="4"/>
      <c r="DZ104" s="196"/>
      <c r="EA104" s="196"/>
      <c r="EB104" s="196"/>
      <c r="EC104" s="196"/>
      <c r="ED104" s="196"/>
      <c r="EE104" s="196"/>
    </row>
    <row r="105" spans="1:135" ht="13" x14ac:dyDescent="0.15">
      <c r="A105" s="156">
        <v>23</v>
      </c>
      <c r="B105" s="156" t="s">
        <v>282</v>
      </c>
      <c r="C105" s="156" t="s">
        <v>200</v>
      </c>
      <c r="D105" s="156" t="s">
        <v>220</v>
      </c>
      <c r="E105" s="156">
        <v>33</v>
      </c>
      <c r="F105" s="156">
        <v>49</v>
      </c>
      <c r="G105" s="156">
        <v>0.40200000000000002</v>
      </c>
      <c r="H105" s="156">
        <v>-2.93</v>
      </c>
      <c r="I105" s="156">
        <v>106.28</v>
      </c>
      <c r="J105" s="156">
        <v>109.36</v>
      </c>
      <c r="K105" s="156">
        <v>-3.08</v>
      </c>
      <c r="L105" s="156">
        <v>-2.52</v>
      </c>
      <c r="M105" s="156">
        <v>106.31</v>
      </c>
      <c r="N105" s="156">
        <v>108.96</v>
      </c>
      <c r="O105" s="157">
        <v>-2.65</v>
      </c>
      <c r="P105" s="157">
        <f t="shared" si="100"/>
        <v>27.44217079753129</v>
      </c>
      <c r="Q105" s="157">
        <f t="shared" si="101"/>
        <v>-30.092170797531281</v>
      </c>
      <c r="AD105" s="144">
        <f t="shared" si="97"/>
        <v>82.08695652173914</v>
      </c>
      <c r="AE105" s="144">
        <f t="shared" si="98"/>
        <v>91.260593220338976</v>
      </c>
      <c r="AF105" s="149">
        <v>24</v>
      </c>
      <c r="AG105" s="150" t="s">
        <v>283</v>
      </c>
      <c r="AH105" s="149">
        <v>23</v>
      </c>
      <c r="AI105" s="151">
        <v>1</v>
      </c>
      <c r="AJ105" s="152">
        <v>1888</v>
      </c>
      <c r="AK105" s="152">
        <v>1723</v>
      </c>
      <c r="AL105" s="149">
        <v>0.91300000000000003</v>
      </c>
      <c r="AM105" s="152">
        <v>793</v>
      </c>
      <c r="AN105" s="152">
        <v>602</v>
      </c>
      <c r="AO105" s="152">
        <v>1395</v>
      </c>
      <c r="AP105" s="153">
        <v>0.432</v>
      </c>
      <c r="AQ105" s="151">
        <v>0.5</v>
      </c>
      <c r="AR105" s="154">
        <v>0.159</v>
      </c>
      <c r="AS105" s="154">
        <v>0.13100000000000001</v>
      </c>
      <c r="AT105" s="154">
        <v>0.10299999999999999</v>
      </c>
      <c r="AU105" s="154">
        <v>0.41499999999999998</v>
      </c>
      <c r="AW105" s="196"/>
      <c r="AX105" s="144">
        <f t="shared" si="99"/>
        <v>70.487483530961796</v>
      </c>
      <c r="AY105" s="149">
        <v>24</v>
      </c>
      <c r="AZ105" s="150" t="s">
        <v>284</v>
      </c>
      <c r="BA105" s="149">
        <v>19</v>
      </c>
      <c r="BB105" s="151">
        <v>1</v>
      </c>
      <c r="BC105" s="152">
        <v>1518</v>
      </c>
      <c r="BD105" s="152">
        <v>1070</v>
      </c>
      <c r="BE105" s="149">
        <v>0.70499999999999996</v>
      </c>
      <c r="BF105" s="152">
        <v>674</v>
      </c>
      <c r="BG105" s="152">
        <v>393</v>
      </c>
      <c r="BH105" s="152">
        <v>1067</v>
      </c>
      <c r="BI105" s="153">
        <v>0.36799999999999999</v>
      </c>
      <c r="BJ105" s="153">
        <v>0.41699999999999998</v>
      </c>
      <c r="BK105" s="154">
        <v>0.216</v>
      </c>
      <c r="BL105" s="155">
        <v>0.1</v>
      </c>
      <c r="BM105" s="154">
        <v>8.1000000000000003E-2</v>
      </c>
      <c r="BN105" s="154">
        <v>0.33100000000000002</v>
      </c>
      <c r="DU105" s="4"/>
      <c r="DZ105" s="196"/>
      <c r="EA105" s="196"/>
      <c r="EB105" s="196"/>
      <c r="EC105" s="196"/>
      <c r="ED105" s="196"/>
      <c r="EE105" s="196"/>
    </row>
    <row r="106" spans="1:135" ht="13" x14ac:dyDescent="0.15">
      <c r="A106" s="156">
        <v>24</v>
      </c>
      <c r="B106" s="156" t="s">
        <v>285</v>
      </c>
      <c r="C106" s="156" t="s">
        <v>200</v>
      </c>
      <c r="D106" s="156" t="s">
        <v>216</v>
      </c>
      <c r="E106" s="156">
        <v>32</v>
      </c>
      <c r="F106" s="156">
        <v>50</v>
      </c>
      <c r="G106" s="156">
        <v>0.39</v>
      </c>
      <c r="H106" s="156">
        <v>-3.88</v>
      </c>
      <c r="I106" s="156">
        <v>107.98</v>
      </c>
      <c r="J106" s="156">
        <v>112.18</v>
      </c>
      <c r="K106" s="156">
        <v>-4.21</v>
      </c>
      <c r="L106" s="156">
        <v>-3.29</v>
      </c>
      <c r="M106" s="156">
        <v>108.12</v>
      </c>
      <c r="N106" s="156">
        <v>111.72</v>
      </c>
      <c r="O106" s="157">
        <v>-3.59</v>
      </c>
      <c r="P106" s="157">
        <f t="shared" si="100"/>
        <v>29.252170797531292</v>
      </c>
      <c r="Q106" s="157">
        <f t="shared" si="101"/>
        <v>-32.852170797531286</v>
      </c>
      <c r="AD106" s="144">
        <f t="shared" si="97"/>
        <v>81.476190476190467</v>
      </c>
      <c r="AE106" s="144">
        <f t="shared" si="98"/>
        <v>91.174751607247231</v>
      </c>
      <c r="AF106" s="149">
        <v>25</v>
      </c>
      <c r="AG106" s="150" t="s">
        <v>286</v>
      </c>
      <c r="AH106" s="149">
        <v>21</v>
      </c>
      <c r="AI106" s="151">
        <v>1</v>
      </c>
      <c r="AJ106" s="152">
        <v>1711</v>
      </c>
      <c r="AK106" s="152">
        <v>1560</v>
      </c>
      <c r="AL106" s="149">
        <v>0.91200000000000003</v>
      </c>
      <c r="AM106" s="152">
        <v>719</v>
      </c>
      <c r="AN106" s="152">
        <v>567</v>
      </c>
      <c r="AO106" s="152">
        <v>1286</v>
      </c>
      <c r="AP106" s="153">
        <v>0.441</v>
      </c>
      <c r="AQ106" s="153">
        <v>0.496</v>
      </c>
      <c r="AR106" s="154">
        <v>0.14299999999999999</v>
      </c>
      <c r="AS106" s="154">
        <v>0.126</v>
      </c>
      <c r="AT106" s="154">
        <v>9.7000000000000003E-2</v>
      </c>
      <c r="AU106" s="154">
        <v>0.432</v>
      </c>
      <c r="AW106" s="196"/>
      <c r="AX106" s="144">
        <f t="shared" si="99"/>
        <v>70.594315245478029</v>
      </c>
      <c r="AY106" s="149">
        <v>25</v>
      </c>
      <c r="AZ106" s="150" t="s">
        <v>287</v>
      </c>
      <c r="BA106" s="149">
        <v>23</v>
      </c>
      <c r="BB106" s="151">
        <v>1</v>
      </c>
      <c r="BC106" s="152">
        <v>1935</v>
      </c>
      <c r="BD106" s="152">
        <v>1366</v>
      </c>
      <c r="BE106" s="149">
        <v>0.70599999999999996</v>
      </c>
      <c r="BF106" s="152">
        <v>942</v>
      </c>
      <c r="BG106" s="152">
        <v>532</v>
      </c>
      <c r="BH106" s="152">
        <v>1474</v>
      </c>
      <c r="BI106" s="153">
        <v>0.36099999999999999</v>
      </c>
      <c r="BJ106" s="153">
        <v>0.39300000000000002</v>
      </c>
      <c r="BK106" s="154">
        <v>0.16300000000000001</v>
      </c>
      <c r="BL106" s="155">
        <v>0.09</v>
      </c>
      <c r="BM106" s="154">
        <v>7.6999999999999999E-2</v>
      </c>
      <c r="BN106" s="154">
        <v>0.33900000000000002</v>
      </c>
      <c r="DU106" s="4"/>
      <c r="DZ106" s="196"/>
      <c r="EA106" s="196"/>
      <c r="EB106" s="196"/>
      <c r="EC106" s="196"/>
      <c r="ED106" s="196"/>
      <c r="EE106" s="196"/>
    </row>
    <row r="107" spans="1:135" ht="13" x14ac:dyDescent="0.15">
      <c r="A107" s="156">
        <v>25</v>
      </c>
      <c r="B107" s="156" t="s">
        <v>288</v>
      </c>
      <c r="C107" s="156" t="s">
        <v>233</v>
      </c>
      <c r="D107" s="156" t="s">
        <v>234</v>
      </c>
      <c r="E107" s="156">
        <v>31</v>
      </c>
      <c r="F107" s="156">
        <v>51</v>
      </c>
      <c r="G107" s="156">
        <v>0.378</v>
      </c>
      <c r="H107" s="156">
        <v>-3.67</v>
      </c>
      <c r="I107" s="156">
        <v>108.57</v>
      </c>
      <c r="J107" s="156">
        <v>112.35</v>
      </c>
      <c r="K107" s="156">
        <v>-3.77</v>
      </c>
      <c r="L107" s="156">
        <v>-3.87</v>
      </c>
      <c r="M107" s="156">
        <v>108.62</v>
      </c>
      <c r="N107" s="156">
        <v>112.6</v>
      </c>
      <c r="O107" s="157">
        <v>-3.98</v>
      </c>
      <c r="P107" s="157">
        <f t="shared" si="100"/>
        <v>29.752170797531292</v>
      </c>
      <c r="Q107" s="157">
        <f t="shared" si="101"/>
        <v>-33.732170797531282</v>
      </c>
      <c r="AD107" s="144">
        <f t="shared" si="97"/>
        <v>80.375</v>
      </c>
      <c r="AE107" s="144">
        <f t="shared" si="98"/>
        <v>90.513219284603423</v>
      </c>
      <c r="AF107" s="149">
        <v>26</v>
      </c>
      <c r="AG107" s="150" t="s">
        <v>289</v>
      </c>
      <c r="AH107" s="149">
        <v>24</v>
      </c>
      <c r="AI107" s="151">
        <v>1</v>
      </c>
      <c r="AJ107" s="152">
        <v>1929</v>
      </c>
      <c r="AK107" s="152">
        <v>1746</v>
      </c>
      <c r="AL107" s="149">
        <v>0.90500000000000003</v>
      </c>
      <c r="AM107" s="152">
        <v>762</v>
      </c>
      <c r="AN107" s="152">
        <v>669</v>
      </c>
      <c r="AO107" s="152">
        <v>1431</v>
      </c>
      <c r="AP107" s="153">
        <v>0.46800000000000003</v>
      </c>
      <c r="AQ107" s="151">
        <v>0.52</v>
      </c>
      <c r="AR107" s="154">
        <v>0.17799999999999999</v>
      </c>
      <c r="AS107" s="154">
        <v>9.6000000000000002E-2</v>
      </c>
      <c r="AT107" s="154">
        <v>7.0999999999999994E-2</v>
      </c>
      <c r="AU107" s="154">
        <v>0.42199999999999999</v>
      </c>
      <c r="AW107" s="196"/>
      <c r="AX107" s="144">
        <f t="shared" si="99"/>
        <v>70.795660036166367</v>
      </c>
      <c r="AY107" s="149">
        <v>26</v>
      </c>
      <c r="AZ107" s="150" t="s">
        <v>290</v>
      </c>
      <c r="BA107" s="149">
        <v>14</v>
      </c>
      <c r="BB107" s="151">
        <v>1</v>
      </c>
      <c r="BC107" s="152">
        <v>1106</v>
      </c>
      <c r="BD107" s="152">
        <v>783</v>
      </c>
      <c r="BE107" s="149">
        <v>0.70799999999999996</v>
      </c>
      <c r="BF107" s="152">
        <v>445</v>
      </c>
      <c r="BG107" s="152">
        <v>276</v>
      </c>
      <c r="BH107" s="152">
        <v>721</v>
      </c>
      <c r="BI107" s="153">
        <v>0.38300000000000001</v>
      </c>
      <c r="BJ107" s="153">
        <v>0.42499999999999999</v>
      </c>
      <c r="BK107" s="155">
        <v>0.25</v>
      </c>
      <c r="BL107" s="154">
        <v>0.114</v>
      </c>
      <c r="BM107" s="154">
        <v>7.1999999999999995E-2</v>
      </c>
      <c r="BN107" s="154">
        <v>0.33700000000000002</v>
      </c>
      <c r="DU107" s="4"/>
      <c r="DZ107" s="196"/>
      <c r="EA107" s="196"/>
      <c r="EB107" s="196"/>
      <c r="EC107" s="196"/>
      <c r="ED107" s="196"/>
      <c r="EE107" s="196"/>
    </row>
    <row r="108" spans="1:135" ht="13" x14ac:dyDescent="0.15">
      <c r="A108" s="156">
        <v>26</v>
      </c>
      <c r="B108" s="156" t="s">
        <v>291</v>
      </c>
      <c r="C108" s="156" t="s">
        <v>200</v>
      </c>
      <c r="D108" s="156" t="s">
        <v>216</v>
      </c>
      <c r="E108" s="156">
        <v>24</v>
      </c>
      <c r="F108" s="156">
        <v>58</v>
      </c>
      <c r="G108" s="156">
        <v>0.29299999999999998</v>
      </c>
      <c r="H108" s="156">
        <v>-5.63</v>
      </c>
      <c r="I108" s="156">
        <v>107.32</v>
      </c>
      <c r="J108" s="156">
        <v>112.79</v>
      </c>
      <c r="K108" s="156">
        <v>-5.47</v>
      </c>
      <c r="L108" s="156">
        <v>-5.14</v>
      </c>
      <c r="M108" s="156">
        <v>107.43</v>
      </c>
      <c r="N108" s="156">
        <v>112.41</v>
      </c>
      <c r="O108" s="157">
        <v>-4.9800000000000004</v>
      </c>
      <c r="P108" s="157">
        <f t="shared" si="100"/>
        <v>28.562170797531294</v>
      </c>
      <c r="Q108" s="157">
        <f t="shared" si="101"/>
        <v>-33.542170797531284</v>
      </c>
      <c r="AD108" s="144">
        <f t="shared" si="97"/>
        <v>81.400000000000006</v>
      </c>
      <c r="AE108" s="144">
        <f t="shared" si="98"/>
        <v>90.294840294840299</v>
      </c>
      <c r="AF108" s="149">
        <v>27</v>
      </c>
      <c r="AG108" s="150" t="s">
        <v>292</v>
      </c>
      <c r="AH108" s="149">
        <v>20</v>
      </c>
      <c r="AI108" s="151">
        <v>1</v>
      </c>
      <c r="AJ108" s="152">
        <v>1628</v>
      </c>
      <c r="AK108" s="152">
        <v>1470</v>
      </c>
      <c r="AL108" s="149">
        <v>0.90300000000000002</v>
      </c>
      <c r="AM108" s="152">
        <v>709</v>
      </c>
      <c r="AN108" s="152">
        <v>570</v>
      </c>
      <c r="AO108" s="152">
        <v>1279</v>
      </c>
      <c r="AP108" s="153">
        <v>0.44600000000000001</v>
      </c>
      <c r="AQ108" s="153">
        <v>0.50600000000000001</v>
      </c>
      <c r="AR108" s="154">
        <v>0.14699999999999999</v>
      </c>
      <c r="AS108" s="155">
        <v>0.09</v>
      </c>
      <c r="AT108" s="154">
        <v>7.6999999999999999E-2</v>
      </c>
      <c r="AU108" s="155">
        <v>0.41</v>
      </c>
      <c r="AW108" s="196"/>
      <c r="AX108" s="144">
        <f t="shared" si="99"/>
        <v>71.137339055793987</v>
      </c>
      <c r="AY108" s="149">
        <v>27</v>
      </c>
      <c r="AZ108" s="150" t="s">
        <v>293</v>
      </c>
      <c r="BA108" s="149">
        <v>24</v>
      </c>
      <c r="BB108" s="151">
        <v>1</v>
      </c>
      <c r="BC108" s="152">
        <v>1864</v>
      </c>
      <c r="BD108" s="152">
        <v>1326</v>
      </c>
      <c r="BE108" s="149">
        <v>0.71099999999999997</v>
      </c>
      <c r="BF108" s="152">
        <v>865</v>
      </c>
      <c r="BG108" s="152">
        <v>466</v>
      </c>
      <c r="BH108" s="152">
        <v>1331</v>
      </c>
      <c r="BI108" s="151">
        <v>0.35</v>
      </c>
      <c r="BJ108" s="153">
        <v>0.39400000000000002</v>
      </c>
      <c r="BK108" s="154">
        <v>0.187</v>
      </c>
      <c r="BL108" s="154">
        <v>0.11899999999999999</v>
      </c>
      <c r="BM108" s="154">
        <v>8.5000000000000006E-2</v>
      </c>
      <c r="BN108" s="155">
        <v>0.34</v>
      </c>
      <c r="DU108" s="4"/>
      <c r="DZ108" s="196"/>
      <c r="EA108" s="196"/>
      <c r="EB108" s="196"/>
      <c r="EC108" s="196"/>
      <c r="ED108" s="196"/>
      <c r="EE108" s="196"/>
    </row>
    <row r="109" spans="1:135" ht="13" x14ac:dyDescent="0.15">
      <c r="A109" s="156">
        <v>27</v>
      </c>
      <c r="B109" s="156" t="s">
        <v>294</v>
      </c>
      <c r="C109" s="156" t="s">
        <v>233</v>
      </c>
      <c r="D109" s="156" t="s">
        <v>234</v>
      </c>
      <c r="E109" s="156">
        <v>28</v>
      </c>
      <c r="F109" s="156">
        <v>54</v>
      </c>
      <c r="G109" s="156">
        <v>0.34100000000000003</v>
      </c>
      <c r="H109" s="156">
        <v>-5.7</v>
      </c>
      <c r="I109" s="156">
        <v>103.96</v>
      </c>
      <c r="J109" s="156">
        <v>109.81</v>
      </c>
      <c r="K109" s="156">
        <v>-5.85</v>
      </c>
      <c r="L109" s="156">
        <v>-5.83</v>
      </c>
      <c r="M109" s="156">
        <v>103.92</v>
      </c>
      <c r="N109" s="156">
        <v>109.91</v>
      </c>
      <c r="O109" s="157">
        <v>-5.99</v>
      </c>
      <c r="P109" s="157">
        <f t="shared" si="100"/>
        <v>25.052170797531289</v>
      </c>
      <c r="Q109" s="157">
        <f t="shared" si="101"/>
        <v>-31.042170797531284</v>
      </c>
      <c r="AD109" s="144">
        <f t="shared" si="97"/>
        <v>84.88</v>
      </c>
      <c r="AE109" s="144">
        <f t="shared" si="98"/>
        <v>90.197926484448629</v>
      </c>
      <c r="AF109" s="149">
        <v>28</v>
      </c>
      <c r="AG109" s="150" t="s">
        <v>295</v>
      </c>
      <c r="AH109" s="149">
        <v>25</v>
      </c>
      <c r="AI109" s="151">
        <v>1</v>
      </c>
      <c r="AJ109" s="152">
        <v>2122</v>
      </c>
      <c r="AK109" s="152">
        <v>1914</v>
      </c>
      <c r="AL109" s="149">
        <v>0.90200000000000002</v>
      </c>
      <c r="AM109" s="152">
        <v>767</v>
      </c>
      <c r="AN109" s="152">
        <v>714</v>
      </c>
      <c r="AO109" s="152">
        <v>1481</v>
      </c>
      <c r="AP109" s="153">
        <v>0.48199999999999998</v>
      </c>
      <c r="AQ109" s="153">
        <v>0.55100000000000005</v>
      </c>
      <c r="AR109" s="154">
        <v>0.221</v>
      </c>
      <c r="AS109" s="154">
        <v>9.9000000000000005E-2</v>
      </c>
      <c r="AT109" s="154">
        <v>8.3000000000000004E-2</v>
      </c>
      <c r="AU109" s="154">
        <v>0.41299999999999998</v>
      </c>
      <c r="AW109" s="196"/>
      <c r="AX109" s="144">
        <f t="shared" si="99"/>
        <v>71.085651936715763</v>
      </c>
      <c r="AY109" s="149">
        <v>28</v>
      </c>
      <c r="AZ109" s="150" t="s">
        <v>296</v>
      </c>
      <c r="BA109" s="149">
        <v>22</v>
      </c>
      <c r="BB109" s="151">
        <v>1</v>
      </c>
      <c r="BC109" s="152">
        <v>1833</v>
      </c>
      <c r="BD109" s="152">
        <v>1303</v>
      </c>
      <c r="BE109" s="149">
        <v>0.71099999999999997</v>
      </c>
      <c r="BF109" s="152">
        <v>776</v>
      </c>
      <c r="BG109" s="152">
        <v>463</v>
      </c>
      <c r="BH109" s="152">
        <v>1239</v>
      </c>
      <c r="BI109" s="153">
        <v>0.374</v>
      </c>
      <c r="BJ109" s="151">
        <v>0.41</v>
      </c>
      <c r="BK109" s="154">
        <v>0.218</v>
      </c>
      <c r="BL109" s="154">
        <v>0.125</v>
      </c>
      <c r="BM109" s="154">
        <v>0.10199999999999999</v>
      </c>
      <c r="BN109" s="154">
        <v>0.34899999999999998</v>
      </c>
      <c r="DU109" s="4"/>
      <c r="DZ109" s="196"/>
      <c r="EA109" s="196"/>
      <c r="EB109" s="196"/>
      <c r="EC109" s="196"/>
      <c r="ED109" s="196"/>
      <c r="EE109" s="196"/>
    </row>
    <row r="110" spans="1:135" ht="13" x14ac:dyDescent="0.15">
      <c r="A110" s="156">
        <v>28</v>
      </c>
      <c r="B110" s="156" t="s">
        <v>297</v>
      </c>
      <c r="C110" s="156" t="s">
        <v>200</v>
      </c>
      <c r="D110" s="156" t="s">
        <v>216</v>
      </c>
      <c r="E110" s="156">
        <v>26</v>
      </c>
      <c r="F110" s="156">
        <v>56</v>
      </c>
      <c r="G110" s="156">
        <v>0.317</v>
      </c>
      <c r="H110" s="156">
        <v>-6.88</v>
      </c>
      <c r="I110" s="156">
        <v>106.69</v>
      </c>
      <c r="J110" s="156">
        <v>113.72</v>
      </c>
      <c r="K110" s="156">
        <v>-7.02</v>
      </c>
      <c r="L110" s="156">
        <v>-6.29</v>
      </c>
      <c r="M110" s="156">
        <v>106.96</v>
      </c>
      <c r="N110" s="156">
        <v>113.38</v>
      </c>
      <c r="O110" s="157">
        <v>-6.42</v>
      </c>
      <c r="P110" s="157">
        <f t="shared" si="100"/>
        <v>28.092170797531281</v>
      </c>
      <c r="Q110" s="157">
        <f t="shared" si="101"/>
        <v>-34.512170797531283</v>
      </c>
      <c r="AD110" s="144">
        <f t="shared" si="97"/>
        <v>88.4</v>
      </c>
      <c r="AE110" s="144">
        <f t="shared" si="98"/>
        <v>89.875565610859738</v>
      </c>
      <c r="AF110" s="149">
        <v>29</v>
      </c>
      <c r="AG110" s="150" t="s">
        <v>298</v>
      </c>
      <c r="AH110" s="149">
        <v>20</v>
      </c>
      <c r="AI110" s="151">
        <v>1</v>
      </c>
      <c r="AJ110" s="152">
        <v>1768</v>
      </c>
      <c r="AK110" s="152">
        <v>1589</v>
      </c>
      <c r="AL110" s="149">
        <v>0.89900000000000002</v>
      </c>
      <c r="AM110" s="152">
        <v>755</v>
      </c>
      <c r="AN110" s="152">
        <v>578</v>
      </c>
      <c r="AO110" s="152">
        <v>1333</v>
      </c>
      <c r="AP110" s="153">
        <v>0.434</v>
      </c>
      <c r="AQ110" s="153">
        <v>0.48499999999999999</v>
      </c>
      <c r="AR110" s="154">
        <v>0.14099999999999999</v>
      </c>
      <c r="AS110" s="154">
        <v>0.13300000000000001</v>
      </c>
      <c r="AT110" s="155">
        <v>0.11</v>
      </c>
      <c r="AU110" s="154">
        <v>0.42199999999999999</v>
      </c>
      <c r="AW110" s="196"/>
      <c r="AX110" s="144">
        <f t="shared" si="99"/>
        <v>71.086956521739125</v>
      </c>
      <c r="AY110" s="149">
        <v>29</v>
      </c>
      <c r="AZ110" s="150" t="s">
        <v>299</v>
      </c>
      <c r="BA110" s="149">
        <v>16</v>
      </c>
      <c r="BB110" s="151">
        <v>1</v>
      </c>
      <c r="BC110" s="152">
        <v>1380</v>
      </c>
      <c r="BD110" s="152">
        <v>981</v>
      </c>
      <c r="BE110" s="149">
        <v>0.71099999999999997</v>
      </c>
      <c r="BF110" s="152">
        <v>626</v>
      </c>
      <c r="BG110" s="152">
        <v>343</v>
      </c>
      <c r="BH110" s="152">
        <v>969</v>
      </c>
      <c r="BI110" s="153">
        <v>0.35399999999999998</v>
      </c>
      <c r="BJ110" s="153">
        <v>0.38900000000000001</v>
      </c>
      <c r="BK110" s="154">
        <v>0.189</v>
      </c>
      <c r="BL110" s="154">
        <v>0.13300000000000001</v>
      </c>
      <c r="BM110" s="154">
        <v>0.114</v>
      </c>
      <c r="BN110" s="154">
        <v>0.34599999999999997</v>
      </c>
      <c r="DU110" s="4"/>
      <c r="DZ110" s="196"/>
      <c r="EA110" s="196"/>
      <c r="EB110" s="196"/>
      <c r="EC110" s="196"/>
      <c r="ED110" s="196"/>
      <c r="EE110" s="196"/>
    </row>
    <row r="111" spans="1:135" ht="13" x14ac:dyDescent="0.15">
      <c r="A111" s="156">
        <v>29</v>
      </c>
      <c r="B111" s="156" t="s">
        <v>300</v>
      </c>
      <c r="C111" s="156" t="s">
        <v>233</v>
      </c>
      <c r="D111" s="156" t="s">
        <v>234</v>
      </c>
      <c r="E111" s="156">
        <v>20</v>
      </c>
      <c r="F111" s="156">
        <v>62</v>
      </c>
      <c r="G111" s="156">
        <v>0.24399999999999999</v>
      </c>
      <c r="H111" s="156">
        <v>-6.73</v>
      </c>
      <c r="I111" s="156">
        <v>104.61</v>
      </c>
      <c r="J111" s="156">
        <v>111.34</v>
      </c>
      <c r="K111" s="156">
        <v>-6.73</v>
      </c>
      <c r="L111" s="156">
        <v>-6.74</v>
      </c>
      <c r="M111" s="156">
        <v>104.63</v>
      </c>
      <c r="N111" s="156">
        <v>111.37</v>
      </c>
      <c r="O111" s="157">
        <v>-6.74</v>
      </c>
      <c r="P111" s="157">
        <f t="shared" si="100"/>
        <v>25.762170797531283</v>
      </c>
      <c r="Q111" s="157">
        <f t="shared" si="101"/>
        <v>-32.502170797531292</v>
      </c>
      <c r="AD111" s="144">
        <f t="shared" si="97"/>
        <v>79.521739130434781</v>
      </c>
      <c r="AE111" s="144">
        <f t="shared" si="98"/>
        <v>89.885183160196817</v>
      </c>
      <c r="AF111" s="149">
        <v>30</v>
      </c>
      <c r="AG111" s="150" t="s">
        <v>301</v>
      </c>
      <c r="AH111" s="149">
        <v>23</v>
      </c>
      <c r="AI111" s="151">
        <v>1</v>
      </c>
      <c r="AJ111" s="152">
        <v>1829</v>
      </c>
      <c r="AK111" s="152">
        <v>1644</v>
      </c>
      <c r="AL111" s="149">
        <v>0.89900000000000002</v>
      </c>
      <c r="AM111" s="152">
        <v>741</v>
      </c>
      <c r="AN111" s="152">
        <v>564</v>
      </c>
      <c r="AO111" s="152">
        <v>1305</v>
      </c>
      <c r="AP111" s="153">
        <v>0.432</v>
      </c>
      <c r="AQ111" s="153">
        <v>0.49099999999999999</v>
      </c>
      <c r="AR111" s="154">
        <v>0.16500000000000001</v>
      </c>
      <c r="AS111" s="155">
        <v>0.15</v>
      </c>
      <c r="AT111" s="154">
        <v>0.109</v>
      </c>
      <c r="AU111" s="154">
        <v>0.41899999999999998</v>
      </c>
      <c r="AW111" s="196"/>
      <c r="AX111" s="144">
        <f t="shared" si="99"/>
        <v>71.198453608247419</v>
      </c>
      <c r="AY111" s="149">
        <v>30</v>
      </c>
      <c r="AZ111" s="150" t="s">
        <v>302</v>
      </c>
      <c r="BA111" s="149">
        <v>19</v>
      </c>
      <c r="BB111" s="151">
        <v>1</v>
      </c>
      <c r="BC111" s="152">
        <v>1552</v>
      </c>
      <c r="BD111" s="152">
        <v>1105</v>
      </c>
      <c r="BE111" s="149">
        <v>0.71199999999999997</v>
      </c>
      <c r="BF111" s="152">
        <v>804</v>
      </c>
      <c r="BG111" s="152">
        <v>414</v>
      </c>
      <c r="BH111" s="152">
        <v>1218</v>
      </c>
      <c r="BI111" s="151">
        <v>0.34</v>
      </c>
      <c r="BJ111" s="153">
        <v>0.38400000000000001</v>
      </c>
      <c r="BK111" s="154">
        <v>0.14299999999999999</v>
      </c>
      <c r="BL111" s="154">
        <v>8.6999999999999994E-2</v>
      </c>
      <c r="BM111" s="154">
        <v>7.5999999999999998E-2</v>
      </c>
      <c r="BN111" s="154">
        <v>0.32800000000000001</v>
      </c>
      <c r="DU111" s="4"/>
      <c r="DZ111" s="196"/>
      <c r="EA111" s="196"/>
      <c r="EB111" s="196"/>
      <c r="EC111" s="196"/>
      <c r="ED111" s="196"/>
      <c r="EE111" s="196"/>
    </row>
    <row r="112" spans="1:135" ht="13" x14ac:dyDescent="0.15">
      <c r="A112" s="156">
        <v>30</v>
      </c>
      <c r="B112" s="156" t="s">
        <v>303</v>
      </c>
      <c r="C112" s="156" t="s">
        <v>233</v>
      </c>
      <c r="D112" s="156" t="s">
        <v>243</v>
      </c>
      <c r="E112" s="156">
        <v>29</v>
      </c>
      <c r="F112" s="156">
        <v>53</v>
      </c>
      <c r="G112" s="156">
        <v>0.35399999999999998</v>
      </c>
      <c r="H112" s="156">
        <v>-6.57</v>
      </c>
      <c r="I112" s="156">
        <v>104.23</v>
      </c>
      <c r="J112" s="156">
        <v>111.11</v>
      </c>
      <c r="K112" s="156">
        <v>-6.88</v>
      </c>
      <c r="L112" s="156">
        <v>-6.61</v>
      </c>
      <c r="M112" s="156">
        <v>104.3</v>
      </c>
      <c r="N112" s="156">
        <v>111.21</v>
      </c>
      <c r="O112" s="157">
        <v>-6.92</v>
      </c>
      <c r="P112" s="157">
        <f t="shared" si="100"/>
        <v>25.432170797531285</v>
      </c>
      <c r="Q112" s="157">
        <f t="shared" si="101"/>
        <v>-32.342170797531281</v>
      </c>
      <c r="AD112" s="144">
        <f t="shared" si="97"/>
        <v>91.041666666666657</v>
      </c>
      <c r="AE112" s="144">
        <f t="shared" si="98"/>
        <v>89.839816933638446</v>
      </c>
      <c r="AF112" s="149">
        <v>31</v>
      </c>
      <c r="AG112" s="150" t="s">
        <v>231</v>
      </c>
      <c r="AH112" s="149">
        <v>24</v>
      </c>
      <c r="AI112" s="151">
        <v>1</v>
      </c>
      <c r="AJ112" s="152">
        <v>2185</v>
      </c>
      <c r="AK112" s="152">
        <v>1963</v>
      </c>
      <c r="AL112" s="149">
        <v>0.89800000000000002</v>
      </c>
      <c r="AM112" s="152">
        <v>826</v>
      </c>
      <c r="AN112" s="152">
        <v>770</v>
      </c>
      <c r="AO112" s="152">
        <v>1596</v>
      </c>
      <c r="AP112" s="153">
        <v>0.48199999999999998</v>
      </c>
      <c r="AQ112" s="153">
        <v>0.50900000000000001</v>
      </c>
      <c r="AR112" s="154">
        <v>0.17599999999999999</v>
      </c>
      <c r="AS112" s="154">
        <v>0.125</v>
      </c>
      <c r="AT112" s="154">
        <v>0.106</v>
      </c>
      <c r="AU112" s="154">
        <v>0.436</v>
      </c>
      <c r="AW112" s="196"/>
      <c r="AX112" s="144">
        <f t="shared" si="99"/>
        <v>71.457905544147849</v>
      </c>
      <c r="AY112" s="149">
        <v>31</v>
      </c>
      <c r="AZ112" s="150" t="s">
        <v>304</v>
      </c>
      <c r="BA112" s="149">
        <v>6</v>
      </c>
      <c r="BB112" s="151">
        <v>1</v>
      </c>
      <c r="BC112" s="152">
        <v>487</v>
      </c>
      <c r="BD112" s="152">
        <v>348</v>
      </c>
      <c r="BE112" s="149">
        <v>0.71499999999999997</v>
      </c>
      <c r="BF112" s="152">
        <v>237</v>
      </c>
      <c r="BG112" s="152">
        <v>127</v>
      </c>
      <c r="BH112" s="152">
        <v>364</v>
      </c>
      <c r="BI112" s="153">
        <v>0.34899999999999998</v>
      </c>
      <c r="BJ112" s="153">
        <v>0.39100000000000001</v>
      </c>
      <c r="BK112" s="155">
        <v>0.17</v>
      </c>
      <c r="BL112" s="154">
        <v>9.9000000000000005E-2</v>
      </c>
      <c r="BM112" s="154">
        <v>8.4000000000000005E-2</v>
      </c>
      <c r="BN112" s="154">
        <v>0.33500000000000002</v>
      </c>
      <c r="DU112" s="4"/>
      <c r="DZ112" s="196"/>
      <c r="EA112" s="196"/>
      <c r="EB112" s="196"/>
      <c r="EC112" s="196"/>
      <c r="ED112" s="196"/>
      <c r="EE112" s="196"/>
    </row>
    <row r="113" spans="2:135" ht="13" x14ac:dyDescent="0.15">
      <c r="AD113" s="144">
        <f t="shared" si="97"/>
        <v>82.333333333333329</v>
      </c>
      <c r="AE113" s="144">
        <f t="shared" si="98"/>
        <v>89.820705610179303</v>
      </c>
      <c r="AF113" s="149">
        <v>32</v>
      </c>
      <c r="AG113" s="150" t="s">
        <v>305</v>
      </c>
      <c r="AH113" s="149">
        <v>21</v>
      </c>
      <c r="AI113" s="151">
        <v>1</v>
      </c>
      <c r="AJ113" s="152">
        <v>1729</v>
      </c>
      <c r="AK113" s="152">
        <v>1553</v>
      </c>
      <c r="AL113" s="149">
        <v>0.89800000000000002</v>
      </c>
      <c r="AM113" s="152">
        <v>734</v>
      </c>
      <c r="AN113" s="152">
        <v>555</v>
      </c>
      <c r="AO113" s="152">
        <v>1289</v>
      </c>
      <c r="AP113" s="153">
        <v>0.43099999999999999</v>
      </c>
      <c r="AQ113" s="153">
        <v>0.51300000000000001</v>
      </c>
      <c r="AR113" s="154">
        <v>0.17199999999999999</v>
      </c>
      <c r="AS113" s="154">
        <v>9.4E-2</v>
      </c>
      <c r="AT113" s="154">
        <v>6.9000000000000006E-2</v>
      </c>
      <c r="AU113" s="154">
        <v>0.39800000000000002</v>
      </c>
      <c r="AW113" s="196"/>
      <c r="AX113" s="144">
        <f t="shared" si="99"/>
        <v>71.471471471471475</v>
      </c>
      <c r="AY113" s="149">
        <v>32</v>
      </c>
      <c r="AZ113" s="150" t="s">
        <v>237</v>
      </c>
      <c r="BA113" s="149">
        <v>17</v>
      </c>
      <c r="BB113" s="151">
        <v>1</v>
      </c>
      <c r="BC113" s="152">
        <v>1332</v>
      </c>
      <c r="BD113" s="152">
        <v>952</v>
      </c>
      <c r="BE113" s="149">
        <v>0.71499999999999997</v>
      </c>
      <c r="BF113" s="152">
        <v>559</v>
      </c>
      <c r="BG113" s="152">
        <v>318</v>
      </c>
      <c r="BH113" s="152">
        <v>877</v>
      </c>
      <c r="BI113" s="153">
        <v>0.36299999999999999</v>
      </c>
      <c r="BJ113" s="153">
        <v>0.42099999999999999</v>
      </c>
      <c r="BK113" s="154">
        <v>0.23699999999999999</v>
      </c>
      <c r="BL113" s="154">
        <v>0.123</v>
      </c>
      <c r="BM113" s="154">
        <v>9.6000000000000002E-2</v>
      </c>
      <c r="BN113" s="154">
        <v>0.33200000000000002</v>
      </c>
      <c r="DU113" s="4"/>
      <c r="DZ113" s="196"/>
      <c r="EA113" s="196"/>
      <c r="EB113" s="196"/>
      <c r="EC113" s="196"/>
      <c r="ED113" s="196"/>
      <c r="EE113" s="196"/>
    </row>
    <row r="114" spans="2:135" ht="13" x14ac:dyDescent="0.15">
      <c r="AD114" s="144">
        <f t="shared" si="97"/>
        <v>79.705882352941174</v>
      </c>
      <c r="AE114" s="144">
        <f t="shared" si="98"/>
        <v>89.594095940959406</v>
      </c>
      <c r="AF114" s="149">
        <v>33</v>
      </c>
      <c r="AG114" s="150" t="s">
        <v>306</v>
      </c>
      <c r="AH114" s="149">
        <v>17</v>
      </c>
      <c r="AI114" s="151">
        <v>1</v>
      </c>
      <c r="AJ114" s="152">
        <v>1355</v>
      </c>
      <c r="AK114" s="152">
        <v>1214</v>
      </c>
      <c r="AL114" s="149">
        <v>0.89600000000000002</v>
      </c>
      <c r="AM114" s="152">
        <v>519</v>
      </c>
      <c r="AN114" s="152">
        <v>443</v>
      </c>
      <c r="AO114" s="152">
        <v>962</v>
      </c>
      <c r="AP114" s="151">
        <v>0.46</v>
      </c>
      <c r="AQ114" s="153">
        <v>0.52400000000000002</v>
      </c>
      <c r="AR114" s="154">
        <v>0.19600000000000001</v>
      </c>
      <c r="AS114" s="154">
        <v>0.124</v>
      </c>
      <c r="AT114" s="154">
        <v>9.7000000000000003E-2</v>
      </c>
      <c r="AU114" s="154">
        <v>0.41299999999999998</v>
      </c>
      <c r="AW114" s="196"/>
      <c r="AX114" s="144">
        <f t="shared" si="99"/>
        <v>71.809661139149242</v>
      </c>
      <c r="AY114" s="149">
        <v>33</v>
      </c>
      <c r="AZ114" s="150" t="s">
        <v>307</v>
      </c>
      <c r="BA114" s="149">
        <v>17</v>
      </c>
      <c r="BB114" s="151">
        <v>1</v>
      </c>
      <c r="BC114" s="152">
        <v>1387</v>
      </c>
      <c r="BD114" s="152">
        <v>996</v>
      </c>
      <c r="BE114" s="149">
        <v>0.71799999999999997</v>
      </c>
      <c r="BF114" s="152">
        <v>587</v>
      </c>
      <c r="BG114" s="152">
        <v>353</v>
      </c>
      <c r="BH114" s="152">
        <v>940</v>
      </c>
      <c r="BI114" s="153">
        <v>0.376</v>
      </c>
      <c r="BJ114" s="153">
        <v>0.42199999999999999</v>
      </c>
      <c r="BK114" s="155">
        <v>0.23</v>
      </c>
      <c r="BL114" s="154">
        <v>0.115</v>
      </c>
      <c r="BM114" s="154">
        <v>8.6999999999999994E-2</v>
      </c>
      <c r="BN114" s="154">
        <v>0.33900000000000002</v>
      </c>
      <c r="DU114" s="4"/>
      <c r="DZ114" s="196"/>
      <c r="EA114" s="196"/>
      <c r="EB114" s="196"/>
      <c r="EC114" s="196"/>
      <c r="ED114" s="196"/>
      <c r="EE114" s="196"/>
    </row>
    <row r="115" spans="2:135" ht="13" x14ac:dyDescent="0.15">
      <c r="AD115" s="144">
        <f t="shared" si="97"/>
        <v>82.333333333333329</v>
      </c>
      <c r="AE115" s="144">
        <f t="shared" si="98"/>
        <v>89.271255060728748</v>
      </c>
      <c r="AF115" s="149">
        <v>34</v>
      </c>
      <c r="AG115" s="150" t="s">
        <v>308</v>
      </c>
      <c r="AH115" s="149">
        <v>12</v>
      </c>
      <c r="AI115" s="151">
        <v>1</v>
      </c>
      <c r="AJ115" s="152">
        <v>988</v>
      </c>
      <c r="AK115" s="152">
        <v>882</v>
      </c>
      <c r="AL115" s="149">
        <v>0.89300000000000002</v>
      </c>
      <c r="AM115" s="152">
        <v>464</v>
      </c>
      <c r="AN115" s="152">
        <v>308</v>
      </c>
      <c r="AO115" s="152">
        <v>772</v>
      </c>
      <c r="AP115" s="153">
        <v>0.39900000000000002</v>
      </c>
      <c r="AQ115" s="153">
        <v>0.47699999999999998</v>
      </c>
      <c r="AR115" s="154">
        <v>0.14199999999999999</v>
      </c>
      <c r="AS115" s="154">
        <v>9.8000000000000004E-2</v>
      </c>
      <c r="AT115" s="155">
        <v>0.08</v>
      </c>
      <c r="AU115" s="154">
        <v>0.38600000000000001</v>
      </c>
      <c r="AW115" s="196"/>
      <c r="AX115" s="144">
        <f t="shared" si="99"/>
        <v>71.763754045307451</v>
      </c>
      <c r="AY115" s="149">
        <v>34</v>
      </c>
      <c r="AZ115" s="150" t="s">
        <v>309</v>
      </c>
      <c r="BA115" s="149">
        <v>16</v>
      </c>
      <c r="BB115" s="151">
        <v>1</v>
      </c>
      <c r="BC115" s="152">
        <v>1236</v>
      </c>
      <c r="BD115" s="152">
        <v>887</v>
      </c>
      <c r="BE115" s="149">
        <v>0.71799999999999997</v>
      </c>
      <c r="BF115" s="152">
        <v>550</v>
      </c>
      <c r="BG115" s="152">
        <v>321</v>
      </c>
      <c r="BH115" s="152">
        <v>871</v>
      </c>
      <c r="BI115" s="153">
        <v>0.36899999999999999</v>
      </c>
      <c r="BJ115" s="153">
        <v>0.41799999999999998</v>
      </c>
      <c r="BK115" s="154">
        <v>0.20899999999999999</v>
      </c>
      <c r="BL115" s="154">
        <v>0.10299999999999999</v>
      </c>
      <c r="BM115" s="154">
        <v>8.1000000000000003E-2</v>
      </c>
      <c r="BN115" s="154">
        <v>0.33300000000000002</v>
      </c>
      <c r="DU115" s="4"/>
      <c r="DZ115" s="196"/>
      <c r="EA115" s="196"/>
      <c r="EB115" s="196"/>
      <c r="EC115" s="196"/>
      <c r="ED115" s="196"/>
      <c r="EE115" s="196"/>
    </row>
    <row r="116" spans="2:135" ht="13" x14ac:dyDescent="0.15">
      <c r="AD116" s="144">
        <f t="shared" si="97"/>
        <v>73.666666666666657</v>
      </c>
      <c r="AE116" s="144">
        <f t="shared" si="98"/>
        <v>89.25339366515837</v>
      </c>
      <c r="AF116" s="149">
        <v>35</v>
      </c>
      <c r="AG116" s="150" t="s">
        <v>310</v>
      </c>
      <c r="AH116" s="149">
        <v>12</v>
      </c>
      <c r="AI116" s="151">
        <v>1</v>
      </c>
      <c r="AJ116" s="152">
        <v>884</v>
      </c>
      <c r="AK116" s="152">
        <v>789</v>
      </c>
      <c r="AL116" s="149">
        <v>0.89300000000000002</v>
      </c>
      <c r="AM116" s="152">
        <v>375</v>
      </c>
      <c r="AN116" s="152">
        <v>282</v>
      </c>
      <c r="AO116" s="152">
        <v>657</v>
      </c>
      <c r="AP116" s="153">
        <v>0.42899999999999999</v>
      </c>
      <c r="AQ116" s="153">
        <v>0.505</v>
      </c>
      <c r="AR116" s="154">
        <v>0.17199999999999999</v>
      </c>
      <c r="AS116" s="155">
        <v>0.1</v>
      </c>
      <c r="AT116" s="154">
        <v>6.9000000000000006E-2</v>
      </c>
      <c r="AU116" s="154">
        <v>0.39800000000000002</v>
      </c>
      <c r="AW116" s="196"/>
      <c r="AX116" s="144">
        <f t="shared" si="99"/>
        <v>71.797323135755249</v>
      </c>
      <c r="AY116" s="149">
        <v>35</v>
      </c>
      <c r="AZ116" s="150" t="s">
        <v>311</v>
      </c>
      <c r="BA116" s="149">
        <v>14</v>
      </c>
      <c r="BB116" s="151">
        <v>1</v>
      </c>
      <c r="BC116" s="152">
        <v>1046</v>
      </c>
      <c r="BD116" s="152">
        <v>751</v>
      </c>
      <c r="BE116" s="149">
        <v>0.71799999999999997</v>
      </c>
      <c r="BF116" s="152">
        <v>489</v>
      </c>
      <c r="BG116" s="152">
        <v>279</v>
      </c>
      <c r="BH116" s="152">
        <v>768</v>
      </c>
      <c r="BI116" s="153">
        <v>0.36299999999999999</v>
      </c>
      <c r="BJ116" s="153">
        <v>0.42399999999999999</v>
      </c>
      <c r="BK116" s="155">
        <v>0.2</v>
      </c>
      <c r="BL116" s="154">
        <v>7.4999999999999997E-2</v>
      </c>
      <c r="BM116" s="154">
        <v>6.2E-2</v>
      </c>
      <c r="BN116" s="154">
        <v>0.32500000000000001</v>
      </c>
      <c r="DU116" s="4"/>
      <c r="DZ116" s="196"/>
      <c r="EA116" s="196"/>
      <c r="EB116" s="196"/>
      <c r="EC116" s="196"/>
      <c r="ED116" s="196"/>
      <c r="EE116" s="196"/>
    </row>
    <row r="117" spans="2:135" ht="13" x14ac:dyDescent="0.15">
      <c r="AD117" s="144">
        <f t="shared" si="97"/>
        <v>84.6111111111111</v>
      </c>
      <c r="AE117" s="144">
        <f t="shared" si="98"/>
        <v>89.231779382797114</v>
      </c>
      <c r="AF117" s="149">
        <v>36</v>
      </c>
      <c r="AG117" s="150" t="s">
        <v>312</v>
      </c>
      <c r="AH117" s="149">
        <v>18</v>
      </c>
      <c r="AI117" s="151">
        <v>1</v>
      </c>
      <c r="AJ117" s="152">
        <v>1523</v>
      </c>
      <c r="AK117" s="152">
        <v>1359</v>
      </c>
      <c r="AL117" s="149">
        <v>0.89200000000000002</v>
      </c>
      <c r="AM117" s="152">
        <v>588</v>
      </c>
      <c r="AN117" s="152">
        <v>491</v>
      </c>
      <c r="AO117" s="152">
        <v>1079</v>
      </c>
      <c r="AP117" s="153">
        <v>0.45500000000000002</v>
      </c>
      <c r="AQ117" s="153">
        <v>0.499</v>
      </c>
      <c r="AR117" s="154">
        <v>0.182</v>
      </c>
      <c r="AS117" s="154">
        <v>0.13900000000000001</v>
      </c>
      <c r="AT117" s="155">
        <v>0.11</v>
      </c>
      <c r="AU117" s="154">
        <v>0.42399999999999999</v>
      </c>
      <c r="AW117" s="196"/>
      <c r="AX117" s="144">
        <f t="shared" si="99"/>
        <v>71.896955503512885</v>
      </c>
      <c r="AY117" s="149">
        <v>36</v>
      </c>
      <c r="AZ117" s="150" t="s">
        <v>313</v>
      </c>
      <c r="BA117" s="149">
        <v>20</v>
      </c>
      <c r="BB117" s="151">
        <v>1</v>
      </c>
      <c r="BC117" s="152">
        <v>1708</v>
      </c>
      <c r="BD117" s="152">
        <v>1228</v>
      </c>
      <c r="BE117" s="149">
        <v>0.71899999999999997</v>
      </c>
      <c r="BF117" s="152">
        <v>718</v>
      </c>
      <c r="BG117" s="152">
        <v>436</v>
      </c>
      <c r="BH117" s="152">
        <v>1154</v>
      </c>
      <c r="BI117" s="153">
        <v>0.378</v>
      </c>
      <c r="BJ117" s="151">
        <v>0.41</v>
      </c>
      <c r="BK117" s="154">
        <v>0.219</v>
      </c>
      <c r="BL117" s="154">
        <v>0.125</v>
      </c>
      <c r="BM117" s="154">
        <v>9.7000000000000003E-2</v>
      </c>
      <c r="BN117" s="154">
        <v>0.35199999999999998</v>
      </c>
      <c r="DU117" s="4"/>
      <c r="DZ117" s="196"/>
      <c r="EA117" s="196"/>
      <c r="EB117" s="196"/>
      <c r="EC117" s="196"/>
      <c r="ED117" s="196"/>
      <c r="EE117" s="196"/>
    </row>
    <row r="118" spans="2:135" ht="13" x14ac:dyDescent="0.15">
      <c r="AD118" s="144">
        <f t="shared" si="97"/>
        <v>85.9</v>
      </c>
      <c r="AE118" s="144">
        <f t="shared" si="98"/>
        <v>89.057043073341092</v>
      </c>
      <c r="AF118" s="149">
        <v>37</v>
      </c>
      <c r="AG118" s="150" t="s">
        <v>314</v>
      </c>
      <c r="AH118" s="149">
        <v>20</v>
      </c>
      <c r="AI118" s="151">
        <v>1</v>
      </c>
      <c r="AJ118" s="152">
        <v>1718</v>
      </c>
      <c r="AK118" s="152">
        <v>1530</v>
      </c>
      <c r="AL118" s="149">
        <v>0.89100000000000001</v>
      </c>
      <c r="AM118" s="152">
        <v>747</v>
      </c>
      <c r="AN118" s="152">
        <v>553</v>
      </c>
      <c r="AO118" s="152">
        <v>1300</v>
      </c>
      <c r="AP118" s="153">
        <v>0.42499999999999999</v>
      </c>
      <c r="AQ118" s="153">
        <v>0.48799999999999999</v>
      </c>
      <c r="AR118" s="154">
        <v>0.155</v>
      </c>
      <c r="AS118" s="154">
        <v>0.111</v>
      </c>
      <c r="AT118" s="154">
        <v>8.8999999999999996E-2</v>
      </c>
      <c r="AU118" s="154">
        <v>0.40400000000000003</v>
      </c>
      <c r="AW118" s="196"/>
      <c r="AX118" s="144">
        <f t="shared" si="99"/>
        <v>71.909090909090907</v>
      </c>
      <c r="AY118" s="149">
        <v>37</v>
      </c>
      <c r="AZ118" s="150" t="s">
        <v>315</v>
      </c>
      <c r="BA118" s="149">
        <v>15</v>
      </c>
      <c r="BB118" s="151">
        <v>1</v>
      </c>
      <c r="BC118" s="152">
        <v>1100</v>
      </c>
      <c r="BD118" s="152">
        <v>791</v>
      </c>
      <c r="BE118" s="149">
        <v>0.71899999999999997</v>
      </c>
      <c r="BF118" s="152">
        <v>547</v>
      </c>
      <c r="BG118" s="152">
        <v>305</v>
      </c>
      <c r="BH118" s="152">
        <v>852</v>
      </c>
      <c r="BI118" s="153">
        <v>0.35799999999999998</v>
      </c>
      <c r="BJ118" s="153">
        <v>0.39200000000000002</v>
      </c>
      <c r="BK118" s="154">
        <v>0.14499999999999999</v>
      </c>
      <c r="BL118" s="154">
        <v>9.4E-2</v>
      </c>
      <c r="BM118" s="154">
        <v>6.9000000000000006E-2</v>
      </c>
      <c r="BN118" s="154">
        <v>0.34499999999999997</v>
      </c>
      <c r="DU118" s="4"/>
      <c r="DZ118" s="196"/>
      <c r="EA118" s="196"/>
      <c r="EB118" s="196"/>
      <c r="EC118" s="196"/>
      <c r="ED118" s="196"/>
      <c r="EE118" s="196"/>
    </row>
    <row r="119" spans="2:135" ht="13" x14ac:dyDescent="0.15">
      <c r="AD119" s="144">
        <f t="shared" si="97"/>
        <v>79.5</v>
      </c>
      <c r="AE119" s="144">
        <f t="shared" si="98"/>
        <v>89.022298456260714</v>
      </c>
      <c r="AF119" s="149">
        <v>38</v>
      </c>
      <c r="AG119" s="150" t="s">
        <v>316</v>
      </c>
      <c r="AH119" s="149">
        <v>22</v>
      </c>
      <c r="AI119" s="151">
        <v>1</v>
      </c>
      <c r="AJ119" s="152">
        <v>1749</v>
      </c>
      <c r="AK119" s="152">
        <v>1557</v>
      </c>
      <c r="AL119" s="149">
        <v>0.89</v>
      </c>
      <c r="AM119" s="152">
        <v>746</v>
      </c>
      <c r="AN119" s="152">
        <v>581</v>
      </c>
      <c r="AO119" s="152">
        <v>1327</v>
      </c>
      <c r="AP119" s="153">
        <v>0.438</v>
      </c>
      <c r="AQ119" s="153">
        <v>0.51100000000000001</v>
      </c>
      <c r="AR119" s="154">
        <v>0.16900000000000001</v>
      </c>
      <c r="AS119" s="155">
        <v>0.09</v>
      </c>
      <c r="AT119" s="154">
        <v>7.2999999999999995E-2</v>
      </c>
      <c r="AU119" s="154">
        <v>0.39900000000000002</v>
      </c>
      <c r="AW119" s="196"/>
      <c r="AX119" s="144">
        <f t="shared" si="99"/>
        <v>72.063666300768375</v>
      </c>
      <c r="AY119" s="149">
        <v>38</v>
      </c>
      <c r="AZ119" s="150" t="s">
        <v>317</v>
      </c>
      <c r="BA119" s="149">
        <v>22</v>
      </c>
      <c r="BB119" s="151">
        <v>1</v>
      </c>
      <c r="BC119" s="152">
        <v>1822</v>
      </c>
      <c r="BD119" s="152">
        <v>1313</v>
      </c>
      <c r="BE119" s="149">
        <v>0.72099999999999997</v>
      </c>
      <c r="BF119" s="152">
        <v>834</v>
      </c>
      <c r="BG119" s="152">
        <v>454</v>
      </c>
      <c r="BH119" s="152">
        <v>1288</v>
      </c>
      <c r="BI119" s="153">
        <v>0.35199999999999998</v>
      </c>
      <c r="BJ119" s="153">
        <v>0.39900000000000002</v>
      </c>
      <c r="BK119" s="154">
        <v>0.19900000000000001</v>
      </c>
      <c r="BL119" s="154">
        <v>0.114</v>
      </c>
      <c r="BM119" s="155">
        <v>0.09</v>
      </c>
      <c r="BN119" s="154">
        <v>0.33500000000000002</v>
      </c>
      <c r="DU119" s="4"/>
      <c r="DZ119" s="196"/>
      <c r="EA119" s="196"/>
      <c r="EB119" s="196"/>
      <c r="EC119" s="196"/>
      <c r="ED119" s="196"/>
      <c r="EE119" s="196"/>
    </row>
    <row r="120" spans="2:135" ht="13" x14ac:dyDescent="0.15">
      <c r="AD120" s="144">
        <f t="shared" si="97"/>
        <v>86.181818181818187</v>
      </c>
      <c r="AE120" s="144">
        <f t="shared" si="98"/>
        <v>88.976793248945157</v>
      </c>
      <c r="AF120" s="149">
        <v>39</v>
      </c>
      <c r="AG120" s="150" t="s">
        <v>227</v>
      </c>
      <c r="AH120" s="149">
        <v>22</v>
      </c>
      <c r="AI120" s="151">
        <v>1</v>
      </c>
      <c r="AJ120" s="152">
        <v>1896</v>
      </c>
      <c r="AK120" s="152">
        <v>1687</v>
      </c>
      <c r="AL120" s="149">
        <v>0.89</v>
      </c>
      <c r="AM120" s="152">
        <v>794</v>
      </c>
      <c r="AN120" s="152">
        <v>621</v>
      </c>
      <c r="AO120" s="152">
        <v>1415</v>
      </c>
      <c r="AP120" s="153">
        <v>0.439</v>
      </c>
      <c r="AQ120" s="153">
        <v>0.50900000000000001</v>
      </c>
      <c r="AR120" s="154">
        <v>0.17199999999999999</v>
      </c>
      <c r="AS120" s="154">
        <v>0.10299999999999999</v>
      </c>
      <c r="AT120" s="154">
        <v>8.6999999999999994E-2</v>
      </c>
      <c r="AU120" s="155">
        <v>0.4</v>
      </c>
      <c r="AW120" s="196"/>
      <c r="AX120" s="144">
        <f t="shared" si="99"/>
        <v>72.070534698521044</v>
      </c>
      <c r="AY120" s="149">
        <v>39</v>
      </c>
      <c r="AZ120" s="150" t="s">
        <v>316</v>
      </c>
      <c r="BA120" s="149">
        <v>22</v>
      </c>
      <c r="BB120" s="151">
        <v>1</v>
      </c>
      <c r="BC120" s="152">
        <v>1758</v>
      </c>
      <c r="BD120" s="152">
        <v>1267</v>
      </c>
      <c r="BE120" s="149">
        <v>0.72099999999999997</v>
      </c>
      <c r="BF120" s="152">
        <v>731</v>
      </c>
      <c r="BG120" s="152">
        <v>453</v>
      </c>
      <c r="BH120" s="152">
        <v>1184</v>
      </c>
      <c r="BI120" s="153">
        <v>0.38300000000000001</v>
      </c>
      <c r="BJ120" s="153">
        <v>0.432</v>
      </c>
      <c r="BK120" s="154">
        <v>0.22700000000000001</v>
      </c>
      <c r="BL120" s="154">
        <v>0.115</v>
      </c>
      <c r="BM120" s="154">
        <v>8.6999999999999994E-2</v>
      </c>
      <c r="BN120" s="154">
        <v>0.34399999999999997</v>
      </c>
      <c r="DU120" s="4"/>
      <c r="DZ120" s="196"/>
      <c r="EA120" s="196"/>
      <c r="EB120" s="196"/>
      <c r="EC120" s="196"/>
      <c r="ED120" s="196"/>
      <c r="EE120" s="196"/>
    </row>
    <row r="121" spans="2:135" ht="13" x14ac:dyDescent="0.15">
      <c r="N121" s="158"/>
      <c r="O121" s="76"/>
      <c r="AD121" s="144">
        <f t="shared" si="97"/>
        <v>77.21052631578948</v>
      </c>
      <c r="AE121" s="144">
        <f t="shared" si="98"/>
        <v>88.957055214723923</v>
      </c>
      <c r="AF121" s="149">
        <v>40</v>
      </c>
      <c r="AG121" s="150" t="s">
        <v>302</v>
      </c>
      <c r="AH121" s="149">
        <v>19</v>
      </c>
      <c r="AI121" s="151">
        <v>1</v>
      </c>
      <c r="AJ121" s="152">
        <v>1467</v>
      </c>
      <c r="AK121" s="152">
        <v>1305</v>
      </c>
      <c r="AL121" s="149">
        <v>0.89</v>
      </c>
      <c r="AM121" s="152">
        <v>541</v>
      </c>
      <c r="AN121" s="152">
        <v>484</v>
      </c>
      <c r="AO121" s="152">
        <v>1025</v>
      </c>
      <c r="AP121" s="153">
        <v>0.47199999999999998</v>
      </c>
      <c r="AQ121" s="153">
        <v>0.53300000000000003</v>
      </c>
      <c r="AR121" s="154">
        <v>0.215</v>
      </c>
      <c r="AS121" s="154">
        <v>0.111</v>
      </c>
      <c r="AT121" s="154">
        <v>8.5000000000000006E-2</v>
      </c>
      <c r="AU121" s="154">
        <v>0.40799999999999997</v>
      </c>
      <c r="AW121" s="196"/>
      <c r="AX121" s="144">
        <f t="shared" si="99"/>
        <v>72.19402143260011</v>
      </c>
      <c r="AY121" s="149">
        <v>40</v>
      </c>
      <c r="AZ121" s="150" t="s">
        <v>318</v>
      </c>
      <c r="BA121" s="149">
        <v>23</v>
      </c>
      <c r="BB121" s="151">
        <v>1</v>
      </c>
      <c r="BC121" s="152">
        <v>1773</v>
      </c>
      <c r="BD121" s="152">
        <v>1280</v>
      </c>
      <c r="BE121" s="149">
        <v>0.72199999999999998</v>
      </c>
      <c r="BF121" s="152">
        <v>815</v>
      </c>
      <c r="BG121" s="152">
        <v>482</v>
      </c>
      <c r="BH121" s="152">
        <v>1297</v>
      </c>
      <c r="BI121" s="153">
        <v>0.372</v>
      </c>
      <c r="BJ121" s="153">
        <v>0.41199999999999998</v>
      </c>
      <c r="BK121" s="154">
        <v>0.188</v>
      </c>
      <c r="BL121" s="154">
        <v>9.0999999999999998E-2</v>
      </c>
      <c r="BM121" s="154">
        <v>6.7000000000000004E-2</v>
      </c>
      <c r="BN121" s="154">
        <v>0.34499999999999997</v>
      </c>
      <c r="DU121" s="4"/>
      <c r="DZ121" s="196"/>
      <c r="EA121" s="196"/>
      <c r="EB121" s="196"/>
      <c r="EC121" s="196"/>
      <c r="ED121" s="196"/>
      <c r="EE121" s="196"/>
    </row>
    <row r="122" spans="2:135" ht="13" x14ac:dyDescent="0.15">
      <c r="D122" s="158"/>
      <c r="N122" s="158"/>
      <c r="O122" s="158"/>
      <c r="AD122" s="144">
        <f t="shared" si="97"/>
        <v>82.782608695652172</v>
      </c>
      <c r="AE122" s="144">
        <f t="shared" si="98"/>
        <v>88.65546218487394</v>
      </c>
      <c r="AF122" s="149">
        <v>41</v>
      </c>
      <c r="AG122" s="150" t="s">
        <v>319</v>
      </c>
      <c r="AH122" s="149">
        <v>23</v>
      </c>
      <c r="AI122" s="151">
        <v>1</v>
      </c>
      <c r="AJ122" s="152">
        <v>1904</v>
      </c>
      <c r="AK122" s="152">
        <v>1688</v>
      </c>
      <c r="AL122" s="149">
        <v>0.88700000000000001</v>
      </c>
      <c r="AM122" s="152">
        <v>799</v>
      </c>
      <c r="AN122" s="152">
        <v>600</v>
      </c>
      <c r="AO122" s="152">
        <v>1399</v>
      </c>
      <c r="AP122" s="153">
        <v>0.42899999999999999</v>
      </c>
      <c r="AQ122" s="153">
        <v>0.495</v>
      </c>
      <c r="AR122" s="154">
        <v>0.16600000000000001</v>
      </c>
      <c r="AS122" s="154">
        <v>0.115</v>
      </c>
      <c r="AT122" s="154">
        <v>8.4000000000000005E-2</v>
      </c>
      <c r="AU122" s="154">
        <v>0.40699999999999997</v>
      </c>
      <c r="AW122" s="196"/>
      <c r="AX122" s="144">
        <f t="shared" si="99"/>
        <v>72.180916976456018</v>
      </c>
      <c r="AY122" s="149">
        <v>41</v>
      </c>
      <c r="AZ122" s="150" t="s">
        <v>320</v>
      </c>
      <c r="BA122" s="149">
        <v>21</v>
      </c>
      <c r="BB122" s="151">
        <v>1</v>
      </c>
      <c r="BC122" s="152">
        <v>1614</v>
      </c>
      <c r="BD122" s="152">
        <v>1165</v>
      </c>
      <c r="BE122" s="149">
        <v>0.72199999999999998</v>
      </c>
      <c r="BF122" s="152">
        <v>728</v>
      </c>
      <c r="BG122" s="152">
        <v>427</v>
      </c>
      <c r="BH122" s="152">
        <v>1155</v>
      </c>
      <c r="BI122" s="151">
        <v>0.37</v>
      </c>
      <c r="BJ122" s="153">
        <v>0.42599999999999999</v>
      </c>
      <c r="BK122" s="154">
        <v>0.20799999999999999</v>
      </c>
      <c r="BL122" s="154">
        <v>8.6999999999999994E-2</v>
      </c>
      <c r="BM122" s="154">
        <v>6.3E-2</v>
      </c>
      <c r="BN122" s="154">
        <v>0.33400000000000002</v>
      </c>
      <c r="DU122" s="4"/>
      <c r="DZ122" s="196"/>
      <c r="EA122" s="196"/>
      <c r="EB122" s="196"/>
      <c r="EC122" s="196"/>
      <c r="ED122" s="196"/>
      <c r="EE122" s="196"/>
    </row>
    <row r="123" spans="2:135" ht="13" x14ac:dyDescent="0.15">
      <c r="D123" s="159"/>
      <c r="N123" s="159"/>
      <c r="O123" s="159"/>
      <c r="AD123" s="144">
        <f t="shared" si="97"/>
        <v>82.434782608695656</v>
      </c>
      <c r="AE123" s="144">
        <f t="shared" si="98"/>
        <v>88.660337552742618</v>
      </c>
      <c r="AF123" s="149">
        <v>42</v>
      </c>
      <c r="AG123" s="150" t="s">
        <v>321</v>
      </c>
      <c r="AH123" s="149">
        <v>23</v>
      </c>
      <c r="AI123" s="151">
        <v>1</v>
      </c>
      <c r="AJ123" s="152">
        <v>1896</v>
      </c>
      <c r="AK123" s="152">
        <v>1681</v>
      </c>
      <c r="AL123" s="149">
        <v>0.88700000000000001</v>
      </c>
      <c r="AM123" s="152">
        <v>836</v>
      </c>
      <c r="AN123" s="152">
        <v>630</v>
      </c>
      <c r="AO123" s="152">
        <v>1466</v>
      </c>
      <c r="AP123" s="151">
        <v>0.43</v>
      </c>
      <c r="AQ123" s="153">
        <v>0.48699999999999999</v>
      </c>
      <c r="AR123" s="154">
        <v>0.14499999999999999</v>
      </c>
      <c r="AS123" s="154">
        <v>0.10100000000000001</v>
      </c>
      <c r="AT123" s="154">
        <v>8.3000000000000004E-2</v>
      </c>
      <c r="AU123" s="154">
        <v>0.40899999999999997</v>
      </c>
      <c r="AW123" s="196"/>
      <c r="AX123" s="144">
        <f t="shared" si="99"/>
        <v>72.176759410801964</v>
      </c>
      <c r="AY123" s="149">
        <v>42</v>
      </c>
      <c r="AZ123" s="150" t="s">
        <v>235</v>
      </c>
      <c r="BA123" s="149">
        <v>8</v>
      </c>
      <c r="BB123" s="151">
        <v>1</v>
      </c>
      <c r="BC123" s="152">
        <v>611</v>
      </c>
      <c r="BD123" s="152">
        <v>441</v>
      </c>
      <c r="BE123" s="149">
        <v>0.72199999999999998</v>
      </c>
      <c r="BF123" s="152">
        <v>305</v>
      </c>
      <c r="BG123" s="152">
        <v>157</v>
      </c>
      <c r="BH123" s="152">
        <v>462</v>
      </c>
      <c r="BI123" s="151">
        <v>0.34</v>
      </c>
      <c r="BJ123" s="153">
        <v>0.38700000000000001</v>
      </c>
      <c r="BK123" s="154">
        <v>0.16500000000000001</v>
      </c>
      <c r="BL123" s="154">
        <v>9.2999999999999999E-2</v>
      </c>
      <c r="BM123" s="154">
        <v>7.9000000000000001E-2</v>
      </c>
      <c r="BN123" s="154">
        <v>0.33400000000000002</v>
      </c>
      <c r="DU123" s="4"/>
      <c r="DZ123" s="196"/>
      <c r="EA123" s="196"/>
      <c r="EB123" s="196"/>
      <c r="EC123" s="196"/>
      <c r="ED123" s="196"/>
      <c r="EE123" s="196"/>
    </row>
    <row r="124" spans="2:135" ht="13" x14ac:dyDescent="0.15">
      <c r="AD124" s="144">
        <f t="shared" si="97"/>
        <v>85</v>
      </c>
      <c r="AE124" s="144">
        <f t="shared" si="98"/>
        <v>88.588235294117652</v>
      </c>
      <c r="AF124" s="149">
        <v>43</v>
      </c>
      <c r="AG124" s="150" t="s">
        <v>322</v>
      </c>
      <c r="AH124" s="149">
        <v>20</v>
      </c>
      <c r="AI124" s="151">
        <v>1</v>
      </c>
      <c r="AJ124" s="152">
        <v>1700</v>
      </c>
      <c r="AK124" s="152">
        <v>1506</v>
      </c>
      <c r="AL124" s="149">
        <v>0.88600000000000001</v>
      </c>
      <c r="AM124" s="152">
        <v>700</v>
      </c>
      <c r="AN124" s="152">
        <v>564</v>
      </c>
      <c r="AO124" s="152">
        <v>1264</v>
      </c>
      <c r="AP124" s="153">
        <v>0.44600000000000001</v>
      </c>
      <c r="AQ124" s="153">
        <v>0.496</v>
      </c>
      <c r="AR124" s="154">
        <v>0.16300000000000001</v>
      </c>
      <c r="AS124" s="154">
        <v>0.124</v>
      </c>
      <c r="AT124" s="154">
        <v>0.104</v>
      </c>
      <c r="AU124" s="154">
        <v>0.41599999999999998</v>
      </c>
      <c r="AW124" s="196"/>
      <c r="AX124" s="144">
        <f t="shared" si="99"/>
        <v>72.396212672978876</v>
      </c>
      <c r="AY124" s="149">
        <v>43</v>
      </c>
      <c r="AZ124" s="150" t="s">
        <v>323</v>
      </c>
      <c r="BA124" s="149">
        <v>16</v>
      </c>
      <c r="BB124" s="151">
        <v>1</v>
      </c>
      <c r="BC124" s="152">
        <v>1373</v>
      </c>
      <c r="BD124" s="152">
        <v>994</v>
      </c>
      <c r="BE124" s="149">
        <v>0.72399999999999998</v>
      </c>
      <c r="BF124" s="152">
        <v>663</v>
      </c>
      <c r="BG124" s="152">
        <v>355</v>
      </c>
      <c r="BH124" s="152">
        <v>1018</v>
      </c>
      <c r="BI124" s="153">
        <v>0.34899999999999998</v>
      </c>
      <c r="BJ124" s="153">
        <v>0.39500000000000002</v>
      </c>
      <c r="BK124" s="155">
        <v>0.16</v>
      </c>
      <c r="BL124" s="154">
        <v>0.11899999999999999</v>
      </c>
      <c r="BM124" s="154">
        <v>8.2000000000000003E-2</v>
      </c>
      <c r="BN124" s="154">
        <v>0.34799999999999998</v>
      </c>
      <c r="DU124" s="4"/>
      <c r="DZ124" s="196"/>
      <c r="EA124" s="196"/>
      <c r="EB124" s="196"/>
      <c r="EC124" s="196"/>
      <c r="ED124" s="196"/>
      <c r="EE124" s="196"/>
    </row>
    <row r="125" spans="2:135" ht="13" x14ac:dyDescent="0.15">
      <c r="AD125" s="144">
        <f t="shared" si="97"/>
        <v>81.347826086956516</v>
      </c>
      <c r="AE125" s="144">
        <f t="shared" si="98"/>
        <v>88.615713522180656</v>
      </c>
      <c r="AF125" s="149">
        <v>44</v>
      </c>
      <c r="AG125" s="150" t="s">
        <v>324</v>
      </c>
      <c r="AH125" s="149">
        <v>23</v>
      </c>
      <c r="AI125" s="151">
        <v>1</v>
      </c>
      <c r="AJ125" s="152">
        <v>1871</v>
      </c>
      <c r="AK125" s="152">
        <v>1658</v>
      </c>
      <c r="AL125" s="149">
        <v>0.88600000000000001</v>
      </c>
      <c r="AM125" s="152">
        <v>767</v>
      </c>
      <c r="AN125" s="152">
        <v>604</v>
      </c>
      <c r="AO125" s="152">
        <v>1371</v>
      </c>
      <c r="AP125" s="153">
        <v>0.441</v>
      </c>
      <c r="AQ125" s="153">
        <v>0.505</v>
      </c>
      <c r="AR125" s="154">
        <v>0.17699999999999999</v>
      </c>
      <c r="AS125" s="154">
        <v>0.109</v>
      </c>
      <c r="AT125" s="154">
        <v>7.9000000000000001E-2</v>
      </c>
      <c r="AU125" s="154">
        <v>0.40400000000000003</v>
      </c>
      <c r="AW125" s="196"/>
      <c r="AX125" s="144">
        <f t="shared" si="99"/>
        <v>72.385542168674704</v>
      </c>
      <c r="AY125" s="149">
        <v>44</v>
      </c>
      <c r="AZ125" s="150" t="s">
        <v>325</v>
      </c>
      <c r="BA125" s="149">
        <v>23</v>
      </c>
      <c r="BB125" s="151">
        <v>1</v>
      </c>
      <c r="BC125" s="152">
        <v>2075</v>
      </c>
      <c r="BD125" s="152">
        <v>1502</v>
      </c>
      <c r="BE125" s="149">
        <v>0.72399999999999998</v>
      </c>
      <c r="BF125" s="152">
        <v>915</v>
      </c>
      <c r="BG125" s="152">
        <v>534</v>
      </c>
      <c r="BH125" s="152">
        <v>1449</v>
      </c>
      <c r="BI125" s="153">
        <v>0.36899999999999999</v>
      </c>
      <c r="BJ125" s="153">
        <v>0.41099999999999998</v>
      </c>
      <c r="BK125" s="154">
        <v>0.19800000000000001</v>
      </c>
      <c r="BL125" s="154">
        <v>0.121</v>
      </c>
      <c r="BM125" s="154">
        <v>9.8000000000000004E-2</v>
      </c>
      <c r="BN125" s="154">
        <v>0.34799999999999998</v>
      </c>
      <c r="DU125" s="4"/>
      <c r="DZ125" s="196"/>
      <c r="EA125" s="196"/>
      <c r="EB125" s="196"/>
      <c r="EC125" s="196"/>
      <c r="ED125" s="196"/>
      <c r="EE125" s="196"/>
    </row>
    <row r="126" spans="2:135" ht="13" x14ac:dyDescent="0.15">
      <c r="AD126" s="144">
        <f t="shared" si="97"/>
        <v>83.791666666666657</v>
      </c>
      <c r="AE126" s="144">
        <f t="shared" si="98"/>
        <v>88.314271506713084</v>
      </c>
      <c r="AF126" s="149">
        <v>45</v>
      </c>
      <c r="AG126" s="150" t="s">
        <v>326</v>
      </c>
      <c r="AH126" s="149">
        <v>24</v>
      </c>
      <c r="AI126" s="151">
        <v>1</v>
      </c>
      <c r="AJ126" s="152">
        <v>2011</v>
      </c>
      <c r="AK126" s="152">
        <v>1776</v>
      </c>
      <c r="AL126" s="149">
        <v>0.88300000000000001</v>
      </c>
      <c r="AM126" s="152">
        <v>806</v>
      </c>
      <c r="AN126" s="152">
        <v>652</v>
      </c>
      <c r="AO126" s="152">
        <v>1458</v>
      </c>
      <c r="AP126" s="153">
        <v>0.44700000000000001</v>
      </c>
      <c r="AQ126" s="153">
        <v>0.496</v>
      </c>
      <c r="AR126" s="154">
        <v>0.17399999999999999</v>
      </c>
      <c r="AS126" s="154">
        <v>0.124</v>
      </c>
      <c r="AT126" s="154">
        <v>0.10100000000000001</v>
      </c>
      <c r="AU126" s="154">
        <v>0.41599999999999998</v>
      </c>
      <c r="AW126" s="196"/>
      <c r="AX126" s="144">
        <f t="shared" si="99"/>
        <v>72.534464475079531</v>
      </c>
      <c r="AY126" s="149">
        <v>45</v>
      </c>
      <c r="AZ126" s="150" t="s">
        <v>310</v>
      </c>
      <c r="BA126" s="149">
        <v>12</v>
      </c>
      <c r="BB126" s="151">
        <v>1</v>
      </c>
      <c r="BC126" s="152">
        <v>943</v>
      </c>
      <c r="BD126" s="152">
        <v>684</v>
      </c>
      <c r="BE126" s="149">
        <v>0.72499999999999998</v>
      </c>
      <c r="BF126" s="152">
        <v>492</v>
      </c>
      <c r="BG126" s="152">
        <v>250</v>
      </c>
      <c r="BH126" s="152">
        <v>742</v>
      </c>
      <c r="BI126" s="153">
        <v>0.33700000000000002</v>
      </c>
      <c r="BJ126" s="153">
        <v>0.379</v>
      </c>
      <c r="BK126" s="155">
        <v>0.14000000000000001</v>
      </c>
      <c r="BL126" s="155">
        <v>0.1</v>
      </c>
      <c r="BM126" s="154">
        <v>8.7999999999999995E-2</v>
      </c>
      <c r="BN126" s="154">
        <v>0.33200000000000002</v>
      </c>
      <c r="DU126" s="4"/>
      <c r="DZ126" s="196"/>
      <c r="EA126" s="196"/>
      <c r="EB126" s="196"/>
      <c r="EC126" s="196"/>
      <c r="ED126" s="196"/>
      <c r="EE126" s="196"/>
    </row>
    <row r="127" spans="2:135" ht="13" x14ac:dyDescent="0.15">
      <c r="B127" s="158"/>
      <c r="AD127" s="144">
        <f t="shared" si="97"/>
        <v>82.285714285714278</v>
      </c>
      <c r="AE127" s="144">
        <f t="shared" si="98"/>
        <v>87.847222222222214</v>
      </c>
      <c r="AF127" s="149">
        <v>46</v>
      </c>
      <c r="AG127" s="150" t="s">
        <v>327</v>
      </c>
      <c r="AH127" s="149">
        <v>21</v>
      </c>
      <c r="AI127" s="151">
        <v>1</v>
      </c>
      <c r="AJ127" s="152">
        <v>1728</v>
      </c>
      <c r="AK127" s="152">
        <v>1518</v>
      </c>
      <c r="AL127" s="149">
        <v>0.878</v>
      </c>
      <c r="AM127" s="152">
        <v>737</v>
      </c>
      <c r="AN127" s="152">
        <v>550</v>
      </c>
      <c r="AO127" s="152">
        <v>1287</v>
      </c>
      <c r="AP127" s="153">
        <v>0.42699999999999999</v>
      </c>
      <c r="AQ127" s="153">
        <v>0.497</v>
      </c>
      <c r="AR127" s="154">
        <v>0.17899999999999999</v>
      </c>
      <c r="AS127" s="154">
        <v>9.7000000000000003E-2</v>
      </c>
      <c r="AT127" s="154">
        <v>7.8E-2</v>
      </c>
      <c r="AU127" s="154">
        <v>0.39200000000000002</v>
      </c>
      <c r="AW127" s="196"/>
      <c r="AX127" s="144">
        <f t="shared" si="99"/>
        <v>72.597676874340024</v>
      </c>
      <c r="AY127" s="149">
        <v>46</v>
      </c>
      <c r="AZ127" s="150" t="s">
        <v>328</v>
      </c>
      <c r="BA127" s="149">
        <v>23</v>
      </c>
      <c r="BB127" s="151">
        <v>1</v>
      </c>
      <c r="BC127" s="152">
        <v>1894</v>
      </c>
      <c r="BD127" s="152">
        <v>1375</v>
      </c>
      <c r="BE127" s="149">
        <v>0.72599999999999998</v>
      </c>
      <c r="BF127" s="152">
        <v>891</v>
      </c>
      <c r="BG127" s="152">
        <v>508</v>
      </c>
      <c r="BH127" s="152">
        <v>1399</v>
      </c>
      <c r="BI127" s="153">
        <v>0.36299999999999999</v>
      </c>
      <c r="BJ127" s="153">
        <v>0.40899999999999997</v>
      </c>
      <c r="BK127" s="154">
        <v>0.183</v>
      </c>
      <c r="BL127" s="154">
        <v>9.6000000000000002E-2</v>
      </c>
      <c r="BM127" s="155">
        <v>0.08</v>
      </c>
      <c r="BN127" s="154">
        <v>0.33900000000000002</v>
      </c>
      <c r="DU127" s="4"/>
      <c r="DZ127" s="196"/>
      <c r="EA127" s="196"/>
      <c r="EB127" s="196"/>
      <c r="EC127" s="196"/>
      <c r="ED127" s="196"/>
      <c r="EE127" s="196"/>
    </row>
    <row r="128" spans="2:135" ht="13" x14ac:dyDescent="0.15">
      <c r="AD128" s="144">
        <f t="shared" si="97"/>
        <v>89.149999999999991</v>
      </c>
      <c r="AE128" s="144">
        <f t="shared" si="98"/>
        <v>87.829500841278744</v>
      </c>
      <c r="AF128" s="149">
        <v>47</v>
      </c>
      <c r="AG128" s="150" t="s">
        <v>329</v>
      </c>
      <c r="AH128" s="149">
        <v>20</v>
      </c>
      <c r="AI128" s="151">
        <v>1</v>
      </c>
      <c r="AJ128" s="152">
        <v>1783</v>
      </c>
      <c r="AK128" s="152">
        <v>1566</v>
      </c>
      <c r="AL128" s="149">
        <v>0.878</v>
      </c>
      <c r="AM128" s="152">
        <v>765</v>
      </c>
      <c r="AN128" s="152">
        <v>554</v>
      </c>
      <c r="AO128" s="152">
        <v>1319</v>
      </c>
      <c r="AP128" s="151">
        <v>0.42</v>
      </c>
      <c r="AQ128" s="153">
        <v>0.48499999999999999</v>
      </c>
      <c r="AR128" s="154">
        <v>0.161</v>
      </c>
      <c r="AS128" s="154">
        <v>0.123</v>
      </c>
      <c r="AT128" s="155">
        <v>0.1</v>
      </c>
      <c r="AU128" s="154">
        <v>0.40200000000000002</v>
      </c>
      <c r="AW128" s="196"/>
      <c r="AX128" s="144">
        <f t="shared" si="99"/>
        <v>72.605459057071968</v>
      </c>
      <c r="AY128" s="149">
        <v>47</v>
      </c>
      <c r="AZ128" s="150" t="s">
        <v>330</v>
      </c>
      <c r="BA128" s="149">
        <v>24</v>
      </c>
      <c r="BB128" s="151">
        <v>1</v>
      </c>
      <c r="BC128" s="152">
        <v>2015</v>
      </c>
      <c r="BD128" s="152">
        <v>1463</v>
      </c>
      <c r="BE128" s="149">
        <v>0.72599999999999998</v>
      </c>
      <c r="BF128" s="152">
        <v>947</v>
      </c>
      <c r="BG128" s="152">
        <v>538</v>
      </c>
      <c r="BH128" s="152">
        <v>1485</v>
      </c>
      <c r="BI128" s="153">
        <v>0.36199999999999999</v>
      </c>
      <c r="BJ128" s="153">
        <v>0.41399999999999998</v>
      </c>
      <c r="BK128" s="154">
        <v>0.193</v>
      </c>
      <c r="BL128" s="154">
        <v>8.4000000000000005E-2</v>
      </c>
      <c r="BM128" s="154">
        <v>7.0999999999999994E-2</v>
      </c>
      <c r="BN128" s="154">
        <v>0.33200000000000002</v>
      </c>
      <c r="DU128" s="4"/>
      <c r="DZ128" s="196"/>
      <c r="EA128" s="196"/>
      <c r="EB128" s="196"/>
      <c r="EC128" s="196"/>
      <c r="ED128" s="196"/>
      <c r="EE128" s="196"/>
    </row>
    <row r="129" spans="30:135" ht="13" x14ac:dyDescent="0.15">
      <c r="AD129" s="144">
        <f t="shared" si="97"/>
        <v>77.315789473684205</v>
      </c>
      <c r="AE129" s="144">
        <f t="shared" si="98"/>
        <v>87.6786929884275</v>
      </c>
      <c r="AF129" s="149">
        <v>48</v>
      </c>
      <c r="AG129" s="150" t="s">
        <v>331</v>
      </c>
      <c r="AH129" s="149">
        <v>19</v>
      </c>
      <c r="AI129" s="151">
        <v>1</v>
      </c>
      <c r="AJ129" s="152">
        <v>1469</v>
      </c>
      <c r="AK129" s="152">
        <v>1288</v>
      </c>
      <c r="AL129" s="149">
        <v>0.877</v>
      </c>
      <c r="AM129" s="152">
        <v>583</v>
      </c>
      <c r="AN129" s="152">
        <v>453</v>
      </c>
      <c r="AO129" s="152">
        <v>1036</v>
      </c>
      <c r="AP129" s="153">
        <v>0.437</v>
      </c>
      <c r="AQ129" s="153">
        <v>0.49399999999999999</v>
      </c>
      <c r="AR129" s="155">
        <v>0.18</v>
      </c>
      <c r="AS129" s="154">
        <v>0.13800000000000001</v>
      </c>
      <c r="AT129" s="154">
        <v>0.113</v>
      </c>
      <c r="AU129" s="154">
        <v>0.41099999999999998</v>
      </c>
      <c r="AW129" s="196"/>
      <c r="AX129" s="144">
        <f t="shared" si="99"/>
        <v>72.554204124801686</v>
      </c>
      <c r="AY129" s="149">
        <v>48</v>
      </c>
      <c r="AZ129" s="150" t="s">
        <v>332</v>
      </c>
      <c r="BA129" s="149">
        <v>22</v>
      </c>
      <c r="BB129" s="151">
        <v>1</v>
      </c>
      <c r="BC129" s="152">
        <v>1891</v>
      </c>
      <c r="BD129" s="152">
        <v>1372</v>
      </c>
      <c r="BE129" s="149">
        <v>0.72599999999999998</v>
      </c>
      <c r="BF129" s="152">
        <v>789</v>
      </c>
      <c r="BG129" s="152">
        <v>491</v>
      </c>
      <c r="BH129" s="152">
        <v>1280</v>
      </c>
      <c r="BI129" s="153">
        <v>0.38400000000000001</v>
      </c>
      <c r="BJ129" s="153">
        <v>0.42699999999999999</v>
      </c>
      <c r="BK129" s="154">
        <v>0.223</v>
      </c>
      <c r="BL129" s="154">
        <v>0.11799999999999999</v>
      </c>
      <c r="BM129" s="154">
        <v>8.7999999999999995E-2</v>
      </c>
      <c r="BN129" s="154">
        <v>0.34799999999999998</v>
      </c>
      <c r="DU129" s="4"/>
      <c r="DZ129" s="196"/>
      <c r="EA129" s="196"/>
      <c r="EB129" s="196"/>
      <c r="EC129" s="196"/>
      <c r="ED129" s="196"/>
      <c r="EE129" s="196"/>
    </row>
    <row r="130" spans="30:135" ht="13" x14ac:dyDescent="0.15">
      <c r="AD130" s="144">
        <f t="shared" si="97"/>
        <v>78.090909090909093</v>
      </c>
      <c r="AE130" s="144">
        <f t="shared" si="98"/>
        <v>87.601862630966238</v>
      </c>
      <c r="AF130" s="149">
        <v>49</v>
      </c>
      <c r="AG130" s="150" t="s">
        <v>333</v>
      </c>
      <c r="AH130" s="149">
        <v>22</v>
      </c>
      <c r="AI130" s="151">
        <v>1</v>
      </c>
      <c r="AJ130" s="152">
        <v>1718</v>
      </c>
      <c r="AK130" s="152">
        <v>1505</v>
      </c>
      <c r="AL130" s="149">
        <v>0.876</v>
      </c>
      <c r="AM130" s="152">
        <v>647</v>
      </c>
      <c r="AN130" s="152">
        <v>512</v>
      </c>
      <c r="AO130" s="152">
        <v>1159</v>
      </c>
      <c r="AP130" s="153">
        <v>0.442</v>
      </c>
      <c r="AQ130" s="153">
        <v>0.52100000000000002</v>
      </c>
      <c r="AR130" s="154">
        <v>0.223</v>
      </c>
      <c r="AS130" s="155">
        <v>0.12</v>
      </c>
      <c r="AT130" s="154">
        <v>8.5999999999999993E-2</v>
      </c>
      <c r="AU130" s="154">
        <v>0.39200000000000002</v>
      </c>
      <c r="AW130" s="196"/>
      <c r="AX130" s="144">
        <f t="shared" si="99"/>
        <v>72.578692493946733</v>
      </c>
      <c r="AY130" s="149">
        <v>49</v>
      </c>
      <c r="AZ130" s="150" t="s">
        <v>334</v>
      </c>
      <c r="BA130" s="149">
        <v>20</v>
      </c>
      <c r="BB130" s="151">
        <v>1</v>
      </c>
      <c r="BC130" s="152">
        <v>1652</v>
      </c>
      <c r="BD130" s="152">
        <v>1199</v>
      </c>
      <c r="BE130" s="149">
        <v>0.72599999999999998</v>
      </c>
      <c r="BF130" s="152">
        <v>783</v>
      </c>
      <c r="BG130" s="152">
        <v>441</v>
      </c>
      <c r="BH130" s="152">
        <v>1224</v>
      </c>
      <c r="BI130" s="151">
        <v>0.36</v>
      </c>
      <c r="BJ130" s="153">
        <v>0.40799999999999997</v>
      </c>
      <c r="BK130" s="154">
        <v>0.188</v>
      </c>
      <c r="BL130" s="154">
        <v>9.0999999999999998E-2</v>
      </c>
      <c r="BM130" s="155">
        <v>7.0000000000000007E-2</v>
      </c>
      <c r="BN130" s="154">
        <v>0.33200000000000002</v>
      </c>
      <c r="DU130" s="4"/>
      <c r="DZ130" s="196"/>
      <c r="EA130" s="196"/>
      <c r="EB130" s="196"/>
      <c r="EC130" s="196"/>
      <c r="ED130" s="196"/>
      <c r="EE130" s="196"/>
    </row>
    <row r="131" spans="30:135" ht="13" x14ac:dyDescent="0.15">
      <c r="AD131" s="144">
        <f t="shared" si="97"/>
        <v>84.5</v>
      </c>
      <c r="AE131" s="144">
        <f t="shared" si="98"/>
        <v>87.57396449704143</v>
      </c>
      <c r="AF131" s="149">
        <v>50</v>
      </c>
      <c r="AG131" s="150" t="s">
        <v>335</v>
      </c>
      <c r="AH131" s="149">
        <v>4</v>
      </c>
      <c r="AI131" s="151">
        <v>1</v>
      </c>
      <c r="AJ131" s="152">
        <v>338</v>
      </c>
      <c r="AK131" s="152">
        <v>296</v>
      </c>
      <c r="AL131" s="149">
        <v>0.876</v>
      </c>
      <c r="AM131" s="152">
        <v>132</v>
      </c>
      <c r="AN131" s="152">
        <v>115</v>
      </c>
      <c r="AO131" s="152">
        <v>247</v>
      </c>
      <c r="AP131" s="153">
        <v>0.46600000000000003</v>
      </c>
      <c r="AQ131" s="153">
        <v>0.52400000000000002</v>
      </c>
      <c r="AR131" s="154">
        <v>0.19500000000000001</v>
      </c>
      <c r="AS131" s="154">
        <v>8.8999999999999996E-2</v>
      </c>
      <c r="AT131" s="154">
        <v>7.3999999999999996E-2</v>
      </c>
      <c r="AU131" s="154">
        <v>0.39900000000000002</v>
      </c>
      <c r="AW131" s="196"/>
      <c r="AX131" s="144">
        <f t="shared" si="99"/>
        <v>72.74666666666667</v>
      </c>
      <c r="AY131" s="149">
        <v>50</v>
      </c>
      <c r="AZ131" s="150" t="s">
        <v>336</v>
      </c>
      <c r="BA131" s="149">
        <v>23</v>
      </c>
      <c r="BB131" s="151">
        <v>1</v>
      </c>
      <c r="BC131" s="152">
        <v>1875</v>
      </c>
      <c r="BD131" s="152">
        <v>1364</v>
      </c>
      <c r="BE131" s="149">
        <v>0.72699999999999998</v>
      </c>
      <c r="BF131" s="152">
        <v>860</v>
      </c>
      <c r="BG131" s="152">
        <v>497</v>
      </c>
      <c r="BH131" s="152">
        <v>1357</v>
      </c>
      <c r="BI131" s="153">
        <v>0.36599999999999999</v>
      </c>
      <c r="BJ131" s="153">
        <v>0.40600000000000003</v>
      </c>
      <c r="BK131" s="154">
        <v>0.17799999999999999</v>
      </c>
      <c r="BL131" s="154">
        <v>0.114</v>
      </c>
      <c r="BM131" s="154">
        <v>7.8E-2</v>
      </c>
      <c r="BN131" s="155">
        <v>0.35</v>
      </c>
      <c r="DU131" s="4"/>
      <c r="DZ131" s="196"/>
      <c r="EA131" s="196"/>
      <c r="EB131" s="196"/>
      <c r="EC131" s="196"/>
      <c r="ED131" s="196"/>
      <c r="EE131" s="196"/>
    </row>
    <row r="132" spans="30:135" ht="13" x14ac:dyDescent="0.15">
      <c r="AD132" s="144">
        <f t="shared" si="97"/>
        <v>81.444444444444443</v>
      </c>
      <c r="AE132" s="144">
        <f t="shared" si="98"/>
        <v>87.380627557980901</v>
      </c>
      <c r="AF132" s="149">
        <v>51</v>
      </c>
      <c r="AG132" s="150" t="s">
        <v>337</v>
      </c>
      <c r="AH132" s="149">
        <v>18</v>
      </c>
      <c r="AI132" s="151">
        <v>1</v>
      </c>
      <c r="AJ132" s="152">
        <v>1466</v>
      </c>
      <c r="AK132" s="152">
        <v>1281</v>
      </c>
      <c r="AL132" s="149">
        <v>0.874</v>
      </c>
      <c r="AM132" s="152">
        <v>631</v>
      </c>
      <c r="AN132" s="152">
        <v>479</v>
      </c>
      <c r="AO132" s="152">
        <v>1110</v>
      </c>
      <c r="AP132" s="153">
        <v>0.432</v>
      </c>
      <c r="AQ132" s="153">
        <v>0.49299999999999999</v>
      </c>
      <c r="AR132" s="155">
        <v>0.17</v>
      </c>
      <c r="AS132" s="154">
        <v>9.0999999999999998E-2</v>
      </c>
      <c r="AT132" s="154">
        <v>7.3999999999999996E-2</v>
      </c>
      <c r="AU132" s="154">
        <v>0.39600000000000002</v>
      </c>
      <c r="AW132" s="196"/>
      <c r="AX132" s="144">
        <f t="shared" si="99"/>
        <v>72.696476964769658</v>
      </c>
      <c r="AY132" s="149">
        <v>51</v>
      </c>
      <c r="AZ132" s="150" t="s">
        <v>338</v>
      </c>
      <c r="BA132" s="149">
        <v>19</v>
      </c>
      <c r="BB132" s="151">
        <v>1</v>
      </c>
      <c r="BC132" s="152">
        <v>1476</v>
      </c>
      <c r="BD132" s="152">
        <v>1073</v>
      </c>
      <c r="BE132" s="149">
        <v>0.72699999999999998</v>
      </c>
      <c r="BF132" s="152">
        <v>634</v>
      </c>
      <c r="BG132" s="152">
        <v>392</v>
      </c>
      <c r="BH132" s="152">
        <v>1026</v>
      </c>
      <c r="BI132" s="153">
        <v>0.38200000000000001</v>
      </c>
      <c r="BJ132" s="153">
        <v>0.432</v>
      </c>
      <c r="BK132" s="154">
        <v>0.221</v>
      </c>
      <c r="BL132" s="154">
        <v>9.8000000000000004E-2</v>
      </c>
      <c r="BM132" s="154">
        <v>7.4999999999999997E-2</v>
      </c>
      <c r="BN132" s="154">
        <v>0.33900000000000002</v>
      </c>
      <c r="DU132" s="4"/>
      <c r="DZ132" s="196"/>
      <c r="EA132" s="196"/>
      <c r="EB132" s="196"/>
      <c r="EC132" s="196"/>
      <c r="ED132" s="196"/>
      <c r="EE132" s="196"/>
    </row>
    <row r="133" spans="30:135" ht="13" x14ac:dyDescent="0.15">
      <c r="AD133" s="144">
        <f t="shared" si="97"/>
        <v>76.125</v>
      </c>
      <c r="AE133" s="144">
        <f t="shared" si="98"/>
        <v>87.438423645320199</v>
      </c>
      <c r="AF133" s="149">
        <v>52</v>
      </c>
      <c r="AG133" s="150" t="s">
        <v>339</v>
      </c>
      <c r="AH133" s="149">
        <v>16</v>
      </c>
      <c r="AI133" s="151">
        <v>1</v>
      </c>
      <c r="AJ133" s="152">
        <v>1218</v>
      </c>
      <c r="AK133" s="152">
        <v>1065</v>
      </c>
      <c r="AL133" s="149">
        <v>0.874</v>
      </c>
      <c r="AM133" s="152">
        <v>484</v>
      </c>
      <c r="AN133" s="152">
        <v>383</v>
      </c>
      <c r="AO133" s="152">
        <v>867</v>
      </c>
      <c r="AP133" s="153">
        <v>0.442</v>
      </c>
      <c r="AQ133" s="151">
        <v>0.51</v>
      </c>
      <c r="AR133" s="155">
        <v>0.2</v>
      </c>
      <c r="AS133" s="154">
        <v>0.115</v>
      </c>
      <c r="AT133" s="154">
        <v>7.9000000000000001E-2</v>
      </c>
      <c r="AU133" s="154">
        <v>0.39600000000000002</v>
      </c>
      <c r="AW133" s="196"/>
      <c r="AX133" s="144">
        <f t="shared" si="99"/>
        <v>72.699149265274556</v>
      </c>
      <c r="AY133" s="149">
        <v>52</v>
      </c>
      <c r="AZ133" s="150" t="s">
        <v>340</v>
      </c>
      <c r="BA133" s="149">
        <v>16</v>
      </c>
      <c r="BB133" s="151">
        <v>1</v>
      </c>
      <c r="BC133" s="152">
        <v>1293</v>
      </c>
      <c r="BD133" s="152">
        <v>940</v>
      </c>
      <c r="BE133" s="149">
        <v>0.72699999999999998</v>
      </c>
      <c r="BF133" s="152">
        <v>570</v>
      </c>
      <c r="BG133" s="152">
        <v>355</v>
      </c>
      <c r="BH133" s="152">
        <v>925</v>
      </c>
      <c r="BI133" s="153">
        <v>0.38400000000000001</v>
      </c>
      <c r="BJ133" s="153">
        <v>0.41399999999999998</v>
      </c>
      <c r="BK133" s="154">
        <v>0.19400000000000001</v>
      </c>
      <c r="BL133" s="154">
        <v>0.113</v>
      </c>
      <c r="BM133" s="154">
        <v>9.7000000000000003E-2</v>
      </c>
      <c r="BN133" s="154">
        <v>0.35599999999999998</v>
      </c>
      <c r="DU133" s="4"/>
      <c r="DZ133" s="196"/>
      <c r="EA133" s="196"/>
      <c r="EB133" s="196"/>
      <c r="EC133" s="196"/>
      <c r="ED133" s="196"/>
      <c r="EE133" s="196"/>
    </row>
    <row r="134" spans="30:135" ht="13" x14ac:dyDescent="0.15">
      <c r="AD134" s="144">
        <f t="shared" si="97"/>
        <v>80.047619047619051</v>
      </c>
      <c r="AE134" s="144">
        <f t="shared" si="98"/>
        <v>87.031528851873887</v>
      </c>
      <c r="AF134" s="160">
        <v>53</v>
      </c>
      <c r="AG134" s="161" t="s">
        <v>341</v>
      </c>
      <c r="AH134" s="160">
        <v>21</v>
      </c>
      <c r="AI134" s="162">
        <v>1</v>
      </c>
      <c r="AJ134" s="163">
        <v>1681</v>
      </c>
      <c r="AK134" s="163">
        <v>1463</v>
      </c>
      <c r="AL134" s="160">
        <v>0.87</v>
      </c>
      <c r="AM134" s="163">
        <v>715</v>
      </c>
      <c r="AN134" s="163">
        <v>567</v>
      </c>
      <c r="AO134" s="163">
        <v>1282</v>
      </c>
      <c r="AP134" s="164">
        <v>0.442</v>
      </c>
      <c r="AQ134" s="164">
        <v>0.499</v>
      </c>
      <c r="AR134" s="165">
        <v>0.17</v>
      </c>
      <c r="AS134" s="166">
        <v>8.1000000000000003E-2</v>
      </c>
      <c r="AT134" s="166">
        <v>6.6000000000000003E-2</v>
      </c>
      <c r="AU134" s="166">
        <v>0.40100000000000002</v>
      </c>
      <c r="AW134" s="196"/>
      <c r="AX134" s="144">
        <f t="shared" si="99"/>
        <v>72.927689594356266</v>
      </c>
      <c r="AY134" s="149">
        <v>53</v>
      </c>
      <c r="AZ134" s="150" t="s">
        <v>342</v>
      </c>
      <c r="BA134" s="149">
        <v>14</v>
      </c>
      <c r="BB134" s="151">
        <v>1</v>
      </c>
      <c r="BC134" s="152">
        <v>1134</v>
      </c>
      <c r="BD134" s="152">
        <v>827</v>
      </c>
      <c r="BE134" s="149">
        <v>0.72899999999999998</v>
      </c>
      <c r="BF134" s="152">
        <v>600</v>
      </c>
      <c r="BG134" s="152">
        <v>314</v>
      </c>
      <c r="BH134" s="152">
        <v>914</v>
      </c>
      <c r="BI134" s="153">
        <v>0.34399999999999997</v>
      </c>
      <c r="BJ134" s="153">
        <v>0.39500000000000002</v>
      </c>
      <c r="BK134" s="155">
        <v>0.13</v>
      </c>
      <c r="BL134" s="154">
        <v>7.3999999999999996E-2</v>
      </c>
      <c r="BM134" s="154">
        <v>5.8000000000000003E-2</v>
      </c>
      <c r="BN134" s="154">
        <v>0.33300000000000002</v>
      </c>
      <c r="DU134" s="4"/>
      <c r="DZ134" s="196"/>
      <c r="EA134" s="196"/>
      <c r="EB134" s="196"/>
      <c r="EC134" s="196"/>
      <c r="ED134" s="196"/>
      <c r="EE134" s="196"/>
    </row>
    <row r="135" spans="30:135" ht="13" x14ac:dyDescent="0.15">
      <c r="AD135" s="144">
        <f t="shared" si="97"/>
        <v>85.941176470588232</v>
      </c>
      <c r="AE135" s="144">
        <f t="shared" si="98"/>
        <v>86.995208761122527</v>
      </c>
      <c r="AF135" s="149">
        <v>54</v>
      </c>
      <c r="AG135" s="150" t="s">
        <v>343</v>
      </c>
      <c r="AH135" s="149">
        <v>17</v>
      </c>
      <c r="AI135" s="151">
        <v>1</v>
      </c>
      <c r="AJ135" s="152">
        <v>1461</v>
      </c>
      <c r="AK135" s="152">
        <v>1271</v>
      </c>
      <c r="AL135" s="149">
        <v>0.87</v>
      </c>
      <c r="AM135" s="152">
        <v>669</v>
      </c>
      <c r="AN135" s="152">
        <v>452</v>
      </c>
      <c r="AO135" s="152">
        <v>1121</v>
      </c>
      <c r="AP135" s="153">
        <v>0.40300000000000002</v>
      </c>
      <c r="AQ135" s="153">
        <v>0.46200000000000002</v>
      </c>
      <c r="AR135" s="154">
        <v>0.129</v>
      </c>
      <c r="AS135" s="155">
        <v>0.12</v>
      </c>
      <c r="AT135" s="154">
        <v>0.10100000000000001</v>
      </c>
      <c r="AU135" s="154">
        <v>0.40100000000000002</v>
      </c>
      <c r="AW135" s="196"/>
      <c r="AX135" s="144">
        <f t="shared" si="99"/>
        <v>73.030303030303031</v>
      </c>
      <c r="AY135" s="149">
        <v>54</v>
      </c>
      <c r="AZ135" s="150" t="s">
        <v>344</v>
      </c>
      <c r="BA135" s="149">
        <v>22</v>
      </c>
      <c r="BB135" s="151">
        <v>1</v>
      </c>
      <c r="BC135" s="152">
        <v>1650</v>
      </c>
      <c r="BD135" s="152">
        <v>1205</v>
      </c>
      <c r="BE135" s="149">
        <v>0.73</v>
      </c>
      <c r="BF135" s="152">
        <v>740</v>
      </c>
      <c r="BG135" s="152">
        <v>419</v>
      </c>
      <c r="BH135" s="152">
        <v>1159</v>
      </c>
      <c r="BI135" s="153">
        <v>0.36199999999999999</v>
      </c>
      <c r="BJ135" s="153">
        <v>0.41199999999999998</v>
      </c>
      <c r="BK135" s="154">
        <v>0.19800000000000001</v>
      </c>
      <c r="BL135" s="154">
        <v>0.125</v>
      </c>
      <c r="BM135" s="154">
        <v>9.9000000000000005E-2</v>
      </c>
      <c r="BN135" s="154">
        <v>0.34200000000000003</v>
      </c>
      <c r="DU135" s="4"/>
      <c r="DZ135" s="196"/>
      <c r="EA135" s="196"/>
      <c r="EB135" s="196"/>
      <c r="EC135" s="196"/>
      <c r="ED135" s="196"/>
      <c r="EE135" s="196"/>
    </row>
    <row r="136" spans="30:135" ht="13" x14ac:dyDescent="0.15">
      <c r="AD136" s="144">
        <f t="shared" si="97"/>
        <v>81.039999999999992</v>
      </c>
      <c r="AE136" s="144">
        <f t="shared" si="98"/>
        <v>86.870681145113522</v>
      </c>
      <c r="AF136" s="149">
        <v>55</v>
      </c>
      <c r="AG136" s="150" t="s">
        <v>345</v>
      </c>
      <c r="AH136" s="149">
        <v>25</v>
      </c>
      <c r="AI136" s="151">
        <v>1</v>
      </c>
      <c r="AJ136" s="152">
        <v>2026</v>
      </c>
      <c r="AK136" s="152">
        <v>1760</v>
      </c>
      <c r="AL136" s="149">
        <v>0.86899999999999999</v>
      </c>
      <c r="AM136" s="152">
        <v>894</v>
      </c>
      <c r="AN136" s="152">
        <v>642</v>
      </c>
      <c r="AO136" s="152">
        <v>1536</v>
      </c>
      <c r="AP136" s="153">
        <v>0.41799999999999998</v>
      </c>
      <c r="AQ136" s="153">
        <v>0.47799999999999998</v>
      </c>
      <c r="AR136" s="154">
        <v>0.157</v>
      </c>
      <c r="AS136" s="154">
        <v>0.113</v>
      </c>
      <c r="AT136" s="154">
        <v>8.7999999999999995E-2</v>
      </c>
      <c r="AU136" s="154">
        <v>0.39400000000000002</v>
      </c>
      <c r="AW136" s="196"/>
      <c r="AX136" s="144">
        <f t="shared" si="99"/>
        <v>73.117338003502624</v>
      </c>
      <c r="AY136" s="149">
        <v>55</v>
      </c>
      <c r="AZ136" s="150" t="s">
        <v>346</v>
      </c>
      <c r="BA136" s="149">
        <v>15</v>
      </c>
      <c r="BB136" s="151">
        <v>1</v>
      </c>
      <c r="BC136" s="152">
        <v>1142</v>
      </c>
      <c r="BD136" s="152">
        <v>835</v>
      </c>
      <c r="BE136" s="149">
        <v>0.73099999999999998</v>
      </c>
      <c r="BF136" s="152">
        <v>549</v>
      </c>
      <c r="BG136" s="152">
        <v>298</v>
      </c>
      <c r="BH136" s="152">
        <v>847</v>
      </c>
      <c r="BI136" s="153">
        <v>0.35199999999999998</v>
      </c>
      <c r="BJ136" s="153">
        <v>0.39900000000000002</v>
      </c>
      <c r="BK136" s="154">
        <v>0.16600000000000001</v>
      </c>
      <c r="BL136" s="154">
        <v>0.108</v>
      </c>
      <c r="BM136" s="154">
        <v>8.1000000000000003E-2</v>
      </c>
      <c r="BN136" s="154">
        <v>0.34200000000000003</v>
      </c>
      <c r="DU136" s="4"/>
      <c r="DZ136" s="196"/>
      <c r="EA136" s="196"/>
      <c r="EB136" s="196"/>
      <c r="EC136" s="196"/>
      <c r="ED136" s="196"/>
      <c r="EE136" s="196"/>
    </row>
    <row r="137" spans="30:135" ht="13" x14ac:dyDescent="0.15">
      <c r="AD137" s="144">
        <f t="shared" si="97"/>
        <v>83.27272727272728</v>
      </c>
      <c r="AE137" s="144">
        <f t="shared" si="98"/>
        <v>86.681222707423572</v>
      </c>
      <c r="AF137" s="149">
        <v>56</v>
      </c>
      <c r="AG137" s="150" t="s">
        <v>317</v>
      </c>
      <c r="AH137" s="149">
        <v>22</v>
      </c>
      <c r="AI137" s="151">
        <v>1</v>
      </c>
      <c r="AJ137" s="152">
        <v>1832</v>
      </c>
      <c r="AK137" s="152">
        <v>1588</v>
      </c>
      <c r="AL137" s="149">
        <v>0.86699999999999999</v>
      </c>
      <c r="AM137" s="152">
        <v>743</v>
      </c>
      <c r="AN137" s="152">
        <v>607</v>
      </c>
      <c r="AO137" s="152">
        <v>1350</v>
      </c>
      <c r="AP137" s="151">
        <v>0.45</v>
      </c>
      <c r="AQ137" s="153">
        <v>0.503</v>
      </c>
      <c r="AR137" s="154">
        <v>0.18099999999999999</v>
      </c>
      <c r="AS137" s="154">
        <v>9.6000000000000002E-2</v>
      </c>
      <c r="AT137" s="154">
        <v>6.7000000000000004E-2</v>
      </c>
      <c r="AU137" s="154">
        <v>0.40300000000000002</v>
      </c>
      <c r="AW137" s="196"/>
      <c r="AX137" s="144">
        <f t="shared" si="99"/>
        <v>73.166926677067082</v>
      </c>
      <c r="AY137" s="149">
        <v>56</v>
      </c>
      <c r="AZ137" s="150" t="s">
        <v>347</v>
      </c>
      <c r="BA137" s="149">
        <v>16</v>
      </c>
      <c r="BB137" s="151">
        <v>1</v>
      </c>
      <c r="BC137" s="152">
        <v>1282</v>
      </c>
      <c r="BD137" s="152">
        <v>938</v>
      </c>
      <c r="BE137" s="149">
        <v>0.73199999999999998</v>
      </c>
      <c r="BF137" s="152">
        <v>588</v>
      </c>
      <c r="BG137" s="152">
        <v>345</v>
      </c>
      <c r="BH137" s="152">
        <v>933</v>
      </c>
      <c r="BI137" s="151">
        <v>0.37</v>
      </c>
      <c r="BJ137" s="153">
        <v>0.40799999999999997</v>
      </c>
      <c r="BK137" s="154">
        <v>0.17599999999999999</v>
      </c>
      <c r="BL137" s="154">
        <v>0.111</v>
      </c>
      <c r="BM137" s="154">
        <v>8.7999999999999995E-2</v>
      </c>
      <c r="BN137" s="154">
        <v>0.35299999999999998</v>
      </c>
      <c r="DU137" s="4"/>
      <c r="DZ137" s="196"/>
      <c r="EA137" s="196"/>
      <c r="EB137" s="196"/>
      <c r="EC137" s="196"/>
      <c r="ED137" s="196"/>
      <c r="EE137" s="196"/>
    </row>
    <row r="138" spans="30:135" ht="13" x14ac:dyDescent="0.15">
      <c r="AD138" s="144">
        <f t="shared" si="97"/>
        <v>93.761904761904759</v>
      </c>
      <c r="AE138" s="144">
        <f t="shared" si="98"/>
        <v>86.43981716607415</v>
      </c>
      <c r="AF138" s="149">
        <v>57</v>
      </c>
      <c r="AG138" s="150" t="s">
        <v>348</v>
      </c>
      <c r="AH138" s="149">
        <v>21</v>
      </c>
      <c r="AI138" s="151">
        <v>1</v>
      </c>
      <c r="AJ138" s="152">
        <v>1969</v>
      </c>
      <c r="AK138" s="152">
        <v>1702</v>
      </c>
      <c r="AL138" s="149">
        <v>0.86399999999999999</v>
      </c>
      <c r="AM138" s="152">
        <v>884</v>
      </c>
      <c r="AN138" s="152">
        <v>633</v>
      </c>
      <c r="AO138" s="152">
        <v>1517</v>
      </c>
      <c r="AP138" s="153">
        <v>0.41699999999999998</v>
      </c>
      <c r="AQ138" s="153">
        <v>0.47799999999999998</v>
      </c>
      <c r="AR138" s="154">
        <v>0.153</v>
      </c>
      <c r="AS138" s="154">
        <v>9.1999999999999998E-2</v>
      </c>
      <c r="AT138" s="155">
        <v>7.0000000000000007E-2</v>
      </c>
      <c r="AU138" s="154">
        <v>0.39500000000000002</v>
      </c>
      <c r="AW138" s="196"/>
      <c r="AX138" s="144">
        <f t="shared" si="99"/>
        <v>73.298816568047343</v>
      </c>
      <c r="AY138" s="149">
        <v>57</v>
      </c>
      <c r="AZ138" s="150" t="s">
        <v>343</v>
      </c>
      <c r="BA138" s="149">
        <v>17</v>
      </c>
      <c r="BB138" s="151">
        <v>1</v>
      </c>
      <c r="BC138" s="152">
        <v>1352</v>
      </c>
      <c r="BD138" s="152">
        <v>991</v>
      </c>
      <c r="BE138" s="149">
        <v>0.73299999999999998</v>
      </c>
      <c r="BF138" s="152">
        <v>584</v>
      </c>
      <c r="BG138" s="152">
        <v>356</v>
      </c>
      <c r="BH138" s="152">
        <v>940</v>
      </c>
      <c r="BI138" s="153">
        <v>0.379</v>
      </c>
      <c r="BJ138" s="153">
        <v>0.42799999999999999</v>
      </c>
      <c r="BK138" s="154">
        <v>0.20899999999999999</v>
      </c>
      <c r="BL138" s="154">
        <v>0.106</v>
      </c>
      <c r="BM138" s="154">
        <v>7.4999999999999997E-2</v>
      </c>
      <c r="BN138" s="154">
        <v>0.35199999999999998</v>
      </c>
      <c r="DU138" s="4"/>
      <c r="DZ138" s="196"/>
      <c r="EA138" s="196"/>
      <c r="EB138" s="196"/>
      <c r="EC138" s="196"/>
      <c r="ED138" s="196"/>
      <c r="EE138" s="196"/>
    </row>
    <row r="139" spans="30:135" ht="13" x14ac:dyDescent="0.15">
      <c r="AD139" s="144">
        <f t="shared" si="97"/>
        <v>76.777777777777786</v>
      </c>
      <c r="AE139" s="144">
        <f t="shared" si="98"/>
        <v>86.396526772793052</v>
      </c>
      <c r="AF139" s="149">
        <v>58</v>
      </c>
      <c r="AG139" s="150" t="s">
        <v>247</v>
      </c>
      <c r="AH139" s="149">
        <v>18</v>
      </c>
      <c r="AI139" s="151">
        <v>1</v>
      </c>
      <c r="AJ139" s="152">
        <v>1382</v>
      </c>
      <c r="AK139" s="152">
        <v>1194</v>
      </c>
      <c r="AL139" s="149">
        <v>0.86399999999999999</v>
      </c>
      <c r="AM139" s="152">
        <v>614</v>
      </c>
      <c r="AN139" s="152">
        <v>450</v>
      </c>
      <c r="AO139" s="152">
        <v>1064</v>
      </c>
      <c r="AP139" s="153">
        <v>0.42299999999999999</v>
      </c>
      <c r="AQ139" s="153">
        <v>0.48599999999999999</v>
      </c>
      <c r="AR139" s="154">
        <v>0.16200000000000001</v>
      </c>
      <c r="AS139" s="155">
        <v>0.09</v>
      </c>
      <c r="AT139" s="154">
        <v>7.1999999999999995E-2</v>
      </c>
      <c r="AU139" s="154">
        <v>0.38900000000000001</v>
      </c>
      <c r="AW139" s="196"/>
      <c r="AX139" s="144">
        <f t="shared" si="99"/>
        <v>73.337902673063738</v>
      </c>
      <c r="AY139" s="149">
        <v>58</v>
      </c>
      <c r="AZ139" s="150" t="s">
        <v>349</v>
      </c>
      <c r="BA139" s="149">
        <v>18</v>
      </c>
      <c r="BB139" s="151">
        <v>1</v>
      </c>
      <c r="BC139" s="152">
        <v>1459</v>
      </c>
      <c r="BD139" s="152">
        <v>1070</v>
      </c>
      <c r="BE139" s="149">
        <v>0.73299999999999998</v>
      </c>
      <c r="BF139" s="152">
        <v>534</v>
      </c>
      <c r="BG139" s="152">
        <v>370</v>
      </c>
      <c r="BH139" s="152">
        <v>904</v>
      </c>
      <c r="BI139" s="153">
        <v>0.40899999999999997</v>
      </c>
      <c r="BJ139" s="153">
        <v>0.45800000000000002</v>
      </c>
      <c r="BK139" s="154">
        <v>0.27300000000000002</v>
      </c>
      <c r="BL139" s="154">
        <v>0.125</v>
      </c>
      <c r="BM139" s="154">
        <v>9.2999999999999999E-2</v>
      </c>
      <c r="BN139" s="154">
        <v>0.34899999999999998</v>
      </c>
      <c r="DU139" s="4"/>
      <c r="DZ139" s="196"/>
      <c r="EA139" s="196"/>
      <c r="EB139" s="196"/>
      <c r="EC139" s="196"/>
      <c r="ED139" s="196"/>
      <c r="EE139" s="196"/>
    </row>
    <row r="140" spans="30:135" ht="13" x14ac:dyDescent="0.15">
      <c r="AD140" s="144">
        <f t="shared" si="97"/>
        <v>83.695652173913047</v>
      </c>
      <c r="AE140" s="144">
        <f t="shared" si="98"/>
        <v>86.389610389610397</v>
      </c>
      <c r="AF140" s="149">
        <v>59</v>
      </c>
      <c r="AG140" s="150" t="s">
        <v>350</v>
      </c>
      <c r="AH140" s="149">
        <v>23</v>
      </c>
      <c r="AI140" s="151">
        <v>1</v>
      </c>
      <c r="AJ140" s="152">
        <v>1925</v>
      </c>
      <c r="AK140" s="152">
        <v>1663</v>
      </c>
      <c r="AL140" s="149">
        <v>0.86399999999999999</v>
      </c>
      <c r="AM140" s="152">
        <v>853</v>
      </c>
      <c r="AN140" s="152">
        <v>630</v>
      </c>
      <c r="AO140" s="152">
        <v>1483</v>
      </c>
      <c r="AP140" s="153">
        <v>0.42499999999999999</v>
      </c>
      <c r="AQ140" s="153">
        <v>0.48199999999999998</v>
      </c>
      <c r="AR140" s="154">
        <v>0.156</v>
      </c>
      <c r="AS140" s="154">
        <v>9.2999999999999999E-2</v>
      </c>
      <c r="AT140" s="154">
        <v>7.3999999999999996E-2</v>
      </c>
      <c r="AU140" s="154">
        <v>0.39600000000000002</v>
      </c>
      <c r="AW140" s="196"/>
      <c r="AX140" s="144">
        <f t="shared" si="99"/>
        <v>73.400852878464818</v>
      </c>
      <c r="AY140" s="149">
        <v>59</v>
      </c>
      <c r="AZ140" s="150" t="s">
        <v>280</v>
      </c>
      <c r="BA140" s="149">
        <v>23</v>
      </c>
      <c r="BB140" s="151">
        <v>1</v>
      </c>
      <c r="BC140" s="152">
        <v>1876</v>
      </c>
      <c r="BD140" s="152">
        <v>1377</v>
      </c>
      <c r="BE140" s="149">
        <v>0.73399999999999999</v>
      </c>
      <c r="BF140" s="152">
        <v>859</v>
      </c>
      <c r="BG140" s="152">
        <v>519</v>
      </c>
      <c r="BH140" s="152">
        <v>1378</v>
      </c>
      <c r="BI140" s="153">
        <v>0.377</v>
      </c>
      <c r="BJ140" s="153">
        <v>0.433</v>
      </c>
      <c r="BK140" s="154">
        <v>0.19900000000000001</v>
      </c>
      <c r="BL140" s="154">
        <v>7.9000000000000001E-2</v>
      </c>
      <c r="BM140" s="154">
        <v>6.7000000000000004E-2</v>
      </c>
      <c r="BN140" s="154">
        <v>0.33500000000000002</v>
      </c>
      <c r="DU140" s="4"/>
      <c r="DZ140" s="196"/>
      <c r="EA140" s="196"/>
      <c r="EB140" s="196"/>
      <c r="EC140" s="196"/>
      <c r="ED140" s="196"/>
      <c r="EE140" s="196"/>
    </row>
    <row r="141" spans="30:135" ht="13" x14ac:dyDescent="0.15">
      <c r="AD141" s="144">
        <f t="shared" si="97"/>
        <v>82</v>
      </c>
      <c r="AE141" s="144">
        <f t="shared" si="98"/>
        <v>86.30820399113081</v>
      </c>
      <c r="AF141" s="149">
        <v>60</v>
      </c>
      <c r="AG141" s="150" t="s">
        <v>351</v>
      </c>
      <c r="AH141" s="149">
        <v>22</v>
      </c>
      <c r="AI141" s="151">
        <v>1</v>
      </c>
      <c r="AJ141" s="152">
        <v>1804</v>
      </c>
      <c r="AK141" s="152">
        <v>1557</v>
      </c>
      <c r="AL141" s="149">
        <v>0.86299999999999999</v>
      </c>
      <c r="AM141" s="152">
        <v>749</v>
      </c>
      <c r="AN141" s="152">
        <v>559</v>
      </c>
      <c r="AO141" s="152">
        <v>1308</v>
      </c>
      <c r="AP141" s="153">
        <v>0.42699999999999999</v>
      </c>
      <c r="AQ141" s="153">
        <v>0.50600000000000001</v>
      </c>
      <c r="AR141" s="154">
        <v>0.189</v>
      </c>
      <c r="AS141" s="154">
        <v>0.10299999999999999</v>
      </c>
      <c r="AT141" s="154">
        <v>7.3999999999999996E-2</v>
      </c>
      <c r="AU141" s="154">
        <v>0.38600000000000001</v>
      </c>
      <c r="AW141" s="196"/>
      <c r="AX141" s="144">
        <f t="shared" si="99"/>
        <v>73.425605536332185</v>
      </c>
      <c r="AY141" s="149">
        <v>60</v>
      </c>
      <c r="AZ141" s="150" t="s">
        <v>352</v>
      </c>
      <c r="BA141" s="149">
        <v>17</v>
      </c>
      <c r="BB141" s="151">
        <v>1</v>
      </c>
      <c r="BC141" s="152">
        <v>1445</v>
      </c>
      <c r="BD141" s="152">
        <v>1061</v>
      </c>
      <c r="BE141" s="149">
        <v>0.73399999999999999</v>
      </c>
      <c r="BF141" s="152">
        <v>570</v>
      </c>
      <c r="BG141" s="152">
        <v>362</v>
      </c>
      <c r="BH141" s="152">
        <v>932</v>
      </c>
      <c r="BI141" s="153">
        <v>0.38800000000000001</v>
      </c>
      <c r="BJ141" s="153">
        <v>0.43099999999999999</v>
      </c>
      <c r="BK141" s="154">
        <v>0.222</v>
      </c>
      <c r="BL141" s="154">
        <v>0.151</v>
      </c>
      <c r="BM141" s="154">
        <v>0.11700000000000001</v>
      </c>
      <c r="BN141" s="154">
        <v>0.36199999999999999</v>
      </c>
      <c r="DU141" s="4"/>
      <c r="DZ141" s="196"/>
      <c r="EA141" s="196"/>
      <c r="EB141" s="196"/>
      <c r="EC141" s="196"/>
      <c r="ED141" s="196"/>
      <c r="EE141" s="196"/>
    </row>
    <row r="142" spans="30:135" ht="13" x14ac:dyDescent="0.15">
      <c r="AD142" s="144">
        <f t="shared" si="97"/>
        <v>77.565217391304344</v>
      </c>
      <c r="AE142" s="144">
        <f t="shared" si="98"/>
        <v>86.32286995515696</v>
      </c>
      <c r="AF142" s="149">
        <v>61</v>
      </c>
      <c r="AG142" s="150" t="s">
        <v>353</v>
      </c>
      <c r="AH142" s="149">
        <v>23</v>
      </c>
      <c r="AI142" s="151">
        <v>1</v>
      </c>
      <c r="AJ142" s="152">
        <v>1784</v>
      </c>
      <c r="AK142" s="152">
        <v>1540</v>
      </c>
      <c r="AL142" s="149">
        <v>0.86299999999999999</v>
      </c>
      <c r="AM142" s="152">
        <v>744</v>
      </c>
      <c r="AN142" s="152">
        <v>550</v>
      </c>
      <c r="AO142" s="152">
        <v>1294</v>
      </c>
      <c r="AP142" s="153">
        <v>0.42499999999999999</v>
      </c>
      <c r="AQ142" s="153">
        <v>0.49399999999999999</v>
      </c>
      <c r="AR142" s="154">
        <v>0.187</v>
      </c>
      <c r="AS142" s="154">
        <v>0.107</v>
      </c>
      <c r="AT142" s="154">
        <v>7.4999999999999997E-2</v>
      </c>
      <c r="AU142" s="155">
        <v>0.39</v>
      </c>
      <c r="AW142" s="196"/>
      <c r="AX142" s="144">
        <f t="shared" si="99"/>
        <v>73.492217898832692</v>
      </c>
      <c r="AY142" s="149">
        <v>61</v>
      </c>
      <c r="AZ142" s="150" t="s">
        <v>354</v>
      </c>
      <c r="BA142" s="149">
        <v>24</v>
      </c>
      <c r="BB142" s="151">
        <v>1</v>
      </c>
      <c r="BC142" s="152">
        <v>2056</v>
      </c>
      <c r="BD142" s="152">
        <v>1511</v>
      </c>
      <c r="BE142" s="149">
        <v>0.73499999999999999</v>
      </c>
      <c r="BF142" s="152">
        <v>927</v>
      </c>
      <c r="BG142" s="152">
        <v>549</v>
      </c>
      <c r="BH142" s="152">
        <v>1476</v>
      </c>
      <c r="BI142" s="153">
        <v>0.372</v>
      </c>
      <c r="BJ142" s="153">
        <v>0.41799999999999998</v>
      </c>
      <c r="BK142" s="154">
        <v>0.19400000000000001</v>
      </c>
      <c r="BL142" s="154">
        <v>0.106</v>
      </c>
      <c r="BM142" s="154">
        <v>8.7999999999999995E-2</v>
      </c>
      <c r="BN142" s="154">
        <v>0.34499999999999997</v>
      </c>
      <c r="DU142" s="4"/>
      <c r="DZ142" s="196"/>
      <c r="EA142" s="196"/>
      <c r="EB142" s="196"/>
      <c r="EC142" s="196"/>
      <c r="ED142" s="196"/>
      <c r="EE142" s="196"/>
    </row>
    <row r="143" spans="30:135" ht="13" x14ac:dyDescent="0.15">
      <c r="AD143" s="144">
        <f t="shared" si="97"/>
        <v>84.166666666666657</v>
      </c>
      <c r="AE143" s="144">
        <f t="shared" si="98"/>
        <v>86.089108910891085</v>
      </c>
      <c r="AF143" s="149">
        <v>62</v>
      </c>
      <c r="AG143" s="150" t="s">
        <v>355</v>
      </c>
      <c r="AH143" s="149">
        <v>24</v>
      </c>
      <c r="AI143" s="151">
        <v>1</v>
      </c>
      <c r="AJ143" s="152">
        <v>2020</v>
      </c>
      <c r="AK143" s="152">
        <v>1739</v>
      </c>
      <c r="AL143" s="149">
        <v>0.86099999999999999</v>
      </c>
      <c r="AM143" s="152">
        <v>835</v>
      </c>
      <c r="AN143" s="152">
        <v>662</v>
      </c>
      <c r="AO143" s="152">
        <v>1497</v>
      </c>
      <c r="AP143" s="153">
        <v>0.442</v>
      </c>
      <c r="AQ143" s="153">
        <v>0.499</v>
      </c>
      <c r="AR143" s="154">
        <v>0.17799999999999999</v>
      </c>
      <c r="AS143" s="154">
        <v>0.10100000000000001</v>
      </c>
      <c r="AT143" s="154">
        <v>7.5999999999999998E-2</v>
      </c>
      <c r="AU143" s="154">
        <v>0.39800000000000002</v>
      </c>
      <c r="AW143" s="196"/>
      <c r="AX143" s="144">
        <f t="shared" si="99"/>
        <v>73.452380952380963</v>
      </c>
      <c r="AY143" s="149">
        <v>62</v>
      </c>
      <c r="AZ143" s="150" t="s">
        <v>356</v>
      </c>
      <c r="BA143" s="149">
        <v>20</v>
      </c>
      <c r="BB143" s="151">
        <v>1</v>
      </c>
      <c r="BC143" s="152">
        <v>1680</v>
      </c>
      <c r="BD143" s="152">
        <v>1234</v>
      </c>
      <c r="BE143" s="149">
        <v>0.73499999999999999</v>
      </c>
      <c r="BF143" s="152">
        <v>815</v>
      </c>
      <c r="BG143" s="152">
        <v>452</v>
      </c>
      <c r="BH143" s="152">
        <v>1267</v>
      </c>
      <c r="BI143" s="153">
        <v>0.35699999999999998</v>
      </c>
      <c r="BJ143" s="153">
        <v>0.40500000000000003</v>
      </c>
      <c r="BK143" s="154">
        <v>0.16600000000000001</v>
      </c>
      <c r="BL143" s="154">
        <v>9.2999999999999999E-2</v>
      </c>
      <c r="BM143" s="154">
        <v>7.5999999999999998E-2</v>
      </c>
      <c r="BN143" s="154">
        <v>0.34300000000000003</v>
      </c>
      <c r="DU143" s="4"/>
      <c r="DZ143" s="196"/>
      <c r="EA143" s="196"/>
      <c r="EB143" s="196"/>
      <c r="EC143" s="196"/>
      <c r="ED143" s="196"/>
      <c r="EE143" s="196"/>
    </row>
    <row r="144" spans="30:135" ht="13" x14ac:dyDescent="0.15">
      <c r="AD144" s="144">
        <f t="shared" si="97"/>
        <v>85.761904761904759</v>
      </c>
      <c r="AE144" s="144">
        <f t="shared" si="98"/>
        <v>86.063298167684621</v>
      </c>
      <c r="AF144" s="149">
        <v>63</v>
      </c>
      <c r="AG144" s="150" t="s">
        <v>357</v>
      </c>
      <c r="AH144" s="149">
        <v>21</v>
      </c>
      <c r="AI144" s="151">
        <v>1</v>
      </c>
      <c r="AJ144" s="152">
        <v>1801</v>
      </c>
      <c r="AK144" s="152">
        <v>1550</v>
      </c>
      <c r="AL144" s="149">
        <v>0.86099999999999999</v>
      </c>
      <c r="AM144" s="152">
        <v>832</v>
      </c>
      <c r="AN144" s="152">
        <v>535</v>
      </c>
      <c r="AO144" s="152">
        <v>1367</v>
      </c>
      <c r="AP144" s="153">
        <v>0.39100000000000001</v>
      </c>
      <c r="AQ144" s="151">
        <v>0.46</v>
      </c>
      <c r="AR144" s="154">
        <v>0.128</v>
      </c>
      <c r="AS144" s="154">
        <v>0.13500000000000001</v>
      </c>
      <c r="AT144" s="154">
        <v>9.9000000000000005E-2</v>
      </c>
      <c r="AU144" s="154">
        <v>0.39900000000000002</v>
      </c>
      <c r="AW144" s="196"/>
      <c r="AX144" s="144">
        <f t="shared" si="99"/>
        <v>73.531269740998113</v>
      </c>
      <c r="AY144" s="149">
        <v>63</v>
      </c>
      <c r="AZ144" s="150" t="s">
        <v>358</v>
      </c>
      <c r="BA144" s="149">
        <v>20</v>
      </c>
      <c r="BB144" s="151">
        <v>1</v>
      </c>
      <c r="BC144" s="152">
        <v>1583</v>
      </c>
      <c r="BD144" s="152">
        <v>1164</v>
      </c>
      <c r="BE144" s="149">
        <v>0.73499999999999999</v>
      </c>
      <c r="BF144" s="152">
        <v>710</v>
      </c>
      <c r="BG144" s="152">
        <v>425</v>
      </c>
      <c r="BH144" s="152">
        <v>1135</v>
      </c>
      <c r="BI144" s="153">
        <v>0.374</v>
      </c>
      <c r="BJ144" s="153">
        <v>0.432</v>
      </c>
      <c r="BK144" s="154">
        <v>0.21099999999999999</v>
      </c>
      <c r="BL144" s="154">
        <v>8.7999999999999995E-2</v>
      </c>
      <c r="BM144" s="154">
        <v>7.0999999999999994E-2</v>
      </c>
      <c r="BN144" s="154">
        <v>0.33300000000000002</v>
      </c>
      <c r="DU144" s="4"/>
      <c r="DZ144" s="196"/>
      <c r="EA144" s="196"/>
      <c r="EB144" s="196"/>
      <c r="EC144" s="196"/>
      <c r="ED144" s="196"/>
      <c r="EE144" s="196"/>
    </row>
    <row r="145" spans="30:135" ht="13" x14ac:dyDescent="0.15">
      <c r="AD145" s="144">
        <f t="shared" si="97"/>
        <v>84.181818181818187</v>
      </c>
      <c r="AE145" s="144">
        <f t="shared" si="98"/>
        <v>86.069114470842337</v>
      </c>
      <c r="AF145" s="149">
        <v>64</v>
      </c>
      <c r="AG145" s="150" t="s">
        <v>359</v>
      </c>
      <c r="AH145" s="149">
        <v>22</v>
      </c>
      <c r="AI145" s="151">
        <v>1</v>
      </c>
      <c r="AJ145" s="152">
        <v>1852</v>
      </c>
      <c r="AK145" s="152">
        <v>1594</v>
      </c>
      <c r="AL145" s="149">
        <v>0.86099999999999999</v>
      </c>
      <c r="AM145" s="152">
        <v>846</v>
      </c>
      <c r="AN145" s="152">
        <v>549</v>
      </c>
      <c r="AO145" s="152">
        <v>1395</v>
      </c>
      <c r="AP145" s="153">
        <v>0.39400000000000002</v>
      </c>
      <c r="AQ145" s="153">
        <v>0.46300000000000002</v>
      </c>
      <c r="AR145" s="154">
        <v>0.14899999999999999</v>
      </c>
      <c r="AS145" s="154">
        <v>0.114</v>
      </c>
      <c r="AT145" s="154">
        <v>8.8999999999999996E-2</v>
      </c>
      <c r="AU145" s="154">
        <v>0.39100000000000001</v>
      </c>
      <c r="AW145" s="196"/>
      <c r="AX145" s="144">
        <f t="shared" si="99"/>
        <v>73.611111111111114</v>
      </c>
      <c r="AY145" s="149">
        <v>64</v>
      </c>
      <c r="AZ145" s="150" t="s">
        <v>266</v>
      </c>
      <c r="BA145" s="149">
        <v>22</v>
      </c>
      <c r="BB145" s="151">
        <v>1</v>
      </c>
      <c r="BC145" s="152">
        <v>1800</v>
      </c>
      <c r="BD145" s="152">
        <v>1325</v>
      </c>
      <c r="BE145" s="149">
        <v>0.73599999999999999</v>
      </c>
      <c r="BF145" s="152">
        <v>831</v>
      </c>
      <c r="BG145" s="152">
        <v>497</v>
      </c>
      <c r="BH145" s="152">
        <v>1328</v>
      </c>
      <c r="BI145" s="153">
        <v>0.374</v>
      </c>
      <c r="BJ145" s="153">
        <v>0.41499999999999998</v>
      </c>
      <c r="BK145" s="154">
        <v>0.185</v>
      </c>
      <c r="BL145" s="154">
        <v>9.1999999999999998E-2</v>
      </c>
      <c r="BM145" s="154">
        <v>7.5999999999999998E-2</v>
      </c>
      <c r="BN145" s="154">
        <v>0.34699999999999998</v>
      </c>
      <c r="DU145" s="4"/>
      <c r="DZ145" s="196"/>
      <c r="EA145" s="196"/>
      <c r="EB145" s="196"/>
      <c r="EC145" s="196"/>
      <c r="ED145" s="196"/>
      <c r="EE145" s="196"/>
    </row>
    <row r="146" spans="30:135" ht="13" x14ac:dyDescent="0.15">
      <c r="AD146" s="144">
        <f t="shared" si="97"/>
        <v>80.045454545454533</v>
      </c>
      <c r="AE146" s="144">
        <f t="shared" si="98"/>
        <v>86.087450312322545</v>
      </c>
      <c r="AF146" s="149">
        <v>65</v>
      </c>
      <c r="AG146" s="150" t="s">
        <v>360</v>
      </c>
      <c r="AH146" s="149">
        <v>22</v>
      </c>
      <c r="AI146" s="151">
        <v>1</v>
      </c>
      <c r="AJ146" s="152">
        <v>1761</v>
      </c>
      <c r="AK146" s="152">
        <v>1516</v>
      </c>
      <c r="AL146" s="149">
        <v>0.86099999999999999</v>
      </c>
      <c r="AM146" s="152">
        <v>714</v>
      </c>
      <c r="AN146" s="152">
        <v>515</v>
      </c>
      <c r="AO146" s="152">
        <v>1229</v>
      </c>
      <c r="AP146" s="153">
        <v>0.41899999999999998</v>
      </c>
      <c r="AQ146" s="153">
        <v>0.48599999999999999</v>
      </c>
      <c r="AR146" s="154">
        <v>0.191</v>
      </c>
      <c r="AS146" s="154">
        <v>0.125</v>
      </c>
      <c r="AT146" s="154">
        <v>8.5999999999999993E-2</v>
      </c>
      <c r="AU146" s="154">
        <v>0.39400000000000002</v>
      </c>
      <c r="AW146" s="196"/>
      <c r="AX146" s="144">
        <f t="shared" si="99"/>
        <v>73.767123287671239</v>
      </c>
      <c r="AY146" s="149">
        <v>65</v>
      </c>
      <c r="AZ146" s="150" t="s">
        <v>361</v>
      </c>
      <c r="BA146" s="149">
        <v>18</v>
      </c>
      <c r="BB146" s="151">
        <v>1</v>
      </c>
      <c r="BC146" s="152">
        <v>1460</v>
      </c>
      <c r="BD146" s="152">
        <v>1077</v>
      </c>
      <c r="BE146" s="149">
        <v>0.73799999999999999</v>
      </c>
      <c r="BF146" s="152">
        <v>602</v>
      </c>
      <c r="BG146" s="152">
        <v>387</v>
      </c>
      <c r="BH146" s="152">
        <v>989</v>
      </c>
      <c r="BI146" s="153">
        <v>0.39100000000000001</v>
      </c>
      <c r="BJ146" s="153">
        <v>0.42699999999999999</v>
      </c>
      <c r="BK146" s="154">
        <v>0.21199999999999999</v>
      </c>
      <c r="BL146" s="154">
        <v>0.128</v>
      </c>
      <c r="BM146" s="155">
        <v>0.1</v>
      </c>
      <c r="BN146" s="154">
        <v>0.36199999999999999</v>
      </c>
      <c r="DU146" s="4"/>
      <c r="DZ146" s="196"/>
      <c r="EA146" s="196"/>
      <c r="EB146" s="196"/>
      <c r="EC146" s="196"/>
      <c r="ED146" s="196"/>
      <c r="EE146" s="196"/>
    </row>
    <row r="147" spans="30:135" ht="15.75" customHeight="1" x14ac:dyDescent="0.15">
      <c r="AD147" s="144">
        <f t="shared" si="97"/>
        <v>79.571428571428569</v>
      </c>
      <c r="AE147" s="144">
        <f t="shared" si="98"/>
        <v>86.056253740275281</v>
      </c>
      <c r="AF147" s="149">
        <v>66</v>
      </c>
      <c r="AG147" s="150" t="s">
        <v>362</v>
      </c>
      <c r="AH147" s="149">
        <v>21</v>
      </c>
      <c r="AI147" s="151">
        <v>1</v>
      </c>
      <c r="AJ147" s="152">
        <v>1671</v>
      </c>
      <c r="AK147" s="152">
        <v>1438</v>
      </c>
      <c r="AL147" s="149">
        <v>0.86099999999999999</v>
      </c>
      <c r="AM147" s="152">
        <v>711</v>
      </c>
      <c r="AN147" s="152">
        <v>513</v>
      </c>
      <c r="AO147" s="152">
        <v>1224</v>
      </c>
      <c r="AP147" s="153">
        <v>0.41899999999999998</v>
      </c>
      <c r="AQ147" s="153">
        <v>0.496</v>
      </c>
      <c r="AR147" s="154">
        <v>0.185</v>
      </c>
      <c r="AS147" s="154">
        <v>0.10100000000000001</v>
      </c>
      <c r="AT147" s="154">
        <v>6.9000000000000006E-2</v>
      </c>
      <c r="AU147" s="154">
        <v>0.38500000000000001</v>
      </c>
      <c r="AW147" s="196"/>
      <c r="AX147" s="144">
        <f t="shared" si="99"/>
        <v>73.789649415692821</v>
      </c>
      <c r="AY147" s="149">
        <v>66</v>
      </c>
      <c r="AZ147" s="150" t="s">
        <v>363</v>
      </c>
      <c r="BA147" s="149">
        <v>23</v>
      </c>
      <c r="BB147" s="151">
        <v>1</v>
      </c>
      <c r="BC147" s="152">
        <v>1797</v>
      </c>
      <c r="BD147" s="152">
        <v>1326</v>
      </c>
      <c r="BE147" s="149">
        <v>0.73799999999999999</v>
      </c>
      <c r="BF147" s="152">
        <v>832</v>
      </c>
      <c r="BG147" s="152">
        <v>483</v>
      </c>
      <c r="BH147" s="152">
        <v>1315</v>
      </c>
      <c r="BI147" s="153">
        <v>0.36699999999999999</v>
      </c>
      <c r="BJ147" s="153">
        <v>0.40600000000000003</v>
      </c>
      <c r="BK147" s="154">
        <v>0.18099999999999999</v>
      </c>
      <c r="BL147" s="154">
        <v>0.109</v>
      </c>
      <c r="BM147" s="154">
        <v>9.0999999999999998E-2</v>
      </c>
      <c r="BN147" s="154">
        <v>0.34899999999999998</v>
      </c>
      <c r="DU147" s="4"/>
      <c r="DZ147" s="196"/>
      <c r="EA147" s="196"/>
      <c r="EB147" s="196"/>
      <c r="EC147" s="196"/>
      <c r="ED147" s="196"/>
      <c r="EE147" s="196"/>
    </row>
    <row r="148" spans="30:135" ht="13" x14ac:dyDescent="0.15">
      <c r="AD148" s="144">
        <f t="shared" si="97"/>
        <v>87.15789473684211</v>
      </c>
      <c r="AE148" s="144">
        <f t="shared" si="98"/>
        <v>85.869565217391312</v>
      </c>
      <c r="AF148" s="149">
        <v>67</v>
      </c>
      <c r="AG148" s="150" t="s">
        <v>364</v>
      </c>
      <c r="AH148" s="149">
        <v>19</v>
      </c>
      <c r="AI148" s="151">
        <v>1</v>
      </c>
      <c r="AJ148" s="152">
        <v>1656</v>
      </c>
      <c r="AK148" s="152">
        <v>1422</v>
      </c>
      <c r="AL148" s="149">
        <v>0.85899999999999999</v>
      </c>
      <c r="AM148" s="152">
        <v>700</v>
      </c>
      <c r="AN148" s="152">
        <v>494</v>
      </c>
      <c r="AO148" s="152">
        <v>1194</v>
      </c>
      <c r="AP148" s="153">
        <v>0.41399999999999998</v>
      </c>
      <c r="AQ148" s="153">
        <v>0.45300000000000001</v>
      </c>
      <c r="AR148" s="154">
        <v>0.155</v>
      </c>
      <c r="AS148" s="154">
        <v>0.14899999999999999</v>
      </c>
      <c r="AT148" s="154">
        <v>0.115</v>
      </c>
      <c r="AU148" s="154">
        <v>0.41599999999999998</v>
      </c>
      <c r="AW148" s="196"/>
      <c r="AX148" s="144">
        <f t="shared" si="99"/>
        <v>73.81703470031546</v>
      </c>
      <c r="AY148" s="149">
        <v>67</v>
      </c>
      <c r="AZ148" s="150" t="s">
        <v>365</v>
      </c>
      <c r="BA148" s="149">
        <v>22</v>
      </c>
      <c r="BB148" s="151">
        <v>1</v>
      </c>
      <c r="BC148" s="152">
        <v>1902</v>
      </c>
      <c r="BD148" s="152">
        <v>1404</v>
      </c>
      <c r="BE148" s="149">
        <v>0.73799999999999999</v>
      </c>
      <c r="BF148" s="152">
        <v>711</v>
      </c>
      <c r="BG148" s="152">
        <v>474</v>
      </c>
      <c r="BH148" s="152">
        <v>1185</v>
      </c>
      <c r="BI148" s="151">
        <v>0.4</v>
      </c>
      <c r="BJ148" s="153">
        <v>0.45600000000000002</v>
      </c>
      <c r="BK148" s="155">
        <v>0.26</v>
      </c>
      <c r="BL148" s="154">
        <v>0.13700000000000001</v>
      </c>
      <c r="BM148" s="154">
        <v>9.7000000000000003E-2</v>
      </c>
      <c r="BN148" s="154">
        <v>0.35099999999999998</v>
      </c>
      <c r="DU148" s="4"/>
      <c r="DZ148" s="196"/>
      <c r="EA148" s="196"/>
      <c r="EB148" s="196"/>
      <c r="EC148" s="196"/>
      <c r="ED148" s="196"/>
      <c r="EE148" s="196"/>
    </row>
    <row r="149" spans="30:135" ht="13" x14ac:dyDescent="0.15">
      <c r="AD149" s="144">
        <f t="shared" si="97"/>
        <v>83.13636363636364</v>
      </c>
      <c r="AE149" s="144">
        <f t="shared" si="98"/>
        <v>85.94860579551667</v>
      </c>
      <c r="AF149" s="149">
        <v>68</v>
      </c>
      <c r="AG149" s="150" t="s">
        <v>366</v>
      </c>
      <c r="AH149" s="149">
        <v>22</v>
      </c>
      <c r="AI149" s="151">
        <v>1</v>
      </c>
      <c r="AJ149" s="152">
        <v>1829</v>
      </c>
      <c r="AK149" s="152">
        <v>1572</v>
      </c>
      <c r="AL149" s="149">
        <v>0.85899999999999999</v>
      </c>
      <c r="AM149" s="152">
        <v>793</v>
      </c>
      <c r="AN149" s="152">
        <v>517</v>
      </c>
      <c r="AO149" s="152">
        <v>1310</v>
      </c>
      <c r="AP149" s="153">
        <v>0.39500000000000002</v>
      </c>
      <c r="AQ149" s="153">
        <v>0.47099999999999997</v>
      </c>
      <c r="AR149" s="154">
        <v>0.17699999999999999</v>
      </c>
      <c r="AS149" s="155">
        <v>0.13</v>
      </c>
      <c r="AT149" s="154">
        <v>0.106</v>
      </c>
      <c r="AU149" s="154">
        <v>0.38200000000000001</v>
      </c>
      <c r="AW149" s="196"/>
      <c r="AX149" s="144">
        <f t="shared" si="99"/>
        <v>73.796192609182526</v>
      </c>
      <c r="AY149" s="149">
        <v>68</v>
      </c>
      <c r="AZ149" s="150" t="s">
        <v>289</v>
      </c>
      <c r="BA149" s="149">
        <v>24</v>
      </c>
      <c r="BB149" s="151">
        <v>1</v>
      </c>
      <c r="BC149" s="152">
        <v>1786</v>
      </c>
      <c r="BD149" s="152">
        <v>1318</v>
      </c>
      <c r="BE149" s="149">
        <v>0.73799999999999999</v>
      </c>
      <c r="BF149" s="152">
        <v>790</v>
      </c>
      <c r="BG149" s="152">
        <v>464</v>
      </c>
      <c r="BH149" s="152">
        <v>1254</v>
      </c>
      <c r="BI149" s="151">
        <v>0.37</v>
      </c>
      <c r="BJ149" s="153">
        <v>0.41899999999999998</v>
      </c>
      <c r="BK149" s="154">
        <v>0.19900000000000001</v>
      </c>
      <c r="BL149" s="154">
        <v>0.115</v>
      </c>
      <c r="BM149" s="154">
        <v>9.2999999999999999E-2</v>
      </c>
      <c r="BN149" s="154">
        <v>0.34799999999999998</v>
      </c>
      <c r="DU149" s="4"/>
      <c r="DZ149" s="196"/>
      <c r="EA149" s="196"/>
      <c r="EB149" s="196"/>
      <c r="EC149" s="196"/>
      <c r="ED149" s="196"/>
      <c r="EE149" s="196"/>
    </row>
    <row r="150" spans="30:135" ht="13" x14ac:dyDescent="0.15">
      <c r="AD150" s="144">
        <f t="shared" si="97"/>
        <v>84.590909090909093</v>
      </c>
      <c r="AE150" s="144">
        <f t="shared" si="98"/>
        <v>85.867813003761412</v>
      </c>
      <c r="AF150" s="149">
        <v>69</v>
      </c>
      <c r="AG150" s="150" t="s">
        <v>367</v>
      </c>
      <c r="AH150" s="149">
        <v>22</v>
      </c>
      <c r="AI150" s="151">
        <v>1</v>
      </c>
      <c r="AJ150" s="152">
        <v>1861</v>
      </c>
      <c r="AK150" s="152">
        <v>1598</v>
      </c>
      <c r="AL150" s="149">
        <v>0.85899999999999999</v>
      </c>
      <c r="AM150" s="152">
        <v>748</v>
      </c>
      <c r="AN150" s="152">
        <v>637</v>
      </c>
      <c r="AO150" s="152">
        <v>1385</v>
      </c>
      <c r="AP150" s="151">
        <v>0.46</v>
      </c>
      <c r="AQ150" s="153">
        <v>0.49399999999999999</v>
      </c>
      <c r="AR150" s="154">
        <v>0.17899999999999999</v>
      </c>
      <c r="AS150" s="154">
        <v>9.7000000000000003E-2</v>
      </c>
      <c r="AT150" s="154">
        <v>8.1000000000000003E-2</v>
      </c>
      <c r="AU150" s="155">
        <v>0.41</v>
      </c>
      <c r="AW150" s="196"/>
      <c r="AX150" s="144">
        <f t="shared" si="99"/>
        <v>73.893521488133416</v>
      </c>
      <c r="AY150" s="149">
        <v>69</v>
      </c>
      <c r="AZ150" s="150" t="s">
        <v>368</v>
      </c>
      <c r="BA150" s="149">
        <v>20</v>
      </c>
      <c r="BB150" s="151">
        <v>1</v>
      </c>
      <c r="BC150" s="152">
        <v>1559</v>
      </c>
      <c r="BD150" s="152">
        <v>1152</v>
      </c>
      <c r="BE150" s="149">
        <v>0.73899999999999999</v>
      </c>
      <c r="BF150" s="152">
        <v>575</v>
      </c>
      <c r="BG150" s="152">
        <v>440</v>
      </c>
      <c r="BH150" s="152">
        <v>1015</v>
      </c>
      <c r="BI150" s="153">
        <v>0.433</v>
      </c>
      <c r="BJ150" s="153">
        <v>0.46400000000000002</v>
      </c>
      <c r="BK150" s="154">
        <v>0.25800000000000001</v>
      </c>
      <c r="BL150" s="154">
        <v>0.11899999999999999</v>
      </c>
      <c r="BM150" s="154">
        <v>9.4E-2</v>
      </c>
      <c r="BN150" s="154">
        <v>0.36099999999999999</v>
      </c>
      <c r="DU150" s="4"/>
      <c r="DZ150" s="196"/>
      <c r="EA150" s="196"/>
      <c r="EB150" s="196"/>
      <c r="EC150" s="196"/>
      <c r="ED150" s="196"/>
      <c r="EE150" s="196"/>
    </row>
    <row r="151" spans="30:135" ht="13" x14ac:dyDescent="0.15">
      <c r="AD151" s="144">
        <f t="shared" si="97"/>
        <v>81.199999999999989</v>
      </c>
      <c r="AE151" s="144">
        <f t="shared" si="98"/>
        <v>85.911330049261082</v>
      </c>
      <c r="AF151" s="149">
        <v>70</v>
      </c>
      <c r="AG151" s="150" t="s">
        <v>369</v>
      </c>
      <c r="AH151" s="149">
        <v>25</v>
      </c>
      <c r="AI151" s="151">
        <v>1</v>
      </c>
      <c r="AJ151" s="152">
        <v>2030</v>
      </c>
      <c r="AK151" s="152">
        <v>1744</v>
      </c>
      <c r="AL151" s="149">
        <v>0.85899999999999999</v>
      </c>
      <c r="AM151" s="152">
        <v>858</v>
      </c>
      <c r="AN151" s="152">
        <v>596</v>
      </c>
      <c r="AO151" s="152">
        <v>1454</v>
      </c>
      <c r="AP151" s="151">
        <v>0.41</v>
      </c>
      <c r="AQ151" s="153">
        <v>0.48399999999999999</v>
      </c>
      <c r="AR151" s="154">
        <v>0.18099999999999999</v>
      </c>
      <c r="AS151" s="154">
        <v>0.115</v>
      </c>
      <c r="AT151" s="154">
        <v>8.7999999999999995E-2</v>
      </c>
      <c r="AU151" s="154">
        <v>0.39200000000000002</v>
      </c>
      <c r="AW151" s="196"/>
      <c r="AX151" s="144">
        <f t="shared" si="99"/>
        <v>73.972602739726028</v>
      </c>
      <c r="AY151" s="149">
        <v>70</v>
      </c>
      <c r="AZ151" s="150" t="s">
        <v>370</v>
      </c>
      <c r="BA151" s="149">
        <v>4</v>
      </c>
      <c r="BB151" s="151">
        <v>1</v>
      </c>
      <c r="BC151" s="152">
        <v>365</v>
      </c>
      <c r="BD151" s="152">
        <v>270</v>
      </c>
      <c r="BE151" s="149">
        <v>0.74</v>
      </c>
      <c r="BF151" s="152">
        <v>163</v>
      </c>
      <c r="BG151" s="152">
        <v>100</v>
      </c>
      <c r="BH151" s="152">
        <v>263</v>
      </c>
      <c r="BI151" s="151">
        <v>0.38</v>
      </c>
      <c r="BJ151" s="153">
        <v>0.42199999999999999</v>
      </c>
      <c r="BK151" s="154">
        <v>0.192</v>
      </c>
      <c r="BL151" s="154">
        <v>0.10100000000000001</v>
      </c>
      <c r="BM151" s="154">
        <v>7.3999999999999996E-2</v>
      </c>
      <c r="BN151" s="154">
        <v>0.35099999999999998</v>
      </c>
      <c r="DU151" s="4"/>
      <c r="DZ151" s="196"/>
      <c r="EA151" s="196"/>
      <c r="EB151" s="196"/>
      <c r="EC151" s="196"/>
      <c r="ED151" s="196"/>
      <c r="EE151" s="196"/>
    </row>
    <row r="152" spans="30:135" ht="13" x14ac:dyDescent="0.15">
      <c r="AD152" s="144">
        <f t="shared" si="97"/>
        <v>85.708333333333329</v>
      </c>
      <c r="AE152" s="144">
        <f t="shared" si="98"/>
        <v>85.804569761789011</v>
      </c>
      <c r="AF152" s="149">
        <v>71</v>
      </c>
      <c r="AG152" s="150" t="s">
        <v>371</v>
      </c>
      <c r="AH152" s="149">
        <v>24</v>
      </c>
      <c r="AI152" s="151">
        <v>1</v>
      </c>
      <c r="AJ152" s="152">
        <v>2057</v>
      </c>
      <c r="AK152" s="152">
        <v>1765</v>
      </c>
      <c r="AL152" s="149">
        <v>0.85799999999999998</v>
      </c>
      <c r="AM152" s="152">
        <v>788</v>
      </c>
      <c r="AN152" s="152">
        <v>610</v>
      </c>
      <c r="AO152" s="152">
        <v>1398</v>
      </c>
      <c r="AP152" s="153">
        <v>0.436</v>
      </c>
      <c r="AQ152" s="153">
        <v>0.48399999999999999</v>
      </c>
      <c r="AR152" s="154">
        <v>0.193</v>
      </c>
      <c r="AS152" s="154">
        <v>0.156</v>
      </c>
      <c r="AT152" s="154">
        <v>0.11600000000000001</v>
      </c>
      <c r="AU152" s="154">
        <v>0.41099999999999998</v>
      </c>
      <c r="AW152" s="196"/>
      <c r="AX152" s="144">
        <f t="shared" si="99"/>
        <v>74.04148334380892</v>
      </c>
      <c r="AY152" s="149">
        <v>71</v>
      </c>
      <c r="AZ152" s="150" t="s">
        <v>244</v>
      </c>
      <c r="BA152" s="149">
        <v>19</v>
      </c>
      <c r="BB152" s="151">
        <v>1</v>
      </c>
      <c r="BC152" s="152">
        <v>1591</v>
      </c>
      <c r="BD152" s="152">
        <v>1178</v>
      </c>
      <c r="BE152" s="149">
        <v>0.74</v>
      </c>
      <c r="BF152" s="152">
        <v>801</v>
      </c>
      <c r="BG152" s="152">
        <v>438</v>
      </c>
      <c r="BH152" s="152">
        <v>1239</v>
      </c>
      <c r="BI152" s="153">
        <v>0.35399999999999998</v>
      </c>
      <c r="BJ152" s="153">
        <v>0.41199999999999998</v>
      </c>
      <c r="BK152" s="154">
        <v>0.157</v>
      </c>
      <c r="BL152" s="154">
        <v>8.3000000000000004E-2</v>
      </c>
      <c r="BM152" s="154">
        <v>6.9000000000000006E-2</v>
      </c>
      <c r="BN152" s="154">
        <v>0.33100000000000002</v>
      </c>
      <c r="DU152" s="4"/>
      <c r="DZ152" s="196"/>
      <c r="EA152" s="196"/>
      <c r="EB152" s="196"/>
      <c r="EC152" s="196"/>
      <c r="ED152" s="196"/>
      <c r="EE152" s="196"/>
    </row>
    <row r="153" spans="30:135" ht="13" x14ac:dyDescent="0.15">
      <c r="AD153" s="144">
        <f t="shared" si="97"/>
        <v>84.6111111111111</v>
      </c>
      <c r="AE153" s="144">
        <f t="shared" si="98"/>
        <v>85.75180564674983</v>
      </c>
      <c r="AF153" s="149">
        <v>72</v>
      </c>
      <c r="AG153" s="150" t="s">
        <v>372</v>
      </c>
      <c r="AH153" s="149">
        <v>18</v>
      </c>
      <c r="AI153" s="151">
        <v>1</v>
      </c>
      <c r="AJ153" s="152">
        <v>1523</v>
      </c>
      <c r="AK153" s="152">
        <v>1306</v>
      </c>
      <c r="AL153" s="149">
        <v>0.85799999999999998</v>
      </c>
      <c r="AM153" s="152">
        <v>648</v>
      </c>
      <c r="AN153" s="152">
        <v>505</v>
      </c>
      <c r="AO153" s="152">
        <v>1153</v>
      </c>
      <c r="AP153" s="153">
        <v>0.438</v>
      </c>
      <c r="AQ153" s="153">
        <v>0.48899999999999999</v>
      </c>
      <c r="AR153" s="154">
        <v>0.16400000000000001</v>
      </c>
      <c r="AS153" s="154">
        <v>0.109</v>
      </c>
      <c r="AT153" s="154">
        <v>9.1999999999999998E-2</v>
      </c>
      <c r="AU153" s="154">
        <v>0.39900000000000002</v>
      </c>
      <c r="AW153" s="196"/>
      <c r="AX153" s="144">
        <f t="shared" si="99"/>
        <v>73.954116059379217</v>
      </c>
      <c r="AY153" s="149">
        <v>72</v>
      </c>
      <c r="AZ153" s="150" t="s">
        <v>373</v>
      </c>
      <c r="BA153" s="149">
        <v>19</v>
      </c>
      <c r="BB153" s="151">
        <v>1</v>
      </c>
      <c r="BC153" s="152">
        <v>1482</v>
      </c>
      <c r="BD153" s="152">
        <v>1096</v>
      </c>
      <c r="BE153" s="149">
        <v>0.74</v>
      </c>
      <c r="BF153" s="152">
        <v>647</v>
      </c>
      <c r="BG153" s="152">
        <v>409</v>
      </c>
      <c r="BH153" s="152">
        <v>1056</v>
      </c>
      <c r="BI153" s="153">
        <v>0.38700000000000001</v>
      </c>
      <c r="BJ153" s="153">
        <v>0.432</v>
      </c>
      <c r="BK153" s="154">
        <v>0.20899999999999999</v>
      </c>
      <c r="BL153" s="154">
        <v>9.8000000000000004E-2</v>
      </c>
      <c r="BM153" s="155">
        <v>0.08</v>
      </c>
      <c r="BN153" s="154">
        <v>0.34799999999999998</v>
      </c>
      <c r="DU153" s="4"/>
      <c r="DZ153" s="196"/>
      <c r="EA153" s="196"/>
      <c r="EB153" s="196"/>
      <c r="EC153" s="196"/>
      <c r="ED153" s="196"/>
      <c r="EE153" s="196"/>
    </row>
    <row r="154" spans="30:135" ht="13" x14ac:dyDescent="0.15">
      <c r="AD154" s="144">
        <f t="shared" si="97"/>
        <v>84.952380952380949</v>
      </c>
      <c r="AE154" s="144">
        <f t="shared" si="98"/>
        <v>85.426008968609864</v>
      </c>
      <c r="AF154" s="149">
        <v>73</v>
      </c>
      <c r="AG154" s="150" t="s">
        <v>374</v>
      </c>
      <c r="AH154" s="149">
        <v>21</v>
      </c>
      <c r="AI154" s="151">
        <v>1</v>
      </c>
      <c r="AJ154" s="152">
        <v>1784</v>
      </c>
      <c r="AK154" s="152">
        <v>1524</v>
      </c>
      <c r="AL154" s="149">
        <v>0.85399999999999998</v>
      </c>
      <c r="AM154" s="152">
        <v>839</v>
      </c>
      <c r="AN154" s="152">
        <v>532</v>
      </c>
      <c r="AO154" s="152">
        <v>1371</v>
      </c>
      <c r="AP154" s="153">
        <v>0.38800000000000001</v>
      </c>
      <c r="AQ154" s="153">
        <v>0.45200000000000001</v>
      </c>
      <c r="AR154" s="154">
        <v>0.13600000000000001</v>
      </c>
      <c r="AS154" s="154">
        <v>0.11700000000000001</v>
      </c>
      <c r="AT154" s="154">
        <v>8.2000000000000003E-2</v>
      </c>
      <c r="AU154" s="154">
        <v>0.38900000000000001</v>
      </c>
      <c r="AW154" s="196"/>
      <c r="AX154" s="144">
        <f t="shared" si="99"/>
        <v>74.057891862370283</v>
      </c>
      <c r="AY154" s="149">
        <v>73</v>
      </c>
      <c r="AZ154" s="150" t="s">
        <v>375</v>
      </c>
      <c r="BA154" s="149">
        <v>21</v>
      </c>
      <c r="BB154" s="151">
        <v>1</v>
      </c>
      <c r="BC154" s="152">
        <v>1831</v>
      </c>
      <c r="BD154" s="152">
        <v>1356</v>
      </c>
      <c r="BE154" s="149">
        <v>0.74099999999999999</v>
      </c>
      <c r="BF154" s="152">
        <v>855</v>
      </c>
      <c r="BG154" s="152">
        <v>501</v>
      </c>
      <c r="BH154" s="152">
        <v>1356</v>
      </c>
      <c r="BI154" s="153">
        <v>0.36899999999999999</v>
      </c>
      <c r="BJ154" s="153">
        <v>0.41599999999999998</v>
      </c>
      <c r="BK154" s="155">
        <v>0.18</v>
      </c>
      <c r="BL154" s="154">
        <v>9.9000000000000005E-2</v>
      </c>
      <c r="BM154" s="154">
        <v>8.6999999999999994E-2</v>
      </c>
      <c r="BN154" s="154">
        <v>0.34799999999999998</v>
      </c>
      <c r="DU154" s="4"/>
      <c r="DZ154" s="196"/>
      <c r="EA154" s="196"/>
      <c r="EB154" s="196"/>
      <c r="EC154" s="196"/>
      <c r="ED154" s="196"/>
      <c r="EE154" s="196"/>
    </row>
    <row r="155" spans="30:135" ht="13" x14ac:dyDescent="0.15">
      <c r="AD155" s="144">
        <f t="shared" si="97"/>
        <v>80.545454545454547</v>
      </c>
      <c r="AE155" s="144">
        <f t="shared" si="98"/>
        <v>85.383747178329571</v>
      </c>
      <c r="AF155" s="149">
        <v>74</v>
      </c>
      <c r="AG155" s="150" t="s">
        <v>376</v>
      </c>
      <c r="AH155" s="149">
        <v>22</v>
      </c>
      <c r="AI155" s="151">
        <v>1</v>
      </c>
      <c r="AJ155" s="152">
        <v>1772</v>
      </c>
      <c r="AK155" s="152">
        <v>1513</v>
      </c>
      <c r="AL155" s="149">
        <v>0.85399999999999998</v>
      </c>
      <c r="AM155" s="152">
        <v>758</v>
      </c>
      <c r="AN155" s="152">
        <v>553</v>
      </c>
      <c r="AO155" s="152">
        <v>1311</v>
      </c>
      <c r="AP155" s="153">
        <v>0.42199999999999999</v>
      </c>
      <c r="AQ155" s="153">
        <v>0.47899999999999998</v>
      </c>
      <c r="AR155" s="155">
        <v>0.17</v>
      </c>
      <c r="AS155" s="154">
        <v>0.112</v>
      </c>
      <c r="AT155" s="154">
        <v>8.4000000000000005E-2</v>
      </c>
      <c r="AU155" s="154">
        <v>0.39700000000000002</v>
      </c>
      <c r="AW155" s="196"/>
      <c r="AX155" s="144">
        <f t="shared" si="99"/>
        <v>74.349635796045789</v>
      </c>
      <c r="AY155" s="149">
        <v>74</v>
      </c>
      <c r="AZ155" s="150" t="s">
        <v>230</v>
      </c>
      <c r="BA155" s="149">
        <v>23</v>
      </c>
      <c r="BB155" s="151">
        <v>1</v>
      </c>
      <c r="BC155" s="152">
        <v>1922</v>
      </c>
      <c r="BD155" s="152">
        <v>1429</v>
      </c>
      <c r="BE155" s="149">
        <v>0.74299999999999999</v>
      </c>
      <c r="BF155" s="152">
        <v>875</v>
      </c>
      <c r="BG155" s="152">
        <v>520</v>
      </c>
      <c r="BH155" s="152">
        <v>1395</v>
      </c>
      <c r="BI155" s="153">
        <v>0.373</v>
      </c>
      <c r="BJ155" s="153">
        <v>0.41299999999999998</v>
      </c>
      <c r="BK155" s="154">
        <v>0.183</v>
      </c>
      <c r="BL155" s="154">
        <v>0.11600000000000001</v>
      </c>
      <c r="BM155" s="154">
        <v>9.7000000000000003E-2</v>
      </c>
      <c r="BN155" s="154">
        <v>0.35299999999999998</v>
      </c>
      <c r="DU155" s="4"/>
      <c r="DZ155" s="196"/>
      <c r="EA155" s="196"/>
      <c r="EB155" s="196"/>
      <c r="EC155" s="196"/>
      <c r="ED155" s="196"/>
      <c r="EE155" s="196"/>
    </row>
    <row r="156" spans="30:135" ht="13" x14ac:dyDescent="0.15">
      <c r="AD156" s="144">
        <f t="shared" si="97"/>
        <v>87.5</v>
      </c>
      <c r="AE156" s="144">
        <f t="shared" si="98"/>
        <v>85.402597402597408</v>
      </c>
      <c r="AF156" s="149">
        <v>75</v>
      </c>
      <c r="AG156" s="150" t="s">
        <v>377</v>
      </c>
      <c r="AH156" s="149">
        <v>22</v>
      </c>
      <c r="AI156" s="151">
        <v>1</v>
      </c>
      <c r="AJ156" s="152">
        <v>1925</v>
      </c>
      <c r="AK156" s="152">
        <v>1644</v>
      </c>
      <c r="AL156" s="149">
        <v>0.85399999999999998</v>
      </c>
      <c r="AM156" s="152">
        <v>855</v>
      </c>
      <c r="AN156" s="152">
        <v>600</v>
      </c>
      <c r="AO156" s="152">
        <v>1455</v>
      </c>
      <c r="AP156" s="153">
        <v>0.41199999999999998</v>
      </c>
      <c r="AQ156" s="153">
        <v>0.46300000000000002</v>
      </c>
      <c r="AR156" s="154">
        <v>0.14799999999999999</v>
      </c>
      <c r="AS156" s="154">
        <v>0.11700000000000001</v>
      </c>
      <c r="AT156" s="154">
        <v>8.5999999999999993E-2</v>
      </c>
      <c r="AU156" s="154">
        <v>0.39900000000000002</v>
      </c>
      <c r="AW156" s="196"/>
      <c r="AX156" s="144">
        <f t="shared" si="99"/>
        <v>74.273072060682679</v>
      </c>
      <c r="AY156" s="149">
        <v>75</v>
      </c>
      <c r="AZ156" s="150" t="s">
        <v>378</v>
      </c>
      <c r="BA156" s="149">
        <v>19</v>
      </c>
      <c r="BB156" s="151">
        <v>1</v>
      </c>
      <c r="BC156" s="152">
        <v>1582</v>
      </c>
      <c r="BD156" s="152">
        <v>1175</v>
      </c>
      <c r="BE156" s="149">
        <v>0.74299999999999999</v>
      </c>
      <c r="BF156" s="152">
        <v>673</v>
      </c>
      <c r="BG156" s="152">
        <v>396</v>
      </c>
      <c r="BH156" s="152">
        <v>1069</v>
      </c>
      <c r="BI156" s="151">
        <v>0.37</v>
      </c>
      <c r="BJ156" s="153">
        <v>0.42299999999999999</v>
      </c>
      <c r="BK156" s="154">
        <v>0.20699999999999999</v>
      </c>
      <c r="BL156" s="154">
        <v>0.13400000000000001</v>
      </c>
      <c r="BM156" s="154">
        <v>9.7000000000000003E-2</v>
      </c>
      <c r="BN156" s="154">
        <v>0.35299999999999998</v>
      </c>
      <c r="DU156" s="4"/>
      <c r="DZ156" s="196"/>
      <c r="EA156" s="196"/>
      <c r="EB156" s="196"/>
      <c r="EC156" s="196"/>
      <c r="ED156" s="196"/>
      <c r="EE156" s="196"/>
    </row>
    <row r="157" spans="30:135" ht="13" x14ac:dyDescent="0.15">
      <c r="AD157" s="144">
        <f t="shared" si="97"/>
        <v>75.571428571428569</v>
      </c>
      <c r="AE157" s="144">
        <f t="shared" si="98"/>
        <v>85.444234404536871</v>
      </c>
      <c r="AF157" s="149">
        <v>76</v>
      </c>
      <c r="AG157" s="150" t="s">
        <v>379</v>
      </c>
      <c r="AH157" s="149">
        <v>21</v>
      </c>
      <c r="AI157" s="151">
        <v>1</v>
      </c>
      <c r="AJ157" s="152">
        <v>1587</v>
      </c>
      <c r="AK157" s="152">
        <v>1356</v>
      </c>
      <c r="AL157" s="149">
        <v>0.85399999999999998</v>
      </c>
      <c r="AM157" s="152">
        <v>667</v>
      </c>
      <c r="AN157" s="152">
        <v>501</v>
      </c>
      <c r="AO157" s="152">
        <v>1168</v>
      </c>
      <c r="AP157" s="153">
        <v>0.42899999999999999</v>
      </c>
      <c r="AQ157" s="153">
        <v>0.48299999999999998</v>
      </c>
      <c r="AR157" s="154">
        <v>0.17499999999999999</v>
      </c>
      <c r="AS157" s="154">
        <v>0.106</v>
      </c>
      <c r="AT157" s="154">
        <v>7.6999999999999999E-2</v>
      </c>
      <c r="AU157" s="154">
        <v>0.39900000000000002</v>
      </c>
      <c r="AW157" s="196"/>
      <c r="AX157" s="144">
        <f t="shared" si="99"/>
        <v>74.303405572755423</v>
      </c>
      <c r="AY157" s="149">
        <v>76</v>
      </c>
      <c r="AZ157" s="150" t="s">
        <v>335</v>
      </c>
      <c r="BA157" s="149">
        <v>4</v>
      </c>
      <c r="BB157" s="151">
        <v>1</v>
      </c>
      <c r="BC157" s="152">
        <v>323</v>
      </c>
      <c r="BD157" s="152">
        <v>240</v>
      </c>
      <c r="BE157" s="149">
        <v>0.74299999999999999</v>
      </c>
      <c r="BF157" s="152">
        <v>166</v>
      </c>
      <c r="BG157" s="152">
        <v>97</v>
      </c>
      <c r="BH157" s="152">
        <v>263</v>
      </c>
      <c r="BI157" s="153">
        <v>0.36899999999999999</v>
      </c>
      <c r="BJ157" s="153">
        <v>0.40300000000000002</v>
      </c>
      <c r="BK157" s="154">
        <v>0.127</v>
      </c>
      <c r="BL157" s="155">
        <v>0.08</v>
      </c>
      <c r="BM157" s="154">
        <v>7.3999999999999996E-2</v>
      </c>
      <c r="BN157" s="154">
        <v>0.35899999999999999</v>
      </c>
      <c r="DU157" s="4"/>
      <c r="DZ157" s="196"/>
      <c r="EA157" s="196"/>
      <c r="EB157" s="196"/>
      <c r="EC157" s="196"/>
      <c r="ED157" s="196"/>
      <c r="EE157" s="196"/>
    </row>
    <row r="158" spans="30:135" ht="13" x14ac:dyDescent="0.15">
      <c r="AD158" s="144">
        <f t="shared" si="97"/>
        <v>83.208333333333329</v>
      </c>
      <c r="AE158" s="144">
        <f t="shared" si="98"/>
        <v>85.227841762643962</v>
      </c>
      <c r="AF158" s="149">
        <v>77</v>
      </c>
      <c r="AG158" s="150" t="s">
        <v>380</v>
      </c>
      <c r="AH158" s="149">
        <v>24</v>
      </c>
      <c r="AI158" s="151">
        <v>1</v>
      </c>
      <c r="AJ158" s="152">
        <v>1997</v>
      </c>
      <c r="AK158" s="152">
        <v>1702</v>
      </c>
      <c r="AL158" s="149">
        <v>0.85199999999999998</v>
      </c>
      <c r="AM158" s="152">
        <v>855</v>
      </c>
      <c r="AN158" s="152">
        <v>614</v>
      </c>
      <c r="AO158" s="152">
        <v>1469</v>
      </c>
      <c r="AP158" s="153">
        <v>0.41799999999999998</v>
      </c>
      <c r="AQ158" s="153">
        <v>0.46500000000000002</v>
      </c>
      <c r="AR158" s="154">
        <v>0.16300000000000001</v>
      </c>
      <c r="AS158" s="154">
        <v>0.124</v>
      </c>
      <c r="AT158" s="154">
        <v>9.4E-2</v>
      </c>
      <c r="AU158" s="154">
        <v>0.39900000000000002</v>
      </c>
      <c r="AW158" s="196"/>
      <c r="AX158" s="144">
        <f t="shared" si="99"/>
        <v>74.307692307692307</v>
      </c>
      <c r="AY158" s="149">
        <v>77</v>
      </c>
      <c r="AZ158" s="150" t="s">
        <v>319</v>
      </c>
      <c r="BA158" s="149">
        <v>23</v>
      </c>
      <c r="BB158" s="151">
        <v>1</v>
      </c>
      <c r="BC158" s="152">
        <v>1950</v>
      </c>
      <c r="BD158" s="152">
        <v>1449</v>
      </c>
      <c r="BE158" s="149">
        <v>0.74299999999999999</v>
      </c>
      <c r="BF158" s="152">
        <v>816</v>
      </c>
      <c r="BG158" s="152">
        <v>523</v>
      </c>
      <c r="BH158" s="152">
        <v>1339</v>
      </c>
      <c r="BI158" s="153">
        <v>0.39100000000000001</v>
      </c>
      <c r="BJ158" s="153">
        <v>0.44500000000000001</v>
      </c>
      <c r="BK158" s="154">
        <v>0.22600000000000001</v>
      </c>
      <c r="BL158" s="154">
        <v>0.10100000000000001</v>
      </c>
      <c r="BM158" s="154">
        <v>7.8E-2</v>
      </c>
      <c r="BN158" s="154">
        <v>0.34499999999999997</v>
      </c>
      <c r="DU158" s="4"/>
      <c r="DZ158" s="196"/>
      <c r="EA158" s="196"/>
      <c r="EB158" s="196"/>
      <c r="EC158" s="196"/>
      <c r="ED158" s="196"/>
      <c r="EE158" s="196"/>
    </row>
    <row r="159" spans="30:135" ht="13" x14ac:dyDescent="0.15">
      <c r="AD159" s="144">
        <f t="shared" si="97"/>
        <v>81.045454545454561</v>
      </c>
      <c r="AE159" s="144">
        <f t="shared" si="98"/>
        <v>85.137408861469439</v>
      </c>
      <c r="AF159" s="149">
        <v>78</v>
      </c>
      <c r="AG159" s="150" t="s">
        <v>381</v>
      </c>
      <c r="AH159" s="149">
        <v>22</v>
      </c>
      <c r="AI159" s="151">
        <v>1</v>
      </c>
      <c r="AJ159" s="152">
        <v>1783</v>
      </c>
      <c r="AK159" s="152">
        <v>1518</v>
      </c>
      <c r="AL159" s="149">
        <v>0.85099999999999998</v>
      </c>
      <c r="AM159" s="152">
        <v>730</v>
      </c>
      <c r="AN159" s="152">
        <v>568</v>
      </c>
      <c r="AO159" s="152">
        <v>1298</v>
      </c>
      <c r="AP159" s="153">
        <v>0.438</v>
      </c>
      <c r="AQ159" s="153">
        <v>0.496</v>
      </c>
      <c r="AR159" s="154">
        <v>0.192</v>
      </c>
      <c r="AS159" s="154">
        <v>0.10100000000000001</v>
      </c>
      <c r="AT159" s="154">
        <v>7.5999999999999998E-2</v>
      </c>
      <c r="AU159" s="155">
        <v>0.39</v>
      </c>
      <c r="AW159" s="196"/>
      <c r="AX159" s="144">
        <f t="shared" si="99"/>
        <v>74.381625441696116</v>
      </c>
      <c r="AY159" s="149">
        <v>78</v>
      </c>
      <c r="AZ159" s="150" t="s">
        <v>327</v>
      </c>
      <c r="BA159" s="149">
        <v>21</v>
      </c>
      <c r="BB159" s="151">
        <v>1</v>
      </c>
      <c r="BC159" s="152">
        <v>1698</v>
      </c>
      <c r="BD159" s="152">
        <v>1263</v>
      </c>
      <c r="BE159" s="149">
        <v>0.74399999999999999</v>
      </c>
      <c r="BF159" s="152">
        <v>746</v>
      </c>
      <c r="BG159" s="152">
        <v>460</v>
      </c>
      <c r="BH159" s="152">
        <v>1206</v>
      </c>
      <c r="BI159" s="153">
        <v>0.38100000000000001</v>
      </c>
      <c r="BJ159" s="153">
        <v>0.42299999999999999</v>
      </c>
      <c r="BK159" s="154">
        <v>0.20399999999999999</v>
      </c>
      <c r="BL159" s="154">
        <v>0.10199999999999999</v>
      </c>
      <c r="BM159" s="154">
        <v>7.6999999999999999E-2</v>
      </c>
      <c r="BN159" s="154">
        <v>0.35199999999999998</v>
      </c>
      <c r="DU159" s="4"/>
      <c r="DZ159" s="196"/>
      <c r="EA159" s="196"/>
      <c r="EB159" s="196"/>
      <c r="EC159" s="196"/>
      <c r="ED159" s="196"/>
      <c r="EE159" s="196"/>
    </row>
    <row r="160" spans="30:135" ht="13" x14ac:dyDescent="0.15">
      <c r="AD160" s="144">
        <f t="shared" si="97"/>
        <v>82.368421052631575</v>
      </c>
      <c r="AE160" s="144">
        <f t="shared" si="98"/>
        <v>85.047923322683701</v>
      </c>
      <c r="AF160" s="149">
        <v>79</v>
      </c>
      <c r="AG160" s="150" t="s">
        <v>382</v>
      </c>
      <c r="AH160" s="149">
        <v>19</v>
      </c>
      <c r="AI160" s="151">
        <v>1</v>
      </c>
      <c r="AJ160" s="152">
        <v>1565</v>
      </c>
      <c r="AK160" s="152">
        <v>1331</v>
      </c>
      <c r="AL160" s="149">
        <v>0.85</v>
      </c>
      <c r="AM160" s="152">
        <v>625</v>
      </c>
      <c r="AN160" s="152">
        <v>506</v>
      </c>
      <c r="AO160" s="152">
        <v>1131</v>
      </c>
      <c r="AP160" s="153">
        <v>0.44700000000000001</v>
      </c>
      <c r="AQ160" s="153">
        <v>0.49299999999999999</v>
      </c>
      <c r="AR160" s="155">
        <v>0.19</v>
      </c>
      <c r="AS160" s="154">
        <v>0.104</v>
      </c>
      <c r="AT160" s="154">
        <v>7.8E-2</v>
      </c>
      <c r="AU160" s="154">
        <v>0.40300000000000002</v>
      </c>
      <c r="AW160" s="196"/>
      <c r="AX160" s="144">
        <f t="shared" si="99"/>
        <v>74.37759336099586</v>
      </c>
      <c r="AY160" s="149">
        <v>79</v>
      </c>
      <c r="AZ160" s="150" t="s">
        <v>383</v>
      </c>
      <c r="BA160" s="149">
        <v>23</v>
      </c>
      <c r="BB160" s="151">
        <v>1</v>
      </c>
      <c r="BC160" s="152">
        <v>1928</v>
      </c>
      <c r="BD160" s="152">
        <v>1434</v>
      </c>
      <c r="BE160" s="149">
        <v>0.74399999999999999</v>
      </c>
      <c r="BF160" s="152">
        <v>893</v>
      </c>
      <c r="BG160" s="152">
        <v>527</v>
      </c>
      <c r="BH160" s="152">
        <v>1420</v>
      </c>
      <c r="BI160" s="153">
        <v>0.371</v>
      </c>
      <c r="BJ160" s="153">
        <v>0.41399999999999998</v>
      </c>
      <c r="BK160" s="154">
        <v>0.18099999999999999</v>
      </c>
      <c r="BL160" s="154">
        <v>0.105</v>
      </c>
      <c r="BM160" s="154">
        <v>8.6999999999999994E-2</v>
      </c>
      <c r="BN160" s="154">
        <v>0.34799999999999998</v>
      </c>
      <c r="DU160" s="4"/>
      <c r="DZ160" s="196"/>
      <c r="EA160" s="196"/>
      <c r="EB160" s="196"/>
      <c r="EC160" s="196"/>
      <c r="ED160" s="196"/>
      <c r="EE160" s="196"/>
    </row>
    <row r="161" spans="30:135" ht="13" x14ac:dyDescent="0.15">
      <c r="AD161" s="144">
        <f t="shared" si="97"/>
        <v>91.086956521739125</v>
      </c>
      <c r="AE161" s="144">
        <f t="shared" si="98"/>
        <v>85.011933174224339</v>
      </c>
      <c r="AF161" s="149">
        <v>80</v>
      </c>
      <c r="AG161" s="150" t="s">
        <v>287</v>
      </c>
      <c r="AH161" s="149">
        <v>23</v>
      </c>
      <c r="AI161" s="151">
        <v>1</v>
      </c>
      <c r="AJ161" s="152">
        <v>2095</v>
      </c>
      <c r="AK161" s="152">
        <v>1781</v>
      </c>
      <c r="AL161" s="149">
        <v>0.85</v>
      </c>
      <c r="AM161" s="152">
        <v>875</v>
      </c>
      <c r="AN161" s="152">
        <v>674</v>
      </c>
      <c r="AO161" s="152">
        <v>1549</v>
      </c>
      <c r="AP161" s="153">
        <v>0.435</v>
      </c>
      <c r="AQ161" s="153">
        <v>0.46700000000000003</v>
      </c>
      <c r="AR161" s="155">
        <v>0.15</v>
      </c>
      <c r="AS161" s="154">
        <v>0.13100000000000001</v>
      </c>
      <c r="AT161" s="154">
        <v>0.108</v>
      </c>
      <c r="AU161" s="154">
        <v>0.41599999999999998</v>
      </c>
      <c r="AW161" s="196"/>
      <c r="AX161" s="144">
        <f t="shared" si="99"/>
        <v>74.411764705882348</v>
      </c>
      <c r="AY161" s="149">
        <v>80</v>
      </c>
      <c r="AZ161" s="150" t="s">
        <v>384</v>
      </c>
      <c r="BA161" s="149">
        <v>23</v>
      </c>
      <c r="BB161" s="151">
        <v>1</v>
      </c>
      <c r="BC161" s="152">
        <v>1700</v>
      </c>
      <c r="BD161" s="152">
        <v>1265</v>
      </c>
      <c r="BE161" s="149">
        <v>0.74399999999999999</v>
      </c>
      <c r="BF161" s="152">
        <v>704</v>
      </c>
      <c r="BG161" s="152">
        <v>459</v>
      </c>
      <c r="BH161" s="152">
        <v>1163</v>
      </c>
      <c r="BI161" s="153">
        <v>0.39500000000000002</v>
      </c>
      <c r="BJ161" s="153">
        <v>0.438</v>
      </c>
      <c r="BK161" s="154">
        <v>0.218</v>
      </c>
      <c r="BL161" s="154">
        <v>0.115</v>
      </c>
      <c r="BM161" s="154">
        <v>9.7000000000000003E-2</v>
      </c>
      <c r="BN161" s="154">
        <v>0.35799999999999998</v>
      </c>
      <c r="DU161" s="4"/>
      <c r="DZ161" s="196"/>
      <c r="EA161" s="196"/>
      <c r="EB161" s="196"/>
      <c r="EC161" s="196"/>
      <c r="ED161" s="196"/>
      <c r="EE161" s="196"/>
    </row>
    <row r="162" spans="30:135" ht="13" x14ac:dyDescent="0.15">
      <c r="AD162" s="144">
        <f t="shared" si="97"/>
        <v>85.434782608695642</v>
      </c>
      <c r="AE162" s="144">
        <f t="shared" si="98"/>
        <v>84.936386768447832</v>
      </c>
      <c r="AF162" s="149">
        <v>81</v>
      </c>
      <c r="AG162" s="150" t="s">
        <v>385</v>
      </c>
      <c r="AH162" s="149">
        <v>23</v>
      </c>
      <c r="AI162" s="151">
        <v>1</v>
      </c>
      <c r="AJ162" s="152">
        <v>1965</v>
      </c>
      <c r="AK162" s="152">
        <v>1669</v>
      </c>
      <c r="AL162" s="149">
        <v>0.84899999999999998</v>
      </c>
      <c r="AM162" s="152">
        <v>782</v>
      </c>
      <c r="AN162" s="152">
        <v>575</v>
      </c>
      <c r="AO162" s="152">
        <v>1357</v>
      </c>
      <c r="AP162" s="153">
        <v>0.42399999999999999</v>
      </c>
      <c r="AQ162" s="153">
        <v>0.501</v>
      </c>
      <c r="AR162" s="155">
        <v>0.21</v>
      </c>
      <c r="AS162" s="154">
        <v>0.11899999999999999</v>
      </c>
      <c r="AT162" s="154">
        <v>8.1000000000000003E-2</v>
      </c>
      <c r="AU162" s="154">
        <v>0.38500000000000001</v>
      </c>
      <c r="AW162" s="196"/>
      <c r="AX162" s="144">
        <f t="shared" si="99"/>
        <v>74.501573976914997</v>
      </c>
      <c r="AY162" s="149">
        <v>81</v>
      </c>
      <c r="AZ162" s="150" t="s">
        <v>386</v>
      </c>
      <c r="BA162" s="149">
        <v>12</v>
      </c>
      <c r="BB162" s="151">
        <v>1</v>
      </c>
      <c r="BC162" s="152">
        <v>953</v>
      </c>
      <c r="BD162" s="152">
        <v>710</v>
      </c>
      <c r="BE162" s="149">
        <v>0.745</v>
      </c>
      <c r="BF162" s="152">
        <v>446</v>
      </c>
      <c r="BG162" s="152">
        <v>256</v>
      </c>
      <c r="BH162" s="152">
        <v>702</v>
      </c>
      <c r="BI162" s="153">
        <v>0.36499999999999999</v>
      </c>
      <c r="BJ162" s="151">
        <v>0.42</v>
      </c>
      <c r="BK162" s="154">
        <v>0.186</v>
      </c>
      <c r="BL162" s="154">
        <v>9.9000000000000005E-2</v>
      </c>
      <c r="BM162" s="154">
        <v>7.2999999999999995E-2</v>
      </c>
      <c r="BN162" s="154">
        <v>0.33600000000000002</v>
      </c>
      <c r="DU162" s="4"/>
      <c r="DZ162" s="196"/>
      <c r="EA162" s="196"/>
      <c r="EB162" s="196"/>
      <c r="EC162" s="196"/>
      <c r="ED162" s="196"/>
      <c r="EE162" s="196"/>
    </row>
    <row r="163" spans="30:135" ht="13" x14ac:dyDescent="0.15">
      <c r="AD163" s="144">
        <f t="shared" si="97"/>
        <v>74.857142857142861</v>
      </c>
      <c r="AE163" s="144">
        <f t="shared" si="98"/>
        <v>84.860050890585242</v>
      </c>
      <c r="AF163" s="149">
        <v>82</v>
      </c>
      <c r="AG163" s="150" t="s">
        <v>387</v>
      </c>
      <c r="AH163" s="149">
        <v>21</v>
      </c>
      <c r="AI163" s="151">
        <v>1</v>
      </c>
      <c r="AJ163" s="152">
        <v>1572</v>
      </c>
      <c r="AK163" s="152">
        <v>1334</v>
      </c>
      <c r="AL163" s="149">
        <v>0.84899999999999998</v>
      </c>
      <c r="AM163" s="152">
        <v>685</v>
      </c>
      <c r="AN163" s="152">
        <v>488</v>
      </c>
      <c r="AO163" s="152">
        <v>1173</v>
      </c>
      <c r="AP163" s="153">
        <v>0.41599999999999998</v>
      </c>
      <c r="AQ163" s="153">
        <v>0.47499999999999998</v>
      </c>
      <c r="AR163" s="154">
        <v>0.16700000000000001</v>
      </c>
      <c r="AS163" s="155">
        <v>0.1</v>
      </c>
      <c r="AT163" s="154">
        <v>7.3999999999999996E-2</v>
      </c>
      <c r="AU163" s="155">
        <v>0.39</v>
      </c>
      <c r="AW163" s="196"/>
      <c r="AX163" s="144">
        <f t="shared" si="99"/>
        <v>74.473180076628353</v>
      </c>
      <c r="AY163" s="149">
        <v>82</v>
      </c>
      <c r="AZ163" s="150" t="s">
        <v>260</v>
      </c>
      <c r="BA163" s="149">
        <v>25</v>
      </c>
      <c r="BB163" s="151">
        <v>1</v>
      </c>
      <c r="BC163" s="152">
        <v>2088</v>
      </c>
      <c r="BD163" s="152">
        <v>1555</v>
      </c>
      <c r="BE163" s="149">
        <v>0.745</v>
      </c>
      <c r="BF163" s="152">
        <v>993</v>
      </c>
      <c r="BG163" s="152">
        <v>570</v>
      </c>
      <c r="BH163" s="152">
        <v>1563</v>
      </c>
      <c r="BI163" s="153">
        <v>0.36499999999999999</v>
      </c>
      <c r="BJ163" s="153">
        <v>0.39700000000000002</v>
      </c>
      <c r="BK163" s="154">
        <v>0.156</v>
      </c>
      <c r="BL163" s="154">
        <v>0.11799999999999999</v>
      </c>
      <c r="BM163" s="154">
        <v>9.2999999999999999E-2</v>
      </c>
      <c r="BN163" s="154">
        <v>0.35699999999999998</v>
      </c>
      <c r="DU163" s="4"/>
      <c r="DZ163" s="196"/>
      <c r="EA163" s="196"/>
      <c r="EB163" s="196"/>
      <c r="EC163" s="196"/>
      <c r="ED163" s="196"/>
      <c r="EE163" s="196"/>
    </row>
    <row r="164" spans="30:135" ht="13" x14ac:dyDescent="0.15">
      <c r="AD164" s="144">
        <f t="shared" si="97"/>
        <v>88.909090909090907</v>
      </c>
      <c r="AE164" s="144">
        <f t="shared" si="98"/>
        <v>84.509202453987726</v>
      </c>
      <c r="AF164" s="149">
        <v>83</v>
      </c>
      <c r="AG164" s="150" t="s">
        <v>365</v>
      </c>
      <c r="AH164" s="149">
        <v>22</v>
      </c>
      <c r="AI164" s="151">
        <v>1</v>
      </c>
      <c r="AJ164" s="152">
        <v>1956</v>
      </c>
      <c r="AK164" s="152">
        <v>1653</v>
      </c>
      <c r="AL164" s="149">
        <v>0.84499999999999997</v>
      </c>
      <c r="AM164" s="152">
        <v>827</v>
      </c>
      <c r="AN164" s="152">
        <v>634</v>
      </c>
      <c r="AO164" s="152">
        <v>1461</v>
      </c>
      <c r="AP164" s="153">
        <v>0.434</v>
      </c>
      <c r="AQ164" s="153">
        <v>0.48199999999999998</v>
      </c>
      <c r="AR164" s="154">
        <v>0.16900000000000001</v>
      </c>
      <c r="AS164" s="154">
        <v>0.104</v>
      </c>
      <c r="AT164" s="154">
        <v>8.2000000000000003E-2</v>
      </c>
      <c r="AU164" s="154">
        <v>0.39800000000000002</v>
      </c>
      <c r="AW164" s="196"/>
      <c r="AX164" s="144">
        <f t="shared" si="99"/>
        <v>74.574347332576622</v>
      </c>
      <c r="AY164" s="149">
        <v>83</v>
      </c>
      <c r="AZ164" s="150" t="s">
        <v>277</v>
      </c>
      <c r="BA164" s="149">
        <v>22</v>
      </c>
      <c r="BB164" s="151">
        <v>1</v>
      </c>
      <c r="BC164" s="152">
        <v>1762</v>
      </c>
      <c r="BD164" s="152">
        <v>1314</v>
      </c>
      <c r="BE164" s="149">
        <v>0.746</v>
      </c>
      <c r="BF164" s="152">
        <v>794</v>
      </c>
      <c r="BG164" s="152">
        <v>462</v>
      </c>
      <c r="BH164" s="152">
        <v>1256</v>
      </c>
      <c r="BI164" s="153">
        <v>0.36799999999999999</v>
      </c>
      <c r="BJ164" s="153">
        <v>0.42399999999999999</v>
      </c>
      <c r="BK164" s="154">
        <v>0.19600000000000001</v>
      </c>
      <c r="BL164" s="154">
        <v>0.108</v>
      </c>
      <c r="BM164" s="154">
        <v>9.4E-2</v>
      </c>
      <c r="BN164" s="154">
        <v>0.34399999999999997</v>
      </c>
      <c r="DU164" s="4"/>
      <c r="DZ164" s="196"/>
      <c r="EA164" s="196"/>
      <c r="EB164" s="196"/>
      <c r="EC164" s="196"/>
      <c r="ED164" s="196"/>
      <c r="EE164" s="196"/>
    </row>
    <row r="165" spans="30:135" ht="13" x14ac:dyDescent="0.15">
      <c r="AD165" s="144">
        <f t="shared" si="97"/>
        <v>83.52000000000001</v>
      </c>
      <c r="AE165" s="144">
        <f t="shared" si="98"/>
        <v>84.530651340996172</v>
      </c>
      <c r="AF165" s="149">
        <v>84</v>
      </c>
      <c r="AG165" s="150" t="s">
        <v>388</v>
      </c>
      <c r="AH165" s="149">
        <v>25</v>
      </c>
      <c r="AI165" s="151">
        <v>1</v>
      </c>
      <c r="AJ165" s="152">
        <v>2088</v>
      </c>
      <c r="AK165" s="152">
        <v>1765</v>
      </c>
      <c r="AL165" s="149">
        <v>0.84499999999999997</v>
      </c>
      <c r="AM165" s="152">
        <v>866</v>
      </c>
      <c r="AN165" s="152">
        <v>615</v>
      </c>
      <c r="AO165" s="152">
        <v>1481</v>
      </c>
      <c r="AP165" s="153">
        <v>0.41499999999999998</v>
      </c>
      <c r="AQ165" s="153">
        <v>0.46400000000000002</v>
      </c>
      <c r="AR165" s="155">
        <v>0.18</v>
      </c>
      <c r="AS165" s="154">
        <v>0.13400000000000001</v>
      </c>
      <c r="AT165" s="154">
        <v>0.109</v>
      </c>
      <c r="AU165" s="154">
        <v>0.39500000000000002</v>
      </c>
      <c r="AW165" s="196"/>
      <c r="AX165" s="144">
        <f t="shared" si="99"/>
        <v>74.647887323943664</v>
      </c>
      <c r="AY165" s="149">
        <v>84</v>
      </c>
      <c r="AZ165" s="150" t="s">
        <v>389</v>
      </c>
      <c r="BA165" s="149">
        <v>21</v>
      </c>
      <c r="BB165" s="151">
        <v>1</v>
      </c>
      <c r="BC165" s="152">
        <v>1704</v>
      </c>
      <c r="BD165" s="152">
        <v>1272</v>
      </c>
      <c r="BE165" s="149">
        <v>0.746</v>
      </c>
      <c r="BF165" s="152">
        <v>822</v>
      </c>
      <c r="BG165" s="152">
        <v>461</v>
      </c>
      <c r="BH165" s="152">
        <v>1283</v>
      </c>
      <c r="BI165" s="153">
        <v>0.35899999999999999</v>
      </c>
      <c r="BJ165" s="153">
        <v>0.41299999999999998</v>
      </c>
      <c r="BK165" s="154">
        <v>0.161</v>
      </c>
      <c r="BL165" s="154">
        <v>0.10299999999999999</v>
      </c>
      <c r="BM165" s="154">
        <v>8.7999999999999995E-2</v>
      </c>
      <c r="BN165" s="154">
        <v>0.34599999999999997</v>
      </c>
      <c r="DU165" s="4"/>
      <c r="DZ165" s="196"/>
      <c r="EA165" s="196"/>
      <c r="EB165" s="196"/>
      <c r="EC165" s="196"/>
      <c r="ED165" s="196"/>
      <c r="EE165" s="196"/>
    </row>
    <row r="166" spans="30:135" ht="13" x14ac:dyDescent="0.15">
      <c r="AD166" s="144">
        <f t="shared" si="97"/>
        <v>85.3125</v>
      </c>
      <c r="AE166" s="144">
        <f t="shared" si="98"/>
        <v>84.395604395604394</v>
      </c>
      <c r="AF166" s="149">
        <v>85</v>
      </c>
      <c r="AG166" s="150" t="s">
        <v>299</v>
      </c>
      <c r="AH166" s="149">
        <v>16</v>
      </c>
      <c r="AI166" s="151">
        <v>1</v>
      </c>
      <c r="AJ166" s="152">
        <v>1365</v>
      </c>
      <c r="AK166" s="152">
        <v>1152</v>
      </c>
      <c r="AL166" s="149">
        <v>0.84399999999999997</v>
      </c>
      <c r="AM166" s="152">
        <v>533</v>
      </c>
      <c r="AN166" s="152">
        <v>402</v>
      </c>
      <c r="AO166" s="152">
        <v>935</v>
      </c>
      <c r="AP166" s="151">
        <v>0.43</v>
      </c>
      <c r="AQ166" s="153">
        <v>0.48299999999999998</v>
      </c>
      <c r="AR166" s="154">
        <v>0.191</v>
      </c>
      <c r="AS166" s="154">
        <v>0.14799999999999999</v>
      </c>
      <c r="AT166" s="154">
        <v>0.109</v>
      </c>
      <c r="AU166" s="154">
        <v>0.40100000000000002</v>
      </c>
      <c r="AW166" s="196"/>
      <c r="AX166" s="144">
        <f t="shared" si="99"/>
        <v>74.585308056872037</v>
      </c>
      <c r="AY166" s="149">
        <v>85</v>
      </c>
      <c r="AZ166" s="150" t="s">
        <v>390</v>
      </c>
      <c r="BA166" s="149">
        <v>22</v>
      </c>
      <c r="BB166" s="151">
        <v>1</v>
      </c>
      <c r="BC166" s="152">
        <v>1688</v>
      </c>
      <c r="BD166" s="152">
        <v>1259</v>
      </c>
      <c r="BE166" s="149">
        <v>0.746</v>
      </c>
      <c r="BF166" s="152">
        <v>735</v>
      </c>
      <c r="BG166" s="152">
        <v>451</v>
      </c>
      <c r="BH166" s="152">
        <v>1186</v>
      </c>
      <c r="BI166" s="151">
        <v>0.38</v>
      </c>
      <c r="BJ166" s="153">
        <v>0.432</v>
      </c>
      <c r="BK166" s="155">
        <v>0.21</v>
      </c>
      <c r="BL166" s="154">
        <v>0.104</v>
      </c>
      <c r="BM166" s="154">
        <v>8.4000000000000005E-2</v>
      </c>
      <c r="BN166" s="154">
        <v>0.34899999999999998</v>
      </c>
      <c r="DU166" s="4"/>
      <c r="DZ166" s="196"/>
      <c r="EA166" s="196"/>
      <c r="EB166" s="196"/>
      <c r="EC166" s="196"/>
      <c r="ED166" s="196"/>
      <c r="EE166" s="196"/>
    </row>
    <row r="167" spans="30:135" ht="13" x14ac:dyDescent="0.15">
      <c r="AD167" s="144">
        <f t="shared" si="97"/>
        <v>83.863636363636374</v>
      </c>
      <c r="AE167" s="144">
        <f t="shared" si="98"/>
        <v>84.390243902439025</v>
      </c>
      <c r="AF167" s="149">
        <v>86</v>
      </c>
      <c r="AG167" s="150" t="s">
        <v>390</v>
      </c>
      <c r="AH167" s="149">
        <v>22</v>
      </c>
      <c r="AI167" s="151">
        <v>1</v>
      </c>
      <c r="AJ167" s="152">
        <v>1845</v>
      </c>
      <c r="AK167" s="152">
        <v>1557</v>
      </c>
      <c r="AL167" s="149">
        <v>0.84399999999999997</v>
      </c>
      <c r="AM167" s="152">
        <v>815</v>
      </c>
      <c r="AN167" s="152">
        <v>587</v>
      </c>
      <c r="AO167" s="152">
        <v>1402</v>
      </c>
      <c r="AP167" s="153">
        <v>0.41899999999999998</v>
      </c>
      <c r="AQ167" s="153">
        <v>0.46300000000000002</v>
      </c>
      <c r="AR167" s="155">
        <v>0.15</v>
      </c>
      <c r="AS167" s="154">
        <v>0.106</v>
      </c>
      <c r="AT167" s="154">
        <v>8.3000000000000004E-2</v>
      </c>
      <c r="AU167" s="154">
        <v>0.39900000000000002</v>
      </c>
      <c r="AW167" s="196"/>
      <c r="AX167" s="144">
        <f t="shared" si="99"/>
        <v>74.645390070921991</v>
      </c>
      <c r="AY167" s="149">
        <v>86</v>
      </c>
      <c r="AZ167" s="150" t="s">
        <v>391</v>
      </c>
      <c r="BA167" s="149">
        <v>22</v>
      </c>
      <c r="BB167" s="151">
        <v>1</v>
      </c>
      <c r="BC167" s="152">
        <v>1692</v>
      </c>
      <c r="BD167" s="152">
        <v>1263</v>
      </c>
      <c r="BE167" s="149">
        <v>0.746</v>
      </c>
      <c r="BF167" s="152">
        <v>756</v>
      </c>
      <c r="BG167" s="152">
        <v>479</v>
      </c>
      <c r="BH167" s="152">
        <v>1235</v>
      </c>
      <c r="BI167" s="153">
        <v>0.38800000000000001</v>
      </c>
      <c r="BJ167" s="153">
        <v>0.43099999999999999</v>
      </c>
      <c r="BK167" s="154">
        <v>0.191</v>
      </c>
      <c r="BL167" s="154">
        <v>9.2999999999999999E-2</v>
      </c>
      <c r="BM167" s="154">
        <v>6.7000000000000004E-2</v>
      </c>
      <c r="BN167" s="154">
        <v>0.35599999999999998</v>
      </c>
      <c r="DU167" s="4"/>
      <c r="DZ167" s="196"/>
      <c r="EA167" s="196"/>
      <c r="EB167" s="196"/>
      <c r="EC167" s="196"/>
      <c r="ED167" s="196"/>
      <c r="EE167" s="196"/>
    </row>
    <row r="168" spans="30:135" ht="13" x14ac:dyDescent="0.15">
      <c r="AD168" s="144">
        <f t="shared" si="97"/>
        <v>83.458333333333329</v>
      </c>
      <c r="AE168" s="144">
        <f t="shared" si="98"/>
        <v>84.373439840239641</v>
      </c>
      <c r="AF168" s="149">
        <v>87</v>
      </c>
      <c r="AG168" s="150" t="s">
        <v>330</v>
      </c>
      <c r="AH168" s="149">
        <v>24</v>
      </c>
      <c r="AI168" s="151">
        <v>1</v>
      </c>
      <c r="AJ168" s="152">
        <v>2003</v>
      </c>
      <c r="AK168" s="152">
        <v>1690</v>
      </c>
      <c r="AL168" s="149">
        <v>0.84399999999999997</v>
      </c>
      <c r="AM168" s="152">
        <v>885</v>
      </c>
      <c r="AN168" s="152">
        <v>657</v>
      </c>
      <c r="AO168" s="152">
        <v>1542</v>
      </c>
      <c r="AP168" s="153">
        <v>0.42599999999999999</v>
      </c>
      <c r="AQ168" s="153">
        <v>0.47099999999999997</v>
      </c>
      <c r="AR168" s="154">
        <v>0.155</v>
      </c>
      <c r="AS168" s="154">
        <v>9.8000000000000004E-2</v>
      </c>
      <c r="AT168" s="154">
        <v>8.1000000000000003E-2</v>
      </c>
      <c r="AU168" s="154">
        <v>0.39500000000000002</v>
      </c>
      <c r="AW168" s="196"/>
      <c r="AX168" s="144">
        <f t="shared" si="99"/>
        <v>74.666092201637227</v>
      </c>
      <c r="AY168" s="149">
        <v>87</v>
      </c>
      <c r="AZ168" s="150" t="s">
        <v>392</v>
      </c>
      <c r="BA168" s="149">
        <v>24</v>
      </c>
      <c r="BB168" s="151">
        <v>1</v>
      </c>
      <c r="BC168" s="152">
        <v>2321</v>
      </c>
      <c r="BD168" s="152">
        <v>1733</v>
      </c>
      <c r="BE168" s="149">
        <v>0.747</v>
      </c>
      <c r="BF168" s="152">
        <v>1016</v>
      </c>
      <c r="BG168" s="152">
        <v>628</v>
      </c>
      <c r="BH168" s="152">
        <v>1644</v>
      </c>
      <c r="BI168" s="153">
        <v>0.38200000000000001</v>
      </c>
      <c r="BJ168" s="153">
        <v>0.432</v>
      </c>
      <c r="BK168" s="154">
        <v>0.19900000000000001</v>
      </c>
      <c r="BL168" s="155">
        <v>0.11</v>
      </c>
      <c r="BM168" s="154">
        <v>7.6999999999999999E-2</v>
      </c>
      <c r="BN168" s="154">
        <v>0.34899999999999998</v>
      </c>
      <c r="DU168" s="4"/>
      <c r="DZ168" s="196"/>
      <c r="EA168" s="196"/>
      <c r="EB168" s="196"/>
      <c r="EC168" s="196"/>
      <c r="ED168" s="196"/>
      <c r="EE168" s="196"/>
    </row>
    <row r="169" spans="30:135" ht="13" x14ac:dyDescent="0.15">
      <c r="AD169" s="144">
        <f t="shared" si="97"/>
        <v>87.91304347826086</v>
      </c>
      <c r="AE169" s="144">
        <f t="shared" si="98"/>
        <v>84.272997032640944</v>
      </c>
      <c r="AF169" s="149">
        <v>88</v>
      </c>
      <c r="AG169" s="150" t="s">
        <v>393</v>
      </c>
      <c r="AH169" s="149">
        <v>23</v>
      </c>
      <c r="AI169" s="151">
        <v>1</v>
      </c>
      <c r="AJ169" s="152">
        <v>2022</v>
      </c>
      <c r="AK169" s="152">
        <v>1704</v>
      </c>
      <c r="AL169" s="149">
        <v>0.84299999999999997</v>
      </c>
      <c r="AM169" s="152">
        <v>849</v>
      </c>
      <c r="AN169" s="152">
        <v>616</v>
      </c>
      <c r="AO169" s="152">
        <v>1465</v>
      </c>
      <c r="AP169" s="151">
        <v>0.42</v>
      </c>
      <c r="AQ169" s="153">
        <v>0.48799999999999999</v>
      </c>
      <c r="AR169" s="154">
        <v>0.187</v>
      </c>
      <c r="AS169" s="154">
        <v>0.11600000000000001</v>
      </c>
      <c r="AT169" s="154">
        <v>9.7000000000000003E-2</v>
      </c>
      <c r="AU169" s="154">
        <v>0.38300000000000001</v>
      </c>
      <c r="AW169" s="196"/>
      <c r="AX169" s="144">
        <f t="shared" si="99"/>
        <v>74.677187948350081</v>
      </c>
      <c r="AY169" s="149">
        <v>88</v>
      </c>
      <c r="AZ169" s="150" t="s">
        <v>394</v>
      </c>
      <c r="BA169" s="149">
        <v>17</v>
      </c>
      <c r="BB169" s="151">
        <v>1</v>
      </c>
      <c r="BC169" s="152">
        <v>1394</v>
      </c>
      <c r="BD169" s="152">
        <v>1041</v>
      </c>
      <c r="BE169" s="149">
        <v>0.747</v>
      </c>
      <c r="BF169" s="152">
        <v>601</v>
      </c>
      <c r="BG169" s="152">
        <v>379</v>
      </c>
      <c r="BH169" s="152">
        <v>980</v>
      </c>
      <c r="BI169" s="153">
        <v>0.38700000000000001</v>
      </c>
      <c r="BJ169" s="153">
        <v>0.438</v>
      </c>
      <c r="BK169" s="154">
        <v>0.217</v>
      </c>
      <c r="BL169" s="154">
        <v>9.6000000000000002E-2</v>
      </c>
      <c r="BM169" s="154">
        <v>7.2999999999999995E-2</v>
      </c>
      <c r="BN169" s="154">
        <v>0.34799999999999998</v>
      </c>
      <c r="DU169" s="4"/>
      <c r="DZ169" s="196"/>
      <c r="EA169" s="196"/>
      <c r="EB169" s="196"/>
      <c r="EC169" s="196"/>
      <c r="ED169" s="196"/>
      <c r="EE169" s="196"/>
    </row>
    <row r="170" spans="30:135" ht="13" x14ac:dyDescent="0.15">
      <c r="AD170" s="144">
        <f t="shared" si="97"/>
        <v>93.952380952380963</v>
      </c>
      <c r="AE170" s="144">
        <f t="shared" si="98"/>
        <v>84.3385707045109</v>
      </c>
      <c r="AF170" s="149">
        <v>89</v>
      </c>
      <c r="AG170" s="150" t="s">
        <v>395</v>
      </c>
      <c r="AH170" s="149">
        <v>21</v>
      </c>
      <c r="AI170" s="151">
        <v>1</v>
      </c>
      <c r="AJ170" s="152">
        <v>1973</v>
      </c>
      <c r="AK170" s="152">
        <v>1664</v>
      </c>
      <c r="AL170" s="149">
        <v>0.84299999999999997</v>
      </c>
      <c r="AM170" s="152">
        <v>819</v>
      </c>
      <c r="AN170" s="152">
        <v>620</v>
      </c>
      <c r="AO170" s="152">
        <v>1439</v>
      </c>
      <c r="AP170" s="153">
        <v>0.43099999999999999</v>
      </c>
      <c r="AQ170" s="153">
        <v>0.47799999999999998</v>
      </c>
      <c r="AR170" s="154">
        <v>0.17299999999999999</v>
      </c>
      <c r="AS170" s="155">
        <v>0.12</v>
      </c>
      <c r="AT170" s="154">
        <v>9.0999999999999998E-2</v>
      </c>
      <c r="AU170" s="154">
        <v>0.39800000000000002</v>
      </c>
      <c r="AW170" s="196"/>
      <c r="AX170" s="144">
        <f t="shared" si="99"/>
        <v>74.838330393885954</v>
      </c>
      <c r="AY170" s="149">
        <v>89</v>
      </c>
      <c r="AZ170" s="150" t="s">
        <v>396</v>
      </c>
      <c r="BA170" s="149">
        <v>21</v>
      </c>
      <c r="BB170" s="151">
        <v>1</v>
      </c>
      <c r="BC170" s="152">
        <v>1701</v>
      </c>
      <c r="BD170" s="152">
        <v>1273</v>
      </c>
      <c r="BE170" s="149">
        <v>0.748</v>
      </c>
      <c r="BF170" s="152">
        <v>804</v>
      </c>
      <c r="BG170" s="152">
        <v>474</v>
      </c>
      <c r="BH170" s="152">
        <v>1278</v>
      </c>
      <c r="BI170" s="153">
        <v>0.371</v>
      </c>
      <c r="BJ170" s="153">
        <v>0.41599999999999998</v>
      </c>
      <c r="BK170" s="155">
        <v>0.17</v>
      </c>
      <c r="BL170" s="154">
        <v>9.8000000000000004E-2</v>
      </c>
      <c r="BM170" s="154">
        <v>7.6999999999999999E-2</v>
      </c>
      <c r="BN170" s="154">
        <v>0.34899999999999998</v>
      </c>
      <c r="DU170" s="4"/>
      <c r="DZ170" s="196"/>
      <c r="EA170" s="196"/>
      <c r="EB170" s="196"/>
      <c r="EC170" s="196"/>
      <c r="ED170" s="196"/>
      <c r="EE170" s="196"/>
    </row>
    <row r="171" spans="30:135" ht="13" x14ac:dyDescent="0.15">
      <c r="AD171" s="144">
        <f t="shared" si="97"/>
        <v>76</v>
      </c>
      <c r="AE171" s="144">
        <f t="shared" si="98"/>
        <v>83.771929824561411</v>
      </c>
      <c r="AF171" s="149">
        <v>90</v>
      </c>
      <c r="AG171" s="150" t="s">
        <v>397</v>
      </c>
      <c r="AH171" s="149">
        <v>9</v>
      </c>
      <c r="AI171" s="151">
        <v>1</v>
      </c>
      <c r="AJ171" s="152">
        <v>684</v>
      </c>
      <c r="AK171" s="152">
        <v>573</v>
      </c>
      <c r="AL171" s="149">
        <v>0.83799999999999997</v>
      </c>
      <c r="AM171" s="152">
        <v>259</v>
      </c>
      <c r="AN171" s="152">
        <v>210</v>
      </c>
      <c r="AO171" s="152">
        <v>469</v>
      </c>
      <c r="AP171" s="153">
        <v>0.44800000000000001</v>
      </c>
      <c r="AQ171" s="153">
        <v>0.48899999999999999</v>
      </c>
      <c r="AR171" s="154">
        <v>0.21099999999999999</v>
      </c>
      <c r="AS171" s="154">
        <v>0.13600000000000001</v>
      </c>
      <c r="AT171" s="154">
        <v>0.105</v>
      </c>
      <c r="AU171" s="154">
        <v>0.39200000000000002</v>
      </c>
      <c r="AW171" s="196"/>
      <c r="AX171" s="144">
        <f t="shared" si="99"/>
        <v>74.843126069594973</v>
      </c>
      <c r="AY171" s="149">
        <v>90</v>
      </c>
      <c r="AZ171" s="150" t="s">
        <v>398</v>
      </c>
      <c r="BA171" s="149">
        <v>22</v>
      </c>
      <c r="BB171" s="151">
        <v>1</v>
      </c>
      <c r="BC171" s="152">
        <v>1753</v>
      </c>
      <c r="BD171" s="152">
        <v>1312</v>
      </c>
      <c r="BE171" s="149">
        <v>0.748</v>
      </c>
      <c r="BF171" s="152">
        <v>756</v>
      </c>
      <c r="BG171" s="152">
        <v>489</v>
      </c>
      <c r="BH171" s="152">
        <v>1245</v>
      </c>
      <c r="BI171" s="153">
        <v>0.39300000000000002</v>
      </c>
      <c r="BJ171" s="153">
        <v>0.44600000000000001</v>
      </c>
      <c r="BK171" s="154">
        <v>0.214</v>
      </c>
      <c r="BL171" s="154">
        <v>8.8999999999999996E-2</v>
      </c>
      <c r="BM171" s="154">
        <v>6.8000000000000005E-2</v>
      </c>
      <c r="BN171" s="154">
        <v>0.34699999999999998</v>
      </c>
      <c r="DU171" s="4"/>
      <c r="DZ171" s="196"/>
      <c r="EA171" s="196"/>
      <c r="EB171" s="196"/>
      <c r="EC171" s="196"/>
      <c r="ED171" s="196"/>
      <c r="EE171" s="196"/>
    </row>
    <row r="172" spans="30:135" ht="13" x14ac:dyDescent="0.15">
      <c r="AD172" s="144">
        <f t="shared" si="97"/>
        <v>81.222222222222214</v>
      </c>
      <c r="AE172" s="144">
        <f t="shared" si="98"/>
        <v>83.789329685362517</v>
      </c>
      <c r="AF172" s="149">
        <v>91</v>
      </c>
      <c r="AG172" s="150" t="s">
        <v>361</v>
      </c>
      <c r="AH172" s="149">
        <v>18</v>
      </c>
      <c r="AI172" s="151">
        <v>1</v>
      </c>
      <c r="AJ172" s="152">
        <v>1462</v>
      </c>
      <c r="AK172" s="152">
        <v>1225</v>
      </c>
      <c r="AL172" s="149">
        <v>0.83799999999999997</v>
      </c>
      <c r="AM172" s="152">
        <v>569</v>
      </c>
      <c r="AN172" s="152">
        <v>450</v>
      </c>
      <c r="AO172" s="152">
        <v>1019</v>
      </c>
      <c r="AP172" s="153">
        <v>0.442</v>
      </c>
      <c r="AQ172" s="153">
        <v>0.498</v>
      </c>
      <c r="AR172" s="154">
        <v>0.19900000000000001</v>
      </c>
      <c r="AS172" s="154">
        <v>0.124</v>
      </c>
      <c r="AT172" s="154">
        <v>0.106</v>
      </c>
      <c r="AU172" s="154">
        <v>0.39700000000000002</v>
      </c>
      <c r="AW172" s="196"/>
      <c r="AX172" s="144">
        <f t="shared" si="99"/>
        <v>74.967658473479943</v>
      </c>
      <c r="AY172" s="149">
        <v>91</v>
      </c>
      <c r="AZ172" s="150" t="s">
        <v>399</v>
      </c>
      <c r="BA172" s="149">
        <v>20</v>
      </c>
      <c r="BB172" s="151">
        <v>1</v>
      </c>
      <c r="BC172" s="152">
        <v>1546</v>
      </c>
      <c r="BD172" s="152">
        <v>1159</v>
      </c>
      <c r="BE172" s="149">
        <v>0.75</v>
      </c>
      <c r="BF172" s="152">
        <v>616</v>
      </c>
      <c r="BG172" s="152">
        <v>427</v>
      </c>
      <c r="BH172" s="152">
        <v>1043</v>
      </c>
      <c r="BI172" s="153">
        <v>0.40899999999999997</v>
      </c>
      <c r="BJ172" s="153">
        <v>0.45500000000000002</v>
      </c>
      <c r="BK172" s="154">
        <v>0.23499999999999999</v>
      </c>
      <c r="BL172" s="154">
        <v>0.105</v>
      </c>
      <c r="BM172" s="154">
        <v>8.3000000000000004E-2</v>
      </c>
      <c r="BN172" s="154">
        <v>0.35599999999999998</v>
      </c>
      <c r="DU172" s="4"/>
      <c r="DZ172" s="196"/>
      <c r="EA172" s="196"/>
      <c r="EB172" s="196"/>
      <c r="EC172" s="196"/>
      <c r="ED172" s="196"/>
      <c r="EE172" s="196"/>
    </row>
    <row r="173" spans="30:135" ht="13" x14ac:dyDescent="0.15">
      <c r="AD173" s="144">
        <f t="shared" si="97"/>
        <v>82.34782608695653</v>
      </c>
      <c r="AE173" s="144">
        <f t="shared" si="98"/>
        <v>83.685322069693768</v>
      </c>
      <c r="AF173" s="149">
        <v>92</v>
      </c>
      <c r="AG173" s="150" t="s">
        <v>328</v>
      </c>
      <c r="AH173" s="149">
        <v>23</v>
      </c>
      <c r="AI173" s="151">
        <v>1</v>
      </c>
      <c r="AJ173" s="152">
        <v>1894</v>
      </c>
      <c r="AK173" s="152">
        <v>1585</v>
      </c>
      <c r="AL173" s="149">
        <v>0.83699999999999997</v>
      </c>
      <c r="AM173" s="152">
        <v>777</v>
      </c>
      <c r="AN173" s="152">
        <v>580</v>
      </c>
      <c r="AO173" s="152">
        <v>1357</v>
      </c>
      <c r="AP173" s="153">
        <v>0.42699999999999999</v>
      </c>
      <c r="AQ173" s="153">
        <v>0.47599999999999998</v>
      </c>
      <c r="AR173" s="155">
        <v>0.18</v>
      </c>
      <c r="AS173" s="154">
        <v>0.126</v>
      </c>
      <c r="AT173" s="154">
        <v>0.10199999999999999</v>
      </c>
      <c r="AU173" s="154">
        <v>0.39900000000000002</v>
      </c>
      <c r="AW173" s="196"/>
      <c r="AX173" s="144">
        <f t="shared" si="99"/>
        <v>75.04520795660035</v>
      </c>
      <c r="AY173" s="149">
        <v>92</v>
      </c>
      <c r="AZ173" s="150" t="s">
        <v>286</v>
      </c>
      <c r="BA173" s="149">
        <v>21</v>
      </c>
      <c r="BB173" s="151">
        <v>1</v>
      </c>
      <c r="BC173" s="152">
        <v>1659</v>
      </c>
      <c r="BD173" s="152">
        <v>1245</v>
      </c>
      <c r="BE173" s="149">
        <v>0.75</v>
      </c>
      <c r="BF173" s="152">
        <v>735</v>
      </c>
      <c r="BG173" s="152">
        <v>431</v>
      </c>
      <c r="BH173" s="152">
        <v>1166</v>
      </c>
      <c r="BI173" s="151">
        <v>0.37</v>
      </c>
      <c r="BJ173" s="153">
        <v>0.436</v>
      </c>
      <c r="BK173" s="154">
        <v>0.20399999999999999</v>
      </c>
      <c r="BL173" s="155">
        <v>0.11</v>
      </c>
      <c r="BM173" s="154">
        <v>7.8E-2</v>
      </c>
      <c r="BN173" s="154">
        <v>0.34100000000000003</v>
      </c>
      <c r="DU173" s="4"/>
      <c r="DZ173" s="196"/>
      <c r="EA173" s="196"/>
      <c r="EB173" s="196"/>
      <c r="EC173" s="196"/>
      <c r="ED173" s="196"/>
      <c r="EE173" s="196"/>
    </row>
    <row r="174" spans="30:135" ht="13" x14ac:dyDescent="0.15">
      <c r="AD174" s="144">
        <f t="shared" si="97"/>
        <v>79.77272727272728</v>
      </c>
      <c r="AE174" s="144">
        <f t="shared" si="98"/>
        <v>83.703703703703695</v>
      </c>
      <c r="AF174" s="149">
        <v>93</v>
      </c>
      <c r="AG174" s="150" t="s">
        <v>400</v>
      </c>
      <c r="AH174" s="149">
        <v>22</v>
      </c>
      <c r="AI174" s="151">
        <v>1</v>
      </c>
      <c r="AJ174" s="152">
        <v>1755</v>
      </c>
      <c r="AK174" s="152">
        <v>1469</v>
      </c>
      <c r="AL174" s="149">
        <v>0.83699999999999997</v>
      </c>
      <c r="AM174" s="152">
        <v>773</v>
      </c>
      <c r="AN174" s="152">
        <v>531</v>
      </c>
      <c r="AO174" s="152">
        <v>1304</v>
      </c>
      <c r="AP174" s="153">
        <v>0.40699999999999997</v>
      </c>
      <c r="AQ174" s="153">
        <v>0.45600000000000002</v>
      </c>
      <c r="AR174" s="155">
        <v>0.16</v>
      </c>
      <c r="AS174" s="154">
        <v>0.121</v>
      </c>
      <c r="AT174" s="154">
        <v>9.4E-2</v>
      </c>
      <c r="AU174" s="155">
        <v>0.39</v>
      </c>
      <c r="AW174" s="196"/>
      <c r="AX174" s="144">
        <f t="shared" si="99"/>
        <v>75.047378395451673</v>
      </c>
      <c r="AY174" s="149">
        <v>93</v>
      </c>
      <c r="AZ174" s="150" t="s">
        <v>292</v>
      </c>
      <c r="BA174" s="149">
        <v>20</v>
      </c>
      <c r="BB174" s="151">
        <v>1</v>
      </c>
      <c r="BC174" s="152">
        <v>1583</v>
      </c>
      <c r="BD174" s="152">
        <v>1188</v>
      </c>
      <c r="BE174" s="149">
        <v>0.75</v>
      </c>
      <c r="BF174" s="152">
        <v>737</v>
      </c>
      <c r="BG174" s="152">
        <v>434</v>
      </c>
      <c r="BH174" s="152">
        <v>1171</v>
      </c>
      <c r="BI174" s="153">
        <v>0.371</v>
      </c>
      <c r="BJ174" s="153">
        <v>0.42099999999999999</v>
      </c>
      <c r="BK174" s="154">
        <v>0.18099999999999999</v>
      </c>
      <c r="BL174" s="154">
        <v>9.7000000000000003E-2</v>
      </c>
      <c r="BM174" s="154">
        <v>8.4000000000000005E-2</v>
      </c>
      <c r="BN174" s="154">
        <v>0.34599999999999997</v>
      </c>
      <c r="DU174" s="4"/>
      <c r="DZ174" s="196"/>
      <c r="EA174" s="196"/>
      <c r="EB174" s="196"/>
      <c r="EC174" s="196"/>
      <c r="ED174" s="196"/>
      <c r="EE174" s="196"/>
    </row>
    <row r="175" spans="30:135" ht="13" x14ac:dyDescent="0.15">
      <c r="AD175" s="144">
        <f t="shared" si="97"/>
        <v>75.388888888888886</v>
      </c>
      <c r="AE175" s="144">
        <f t="shared" si="98"/>
        <v>83.64038319823139</v>
      </c>
      <c r="AF175" s="149">
        <v>94</v>
      </c>
      <c r="AG175" s="150" t="s">
        <v>401</v>
      </c>
      <c r="AH175" s="149">
        <v>18</v>
      </c>
      <c r="AI175" s="151">
        <v>1</v>
      </c>
      <c r="AJ175" s="152">
        <v>1357</v>
      </c>
      <c r="AK175" s="152">
        <v>1135</v>
      </c>
      <c r="AL175" s="149">
        <v>0.83599999999999997</v>
      </c>
      <c r="AM175" s="152">
        <v>572</v>
      </c>
      <c r="AN175" s="152">
        <v>444</v>
      </c>
      <c r="AO175" s="152">
        <v>1016</v>
      </c>
      <c r="AP175" s="153">
        <v>0.437</v>
      </c>
      <c r="AQ175" s="153">
        <v>0.497</v>
      </c>
      <c r="AR175" s="154">
        <v>0.187</v>
      </c>
      <c r="AS175" s="154">
        <v>8.3000000000000004E-2</v>
      </c>
      <c r="AT175" s="154">
        <v>6.4000000000000001E-2</v>
      </c>
      <c r="AU175" s="154">
        <v>0.38300000000000001</v>
      </c>
      <c r="AW175" s="196"/>
      <c r="AX175" s="144">
        <f t="shared" si="99"/>
        <v>75.115740740740748</v>
      </c>
      <c r="AY175" s="149">
        <v>94</v>
      </c>
      <c r="AZ175" s="150" t="s">
        <v>333</v>
      </c>
      <c r="BA175" s="149">
        <v>22</v>
      </c>
      <c r="BB175" s="151">
        <v>1</v>
      </c>
      <c r="BC175" s="152">
        <v>1728</v>
      </c>
      <c r="BD175" s="152">
        <v>1298</v>
      </c>
      <c r="BE175" s="149">
        <v>0.751</v>
      </c>
      <c r="BF175" s="152">
        <v>770</v>
      </c>
      <c r="BG175" s="152">
        <v>491</v>
      </c>
      <c r="BH175" s="152">
        <v>1261</v>
      </c>
      <c r="BI175" s="153">
        <v>0.38900000000000001</v>
      </c>
      <c r="BJ175" s="153">
        <v>0.433</v>
      </c>
      <c r="BK175" s="154">
        <v>0.189</v>
      </c>
      <c r="BL175" s="154">
        <v>0.10199999999999999</v>
      </c>
      <c r="BM175" s="154">
        <v>8.5999999999999993E-2</v>
      </c>
      <c r="BN175" s="154">
        <v>0.35399999999999998</v>
      </c>
      <c r="DU175" s="4"/>
      <c r="DZ175" s="196"/>
      <c r="EA175" s="196"/>
      <c r="EB175" s="196"/>
      <c r="EC175" s="196"/>
      <c r="ED175" s="196"/>
      <c r="EE175" s="196"/>
    </row>
    <row r="176" spans="30:135" ht="13" x14ac:dyDescent="0.15">
      <c r="AD176" s="144">
        <f t="shared" si="97"/>
        <v>80.94736842105263</v>
      </c>
      <c r="AE176" s="144">
        <f t="shared" si="98"/>
        <v>83.4850455136541</v>
      </c>
      <c r="AF176" s="149">
        <v>95</v>
      </c>
      <c r="AG176" s="150" t="s">
        <v>284</v>
      </c>
      <c r="AH176" s="149">
        <v>19</v>
      </c>
      <c r="AI176" s="151">
        <v>1</v>
      </c>
      <c r="AJ176" s="152">
        <v>1538</v>
      </c>
      <c r="AK176" s="152">
        <v>1284</v>
      </c>
      <c r="AL176" s="149">
        <v>0.83499999999999996</v>
      </c>
      <c r="AM176" s="152">
        <v>688</v>
      </c>
      <c r="AN176" s="152">
        <v>474</v>
      </c>
      <c r="AO176" s="152">
        <v>1162</v>
      </c>
      <c r="AP176" s="153">
        <v>0.40799999999999997</v>
      </c>
      <c r="AQ176" s="153">
        <v>0.45700000000000002</v>
      </c>
      <c r="AR176" s="154">
        <v>0.153</v>
      </c>
      <c r="AS176" s="154">
        <v>0.112</v>
      </c>
      <c r="AT176" s="154">
        <v>8.7999999999999995E-2</v>
      </c>
      <c r="AU176" s="154">
        <v>0.39400000000000002</v>
      </c>
      <c r="AW176" s="196"/>
      <c r="AX176" s="144">
        <f t="shared" si="99"/>
        <v>75.230769230769241</v>
      </c>
      <c r="AY176" s="149">
        <v>95</v>
      </c>
      <c r="AZ176" s="150" t="s">
        <v>306</v>
      </c>
      <c r="BA176" s="149">
        <v>17</v>
      </c>
      <c r="BB176" s="151">
        <v>1</v>
      </c>
      <c r="BC176" s="152">
        <v>1300</v>
      </c>
      <c r="BD176" s="152">
        <v>978</v>
      </c>
      <c r="BE176" s="149">
        <v>0.752</v>
      </c>
      <c r="BF176" s="152">
        <v>549</v>
      </c>
      <c r="BG176" s="152">
        <v>371</v>
      </c>
      <c r="BH176" s="152">
        <v>920</v>
      </c>
      <c r="BI176" s="153">
        <v>0.40300000000000002</v>
      </c>
      <c r="BJ176" s="153">
        <v>0.44900000000000001</v>
      </c>
      <c r="BK176" s="155">
        <v>0.22</v>
      </c>
      <c r="BL176" s="154">
        <v>9.0999999999999998E-2</v>
      </c>
      <c r="BM176" s="154">
        <v>7.5999999999999998E-2</v>
      </c>
      <c r="BN176" s="154">
        <v>0.35099999999999998</v>
      </c>
      <c r="DU176" s="4"/>
      <c r="DZ176" s="196"/>
      <c r="EA176" s="196"/>
      <c r="EB176" s="196"/>
      <c r="EC176" s="196"/>
      <c r="ED176" s="196"/>
      <c r="EE176" s="196"/>
    </row>
    <row r="177" spans="30:135" ht="13" x14ac:dyDescent="0.15">
      <c r="AD177" s="144">
        <f t="shared" si="97"/>
        <v>87.136363636363626</v>
      </c>
      <c r="AE177" s="144">
        <f t="shared" si="98"/>
        <v>83.515910276473662</v>
      </c>
      <c r="AF177" s="149">
        <v>96</v>
      </c>
      <c r="AG177" s="150" t="s">
        <v>402</v>
      </c>
      <c r="AH177" s="149">
        <v>22</v>
      </c>
      <c r="AI177" s="151">
        <v>1</v>
      </c>
      <c r="AJ177" s="152">
        <v>1917</v>
      </c>
      <c r="AK177" s="152">
        <v>1601</v>
      </c>
      <c r="AL177" s="149">
        <v>0.83499999999999996</v>
      </c>
      <c r="AM177" s="152">
        <v>850</v>
      </c>
      <c r="AN177" s="152">
        <v>592</v>
      </c>
      <c r="AO177" s="152">
        <v>1442</v>
      </c>
      <c r="AP177" s="153">
        <v>0.41099999999999998</v>
      </c>
      <c r="AQ177" s="153">
        <v>0.45900000000000002</v>
      </c>
      <c r="AR177" s="154">
        <v>0.155</v>
      </c>
      <c r="AS177" s="154">
        <v>0.11600000000000001</v>
      </c>
      <c r="AT177" s="154">
        <v>0.10100000000000001</v>
      </c>
      <c r="AU177" s="154">
        <v>0.39100000000000001</v>
      </c>
      <c r="AW177" s="196"/>
      <c r="AX177" s="144">
        <f t="shared" si="99"/>
        <v>75.177865612648219</v>
      </c>
      <c r="AY177" s="149">
        <v>96</v>
      </c>
      <c r="AZ177" s="150" t="s">
        <v>403</v>
      </c>
      <c r="BA177" s="149">
        <v>15</v>
      </c>
      <c r="BB177" s="151">
        <v>1</v>
      </c>
      <c r="BC177" s="152">
        <v>1265</v>
      </c>
      <c r="BD177" s="152">
        <v>951</v>
      </c>
      <c r="BE177" s="149">
        <v>0.752</v>
      </c>
      <c r="BF177" s="152">
        <v>518</v>
      </c>
      <c r="BG177" s="152">
        <v>337</v>
      </c>
      <c r="BH177" s="152">
        <v>855</v>
      </c>
      <c r="BI177" s="153">
        <v>0.39400000000000002</v>
      </c>
      <c r="BJ177" s="153">
        <v>0.443</v>
      </c>
      <c r="BK177" s="154">
        <v>0.219</v>
      </c>
      <c r="BL177" s="154">
        <v>0.13100000000000001</v>
      </c>
      <c r="BM177" s="154">
        <v>0.10100000000000001</v>
      </c>
      <c r="BN177" s="154">
        <v>0.35699999999999998</v>
      </c>
      <c r="DU177" s="4"/>
      <c r="DZ177" s="196"/>
      <c r="EA177" s="196"/>
      <c r="EB177" s="196"/>
      <c r="EC177" s="196"/>
      <c r="ED177" s="196"/>
      <c r="EE177" s="196"/>
    </row>
    <row r="178" spans="30:135" ht="13" x14ac:dyDescent="0.15">
      <c r="AD178" s="144">
        <f t="shared" si="97"/>
        <v>79.047619047619051</v>
      </c>
      <c r="AE178" s="144">
        <f t="shared" si="98"/>
        <v>83.493975903614455</v>
      </c>
      <c r="AF178" s="149">
        <v>97</v>
      </c>
      <c r="AG178" s="150" t="s">
        <v>404</v>
      </c>
      <c r="AH178" s="149">
        <v>21</v>
      </c>
      <c r="AI178" s="151">
        <v>1</v>
      </c>
      <c r="AJ178" s="152">
        <v>1660</v>
      </c>
      <c r="AK178" s="152">
        <v>1386</v>
      </c>
      <c r="AL178" s="149">
        <v>0.83499999999999996</v>
      </c>
      <c r="AM178" s="152">
        <v>737</v>
      </c>
      <c r="AN178" s="152">
        <v>524</v>
      </c>
      <c r="AO178" s="152">
        <v>1261</v>
      </c>
      <c r="AP178" s="153">
        <v>0.41599999999999998</v>
      </c>
      <c r="AQ178" s="153">
        <v>0.46500000000000002</v>
      </c>
      <c r="AR178" s="154">
        <v>0.155</v>
      </c>
      <c r="AS178" s="154">
        <v>0.104</v>
      </c>
      <c r="AT178" s="154">
        <v>8.3000000000000004E-2</v>
      </c>
      <c r="AU178" s="154">
        <v>0.39100000000000001</v>
      </c>
      <c r="AW178" s="196"/>
      <c r="AX178" s="144">
        <f t="shared" si="99"/>
        <v>75.223880597014926</v>
      </c>
      <c r="AY178" s="160">
        <v>97</v>
      </c>
      <c r="AZ178" s="161" t="s">
        <v>341</v>
      </c>
      <c r="BA178" s="160">
        <v>21</v>
      </c>
      <c r="BB178" s="162">
        <v>1</v>
      </c>
      <c r="BC178" s="163">
        <v>1675</v>
      </c>
      <c r="BD178" s="163">
        <v>1260</v>
      </c>
      <c r="BE178" s="160">
        <v>0.752</v>
      </c>
      <c r="BF178" s="163">
        <v>781</v>
      </c>
      <c r="BG178" s="163">
        <v>434</v>
      </c>
      <c r="BH178" s="163">
        <v>1215</v>
      </c>
      <c r="BI178" s="164">
        <v>0.35699999999999998</v>
      </c>
      <c r="BJ178" s="164">
        <v>0.41099999999999998</v>
      </c>
      <c r="BK178" s="166">
        <v>0.18099999999999999</v>
      </c>
      <c r="BL178" s="166">
        <v>0.108</v>
      </c>
      <c r="BM178" s="166">
        <v>8.7999999999999995E-2</v>
      </c>
      <c r="BN178" s="166">
        <v>0.34499999999999997</v>
      </c>
      <c r="DU178" s="4"/>
      <c r="DZ178" s="196"/>
      <c r="EA178" s="196"/>
      <c r="EB178" s="196"/>
      <c r="EC178" s="196"/>
      <c r="ED178" s="196"/>
      <c r="EE178" s="196"/>
    </row>
    <row r="179" spans="30:135" ht="13" x14ac:dyDescent="0.15">
      <c r="AD179" s="144">
        <f t="shared" si="97"/>
        <v>81.875</v>
      </c>
      <c r="AE179" s="144">
        <f t="shared" si="98"/>
        <v>83.460559796437664</v>
      </c>
      <c r="AF179" s="149">
        <v>98</v>
      </c>
      <c r="AG179" s="150" t="s">
        <v>405</v>
      </c>
      <c r="AH179" s="149">
        <v>24</v>
      </c>
      <c r="AI179" s="151">
        <v>1</v>
      </c>
      <c r="AJ179" s="152">
        <v>1965</v>
      </c>
      <c r="AK179" s="152">
        <v>1640</v>
      </c>
      <c r="AL179" s="149">
        <v>0.83499999999999996</v>
      </c>
      <c r="AM179" s="152">
        <v>871</v>
      </c>
      <c r="AN179" s="152">
        <v>577</v>
      </c>
      <c r="AO179" s="152">
        <v>1448</v>
      </c>
      <c r="AP179" s="153">
        <v>0.39800000000000002</v>
      </c>
      <c r="AQ179" s="151">
        <v>0.46</v>
      </c>
      <c r="AR179" s="154">
        <v>0.16300000000000001</v>
      </c>
      <c r="AS179" s="154">
        <v>0.121</v>
      </c>
      <c r="AT179" s="154">
        <v>9.7000000000000003E-2</v>
      </c>
      <c r="AU179" s="154">
        <v>0.38500000000000001</v>
      </c>
      <c r="AW179" s="196"/>
      <c r="AX179" s="144">
        <f t="shared" si="99"/>
        <v>75.323383084577117</v>
      </c>
      <c r="AY179" s="149">
        <v>98</v>
      </c>
      <c r="AZ179" s="150" t="s">
        <v>406</v>
      </c>
      <c r="BA179" s="149">
        <v>25</v>
      </c>
      <c r="BB179" s="151">
        <v>1</v>
      </c>
      <c r="BC179" s="152">
        <v>2010</v>
      </c>
      <c r="BD179" s="152">
        <v>1514</v>
      </c>
      <c r="BE179" s="149">
        <v>0.753</v>
      </c>
      <c r="BF179" s="152">
        <v>936</v>
      </c>
      <c r="BG179" s="152">
        <v>542</v>
      </c>
      <c r="BH179" s="152">
        <v>1478</v>
      </c>
      <c r="BI179" s="153">
        <v>0.36699999999999999</v>
      </c>
      <c r="BJ179" s="153">
        <v>0.41399999999999998</v>
      </c>
      <c r="BK179" s="154">
        <v>0.17699999999999999</v>
      </c>
      <c r="BL179" s="154">
        <v>0.107</v>
      </c>
      <c r="BM179" s="154">
        <v>9.1999999999999998E-2</v>
      </c>
      <c r="BN179" s="154">
        <v>0.35099999999999998</v>
      </c>
      <c r="DU179" s="4"/>
      <c r="DZ179" s="196"/>
      <c r="EA179" s="196"/>
      <c r="EB179" s="196"/>
      <c r="EC179" s="196"/>
      <c r="ED179" s="196"/>
      <c r="EE179" s="196"/>
    </row>
    <row r="180" spans="30:135" ht="13" x14ac:dyDescent="0.15">
      <c r="AD180" s="144">
        <f t="shared" si="97"/>
        <v>103.875</v>
      </c>
      <c r="AE180" s="144">
        <f t="shared" si="98"/>
        <v>83.433614119534695</v>
      </c>
      <c r="AF180" s="149">
        <v>99</v>
      </c>
      <c r="AG180" s="150" t="s">
        <v>392</v>
      </c>
      <c r="AH180" s="149">
        <v>24</v>
      </c>
      <c r="AI180" s="151">
        <v>1</v>
      </c>
      <c r="AJ180" s="152">
        <v>2493</v>
      </c>
      <c r="AK180" s="152">
        <v>2080</v>
      </c>
      <c r="AL180" s="149">
        <v>0.83399999999999996</v>
      </c>
      <c r="AM180" s="152">
        <v>1087</v>
      </c>
      <c r="AN180" s="152">
        <v>758</v>
      </c>
      <c r="AO180" s="152">
        <v>1845</v>
      </c>
      <c r="AP180" s="153">
        <v>0.41099999999999998</v>
      </c>
      <c r="AQ180" s="153">
        <v>0.44900000000000001</v>
      </c>
      <c r="AR180" s="154">
        <v>0.155</v>
      </c>
      <c r="AS180" s="154">
        <v>0.129</v>
      </c>
      <c r="AT180" s="154">
        <v>9.7000000000000003E-2</v>
      </c>
      <c r="AU180" s="155">
        <v>0.4</v>
      </c>
      <c r="AW180" s="196"/>
      <c r="AX180" s="144">
        <f t="shared" si="99"/>
        <v>75.534950071326676</v>
      </c>
      <c r="AY180" s="149">
        <v>99</v>
      </c>
      <c r="AZ180" s="150" t="s">
        <v>407</v>
      </c>
      <c r="BA180" s="149">
        <v>17</v>
      </c>
      <c r="BB180" s="151">
        <v>1</v>
      </c>
      <c r="BC180" s="152">
        <v>1402</v>
      </c>
      <c r="BD180" s="152">
        <v>1059</v>
      </c>
      <c r="BE180" s="149">
        <v>0.755</v>
      </c>
      <c r="BF180" s="152">
        <v>611</v>
      </c>
      <c r="BG180" s="152">
        <v>381</v>
      </c>
      <c r="BH180" s="152">
        <v>992</v>
      </c>
      <c r="BI180" s="153">
        <v>0.38400000000000001</v>
      </c>
      <c r="BJ180" s="153">
        <v>0.439</v>
      </c>
      <c r="BK180" s="155">
        <v>0.21</v>
      </c>
      <c r="BL180" s="154">
        <v>9.8000000000000004E-2</v>
      </c>
      <c r="BM180" s="154">
        <v>7.4999999999999997E-2</v>
      </c>
      <c r="BN180" s="155">
        <v>0.35</v>
      </c>
      <c r="DU180" s="4"/>
      <c r="DZ180" s="196"/>
      <c r="EA180" s="196"/>
      <c r="EB180" s="196"/>
      <c r="EC180" s="196"/>
      <c r="ED180" s="196"/>
      <c r="EE180" s="196"/>
    </row>
    <row r="181" spans="30:135" ht="13" x14ac:dyDescent="0.15">
      <c r="AD181" s="144">
        <f t="shared" si="97"/>
        <v>78</v>
      </c>
      <c r="AE181" s="144">
        <f t="shared" si="98"/>
        <v>83.333333333333343</v>
      </c>
      <c r="AF181" s="149">
        <v>100</v>
      </c>
      <c r="AG181" s="150" t="s">
        <v>261</v>
      </c>
      <c r="AH181" s="149">
        <v>12</v>
      </c>
      <c r="AI181" s="151">
        <v>1</v>
      </c>
      <c r="AJ181" s="152">
        <v>936</v>
      </c>
      <c r="AK181" s="152">
        <v>780</v>
      </c>
      <c r="AL181" s="149">
        <v>0.83299999999999996</v>
      </c>
      <c r="AM181" s="152">
        <v>380</v>
      </c>
      <c r="AN181" s="152">
        <v>315</v>
      </c>
      <c r="AO181" s="152">
        <v>695</v>
      </c>
      <c r="AP181" s="153">
        <v>0.45300000000000001</v>
      </c>
      <c r="AQ181" s="153">
        <v>0.502</v>
      </c>
      <c r="AR181" s="154">
        <v>0.19600000000000001</v>
      </c>
      <c r="AS181" s="154">
        <v>6.8000000000000005E-2</v>
      </c>
      <c r="AT181" s="154">
        <v>5.0999999999999997E-2</v>
      </c>
      <c r="AU181" s="154">
        <v>0.39100000000000001</v>
      </c>
      <c r="AW181" s="196"/>
      <c r="AX181" s="144">
        <f t="shared" si="99"/>
        <v>75.471698113207552</v>
      </c>
      <c r="AY181" s="149">
        <v>100</v>
      </c>
      <c r="AZ181" s="150" t="s">
        <v>408</v>
      </c>
      <c r="BA181" s="149">
        <v>14</v>
      </c>
      <c r="BB181" s="151">
        <v>1</v>
      </c>
      <c r="BC181" s="152">
        <v>1219</v>
      </c>
      <c r="BD181" s="152">
        <v>920</v>
      </c>
      <c r="BE181" s="149">
        <v>0.755</v>
      </c>
      <c r="BF181" s="152">
        <v>557</v>
      </c>
      <c r="BG181" s="152">
        <v>335</v>
      </c>
      <c r="BH181" s="152">
        <v>892</v>
      </c>
      <c r="BI181" s="153">
        <v>0.376</v>
      </c>
      <c r="BJ181" s="153">
        <v>0.41699999999999998</v>
      </c>
      <c r="BK181" s="154">
        <v>0.16700000000000001</v>
      </c>
      <c r="BL181" s="155">
        <v>0.12</v>
      </c>
      <c r="BM181" s="154">
        <v>0.10299999999999999</v>
      </c>
      <c r="BN181" s="154">
        <v>0.36199999999999999</v>
      </c>
      <c r="DU181" s="4"/>
      <c r="DZ181" s="196"/>
      <c r="EA181" s="196"/>
      <c r="EB181" s="196"/>
      <c r="EC181" s="196"/>
      <c r="ED181" s="196"/>
      <c r="EE181" s="196"/>
    </row>
    <row r="182" spans="30:135" ht="13" x14ac:dyDescent="0.15">
      <c r="AD182" s="144">
        <f t="shared" si="97"/>
        <v>82.705882352941188</v>
      </c>
      <c r="AE182" s="144">
        <f t="shared" si="98"/>
        <v>83.285917496443815</v>
      </c>
      <c r="AF182" s="149">
        <v>101</v>
      </c>
      <c r="AG182" s="150" t="s">
        <v>407</v>
      </c>
      <c r="AH182" s="149">
        <v>17</v>
      </c>
      <c r="AI182" s="151">
        <v>1</v>
      </c>
      <c r="AJ182" s="152">
        <v>1406</v>
      </c>
      <c r="AK182" s="152">
        <v>1171</v>
      </c>
      <c r="AL182" s="149">
        <v>0.83299999999999996</v>
      </c>
      <c r="AM182" s="152">
        <v>599</v>
      </c>
      <c r="AN182" s="152">
        <v>442</v>
      </c>
      <c r="AO182" s="152">
        <v>1041</v>
      </c>
      <c r="AP182" s="153">
        <v>0.42499999999999999</v>
      </c>
      <c r="AQ182" s="153">
        <v>0.47299999999999998</v>
      </c>
      <c r="AR182" s="154">
        <v>0.17100000000000001</v>
      </c>
      <c r="AS182" s="154">
        <v>0.109</v>
      </c>
      <c r="AT182" s="154">
        <v>8.1000000000000003E-2</v>
      </c>
      <c r="AU182" s="154">
        <v>0.39500000000000002</v>
      </c>
      <c r="AW182" s="196"/>
      <c r="AX182" s="144">
        <f t="shared" si="99"/>
        <v>75.645268034414286</v>
      </c>
      <c r="AY182" s="149">
        <v>101</v>
      </c>
      <c r="AZ182" s="150" t="s">
        <v>409</v>
      </c>
      <c r="BA182" s="149">
        <v>18</v>
      </c>
      <c r="BB182" s="151">
        <v>1</v>
      </c>
      <c r="BC182" s="152">
        <v>1511</v>
      </c>
      <c r="BD182" s="152">
        <v>1143</v>
      </c>
      <c r="BE182" s="149">
        <v>0.75600000000000001</v>
      </c>
      <c r="BF182" s="152">
        <v>594</v>
      </c>
      <c r="BG182" s="152">
        <v>391</v>
      </c>
      <c r="BH182" s="152">
        <v>985</v>
      </c>
      <c r="BI182" s="153">
        <v>0.39700000000000002</v>
      </c>
      <c r="BJ182" s="153">
        <v>0.44400000000000001</v>
      </c>
      <c r="BK182" s="154">
        <v>0.222</v>
      </c>
      <c r="BL182" s="154">
        <v>0.14499999999999999</v>
      </c>
      <c r="BM182" s="154">
        <v>0.105</v>
      </c>
      <c r="BN182" s="154">
        <v>0.36599999999999999</v>
      </c>
      <c r="DU182" s="4"/>
      <c r="DZ182" s="196"/>
      <c r="EA182" s="196"/>
      <c r="EB182" s="196"/>
      <c r="EC182" s="196"/>
      <c r="ED182" s="196"/>
      <c r="EE182" s="196"/>
    </row>
    <row r="183" spans="30:135" ht="13" x14ac:dyDescent="0.15">
      <c r="AD183" s="144">
        <f t="shared" si="97"/>
        <v>78.041666666666657</v>
      </c>
      <c r="AE183" s="144">
        <f t="shared" si="98"/>
        <v>83.182060864922576</v>
      </c>
      <c r="AF183" s="149">
        <v>102</v>
      </c>
      <c r="AG183" s="150" t="s">
        <v>410</v>
      </c>
      <c r="AH183" s="149">
        <v>24</v>
      </c>
      <c r="AI183" s="151">
        <v>1</v>
      </c>
      <c r="AJ183" s="152">
        <v>1873</v>
      </c>
      <c r="AK183" s="152">
        <v>1558</v>
      </c>
      <c r="AL183" s="149">
        <v>0.83199999999999996</v>
      </c>
      <c r="AM183" s="152">
        <v>780</v>
      </c>
      <c r="AN183" s="152">
        <v>564</v>
      </c>
      <c r="AO183" s="152">
        <v>1344</v>
      </c>
      <c r="AP183" s="151">
        <v>0.42</v>
      </c>
      <c r="AQ183" s="153">
        <v>0.47299999999999998</v>
      </c>
      <c r="AR183" s="154">
        <v>0.192</v>
      </c>
      <c r="AS183" s="154">
        <v>0.108</v>
      </c>
      <c r="AT183" s="154">
        <v>8.7999999999999995E-2</v>
      </c>
      <c r="AU183" s="154">
        <v>0.38500000000000001</v>
      </c>
      <c r="AW183" s="196"/>
      <c r="AX183" s="144">
        <f t="shared" si="99"/>
        <v>75.637583892617457</v>
      </c>
      <c r="AY183" s="149">
        <v>102</v>
      </c>
      <c r="AZ183" s="150" t="s">
        <v>331</v>
      </c>
      <c r="BA183" s="149">
        <v>19</v>
      </c>
      <c r="BB183" s="151">
        <v>1</v>
      </c>
      <c r="BC183" s="152">
        <v>1490</v>
      </c>
      <c r="BD183" s="152">
        <v>1127</v>
      </c>
      <c r="BE183" s="149">
        <v>0.75600000000000001</v>
      </c>
      <c r="BF183" s="152">
        <v>665</v>
      </c>
      <c r="BG183" s="152">
        <v>396</v>
      </c>
      <c r="BH183" s="152">
        <v>1061</v>
      </c>
      <c r="BI183" s="153">
        <v>0.373</v>
      </c>
      <c r="BJ183" s="153">
        <v>0.43099999999999999</v>
      </c>
      <c r="BK183" s="154">
        <v>0.19900000000000001</v>
      </c>
      <c r="BL183" s="154">
        <v>0.10299999999999999</v>
      </c>
      <c r="BM183" s="154">
        <v>8.1000000000000003E-2</v>
      </c>
      <c r="BN183" s="154">
        <v>0.34699999999999998</v>
      </c>
      <c r="DU183" s="4"/>
      <c r="DZ183" s="196"/>
      <c r="EA183" s="196"/>
      <c r="EB183" s="196"/>
      <c r="EC183" s="196"/>
      <c r="ED183" s="196"/>
      <c r="EE183" s="196"/>
    </row>
    <row r="184" spans="30:135" ht="13" x14ac:dyDescent="0.15">
      <c r="AD184" s="144">
        <f t="shared" si="97"/>
        <v>82.608695652173907</v>
      </c>
      <c r="AE184" s="144">
        <f t="shared" si="98"/>
        <v>82.89473684210526</v>
      </c>
      <c r="AF184" s="149">
        <v>103</v>
      </c>
      <c r="AG184" s="150" t="s">
        <v>411</v>
      </c>
      <c r="AH184" s="149">
        <v>23</v>
      </c>
      <c r="AI184" s="151">
        <v>1</v>
      </c>
      <c r="AJ184" s="152">
        <v>1900</v>
      </c>
      <c r="AK184" s="152">
        <v>1575</v>
      </c>
      <c r="AL184" s="149">
        <v>0.82899999999999996</v>
      </c>
      <c r="AM184" s="152">
        <v>761</v>
      </c>
      <c r="AN184" s="152">
        <v>578</v>
      </c>
      <c r="AO184" s="152">
        <v>1339</v>
      </c>
      <c r="AP184" s="153">
        <v>0.432</v>
      </c>
      <c r="AQ184" s="153">
        <v>0.48599999999999999</v>
      </c>
      <c r="AR184" s="154">
        <v>0.20399999999999999</v>
      </c>
      <c r="AS184" s="155">
        <v>0.11</v>
      </c>
      <c r="AT184" s="154">
        <v>8.1000000000000003E-2</v>
      </c>
      <c r="AU184" s="154">
        <v>0.38800000000000001</v>
      </c>
      <c r="AW184" s="196"/>
      <c r="AX184" s="144">
        <f t="shared" si="99"/>
        <v>75.707257072570727</v>
      </c>
      <c r="AY184" s="149">
        <v>103</v>
      </c>
      <c r="AZ184" s="150" t="s">
        <v>379</v>
      </c>
      <c r="BA184" s="149">
        <v>21</v>
      </c>
      <c r="BB184" s="151">
        <v>1</v>
      </c>
      <c r="BC184" s="152">
        <v>1626</v>
      </c>
      <c r="BD184" s="152">
        <v>1231</v>
      </c>
      <c r="BE184" s="149">
        <v>0.75700000000000001</v>
      </c>
      <c r="BF184" s="152">
        <v>755</v>
      </c>
      <c r="BG184" s="152">
        <v>423</v>
      </c>
      <c r="BH184" s="152">
        <v>1178</v>
      </c>
      <c r="BI184" s="153">
        <v>0.35899999999999999</v>
      </c>
      <c r="BJ184" s="153">
        <v>0.438</v>
      </c>
      <c r="BK184" s="154">
        <v>0.19900000000000001</v>
      </c>
      <c r="BL184" s="154">
        <v>9.1999999999999998E-2</v>
      </c>
      <c r="BM184" s="154">
        <v>6.9000000000000006E-2</v>
      </c>
      <c r="BN184" s="154">
        <v>0.33300000000000002</v>
      </c>
      <c r="DU184" s="4"/>
      <c r="DZ184" s="196"/>
      <c r="EA184" s="196"/>
      <c r="EB184" s="196"/>
      <c r="EC184" s="196"/>
      <c r="ED184" s="196"/>
      <c r="EE184" s="196"/>
    </row>
    <row r="185" spans="30:135" ht="13" x14ac:dyDescent="0.15">
      <c r="AD185" s="144">
        <f t="shared" si="97"/>
        <v>89.631578947368411</v>
      </c>
      <c r="AE185" s="144">
        <f t="shared" si="98"/>
        <v>82.853787433940113</v>
      </c>
      <c r="AF185" s="149">
        <v>104</v>
      </c>
      <c r="AG185" s="150" t="s">
        <v>412</v>
      </c>
      <c r="AH185" s="149">
        <v>19</v>
      </c>
      <c r="AI185" s="151">
        <v>1</v>
      </c>
      <c r="AJ185" s="152">
        <v>1703</v>
      </c>
      <c r="AK185" s="152">
        <v>1411</v>
      </c>
      <c r="AL185" s="149">
        <v>0.82899999999999996</v>
      </c>
      <c r="AM185" s="152">
        <v>718</v>
      </c>
      <c r="AN185" s="152">
        <v>516</v>
      </c>
      <c r="AO185" s="152">
        <v>1234</v>
      </c>
      <c r="AP185" s="153">
        <v>0.41799999999999998</v>
      </c>
      <c r="AQ185" s="153">
        <v>0.47699999999999998</v>
      </c>
      <c r="AR185" s="154">
        <v>0.184</v>
      </c>
      <c r="AS185" s="154">
        <v>0.11600000000000001</v>
      </c>
      <c r="AT185" s="154">
        <v>8.5000000000000006E-2</v>
      </c>
      <c r="AU185" s="154">
        <v>0.379</v>
      </c>
      <c r="AW185" s="196"/>
      <c r="AX185" s="144">
        <f t="shared" si="99"/>
        <v>75.69818716315531</v>
      </c>
      <c r="AY185" s="149">
        <v>104</v>
      </c>
      <c r="AZ185" s="150" t="s">
        <v>413</v>
      </c>
      <c r="BA185" s="149">
        <v>25</v>
      </c>
      <c r="BB185" s="151">
        <v>1</v>
      </c>
      <c r="BC185" s="152">
        <v>2041</v>
      </c>
      <c r="BD185" s="152">
        <v>1545</v>
      </c>
      <c r="BE185" s="149">
        <v>0.75700000000000001</v>
      </c>
      <c r="BF185" s="152">
        <v>902</v>
      </c>
      <c r="BG185" s="152">
        <v>576</v>
      </c>
      <c r="BH185" s="152">
        <v>1478</v>
      </c>
      <c r="BI185" s="151">
        <v>0.39</v>
      </c>
      <c r="BJ185" s="153">
        <v>0.438</v>
      </c>
      <c r="BK185" s="154">
        <v>0.19700000000000001</v>
      </c>
      <c r="BL185" s="154">
        <v>9.5000000000000001E-2</v>
      </c>
      <c r="BM185" s="154">
        <v>8.1000000000000003E-2</v>
      </c>
      <c r="BN185" s="154">
        <v>0.35199999999999998</v>
      </c>
      <c r="DU185" s="4"/>
      <c r="DZ185" s="196"/>
      <c r="EA185" s="196"/>
      <c r="EB185" s="196"/>
      <c r="EC185" s="196"/>
      <c r="ED185" s="196"/>
      <c r="EE185" s="196"/>
    </row>
    <row r="186" spans="30:135" ht="13" x14ac:dyDescent="0.15">
      <c r="AD186" s="144">
        <f t="shared" si="97"/>
        <v>87.34782608695653</v>
      </c>
      <c r="AE186" s="144">
        <f t="shared" si="98"/>
        <v>82.777501244400199</v>
      </c>
      <c r="AF186" s="149">
        <v>105</v>
      </c>
      <c r="AG186" s="150" t="s">
        <v>275</v>
      </c>
      <c r="AH186" s="149">
        <v>23</v>
      </c>
      <c r="AI186" s="151">
        <v>1</v>
      </c>
      <c r="AJ186" s="152">
        <v>2009</v>
      </c>
      <c r="AK186" s="152">
        <v>1663</v>
      </c>
      <c r="AL186" s="149">
        <v>0.82799999999999996</v>
      </c>
      <c r="AM186" s="152">
        <v>807</v>
      </c>
      <c r="AN186" s="152">
        <v>640</v>
      </c>
      <c r="AO186" s="152">
        <v>1447</v>
      </c>
      <c r="AP186" s="153">
        <v>0.442</v>
      </c>
      <c r="AQ186" s="151">
        <v>0.48</v>
      </c>
      <c r="AR186" s="154">
        <v>0.19800000000000001</v>
      </c>
      <c r="AS186" s="155">
        <v>0.1</v>
      </c>
      <c r="AT186" s="154">
        <v>8.2000000000000003E-2</v>
      </c>
      <c r="AU186" s="154">
        <v>0.39400000000000002</v>
      </c>
      <c r="AW186" s="196"/>
      <c r="AX186" s="144">
        <f t="shared" si="99"/>
        <v>75.747508305647841</v>
      </c>
      <c r="AY186" s="149">
        <v>105</v>
      </c>
      <c r="AZ186" s="150" t="s">
        <v>381</v>
      </c>
      <c r="BA186" s="149">
        <v>22</v>
      </c>
      <c r="BB186" s="151">
        <v>1</v>
      </c>
      <c r="BC186" s="152">
        <v>1806</v>
      </c>
      <c r="BD186" s="152">
        <v>1368</v>
      </c>
      <c r="BE186" s="149">
        <v>0.75700000000000001</v>
      </c>
      <c r="BF186" s="152">
        <v>845</v>
      </c>
      <c r="BG186" s="152">
        <v>516</v>
      </c>
      <c r="BH186" s="152">
        <v>1361</v>
      </c>
      <c r="BI186" s="153">
        <v>0.379</v>
      </c>
      <c r="BJ186" s="153">
        <v>0.433</v>
      </c>
      <c r="BK186" s="154">
        <v>0.17699999999999999</v>
      </c>
      <c r="BL186" s="154">
        <v>8.5999999999999993E-2</v>
      </c>
      <c r="BM186" s="154">
        <v>7.5999999999999998E-2</v>
      </c>
      <c r="BN186" s="154">
        <v>0.34799999999999998</v>
      </c>
      <c r="DU186" s="4"/>
      <c r="DZ186" s="196"/>
      <c r="EA186" s="196"/>
      <c r="EB186" s="196"/>
      <c r="EC186" s="196"/>
      <c r="ED186" s="196"/>
      <c r="EE186" s="196"/>
    </row>
    <row r="187" spans="30:135" ht="13" x14ac:dyDescent="0.15">
      <c r="AD187" s="144">
        <f t="shared" si="97"/>
        <v>84.578947368421055</v>
      </c>
      <c r="AE187" s="144">
        <f t="shared" si="98"/>
        <v>82.762912258867459</v>
      </c>
      <c r="AF187" s="149">
        <v>106</v>
      </c>
      <c r="AG187" s="150" t="s">
        <v>414</v>
      </c>
      <c r="AH187" s="149">
        <v>19</v>
      </c>
      <c r="AI187" s="151">
        <v>1</v>
      </c>
      <c r="AJ187" s="152">
        <v>1607</v>
      </c>
      <c r="AK187" s="152">
        <v>1330</v>
      </c>
      <c r="AL187" s="149">
        <v>0.82799999999999996</v>
      </c>
      <c r="AM187" s="152">
        <v>664</v>
      </c>
      <c r="AN187" s="152">
        <v>469</v>
      </c>
      <c r="AO187" s="152">
        <v>1133</v>
      </c>
      <c r="AP187" s="153">
        <v>0.41399999999999998</v>
      </c>
      <c r="AQ187" s="153">
        <v>0.45300000000000001</v>
      </c>
      <c r="AR187" s="154">
        <v>0.189</v>
      </c>
      <c r="AS187" s="155">
        <v>0.13</v>
      </c>
      <c r="AT187" s="154">
        <v>9.6000000000000002E-2</v>
      </c>
      <c r="AU187" s="154">
        <v>0.39300000000000002</v>
      </c>
      <c r="AW187" s="196"/>
      <c r="AX187" s="144">
        <f t="shared" si="99"/>
        <v>75.724937862468934</v>
      </c>
      <c r="AY187" s="149">
        <v>106</v>
      </c>
      <c r="AZ187" s="150" t="s">
        <v>415</v>
      </c>
      <c r="BA187" s="149">
        <v>14</v>
      </c>
      <c r="BB187" s="151">
        <v>1</v>
      </c>
      <c r="BC187" s="152">
        <v>1207</v>
      </c>
      <c r="BD187" s="152">
        <v>914</v>
      </c>
      <c r="BE187" s="149">
        <v>0.75700000000000001</v>
      </c>
      <c r="BF187" s="152">
        <v>504</v>
      </c>
      <c r="BG187" s="152">
        <v>331</v>
      </c>
      <c r="BH187" s="152">
        <v>835</v>
      </c>
      <c r="BI187" s="153">
        <v>0.39600000000000002</v>
      </c>
      <c r="BJ187" s="153">
        <v>0.438</v>
      </c>
      <c r="BK187" s="154">
        <v>0.19800000000000001</v>
      </c>
      <c r="BL187" s="154">
        <v>0.13300000000000001</v>
      </c>
      <c r="BM187" s="154">
        <v>0.107</v>
      </c>
      <c r="BN187" s="154">
        <v>0.36899999999999999</v>
      </c>
      <c r="DU187" s="4"/>
      <c r="DZ187" s="196"/>
      <c r="EA187" s="196"/>
      <c r="EB187" s="196"/>
      <c r="EC187" s="196"/>
      <c r="ED187" s="196"/>
      <c r="EE187" s="196"/>
    </row>
    <row r="188" spans="30:135" ht="13" x14ac:dyDescent="0.15">
      <c r="AD188" s="144">
        <f t="shared" si="97"/>
        <v>88.181818181818187</v>
      </c>
      <c r="AE188" s="144">
        <f t="shared" si="98"/>
        <v>82.680412371134011</v>
      </c>
      <c r="AF188" s="149">
        <v>107</v>
      </c>
      <c r="AG188" s="150" t="s">
        <v>416</v>
      </c>
      <c r="AH188" s="149">
        <v>22</v>
      </c>
      <c r="AI188" s="151">
        <v>1</v>
      </c>
      <c r="AJ188" s="152">
        <v>1940</v>
      </c>
      <c r="AK188" s="152">
        <v>1604</v>
      </c>
      <c r="AL188" s="149">
        <v>0.82699999999999996</v>
      </c>
      <c r="AM188" s="152">
        <v>871</v>
      </c>
      <c r="AN188" s="152">
        <v>588</v>
      </c>
      <c r="AO188" s="152">
        <v>1459</v>
      </c>
      <c r="AP188" s="153">
        <v>0.40300000000000002</v>
      </c>
      <c r="AQ188" s="153">
        <v>0.44900000000000001</v>
      </c>
      <c r="AR188" s="154">
        <v>0.152</v>
      </c>
      <c r="AS188" s="154">
        <v>0.112</v>
      </c>
      <c r="AT188" s="155">
        <v>0.08</v>
      </c>
      <c r="AU188" s="154">
        <v>0.39200000000000002</v>
      </c>
      <c r="AW188" s="196"/>
      <c r="AX188" s="144">
        <f t="shared" si="99"/>
        <v>75.897129186602868</v>
      </c>
      <c r="AY188" s="149">
        <v>107</v>
      </c>
      <c r="AZ188" s="150" t="s">
        <v>417</v>
      </c>
      <c r="BA188" s="149">
        <v>20</v>
      </c>
      <c r="BB188" s="151">
        <v>1</v>
      </c>
      <c r="BC188" s="152">
        <v>1672</v>
      </c>
      <c r="BD188" s="152">
        <v>1269</v>
      </c>
      <c r="BE188" s="149">
        <v>0.75900000000000001</v>
      </c>
      <c r="BF188" s="152">
        <v>707</v>
      </c>
      <c r="BG188" s="152">
        <v>436</v>
      </c>
      <c r="BH188" s="152">
        <v>1143</v>
      </c>
      <c r="BI188" s="153">
        <v>0.38100000000000001</v>
      </c>
      <c r="BJ188" s="151">
        <v>0.42</v>
      </c>
      <c r="BK188" s="154">
        <v>0.19700000000000001</v>
      </c>
      <c r="BL188" s="154">
        <v>0.13600000000000001</v>
      </c>
      <c r="BM188" s="154">
        <v>0.104</v>
      </c>
      <c r="BN188" s="154">
        <v>0.373</v>
      </c>
      <c r="DU188" s="4"/>
      <c r="DZ188" s="196"/>
      <c r="EA188" s="196"/>
      <c r="EB188" s="196"/>
      <c r="EC188" s="196"/>
      <c r="ED188" s="196"/>
      <c r="EE188" s="196"/>
    </row>
    <row r="189" spans="30:135" ht="13" x14ac:dyDescent="0.15">
      <c r="AD189" s="144">
        <f t="shared" si="97"/>
        <v>84.565217391304358</v>
      </c>
      <c r="AE189" s="144">
        <f t="shared" si="98"/>
        <v>82.673521850899746</v>
      </c>
      <c r="AF189" s="149">
        <v>108</v>
      </c>
      <c r="AG189" s="150" t="s">
        <v>418</v>
      </c>
      <c r="AH189" s="149">
        <v>23</v>
      </c>
      <c r="AI189" s="151">
        <v>1</v>
      </c>
      <c r="AJ189" s="152">
        <v>1945</v>
      </c>
      <c r="AK189" s="152">
        <v>1608</v>
      </c>
      <c r="AL189" s="149">
        <v>0.82699999999999996</v>
      </c>
      <c r="AM189" s="152">
        <v>817</v>
      </c>
      <c r="AN189" s="152">
        <v>607</v>
      </c>
      <c r="AO189" s="152">
        <v>1424</v>
      </c>
      <c r="AP189" s="153">
        <v>0.42599999999999999</v>
      </c>
      <c r="AQ189" s="153">
        <v>0.47599999999999998</v>
      </c>
      <c r="AR189" s="154">
        <v>0.17499999999999999</v>
      </c>
      <c r="AS189" s="155">
        <v>0.11</v>
      </c>
      <c r="AT189" s="154">
        <v>8.5000000000000006E-2</v>
      </c>
      <c r="AU189" s="154">
        <v>0.39300000000000002</v>
      </c>
      <c r="AW189" s="196"/>
      <c r="AX189" s="144">
        <f t="shared" si="99"/>
        <v>76.004464285714292</v>
      </c>
      <c r="AY189" s="149">
        <v>108</v>
      </c>
      <c r="AZ189" s="150" t="s">
        <v>419</v>
      </c>
      <c r="BA189" s="149">
        <v>20</v>
      </c>
      <c r="BB189" s="151">
        <v>1</v>
      </c>
      <c r="BC189" s="152">
        <v>1792</v>
      </c>
      <c r="BD189" s="152">
        <v>1362</v>
      </c>
      <c r="BE189" s="149">
        <v>0.76</v>
      </c>
      <c r="BF189" s="152">
        <v>750</v>
      </c>
      <c r="BG189" s="152">
        <v>478</v>
      </c>
      <c r="BH189" s="152">
        <v>1228</v>
      </c>
      <c r="BI189" s="153">
        <v>0.38900000000000001</v>
      </c>
      <c r="BJ189" s="153">
        <v>0.42399999999999999</v>
      </c>
      <c r="BK189" s="154">
        <v>0.192</v>
      </c>
      <c r="BL189" s="154">
        <v>0.14699999999999999</v>
      </c>
      <c r="BM189" s="154">
        <v>0.11700000000000001</v>
      </c>
      <c r="BN189" s="154">
        <v>0.372</v>
      </c>
      <c r="DU189" s="4"/>
      <c r="DZ189" s="196"/>
      <c r="EA189" s="196"/>
      <c r="EB189" s="196"/>
      <c r="EC189" s="196"/>
      <c r="ED189" s="196"/>
      <c r="EE189" s="196"/>
    </row>
    <row r="190" spans="30:135" ht="13" x14ac:dyDescent="0.15">
      <c r="AD190" s="144">
        <f t="shared" si="97"/>
        <v>83.2</v>
      </c>
      <c r="AE190" s="144">
        <f t="shared" si="98"/>
        <v>82.451923076923066</v>
      </c>
      <c r="AF190" s="149">
        <v>109</v>
      </c>
      <c r="AG190" s="150" t="s">
        <v>420</v>
      </c>
      <c r="AH190" s="149">
        <v>20</v>
      </c>
      <c r="AI190" s="151">
        <v>1</v>
      </c>
      <c r="AJ190" s="152">
        <v>1664</v>
      </c>
      <c r="AK190" s="152">
        <v>1372</v>
      </c>
      <c r="AL190" s="149">
        <v>0.82499999999999996</v>
      </c>
      <c r="AM190" s="152">
        <v>729</v>
      </c>
      <c r="AN190" s="152">
        <v>487</v>
      </c>
      <c r="AO190" s="152">
        <v>1216</v>
      </c>
      <c r="AP190" s="151">
        <v>0.4</v>
      </c>
      <c r="AQ190" s="153">
        <v>0.46100000000000002</v>
      </c>
      <c r="AR190" s="154">
        <v>0.17399999999999999</v>
      </c>
      <c r="AS190" s="155">
        <v>0.11</v>
      </c>
      <c r="AT190" s="154">
        <v>7.8E-2</v>
      </c>
      <c r="AU190" s="154">
        <v>0.38300000000000001</v>
      </c>
      <c r="AW190" s="196"/>
      <c r="AX190" s="144">
        <f t="shared" si="99"/>
        <v>76.016830294530152</v>
      </c>
      <c r="AY190" s="149">
        <v>109</v>
      </c>
      <c r="AZ190" s="150" t="s">
        <v>421</v>
      </c>
      <c r="BA190" s="149">
        <v>18</v>
      </c>
      <c r="BB190" s="151">
        <v>1</v>
      </c>
      <c r="BC190" s="152">
        <v>1426</v>
      </c>
      <c r="BD190" s="152">
        <v>1084</v>
      </c>
      <c r="BE190" s="149">
        <v>0.76</v>
      </c>
      <c r="BF190" s="152">
        <v>574</v>
      </c>
      <c r="BG190" s="152">
        <v>377</v>
      </c>
      <c r="BH190" s="152">
        <v>951</v>
      </c>
      <c r="BI190" s="153">
        <v>0.39600000000000002</v>
      </c>
      <c r="BJ190" s="151">
        <v>0.45</v>
      </c>
      <c r="BK190" s="154">
        <v>0.22900000000000001</v>
      </c>
      <c r="BL190" s="155">
        <v>0.12</v>
      </c>
      <c r="BM190" s="154">
        <v>7.5999999999999998E-2</v>
      </c>
      <c r="BN190" s="154">
        <v>0.35799999999999998</v>
      </c>
      <c r="DU190" s="4"/>
      <c r="DZ190" s="196"/>
      <c r="EA190" s="196"/>
      <c r="EB190" s="196"/>
      <c r="EC190" s="196"/>
      <c r="ED190" s="196"/>
      <c r="EE190" s="196"/>
    </row>
    <row r="191" spans="30:135" ht="13" x14ac:dyDescent="0.15">
      <c r="AD191" s="144">
        <f t="shared" si="97"/>
        <v>85.666666666666657</v>
      </c>
      <c r="AE191" s="144">
        <f t="shared" si="98"/>
        <v>82.545858810450241</v>
      </c>
      <c r="AF191" s="149">
        <v>110</v>
      </c>
      <c r="AG191" s="150" t="s">
        <v>389</v>
      </c>
      <c r="AH191" s="149">
        <v>21</v>
      </c>
      <c r="AI191" s="151">
        <v>1</v>
      </c>
      <c r="AJ191" s="152">
        <v>1799</v>
      </c>
      <c r="AK191" s="152">
        <v>1485</v>
      </c>
      <c r="AL191" s="149">
        <v>0.82499999999999996</v>
      </c>
      <c r="AM191" s="152">
        <v>744</v>
      </c>
      <c r="AN191" s="152">
        <v>584</v>
      </c>
      <c r="AO191" s="152">
        <v>1328</v>
      </c>
      <c r="AP191" s="151">
        <v>0.44</v>
      </c>
      <c r="AQ191" s="153">
        <v>0.47599999999999998</v>
      </c>
      <c r="AR191" s="154">
        <v>0.18099999999999999</v>
      </c>
      <c r="AS191" s="154">
        <v>9.7000000000000003E-2</v>
      </c>
      <c r="AT191" s="154">
        <v>8.2000000000000003E-2</v>
      </c>
      <c r="AU191" s="154">
        <v>0.39500000000000002</v>
      </c>
      <c r="AW191" s="196"/>
      <c r="AX191" s="144">
        <f t="shared" si="99"/>
        <v>76.024411508282469</v>
      </c>
      <c r="AY191" s="149">
        <v>110</v>
      </c>
      <c r="AZ191" s="150" t="s">
        <v>422</v>
      </c>
      <c r="BA191" s="149">
        <v>14</v>
      </c>
      <c r="BB191" s="151">
        <v>1</v>
      </c>
      <c r="BC191" s="152">
        <v>1147</v>
      </c>
      <c r="BD191" s="152">
        <v>872</v>
      </c>
      <c r="BE191" s="149">
        <v>0.76</v>
      </c>
      <c r="BF191" s="152">
        <v>476</v>
      </c>
      <c r="BG191" s="152">
        <v>314</v>
      </c>
      <c r="BH191" s="152">
        <v>790</v>
      </c>
      <c r="BI191" s="153">
        <v>0.39700000000000002</v>
      </c>
      <c r="BJ191" s="153">
        <v>0.45500000000000002</v>
      </c>
      <c r="BK191" s="154">
        <v>0.22700000000000001</v>
      </c>
      <c r="BL191" s="155">
        <v>0.1</v>
      </c>
      <c r="BM191" s="154">
        <v>8.6999999999999994E-2</v>
      </c>
      <c r="BN191" s="154">
        <v>0.34799999999999998</v>
      </c>
      <c r="DU191" s="4"/>
      <c r="DZ191" s="196"/>
      <c r="EA191" s="196"/>
      <c r="EB191" s="196"/>
      <c r="EC191" s="196"/>
      <c r="ED191" s="196"/>
      <c r="EE191" s="196"/>
    </row>
    <row r="192" spans="30:135" ht="13" x14ac:dyDescent="0.15">
      <c r="AD192" s="144">
        <f t="shared" si="97"/>
        <v>73.578947368421055</v>
      </c>
      <c r="AE192" s="144">
        <f t="shared" si="98"/>
        <v>82.546494992846917</v>
      </c>
      <c r="AF192" s="149">
        <v>111</v>
      </c>
      <c r="AG192" s="150" t="s">
        <v>423</v>
      </c>
      <c r="AH192" s="149">
        <v>19</v>
      </c>
      <c r="AI192" s="151">
        <v>1</v>
      </c>
      <c r="AJ192" s="152">
        <v>1398</v>
      </c>
      <c r="AK192" s="152">
        <v>1154</v>
      </c>
      <c r="AL192" s="149">
        <v>0.82499999999999996</v>
      </c>
      <c r="AM192" s="152">
        <v>666</v>
      </c>
      <c r="AN192" s="152">
        <v>434</v>
      </c>
      <c r="AO192" s="152">
        <v>1100</v>
      </c>
      <c r="AP192" s="153">
        <v>0.39500000000000002</v>
      </c>
      <c r="AQ192" s="153">
        <v>0.45600000000000002</v>
      </c>
      <c r="AR192" s="154">
        <v>0.14399999999999999</v>
      </c>
      <c r="AS192" s="154">
        <v>8.4000000000000005E-2</v>
      </c>
      <c r="AT192" s="154">
        <v>7.1999999999999995E-2</v>
      </c>
      <c r="AU192" s="154">
        <v>0.374</v>
      </c>
      <c r="AW192" s="196"/>
      <c r="AX192" s="144">
        <f t="shared" si="99"/>
        <v>76.081871345029242</v>
      </c>
      <c r="AY192" s="149">
        <v>111</v>
      </c>
      <c r="AZ192" s="150" t="s">
        <v>424</v>
      </c>
      <c r="BA192" s="149">
        <v>21</v>
      </c>
      <c r="BB192" s="151">
        <v>1</v>
      </c>
      <c r="BC192" s="152">
        <v>1710</v>
      </c>
      <c r="BD192" s="152">
        <v>1301</v>
      </c>
      <c r="BE192" s="149">
        <v>0.76100000000000001</v>
      </c>
      <c r="BF192" s="152">
        <v>795</v>
      </c>
      <c r="BG192" s="152">
        <v>478</v>
      </c>
      <c r="BH192" s="152">
        <v>1273</v>
      </c>
      <c r="BI192" s="153">
        <v>0.375</v>
      </c>
      <c r="BJ192" s="153">
        <v>0.43099999999999999</v>
      </c>
      <c r="BK192" s="154">
        <v>0.17499999999999999</v>
      </c>
      <c r="BL192" s="154">
        <v>9.4E-2</v>
      </c>
      <c r="BM192" s="154">
        <v>7.6999999999999999E-2</v>
      </c>
      <c r="BN192" s="154">
        <v>0.35099999999999998</v>
      </c>
      <c r="DU192" s="4"/>
      <c r="DZ192" s="196"/>
      <c r="EA192" s="196"/>
      <c r="EB192" s="196"/>
      <c r="EC192" s="196"/>
      <c r="ED192" s="196"/>
      <c r="EE192" s="196"/>
    </row>
    <row r="193" spans="30:135" ht="13" x14ac:dyDescent="0.15">
      <c r="AD193" s="144">
        <f t="shared" si="97"/>
        <v>78.600000000000009</v>
      </c>
      <c r="AE193" s="144">
        <f t="shared" si="98"/>
        <v>82.379134860050897</v>
      </c>
      <c r="AF193" s="149">
        <v>112</v>
      </c>
      <c r="AG193" s="150" t="s">
        <v>425</v>
      </c>
      <c r="AH193" s="149">
        <v>20</v>
      </c>
      <c r="AI193" s="151">
        <v>1</v>
      </c>
      <c r="AJ193" s="152">
        <v>1572</v>
      </c>
      <c r="AK193" s="152">
        <v>1295</v>
      </c>
      <c r="AL193" s="149">
        <v>0.82399999999999995</v>
      </c>
      <c r="AM193" s="152">
        <v>687</v>
      </c>
      <c r="AN193" s="152">
        <v>448</v>
      </c>
      <c r="AO193" s="152">
        <v>1135</v>
      </c>
      <c r="AP193" s="153">
        <v>0.39500000000000002</v>
      </c>
      <c r="AQ193" s="153">
        <v>0.46700000000000003</v>
      </c>
      <c r="AR193" s="154">
        <v>0.191</v>
      </c>
      <c r="AS193" s="154">
        <v>0.10299999999999999</v>
      </c>
      <c r="AT193" s="154">
        <v>8.4000000000000005E-2</v>
      </c>
      <c r="AU193" s="154">
        <v>0.36699999999999999</v>
      </c>
      <c r="AW193" s="196"/>
      <c r="AX193" s="144">
        <f t="shared" si="99"/>
        <v>76.068965517241381</v>
      </c>
      <c r="AY193" s="149">
        <v>112</v>
      </c>
      <c r="AZ193" s="150" t="s">
        <v>426</v>
      </c>
      <c r="BA193" s="149">
        <v>15</v>
      </c>
      <c r="BB193" s="151">
        <v>1</v>
      </c>
      <c r="BC193" s="152">
        <v>1450</v>
      </c>
      <c r="BD193" s="152">
        <v>1103</v>
      </c>
      <c r="BE193" s="149">
        <v>0.76100000000000001</v>
      </c>
      <c r="BF193" s="152">
        <v>600</v>
      </c>
      <c r="BG193" s="152">
        <v>390</v>
      </c>
      <c r="BH193" s="152">
        <v>990</v>
      </c>
      <c r="BI193" s="153">
        <v>0.39400000000000002</v>
      </c>
      <c r="BJ193" s="153">
        <v>0.443</v>
      </c>
      <c r="BK193" s="154">
        <v>0.20699999999999999</v>
      </c>
      <c r="BL193" s="154">
        <v>0.13100000000000001</v>
      </c>
      <c r="BM193" s="155">
        <v>0.09</v>
      </c>
      <c r="BN193" s="154">
        <v>0.36399999999999999</v>
      </c>
      <c r="DU193" s="4"/>
      <c r="DZ193" s="196"/>
      <c r="EA193" s="196"/>
      <c r="EB193" s="196"/>
      <c r="EC193" s="196"/>
      <c r="ED193" s="196"/>
      <c r="EE193" s="196"/>
    </row>
    <row r="194" spans="30:135" ht="13" x14ac:dyDescent="0.15">
      <c r="AD194" s="144">
        <f t="shared" si="97"/>
        <v>85.347826086956516</v>
      </c>
      <c r="AE194" s="144">
        <f t="shared" si="98"/>
        <v>82.32297503820682</v>
      </c>
      <c r="AF194" s="149">
        <v>113</v>
      </c>
      <c r="AG194" s="150" t="s">
        <v>427</v>
      </c>
      <c r="AH194" s="149">
        <v>23</v>
      </c>
      <c r="AI194" s="151">
        <v>1</v>
      </c>
      <c r="AJ194" s="152">
        <v>1963</v>
      </c>
      <c r="AK194" s="152">
        <v>1616</v>
      </c>
      <c r="AL194" s="149">
        <v>0.82299999999999995</v>
      </c>
      <c r="AM194" s="152">
        <v>854</v>
      </c>
      <c r="AN194" s="152">
        <v>542</v>
      </c>
      <c r="AO194" s="152">
        <v>1396</v>
      </c>
      <c r="AP194" s="153">
        <v>0.38800000000000001</v>
      </c>
      <c r="AQ194" s="153">
        <v>0.44800000000000001</v>
      </c>
      <c r="AR194" s="154">
        <v>0.16600000000000001</v>
      </c>
      <c r="AS194" s="154">
        <v>0.14299999999999999</v>
      </c>
      <c r="AT194" s="154">
        <v>0.104</v>
      </c>
      <c r="AU194" s="154">
        <v>0.38600000000000001</v>
      </c>
      <c r="AW194" s="196"/>
      <c r="AX194" s="144">
        <f t="shared" si="99"/>
        <v>76.171428571428564</v>
      </c>
      <c r="AY194" s="149">
        <v>113</v>
      </c>
      <c r="AZ194" s="150" t="s">
        <v>428</v>
      </c>
      <c r="BA194" s="149">
        <v>21</v>
      </c>
      <c r="BB194" s="151">
        <v>1</v>
      </c>
      <c r="BC194" s="152">
        <v>1750</v>
      </c>
      <c r="BD194" s="152">
        <v>1333</v>
      </c>
      <c r="BE194" s="149">
        <v>0.76200000000000001</v>
      </c>
      <c r="BF194" s="152">
        <v>634</v>
      </c>
      <c r="BG194" s="152">
        <v>471</v>
      </c>
      <c r="BH194" s="152">
        <v>1105</v>
      </c>
      <c r="BI194" s="153">
        <v>0.42599999999999999</v>
      </c>
      <c r="BJ194" s="151">
        <v>0.47</v>
      </c>
      <c r="BK194" s="154">
        <v>0.255</v>
      </c>
      <c r="BL194" s="154">
        <v>0.127</v>
      </c>
      <c r="BM194" s="154">
        <v>9.2999999999999999E-2</v>
      </c>
      <c r="BN194" s="155">
        <v>0.37</v>
      </c>
      <c r="DU194" s="4"/>
      <c r="DZ194" s="196"/>
      <c r="EA194" s="196"/>
      <c r="EB194" s="196"/>
      <c r="EC194" s="196"/>
      <c r="ED194" s="196"/>
      <c r="EE194" s="196"/>
    </row>
    <row r="195" spans="30:135" ht="13" x14ac:dyDescent="0.15">
      <c r="AD195" s="144">
        <f t="shared" si="97"/>
        <v>85.8</v>
      </c>
      <c r="AE195" s="144">
        <f t="shared" si="98"/>
        <v>82.226107226107231</v>
      </c>
      <c r="AF195" s="149">
        <v>114</v>
      </c>
      <c r="AG195" s="150" t="s">
        <v>417</v>
      </c>
      <c r="AH195" s="149">
        <v>20</v>
      </c>
      <c r="AI195" s="151">
        <v>1</v>
      </c>
      <c r="AJ195" s="152">
        <v>1716</v>
      </c>
      <c r="AK195" s="152">
        <v>1411</v>
      </c>
      <c r="AL195" s="149">
        <v>0.82199999999999995</v>
      </c>
      <c r="AM195" s="152">
        <v>699</v>
      </c>
      <c r="AN195" s="152">
        <v>523</v>
      </c>
      <c r="AO195" s="152">
        <v>1222</v>
      </c>
      <c r="AP195" s="153">
        <v>0.42799999999999999</v>
      </c>
      <c r="AQ195" s="153">
        <v>0.46400000000000002</v>
      </c>
      <c r="AR195" s="154">
        <v>0.185</v>
      </c>
      <c r="AS195" s="154">
        <v>0.129</v>
      </c>
      <c r="AT195" s="154">
        <v>0.104</v>
      </c>
      <c r="AU195" s="154">
        <v>0.39500000000000002</v>
      </c>
      <c r="AW195" s="196"/>
      <c r="AX195" s="144">
        <f t="shared" si="99"/>
        <v>76.301476301476299</v>
      </c>
      <c r="AY195" s="149">
        <v>114</v>
      </c>
      <c r="AZ195" s="150" t="s">
        <v>429</v>
      </c>
      <c r="BA195" s="149">
        <v>17</v>
      </c>
      <c r="BB195" s="151">
        <v>1</v>
      </c>
      <c r="BC195" s="152">
        <v>1287</v>
      </c>
      <c r="BD195" s="152">
        <v>982</v>
      </c>
      <c r="BE195" s="149">
        <v>0.76300000000000001</v>
      </c>
      <c r="BF195" s="152">
        <v>607</v>
      </c>
      <c r="BG195" s="152">
        <v>362</v>
      </c>
      <c r="BH195" s="152">
        <v>969</v>
      </c>
      <c r="BI195" s="153">
        <v>0.374</v>
      </c>
      <c r="BJ195" s="153">
        <v>0.42899999999999999</v>
      </c>
      <c r="BK195" s="154">
        <v>0.17100000000000001</v>
      </c>
      <c r="BL195" s="154">
        <v>8.7999999999999995E-2</v>
      </c>
      <c r="BM195" s="154">
        <v>6.9000000000000006E-2</v>
      </c>
      <c r="BN195" s="154">
        <v>0.35399999999999998</v>
      </c>
      <c r="DU195" s="4"/>
      <c r="DZ195" s="196"/>
      <c r="EA195" s="196"/>
      <c r="EB195" s="196"/>
      <c r="EC195" s="196"/>
      <c r="ED195" s="196"/>
      <c r="EE195" s="196"/>
    </row>
    <row r="196" spans="30:135" ht="13" x14ac:dyDescent="0.15">
      <c r="AD196" s="144">
        <f t="shared" si="97"/>
        <v>79.333333333333343</v>
      </c>
      <c r="AE196" s="144">
        <f t="shared" si="98"/>
        <v>82.195378151260499</v>
      </c>
      <c r="AF196" s="149">
        <v>115</v>
      </c>
      <c r="AG196" s="150" t="s">
        <v>430</v>
      </c>
      <c r="AH196" s="149">
        <v>24</v>
      </c>
      <c r="AI196" s="151">
        <v>1</v>
      </c>
      <c r="AJ196" s="152">
        <v>1904</v>
      </c>
      <c r="AK196" s="152">
        <v>1565</v>
      </c>
      <c r="AL196" s="149">
        <v>0.82199999999999995</v>
      </c>
      <c r="AM196" s="152">
        <v>785</v>
      </c>
      <c r="AN196" s="152">
        <v>556</v>
      </c>
      <c r="AO196" s="152">
        <v>1341</v>
      </c>
      <c r="AP196" s="153">
        <v>0.41499999999999998</v>
      </c>
      <c r="AQ196" s="153">
        <v>0.47499999999999998</v>
      </c>
      <c r="AR196" s="154">
        <v>0.19400000000000001</v>
      </c>
      <c r="AS196" s="154">
        <v>0.11700000000000001</v>
      </c>
      <c r="AT196" s="154">
        <v>9.2999999999999999E-2</v>
      </c>
      <c r="AU196" s="154">
        <v>0.38500000000000001</v>
      </c>
      <c r="AW196" s="196"/>
      <c r="AX196" s="144">
        <f t="shared" si="99"/>
        <v>76.321709786276713</v>
      </c>
      <c r="AY196" s="149">
        <v>115</v>
      </c>
      <c r="AZ196" s="150" t="s">
        <v>367</v>
      </c>
      <c r="BA196" s="149">
        <v>22</v>
      </c>
      <c r="BB196" s="151">
        <v>1</v>
      </c>
      <c r="BC196" s="152">
        <v>1778</v>
      </c>
      <c r="BD196" s="152">
        <v>1357</v>
      </c>
      <c r="BE196" s="149">
        <v>0.76300000000000001</v>
      </c>
      <c r="BF196" s="152">
        <v>804</v>
      </c>
      <c r="BG196" s="152">
        <v>507</v>
      </c>
      <c r="BH196" s="152">
        <v>1311</v>
      </c>
      <c r="BI196" s="153">
        <v>0.38700000000000001</v>
      </c>
      <c r="BJ196" s="153">
        <v>0.43099999999999999</v>
      </c>
      <c r="BK196" s="155">
        <v>0.19</v>
      </c>
      <c r="BL196" s="154">
        <v>9.0999999999999998E-2</v>
      </c>
      <c r="BM196" s="154">
        <v>7.4999999999999997E-2</v>
      </c>
      <c r="BN196" s="154">
        <v>0.35299999999999998</v>
      </c>
      <c r="DU196" s="4"/>
      <c r="DZ196" s="196"/>
      <c r="EA196" s="196"/>
      <c r="EB196" s="196"/>
      <c r="EC196" s="196"/>
      <c r="ED196" s="196"/>
      <c r="EE196" s="196"/>
    </row>
    <row r="197" spans="30:135" ht="13" x14ac:dyDescent="0.15">
      <c r="AD197" s="144">
        <f t="shared" si="97"/>
        <v>84.149999999999991</v>
      </c>
      <c r="AE197" s="144">
        <f t="shared" si="98"/>
        <v>82.234105763517533</v>
      </c>
      <c r="AF197" s="149">
        <v>116</v>
      </c>
      <c r="AG197" s="150" t="s">
        <v>431</v>
      </c>
      <c r="AH197" s="149">
        <v>20</v>
      </c>
      <c r="AI197" s="151">
        <v>1</v>
      </c>
      <c r="AJ197" s="152">
        <v>1683</v>
      </c>
      <c r="AK197" s="152">
        <v>1384</v>
      </c>
      <c r="AL197" s="149">
        <v>0.82199999999999995</v>
      </c>
      <c r="AM197" s="152">
        <v>757</v>
      </c>
      <c r="AN197" s="152">
        <v>510</v>
      </c>
      <c r="AO197" s="152">
        <v>1267</v>
      </c>
      <c r="AP197" s="153">
        <v>0.40300000000000002</v>
      </c>
      <c r="AQ197" s="153">
        <v>0.435</v>
      </c>
      <c r="AR197" s="154">
        <v>0.13200000000000001</v>
      </c>
      <c r="AS197" s="154">
        <v>0.13700000000000001</v>
      </c>
      <c r="AT197" s="154">
        <v>0.108</v>
      </c>
      <c r="AU197" s="154">
        <v>0.40300000000000002</v>
      </c>
      <c r="AW197" s="196"/>
      <c r="AX197" s="144">
        <f t="shared" si="99"/>
        <v>76.414189837008621</v>
      </c>
      <c r="AY197" s="149">
        <v>116</v>
      </c>
      <c r="AZ197" s="150" t="s">
        <v>432</v>
      </c>
      <c r="BA197" s="149">
        <v>13</v>
      </c>
      <c r="BB197" s="151">
        <v>1</v>
      </c>
      <c r="BC197" s="152">
        <v>1043</v>
      </c>
      <c r="BD197" s="152">
        <v>797</v>
      </c>
      <c r="BE197" s="149">
        <v>0.76400000000000001</v>
      </c>
      <c r="BF197" s="152">
        <v>456</v>
      </c>
      <c r="BG197" s="152">
        <v>292</v>
      </c>
      <c r="BH197" s="152">
        <v>748</v>
      </c>
      <c r="BI197" s="151">
        <v>0.39</v>
      </c>
      <c r="BJ197" s="153">
        <v>0.42199999999999999</v>
      </c>
      <c r="BK197" s="154">
        <v>0.17599999999999999</v>
      </c>
      <c r="BL197" s="155">
        <v>0.13</v>
      </c>
      <c r="BM197" s="154">
        <v>9.7000000000000003E-2</v>
      </c>
      <c r="BN197" s="154">
        <v>0.376</v>
      </c>
      <c r="DU197" s="4"/>
      <c r="DZ197" s="196"/>
      <c r="EA197" s="196"/>
      <c r="EB197" s="196"/>
      <c r="EC197" s="196"/>
      <c r="ED197" s="196"/>
      <c r="EE197" s="196"/>
    </row>
    <row r="198" spans="30:135" ht="13" x14ac:dyDescent="0.15">
      <c r="AD198" s="144">
        <f t="shared" si="97"/>
        <v>77.869565217391298</v>
      </c>
      <c r="AE198" s="144">
        <f t="shared" si="98"/>
        <v>82.244556113902846</v>
      </c>
      <c r="AF198" s="149">
        <v>117</v>
      </c>
      <c r="AG198" s="150" t="s">
        <v>433</v>
      </c>
      <c r="AH198" s="149">
        <v>23</v>
      </c>
      <c r="AI198" s="151">
        <v>1</v>
      </c>
      <c r="AJ198" s="152">
        <v>1791</v>
      </c>
      <c r="AK198" s="152">
        <v>1473</v>
      </c>
      <c r="AL198" s="149">
        <v>0.82199999999999995</v>
      </c>
      <c r="AM198" s="152">
        <v>789</v>
      </c>
      <c r="AN198" s="152">
        <v>495</v>
      </c>
      <c r="AO198" s="152">
        <v>1284</v>
      </c>
      <c r="AP198" s="153">
        <v>0.38600000000000001</v>
      </c>
      <c r="AQ198" s="153">
        <v>0.46700000000000003</v>
      </c>
      <c r="AR198" s="154">
        <v>0.183</v>
      </c>
      <c r="AS198" s="154">
        <v>0.11700000000000001</v>
      </c>
      <c r="AT198" s="155">
        <v>0.09</v>
      </c>
      <c r="AU198" s="154">
        <v>0.36699999999999999</v>
      </c>
      <c r="AW198" s="196"/>
      <c r="AX198" s="144">
        <f t="shared" si="99"/>
        <v>76.476476476476478</v>
      </c>
      <c r="AY198" s="149">
        <v>117</v>
      </c>
      <c r="AZ198" s="150" t="s">
        <v>434</v>
      </c>
      <c r="BA198" s="149">
        <v>25</v>
      </c>
      <c r="BB198" s="151">
        <v>1</v>
      </c>
      <c r="BC198" s="152">
        <v>1998</v>
      </c>
      <c r="BD198" s="152">
        <v>1528</v>
      </c>
      <c r="BE198" s="149">
        <v>0.76500000000000001</v>
      </c>
      <c r="BF198" s="152">
        <v>785</v>
      </c>
      <c r="BG198" s="152">
        <v>560</v>
      </c>
      <c r="BH198" s="152">
        <v>1345</v>
      </c>
      <c r="BI198" s="153">
        <v>0.41599999999999998</v>
      </c>
      <c r="BJ198" s="153">
        <v>0.45700000000000002</v>
      </c>
      <c r="BK198" s="154">
        <v>0.23200000000000001</v>
      </c>
      <c r="BL198" s="154">
        <v>0.11600000000000001</v>
      </c>
      <c r="BM198" s="154">
        <v>8.7999999999999995E-2</v>
      </c>
      <c r="BN198" s="154">
        <v>0.36699999999999999</v>
      </c>
      <c r="DU198" s="4"/>
      <c r="DZ198" s="196"/>
      <c r="EA198" s="196"/>
      <c r="EB198" s="196"/>
      <c r="EC198" s="196"/>
      <c r="ED198" s="196"/>
      <c r="EE198" s="196"/>
    </row>
    <row r="199" spans="30:135" ht="13" x14ac:dyDescent="0.15">
      <c r="AD199" s="144">
        <f t="shared" si="97"/>
        <v>74.933333333333337</v>
      </c>
      <c r="AE199" s="144">
        <f t="shared" si="98"/>
        <v>82.117437722419922</v>
      </c>
      <c r="AF199" s="149">
        <v>118</v>
      </c>
      <c r="AG199" s="150" t="s">
        <v>315</v>
      </c>
      <c r="AH199" s="149">
        <v>15</v>
      </c>
      <c r="AI199" s="151">
        <v>1</v>
      </c>
      <c r="AJ199" s="152">
        <v>1124</v>
      </c>
      <c r="AK199" s="152">
        <v>923</v>
      </c>
      <c r="AL199" s="149">
        <v>0.82099999999999995</v>
      </c>
      <c r="AM199" s="152">
        <v>497</v>
      </c>
      <c r="AN199" s="152">
        <v>329</v>
      </c>
      <c r="AO199" s="152">
        <v>826</v>
      </c>
      <c r="AP199" s="153">
        <v>0.39800000000000002</v>
      </c>
      <c r="AQ199" s="153">
        <v>0.47599999999999998</v>
      </c>
      <c r="AR199" s="154">
        <v>0.187</v>
      </c>
      <c r="AS199" s="155">
        <v>0.09</v>
      </c>
      <c r="AT199" s="155">
        <v>0.06</v>
      </c>
      <c r="AU199" s="154">
        <v>0.36399999999999999</v>
      </c>
      <c r="AW199" s="196"/>
      <c r="AX199" s="144">
        <f t="shared" si="99"/>
        <v>76.536312849162016</v>
      </c>
      <c r="AY199" s="149">
        <v>118</v>
      </c>
      <c r="AZ199" s="150" t="s">
        <v>431</v>
      </c>
      <c r="BA199" s="149">
        <v>20</v>
      </c>
      <c r="BB199" s="151">
        <v>1</v>
      </c>
      <c r="BC199" s="152">
        <v>1611</v>
      </c>
      <c r="BD199" s="152">
        <v>1233</v>
      </c>
      <c r="BE199" s="149">
        <v>0.76500000000000001</v>
      </c>
      <c r="BF199" s="152">
        <v>604</v>
      </c>
      <c r="BG199" s="152">
        <v>441</v>
      </c>
      <c r="BH199" s="152">
        <v>1045</v>
      </c>
      <c r="BI199" s="153">
        <v>0.42199999999999999</v>
      </c>
      <c r="BJ199" s="153">
        <v>0.47699999999999998</v>
      </c>
      <c r="BK199" s="154">
        <v>0.25900000000000001</v>
      </c>
      <c r="BL199" s="154">
        <v>0.115</v>
      </c>
      <c r="BM199" s="154">
        <v>9.4E-2</v>
      </c>
      <c r="BN199" s="154">
        <v>0.35799999999999998</v>
      </c>
      <c r="DU199" s="4"/>
      <c r="DZ199" s="196"/>
      <c r="EA199" s="196"/>
      <c r="EB199" s="196"/>
      <c r="EC199" s="196"/>
      <c r="ED199" s="196"/>
      <c r="EE199" s="196"/>
    </row>
    <row r="200" spans="30:135" ht="13" x14ac:dyDescent="0.15">
      <c r="AD200" s="144">
        <f t="shared" si="97"/>
        <v>87.434782608695656</v>
      </c>
      <c r="AE200" s="144">
        <f t="shared" si="98"/>
        <v>82.098458478368968</v>
      </c>
      <c r="AF200" s="149">
        <v>119</v>
      </c>
      <c r="AG200" s="150" t="s">
        <v>435</v>
      </c>
      <c r="AH200" s="149">
        <v>23</v>
      </c>
      <c r="AI200" s="151">
        <v>1</v>
      </c>
      <c r="AJ200" s="152">
        <v>2011</v>
      </c>
      <c r="AK200" s="152">
        <v>1651</v>
      </c>
      <c r="AL200" s="149">
        <v>0.82099999999999995</v>
      </c>
      <c r="AM200" s="152">
        <v>889</v>
      </c>
      <c r="AN200" s="152">
        <v>619</v>
      </c>
      <c r="AO200" s="152">
        <v>1508</v>
      </c>
      <c r="AP200" s="151">
        <v>0.41</v>
      </c>
      <c r="AQ200" s="151">
        <v>0.47</v>
      </c>
      <c r="AR200" s="154">
        <v>0.17299999999999999</v>
      </c>
      <c r="AS200" s="154">
        <v>9.1999999999999998E-2</v>
      </c>
      <c r="AT200" s="154">
        <v>7.9000000000000001E-2</v>
      </c>
      <c r="AU200" s="154">
        <v>0.372</v>
      </c>
      <c r="AW200" s="196"/>
      <c r="AX200" s="144">
        <f t="shared" si="99"/>
        <v>76.552106430155206</v>
      </c>
      <c r="AY200" s="149">
        <v>119</v>
      </c>
      <c r="AZ200" s="150" t="s">
        <v>436</v>
      </c>
      <c r="BA200" s="149">
        <v>21</v>
      </c>
      <c r="BB200" s="151">
        <v>1</v>
      </c>
      <c r="BC200" s="152">
        <v>1804</v>
      </c>
      <c r="BD200" s="152">
        <v>1381</v>
      </c>
      <c r="BE200" s="149">
        <v>0.76600000000000001</v>
      </c>
      <c r="BF200" s="152">
        <v>795</v>
      </c>
      <c r="BG200" s="152">
        <v>514</v>
      </c>
      <c r="BH200" s="152">
        <v>1309</v>
      </c>
      <c r="BI200" s="153">
        <v>0.39300000000000002</v>
      </c>
      <c r="BJ200" s="153">
        <v>0.437</v>
      </c>
      <c r="BK200" s="154">
        <v>0.183</v>
      </c>
      <c r="BL200" s="154">
        <v>0.111</v>
      </c>
      <c r="BM200" s="154">
        <v>9.0999999999999998E-2</v>
      </c>
      <c r="BN200" s="154">
        <v>0.36399999999999999</v>
      </c>
      <c r="DU200" s="4"/>
      <c r="DZ200" s="196"/>
      <c r="EA200" s="196"/>
      <c r="EB200" s="196"/>
      <c r="EC200" s="196"/>
      <c r="ED200" s="196"/>
      <c r="EE200" s="196"/>
    </row>
    <row r="201" spans="30:135" ht="13" x14ac:dyDescent="0.15">
      <c r="AD201" s="144">
        <f t="shared" si="97"/>
        <v>72.428571428571431</v>
      </c>
      <c r="AE201" s="144">
        <f t="shared" si="98"/>
        <v>81.952662721893489</v>
      </c>
      <c r="AF201" s="149">
        <v>120</v>
      </c>
      <c r="AG201" s="150" t="s">
        <v>311</v>
      </c>
      <c r="AH201" s="149">
        <v>14</v>
      </c>
      <c r="AI201" s="151">
        <v>1</v>
      </c>
      <c r="AJ201" s="152">
        <v>1014</v>
      </c>
      <c r="AK201" s="152">
        <v>831</v>
      </c>
      <c r="AL201" s="149">
        <v>0.82</v>
      </c>
      <c r="AM201" s="152">
        <v>455</v>
      </c>
      <c r="AN201" s="152">
        <v>315</v>
      </c>
      <c r="AO201" s="152">
        <v>770</v>
      </c>
      <c r="AP201" s="153">
        <v>0.40899999999999997</v>
      </c>
      <c r="AQ201" s="153">
        <v>0.47899999999999998</v>
      </c>
      <c r="AR201" s="154">
        <v>0.18099999999999999</v>
      </c>
      <c r="AS201" s="154">
        <v>7.5999999999999998E-2</v>
      </c>
      <c r="AT201" s="154">
        <v>6.2E-2</v>
      </c>
      <c r="AU201" s="154">
        <v>0.36499999999999999</v>
      </c>
      <c r="AW201" s="196"/>
      <c r="AX201" s="144">
        <f t="shared" si="99"/>
        <v>76.64637520752629</v>
      </c>
      <c r="AY201" s="149">
        <v>120</v>
      </c>
      <c r="AZ201" s="150" t="s">
        <v>359</v>
      </c>
      <c r="BA201" s="149">
        <v>22</v>
      </c>
      <c r="BB201" s="151">
        <v>1</v>
      </c>
      <c r="BC201" s="152">
        <v>1807</v>
      </c>
      <c r="BD201" s="152">
        <v>1385</v>
      </c>
      <c r="BE201" s="149">
        <v>0.76600000000000001</v>
      </c>
      <c r="BF201" s="152">
        <v>752</v>
      </c>
      <c r="BG201" s="152">
        <v>473</v>
      </c>
      <c r="BH201" s="152">
        <v>1225</v>
      </c>
      <c r="BI201" s="153">
        <v>0.38600000000000001</v>
      </c>
      <c r="BJ201" s="153">
        <v>0.442</v>
      </c>
      <c r="BK201" s="154">
        <v>0.21099999999999999</v>
      </c>
      <c r="BL201" s="154">
        <v>0.129</v>
      </c>
      <c r="BM201" s="154">
        <v>9.0999999999999998E-2</v>
      </c>
      <c r="BN201" s="154">
        <v>0.36099999999999999</v>
      </c>
      <c r="DU201" s="4"/>
      <c r="DZ201" s="196"/>
      <c r="EA201" s="196"/>
      <c r="EB201" s="196"/>
      <c r="EC201" s="196"/>
      <c r="ED201" s="196"/>
      <c r="EE201" s="196"/>
    </row>
    <row r="202" spans="30:135" ht="13" x14ac:dyDescent="0.15">
      <c r="AD202" s="144">
        <f t="shared" si="97"/>
        <v>78.150000000000006</v>
      </c>
      <c r="AE202" s="144">
        <f t="shared" si="98"/>
        <v>82.021753039027516</v>
      </c>
      <c r="AF202" s="149">
        <v>121</v>
      </c>
      <c r="AG202" s="150" t="s">
        <v>437</v>
      </c>
      <c r="AH202" s="149">
        <v>20</v>
      </c>
      <c r="AI202" s="151">
        <v>1</v>
      </c>
      <c r="AJ202" s="152">
        <v>1563</v>
      </c>
      <c r="AK202" s="152">
        <v>1282</v>
      </c>
      <c r="AL202" s="149">
        <v>0.82</v>
      </c>
      <c r="AM202" s="152">
        <v>683</v>
      </c>
      <c r="AN202" s="152">
        <v>455</v>
      </c>
      <c r="AO202" s="152">
        <v>1138</v>
      </c>
      <c r="AP202" s="151">
        <v>0.4</v>
      </c>
      <c r="AQ202" s="153">
        <v>0.46400000000000002</v>
      </c>
      <c r="AR202" s="154">
        <v>0.17899999999999999</v>
      </c>
      <c r="AS202" s="154">
        <v>0.108</v>
      </c>
      <c r="AT202" s="154">
        <v>8.1000000000000003E-2</v>
      </c>
      <c r="AU202" s="154">
        <v>0.376</v>
      </c>
      <c r="AW202" s="196"/>
      <c r="AX202" s="144">
        <f t="shared" si="99"/>
        <v>76.633785450061652</v>
      </c>
      <c r="AY202" s="149">
        <v>121</v>
      </c>
      <c r="AZ202" s="150" t="s">
        <v>438</v>
      </c>
      <c r="BA202" s="149">
        <v>20</v>
      </c>
      <c r="BB202" s="151">
        <v>1</v>
      </c>
      <c r="BC202" s="152">
        <v>1622</v>
      </c>
      <c r="BD202" s="152">
        <v>1243</v>
      </c>
      <c r="BE202" s="149">
        <v>0.76600000000000001</v>
      </c>
      <c r="BF202" s="152">
        <v>606</v>
      </c>
      <c r="BG202" s="152">
        <v>444</v>
      </c>
      <c r="BH202" s="152">
        <v>1050</v>
      </c>
      <c r="BI202" s="153">
        <v>0.42299999999999999</v>
      </c>
      <c r="BJ202" s="153">
        <v>0.46500000000000002</v>
      </c>
      <c r="BK202" s="155">
        <v>0.24</v>
      </c>
      <c r="BL202" s="154">
        <v>0.13100000000000001</v>
      </c>
      <c r="BM202" s="154">
        <v>9.4E-2</v>
      </c>
      <c r="BN202" s="154">
        <v>0.371</v>
      </c>
      <c r="DU202" s="4"/>
      <c r="DZ202" s="196"/>
      <c r="EA202" s="196"/>
      <c r="EB202" s="196"/>
      <c r="EC202" s="196"/>
      <c r="ED202" s="196"/>
      <c r="EE202" s="196"/>
    </row>
    <row r="203" spans="30:135" ht="13" x14ac:dyDescent="0.15">
      <c r="AD203" s="144">
        <f t="shared" si="97"/>
        <v>87.521739130434781</v>
      </c>
      <c r="AE203" s="144">
        <f t="shared" si="98"/>
        <v>81.867858917039243</v>
      </c>
      <c r="AF203" s="149">
        <v>122</v>
      </c>
      <c r="AG203" s="150" t="s">
        <v>439</v>
      </c>
      <c r="AH203" s="149">
        <v>23</v>
      </c>
      <c r="AI203" s="151">
        <v>1</v>
      </c>
      <c r="AJ203" s="152">
        <v>2013</v>
      </c>
      <c r="AK203" s="152">
        <v>1648</v>
      </c>
      <c r="AL203" s="149">
        <v>0.81899999999999995</v>
      </c>
      <c r="AM203" s="152">
        <v>909</v>
      </c>
      <c r="AN203" s="152">
        <v>596</v>
      </c>
      <c r="AO203" s="152">
        <v>1505</v>
      </c>
      <c r="AP203" s="153">
        <v>0.39600000000000002</v>
      </c>
      <c r="AQ203" s="153">
        <v>0.442</v>
      </c>
      <c r="AR203" s="154">
        <v>0.16200000000000001</v>
      </c>
      <c r="AS203" s="154">
        <v>0.106</v>
      </c>
      <c r="AT203" s="154">
        <v>8.5000000000000006E-2</v>
      </c>
      <c r="AU203" s="154">
        <v>0.38100000000000001</v>
      </c>
      <c r="AW203" s="196"/>
      <c r="AX203" s="144">
        <f t="shared" si="99"/>
        <v>76.687988628287144</v>
      </c>
      <c r="AY203" s="149">
        <v>122</v>
      </c>
      <c r="AZ203" s="150" t="s">
        <v>440</v>
      </c>
      <c r="BA203" s="149">
        <v>18</v>
      </c>
      <c r="BB203" s="151">
        <v>1</v>
      </c>
      <c r="BC203" s="152">
        <v>1407</v>
      </c>
      <c r="BD203" s="152">
        <v>1079</v>
      </c>
      <c r="BE203" s="149">
        <v>0.76700000000000002</v>
      </c>
      <c r="BF203" s="152">
        <v>587</v>
      </c>
      <c r="BG203" s="152">
        <v>401</v>
      </c>
      <c r="BH203" s="152">
        <v>988</v>
      </c>
      <c r="BI203" s="153">
        <v>0.40600000000000003</v>
      </c>
      <c r="BJ203" s="153">
        <v>0.44600000000000001</v>
      </c>
      <c r="BK203" s="154">
        <v>0.20799999999999999</v>
      </c>
      <c r="BL203" s="154">
        <v>0.106</v>
      </c>
      <c r="BM203" s="154">
        <v>8.6999999999999994E-2</v>
      </c>
      <c r="BN203" s="154">
        <v>0.36499999999999999</v>
      </c>
      <c r="DU203" s="4"/>
      <c r="DZ203" s="196"/>
      <c r="EA203" s="196"/>
      <c r="EB203" s="196"/>
      <c r="EC203" s="196"/>
      <c r="ED203" s="196"/>
      <c r="EE203" s="196"/>
    </row>
    <row r="204" spans="30:135" ht="13" x14ac:dyDescent="0.15">
      <c r="AD204" s="144">
        <f t="shared" si="97"/>
        <v>85.95</v>
      </c>
      <c r="AE204" s="144">
        <f t="shared" si="98"/>
        <v>81.791739383362412</v>
      </c>
      <c r="AF204" s="149">
        <v>123</v>
      </c>
      <c r="AG204" s="150" t="s">
        <v>441</v>
      </c>
      <c r="AH204" s="149">
        <v>20</v>
      </c>
      <c r="AI204" s="151">
        <v>1</v>
      </c>
      <c r="AJ204" s="152">
        <v>1719</v>
      </c>
      <c r="AK204" s="152">
        <v>1406</v>
      </c>
      <c r="AL204" s="149">
        <v>0.81799999999999995</v>
      </c>
      <c r="AM204" s="152">
        <v>778</v>
      </c>
      <c r="AN204" s="152">
        <v>535</v>
      </c>
      <c r="AO204" s="152">
        <v>1313</v>
      </c>
      <c r="AP204" s="153">
        <v>0.40699999999999997</v>
      </c>
      <c r="AQ204" s="153">
        <v>0.45200000000000001</v>
      </c>
      <c r="AR204" s="154">
        <v>0.14399999999999999</v>
      </c>
      <c r="AS204" s="154">
        <v>0.112</v>
      </c>
      <c r="AT204" s="154">
        <v>8.7999999999999995E-2</v>
      </c>
      <c r="AU204" s="154">
        <v>0.38700000000000001</v>
      </c>
      <c r="AW204" s="196"/>
      <c r="AX204" s="144">
        <f t="shared" si="99"/>
        <v>76.70753064798599</v>
      </c>
      <c r="AY204" s="149">
        <v>123</v>
      </c>
      <c r="AZ204" s="150" t="s">
        <v>314</v>
      </c>
      <c r="BA204" s="149">
        <v>20</v>
      </c>
      <c r="BB204" s="151">
        <v>1</v>
      </c>
      <c r="BC204" s="152">
        <v>1713</v>
      </c>
      <c r="BD204" s="152">
        <v>1314</v>
      </c>
      <c r="BE204" s="149">
        <v>0.76700000000000002</v>
      </c>
      <c r="BF204" s="152">
        <v>719</v>
      </c>
      <c r="BG204" s="152">
        <v>518</v>
      </c>
      <c r="BH204" s="152">
        <v>1237</v>
      </c>
      <c r="BI204" s="153">
        <v>0.41899999999999998</v>
      </c>
      <c r="BJ204" s="151">
        <v>0.46</v>
      </c>
      <c r="BK204" s="154">
        <v>0.217</v>
      </c>
      <c r="BL204" s="154">
        <v>7.8E-2</v>
      </c>
      <c r="BM204" s="154">
        <v>6.0999999999999999E-2</v>
      </c>
      <c r="BN204" s="155">
        <v>0.36</v>
      </c>
      <c r="DU204" s="4"/>
      <c r="DZ204" s="196"/>
      <c r="EA204" s="196"/>
      <c r="EB204" s="196"/>
      <c r="EC204" s="196"/>
      <c r="ED204" s="196"/>
      <c r="EE204" s="196"/>
    </row>
    <row r="205" spans="30:135" ht="13" x14ac:dyDescent="0.15">
      <c r="AD205" s="144">
        <f t="shared" si="97"/>
        <v>78.681818181818187</v>
      </c>
      <c r="AE205" s="144">
        <f t="shared" si="98"/>
        <v>81.744656268053149</v>
      </c>
      <c r="AF205" s="149">
        <v>124</v>
      </c>
      <c r="AG205" s="150" t="s">
        <v>442</v>
      </c>
      <c r="AH205" s="149">
        <v>22</v>
      </c>
      <c r="AI205" s="151">
        <v>1</v>
      </c>
      <c r="AJ205" s="152">
        <v>1731</v>
      </c>
      <c r="AK205" s="152">
        <v>1415</v>
      </c>
      <c r="AL205" s="149">
        <v>0.81699999999999995</v>
      </c>
      <c r="AM205" s="152">
        <v>740</v>
      </c>
      <c r="AN205" s="152">
        <v>506</v>
      </c>
      <c r="AO205" s="152">
        <v>1246</v>
      </c>
      <c r="AP205" s="153">
        <v>0.40600000000000003</v>
      </c>
      <c r="AQ205" s="153">
        <v>0.45600000000000002</v>
      </c>
      <c r="AR205" s="154">
        <v>0.188</v>
      </c>
      <c r="AS205" s="155">
        <v>0.11</v>
      </c>
      <c r="AT205" s="154">
        <v>6.9000000000000006E-2</v>
      </c>
      <c r="AU205" s="155">
        <v>0.38</v>
      </c>
      <c r="AW205" s="196"/>
      <c r="AX205" s="144">
        <f t="shared" si="99"/>
        <v>76.65260196905767</v>
      </c>
      <c r="AY205" s="149">
        <v>124</v>
      </c>
      <c r="AZ205" s="150" t="s">
        <v>443</v>
      </c>
      <c r="BA205" s="149">
        <v>19</v>
      </c>
      <c r="BB205" s="151">
        <v>1</v>
      </c>
      <c r="BC205" s="152">
        <v>1422</v>
      </c>
      <c r="BD205" s="152">
        <v>1090</v>
      </c>
      <c r="BE205" s="149">
        <v>0.76700000000000002</v>
      </c>
      <c r="BF205" s="152">
        <v>579</v>
      </c>
      <c r="BG205" s="152">
        <v>384</v>
      </c>
      <c r="BH205" s="152">
        <v>963</v>
      </c>
      <c r="BI205" s="153">
        <v>0.39900000000000002</v>
      </c>
      <c r="BJ205" s="151">
        <v>0.45</v>
      </c>
      <c r="BK205" s="154">
        <v>0.219</v>
      </c>
      <c r="BL205" s="155">
        <v>0.12</v>
      </c>
      <c r="BM205" s="154">
        <v>9.1999999999999998E-2</v>
      </c>
      <c r="BN205" s="154">
        <v>0.36299999999999999</v>
      </c>
      <c r="DU205" s="4"/>
      <c r="DZ205" s="196"/>
      <c r="EA205" s="196"/>
      <c r="EB205" s="196"/>
      <c r="EC205" s="196"/>
      <c r="ED205" s="196"/>
      <c r="EE205" s="196"/>
    </row>
    <row r="206" spans="30:135" ht="13" x14ac:dyDescent="0.15">
      <c r="AD206" s="144">
        <f t="shared" si="97"/>
        <v>80.357142857142861</v>
      </c>
      <c r="AE206" s="144">
        <f t="shared" si="98"/>
        <v>81.688888888888883</v>
      </c>
      <c r="AF206" s="149">
        <v>125</v>
      </c>
      <c r="AG206" s="150" t="s">
        <v>342</v>
      </c>
      <c r="AH206" s="149">
        <v>14</v>
      </c>
      <c r="AI206" s="151">
        <v>1</v>
      </c>
      <c r="AJ206" s="152">
        <v>1125</v>
      </c>
      <c r="AK206" s="152">
        <v>919</v>
      </c>
      <c r="AL206" s="149">
        <v>0.81699999999999995</v>
      </c>
      <c r="AM206" s="152">
        <v>500</v>
      </c>
      <c r="AN206" s="152">
        <v>321</v>
      </c>
      <c r="AO206" s="152">
        <v>821</v>
      </c>
      <c r="AP206" s="153">
        <v>0.39100000000000001</v>
      </c>
      <c r="AQ206" s="153">
        <v>0.437</v>
      </c>
      <c r="AR206" s="154">
        <v>0.151</v>
      </c>
      <c r="AS206" s="154">
        <v>0.13700000000000001</v>
      </c>
      <c r="AT206" s="154">
        <v>9.5000000000000001E-2</v>
      </c>
      <c r="AU206" s="154">
        <v>0.39400000000000002</v>
      </c>
      <c r="AW206" s="196"/>
      <c r="AX206" s="144">
        <f t="shared" si="99"/>
        <v>76.794258373205736</v>
      </c>
      <c r="AY206" s="149">
        <v>125</v>
      </c>
      <c r="AZ206" s="150" t="s">
        <v>444</v>
      </c>
      <c r="BA206" s="149">
        <v>5</v>
      </c>
      <c r="BB206" s="151">
        <v>1</v>
      </c>
      <c r="BC206" s="152">
        <v>418</v>
      </c>
      <c r="BD206" s="152">
        <v>321</v>
      </c>
      <c r="BE206" s="149">
        <v>0.76800000000000002</v>
      </c>
      <c r="BF206" s="152">
        <v>175</v>
      </c>
      <c r="BG206" s="152">
        <v>122</v>
      </c>
      <c r="BH206" s="152">
        <v>297</v>
      </c>
      <c r="BI206" s="153">
        <v>0.41099999999999998</v>
      </c>
      <c r="BJ206" s="153">
        <v>0.45600000000000002</v>
      </c>
      <c r="BK206" s="154">
        <v>0.21099999999999999</v>
      </c>
      <c r="BL206" s="154">
        <v>9.6000000000000002E-2</v>
      </c>
      <c r="BM206" s="154">
        <v>8.8999999999999996E-2</v>
      </c>
      <c r="BN206" s="154">
        <v>0.36399999999999999</v>
      </c>
      <c r="DU206" s="4"/>
      <c r="DZ206" s="196"/>
      <c r="EA206" s="196"/>
      <c r="EB206" s="196"/>
      <c r="EC206" s="196"/>
      <c r="ED206" s="196"/>
      <c r="EE206" s="196"/>
    </row>
    <row r="207" spans="30:135" ht="13" x14ac:dyDescent="0.15">
      <c r="AD207" s="144">
        <f t="shared" si="97"/>
        <v>80.166666666666671</v>
      </c>
      <c r="AE207" s="144">
        <f t="shared" si="98"/>
        <v>81.4968814968815</v>
      </c>
      <c r="AF207" s="149">
        <v>126</v>
      </c>
      <c r="AG207" s="150" t="s">
        <v>445</v>
      </c>
      <c r="AH207" s="149">
        <v>18</v>
      </c>
      <c r="AI207" s="151">
        <v>1</v>
      </c>
      <c r="AJ207" s="152">
        <v>1443</v>
      </c>
      <c r="AK207" s="152">
        <v>1176</v>
      </c>
      <c r="AL207" s="149">
        <v>0.81499999999999995</v>
      </c>
      <c r="AM207" s="152">
        <v>595</v>
      </c>
      <c r="AN207" s="152">
        <v>432</v>
      </c>
      <c r="AO207" s="152">
        <v>1027</v>
      </c>
      <c r="AP207" s="153">
        <v>0.42099999999999999</v>
      </c>
      <c r="AQ207" s="151">
        <v>0.47</v>
      </c>
      <c r="AR207" s="154">
        <v>0.185</v>
      </c>
      <c r="AS207" s="154">
        <v>0.126</v>
      </c>
      <c r="AT207" s="154">
        <v>0.10299999999999999</v>
      </c>
      <c r="AU207" s="154">
        <v>0.38900000000000001</v>
      </c>
      <c r="AW207" s="196"/>
      <c r="AX207" s="144">
        <f t="shared" si="99"/>
        <v>76.820307281229134</v>
      </c>
      <c r="AY207" s="149">
        <v>126</v>
      </c>
      <c r="AZ207" s="150" t="s">
        <v>252</v>
      </c>
      <c r="BA207" s="149">
        <v>18</v>
      </c>
      <c r="BB207" s="151">
        <v>1</v>
      </c>
      <c r="BC207" s="152">
        <v>1497</v>
      </c>
      <c r="BD207" s="152">
        <v>1150</v>
      </c>
      <c r="BE207" s="149">
        <v>0.76800000000000002</v>
      </c>
      <c r="BF207" s="152">
        <v>732</v>
      </c>
      <c r="BG207" s="152">
        <v>425</v>
      </c>
      <c r="BH207" s="152">
        <v>1157</v>
      </c>
      <c r="BI207" s="153">
        <v>0.36699999999999999</v>
      </c>
      <c r="BJ207" s="153">
        <v>0.41799999999999998</v>
      </c>
      <c r="BK207" s="155">
        <v>0.15</v>
      </c>
      <c r="BL207" s="154">
        <v>9.0999999999999998E-2</v>
      </c>
      <c r="BM207" s="154">
        <v>7.9000000000000001E-2</v>
      </c>
      <c r="BN207" s="154">
        <v>0.35499999999999998</v>
      </c>
      <c r="DU207" s="4"/>
      <c r="DZ207" s="196"/>
      <c r="EA207" s="196"/>
      <c r="EB207" s="196"/>
      <c r="EC207" s="196"/>
      <c r="ED207" s="196"/>
      <c r="EE207" s="196"/>
    </row>
    <row r="208" spans="30:135" ht="13" x14ac:dyDescent="0.15">
      <c r="AD208" s="144">
        <f t="shared" si="97"/>
        <v>83.458333333333329</v>
      </c>
      <c r="AE208" s="144">
        <f t="shared" si="98"/>
        <v>81.527708437343989</v>
      </c>
      <c r="AF208" s="149">
        <v>127</v>
      </c>
      <c r="AG208" s="150" t="s">
        <v>446</v>
      </c>
      <c r="AH208" s="149">
        <v>24</v>
      </c>
      <c r="AI208" s="151">
        <v>1</v>
      </c>
      <c r="AJ208" s="152">
        <v>2003</v>
      </c>
      <c r="AK208" s="152">
        <v>1633</v>
      </c>
      <c r="AL208" s="149">
        <v>0.81499999999999995</v>
      </c>
      <c r="AM208" s="152">
        <v>835</v>
      </c>
      <c r="AN208" s="152">
        <v>567</v>
      </c>
      <c r="AO208" s="152">
        <v>1402</v>
      </c>
      <c r="AP208" s="153">
        <v>0.40400000000000003</v>
      </c>
      <c r="AQ208" s="153">
        <v>0.47099999999999997</v>
      </c>
      <c r="AR208" s="154">
        <v>0.20200000000000001</v>
      </c>
      <c r="AS208" s="154">
        <v>0.11700000000000001</v>
      </c>
      <c r="AT208" s="154">
        <v>9.6000000000000002E-2</v>
      </c>
      <c r="AU208" s="154">
        <v>0.375</v>
      </c>
      <c r="AW208" s="196"/>
      <c r="AX208" s="144">
        <f t="shared" si="99"/>
        <v>76.781933662667612</v>
      </c>
      <c r="AY208" s="149">
        <v>127</v>
      </c>
      <c r="AZ208" s="150" t="s">
        <v>445</v>
      </c>
      <c r="BA208" s="149">
        <v>18</v>
      </c>
      <c r="BB208" s="151">
        <v>1</v>
      </c>
      <c r="BC208" s="152">
        <v>1417</v>
      </c>
      <c r="BD208" s="152">
        <v>1088</v>
      </c>
      <c r="BE208" s="149">
        <v>0.76800000000000002</v>
      </c>
      <c r="BF208" s="152">
        <v>621</v>
      </c>
      <c r="BG208" s="152">
        <v>396</v>
      </c>
      <c r="BH208" s="152">
        <v>1017</v>
      </c>
      <c r="BI208" s="153">
        <v>0.38900000000000001</v>
      </c>
      <c r="BJ208" s="151">
        <v>0.45</v>
      </c>
      <c r="BK208" s="154">
        <v>0.20399999999999999</v>
      </c>
      <c r="BL208" s="154">
        <v>9.5000000000000001E-2</v>
      </c>
      <c r="BM208" s="154">
        <v>7.0999999999999994E-2</v>
      </c>
      <c r="BN208" s="154">
        <v>0.34899999999999998</v>
      </c>
      <c r="DU208" s="4"/>
      <c r="DZ208" s="196"/>
      <c r="EA208" s="196"/>
      <c r="EB208" s="196"/>
      <c r="EC208" s="196"/>
      <c r="ED208" s="196"/>
      <c r="EE208" s="196"/>
    </row>
    <row r="209" spans="30:135" ht="13" x14ac:dyDescent="0.15">
      <c r="AD209" s="144">
        <f t="shared" si="97"/>
        <v>82.833333333333329</v>
      </c>
      <c r="AE209" s="144">
        <f t="shared" si="98"/>
        <v>81.354795439302478</v>
      </c>
      <c r="AF209" s="149">
        <v>128</v>
      </c>
      <c r="AG209" s="150" t="s">
        <v>270</v>
      </c>
      <c r="AH209" s="149">
        <v>18</v>
      </c>
      <c r="AI209" s="151">
        <v>1</v>
      </c>
      <c r="AJ209" s="152">
        <v>1491</v>
      </c>
      <c r="AK209" s="152">
        <v>1213</v>
      </c>
      <c r="AL209" s="149">
        <v>0.81399999999999995</v>
      </c>
      <c r="AM209" s="152">
        <v>679</v>
      </c>
      <c r="AN209" s="152">
        <v>411</v>
      </c>
      <c r="AO209" s="152">
        <v>1090</v>
      </c>
      <c r="AP209" s="153">
        <v>0.377</v>
      </c>
      <c r="AQ209" s="153">
        <v>0.439</v>
      </c>
      <c r="AR209" s="154">
        <v>0.157</v>
      </c>
      <c r="AS209" s="154">
        <v>0.125</v>
      </c>
      <c r="AT209" s="154">
        <v>9.6000000000000002E-2</v>
      </c>
      <c r="AU209" s="154">
        <v>0.377</v>
      </c>
      <c r="AW209" s="196"/>
      <c r="AX209" s="144">
        <f t="shared" si="99"/>
        <v>76.806083650190118</v>
      </c>
      <c r="AY209" s="149">
        <v>128</v>
      </c>
      <c r="AZ209" s="150" t="s">
        <v>447</v>
      </c>
      <c r="BA209" s="149">
        <v>17</v>
      </c>
      <c r="BB209" s="151">
        <v>1</v>
      </c>
      <c r="BC209" s="152">
        <v>1315</v>
      </c>
      <c r="BD209" s="152">
        <v>1010</v>
      </c>
      <c r="BE209" s="149">
        <v>0.76800000000000002</v>
      </c>
      <c r="BF209" s="152">
        <v>579</v>
      </c>
      <c r="BG209" s="152">
        <v>352</v>
      </c>
      <c r="BH209" s="152">
        <v>931</v>
      </c>
      <c r="BI209" s="153">
        <v>0.378</v>
      </c>
      <c r="BJ209" s="153">
        <v>0.439</v>
      </c>
      <c r="BK209" s="154">
        <v>0.192</v>
      </c>
      <c r="BL209" s="154">
        <v>0.11600000000000001</v>
      </c>
      <c r="BM209" s="154">
        <v>8.7999999999999995E-2</v>
      </c>
      <c r="BN209" s="154">
        <v>0.35399999999999998</v>
      </c>
      <c r="DU209" s="4"/>
      <c r="DZ209" s="196"/>
      <c r="EA209" s="196"/>
      <c r="EB209" s="196"/>
      <c r="EC209" s="196"/>
      <c r="ED209" s="196"/>
      <c r="EE209" s="196"/>
    </row>
    <row r="210" spans="30:135" ht="13" x14ac:dyDescent="0.15">
      <c r="AD210" s="144">
        <f t="shared" si="97"/>
        <v>82.523809523809533</v>
      </c>
      <c r="AE210" s="144">
        <f t="shared" si="98"/>
        <v>81.41950375072129</v>
      </c>
      <c r="AF210" s="149">
        <v>129</v>
      </c>
      <c r="AG210" s="150" t="s">
        <v>448</v>
      </c>
      <c r="AH210" s="149">
        <v>21</v>
      </c>
      <c r="AI210" s="151">
        <v>1</v>
      </c>
      <c r="AJ210" s="152">
        <v>1733</v>
      </c>
      <c r="AK210" s="152">
        <v>1411</v>
      </c>
      <c r="AL210" s="149">
        <v>0.81399999999999995</v>
      </c>
      <c r="AM210" s="152">
        <v>777</v>
      </c>
      <c r="AN210" s="152">
        <v>492</v>
      </c>
      <c r="AO210" s="152">
        <v>1269</v>
      </c>
      <c r="AP210" s="153">
        <v>0.38800000000000001</v>
      </c>
      <c r="AQ210" s="153">
        <v>0.44700000000000001</v>
      </c>
      <c r="AR210" s="154">
        <v>0.17399999999999999</v>
      </c>
      <c r="AS210" s="154">
        <v>0.114</v>
      </c>
      <c r="AT210" s="154">
        <v>8.7999999999999995E-2</v>
      </c>
      <c r="AU210" s="154">
        <v>0.371</v>
      </c>
      <c r="AW210" s="196"/>
      <c r="AX210" s="144">
        <f t="shared" si="99"/>
        <v>76.927312775330392</v>
      </c>
      <c r="AY210" s="149">
        <v>129</v>
      </c>
      <c r="AZ210" s="150" t="s">
        <v>301</v>
      </c>
      <c r="BA210" s="149">
        <v>23</v>
      </c>
      <c r="BB210" s="151">
        <v>1</v>
      </c>
      <c r="BC210" s="152">
        <v>1816</v>
      </c>
      <c r="BD210" s="152">
        <v>1397</v>
      </c>
      <c r="BE210" s="149">
        <v>0.76900000000000002</v>
      </c>
      <c r="BF210" s="152">
        <v>810</v>
      </c>
      <c r="BG210" s="152">
        <v>498</v>
      </c>
      <c r="BH210" s="152">
        <v>1308</v>
      </c>
      <c r="BI210" s="153">
        <v>0.38100000000000001</v>
      </c>
      <c r="BJ210" s="153">
        <v>0.433</v>
      </c>
      <c r="BK210" s="155">
        <v>0.19</v>
      </c>
      <c r="BL210" s="154">
        <v>0.106</v>
      </c>
      <c r="BM210" s="154">
        <v>9.2999999999999999E-2</v>
      </c>
      <c r="BN210" s="154">
        <v>0.35799999999999998</v>
      </c>
      <c r="DU210" s="4"/>
      <c r="DZ210" s="196"/>
      <c r="EA210" s="196"/>
      <c r="EB210" s="196"/>
      <c r="EC210" s="196"/>
      <c r="ED210" s="196"/>
      <c r="EE210" s="196"/>
    </row>
    <row r="211" spans="30:135" ht="13" x14ac:dyDescent="0.15">
      <c r="AD211" s="144">
        <f t="shared" si="97"/>
        <v>79.05</v>
      </c>
      <c r="AE211" s="144">
        <f t="shared" si="98"/>
        <v>81.340923466160646</v>
      </c>
      <c r="AF211" s="149">
        <v>130</v>
      </c>
      <c r="AG211" s="150" t="s">
        <v>449</v>
      </c>
      <c r="AH211" s="149">
        <v>20</v>
      </c>
      <c r="AI211" s="151">
        <v>1</v>
      </c>
      <c r="AJ211" s="152">
        <v>1581</v>
      </c>
      <c r="AK211" s="152">
        <v>1286</v>
      </c>
      <c r="AL211" s="149">
        <v>0.81299999999999994</v>
      </c>
      <c r="AM211" s="152">
        <v>707</v>
      </c>
      <c r="AN211" s="152">
        <v>467</v>
      </c>
      <c r="AO211" s="152">
        <v>1174</v>
      </c>
      <c r="AP211" s="153">
        <v>0.39800000000000002</v>
      </c>
      <c r="AQ211" s="153">
        <v>0.44500000000000001</v>
      </c>
      <c r="AR211" s="155">
        <v>0.16</v>
      </c>
      <c r="AS211" s="154">
        <v>0.122</v>
      </c>
      <c r="AT211" s="154">
        <v>0.105</v>
      </c>
      <c r="AU211" s="154">
        <v>0.38300000000000001</v>
      </c>
      <c r="AW211" s="196"/>
      <c r="AX211" s="144">
        <f t="shared" si="99"/>
        <v>76.854433909648634</v>
      </c>
      <c r="AY211" s="149">
        <v>130</v>
      </c>
      <c r="AZ211" s="150" t="s">
        <v>450</v>
      </c>
      <c r="BA211" s="149">
        <v>20</v>
      </c>
      <c r="BB211" s="151">
        <v>1</v>
      </c>
      <c r="BC211" s="152">
        <v>1793</v>
      </c>
      <c r="BD211" s="152">
        <v>1378</v>
      </c>
      <c r="BE211" s="149">
        <v>0.76900000000000002</v>
      </c>
      <c r="BF211" s="152">
        <v>640</v>
      </c>
      <c r="BG211" s="152">
        <v>480</v>
      </c>
      <c r="BH211" s="152">
        <v>1120</v>
      </c>
      <c r="BI211" s="153">
        <v>0.42899999999999999</v>
      </c>
      <c r="BJ211" s="153">
        <v>0.46100000000000002</v>
      </c>
      <c r="BK211" s="155">
        <v>0.25</v>
      </c>
      <c r="BL211" s="154">
        <v>0.14399999999999999</v>
      </c>
      <c r="BM211" s="154">
        <v>0.10299999999999999</v>
      </c>
      <c r="BN211" s="154">
        <v>0.38200000000000001</v>
      </c>
      <c r="DU211" s="4"/>
      <c r="DZ211" s="196"/>
      <c r="EA211" s="196"/>
      <c r="EB211" s="196"/>
      <c r="EC211" s="196"/>
      <c r="ED211" s="196"/>
      <c r="EE211" s="196"/>
    </row>
    <row r="212" spans="30:135" ht="13" x14ac:dyDescent="0.15">
      <c r="AD212" s="144">
        <f t="shared" si="97"/>
        <v>81.866666666666674</v>
      </c>
      <c r="AE212" s="144">
        <f t="shared" si="98"/>
        <v>81.188925081433226</v>
      </c>
      <c r="AF212" s="149">
        <v>131</v>
      </c>
      <c r="AG212" s="150" t="s">
        <v>346</v>
      </c>
      <c r="AH212" s="149">
        <v>15</v>
      </c>
      <c r="AI212" s="151">
        <v>1</v>
      </c>
      <c r="AJ212" s="152">
        <v>1228</v>
      </c>
      <c r="AK212" s="152">
        <v>997</v>
      </c>
      <c r="AL212" s="149">
        <v>0.81200000000000006</v>
      </c>
      <c r="AM212" s="152">
        <v>536</v>
      </c>
      <c r="AN212" s="152">
        <v>372</v>
      </c>
      <c r="AO212" s="152">
        <v>908</v>
      </c>
      <c r="AP212" s="151">
        <v>0.41</v>
      </c>
      <c r="AQ212" s="153">
        <v>0.45900000000000002</v>
      </c>
      <c r="AR212" s="154">
        <v>0.17299999999999999</v>
      </c>
      <c r="AS212" s="154">
        <v>0.104</v>
      </c>
      <c r="AT212" s="154">
        <v>7.9000000000000001E-2</v>
      </c>
      <c r="AU212" s="154">
        <v>0.379</v>
      </c>
      <c r="AW212" s="196"/>
      <c r="AX212" s="144">
        <f t="shared" si="99"/>
        <v>76.923076923076934</v>
      </c>
      <c r="AY212" s="149">
        <v>131</v>
      </c>
      <c r="AZ212" s="150" t="s">
        <v>451</v>
      </c>
      <c r="BA212" s="149">
        <v>24</v>
      </c>
      <c r="BB212" s="151">
        <v>1</v>
      </c>
      <c r="BC212" s="152">
        <v>2041</v>
      </c>
      <c r="BD212" s="152">
        <v>1570</v>
      </c>
      <c r="BE212" s="149">
        <v>0.76900000000000002</v>
      </c>
      <c r="BF212" s="152">
        <v>859</v>
      </c>
      <c r="BG212" s="152">
        <v>565</v>
      </c>
      <c r="BH212" s="152">
        <v>1424</v>
      </c>
      <c r="BI212" s="153">
        <v>0.39700000000000002</v>
      </c>
      <c r="BJ212" s="153">
        <v>0.44400000000000001</v>
      </c>
      <c r="BK212" s="154">
        <v>0.20499999999999999</v>
      </c>
      <c r="BL212" s="154">
        <v>0.115</v>
      </c>
      <c r="BM212" s="154">
        <v>8.2000000000000003E-2</v>
      </c>
      <c r="BN212" s="154">
        <v>0.36499999999999999</v>
      </c>
      <c r="DU212" s="4"/>
      <c r="DZ212" s="196"/>
      <c r="EA212" s="196"/>
      <c r="EB212" s="196"/>
      <c r="EC212" s="196"/>
      <c r="ED212" s="196"/>
      <c r="EE212" s="196"/>
    </row>
    <row r="213" spans="30:135" ht="13" x14ac:dyDescent="0.15">
      <c r="AD213" s="144">
        <f t="shared" si="97"/>
        <v>85.76</v>
      </c>
      <c r="AE213" s="144">
        <f t="shared" si="98"/>
        <v>81.25</v>
      </c>
      <c r="AF213" s="149">
        <v>132</v>
      </c>
      <c r="AG213" s="150" t="s">
        <v>434</v>
      </c>
      <c r="AH213" s="149">
        <v>25</v>
      </c>
      <c r="AI213" s="151">
        <v>1</v>
      </c>
      <c r="AJ213" s="152">
        <v>2144</v>
      </c>
      <c r="AK213" s="152">
        <v>1742</v>
      </c>
      <c r="AL213" s="149">
        <v>0.81200000000000006</v>
      </c>
      <c r="AM213" s="152">
        <v>940</v>
      </c>
      <c r="AN213" s="152">
        <v>647</v>
      </c>
      <c r="AO213" s="152">
        <v>1587</v>
      </c>
      <c r="AP213" s="153">
        <v>0.40799999999999997</v>
      </c>
      <c r="AQ213" s="153">
        <v>0.44700000000000001</v>
      </c>
      <c r="AR213" s="154">
        <v>0.16500000000000001</v>
      </c>
      <c r="AS213" s="154">
        <v>0.11899999999999999</v>
      </c>
      <c r="AT213" s="154">
        <v>9.9000000000000005E-2</v>
      </c>
      <c r="AU213" s="154">
        <v>0.38600000000000001</v>
      </c>
      <c r="AW213" s="196"/>
      <c r="AX213" s="144">
        <f t="shared" si="99"/>
        <v>76.945668135095445</v>
      </c>
      <c r="AY213" s="149">
        <v>132</v>
      </c>
      <c r="AZ213" s="150" t="s">
        <v>452</v>
      </c>
      <c r="BA213" s="149">
        <v>22</v>
      </c>
      <c r="BB213" s="151">
        <v>1</v>
      </c>
      <c r="BC213" s="152">
        <v>2043</v>
      </c>
      <c r="BD213" s="152">
        <v>1572</v>
      </c>
      <c r="BE213" s="149">
        <v>0.76900000000000002</v>
      </c>
      <c r="BF213" s="152">
        <v>869</v>
      </c>
      <c r="BG213" s="152">
        <v>547</v>
      </c>
      <c r="BH213" s="152">
        <v>1416</v>
      </c>
      <c r="BI213" s="153">
        <v>0.38600000000000001</v>
      </c>
      <c r="BJ213" s="153">
        <v>0.44700000000000001</v>
      </c>
      <c r="BK213" s="154">
        <v>0.20599999999999999</v>
      </c>
      <c r="BL213" s="154">
        <v>0.124</v>
      </c>
      <c r="BM213" s="155">
        <v>0.09</v>
      </c>
      <c r="BN213" s="154">
        <v>0.35599999999999998</v>
      </c>
      <c r="DU213" s="4"/>
      <c r="DZ213" s="196"/>
      <c r="EA213" s="196"/>
      <c r="EB213" s="196"/>
      <c r="EC213" s="196"/>
      <c r="ED213" s="196"/>
      <c r="EE213" s="196"/>
    </row>
    <row r="214" spans="30:135" ht="13" x14ac:dyDescent="0.15">
      <c r="AD214" s="144">
        <f t="shared" si="97"/>
        <v>83</v>
      </c>
      <c r="AE214" s="144">
        <f t="shared" si="98"/>
        <v>81.067125645438892</v>
      </c>
      <c r="AF214" s="149">
        <v>133</v>
      </c>
      <c r="AG214" s="150" t="s">
        <v>453</v>
      </c>
      <c r="AH214" s="149">
        <v>21</v>
      </c>
      <c r="AI214" s="151">
        <v>1</v>
      </c>
      <c r="AJ214" s="152">
        <v>1743</v>
      </c>
      <c r="AK214" s="152">
        <v>1413</v>
      </c>
      <c r="AL214" s="149">
        <v>0.81100000000000005</v>
      </c>
      <c r="AM214" s="152">
        <v>762</v>
      </c>
      <c r="AN214" s="152">
        <v>528</v>
      </c>
      <c r="AO214" s="152">
        <v>1290</v>
      </c>
      <c r="AP214" s="153">
        <v>0.40899999999999997</v>
      </c>
      <c r="AQ214" s="153">
        <v>0.46700000000000003</v>
      </c>
      <c r="AR214" s="154">
        <v>0.188</v>
      </c>
      <c r="AS214" s="154">
        <v>8.6999999999999994E-2</v>
      </c>
      <c r="AT214" s="154">
        <v>6.7000000000000004E-2</v>
      </c>
      <c r="AU214" s="154">
        <v>0.371</v>
      </c>
      <c r="AW214" s="196"/>
      <c r="AX214" s="144">
        <f t="shared" si="99"/>
        <v>76.940814757878556</v>
      </c>
      <c r="AY214" s="149">
        <v>133</v>
      </c>
      <c r="AZ214" s="150" t="s">
        <v>454</v>
      </c>
      <c r="BA214" s="149">
        <v>14</v>
      </c>
      <c r="BB214" s="151">
        <v>1</v>
      </c>
      <c r="BC214" s="152">
        <v>1301</v>
      </c>
      <c r="BD214" s="152">
        <v>1001</v>
      </c>
      <c r="BE214" s="149">
        <v>0.76900000000000002</v>
      </c>
      <c r="BF214" s="152">
        <v>521</v>
      </c>
      <c r="BG214" s="152">
        <v>356</v>
      </c>
      <c r="BH214" s="152">
        <v>877</v>
      </c>
      <c r="BI214" s="153">
        <v>0.40600000000000003</v>
      </c>
      <c r="BJ214" s="153">
        <v>0.44900000000000001</v>
      </c>
      <c r="BK214" s="154">
        <v>0.221</v>
      </c>
      <c r="BL214" s="154">
        <v>0.125</v>
      </c>
      <c r="BM214" s="154">
        <v>9.0999999999999998E-2</v>
      </c>
      <c r="BN214" s="154">
        <v>0.36899999999999999</v>
      </c>
      <c r="DU214" s="4"/>
      <c r="DZ214" s="196"/>
      <c r="EA214" s="196"/>
      <c r="EB214" s="196"/>
      <c r="EC214" s="196"/>
      <c r="ED214" s="196"/>
      <c r="EE214" s="196"/>
    </row>
    <row r="215" spans="30:135" ht="13" x14ac:dyDescent="0.15">
      <c r="AD215" s="144">
        <f t="shared" si="97"/>
        <v>84</v>
      </c>
      <c r="AE215" s="144">
        <f t="shared" si="98"/>
        <v>81.055900621118013</v>
      </c>
      <c r="AF215" s="149">
        <v>134</v>
      </c>
      <c r="AG215" s="150" t="s">
        <v>455</v>
      </c>
      <c r="AH215" s="149">
        <v>23</v>
      </c>
      <c r="AI215" s="151">
        <v>1</v>
      </c>
      <c r="AJ215" s="152">
        <v>1932</v>
      </c>
      <c r="AK215" s="152">
        <v>1566</v>
      </c>
      <c r="AL215" s="149">
        <v>0.81100000000000005</v>
      </c>
      <c r="AM215" s="152">
        <v>853</v>
      </c>
      <c r="AN215" s="152">
        <v>572</v>
      </c>
      <c r="AO215" s="152">
        <v>1425</v>
      </c>
      <c r="AP215" s="153">
        <v>0.40100000000000002</v>
      </c>
      <c r="AQ215" s="153">
        <v>0.45400000000000001</v>
      </c>
      <c r="AR215" s="154">
        <v>0.17499999999999999</v>
      </c>
      <c r="AS215" s="154">
        <v>0.109</v>
      </c>
      <c r="AT215" s="154">
        <v>9.0999999999999998E-2</v>
      </c>
      <c r="AU215" s="154">
        <v>0.375</v>
      </c>
      <c r="AW215" s="196"/>
      <c r="AX215" s="144">
        <f t="shared" si="99"/>
        <v>76.876513317191282</v>
      </c>
      <c r="AY215" s="149">
        <v>134</v>
      </c>
      <c r="AZ215" s="150" t="s">
        <v>456</v>
      </c>
      <c r="BA215" s="149">
        <v>21</v>
      </c>
      <c r="BB215" s="151">
        <v>1</v>
      </c>
      <c r="BC215" s="152">
        <v>1652</v>
      </c>
      <c r="BD215" s="152">
        <v>1270</v>
      </c>
      <c r="BE215" s="149">
        <v>0.76900000000000002</v>
      </c>
      <c r="BF215" s="152">
        <v>665</v>
      </c>
      <c r="BG215" s="152">
        <v>436</v>
      </c>
      <c r="BH215" s="152">
        <v>1101</v>
      </c>
      <c r="BI215" s="153">
        <v>0.39600000000000002</v>
      </c>
      <c r="BJ215" s="153">
        <v>0.439</v>
      </c>
      <c r="BK215" s="154">
        <v>0.215</v>
      </c>
      <c r="BL215" s="155">
        <v>0.14000000000000001</v>
      </c>
      <c r="BM215" s="154">
        <v>0.111</v>
      </c>
      <c r="BN215" s="154">
        <v>0.36899999999999999</v>
      </c>
      <c r="DU215" s="4"/>
      <c r="DZ215" s="196"/>
      <c r="EA215" s="196"/>
      <c r="EB215" s="196"/>
      <c r="EC215" s="196"/>
      <c r="ED215" s="196"/>
      <c r="EE215" s="196"/>
    </row>
    <row r="216" spans="30:135" ht="13" x14ac:dyDescent="0.15">
      <c r="AD216" s="144">
        <f t="shared" si="97"/>
        <v>77</v>
      </c>
      <c r="AE216" s="144">
        <f t="shared" si="98"/>
        <v>80.977845683728034</v>
      </c>
      <c r="AF216" s="149">
        <v>135</v>
      </c>
      <c r="AG216" s="150" t="s">
        <v>429</v>
      </c>
      <c r="AH216" s="149">
        <v>17</v>
      </c>
      <c r="AI216" s="151">
        <v>1</v>
      </c>
      <c r="AJ216" s="152">
        <v>1309</v>
      </c>
      <c r="AK216" s="152">
        <v>1060</v>
      </c>
      <c r="AL216" s="149">
        <v>0.81</v>
      </c>
      <c r="AM216" s="152">
        <v>550</v>
      </c>
      <c r="AN216" s="152">
        <v>377</v>
      </c>
      <c r="AO216" s="152">
        <v>927</v>
      </c>
      <c r="AP216" s="153">
        <v>0.40699999999999997</v>
      </c>
      <c r="AQ216" s="153">
        <v>0.46100000000000002</v>
      </c>
      <c r="AR216" s="154">
        <v>0.19500000000000001</v>
      </c>
      <c r="AS216" s="154">
        <v>0.123</v>
      </c>
      <c r="AT216" s="154">
        <v>9.6000000000000002E-2</v>
      </c>
      <c r="AU216" s="154">
        <v>0.377</v>
      </c>
      <c r="AW216" s="196"/>
      <c r="AX216" s="144">
        <f t="shared" si="99"/>
        <v>76.950354609929079</v>
      </c>
      <c r="AY216" s="149">
        <v>135</v>
      </c>
      <c r="AZ216" s="150" t="s">
        <v>457</v>
      </c>
      <c r="BA216" s="149">
        <v>23</v>
      </c>
      <c r="BB216" s="151">
        <v>1</v>
      </c>
      <c r="BC216" s="152">
        <v>1974</v>
      </c>
      <c r="BD216" s="152">
        <v>1519</v>
      </c>
      <c r="BE216" s="149">
        <v>0.77</v>
      </c>
      <c r="BF216" s="152">
        <v>800</v>
      </c>
      <c r="BG216" s="152">
        <v>548</v>
      </c>
      <c r="BH216" s="152">
        <v>1348</v>
      </c>
      <c r="BI216" s="153">
        <v>0.40699999999999997</v>
      </c>
      <c r="BJ216" s="153">
        <v>0.45200000000000001</v>
      </c>
      <c r="BK216" s="154">
        <v>0.221</v>
      </c>
      <c r="BL216" s="154">
        <v>0.11600000000000001</v>
      </c>
      <c r="BM216" s="154">
        <v>9.4E-2</v>
      </c>
      <c r="BN216" s="154">
        <v>0.36799999999999999</v>
      </c>
      <c r="DU216" s="4"/>
      <c r="DZ216" s="196"/>
      <c r="EA216" s="196"/>
      <c r="EB216" s="196"/>
      <c r="EC216" s="196"/>
      <c r="ED216" s="196"/>
      <c r="EE216" s="196"/>
    </row>
    <row r="217" spans="30:135" ht="13" x14ac:dyDescent="0.15">
      <c r="AD217" s="144">
        <f t="shared" si="97"/>
        <v>92.25</v>
      </c>
      <c r="AE217" s="144">
        <f t="shared" si="98"/>
        <v>81.029810298102973</v>
      </c>
      <c r="AF217" s="149">
        <v>136</v>
      </c>
      <c r="AG217" s="150" t="s">
        <v>458</v>
      </c>
      <c r="AH217" s="149">
        <v>8</v>
      </c>
      <c r="AI217" s="151">
        <v>1</v>
      </c>
      <c r="AJ217" s="152">
        <v>738</v>
      </c>
      <c r="AK217" s="152">
        <v>598</v>
      </c>
      <c r="AL217" s="149">
        <v>0.81</v>
      </c>
      <c r="AM217" s="152">
        <v>324</v>
      </c>
      <c r="AN217" s="152">
        <v>224</v>
      </c>
      <c r="AO217" s="152">
        <v>548</v>
      </c>
      <c r="AP217" s="153">
        <v>0.40899999999999997</v>
      </c>
      <c r="AQ217" s="153">
        <v>0.45800000000000002</v>
      </c>
      <c r="AR217" s="154">
        <v>0.17299999999999999</v>
      </c>
      <c r="AS217" s="154">
        <v>0.107</v>
      </c>
      <c r="AT217" s="154">
        <v>9.0999999999999998E-2</v>
      </c>
      <c r="AU217" s="154">
        <v>0.377</v>
      </c>
      <c r="AW217" s="196"/>
      <c r="AX217" s="144">
        <f t="shared" si="99"/>
        <v>77.094105480868663</v>
      </c>
      <c r="AY217" s="149">
        <v>136</v>
      </c>
      <c r="AZ217" s="150" t="s">
        <v>433</v>
      </c>
      <c r="BA217" s="149">
        <v>23</v>
      </c>
      <c r="BB217" s="151">
        <v>1</v>
      </c>
      <c r="BC217" s="152">
        <v>1934</v>
      </c>
      <c r="BD217" s="152">
        <v>1491</v>
      </c>
      <c r="BE217" s="149">
        <v>0.77100000000000002</v>
      </c>
      <c r="BF217" s="152">
        <v>789</v>
      </c>
      <c r="BG217" s="152">
        <v>528</v>
      </c>
      <c r="BH217" s="152">
        <v>1317</v>
      </c>
      <c r="BI217" s="153">
        <v>0.40100000000000002</v>
      </c>
      <c r="BJ217" s="153">
        <v>0.44700000000000001</v>
      </c>
      <c r="BK217" s="154">
        <v>0.20899999999999999</v>
      </c>
      <c r="BL217" s="154">
        <v>0.129</v>
      </c>
      <c r="BM217" s="155">
        <v>0.1</v>
      </c>
      <c r="BN217" s="154">
        <v>0.371</v>
      </c>
      <c r="DU217" s="4"/>
      <c r="DZ217" s="196"/>
      <c r="EA217" s="196"/>
      <c r="EB217" s="196"/>
      <c r="EC217" s="196"/>
      <c r="ED217" s="196"/>
      <c r="EE217" s="196"/>
    </row>
    <row r="218" spans="30:135" ht="13" x14ac:dyDescent="0.15">
      <c r="AD218" s="144">
        <f t="shared" si="97"/>
        <v>78.916666666666671</v>
      </c>
      <c r="AE218" s="144">
        <f t="shared" si="98"/>
        <v>80.992608236536441</v>
      </c>
      <c r="AF218" s="149">
        <v>137</v>
      </c>
      <c r="AG218" s="150" t="s">
        <v>293</v>
      </c>
      <c r="AH218" s="149">
        <v>24</v>
      </c>
      <c r="AI218" s="151">
        <v>1</v>
      </c>
      <c r="AJ218" s="152">
        <v>1894</v>
      </c>
      <c r="AK218" s="152">
        <v>1534</v>
      </c>
      <c r="AL218" s="149">
        <v>0.81</v>
      </c>
      <c r="AM218" s="152">
        <v>760</v>
      </c>
      <c r="AN218" s="152">
        <v>522</v>
      </c>
      <c r="AO218" s="152">
        <v>1282</v>
      </c>
      <c r="AP218" s="153">
        <v>0.40699999999999997</v>
      </c>
      <c r="AQ218" s="153">
        <v>0.46100000000000002</v>
      </c>
      <c r="AR218" s="155">
        <v>0.22</v>
      </c>
      <c r="AS218" s="154">
        <v>0.11899999999999999</v>
      </c>
      <c r="AT218" s="154">
        <v>8.1000000000000003E-2</v>
      </c>
      <c r="AU218" s="154">
        <v>0.373</v>
      </c>
      <c r="AW218" s="196"/>
      <c r="AX218" s="144">
        <f t="shared" si="99"/>
        <v>77.08693149107657</v>
      </c>
      <c r="AY218" s="149">
        <v>137</v>
      </c>
      <c r="AZ218" s="150" t="s">
        <v>459</v>
      </c>
      <c r="BA218" s="149">
        <v>21</v>
      </c>
      <c r="BB218" s="151">
        <v>1</v>
      </c>
      <c r="BC218" s="152">
        <v>1737</v>
      </c>
      <c r="BD218" s="152">
        <v>1339</v>
      </c>
      <c r="BE218" s="149">
        <v>0.77100000000000002</v>
      </c>
      <c r="BF218" s="152">
        <v>732</v>
      </c>
      <c r="BG218" s="152">
        <v>473</v>
      </c>
      <c r="BH218" s="152">
        <v>1205</v>
      </c>
      <c r="BI218" s="153">
        <v>0.39300000000000002</v>
      </c>
      <c r="BJ218" s="153">
        <v>0.45100000000000001</v>
      </c>
      <c r="BK218" s="154">
        <v>0.21299999999999999</v>
      </c>
      <c r="BL218" s="154">
        <v>0.111</v>
      </c>
      <c r="BM218" s="154">
        <v>9.1999999999999998E-2</v>
      </c>
      <c r="BN218" s="154">
        <v>0.35599999999999998</v>
      </c>
      <c r="DU218" s="4"/>
      <c r="DZ218" s="196"/>
      <c r="EA218" s="196"/>
      <c r="EB218" s="196"/>
      <c r="EC218" s="196"/>
      <c r="ED218" s="196"/>
      <c r="EE218" s="196"/>
    </row>
    <row r="219" spans="30:135" ht="13" x14ac:dyDescent="0.15">
      <c r="AD219" s="144">
        <f t="shared" si="97"/>
        <v>84.590909090909093</v>
      </c>
      <c r="AE219" s="144">
        <f t="shared" si="98"/>
        <v>80.816765180010748</v>
      </c>
      <c r="AF219" s="149">
        <v>138</v>
      </c>
      <c r="AG219" s="150" t="s">
        <v>296</v>
      </c>
      <c r="AH219" s="149">
        <v>22</v>
      </c>
      <c r="AI219" s="151">
        <v>1</v>
      </c>
      <c r="AJ219" s="152">
        <v>1861</v>
      </c>
      <c r="AK219" s="152">
        <v>1504</v>
      </c>
      <c r="AL219" s="149">
        <v>0.80800000000000005</v>
      </c>
      <c r="AM219" s="152">
        <v>889</v>
      </c>
      <c r="AN219" s="152">
        <v>587</v>
      </c>
      <c r="AO219" s="152">
        <v>1476</v>
      </c>
      <c r="AP219" s="153">
        <v>0.39800000000000002</v>
      </c>
      <c r="AQ219" s="153">
        <v>0.432</v>
      </c>
      <c r="AR219" s="154">
        <v>0.129</v>
      </c>
      <c r="AS219" s="154">
        <v>9.5000000000000001E-2</v>
      </c>
      <c r="AT219" s="154">
        <v>7.9000000000000001E-2</v>
      </c>
      <c r="AU219" s="154">
        <v>0.38600000000000001</v>
      </c>
      <c r="AW219" s="196"/>
      <c r="AX219" s="144">
        <f t="shared" si="99"/>
        <v>77.107061503416858</v>
      </c>
      <c r="AY219" s="149">
        <v>138</v>
      </c>
      <c r="AZ219" s="150" t="s">
        <v>460</v>
      </c>
      <c r="BA219" s="149">
        <v>10</v>
      </c>
      <c r="BB219" s="151">
        <v>1</v>
      </c>
      <c r="BC219" s="152">
        <v>878</v>
      </c>
      <c r="BD219" s="152">
        <v>677</v>
      </c>
      <c r="BE219" s="149">
        <v>0.77100000000000002</v>
      </c>
      <c r="BF219" s="152">
        <v>362</v>
      </c>
      <c r="BG219" s="152">
        <v>255</v>
      </c>
      <c r="BH219" s="152">
        <v>617</v>
      </c>
      <c r="BI219" s="153">
        <v>0.41299999999999998</v>
      </c>
      <c r="BJ219" s="151">
        <v>0.46</v>
      </c>
      <c r="BK219" s="154">
        <v>0.216</v>
      </c>
      <c r="BL219" s="154">
        <v>9.7000000000000003E-2</v>
      </c>
      <c r="BM219" s="154">
        <v>7.0999999999999994E-2</v>
      </c>
      <c r="BN219" s="155">
        <v>0.36</v>
      </c>
      <c r="DU219" s="4"/>
      <c r="DZ219" s="196"/>
      <c r="EA219" s="196"/>
      <c r="EB219" s="196"/>
      <c r="EC219" s="196"/>
      <c r="ED219" s="196"/>
      <c r="EE219" s="196"/>
    </row>
    <row r="220" spans="30:135" ht="13" x14ac:dyDescent="0.15">
      <c r="AD220" s="144">
        <f t="shared" si="97"/>
        <v>78</v>
      </c>
      <c r="AE220" s="144">
        <f t="shared" si="98"/>
        <v>80.693815987933633</v>
      </c>
      <c r="AF220" s="149">
        <v>139</v>
      </c>
      <c r="AG220" s="150" t="s">
        <v>461</v>
      </c>
      <c r="AH220" s="149">
        <v>17</v>
      </c>
      <c r="AI220" s="151">
        <v>1</v>
      </c>
      <c r="AJ220" s="152">
        <v>1326</v>
      </c>
      <c r="AK220" s="152">
        <v>1070</v>
      </c>
      <c r="AL220" s="149">
        <v>0.80700000000000005</v>
      </c>
      <c r="AM220" s="152">
        <v>575</v>
      </c>
      <c r="AN220" s="152">
        <v>384</v>
      </c>
      <c r="AO220" s="152">
        <v>959</v>
      </c>
      <c r="AP220" s="151">
        <v>0.4</v>
      </c>
      <c r="AQ220" s="153">
        <v>0.45300000000000001</v>
      </c>
      <c r="AR220" s="154">
        <v>0.183</v>
      </c>
      <c r="AS220" s="154">
        <v>0.11600000000000001</v>
      </c>
      <c r="AT220" s="154">
        <v>8.5000000000000006E-2</v>
      </c>
      <c r="AU220" s="154">
        <v>0.376</v>
      </c>
      <c r="AW220" s="196"/>
      <c r="AX220" s="144">
        <f t="shared" si="99"/>
        <v>77.190406265296133</v>
      </c>
      <c r="AY220" s="149">
        <v>139</v>
      </c>
      <c r="AZ220" s="150" t="s">
        <v>462</v>
      </c>
      <c r="BA220" s="149">
        <v>25</v>
      </c>
      <c r="BB220" s="151">
        <v>1</v>
      </c>
      <c r="BC220" s="152">
        <v>2043</v>
      </c>
      <c r="BD220" s="152">
        <v>1577</v>
      </c>
      <c r="BE220" s="149">
        <v>0.77200000000000002</v>
      </c>
      <c r="BF220" s="152">
        <v>808</v>
      </c>
      <c r="BG220" s="152">
        <v>571</v>
      </c>
      <c r="BH220" s="152">
        <v>1379</v>
      </c>
      <c r="BI220" s="153">
        <v>0.41399999999999998</v>
      </c>
      <c r="BJ220" s="151">
        <v>0.46</v>
      </c>
      <c r="BK220" s="154">
        <v>0.22700000000000001</v>
      </c>
      <c r="BL220" s="154">
        <v>0.124</v>
      </c>
      <c r="BM220" s="154">
        <v>9.1999999999999998E-2</v>
      </c>
      <c r="BN220" s="154">
        <v>0.36399999999999999</v>
      </c>
      <c r="DU220" s="4"/>
      <c r="DZ220" s="196"/>
      <c r="EA220" s="196"/>
      <c r="EB220" s="196"/>
      <c r="EC220" s="196"/>
      <c r="ED220" s="196"/>
      <c r="EE220" s="196"/>
    </row>
    <row r="221" spans="30:135" ht="13" x14ac:dyDescent="0.15">
      <c r="AD221" s="144">
        <f t="shared" si="97"/>
        <v>78.89473684210526</v>
      </c>
      <c r="AE221" s="144">
        <f t="shared" si="98"/>
        <v>80.587058038692462</v>
      </c>
      <c r="AF221" s="149">
        <v>140</v>
      </c>
      <c r="AG221" s="150" t="s">
        <v>373</v>
      </c>
      <c r="AH221" s="149">
        <v>19</v>
      </c>
      <c r="AI221" s="151">
        <v>1</v>
      </c>
      <c r="AJ221" s="152">
        <v>1499</v>
      </c>
      <c r="AK221" s="152">
        <v>1208</v>
      </c>
      <c r="AL221" s="149">
        <v>0.80600000000000005</v>
      </c>
      <c r="AM221" s="152">
        <v>658</v>
      </c>
      <c r="AN221" s="152">
        <v>428</v>
      </c>
      <c r="AO221" s="152">
        <v>1086</v>
      </c>
      <c r="AP221" s="153">
        <v>0.39400000000000002</v>
      </c>
      <c r="AQ221" s="153">
        <v>0.436</v>
      </c>
      <c r="AR221" s="154">
        <v>0.16900000000000001</v>
      </c>
      <c r="AS221" s="154">
        <v>0.128</v>
      </c>
      <c r="AT221" s="155">
        <v>0.1</v>
      </c>
      <c r="AU221" s="155">
        <v>0.38</v>
      </c>
      <c r="AW221" s="196"/>
      <c r="AX221" s="144">
        <f t="shared" si="99"/>
        <v>77.234042553191486</v>
      </c>
      <c r="AY221" s="149">
        <v>140</v>
      </c>
      <c r="AZ221" s="150" t="s">
        <v>463</v>
      </c>
      <c r="BA221" s="149">
        <v>17</v>
      </c>
      <c r="BB221" s="151">
        <v>1</v>
      </c>
      <c r="BC221" s="152">
        <v>1410</v>
      </c>
      <c r="BD221" s="152">
        <v>1089</v>
      </c>
      <c r="BE221" s="149">
        <v>0.77200000000000002</v>
      </c>
      <c r="BF221" s="152">
        <v>620</v>
      </c>
      <c r="BG221" s="152">
        <v>407</v>
      </c>
      <c r="BH221" s="152">
        <v>1027</v>
      </c>
      <c r="BI221" s="153">
        <v>0.39600000000000002</v>
      </c>
      <c r="BJ221" s="153">
        <v>0.44500000000000001</v>
      </c>
      <c r="BK221" s="154">
        <v>0.187</v>
      </c>
      <c r="BL221" s="154">
        <v>0.10100000000000001</v>
      </c>
      <c r="BM221" s="154">
        <v>7.4999999999999997E-2</v>
      </c>
      <c r="BN221" s="154">
        <v>0.36199999999999999</v>
      </c>
      <c r="DU221" s="4"/>
      <c r="DZ221" s="196"/>
      <c r="EA221" s="196"/>
      <c r="EB221" s="196"/>
      <c r="EC221" s="196"/>
      <c r="ED221" s="196"/>
      <c r="EE221" s="196"/>
    </row>
    <row r="222" spans="30:135" ht="13" x14ac:dyDescent="0.15">
      <c r="AD222" s="144">
        <f t="shared" si="97"/>
        <v>77.833333333333329</v>
      </c>
      <c r="AE222" s="144">
        <f t="shared" si="98"/>
        <v>80.585296216987871</v>
      </c>
      <c r="AF222" s="149">
        <v>141</v>
      </c>
      <c r="AG222" s="150" t="s">
        <v>241</v>
      </c>
      <c r="AH222" s="149">
        <v>18</v>
      </c>
      <c r="AI222" s="151">
        <v>1</v>
      </c>
      <c r="AJ222" s="152">
        <v>1401</v>
      </c>
      <c r="AK222" s="152">
        <v>1129</v>
      </c>
      <c r="AL222" s="149">
        <v>0.80600000000000005</v>
      </c>
      <c r="AM222" s="152">
        <v>617</v>
      </c>
      <c r="AN222" s="152">
        <v>428</v>
      </c>
      <c r="AO222" s="152">
        <v>1045</v>
      </c>
      <c r="AP222" s="151">
        <v>0.41</v>
      </c>
      <c r="AQ222" s="153">
        <v>0.45800000000000002</v>
      </c>
      <c r="AR222" s="154">
        <v>0.17599999999999999</v>
      </c>
      <c r="AS222" s="154">
        <v>9.9000000000000005E-2</v>
      </c>
      <c r="AT222" s="154">
        <v>7.9000000000000001E-2</v>
      </c>
      <c r="AU222" s="154">
        <v>0.373</v>
      </c>
      <c r="AW222" s="196"/>
      <c r="AX222" s="144">
        <f t="shared" si="99"/>
        <v>77.348777348777347</v>
      </c>
      <c r="AY222" s="149">
        <v>141</v>
      </c>
      <c r="AZ222" s="150" t="s">
        <v>449</v>
      </c>
      <c r="BA222" s="149">
        <v>20</v>
      </c>
      <c r="BB222" s="151">
        <v>1</v>
      </c>
      <c r="BC222" s="152">
        <v>1554</v>
      </c>
      <c r="BD222" s="152">
        <v>1202</v>
      </c>
      <c r="BE222" s="149">
        <v>0.77300000000000002</v>
      </c>
      <c r="BF222" s="152">
        <v>640</v>
      </c>
      <c r="BG222" s="152">
        <v>439</v>
      </c>
      <c r="BH222" s="152">
        <v>1079</v>
      </c>
      <c r="BI222" s="153">
        <v>0.40699999999999997</v>
      </c>
      <c r="BJ222" s="153">
        <v>0.47099999999999997</v>
      </c>
      <c r="BK222" s="154">
        <v>0.221</v>
      </c>
      <c r="BL222" s="154">
        <v>0.10299999999999999</v>
      </c>
      <c r="BM222" s="154">
        <v>8.2000000000000003E-2</v>
      </c>
      <c r="BN222" s="154">
        <v>0.35799999999999998</v>
      </c>
      <c r="DU222" s="4"/>
      <c r="DZ222" s="196"/>
      <c r="EA222" s="196"/>
      <c r="EB222" s="196"/>
      <c r="EC222" s="196"/>
      <c r="ED222" s="196"/>
      <c r="EE222" s="196"/>
    </row>
    <row r="223" spans="30:135" ht="13" x14ac:dyDescent="0.15">
      <c r="AD223" s="144">
        <f t="shared" si="97"/>
        <v>86</v>
      </c>
      <c r="AE223" s="144">
        <f t="shared" si="98"/>
        <v>80.391120507399577</v>
      </c>
      <c r="AF223" s="149">
        <v>142</v>
      </c>
      <c r="AG223" s="150" t="s">
        <v>464</v>
      </c>
      <c r="AH223" s="149">
        <v>22</v>
      </c>
      <c r="AI223" s="151">
        <v>1</v>
      </c>
      <c r="AJ223" s="152">
        <v>1892</v>
      </c>
      <c r="AK223" s="152">
        <v>1521</v>
      </c>
      <c r="AL223" s="149">
        <v>0.80400000000000005</v>
      </c>
      <c r="AM223" s="152">
        <v>807</v>
      </c>
      <c r="AN223" s="152">
        <v>553</v>
      </c>
      <c r="AO223" s="152">
        <v>1360</v>
      </c>
      <c r="AP223" s="153">
        <v>0.40699999999999997</v>
      </c>
      <c r="AQ223" s="153">
        <v>0.45800000000000002</v>
      </c>
      <c r="AR223" s="154">
        <v>0.19500000000000001</v>
      </c>
      <c r="AS223" s="155">
        <v>0.1</v>
      </c>
      <c r="AT223" s="154">
        <v>8.1000000000000003E-2</v>
      </c>
      <c r="AU223" s="154">
        <v>0.374</v>
      </c>
      <c r="AW223" s="196"/>
      <c r="AX223" s="144">
        <f t="shared" si="99"/>
        <v>77.251501000667105</v>
      </c>
      <c r="AY223" s="149">
        <v>142</v>
      </c>
      <c r="AZ223" s="150" t="s">
        <v>465</v>
      </c>
      <c r="BA223" s="149">
        <v>19</v>
      </c>
      <c r="BB223" s="151">
        <v>1</v>
      </c>
      <c r="BC223" s="152">
        <v>1499</v>
      </c>
      <c r="BD223" s="152">
        <v>1158</v>
      </c>
      <c r="BE223" s="149">
        <v>0.77300000000000002</v>
      </c>
      <c r="BF223" s="152">
        <v>724</v>
      </c>
      <c r="BG223" s="152">
        <v>463</v>
      </c>
      <c r="BH223" s="152">
        <v>1187</v>
      </c>
      <c r="BI223" s="151">
        <v>0.39</v>
      </c>
      <c r="BJ223" s="153">
        <v>0.437</v>
      </c>
      <c r="BK223" s="154">
        <v>0.157</v>
      </c>
      <c r="BL223" s="154">
        <v>6.6000000000000003E-2</v>
      </c>
      <c r="BM223" s="154">
        <v>5.2999999999999999E-2</v>
      </c>
      <c r="BN223" s="154">
        <v>0.35299999999999998</v>
      </c>
      <c r="DU223" s="4"/>
      <c r="DZ223" s="196"/>
      <c r="EA223" s="196"/>
      <c r="EB223" s="196"/>
      <c r="EC223" s="196"/>
      <c r="ED223" s="196"/>
      <c r="EE223" s="196"/>
    </row>
    <row r="224" spans="30:135" ht="13" x14ac:dyDescent="0.15">
      <c r="AD224" s="144">
        <f t="shared" si="97"/>
        <v>87.043478260869577</v>
      </c>
      <c r="AE224" s="144">
        <f t="shared" si="98"/>
        <v>80.369630369630372</v>
      </c>
      <c r="AF224" s="149">
        <v>143</v>
      </c>
      <c r="AG224" s="150" t="s">
        <v>466</v>
      </c>
      <c r="AH224" s="149">
        <v>23</v>
      </c>
      <c r="AI224" s="151">
        <v>1</v>
      </c>
      <c r="AJ224" s="152">
        <v>2002</v>
      </c>
      <c r="AK224" s="152">
        <v>1609</v>
      </c>
      <c r="AL224" s="149">
        <v>0.80400000000000005</v>
      </c>
      <c r="AM224" s="152">
        <v>876</v>
      </c>
      <c r="AN224" s="152">
        <v>567</v>
      </c>
      <c r="AO224" s="152">
        <v>1443</v>
      </c>
      <c r="AP224" s="153">
        <v>0.39300000000000002</v>
      </c>
      <c r="AQ224" s="153">
        <v>0.44400000000000001</v>
      </c>
      <c r="AR224" s="154">
        <v>0.17799999999999999</v>
      </c>
      <c r="AS224" s="154">
        <v>0.11899999999999999</v>
      </c>
      <c r="AT224" s="154">
        <v>9.9000000000000005E-2</v>
      </c>
      <c r="AU224" s="154">
        <v>0.375</v>
      </c>
      <c r="AW224" s="196"/>
      <c r="AX224" s="144">
        <f t="shared" si="99"/>
        <v>77.261200338123416</v>
      </c>
      <c r="AY224" s="149">
        <v>143</v>
      </c>
      <c r="AZ224" s="150" t="s">
        <v>467</v>
      </c>
      <c r="BA224" s="149">
        <v>16</v>
      </c>
      <c r="BB224" s="151">
        <v>1</v>
      </c>
      <c r="BC224" s="152">
        <v>1183</v>
      </c>
      <c r="BD224" s="152">
        <v>914</v>
      </c>
      <c r="BE224" s="149">
        <v>0.77300000000000002</v>
      </c>
      <c r="BF224" s="152">
        <v>526</v>
      </c>
      <c r="BG224" s="152">
        <v>342</v>
      </c>
      <c r="BH224" s="152">
        <v>868</v>
      </c>
      <c r="BI224" s="153">
        <v>0.39400000000000002</v>
      </c>
      <c r="BJ224" s="153">
        <v>0.435</v>
      </c>
      <c r="BK224" s="154">
        <v>0.185</v>
      </c>
      <c r="BL224" s="154">
        <v>0.10100000000000001</v>
      </c>
      <c r="BM224" s="154">
        <v>7.9000000000000001E-2</v>
      </c>
      <c r="BN224" s="154">
        <v>0.36299999999999999</v>
      </c>
      <c r="DU224" s="4"/>
      <c r="DZ224" s="196"/>
      <c r="EA224" s="196"/>
      <c r="EB224" s="196"/>
      <c r="EC224" s="196"/>
      <c r="ED224" s="196"/>
      <c r="EE224" s="196"/>
    </row>
    <row r="225" spans="30:135" ht="13" x14ac:dyDescent="0.15">
      <c r="AD225" s="144">
        <f t="shared" si="97"/>
        <v>86</v>
      </c>
      <c r="AE225" s="144">
        <f t="shared" si="98"/>
        <v>80.434782608695656</v>
      </c>
      <c r="AF225" s="149">
        <v>144</v>
      </c>
      <c r="AG225" s="150" t="s">
        <v>468</v>
      </c>
      <c r="AH225" s="149">
        <v>23</v>
      </c>
      <c r="AI225" s="151">
        <v>1</v>
      </c>
      <c r="AJ225" s="152">
        <v>1978</v>
      </c>
      <c r="AK225" s="152">
        <v>1591</v>
      </c>
      <c r="AL225" s="149">
        <v>0.80400000000000005</v>
      </c>
      <c r="AM225" s="152">
        <v>857</v>
      </c>
      <c r="AN225" s="152">
        <v>568</v>
      </c>
      <c r="AO225" s="152">
        <v>1425</v>
      </c>
      <c r="AP225" s="153">
        <v>0.39900000000000002</v>
      </c>
      <c r="AQ225" s="153">
        <v>0.44900000000000001</v>
      </c>
      <c r="AR225" s="154">
        <v>0.17100000000000001</v>
      </c>
      <c r="AS225" s="154">
        <v>0.128</v>
      </c>
      <c r="AT225" s="154">
        <v>9.5000000000000001E-2</v>
      </c>
      <c r="AU225" s="154">
        <v>0.38300000000000001</v>
      </c>
      <c r="AW225" s="196"/>
      <c r="AX225" s="144">
        <f t="shared" si="99"/>
        <v>77.427961579509073</v>
      </c>
      <c r="AY225" s="149">
        <v>144</v>
      </c>
      <c r="AZ225" s="150" t="s">
        <v>469</v>
      </c>
      <c r="BA225" s="149">
        <v>22</v>
      </c>
      <c r="BB225" s="151">
        <v>1</v>
      </c>
      <c r="BC225" s="152">
        <v>1874</v>
      </c>
      <c r="BD225" s="152">
        <v>1451</v>
      </c>
      <c r="BE225" s="149">
        <v>0.77400000000000002</v>
      </c>
      <c r="BF225" s="152">
        <v>816</v>
      </c>
      <c r="BG225" s="152">
        <v>544</v>
      </c>
      <c r="BH225" s="152">
        <v>1360</v>
      </c>
      <c r="BI225" s="151">
        <v>0.4</v>
      </c>
      <c r="BJ225" s="153">
        <v>0.45300000000000001</v>
      </c>
      <c r="BK225" s="154">
        <v>0.193</v>
      </c>
      <c r="BL225" s="154">
        <v>9.5000000000000001E-2</v>
      </c>
      <c r="BM225" s="154">
        <v>7.1999999999999995E-2</v>
      </c>
      <c r="BN225" s="155">
        <v>0.36</v>
      </c>
      <c r="DU225" s="4"/>
      <c r="DZ225" s="196"/>
      <c r="EA225" s="196"/>
      <c r="EB225" s="196"/>
      <c r="EC225" s="196"/>
      <c r="ED225" s="196"/>
      <c r="EE225" s="196"/>
    </row>
    <row r="226" spans="30:135" ht="13" x14ac:dyDescent="0.15">
      <c r="AD226" s="144">
        <f t="shared" si="97"/>
        <v>84.523809523809518</v>
      </c>
      <c r="AE226" s="144">
        <f t="shared" si="98"/>
        <v>80.394366197183103</v>
      </c>
      <c r="AF226" s="149">
        <v>145</v>
      </c>
      <c r="AG226" s="150" t="s">
        <v>470</v>
      </c>
      <c r="AH226" s="149">
        <v>21</v>
      </c>
      <c r="AI226" s="151">
        <v>1</v>
      </c>
      <c r="AJ226" s="152">
        <v>1775</v>
      </c>
      <c r="AK226" s="152">
        <v>1427</v>
      </c>
      <c r="AL226" s="149">
        <v>0.80400000000000005</v>
      </c>
      <c r="AM226" s="152">
        <v>771</v>
      </c>
      <c r="AN226" s="152">
        <v>490</v>
      </c>
      <c r="AO226" s="152">
        <v>1261</v>
      </c>
      <c r="AP226" s="153">
        <v>0.38900000000000001</v>
      </c>
      <c r="AQ226" s="153">
        <v>0.46100000000000002</v>
      </c>
      <c r="AR226" s="154">
        <v>0.192</v>
      </c>
      <c r="AS226" s="154">
        <v>0.11700000000000001</v>
      </c>
      <c r="AT226" s="155">
        <v>0.09</v>
      </c>
      <c r="AU226" s="154">
        <v>0.36599999999999999</v>
      </c>
      <c r="AW226" s="196"/>
      <c r="AX226" s="144">
        <f t="shared" si="99"/>
        <v>77.373134328358205</v>
      </c>
      <c r="AY226" s="149">
        <v>145</v>
      </c>
      <c r="AZ226" s="150" t="s">
        <v>412</v>
      </c>
      <c r="BA226" s="149">
        <v>19</v>
      </c>
      <c r="BB226" s="151">
        <v>1</v>
      </c>
      <c r="BC226" s="152">
        <v>1675</v>
      </c>
      <c r="BD226" s="152">
        <v>1296</v>
      </c>
      <c r="BE226" s="149">
        <v>0.77400000000000002</v>
      </c>
      <c r="BF226" s="152">
        <v>763</v>
      </c>
      <c r="BG226" s="152">
        <v>465</v>
      </c>
      <c r="BH226" s="152">
        <v>1228</v>
      </c>
      <c r="BI226" s="153">
        <v>0.379</v>
      </c>
      <c r="BJ226" s="151">
        <v>0.43</v>
      </c>
      <c r="BK226" s="154">
        <v>0.17899999999999999</v>
      </c>
      <c r="BL226" s="154">
        <v>0.104</v>
      </c>
      <c r="BM226" s="154">
        <v>8.2000000000000003E-2</v>
      </c>
      <c r="BN226" s="154">
        <v>0.35799999999999998</v>
      </c>
      <c r="DU226" s="4"/>
      <c r="DZ226" s="196"/>
      <c r="EA226" s="196"/>
      <c r="EB226" s="196"/>
      <c r="EC226" s="196"/>
      <c r="ED226" s="196"/>
      <c r="EE226" s="196"/>
    </row>
    <row r="227" spans="30:135" ht="13" x14ac:dyDescent="0.15">
      <c r="AD227" s="144">
        <f t="shared" si="97"/>
        <v>80.304347826086953</v>
      </c>
      <c r="AE227" s="144">
        <f t="shared" si="98"/>
        <v>80.3465078505685</v>
      </c>
      <c r="AF227" s="149">
        <v>146</v>
      </c>
      <c r="AG227" s="150" t="s">
        <v>471</v>
      </c>
      <c r="AH227" s="149">
        <v>23</v>
      </c>
      <c r="AI227" s="151">
        <v>1</v>
      </c>
      <c r="AJ227" s="152">
        <v>1847</v>
      </c>
      <c r="AK227" s="152">
        <v>1484</v>
      </c>
      <c r="AL227" s="149">
        <v>0.80300000000000005</v>
      </c>
      <c r="AM227" s="152">
        <v>772</v>
      </c>
      <c r="AN227" s="152">
        <v>525</v>
      </c>
      <c r="AO227" s="152">
        <v>1297</v>
      </c>
      <c r="AP227" s="153">
        <v>0.40500000000000003</v>
      </c>
      <c r="AQ227" s="153">
        <v>0.46300000000000002</v>
      </c>
      <c r="AR227" s="154">
        <v>0.20499999999999999</v>
      </c>
      <c r="AS227" s="154">
        <v>0.108</v>
      </c>
      <c r="AT227" s="154">
        <v>8.2000000000000003E-2</v>
      </c>
      <c r="AU227" s="154">
        <v>0.373</v>
      </c>
      <c r="AW227" s="196"/>
      <c r="AX227" s="144">
        <f t="shared" si="99"/>
        <v>77.522559474979488</v>
      </c>
      <c r="AY227" s="149">
        <v>146</v>
      </c>
      <c r="AZ227" s="150" t="s">
        <v>472</v>
      </c>
      <c r="BA227" s="149">
        <v>15</v>
      </c>
      <c r="BB227" s="151">
        <v>1</v>
      </c>
      <c r="BC227" s="152">
        <v>1219</v>
      </c>
      <c r="BD227" s="152">
        <v>945</v>
      </c>
      <c r="BE227" s="149">
        <v>0.77500000000000002</v>
      </c>
      <c r="BF227" s="152">
        <v>460</v>
      </c>
      <c r="BG227" s="152">
        <v>329</v>
      </c>
      <c r="BH227" s="152">
        <v>789</v>
      </c>
      <c r="BI227" s="153">
        <v>0.41699999999999998</v>
      </c>
      <c r="BJ227" s="153">
        <v>0.47499999999999998</v>
      </c>
      <c r="BK227" s="154">
        <v>0.24299999999999999</v>
      </c>
      <c r="BL227" s="154">
        <v>0.13200000000000001</v>
      </c>
      <c r="BM227" s="154">
        <v>9.2999999999999999E-2</v>
      </c>
      <c r="BN227" s="154">
        <v>0.36299999999999999</v>
      </c>
      <c r="DU227" s="4"/>
      <c r="DZ227" s="196"/>
      <c r="EA227" s="196"/>
      <c r="EB227" s="196"/>
      <c r="EC227" s="196"/>
      <c r="ED227" s="196"/>
      <c r="EE227" s="196"/>
    </row>
    <row r="228" spans="30:135" ht="13" x14ac:dyDescent="0.15">
      <c r="AD228" s="144">
        <f t="shared" si="97"/>
        <v>82.047619047619037</v>
      </c>
      <c r="AE228" s="144">
        <f t="shared" si="98"/>
        <v>80.20893789901335</v>
      </c>
      <c r="AF228" s="149">
        <v>147</v>
      </c>
      <c r="AG228" s="150" t="s">
        <v>473</v>
      </c>
      <c r="AH228" s="149">
        <v>21</v>
      </c>
      <c r="AI228" s="151">
        <v>1</v>
      </c>
      <c r="AJ228" s="152">
        <v>1723</v>
      </c>
      <c r="AK228" s="152">
        <v>1382</v>
      </c>
      <c r="AL228" s="149">
        <v>0.80200000000000005</v>
      </c>
      <c r="AM228" s="152">
        <v>776</v>
      </c>
      <c r="AN228" s="152">
        <v>504</v>
      </c>
      <c r="AO228" s="152">
        <v>1280</v>
      </c>
      <c r="AP228" s="153">
        <v>0.39400000000000002</v>
      </c>
      <c r="AQ228" s="153">
        <v>0.44900000000000001</v>
      </c>
      <c r="AR228" s="154">
        <v>0.16600000000000001</v>
      </c>
      <c r="AS228" s="155">
        <v>0.11</v>
      </c>
      <c r="AT228" s="154">
        <v>8.5000000000000006E-2</v>
      </c>
      <c r="AU228" s="155">
        <v>0.37</v>
      </c>
      <c r="AW228" s="196"/>
      <c r="AX228" s="144">
        <f t="shared" si="99"/>
        <v>77.643835616438366</v>
      </c>
      <c r="AY228" s="149">
        <v>147</v>
      </c>
      <c r="AZ228" s="150" t="s">
        <v>474</v>
      </c>
      <c r="BA228" s="149">
        <v>20</v>
      </c>
      <c r="BB228" s="151">
        <v>1</v>
      </c>
      <c r="BC228" s="152">
        <v>1825</v>
      </c>
      <c r="BD228" s="152">
        <v>1417</v>
      </c>
      <c r="BE228" s="149">
        <v>0.77600000000000002</v>
      </c>
      <c r="BF228" s="152">
        <v>780</v>
      </c>
      <c r="BG228" s="152">
        <v>490</v>
      </c>
      <c r="BH228" s="152">
        <v>1270</v>
      </c>
      <c r="BI228" s="153">
        <v>0.38600000000000001</v>
      </c>
      <c r="BJ228" s="153">
        <v>0.433</v>
      </c>
      <c r="BK228" s="154">
        <v>0.185</v>
      </c>
      <c r="BL228" s="155">
        <v>0.14000000000000001</v>
      </c>
      <c r="BM228" s="154">
        <v>0.104</v>
      </c>
      <c r="BN228" s="154">
        <v>0.375</v>
      </c>
      <c r="DU228" s="4"/>
      <c r="DZ228" s="196"/>
      <c r="EA228" s="196"/>
      <c r="EB228" s="196"/>
      <c r="EC228" s="196"/>
      <c r="ED228" s="196"/>
      <c r="EE228" s="196"/>
    </row>
    <row r="229" spans="30:135" ht="13" x14ac:dyDescent="0.15">
      <c r="AD229" s="144">
        <f t="shared" si="97"/>
        <v>80.952380952380949</v>
      </c>
      <c r="AE229" s="144">
        <f t="shared" si="98"/>
        <v>80.058823529411754</v>
      </c>
      <c r="AF229" s="149">
        <v>148</v>
      </c>
      <c r="AG229" s="150" t="s">
        <v>475</v>
      </c>
      <c r="AH229" s="149">
        <v>21</v>
      </c>
      <c r="AI229" s="151">
        <v>1</v>
      </c>
      <c r="AJ229" s="152">
        <v>1700</v>
      </c>
      <c r="AK229" s="152">
        <v>1361</v>
      </c>
      <c r="AL229" s="149">
        <v>0.80100000000000005</v>
      </c>
      <c r="AM229" s="152">
        <v>779</v>
      </c>
      <c r="AN229" s="152">
        <v>504</v>
      </c>
      <c r="AO229" s="152">
        <v>1283</v>
      </c>
      <c r="AP229" s="153">
        <v>0.39300000000000002</v>
      </c>
      <c r="AQ229" s="153">
        <v>0.45200000000000001</v>
      </c>
      <c r="AR229" s="154">
        <v>0.17299999999999999</v>
      </c>
      <c r="AS229" s="155">
        <v>0.09</v>
      </c>
      <c r="AT229" s="154">
        <v>7.5999999999999998E-2</v>
      </c>
      <c r="AU229" s="154">
        <v>0.36299999999999999</v>
      </c>
      <c r="AW229" s="196"/>
      <c r="AX229" s="144">
        <f t="shared" si="99"/>
        <v>77.741083223249674</v>
      </c>
      <c r="AY229" s="149">
        <v>148</v>
      </c>
      <c r="AZ229" s="150" t="s">
        <v>476</v>
      </c>
      <c r="BA229" s="149">
        <v>18</v>
      </c>
      <c r="BB229" s="151">
        <v>1</v>
      </c>
      <c r="BC229" s="152">
        <v>1514</v>
      </c>
      <c r="BD229" s="152">
        <v>1177</v>
      </c>
      <c r="BE229" s="149">
        <v>0.77700000000000002</v>
      </c>
      <c r="BF229" s="152">
        <v>633</v>
      </c>
      <c r="BG229" s="152">
        <v>406</v>
      </c>
      <c r="BH229" s="152">
        <v>1039</v>
      </c>
      <c r="BI229" s="153">
        <v>0.39100000000000001</v>
      </c>
      <c r="BJ229" s="153">
        <v>0.46200000000000002</v>
      </c>
      <c r="BK229" s="154">
        <v>0.216</v>
      </c>
      <c r="BL229" s="155">
        <v>0.11</v>
      </c>
      <c r="BM229" s="154">
        <v>8.1000000000000003E-2</v>
      </c>
      <c r="BN229" s="154">
        <v>0.35499999999999998</v>
      </c>
      <c r="DU229" s="4"/>
      <c r="DZ229" s="196"/>
      <c r="EA229" s="196"/>
      <c r="EB229" s="196"/>
      <c r="EC229" s="196"/>
      <c r="ED229" s="196"/>
      <c r="EE229" s="196"/>
    </row>
    <row r="230" spans="30:135" ht="13" x14ac:dyDescent="0.15">
      <c r="AD230" s="144">
        <f t="shared" si="97"/>
        <v>75.10526315789474</v>
      </c>
      <c r="AE230" s="144">
        <f t="shared" si="98"/>
        <v>79.95795374912403</v>
      </c>
      <c r="AF230" s="149">
        <v>149</v>
      </c>
      <c r="AG230" s="150" t="s">
        <v>338</v>
      </c>
      <c r="AH230" s="149">
        <v>19</v>
      </c>
      <c r="AI230" s="151">
        <v>1</v>
      </c>
      <c r="AJ230" s="152">
        <v>1427</v>
      </c>
      <c r="AK230" s="152">
        <v>1141</v>
      </c>
      <c r="AL230" s="149">
        <v>0.8</v>
      </c>
      <c r="AM230" s="152">
        <v>688</v>
      </c>
      <c r="AN230" s="152">
        <v>437</v>
      </c>
      <c r="AO230" s="152">
        <v>1125</v>
      </c>
      <c r="AP230" s="153">
        <v>0.38800000000000001</v>
      </c>
      <c r="AQ230" s="151">
        <v>0.44</v>
      </c>
      <c r="AR230" s="154">
        <v>0.14599999999999999</v>
      </c>
      <c r="AS230" s="154">
        <v>7.8E-2</v>
      </c>
      <c r="AT230" s="154">
        <v>5.7000000000000002E-2</v>
      </c>
      <c r="AU230" s="154">
        <v>0.36699999999999999</v>
      </c>
      <c r="AW230" s="196"/>
      <c r="AX230" s="144">
        <f t="shared" si="99"/>
        <v>77.655476059438627</v>
      </c>
      <c r="AY230" s="149">
        <v>149</v>
      </c>
      <c r="AZ230" s="150" t="s">
        <v>477</v>
      </c>
      <c r="BA230" s="149">
        <v>23</v>
      </c>
      <c r="BB230" s="151">
        <v>1</v>
      </c>
      <c r="BC230" s="152">
        <v>1817</v>
      </c>
      <c r="BD230" s="152">
        <v>1411</v>
      </c>
      <c r="BE230" s="149">
        <v>0.77700000000000002</v>
      </c>
      <c r="BF230" s="152">
        <v>807</v>
      </c>
      <c r="BG230" s="152">
        <v>522</v>
      </c>
      <c r="BH230" s="152">
        <v>1329</v>
      </c>
      <c r="BI230" s="153">
        <v>0.39300000000000002</v>
      </c>
      <c r="BJ230" s="153">
        <v>0.442</v>
      </c>
      <c r="BK230" s="154">
        <v>0.18099999999999999</v>
      </c>
      <c r="BL230" s="154">
        <v>0.105</v>
      </c>
      <c r="BM230" s="154">
        <v>7.9000000000000001E-2</v>
      </c>
      <c r="BN230" s="154">
        <v>0.36399999999999999</v>
      </c>
      <c r="DU230" s="4"/>
      <c r="DZ230" s="196"/>
      <c r="EA230" s="196"/>
      <c r="EB230" s="196"/>
      <c r="EC230" s="196"/>
      <c r="ED230" s="196"/>
      <c r="EE230" s="196"/>
    </row>
    <row r="231" spans="30:135" ht="13" x14ac:dyDescent="0.15">
      <c r="AD231" s="144">
        <f t="shared" si="97"/>
        <v>84.210526315789465</v>
      </c>
      <c r="AE231" s="144">
        <f t="shared" si="98"/>
        <v>79.875</v>
      </c>
      <c r="AF231" s="149">
        <v>150</v>
      </c>
      <c r="AG231" s="150" t="s">
        <v>478</v>
      </c>
      <c r="AH231" s="149">
        <v>19</v>
      </c>
      <c r="AI231" s="151">
        <v>1</v>
      </c>
      <c r="AJ231" s="152">
        <v>1600</v>
      </c>
      <c r="AK231" s="152">
        <v>1278</v>
      </c>
      <c r="AL231" s="149">
        <v>0.79900000000000004</v>
      </c>
      <c r="AM231" s="152">
        <v>697</v>
      </c>
      <c r="AN231" s="152">
        <v>440</v>
      </c>
      <c r="AO231" s="152">
        <v>1137</v>
      </c>
      <c r="AP231" s="153">
        <v>0.38700000000000001</v>
      </c>
      <c r="AQ231" s="153">
        <v>0.45200000000000001</v>
      </c>
      <c r="AR231" s="154">
        <v>0.18099999999999999</v>
      </c>
      <c r="AS231" s="154">
        <v>0.129</v>
      </c>
      <c r="AT231" s="154">
        <v>9.7000000000000003E-2</v>
      </c>
      <c r="AU231" s="154">
        <v>0.36899999999999999</v>
      </c>
      <c r="AW231" s="196"/>
      <c r="AX231" s="144">
        <f t="shared" si="99"/>
        <v>77.860696517412933</v>
      </c>
      <c r="AY231" s="149">
        <v>150</v>
      </c>
      <c r="AZ231" s="150" t="s">
        <v>479</v>
      </c>
      <c r="BA231" s="149">
        <v>19</v>
      </c>
      <c r="BB231" s="151">
        <v>1</v>
      </c>
      <c r="BC231" s="152">
        <v>1608</v>
      </c>
      <c r="BD231" s="152">
        <v>1252</v>
      </c>
      <c r="BE231" s="149">
        <v>0.77900000000000003</v>
      </c>
      <c r="BF231" s="152">
        <v>686</v>
      </c>
      <c r="BG231" s="152">
        <v>457</v>
      </c>
      <c r="BH231" s="152">
        <v>1143</v>
      </c>
      <c r="BI231" s="151">
        <v>0.4</v>
      </c>
      <c r="BJ231" s="153">
        <v>0.434</v>
      </c>
      <c r="BK231" s="154">
        <v>0.193</v>
      </c>
      <c r="BL231" s="154">
        <v>0.123</v>
      </c>
      <c r="BM231" s="154">
        <v>0.10100000000000001</v>
      </c>
      <c r="BN231" s="154">
        <v>0.374</v>
      </c>
      <c r="DU231" s="4"/>
      <c r="DZ231" s="196"/>
      <c r="EA231" s="196"/>
      <c r="EB231" s="196"/>
      <c r="EC231" s="196"/>
      <c r="ED231" s="196"/>
      <c r="EE231" s="196"/>
    </row>
    <row r="232" spans="30:135" ht="13" x14ac:dyDescent="0.15">
      <c r="AD232" s="144">
        <f t="shared" si="97"/>
        <v>81.599999999999994</v>
      </c>
      <c r="AE232" s="144">
        <f t="shared" si="98"/>
        <v>79.901960784313729</v>
      </c>
      <c r="AF232" s="149">
        <v>151</v>
      </c>
      <c r="AG232" s="150" t="s">
        <v>480</v>
      </c>
      <c r="AH232" s="149">
        <v>20</v>
      </c>
      <c r="AI232" s="151">
        <v>1</v>
      </c>
      <c r="AJ232" s="152">
        <v>1632</v>
      </c>
      <c r="AK232" s="152">
        <v>1304</v>
      </c>
      <c r="AL232" s="149">
        <v>0.79900000000000004</v>
      </c>
      <c r="AM232" s="152">
        <v>746</v>
      </c>
      <c r="AN232" s="152">
        <v>477</v>
      </c>
      <c r="AO232" s="152">
        <v>1223</v>
      </c>
      <c r="AP232" s="151">
        <v>0.39</v>
      </c>
      <c r="AQ232" s="151">
        <v>0.46</v>
      </c>
      <c r="AR232" s="154">
        <v>0.17599999999999999</v>
      </c>
      <c r="AS232" s="154">
        <v>8.6999999999999994E-2</v>
      </c>
      <c r="AT232" s="154">
        <v>6.8000000000000005E-2</v>
      </c>
      <c r="AU232" s="155">
        <v>0.36</v>
      </c>
      <c r="AW232" s="196"/>
      <c r="AX232" s="144">
        <f t="shared" si="99"/>
        <v>77.862595419847324</v>
      </c>
      <c r="AY232" s="149">
        <v>151</v>
      </c>
      <c r="AZ232" s="150" t="s">
        <v>481</v>
      </c>
      <c r="BA232" s="149">
        <v>24</v>
      </c>
      <c r="BB232" s="151">
        <v>1</v>
      </c>
      <c r="BC232" s="152">
        <v>1965</v>
      </c>
      <c r="BD232" s="152">
        <v>1530</v>
      </c>
      <c r="BE232" s="149">
        <v>0.77900000000000003</v>
      </c>
      <c r="BF232" s="152">
        <v>895</v>
      </c>
      <c r="BG232" s="152">
        <v>566</v>
      </c>
      <c r="BH232" s="152">
        <v>1461</v>
      </c>
      <c r="BI232" s="153">
        <v>0.38700000000000001</v>
      </c>
      <c r="BJ232" s="153">
        <v>0.43099999999999999</v>
      </c>
      <c r="BK232" s="154">
        <v>0.16900000000000001</v>
      </c>
      <c r="BL232" s="154">
        <v>0.107</v>
      </c>
      <c r="BM232" s="155">
        <v>0.08</v>
      </c>
      <c r="BN232" s="154">
        <v>0.36699999999999999</v>
      </c>
      <c r="DU232" s="4"/>
      <c r="DZ232" s="196"/>
      <c r="EA232" s="196"/>
      <c r="EB232" s="196"/>
      <c r="EC232" s="196"/>
      <c r="ED232" s="196"/>
      <c r="EE232" s="196"/>
    </row>
    <row r="233" spans="30:135" ht="13" x14ac:dyDescent="0.15">
      <c r="AD233" s="144">
        <f t="shared" si="97"/>
        <v>81</v>
      </c>
      <c r="AE233" s="144">
        <f t="shared" si="98"/>
        <v>79.901234567901241</v>
      </c>
      <c r="AF233" s="149">
        <v>152</v>
      </c>
      <c r="AG233" s="150" t="s">
        <v>406</v>
      </c>
      <c r="AH233" s="149">
        <v>25</v>
      </c>
      <c r="AI233" s="151">
        <v>1</v>
      </c>
      <c r="AJ233" s="152">
        <v>2025</v>
      </c>
      <c r="AK233" s="152">
        <v>1618</v>
      </c>
      <c r="AL233" s="149">
        <v>0.79900000000000004</v>
      </c>
      <c r="AM233" s="152">
        <v>874</v>
      </c>
      <c r="AN233" s="152">
        <v>601</v>
      </c>
      <c r="AO233" s="152">
        <v>1475</v>
      </c>
      <c r="AP233" s="153">
        <v>0.40699999999999997</v>
      </c>
      <c r="AQ233" s="153">
        <v>0.44800000000000001</v>
      </c>
      <c r="AR233" s="154">
        <v>0.18099999999999999</v>
      </c>
      <c r="AS233" s="154">
        <v>0.111</v>
      </c>
      <c r="AT233" s="154">
        <v>9.0999999999999998E-2</v>
      </c>
      <c r="AU233" s="154">
        <v>0.38100000000000001</v>
      </c>
      <c r="AW233" s="196"/>
      <c r="AX233" s="144">
        <f t="shared" si="99"/>
        <v>77.986906710310961</v>
      </c>
      <c r="AY233" s="149">
        <v>152</v>
      </c>
      <c r="AZ233" s="150" t="s">
        <v>482</v>
      </c>
      <c r="BA233" s="149">
        <v>14</v>
      </c>
      <c r="BB233" s="151">
        <v>1</v>
      </c>
      <c r="BC233" s="152">
        <v>1222</v>
      </c>
      <c r="BD233" s="152">
        <v>953</v>
      </c>
      <c r="BE233" s="149">
        <v>0.78</v>
      </c>
      <c r="BF233" s="152">
        <v>485</v>
      </c>
      <c r="BG233" s="152">
        <v>361</v>
      </c>
      <c r="BH233" s="152">
        <v>846</v>
      </c>
      <c r="BI233" s="153">
        <v>0.42699999999999999</v>
      </c>
      <c r="BJ233" s="151">
        <v>0.46</v>
      </c>
      <c r="BK233" s="154">
        <v>0.20599999999999999</v>
      </c>
      <c r="BL233" s="154">
        <v>0.121</v>
      </c>
      <c r="BM233" s="154">
        <v>9.7000000000000003E-2</v>
      </c>
      <c r="BN233" s="154">
        <v>0.38100000000000001</v>
      </c>
      <c r="DU233" s="4"/>
      <c r="DZ233" s="196"/>
      <c r="EA233" s="196"/>
      <c r="EB233" s="196"/>
      <c r="EC233" s="196"/>
      <c r="ED233" s="196"/>
      <c r="EE233" s="196"/>
    </row>
    <row r="234" spans="30:135" ht="13" x14ac:dyDescent="0.15">
      <c r="AD234" s="144">
        <f t="shared" si="97"/>
        <v>94.318181818181813</v>
      </c>
      <c r="AE234" s="144">
        <f t="shared" si="98"/>
        <v>79.807228915662648</v>
      </c>
      <c r="AF234" s="149">
        <v>153</v>
      </c>
      <c r="AG234" s="150" t="s">
        <v>332</v>
      </c>
      <c r="AH234" s="149">
        <v>22</v>
      </c>
      <c r="AI234" s="151">
        <v>1</v>
      </c>
      <c r="AJ234" s="152">
        <v>2075</v>
      </c>
      <c r="AK234" s="152">
        <v>1656</v>
      </c>
      <c r="AL234" s="149">
        <v>0.79800000000000004</v>
      </c>
      <c r="AM234" s="152">
        <v>935</v>
      </c>
      <c r="AN234" s="152">
        <v>586</v>
      </c>
      <c r="AO234" s="152">
        <v>1521</v>
      </c>
      <c r="AP234" s="153">
        <v>0.38500000000000001</v>
      </c>
      <c r="AQ234" s="153">
        <v>0.42799999999999999</v>
      </c>
      <c r="AR234" s="154">
        <v>0.159</v>
      </c>
      <c r="AS234" s="154">
        <v>0.125</v>
      </c>
      <c r="AT234" s="154">
        <v>9.5000000000000001E-2</v>
      </c>
      <c r="AU234" s="154">
        <v>0.38300000000000001</v>
      </c>
      <c r="AW234" s="196"/>
      <c r="AX234" s="144">
        <f t="shared" si="99"/>
        <v>77.982954545454547</v>
      </c>
      <c r="AY234" s="149">
        <v>153</v>
      </c>
      <c r="AZ234" s="150" t="s">
        <v>397</v>
      </c>
      <c r="BA234" s="149">
        <v>9</v>
      </c>
      <c r="BB234" s="151">
        <v>1</v>
      </c>
      <c r="BC234" s="152">
        <v>704</v>
      </c>
      <c r="BD234" s="152">
        <v>549</v>
      </c>
      <c r="BE234" s="149">
        <v>0.78</v>
      </c>
      <c r="BF234" s="152">
        <v>314</v>
      </c>
      <c r="BG234" s="152">
        <v>197</v>
      </c>
      <c r="BH234" s="152">
        <v>511</v>
      </c>
      <c r="BI234" s="153">
        <v>0.38600000000000001</v>
      </c>
      <c r="BJ234" s="153">
        <v>0.442</v>
      </c>
      <c r="BK234" s="154">
        <v>0.186</v>
      </c>
      <c r="BL234" s="154">
        <v>0.104</v>
      </c>
      <c r="BM234" s="154">
        <v>8.5000000000000006E-2</v>
      </c>
      <c r="BN234" s="154">
        <v>0.35899999999999999</v>
      </c>
      <c r="DU234" s="4"/>
      <c r="DZ234" s="196"/>
      <c r="EA234" s="196"/>
      <c r="EB234" s="196"/>
      <c r="EC234" s="196"/>
      <c r="ED234" s="196"/>
      <c r="EE234" s="196"/>
    </row>
    <row r="235" spans="30:135" ht="13" x14ac:dyDescent="0.15">
      <c r="AD235" s="144">
        <f t="shared" si="97"/>
        <v>78.319999999999993</v>
      </c>
      <c r="AE235" s="144">
        <f t="shared" si="98"/>
        <v>79.826353421859039</v>
      </c>
      <c r="AF235" s="149">
        <v>154</v>
      </c>
      <c r="AG235" s="150" t="s">
        <v>483</v>
      </c>
      <c r="AH235" s="149">
        <v>25</v>
      </c>
      <c r="AI235" s="151">
        <v>1</v>
      </c>
      <c r="AJ235" s="152">
        <v>1958</v>
      </c>
      <c r="AK235" s="152">
        <v>1563</v>
      </c>
      <c r="AL235" s="149">
        <v>0.79800000000000004</v>
      </c>
      <c r="AM235" s="152">
        <v>810</v>
      </c>
      <c r="AN235" s="152">
        <v>550</v>
      </c>
      <c r="AO235" s="152">
        <v>1360</v>
      </c>
      <c r="AP235" s="153">
        <v>0.40400000000000003</v>
      </c>
      <c r="AQ235" s="153">
        <v>0.46300000000000002</v>
      </c>
      <c r="AR235" s="154">
        <v>0.20699999999999999</v>
      </c>
      <c r="AS235" s="154">
        <v>0.11600000000000001</v>
      </c>
      <c r="AT235" s="154">
        <v>8.8999999999999996E-2</v>
      </c>
      <c r="AU235" s="154">
        <v>0.372</v>
      </c>
      <c r="AW235" s="196"/>
      <c r="AX235" s="144">
        <f t="shared" si="99"/>
        <v>78.077455048409405</v>
      </c>
      <c r="AY235" s="149">
        <v>154</v>
      </c>
      <c r="AZ235" s="150" t="s">
        <v>484</v>
      </c>
      <c r="BA235" s="149">
        <v>18</v>
      </c>
      <c r="BB235" s="151">
        <v>1</v>
      </c>
      <c r="BC235" s="152">
        <v>1446</v>
      </c>
      <c r="BD235" s="152">
        <v>1129</v>
      </c>
      <c r="BE235" s="149">
        <v>0.78100000000000003</v>
      </c>
      <c r="BF235" s="152">
        <v>651</v>
      </c>
      <c r="BG235" s="152">
        <v>393</v>
      </c>
      <c r="BH235" s="152">
        <v>1044</v>
      </c>
      <c r="BI235" s="153">
        <v>0.376</v>
      </c>
      <c r="BJ235" s="153">
        <v>0.432</v>
      </c>
      <c r="BK235" s="154">
        <v>0.17399999999999999</v>
      </c>
      <c r="BL235" s="155">
        <v>0.13</v>
      </c>
      <c r="BM235" s="155">
        <v>0.1</v>
      </c>
      <c r="BN235" s="154">
        <v>0.36199999999999999</v>
      </c>
      <c r="DU235" s="4"/>
      <c r="DZ235" s="196"/>
      <c r="EA235" s="196"/>
      <c r="EB235" s="196"/>
      <c r="EC235" s="196"/>
      <c r="ED235" s="196"/>
      <c r="EE235" s="196"/>
    </row>
    <row r="236" spans="30:135" ht="13" x14ac:dyDescent="0.15">
      <c r="AD236" s="144">
        <f t="shared" si="97"/>
        <v>80.909090909090921</v>
      </c>
      <c r="AE236" s="144">
        <f t="shared" si="98"/>
        <v>79.831460674157313</v>
      </c>
      <c r="AF236" s="149">
        <v>155</v>
      </c>
      <c r="AG236" s="150" t="s">
        <v>398</v>
      </c>
      <c r="AH236" s="149">
        <v>22</v>
      </c>
      <c r="AI236" s="151">
        <v>1</v>
      </c>
      <c r="AJ236" s="152">
        <v>1780</v>
      </c>
      <c r="AK236" s="152">
        <v>1421</v>
      </c>
      <c r="AL236" s="149">
        <v>0.79800000000000004</v>
      </c>
      <c r="AM236" s="152">
        <v>772</v>
      </c>
      <c r="AN236" s="152">
        <v>508</v>
      </c>
      <c r="AO236" s="152">
        <v>1280</v>
      </c>
      <c r="AP236" s="153">
        <v>0.39700000000000002</v>
      </c>
      <c r="AQ236" s="153">
        <v>0.435</v>
      </c>
      <c r="AR236" s="154">
        <v>0.17799999999999999</v>
      </c>
      <c r="AS236" s="155">
        <v>0.13</v>
      </c>
      <c r="AT236" s="154">
        <v>0.10199999999999999</v>
      </c>
      <c r="AU236" s="155">
        <v>0.38</v>
      </c>
      <c r="AW236" s="196"/>
      <c r="AX236" s="144">
        <f t="shared" si="99"/>
        <v>78.154681139755766</v>
      </c>
      <c r="AY236" s="149">
        <v>155</v>
      </c>
      <c r="AZ236" s="150" t="s">
        <v>485</v>
      </c>
      <c r="BA236" s="149">
        <v>18</v>
      </c>
      <c r="BB236" s="151">
        <v>1</v>
      </c>
      <c r="BC236" s="152">
        <v>1474</v>
      </c>
      <c r="BD236" s="152">
        <v>1152</v>
      </c>
      <c r="BE236" s="149">
        <v>0.78200000000000003</v>
      </c>
      <c r="BF236" s="152">
        <v>605</v>
      </c>
      <c r="BG236" s="152">
        <v>428</v>
      </c>
      <c r="BH236" s="152">
        <v>1033</v>
      </c>
      <c r="BI236" s="153">
        <v>0.41399999999999998</v>
      </c>
      <c r="BJ236" s="153">
        <v>0.46200000000000002</v>
      </c>
      <c r="BK236" s="155">
        <v>0.21</v>
      </c>
      <c r="BL236" s="154">
        <v>0.107</v>
      </c>
      <c r="BM236" s="154">
        <v>9.2999999999999999E-2</v>
      </c>
      <c r="BN236" s="155">
        <v>0.37</v>
      </c>
      <c r="DU236" s="4"/>
      <c r="DZ236" s="196"/>
      <c r="EA236" s="196"/>
      <c r="EB236" s="196"/>
      <c r="EC236" s="196"/>
      <c r="ED236" s="196"/>
      <c r="EE236" s="196"/>
    </row>
    <row r="237" spans="30:135" ht="13" x14ac:dyDescent="0.15">
      <c r="AD237" s="144">
        <f t="shared" si="97"/>
        <v>79.800000000000011</v>
      </c>
      <c r="AE237" s="144">
        <f t="shared" si="98"/>
        <v>79.761904761904773</v>
      </c>
      <c r="AF237" s="149">
        <v>156</v>
      </c>
      <c r="AG237" s="150" t="s">
        <v>486</v>
      </c>
      <c r="AH237" s="149">
        <v>20</v>
      </c>
      <c r="AI237" s="151">
        <v>1</v>
      </c>
      <c r="AJ237" s="152">
        <v>1596</v>
      </c>
      <c r="AK237" s="152">
        <v>1273</v>
      </c>
      <c r="AL237" s="149">
        <v>0.79800000000000004</v>
      </c>
      <c r="AM237" s="152">
        <v>671</v>
      </c>
      <c r="AN237" s="152">
        <v>499</v>
      </c>
      <c r="AO237" s="152">
        <v>1170</v>
      </c>
      <c r="AP237" s="153">
        <v>0.42599999999999999</v>
      </c>
      <c r="AQ237" s="153">
        <v>0.47099999999999997</v>
      </c>
      <c r="AR237" s="154">
        <v>0.20300000000000001</v>
      </c>
      <c r="AS237" s="154">
        <v>8.4000000000000005E-2</v>
      </c>
      <c r="AT237" s="154">
        <v>7.0999999999999994E-2</v>
      </c>
      <c r="AU237" s="155">
        <v>0.37</v>
      </c>
      <c r="AW237" s="196"/>
      <c r="AX237" s="144">
        <f t="shared" si="99"/>
        <v>78.211284513805523</v>
      </c>
      <c r="AY237" s="149">
        <v>156</v>
      </c>
      <c r="AZ237" s="150" t="s">
        <v>487</v>
      </c>
      <c r="BA237" s="149">
        <v>22</v>
      </c>
      <c r="BB237" s="151">
        <v>1</v>
      </c>
      <c r="BC237" s="152">
        <v>1666</v>
      </c>
      <c r="BD237" s="152">
        <v>1303</v>
      </c>
      <c r="BE237" s="149">
        <v>0.78200000000000003</v>
      </c>
      <c r="BF237" s="152">
        <v>743</v>
      </c>
      <c r="BG237" s="152">
        <v>483</v>
      </c>
      <c r="BH237" s="152">
        <v>1226</v>
      </c>
      <c r="BI237" s="153">
        <v>0.39400000000000002</v>
      </c>
      <c r="BJ237" s="153">
        <v>0.442</v>
      </c>
      <c r="BK237" s="154">
        <v>0.17799999999999999</v>
      </c>
      <c r="BL237" s="154">
        <v>0.106</v>
      </c>
      <c r="BM237" s="154">
        <v>8.5000000000000006E-2</v>
      </c>
      <c r="BN237" s="155">
        <v>0.37</v>
      </c>
      <c r="DU237" s="4"/>
      <c r="DZ237" s="196"/>
      <c r="EA237" s="196"/>
      <c r="EB237" s="196"/>
      <c r="EC237" s="196"/>
      <c r="ED237" s="196"/>
      <c r="EE237" s="196"/>
    </row>
    <row r="238" spans="30:135" ht="13" x14ac:dyDescent="0.15">
      <c r="AD238" s="144">
        <f t="shared" si="97"/>
        <v>80.125</v>
      </c>
      <c r="AE238" s="144">
        <f t="shared" si="98"/>
        <v>79.667186687467492</v>
      </c>
      <c r="AF238" s="149">
        <v>157</v>
      </c>
      <c r="AG238" s="150" t="s">
        <v>451</v>
      </c>
      <c r="AH238" s="149">
        <v>24</v>
      </c>
      <c r="AI238" s="151">
        <v>1</v>
      </c>
      <c r="AJ238" s="152">
        <v>1923</v>
      </c>
      <c r="AK238" s="152">
        <v>1532</v>
      </c>
      <c r="AL238" s="149">
        <v>0.79700000000000004</v>
      </c>
      <c r="AM238" s="152">
        <v>895</v>
      </c>
      <c r="AN238" s="152">
        <v>529</v>
      </c>
      <c r="AO238" s="152">
        <v>1424</v>
      </c>
      <c r="AP238" s="153">
        <v>0.371</v>
      </c>
      <c r="AQ238" s="151">
        <v>0.44</v>
      </c>
      <c r="AR238" s="154">
        <v>0.17100000000000001</v>
      </c>
      <c r="AS238" s="154">
        <v>0.10299999999999999</v>
      </c>
      <c r="AT238" s="154">
        <v>7.5999999999999998E-2</v>
      </c>
      <c r="AU238" s="154">
        <v>0.35499999999999998</v>
      </c>
      <c r="AW238" s="196"/>
      <c r="AX238" s="144">
        <f t="shared" si="99"/>
        <v>78.162106350025823</v>
      </c>
      <c r="AY238" s="149">
        <v>157</v>
      </c>
      <c r="AZ238" s="150" t="s">
        <v>355</v>
      </c>
      <c r="BA238" s="149">
        <v>24</v>
      </c>
      <c r="BB238" s="151">
        <v>1</v>
      </c>
      <c r="BC238" s="152">
        <v>1937</v>
      </c>
      <c r="BD238" s="152">
        <v>1514</v>
      </c>
      <c r="BE238" s="149">
        <v>0.78200000000000003</v>
      </c>
      <c r="BF238" s="152">
        <v>870</v>
      </c>
      <c r="BG238" s="152">
        <v>499</v>
      </c>
      <c r="BH238" s="152">
        <v>1369</v>
      </c>
      <c r="BI238" s="153">
        <v>0.36499999999999999</v>
      </c>
      <c r="BJ238" s="153">
        <v>0.432</v>
      </c>
      <c r="BK238" s="154">
        <v>0.186</v>
      </c>
      <c r="BL238" s="154">
        <v>0.126</v>
      </c>
      <c r="BM238" s="154">
        <v>9.9000000000000005E-2</v>
      </c>
      <c r="BN238" s="154">
        <v>0.35699999999999998</v>
      </c>
      <c r="DU238" s="4"/>
      <c r="DZ238" s="196"/>
      <c r="EA238" s="196"/>
      <c r="EB238" s="196"/>
      <c r="EC238" s="196"/>
      <c r="ED238" s="196"/>
      <c r="EE238" s="196"/>
    </row>
    <row r="239" spans="30:135" ht="13" x14ac:dyDescent="0.15">
      <c r="AD239" s="144">
        <f t="shared" si="97"/>
        <v>86.89473684210526</v>
      </c>
      <c r="AE239" s="144">
        <f t="shared" si="98"/>
        <v>79.648697758933977</v>
      </c>
      <c r="AF239" s="149">
        <v>158</v>
      </c>
      <c r="AG239" s="150" t="s">
        <v>479</v>
      </c>
      <c r="AH239" s="149">
        <v>19</v>
      </c>
      <c r="AI239" s="151">
        <v>1</v>
      </c>
      <c r="AJ239" s="152">
        <v>1651</v>
      </c>
      <c r="AK239" s="152">
        <v>1315</v>
      </c>
      <c r="AL239" s="149">
        <v>0.79600000000000004</v>
      </c>
      <c r="AM239" s="152">
        <v>747</v>
      </c>
      <c r="AN239" s="152">
        <v>485</v>
      </c>
      <c r="AO239" s="152">
        <v>1232</v>
      </c>
      <c r="AP239" s="153">
        <v>0.39400000000000002</v>
      </c>
      <c r="AQ239" s="153">
        <v>0.442</v>
      </c>
      <c r="AR239" s="154">
        <v>0.159</v>
      </c>
      <c r="AS239" s="154">
        <v>0.111</v>
      </c>
      <c r="AT239" s="154">
        <v>9.0999999999999998E-2</v>
      </c>
      <c r="AU239" s="154">
        <v>0.376</v>
      </c>
      <c r="AW239" s="196"/>
      <c r="AX239" s="144">
        <f t="shared" si="99"/>
        <v>78.193430656934311</v>
      </c>
      <c r="AY239" s="149">
        <v>158</v>
      </c>
      <c r="AZ239" s="150" t="s">
        <v>488</v>
      </c>
      <c r="BA239" s="149">
        <v>14</v>
      </c>
      <c r="BB239" s="151">
        <v>1</v>
      </c>
      <c r="BC239" s="152">
        <v>1096</v>
      </c>
      <c r="BD239" s="152">
        <v>857</v>
      </c>
      <c r="BE239" s="149">
        <v>0.78200000000000003</v>
      </c>
      <c r="BF239" s="152">
        <v>462</v>
      </c>
      <c r="BG239" s="152">
        <v>343</v>
      </c>
      <c r="BH239" s="152">
        <v>805</v>
      </c>
      <c r="BI239" s="153">
        <v>0.42599999999999999</v>
      </c>
      <c r="BJ239" s="153">
        <v>0.47499999999999998</v>
      </c>
      <c r="BK239" s="154">
        <v>0.21099999999999999</v>
      </c>
      <c r="BL239" s="154">
        <v>7.0999999999999994E-2</v>
      </c>
      <c r="BM239" s="154">
        <v>5.8000000000000003E-2</v>
      </c>
      <c r="BN239" s="154">
        <v>0.36099999999999999</v>
      </c>
      <c r="DU239" s="4"/>
      <c r="DZ239" s="196"/>
      <c r="EA239" s="196"/>
      <c r="EB239" s="196"/>
      <c r="EC239" s="196"/>
      <c r="ED239" s="196"/>
      <c r="EE239" s="196"/>
    </row>
    <row r="240" spans="30:135" ht="13" x14ac:dyDescent="0.15">
      <c r="AD240" s="144">
        <f t="shared" si="97"/>
        <v>86</v>
      </c>
      <c r="AE240" s="144">
        <f t="shared" si="98"/>
        <v>79.568106312292358</v>
      </c>
      <c r="AF240" s="149">
        <v>159</v>
      </c>
      <c r="AG240" s="150" t="s">
        <v>489</v>
      </c>
      <c r="AH240" s="149">
        <v>21</v>
      </c>
      <c r="AI240" s="151">
        <v>1</v>
      </c>
      <c r="AJ240" s="152">
        <v>1806</v>
      </c>
      <c r="AK240" s="152">
        <v>1437</v>
      </c>
      <c r="AL240" s="149">
        <v>0.79600000000000004</v>
      </c>
      <c r="AM240" s="152">
        <v>759</v>
      </c>
      <c r="AN240" s="152">
        <v>516</v>
      </c>
      <c r="AO240" s="152">
        <v>1275</v>
      </c>
      <c r="AP240" s="153">
        <v>0.40500000000000003</v>
      </c>
      <c r="AQ240" s="153">
        <v>0.45200000000000001</v>
      </c>
      <c r="AR240" s="154">
        <v>0.20100000000000001</v>
      </c>
      <c r="AS240" s="154">
        <v>0.114</v>
      </c>
      <c r="AT240" s="154">
        <v>9.2999999999999999E-2</v>
      </c>
      <c r="AU240" s="155">
        <v>0.37</v>
      </c>
      <c r="AW240" s="196"/>
      <c r="AX240" s="144">
        <f t="shared" si="99"/>
        <v>78.157349896480326</v>
      </c>
      <c r="AY240" s="149">
        <v>159</v>
      </c>
      <c r="AZ240" s="150" t="s">
        <v>490</v>
      </c>
      <c r="BA240" s="149">
        <v>12</v>
      </c>
      <c r="BB240" s="151">
        <v>1</v>
      </c>
      <c r="BC240" s="152">
        <v>966</v>
      </c>
      <c r="BD240" s="152">
        <v>755</v>
      </c>
      <c r="BE240" s="149">
        <v>0.78200000000000003</v>
      </c>
      <c r="BF240" s="152">
        <v>433</v>
      </c>
      <c r="BG240" s="152">
        <v>278</v>
      </c>
      <c r="BH240" s="152">
        <v>711</v>
      </c>
      <c r="BI240" s="153">
        <v>0.39100000000000001</v>
      </c>
      <c r="BJ240" s="153">
        <v>0.435</v>
      </c>
      <c r="BK240" s="154">
        <v>0.17599999999999999</v>
      </c>
      <c r="BL240" s="154">
        <v>0.109</v>
      </c>
      <c r="BM240" s="154">
        <v>8.4000000000000005E-2</v>
      </c>
      <c r="BN240" s="154">
        <v>0.36899999999999999</v>
      </c>
      <c r="DU240" s="4"/>
      <c r="DZ240" s="196"/>
      <c r="EA240" s="196"/>
      <c r="EB240" s="196"/>
      <c r="EC240" s="196"/>
      <c r="ED240" s="196"/>
      <c r="EE240" s="196"/>
    </row>
    <row r="241" spans="30:135" ht="13" x14ac:dyDescent="0.15">
      <c r="AD241" s="144">
        <f t="shared" si="97"/>
        <v>77.666666666666671</v>
      </c>
      <c r="AE241" s="144">
        <f t="shared" si="98"/>
        <v>79.613733905579394</v>
      </c>
      <c r="AF241" s="149">
        <v>160</v>
      </c>
      <c r="AG241" s="150" t="s">
        <v>304</v>
      </c>
      <c r="AH241" s="149">
        <v>6</v>
      </c>
      <c r="AI241" s="151">
        <v>1</v>
      </c>
      <c r="AJ241" s="152">
        <v>466</v>
      </c>
      <c r="AK241" s="152">
        <v>371</v>
      </c>
      <c r="AL241" s="149">
        <v>0.79600000000000004</v>
      </c>
      <c r="AM241" s="152">
        <v>206</v>
      </c>
      <c r="AN241" s="152">
        <v>151</v>
      </c>
      <c r="AO241" s="152">
        <v>357</v>
      </c>
      <c r="AP241" s="153">
        <v>0.42299999999999999</v>
      </c>
      <c r="AQ241" s="153">
        <v>0.46400000000000002</v>
      </c>
      <c r="AR241" s="154">
        <v>0.17799999999999999</v>
      </c>
      <c r="AS241" s="154">
        <v>7.4999999999999997E-2</v>
      </c>
      <c r="AT241" s="154">
        <v>5.1999999999999998E-2</v>
      </c>
      <c r="AU241" s="154">
        <v>0.371</v>
      </c>
      <c r="AW241" s="196"/>
      <c r="AX241" s="144">
        <f t="shared" si="99"/>
        <v>78.331527627302279</v>
      </c>
      <c r="AY241" s="149">
        <v>160</v>
      </c>
      <c r="AZ241" s="150" t="s">
        <v>377</v>
      </c>
      <c r="BA241" s="149">
        <v>22</v>
      </c>
      <c r="BB241" s="151">
        <v>1</v>
      </c>
      <c r="BC241" s="152">
        <v>1846</v>
      </c>
      <c r="BD241" s="152">
        <v>1446</v>
      </c>
      <c r="BE241" s="149">
        <v>0.78300000000000003</v>
      </c>
      <c r="BF241" s="152">
        <v>874</v>
      </c>
      <c r="BG241" s="152">
        <v>512</v>
      </c>
      <c r="BH241" s="152">
        <v>1386</v>
      </c>
      <c r="BI241" s="153">
        <v>0.36899999999999999</v>
      </c>
      <c r="BJ241" s="153">
        <v>0.433</v>
      </c>
      <c r="BK241" s="154">
        <v>0.16400000000000001</v>
      </c>
      <c r="BL241" s="154">
        <v>0.105</v>
      </c>
      <c r="BM241" s="155">
        <v>0.08</v>
      </c>
      <c r="BN241" s="154">
        <v>0.35299999999999998</v>
      </c>
      <c r="DU241" s="4"/>
      <c r="DZ241" s="196"/>
      <c r="EA241" s="196"/>
      <c r="EB241" s="196"/>
      <c r="EC241" s="196"/>
      <c r="ED241" s="196"/>
      <c r="EE241" s="196"/>
    </row>
    <row r="242" spans="30:135" ht="13" x14ac:dyDescent="0.15">
      <c r="AD242" s="144">
        <f t="shared" si="97"/>
        <v>81.6875</v>
      </c>
      <c r="AE242" s="144">
        <f t="shared" si="98"/>
        <v>79.495026778882931</v>
      </c>
      <c r="AF242" s="149">
        <v>161</v>
      </c>
      <c r="AG242" s="150" t="s">
        <v>347</v>
      </c>
      <c r="AH242" s="149">
        <v>16</v>
      </c>
      <c r="AI242" s="151">
        <v>1</v>
      </c>
      <c r="AJ242" s="152">
        <v>1307</v>
      </c>
      <c r="AK242" s="152">
        <v>1039</v>
      </c>
      <c r="AL242" s="149">
        <v>0.79500000000000004</v>
      </c>
      <c r="AM242" s="152">
        <v>553</v>
      </c>
      <c r="AN242" s="152">
        <v>395</v>
      </c>
      <c r="AO242" s="152">
        <v>948</v>
      </c>
      <c r="AP242" s="153">
        <v>0.41699999999999998</v>
      </c>
      <c r="AQ242" s="153">
        <v>0.45500000000000002</v>
      </c>
      <c r="AR242" s="154">
        <v>0.18099999999999999</v>
      </c>
      <c r="AS242" s="154">
        <v>0.11799999999999999</v>
      </c>
      <c r="AT242" s="154">
        <v>9.6000000000000002E-2</v>
      </c>
      <c r="AU242" s="154">
        <v>0.38300000000000001</v>
      </c>
      <c r="AW242" s="196"/>
      <c r="AX242" s="144">
        <f t="shared" si="99"/>
        <v>78.415138971023069</v>
      </c>
      <c r="AY242" s="149">
        <v>161</v>
      </c>
      <c r="AZ242" s="150" t="s">
        <v>491</v>
      </c>
      <c r="BA242" s="149">
        <v>20</v>
      </c>
      <c r="BB242" s="151">
        <v>1</v>
      </c>
      <c r="BC242" s="152">
        <v>1691</v>
      </c>
      <c r="BD242" s="152">
        <v>1326</v>
      </c>
      <c r="BE242" s="149">
        <v>0.78400000000000003</v>
      </c>
      <c r="BF242" s="152">
        <v>822</v>
      </c>
      <c r="BG242" s="152">
        <v>494</v>
      </c>
      <c r="BH242" s="152">
        <v>1316</v>
      </c>
      <c r="BI242" s="153">
        <v>0.375</v>
      </c>
      <c r="BJ242" s="151">
        <v>0.42</v>
      </c>
      <c r="BK242" s="154">
        <v>0.13500000000000001</v>
      </c>
      <c r="BL242" s="154">
        <v>0.10299999999999999</v>
      </c>
      <c r="BM242" s="154">
        <v>8.1000000000000003E-2</v>
      </c>
      <c r="BN242" s="154">
        <v>0.36699999999999999</v>
      </c>
      <c r="DU242" s="4"/>
      <c r="DZ242" s="196"/>
      <c r="EA242" s="196"/>
      <c r="EB242" s="196"/>
      <c r="EC242" s="196"/>
      <c r="ED242" s="196"/>
      <c r="EE242" s="196"/>
    </row>
    <row r="243" spans="30:135" ht="13" x14ac:dyDescent="0.15">
      <c r="AD243" s="144">
        <f t="shared" si="97"/>
        <v>81.705882352941174</v>
      </c>
      <c r="AE243" s="144">
        <f t="shared" si="98"/>
        <v>79.481641468682511</v>
      </c>
      <c r="AF243" s="149">
        <v>162</v>
      </c>
      <c r="AG243" s="150" t="s">
        <v>492</v>
      </c>
      <c r="AH243" s="149">
        <v>17</v>
      </c>
      <c r="AI243" s="151">
        <v>1</v>
      </c>
      <c r="AJ243" s="152">
        <v>1389</v>
      </c>
      <c r="AK243" s="152">
        <v>1104</v>
      </c>
      <c r="AL243" s="149">
        <v>0.79500000000000004</v>
      </c>
      <c r="AM243" s="152">
        <v>603</v>
      </c>
      <c r="AN243" s="152">
        <v>397</v>
      </c>
      <c r="AO243" s="152">
        <v>1000</v>
      </c>
      <c r="AP243" s="153">
        <v>0.39700000000000002</v>
      </c>
      <c r="AQ243" s="153">
        <v>0.45200000000000001</v>
      </c>
      <c r="AR243" s="154">
        <v>0.189</v>
      </c>
      <c r="AS243" s="154">
        <v>0.11700000000000001</v>
      </c>
      <c r="AT243" s="154">
        <v>9.6000000000000002E-2</v>
      </c>
      <c r="AU243" s="154">
        <v>0.36899999999999999</v>
      </c>
      <c r="AW243" s="196"/>
      <c r="AX243" s="144">
        <f t="shared" si="99"/>
        <v>78.398791540785496</v>
      </c>
      <c r="AY243" s="149">
        <v>162</v>
      </c>
      <c r="AZ243" s="150" t="s">
        <v>493</v>
      </c>
      <c r="BA243" s="149">
        <v>17</v>
      </c>
      <c r="BB243" s="151">
        <v>1</v>
      </c>
      <c r="BC243" s="152">
        <v>1324</v>
      </c>
      <c r="BD243" s="152">
        <v>1038</v>
      </c>
      <c r="BE243" s="149">
        <v>0.78400000000000003</v>
      </c>
      <c r="BF243" s="152">
        <v>654</v>
      </c>
      <c r="BG243" s="152">
        <v>385</v>
      </c>
      <c r="BH243" s="152">
        <v>1039</v>
      </c>
      <c r="BI243" s="153">
        <v>0.371</v>
      </c>
      <c r="BJ243" s="153">
        <v>0.42299999999999999</v>
      </c>
      <c r="BK243" s="154">
        <v>0.14299999999999999</v>
      </c>
      <c r="BL243" s="154">
        <v>8.5999999999999993E-2</v>
      </c>
      <c r="BM243" s="154">
        <v>6.9000000000000006E-2</v>
      </c>
      <c r="BN243" s="154">
        <v>0.35599999999999998</v>
      </c>
      <c r="DU243" s="4"/>
      <c r="DZ243" s="196"/>
      <c r="EA243" s="196"/>
      <c r="EB243" s="196"/>
      <c r="EC243" s="196"/>
      <c r="ED243" s="196"/>
      <c r="EE243" s="196"/>
    </row>
    <row r="244" spans="30:135" ht="13" x14ac:dyDescent="0.15">
      <c r="AD244" s="144">
        <f t="shared" si="97"/>
        <v>88.333333333333343</v>
      </c>
      <c r="AE244" s="144">
        <f t="shared" si="98"/>
        <v>79.353099730458226</v>
      </c>
      <c r="AF244" s="149">
        <v>163</v>
      </c>
      <c r="AG244" s="150" t="s">
        <v>375</v>
      </c>
      <c r="AH244" s="149">
        <v>21</v>
      </c>
      <c r="AI244" s="151">
        <v>1</v>
      </c>
      <c r="AJ244" s="152">
        <v>1855</v>
      </c>
      <c r="AK244" s="152">
        <v>1472</v>
      </c>
      <c r="AL244" s="149">
        <v>0.79400000000000004</v>
      </c>
      <c r="AM244" s="152">
        <v>824</v>
      </c>
      <c r="AN244" s="152">
        <v>597</v>
      </c>
      <c r="AO244" s="152">
        <v>1421</v>
      </c>
      <c r="AP244" s="151">
        <v>0.42</v>
      </c>
      <c r="AQ244" s="153">
        <v>0.45200000000000001</v>
      </c>
      <c r="AR244" s="154">
        <v>0.16600000000000001</v>
      </c>
      <c r="AS244" s="154">
        <v>8.1000000000000003E-2</v>
      </c>
      <c r="AT244" s="154">
        <v>6.5000000000000002E-2</v>
      </c>
      <c r="AU244" s="154">
        <v>0.38100000000000001</v>
      </c>
      <c r="AW244" s="196"/>
      <c r="AX244" s="144">
        <f t="shared" si="99"/>
        <v>78.502415458937207</v>
      </c>
      <c r="AY244" s="149">
        <v>163</v>
      </c>
      <c r="AZ244" s="150" t="s">
        <v>494</v>
      </c>
      <c r="BA244" s="149">
        <v>16</v>
      </c>
      <c r="BB244" s="151">
        <v>1</v>
      </c>
      <c r="BC244" s="152">
        <v>1242</v>
      </c>
      <c r="BD244" s="152">
        <v>975</v>
      </c>
      <c r="BE244" s="149">
        <v>0.78500000000000003</v>
      </c>
      <c r="BF244" s="152">
        <v>540</v>
      </c>
      <c r="BG244" s="152">
        <v>335</v>
      </c>
      <c r="BH244" s="152">
        <v>875</v>
      </c>
      <c r="BI244" s="153">
        <v>0.38300000000000001</v>
      </c>
      <c r="BJ244" s="153">
        <v>0.433</v>
      </c>
      <c r="BK244" s="154">
        <v>0.17199999999999999</v>
      </c>
      <c r="BL244" s="154">
        <v>0.14299999999999999</v>
      </c>
      <c r="BM244" s="154">
        <v>9.8000000000000004E-2</v>
      </c>
      <c r="BN244" s="154">
        <v>0.377</v>
      </c>
      <c r="DU244" s="4"/>
      <c r="DZ244" s="196"/>
      <c r="EA244" s="196"/>
      <c r="EB244" s="196"/>
      <c r="EC244" s="196"/>
      <c r="ED244" s="196"/>
      <c r="EE244" s="196"/>
    </row>
    <row r="245" spans="30:135" ht="13" x14ac:dyDescent="0.15">
      <c r="AD245" s="144">
        <f t="shared" si="97"/>
        <v>80.913043478260875</v>
      </c>
      <c r="AE245" s="144">
        <f t="shared" si="98"/>
        <v>79.312197743148843</v>
      </c>
      <c r="AF245" s="149">
        <v>164</v>
      </c>
      <c r="AG245" s="150" t="s">
        <v>383</v>
      </c>
      <c r="AH245" s="149">
        <v>23</v>
      </c>
      <c r="AI245" s="151">
        <v>1</v>
      </c>
      <c r="AJ245" s="152">
        <v>1861</v>
      </c>
      <c r="AK245" s="152">
        <v>1476</v>
      </c>
      <c r="AL245" s="149">
        <v>0.79300000000000004</v>
      </c>
      <c r="AM245" s="152">
        <v>741</v>
      </c>
      <c r="AN245" s="152">
        <v>531</v>
      </c>
      <c r="AO245" s="152">
        <v>1272</v>
      </c>
      <c r="AP245" s="153">
        <v>0.41699999999999998</v>
      </c>
      <c r="AQ245" s="153">
        <v>0.47199999999999998</v>
      </c>
      <c r="AR245" s="154">
        <v>0.221</v>
      </c>
      <c r="AS245" s="154">
        <v>0.114</v>
      </c>
      <c r="AT245" s="154">
        <v>7.9000000000000001E-2</v>
      </c>
      <c r="AU245" s="154">
        <v>0.371</v>
      </c>
      <c r="AW245" s="196"/>
      <c r="AX245" s="144">
        <f t="shared" si="99"/>
        <v>78.459687123947049</v>
      </c>
      <c r="AY245" s="149">
        <v>164</v>
      </c>
      <c r="AZ245" s="150" t="s">
        <v>495</v>
      </c>
      <c r="BA245" s="149">
        <v>21</v>
      </c>
      <c r="BB245" s="151">
        <v>1</v>
      </c>
      <c r="BC245" s="152">
        <v>1662</v>
      </c>
      <c r="BD245" s="152">
        <v>1304</v>
      </c>
      <c r="BE245" s="149">
        <v>0.78500000000000003</v>
      </c>
      <c r="BF245" s="152">
        <v>740</v>
      </c>
      <c r="BG245" s="152">
        <v>487</v>
      </c>
      <c r="BH245" s="152">
        <v>1227</v>
      </c>
      <c r="BI245" s="153">
        <v>0.39700000000000002</v>
      </c>
      <c r="BJ245" s="153">
        <v>0.441</v>
      </c>
      <c r="BK245" s="154">
        <v>0.17599999999999999</v>
      </c>
      <c r="BL245" s="154">
        <v>9.7000000000000003E-2</v>
      </c>
      <c r="BM245" s="154">
        <v>7.2999999999999995E-2</v>
      </c>
      <c r="BN245" s="154">
        <v>0.36899999999999999</v>
      </c>
      <c r="DU245" s="4"/>
      <c r="DZ245" s="196"/>
      <c r="EA245" s="196"/>
      <c r="EB245" s="196"/>
      <c r="EC245" s="196"/>
      <c r="ED245" s="196"/>
      <c r="EE245" s="196"/>
    </row>
    <row r="246" spans="30:135" ht="13" x14ac:dyDescent="0.15">
      <c r="AD246" s="144">
        <f t="shared" si="97"/>
        <v>80.150000000000006</v>
      </c>
      <c r="AE246" s="144">
        <f t="shared" si="98"/>
        <v>79.226450405489715</v>
      </c>
      <c r="AF246" s="149">
        <v>165</v>
      </c>
      <c r="AG246" s="150" t="s">
        <v>356</v>
      </c>
      <c r="AH246" s="149">
        <v>20</v>
      </c>
      <c r="AI246" s="151">
        <v>1</v>
      </c>
      <c r="AJ246" s="152">
        <v>1603</v>
      </c>
      <c r="AK246" s="152">
        <v>1270</v>
      </c>
      <c r="AL246" s="149">
        <v>0.79200000000000004</v>
      </c>
      <c r="AM246" s="152">
        <v>677</v>
      </c>
      <c r="AN246" s="152">
        <v>457</v>
      </c>
      <c r="AO246" s="152">
        <v>1134</v>
      </c>
      <c r="AP246" s="153">
        <v>0.40300000000000002</v>
      </c>
      <c r="AQ246" s="153">
        <v>0.46899999999999997</v>
      </c>
      <c r="AR246" s="154">
        <v>0.20799999999999999</v>
      </c>
      <c r="AS246" s="154">
        <v>9.9000000000000005E-2</v>
      </c>
      <c r="AT246" s="154">
        <v>7.1999999999999995E-2</v>
      </c>
      <c r="AU246" s="154">
        <v>0.36299999999999999</v>
      </c>
      <c r="AW246" s="196"/>
      <c r="AX246" s="144">
        <f t="shared" si="99"/>
        <v>78.473581213307241</v>
      </c>
      <c r="AY246" s="149">
        <v>165</v>
      </c>
      <c r="AZ246" s="150" t="s">
        <v>372</v>
      </c>
      <c r="BA246" s="149">
        <v>18</v>
      </c>
      <c r="BB246" s="151">
        <v>1</v>
      </c>
      <c r="BC246" s="152">
        <v>1533</v>
      </c>
      <c r="BD246" s="152">
        <v>1203</v>
      </c>
      <c r="BE246" s="149">
        <v>0.78500000000000003</v>
      </c>
      <c r="BF246" s="152">
        <v>696</v>
      </c>
      <c r="BG246" s="152">
        <v>427</v>
      </c>
      <c r="BH246" s="152">
        <v>1123</v>
      </c>
      <c r="BI246" s="151">
        <v>0.38</v>
      </c>
      <c r="BJ246" s="153">
        <v>0.42399999999999999</v>
      </c>
      <c r="BK246" s="155">
        <v>0.17</v>
      </c>
      <c r="BL246" s="154">
        <v>0.114</v>
      </c>
      <c r="BM246" s="154">
        <v>9.0999999999999998E-2</v>
      </c>
      <c r="BN246" s="154">
        <v>0.372</v>
      </c>
      <c r="DU246" s="4"/>
      <c r="DZ246" s="196"/>
      <c r="EA246" s="196"/>
      <c r="EB246" s="196"/>
      <c r="EC246" s="196"/>
      <c r="ED246" s="196"/>
      <c r="EE246" s="196"/>
    </row>
    <row r="247" spans="30:135" ht="13" x14ac:dyDescent="0.15">
      <c r="AD247" s="144">
        <f t="shared" si="97"/>
        <v>95.45</v>
      </c>
      <c r="AE247" s="144">
        <f t="shared" si="98"/>
        <v>79.20377160817182</v>
      </c>
      <c r="AF247" s="149">
        <v>166</v>
      </c>
      <c r="AG247" s="150" t="s">
        <v>450</v>
      </c>
      <c r="AH247" s="149">
        <v>20</v>
      </c>
      <c r="AI247" s="151">
        <v>1</v>
      </c>
      <c r="AJ247" s="152">
        <v>1909</v>
      </c>
      <c r="AK247" s="152">
        <v>1512</v>
      </c>
      <c r="AL247" s="149">
        <v>0.79200000000000004</v>
      </c>
      <c r="AM247" s="152">
        <v>736</v>
      </c>
      <c r="AN247" s="152">
        <v>534</v>
      </c>
      <c r="AO247" s="152">
        <v>1270</v>
      </c>
      <c r="AP247" s="151">
        <v>0.42</v>
      </c>
      <c r="AQ247" s="153">
        <v>0.45400000000000001</v>
      </c>
      <c r="AR247" s="154">
        <v>0.20399999999999999</v>
      </c>
      <c r="AS247" s="154">
        <v>0.157</v>
      </c>
      <c r="AT247" s="154">
        <v>0.11600000000000001</v>
      </c>
      <c r="AU247" s="154">
        <v>0.39400000000000002</v>
      </c>
      <c r="AW247" s="196"/>
      <c r="AX247" s="144">
        <f t="shared" si="99"/>
        <v>78.633468442385634</v>
      </c>
      <c r="AY247" s="149">
        <v>166</v>
      </c>
      <c r="AZ247" s="150" t="s">
        <v>305</v>
      </c>
      <c r="BA247" s="149">
        <v>21</v>
      </c>
      <c r="BB247" s="151">
        <v>1</v>
      </c>
      <c r="BC247" s="152">
        <v>1727</v>
      </c>
      <c r="BD247" s="152">
        <v>1358</v>
      </c>
      <c r="BE247" s="149">
        <v>0.78600000000000003</v>
      </c>
      <c r="BF247" s="152">
        <v>792</v>
      </c>
      <c r="BG247" s="152">
        <v>491</v>
      </c>
      <c r="BH247" s="152">
        <v>1283</v>
      </c>
      <c r="BI247" s="153">
        <v>0.38300000000000001</v>
      </c>
      <c r="BJ247" s="153">
        <v>0.435</v>
      </c>
      <c r="BK247" s="154">
        <v>0.16700000000000001</v>
      </c>
      <c r="BL247" s="154">
        <v>0.112</v>
      </c>
      <c r="BM247" s="154">
        <v>8.5999999999999993E-2</v>
      </c>
      <c r="BN247" s="154">
        <v>0.36199999999999999</v>
      </c>
      <c r="DU247" s="4"/>
      <c r="DZ247" s="196"/>
      <c r="EA247" s="196"/>
      <c r="EB247" s="196"/>
      <c r="EC247" s="196"/>
      <c r="ED247" s="196"/>
      <c r="EE247" s="196"/>
    </row>
    <row r="248" spans="30:135" ht="13" x14ac:dyDescent="0.15">
      <c r="AD248" s="144">
        <f t="shared" si="97"/>
        <v>75.818181818181813</v>
      </c>
      <c r="AE248" s="144">
        <f t="shared" si="98"/>
        <v>79.136690647482013</v>
      </c>
      <c r="AF248" s="149">
        <v>167</v>
      </c>
      <c r="AG248" s="150" t="s">
        <v>391</v>
      </c>
      <c r="AH248" s="149">
        <v>22</v>
      </c>
      <c r="AI248" s="151">
        <v>1</v>
      </c>
      <c r="AJ248" s="152">
        <v>1668</v>
      </c>
      <c r="AK248" s="152">
        <v>1320</v>
      </c>
      <c r="AL248" s="149">
        <v>0.79100000000000004</v>
      </c>
      <c r="AM248" s="152">
        <v>700</v>
      </c>
      <c r="AN248" s="152">
        <v>503</v>
      </c>
      <c r="AO248" s="152">
        <v>1203</v>
      </c>
      <c r="AP248" s="153">
        <v>0.41799999999999998</v>
      </c>
      <c r="AQ248" s="151">
        <v>0.47</v>
      </c>
      <c r="AR248" s="154">
        <v>0.20100000000000001</v>
      </c>
      <c r="AS248" s="154">
        <v>9.1999999999999998E-2</v>
      </c>
      <c r="AT248" s="154">
        <v>6.5000000000000002E-2</v>
      </c>
      <c r="AU248" s="154">
        <v>0.371</v>
      </c>
      <c r="AW248" s="196"/>
      <c r="AX248" s="144">
        <f t="shared" si="99"/>
        <v>78.621058257616255</v>
      </c>
      <c r="AY248" s="149">
        <v>167</v>
      </c>
      <c r="AZ248" s="150" t="s">
        <v>418</v>
      </c>
      <c r="BA248" s="149">
        <v>23</v>
      </c>
      <c r="BB248" s="151">
        <v>1</v>
      </c>
      <c r="BC248" s="152">
        <v>1871</v>
      </c>
      <c r="BD248" s="152">
        <v>1471</v>
      </c>
      <c r="BE248" s="149">
        <v>0.78600000000000003</v>
      </c>
      <c r="BF248" s="152">
        <v>746</v>
      </c>
      <c r="BG248" s="152">
        <v>537</v>
      </c>
      <c r="BH248" s="152">
        <v>1283</v>
      </c>
      <c r="BI248" s="153">
        <v>0.41899999999999998</v>
      </c>
      <c r="BJ248" s="153">
        <v>0.46700000000000003</v>
      </c>
      <c r="BK248" s="154">
        <v>0.218</v>
      </c>
      <c r="BL248" s="154">
        <v>0.11700000000000001</v>
      </c>
      <c r="BM248" s="155">
        <v>0.09</v>
      </c>
      <c r="BN248" s="154">
        <v>0.374</v>
      </c>
      <c r="DU248" s="4"/>
      <c r="DZ248" s="196"/>
      <c r="EA248" s="196"/>
      <c r="EB248" s="196"/>
      <c r="EC248" s="196"/>
      <c r="ED248" s="196"/>
      <c r="EE248" s="196"/>
    </row>
    <row r="249" spans="30:135" ht="13" x14ac:dyDescent="0.15">
      <c r="AD249" s="144">
        <f t="shared" si="97"/>
        <v>81</v>
      </c>
      <c r="AE249" s="144">
        <f t="shared" si="98"/>
        <v>79.066022544283413</v>
      </c>
      <c r="AF249" s="149">
        <v>168</v>
      </c>
      <c r="AG249" s="150" t="s">
        <v>363</v>
      </c>
      <c r="AH249" s="149">
        <v>23</v>
      </c>
      <c r="AI249" s="151">
        <v>1</v>
      </c>
      <c r="AJ249" s="152">
        <v>1863</v>
      </c>
      <c r="AK249" s="152">
        <v>1473</v>
      </c>
      <c r="AL249" s="149">
        <v>0.79100000000000004</v>
      </c>
      <c r="AM249" s="152">
        <v>867</v>
      </c>
      <c r="AN249" s="152">
        <v>541</v>
      </c>
      <c r="AO249" s="152">
        <v>1408</v>
      </c>
      <c r="AP249" s="153">
        <v>0.38400000000000001</v>
      </c>
      <c r="AQ249" s="153">
        <v>0.442</v>
      </c>
      <c r="AR249" s="154">
        <v>0.159</v>
      </c>
      <c r="AS249" s="154">
        <v>0.105</v>
      </c>
      <c r="AT249" s="154">
        <v>8.6999999999999994E-2</v>
      </c>
      <c r="AU249" s="154">
        <v>0.36299999999999999</v>
      </c>
      <c r="AW249" s="196"/>
      <c r="AX249" s="144">
        <f t="shared" si="99"/>
        <v>78.566899175649979</v>
      </c>
      <c r="AY249" s="149">
        <v>168</v>
      </c>
      <c r="AZ249" s="150" t="s">
        <v>414</v>
      </c>
      <c r="BA249" s="149">
        <v>19</v>
      </c>
      <c r="BB249" s="151">
        <v>1</v>
      </c>
      <c r="BC249" s="152">
        <v>1577</v>
      </c>
      <c r="BD249" s="152">
        <v>1239</v>
      </c>
      <c r="BE249" s="149">
        <v>0.78600000000000003</v>
      </c>
      <c r="BF249" s="152">
        <v>742</v>
      </c>
      <c r="BG249" s="152">
        <v>441</v>
      </c>
      <c r="BH249" s="152">
        <v>1183</v>
      </c>
      <c r="BI249" s="153">
        <v>0.373</v>
      </c>
      <c r="BJ249" s="153">
        <v>0.42499999999999999</v>
      </c>
      <c r="BK249" s="155">
        <v>0.16</v>
      </c>
      <c r="BL249" s="154">
        <v>0.112</v>
      </c>
      <c r="BM249" s="154">
        <v>9.0999999999999998E-2</v>
      </c>
      <c r="BN249" s="154">
        <v>0.36299999999999999</v>
      </c>
      <c r="DU249" s="4"/>
      <c r="DZ249" s="196"/>
      <c r="EA249" s="196"/>
      <c r="EB249" s="196"/>
      <c r="EC249" s="196"/>
      <c r="ED249" s="196"/>
      <c r="EE249" s="196"/>
    </row>
    <row r="250" spans="30:135" ht="13" x14ac:dyDescent="0.15">
      <c r="AD250" s="144">
        <f t="shared" si="97"/>
        <v>79.19047619047619</v>
      </c>
      <c r="AE250" s="144">
        <f t="shared" si="98"/>
        <v>79.013830426939265</v>
      </c>
      <c r="AF250" s="149">
        <v>169</v>
      </c>
      <c r="AG250" s="150" t="s">
        <v>496</v>
      </c>
      <c r="AH250" s="149">
        <v>21</v>
      </c>
      <c r="AI250" s="151">
        <v>1</v>
      </c>
      <c r="AJ250" s="152">
        <v>1663</v>
      </c>
      <c r="AK250" s="152">
        <v>1314</v>
      </c>
      <c r="AL250" s="149">
        <v>0.79</v>
      </c>
      <c r="AM250" s="152">
        <v>760</v>
      </c>
      <c r="AN250" s="152">
        <v>480</v>
      </c>
      <c r="AO250" s="152">
        <v>1240</v>
      </c>
      <c r="AP250" s="153">
        <v>0.38700000000000001</v>
      </c>
      <c r="AQ250" s="153">
        <v>0.44600000000000001</v>
      </c>
      <c r="AR250" s="154">
        <v>0.17299999999999999</v>
      </c>
      <c r="AS250" s="154">
        <v>0.10199999999999999</v>
      </c>
      <c r="AT250" s="154">
        <v>7.5999999999999998E-2</v>
      </c>
      <c r="AU250" s="154">
        <v>0.36199999999999999</v>
      </c>
      <c r="AW250" s="196"/>
      <c r="AX250" s="144">
        <f t="shared" si="99"/>
        <v>78.595317725752508</v>
      </c>
      <c r="AY250" s="149">
        <v>169</v>
      </c>
      <c r="AZ250" s="150" t="s">
        <v>497</v>
      </c>
      <c r="BA250" s="149">
        <v>22</v>
      </c>
      <c r="BB250" s="151">
        <v>1</v>
      </c>
      <c r="BC250" s="152">
        <v>1794</v>
      </c>
      <c r="BD250" s="152">
        <v>1410</v>
      </c>
      <c r="BE250" s="149">
        <v>0.78600000000000003</v>
      </c>
      <c r="BF250" s="152">
        <v>687</v>
      </c>
      <c r="BG250" s="152">
        <v>493</v>
      </c>
      <c r="BH250" s="152">
        <v>1180</v>
      </c>
      <c r="BI250" s="153">
        <v>0.41799999999999998</v>
      </c>
      <c r="BJ250" s="153">
        <v>0.46400000000000002</v>
      </c>
      <c r="BK250" s="154">
        <v>0.22900000000000001</v>
      </c>
      <c r="BL250" s="154">
        <v>0.13800000000000001</v>
      </c>
      <c r="BM250" s="154">
        <v>0.104</v>
      </c>
      <c r="BN250" s="154">
        <v>0.376</v>
      </c>
      <c r="DU250" s="4"/>
      <c r="DZ250" s="196"/>
      <c r="EA250" s="196"/>
      <c r="EB250" s="196"/>
      <c r="EC250" s="196"/>
      <c r="ED250" s="196"/>
      <c r="EE250" s="196"/>
    </row>
    <row r="251" spans="30:135" ht="13" x14ac:dyDescent="0.15">
      <c r="AD251" s="144">
        <f t="shared" si="97"/>
        <v>83.22727272727272</v>
      </c>
      <c r="AE251" s="144">
        <f t="shared" si="98"/>
        <v>78.918623702894592</v>
      </c>
      <c r="AF251" s="149">
        <v>170</v>
      </c>
      <c r="AG251" s="150" t="s">
        <v>498</v>
      </c>
      <c r="AH251" s="149">
        <v>22</v>
      </c>
      <c r="AI251" s="151">
        <v>1</v>
      </c>
      <c r="AJ251" s="152">
        <v>1831</v>
      </c>
      <c r="AK251" s="152">
        <v>1445</v>
      </c>
      <c r="AL251" s="149">
        <v>0.78900000000000003</v>
      </c>
      <c r="AM251" s="152">
        <v>766</v>
      </c>
      <c r="AN251" s="152">
        <v>535</v>
      </c>
      <c r="AO251" s="152">
        <v>1301</v>
      </c>
      <c r="AP251" s="153">
        <v>0.41099999999999998</v>
      </c>
      <c r="AQ251" s="153">
        <v>0.46200000000000002</v>
      </c>
      <c r="AR251" s="154">
        <v>0.20300000000000001</v>
      </c>
      <c r="AS251" s="154">
        <v>0.106</v>
      </c>
      <c r="AT251" s="154">
        <v>8.7999999999999995E-2</v>
      </c>
      <c r="AU251" s="154">
        <v>0.36799999999999999</v>
      </c>
      <c r="AW251" s="196"/>
      <c r="AX251" s="144">
        <f t="shared" si="99"/>
        <v>78.692493946731233</v>
      </c>
      <c r="AY251" s="149">
        <v>170</v>
      </c>
      <c r="AZ251" s="150" t="s">
        <v>369</v>
      </c>
      <c r="BA251" s="149">
        <v>25</v>
      </c>
      <c r="BB251" s="151">
        <v>1</v>
      </c>
      <c r="BC251" s="152">
        <v>2065</v>
      </c>
      <c r="BD251" s="152">
        <v>1625</v>
      </c>
      <c r="BE251" s="149">
        <v>0.78700000000000003</v>
      </c>
      <c r="BF251" s="152">
        <v>904</v>
      </c>
      <c r="BG251" s="152">
        <v>605</v>
      </c>
      <c r="BH251" s="152">
        <v>1509</v>
      </c>
      <c r="BI251" s="153">
        <v>0.40100000000000002</v>
      </c>
      <c r="BJ251" s="151">
        <v>0.44</v>
      </c>
      <c r="BK251" s="154">
        <v>0.184</v>
      </c>
      <c r="BL251" s="154">
        <v>0.108</v>
      </c>
      <c r="BM251" s="155">
        <v>0.09</v>
      </c>
      <c r="BN251" s="154">
        <v>0.36899999999999999</v>
      </c>
      <c r="DU251" s="4"/>
      <c r="DZ251" s="196"/>
      <c r="EA251" s="196"/>
      <c r="EB251" s="196"/>
      <c r="EC251" s="196"/>
      <c r="ED251" s="196"/>
      <c r="EE251" s="196"/>
    </row>
    <row r="252" spans="30:135" ht="13" x14ac:dyDescent="0.15">
      <c r="AD252" s="144">
        <f t="shared" si="97"/>
        <v>90.227272727272734</v>
      </c>
      <c r="AE252" s="144">
        <f t="shared" si="98"/>
        <v>78.790931989924431</v>
      </c>
      <c r="AF252" s="149">
        <v>171</v>
      </c>
      <c r="AG252" s="150" t="s">
        <v>499</v>
      </c>
      <c r="AH252" s="149">
        <v>22</v>
      </c>
      <c r="AI252" s="151">
        <v>1</v>
      </c>
      <c r="AJ252" s="152">
        <v>1985</v>
      </c>
      <c r="AK252" s="152">
        <v>1564</v>
      </c>
      <c r="AL252" s="149">
        <v>0.78800000000000003</v>
      </c>
      <c r="AM252" s="152">
        <v>832</v>
      </c>
      <c r="AN252" s="152">
        <v>593</v>
      </c>
      <c r="AO252" s="152">
        <v>1425</v>
      </c>
      <c r="AP252" s="153">
        <v>0.41599999999999998</v>
      </c>
      <c r="AQ252" s="151">
        <v>0.46</v>
      </c>
      <c r="AR252" s="154">
        <v>0.191</v>
      </c>
      <c r="AS252" s="154">
        <v>0.108</v>
      </c>
      <c r="AT252" s="154">
        <v>8.4000000000000005E-2</v>
      </c>
      <c r="AU252" s="154">
        <v>0.379</v>
      </c>
      <c r="AW252" s="196"/>
      <c r="AX252" s="144">
        <f t="shared" si="99"/>
        <v>78.733031674208149</v>
      </c>
      <c r="AY252" s="149">
        <v>171</v>
      </c>
      <c r="AZ252" s="150" t="s">
        <v>500</v>
      </c>
      <c r="BA252" s="149">
        <v>19</v>
      </c>
      <c r="BB252" s="151">
        <v>1</v>
      </c>
      <c r="BC252" s="152">
        <v>1547</v>
      </c>
      <c r="BD252" s="152">
        <v>1218</v>
      </c>
      <c r="BE252" s="149">
        <v>0.78700000000000003</v>
      </c>
      <c r="BF252" s="152">
        <v>654</v>
      </c>
      <c r="BG252" s="152">
        <v>428</v>
      </c>
      <c r="BH252" s="152">
        <v>1082</v>
      </c>
      <c r="BI252" s="153">
        <v>0.39600000000000002</v>
      </c>
      <c r="BJ252" s="153">
        <v>0.45100000000000001</v>
      </c>
      <c r="BK252" s="154">
        <v>0.19400000000000001</v>
      </c>
      <c r="BL252" s="154">
        <v>0.121</v>
      </c>
      <c r="BM252" s="154">
        <v>8.5000000000000006E-2</v>
      </c>
      <c r="BN252" s="154">
        <v>0.371</v>
      </c>
      <c r="DU252" s="4"/>
      <c r="DZ252" s="196"/>
      <c r="EA252" s="196"/>
      <c r="EB252" s="196"/>
      <c r="EC252" s="196"/>
      <c r="ED252" s="196"/>
      <c r="EE252" s="196"/>
    </row>
    <row r="253" spans="30:135" ht="13" x14ac:dyDescent="0.15">
      <c r="AD253" s="144">
        <f t="shared" si="97"/>
        <v>82.529411764705884</v>
      </c>
      <c r="AE253" s="144">
        <f t="shared" si="98"/>
        <v>78.759800427655023</v>
      </c>
      <c r="AF253" s="149">
        <v>172</v>
      </c>
      <c r="AG253" s="150" t="s">
        <v>463</v>
      </c>
      <c r="AH253" s="149">
        <v>17</v>
      </c>
      <c r="AI253" s="151">
        <v>1</v>
      </c>
      <c r="AJ253" s="152">
        <v>1403</v>
      </c>
      <c r="AK253" s="152">
        <v>1105</v>
      </c>
      <c r="AL253" s="149">
        <v>0.78800000000000003</v>
      </c>
      <c r="AM253" s="152">
        <v>613</v>
      </c>
      <c r="AN253" s="152">
        <v>405</v>
      </c>
      <c r="AO253" s="152">
        <v>1018</v>
      </c>
      <c r="AP253" s="153">
        <v>0.39800000000000002</v>
      </c>
      <c r="AQ253" s="153">
        <v>0.441</v>
      </c>
      <c r="AR253" s="154">
        <v>0.185</v>
      </c>
      <c r="AS253" s="155">
        <v>0.11</v>
      </c>
      <c r="AT253" s="154">
        <v>7.8E-2</v>
      </c>
      <c r="AU253" s="154">
        <v>0.374</v>
      </c>
      <c r="AW253" s="196"/>
      <c r="AX253" s="144">
        <f t="shared" si="99"/>
        <v>78.689609530112506</v>
      </c>
      <c r="AY253" s="149">
        <v>172</v>
      </c>
      <c r="AZ253" s="150" t="s">
        <v>501</v>
      </c>
      <c r="BA253" s="149">
        <v>18</v>
      </c>
      <c r="BB253" s="151">
        <v>1</v>
      </c>
      <c r="BC253" s="152">
        <v>1511</v>
      </c>
      <c r="BD253" s="152">
        <v>1189</v>
      </c>
      <c r="BE253" s="149">
        <v>0.78700000000000003</v>
      </c>
      <c r="BF253" s="152">
        <v>610</v>
      </c>
      <c r="BG253" s="152">
        <v>419</v>
      </c>
      <c r="BH253" s="152">
        <v>1029</v>
      </c>
      <c r="BI253" s="153">
        <v>0.40699999999999997</v>
      </c>
      <c r="BJ253" s="153">
        <v>0.46700000000000003</v>
      </c>
      <c r="BK253" s="154">
        <v>0.222</v>
      </c>
      <c r="BL253" s="154">
        <v>0.11899999999999999</v>
      </c>
      <c r="BM253" s="154">
        <v>9.5000000000000001E-2</v>
      </c>
      <c r="BN253" s="154">
        <v>0.36499999999999999</v>
      </c>
      <c r="DU253" s="4"/>
      <c r="DZ253" s="196"/>
      <c r="EA253" s="196"/>
      <c r="EB253" s="196"/>
      <c r="EC253" s="196"/>
      <c r="ED253" s="196"/>
      <c r="EE253" s="196"/>
    </row>
    <row r="254" spans="30:135" ht="13" x14ac:dyDescent="0.15">
      <c r="AD254" s="144">
        <f t="shared" si="97"/>
        <v>81.272727272727266</v>
      </c>
      <c r="AE254" s="144">
        <f t="shared" si="98"/>
        <v>78.74720357941834</v>
      </c>
      <c r="AF254" s="149">
        <v>173</v>
      </c>
      <c r="AG254" s="150" t="s">
        <v>502</v>
      </c>
      <c r="AH254" s="149">
        <v>22</v>
      </c>
      <c r="AI254" s="151">
        <v>1</v>
      </c>
      <c r="AJ254" s="152">
        <v>1788</v>
      </c>
      <c r="AK254" s="152">
        <v>1408</v>
      </c>
      <c r="AL254" s="149">
        <v>0.78700000000000003</v>
      </c>
      <c r="AM254" s="152">
        <v>818</v>
      </c>
      <c r="AN254" s="152">
        <v>510</v>
      </c>
      <c r="AO254" s="152">
        <v>1328</v>
      </c>
      <c r="AP254" s="153">
        <v>0.38400000000000001</v>
      </c>
      <c r="AQ254" s="153">
        <v>0.432</v>
      </c>
      <c r="AR254" s="154">
        <v>0.161</v>
      </c>
      <c r="AS254" s="154">
        <v>0.107</v>
      </c>
      <c r="AT254" s="154">
        <v>8.4000000000000005E-2</v>
      </c>
      <c r="AU254" s="154">
        <v>0.36699999999999999</v>
      </c>
      <c r="AW254" s="196"/>
      <c r="AX254" s="144">
        <f t="shared" si="99"/>
        <v>78.730330982094415</v>
      </c>
      <c r="AY254" s="149">
        <v>173</v>
      </c>
      <c r="AZ254" s="150" t="s">
        <v>503</v>
      </c>
      <c r="BA254" s="149">
        <v>24</v>
      </c>
      <c r="BB254" s="151">
        <v>1</v>
      </c>
      <c r="BC254" s="152">
        <v>1843</v>
      </c>
      <c r="BD254" s="152">
        <v>1451</v>
      </c>
      <c r="BE254" s="149">
        <v>0.78700000000000003</v>
      </c>
      <c r="BF254" s="152">
        <v>710</v>
      </c>
      <c r="BG254" s="152">
        <v>501</v>
      </c>
      <c r="BH254" s="152">
        <v>1211</v>
      </c>
      <c r="BI254" s="153">
        <v>0.41399999999999998</v>
      </c>
      <c r="BJ254" s="153">
        <v>0.45700000000000002</v>
      </c>
      <c r="BK254" s="154">
        <v>0.215</v>
      </c>
      <c r="BL254" s="154">
        <v>0.155</v>
      </c>
      <c r="BM254" s="154">
        <v>0.11700000000000001</v>
      </c>
      <c r="BN254" s="155">
        <v>0.38</v>
      </c>
      <c r="DU254" s="4"/>
      <c r="DZ254" s="196"/>
      <c r="EA254" s="196"/>
      <c r="EB254" s="196"/>
      <c r="EC254" s="196"/>
      <c r="ED254" s="196"/>
      <c r="EE254" s="196"/>
    </row>
    <row r="255" spans="30:135" ht="13" x14ac:dyDescent="0.15">
      <c r="AD255" s="144">
        <f t="shared" si="97"/>
        <v>88.466666666666654</v>
      </c>
      <c r="AE255" s="144">
        <f t="shared" si="98"/>
        <v>78.598342125094206</v>
      </c>
      <c r="AF255" s="149">
        <v>174</v>
      </c>
      <c r="AG255" s="150" t="s">
        <v>214</v>
      </c>
      <c r="AH255" s="149">
        <v>15</v>
      </c>
      <c r="AI255" s="151">
        <v>1</v>
      </c>
      <c r="AJ255" s="152">
        <v>1327</v>
      </c>
      <c r="AK255" s="152">
        <v>1043</v>
      </c>
      <c r="AL255" s="149">
        <v>0.78600000000000003</v>
      </c>
      <c r="AM255" s="152">
        <v>576</v>
      </c>
      <c r="AN255" s="152">
        <v>399</v>
      </c>
      <c r="AO255" s="152">
        <v>975</v>
      </c>
      <c r="AP255" s="153">
        <v>0.40899999999999997</v>
      </c>
      <c r="AQ255" s="151">
        <v>0.45</v>
      </c>
      <c r="AR255" s="154">
        <v>0.187</v>
      </c>
      <c r="AS255" s="154">
        <v>9.7000000000000003E-2</v>
      </c>
      <c r="AT255" s="154">
        <v>7.8E-2</v>
      </c>
      <c r="AU255" s="154">
        <v>0.375</v>
      </c>
      <c r="AW255" s="196"/>
      <c r="AX255" s="144">
        <f t="shared" si="99"/>
        <v>78.789592760180994</v>
      </c>
      <c r="AY255" s="149">
        <v>174</v>
      </c>
      <c r="AZ255" s="150" t="s">
        <v>298</v>
      </c>
      <c r="BA255" s="149">
        <v>20</v>
      </c>
      <c r="BB255" s="151">
        <v>1</v>
      </c>
      <c r="BC255" s="152">
        <v>1768</v>
      </c>
      <c r="BD255" s="152">
        <v>1393</v>
      </c>
      <c r="BE255" s="149">
        <v>0.78800000000000003</v>
      </c>
      <c r="BF255" s="152">
        <v>768</v>
      </c>
      <c r="BG255" s="152">
        <v>511</v>
      </c>
      <c r="BH255" s="152">
        <v>1279</v>
      </c>
      <c r="BI255" s="151">
        <v>0.4</v>
      </c>
      <c r="BJ255" s="153">
        <v>0.437</v>
      </c>
      <c r="BK255" s="154">
        <v>0.17899999999999999</v>
      </c>
      <c r="BL255" s="154">
        <v>0.11899999999999999</v>
      </c>
      <c r="BM255" s="154">
        <v>9.2999999999999999E-2</v>
      </c>
      <c r="BN255" s="154">
        <v>0.376</v>
      </c>
      <c r="DU255" s="4"/>
      <c r="DZ255" s="196"/>
      <c r="EA255" s="196"/>
      <c r="EB255" s="196"/>
      <c r="EC255" s="196"/>
      <c r="ED255" s="196"/>
      <c r="EE255" s="196"/>
    </row>
    <row r="256" spans="30:135" ht="13" x14ac:dyDescent="0.15">
      <c r="AD256" s="144">
        <f t="shared" si="97"/>
        <v>78.368421052631575</v>
      </c>
      <c r="AE256" s="144">
        <f t="shared" si="98"/>
        <v>78.64338482202821</v>
      </c>
      <c r="AF256" s="149">
        <v>175</v>
      </c>
      <c r="AG256" s="150" t="s">
        <v>500</v>
      </c>
      <c r="AH256" s="149">
        <v>19</v>
      </c>
      <c r="AI256" s="151">
        <v>1</v>
      </c>
      <c r="AJ256" s="152">
        <v>1489</v>
      </c>
      <c r="AK256" s="152">
        <v>1171</v>
      </c>
      <c r="AL256" s="149">
        <v>0.78600000000000003</v>
      </c>
      <c r="AM256" s="152">
        <v>626</v>
      </c>
      <c r="AN256" s="152">
        <v>429</v>
      </c>
      <c r="AO256" s="152">
        <v>1055</v>
      </c>
      <c r="AP256" s="153">
        <v>0.40699999999999997</v>
      </c>
      <c r="AQ256" s="153">
        <v>0.47299999999999998</v>
      </c>
      <c r="AR256" s="154">
        <v>0.221</v>
      </c>
      <c r="AS256" s="154">
        <v>8.7999999999999995E-2</v>
      </c>
      <c r="AT256" s="154">
        <v>6.6000000000000003E-2</v>
      </c>
      <c r="AU256" s="154">
        <v>0.35299999999999998</v>
      </c>
      <c r="AW256" s="196"/>
      <c r="AX256" s="144">
        <f t="shared" si="99"/>
        <v>78.841991341991346</v>
      </c>
      <c r="AY256" s="149">
        <v>175</v>
      </c>
      <c r="AZ256" s="150" t="s">
        <v>504</v>
      </c>
      <c r="BA256" s="149">
        <v>22</v>
      </c>
      <c r="BB256" s="151">
        <v>1</v>
      </c>
      <c r="BC256" s="152">
        <v>1848</v>
      </c>
      <c r="BD256" s="152">
        <v>1457</v>
      </c>
      <c r="BE256" s="149">
        <v>0.78800000000000003</v>
      </c>
      <c r="BF256" s="152">
        <v>876</v>
      </c>
      <c r="BG256" s="152">
        <v>519</v>
      </c>
      <c r="BH256" s="152">
        <v>1395</v>
      </c>
      <c r="BI256" s="153">
        <v>0.372</v>
      </c>
      <c r="BJ256" s="153">
        <v>0.432</v>
      </c>
      <c r="BK256" s="154">
        <v>0.157</v>
      </c>
      <c r="BL256" s="154">
        <v>0.10100000000000001</v>
      </c>
      <c r="BM256" s="154">
        <v>7.3999999999999996E-2</v>
      </c>
      <c r="BN256" s="154">
        <v>0.36299999999999999</v>
      </c>
      <c r="DU256" s="4"/>
      <c r="DZ256" s="196"/>
      <c r="EA256" s="196"/>
      <c r="EB256" s="196"/>
      <c r="EC256" s="196"/>
      <c r="ED256" s="196"/>
      <c r="EE256" s="196"/>
    </row>
    <row r="257" spans="30:135" ht="13" x14ac:dyDescent="0.15">
      <c r="AD257" s="144">
        <f t="shared" si="97"/>
        <v>83.38095238095238</v>
      </c>
      <c r="AE257" s="144">
        <f t="shared" si="98"/>
        <v>78.640776699029118</v>
      </c>
      <c r="AF257" s="149">
        <v>176</v>
      </c>
      <c r="AG257" s="150" t="s">
        <v>459</v>
      </c>
      <c r="AH257" s="149">
        <v>21</v>
      </c>
      <c r="AI257" s="151">
        <v>1</v>
      </c>
      <c r="AJ257" s="152">
        <v>1751</v>
      </c>
      <c r="AK257" s="152">
        <v>1377</v>
      </c>
      <c r="AL257" s="149">
        <v>0.78600000000000003</v>
      </c>
      <c r="AM257" s="152">
        <v>735</v>
      </c>
      <c r="AN257" s="152">
        <v>474</v>
      </c>
      <c r="AO257" s="152">
        <v>1209</v>
      </c>
      <c r="AP257" s="153">
        <v>0.39200000000000002</v>
      </c>
      <c r="AQ257" s="153">
        <v>0.442</v>
      </c>
      <c r="AR257" s="154">
        <v>0.191</v>
      </c>
      <c r="AS257" s="154">
        <v>0.13600000000000001</v>
      </c>
      <c r="AT257" s="154">
        <v>9.9000000000000005E-2</v>
      </c>
      <c r="AU257" s="154">
        <v>0.376</v>
      </c>
      <c r="AW257" s="196"/>
      <c r="AX257" s="144">
        <f t="shared" si="99"/>
        <v>78.784704033525415</v>
      </c>
      <c r="AY257" s="149">
        <v>176</v>
      </c>
      <c r="AZ257" s="150" t="s">
        <v>321</v>
      </c>
      <c r="BA257" s="149">
        <v>23</v>
      </c>
      <c r="BB257" s="151">
        <v>1</v>
      </c>
      <c r="BC257" s="152">
        <v>1909</v>
      </c>
      <c r="BD257" s="152">
        <v>1504</v>
      </c>
      <c r="BE257" s="149">
        <v>0.78800000000000003</v>
      </c>
      <c r="BF257" s="152">
        <v>804</v>
      </c>
      <c r="BG257" s="152">
        <v>561</v>
      </c>
      <c r="BH257" s="152">
        <v>1365</v>
      </c>
      <c r="BI257" s="153">
        <v>0.41099999999999998</v>
      </c>
      <c r="BJ257" s="151">
        <v>0.45</v>
      </c>
      <c r="BK257" s="154">
        <v>0.191</v>
      </c>
      <c r="BL257" s="154">
        <v>0.11700000000000001</v>
      </c>
      <c r="BM257" s="155">
        <v>0.1</v>
      </c>
      <c r="BN257" s="154">
        <v>0.376</v>
      </c>
      <c r="DU257" s="4"/>
      <c r="DZ257" s="196"/>
      <c r="EA257" s="196"/>
      <c r="EB257" s="196"/>
      <c r="EC257" s="196"/>
      <c r="ED257" s="196"/>
      <c r="EE257" s="196"/>
    </row>
    <row r="258" spans="30:135" ht="13" x14ac:dyDescent="0.15">
      <c r="AD258" s="144">
        <f t="shared" si="97"/>
        <v>83.636363636363626</v>
      </c>
      <c r="AE258" s="144">
        <f t="shared" si="98"/>
        <v>78.532608695652172</v>
      </c>
      <c r="AF258" s="149">
        <v>177</v>
      </c>
      <c r="AG258" s="150" t="s">
        <v>504</v>
      </c>
      <c r="AH258" s="149">
        <v>22</v>
      </c>
      <c r="AI258" s="151">
        <v>1</v>
      </c>
      <c r="AJ258" s="152">
        <v>1840</v>
      </c>
      <c r="AK258" s="152">
        <v>1445</v>
      </c>
      <c r="AL258" s="149">
        <v>0.78500000000000003</v>
      </c>
      <c r="AM258" s="152">
        <v>804</v>
      </c>
      <c r="AN258" s="152">
        <v>509</v>
      </c>
      <c r="AO258" s="152">
        <v>1313</v>
      </c>
      <c r="AP258" s="153">
        <v>0.38800000000000001</v>
      </c>
      <c r="AQ258" s="153">
        <v>0.433</v>
      </c>
      <c r="AR258" s="154">
        <v>0.189</v>
      </c>
      <c r="AS258" s="154">
        <v>0.11700000000000001</v>
      </c>
      <c r="AT258" s="154">
        <v>9.4E-2</v>
      </c>
      <c r="AU258" s="154">
        <v>0.36799999999999999</v>
      </c>
      <c r="AW258" s="196"/>
      <c r="AX258" s="144">
        <f t="shared" si="99"/>
        <v>78.767541183648575</v>
      </c>
      <c r="AY258" s="149">
        <v>177</v>
      </c>
      <c r="AZ258" s="150" t="s">
        <v>404</v>
      </c>
      <c r="BA258" s="149">
        <v>21</v>
      </c>
      <c r="BB258" s="151">
        <v>1</v>
      </c>
      <c r="BC258" s="152">
        <v>1639</v>
      </c>
      <c r="BD258" s="152">
        <v>1291</v>
      </c>
      <c r="BE258" s="149">
        <v>0.78800000000000003</v>
      </c>
      <c r="BF258" s="152">
        <v>737</v>
      </c>
      <c r="BG258" s="152">
        <v>496</v>
      </c>
      <c r="BH258" s="152">
        <v>1233</v>
      </c>
      <c r="BI258" s="153">
        <v>0.40200000000000002</v>
      </c>
      <c r="BJ258" s="153">
        <v>0.44500000000000001</v>
      </c>
      <c r="BK258" s="154">
        <v>0.16900000000000001</v>
      </c>
      <c r="BL258" s="154">
        <v>9.6000000000000002E-2</v>
      </c>
      <c r="BM258" s="154">
        <v>7.4999999999999997E-2</v>
      </c>
      <c r="BN258" s="155">
        <v>0.37</v>
      </c>
      <c r="DU258" s="4"/>
      <c r="DZ258" s="196"/>
      <c r="EA258" s="196"/>
      <c r="EB258" s="196"/>
      <c r="EC258" s="196"/>
      <c r="ED258" s="196"/>
      <c r="EE258" s="196"/>
    </row>
    <row r="259" spans="30:135" ht="13" x14ac:dyDescent="0.15">
      <c r="AD259" s="144">
        <f t="shared" si="97"/>
        <v>84.55</v>
      </c>
      <c r="AE259" s="144">
        <f t="shared" si="98"/>
        <v>78.415138971023069</v>
      </c>
      <c r="AF259" s="149">
        <v>178</v>
      </c>
      <c r="AG259" s="150" t="s">
        <v>334</v>
      </c>
      <c r="AH259" s="149">
        <v>20</v>
      </c>
      <c r="AI259" s="151">
        <v>1</v>
      </c>
      <c r="AJ259" s="152">
        <v>1691</v>
      </c>
      <c r="AK259" s="152">
        <v>1326</v>
      </c>
      <c r="AL259" s="149">
        <v>0.78400000000000003</v>
      </c>
      <c r="AM259" s="152">
        <v>721</v>
      </c>
      <c r="AN259" s="152">
        <v>485</v>
      </c>
      <c r="AO259" s="152">
        <v>1206</v>
      </c>
      <c r="AP259" s="153">
        <v>0.40200000000000002</v>
      </c>
      <c r="AQ259" s="153">
        <v>0.45100000000000001</v>
      </c>
      <c r="AR259" s="154">
        <v>0.19600000000000001</v>
      </c>
      <c r="AS259" s="154">
        <v>0.11700000000000001</v>
      </c>
      <c r="AT259" s="154">
        <v>0.10100000000000001</v>
      </c>
      <c r="AU259" s="154">
        <v>0.36699999999999999</v>
      </c>
      <c r="AW259" s="196"/>
      <c r="AX259" s="144">
        <f t="shared" si="99"/>
        <v>78.958479943701619</v>
      </c>
      <c r="AY259" s="149">
        <v>178</v>
      </c>
      <c r="AZ259" s="150" t="s">
        <v>423</v>
      </c>
      <c r="BA259" s="149">
        <v>19</v>
      </c>
      <c r="BB259" s="151">
        <v>1</v>
      </c>
      <c r="BC259" s="152">
        <v>1421</v>
      </c>
      <c r="BD259" s="152">
        <v>1122</v>
      </c>
      <c r="BE259" s="149">
        <v>0.79</v>
      </c>
      <c r="BF259" s="152">
        <v>637</v>
      </c>
      <c r="BG259" s="152">
        <v>419</v>
      </c>
      <c r="BH259" s="152">
        <v>1056</v>
      </c>
      <c r="BI259" s="153">
        <v>0.39700000000000002</v>
      </c>
      <c r="BJ259" s="153">
        <v>0.44600000000000001</v>
      </c>
      <c r="BK259" s="154">
        <v>0.17799999999999999</v>
      </c>
      <c r="BL259" s="154">
        <v>9.4E-2</v>
      </c>
      <c r="BM259" s="154">
        <v>7.0999999999999994E-2</v>
      </c>
      <c r="BN259" s="154">
        <v>0.36699999999999999</v>
      </c>
      <c r="DU259" s="4"/>
      <c r="DZ259" s="196"/>
      <c r="EA259" s="196"/>
      <c r="EB259" s="196"/>
      <c r="EC259" s="196"/>
      <c r="ED259" s="196"/>
      <c r="EE259" s="196"/>
    </row>
    <row r="260" spans="30:135" ht="13" x14ac:dyDescent="0.15">
      <c r="AD260" s="144">
        <f t="shared" si="97"/>
        <v>80.523809523809518</v>
      </c>
      <c r="AE260" s="144">
        <f t="shared" si="98"/>
        <v>78.415138971023069</v>
      </c>
      <c r="AF260" s="149">
        <v>179</v>
      </c>
      <c r="AG260" s="150" t="s">
        <v>505</v>
      </c>
      <c r="AH260" s="149">
        <v>21</v>
      </c>
      <c r="AI260" s="151">
        <v>1</v>
      </c>
      <c r="AJ260" s="152">
        <v>1691</v>
      </c>
      <c r="AK260" s="152">
        <v>1326</v>
      </c>
      <c r="AL260" s="149">
        <v>0.78400000000000003</v>
      </c>
      <c r="AM260" s="152">
        <v>706</v>
      </c>
      <c r="AN260" s="152">
        <v>469</v>
      </c>
      <c r="AO260" s="152">
        <v>1175</v>
      </c>
      <c r="AP260" s="153">
        <v>0.39900000000000002</v>
      </c>
      <c r="AQ260" s="153">
        <v>0.46400000000000002</v>
      </c>
      <c r="AR260" s="154">
        <v>0.221</v>
      </c>
      <c r="AS260" s="154">
        <v>9.6000000000000002E-2</v>
      </c>
      <c r="AT260" s="154">
        <v>7.3999999999999996E-2</v>
      </c>
      <c r="AU260" s="154">
        <v>0.35399999999999998</v>
      </c>
      <c r="AW260" s="196"/>
      <c r="AX260" s="144">
        <f t="shared" si="99"/>
        <v>78.986332574031891</v>
      </c>
      <c r="AY260" s="149">
        <v>179</v>
      </c>
      <c r="AZ260" s="150" t="s">
        <v>502</v>
      </c>
      <c r="BA260" s="149">
        <v>22</v>
      </c>
      <c r="BB260" s="151">
        <v>1</v>
      </c>
      <c r="BC260" s="152">
        <v>1756</v>
      </c>
      <c r="BD260" s="152">
        <v>1387</v>
      </c>
      <c r="BE260" s="149">
        <v>0.79</v>
      </c>
      <c r="BF260" s="152">
        <v>761</v>
      </c>
      <c r="BG260" s="152">
        <v>521</v>
      </c>
      <c r="BH260" s="152">
        <v>1282</v>
      </c>
      <c r="BI260" s="153">
        <v>0.40600000000000003</v>
      </c>
      <c r="BJ260" s="153">
        <v>0.46100000000000002</v>
      </c>
      <c r="BK260" s="154">
        <v>0.191</v>
      </c>
      <c r="BL260" s="154">
        <v>9.2999999999999999E-2</v>
      </c>
      <c r="BM260" s="154">
        <v>6.9000000000000006E-2</v>
      </c>
      <c r="BN260" s="154">
        <v>0.36399999999999999</v>
      </c>
      <c r="DU260" s="4"/>
      <c r="DZ260" s="196"/>
      <c r="EA260" s="196"/>
      <c r="EB260" s="196"/>
      <c r="EC260" s="196"/>
      <c r="ED260" s="196"/>
      <c r="EE260" s="196"/>
    </row>
    <row r="261" spans="30:135" ht="13" x14ac:dyDescent="0.15">
      <c r="AD261" s="144">
        <f t="shared" si="97"/>
        <v>92.4</v>
      </c>
      <c r="AE261" s="144">
        <f t="shared" si="98"/>
        <v>78.409090909090907</v>
      </c>
      <c r="AF261" s="149">
        <v>180</v>
      </c>
      <c r="AG261" s="150" t="s">
        <v>474</v>
      </c>
      <c r="AH261" s="149">
        <v>20</v>
      </c>
      <c r="AI261" s="151">
        <v>1</v>
      </c>
      <c r="AJ261" s="152">
        <v>1848</v>
      </c>
      <c r="AK261" s="152">
        <v>1449</v>
      </c>
      <c r="AL261" s="149">
        <v>0.78400000000000003</v>
      </c>
      <c r="AM261" s="152">
        <v>787</v>
      </c>
      <c r="AN261" s="152">
        <v>529</v>
      </c>
      <c r="AO261" s="152">
        <v>1316</v>
      </c>
      <c r="AP261" s="153">
        <v>0.40200000000000002</v>
      </c>
      <c r="AQ261" s="153">
        <v>0.46700000000000003</v>
      </c>
      <c r="AR261" s="154">
        <v>0.19800000000000001</v>
      </c>
      <c r="AS261" s="154">
        <v>0.10299999999999999</v>
      </c>
      <c r="AT261" s="154">
        <v>7.6999999999999999E-2</v>
      </c>
      <c r="AU261" s="155">
        <v>0.36</v>
      </c>
      <c r="AW261" s="196"/>
      <c r="AX261" s="144">
        <f t="shared" si="99"/>
        <v>79.020979020979027</v>
      </c>
      <c r="AY261" s="149">
        <v>180</v>
      </c>
      <c r="AZ261" s="150" t="s">
        <v>506</v>
      </c>
      <c r="BA261" s="149">
        <v>19</v>
      </c>
      <c r="BB261" s="151">
        <v>1</v>
      </c>
      <c r="BC261" s="152">
        <v>1573</v>
      </c>
      <c r="BD261" s="152">
        <v>1243</v>
      </c>
      <c r="BE261" s="149">
        <v>0.79</v>
      </c>
      <c r="BF261" s="152">
        <v>657</v>
      </c>
      <c r="BG261" s="152">
        <v>428</v>
      </c>
      <c r="BH261" s="152">
        <v>1085</v>
      </c>
      <c r="BI261" s="153">
        <v>0.39400000000000002</v>
      </c>
      <c r="BJ261" s="153">
        <v>0.45400000000000001</v>
      </c>
      <c r="BK261" s="154">
        <v>0.20699999999999999</v>
      </c>
      <c r="BL261" s="154">
        <v>0.124</v>
      </c>
      <c r="BM261" s="154">
        <v>9.6000000000000002E-2</v>
      </c>
      <c r="BN261" s="154">
        <v>0.36599999999999999</v>
      </c>
      <c r="DU261" s="4"/>
      <c r="DZ261" s="196"/>
      <c r="EA261" s="196"/>
      <c r="EB261" s="196"/>
      <c r="EC261" s="196"/>
      <c r="ED261" s="196"/>
      <c r="EE261" s="196"/>
    </row>
    <row r="262" spans="30:135" ht="13" x14ac:dyDescent="0.15">
      <c r="AD262" s="144">
        <f t="shared" si="97"/>
        <v>82.61904761904762</v>
      </c>
      <c r="AE262" s="144">
        <f t="shared" si="98"/>
        <v>78.38616714697406</v>
      </c>
      <c r="AF262" s="149">
        <v>181</v>
      </c>
      <c r="AG262" s="150" t="s">
        <v>507</v>
      </c>
      <c r="AH262" s="149">
        <v>21</v>
      </c>
      <c r="AI262" s="151">
        <v>1</v>
      </c>
      <c r="AJ262" s="152">
        <v>1735</v>
      </c>
      <c r="AK262" s="152">
        <v>1360</v>
      </c>
      <c r="AL262" s="149">
        <v>0.78400000000000003</v>
      </c>
      <c r="AM262" s="152">
        <v>718</v>
      </c>
      <c r="AN262" s="152">
        <v>485</v>
      </c>
      <c r="AO262" s="152">
        <v>1203</v>
      </c>
      <c r="AP262" s="153">
        <v>0.40300000000000002</v>
      </c>
      <c r="AQ262" s="153">
        <v>0.46700000000000003</v>
      </c>
      <c r="AR262" s="154">
        <v>0.20599999999999999</v>
      </c>
      <c r="AS262" s="154">
        <v>0.11700000000000001</v>
      </c>
      <c r="AT262" s="154">
        <v>9.2999999999999999E-2</v>
      </c>
      <c r="AU262" s="154">
        <v>0.36499999999999999</v>
      </c>
      <c r="AW262" s="196"/>
      <c r="AX262" s="144">
        <f t="shared" si="99"/>
        <v>78.957654723127035</v>
      </c>
      <c r="AY262" s="149">
        <v>181</v>
      </c>
      <c r="AZ262" s="150" t="s">
        <v>240</v>
      </c>
      <c r="BA262" s="149">
        <v>18</v>
      </c>
      <c r="BB262" s="151">
        <v>1</v>
      </c>
      <c r="BC262" s="152">
        <v>1535</v>
      </c>
      <c r="BD262" s="152">
        <v>1212</v>
      </c>
      <c r="BE262" s="149">
        <v>0.79</v>
      </c>
      <c r="BF262" s="152">
        <v>675</v>
      </c>
      <c r="BG262" s="152">
        <v>443</v>
      </c>
      <c r="BH262" s="152">
        <v>1118</v>
      </c>
      <c r="BI262" s="153">
        <v>0.39600000000000002</v>
      </c>
      <c r="BJ262" s="153">
        <v>0.44700000000000001</v>
      </c>
      <c r="BK262" s="154">
        <v>0.185</v>
      </c>
      <c r="BL262" s="154">
        <v>0.108</v>
      </c>
      <c r="BM262" s="154">
        <v>9.2999999999999999E-2</v>
      </c>
      <c r="BN262" s="154">
        <v>0.36699999999999999</v>
      </c>
      <c r="DU262" s="4"/>
      <c r="DZ262" s="196"/>
      <c r="EA262" s="196"/>
      <c r="EB262" s="196"/>
      <c r="EC262" s="196"/>
      <c r="ED262" s="196"/>
      <c r="EE262" s="196"/>
    </row>
    <row r="263" spans="30:135" ht="13" x14ac:dyDescent="0.15">
      <c r="AD263" s="144">
        <f t="shared" si="97"/>
        <v>78.10526315789474</v>
      </c>
      <c r="AE263" s="144">
        <f t="shared" si="98"/>
        <v>78.301886792452834</v>
      </c>
      <c r="AF263" s="149">
        <v>182</v>
      </c>
      <c r="AG263" s="150" t="s">
        <v>250</v>
      </c>
      <c r="AH263" s="149">
        <v>19</v>
      </c>
      <c r="AI263" s="151">
        <v>1</v>
      </c>
      <c r="AJ263" s="152">
        <v>1484</v>
      </c>
      <c r="AK263" s="152">
        <v>1162</v>
      </c>
      <c r="AL263" s="149">
        <v>0.78300000000000003</v>
      </c>
      <c r="AM263" s="152">
        <v>641</v>
      </c>
      <c r="AN263" s="152">
        <v>421</v>
      </c>
      <c r="AO263" s="152">
        <v>1062</v>
      </c>
      <c r="AP263" s="153">
        <v>0.39600000000000002</v>
      </c>
      <c r="AQ263" s="153">
        <v>0.44900000000000001</v>
      </c>
      <c r="AR263" s="154">
        <v>0.19500000000000001</v>
      </c>
      <c r="AS263" s="154">
        <v>0.106</v>
      </c>
      <c r="AT263" s="154">
        <v>7.9000000000000001E-2</v>
      </c>
      <c r="AU263" s="154">
        <v>0.36399999999999999</v>
      </c>
      <c r="AW263" s="196"/>
      <c r="AX263" s="144">
        <f t="shared" si="99"/>
        <v>79.071803852889673</v>
      </c>
      <c r="AY263" s="149">
        <v>182</v>
      </c>
      <c r="AZ263" s="150" t="s">
        <v>508</v>
      </c>
      <c r="BA263" s="149">
        <v>14</v>
      </c>
      <c r="BB263" s="151">
        <v>1</v>
      </c>
      <c r="BC263" s="152">
        <v>1142</v>
      </c>
      <c r="BD263" s="152">
        <v>903</v>
      </c>
      <c r="BE263" s="149">
        <v>0.79100000000000004</v>
      </c>
      <c r="BF263" s="152">
        <v>474</v>
      </c>
      <c r="BG263" s="152">
        <v>335</v>
      </c>
      <c r="BH263" s="152">
        <v>809</v>
      </c>
      <c r="BI263" s="153">
        <v>0.41399999999999998</v>
      </c>
      <c r="BJ263" s="153">
        <v>0.45100000000000001</v>
      </c>
      <c r="BK263" s="154">
        <v>0.19800000000000001</v>
      </c>
      <c r="BL263" s="154">
        <v>0.114</v>
      </c>
      <c r="BM263" s="154">
        <v>9.2999999999999999E-2</v>
      </c>
      <c r="BN263" s="154">
        <v>0.377</v>
      </c>
      <c r="DU263" s="4"/>
      <c r="DZ263" s="196"/>
      <c r="EA263" s="196"/>
      <c r="EB263" s="196"/>
      <c r="EC263" s="196"/>
      <c r="ED263" s="196"/>
      <c r="EE263" s="196"/>
    </row>
    <row r="264" spans="30:135" ht="13" x14ac:dyDescent="0.15">
      <c r="AD264" s="144">
        <f t="shared" si="97"/>
        <v>82.476190476190467</v>
      </c>
      <c r="AE264" s="144">
        <f t="shared" si="98"/>
        <v>78.233256351039259</v>
      </c>
      <c r="AF264" s="149">
        <v>183</v>
      </c>
      <c r="AG264" s="150" t="s">
        <v>456</v>
      </c>
      <c r="AH264" s="149">
        <v>21</v>
      </c>
      <c r="AI264" s="151">
        <v>1</v>
      </c>
      <c r="AJ264" s="152">
        <v>1732</v>
      </c>
      <c r="AK264" s="152">
        <v>1355</v>
      </c>
      <c r="AL264" s="149">
        <v>0.78200000000000003</v>
      </c>
      <c r="AM264" s="152">
        <v>771</v>
      </c>
      <c r="AN264" s="152">
        <v>470</v>
      </c>
      <c r="AO264" s="152">
        <v>1241</v>
      </c>
      <c r="AP264" s="153">
        <v>0.379</v>
      </c>
      <c r="AQ264" s="153">
        <v>0.45100000000000001</v>
      </c>
      <c r="AR264" s="155">
        <v>0.19</v>
      </c>
      <c r="AS264" s="154">
        <v>0.105</v>
      </c>
      <c r="AT264" s="154">
        <v>8.4000000000000005E-2</v>
      </c>
      <c r="AU264" s="154">
        <v>0.35599999999999998</v>
      </c>
      <c r="AW264" s="196"/>
      <c r="AX264" s="144">
        <f t="shared" si="99"/>
        <v>79.211697393515578</v>
      </c>
      <c r="AY264" s="149">
        <v>183</v>
      </c>
      <c r="AZ264" s="150" t="s">
        <v>509</v>
      </c>
      <c r="BA264" s="149">
        <v>18</v>
      </c>
      <c r="BB264" s="151">
        <v>1</v>
      </c>
      <c r="BC264" s="152">
        <v>1573</v>
      </c>
      <c r="BD264" s="152">
        <v>1246</v>
      </c>
      <c r="BE264" s="149">
        <v>0.79200000000000004</v>
      </c>
      <c r="BF264" s="152">
        <v>692</v>
      </c>
      <c r="BG264" s="152">
        <v>480</v>
      </c>
      <c r="BH264" s="152">
        <v>1172</v>
      </c>
      <c r="BI264" s="151">
        <v>0.41</v>
      </c>
      <c r="BJ264" s="153">
        <v>0.46200000000000002</v>
      </c>
      <c r="BK264" s="154">
        <v>0.188</v>
      </c>
      <c r="BL264" s="154">
        <v>8.3000000000000004E-2</v>
      </c>
      <c r="BM264" s="154">
        <v>6.6000000000000003E-2</v>
      </c>
      <c r="BN264" s="154">
        <v>0.36299999999999999</v>
      </c>
      <c r="DU264" s="4"/>
      <c r="DZ264" s="196"/>
      <c r="EA264" s="196"/>
      <c r="EB264" s="196"/>
      <c r="EC264" s="196"/>
      <c r="ED264" s="196"/>
      <c r="EE264" s="196"/>
    </row>
    <row r="265" spans="30:135" ht="13" x14ac:dyDescent="0.15">
      <c r="AD265" s="144">
        <f t="shared" si="97"/>
        <v>87.705882352941188</v>
      </c>
      <c r="AE265" s="144">
        <f t="shared" si="98"/>
        <v>78.202548625083836</v>
      </c>
      <c r="AF265" s="149">
        <v>184</v>
      </c>
      <c r="AG265" s="150" t="s">
        <v>510</v>
      </c>
      <c r="AH265" s="149">
        <v>17</v>
      </c>
      <c r="AI265" s="151">
        <v>1</v>
      </c>
      <c r="AJ265" s="152">
        <v>1491</v>
      </c>
      <c r="AK265" s="152">
        <v>1166</v>
      </c>
      <c r="AL265" s="149">
        <v>0.78200000000000003</v>
      </c>
      <c r="AM265" s="152">
        <v>687</v>
      </c>
      <c r="AN265" s="152">
        <v>434</v>
      </c>
      <c r="AO265" s="152">
        <v>1121</v>
      </c>
      <c r="AP265" s="153">
        <v>0.38700000000000001</v>
      </c>
      <c r="AQ265" s="151">
        <v>0.44</v>
      </c>
      <c r="AR265" s="154">
        <v>0.182</v>
      </c>
      <c r="AS265" s="154">
        <v>8.8999999999999996E-2</v>
      </c>
      <c r="AT265" s="154">
        <v>7.6999999999999999E-2</v>
      </c>
      <c r="AU265" s="154">
        <v>0.35199999999999998</v>
      </c>
      <c r="AW265" s="196"/>
      <c r="AX265" s="144">
        <f t="shared" si="99"/>
        <v>79.189944134078218</v>
      </c>
      <c r="AY265" s="149">
        <v>184</v>
      </c>
      <c r="AZ265" s="150" t="s">
        <v>511</v>
      </c>
      <c r="BA265" s="149">
        <v>17</v>
      </c>
      <c r="BB265" s="151">
        <v>1</v>
      </c>
      <c r="BC265" s="152">
        <v>1432</v>
      </c>
      <c r="BD265" s="152">
        <v>1134</v>
      </c>
      <c r="BE265" s="149">
        <v>0.79200000000000004</v>
      </c>
      <c r="BF265" s="152">
        <v>510</v>
      </c>
      <c r="BG265" s="152">
        <v>414</v>
      </c>
      <c r="BH265" s="152">
        <v>924</v>
      </c>
      <c r="BI265" s="153">
        <v>0.44800000000000001</v>
      </c>
      <c r="BJ265" s="153">
        <v>0.495</v>
      </c>
      <c r="BK265" s="154">
        <v>0.246</v>
      </c>
      <c r="BL265" s="154">
        <v>0.13100000000000001</v>
      </c>
      <c r="BM265" s="154">
        <v>0.10100000000000001</v>
      </c>
      <c r="BN265" s="155">
        <v>0.38</v>
      </c>
      <c r="DU265" s="4"/>
      <c r="DZ265" s="196"/>
      <c r="EA265" s="196"/>
      <c r="EB265" s="196"/>
      <c r="EC265" s="196"/>
      <c r="ED265" s="196"/>
      <c r="EE265" s="196"/>
    </row>
    <row r="266" spans="30:135" ht="13" x14ac:dyDescent="0.15">
      <c r="AD266" s="144">
        <f t="shared" si="97"/>
        <v>85.260869565217391</v>
      </c>
      <c r="AE266" s="144">
        <f t="shared" si="98"/>
        <v>78.072412034676191</v>
      </c>
      <c r="AF266" s="149">
        <v>185</v>
      </c>
      <c r="AG266" s="150" t="s">
        <v>325</v>
      </c>
      <c r="AH266" s="149">
        <v>23</v>
      </c>
      <c r="AI266" s="151">
        <v>1</v>
      </c>
      <c r="AJ266" s="152">
        <v>1961</v>
      </c>
      <c r="AK266" s="152">
        <v>1531</v>
      </c>
      <c r="AL266" s="149">
        <v>0.78100000000000003</v>
      </c>
      <c r="AM266" s="152">
        <v>854</v>
      </c>
      <c r="AN266" s="152">
        <v>553</v>
      </c>
      <c r="AO266" s="152">
        <v>1407</v>
      </c>
      <c r="AP266" s="153">
        <v>0.39300000000000002</v>
      </c>
      <c r="AQ266" s="153">
        <v>0.44500000000000001</v>
      </c>
      <c r="AR266" s="154">
        <v>0.187</v>
      </c>
      <c r="AS266" s="154">
        <v>0.122</v>
      </c>
      <c r="AT266" s="154">
        <v>9.6000000000000002E-2</v>
      </c>
      <c r="AU266" s="154">
        <v>0.36599999999999999</v>
      </c>
      <c r="AW266" s="196"/>
      <c r="AX266" s="144">
        <f t="shared" si="99"/>
        <v>79.314221472737486</v>
      </c>
      <c r="AY266" s="149">
        <v>185</v>
      </c>
      <c r="AZ266" s="150" t="s">
        <v>448</v>
      </c>
      <c r="BA266" s="149">
        <v>21</v>
      </c>
      <c r="BB266" s="151">
        <v>1</v>
      </c>
      <c r="BC266" s="152">
        <v>1779</v>
      </c>
      <c r="BD266" s="152">
        <v>1411</v>
      </c>
      <c r="BE266" s="149">
        <v>0.79300000000000004</v>
      </c>
      <c r="BF266" s="152">
        <v>896</v>
      </c>
      <c r="BG266" s="152">
        <v>517</v>
      </c>
      <c r="BH266" s="152">
        <v>1413</v>
      </c>
      <c r="BI266" s="153">
        <v>0.36599999999999999</v>
      </c>
      <c r="BJ266" s="153">
        <v>0.40500000000000003</v>
      </c>
      <c r="BK266" s="154">
        <v>0.108</v>
      </c>
      <c r="BL266" s="154">
        <v>0.11899999999999999</v>
      </c>
      <c r="BM266" s="154">
        <v>9.9000000000000005E-2</v>
      </c>
      <c r="BN266" s="154">
        <v>0.378</v>
      </c>
      <c r="DU266" s="4"/>
      <c r="DZ266" s="196"/>
      <c r="EA266" s="196"/>
      <c r="EB266" s="196"/>
      <c r="EC266" s="196"/>
      <c r="ED266" s="196"/>
      <c r="EE266" s="196"/>
    </row>
    <row r="267" spans="30:135" ht="13" x14ac:dyDescent="0.15">
      <c r="AD267" s="144">
        <f t="shared" si="97"/>
        <v>87</v>
      </c>
      <c r="AE267" s="144">
        <f t="shared" si="98"/>
        <v>77.873563218390814</v>
      </c>
      <c r="AF267" s="149">
        <v>186</v>
      </c>
      <c r="AG267" s="150" t="s">
        <v>267</v>
      </c>
      <c r="AH267" s="149">
        <v>20</v>
      </c>
      <c r="AI267" s="151">
        <v>1</v>
      </c>
      <c r="AJ267" s="152">
        <v>1740</v>
      </c>
      <c r="AK267" s="152">
        <v>1355</v>
      </c>
      <c r="AL267" s="149">
        <v>0.77900000000000003</v>
      </c>
      <c r="AM267" s="152">
        <v>680</v>
      </c>
      <c r="AN267" s="152">
        <v>484</v>
      </c>
      <c r="AO267" s="152">
        <v>1164</v>
      </c>
      <c r="AP267" s="153">
        <v>0.41599999999999998</v>
      </c>
      <c r="AQ267" s="153">
        <v>0.45400000000000001</v>
      </c>
      <c r="AR267" s="154">
        <v>0.21099999999999999</v>
      </c>
      <c r="AS267" s="154">
        <v>0.13500000000000001</v>
      </c>
      <c r="AT267" s="154">
        <v>0.10199999999999999</v>
      </c>
      <c r="AU267" s="154">
        <v>0.38400000000000001</v>
      </c>
      <c r="AW267" s="196"/>
      <c r="AX267" s="144">
        <f t="shared" si="99"/>
        <v>79.450343535290443</v>
      </c>
      <c r="AY267" s="149">
        <v>186</v>
      </c>
      <c r="AZ267" s="150" t="s">
        <v>512</v>
      </c>
      <c r="BA267" s="149">
        <v>19</v>
      </c>
      <c r="BB267" s="151">
        <v>1</v>
      </c>
      <c r="BC267" s="152">
        <v>1601</v>
      </c>
      <c r="BD267" s="152">
        <v>1272</v>
      </c>
      <c r="BE267" s="149">
        <v>0.79500000000000004</v>
      </c>
      <c r="BF267" s="152">
        <v>718</v>
      </c>
      <c r="BG267" s="152">
        <v>482</v>
      </c>
      <c r="BH267" s="152">
        <v>1200</v>
      </c>
      <c r="BI267" s="153">
        <v>0.40200000000000002</v>
      </c>
      <c r="BJ267" s="153">
        <v>0.45500000000000002</v>
      </c>
      <c r="BK267" s="154">
        <v>0.17699999999999999</v>
      </c>
      <c r="BL267" s="155">
        <v>0.09</v>
      </c>
      <c r="BM267" s="154">
        <v>7.1999999999999995E-2</v>
      </c>
      <c r="BN267" s="154">
        <v>0.36699999999999999</v>
      </c>
      <c r="DU267" s="4"/>
      <c r="DZ267" s="196"/>
      <c r="EA267" s="196"/>
      <c r="EB267" s="196"/>
      <c r="EC267" s="196"/>
      <c r="ED267" s="196"/>
      <c r="EE267" s="196"/>
    </row>
    <row r="268" spans="30:135" ht="13" x14ac:dyDescent="0.15">
      <c r="AD268" s="144">
        <f t="shared" si="97"/>
        <v>80.066666666666663</v>
      </c>
      <c r="AE268" s="144">
        <f t="shared" si="98"/>
        <v>77.935054121565358</v>
      </c>
      <c r="AF268" s="149">
        <v>187</v>
      </c>
      <c r="AG268" s="150" t="s">
        <v>513</v>
      </c>
      <c r="AH268" s="149">
        <v>15</v>
      </c>
      <c r="AI268" s="151">
        <v>1</v>
      </c>
      <c r="AJ268" s="152">
        <v>1201</v>
      </c>
      <c r="AK268" s="152">
        <v>936</v>
      </c>
      <c r="AL268" s="149">
        <v>0.77900000000000003</v>
      </c>
      <c r="AM268" s="152">
        <v>532</v>
      </c>
      <c r="AN268" s="152">
        <v>344</v>
      </c>
      <c r="AO268" s="152">
        <v>876</v>
      </c>
      <c r="AP268" s="153">
        <v>0.39300000000000002</v>
      </c>
      <c r="AQ268" s="153">
        <v>0.45800000000000002</v>
      </c>
      <c r="AR268" s="154">
        <v>0.20100000000000001</v>
      </c>
      <c r="AS268" s="154">
        <v>8.5999999999999993E-2</v>
      </c>
      <c r="AT268" s="154">
        <v>6.9000000000000006E-2</v>
      </c>
      <c r="AU268" s="154">
        <v>0.35099999999999998</v>
      </c>
      <c r="AW268" s="196"/>
      <c r="AX268" s="144">
        <f t="shared" si="99"/>
        <v>79.476584022038566</v>
      </c>
      <c r="AY268" s="149">
        <v>187</v>
      </c>
      <c r="AZ268" s="150" t="s">
        <v>312</v>
      </c>
      <c r="BA268" s="149">
        <v>18</v>
      </c>
      <c r="BB268" s="151">
        <v>1</v>
      </c>
      <c r="BC268" s="152">
        <v>1452</v>
      </c>
      <c r="BD268" s="152">
        <v>1154</v>
      </c>
      <c r="BE268" s="149">
        <v>0.79500000000000004</v>
      </c>
      <c r="BF268" s="152">
        <v>673</v>
      </c>
      <c r="BG268" s="152">
        <v>420</v>
      </c>
      <c r="BH268" s="152">
        <v>1093</v>
      </c>
      <c r="BI268" s="153">
        <v>0.38400000000000001</v>
      </c>
      <c r="BJ268" s="153">
        <v>0.433</v>
      </c>
      <c r="BK268" s="154">
        <v>0.154</v>
      </c>
      <c r="BL268" s="154">
        <v>0.114</v>
      </c>
      <c r="BM268" s="155">
        <v>0.1</v>
      </c>
      <c r="BN268" s="154">
        <v>0.373</v>
      </c>
      <c r="DU268" s="4"/>
      <c r="DZ268" s="196"/>
      <c r="EA268" s="196"/>
      <c r="EB268" s="196"/>
      <c r="EC268" s="196"/>
      <c r="ED268" s="196"/>
      <c r="EE268" s="196"/>
    </row>
    <row r="269" spans="30:135" ht="13" x14ac:dyDescent="0.15">
      <c r="AD269" s="144">
        <f t="shared" si="97"/>
        <v>80.600000000000009</v>
      </c>
      <c r="AE269" s="144">
        <f t="shared" si="98"/>
        <v>77.750206782464844</v>
      </c>
      <c r="AF269" s="149">
        <v>188</v>
      </c>
      <c r="AG269" s="150" t="s">
        <v>514</v>
      </c>
      <c r="AH269" s="149">
        <v>15</v>
      </c>
      <c r="AI269" s="151">
        <v>1</v>
      </c>
      <c r="AJ269" s="152">
        <v>1209</v>
      </c>
      <c r="AK269" s="152">
        <v>940</v>
      </c>
      <c r="AL269" s="149">
        <v>0.77800000000000002</v>
      </c>
      <c r="AM269" s="152">
        <v>520</v>
      </c>
      <c r="AN269" s="152">
        <v>321</v>
      </c>
      <c r="AO269" s="152">
        <v>841</v>
      </c>
      <c r="AP269" s="153">
        <v>0.38200000000000001</v>
      </c>
      <c r="AQ269" s="153">
        <v>0.442</v>
      </c>
      <c r="AR269" s="154">
        <v>0.19700000000000001</v>
      </c>
      <c r="AS269" s="155">
        <v>0.13</v>
      </c>
      <c r="AT269" s="154">
        <v>0.112</v>
      </c>
      <c r="AU269" s="154">
        <v>0.36099999999999999</v>
      </c>
      <c r="AW269" s="196"/>
      <c r="AX269" s="144">
        <f t="shared" si="99"/>
        <v>79.613095238095227</v>
      </c>
      <c r="AY269" s="149">
        <v>188</v>
      </c>
      <c r="AZ269" s="150" t="s">
        <v>515</v>
      </c>
      <c r="BA269" s="149">
        <v>16</v>
      </c>
      <c r="BB269" s="151">
        <v>1</v>
      </c>
      <c r="BC269" s="152">
        <v>1344</v>
      </c>
      <c r="BD269" s="152">
        <v>1070</v>
      </c>
      <c r="BE269" s="149">
        <v>0.79600000000000004</v>
      </c>
      <c r="BF269" s="152">
        <v>594</v>
      </c>
      <c r="BG269" s="152">
        <v>369</v>
      </c>
      <c r="BH269" s="152">
        <v>963</v>
      </c>
      <c r="BI269" s="153">
        <v>0.38300000000000001</v>
      </c>
      <c r="BJ269" s="151">
        <v>0.44</v>
      </c>
      <c r="BK269" s="154">
        <v>0.17199999999999999</v>
      </c>
      <c r="BL269" s="154">
        <v>0.129</v>
      </c>
      <c r="BM269" s="155">
        <v>0.1</v>
      </c>
      <c r="BN269" s="154">
        <v>0.374</v>
      </c>
      <c r="DU269" s="4"/>
      <c r="DZ269" s="196"/>
      <c r="EA269" s="196"/>
      <c r="EB269" s="196"/>
      <c r="EC269" s="196"/>
      <c r="ED269" s="196"/>
      <c r="EE269" s="196"/>
    </row>
    <row r="270" spans="30:135" ht="13" x14ac:dyDescent="0.15">
      <c r="AD270" s="144">
        <f t="shared" si="97"/>
        <v>75.199999999999989</v>
      </c>
      <c r="AE270" s="144">
        <f t="shared" si="98"/>
        <v>77.792553191489361</v>
      </c>
      <c r="AF270" s="149">
        <v>189</v>
      </c>
      <c r="AG270" s="150" t="s">
        <v>516</v>
      </c>
      <c r="AH270" s="149">
        <v>20</v>
      </c>
      <c r="AI270" s="151">
        <v>1</v>
      </c>
      <c r="AJ270" s="152">
        <v>1504</v>
      </c>
      <c r="AK270" s="152">
        <v>1170</v>
      </c>
      <c r="AL270" s="149">
        <v>0.77800000000000002</v>
      </c>
      <c r="AM270" s="152">
        <v>673</v>
      </c>
      <c r="AN270" s="152">
        <v>445</v>
      </c>
      <c r="AO270" s="152">
        <v>1118</v>
      </c>
      <c r="AP270" s="153">
        <v>0.39800000000000002</v>
      </c>
      <c r="AQ270" s="153">
        <v>0.44600000000000001</v>
      </c>
      <c r="AR270" s="154">
        <v>0.183</v>
      </c>
      <c r="AS270" s="154">
        <v>9.0999999999999998E-2</v>
      </c>
      <c r="AT270" s="154">
        <v>7.5999999999999998E-2</v>
      </c>
      <c r="AU270" s="154">
        <v>0.36599999999999999</v>
      </c>
      <c r="AW270" s="196"/>
      <c r="AX270" s="144">
        <f t="shared" si="99"/>
        <v>79.65517241379311</v>
      </c>
      <c r="AY270" s="149">
        <v>189</v>
      </c>
      <c r="AZ270" s="150" t="s">
        <v>517</v>
      </c>
      <c r="BA270" s="149">
        <v>23</v>
      </c>
      <c r="BB270" s="151">
        <v>1</v>
      </c>
      <c r="BC270" s="152">
        <v>2030</v>
      </c>
      <c r="BD270" s="152">
        <v>1617</v>
      </c>
      <c r="BE270" s="149">
        <v>0.79700000000000004</v>
      </c>
      <c r="BF270" s="152">
        <v>853</v>
      </c>
      <c r="BG270" s="152">
        <v>563</v>
      </c>
      <c r="BH270" s="152">
        <v>1416</v>
      </c>
      <c r="BI270" s="153">
        <v>0.39800000000000002</v>
      </c>
      <c r="BJ270" s="153">
        <v>0.46100000000000002</v>
      </c>
      <c r="BK270" s="155">
        <v>0.2</v>
      </c>
      <c r="BL270" s="154">
        <v>0.11700000000000001</v>
      </c>
      <c r="BM270" s="154">
        <v>8.3000000000000004E-2</v>
      </c>
      <c r="BN270" s="154">
        <v>0.36799999999999999</v>
      </c>
      <c r="DU270" s="4"/>
      <c r="DZ270" s="196"/>
      <c r="EA270" s="196"/>
      <c r="EB270" s="196"/>
      <c r="EC270" s="196"/>
      <c r="ED270" s="196"/>
      <c r="EE270" s="196"/>
    </row>
    <row r="271" spans="30:135" ht="13" x14ac:dyDescent="0.15">
      <c r="AD271" s="144">
        <f t="shared" si="97"/>
        <v>81.590909090909079</v>
      </c>
      <c r="AE271" s="144">
        <f t="shared" si="98"/>
        <v>77.715877437325915</v>
      </c>
      <c r="AF271" s="149">
        <v>190</v>
      </c>
      <c r="AG271" s="150" t="s">
        <v>518</v>
      </c>
      <c r="AH271" s="149">
        <v>22</v>
      </c>
      <c r="AI271" s="151">
        <v>1</v>
      </c>
      <c r="AJ271" s="152">
        <v>1795</v>
      </c>
      <c r="AK271" s="152">
        <v>1395</v>
      </c>
      <c r="AL271" s="149">
        <v>0.77700000000000002</v>
      </c>
      <c r="AM271" s="152">
        <v>829</v>
      </c>
      <c r="AN271" s="152">
        <v>493</v>
      </c>
      <c r="AO271" s="152">
        <v>1322</v>
      </c>
      <c r="AP271" s="153">
        <v>0.373</v>
      </c>
      <c r="AQ271" s="153">
        <v>0.42899999999999999</v>
      </c>
      <c r="AR271" s="154">
        <v>0.17399999999999999</v>
      </c>
      <c r="AS271" s="154">
        <v>0.105</v>
      </c>
      <c r="AT271" s="155">
        <v>0.08</v>
      </c>
      <c r="AU271" s="154">
        <v>0.35799999999999998</v>
      </c>
      <c r="AW271" s="196"/>
      <c r="AX271" s="144">
        <f t="shared" si="99"/>
        <v>79.695431472081211</v>
      </c>
      <c r="AY271" s="149">
        <v>190</v>
      </c>
      <c r="AZ271" s="150" t="s">
        <v>442</v>
      </c>
      <c r="BA271" s="149">
        <v>22</v>
      </c>
      <c r="BB271" s="151">
        <v>1</v>
      </c>
      <c r="BC271" s="152">
        <v>1773</v>
      </c>
      <c r="BD271" s="152">
        <v>1413</v>
      </c>
      <c r="BE271" s="149">
        <v>0.79700000000000004</v>
      </c>
      <c r="BF271" s="152">
        <v>827</v>
      </c>
      <c r="BG271" s="152">
        <v>535</v>
      </c>
      <c r="BH271" s="152">
        <v>1362</v>
      </c>
      <c r="BI271" s="153">
        <v>0.39300000000000002</v>
      </c>
      <c r="BJ271" s="153">
        <v>0.44700000000000001</v>
      </c>
      <c r="BK271" s="154">
        <v>0.16400000000000001</v>
      </c>
      <c r="BL271" s="154">
        <v>8.7999999999999995E-2</v>
      </c>
      <c r="BM271" s="154">
        <v>7.0999999999999994E-2</v>
      </c>
      <c r="BN271" s="154">
        <v>0.36099999999999999</v>
      </c>
      <c r="DU271" s="4"/>
      <c r="DZ271" s="196"/>
      <c r="EA271" s="196"/>
      <c r="EB271" s="196"/>
      <c r="EC271" s="196"/>
      <c r="ED271" s="196"/>
      <c r="EE271" s="196"/>
    </row>
    <row r="272" spans="30:135" ht="13" x14ac:dyDescent="0.15">
      <c r="AD272" s="144">
        <f t="shared" si="97"/>
        <v>76.26315789473685</v>
      </c>
      <c r="AE272" s="144">
        <f t="shared" si="98"/>
        <v>77.570738440303657</v>
      </c>
      <c r="AF272" s="149">
        <v>191</v>
      </c>
      <c r="AG272" s="150" t="s">
        <v>465</v>
      </c>
      <c r="AH272" s="149">
        <v>19</v>
      </c>
      <c r="AI272" s="151">
        <v>1</v>
      </c>
      <c r="AJ272" s="152">
        <v>1449</v>
      </c>
      <c r="AK272" s="152">
        <v>1124</v>
      </c>
      <c r="AL272" s="149">
        <v>0.77600000000000002</v>
      </c>
      <c r="AM272" s="152">
        <v>626</v>
      </c>
      <c r="AN272" s="152">
        <v>390</v>
      </c>
      <c r="AO272" s="152">
        <v>1016</v>
      </c>
      <c r="AP272" s="153">
        <v>0.38400000000000001</v>
      </c>
      <c r="AQ272" s="153">
        <v>0.44800000000000001</v>
      </c>
      <c r="AR272" s="154">
        <v>0.20200000000000001</v>
      </c>
      <c r="AS272" s="154">
        <v>0.11700000000000001</v>
      </c>
      <c r="AT272" s="154">
        <v>8.8999999999999996E-2</v>
      </c>
      <c r="AU272" s="154">
        <v>0.35299999999999998</v>
      </c>
      <c r="AW272" s="196"/>
      <c r="AX272" s="144">
        <f t="shared" si="99"/>
        <v>79.73664959765911</v>
      </c>
      <c r="AY272" s="149">
        <v>191</v>
      </c>
      <c r="AZ272" s="150" t="s">
        <v>492</v>
      </c>
      <c r="BA272" s="149">
        <v>17</v>
      </c>
      <c r="BB272" s="151">
        <v>1</v>
      </c>
      <c r="BC272" s="152">
        <v>1367</v>
      </c>
      <c r="BD272" s="152">
        <v>1090</v>
      </c>
      <c r="BE272" s="149">
        <v>0.79700000000000004</v>
      </c>
      <c r="BF272" s="152">
        <v>631</v>
      </c>
      <c r="BG272" s="152">
        <v>397</v>
      </c>
      <c r="BH272" s="152">
        <v>1028</v>
      </c>
      <c r="BI272" s="153">
        <v>0.38600000000000001</v>
      </c>
      <c r="BJ272" s="153">
        <v>0.434</v>
      </c>
      <c r="BK272" s="154">
        <v>0.161</v>
      </c>
      <c r="BL272" s="154">
        <v>0.105</v>
      </c>
      <c r="BM272" s="155">
        <v>0.08</v>
      </c>
      <c r="BN272" s="154">
        <v>0.372</v>
      </c>
      <c r="DU272" s="4"/>
      <c r="DZ272" s="196"/>
      <c r="EA272" s="196"/>
      <c r="EB272" s="196"/>
      <c r="EC272" s="196"/>
      <c r="ED272" s="196"/>
      <c r="EE272" s="196"/>
    </row>
    <row r="273" spans="30:135" ht="13" x14ac:dyDescent="0.15">
      <c r="AD273" s="144">
        <f t="shared" si="97"/>
        <v>76.529411764705884</v>
      </c>
      <c r="AE273" s="144">
        <f t="shared" si="98"/>
        <v>77.555726364335129</v>
      </c>
      <c r="AF273" s="149">
        <v>192</v>
      </c>
      <c r="AG273" s="150" t="s">
        <v>447</v>
      </c>
      <c r="AH273" s="149">
        <v>17</v>
      </c>
      <c r="AI273" s="151">
        <v>1</v>
      </c>
      <c r="AJ273" s="152">
        <v>1301</v>
      </c>
      <c r="AK273" s="152">
        <v>1009</v>
      </c>
      <c r="AL273" s="149">
        <v>0.77600000000000002</v>
      </c>
      <c r="AM273" s="152">
        <v>569</v>
      </c>
      <c r="AN273" s="152">
        <v>377</v>
      </c>
      <c r="AO273" s="152">
        <v>946</v>
      </c>
      <c r="AP273" s="153">
        <v>0.39900000000000002</v>
      </c>
      <c r="AQ273" s="153">
        <v>0.44600000000000001</v>
      </c>
      <c r="AR273" s="154">
        <v>0.193</v>
      </c>
      <c r="AS273" s="154">
        <v>0.10100000000000001</v>
      </c>
      <c r="AT273" s="154">
        <v>7.5999999999999998E-2</v>
      </c>
      <c r="AU273" s="154">
        <v>0.36299999999999999</v>
      </c>
      <c r="AW273" s="196"/>
      <c r="AX273" s="144">
        <f t="shared" si="99"/>
        <v>79.72027972027972</v>
      </c>
      <c r="AY273" s="149">
        <v>192</v>
      </c>
      <c r="AZ273" s="150" t="s">
        <v>519</v>
      </c>
      <c r="BA273" s="149">
        <v>22</v>
      </c>
      <c r="BB273" s="151">
        <v>1</v>
      </c>
      <c r="BC273" s="152">
        <v>1859</v>
      </c>
      <c r="BD273" s="152">
        <v>1482</v>
      </c>
      <c r="BE273" s="149">
        <v>0.79700000000000004</v>
      </c>
      <c r="BF273" s="152">
        <v>658</v>
      </c>
      <c r="BG273" s="152">
        <v>528</v>
      </c>
      <c r="BH273" s="152">
        <v>1186</v>
      </c>
      <c r="BI273" s="153">
        <v>0.44500000000000001</v>
      </c>
      <c r="BJ273" s="153">
        <v>0.497</v>
      </c>
      <c r="BK273" s="154">
        <v>0.254</v>
      </c>
      <c r="BL273" s="154">
        <v>0.128</v>
      </c>
      <c r="BM273" s="154">
        <v>8.6999999999999994E-2</v>
      </c>
      <c r="BN273" s="154">
        <v>0.38100000000000001</v>
      </c>
      <c r="DU273" s="4"/>
      <c r="DZ273" s="196"/>
      <c r="EA273" s="196"/>
      <c r="EB273" s="196"/>
      <c r="EC273" s="196"/>
      <c r="ED273" s="196"/>
      <c r="EE273" s="196"/>
    </row>
    <row r="274" spans="30:135" ht="13" x14ac:dyDescent="0.15">
      <c r="AD274" s="144">
        <f t="shared" si="97"/>
        <v>82.4375</v>
      </c>
      <c r="AE274" s="144">
        <f t="shared" si="98"/>
        <v>77.25549658832449</v>
      </c>
      <c r="AF274" s="149">
        <v>193</v>
      </c>
      <c r="AG274" s="150" t="s">
        <v>515</v>
      </c>
      <c r="AH274" s="149">
        <v>16</v>
      </c>
      <c r="AI274" s="151">
        <v>1</v>
      </c>
      <c r="AJ274" s="152">
        <v>1319</v>
      </c>
      <c r="AK274" s="152">
        <v>1019</v>
      </c>
      <c r="AL274" s="149">
        <v>0.77300000000000002</v>
      </c>
      <c r="AM274" s="152">
        <v>544</v>
      </c>
      <c r="AN274" s="152">
        <v>376</v>
      </c>
      <c r="AO274" s="152">
        <v>920</v>
      </c>
      <c r="AP274" s="153">
        <v>0.40899999999999997</v>
      </c>
      <c r="AQ274" s="153">
        <v>0.44900000000000001</v>
      </c>
      <c r="AR274" s="154">
        <v>0.20100000000000001</v>
      </c>
      <c r="AS274" s="154">
        <v>0.11799999999999999</v>
      </c>
      <c r="AT274" s="154">
        <v>8.8999999999999996E-2</v>
      </c>
      <c r="AU274" s="154">
        <v>0.376</v>
      </c>
      <c r="AW274" s="196"/>
      <c r="AX274" s="144">
        <f t="shared" si="99"/>
        <v>79.705573080967412</v>
      </c>
      <c r="AY274" s="149">
        <v>193</v>
      </c>
      <c r="AZ274" s="150" t="s">
        <v>499</v>
      </c>
      <c r="BA274" s="149">
        <v>22</v>
      </c>
      <c r="BB274" s="151">
        <v>1</v>
      </c>
      <c r="BC274" s="152">
        <v>1902</v>
      </c>
      <c r="BD274" s="152">
        <v>1516</v>
      </c>
      <c r="BE274" s="149">
        <v>0.79700000000000004</v>
      </c>
      <c r="BF274" s="152">
        <v>826</v>
      </c>
      <c r="BG274" s="152">
        <v>569</v>
      </c>
      <c r="BH274" s="152">
        <v>1395</v>
      </c>
      <c r="BI274" s="153">
        <v>0.40799999999999997</v>
      </c>
      <c r="BJ274" s="153">
        <v>0.45900000000000002</v>
      </c>
      <c r="BK274" s="154">
        <v>0.184</v>
      </c>
      <c r="BL274" s="154">
        <v>0.105</v>
      </c>
      <c r="BM274" s="154">
        <v>7.8E-2</v>
      </c>
      <c r="BN274" s="154">
        <v>0.36899999999999999</v>
      </c>
      <c r="DU274" s="4"/>
      <c r="DZ274" s="196"/>
      <c r="EA274" s="196"/>
      <c r="EB274" s="196"/>
      <c r="EC274" s="196"/>
      <c r="ED274" s="196"/>
      <c r="EE274" s="196"/>
    </row>
    <row r="275" spans="30:135" ht="13" x14ac:dyDescent="0.15">
      <c r="AD275" s="144">
        <f t="shared" si="97"/>
        <v>78.533333333333331</v>
      </c>
      <c r="AE275" s="144">
        <f t="shared" si="98"/>
        <v>77.249575551782684</v>
      </c>
      <c r="AF275" s="149">
        <v>194</v>
      </c>
      <c r="AG275" s="150" t="s">
        <v>520</v>
      </c>
      <c r="AH275" s="149">
        <v>15</v>
      </c>
      <c r="AI275" s="151">
        <v>1</v>
      </c>
      <c r="AJ275" s="152">
        <v>1178</v>
      </c>
      <c r="AK275" s="152">
        <v>910</v>
      </c>
      <c r="AL275" s="149">
        <v>0.77200000000000002</v>
      </c>
      <c r="AM275" s="152">
        <v>573</v>
      </c>
      <c r="AN275" s="152">
        <v>319</v>
      </c>
      <c r="AO275" s="152">
        <v>892</v>
      </c>
      <c r="AP275" s="153">
        <v>0.35799999999999998</v>
      </c>
      <c r="AQ275" s="153">
        <v>0.432</v>
      </c>
      <c r="AR275" s="154">
        <v>0.16800000000000001</v>
      </c>
      <c r="AS275" s="154">
        <v>8.6999999999999994E-2</v>
      </c>
      <c r="AT275" s="155">
        <v>7.0000000000000007E-2</v>
      </c>
      <c r="AU275" s="154">
        <v>0.34100000000000003</v>
      </c>
      <c r="AW275" s="196"/>
      <c r="AX275" s="144">
        <f t="shared" si="99"/>
        <v>79.841374752148056</v>
      </c>
      <c r="AY275" s="149">
        <v>194</v>
      </c>
      <c r="AZ275" s="150" t="s">
        <v>521</v>
      </c>
      <c r="BA275" s="149">
        <v>19</v>
      </c>
      <c r="BB275" s="151">
        <v>1</v>
      </c>
      <c r="BC275" s="152">
        <v>1513</v>
      </c>
      <c r="BD275" s="152">
        <v>1208</v>
      </c>
      <c r="BE275" s="149">
        <v>0.79800000000000004</v>
      </c>
      <c r="BF275" s="152">
        <v>683</v>
      </c>
      <c r="BG275" s="152">
        <v>447</v>
      </c>
      <c r="BH275" s="152">
        <v>1130</v>
      </c>
      <c r="BI275" s="153">
        <v>0.39600000000000002</v>
      </c>
      <c r="BJ275" s="153">
        <v>0.45200000000000001</v>
      </c>
      <c r="BK275" s="155">
        <v>0.18</v>
      </c>
      <c r="BL275" s="154">
        <v>8.6999999999999994E-2</v>
      </c>
      <c r="BM275" s="154">
        <v>7.0999999999999994E-2</v>
      </c>
      <c r="BN275" s="154">
        <v>0.36199999999999999</v>
      </c>
      <c r="DU275" s="4"/>
      <c r="DZ275" s="196"/>
      <c r="EA275" s="196"/>
      <c r="EB275" s="196"/>
      <c r="EC275" s="196"/>
      <c r="ED275" s="196"/>
      <c r="EE275" s="196"/>
    </row>
    <row r="276" spans="30:135" ht="13" x14ac:dyDescent="0.15">
      <c r="AD276" s="144">
        <f t="shared" si="97"/>
        <v>81.882352941176464</v>
      </c>
      <c r="AE276" s="144">
        <f t="shared" si="98"/>
        <v>77.083333333333343</v>
      </c>
      <c r="AF276" s="149">
        <v>195</v>
      </c>
      <c r="AG276" s="150" t="s">
        <v>394</v>
      </c>
      <c r="AH276" s="149">
        <v>17</v>
      </c>
      <c r="AI276" s="151">
        <v>1</v>
      </c>
      <c r="AJ276" s="152">
        <v>1392</v>
      </c>
      <c r="AK276" s="152">
        <v>1073</v>
      </c>
      <c r="AL276" s="149">
        <v>0.77100000000000002</v>
      </c>
      <c r="AM276" s="152">
        <v>600</v>
      </c>
      <c r="AN276" s="152">
        <v>384</v>
      </c>
      <c r="AO276" s="152">
        <v>984</v>
      </c>
      <c r="AP276" s="151">
        <v>0.39</v>
      </c>
      <c r="AQ276" s="153">
        <v>0.441</v>
      </c>
      <c r="AR276" s="154">
        <v>0.187</v>
      </c>
      <c r="AS276" s="154">
        <v>0.129</v>
      </c>
      <c r="AT276" s="154">
        <v>0.104</v>
      </c>
      <c r="AU276" s="154">
        <v>0.36599999999999999</v>
      </c>
      <c r="AW276" s="196"/>
      <c r="AX276" s="144">
        <f t="shared" si="99"/>
        <v>79.897435897435898</v>
      </c>
      <c r="AY276" s="149">
        <v>195</v>
      </c>
      <c r="AZ276" s="150" t="s">
        <v>395</v>
      </c>
      <c r="BA276" s="149">
        <v>21</v>
      </c>
      <c r="BB276" s="151">
        <v>1</v>
      </c>
      <c r="BC276" s="152">
        <v>1950</v>
      </c>
      <c r="BD276" s="152">
        <v>1558</v>
      </c>
      <c r="BE276" s="149">
        <v>0.79900000000000004</v>
      </c>
      <c r="BF276" s="152">
        <v>873</v>
      </c>
      <c r="BG276" s="152">
        <v>551</v>
      </c>
      <c r="BH276" s="152">
        <v>1424</v>
      </c>
      <c r="BI276" s="153">
        <v>0.38700000000000001</v>
      </c>
      <c r="BJ276" s="151">
        <v>0.44</v>
      </c>
      <c r="BK276" s="154">
        <v>0.17499999999999999</v>
      </c>
      <c r="BL276" s="154">
        <v>0.115</v>
      </c>
      <c r="BM276" s="154">
        <v>9.2999999999999999E-2</v>
      </c>
      <c r="BN276" s="154">
        <v>0.36799999999999999</v>
      </c>
      <c r="DU276" s="4"/>
      <c r="DZ276" s="196"/>
      <c r="EA276" s="196"/>
      <c r="EB276" s="196"/>
      <c r="EC276" s="196"/>
      <c r="ED276" s="196"/>
      <c r="EE276" s="196"/>
    </row>
    <row r="277" spans="30:135" ht="13" x14ac:dyDescent="0.15">
      <c r="AD277" s="144">
        <f t="shared" si="97"/>
        <v>82.521739130434781</v>
      </c>
      <c r="AE277" s="144">
        <f t="shared" si="98"/>
        <v>77.133825079030558</v>
      </c>
      <c r="AF277" s="149">
        <v>196</v>
      </c>
      <c r="AG277" s="150" t="s">
        <v>522</v>
      </c>
      <c r="AH277" s="149">
        <v>23</v>
      </c>
      <c r="AI277" s="151">
        <v>1</v>
      </c>
      <c r="AJ277" s="152">
        <v>1898</v>
      </c>
      <c r="AK277" s="152">
        <v>1464</v>
      </c>
      <c r="AL277" s="149">
        <v>0.77100000000000002</v>
      </c>
      <c r="AM277" s="152">
        <v>794</v>
      </c>
      <c r="AN277" s="152">
        <v>547</v>
      </c>
      <c r="AO277" s="152">
        <v>1341</v>
      </c>
      <c r="AP277" s="153">
        <v>0.40799999999999997</v>
      </c>
      <c r="AQ277" s="153">
        <v>0.44500000000000001</v>
      </c>
      <c r="AR277" s="154">
        <v>0.20499999999999999</v>
      </c>
      <c r="AS277" s="154">
        <v>0.112</v>
      </c>
      <c r="AT277" s="154">
        <v>9.1999999999999998E-2</v>
      </c>
      <c r="AU277" s="154">
        <v>0.36899999999999999</v>
      </c>
      <c r="AW277" s="196"/>
      <c r="AX277" s="144">
        <f t="shared" si="99"/>
        <v>79.930555555555557</v>
      </c>
      <c r="AY277" s="149">
        <v>196</v>
      </c>
      <c r="AZ277" s="150" t="s">
        <v>523</v>
      </c>
      <c r="BA277" s="149">
        <v>18</v>
      </c>
      <c r="BB277" s="151">
        <v>1</v>
      </c>
      <c r="BC277" s="152">
        <v>1440</v>
      </c>
      <c r="BD277" s="152">
        <v>1151</v>
      </c>
      <c r="BE277" s="149">
        <v>0.79900000000000004</v>
      </c>
      <c r="BF277" s="152">
        <v>601</v>
      </c>
      <c r="BG277" s="152">
        <v>412</v>
      </c>
      <c r="BH277" s="152">
        <v>1013</v>
      </c>
      <c r="BI277" s="153">
        <v>0.40699999999999997</v>
      </c>
      <c r="BJ277" s="153">
        <v>0.45400000000000001</v>
      </c>
      <c r="BK277" s="154">
        <v>0.19800000000000001</v>
      </c>
      <c r="BL277" s="154">
        <v>0.11799999999999999</v>
      </c>
      <c r="BM277" s="154">
        <v>9.1999999999999998E-2</v>
      </c>
      <c r="BN277" s="154">
        <v>0.378</v>
      </c>
      <c r="DU277" s="4"/>
      <c r="DZ277" s="196"/>
      <c r="EA277" s="196"/>
      <c r="EB277" s="196"/>
      <c r="EC277" s="196"/>
      <c r="ED277" s="196"/>
      <c r="EE277" s="196"/>
    </row>
    <row r="278" spans="30:135" ht="13" x14ac:dyDescent="0.15">
      <c r="AD278" s="144">
        <f t="shared" si="97"/>
        <v>77.75</v>
      </c>
      <c r="AE278" s="144">
        <f t="shared" si="98"/>
        <v>77.0096463022508</v>
      </c>
      <c r="AF278" s="149">
        <v>197</v>
      </c>
      <c r="AG278" s="150" t="s">
        <v>494</v>
      </c>
      <c r="AH278" s="149">
        <v>16</v>
      </c>
      <c r="AI278" s="151">
        <v>1</v>
      </c>
      <c r="AJ278" s="152">
        <v>1244</v>
      </c>
      <c r="AK278" s="152">
        <v>958</v>
      </c>
      <c r="AL278" s="149">
        <v>0.77</v>
      </c>
      <c r="AM278" s="152">
        <v>570</v>
      </c>
      <c r="AN278" s="152">
        <v>366</v>
      </c>
      <c r="AO278" s="152">
        <v>936</v>
      </c>
      <c r="AP278" s="153">
        <v>0.39100000000000001</v>
      </c>
      <c r="AQ278" s="153">
        <v>0.434</v>
      </c>
      <c r="AR278" s="154">
        <v>0.17499999999999999</v>
      </c>
      <c r="AS278" s="154">
        <v>8.6999999999999994E-2</v>
      </c>
      <c r="AT278" s="155">
        <v>7.0000000000000007E-2</v>
      </c>
      <c r="AU278" s="154">
        <v>0.36099999999999999</v>
      </c>
      <c r="AW278" s="196"/>
      <c r="AX278" s="144">
        <f t="shared" si="99"/>
        <v>79.955207166853299</v>
      </c>
      <c r="AY278" s="149">
        <v>197</v>
      </c>
      <c r="AZ278" s="150" t="s">
        <v>374</v>
      </c>
      <c r="BA278" s="149">
        <v>21</v>
      </c>
      <c r="BB278" s="151">
        <v>1</v>
      </c>
      <c r="BC278" s="152">
        <v>1786</v>
      </c>
      <c r="BD278" s="152">
        <v>1428</v>
      </c>
      <c r="BE278" s="149">
        <v>0.8</v>
      </c>
      <c r="BF278" s="152">
        <v>835</v>
      </c>
      <c r="BG278" s="152">
        <v>559</v>
      </c>
      <c r="BH278" s="152">
        <v>1394</v>
      </c>
      <c r="BI278" s="153">
        <v>0.40100000000000002</v>
      </c>
      <c r="BJ278" s="151">
        <v>0.45</v>
      </c>
      <c r="BK278" s="154">
        <v>0.156</v>
      </c>
      <c r="BL278" s="154">
        <v>8.4000000000000005E-2</v>
      </c>
      <c r="BM278" s="154">
        <v>7.4999999999999997E-2</v>
      </c>
      <c r="BN278" s="155">
        <v>0.37</v>
      </c>
      <c r="DU278" s="4"/>
      <c r="DZ278" s="196"/>
      <c r="EA278" s="196"/>
      <c r="EB278" s="196"/>
      <c r="EC278" s="196"/>
      <c r="ED278" s="196"/>
      <c r="EE278" s="196"/>
    </row>
    <row r="279" spans="30:135" ht="13" x14ac:dyDescent="0.15">
      <c r="AD279" s="144">
        <f t="shared" si="97"/>
        <v>80.666666666666657</v>
      </c>
      <c r="AE279" s="144">
        <f t="shared" si="98"/>
        <v>76.859504132231407</v>
      </c>
      <c r="AF279" s="149">
        <v>198</v>
      </c>
      <c r="AG279" s="150" t="s">
        <v>524</v>
      </c>
      <c r="AH279" s="149">
        <v>24</v>
      </c>
      <c r="AI279" s="151">
        <v>1</v>
      </c>
      <c r="AJ279" s="152">
        <v>1936</v>
      </c>
      <c r="AK279" s="152">
        <v>1488</v>
      </c>
      <c r="AL279" s="149">
        <v>0.76900000000000002</v>
      </c>
      <c r="AM279" s="152">
        <v>821</v>
      </c>
      <c r="AN279" s="152">
        <v>523</v>
      </c>
      <c r="AO279" s="152">
        <v>1344</v>
      </c>
      <c r="AP279" s="153">
        <v>0.38900000000000001</v>
      </c>
      <c r="AQ279" s="153">
        <v>0.442</v>
      </c>
      <c r="AR279" s="154">
        <v>0.215</v>
      </c>
      <c r="AS279" s="155">
        <v>0.11</v>
      </c>
      <c r="AT279" s="154">
        <v>8.7999999999999995E-2</v>
      </c>
      <c r="AU279" s="154">
        <v>0.35599999999999998</v>
      </c>
      <c r="AW279" s="196"/>
      <c r="AX279" s="144">
        <f t="shared" si="99"/>
        <v>80.012187690432668</v>
      </c>
      <c r="AY279" s="149">
        <v>198</v>
      </c>
      <c r="AZ279" s="150" t="s">
        <v>525</v>
      </c>
      <c r="BA279" s="149">
        <v>20</v>
      </c>
      <c r="BB279" s="151">
        <v>1</v>
      </c>
      <c r="BC279" s="152">
        <v>1641</v>
      </c>
      <c r="BD279" s="152">
        <v>1313</v>
      </c>
      <c r="BE279" s="149">
        <v>0.8</v>
      </c>
      <c r="BF279" s="152">
        <v>729</v>
      </c>
      <c r="BG279" s="152">
        <v>486</v>
      </c>
      <c r="BH279" s="152">
        <v>1215</v>
      </c>
      <c r="BI279" s="151">
        <v>0.4</v>
      </c>
      <c r="BJ279" s="153">
        <v>0.45900000000000002</v>
      </c>
      <c r="BK279" s="154">
        <v>0.185</v>
      </c>
      <c r="BL279" s="155">
        <v>0.09</v>
      </c>
      <c r="BM279" s="154">
        <v>5.8999999999999997E-2</v>
      </c>
      <c r="BN279" s="154">
        <v>0.36599999999999999</v>
      </c>
      <c r="DU279" s="4"/>
      <c r="DZ279" s="196"/>
      <c r="EA279" s="196"/>
      <c r="EB279" s="196"/>
      <c r="EC279" s="196"/>
      <c r="ED279" s="196"/>
      <c r="EE279" s="196"/>
    </row>
    <row r="280" spans="30:135" ht="13" x14ac:dyDescent="0.15">
      <c r="AD280" s="144">
        <f t="shared" si="97"/>
        <v>81.214285714285722</v>
      </c>
      <c r="AE280" s="144">
        <f t="shared" si="98"/>
        <v>76.868953386103783</v>
      </c>
      <c r="AF280" s="149">
        <v>199</v>
      </c>
      <c r="AG280" s="150" t="s">
        <v>422</v>
      </c>
      <c r="AH280" s="149">
        <v>14</v>
      </c>
      <c r="AI280" s="151">
        <v>1</v>
      </c>
      <c r="AJ280" s="152">
        <v>1137</v>
      </c>
      <c r="AK280" s="152">
        <v>874</v>
      </c>
      <c r="AL280" s="149">
        <v>0.76900000000000002</v>
      </c>
      <c r="AM280" s="152">
        <v>491</v>
      </c>
      <c r="AN280" s="152">
        <v>316</v>
      </c>
      <c r="AO280" s="152">
        <v>807</v>
      </c>
      <c r="AP280" s="153">
        <v>0.39200000000000002</v>
      </c>
      <c r="AQ280" s="153">
        <v>0.441</v>
      </c>
      <c r="AR280" s="154">
        <v>0.19400000000000001</v>
      </c>
      <c r="AS280" s="154">
        <v>0.113</v>
      </c>
      <c r="AT280" s="154">
        <v>8.5000000000000006E-2</v>
      </c>
      <c r="AU280" s="154">
        <v>0.36499999999999999</v>
      </c>
      <c r="AW280" s="196"/>
      <c r="AX280" s="144">
        <f t="shared" si="99"/>
        <v>80.098955470038476</v>
      </c>
      <c r="AY280" s="149">
        <v>199</v>
      </c>
      <c r="AZ280" s="150" t="s">
        <v>518</v>
      </c>
      <c r="BA280" s="149">
        <v>22</v>
      </c>
      <c r="BB280" s="151">
        <v>1</v>
      </c>
      <c r="BC280" s="152">
        <v>1819</v>
      </c>
      <c r="BD280" s="152">
        <v>1457</v>
      </c>
      <c r="BE280" s="149">
        <v>0.80100000000000005</v>
      </c>
      <c r="BF280" s="152">
        <v>796</v>
      </c>
      <c r="BG280" s="152">
        <v>545</v>
      </c>
      <c r="BH280" s="152">
        <v>1341</v>
      </c>
      <c r="BI280" s="153">
        <v>0.40600000000000003</v>
      </c>
      <c r="BJ280" s="153">
        <v>0.45700000000000002</v>
      </c>
      <c r="BK280" s="154">
        <v>0.184</v>
      </c>
      <c r="BL280" s="154">
        <v>9.2999999999999999E-2</v>
      </c>
      <c r="BM280" s="154">
        <v>7.8E-2</v>
      </c>
      <c r="BN280" s="155">
        <v>0.37</v>
      </c>
      <c r="DU280" s="4"/>
      <c r="DZ280" s="196"/>
      <c r="EA280" s="196"/>
      <c r="EB280" s="196"/>
      <c r="EC280" s="196"/>
      <c r="ED280" s="196"/>
      <c r="EE280" s="196"/>
    </row>
    <row r="281" spans="30:135" ht="13" x14ac:dyDescent="0.15">
      <c r="AD281" s="144">
        <f t="shared" si="97"/>
        <v>80.5</v>
      </c>
      <c r="AE281" s="144">
        <f t="shared" si="98"/>
        <v>76.83229813664596</v>
      </c>
      <c r="AF281" s="149">
        <v>200</v>
      </c>
      <c r="AG281" s="150" t="s">
        <v>358</v>
      </c>
      <c r="AH281" s="149">
        <v>20</v>
      </c>
      <c r="AI281" s="151">
        <v>1</v>
      </c>
      <c r="AJ281" s="152">
        <v>1610</v>
      </c>
      <c r="AK281" s="152">
        <v>1237</v>
      </c>
      <c r="AL281" s="149">
        <v>0.76800000000000002</v>
      </c>
      <c r="AM281" s="152">
        <v>681</v>
      </c>
      <c r="AN281" s="152">
        <v>427</v>
      </c>
      <c r="AO281" s="152">
        <v>1108</v>
      </c>
      <c r="AP281" s="153">
        <v>0.38500000000000001</v>
      </c>
      <c r="AQ281" s="153">
        <v>0.42599999999999999</v>
      </c>
      <c r="AR281" s="154">
        <v>0.19400000000000001</v>
      </c>
      <c r="AS281" s="154">
        <v>0.13400000000000001</v>
      </c>
      <c r="AT281" s="154">
        <v>9.7000000000000003E-2</v>
      </c>
      <c r="AU281" s="154">
        <v>0.371</v>
      </c>
      <c r="AW281" s="196"/>
      <c r="AX281" s="144">
        <f t="shared" si="99"/>
        <v>80.09563658099222</v>
      </c>
      <c r="AY281" s="149">
        <v>200</v>
      </c>
      <c r="AZ281" s="150" t="s">
        <v>441</v>
      </c>
      <c r="BA281" s="149">
        <v>20</v>
      </c>
      <c r="BB281" s="151">
        <v>1</v>
      </c>
      <c r="BC281" s="152">
        <v>1673</v>
      </c>
      <c r="BD281" s="152">
        <v>1340</v>
      </c>
      <c r="BE281" s="149">
        <v>0.80100000000000005</v>
      </c>
      <c r="BF281" s="152">
        <v>733</v>
      </c>
      <c r="BG281" s="152">
        <v>502</v>
      </c>
      <c r="BH281" s="152">
        <v>1235</v>
      </c>
      <c r="BI281" s="153">
        <v>0.40600000000000003</v>
      </c>
      <c r="BJ281" s="153">
        <v>0.44800000000000001</v>
      </c>
      <c r="BK281" s="154">
        <v>0.17899999999999999</v>
      </c>
      <c r="BL281" s="154">
        <v>0.104</v>
      </c>
      <c r="BM281" s="154">
        <v>7.8E-2</v>
      </c>
      <c r="BN281" s="154">
        <v>0.375</v>
      </c>
      <c r="DU281" s="4"/>
      <c r="DZ281" s="196"/>
      <c r="EA281" s="196"/>
      <c r="EB281" s="196"/>
      <c r="EC281" s="196"/>
      <c r="ED281" s="196"/>
      <c r="EE281" s="196"/>
    </row>
    <row r="282" spans="30:135" ht="13" x14ac:dyDescent="0.15">
      <c r="AD282" s="144">
        <f t="shared" si="97"/>
        <v>79.599999999999994</v>
      </c>
      <c r="AE282" s="144">
        <f t="shared" si="98"/>
        <v>76.695979899497488</v>
      </c>
      <c r="AF282" s="149">
        <v>201</v>
      </c>
      <c r="AG282" s="150" t="s">
        <v>253</v>
      </c>
      <c r="AH282" s="149">
        <v>20</v>
      </c>
      <c r="AI282" s="151">
        <v>1</v>
      </c>
      <c r="AJ282" s="152">
        <v>1592</v>
      </c>
      <c r="AK282" s="152">
        <v>1221</v>
      </c>
      <c r="AL282" s="149">
        <v>0.76700000000000002</v>
      </c>
      <c r="AM282" s="152">
        <v>733</v>
      </c>
      <c r="AN282" s="152">
        <v>462</v>
      </c>
      <c r="AO282" s="152">
        <v>1195</v>
      </c>
      <c r="AP282" s="153">
        <v>0.38700000000000001</v>
      </c>
      <c r="AQ282" s="153">
        <v>0.44400000000000001</v>
      </c>
      <c r="AR282" s="154">
        <v>0.17499999999999999</v>
      </c>
      <c r="AS282" s="154">
        <v>9.4E-2</v>
      </c>
      <c r="AT282" s="154">
        <v>7.1999999999999995E-2</v>
      </c>
      <c r="AU282" s="154">
        <v>0.35099999999999998</v>
      </c>
      <c r="AW282" s="196"/>
      <c r="AX282" s="144">
        <f t="shared" si="99"/>
        <v>80.090270812437311</v>
      </c>
      <c r="AY282" s="149">
        <v>201</v>
      </c>
      <c r="AZ282" s="150" t="s">
        <v>439</v>
      </c>
      <c r="BA282" s="149">
        <v>23</v>
      </c>
      <c r="BB282" s="151">
        <v>1</v>
      </c>
      <c r="BC282" s="152">
        <v>1994</v>
      </c>
      <c r="BD282" s="152">
        <v>1597</v>
      </c>
      <c r="BE282" s="149">
        <v>0.80100000000000005</v>
      </c>
      <c r="BF282" s="152">
        <v>869</v>
      </c>
      <c r="BG282" s="152">
        <v>573</v>
      </c>
      <c r="BH282" s="152">
        <v>1442</v>
      </c>
      <c r="BI282" s="153">
        <v>0.39700000000000002</v>
      </c>
      <c r="BJ282" s="153">
        <v>0.44800000000000001</v>
      </c>
      <c r="BK282" s="154">
        <v>0.17599999999999999</v>
      </c>
      <c r="BL282" s="154">
        <v>0.11799999999999999</v>
      </c>
      <c r="BM282" s="154">
        <v>8.5000000000000006E-2</v>
      </c>
      <c r="BN282" s="155">
        <v>0.38</v>
      </c>
      <c r="DU282" s="4"/>
      <c r="DZ282" s="196"/>
      <c r="EA282" s="196"/>
      <c r="EB282" s="196"/>
      <c r="EC282" s="196"/>
      <c r="ED282" s="196"/>
      <c r="EE282" s="196"/>
    </row>
    <row r="283" spans="30:135" ht="13" x14ac:dyDescent="0.15">
      <c r="AD283" s="144">
        <f t="shared" si="97"/>
        <v>87.764705882352956</v>
      </c>
      <c r="AE283" s="144">
        <f t="shared" si="98"/>
        <v>76.675603217158169</v>
      </c>
      <c r="AF283" s="149">
        <v>202</v>
      </c>
      <c r="AG283" s="150" t="s">
        <v>526</v>
      </c>
      <c r="AH283" s="149">
        <v>17</v>
      </c>
      <c r="AI283" s="151">
        <v>1</v>
      </c>
      <c r="AJ283" s="152">
        <v>1492</v>
      </c>
      <c r="AK283" s="152">
        <v>1144</v>
      </c>
      <c r="AL283" s="149">
        <v>0.76700000000000002</v>
      </c>
      <c r="AM283" s="152">
        <v>615</v>
      </c>
      <c r="AN283" s="152">
        <v>444</v>
      </c>
      <c r="AO283" s="152">
        <v>1059</v>
      </c>
      <c r="AP283" s="153">
        <v>0.41899999999999998</v>
      </c>
      <c r="AQ283" s="151">
        <v>0.45</v>
      </c>
      <c r="AR283" s="154">
        <v>0.20599999999999999</v>
      </c>
      <c r="AS283" s="154">
        <v>0.107</v>
      </c>
      <c r="AT283" s="154">
        <v>8.7999999999999995E-2</v>
      </c>
      <c r="AU283" s="154">
        <v>0.373</v>
      </c>
      <c r="AW283" s="196"/>
      <c r="AX283" s="144">
        <f t="shared" si="99"/>
        <v>80.075365049458313</v>
      </c>
      <c r="AY283" s="149">
        <v>202</v>
      </c>
      <c r="AZ283" s="150" t="s">
        <v>295</v>
      </c>
      <c r="BA283" s="149">
        <v>25</v>
      </c>
      <c r="BB283" s="151">
        <v>1</v>
      </c>
      <c r="BC283" s="152">
        <v>2123</v>
      </c>
      <c r="BD283" s="152">
        <v>1700</v>
      </c>
      <c r="BE283" s="149">
        <v>0.80100000000000005</v>
      </c>
      <c r="BF283" s="152">
        <v>963</v>
      </c>
      <c r="BG283" s="152">
        <v>617</v>
      </c>
      <c r="BH283" s="152">
        <v>1580</v>
      </c>
      <c r="BI283" s="153">
        <v>0.39100000000000001</v>
      </c>
      <c r="BJ283" s="153">
        <v>0.44800000000000001</v>
      </c>
      <c r="BK283" s="155">
        <v>0.17</v>
      </c>
      <c r="BL283" s="154">
        <v>0.10100000000000001</v>
      </c>
      <c r="BM283" s="154">
        <v>7.9000000000000001E-2</v>
      </c>
      <c r="BN283" s="155">
        <v>0.37</v>
      </c>
      <c r="DU283" s="4"/>
      <c r="DZ283" s="196"/>
      <c r="EA283" s="196"/>
      <c r="EB283" s="196"/>
      <c r="EC283" s="196"/>
      <c r="ED283" s="196"/>
      <c r="EE283" s="196"/>
    </row>
    <row r="284" spans="30:135" ht="13" x14ac:dyDescent="0.15">
      <c r="AD284" s="144">
        <f t="shared" si="97"/>
        <v>83.714285714285722</v>
      </c>
      <c r="AE284" s="144">
        <f t="shared" si="98"/>
        <v>76.706484641638227</v>
      </c>
      <c r="AF284" s="149">
        <v>203</v>
      </c>
      <c r="AG284" s="150" t="s">
        <v>527</v>
      </c>
      <c r="AH284" s="149">
        <v>14</v>
      </c>
      <c r="AI284" s="151">
        <v>1</v>
      </c>
      <c r="AJ284" s="152">
        <v>1172</v>
      </c>
      <c r="AK284" s="152">
        <v>899</v>
      </c>
      <c r="AL284" s="149">
        <v>0.76700000000000002</v>
      </c>
      <c r="AM284" s="152">
        <v>515</v>
      </c>
      <c r="AN284" s="152">
        <v>328</v>
      </c>
      <c r="AO284" s="152">
        <v>843</v>
      </c>
      <c r="AP284" s="153">
        <v>0.38900000000000001</v>
      </c>
      <c r="AQ284" s="153">
        <v>0.441</v>
      </c>
      <c r="AR284" s="154">
        <v>0.193</v>
      </c>
      <c r="AS284" s="154">
        <v>0.107</v>
      </c>
      <c r="AT284" s="154">
        <v>7.3999999999999996E-2</v>
      </c>
      <c r="AU284" s="154">
        <v>0.35799999999999998</v>
      </c>
      <c r="AW284" s="196"/>
      <c r="AX284" s="144">
        <f t="shared" si="99"/>
        <v>80.120481927710841</v>
      </c>
      <c r="AY284" s="149">
        <v>203</v>
      </c>
      <c r="AZ284" s="150" t="s">
        <v>528</v>
      </c>
      <c r="BA284" s="149">
        <v>22</v>
      </c>
      <c r="BB284" s="151">
        <v>1</v>
      </c>
      <c r="BC284" s="152">
        <v>1826</v>
      </c>
      <c r="BD284" s="152">
        <v>1463</v>
      </c>
      <c r="BE284" s="149">
        <v>0.80100000000000005</v>
      </c>
      <c r="BF284" s="152">
        <v>799</v>
      </c>
      <c r="BG284" s="152">
        <v>524</v>
      </c>
      <c r="BH284" s="152">
        <v>1323</v>
      </c>
      <c r="BI284" s="153">
        <v>0.39600000000000002</v>
      </c>
      <c r="BJ284" s="153">
        <v>0.443</v>
      </c>
      <c r="BK284" s="154">
        <v>0.16700000000000001</v>
      </c>
      <c r="BL284" s="154">
        <v>0.125</v>
      </c>
      <c r="BM284" s="154">
        <v>0.10299999999999999</v>
      </c>
      <c r="BN284" s="154">
        <v>0.38600000000000001</v>
      </c>
      <c r="DU284" s="4"/>
      <c r="DZ284" s="196"/>
      <c r="EA284" s="196"/>
      <c r="EB284" s="196"/>
      <c r="EC284" s="196"/>
      <c r="ED284" s="196"/>
      <c r="EE284" s="196"/>
    </row>
    <row r="285" spans="30:135" ht="13" x14ac:dyDescent="0.15">
      <c r="AD285" s="144">
        <f t="shared" si="97"/>
        <v>75.263157894736835</v>
      </c>
      <c r="AE285" s="144">
        <f t="shared" si="98"/>
        <v>76.64335664335664</v>
      </c>
      <c r="AF285" s="149">
        <v>204</v>
      </c>
      <c r="AG285" s="150" t="s">
        <v>521</v>
      </c>
      <c r="AH285" s="149">
        <v>19</v>
      </c>
      <c r="AI285" s="151">
        <v>1</v>
      </c>
      <c r="AJ285" s="152">
        <v>1430</v>
      </c>
      <c r="AK285" s="152">
        <v>1096</v>
      </c>
      <c r="AL285" s="149">
        <v>0.76600000000000001</v>
      </c>
      <c r="AM285" s="152">
        <v>609</v>
      </c>
      <c r="AN285" s="152">
        <v>433</v>
      </c>
      <c r="AO285" s="152">
        <v>1042</v>
      </c>
      <c r="AP285" s="153">
        <v>0.41599999999999998</v>
      </c>
      <c r="AQ285" s="153">
        <v>0.45700000000000002</v>
      </c>
      <c r="AR285" s="154">
        <v>0.20499999999999999</v>
      </c>
      <c r="AS285" s="154">
        <v>7.6999999999999999E-2</v>
      </c>
      <c r="AT285" s="154">
        <v>6.2E-2</v>
      </c>
      <c r="AU285" s="154">
        <v>0.36499999999999999</v>
      </c>
      <c r="AW285" s="196"/>
      <c r="AX285" s="144">
        <f t="shared" si="99"/>
        <v>80.190930787589494</v>
      </c>
      <c r="AY285" s="149">
        <v>204</v>
      </c>
      <c r="AZ285" s="150" t="s">
        <v>339</v>
      </c>
      <c r="BA285" s="149">
        <v>16</v>
      </c>
      <c r="BB285" s="151">
        <v>1</v>
      </c>
      <c r="BC285" s="152">
        <v>1257</v>
      </c>
      <c r="BD285" s="152">
        <v>1008</v>
      </c>
      <c r="BE285" s="149">
        <v>0.80200000000000005</v>
      </c>
      <c r="BF285" s="152">
        <v>574</v>
      </c>
      <c r="BG285" s="152">
        <v>379</v>
      </c>
      <c r="BH285" s="152">
        <v>953</v>
      </c>
      <c r="BI285" s="153">
        <v>0.39800000000000002</v>
      </c>
      <c r="BJ285" s="153">
        <v>0.45100000000000001</v>
      </c>
      <c r="BK285" s="154">
        <v>0.156</v>
      </c>
      <c r="BL285" s="154">
        <v>0.106</v>
      </c>
      <c r="BM285" s="154">
        <v>8.4000000000000005E-2</v>
      </c>
      <c r="BN285" s="154">
        <v>0.374</v>
      </c>
      <c r="DU285" s="4"/>
      <c r="DZ285" s="196"/>
      <c r="EA285" s="196"/>
      <c r="EB285" s="196"/>
      <c r="EC285" s="196"/>
      <c r="ED285" s="196"/>
      <c r="EE285" s="196"/>
    </row>
    <row r="286" spans="30:135" ht="13" x14ac:dyDescent="0.15">
      <c r="AD286" s="144">
        <f t="shared" si="97"/>
        <v>83.800000000000011</v>
      </c>
      <c r="AE286" s="144">
        <f t="shared" si="98"/>
        <v>76.551312649164686</v>
      </c>
      <c r="AF286" s="149">
        <v>205</v>
      </c>
      <c r="AG286" s="150" t="s">
        <v>278</v>
      </c>
      <c r="AH286" s="149">
        <v>20</v>
      </c>
      <c r="AI286" s="151">
        <v>1</v>
      </c>
      <c r="AJ286" s="152">
        <v>1676</v>
      </c>
      <c r="AK286" s="152">
        <v>1283</v>
      </c>
      <c r="AL286" s="149">
        <v>0.76600000000000001</v>
      </c>
      <c r="AM286" s="152">
        <v>775</v>
      </c>
      <c r="AN286" s="152">
        <v>468</v>
      </c>
      <c r="AO286" s="152">
        <v>1243</v>
      </c>
      <c r="AP286" s="153">
        <v>0.377</v>
      </c>
      <c r="AQ286" s="153">
        <v>0.41699999999999998</v>
      </c>
      <c r="AR286" s="154">
        <v>0.16400000000000001</v>
      </c>
      <c r="AS286" s="154">
        <v>0.112</v>
      </c>
      <c r="AT286" s="154">
        <v>8.4000000000000005E-2</v>
      </c>
      <c r="AU286" s="154">
        <v>0.36199999999999999</v>
      </c>
      <c r="AW286" s="196"/>
      <c r="AX286" s="144">
        <f t="shared" si="99"/>
        <v>80.187207488299521</v>
      </c>
      <c r="AY286" s="149">
        <v>205</v>
      </c>
      <c r="AZ286" s="150" t="s">
        <v>529</v>
      </c>
      <c r="BA286" s="149">
        <v>8</v>
      </c>
      <c r="BB286" s="151">
        <v>1</v>
      </c>
      <c r="BC286" s="152">
        <v>641</v>
      </c>
      <c r="BD286" s="152">
        <v>514</v>
      </c>
      <c r="BE286" s="149">
        <v>0.80200000000000005</v>
      </c>
      <c r="BF286" s="152">
        <v>254</v>
      </c>
      <c r="BG286" s="152">
        <v>195</v>
      </c>
      <c r="BH286" s="152">
        <v>449</v>
      </c>
      <c r="BI286" s="153">
        <v>0.434</v>
      </c>
      <c r="BJ286" s="153">
        <v>0.47599999999999998</v>
      </c>
      <c r="BK286" s="154">
        <v>0.20300000000000001</v>
      </c>
      <c r="BL286" s="154">
        <v>0.106</v>
      </c>
      <c r="BM286" s="154">
        <v>7.4999999999999997E-2</v>
      </c>
      <c r="BN286" s="154">
        <v>0.38700000000000001</v>
      </c>
      <c r="DU286" s="4"/>
      <c r="DZ286" s="196"/>
      <c r="EA286" s="196"/>
      <c r="EB286" s="196"/>
      <c r="EC286" s="196"/>
      <c r="ED286" s="196"/>
      <c r="EE286" s="196"/>
    </row>
    <row r="287" spans="30:135" ht="13" x14ac:dyDescent="0.15">
      <c r="AD287" s="144">
        <f t="shared" si="97"/>
        <v>81.125</v>
      </c>
      <c r="AE287" s="144">
        <f t="shared" si="98"/>
        <v>76.579352850539294</v>
      </c>
      <c r="AF287" s="149">
        <v>206</v>
      </c>
      <c r="AG287" s="150" t="s">
        <v>530</v>
      </c>
      <c r="AH287" s="149">
        <v>24</v>
      </c>
      <c r="AI287" s="151">
        <v>1</v>
      </c>
      <c r="AJ287" s="152">
        <v>1947</v>
      </c>
      <c r="AK287" s="152">
        <v>1491</v>
      </c>
      <c r="AL287" s="149">
        <v>0.76600000000000001</v>
      </c>
      <c r="AM287" s="152">
        <v>815</v>
      </c>
      <c r="AN287" s="152">
        <v>566</v>
      </c>
      <c r="AO287" s="152">
        <v>1381</v>
      </c>
      <c r="AP287" s="151">
        <v>0.41</v>
      </c>
      <c r="AQ287" s="153">
        <v>0.47099999999999997</v>
      </c>
      <c r="AR287" s="154">
        <v>0.22700000000000001</v>
      </c>
      <c r="AS287" s="154">
        <v>7.8E-2</v>
      </c>
      <c r="AT287" s="155">
        <v>0.06</v>
      </c>
      <c r="AU287" s="154">
        <v>0.34499999999999997</v>
      </c>
      <c r="AW287" s="196"/>
      <c r="AX287" s="144">
        <f t="shared" si="99"/>
        <v>80.345821325648416</v>
      </c>
      <c r="AY287" s="149">
        <v>206</v>
      </c>
      <c r="AZ287" s="150" t="s">
        <v>473</v>
      </c>
      <c r="BA287" s="149">
        <v>21</v>
      </c>
      <c r="BB287" s="151">
        <v>1</v>
      </c>
      <c r="BC287" s="152">
        <v>1735</v>
      </c>
      <c r="BD287" s="152">
        <v>1394</v>
      </c>
      <c r="BE287" s="149">
        <v>0.80300000000000005</v>
      </c>
      <c r="BF287" s="152">
        <v>767</v>
      </c>
      <c r="BG287" s="152">
        <v>528</v>
      </c>
      <c r="BH287" s="152">
        <v>1295</v>
      </c>
      <c r="BI287" s="153">
        <v>0.40799999999999997</v>
      </c>
      <c r="BJ287" s="153">
        <v>0.46400000000000002</v>
      </c>
      <c r="BK287" s="154">
        <v>0.183</v>
      </c>
      <c r="BL287" s="154">
        <v>8.8999999999999996E-2</v>
      </c>
      <c r="BM287" s="154">
        <v>6.9000000000000006E-2</v>
      </c>
      <c r="BN287" s="154">
        <v>0.36899999999999999</v>
      </c>
      <c r="DU287" s="4"/>
      <c r="DZ287" s="196"/>
      <c r="EA287" s="196"/>
      <c r="EB287" s="196"/>
      <c r="EC287" s="196"/>
      <c r="ED287" s="196"/>
      <c r="EE287" s="196"/>
    </row>
    <row r="288" spans="30:135" ht="13" x14ac:dyDescent="0.15">
      <c r="AD288" s="144">
        <f t="shared" si="97"/>
        <v>76.384615384615387</v>
      </c>
      <c r="AE288" s="144">
        <f t="shared" si="98"/>
        <v>76.636455186304133</v>
      </c>
      <c r="AF288" s="149">
        <v>207</v>
      </c>
      <c r="AG288" s="150" t="s">
        <v>432</v>
      </c>
      <c r="AH288" s="149">
        <v>13</v>
      </c>
      <c r="AI288" s="151">
        <v>1</v>
      </c>
      <c r="AJ288" s="152">
        <v>993</v>
      </c>
      <c r="AK288" s="152">
        <v>761</v>
      </c>
      <c r="AL288" s="149">
        <v>0.76600000000000001</v>
      </c>
      <c r="AM288" s="152">
        <v>446</v>
      </c>
      <c r="AN288" s="152">
        <v>269</v>
      </c>
      <c r="AO288" s="152">
        <v>715</v>
      </c>
      <c r="AP288" s="153">
        <v>0.376</v>
      </c>
      <c r="AQ288" s="153">
        <v>0.437</v>
      </c>
      <c r="AR288" s="154">
        <v>0.186</v>
      </c>
      <c r="AS288" s="154">
        <v>0.106</v>
      </c>
      <c r="AT288" s="154">
        <v>8.1000000000000003E-2</v>
      </c>
      <c r="AU288" s="154">
        <v>0.35299999999999998</v>
      </c>
      <c r="AW288" s="196"/>
      <c r="AX288" s="144">
        <f t="shared" si="99"/>
        <v>80.327868852459019</v>
      </c>
      <c r="AY288" s="149">
        <v>207</v>
      </c>
      <c r="AZ288" s="150" t="s">
        <v>531</v>
      </c>
      <c r="BA288" s="149">
        <v>3</v>
      </c>
      <c r="BB288" s="151">
        <v>1</v>
      </c>
      <c r="BC288" s="152">
        <v>244</v>
      </c>
      <c r="BD288" s="152">
        <v>196</v>
      </c>
      <c r="BE288" s="149">
        <v>0.80300000000000005</v>
      </c>
      <c r="BF288" s="152">
        <v>109</v>
      </c>
      <c r="BG288" s="152">
        <v>70</v>
      </c>
      <c r="BH288" s="152">
        <v>179</v>
      </c>
      <c r="BI288" s="153">
        <v>0.39100000000000001</v>
      </c>
      <c r="BJ288" s="153">
        <v>0.441</v>
      </c>
      <c r="BK288" s="154">
        <v>0.16800000000000001</v>
      </c>
      <c r="BL288" s="154">
        <v>0.123</v>
      </c>
      <c r="BM288" s="154">
        <v>0.10199999999999999</v>
      </c>
      <c r="BN288" s="154">
        <v>0.36899999999999999</v>
      </c>
      <c r="DU288" s="4"/>
      <c r="DZ288" s="196"/>
      <c r="EA288" s="196"/>
      <c r="EB288" s="196"/>
      <c r="EC288" s="196"/>
      <c r="ED288" s="196"/>
      <c r="EE288" s="196"/>
    </row>
    <row r="289" spans="30:135" ht="13" x14ac:dyDescent="0.15">
      <c r="AD289" s="144">
        <f t="shared" si="97"/>
        <v>78.5</v>
      </c>
      <c r="AE289" s="144">
        <f t="shared" si="98"/>
        <v>76.539278131634831</v>
      </c>
      <c r="AF289" s="149">
        <v>208</v>
      </c>
      <c r="AG289" s="150" t="s">
        <v>532</v>
      </c>
      <c r="AH289" s="149">
        <v>12</v>
      </c>
      <c r="AI289" s="151">
        <v>1</v>
      </c>
      <c r="AJ289" s="152">
        <v>942</v>
      </c>
      <c r="AK289" s="152">
        <v>721</v>
      </c>
      <c r="AL289" s="149">
        <v>0.76500000000000001</v>
      </c>
      <c r="AM289" s="152">
        <v>405</v>
      </c>
      <c r="AN289" s="152">
        <v>284</v>
      </c>
      <c r="AO289" s="152">
        <v>689</v>
      </c>
      <c r="AP289" s="153">
        <v>0.41199999999999998</v>
      </c>
      <c r="AQ289" s="153">
        <v>0.45900000000000002</v>
      </c>
      <c r="AR289" s="155">
        <v>0.21</v>
      </c>
      <c r="AS289" s="154">
        <v>7.3999999999999996E-2</v>
      </c>
      <c r="AT289" s="154">
        <v>6.3E-2</v>
      </c>
      <c r="AU289" s="154">
        <v>0.35499999999999998</v>
      </c>
      <c r="AW289" s="196"/>
      <c r="AX289" s="144">
        <f t="shared" si="99"/>
        <v>80.296735905044514</v>
      </c>
      <c r="AY289" s="149">
        <v>208</v>
      </c>
      <c r="AZ289" s="150" t="s">
        <v>364</v>
      </c>
      <c r="BA289" s="149">
        <v>19</v>
      </c>
      <c r="BB289" s="151">
        <v>1</v>
      </c>
      <c r="BC289" s="152">
        <v>1685</v>
      </c>
      <c r="BD289" s="152">
        <v>1353</v>
      </c>
      <c r="BE289" s="149">
        <v>0.80300000000000005</v>
      </c>
      <c r="BF289" s="152">
        <v>773</v>
      </c>
      <c r="BG289" s="152">
        <v>483</v>
      </c>
      <c r="BH289" s="152">
        <v>1256</v>
      </c>
      <c r="BI289" s="153">
        <v>0.38500000000000001</v>
      </c>
      <c r="BJ289" s="153">
        <v>0.42899999999999999</v>
      </c>
      <c r="BK289" s="154">
        <v>0.14899999999999999</v>
      </c>
      <c r="BL289" s="154">
        <v>0.13100000000000001</v>
      </c>
      <c r="BM289" s="154">
        <v>0.10299999999999999</v>
      </c>
      <c r="BN289" s="154">
        <v>0.38300000000000001</v>
      </c>
      <c r="DU289" s="4"/>
      <c r="DZ289" s="196"/>
      <c r="EA289" s="196"/>
      <c r="EB289" s="196"/>
      <c r="EC289" s="196"/>
      <c r="ED289" s="196"/>
      <c r="EE289" s="196"/>
    </row>
    <row r="290" spans="30:135" ht="13" x14ac:dyDescent="0.15">
      <c r="AD290" s="144">
        <f t="shared" si="97"/>
        <v>80.16</v>
      </c>
      <c r="AE290" s="144">
        <f t="shared" si="98"/>
        <v>76.447105788423158</v>
      </c>
      <c r="AF290" s="149">
        <v>209</v>
      </c>
      <c r="AG290" s="150" t="s">
        <v>413</v>
      </c>
      <c r="AH290" s="149">
        <v>25</v>
      </c>
      <c r="AI290" s="151">
        <v>1</v>
      </c>
      <c r="AJ290" s="152">
        <v>2004</v>
      </c>
      <c r="AK290" s="152">
        <v>1532</v>
      </c>
      <c r="AL290" s="149">
        <v>0.76400000000000001</v>
      </c>
      <c r="AM290" s="152">
        <v>908</v>
      </c>
      <c r="AN290" s="152">
        <v>499</v>
      </c>
      <c r="AO290" s="152">
        <v>1407</v>
      </c>
      <c r="AP290" s="153">
        <v>0.35499999999999998</v>
      </c>
      <c r="AQ290" s="153">
        <v>0.40500000000000003</v>
      </c>
      <c r="AR290" s="154">
        <v>0.17599999999999999</v>
      </c>
      <c r="AS290" s="154">
        <v>0.14499999999999999</v>
      </c>
      <c r="AT290" s="154">
        <v>0.108</v>
      </c>
      <c r="AU290" s="154">
        <v>0.36299999999999999</v>
      </c>
      <c r="AW290" s="196"/>
      <c r="AX290" s="144">
        <f t="shared" si="99"/>
        <v>80.394190871369304</v>
      </c>
      <c r="AY290" s="149">
        <v>209</v>
      </c>
      <c r="AZ290" s="150" t="s">
        <v>427</v>
      </c>
      <c r="BA290" s="149">
        <v>23</v>
      </c>
      <c r="BB290" s="151">
        <v>1</v>
      </c>
      <c r="BC290" s="152">
        <v>1928</v>
      </c>
      <c r="BD290" s="152">
        <v>1550</v>
      </c>
      <c r="BE290" s="149">
        <v>0.80400000000000005</v>
      </c>
      <c r="BF290" s="152">
        <v>904</v>
      </c>
      <c r="BG290" s="152">
        <v>589</v>
      </c>
      <c r="BH290" s="152">
        <v>1493</v>
      </c>
      <c r="BI290" s="153">
        <v>0.39500000000000002</v>
      </c>
      <c r="BJ290" s="153">
        <v>0.44900000000000001</v>
      </c>
      <c r="BK290" s="154">
        <v>0.157</v>
      </c>
      <c r="BL290" s="154">
        <v>8.4000000000000005E-2</v>
      </c>
      <c r="BM290" s="154">
        <v>6.6000000000000003E-2</v>
      </c>
      <c r="BN290" s="154">
        <v>0.36599999999999999</v>
      </c>
      <c r="DU290" s="4"/>
      <c r="DZ290" s="196"/>
      <c r="EA290" s="196"/>
      <c r="EB290" s="196"/>
      <c r="EC290" s="196"/>
      <c r="ED290" s="196"/>
      <c r="EE290" s="196"/>
    </row>
    <row r="291" spans="30:135" ht="13" x14ac:dyDescent="0.15">
      <c r="AD291" s="144">
        <f t="shared" si="97"/>
        <v>96.045454545454561</v>
      </c>
      <c r="AE291" s="144">
        <f t="shared" si="98"/>
        <v>76.289635589209652</v>
      </c>
      <c r="AF291" s="149">
        <v>210</v>
      </c>
      <c r="AG291" s="150" t="s">
        <v>452</v>
      </c>
      <c r="AH291" s="149">
        <v>22</v>
      </c>
      <c r="AI291" s="151">
        <v>1</v>
      </c>
      <c r="AJ291" s="152">
        <v>2113</v>
      </c>
      <c r="AK291" s="152">
        <v>1612</v>
      </c>
      <c r="AL291" s="149">
        <v>0.76300000000000001</v>
      </c>
      <c r="AM291" s="152">
        <v>878</v>
      </c>
      <c r="AN291" s="152">
        <v>578</v>
      </c>
      <c r="AO291" s="152">
        <v>1456</v>
      </c>
      <c r="AP291" s="153">
        <v>0.39700000000000002</v>
      </c>
      <c r="AQ291" s="153">
        <v>0.443</v>
      </c>
      <c r="AR291" s="154">
        <v>0.215</v>
      </c>
      <c r="AS291" s="154">
        <v>0.115</v>
      </c>
      <c r="AT291" s="154">
        <v>9.4E-2</v>
      </c>
      <c r="AU291" s="154">
        <v>0.36299999999999999</v>
      </c>
      <c r="AW291" s="196"/>
      <c r="AX291" s="144">
        <f t="shared" si="99"/>
        <v>80.350194552529189</v>
      </c>
      <c r="AY291" s="149">
        <v>210</v>
      </c>
      <c r="AZ291" s="150" t="s">
        <v>533</v>
      </c>
      <c r="BA291" s="149">
        <v>18</v>
      </c>
      <c r="BB291" s="151">
        <v>1</v>
      </c>
      <c r="BC291" s="152">
        <v>1542</v>
      </c>
      <c r="BD291" s="152">
        <v>1239</v>
      </c>
      <c r="BE291" s="149">
        <v>0.80400000000000005</v>
      </c>
      <c r="BF291" s="152">
        <v>701</v>
      </c>
      <c r="BG291" s="152">
        <v>463</v>
      </c>
      <c r="BH291" s="152">
        <v>1164</v>
      </c>
      <c r="BI291" s="153">
        <v>0.39800000000000002</v>
      </c>
      <c r="BJ291" s="153">
        <v>0.44800000000000001</v>
      </c>
      <c r="BK291" s="154">
        <v>0.16300000000000001</v>
      </c>
      <c r="BL291" s="154">
        <v>9.7000000000000003E-2</v>
      </c>
      <c r="BM291" s="154">
        <v>6.7000000000000004E-2</v>
      </c>
      <c r="BN291" s="154">
        <v>0.375</v>
      </c>
      <c r="DU291" s="4"/>
      <c r="DZ291" s="196"/>
      <c r="EA291" s="196"/>
      <c r="EB291" s="196"/>
      <c r="EC291" s="196"/>
      <c r="ED291" s="196"/>
      <c r="EE291" s="196"/>
    </row>
    <row r="292" spans="30:135" ht="13" x14ac:dyDescent="0.15">
      <c r="AD292" s="144">
        <f t="shared" si="97"/>
        <v>76.454545454545453</v>
      </c>
      <c r="AE292" s="144">
        <f t="shared" si="98"/>
        <v>76.337693222354346</v>
      </c>
      <c r="AF292" s="149">
        <v>211</v>
      </c>
      <c r="AG292" s="150" t="s">
        <v>487</v>
      </c>
      <c r="AH292" s="149">
        <v>22</v>
      </c>
      <c r="AI292" s="151">
        <v>1</v>
      </c>
      <c r="AJ292" s="152">
        <v>1682</v>
      </c>
      <c r="AK292" s="152">
        <v>1284</v>
      </c>
      <c r="AL292" s="149">
        <v>0.76300000000000001</v>
      </c>
      <c r="AM292" s="152">
        <v>737</v>
      </c>
      <c r="AN292" s="152">
        <v>473</v>
      </c>
      <c r="AO292" s="152">
        <v>1210</v>
      </c>
      <c r="AP292" s="153">
        <v>0.39100000000000001</v>
      </c>
      <c r="AQ292" s="153">
        <v>0.437</v>
      </c>
      <c r="AR292" s="154">
        <v>0.19400000000000001</v>
      </c>
      <c r="AS292" s="155">
        <v>0.1</v>
      </c>
      <c r="AT292" s="154">
        <v>7.8E-2</v>
      </c>
      <c r="AU292" s="154">
        <v>0.36099999999999999</v>
      </c>
      <c r="AW292" s="196"/>
      <c r="AX292" s="144">
        <f t="shared" si="99"/>
        <v>80.441810344827587</v>
      </c>
      <c r="AY292" s="149">
        <v>211</v>
      </c>
      <c r="AZ292" s="150" t="s">
        <v>464</v>
      </c>
      <c r="BA292" s="149">
        <v>22</v>
      </c>
      <c r="BB292" s="151">
        <v>1</v>
      </c>
      <c r="BC292" s="152">
        <v>1856</v>
      </c>
      <c r="BD292" s="152">
        <v>1493</v>
      </c>
      <c r="BE292" s="149">
        <v>0.80400000000000005</v>
      </c>
      <c r="BF292" s="152">
        <v>869</v>
      </c>
      <c r="BG292" s="152">
        <v>538</v>
      </c>
      <c r="BH292" s="152">
        <v>1407</v>
      </c>
      <c r="BI292" s="153">
        <v>0.38200000000000001</v>
      </c>
      <c r="BJ292" s="153">
        <v>0.432</v>
      </c>
      <c r="BK292" s="155">
        <v>0.15</v>
      </c>
      <c r="BL292" s="154">
        <v>0.108</v>
      </c>
      <c r="BM292" s="154">
        <v>8.8999999999999996E-2</v>
      </c>
      <c r="BN292" s="154">
        <v>0.376</v>
      </c>
      <c r="DU292" s="4"/>
      <c r="DZ292" s="196"/>
      <c r="EA292" s="196"/>
      <c r="EB292" s="196"/>
      <c r="EC292" s="196"/>
      <c r="ED292" s="196"/>
      <c r="EE292" s="196"/>
    </row>
    <row r="293" spans="30:135" ht="13" x14ac:dyDescent="0.15">
      <c r="AD293" s="144">
        <f t="shared" si="97"/>
        <v>76.739130434782609</v>
      </c>
      <c r="AE293" s="144">
        <f t="shared" si="98"/>
        <v>76.260623229461757</v>
      </c>
      <c r="AF293" s="149">
        <v>212</v>
      </c>
      <c r="AG293" s="150" t="s">
        <v>534</v>
      </c>
      <c r="AH293" s="149">
        <v>23</v>
      </c>
      <c r="AI293" s="151">
        <v>1</v>
      </c>
      <c r="AJ293" s="152">
        <v>1765</v>
      </c>
      <c r="AK293" s="152">
        <v>1346</v>
      </c>
      <c r="AL293" s="149">
        <v>0.76300000000000001</v>
      </c>
      <c r="AM293" s="152">
        <v>808</v>
      </c>
      <c r="AN293" s="152">
        <v>508</v>
      </c>
      <c r="AO293" s="152">
        <v>1316</v>
      </c>
      <c r="AP293" s="153">
        <v>0.38600000000000001</v>
      </c>
      <c r="AQ293" s="153">
        <v>0.438</v>
      </c>
      <c r="AR293" s="154">
        <v>0.17599999999999999</v>
      </c>
      <c r="AS293" s="154">
        <v>9.6000000000000002E-2</v>
      </c>
      <c r="AT293" s="154">
        <v>8.2000000000000003E-2</v>
      </c>
      <c r="AU293" s="154">
        <v>0.35199999999999998</v>
      </c>
      <c r="AW293" s="196"/>
      <c r="AX293" s="144">
        <f t="shared" si="99"/>
        <v>80.438268305718864</v>
      </c>
      <c r="AY293" s="149">
        <v>212</v>
      </c>
      <c r="AZ293" s="150" t="s">
        <v>416</v>
      </c>
      <c r="BA293" s="149">
        <v>22</v>
      </c>
      <c r="BB293" s="151">
        <v>1</v>
      </c>
      <c r="BC293" s="152">
        <v>1871</v>
      </c>
      <c r="BD293" s="152">
        <v>1505</v>
      </c>
      <c r="BE293" s="149">
        <v>0.80400000000000005</v>
      </c>
      <c r="BF293" s="152">
        <v>821</v>
      </c>
      <c r="BG293" s="152">
        <v>525</v>
      </c>
      <c r="BH293" s="152">
        <v>1346</v>
      </c>
      <c r="BI293" s="151">
        <v>0.39</v>
      </c>
      <c r="BJ293" s="153">
        <v>0.45400000000000001</v>
      </c>
      <c r="BK293" s="154">
        <v>0.17899999999999999</v>
      </c>
      <c r="BL293" s="154">
        <v>0.113</v>
      </c>
      <c r="BM293" s="155">
        <v>0.09</v>
      </c>
      <c r="BN293" s="154">
        <v>0.36799999999999999</v>
      </c>
      <c r="DU293" s="4"/>
      <c r="DZ293" s="196"/>
      <c r="EA293" s="196"/>
      <c r="EB293" s="196"/>
      <c r="EC293" s="196"/>
      <c r="ED293" s="196"/>
      <c r="EE293" s="196"/>
    </row>
    <row r="294" spans="30:135" ht="13" x14ac:dyDescent="0.15">
      <c r="AD294" s="144">
        <f t="shared" si="97"/>
        <v>81.400000000000006</v>
      </c>
      <c r="AE294" s="144">
        <f t="shared" si="98"/>
        <v>76.167076167076161</v>
      </c>
      <c r="AF294" s="149">
        <v>213</v>
      </c>
      <c r="AG294" s="150" t="s">
        <v>535</v>
      </c>
      <c r="AH294" s="149">
        <v>15</v>
      </c>
      <c r="AI294" s="151">
        <v>1</v>
      </c>
      <c r="AJ294" s="152">
        <v>1221</v>
      </c>
      <c r="AK294" s="152">
        <v>930</v>
      </c>
      <c r="AL294" s="149">
        <v>0.76200000000000001</v>
      </c>
      <c r="AM294" s="152">
        <v>552</v>
      </c>
      <c r="AN294" s="152">
        <v>323</v>
      </c>
      <c r="AO294" s="152">
        <v>875</v>
      </c>
      <c r="AP294" s="153">
        <v>0.36899999999999999</v>
      </c>
      <c r="AQ294" s="153">
        <v>0.42399999999999999</v>
      </c>
      <c r="AR294" s="155">
        <v>0.18</v>
      </c>
      <c r="AS294" s="154">
        <v>0.123</v>
      </c>
      <c r="AT294" s="155">
        <v>0.09</v>
      </c>
      <c r="AU294" s="155">
        <v>0.36</v>
      </c>
      <c r="AW294" s="196"/>
      <c r="AX294" s="144">
        <f t="shared" si="99"/>
        <v>80.502793296089379</v>
      </c>
      <c r="AY294" s="149">
        <v>213</v>
      </c>
      <c r="AZ294" s="150" t="s">
        <v>536</v>
      </c>
      <c r="BA294" s="149">
        <v>23</v>
      </c>
      <c r="BB294" s="151">
        <v>1</v>
      </c>
      <c r="BC294" s="152">
        <v>1790</v>
      </c>
      <c r="BD294" s="152">
        <v>1441</v>
      </c>
      <c r="BE294" s="149">
        <v>0.80500000000000005</v>
      </c>
      <c r="BF294" s="152">
        <v>784</v>
      </c>
      <c r="BG294" s="152">
        <v>535</v>
      </c>
      <c r="BH294" s="152">
        <v>1319</v>
      </c>
      <c r="BI294" s="153">
        <v>0.40600000000000003</v>
      </c>
      <c r="BJ294" s="153">
        <v>0.46200000000000002</v>
      </c>
      <c r="BK294" s="154">
        <v>0.17499999999999999</v>
      </c>
      <c r="BL294" s="154">
        <v>0.106</v>
      </c>
      <c r="BM294" s="154">
        <v>8.7999999999999995E-2</v>
      </c>
      <c r="BN294" s="154">
        <v>0.372</v>
      </c>
      <c r="DU294" s="4"/>
      <c r="DZ294" s="196"/>
      <c r="EA294" s="196"/>
      <c r="EB294" s="196"/>
      <c r="EC294" s="196"/>
      <c r="ED294" s="196"/>
      <c r="EE294" s="196"/>
    </row>
    <row r="295" spans="30:135" ht="13" x14ac:dyDescent="0.15">
      <c r="AD295" s="144">
        <f t="shared" si="97"/>
        <v>84.333333333333343</v>
      </c>
      <c r="AE295" s="144">
        <f t="shared" si="98"/>
        <v>76.171654432523994</v>
      </c>
      <c r="AF295" s="149">
        <v>214</v>
      </c>
      <c r="AG295" s="150" t="s">
        <v>495</v>
      </c>
      <c r="AH295" s="149">
        <v>21</v>
      </c>
      <c r="AI295" s="151">
        <v>1</v>
      </c>
      <c r="AJ295" s="152">
        <v>1771</v>
      </c>
      <c r="AK295" s="152">
        <v>1349</v>
      </c>
      <c r="AL295" s="149">
        <v>0.76200000000000001</v>
      </c>
      <c r="AM295" s="152">
        <v>816</v>
      </c>
      <c r="AN295" s="152">
        <v>507</v>
      </c>
      <c r="AO295" s="152">
        <v>1323</v>
      </c>
      <c r="AP295" s="153">
        <v>0.38300000000000001</v>
      </c>
      <c r="AQ295" s="153">
        <v>0.41599999999999998</v>
      </c>
      <c r="AR295" s="154">
        <v>0.17199999999999999</v>
      </c>
      <c r="AS295" s="154">
        <v>9.7000000000000003E-2</v>
      </c>
      <c r="AT295" s="154">
        <v>7.6999999999999999E-2</v>
      </c>
      <c r="AU295" s="154">
        <v>0.36499999999999999</v>
      </c>
      <c r="AW295" s="196"/>
      <c r="AX295" s="144">
        <f t="shared" si="99"/>
        <v>80.490349504434008</v>
      </c>
      <c r="AY295" s="149">
        <v>214</v>
      </c>
      <c r="AZ295" s="150" t="s">
        <v>537</v>
      </c>
      <c r="BA295" s="149">
        <v>23</v>
      </c>
      <c r="BB295" s="151">
        <v>1</v>
      </c>
      <c r="BC295" s="152">
        <v>1917</v>
      </c>
      <c r="BD295" s="152">
        <v>1543</v>
      </c>
      <c r="BE295" s="149">
        <v>0.80500000000000005</v>
      </c>
      <c r="BF295" s="152">
        <v>846</v>
      </c>
      <c r="BG295" s="152">
        <v>561</v>
      </c>
      <c r="BH295" s="152">
        <v>1407</v>
      </c>
      <c r="BI295" s="153">
        <v>0.39900000000000002</v>
      </c>
      <c r="BJ295" s="153">
        <v>0.45500000000000002</v>
      </c>
      <c r="BK295" s="155">
        <v>0.18</v>
      </c>
      <c r="BL295" s="154">
        <v>0.10100000000000001</v>
      </c>
      <c r="BM295" s="154">
        <v>8.3000000000000004E-2</v>
      </c>
      <c r="BN295" s="155">
        <v>0.37</v>
      </c>
      <c r="DU295" s="4"/>
      <c r="DZ295" s="196"/>
      <c r="EA295" s="196"/>
      <c r="EB295" s="196"/>
      <c r="EC295" s="196"/>
      <c r="ED295" s="196"/>
      <c r="EE295" s="196"/>
    </row>
    <row r="296" spans="30:135" ht="13" x14ac:dyDescent="0.15">
      <c r="AD296" s="144">
        <f t="shared" si="97"/>
        <v>81.045454545454561</v>
      </c>
      <c r="AE296" s="144">
        <f t="shared" si="98"/>
        <v>76.051598429613009</v>
      </c>
      <c r="AF296" s="149">
        <v>215</v>
      </c>
      <c r="AG296" s="150" t="s">
        <v>528</v>
      </c>
      <c r="AH296" s="149">
        <v>22</v>
      </c>
      <c r="AI296" s="151">
        <v>1</v>
      </c>
      <c r="AJ296" s="152">
        <v>1783</v>
      </c>
      <c r="AK296" s="152">
        <v>1356</v>
      </c>
      <c r="AL296" s="149">
        <v>0.76100000000000001</v>
      </c>
      <c r="AM296" s="152">
        <v>736</v>
      </c>
      <c r="AN296" s="152">
        <v>502</v>
      </c>
      <c r="AO296" s="152">
        <v>1238</v>
      </c>
      <c r="AP296" s="153">
        <v>0.40500000000000003</v>
      </c>
      <c r="AQ296" s="151">
        <v>0.44</v>
      </c>
      <c r="AR296" s="154">
        <v>0.21299999999999999</v>
      </c>
      <c r="AS296" s="154">
        <v>0.114</v>
      </c>
      <c r="AT296" s="154">
        <v>9.8000000000000004E-2</v>
      </c>
      <c r="AU296" s="154">
        <v>0.36499999999999999</v>
      </c>
      <c r="AW296" s="196"/>
      <c r="AX296" s="144">
        <f t="shared" si="99"/>
        <v>80.454928390901443</v>
      </c>
      <c r="AY296" s="149">
        <v>215</v>
      </c>
      <c r="AZ296" s="150" t="s">
        <v>514</v>
      </c>
      <c r="BA296" s="149">
        <v>15</v>
      </c>
      <c r="BB296" s="151">
        <v>1</v>
      </c>
      <c r="BC296" s="152">
        <v>1187</v>
      </c>
      <c r="BD296" s="152">
        <v>955</v>
      </c>
      <c r="BE296" s="149">
        <v>0.80500000000000005</v>
      </c>
      <c r="BF296" s="152">
        <v>572</v>
      </c>
      <c r="BG296" s="152">
        <v>351</v>
      </c>
      <c r="BH296" s="152">
        <v>923</v>
      </c>
      <c r="BI296" s="151">
        <v>0.38</v>
      </c>
      <c r="BJ296" s="153">
        <v>0.434</v>
      </c>
      <c r="BK296" s="154">
        <v>0.13700000000000001</v>
      </c>
      <c r="BL296" s="155">
        <v>0.1</v>
      </c>
      <c r="BM296" s="154">
        <v>7.2999999999999995E-2</v>
      </c>
      <c r="BN296" s="154">
        <v>0.373</v>
      </c>
      <c r="DU296" s="4"/>
      <c r="DZ296" s="196"/>
      <c r="EA296" s="196"/>
      <c r="EB296" s="196"/>
      <c r="EC296" s="196"/>
      <c r="ED296" s="196"/>
      <c r="EE296" s="196"/>
    </row>
    <row r="297" spans="30:135" ht="13" x14ac:dyDescent="0.15">
      <c r="AD297" s="144">
        <f t="shared" si="97"/>
        <v>77.25</v>
      </c>
      <c r="AE297" s="144">
        <f t="shared" si="98"/>
        <v>76.132686084142392</v>
      </c>
      <c r="AF297" s="149">
        <v>216</v>
      </c>
      <c r="AG297" s="150" t="s">
        <v>538</v>
      </c>
      <c r="AH297" s="149">
        <v>16</v>
      </c>
      <c r="AI297" s="151">
        <v>1</v>
      </c>
      <c r="AJ297" s="152">
        <v>1236</v>
      </c>
      <c r="AK297" s="152">
        <v>941</v>
      </c>
      <c r="AL297" s="149">
        <v>0.76100000000000001</v>
      </c>
      <c r="AM297" s="152">
        <v>602</v>
      </c>
      <c r="AN297" s="152">
        <v>348</v>
      </c>
      <c r="AO297" s="152">
        <v>950</v>
      </c>
      <c r="AP297" s="153">
        <v>0.36599999999999999</v>
      </c>
      <c r="AQ297" s="153">
        <v>0.433</v>
      </c>
      <c r="AR297" s="154">
        <v>0.17599999999999999</v>
      </c>
      <c r="AS297" s="154">
        <v>6.6000000000000003E-2</v>
      </c>
      <c r="AT297" s="154">
        <v>4.9000000000000002E-2</v>
      </c>
      <c r="AU297" s="154">
        <v>0.33200000000000002</v>
      </c>
      <c r="AW297" s="196"/>
      <c r="AX297" s="144">
        <f t="shared" si="99"/>
        <v>80.537580886012933</v>
      </c>
      <c r="AY297" s="149">
        <v>216</v>
      </c>
      <c r="AZ297" s="150" t="s">
        <v>345</v>
      </c>
      <c r="BA297" s="149">
        <v>25</v>
      </c>
      <c r="BB297" s="151">
        <v>1</v>
      </c>
      <c r="BC297" s="152">
        <v>2009</v>
      </c>
      <c r="BD297" s="152">
        <v>1618</v>
      </c>
      <c r="BE297" s="149">
        <v>0.80500000000000005</v>
      </c>
      <c r="BF297" s="152">
        <v>919</v>
      </c>
      <c r="BG297" s="152">
        <v>557</v>
      </c>
      <c r="BH297" s="152">
        <v>1476</v>
      </c>
      <c r="BI297" s="153">
        <v>0.377</v>
      </c>
      <c r="BJ297" s="153">
        <v>0.439</v>
      </c>
      <c r="BK297" s="155">
        <v>0.16</v>
      </c>
      <c r="BL297" s="154">
        <v>0.121</v>
      </c>
      <c r="BM297" s="154">
        <v>9.6000000000000002E-2</v>
      </c>
      <c r="BN297" s="154">
        <v>0.374</v>
      </c>
      <c r="DU297" s="4"/>
      <c r="DZ297" s="196"/>
      <c r="EA297" s="196"/>
      <c r="EB297" s="196"/>
      <c r="EC297" s="196"/>
      <c r="ED297" s="196"/>
      <c r="EE297" s="196"/>
    </row>
    <row r="298" spans="30:135" ht="13" x14ac:dyDescent="0.15">
      <c r="AD298" s="144">
        <f t="shared" si="97"/>
        <v>79.555555555555557</v>
      </c>
      <c r="AE298" s="144">
        <f t="shared" si="98"/>
        <v>76.117318435754186</v>
      </c>
      <c r="AF298" s="149">
        <v>217</v>
      </c>
      <c r="AG298" s="150" t="s">
        <v>484</v>
      </c>
      <c r="AH298" s="149">
        <v>18</v>
      </c>
      <c r="AI298" s="151">
        <v>1</v>
      </c>
      <c r="AJ298" s="152">
        <v>1432</v>
      </c>
      <c r="AK298" s="152">
        <v>1090</v>
      </c>
      <c r="AL298" s="149">
        <v>0.76100000000000001</v>
      </c>
      <c r="AM298" s="152">
        <v>642</v>
      </c>
      <c r="AN298" s="152">
        <v>386</v>
      </c>
      <c r="AO298" s="152">
        <v>1028</v>
      </c>
      <c r="AP298" s="153">
        <v>0.375</v>
      </c>
      <c r="AQ298" s="153">
        <v>0.42799999999999999</v>
      </c>
      <c r="AR298" s="154">
        <v>0.184</v>
      </c>
      <c r="AS298" s="154">
        <v>0.115</v>
      </c>
      <c r="AT298" s="154">
        <v>9.5000000000000001E-2</v>
      </c>
      <c r="AU298" s="154">
        <v>0.35499999999999998</v>
      </c>
      <c r="AW298" s="196"/>
      <c r="AX298" s="144">
        <f t="shared" si="99"/>
        <v>80.569105691056905</v>
      </c>
      <c r="AY298" s="149">
        <v>217</v>
      </c>
      <c r="AZ298" s="150" t="s">
        <v>513</v>
      </c>
      <c r="BA298" s="149">
        <v>15</v>
      </c>
      <c r="BB298" s="151">
        <v>1</v>
      </c>
      <c r="BC298" s="152">
        <v>1230</v>
      </c>
      <c r="BD298" s="152">
        <v>991</v>
      </c>
      <c r="BE298" s="149">
        <v>0.80600000000000005</v>
      </c>
      <c r="BF298" s="152">
        <v>527</v>
      </c>
      <c r="BG298" s="152">
        <v>358</v>
      </c>
      <c r="BH298" s="152">
        <v>885</v>
      </c>
      <c r="BI298" s="153">
        <v>0.40500000000000003</v>
      </c>
      <c r="BJ298" s="153">
        <v>0.46300000000000002</v>
      </c>
      <c r="BK298" s="154">
        <v>0.193</v>
      </c>
      <c r="BL298" s="154">
        <v>0.105</v>
      </c>
      <c r="BM298" s="154">
        <v>6.7000000000000004E-2</v>
      </c>
      <c r="BN298" s="154">
        <v>0.373</v>
      </c>
      <c r="DU298" s="4"/>
      <c r="DZ298" s="196"/>
      <c r="EA298" s="196"/>
      <c r="EB298" s="196"/>
      <c r="EC298" s="196"/>
      <c r="ED298" s="196"/>
      <c r="EE298" s="196"/>
    </row>
    <row r="299" spans="30:135" ht="13" x14ac:dyDescent="0.15">
      <c r="AD299" s="144">
        <f t="shared" si="97"/>
        <v>81.050000000000011</v>
      </c>
      <c r="AE299" s="144">
        <f t="shared" si="98"/>
        <v>76.125848241826034</v>
      </c>
      <c r="AF299" s="149">
        <v>218</v>
      </c>
      <c r="AG299" s="150" t="s">
        <v>491</v>
      </c>
      <c r="AH299" s="149">
        <v>20</v>
      </c>
      <c r="AI299" s="151">
        <v>1</v>
      </c>
      <c r="AJ299" s="152">
        <v>1621</v>
      </c>
      <c r="AK299" s="152">
        <v>1234</v>
      </c>
      <c r="AL299" s="149">
        <v>0.76100000000000001</v>
      </c>
      <c r="AM299" s="152">
        <v>697</v>
      </c>
      <c r="AN299" s="152">
        <v>441</v>
      </c>
      <c r="AO299" s="152">
        <v>1138</v>
      </c>
      <c r="AP299" s="153">
        <v>0.38800000000000001</v>
      </c>
      <c r="AQ299" s="153">
        <v>0.442</v>
      </c>
      <c r="AR299" s="154">
        <v>0.20699999999999999</v>
      </c>
      <c r="AS299" s="154">
        <v>0.112</v>
      </c>
      <c r="AT299" s="154">
        <v>9.0999999999999998E-2</v>
      </c>
      <c r="AU299" s="154">
        <v>0.35199999999999998</v>
      </c>
      <c r="AW299" s="196"/>
      <c r="AX299" s="144">
        <f t="shared" si="99"/>
        <v>80.6640625</v>
      </c>
      <c r="AY299" s="149">
        <v>218</v>
      </c>
      <c r="AZ299" s="150" t="s">
        <v>539</v>
      </c>
      <c r="BA299" s="149">
        <v>25</v>
      </c>
      <c r="BB299" s="151">
        <v>1</v>
      </c>
      <c r="BC299" s="152">
        <v>2048</v>
      </c>
      <c r="BD299" s="152">
        <v>1652</v>
      </c>
      <c r="BE299" s="149">
        <v>0.80700000000000005</v>
      </c>
      <c r="BF299" s="152">
        <v>861</v>
      </c>
      <c r="BG299" s="152">
        <v>608</v>
      </c>
      <c r="BH299" s="152">
        <v>1469</v>
      </c>
      <c r="BI299" s="153">
        <v>0.41399999999999998</v>
      </c>
      <c r="BJ299" s="153">
        <v>0.47099999999999997</v>
      </c>
      <c r="BK299" s="154">
        <v>0.19900000000000001</v>
      </c>
      <c r="BL299" s="154">
        <v>0.107</v>
      </c>
      <c r="BM299" s="154">
        <v>8.6999999999999994E-2</v>
      </c>
      <c r="BN299" s="154">
        <v>0.372</v>
      </c>
      <c r="DU299" s="4"/>
      <c r="DZ299" s="196"/>
      <c r="EA299" s="196"/>
      <c r="EB299" s="196"/>
      <c r="EC299" s="196"/>
      <c r="ED299" s="196"/>
      <c r="EE299" s="196"/>
    </row>
    <row r="300" spans="30:135" ht="13" x14ac:dyDescent="0.15">
      <c r="AD300" s="144">
        <f t="shared" si="97"/>
        <v>86.050000000000011</v>
      </c>
      <c r="AE300" s="144">
        <f t="shared" si="98"/>
        <v>75.886112725159791</v>
      </c>
      <c r="AF300" s="149">
        <v>219</v>
      </c>
      <c r="AG300" s="150" t="s">
        <v>313</v>
      </c>
      <c r="AH300" s="149">
        <v>20</v>
      </c>
      <c r="AI300" s="151">
        <v>1</v>
      </c>
      <c r="AJ300" s="152">
        <v>1721</v>
      </c>
      <c r="AK300" s="152">
        <v>1306</v>
      </c>
      <c r="AL300" s="149">
        <v>0.75900000000000001</v>
      </c>
      <c r="AM300" s="152">
        <v>764</v>
      </c>
      <c r="AN300" s="152">
        <v>460</v>
      </c>
      <c r="AO300" s="152">
        <v>1224</v>
      </c>
      <c r="AP300" s="153">
        <v>0.376</v>
      </c>
      <c r="AQ300" s="153">
        <v>0.41599999999999998</v>
      </c>
      <c r="AR300" s="155">
        <v>0.18</v>
      </c>
      <c r="AS300" s="154">
        <v>0.125</v>
      </c>
      <c r="AT300" s="154">
        <v>0.104</v>
      </c>
      <c r="AU300" s="154">
        <v>0.36599999999999999</v>
      </c>
      <c r="AW300" s="196"/>
      <c r="AX300" s="144">
        <f t="shared" si="99"/>
        <v>80.657969370391385</v>
      </c>
      <c r="AY300" s="149">
        <v>219</v>
      </c>
      <c r="AZ300" s="150" t="s">
        <v>360</v>
      </c>
      <c r="BA300" s="149">
        <v>22</v>
      </c>
      <c r="BB300" s="151">
        <v>1</v>
      </c>
      <c r="BC300" s="152">
        <v>1763</v>
      </c>
      <c r="BD300" s="152">
        <v>1422</v>
      </c>
      <c r="BE300" s="149">
        <v>0.80700000000000005</v>
      </c>
      <c r="BF300" s="152">
        <v>741</v>
      </c>
      <c r="BG300" s="152">
        <v>492</v>
      </c>
      <c r="BH300" s="152">
        <v>1233</v>
      </c>
      <c r="BI300" s="153">
        <v>0.39900000000000002</v>
      </c>
      <c r="BJ300" s="153">
        <v>0.44500000000000001</v>
      </c>
      <c r="BK300" s="154">
        <v>0.182</v>
      </c>
      <c r="BL300" s="154">
        <v>0.14399999999999999</v>
      </c>
      <c r="BM300" s="154">
        <v>0.108</v>
      </c>
      <c r="BN300" s="154">
        <v>0.38700000000000001</v>
      </c>
      <c r="DU300" s="4"/>
      <c r="DZ300" s="196"/>
      <c r="EA300" s="196"/>
      <c r="EB300" s="196"/>
      <c r="EC300" s="196"/>
      <c r="ED300" s="196"/>
      <c r="EE300" s="196"/>
    </row>
    <row r="301" spans="30:135" ht="13" x14ac:dyDescent="0.15">
      <c r="AD301" s="144">
        <f t="shared" si="97"/>
        <v>85.210526315789465</v>
      </c>
      <c r="AE301" s="144">
        <f t="shared" si="98"/>
        <v>75.849289684990737</v>
      </c>
      <c r="AF301" s="149">
        <v>220</v>
      </c>
      <c r="AG301" s="150" t="s">
        <v>378</v>
      </c>
      <c r="AH301" s="149">
        <v>19</v>
      </c>
      <c r="AI301" s="151">
        <v>1</v>
      </c>
      <c r="AJ301" s="152">
        <v>1619</v>
      </c>
      <c r="AK301" s="152">
        <v>1228</v>
      </c>
      <c r="AL301" s="149">
        <v>0.75800000000000001</v>
      </c>
      <c r="AM301" s="152">
        <v>749</v>
      </c>
      <c r="AN301" s="152">
        <v>444</v>
      </c>
      <c r="AO301" s="152">
        <v>1193</v>
      </c>
      <c r="AP301" s="153">
        <v>0.372</v>
      </c>
      <c r="AQ301" s="153">
        <v>0.41099999999999998</v>
      </c>
      <c r="AR301" s="154">
        <v>0.16700000000000001</v>
      </c>
      <c r="AS301" s="154">
        <v>0.11799999999999999</v>
      </c>
      <c r="AT301" s="154">
        <v>9.5000000000000001E-2</v>
      </c>
      <c r="AU301" s="154">
        <v>0.36199999999999999</v>
      </c>
      <c r="AW301" s="196"/>
      <c r="AX301" s="144">
        <f t="shared" si="99"/>
        <v>80.691358024691368</v>
      </c>
      <c r="AY301" s="149">
        <v>220</v>
      </c>
      <c r="AZ301" s="150" t="s">
        <v>540</v>
      </c>
      <c r="BA301" s="149">
        <v>24</v>
      </c>
      <c r="BB301" s="151">
        <v>1</v>
      </c>
      <c r="BC301" s="152">
        <v>2025</v>
      </c>
      <c r="BD301" s="152">
        <v>1634</v>
      </c>
      <c r="BE301" s="149">
        <v>0.80700000000000005</v>
      </c>
      <c r="BF301" s="152">
        <v>802</v>
      </c>
      <c r="BG301" s="152">
        <v>591</v>
      </c>
      <c r="BH301" s="152">
        <v>1393</v>
      </c>
      <c r="BI301" s="153">
        <v>0.42399999999999999</v>
      </c>
      <c r="BJ301" s="153">
        <v>0.47099999999999997</v>
      </c>
      <c r="BK301" s="154">
        <v>0.21099999999999999</v>
      </c>
      <c r="BL301" s="154">
        <v>0.125</v>
      </c>
      <c r="BM301" s="154">
        <v>9.0999999999999998E-2</v>
      </c>
      <c r="BN301" s="154">
        <v>0.38100000000000001</v>
      </c>
      <c r="DU301" s="4"/>
      <c r="DZ301" s="196"/>
      <c r="EA301" s="196"/>
      <c r="EB301" s="196"/>
      <c r="EC301" s="196"/>
      <c r="ED301" s="196"/>
      <c r="EE301" s="196"/>
    </row>
    <row r="302" spans="30:135" ht="13" x14ac:dyDescent="0.15">
      <c r="AD302" s="144">
        <f t="shared" si="97"/>
        <v>86</v>
      </c>
      <c r="AE302" s="144">
        <f t="shared" si="98"/>
        <v>75.834175935288172</v>
      </c>
      <c r="AF302" s="149">
        <v>221</v>
      </c>
      <c r="AG302" s="150" t="s">
        <v>541</v>
      </c>
      <c r="AH302" s="149">
        <v>23</v>
      </c>
      <c r="AI302" s="151">
        <v>1</v>
      </c>
      <c r="AJ302" s="152">
        <v>1978</v>
      </c>
      <c r="AK302" s="152">
        <v>1500</v>
      </c>
      <c r="AL302" s="149">
        <v>0.75800000000000001</v>
      </c>
      <c r="AM302" s="152">
        <v>961</v>
      </c>
      <c r="AN302" s="152">
        <v>530</v>
      </c>
      <c r="AO302" s="152">
        <v>1491</v>
      </c>
      <c r="AP302" s="153">
        <v>0.35499999999999998</v>
      </c>
      <c r="AQ302" s="151">
        <v>0.42</v>
      </c>
      <c r="AR302" s="154">
        <v>0.16400000000000001</v>
      </c>
      <c r="AS302" s="154">
        <v>9.7000000000000003E-2</v>
      </c>
      <c r="AT302" s="154">
        <v>8.2000000000000003E-2</v>
      </c>
      <c r="AU302" s="154">
        <v>0.34200000000000003</v>
      </c>
      <c r="AW302" s="196"/>
      <c r="AX302" s="144">
        <f t="shared" si="99"/>
        <v>80.69358178053831</v>
      </c>
      <c r="AY302" s="149">
        <v>221</v>
      </c>
      <c r="AZ302" s="150" t="s">
        <v>542</v>
      </c>
      <c r="BA302" s="149">
        <v>24</v>
      </c>
      <c r="BB302" s="151">
        <v>1</v>
      </c>
      <c r="BC302" s="152">
        <v>1932</v>
      </c>
      <c r="BD302" s="152">
        <v>1559</v>
      </c>
      <c r="BE302" s="149">
        <v>0.80700000000000005</v>
      </c>
      <c r="BF302" s="152">
        <v>746</v>
      </c>
      <c r="BG302" s="152">
        <v>582</v>
      </c>
      <c r="BH302" s="152">
        <v>1328</v>
      </c>
      <c r="BI302" s="153">
        <v>0.438</v>
      </c>
      <c r="BJ302" s="153">
        <v>0.48299999999999998</v>
      </c>
      <c r="BK302" s="154">
        <v>0.216</v>
      </c>
      <c r="BL302" s="154">
        <v>0.115</v>
      </c>
      <c r="BM302" s="155">
        <v>0.09</v>
      </c>
      <c r="BN302" s="154">
        <v>0.38500000000000001</v>
      </c>
      <c r="DU302" s="4"/>
      <c r="DZ302" s="196"/>
      <c r="EA302" s="196"/>
      <c r="EB302" s="196"/>
      <c r="EC302" s="196"/>
      <c r="ED302" s="196"/>
      <c r="EE302" s="196"/>
    </row>
    <row r="303" spans="30:135" ht="13" x14ac:dyDescent="0.15">
      <c r="AD303" s="144">
        <f t="shared" si="97"/>
        <v>77.722222222222229</v>
      </c>
      <c r="AE303" s="144">
        <f t="shared" si="98"/>
        <v>75.768406004288778</v>
      </c>
      <c r="AF303" s="149">
        <v>222</v>
      </c>
      <c r="AG303" s="150" t="s">
        <v>238</v>
      </c>
      <c r="AH303" s="149">
        <v>18</v>
      </c>
      <c r="AI303" s="151">
        <v>1</v>
      </c>
      <c r="AJ303" s="152">
        <v>1399</v>
      </c>
      <c r="AK303" s="152">
        <v>1060</v>
      </c>
      <c r="AL303" s="149">
        <v>0.75800000000000001</v>
      </c>
      <c r="AM303" s="152">
        <v>597</v>
      </c>
      <c r="AN303" s="152">
        <v>392</v>
      </c>
      <c r="AO303" s="152">
        <v>989</v>
      </c>
      <c r="AP303" s="153">
        <v>0.39600000000000002</v>
      </c>
      <c r="AQ303" s="153">
        <v>0.433</v>
      </c>
      <c r="AR303" s="154">
        <v>0.19500000000000001</v>
      </c>
      <c r="AS303" s="154">
        <v>0.115</v>
      </c>
      <c r="AT303" s="155">
        <v>0.09</v>
      </c>
      <c r="AU303" s="154">
        <v>0.36199999999999999</v>
      </c>
      <c r="AW303" s="196"/>
      <c r="AX303" s="144">
        <f t="shared" si="99"/>
        <v>80.800405268490366</v>
      </c>
      <c r="AY303" s="149">
        <v>222</v>
      </c>
      <c r="AZ303" s="150" t="s">
        <v>326</v>
      </c>
      <c r="BA303" s="149">
        <v>24</v>
      </c>
      <c r="BB303" s="151">
        <v>1</v>
      </c>
      <c r="BC303" s="152">
        <v>1974</v>
      </c>
      <c r="BD303" s="152">
        <v>1595</v>
      </c>
      <c r="BE303" s="149">
        <v>0.80800000000000005</v>
      </c>
      <c r="BF303" s="152">
        <v>860</v>
      </c>
      <c r="BG303" s="152">
        <v>591</v>
      </c>
      <c r="BH303" s="152">
        <v>1451</v>
      </c>
      <c r="BI303" s="153">
        <v>0.40699999999999997</v>
      </c>
      <c r="BJ303" s="153">
        <v>0.45900000000000002</v>
      </c>
      <c r="BK303" s="154">
        <v>0.184</v>
      </c>
      <c r="BL303" s="154">
        <v>0.105</v>
      </c>
      <c r="BM303" s="154">
        <v>9.0999999999999998E-2</v>
      </c>
      <c r="BN303" s="154">
        <v>0.373</v>
      </c>
      <c r="DU303" s="4"/>
      <c r="DZ303" s="196"/>
      <c r="EA303" s="196"/>
      <c r="EB303" s="196"/>
      <c r="EC303" s="196"/>
      <c r="ED303" s="196"/>
      <c r="EE303" s="196"/>
    </row>
    <row r="304" spans="30:135" ht="13" x14ac:dyDescent="0.15">
      <c r="AD304" s="144">
        <f t="shared" si="97"/>
        <v>80.357142857142861</v>
      </c>
      <c r="AE304" s="144">
        <f t="shared" si="98"/>
        <v>75.733333333333334</v>
      </c>
      <c r="AF304" s="149">
        <v>223</v>
      </c>
      <c r="AG304" s="150" t="s">
        <v>488</v>
      </c>
      <c r="AH304" s="149">
        <v>14</v>
      </c>
      <c r="AI304" s="151">
        <v>1</v>
      </c>
      <c r="AJ304" s="152">
        <v>1125</v>
      </c>
      <c r="AK304" s="152">
        <v>852</v>
      </c>
      <c r="AL304" s="149">
        <v>0.75700000000000001</v>
      </c>
      <c r="AM304" s="152">
        <v>522</v>
      </c>
      <c r="AN304" s="152">
        <v>318</v>
      </c>
      <c r="AO304" s="152">
        <v>840</v>
      </c>
      <c r="AP304" s="153">
        <v>0.379</v>
      </c>
      <c r="AQ304" s="153">
        <v>0.42899999999999999</v>
      </c>
      <c r="AR304" s="154">
        <v>0.182</v>
      </c>
      <c r="AS304" s="154">
        <v>8.5999999999999993E-2</v>
      </c>
      <c r="AT304" s="154">
        <v>6.5000000000000002E-2</v>
      </c>
      <c r="AU304" s="154">
        <v>0.34599999999999997</v>
      </c>
      <c r="AW304" s="196"/>
      <c r="AX304" s="144">
        <f t="shared" si="99"/>
        <v>80.792891319207101</v>
      </c>
      <c r="AY304" s="149">
        <v>223</v>
      </c>
      <c r="AZ304" s="150" t="s">
        <v>337</v>
      </c>
      <c r="BA304" s="149">
        <v>18</v>
      </c>
      <c r="BB304" s="151">
        <v>1</v>
      </c>
      <c r="BC304" s="152">
        <v>1463</v>
      </c>
      <c r="BD304" s="152">
        <v>1182</v>
      </c>
      <c r="BE304" s="149">
        <v>0.80800000000000005</v>
      </c>
      <c r="BF304" s="152">
        <v>658</v>
      </c>
      <c r="BG304" s="152">
        <v>436</v>
      </c>
      <c r="BH304" s="152">
        <v>1094</v>
      </c>
      <c r="BI304" s="153">
        <v>0.39900000000000002</v>
      </c>
      <c r="BJ304" s="153">
        <v>0.436</v>
      </c>
      <c r="BK304" s="154">
        <v>0.16300000000000001</v>
      </c>
      <c r="BL304" s="154">
        <v>0.11600000000000001</v>
      </c>
      <c r="BM304" s="154">
        <v>9.6000000000000002E-2</v>
      </c>
      <c r="BN304" s="154">
        <v>0.38300000000000001</v>
      </c>
      <c r="DU304" s="4"/>
      <c r="DZ304" s="196"/>
      <c r="EA304" s="196"/>
      <c r="EB304" s="196"/>
      <c r="EC304" s="196"/>
      <c r="ED304" s="196"/>
      <c r="EE304" s="196"/>
    </row>
    <row r="305" spans="30:135" ht="13" x14ac:dyDescent="0.15">
      <c r="AD305" s="144">
        <f t="shared" si="97"/>
        <v>89.666666666666671</v>
      </c>
      <c r="AE305" s="144">
        <f t="shared" si="98"/>
        <v>75.73021773765268</v>
      </c>
      <c r="AF305" s="149">
        <v>224</v>
      </c>
      <c r="AG305" s="150" t="s">
        <v>281</v>
      </c>
      <c r="AH305" s="149">
        <v>21</v>
      </c>
      <c r="AI305" s="151">
        <v>1</v>
      </c>
      <c r="AJ305" s="152">
        <v>1883</v>
      </c>
      <c r="AK305" s="152">
        <v>1426</v>
      </c>
      <c r="AL305" s="149">
        <v>0.75700000000000001</v>
      </c>
      <c r="AM305" s="152">
        <v>831</v>
      </c>
      <c r="AN305" s="152">
        <v>522</v>
      </c>
      <c r="AO305" s="152">
        <v>1353</v>
      </c>
      <c r="AP305" s="153">
        <v>0.38600000000000001</v>
      </c>
      <c r="AQ305" s="153">
        <v>0.439</v>
      </c>
      <c r="AR305" s="154">
        <v>0.193</v>
      </c>
      <c r="AS305" s="154">
        <v>0.105</v>
      </c>
      <c r="AT305" s="154">
        <v>8.3000000000000004E-2</v>
      </c>
      <c r="AU305" s="154">
        <v>0.35599999999999998</v>
      </c>
      <c r="AW305" s="196"/>
      <c r="AX305" s="144">
        <f t="shared" si="99"/>
        <v>80.83067092651757</v>
      </c>
      <c r="AY305" s="149">
        <v>224</v>
      </c>
      <c r="AZ305" s="150" t="s">
        <v>543</v>
      </c>
      <c r="BA305" s="149">
        <v>16</v>
      </c>
      <c r="BB305" s="151">
        <v>1</v>
      </c>
      <c r="BC305" s="152">
        <v>1252</v>
      </c>
      <c r="BD305" s="152">
        <v>1012</v>
      </c>
      <c r="BE305" s="149">
        <v>0.80800000000000005</v>
      </c>
      <c r="BF305" s="152">
        <v>567</v>
      </c>
      <c r="BG305" s="152">
        <v>361</v>
      </c>
      <c r="BH305" s="152">
        <v>928</v>
      </c>
      <c r="BI305" s="153">
        <v>0.38900000000000001</v>
      </c>
      <c r="BJ305" s="153">
        <v>0.44900000000000001</v>
      </c>
      <c r="BK305" s="154">
        <v>0.17100000000000001</v>
      </c>
      <c r="BL305" s="154">
        <v>0.10299999999999999</v>
      </c>
      <c r="BM305" s="154">
        <v>7.9000000000000001E-2</v>
      </c>
      <c r="BN305" s="154">
        <v>0.36899999999999999</v>
      </c>
      <c r="DU305" s="4"/>
      <c r="DZ305" s="196"/>
      <c r="EA305" s="196"/>
      <c r="EB305" s="196"/>
      <c r="EC305" s="196"/>
      <c r="ED305" s="196"/>
      <c r="EE305" s="196"/>
    </row>
    <row r="306" spans="30:135" ht="13" x14ac:dyDescent="0.15">
      <c r="AD306" s="144">
        <f t="shared" si="97"/>
        <v>78.055555555555557</v>
      </c>
      <c r="AE306" s="144">
        <f t="shared" si="98"/>
        <v>75.658362989323848</v>
      </c>
      <c r="AF306" s="149">
        <v>225</v>
      </c>
      <c r="AG306" s="150" t="s">
        <v>440</v>
      </c>
      <c r="AH306" s="149">
        <v>18</v>
      </c>
      <c r="AI306" s="151">
        <v>1</v>
      </c>
      <c r="AJ306" s="152">
        <v>1405</v>
      </c>
      <c r="AK306" s="152">
        <v>1063</v>
      </c>
      <c r="AL306" s="149">
        <v>0.75700000000000001</v>
      </c>
      <c r="AM306" s="152">
        <v>640</v>
      </c>
      <c r="AN306" s="152">
        <v>397</v>
      </c>
      <c r="AO306" s="152">
        <v>1037</v>
      </c>
      <c r="AP306" s="153">
        <v>0.38300000000000001</v>
      </c>
      <c r="AQ306" s="153">
        <v>0.42599999999999999</v>
      </c>
      <c r="AR306" s="154">
        <v>0.17799999999999999</v>
      </c>
      <c r="AS306" s="154">
        <v>9.7000000000000003E-2</v>
      </c>
      <c r="AT306" s="154">
        <v>8.3000000000000004E-2</v>
      </c>
      <c r="AU306" s="155">
        <v>0.36</v>
      </c>
      <c r="AW306" s="196"/>
      <c r="AX306" s="144">
        <f t="shared" si="99"/>
        <v>80.947136563876654</v>
      </c>
      <c r="AY306" s="149">
        <v>225</v>
      </c>
      <c r="AZ306" s="150" t="s">
        <v>489</v>
      </c>
      <c r="BA306" s="149">
        <v>21</v>
      </c>
      <c r="BB306" s="151">
        <v>1</v>
      </c>
      <c r="BC306" s="152">
        <v>1816</v>
      </c>
      <c r="BD306" s="152">
        <v>1470</v>
      </c>
      <c r="BE306" s="149">
        <v>0.80900000000000005</v>
      </c>
      <c r="BF306" s="152">
        <v>780</v>
      </c>
      <c r="BG306" s="152">
        <v>533</v>
      </c>
      <c r="BH306" s="152">
        <v>1313</v>
      </c>
      <c r="BI306" s="153">
        <v>0.40600000000000003</v>
      </c>
      <c r="BJ306" s="153">
        <v>0.45800000000000002</v>
      </c>
      <c r="BK306" s="154">
        <v>0.187</v>
      </c>
      <c r="BL306" s="154">
        <v>0.109</v>
      </c>
      <c r="BM306" s="154">
        <v>8.8999999999999996E-2</v>
      </c>
      <c r="BN306" s="154">
        <v>0.376</v>
      </c>
      <c r="DU306" s="4"/>
      <c r="DZ306" s="196"/>
      <c r="EA306" s="196"/>
      <c r="EB306" s="196"/>
      <c r="EC306" s="196"/>
      <c r="ED306" s="196"/>
      <c r="EE306" s="196"/>
    </row>
    <row r="307" spans="30:135" ht="13" x14ac:dyDescent="0.15">
      <c r="AD307" s="144">
        <f t="shared" si="97"/>
        <v>82.047619047619037</v>
      </c>
      <c r="AE307" s="144">
        <f t="shared" si="98"/>
        <v>75.623911781775973</v>
      </c>
      <c r="AF307" s="149">
        <v>226</v>
      </c>
      <c r="AG307" s="150" t="s">
        <v>544</v>
      </c>
      <c r="AH307" s="149">
        <v>21</v>
      </c>
      <c r="AI307" s="151">
        <v>1</v>
      </c>
      <c r="AJ307" s="152">
        <v>1723</v>
      </c>
      <c r="AK307" s="152">
        <v>1303</v>
      </c>
      <c r="AL307" s="149">
        <v>0.75600000000000001</v>
      </c>
      <c r="AM307" s="152">
        <v>791</v>
      </c>
      <c r="AN307" s="152">
        <v>516</v>
      </c>
      <c r="AO307" s="152">
        <v>1307</v>
      </c>
      <c r="AP307" s="153">
        <v>0.39500000000000002</v>
      </c>
      <c r="AQ307" s="153">
        <v>0.435</v>
      </c>
      <c r="AR307" s="154">
        <v>0.182</v>
      </c>
      <c r="AS307" s="154">
        <v>6.9000000000000006E-2</v>
      </c>
      <c r="AT307" s="154">
        <v>5.2999999999999999E-2</v>
      </c>
      <c r="AU307" s="154">
        <v>0.35499999999999998</v>
      </c>
      <c r="AW307" s="196"/>
      <c r="AX307" s="144">
        <f t="shared" si="99"/>
        <v>80.922098569157399</v>
      </c>
      <c r="AY307" s="149">
        <v>226</v>
      </c>
      <c r="AZ307" s="150" t="s">
        <v>430</v>
      </c>
      <c r="BA307" s="149">
        <v>24</v>
      </c>
      <c r="BB307" s="151">
        <v>1</v>
      </c>
      <c r="BC307" s="152">
        <v>1887</v>
      </c>
      <c r="BD307" s="152">
        <v>1527</v>
      </c>
      <c r="BE307" s="149">
        <v>0.80900000000000005</v>
      </c>
      <c r="BF307" s="152">
        <v>873</v>
      </c>
      <c r="BG307" s="152">
        <v>542</v>
      </c>
      <c r="BH307" s="152">
        <v>1415</v>
      </c>
      <c r="BI307" s="153">
        <v>0.38300000000000001</v>
      </c>
      <c r="BJ307" s="151">
        <v>0.44</v>
      </c>
      <c r="BK307" s="154">
        <v>0.16300000000000001</v>
      </c>
      <c r="BL307" s="154">
        <v>0.10100000000000001</v>
      </c>
      <c r="BM307" s="154">
        <v>7.9000000000000001E-2</v>
      </c>
      <c r="BN307" s="155">
        <v>0.37</v>
      </c>
      <c r="DU307" s="4"/>
      <c r="DZ307" s="196"/>
      <c r="EA307" s="196"/>
      <c r="EB307" s="196"/>
      <c r="EC307" s="196"/>
      <c r="ED307" s="196"/>
      <c r="EE307" s="196"/>
    </row>
    <row r="308" spans="30:135" ht="13" x14ac:dyDescent="0.15">
      <c r="AD308" s="144">
        <f t="shared" si="97"/>
        <v>85.833333333333343</v>
      </c>
      <c r="AE308" s="144">
        <f t="shared" si="98"/>
        <v>75.582524271844662</v>
      </c>
      <c r="AF308" s="149">
        <v>227</v>
      </c>
      <c r="AG308" s="150" t="s">
        <v>545</v>
      </c>
      <c r="AH308" s="149">
        <v>24</v>
      </c>
      <c r="AI308" s="151">
        <v>1</v>
      </c>
      <c r="AJ308" s="152">
        <v>2060</v>
      </c>
      <c r="AK308" s="152">
        <v>1557</v>
      </c>
      <c r="AL308" s="149">
        <v>0.75600000000000001</v>
      </c>
      <c r="AM308" s="152">
        <v>892</v>
      </c>
      <c r="AN308" s="152">
        <v>583</v>
      </c>
      <c r="AO308" s="152">
        <v>1475</v>
      </c>
      <c r="AP308" s="153">
        <v>0.39500000000000002</v>
      </c>
      <c r="AQ308" s="153">
        <v>0.44600000000000001</v>
      </c>
      <c r="AR308" s="154">
        <v>0.217</v>
      </c>
      <c r="AS308" s="155">
        <v>0.09</v>
      </c>
      <c r="AT308" s="154">
        <v>7.1999999999999995E-2</v>
      </c>
      <c r="AU308" s="154">
        <v>0.34599999999999997</v>
      </c>
      <c r="AW308" s="196"/>
      <c r="AX308" s="144">
        <f t="shared" si="99"/>
        <v>80.915609487038054</v>
      </c>
      <c r="AY308" s="149">
        <v>227</v>
      </c>
      <c r="AZ308" s="150" t="s">
        <v>357</v>
      </c>
      <c r="BA308" s="149">
        <v>21</v>
      </c>
      <c r="BB308" s="151">
        <v>1</v>
      </c>
      <c r="BC308" s="152">
        <v>1813</v>
      </c>
      <c r="BD308" s="152">
        <v>1467</v>
      </c>
      <c r="BE308" s="149">
        <v>0.80900000000000005</v>
      </c>
      <c r="BF308" s="152">
        <v>803</v>
      </c>
      <c r="BG308" s="152">
        <v>537</v>
      </c>
      <c r="BH308" s="152">
        <v>1340</v>
      </c>
      <c r="BI308" s="153">
        <v>0.40100000000000002</v>
      </c>
      <c r="BJ308" s="153">
        <v>0.45800000000000002</v>
      </c>
      <c r="BK308" s="155">
        <v>0.17</v>
      </c>
      <c r="BL308" s="154">
        <v>0.104</v>
      </c>
      <c r="BM308" s="154">
        <v>8.4000000000000005E-2</v>
      </c>
      <c r="BN308" s="154">
        <v>0.378</v>
      </c>
      <c r="DU308" s="4"/>
      <c r="DZ308" s="196"/>
      <c r="EA308" s="196"/>
      <c r="EB308" s="196"/>
      <c r="EC308" s="196"/>
      <c r="ED308" s="196"/>
      <c r="EE308" s="196"/>
    </row>
    <row r="309" spans="30:135" ht="13" x14ac:dyDescent="0.15">
      <c r="AD309" s="144">
        <f t="shared" si="97"/>
        <v>79.954545454545453</v>
      </c>
      <c r="AE309" s="144">
        <f t="shared" si="98"/>
        <v>75.554292211483798</v>
      </c>
      <c r="AF309" s="149">
        <v>228</v>
      </c>
      <c r="AG309" s="150" t="s">
        <v>546</v>
      </c>
      <c r="AH309" s="149">
        <v>22</v>
      </c>
      <c r="AI309" s="151">
        <v>1</v>
      </c>
      <c r="AJ309" s="152">
        <v>1759</v>
      </c>
      <c r="AK309" s="152">
        <v>1329</v>
      </c>
      <c r="AL309" s="149">
        <v>0.75600000000000001</v>
      </c>
      <c r="AM309" s="152">
        <v>806</v>
      </c>
      <c r="AN309" s="152">
        <v>490</v>
      </c>
      <c r="AO309" s="152">
        <v>1296</v>
      </c>
      <c r="AP309" s="153">
        <v>0.378</v>
      </c>
      <c r="AQ309" s="153">
        <v>0.42299999999999999</v>
      </c>
      <c r="AR309" s="154">
        <v>0.17599999999999999</v>
      </c>
      <c r="AS309" s="154">
        <v>0.107</v>
      </c>
      <c r="AT309" s="154">
        <v>8.7999999999999995E-2</v>
      </c>
      <c r="AU309" s="154">
        <v>0.35499999999999998</v>
      </c>
      <c r="AW309" s="196"/>
      <c r="AX309" s="144">
        <f t="shared" si="99"/>
        <v>80.873410724156997</v>
      </c>
      <c r="AY309" s="149">
        <v>228</v>
      </c>
      <c r="AZ309" s="150" t="s">
        <v>547</v>
      </c>
      <c r="BA309" s="149">
        <v>22</v>
      </c>
      <c r="BB309" s="151">
        <v>1</v>
      </c>
      <c r="BC309" s="152">
        <v>1809</v>
      </c>
      <c r="BD309" s="152">
        <v>1463</v>
      </c>
      <c r="BE309" s="149">
        <v>0.80900000000000005</v>
      </c>
      <c r="BF309" s="152">
        <v>849</v>
      </c>
      <c r="BG309" s="152">
        <v>536</v>
      </c>
      <c r="BH309" s="152">
        <v>1385</v>
      </c>
      <c r="BI309" s="153">
        <v>0.38700000000000001</v>
      </c>
      <c r="BJ309" s="153">
        <v>0.44800000000000001</v>
      </c>
      <c r="BK309" s="154">
        <v>0.157</v>
      </c>
      <c r="BL309" s="154">
        <v>9.2999999999999999E-2</v>
      </c>
      <c r="BM309" s="154">
        <v>7.6999999999999999E-2</v>
      </c>
      <c r="BN309" s="154">
        <v>0.36399999999999999</v>
      </c>
      <c r="DU309" s="4"/>
      <c r="DZ309" s="196"/>
      <c r="EA309" s="196"/>
      <c r="EB309" s="196"/>
      <c r="EC309" s="196"/>
      <c r="ED309" s="196"/>
      <c r="EE309" s="196"/>
    </row>
    <row r="310" spans="30:135" ht="13" x14ac:dyDescent="0.15">
      <c r="AD310" s="144">
        <f t="shared" si="97"/>
        <v>79.05</v>
      </c>
      <c r="AE310" s="144">
        <f t="shared" si="98"/>
        <v>75.585072738772936</v>
      </c>
      <c r="AF310" s="149">
        <v>229</v>
      </c>
      <c r="AG310" s="150" t="s">
        <v>399</v>
      </c>
      <c r="AH310" s="149">
        <v>20</v>
      </c>
      <c r="AI310" s="151">
        <v>1</v>
      </c>
      <c r="AJ310" s="152">
        <v>1581</v>
      </c>
      <c r="AK310" s="152">
        <v>1195</v>
      </c>
      <c r="AL310" s="149">
        <v>0.75600000000000001</v>
      </c>
      <c r="AM310" s="152">
        <v>672</v>
      </c>
      <c r="AN310" s="152">
        <v>415</v>
      </c>
      <c r="AO310" s="152">
        <v>1087</v>
      </c>
      <c r="AP310" s="153">
        <v>0.38200000000000001</v>
      </c>
      <c r="AQ310" s="153">
        <v>0.42399999999999999</v>
      </c>
      <c r="AR310" s="154">
        <v>0.20499999999999999</v>
      </c>
      <c r="AS310" s="154">
        <v>0.127</v>
      </c>
      <c r="AT310" s="154">
        <v>9.7000000000000003E-2</v>
      </c>
      <c r="AU310" s="154">
        <v>0.35899999999999999</v>
      </c>
      <c r="AW310" s="196"/>
      <c r="AX310" s="144">
        <f t="shared" si="99"/>
        <v>80.978809283551968</v>
      </c>
      <c r="AY310" s="149">
        <v>229</v>
      </c>
      <c r="AZ310" s="150" t="s">
        <v>217</v>
      </c>
      <c r="BA310" s="149">
        <v>23</v>
      </c>
      <c r="BB310" s="151">
        <v>1</v>
      </c>
      <c r="BC310" s="152">
        <v>1982</v>
      </c>
      <c r="BD310" s="152">
        <v>1605</v>
      </c>
      <c r="BE310" s="149">
        <v>0.81</v>
      </c>
      <c r="BF310" s="152">
        <v>864</v>
      </c>
      <c r="BG310" s="152">
        <v>599</v>
      </c>
      <c r="BH310" s="152">
        <v>1463</v>
      </c>
      <c r="BI310" s="153">
        <v>0.40899999999999997</v>
      </c>
      <c r="BJ310" s="153">
        <v>0.46300000000000002</v>
      </c>
      <c r="BK310" s="155">
        <v>0.18</v>
      </c>
      <c r="BL310" s="154">
        <v>0.10199999999999999</v>
      </c>
      <c r="BM310" s="154">
        <v>8.3000000000000004E-2</v>
      </c>
      <c r="BN310" s="154">
        <v>0.375</v>
      </c>
      <c r="DU310" s="4"/>
      <c r="DZ310" s="196"/>
      <c r="EA310" s="196"/>
      <c r="EB310" s="196"/>
      <c r="EC310" s="196"/>
      <c r="ED310" s="196"/>
      <c r="EE310" s="196"/>
    </row>
    <row r="311" spans="30:135" ht="13" x14ac:dyDescent="0.15">
      <c r="AD311" s="144">
        <f t="shared" si="97"/>
        <v>81.72727272727272</v>
      </c>
      <c r="AE311" s="144">
        <f t="shared" si="98"/>
        <v>75.472747497219132</v>
      </c>
      <c r="AF311" s="149">
        <v>230</v>
      </c>
      <c r="AG311" s="150" t="s">
        <v>497</v>
      </c>
      <c r="AH311" s="149">
        <v>22</v>
      </c>
      <c r="AI311" s="151">
        <v>1</v>
      </c>
      <c r="AJ311" s="152">
        <v>1798</v>
      </c>
      <c r="AK311" s="152">
        <v>1357</v>
      </c>
      <c r="AL311" s="149">
        <v>0.755</v>
      </c>
      <c r="AM311" s="152">
        <v>809</v>
      </c>
      <c r="AN311" s="152">
        <v>488</v>
      </c>
      <c r="AO311" s="152">
        <v>1297</v>
      </c>
      <c r="AP311" s="153">
        <v>0.376</v>
      </c>
      <c r="AQ311" s="153">
        <v>0.41699999999999998</v>
      </c>
      <c r="AR311" s="154">
        <v>0.18099999999999999</v>
      </c>
      <c r="AS311" s="154">
        <v>0.111</v>
      </c>
      <c r="AT311" s="154">
        <v>8.5000000000000006E-2</v>
      </c>
      <c r="AU311" s="154">
        <v>0.36199999999999999</v>
      </c>
      <c r="AW311" s="196"/>
      <c r="AX311" s="144">
        <f t="shared" si="99"/>
        <v>80.98290598290599</v>
      </c>
      <c r="AY311" s="149">
        <v>230</v>
      </c>
      <c r="AZ311" s="150" t="s">
        <v>532</v>
      </c>
      <c r="BA311" s="149">
        <v>12</v>
      </c>
      <c r="BB311" s="151">
        <v>1</v>
      </c>
      <c r="BC311" s="152">
        <v>936</v>
      </c>
      <c r="BD311" s="152">
        <v>758</v>
      </c>
      <c r="BE311" s="149">
        <v>0.81</v>
      </c>
      <c r="BF311" s="152">
        <v>462</v>
      </c>
      <c r="BG311" s="152">
        <v>266</v>
      </c>
      <c r="BH311" s="152">
        <v>728</v>
      </c>
      <c r="BI311" s="153">
        <v>0.36499999999999999</v>
      </c>
      <c r="BJ311" s="153">
        <v>0.432</v>
      </c>
      <c r="BK311" s="154">
        <v>0.14499999999999999</v>
      </c>
      <c r="BL311" s="154">
        <v>9.2999999999999999E-2</v>
      </c>
      <c r="BM311" s="154">
        <v>7.4999999999999997E-2</v>
      </c>
      <c r="BN311" s="154">
        <v>0.35499999999999998</v>
      </c>
      <c r="DU311" s="4"/>
      <c r="DZ311" s="196"/>
      <c r="EA311" s="196"/>
      <c r="EB311" s="196"/>
      <c r="EC311" s="196"/>
      <c r="ED311" s="196"/>
      <c r="EE311" s="196"/>
    </row>
    <row r="312" spans="30:135" ht="13" x14ac:dyDescent="0.15">
      <c r="AD312" s="144">
        <f t="shared" si="97"/>
        <v>82.84210526315789</v>
      </c>
      <c r="AE312" s="144">
        <f t="shared" si="98"/>
        <v>75.285895806861504</v>
      </c>
      <c r="AF312" s="149">
        <v>231</v>
      </c>
      <c r="AG312" s="150" t="s">
        <v>548</v>
      </c>
      <c r="AH312" s="149">
        <v>19</v>
      </c>
      <c r="AI312" s="151">
        <v>1</v>
      </c>
      <c r="AJ312" s="152">
        <v>1574</v>
      </c>
      <c r="AK312" s="152">
        <v>1185</v>
      </c>
      <c r="AL312" s="149">
        <v>0.753</v>
      </c>
      <c r="AM312" s="152">
        <v>705</v>
      </c>
      <c r="AN312" s="152">
        <v>422</v>
      </c>
      <c r="AO312" s="152">
        <v>1127</v>
      </c>
      <c r="AP312" s="153">
        <v>0.374</v>
      </c>
      <c r="AQ312" s="153">
        <v>0.432</v>
      </c>
      <c r="AR312" s="154">
        <v>0.193</v>
      </c>
      <c r="AS312" s="154">
        <v>0.109</v>
      </c>
      <c r="AT312" s="154">
        <v>8.7999999999999995E-2</v>
      </c>
      <c r="AU312" s="154">
        <v>0.34899999999999998</v>
      </c>
      <c r="AW312" s="196"/>
      <c r="AX312" s="144">
        <f t="shared" si="99"/>
        <v>81.099873577749676</v>
      </c>
      <c r="AY312" s="149">
        <v>231</v>
      </c>
      <c r="AZ312" s="150" t="s">
        <v>516</v>
      </c>
      <c r="BA312" s="149">
        <v>20</v>
      </c>
      <c r="BB312" s="151">
        <v>1</v>
      </c>
      <c r="BC312" s="152">
        <v>1582</v>
      </c>
      <c r="BD312" s="152">
        <v>1283</v>
      </c>
      <c r="BE312" s="149">
        <v>0.81100000000000005</v>
      </c>
      <c r="BF312" s="152">
        <v>710</v>
      </c>
      <c r="BG312" s="152">
        <v>470</v>
      </c>
      <c r="BH312" s="152">
        <v>1180</v>
      </c>
      <c r="BI312" s="153">
        <v>0.39800000000000002</v>
      </c>
      <c r="BJ312" s="151">
        <v>0.46</v>
      </c>
      <c r="BK312" s="155">
        <v>0.17</v>
      </c>
      <c r="BL312" s="154">
        <v>9.8000000000000004E-2</v>
      </c>
      <c r="BM312" s="155">
        <v>0.08</v>
      </c>
      <c r="BN312" s="154">
        <v>0.372</v>
      </c>
      <c r="DU312" s="4"/>
      <c r="DZ312" s="196"/>
      <c r="EA312" s="196"/>
      <c r="EB312" s="196"/>
      <c r="EC312" s="196"/>
      <c r="ED312" s="196"/>
      <c r="EE312" s="196"/>
    </row>
    <row r="313" spans="30:135" ht="13" x14ac:dyDescent="0.15">
      <c r="AD313" s="144">
        <f t="shared" si="97"/>
        <v>80.900000000000006</v>
      </c>
      <c r="AE313" s="144">
        <f t="shared" si="98"/>
        <v>75.154511742892467</v>
      </c>
      <c r="AF313" s="149">
        <v>232</v>
      </c>
      <c r="AG313" s="150" t="s">
        <v>549</v>
      </c>
      <c r="AH313" s="149">
        <v>20</v>
      </c>
      <c r="AI313" s="151">
        <v>1</v>
      </c>
      <c r="AJ313" s="152">
        <v>1618</v>
      </c>
      <c r="AK313" s="152">
        <v>1216</v>
      </c>
      <c r="AL313" s="149">
        <v>0.752</v>
      </c>
      <c r="AM313" s="152">
        <v>692</v>
      </c>
      <c r="AN313" s="152">
        <v>417</v>
      </c>
      <c r="AO313" s="152">
        <v>1109</v>
      </c>
      <c r="AP313" s="153">
        <v>0.376</v>
      </c>
      <c r="AQ313" s="153">
        <v>0.438</v>
      </c>
      <c r="AR313" s="154">
        <v>0.217</v>
      </c>
      <c r="AS313" s="154">
        <v>0.112</v>
      </c>
      <c r="AT313" s="154">
        <v>8.5000000000000006E-2</v>
      </c>
      <c r="AU313" s="154">
        <v>0.34300000000000003</v>
      </c>
      <c r="AW313" s="196"/>
      <c r="AX313" s="144">
        <f t="shared" si="99"/>
        <v>81.228668941979521</v>
      </c>
      <c r="AY313" s="149">
        <v>232</v>
      </c>
      <c r="AZ313" s="150" t="s">
        <v>550</v>
      </c>
      <c r="BA313" s="149">
        <v>21</v>
      </c>
      <c r="BB313" s="151">
        <v>1</v>
      </c>
      <c r="BC313" s="152">
        <v>1758</v>
      </c>
      <c r="BD313" s="152">
        <v>1428</v>
      </c>
      <c r="BE313" s="149">
        <v>0.81200000000000006</v>
      </c>
      <c r="BF313" s="152">
        <v>658</v>
      </c>
      <c r="BG313" s="152">
        <v>508</v>
      </c>
      <c r="BH313" s="152">
        <v>1166</v>
      </c>
      <c r="BI313" s="153">
        <v>0.436</v>
      </c>
      <c r="BJ313" s="151">
        <v>0.49</v>
      </c>
      <c r="BK313" s="154">
        <v>0.221</v>
      </c>
      <c r="BL313" s="154">
        <v>0.13700000000000001</v>
      </c>
      <c r="BM313" s="154">
        <v>0.105</v>
      </c>
      <c r="BN313" s="154">
        <v>0.39100000000000001</v>
      </c>
      <c r="DU313" s="4"/>
      <c r="DZ313" s="196"/>
      <c r="EA313" s="196"/>
      <c r="EB313" s="196"/>
      <c r="EC313" s="196"/>
      <c r="ED313" s="196"/>
      <c r="EE313" s="196"/>
    </row>
    <row r="314" spans="30:135" ht="13" x14ac:dyDescent="0.15">
      <c r="AD314" s="144">
        <f t="shared" si="97"/>
        <v>78.529411764705884</v>
      </c>
      <c r="AE314" s="144">
        <f t="shared" si="98"/>
        <v>75.205992509363298</v>
      </c>
      <c r="AF314" s="149">
        <v>233</v>
      </c>
      <c r="AG314" s="150" t="s">
        <v>551</v>
      </c>
      <c r="AH314" s="149">
        <v>17</v>
      </c>
      <c r="AI314" s="151">
        <v>1</v>
      </c>
      <c r="AJ314" s="152">
        <v>1335</v>
      </c>
      <c r="AK314" s="152">
        <v>1004</v>
      </c>
      <c r="AL314" s="149">
        <v>0.752</v>
      </c>
      <c r="AM314" s="152">
        <v>581</v>
      </c>
      <c r="AN314" s="152">
        <v>368</v>
      </c>
      <c r="AO314" s="152">
        <v>949</v>
      </c>
      <c r="AP314" s="153">
        <v>0.38800000000000001</v>
      </c>
      <c r="AQ314" s="153">
        <v>0.44500000000000001</v>
      </c>
      <c r="AR314" s="155">
        <v>0.21</v>
      </c>
      <c r="AS314" s="154">
        <v>9.7000000000000003E-2</v>
      </c>
      <c r="AT314" s="154">
        <v>8.5000000000000006E-2</v>
      </c>
      <c r="AU314" s="154">
        <v>0.34599999999999997</v>
      </c>
      <c r="AW314" s="196"/>
      <c r="AX314" s="144">
        <f t="shared" si="99"/>
        <v>81.163767246550691</v>
      </c>
      <c r="AY314" s="149">
        <v>233</v>
      </c>
      <c r="AZ314" s="150" t="s">
        <v>552</v>
      </c>
      <c r="BA314" s="149">
        <v>21</v>
      </c>
      <c r="BB314" s="151">
        <v>1</v>
      </c>
      <c r="BC314" s="152">
        <v>1667</v>
      </c>
      <c r="BD314" s="152">
        <v>1353</v>
      </c>
      <c r="BE314" s="149">
        <v>0.81200000000000006</v>
      </c>
      <c r="BF314" s="152">
        <v>809</v>
      </c>
      <c r="BG314" s="152">
        <v>510</v>
      </c>
      <c r="BH314" s="152">
        <v>1319</v>
      </c>
      <c r="BI314" s="153">
        <v>0.38700000000000001</v>
      </c>
      <c r="BJ314" s="153">
        <v>0.44700000000000001</v>
      </c>
      <c r="BK314" s="154">
        <v>0.14699999999999999</v>
      </c>
      <c r="BL314" s="154">
        <v>8.1000000000000003E-2</v>
      </c>
      <c r="BM314" s="154">
        <v>6.0999999999999999E-2</v>
      </c>
      <c r="BN314" s="154">
        <v>0.36399999999999999</v>
      </c>
      <c r="DU314" s="4"/>
      <c r="DZ314" s="196"/>
      <c r="EA314" s="196"/>
      <c r="EB314" s="196"/>
      <c r="EC314" s="196"/>
      <c r="ED314" s="196"/>
      <c r="EE314" s="196"/>
    </row>
    <row r="315" spans="30:135" ht="13" x14ac:dyDescent="0.15">
      <c r="AD315" s="144">
        <f t="shared" si="97"/>
        <v>88.913043478260875</v>
      </c>
      <c r="AE315" s="144">
        <f t="shared" si="98"/>
        <v>75.110024449877756</v>
      </c>
      <c r="AF315" s="149">
        <v>234</v>
      </c>
      <c r="AG315" s="150" t="s">
        <v>517</v>
      </c>
      <c r="AH315" s="149">
        <v>23</v>
      </c>
      <c r="AI315" s="151">
        <v>1</v>
      </c>
      <c r="AJ315" s="152">
        <v>2045</v>
      </c>
      <c r="AK315" s="152">
        <v>1536</v>
      </c>
      <c r="AL315" s="149">
        <v>0.751</v>
      </c>
      <c r="AM315" s="152">
        <v>925</v>
      </c>
      <c r="AN315" s="152">
        <v>561</v>
      </c>
      <c r="AO315" s="152">
        <v>1486</v>
      </c>
      <c r="AP315" s="153">
        <v>0.378</v>
      </c>
      <c r="AQ315" s="153">
        <v>0.42299999999999999</v>
      </c>
      <c r="AR315" s="154">
        <v>0.17799999999999999</v>
      </c>
      <c r="AS315" s="154">
        <v>0.109</v>
      </c>
      <c r="AT315" s="154">
        <v>8.4000000000000005E-2</v>
      </c>
      <c r="AU315" s="154">
        <v>0.35899999999999999</v>
      </c>
      <c r="AW315" s="196"/>
      <c r="AX315" s="144">
        <f t="shared" si="99"/>
        <v>81.339439038351458</v>
      </c>
      <c r="AY315" s="149">
        <v>234</v>
      </c>
      <c r="AZ315" s="150" t="s">
        <v>353</v>
      </c>
      <c r="BA315" s="149">
        <v>23</v>
      </c>
      <c r="BB315" s="151">
        <v>1</v>
      </c>
      <c r="BC315" s="152">
        <v>1747</v>
      </c>
      <c r="BD315" s="152">
        <v>1421</v>
      </c>
      <c r="BE315" s="149">
        <v>0.81299999999999994</v>
      </c>
      <c r="BF315" s="152">
        <v>723</v>
      </c>
      <c r="BG315" s="152">
        <v>538</v>
      </c>
      <c r="BH315" s="152">
        <v>1261</v>
      </c>
      <c r="BI315" s="153">
        <v>0.42699999999999999</v>
      </c>
      <c r="BJ315" s="153">
        <v>0.47399999999999998</v>
      </c>
      <c r="BK315" s="154">
        <v>0.193</v>
      </c>
      <c r="BL315" s="154">
        <v>0.10199999999999999</v>
      </c>
      <c r="BM315" s="154">
        <v>7.9000000000000001E-2</v>
      </c>
      <c r="BN315" s="154">
        <v>0.38500000000000001</v>
      </c>
      <c r="DU315" s="4"/>
      <c r="DZ315" s="196"/>
      <c r="EA315" s="196"/>
      <c r="EB315" s="196"/>
      <c r="EC315" s="196"/>
      <c r="ED315" s="196"/>
      <c r="EE315" s="196"/>
    </row>
    <row r="316" spans="30:135" ht="13" x14ac:dyDescent="0.15">
      <c r="AD316" s="144">
        <f t="shared" si="97"/>
        <v>85.111111111111114</v>
      </c>
      <c r="AE316" s="144">
        <f t="shared" si="98"/>
        <v>75</v>
      </c>
      <c r="AF316" s="149">
        <v>235</v>
      </c>
      <c r="AG316" s="150" t="s">
        <v>349</v>
      </c>
      <c r="AH316" s="149">
        <v>18</v>
      </c>
      <c r="AI316" s="151">
        <v>1</v>
      </c>
      <c r="AJ316" s="152">
        <v>1532</v>
      </c>
      <c r="AK316" s="152">
        <v>1149</v>
      </c>
      <c r="AL316" s="149">
        <v>0.75</v>
      </c>
      <c r="AM316" s="152">
        <v>684</v>
      </c>
      <c r="AN316" s="152">
        <v>432</v>
      </c>
      <c r="AO316" s="152">
        <v>1116</v>
      </c>
      <c r="AP316" s="153">
        <v>0.38700000000000001</v>
      </c>
      <c r="AQ316" s="153">
        <v>0.43099999999999999</v>
      </c>
      <c r="AR316" s="154">
        <v>0.183</v>
      </c>
      <c r="AS316" s="154">
        <v>0.107</v>
      </c>
      <c r="AT316" s="154">
        <v>9.0999999999999998E-2</v>
      </c>
      <c r="AU316" s="154">
        <v>0.35799999999999998</v>
      </c>
      <c r="AW316" s="196"/>
      <c r="AX316" s="144">
        <f t="shared" si="99"/>
        <v>81.32678132678133</v>
      </c>
      <c r="AY316" s="149">
        <v>235</v>
      </c>
      <c r="AZ316" s="150" t="s">
        <v>437</v>
      </c>
      <c r="BA316" s="149">
        <v>20</v>
      </c>
      <c r="BB316" s="151">
        <v>1</v>
      </c>
      <c r="BC316" s="152">
        <v>1628</v>
      </c>
      <c r="BD316" s="152">
        <v>1324</v>
      </c>
      <c r="BE316" s="149">
        <v>0.81299999999999994</v>
      </c>
      <c r="BF316" s="152">
        <v>708</v>
      </c>
      <c r="BG316" s="152">
        <v>467</v>
      </c>
      <c r="BH316" s="152">
        <v>1175</v>
      </c>
      <c r="BI316" s="153">
        <v>0.39700000000000002</v>
      </c>
      <c r="BJ316" s="153">
        <v>0.46800000000000003</v>
      </c>
      <c r="BK316" s="154">
        <v>0.187</v>
      </c>
      <c r="BL316" s="154">
        <v>0.104</v>
      </c>
      <c r="BM316" s="154">
        <v>7.6999999999999999E-2</v>
      </c>
      <c r="BN316" s="155">
        <v>0.37</v>
      </c>
      <c r="DU316" s="4"/>
      <c r="DZ316" s="196"/>
      <c r="EA316" s="196"/>
      <c r="EB316" s="196"/>
      <c r="EC316" s="196"/>
      <c r="ED316" s="196"/>
      <c r="EE316" s="196"/>
    </row>
    <row r="317" spans="30:135" ht="13" x14ac:dyDescent="0.15">
      <c r="AD317" s="144">
        <f t="shared" si="97"/>
        <v>86.25</v>
      </c>
      <c r="AE317" s="144">
        <f t="shared" si="98"/>
        <v>74.830917874396135</v>
      </c>
      <c r="AF317" s="149">
        <v>236</v>
      </c>
      <c r="AG317" s="150" t="s">
        <v>540</v>
      </c>
      <c r="AH317" s="149">
        <v>24</v>
      </c>
      <c r="AI317" s="151">
        <v>1</v>
      </c>
      <c r="AJ317" s="152">
        <v>2070</v>
      </c>
      <c r="AK317" s="152">
        <v>1549</v>
      </c>
      <c r="AL317" s="149">
        <v>0.748</v>
      </c>
      <c r="AM317" s="152">
        <v>941</v>
      </c>
      <c r="AN317" s="152">
        <v>535</v>
      </c>
      <c r="AO317" s="152">
        <v>1476</v>
      </c>
      <c r="AP317" s="153">
        <v>0.36199999999999999</v>
      </c>
      <c r="AQ317" s="153">
        <v>0.42299999999999999</v>
      </c>
      <c r="AR317" s="154">
        <v>0.187</v>
      </c>
      <c r="AS317" s="154">
        <v>0.11899999999999999</v>
      </c>
      <c r="AT317" s="154">
        <v>8.7999999999999995E-2</v>
      </c>
      <c r="AU317" s="154">
        <v>0.34499999999999997</v>
      </c>
      <c r="AW317" s="196"/>
      <c r="AX317" s="144">
        <f t="shared" si="99"/>
        <v>81.287970838396106</v>
      </c>
      <c r="AY317" s="149">
        <v>236</v>
      </c>
      <c r="AZ317" s="150" t="s">
        <v>486</v>
      </c>
      <c r="BA317" s="149">
        <v>20</v>
      </c>
      <c r="BB317" s="151">
        <v>1</v>
      </c>
      <c r="BC317" s="152">
        <v>1646</v>
      </c>
      <c r="BD317" s="152">
        <v>1338</v>
      </c>
      <c r="BE317" s="149">
        <v>0.81299999999999994</v>
      </c>
      <c r="BF317" s="152">
        <v>720</v>
      </c>
      <c r="BG317" s="152">
        <v>525</v>
      </c>
      <c r="BH317" s="152">
        <v>1245</v>
      </c>
      <c r="BI317" s="153">
        <v>0.42199999999999999</v>
      </c>
      <c r="BJ317" s="153">
        <v>0.46600000000000003</v>
      </c>
      <c r="BK317" s="154">
        <v>0.17299999999999999</v>
      </c>
      <c r="BL317" s="154">
        <v>8.8999999999999996E-2</v>
      </c>
      <c r="BM317" s="155">
        <v>0.08</v>
      </c>
      <c r="BN317" s="155">
        <v>0.38</v>
      </c>
      <c r="DU317" s="4"/>
      <c r="DZ317" s="196"/>
      <c r="EA317" s="196"/>
      <c r="EB317" s="196"/>
      <c r="EC317" s="196"/>
      <c r="ED317" s="196"/>
      <c r="EE317" s="196"/>
    </row>
    <row r="318" spans="30:135" ht="13" x14ac:dyDescent="0.15">
      <c r="AD318" s="144">
        <f t="shared" si="97"/>
        <v>86.478260869565219</v>
      </c>
      <c r="AE318" s="144">
        <f t="shared" si="98"/>
        <v>74.811463046757169</v>
      </c>
      <c r="AF318" s="149">
        <v>237</v>
      </c>
      <c r="AG318" s="150" t="s">
        <v>553</v>
      </c>
      <c r="AH318" s="149">
        <v>23</v>
      </c>
      <c r="AI318" s="151">
        <v>1</v>
      </c>
      <c r="AJ318" s="152">
        <v>1989</v>
      </c>
      <c r="AK318" s="152">
        <v>1488</v>
      </c>
      <c r="AL318" s="149">
        <v>0.748</v>
      </c>
      <c r="AM318" s="152">
        <v>919</v>
      </c>
      <c r="AN318" s="152">
        <v>551</v>
      </c>
      <c r="AO318" s="152">
        <v>1470</v>
      </c>
      <c r="AP318" s="153">
        <v>0.375</v>
      </c>
      <c r="AQ318" s="153">
        <v>0.41199999999999998</v>
      </c>
      <c r="AR318" s="154">
        <v>0.17699999999999999</v>
      </c>
      <c r="AS318" s="155">
        <v>0.11</v>
      </c>
      <c r="AT318" s="154">
        <v>9.5000000000000001E-2</v>
      </c>
      <c r="AU318" s="154">
        <v>0.35399999999999998</v>
      </c>
      <c r="AW318" s="196"/>
      <c r="AX318" s="144">
        <f t="shared" si="99"/>
        <v>81.272822117892545</v>
      </c>
      <c r="AY318" s="149">
        <v>237</v>
      </c>
      <c r="AZ318" s="150" t="s">
        <v>324</v>
      </c>
      <c r="BA318" s="149">
        <v>23</v>
      </c>
      <c r="BB318" s="151">
        <v>1</v>
      </c>
      <c r="BC318" s="152">
        <v>1917</v>
      </c>
      <c r="BD318" s="152">
        <v>1558</v>
      </c>
      <c r="BE318" s="149">
        <v>0.81299999999999994</v>
      </c>
      <c r="BF318" s="152">
        <v>813</v>
      </c>
      <c r="BG318" s="152">
        <v>573</v>
      </c>
      <c r="BH318" s="152">
        <v>1386</v>
      </c>
      <c r="BI318" s="153">
        <v>0.41299999999999998</v>
      </c>
      <c r="BJ318" s="153">
        <v>0.45900000000000002</v>
      </c>
      <c r="BK318" s="154">
        <v>0.184</v>
      </c>
      <c r="BL318" s="154">
        <v>0.109</v>
      </c>
      <c r="BM318" s="154">
        <v>7.9000000000000001E-2</v>
      </c>
      <c r="BN318" s="154">
        <v>0.38400000000000001</v>
      </c>
      <c r="DU318" s="4"/>
      <c r="DZ318" s="196"/>
      <c r="EA318" s="196"/>
      <c r="EB318" s="196"/>
      <c r="EC318" s="196"/>
      <c r="ED318" s="196"/>
      <c r="EE318" s="196"/>
    </row>
    <row r="319" spans="30:135" ht="13" x14ac:dyDescent="0.15">
      <c r="AD319" s="144">
        <f t="shared" si="97"/>
        <v>84.45</v>
      </c>
      <c r="AE319" s="144">
        <f t="shared" si="98"/>
        <v>74.837181764357609</v>
      </c>
      <c r="AF319" s="149">
        <v>238</v>
      </c>
      <c r="AG319" s="150" t="s">
        <v>554</v>
      </c>
      <c r="AH319" s="149">
        <v>20</v>
      </c>
      <c r="AI319" s="151">
        <v>1</v>
      </c>
      <c r="AJ319" s="152">
        <v>1689</v>
      </c>
      <c r="AK319" s="152">
        <v>1264</v>
      </c>
      <c r="AL319" s="149">
        <v>0.748</v>
      </c>
      <c r="AM319" s="152">
        <v>765</v>
      </c>
      <c r="AN319" s="152">
        <v>440</v>
      </c>
      <c r="AO319" s="152">
        <v>1205</v>
      </c>
      <c r="AP319" s="153">
        <v>0.36499999999999999</v>
      </c>
      <c r="AQ319" s="151">
        <v>0.41</v>
      </c>
      <c r="AR319" s="154">
        <v>0.185</v>
      </c>
      <c r="AS319" s="154">
        <v>0.115</v>
      </c>
      <c r="AT319" s="155">
        <v>0.08</v>
      </c>
      <c r="AU319" s="154">
        <v>0.35499999999999998</v>
      </c>
      <c r="AW319" s="196"/>
      <c r="AX319" s="144">
        <f t="shared" si="99"/>
        <v>81.312889314805943</v>
      </c>
      <c r="AY319" s="149">
        <v>238</v>
      </c>
      <c r="AZ319" s="150" t="s">
        <v>388</v>
      </c>
      <c r="BA319" s="149">
        <v>25</v>
      </c>
      <c r="BB319" s="151">
        <v>1</v>
      </c>
      <c r="BC319" s="152">
        <v>2087</v>
      </c>
      <c r="BD319" s="152">
        <v>1697</v>
      </c>
      <c r="BE319" s="149">
        <v>0.81299999999999994</v>
      </c>
      <c r="BF319" s="152">
        <v>938</v>
      </c>
      <c r="BG319" s="152">
        <v>649</v>
      </c>
      <c r="BH319" s="152">
        <v>1587</v>
      </c>
      <c r="BI319" s="153">
        <v>0.40899999999999997</v>
      </c>
      <c r="BJ319" s="153">
        <v>0.45400000000000001</v>
      </c>
      <c r="BK319" s="154">
        <v>0.16300000000000001</v>
      </c>
      <c r="BL319" s="154">
        <v>9.6000000000000002E-2</v>
      </c>
      <c r="BM319" s="154">
        <v>7.3999999999999996E-2</v>
      </c>
      <c r="BN319" s="154">
        <v>0.38100000000000001</v>
      </c>
      <c r="DU319" s="4"/>
      <c r="DZ319" s="196"/>
      <c r="EA319" s="196"/>
      <c r="EB319" s="196"/>
      <c r="EC319" s="196"/>
      <c r="ED319" s="196"/>
      <c r="EE319" s="196"/>
    </row>
    <row r="320" spans="30:135" ht="13" x14ac:dyDescent="0.15">
      <c r="AD320" s="144">
        <f t="shared" si="97"/>
        <v>83.5</v>
      </c>
      <c r="AE320" s="144">
        <f t="shared" si="98"/>
        <v>74.750499001996005</v>
      </c>
      <c r="AF320" s="149">
        <v>239</v>
      </c>
      <c r="AG320" s="150" t="s">
        <v>354</v>
      </c>
      <c r="AH320" s="149">
        <v>24</v>
      </c>
      <c r="AI320" s="151">
        <v>1</v>
      </c>
      <c r="AJ320" s="152">
        <v>2004</v>
      </c>
      <c r="AK320" s="152">
        <v>1498</v>
      </c>
      <c r="AL320" s="149">
        <v>0.748</v>
      </c>
      <c r="AM320" s="152">
        <v>850</v>
      </c>
      <c r="AN320" s="152">
        <v>530</v>
      </c>
      <c r="AO320" s="152">
        <v>1380</v>
      </c>
      <c r="AP320" s="153">
        <v>0.38400000000000001</v>
      </c>
      <c r="AQ320" s="153">
        <v>0.44800000000000001</v>
      </c>
      <c r="AR320" s="154">
        <v>0.21299999999999999</v>
      </c>
      <c r="AS320" s="154">
        <v>0.113</v>
      </c>
      <c r="AT320" s="155">
        <v>0.09</v>
      </c>
      <c r="AU320" s="154">
        <v>0.34799999999999998</v>
      </c>
      <c r="AW320" s="196"/>
      <c r="AX320" s="144">
        <f t="shared" si="99"/>
        <v>81.405405405405403</v>
      </c>
      <c r="AY320" s="149">
        <v>239</v>
      </c>
      <c r="AZ320" s="150" t="s">
        <v>555</v>
      </c>
      <c r="BA320" s="149">
        <v>23</v>
      </c>
      <c r="BB320" s="151">
        <v>1</v>
      </c>
      <c r="BC320" s="152">
        <v>1850</v>
      </c>
      <c r="BD320" s="152">
        <v>1506</v>
      </c>
      <c r="BE320" s="149">
        <v>0.81399999999999995</v>
      </c>
      <c r="BF320" s="152">
        <v>772</v>
      </c>
      <c r="BG320" s="152">
        <v>543</v>
      </c>
      <c r="BH320" s="152">
        <v>1315</v>
      </c>
      <c r="BI320" s="153">
        <v>0.41299999999999998</v>
      </c>
      <c r="BJ320" s="153">
        <v>0.46500000000000002</v>
      </c>
      <c r="BK320" s="154">
        <v>0.189</v>
      </c>
      <c r="BL320" s="154">
        <v>0.121</v>
      </c>
      <c r="BM320" s="155">
        <v>0.09</v>
      </c>
      <c r="BN320" s="155">
        <v>0.38</v>
      </c>
      <c r="DU320" s="4"/>
      <c r="DZ320" s="196"/>
      <c r="EA320" s="196"/>
      <c r="EB320" s="196"/>
      <c r="EC320" s="196"/>
      <c r="ED320" s="196"/>
      <c r="EE320" s="196"/>
    </row>
    <row r="321" spans="30:135" ht="13" x14ac:dyDescent="0.15">
      <c r="AD321" s="144">
        <f t="shared" si="97"/>
        <v>77.529411764705884</v>
      </c>
      <c r="AE321" s="144">
        <f t="shared" si="98"/>
        <v>74.81031866464339</v>
      </c>
      <c r="AF321" s="149">
        <v>240</v>
      </c>
      <c r="AG321" s="150" t="s">
        <v>222</v>
      </c>
      <c r="AH321" s="149">
        <v>17</v>
      </c>
      <c r="AI321" s="151">
        <v>1</v>
      </c>
      <c r="AJ321" s="152">
        <v>1318</v>
      </c>
      <c r="AK321" s="152">
        <v>986</v>
      </c>
      <c r="AL321" s="149">
        <v>0.748</v>
      </c>
      <c r="AM321" s="152">
        <v>524</v>
      </c>
      <c r="AN321" s="152">
        <v>360</v>
      </c>
      <c r="AO321" s="152">
        <v>884</v>
      </c>
      <c r="AP321" s="153">
        <v>0.40699999999999997</v>
      </c>
      <c r="AQ321" s="153">
        <v>0.442</v>
      </c>
      <c r="AR321" s="154">
        <v>0.222</v>
      </c>
      <c r="AS321" s="154">
        <v>0.125</v>
      </c>
      <c r="AT321" s="154">
        <v>9.7000000000000003E-2</v>
      </c>
      <c r="AU321" s="154">
        <v>0.36799999999999999</v>
      </c>
      <c r="AW321" s="196"/>
      <c r="AX321" s="144">
        <f t="shared" si="99"/>
        <v>81.728665207877455</v>
      </c>
      <c r="AY321" s="149">
        <v>240</v>
      </c>
      <c r="AZ321" s="150" t="s">
        <v>471</v>
      </c>
      <c r="BA321" s="149">
        <v>23</v>
      </c>
      <c r="BB321" s="151">
        <v>1</v>
      </c>
      <c r="BC321" s="152">
        <v>1828</v>
      </c>
      <c r="BD321" s="152">
        <v>1494</v>
      </c>
      <c r="BE321" s="149">
        <v>0.81699999999999995</v>
      </c>
      <c r="BF321" s="152">
        <v>759</v>
      </c>
      <c r="BG321" s="152">
        <v>555</v>
      </c>
      <c r="BH321" s="152">
        <v>1314</v>
      </c>
      <c r="BI321" s="153">
        <v>0.42199999999999999</v>
      </c>
      <c r="BJ321" s="153">
        <v>0.48199999999999998</v>
      </c>
      <c r="BK321" s="154">
        <v>0.20200000000000001</v>
      </c>
      <c r="BL321" s="154">
        <v>9.1999999999999998E-2</v>
      </c>
      <c r="BM321" s="154">
        <v>7.1999999999999995E-2</v>
      </c>
      <c r="BN321" s="154">
        <v>0.379</v>
      </c>
      <c r="DU321" s="4"/>
      <c r="DZ321" s="196"/>
      <c r="EA321" s="196"/>
      <c r="EB321" s="196"/>
      <c r="EC321" s="196"/>
      <c r="ED321" s="196"/>
      <c r="EE321" s="196"/>
    </row>
    <row r="322" spans="30:135" ht="13" x14ac:dyDescent="0.15">
      <c r="AD322" s="144">
        <f t="shared" si="97"/>
        <v>78.826086956521735</v>
      </c>
      <c r="AE322" s="144">
        <f t="shared" si="98"/>
        <v>74.738003309431875</v>
      </c>
      <c r="AF322" s="149">
        <v>241</v>
      </c>
      <c r="AG322" s="150" t="s">
        <v>537</v>
      </c>
      <c r="AH322" s="149">
        <v>23</v>
      </c>
      <c r="AI322" s="151">
        <v>1</v>
      </c>
      <c r="AJ322" s="152">
        <v>1813</v>
      </c>
      <c r="AK322" s="152">
        <v>1355</v>
      </c>
      <c r="AL322" s="149">
        <v>0.747</v>
      </c>
      <c r="AM322" s="152">
        <v>786</v>
      </c>
      <c r="AN322" s="152">
        <v>492</v>
      </c>
      <c r="AO322" s="152">
        <v>1278</v>
      </c>
      <c r="AP322" s="153">
        <v>0.38500000000000001</v>
      </c>
      <c r="AQ322" s="153">
        <v>0.42899999999999999</v>
      </c>
      <c r="AR322" s="154">
        <v>0.20499999999999999</v>
      </c>
      <c r="AS322" s="154">
        <v>0.10299999999999999</v>
      </c>
      <c r="AT322" s="154">
        <v>7.6999999999999999E-2</v>
      </c>
      <c r="AU322" s="154">
        <v>0.35399999999999998</v>
      </c>
      <c r="AW322" s="196"/>
      <c r="AX322" s="144">
        <f t="shared" si="99"/>
        <v>81.834640917320456</v>
      </c>
      <c r="AY322" s="149">
        <v>241</v>
      </c>
      <c r="AZ322" s="150" t="s">
        <v>475</v>
      </c>
      <c r="BA322" s="149">
        <v>21</v>
      </c>
      <c r="BB322" s="151">
        <v>1</v>
      </c>
      <c r="BC322" s="152">
        <v>1657</v>
      </c>
      <c r="BD322" s="152">
        <v>1356</v>
      </c>
      <c r="BE322" s="149">
        <v>0.81799999999999995</v>
      </c>
      <c r="BF322" s="152">
        <v>715</v>
      </c>
      <c r="BG322" s="152">
        <v>488</v>
      </c>
      <c r="BH322" s="152">
        <v>1203</v>
      </c>
      <c r="BI322" s="153">
        <v>0.40600000000000003</v>
      </c>
      <c r="BJ322" s="153">
        <v>0.45900000000000002</v>
      </c>
      <c r="BK322" s="154">
        <v>0.182</v>
      </c>
      <c r="BL322" s="154">
        <v>0.113</v>
      </c>
      <c r="BM322" s="154">
        <v>8.4000000000000005E-2</v>
      </c>
      <c r="BN322" s="155">
        <v>0.38</v>
      </c>
      <c r="DU322" s="4"/>
      <c r="DZ322" s="196"/>
      <c r="EA322" s="196"/>
      <c r="EB322" s="196"/>
      <c r="EC322" s="196"/>
      <c r="ED322" s="196"/>
      <c r="EE322" s="196"/>
    </row>
    <row r="323" spans="30:135" ht="13" x14ac:dyDescent="0.15">
      <c r="AD323" s="144">
        <f t="shared" si="97"/>
        <v>77.333333333333329</v>
      </c>
      <c r="AE323" s="144">
        <f t="shared" si="98"/>
        <v>74.640804597701148</v>
      </c>
      <c r="AF323" s="149">
        <v>242</v>
      </c>
      <c r="AG323" s="150" t="s">
        <v>556</v>
      </c>
      <c r="AH323" s="149">
        <v>18</v>
      </c>
      <c r="AI323" s="151">
        <v>1</v>
      </c>
      <c r="AJ323" s="152">
        <v>1392</v>
      </c>
      <c r="AK323" s="152">
        <v>1039</v>
      </c>
      <c r="AL323" s="149">
        <v>0.746</v>
      </c>
      <c r="AM323" s="152">
        <v>632</v>
      </c>
      <c r="AN323" s="152">
        <v>363</v>
      </c>
      <c r="AO323" s="152">
        <v>995</v>
      </c>
      <c r="AP323" s="153">
        <v>0.36499999999999999</v>
      </c>
      <c r="AQ323" s="153">
        <v>0.434</v>
      </c>
      <c r="AR323" s="155">
        <v>0.21</v>
      </c>
      <c r="AS323" s="154">
        <v>9.8000000000000004E-2</v>
      </c>
      <c r="AT323" s="154">
        <v>8.7999999999999995E-2</v>
      </c>
      <c r="AU323" s="154">
        <v>0.32800000000000001</v>
      </c>
      <c r="AW323" s="196"/>
      <c r="AX323" s="144">
        <f t="shared" si="99"/>
        <v>81.923714759535656</v>
      </c>
      <c r="AY323" s="149">
        <v>242</v>
      </c>
      <c r="AZ323" s="150" t="s">
        <v>272</v>
      </c>
      <c r="BA323" s="149">
        <v>21</v>
      </c>
      <c r="BB323" s="151">
        <v>1</v>
      </c>
      <c r="BC323" s="152">
        <v>1809</v>
      </c>
      <c r="BD323" s="152">
        <v>1482</v>
      </c>
      <c r="BE323" s="149">
        <v>0.81899999999999995</v>
      </c>
      <c r="BF323" s="152">
        <v>821</v>
      </c>
      <c r="BG323" s="152">
        <v>578</v>
      </c>
      <c r="BH323" s="152">
        <v>1399</v>
      </c>
      <c r="BI323" s="153">
        <v>0.41299999999999998</v>
      </c>
      <c r="BJ323" s="153">
        <v>0.46600000000000003</v>
      </c>
      <c r="BK323" s="154">
        <v>0.16300000000000001</v>
      </c>
      <c r="BL323" s="154">
        <v>7.5999999999999998E-2</v>
      </c>
      <c r="BM323" s="154">
        <v>6.2E-2</v>
      </c>
      <c r="BN323" s="154">
        <v>0.376</v>
      </c>
      <c r="DU323" s="4"/>
      <c r="DZ323" s="196"/>
      <c r="EA323" s="196"/>
      <c r="EB323" s="196"/>
      <c r="EC323" s="196"/>
      <c r="ED323" s="196"/>
      <c r="EE323" s="196"/>
    </row>
    <row r="324" spans="30:135" ht="13" x14ac:dyDescent="0.15">
      <c r="AD324" s="144">
        <f t="shared" si="97"/>
        <v>88.611111111111114</v>
      </c>
      <c r="AE324" s="144">
        <f t="shared" si="98"/>
        <v>74.608150470219442</v>
      </c>
      <c r="AF324" s="149">
        <v>243</v>
      </c>
      <c r="AG324" s="150" t="s">
        <v>557</v>
      </c>
      <c r="AH324" s="149">
        <v>18</v>
      </c>
      <c r="AI324" s="151">
        <v>1</v>
      </c>
      <c r="AJ324" s="152">
        <v>1595</v>
      </c>
      <c r="AK324" s="152">
        <v>1190</v>
      </c>
      <c r="AL324" s="149">
        <v>0.746</v>
      </c>
      <c r="AM324" s="152">
        <v>713</v>
      </c>
      <c r="AN324" s="152">
        <v>438</v>
      </c>
      <c r="AO324" s="152">
        <v>1151</v>
      </c>
      <c r="AP324" s="153">
        <v>0.38100000000000001</v>
      </c>
      <c r="AQ324" s="153">
        <v>0.43099999999999999</v>
      </c>
      <c r="AR324" s="154">
        <v>0.19400000000000001</v>
      </c>
      <c r="AS324" s="154">
        <v>0.104</v>
      </c>
      <c r="AT324" s="154">
        <v>8.6999999999999994E-2</v>
      </c>
      <c r="AU324" s="154">
        <v>0.34699999999999998</v>
      </c>
      <c r="AW324" s="196"/>
      <c r="AX324" s="144">
        <f t="shared" si="99"/>
        <v>82.073265783320352</v>
      </c>
      <c r="AY324" s="149">
        <v>243</v>
      </c>
      <c r="AZ324" s="150" t="s">
        <v>401</v>
      </c>
      <c r="BA324" s="149">
        <v>18</v>
      </c>
      <c r="BB324" s="151">
        <v>1</v>
      </c>
      <c r="BC324" s="152">
        <v>1283</v>
      </c>
      <c r="BD324" s="152">
        <v>1053</v>
      </c>
      <c r="BE324" s="149">
        <v>0.82099999999999995</v>
      </c>
      <c r="BF324" s="152">
        <v>554</v>
      </c>
      <c r="BG324" s="152">
        <v>391</v>
      </c>
      <c r="BH324" s="152">
        <v>945</v>
      </c>
      <c r="BI324" s="153">
        <v>0.41399999999999998</v>
      </c>
      <c r="BJ324" s="153">
        <v>0.47599999999999998</v>
      </c>
      <c r="BK324" s="154">
        <v>0.193</v>
      </c>
      <c r="BL324" s="154">
        <v>8.2000000000000003E-2</v>
      </c>
      <c r="BM324" s="154">
        <v>6.8000000000000005E-2</v>
      </c>
      <c r="BN324" s="155">
        <v>0.37</v>
      </c>
      <c r="DU324" s="4"/>
      <c r="DZ324" s="196"/>
      <c r="EA324" s="196"/>
      <c r="EB324" s="196"/>
      <c r="EC324" s="196"/>
      <c r="ED324" s="196"/>
      <c r="EE324" s="196"/>
    </row>
    <row r="325" spans="30:135" ht="13" x14ac:dyDescent="0.15">
      <c r="AD325" s="144">
        <f t="shared" si="97"/>
        <v>83.545454545454561</v>
      </c>
      <c r="AE325" s="144">
        <f t="shared" si="98"/>
        <v>74.646354733405872</v>
      </c>
      <c r="AF325" s="149">
        <v>244</v>
      </c>
      <c r="AG325" s="150" t="s">
        <v>344</v>
      </c>
      <c r="AH325" s="149">
        <v>22</v>
      </c>
      <c r="AI325" s="151">
        <v>1</v>
      </c>
      <c r="AJ325" s="152">
        <v>1838</v>
      </c>
      <c r="AK325" s="152">
        <v>1372</v>
      </c>
      <c r="AL325" s="149">
        <v>0.746</v>
      </c>
      <c r="AM325" s="152">
        <v>820</v>
      </c>
      <c r="AN325" s="152">
        <v>516</v>
      </c>
      <c r="AO325" s="152">
        <v>1336</v>
      </c>
      <c r="AP325" s="153">
        <v>0.38600000000000001</v>
      </c>
      <c r="AQ325" s="153">
        <v>0.41899999999999998</v>
      </c>
      <c r="AR325" s="154">
        <v>0.17199999999999999</v>
      </c>
      <c r="AS325" s="154">
        <v>0.124</v>
      </c>
      <c r="AT325" s="155">
        <v>0.1</v>
      </c>
      <c r="AU325" s="154">
        <v>0.371</v>
      </c>
      <c r="AW325" s="196"/>
      <c r="AX325" s="144">
        <f t="shared" si="99"/>
        <v>82.223701731025301</v>
      </c>
      <c r="AY325" s="149">
        <v>244</v>
      </c>
      <c r="AZ325" s="150" t="s">
        <v>558</v>
      </c>
      <c r="BA325" s="149">
        <v>18</v>
      </c>
      <c r="BB325" s="151">
        <v>1</v>
      </c>
      <c r="BC325" s="152">
        <v>1502</v>
      </c>
      <c r="BD325" s="152">
        <v>1235</v>
      </c>
      <c r="BE325" s="149">
        <v>0.82199999999999995</v>
      </c>
      <c r="BF325" s="152">
        <v>617</v>
      </c>
      <c r="BG325" s="152">
        <v>427</v>
      </c>
      <c r="BH325" s="152">
        <v>1044</v>
      </c>
      <c r="BI325" s="153">
        <v>0.40899999999999997</v>
      </c>
      <c r="BJ325" s="153">
        <v>0.47699999999999998</v>
      </c>
      <c r="BK325" s="154">
        <v>0.20100000000000001</v>
      </c>
      <c r="BL325" s="154">
        <v>0.126</v>
      </c>
      <c r="BM325" s="154">
        <v>0.10100000000000001</v>
      </c>
      <c r="BN325" s="154">
        <v>0.376</v>
      </c>
      <c r="DU325" s="4"/>
      <c r="DZ325" s="196"/>
      <c r="EA325" s="196"/>
      <c r="EB325" s="196"/>
      <c r="EC325" s="196"/>
      <c r="ED325" s="196"/>
      <c r="EE325" s="196"/>
    </row>
    <row r="326" spans="30:135" ht="13" x14ac:dyDescent="0.15">
      <c r="AD326" s="144">
        <f t="shared" si="97"/>
        <v>77.27272727272728</v>
      </c>
      <c r="AE326" s="144">
        <f t="shared" si="98"/>
        <v>74.470588235294116</v>
      </c>
      <c r="AF326" s="149">
        <v>245</v>
      </c>
      <c r="AG326" s="150" t="s">
        <v>547</v>
      </c>
      <c r="AH326" s="149">
        <v>22</v>
      </c>
      <c r="AI326" s="151">
        <v>1</v>
      </c>
      <c r="AJ326" s="152">
        <v>1700</v>
      </c>
      <c r="AK326" s="152">
        <v>1266</v>
      </c>
      <c r="AL326" s="149">
        <v>0.745</v>
      </c>
      <c r="AM326" s="152">
        <v>727</v>
      </c>
      <c r="AN326" s="152">
        <v>456</v>
      </c>
      <c r="AO326" s="152">
        <v>1183</v>
      </c>
      <c r="AP326" s="153">
        <v>0.38500000000000001</v>
      </c>
      <c r="AQ326" s="153">
        <v>0.433</v>
      </c>
      <c r="AR326" s="154">
        <v>0.21299999999999999</v>
      </c>
      <c r="AS326" s="154">
        <v>0.108</v>
      </c>
      <c r="AT326" s="154">
        <v>8.4000000000000005E-2</v>
      </c>
      <c r="AU326" s="154">
        <v>0.34899999999999998</v>
      </c>
      <c r="AW326" s="196"/>
      <c r="AX326" s="144">
        <f t="shared" si="99"/>
        <v>82.179341657207715</v>
      </c>
      <c r="AY326" s="149">
        <v>245</v>
      </c>
      <c r="AZ326" s="150" t="s">
        <v>559</v>
      </c>
      <c r="BA326" s="149">
        <v>11</v>
      </c>
      <c r="BB326" s="151">
        <v>1</v>
      </c>
      <c r="BC326" s="152">
        <v>881</v>
      </c>
      <c r="BD326" s="152">
        <v>724</v>
      </c>
      <c r="BE326" s="149">
        <v>0.82199999999999995</v>
      </c>
      <c r="BF326" s="152">
        <v>378</v>
      </c>
      <c r="BG326" s="152">
        <v>275</v>
      </c>
      <c r="BH326" s="152">
        <v>653</v>
      </c>
      <c r="BI326" s="153">
        <v>0.42099999999999999</v>
      </c>
      <c r="BJ326" s="153">
        <v>0.47199999999999998</v>
      </c>
      <c r="BK326" s="154">
        <v>0.183</v>
      </c>
      <c r="BL326" s="154">
        <v>9.6000000000000002E-2</v>
      </c>
      <c r="BM326" s="154">
        <v>7.5999999999999998E-2</v>
      </c>
      <c r="BN326" s="154">
        <v>0.378</v>
      </c>
      <c r="DU326" s="4"/>
      <c r="DZ326" s="196"/>
      <c r="EA326" s="196"/>
      <c r="EB326" s="196"/>
      <c r="EC326" s="196"/>
      <c r="ED326" s="196"/>
      <c r="EE326" s="196"/>
    </row>
    <row r="327" spans="30:135" ht="13" x14ac:dyDescent="0.15">
      <c r="AD327" s="144">
        <f t="shared" si="97"/>
        <v>79.521739130434781</v>
      </c>
      <c r="AE327" s="144">
        <f t="shared" si="98"/>
        <v>74.466921815199555</v>
      </c>
      <c r="AF327" s="149">
        <v>246</v>
      </c>
      <c r="AG327" s="150" t="s">
        <v>477</v>
      </c>
      <c r="AH327" s="149">
        <v>23</v>
      </c>
      <c r="AI327" s="151">
        <v>1</v>
      </c>
      <c r="AJ327" s="152">
        <v>1829</v>
      </c>
      <c r="AK327" s="152">
        <v>1362</v>
      </c>
      <c r="AL327" s="149">
        <v>0.745</v>
      </c>
      <c r="AM327" s="152">
        <v>770</v>
      </c>
      <c r="AN327" s="152">
        <v>503</v>
      </c>
      <c r="AO327" s="152">
        <v>1273</v>
      </c>
      <c r="AP327" s="153">
        <v>0.39500000000000002</v>
      </c>
      <c r="AQ327" s="151">
        <v>0.45</v>
      </c>
      <c r="AR327" s="154">
        <v>0.219</v>
      </c>
      <c r="AS327" s="155">
        <v>0.1</v>
      </c>
      <c r="AT327" s="154">
        <v>7.6999999999999999E-2</v>
      </c>
      <c r="AU327" s="154">
        <v>0.34899999999999998</v>
      </c>
      <c r="AW327" s="196"/>
      <c r="AX327" s="144">
        <f t="shared" si="99"/>
        <v>82.223579718998167</v>
      </c>
      <c r="AY327" s="149">
        <v>246</v>
      </c>
      <c r="AZ327" s="150" t="s">
        <v>322</v>
      </c>
      <c r="BA327" s="149">
        <v>20</v>
      </c>
      <c r="BB327" s="151">
        <v>1</v>
      </c>
      <c r="BC327" s="152">
        <v>1637</v>
      </c>
      <c r="BD327" s="152">
        <v>1346</v>
      </c>
      <c r="BE327" s="149">
        <v>0.82199999999999995</v>
      </c>
      <c r="BF327" s="152">
        <v>656</v>
      </c>
      <c r="BG327" s="152">
        <v>472</v>
      </c>
      <c r="BH327" s="152">
        <v>1128</v>
      </c>
      <c r="BI327" s="153">
        <v>0.41799999999999998</v>
      </c>
      <c r="BJ327" s="151">
        <v>0.47</v>
      </c>
      <c r="BK327" s="154">
        <v>0.20699999999999999</v>
      </c>
      <c r="BL327" s="154">
        <v>0.123</v>
      </c>
      <c r="BM327" s="154">
        <v>9.6000000000000002E-2</v>
      </c>
      <c r="BN327" s="154">
        <v>0.38600000000000001</v>
      </c>
      <c r="DU327" s="4"/>
      <c r="DZ327" s="196"/>
      <c r="EA327" s="196"/>
      <c r="EB327" s="196"/>
      <c r="EC327" s="196"/>
      <c r="ED327" s="196"/>
      <c r="EE327" s="196"/>
    </row>
    <row r="328" spans="30:135" ht="13" x14ac:dyDescent="0.15">
      <c r="AD328" s="144">
        <f t="shared" si="97"/>
        <v>92.64705882352942</v>
      </c>
      <c r="AE328" s="144">
        <f t="shared" si="98"/>
        <v>74.476190476190467</v>
      </c>
      <c r="AF328" s="149">
        <v>247</v>
      </c>
      <c r="AG328" s="150" t="s">
        <v>245</v>
      </c>
      <c r="AH328" s="149">
        <v>17</v>
      </c>
      <c r="AI328" s="151">
        <v>1</v>
      </c>
      <c r="AJ328" s="152">
        <v>1575</v>
      </c>
      <c r="AK328" s="152">
        <v>1173</v>
      </c>
      <c r="AL328" s="149">
        <v>0.745</v>
      </c>
      <c r="AM328" s="152">
        <v>652</v>
      </c>
      <c r="AN328" s="152">
        <v>390</v>
      </c>
      <c r="AO328" s="152">
        <v>1042</v>
      </c>
      <c r="AP328" s="153">
        <v>0.374</v>
      </c>
      <c r="AQ328" s="153">
        <v>0.41499999999999998</v>
      </c>
      <c r="AR328" s="154">
        <v>0.20300000000000001</v>
      </c>
      <c r="AS328" s="154">
        <v>0.159</v>
      </c>
      <c r="AT328" s="154">
        <v>0.11700000000000001</v>
      </c>
      <c r="AU328" s="154">
        <v>0.36299999999999999</v>
      </c>
      <c r="AW328" s="196"/>
      <c r="AX328" s="144">
        <f t="shared" si="99"/>
        <v>82.307147912243451</v>
      </c>
      <c r="AY328" s="149">
        <v>247</v>
      </c>
      <c r="AZ328" s="150" t="s">
        <v>526</v>
      </c>
      <c r="BA328" s="149">
        <v>17</v>
      </c>
      <c r="BB328" s="151">
        <v>1</v>
      </c>
      <c r="BC328" s="152">
        <v>1413</v>
      </c>
      <c r="BD328" s="152">
        <v>1163</v>
      </c>
      <c r="BE328" s="149">
        <v>0.82299999999999995</v>
      </c>
      <c r="BF328" s="152">
        <v>605</v>
      </c>
      <c r="BG328" s="152">
        <v>430</v>
      </c>
      <c r="BH328" s="152">
        <v>1035</v>
      </c>
      <c r="BI328" s="153">
        <v>0.41499999999999998</v>
      </c>
      <c r="BJ328" s="153">
        <v>0.47099999999999997</v>
      </c>
      <c r="BK328" s="155">
        <v>0.18</v>
      </c>
      <c r="BL328" s="154">
        <v>0.106</v>
      </c>
      <c r="BM328" s="155">
        <v>0.08</v>
      </c>
      <c r="BN328" s="154">
        <v>0.38400000000000001</v>
      </c>
      <c r="DU328" s="4"/>
      <c r="DZ328" s="196"/>
      <c r="EA328" s="196"/>
      <c r="EB328" s="196"/>
      <c r="EC328" s="196"/>
      <c r="ED328" s="196"/>
      <c r="EE328" s="196"/>
    </row>
    <row r="329" spans="30:135" ht="13" x14ac:dyDescent="0.15">
      <c r="AD329" s="144">
        <f t="shared" si="97"/>
        <v>86</v>
      </c>
      <c r="AE329" s="144">
        <f t="shared" si="98"/>
        <v>74.547803617571063</v>
      </c>
      <c r="AF329" s="149">
        <v>248</v>
      </c>
      <c r="AG329" s="150" t="s">
        <v>558</v>
      </c>
      <c r="AH329" s="149">
        <v>18</v>
      </c>
      <c r="AI329" s="151">
        <v>1</v>
      </c>
      <c r="AJ329" s="152">
        <v>1548</v>
      </c>
      <c r="AK329" s="152">
        <v>1154</v>
      </c>
      <c r="AL329" s="149">
        <v>0.745</v>
      </c>
      <c r="AM329" s="152">
        <v>639</v>
      </c>
      <c r="AN329" s="152">
        <v>458</v>
      </c>
      <c r="AO329" s="152">
        <v>1097</v>
      </c>
      <c r="AP329" s="153">
        <v>0.41799999999999998</v>
      </c>
      <c r="AQ329" s="153">
        <v>0.44600000000000001</v>
      </c>
      <c r="AR329" s="154">
        <v>0.20899999999999999</v>
      </c>
      <c r="AS329" s="154">
        <v>9.6000000000000002E-2</v>
      </c>
      <c r="AT329" s="154">
        <v>7.5999999999999998E-2</v>
      </c>
      <c r="AU329" s="154">
        <v>0.36399999999999999</v>
      </c>
      <c r="AW329" s="196"/>
      <c r="AX329" s="144">
        <f t="shared" si="99"/>
        <v>82.341891045710696</v>
      </c>
      <c r="AY329" s="149">
        <v>248</v>
      </c>
      <c r="AZ329" s="150" t="s">
        <v>560</v>
      </c>
      <c r="BA329" s="149">
        <v>20</v>
      </c>
      <c r="BB329" s="151">
        <v>1</v>
      </c>
      <c r="BC329" s="152">
        <v>1597</v>
      </c>
      <c r="BD329" s="152">
        <v>1315</v>
      </c>
      <c r="BE329" s="149">
        <v>0.82299999999999995</v>
      </c>
      <c r="BF329" s="152">
        <v>685</v>
      </c>
      <c r="BG329" s="152">
        <v>467</v>
      </c>
      <c r="BH329" s="152">
        <v>1152</v>
      </c>
      <c r="BI329" s="153">
        <v>0.40500000000000003</v>
      </c>
      <c r="BJ329" s="153">
        <v>0.46600000000000003</v>
      </c>
      <c r="BK329" s="154">
        <v>0.183</v>
      </c>
      <c r="BL329" s="154">
        <v>0.115</v>
      </c>
      <c r="BM329" s="154">
        <v>9.2999999999999999E-2</v>
      </c>
      <c r="BN329" s="154">
        <v>0.379</v>
      </c>
      <c r="DU329" s="4"/>
      <c r="DZ329" s="196"/>
      <c r="EA329" s="196"/>
      <c r="EB329" s="196"/>
      <c r="EC329" s="196"/>
      <c r="ED329" s="196"/>
      <c r="EE329" s="196"/>
    </row>
    <row r="330" spans="30:135" ht="13" x14ac:dyDescent="0.15">
      <c r="AD330" s="144">
        <f t="shared" si="97"/>
        <v>84.235294117647058</v>
      </c>
      <c r="AE330" s="144">
        <f t="shared" si="98"/>
        <v>74.162011173184368</v>
      </c>
      <c r="AF330" s="149">
        <v>249</v>
      </c>
      <c r="AG330" s="150" t="s">
        <v>352</v>
      </c>
      <c r="AH330" s="149">
        <v>17</v>
      </c>
      <c r="AI330" s="151">
        <v>1</v>
      </c>
      <c r="AJ330" s="152">
        <v>1432</v>
      </c>
      <c r="AK330" s="152">
        <v>1062</v>
      </c>
      <c r="AL330" s="149">
        <v>0.74199999999999999</v>
      </c>
      <c r="AM330" s="152">
        <v>594</v>
      </c>
      <c r="AN330" s="152">
        <v>378</v>
      </c>
      <c r="AO330" s="152">
        <v>972</v>
      </c>
      <c r="AP330" s="153">
        <v>0.38900000000000001</v>
      </c>
      <c r="AQ330" s="153">
        <v>0.432</v>
      </c>
      <c r="AR330" s="154">
        <v>0.214</v>
      </c>
      <c r="AS330" s="154">
        <v>0.13100000000000001</v>
      </c>
      <c r="AT330" s="154">
        <v>9.8000000000000004E-2</v>
      </c>
      <c r="AU330" s="154">
        <v>0.35599999999999998</v>
      </c>
      <c r="AW330" s="196"/>
      <c r="AX330" s="144">
        <f t="shared" si="99"/>
        <v>82.342121397915392</v>
      </c>
      <c r="AY330" s="149">
        <v>249</v>
      </c>
      <c r="AZ330" s="150" t="s">
        <v>544</v>
      </c>
      <c r="BA330" s="149">
        <v>21</v>
      </c>
      <c r="BB330" s="151">
        <v>1</v>
      </c>
      <c r="BC330" s="152">
        <v>1631</v>
      </c>
      <c r="BD330" s="152">
        <v>1343</v>
      </c>
      <c r="BE330" s="149">
        <v>0.82299999999999995</v>
      </c>
      <c r="BF330" s="152">
        <v>680</v>
      </c>
      <c r="BG330" s="152">
        <v>453</v>
      </c>
      <c r="BH330" s="152">
        <v>1133</v>
      </c>
      <c r="BI330" s="151">
        <v>0.4</v>
      </c>
      <c r="BJ330" s="153">
        <v>0.47499999999999998</v>
      </c>
      <c r="BK330" s="155">
        <v>0.2</v>
      </c>
      <c r="BL330" s="154">
        <v>0.124</v>
      </c>
      <c r="BM330" s="154">
        <v>8.7999999999999995E-2</v>
      </c>
      <c r="BN330" s="155">
        <v>0.37</v>
      </c>
      <c r="DU330" s="4"/>
      <c r="DZ330" s="196"/>
      <c r="EA330" s="196"/>
      <c r="EB330" s="196"/>
      <c r="EC330" s="196"/>
      <c r="ED330" s="196"/>
      <c r="EE330" s="196"/>
    </row>
    <row r="331" spans="30:135" ht="13" x14ac:dyDescent="0.15">
      <c r="AD331" s="144">
        <f t="shared" si="97"/>
        <v>89.095238095238102</v>
      </c>
      <c r="AE331" s="144">
        <f t="shared" si="98"/>
        <v>74.238375200427569</v>
      </c>
      <c r="AF331" s="149">
        <v>250</v>
      </c>
      <c r="AG331" s="150" t="s">
        <v>561</v>
      </c>
      <c r="AH331" s="149">
        <v>21</v>
      </c>
      <c r="AI331" s="151">
        <v>1</v>
      </c>
      <c r="AJ331" s="152">
        <v>1871</v>
      </c>
      <c r="AK331" s="152">
        <v>1389</v>
      </c>
      <c r="AL331" s="149">
        <v>0.74199999999999999</v>
      </c>
      <c r="AM331" s="152">
        <v>868</v>
      </c>
      <c r="AN331" s="152">
        <v>490</v>
      </c>
      <c r="AO331" s="152">
        <v>1358</v>
      </c>
      <c r="AP331" s="153">
        <v>0.36099999999999999</v>
      </c>
      <c r="AQ331" s="153">
        <v>0.40600000000000003</v>
      </c>
      <c r="AR331" s="154">
        <v>0.17199999999999999</v>
      </c>
      <c r="AS331" s="154">
        <v>0.122</v>
      </c>
      <c r="AT331" s="154">
        <v>9.6000000000000002E-2</v>
      </c>
      <c r="AU331" s="154">
        <v>0.35299999999999998</v>
      </c>
      <c r="AW331" s="196"/>
      <c r="AX331" s="144">
        <f t="shared" si="99"/>
        <v>82.349785407725321</v>
      </c>
      <c r="AY331" s="149">
        <v>250</v>
      </c>
      <c r="AZ331" s="150" t="s">
        <v>453</v>
      </c>
      <c r="BA331" s="149">
        <v>21</v>
      </c>
      <c r="BB331" s="151">
        <v>1</v>
      </c>
      <c r="BC331" s="152">
        <v>1864</v>
      </c>
      <c r="BD331" s="152">
        <v>1535</v>
      </c>
      <c r="BE331" s="149">
        <v>0.82299999999999995</v>
      </c>
      <c r="BF331" s="152">
        <v>803</v>
      </c>
      <c r="BG331" s="152">
        <v>558</v>
      </c>
      <c r="BH331" s="152">
        <v>1361</v>
      </c>
      <c r="BI331" s="151">
        <v>0.41</v>
      </c>
      <c r="BJ331" s="153">
        <v>0.46100000000000002</v>
      </c>
      <c r="BK331" s="154">
        <v>0.17299999999999999</v>
      </c>
      <c r="BL331" s="154">
        <v>0.121</v>
      </c>
      <c r="BM331" s="154">
        <v>9.0999999999999998E-2</v>
      </c>
      <c r="BN331" s="154">
        <v>0.38600000000000001</v>
      </c>
      <c r="DU331" s="4"/>
      <c r="DZ331" s="196"/>
      <c r="EA331" s="196"/>
      <c r="EB331" s="196"/>
      <c r="EC331" s="196"/>
      <c r="ED331" s="196"/>
      <c r="EE331" s="196"/>
    </row>
    <row r="332" spans="30:135" ht="13" x14ac:dyDescent="0.15">
      <c r="AD332" s="144">
        <f t="shared" si="97"/>
        <v>81.666666666666657</v>
      </c>
      <c r="AE332" s="144">
        <f t="shared" si="98"/>
        <v>74.217687074829925</v>
      </c>
      <c r="AF332" s="149">
        <v>251</v>
      </c>
      <c r="AG332" s="150" t="s">
        <v>523</v>
      </c>
      <c r="AH332" s="149">
        <v>18</v>
      </c>
      <c r="AI332" s="151">
        <v>1</v>
      </c>
      <c r="AJ332" s="152">
        <v>1470</v>
      </c>
      <c r="AK332" s="152">
        <v>1091</v>
      </c>
      <c r="AL332" s="149">
        <v>0.74199999999999999</v>
      </c>
      <c r="AM332" s="152">
        <v>654</v>
      </c>
      <c r="AN332" s="152">
        <v>384</v>
      </c>
      <c r="AO332" s="152">
        <v>1038</v>
      </c>
      <c r="AP332" s="151">
        <v>0.37</v>
      </c>
      <c r="AQ332" s="153">
        <v>0.41499999999999998</v>
      </c>
      <c r="AR332" s="154">
        <v>0.19700000000000001</v>
      </c>
      <c r="AS332" s="154">
        <v>0.114</v>
      </c>
      <c r="AT332" s="154">
        <v>7.8E-2</v>
      </c>
      <c r="AU332" s="154">
        <v>0.35199999999999998</v>
      </c>
      <c r="AW332" s="196"/>
      <c r="AX332" s="144">
        <f t="shared" si="99"/>
        <v>82.434782608695656</v>
      </c>
      <c r="AY332" s="149">
        <v>251</v>
      </c>
      <c r="AZ332" s="150" t="s">
        <v>527</v>
      </c>
      <c r="BA332" s="149">
        <v>14</v>
      </c>
      <c r="BB332" s="151">
        <v>1</v>
      </c>
      <c r="BC332" s="152">
        <v>1150</v>
      </c>
      <c r="BD332" s="152">
        <v>948</v>
      </c>
      <c r="BE332" s="149">
        <v>0.82399999999999995</v>
      </c>
      <c r="BF332" s="152">
        <v>472</v>
      </c>
      <c r="BG332" s="152">
        <v>361</v>
      </c>
      <c r="BH332" s="152">
        <v>833</v>
      </c>
      <c r="BI332" s="153">
        <v>0.433</v>
      </c>
      <c r="BJ332" s="153">
        <v>0.495</v>
      </c>
      <c r="BK332" s="154">
        <v>0.20799999999999999</v>
      </c>
      <c r="BL332" s="154">
        <v>8.6999999999999994E-2</v>
      </c>
      <c r="BM332" s="154">
        <v>6.5000000000000002E-2</v>
      </c>
      <c r="BN332" s="154">
        <v>0.374</v>
      </c>
      <c r="DU332" s="4"/>
      <c r="DZ332" s="196"/>
      <c r="EA332" s="196"/>
      <c r="EB332" s="196"/>
      <c r="EC332" s="196"/>
      <c r="ED332" s="196"/>
      <c r="EE332" s="196"/>
    </row>
    <row r="333" spans="30:135" ht="13" x14ac:dyDescent="0.15">
      <c r="AD333" s="144">
        <f t="shared" si="97"/>
        <v>79.882352941176464</v>
      </c>
      <c r="AE333" s="144">
        <f t="shared" si="98"/>
        <v>74.153166421207658</v>
      </c>
      <c r="AF333" s="149">
        <v>252</v>
      </c>
      <c r="AG333" s="150" t="s">
        <v>307</v>
      </c>
      <c r="AH333" s="149">
        <v>17</v>
      </c>
      <c r="AI333" s="151">
        <v>1</v>
      </c>
      <c r="AJ333" s="152">
        <v>1358</v>
      </c>
      <c r="AK333" s="152">
        <v>1007</v>
      </c>
      <c r="AL333" s="149">
        <v>0.74199999999999999</v>
      </c>
      <c r="AM333" s="152">
        <v>569</v>
      </c>
      <c r="AN333" s="152">
        <v>388</v>
      </c>
      <c r="AO333" s="152">
        <v>957</v>
      </c>
      <c r="AP333" s="153">
        <v>0.40500000000000003</v>
      </c>
      <c r="AQ333" s="153">
        <v>0.441</v>
      </c>
      <c r="AR333" s="154">
        <v>0.21299999999999999</v>
      </c>
      <c r="AS333" s="154">
        <v>9.5000000000000001E-2</v>
      </c>
      <c r="AT333" s="154">
        <v>6.6000000000000003E-2</v>
      </c>
      <c r="AU333" s="154">
        <v>0.35799999999999998</v>
      </c>
      <c r="AW333" s="196"/>
      <c r="AX333" s="144">
        <f t="shared" si="99"/>
        <v>82.403651115618658</v>
      </c>
      <c r="AY333" s="149">
        <v>252</v>
      </c>
      <c r="AZ333" s="150" t="s">
        <v>351</v>
      </c>
      <c r="BA333" s="149">
        <v>22</v>
      </c>
      <c r="BB333" s="151">
        <v>1</v>
      </c>
      <c r="BC333" s="152">
        <v>1972</v>
      </c>
      <c r="BD333" s="152">
        <v>1625</v>
      </c>
      <c r="BE333" s="149">
        <v>0.82399999999999995</v>
      </c>
      <c r="BF333" s="152">
        <v>929</v>
      </c>
      <c r="BG333" s="152">
        <v>603</v>
      </c>
      <c r="BH333" s="152">
        <v>1532</v>
      </c>
      <c r="BI333" s="153">
        <v>0.39400000000000002</v>
      </c>
      <c r="BJ333" s="153">
        <v>0.45800000000000002</v>
      </c>
      <c r="BK333" s="154">
        <v>0.152</v>
      </c>
      <c r="BL333" s="155">
        <v>0.09</v>
      </c>
      <c r="BM333" s="154">
        <v>7.4999999999999997E-2</v>
      </c>
      <c r="BN333" s="154">
        <v>0.36799999999999999</v>
      </c>
      <c r="DU333" s="4"/>
      <c r="DZ333" s="196"/>
      <c r="EA333" s="196"/>
      <c r="EB333" s="196"/>
      <c r="EC333" s="196"/>
      <c r="ED333" s="196"/>
      <c r="EE333" s="196"/>
    </row>
    <row r="334" spans="30:135" ht="13" x14ac:dyDescent="0.15">
      <c r="AD334" s="144">
        <f t="shared" si="97"/>
        <v>76.782608695652172</v>
      </c>
      <c r="AE334" s="144">
        <f t="shared" si="98"/>
        <v>74.009060022650047</v>
      </c>
      <c r="AF334" s="149">
        <v>253</v>
      </c>
      <c r="AG334" s="150" t="s">
        <v>384</v>
      </c>
      <c r="AH334" s="149">
        <v>23</v>
      </c>
      <c r="AI334" s="151">
        <v>1</v>
      </c>
      <c r="AJ334" s="152">
        <v>1766</v>
      </c>
      <c r="AK334" s="152">
        <v>1307</v>
      </c>
      <c r="AL334" s="149">
        <v>0.74</v>
      </c>
      <c r="AM334" s="152">
        <v>762</v>
      </c>
      <c r="AN334" s="152">
        <v>477</v>
      </c>
      <c r="AO334" s="152">
        <v>1239</v>
      </c>
      <c r="AP334" s="153">
        <v>0.38500000000000001</v>
      </c>
      <c r="AQ334" s="153">
        <v>0.41599999999999998</v>
      </c>
      <c r="AR334" s="154">
        <v>0.19800000000000001</v>
      </c>
      <c r="AS334" s="154">
        <v>0.115</v>
      </c>
      <c r="AT334" s="154">
        <v>9.6000000000000002E-2</v>
      </c>
      <c r="AU334" s="154">
        <v>0.36199999999999999</v>
      </c>
      <c r="AW334" s="196"/>
      <c r="AX334" s="144">
        <f t="shared" si="99"/>
        <v>82.362373062533408</v>
      </c>
      <c r="AY334" s="149">
        <v>253</v>
      </c>
      <c r="AZ334" s="150" t="s">
        <v>402</v>
      </c>
      <c r="BA334" s="149">
        <v>22</v>
      </c>
      <c r="BB334" s="151">
        <v>1</v>
      </c>
      <c r="BC334" s="152">
        <v>1871</v>
      </c>
      <c r="BD334" s="152">
        <v>1541</v>
      </c>
      <c r="BE334" s="149">
        <v>0.82399999999999995</v>
      </c>
      <c r="BF334" s="152">
        <v>821</v>
      </c>
      <c r="BG334" s="152">
        <v>596</v>
      </c>
      <c r="BH334" s="152">
        <v>1417</v>
      </c>
      <c r="BI334" s="153">
        <v>0.42099999999999999</v>
      </c>
      <c r="BJ334" s="153">
        <v>0.45800000000000002</v>
      </c>
      <c r="BK334" s="155">
        <v>0.16</v>
      </c>
      <c r="BL334" s="154">
        <v>0.10100000000000001</v>
      </c>
      <c r="BM334" s="154">
        <v>8.4000000000000005E-2</v>
      </c>
      <c r="BN334" s="154">
        <v>0.39300000000000002</v>
      </c>
      <c r="DU334" s="4"/>
      <c r="DZ334" s="196"/>
      <c r="EA334" s="196"/>
      <c r="EB334" s="196"/>
      <c r="EC334" s="196"/>
      <c r="ED334" s="196"/>
      <c r="EE334" s="196"/>
    </row>
    <row r="335" spans="30:135" ht="13" x14ac:dyDescent="0.15">
      <c r="AD335" s="144">
        <f t="shared" si="97"/>
        <v>83.913043478260875</v>
      </c>
      <c r="AE335" s="144">
        <f t="shared" si="98"/>
        <v>74.041450777202073</v>
      </c>
      <c r="AF335" s="149">
        <v>254</v>
      </c>
      <c r="AG335" s="150" t="s">
        <v>457</v>
      </c>
      <c r="AH335" s="149">
        <v>23</v>
      </c>
      <c r="AI335" s="151">
        <v>1</v>
      </c>
      <c r="AJ335" s="152">
        <v>1930</v>
      </c>
      <c r="AK335" s="152">
        <v>1429</v>
      </c>
      <c r="AL335" s="149">
        <v>0.74</v>
      </c>
      <c r="AM335" s="152">
        <v>764</v>
      </c>
      <c r="AN335" s="152">
        <v>501</v>
      </c>
      <c r="AO335" s="152">
        <v>1265</v>
      </c>
      <c r="AP335" s="153">
        <v>0.39600000000000002</v>
      </c>
      <c r="AQ335" s="153">
        <v>0.43099999999999999</v>
      </c>
      <c r="AR335" s="155">
        <v>0.23</v>
      </c>
      <c r="AS335" s="154">
        <v>0.13500000000000001</v>
      </c>
      <c r="AT335" s="154">
        <v>0.106</v>
      </c>
      <c r="AU335" s="154">
        <v>0.36399999999999999</v>
      </c>
      <c r="AW335" s="196"/>
      <c r="AX335" s="144">
        <f t="shared" si="99"/>
        <v>82.452193475815534</v>
      </c>
      <c r="AY335" s="149">
        <v>254</v>
      </c>
      <c r="AZ335" s="150" t="s">
        <v>562</v>
      </c>
      <c r="BA335" s="149">
        <v>22</v>
      </c>
      <c r="BB335" s="151">
        <v>1</v>
      </c>
      <c r="BC335" s="152">
        <v>1778</v>
      </c>
      <c r="BD335" s="152">
        <v>1466</v>
      </c>
      <c r="BE335" s="149">
        <v>0.82499999999999996</v>
      </c>
      <c r="BF335" s="152">
        <v>810</v>
      </c>
      <c r="BG335" s="152">
        <v>550</v>
      </c>
      <c r="BH335" s="152">
        <v>1360</v>
      </c>
      <c r="BI335" s="153">
        <v>0.40400000000000003</v>
      </c>
      <c r="BJ335" s="153">
        <v>0.45800000000000002</v>
      </c>
      <c r="BK335" s="154">
        <v>0.155</v>
      </c>
      <c r="BL335" s="154">
        <v>9.4E-2</v>
      </c>
      <c r="BM335" s="155">
        <v>7.0000000000000007E-2</v>
      </c>
      <c r="BN335" s="155">
        <v>0.38</v>
      </c>
      <c r="DU335" s="4"/>
      <c r="DZ335" s="196"/>
      <c r="EA335" s="196"/>
      <c r="EB335" s="196"/>
      <c r="EC335" s="196"/>
      <c r="ED335" s="196"/>
      <c r="EE335" s="196"/>
    </row>
    <row r="336" spans="30:135" ht="13" x14ac:dyDescent="0.15">
      <c r="AD336" s="144">
        <f t="shared" si="97"/>
        <v>79.5</v>
      </c>
      <c r="AE336" s="144">
        <f t="shared" si="98"/>
        <v>73.944294699011678</v>
      </c>
      <c r="AF336" s="149">
        <v>255</v>
      </c>
      <c r="AG336" s="150" t="s">
        <v>508</v>
      </c>
      <c r="AH336" s="149">
        <v>14</v>
      </c>
      <c r="AI336" s="151">
        <v>1</v>
      </c>
      <c r="AJ336" s="152">
        <v>1113</v>
      </c>
      <c r="AK336" s="152">
        <v>823</v>
      </c>
      <c r="AL336" s="149">
        <v>0.73899999999999999</v>
      </c>
      <c r="AM336" s="152">
        <v>494</v>
      </c>
      <c r="AN336" s="152">
        <v>290</v>
      </c>
      <c r="AO336" s="152">
        <v>784</v>
      </c>
      <c r="AP336" s="151">
        <v>0.37</v>
      </c>
      <c r="AQ336" s="151">
        <v>0.42</v>
      </c>
      <c r="AR336" s="154">
        <v>0.192</v>
      </c>
      <c r="AS336" s="154">
        <v>0.126</v>
      </c>
      <c r="AT336" s="154">
        <v>9.4E-2</v>
      </c>
      <c r="AU336" s="154">
        <v>0.35499999999999998</v>
      </c>
      <c r="AW336" s="196"/>
      <c r="AX336" s="144">
        <f t="shared" si="99"/>
        <v>82.511467889908246</v>
      </c>
      <c r="AY336" s="149">
        <v>255</v>
      </c>
      <c r="AZ336" s="150" t="s">
        <v>329</v>
      </c>
      <c r="BA336" s="149">
        <v>20</v>
      </c>
      <c r="BB336" s="151">
        <v>1</v>
      </c>
      <c r="BC336" s="152">
        <v>1744</v>
      </c>
      <c r="BD336" s="152">
        <v>1439</v>
      </c>
      <c r="BE336" s="149">
        <v>0.82499999999999996</v>
      </c>
      <c r="BF336" s="152">
        <v>682</v>
      </c>
      <c r="BG336" s="152">
        <v>520</v>
      </c>
      <c r="BH336" s="152">
        <v>1202</v>
      </c>
      <c r="BI336" s="153">
        <v>0.433</v>
      </c>
      <c r="BJ336" s="153">
        <v>0.499</v>
      </c>
      <c r="BK336" s="154">
        <v>0.22800000000000001</v>
      </c>
      <c r="BL336" s="155">
        <v>0.1</v>
      </c>
      <c r="BM336" s="154">
        <v>7.0999999999999994E-2</v>
      </c>
      <c r="BN336" s="154">
        <v>0.377</v>
      </c>
      <c r="DU336" s="4"/>
      <c r="DZ336" s="196"/>
      <c r="EA336" s="196"/>
      <c r="EB336" s="196"/>
      <c r="EC336" s="196"/>
      <c r="ED336" s="196"/>
      <c r="EE336" s="196"/>
    </row>
    <row r="337" spans="30:135" ht="13" x14ac:dyDescent="0.15">
      <c r="AD337" s="144">
        <f t="shared" ref="AD337:AD424" si="102">40*(AJ337/(AH337*40))</f>
        <v>83.055555555555557</v>
      </c>
      <c r="AE337" s="144">
        <f t="shared" ref="AE337:AE424" si="103">100*(AK337/AJ337)</f>
        <v>73.779264214046819</v>
      </c>
      <c r="AF337" s="149">
        <v>256</v>
      </c>
      <c r="AG337" s="150" t="s">
        <v>509</v>
      </c>
      <c r="AH337" s="149">
        <v>18</v>
      </c>
      <c r="AI337" s="151">
        <v>1</v>
      </c>
      <c r="AJ337" s="152">
        <v>1495</v>
      </c>
      <c r="AK337" s="152">
        <v>1103</v>
      </c>
      <c r="AL337" s="149">
        <v>0.73799999999999999</v>
      </c>
      <c r="AM337" s="152">
        <v>697</v>
      </c>
      <c r="AN337" s="152">
        <v>390</v>
      </c>
      <c r="AO337" s="152">
        <v>1087</v>
      </c>
      <c r="AP337" s="153">
        <v>0.35899999999999999</v>
      </c>
      <c r="AQ337" s="153">
        <v>0.41399999999999998</v>
      </c>
      <c r="AR337" s="154">
        <v>0.191</v>
      </c>
      <c r="AS337" s="154">
        <v>9.7000000000000003E-2</v>
      </c>
      <c r="AT337" s="154">
        <v>7.3999999999999996E-2</v>
      </c>
      <c r="AU337" s="154">
        <v>0.33900000000000002</v>
      </c>
      <c r="AW337" s="196"/>
      <c r="AX337" s="144">
        <f t="shared" ref="AX337:AX424" si="104">100*(BD337/BC337)</f>
        <v>82.643607164916617</v>
      </c>
      <c r="AY337" s="149">
        <v>256</v>
      </c>
      <c r="AZ337" s="150" t="s">
        <v>382</v>
      </c>
      <c r="BA337" s="149">
        <v>19</v>
      </c>
      <c r="BB337" s="151">
        <v>1</v>
      </c>
      <c r="BC337" s="152">
        <v>1619</v>
      </c>
      <c r="BD337" s="152">
        <v>1338</v>
      </c>
      <c r="BE337" s="149">
        <v>0.82599999999999996</v>
      </c>
      <c r="BF337" s="152">
        <v>716</v>
      </c>
      <c r="BG337" s="152">
        <v>500</v>
      </c>
      <c r="BH337" s="152">
        <v>1216</v>
      </c>
      <c r="BI337" s="153">
        <v>0.41099999999999998</v>
      </c>
      <c r="BJ337" s="153">
        <v>0.47699999999999998</v>
      </c>
      <c r="BK337" s="154">
        <v>0.18099999999999999</v>
      </c>
      <c r="BL337" s="154">
        <v>9.2999999999999999E-2</v>
      </c>
      <c r="BM337" s="154">
        <v>7.4999999999999997E-2</v>
      </c>
      <c r="BN337" s="154">
        <v>0.36699999999999999</v>
      </c>
      <c r="DU337" s="4"/>
      <c r="DZ337" s="196"/>
      <c r="EA337" s="196"/>
      <c r="EB337" s="196"/>
      <c r="EC337" s="196"/>
      <c r="ED337" s="196"/>
      <c r="EE337" s="196"/>
    </row>
    <row r="338" spans="30:135" ht="13" x14ac:dyDescent="0.15">
      <c r="AD338" s="144">
        <f t="shared" si="102"/>
        <v>80.916666666666671</v>
      </c>
      <c r="AE338" s="144">
        <f t="shared" si="103"/>
        <v>73.635427394438722</v>
      </c>
      <c r="AF338" s="149">
        <v>257</v>
      </c>
      <c r="AG338" s="150" t="s">
        <v>481</v>
      </c>
      <c r="AH338" s="149">
        <v>24</v>
      </c>
      <c r="AI338" s="151">
        <v>1</v>
      </c>
      <c r="AJ338" s="152">
        <v>1942</v>
      </c>
      <c r="AK338" s="152">
        <v>1430</v>
      </c>
      <c r="AL338" s="149">
        <v>0.73599999999999999</v>
      </c>
      <c r="AM338" s="152">
        <v>899</v>
      </c>
      <c r="AN338" s="152">
        <v>511</v>
      </c>
      <c r="AO338" s="152">
        <v>1410</v>
      </c>
      <c r="AP338" s="153">
        <v>0.36199999999999999</v>
      </c>
      <c r="AQ338" s="153">
        <v>0.41099999999999998</v>
      </c>
      <c r="AR338" s="155">
        <v>0.18</v>
      </c>
      <c r="AS338" s="154">
        <v>0.109</v>
      </c>
      <c r="AT338" s="154">
        <v>8.3000000000000004E-2</v>
      </c>
      <c r="AU338" s="154">
        <v>0.34699999999999998</v>
      </c>
      <c r="AW338" s="196"/>
      <c r="AX338" s="144">
        <f t="shared" si="104"/>
        <v>82.604055496264678</v>
      </c>
      <c r="AY338" s="149">
        <v>257</v>
      </c>
      <c r="AZ338" s="150" t="s">
        <v>376</v>
      </c>
      <c r="BA338" s="149">
        <v>22</v>
      </c>
      <c r="BB338" s="151">
        <v>1</v>
      </c>
      <c r="BC338" s="152">
        <v>1874</v>
      </c>
      <c r="BD338" s="152">
        <v>1548</v>
      </c>
      <c r="BE338" s="149">
        <v>0.82599999999999996</v>
      </c>
      <c r="BF338" s="152">
        <v>919</v>
      </c>
      <c r="BG338" s="152">
        <v>569</v>
      </c>
      <c r="BH338" s="152">
        <v>1488</v>
      </c>
      <c r="BI338" s="153">
        <v>0.38200000000000001</v>
      </c>
      <c r="BJ338" s="153">
        <v>0.436</v>
      </c>
      <c r="BK338" s="154">
        <v>0.115</v>
      </c>
      <c r="BL338" s="154">
        <v>0.107</v>
      </c>
      <c r="BM338" s="154">
        <v>8.2000000000000003E-2</v>
      </c>
      <c r="BN338" s="154">
        <v>0.38200000000000001</v>
      </c>
      <c r="DU338" s="4"/>
      <c r="DZ338" s="196"/>
      <c r="EA338" s="196"/>
      <c r="EB338" s="196"/>
      <c r="EC338" s="196"/>
      <c r="ED338" s="196"/>
      <c r="EE338" s="196"/>
    </row>
    <row r="339" spans="30:135" ht="13" x14ac:dyDescent="0.15">
      <c r="AD339" s="144">
        <f t="shared" si="102"/>
        <v>76.5</v>
      </c>
      <c r="AE339" s="144">
        <f t="shared" si="103"/>
        <v>73.611111111111114</v>
      </c>
      <c r="AF339" s="149">
        <v>258</v>
      </c>
      <c r="AG339" s="150" t="s">
        <v>563</v>
      </c>
      <c r="AH339" s="149">
        <v>16</v>
      </c>
      <c r="AI339" s="151">
        <v>1</v>
      </c>
      <c r="AJ339" s="152">
        <v>1224</v>
      </c>
      <c r="AK339" s="152">
        <v>901</v>
      </c>
      <c r="AL339" s="149">
        <v>0.73599999999999999</v>
      </c>
      <c r="AM339" s="152">
        <v>592</v>
      </c>
      <c r="AN339" s="152">
        <v>347</v>
      </c>
      <c r="AO339" s="152">
        <v>939</v>
      </c>
      <c r="AP339" s="151">
        <v>0.37</v>
      </c>
      <c r="AQ339" s="153">
        <v>0.41899999999999998</v>
      </c>
      <c r="AR339" s="154">
        <v>0.17199999999999999</v>
      </c>
      <c r="AS339" s="154">
        <v>7.3999999999999996E-2</v>
      </c>
      <c r="AT339" s="155">
        <v>0.06</v>
      </c>
      <c r="AU339" s="154">
        <v>0.33700000000000002</v>
      </c>
      <c r="AW339" s="196"/>
      <c r="AX339" s="144">
        <f t="shared" si="104"/>
        <v>82.628205128205124</v>
      </c>
      <c r="AY339" s="149">
        <v>258</v>
      </c>
      <c r="AZ339" s="150" t="s">
        <v>257</v>
      </c>
      <c r="BA339" s="149">
        <v>19</v>
      </c>
      <c r="BB339" s="151">
        <v>1</v>
      </c>
      <c r="BC339" s="152">
        <v>1560</v>
      </c>
      <c r="BD339" s="152">
        <v>1289</v>
      </c>
      <c r="BE339" s="149">
        <v>0.82599999999999996</v>
      </c>
      <c r="BF339" s="152">
        <v>707</v>
      </c>
      <c r="BG339" s="152">
        <v>458</v>
      </c>
      <c r="BH339" s="152">
        <v>1165</v>
      </c>
      <c r="BI339" s="153">
        <v>0.39300000000000002</v>
      </c>
      <c r="BJ339" s="153">
        <v>0.44600000000000001</v>
      </c>
      <c r="BK339" s="154">
        <v>0.151</v>
      </c>
      <c r="BL339" s="154">
        <v>0.125</v>
      </c>
      <c r="BM339" s="154">
        <v>9.6000000000000002E-2</v>
      </c>
      <c r="BN339" s="154">
        <v>0.38100000000000001</v>
      </c>
      <c r="DU339" s="4"/>
      <c r="DZ339" s="196"/>
      <c r="EA339" s="196"/>
      <c r="EB339" s="196"/>
      <c r="EC339" s="196"/>
      <c r="ED339" s="196"/>
      <c r="EE339" s="196"/>
    </row>
    <row r="340" spans="30:135" ht="13" x14ac:dyDescent="0.15">
      <c r="AD340" s="144">
        <f t="shared" si="102"/>
        <v>86.357142857142861</v>
      </c>
      <c r="AE340" s="144">
        <f t="shared" si="103"/>
        <v>73.531844499586427</v>
      </c>
      <c r="AF340" s="149">
        <v>259</v>
      </c>
      <c r="AG340" s="150" t="s">
        <v>258</v>
      </c>
      <c r="AH340" s="149">
        <v>14</v>
      </c>
      <c r="AI340" s="151">
        <v>1</v>
      </c>
      <c r="AJ340" s="152">
        <v>1209</v>
      </c>
      <c r="AK340" s="152">
        <v>889</v>
      </c>
      <c r="AL340" s="149">
        <v>0.73499999999999999</v>
      </c>
      <c r="AM340" s="152">
        <v>531</v>
      </c>
      <c r="AN340" s="152">
        <v>302</v>
      </c>
      <c r="AO340" s="152">
        <v>833</v>
      </c>
      <c r="AP340" s="153">
        <v>0.36299999999999999</v>
      </c>
      <c r="AQ340" s="153">
        <v>0.39700000000000002</v>
      </c>
      <c r="AR340" s="154">
        <v>0.19500000000000001</v>
      </c>
      <c r="AS340" s="154">
        <v>0.13400000000000001</v>
      </c>
      <c r="AT340" s="154">
        <v>0.112</v>
      </c>
      <c r="AU340" s="154">
        <v>0.35599999999999998</v>
      </c>
      <c r="AW340" s="196"/>
      <c r="AX340" s="144">
        <f t="shared" si="104"/>
        <v>82.784090909090907</v>
      </c>
      <c r="AY340" s="149">
        <v>259</v>
      </c>
      <c r="AZ340" s="150" t="s">
        <v>564</v>
      </c>
      <c r="BA340" s="149">
        <v>23</v>
      </c>
      <c r="BB340" s="151">
        <v>1</v>
      </c>
      <c r="BC340" s="152">
        <v>1760</v>
      </c>
      <c r="BD340" s="152">
        <v>1457</v>
      </c>
      <c r="BE340" s="149">
        <v>0.82799999999999996</v>
      </c>
      <c r="BF340" s="152">
        <v>725</v>
      </c>
      <c r="BG340" s="152">
        <v>512</v>
      </c>
      <c r="BH340" s="152">
        <v>1237</v>
      </c>
      <c r="BI340" s="153">
        <v>0.41399999999999998</v>
      </c>
      <c r="BJ340" s="153">
        <v>0.47199999999999998</v>
      </c>
      <c r="BK340" s="155">
        <v>0.19</v>
      </c>
      <c r="BL340" s="154">
        <v>0.13100000000000001</v>
      </c>
      <c r="BM340" s="154">
        <v>0.10100000000000001</v>
      </c>
      <c r="BN340" s="154">
        <v>0.38800000000000001</v>
      </c>
      <c r="DU340" s="4"/>
      <c r="DZ340" s="196"/>
      <c r="EA340" s="196"/>
      <c r="EB340" s="196"/>
      <c r="EC340" s="196"/>
      <c r="ED340" s="196"/>
      <c r="EE340" s="196"/>
    </row>
    <row r="341" spans="30:135" ht="13" x14ac:dyDescent="0.15">
      <c r="AD341" s="144">
        <f t="shared" si="102"/>
        <v>83.857142857142861</v>
      </c>
      <c r="AE341" s="144">
        <f t="shared" si="103"/>
        <v>73.537762634866553</v>
      </c>
      <c r="AF341" s="149">
        <v>260</v>
      </c>
      <c r="AG341" s="150" t="s">
        <v>396</v>
      </c>
      <c r="AH341" s="149">
        <v>21</v>
      </c>
      <c r="AI341" s="151">
        <v>1</v>
      </c>
      <c r="AJ341" s="152">
        <v>1761</v>
      </c>
      <c r="AK341" s="152">
        <v>1295</v>
      </c>
      <c r="AL341" s="149">
        <v>0.73499999999999999</v>
      </c>
      <c r="AM341" s="152">
        <v>799</v>
      </c>
      <c r="AN341" s="152">
        <v>475</v>
      </c>
      <c r="AO341" s="152">
        <v>1274</v>
      </c>
      <c r="AP341" s="153">
        <v>0.373</v>
      </c>
      <c r="AQ341" s="153">
        <v>0.41499999999999998</v>
      </c>
      <c r="AR341" s="154">
        <v>0.186</v>
      </c>
      <c r="AS341" s="154">
        <v>0.108</v>
      </c>
      <c r="AT341" s="154">
        <v>8.1000000000000003E-2</v>
      </c>
      <c r="AU341" s="154">
        <v>0.34799999999999998</v>
      </c>
      <c r="AW341" s="196"/>
      <c r="AX341" s="144">
        <f t="shared" si="104"/>
        <v>82.829808660624366</v>
      </c>
      <c r="AY341" s="149">
        <v>260</v>
      </c>
      <c r="AZ341" s="150" t="s">
        <v>405</v>
      </c>
      <c r="BA341" s="149">
        <v>24</v>
      </c>
      <c r="BB341" s="151">
        <v>1</v>
      </c>
      <c r="BC341" s="152">
        <v>1986</v>
      </c>
      <c r="BD341" s="152">
        <v>1645</v>
      </c>
      <c r="BE341" s="149">
        <v>0.82799999999999996</v>
      </c>
      <c r="BF341" s="152">
        <v>828</v>
      </c>
      <c r="BG341" s="152">
        <v>592</v>
      </c>
      <c r="BH341" s="152">
        <v>1420</v>
      </c>
      <c r="BI341" s="153">
        <v>0.41699999999999998</v>
      </c>
      <c r="BJ341" s="153">
        <v>0.47199999999999998</v>
      </c>
      <c r="BK341" s="154">
        <v>0.186</v>
      </c>
      <c r="BL341" s="154">
        <v>0.123</v>
      </c>
      <c r="BM341" s="154">
        <v>8.5999999999999993E-2</v>
      </c>
      <c r="BN341" s="154">
        <v>0.38700000000000001</v>
      </c>
      <c r="DU341" s="4"/>
      <c r="DZ341" s="196"/>
      <c r="EA341" s="196"/>
      <c r="EB341" s="196"/>
      <c r="EC341" s="196"/>
      <c r="ED341" s="196"/>
      <c r="EE341" s="196"/>
    </row>
    <row r="342" spans="30:135" ht="13" x14ac:dyDescent="0.15">
      <c r="AD342" s="144">
        <f t="shared" si="102"/>
        <v>81.791666666666671</v>
      </c>
      <c r="AE342" s="144">
        <f t="shared" si="103"/>
        <v>73.357106469689242</v>
      </c>
      <c r="AF342" s="149">
        <v>261</v>
      </c>
      <c r="AG342" s="150" t="s">
        <v>542</v>
      </c>
      <c r="AH342" s="149">
        <v>24</v>
      </c>
      <c r="AI342" s="151">
        <v>1</v>
      </c>
      <c r="AJ342" s="152">
        <v>1963</v>
      </c>
      <c r="AK342" s="152">
        <v>1440</v>
      </c>
      <c r="AL342" s="149">
        <v>0.73399999999999999</v>
      </c>
      <c r="AM342" s="152">
        <v>934</v>
      </c>
      <c r="AN342" s="152">
        <v>543</v>
      </c>
      <c r="AO342" s="152">
        <v>1477</v>
      </c>
      <c r="AP342" s="153">
        <v>0.36799999999999999</v>
      </c>
      <c r="AQ342" s="153">
        <v>0.41399999999999998</v>
      </c>
      <c r="AR342" s="154">
        <v>0.18099999999999999</v>
      </c>
      <c r="AS342" s="154">
        <v>7.8E-2</v>
      </c>
      <c r="AT342" s="154">
        <v>6.7000000000000004E-2</v>
      </c>
      <c r="AU342" s="154">
        <v>0.33900000000000002</v>
      </c>
      <c r="AW342" s="196"/>
      <c r="AX342" s="144">
        <f t="shared" si="104"/>
        <v>82.942603071948255</v>
      </c>
      <c r="AY342" s="149">
        <v>261</v>
      </c>
      <c r="AZ342" s="150" t="s">
        <v>563</v>
      </c>
      <c r="BA342" s="149">
        <v>16</v>
      </c>
      <c r="BB342" s="151">
        <v>1</v>
      </c>
      <c r="BC342" s="152">
        <v>1237</v>
      </c>
      <c r="BD342" s="152">
        <v>1026</v>
      </c>
      <c r="BE342" s="149">
        <v>0.82899999999999996</v>
      </c>
      <c r="BF342" s="152">
        <v>482</v>
      </c>
      <c r="BG342" s="152">
        <v>348</v>
      </c>
      <c r="BH342" s="152">
        <v>830</v>
      </c>
      <c r="BI342" s="153">
        <v>0.41899999999999998</v>
      </c>
      <c r="BJ342" s="153">
        <v>0.47499999999999998</v>
      </c>
      <c r="BK342" s="154">
        <v>0.20499999999999999</v>
      </c>
      <c r="BL342" s="154">
        <v>0.14599999999999999</v>
      </c>
      <c r="BM342" s="155">
        <v>0.1</v>
      </c>
      <c r="BN342" s="154">
        <v>0.39900000000000002</v>
      </c>
      <c r="DU342" s="4"/>
      <c r="DZ342" s="196"/>
      <c r="EA342" s="196"/>
      <c r="EB342" s="196"/>
      <c r="EC342" s="196"/>
      <c r="ED342" s="196"/>
      <c r="EE342" s="196"/>
    </row>
    <row r="343" spans="30:135" ht="13" x14ac:dyDescent="0.15">
      <c r="AD343" s="144">
        <f t="shared" si="102"/>
        <v>78.909090909090907</v>
      </c>
      <c r="AE343" s="144">
        <f t="shared" si="103"/>
        <v>73.444700460829495</v>
      </c>
      <c r="AF343" s="149">
        <v>262</v>
      </c>
      <c r="AG343" s="150" t="s">
        <v>562</v>
      </c>
      <c r="AH343" s="149">
        <v>22</v>
      </c>
      <c r="AI343" s="151">
        <v>1</v>
      </c>
      <c r="AJ343" s="152">
        <v>1736</v>
      </c>
      <c r="AK343" s="152">
        <v>1275</v>
      </c>
      <c r="AL343" s="149">
        <v>0.73399999999999999</v>
      </c>
      <c r="AM343" s="152">
        <v>734</v>
      </c>
      <c r="AN343" s="152">
        <v>459</v>
      </c>
      <c r="AO343" s="152">
        <v>1193</v>
      </c>
      <c r="AP343" s="153">
        <v>0.38500000000000001</v>
      </c>
      <c r="AQ343" s="153">
        <v>0.42199999999999999</v>
      </c>
      <c r="AR343" s="155">
        <v>0.21</v>
      </c>
      <c r="AS343" s="154">
        <v>0.11799999999999999</v>
      </c>
      <c r="AT343" s="154">
        <v>9.5000000000000001E-2</v>
      </c>
      <c r="AU343" s="154">
        <v>0.35499999999999998</v>
      </c>
      <c r="AW343" s="196"/>
      <c r="AX343" s="144">
        <f t="shared" si="104"/>
        <v>82.995495495495504</v>
      </c>
      <c r="AY343" s="149">
        <v>262</v>
      </c>
      <c r="AZ343" s="150" t="s">
        <v>507</v>
      </c>
      <c r="BA343" s="149">
        <v>21</v>
      </c>
      <c r="BB343" s="151">
        <v>1</v>
      </c>
      <c r="BC343" s="152">
        <v>1776</v>
      </c>
      <c r="BD343" s="152">
        <v>1474</v>
      </c>
      <c r="BE343" s="149">
        <v>0.83</v>
      </c>
      <c r="BF343" s="152">
        <v>755</v>
      </c>
      <c r="BG343" s="152">
        <v>538</v>
      </c>
      <c r="BH343" s="152">
        <v>1293</v>
      </c>
      <c r="BI343" s="153">
        <v>0.41599999999999998</v>
      </c>
      <c r="BJ343" s="153">
        <v>0.47599999999999998</v>
      </c>
      <c r="BK343" s="154">
        <v>0.186</v>
      </c>
      <c r="BL343" s="154">
        <v>0.109</v>
      </c>
      <c r="BM343" s="154">
        <v>8.6999999999999994E-2</v>
      </c>
      <c r="BN343" s="154">
        <v>0.38200000000000001</v>
      </c>
      <c r="DU343" s="4"/>
      <c r="DZ343" s="196"/>
      <c r="EA343" s="196"/>
      <c r="EB343" s="196"/>
      <c r="EC343" s="196"/>
      <c r="ED343" s="196"/>
      <c r="EE343" s="196"/>
    </row>
    <row r="344" spans="30:135" ht="13" x14ac:dyDescent="0.15">
      <c r="AD344" s="144">
        <f t="shared" si="102"/>
        <v>84.590909090909093</v>
      </c>
      <c r="AE344" s="144">
        <f t="shared" si="103"/>
        <v>73.240193444384744</v>
      </c>
      <c r="AF344" s="149">
        <v>263</v>
      </c>
      <c r="AG344" s="150" t="s">
        <v>469</v>
      </c>
      <c r="AH344" s="149">
        <v>22</v>
      </c>
      <c r="AI344" s="151">
        <v>1</v>
      </c>
      <c r="AJ344" s="152">
        <v>1861</v>
      </c>
      <c r="AK344" s="152">
        <v>1363</v>
      </c>
      <c r="AL344" s="149">
        <v>0.73199999999999998</v>
      </c>
      <c r="AM344" s="152">
        <v>808</v>
      </c>
      <c r="AN344" s="152">
        <v>500</v>
      </c>
      <c r="AO344" s="152">
        <v>1308</v>
      </c>
      <c r="AP344" s="153">
        <v>0.38200000000000001</v>
      </c>
      <c r="AQ344" s="153">
        <v>0.42499999999999999</v>
      </c>
      <c r="AR344" s="154">
        <v>0.20200000000000001</v>
      </c>
      <c r="AS344" s="154">
        <v>0.11700000000000001</v>
      </c>
      <c r="AT344" s="154">
        <v>9.5000000000000001E-2</v>
      </c>
      <c r="AU344" s="154">
        <v>0.35199999999999998</v>
      </c>
      <c r="AW344" s="196"/>
      <c r="AX344" s="144">
        <f t="shared" si="104"/>
        <v>83.002207505518768</v>
      </c>
      <c r="AY344" s="149">
        <v>263</v>
      </c>
      <c r="AZ344" s="150" t="s">
        <v>565</v>
      </c>
      <c r="BA344" s="149">
        <v>10</v>
      </c>
      <c r="BB344" s="151">
        <v>1</v>
      </c>
      <c r="BC344" s="152">
        <v>906</v>
      </c>
      <c r="BD344" s="152">
        <v>752</v>
      </c>
      <c r="BE344" s="149">
        <v>0.83</v>
      </c>
      <c r="BF344" s="152">
        <v>399</v>
      </c>
      <c r="BG344" s="152">
        <v>285</v>
      </c>
      <c r="BH344" s="152">
        <v>684</v>
      </c>
      <c r="BI344" s="153">
        <v>0.41699999999999998</v>
      </c>
      <c r="BJ344" s="153">
        <v>0.46800000000000003</v>
      </c>
      <c r="BK344" s="154">
        <v>0.16200000000000001</v>
      </c>
      <c r="BL344" s="154">
        <v>0.104</v>
      </c>
      <c r="BM344" s="154">
        <v>9.4E-2</v>
      </c>
      <c r="BN344" s="154">
        <v>0.38400000000000001</v>
      </c>
      <c r="DU344" s="4"/>
      <c r="DZ344" s="196"/>
      <c r="EA344" s="196"/>
      <c r="EB344" s="196"/>
      <c r="EC344" s="196"/>
      <c r="ED344" s="196"/>
      <c r="EE344" s="196"/>
    </row>
    <row r="345" spans="30:135" ht="13" x14ac:dyDescent="0.15">
      <c r="AD345" s="144">
        <f t="shared" si="102"/>
        <v>83.666666666666671</v>
      </c>
      <c r="AE345" s="144">
        <f t="shared" si="103"/>
        <v>73.079112122936834</v>
      </c>
      <c r="AF345" s="149">
        <v>264</v>
      </c>
      <c r="AG345" s="150" t="s">
        <v>436</v>
      </c>
      <c r="AH345" s="149">
        <v>21</v>
      </c>
      <c r="AI345" s="151">
        <v>1</v>
      </c>
      <c r="AJ345" s="152">
        <v>1757</v>
      </c>
      <c r="AK345" s="152">
        <v>1284</v>
      </c>
      <c r="AL345" s="149">
        <v>0.73099999999999998</v>
      </c>
      <c r="AM345" s="152">
        <v>753</v>
      </c>
      <c r="AN345" s="152">
        <v>468</v>
      </c>
      <c r="AO345" s="152">
        <v>1221</v>
      </c>
      <c r="AP345" s="153">
        <v>0.38300000000000001</v>
      </c>
      <c r="AQ345" s="153">
        <v>0.41799999999999998</v>
      </c>
      <c r="AR345" s="154">
        <v>0.20200000000000001</v>
      </c>
      <c r="AS345" s="154">
        <v>0.125</v>
      </c>
      <c r="AT345" s="154">
        <v>0.104</v>
      </c>
      <c r="AU345" s="154">
        <v>0.35599999999999998</v>
      </c>
      <c r="AW345" s="196"/>
      <c r="AX345" s="144">
        <f t="shared" si="104"/>
        <v>82.952182952182952</v>
      </c>
      <c r="AY345" s="149">
        <v>264</v>
      </c>
      <c r="AZ345" s="150" t="s">
        <v>566</v>
      </c>
      <c r="BA345" s="149">
        <v>18</v>
      </c>
      <c r="BB345" s="151">
        <v>1</v>
      </c>
      <c r="BC345" s="152">
        <v>1443</v>
      </c>
      <c r="BD345" s="152">
        <v>1197</v>
      </c>
      <c r="BE345" s="149">
        <v>0.83</v>
      </c>
      <c r="BF345" s="152">
        <v>588</v>
      </c>
      <c r="BG345" s="152">
        <v>435</v>
      </c>
      <c r="BH345" s="152">
        <v>1023</v>
      </c>
      <c r="BI345" s="153">
        <v>0.42499999999999999</v>
      </c>
      <c r="BJ345" s="153">
        <v>0.48099999999999998</v>
      </c>
      <c r="BK345" s="154">
        <v>0.19500000000000001</v>
      </c>
      <c r="BL345" s="154">
        <v>0.11899999999999999</v>
      </c>
      <c r="BM345" s="154">
        <v>9.2999999999999999E-2</v>
      </c>
      <c r="BN345" s="154">
        <v>0.38500000000000001</v>
      </c>
      <c r="DU345" s="4"/>
      <c r="DZ345" s="196"/>
      <c r="EA345" s="196"/>
      <c r="EB345" s="196"/>
      <c r="EC345" s="196"/>
      <c r="ED345" s="196"/>
      <c r="EE345" s="196"/>
    </row>
    <row r="346" spans="30:135" ht="13" x14ac:dyDescent="0.15">
      <c r="AD346" s="144">
        <f t="shared" si="102"/>
        <v>87.391304347826093</v>
      </c>
      <c r="AE346" s="144">
        <f t="shared" si="103"/>
        <v>73.084577114427859</v>
      </c>
      <c r="AF346" s="149">
        <v>265</v>
      </c>
      <c r="AG346" s="150" t="s">
        <v>567</v>
      </c>
      <c r="AH346" s="149">
        <v>23</v>
      </c>
      <c r="AI346" s="151">
        <v>1</v>
      </c>
      <c r="AJ346" s="152">
        <v>2010</v>
      </c>
      <c r="AK346" s="152">
        <v>1469</v>
      </c>
      <c r="AL346" s="149">
        <v>0.73099999999999998</v>
      </c>
      <c r="AM346" s="152">
        <v>952</v>
      </c>
      <c r="AN346" s="152">
        <v>546</v>
      </c>
      <c r="AO346" s="152">
        <v>1498</v>
      </c>
      <c r="AP346" s="153">
        <v>0.36399999999999999</v>
      </c>
      <c r="AQ346" s="153">
        <v>0.41399999999999998</v>
      </c>
      <c r="AR346" s="154">
        <v>0.17899999999999999</v>
      </c>
      <c r="AS346" s="154">
        <v>9.4E-2</v>
      </c>
      <c r="AT346" s="154">
        <v>7.6999999999999999E-2</v>
      </c>
      <c r="AU346" s="154">
        <v>0.33900000000000002</v>
      </c>
      <c r="AW346" s="196"/>
      <c r="AX346" s="144">
        <f t="shared" si="104"/>
        <v>83.033932135728534</v>
      </c>
      <c r="AY346" s="149">
        <v>265</v>
      </c>
      <c r="AZ346" s="150" t="s">
        <v>308</v>
      </c>
      <c r="BA346" s="149">
        <v>12</v>
      </c>
      <c r="BB346" s="151">
        <v>1</v>
      </c>
      <c r="BC346" s="152">
        <v>1002</v>
      </c>
      <c r="BD346" s="152">
        <v>832</v>
      </c>
      <c r="BE346" s="149">
        <v>0.83</v>
      </c>
      <c r="BF346" s="152">
        <v>442</v>
      </c>
      <c r="BG346" s="152">
        <v>323</v>
      </c>
      <c r="BH346" s="152">
        <v>765</v>
      </c>
      <c r="BI346" s="153">
        <v>0.42199999999999999</v>
      </c>
      <c r="BJ346" s="151">
        <v>0.46</v>
      </c>
      <c r="BK346" s="154">
        <v>0.16500000000000001</v>
      </c>
      <c r="BL346" s="154">
        <v>9.9000000000000005E-2</v>
      </c>
      <c r="BM346" s="154">
        <v>8.2000000000000003E-2</v>
      </c>
      <c r="BN346" s="154">
        <v>0.38800000000000001</v>
      </c>
      <c r="DU346" s="4"/>
      <c r="DZ346" s="196"/>
      <c r="EA346" s="196"/>
      <c r="EB346" s="196"/>
      <c r="EC346" s="196"/>
      <c r="ED346" s="196"/>
      <c r="EE346" s="196"/>
    </row>
    <row r="347" spans="30:135" ht="13" x14ac:dyDescent="0.15">
      <c r="AD347" s="144">
        <f t="shared" si="102"/>
        <v>82.684210526315795</v>
      </c>
      <c r="AE347" s="144">
        <f t="shared" si="103"/>
        <v>72.883513685550611</v>
      </c>
      <c r="AF347" s="149">
        <v>266</v>
      </c>
      <c r="AG347" s="150" t="s">
        <v>568</v>
      </c>
      <c r="AH347" s="149">
        <v>19</v>
      </c>
      <c r="AI347" s="151">
        <v>1</v>
      </c>
      <c r="AJ347" s="152">
        <v>1571</v>
      </c>
      <c r="AK347" s="152">
        <v>1145</v>
      </c>
      <c r="AL347" s="149">
        <v>0.72899999999999998</v>
      </c>
      <c r="AM347" s="152">
        <v>735</v>
      </c>
      <c r="AN347" s="152">
        <v>419</v>
      </c>
      <c r="AO347" s="152">
        <v>1154</v>
      </c>
      <c r="AP347" s="153">
        <v>0.36299999999999999</v>
      </c>
      <c r="AQ347" s="153">
        <v>0.40500000000000003</v>
      </c>
      <c r="AR347" s="154">
        <v>0.17299999999999999</v>
      </c>
      <c r="AS347" s="154">
        <v>0.108</v>
      </c>
      <c r="AT347" s="154">
        <v>9.0999999999999998E-2</v>
      </c>
      <c r="AU347" s="154">
        <v>0.34899999999999998</v>
      </c>
      <c r="AW347" s="196"/>
      <c r="AX347" s="144">
        <f t="shared" si="104"/>
        <v>83.195798949737437</v>
      </c>
      <c r="AY347" s="149">
        <v>266</v>
      </c>
      <c r="AZ347" s="150" t="s">
        <v>551</v>
      </c>
      <c r="BA347" s="149">
        <v>17</v>
      </c>
      <c r="BB347" s="151">
        <v>1</v>
      </c>
      <c r="BC347" s="152">
        <v>1333</v>
      </c>
      <c r="BD347" s="152">
        <v>1109</v>
      </c>
      <c r="BE347" s="149">
        <v>0.83199999999999996</v>
      </c>
      <c r="BF347" s="152">
        <v>534</v>
      </c>
      <c r="BG347" s="152">
        <v>393</v>
      </c>
      <c r="BH347" s="152">
        <v>927</v>
      </c>
      <c r="BI347" s="153">
        <v>0.42399999999999999</v>
      </c>
      <c r="BJ347" s="153">
        <v>0.49199999999999999</v>
      </c>
      <c r="BK347" s="154">
        <v>0.215</v>
      </c>
      <c r="BL347" s="154">
        <v>0.109</v>
      </c>
      <c r="BM347" s="154">
        <v>7.6999999999999999E-2</v>
      </c>
      <c r="BN347" s="154">
        <v>0.377</v>
      </c>
      <c r="DU347" s="4"/>
      <c r="DZ347" s="196"/>
      <c r="EA347" s="196"/>
      <c r="EB347" s="196"/>
      <c r="EC347" s="196"/>
      <c r="ED347" s="196"/>
      <c r="EE347" s="196"/>
    </row>
    <row r="348" spans="30:135" ht="13" x14ac:dyDescent="0.15">
      <c r="AD348" s="144">
        <f t="shared" si="102"/>
        <v>80</v>
      </c>
      <c r="AE348" s="144">
        <f t="shared" si="103"/>
        <v>72.8125</v>
      </c>
      <c r="AF348" s="149">
        <v>267</v>
      </c>
      <c r="AG348" s="150" t="s">
        <v>386</v>
      </c>
      <c r="AH348" s="149">
        <v>12</v>
      </c>
      <c r="AI348" s="151">
        <v>1</v>
      </c>
      <c r="AJ348" s="152">
        <v>960</v>
      </c>
      <c r="AK348" s="152">
        <v>699</v>
      </c>
      <c r="AL348" s="149">
        <v>0.72799999999999998</v>
      </c>
      <c r="AM348" s="152">
        <v>420</v>
      </c>
      <c r="AN348" s="152">
        <v>263</v>
      </c>
      <c r="AO348" s="152">
        <v>683</v>
      </c>
      <c r="AP348" s="153">
        <v>0.38500000000000001</v>
      </c>
      <c r="AQ348" s="153">
        <v>0.42199999999999999</v>
      </c>
      <c r="AR348" s="154">
        <v>0.20799999999999999</v>
      </c>
      <c r="AS348" s="154">
        <v>9.8000000000000004E-2</v>
      </c>
      <c r="AT348" s="154">
        <v>7.8E-2</v>
      </c>
      <c r="AU348" s="154">
        <v>0.34899999999999998</v>
      </c>
      <c r="AW348" s="196"/>
      <c r="AX348" s="144">
        <f t="shared" si="104"/>
        <v>83.248081841432224</v>
      </c>
      <c r="AY348" s="149">
        <v>267</v>
      </c>
      <c r="AZ348" s="150" t="s">
        <v>557</v>
      </c>
      <c r="BA348" s="149">
        <v>18</v>
      </c>
      <c r="BB348" s="151">
        <v>1</v>
      </c>
      <c r="BC348" s="152">
        <v>1564</v>
      </c>
      <c r="BD348" s="152">
        <v>1302</v>
      </c>
      <c r="BE348" s="149">
        <v>0.83199999999999996</v>
      </c>
      <c r="BF348" s="152">
        <v>689</v>
      </c>
      <c r="BG348" s="152">
        <v>447</v>
      </c>
      <c r="BH348" s="152">
        <v>1136</v>
      </c>
      <c r="BI348" s="153">
        <v>0.39300000000000002</v>
      </c>
      <c r="BJ348" s="153">
        <v>0.45300000000000001</v>
      </c>
      <c r="BK348" s="154">
        <v>0.16200000000000001</v>
      </c>
      <c r="BL348" s="154">
        <v>0.127</v>
      </c>
      <c r="BM348" s="154">
        <v>9.9000000000000005E-2</v>
      </c>
      <c r="BN348" s="154">
        <v>0.38600000000000001</v>
      </c>
      <c r="DU348" s="4"/>
      <c r="DZ348" s="196"/>
      <c r="EA348" s="196"/>
      <c r="EB348" s="196"/>
      <c r="EC348" s="196"/>
      <c r="ED348" s="196"/>
      <c r="EE348" s="196"/>
    </row>
    <row r="349" spans="30:135" ht="13" x14ac:dyDescent="0.15">
      <c r="AD349" s="144">
        <f t="shared" si="102"/>
        <v>88.235294117647072</v>
      </c>
      <c r="AE349" s="144">
        <f t="shared" si="103"/>
        <v>72.733333333333334</v>
      </c>
      <c r="AF349" s="149">
        <v>268</v>
      </c>
      <c r="AG349" s="150" t="s">
        <v>569</v>
      </c>
      <c r="AH349" s="149">
        <v>17</v>
      </c>
      <c r="AI349" s="151">
        <v>1</v>
      </c>
      <c r="AJ349" s="152">
        <v>1500</v>
      </c>
      <c r="AK349" s="152">
        <v>1091</v>
      </c>
      <c r="AL349" s="149">
        <v>0.72699999999999998</v>
      </c>
      <c r="AM349" s="152">
        <v>613</v>
      </c>
      <c r="AN349" s="152">
        <v>406</v>
      </c>
      <c r="AO349" s="152">
        <v>1019</v>
      </c>
      <c r="AP349" s="153">
        <v>0.39800000000000002</v>
      </c>
      <c r="AQ349" s="153">
        <v>0.437</v>
      </c>
      <c r="AR349" s="154">
        <v>0.22600000000000001</v>
      </c>
      <c r="AS349" s="154">
        <v>0.107</v>
      </c>
      <c r="AT349" s="154">
        <v>8.8999999999999996E-2</v>
      </c>
      <c r="AU349" s="154">
        <v>0.35099999999999998</v>
      </c>
      <c r="AW349" s="196"/>
      <c r="AX349" s="144">
        <f t="shared" si="104"/>
        <v>83.235451147891084</v>
      </c>
      <c r="AY349" s="149">
        <v>268</v>
      </c>
      <c r="AZ349" s="150" t="s">
        <v>570</v>
      </c>
      <c r="BA349" s="149">
        <v>22</v>
      </c>
      <c r="BB349" s="151">
        <v>1</v>
      </c>
      <c r="BC349" s="152">
        <v>1873</v>
      </c>
      <c r="BD349" s="152">
        <v>1559</v>
      </c>
      <c r="BE349" s="149">
        <v>0.83199999999999996</v>
      </c>
      <c r="BF349" s="152">
        <v>876</v>
      </c>
      <c r="BG349" s="152">
        <v>560</v>
      </c>
      <c r="BH349" s="152">
        <v>1436</v>
      </c>
      <c r="BI349" s="151">
        <v>0.39</v>
      </c>
      <c r="BJ349" s="153">
        <v>0.46500000000000002</v>
      </c>
      <c r="BK349" s="154">
        <v>0.154</v>
      </c>
      <c r="BL349" s="154">
        <v>9.0999999999999998E-2</v>
      </c>
      <c r="BM349" s="154">
        <v>8.1000000000000003E-2</v>
      </c>
      <c r="BN349" s="154">
        <v>0.36899999999999999</v>
      </c>
      <c r="DU349" s="4"/>
      <c r="DZ349" s="196"/>
      <c r="EA349" s="196"/>
      <c r="EB349" s="196"/>
      <c r="EC349" s="196"/>
      <c r="ED349" s="196"/>
      <c r="EE349" s="196"/>
    </row>
    <row r="350" spans="30:135" ht="13" x14ac:dyDescent="0.15">
      <c r="AD350" s="144">
        <f t="shared" si="102"/>
        <v>88.05</v>
      </c>
      <c r="AE350" s="144">
        <f t="shared" si="103"/>
        <v>72.742759795570706</v>
      </c>
      <c r="AF350" s="149">
        <v>269</v>
      </c>
      <c r="AG350" s="150" t="s">
        <v>571</v>
      </c>
      <c r="AH350" s="149">
        <v>20</v>
      </c>
      <c r="AI350" s="151">
        <v>1</v>
      </c>
      <c r="AJ350" s="152">
        <v>1761</v>
      </c>
      <c r="AK350" s="152">
        <v>1281</v>
      </c>
      <c r="AL350" s="149">
        <v>0.72699999999999998</v>
      </c>
      <c r="AM350" s="152">
        <v>809</v>
      </c>
      <c r="AN350" s="152">
        <v>439</v>
      </c>
      <c r="AO350" s="152">
        <v>1248</v>
      </c>
      <c r="AP350" s="153">
        <v>0.35199999999999998</v>
      </c>
      <c r="AQ350" s="153">
        <v>0.40699999999999997</v>
      </c>
      <c r="AR350" s="154">
        <v>0.187</v>
      </c>
      <c r="AS350" s="155">
        <v>0.12</v>
      </c>
      <c r="AT350" s="154">
        <v>9.9000000000000005E-2</v>
      </c>
      <c r="AU350" s="154">
        <v>0.34200000000000003</v>
      </c>
      <c r="AW350" s="196"/>
      <c r="AX350" s="144">
        <f t="shared" si="104"/>
        <v>83.498023715415016</v>
      </c>
      <c r="AY350" s="149">
        <v>269</v>
      </c>
      <c r="AZ350" s="150" t="s">
        <v>466</v>
      </c>
      <c r="BA350" s="149">
        <v>23</v>
      </c>
      <c r="BB350" s="151">
        <v>1</v>
      </c>
      <c r="BC350" s="152">
        <v>2024</v>
      </c>
      <c r="BD350" s="152">
        <v>1690</v>
      </c>
      <c r="BE350" s="149">
        <v>0.83499999999999996</v>
      </c>
      <c r="BF350" s="152">
        <v>888</v>
      </c>
      <c r="BG350" s="152">
        <v>618</v>
      </c>
      <c r="BH350" s="152">
        <v>1506</v>
      </c>
      <c r="BI350" s="151">
        <v>0.41</v>
      </c>
      <c r="BJ350" s="153">
        <v>0.46100000000000002</v>
      </c>
      <c r="BK350" s="154">
        <v>0.16300000000000001</v>
      </c>
      <c r="BL350" s="154">
        <v>0.11799999999999999</v>
      </c>
      <c r="BM350" s="154">
        <v>8.7999999999999995E-2</v>
      </c>
      <c r="BN350" s="154">
        <v>0.38800000000000001</v>
      </c>
      <c r="DU350" s="4"/>
      <c r="DZ350" s="196"/>
      <c r="EA350" s="196"/>
      <c r="EB350" s="196"/>
      <c r="EC350" s="196"/>
      <c r="ED350" s="196"/>
      <c r="EE350" s="196"/>
    </row>
    <row r="351" spans="30:135" ht="13" x14ac:dyDescent="0.15">
      <c r="AD351" s="144">
        <f t="shared" si="102"/>
        <v>75.333333333333329</v>
      </c>
      <c r="AE351" s="144">
        <f t="shared" si="103"/>
        <v>72.56637168141593</v>
      </c>
      <c r="AF351" s="149">
        <v>270</v>
      </c>
      <c r="AG351" s="150" t="s">
        <v>572</v>
      </c>
      <c r="AH351" s="149">
        <v>9</v>
      </c>
      <c r="AI351" s="151">
        <v>1</v>
      </c>
      <c r="AJ351" s="152">
        <v>678</v>
      </c>
      <c r="AK351" s="152">
        <v>492</v>
      </c>
      <c r="AL351" s="149">
        <v>0.72599999999999998</v>
      </c>
      <c r="AM351" s="152">
        <v>326</v>
      </c>
      <c r="AN351" s="152">
        <v>188</v>
      </c>
      <c r="AO351" s="152">
        <v>514</v>
      </c>
      <c r="AP351" s="153">
        <v>0.36599999999999999</v>
      </c>
      <c r="AQ351" s="153">
        <v>0.41599999999999998</v>
      </c>
      <c r="AR351" s="154">
        <v>0.187</v>
      </c>
      <c r="AS351" s="154">
        <v>7.6999999999999999E-2</v>
      </c>
      <c r="AT351" s="154">
        <v>5.8000000000000003E-2</v>
      </c>
      <c r="AU351" s="154">
        <v>0.32900000000000001</v>
      </c>
      <c r="AW351" s="196"/>
      <c r="AX351" s="144">
        <f t="shared" si="104"/>
        <v>83.623693379790936</v>
      </c>
      <c r="AY351" s="149">
        <v>270</v>
      </c>
      <c r="AZ351" s="150" t="s">
        <v>573</v>
      </c>
      <c r="BA351" s="149">
        <v>22</v>
      </c>
      <c r="BB351" s="151">
        <v>1</v>
      </c>
      <c r="BC351" s="152">
        <v>1722</v>
      </c>
      <c r="BD351" s="152">
        <v>1440</v>
      </c>
      <c r="BE351" s="149">
        <v>0.83599999999999997</v>
      </c>
      <c r="BF351" s="152">
        <v>744</v>
      </c>
      <c r="BG351" s="152">
        <v>504</v>
      </c>
      <c r="BH351" s="152">
        <v>1248</v>
      </c>
      <c r="BI351" s="153">
        <v>0.40400000000000003</v>
      </c>
      <c r="BJ351" s="153">
        <v>0.45400000000000001</v>
      </c>
      <c r="BK351" s="154">
        <v>0.156</v>
      </c>
      <c r="BL351" s="154">
        <v>0.14399999999999999</v>
      </c>
      <c r="BM351" s="154">
        <v>0.113</v>
      </c>
      <c r="BN351" s="154">
        <v>0.39700000000000002</v>
      </c>
      <c r="DU351" s="4"/>
      <c r="DZ351" s="196"/>
      <c r="EA351" s="196"/>
      <c r="EB351" s="196"/>
      <c r="EC351" s="196"/>
      <c r="ED351" s="196"/>
      <c r="EE351" s="196"/>
    </row>
    <row r="352" spans="30:135" ht="13" x14ac:dyDescent="0.15">
      <c r="AD352" s="144">
        <f t="shared" si="102"/>
        <v>83.529411764705884</v>
      </c>
      <c r="AE352" s="144">
        <f t="shared" si="103"/>
        <v>72.464788732394368</v>
      </c>
      <c r="AF352" s="149">
        <v>271</v>
      </c>
      <c r="AG352" s="150" t="s">
        <v>574</v>
      </c>
      <c r="AH352" s="149">
        <v>17</v>
      </c>
      <c r="AI352" s="151">
        <v>1</v>
      </c>
      <c r="AJ352" s="152">
        <v>1420</v>
      </c>
      <c r="AK352" s="152">
        <v>1029</v>
      </c>
      <c r="AL352" s="149">
        <v>0.72499999999999998</v>
      </c>
      <c r="AM352" s="152">
        <v>580</v>
      </c>
      <c r="AN352" s="152">
        <v>370</v>
      </c>
      <c r="AO352" s="152">
        <v>950</v>
      </c>
      <c r="AP352" s="153">
        <v>0.38900000000000001</v>
      </c>
      <c r="AQ352" s="153">
        <v>0.438</v>
      </c>
      <c r="AR352" s="154">
        <v>0.22600000000000001</v>
      </c>
      <c r="AS352" s="154">
        <v>0.13300000000000001</v>
      </c>
      <c r="AT352" s="154">
        <v>0.104</v>
      </c>
      <c r="AU352" s="154">
        <v>0.34699999999999998</v>
      </c>
      <c r="AW352" s="196"/>
      <c r="AX352" s="144">
        <f t="shared" si="104"/>
        <v>83.562462641960551</v>
      </c>
      <c r="AY352" s="149">
        <v>271</v>
      </c>
      <c r="AZ352" s="150" t="s">
        <v>480</v>
      </c>
      <c r="BA352" s="149">
        <v>20</v>
      </c>
      <c r="BB352" s="151">
        <v>1</v>
      </c>
      <c r="BC352" s="152">
        <v>1673</v>
      </c>
      <c r="BD352" s="152">
        <v>1398</v>
      </c>
      <c r="BE352" s="149">
        <v>0.83599999999999997</v>
      </c>
      <c r="BF352" s="152">
        <v>745</v>
      </c>
      <c r="BG352" s="152">
        <v>480</v>
      </c>
      <c r="BH352" s="152">
        <v>1225</v>
      </c>
      <c r="BI352" s="153">
        <v>0.39200000000000002</v>
      </c>
      <c r="BJ352" s="153">
        <v>0.46800000000000003</v>
      </c>
      <c r="BK352" s="154">
        <v>0.17199999999999999</v>
      </c>
      <c r="BL352" s="155">
        <v>0.12</v>
      </c>
      <c r="BM352" s="155">
        <v>0.09</v>
      </c>
      <c r="BN352" s="154">
        <v>0.371</v>
      </c>
      <c r="DU352" s="4"/>
      <c r="DZ352" s="196"/>
      <c r="EA352" s="196"/>
      <c r="EB352" s="196"/>
      <c r="EC352" s="196"/>
      <c r="ED352" s="196"/>
      <c r="EE352" s="196"/>
    </row>
    <row r="353" spans="30:135" ht="13" x14ac:dyDescent="0.15">
      <c r="AD353" s="144">
        <f t="shared" si="102"/>
        <v>78.45</v>
      </c>
      <c r="AE353" s="144">
        <f t="shared" si="103"/>
        <v>72.27533460803059</v>
      </c>
      <c r="AF353" s="149">
        <v>272</v>
      </c>
      <c r="AG353" s="150" t="s">
        <v>560</v>
      </c>
      <c r="AH353" s="149">
        <v>20</v>
      </c>
      <c r="AI353" s="151">
        <v>1</v>
      </c>
      <c r="AJ353" s="152">
        <v>1569</v>
      </c>
      <c r="AK353" s="152">
        <v>1134</v>
      </c>
      <c r="AL353" s="149">
        <v>0.72299999999999998</v>
      </c>
      <c r="AM353" s="152">
        <v>653</v>
      </c>
      <c r="AN353" s="152">
        <v>421</v>
      </c>
      <c r="AO353" s="152">
        <v>1074</v>
      </c>
      <c r="AP353" s="153">
        <v>0.39200000000000002</v>
      </c>
      <c r="AQ353" s="153">
        <v>0.443</v>
      </c>
      <c r="AR353" s="154">
        <v>0.23300000000000001</v>
      </c>
      <c r="AS353" s="154">
        <v>9.9000000000000005E-2</v>
      </c>
      <c r="AT353" s="154">
        <v>7.1999999999999995E-2</v>
      </c>
      <c r="AU353" s="154">
        <v>0.34200000000000003</v>
      </c>
      <c r="AW353" s="196"/>
      <c r="AX353" s="144">
        <f t="shared" si="104"/>
        <v>83.718104495747269</v>
      </c>
      <c r="AY353" s="149">
        <v>272</v>
      </c>
      <c r="AZ353" s="150" t="s">
        <v>575</v>
      </c>
      <c r="BA353" s="149">
        <v>19</v>
      </c>
      <c r="BB353" s="151">
        <v>1</v>
      </c>
      <c r="BC353" s="152">
        <v>1646</v>
      </c>
      <c r="BD353" s="152">
        <v>1378</v>
      </c>
      <c r="BE353" s="149">
        <v>0.83699999999999997</v>
      </c>
      <c r="BF353" s="152">
        <v>651</v>
      </c>
      <c r="BG353" s="152">
        <v>529</v>
      </c>
      <c r="BH353" s="152">
        <v>1180</v>
      </c>
      <c r="BI353" s="153">
        <v>0.44800000000000001</v>
      </c>
      <c r="BJ353" s="153">
        <v>0.499</v>
      </c>
      <c r="BK353" s="154">
        <v>0.191</v>
      </c>
      <c r="BL353" s="155">
        <v>0.12</v>
      </c>
      <c r="BM353" s="154">
        <v>9.5000000000000001E-2</v>
      </c>
      <c r="BN353" s="154">
        <v>0.39600000000000002</v>
      </c>
      <c r="DU353" s="4"/>
      <c r="DZ353" s="196"/>
      <c r="EA353" s="196"/>
      <c r="EB353" s="196"/>
      <c r="EC353" s="196"/>
      <c r="ED353" s="196"/>
      <c r="EE353" s="196"/>
    </row>
    <row r="354" spans="30:135" ht="13" x14ac:dyDescent="0.15">
      <c r="AD354" s="144">
        <f t="shared" si="102"/>
        <v>85.888888888888886</v>
      </c>
      <c r="AE354" s="144">
        <f t="shared" si="103"/>
        <v>72.2509702457956</v>
      </c>
      <c r="AF354" s="149">
        <v>273</v>
      </c>
      <c r="AG354" s="150" t="s">
        <v>409</v>
      </c>
      <c r="AH354" s="149">
        <v>18</v>
      </c>
      <c r="AI354" s="151">
        <v>1</v>
      </c>
      <c r="AJ354" s="152">
        <v>1546</v>
      </c>
      <c r="AK354" s="152">
        <v>1117</v>
      </c>
      <c r="AL354" s="149">
        <v>0.72299999999999998</v>
      </c>
      <c r="AM354" s="152">
        <v>660</v>
      </c>
      <c r="AN354" s="152">
        <v>430</v>
      </c>
      <c r="AO354" s="152">
        <v>1090</v>
      </c>
      <c r="AP354" s="153">
        <v>0.39400000000000002</v>
      </c>
      <c r="AQ354" s="153">
        <v>0.42799999999999999</v>
      </c>
      <c r="AR354" s="154">
        <v>0.20399999999999999</v>
      </c>
      <c r="AS354" s="154">
        <v>0.106</v>
      </c>
      <c r="AT354" s="155">
        <v>0.09</v>
      </c>
      <c r="AU354" s="154">
        <v>0.35299999999999998</v>
      </c>
      <c r="AW354" s="196"/>
      <c r="AX354" s="144">
        <f t="shared" si="104"/>
        <v>83.746792130025653</v>
      </c>
      <c r="AY354" s="149">
        <v>273</v>
      </c>
      <c r="AZ354" s="150" t="s">
        <v>249</v>
      </c>
      <c r="BA354" s="149">
        <v>14</v>
      </c>
      <c r="BB354" s="151">
        <v>1</v>
      </c>
      <c r="BC354" s="152">
        <v>1169</v>
      </c>
      <c r="BD354" s="152">
        <v>979</v>
      </c>
      <c r="BE354" s="149">
        <v>0.83699999999999997</v>
      </c>
      <c r="BF354" s="152">
        <v>598</v>
      </c>
      <c r="BG354" s="152">
        <v>345</v>
      </c>
      <c r="BH354" s="152">
        <v>943</v>
      </c>
      <c r="BI354" s="153">
        <v>0.36599999999999999</v>
      </c>
      <c r="BJ354" s="153">
        <v>0.435</v>
      </c>
      <c r="BK354" s="154">
        <v>0.113</v>
      </c>
      <c r="BL354" s="154">
        <v>9.4E-2</v>
      </c>
      <c r="BM354" s="154">
        <v>8.4000000000000005E-2</v>
      </c>
      <c r="BN354" s="154">
        <v>0.36699999999999999</v>
      </c>
      <c r="DU354" s="4"/>
      <c r="DZ354" s="196"/>
      <c r="EA354" s="196"/>
      <c r="EB354" s="196"/>
      <c r="EC354" s="196"/>
      <c r="ED354" s="196"/>
      <c r="EE354" s="196"/>
    </row>
    <row r="355" spans="30:135" ht="13" x14ac:dyDescent="0.15">
      <c r="AD355" s="144">
        <f t="shared" si="102"/>
        <v>79.27272727272728</v>
      </c>
      <c r="AE355" s="144">
        <f t="shared" si="103"/>
        <v>72.018348623853214</v>
      </c>
      <c r="AF355" s="149">
        <v>274</v>
      </c>
      <c r="AG355" s="150" t="s">
        <v>559</v>
      </c>
      <c r="AH355" s="149">
        <v>11</v>
      </c>
      <c r="AI355" s="151">
        <v>1</v>
      </c>
      <c r="AJ355" s="152">
        <v>872</v>
      </c>
      <c r="AK355" s="152">
        <v>628</v>
      </c>
      <c r="AL355" s="149">
        <v>0.72</v>
      </c>
      <c r="AM355" s="152">
        <v>399</v>
      </c>
      <c r="AN355" s="152">
        <v>232</v>
      </c>
      <c r="AO355" s="152">
        <v>631</v>
      </c>
      <c r="AP355" s="153">
        <v>0.36799999999999999</v>
      </c>
      <c r="AQ355" s="153">
        <v>0.41899999999999998</v>
      </c>
      <c r="AR355" s="154">
        <v>0.19500000000000001</v>
      </c>
      <c r="AS355" s="154">
        <v>9.4E-2</v>
      </c>
      <c r="AT355" s="154">
        <v>7.8E-2</v>
      </c>
      <c r="AU355" s="155">
        <v>0.33</v>
      </c>
      <c r="AW355" s="196"/>
      <c r="AX355" s="144">
        <f t="shared" si="104"/>
        <v>83.687150837988824</v>
      </c>
      <c r="AY355" s="149">
        <v>274</v>
      </c>
      <c r="AZ355" s="150" t="s">
        <v>576</v>
      </c>
      <c r="BA355" s="149">
        <v>21</v>
      </c>
      <c r="BB355" s="151">
        <v>1</v>
      </c>
      <c r="BC355" s="152">
        <v>1790</v>
      </c>
      <c r="BD355" s="152">
        <v>1498</v>
      </c>
      <c r="BE355" s="149">
        <v>0.83699999999999997</v>
      </c>
      <c r="BF355" s="152">
        <v>768</v>
      </c>
      <c r="BG355" s="152">
        <v>535</v>
      </c>
      <c r="BH355" s="152">
        <v>1303</v>
      </c>
      <c r="BI355" s="153">
        <v>0.41099999999999998</v>
      </c>
      <c r="BJ355" s="153">
        <v>0.46700000000000003</v>
      </c>
      <c r="BK355" s="154">
        <v>0.17399999999999999</v>
      </c>
      <c r="BL355" s="154">
        <v>0.113</v>
      </c>
      <c r="BM355" s="154">
        <v>8.3000000000000004E-2</v>
      </c>
      <c r="BN355" s="155">
        <v>0.39</v>
      </c>
      <c r="DU355" s="4"/>
      <c r="DZ355" s="196"/>
      <c r="EA355" s="196"/>
      <c r="EB355" s="196"/>
      <c r="EC355" s="196"/>
      <c r="ED355" s="196"/>
      <c r="EE355" s="196"/>
    </row>
    <row r="356" spans="30:135" ht="13" x14ac:dyDescent="0.15">
      <c r="AD356" s="144">
        <f t="shared" si="102"/>
        <v>83.666666666666671</v>
      </c>
      <c r="AE356" s="144">
        <f t="shared" si="103"/>
        <v>71.713147410358573</v>
      </c>
      <c r="AF356" s="149">
        <v>275</v>
      </c>
      <c r="AG356" s="150" t="s">
        <v>531</v>
      </c>
      <c r="AH356" s="149">
        <v>3</v>
      </c>
      <c r="AI356" s="151">
        <v>1</v>
      </c>
      <c r="AJ356" s="152">
        <v>251</v>
      </c>
      <c r="AK356" s="152">
        <v>180</v>
      </c>
      <c r="AL356" s="149">
        <v>0.71699999999999997</v>
      </c>
      <c r="AM356" s="152">
        <v>120</v>
      </c>
      <c r="AN356" s="152">
        <v>69</v>
      </c>
      <c r="AO356" s="152">
        <v>189</v>
      </c>
      <c r="AP356" s="153">
        <v>0.36499999999999999</v>
      </c>
      <c r="AQ356" s="151">
        <v>0.41</v>
      </c>
      <c r="AR356" s="154">
        <v>0.17899999999999999</v>
      </c>
      <c r="AS356" s="154">
        <v>9.6000000000000002E-2</v>
      </c>
      <c r="AT356" s="155">
        <v>0.08</v>
      </c>
      <c r="AU356" s="154">
        <v>0.32300000000000001</v>
      </c>
      <c r="AW356" s="196"/>
      <c r="AX356" s="144">
        <f t="shared" si="104"/>
        <v>83.772652388797368</v>
      </c>
      <c r="AY356" s="149">
        <v>275</v>
      </c>
      <c r="AZ356" s="150" t="s">
        <v>535</v>
      </c>
      <c r="BA356" s="149">
        <v>15</v>
      </c>
      <c r="BB356" s="151">
        <v>1</v>
      </c>
      <c r="BC356" s="152">
        <v>1214</v>
      </c>
      <c r="BD356" s="152">
        <v>1017</v>
      </c>
      <c r="BE356" s="149">
        <v>0.83799999999999997</v>
      </c>
      <c r="BF356" s="152">
        <v>503</v>
      </c>
      <c r="BG356" s="152">
        <v>371</v>
      </c>
      <c r="BH356" s="152">
        <v>874</v>
      </c>
      <c r="BI356" s="153">
        <v>0.42399999999999999</v>
      </c>
      <c r="BJ356" s="153">
        <v>0.48699999999999999</v>
      </c>
      <c r="BK356" s="154">
        <v>0.185</v>
      </c>
      <c r="BL356" s="154">
        <v>0.108</v>
      </c>
      <c r="BM356" s="154">
        <v>7.5999999999999998E-2</v>
      </c>
      <c r="BN356" s="155">
        <v>0.39</v>
      </c>
      <c r="DU356" s="4"/>
      <c r="DZ356" s="196"/>
      <c r="EA356" s="196"/>
      <c r="EB356" s="196"/>
      <c r="EC356" s="196"/>
      <c r="ED356" s="196"/>
      <c r="EE356" s="196"/>
    </row>
    <row r="357" spans="30:135" ht="13" x14ac:dyDescent="0.15">
      <c r="AD357" s="144">
        <f t="shared" si="102"/>
        <v>88.142857142857153</v>
      </c>
      <c r="AE357" s="144">
        <f t="shared" si="103"/>
        <v>71.636952998379257</v>
      </c>
      <c r="AF357" s="149">
        <v>276</v>
      </c>
      <c r="AG357" s="150" t="s">
        <v>577</v>
      </c>
      <c r="AH357" s="149">
        <v>14</v>
      </c>
      <c r="AI357" s="151">
        <v>1</v>
      </c>
      <c r="AJ357" s="152">
        <v>1234</v>
      </c>
      <c r="AK357" s="152">
        <v>884</v>
      </c>
      <c r="AL357" s="149">
        <v>0.71599999999999997</v>
      </c>
      <c r="AM357" s="152">
        <v>536</v>
      </c>
      <c r="AN357" s="152">
        <v>325</v>
      </c>
      <c r="AO357" s="152">
        <v>861</v>
      </c>
      <c r="AP357" s="153">
        <v>0.377</v>
      </c>
      <c r="AQ357" s="153">
        <v>0.41099999999999998</v>
      </c>
      <c r="AR357" s="154">
        <v>0.21099999999999999</v>
      </c>
      <c r="AS357" s="154">
        <v>0.106</v>
      </c>
      <c r="AT357" s="154">
        <v>8.4000000000000005E-2</v>
      </c>
      <c r="AU357" s="154">
        <v>0.34699999999999998</v>
      </c>
      <c r="AW357" s="196"/>
      <c r="AX357" s="144">
        <f t="shared" si="104"/>
        <v>83.819051761635492</v>
      </c>
      <c r="AY357" s="149">
        <v>276</v>
      </c>
      <c r="AZ357" s="150" t="s">
        <v>221</v>
      </c>
      <c r="BA357" s="149">
        <v>26</v>
      </c>
      <c r="BB357" s="151">
        <v>1</v>
      </c>
      <c r="BC357" s="152">
        <v>2299</v>
      </c>
      <c r="BD357" s="152">
        <v>1927</v>
      </c>
      <c r="BE357" s="149">
        <v>0.83799999999999997</v>
      </c>
      <c r="BF357" s="152">
        <v>949</v>
      </c>
      <c r="BG357" s="152">
        <v>721</v>
      </c>
      <c r="BH357" s="152">
        <v>1670</v>
      </c>
      <c r="BI357" s="153">
        <v>0.432</v>
      </c>
      <c r="BJ357" s="153">
        <v>0.48099999999999998</v>
      </c>
      <c r="BK357" s="154">
        <v>0.189</v>
      </c>
      <c r="BL357" s="155">
        <v>0.11</v>
      </c>
      <c r="BM357" s="155">
        <v>0.1</v>
      </c>
      <c r="BN357" s="154">
        <v>0.39200000000000002</v>
      </c>
      <c r="DU357" s="4"/>
      <c r="DZ357" s="196"/>
      <c r="EA357" s="196"/>
      <c r="EB357" s="196"/>
      <c r="EC357" s="196"/>
      <c r="ED357" s="196"/>
      <c r="EE357" s="196"/>
    </row>
    <row r="358" spans="30:135" ht="13" x14ac:dyDescent="0.15">
      <c r="AD358" s="144">
        <f t="shared" si="102"/>
        <v>83.05</v>
      </c>
      <c r="AE358" s="144">
        <f t="shared" si="103"/>
        <v>71.523178807947019</v>
      </c>
      <c r="AF358" s="149">
        <v>277</v>
      </c>
      <c r="AG358" s="150" t="s">
        <v>438</v>
      </c>
      <c r="AH358" s="149">
        <v>20</v>
      </c>
      <c r="AI358" s="151">
        <v>1</v>
      </c>
      <c r="AJ358" s="152">
        <v>1661</v>
      </c>
      <c r="AK358" s="152">
        <v>1188</v>
      </c>
      <c r="AL358" s="149">
        <v>0.71499999999999997</v>
      </c>
      <c r="AM358" s="152">
        <v>720</v>
      </c>
      <c r="AN358" s="152">
        <v>454</v>
      </c>
      <c r="AO358" s="152">
        <v>1174</v>
      </c>
      <c r="AP358" s="153">
        <v>0.38700000000000001</v>
      </c>
      <c r="AQ358" s="153">
        <v>0.40899999999999997</v>
      </c>
      <c r="AR358" s="154">
        <v>0.19700000000000001</v>
      </c>
      <c r="AS358" s="154">
        <v>0.113</v>
      </c>
      <c r="AT358" s="154">
        <v>8.6999999999999994E-2</v>
      </c>
      <c r="AU358" s="154">
        <v>0.35599999999999998</v>
      </c>
      <c r="AW358" s="196"/>
      <c r="AX358" s="144">
        <f t="shared" si="104"/>
        <v>83.87715930902111</v>
      </c>
      <c r="AY358" s="149">
        <v>277</v>
      </c>
      <c r="AZ358" s="150" t="s">
        <v>578</v>
      </c>
      <c r="BA358" s="149">
        <v>6</v>
      </c>
      <c r="BB358" s="151">
        <v>1</v>
      </c>
      <c r="BC358" s="152">
        <v>521</v>
      </c>
      <c r="BD358" s="152">
        <v>437</v>
      </c>
      <c r="BE358" s="149">
        <v>0.83899999999999997</v>
      </c>
      <c r="BF358" s="152">
        <v>201</v>
      </c>
      <c r="BG358" s="152">
        <v>155</v>
      </c>
      <c r="BH358" s="152">
        <v>356</v>
      </c>
      <c r="BI358" s="153">
        <v>0.435</v>
      </c>
      <c r="BJ358" s="153">
        <v>0.47799999999999998</v>
      </c>
      <c r="BK358" s="154">
        <v>0.192</v>
      </c>
      <c r="BL358" s="154">
        <v>0.154</v>
      </c>
      <c r="BM358" s="154">
        <v>0.11899999999999999</v>
      </c>
      <c r="BN358" s="154">
        <v>0.40300000000000002</v>
      </c>
      <c r="DU358" s="4"/>
      <c r="DZ358" s="196"/>
      <c r="EA358" s="196"/>
      <c r="EB358" s="196"/>
      <c r="EC358" s="196"/>
      <c r="ED358" s="196"/>
      <c r="EE358" s="196"/>
    </row>
    <row r="359" spans="30:135" ht="13" x14ac:dyDescent="0.15">
      <c r="AD359" s="144">
        <f t="shared" si="102"/>
        <v>79.4375</v>
      </c>
      <c r="AE359" s="144">
        <f t="shared" si="103"/>
        <v>71.518489378442169</v>
      </c>
      <c r="AF359" s="149">
        <v>278</v>
      </c>
      <c r="AG359" s="150" t="s">
        <v>323</v>
      </c>
      <c r="AH359" s="149">
        <v>16</v>
      </c>
      <c r="AI359" s="151">
        <v>1</v>
      </c>
      <c r="AJ359" s="152">
        <v>1271</v>
      </c>
      <c r="AK359" s="152">
        <v>909</v>
      </c>
      <c r="AL359" s="149">
        <v>0.71499999999999997</v>
      </c>
      <c r="AM359" s="152">
        <v>554</v>
      </c>
      <c r="AN359" s="152">
        <v>305</v>
      </c>
      <c r="AO359" s="152">
        <v>859</v>
      </c>
      <c r="AP359" s="153">
        <v>0.35499999999999998</v>
      </c>
      <c r="AQ359" s="153">
        <v>0.41299999999999998</v>
      </c>
      <c r="AR359" s="154">
        <v>0.221</v>
      </c>
      <c r="AS359" s="154">
        <v>0.115</v>
      </c>
      <c r="AT359" s="154">
        <v>9.4E-2</v>
      </c>
      <c r="AU359" s="154">
        <v>0.33400000000000002</v>
      </c>
      <c r="AW359" s="196"/>
      <c r="AX359" s="144">
        <f t="shared" si="104"/>
        <v>83.925888833249871</v>
      </c>
      <c r="AY359" s="149">
        <v>278</v>
      </c>
      <c r="AZ359" s="150" t="s">
        <v>393</v>
      </c>
      <c r="BA359" s="149">
        <v>23</v>
      </c>
      <c r="BB359" s="151">
        <v>1</v>
      </c>
      <c r="BC359" s="152">
        <v>1997</v>
      </c>
      <c r="BD359" s="152">
        <v>1676</v>
      </c>
      <c r="BE359" s="149">
        <v>0.83899999999999997</v>
      </c>
      <c r="BF359" s="152">
        <v>805</v>
      </c>
      <c r="BG359" s="152">
        <v>624</v>
      </c>
      <c r="BH359" s="152">
        <v>1429</v>
      </c>
      <c r="BI359" s="153">
        <v>0.437</v>
      </c>
      <c r="BJ359" s="153">
        <v>0.49199999999999999</v>
      </c>
      <c r="BK359" s="154">
        <v>0.188</v>
      </c>
      <c r="BL359" s="154">
        <v>0.11600000000000001</v>
      </c>
      <c r="BM359" s="154">
        <v>8.2000000000000003E-2</v>
      </c>
      <c r="BN359" s="154">
        <v>0.39200000000000002</v>
      </c>
      <c r="DU359" s="4"/>
      <c r="DZ359" s="196"/>
      <c r="EA359" s="196"/>
      <c r="EB359" s="196"/>
      <c r="EC359" s="196"/>
      <c r="ED359" s="196"/>
      <c r="EE359" s="196"/>
    </row>
    <row r="360" spans="30:135" ht="13" x14ac:dyDescent="0.15">
      <c r="AD360" s="144">
        <f t="shared" si="102"/>
        <v>79.900000000000006</v>
      </c>
      <c r="AE360" s="144">
        <f t="shared" si="103"/>
        <v>71.52690863579474</v>
      </c>
      <c r="AF360" s="149">
        <v>279</v>
      </c>
      <c r="AG360" s="150" t="s">
        <v>368</v>
      </c>
      <c r="AH360" s="149">
        <v>20</v>
      </c>
      <c r="AI360" s="151">
        <v>1</v>
      </c>
      <c r="AJ360" s="152">
        <v>1598</v>
      </c>
      <c r="AK360" s="152">
        <v>1143</v>
      </c>
      <c r="AL360" s="149">
        <v>0.71499999999999997</v>
      </c>
      <c r="AM360" s="152">
        <v>744</v>
      </c>
      <c r="AN360" s="152">
        <v>403</v>
      </c>
      <c r="AO360" s="152">
        <v>1147</v>
      </c>
      <c r="AP360" s="153">
        <v>0.35099999999999998</v>
      </c>
      <c r="AQ360" s="153">
        <v>0.38700000000000001</v>
      </c>
      <c r="AR360" s="154">
        <v>0.16500000000000001</v>
      </c>
      <c r="AS360" s="154">
        <v>0.13100000000000001</v>
      </c>
      <c r="AT360" s="154">
        <v>0.108</v>
      </c>
      <c r="AU360" s="154">
        <v>0.35599999999999998</v>
      </c>
      <c r="AW360" s="196"/>
      <c r="AX360" s="144">
        <f t="shared" si="104"/>
        <v>83.86831275720165</v>
      </c>
      <c r="AY360" s="149">
        <v>279</v>
      </c>
      <c r="AZ360" s="150" t="s">
        <v>579</v>
      </c>
      <c r="BA360" s="149">
        <v>14</v>
      </c>
      <c r="BB360" s="151">
        <v>1</v>
      </c>
      <c r="BC360" s="152">
        <v>1215</v>
      </c>
      <c r="BD360" s="152">
        <v>1019</v>
      </c>
      <c r="BE360" s="149">
        <v>0.83899999999999997</v>
      </c>
      <c r="BF360" s="152">
        <v>463</v>
      </c>
      <c r="BG360" s="152">
        <v>367</v>
      </c>
      <c r="BH360" s="152">
        <v>830</v>
      </c>
      <c r="BI360" s="153">
        <v>0.442</v>
      </c>
      <c r="BJ360" s="153">
        <v>0.496</v>
      </c>
      <c r="BK360" s="154">
        <v>0.19900000000000001</v>
      </c>
      <c r="BL360" s="154">
        <v>0.14199999999999999</v>
      </c>
      <c r="BM360" s="154">
        <v>0.106</v>
      </c>
      <c r="BN360" s="154">
        <v>0.40200000000000002</v>
      </c>
      <c r="DU360" s="4"/>
      <c r="DZ360" s="196"/>
      <c r="EA360" s="196"/>
      <c r="EB360" s="196"/>
      <c r="EC360" s="196"/>
      <c r="ED360" s="196"/>
      <c r="EE360" s="196"/>
    </row>
    <row r="361" spans="30:135" ht="13" x14ac:dyDescent="0.15">
      <c r="AD361" s="144">
        <f t="shared" si="102"/>
        <v>93.714285714285722</v>
      </c>
      <c r="AE361" s="144">
        <f t="shared" si="103"/>
        <v>71.265243902439025</v>
      </c>
      <c r="AF361" s="149">
        <v>280</v>
      </c>
      <c r="AG361" s="150" t="s">
        <v>454</v>
      </c>
      <c r="AH361" s="149">
        <v>14</v>
      </c>
      <c r="AI361" s="151">
        <v>1</v>
      </c>
      <c r="AJ361" s="152">
        <v>1312</v>
      </c>
      <c r="AK361" s="152">
        <v>935</v>
      </c>
      <c r="AL361" s="149">
        <v>0.71299999999999997</v>
      </c>
      <c r="AM361" s="152">
        <v>632</v>
      </c>
      <c r="AN361" s="152">
        <v>329</v>
      </c>
      <c r="AO361" s="152">
        <v>961</v>
      </c>
      <c r="AP361" s="153">
        <v>0.34200000000000003</v>
      </c>
      <c r="AQ361" s="153">
        <v>0.39100000000000001</v>
      </c>
      <c r="AR361" s="154">
        <v>0.16900000000000001</v>
      </c>
      <c r="AS361" s="154">
        <v>0.114</v>
      </c>
      <c r="AT361" s="154">
        <v>9.5000000000000001E-2</v>
      </c>
      <c r="AU361" s="154">
        <v>0.33400000000000002</v>
      </c>
      <c r="AW361" s="196"/>
      <c r="AX361" s="144">
        <f t="shared" si="104"/>
        <v>83.983451536643031</v>
      </c>
      <c r="AY361" s="149">
        <v>280</v>
      </c>
      <c r="AZ361" s="150" t="s">
        <v>387</v>
      </c>
      <c r="BA361" s="149">
        <v>21</v>
      </c>
      <c r="BB361" s="151">
        <v>1</v>
      </c>
      <c r="BC361" s="152">
        <v>1692</v>
      </c>
      <c r="BD361" s="152">
        <v>1421</v>
      </c>
      <c r="BE361" s="149">
        <v>0.84</v>
      </c>
      <c r="BF361" s="152">
        <v>757</v>
      </c>
      <c r="BG361" s="152">
        <v>507</v>
      </c>
      <c r="BH361" s="152">
        <v>1264</v>
      </c>
      <c r="BI361" s="153">
        <v>0.40100000000000002</v>
      </c>
      <c r="BJ361" s="153">
        <v>0.46800000000000003</v>
      </c>
      <c r="BK361" s="154">
        <v>0.16500000000000001</v>
      </c>
      <c r="BL361" s="154">
        <v>0.111</v>
      </c>
      <c r="BM361" s="154">
        <v>9.6000000000000002E-2</v>
      </c>
      <c r="BN361" s="154">
        <v>0.38100000000000001</v>
      </c>
      <c r="DU361" s="4"/>
      <c r="DZ361" s="196"/>
      <c r="EA361" s="196"/>
      <c r="EB361" s="196"/>
      <c r="EC361" s="196"/>
      <c r="ED361" s="196"/>
      <c r="EE361" s="196"/>
    </row>
    <row r="362" spans="30:135" ht="13" x14ac:dyDescent="0.15">
      <c r="AD362" s="144">
        <f t="shared" si="102"/>
        <v>77</v>
      </c>
      <c r="AE362" s="144">
        <f t="shared" si="103"/>
        <v>71.335807050092768</v>
      </c>
      <c r="AF362" s="149">
        <v>281</v>
      </c>
      <c r="AG362" s="150" t="s">
        <v>290</v>
      </c>
      <c r="AH362" s="149">
        <v>14</v>
      </c>
      <c r="AI362" s="151">
        <v>1</v>
      </c>
      <c r="AJ362" s="152">
        <v>1078</v>
      </c>
      <c r="AK362" s="152">
        <v>769</v>
      </c>
      <c r="AL362" s="149">
        <v>0.71299999999999997</v>
      </c>
      <c r="AM362" s="152">
        <v>453</v>
      </c>
      <c r="AN362" s="152">
        <v>286</v>
      </c>
      <c r="AO362" s="152">
        <v>739</v>
      </c>
      <c r="AP362" s="153">
        <v>0.38700000000000001</v>
      </c>
      <c r="AQ362" s="153">
        <v>0.442</v>
      </c>
      <c r="AR362" s="154">
        <v>0.23899999999999999</v>
      </c>
      <c r="AS362" s="154">
        <v>8.3000000000000004E-2</v>
      </c>
      <c r="AT362" s="154">
        <v>5.2999999999999999E-2</v>
      </c>
      <c r="AU362" s="154">
        <v>0.32900000000000001</v>
      </c>
      <c r="AW362" s="196"/>
      <c r="AX362" s="144">
        <f t="shared" si="104"/>
        <v>84.029038112522699</v>
      </c>
      <c r="AY362" s="149">
        <v>281</v>
      </c>
      <c r="AZ362" s="150" t="s">
        <v>425</v>
      </c>
      <c r="BA362" s="149">
        <v>20</v>
      </c>
      <c r="BB362" s="151">
        <v>1</v>
      </c>
      <c r="BC362" s="152">
        <v>1653</v>
      </c>
      <c r="BD362" s="152">
        <v>1389</v>
      </c>
      <c r="BE362" s="149">
        <v>0.84</v>
      </c>
      <c r="BF362" s="152">
        <v>754</v>
      </c>
      <c r="BG362" s="152">
        <v>530</v>
      </c>
      <c r="BH362" s="152">
        <v>1284</v>
      </c>
      <c r="BI362" s="153">
        <v>0.41299999999999998</v>
      </c>
      <c r="BJ362" s="153">
        <v>0.45700000000000002</v>
      </c>
      <c r="BK362" s="154">
        <v>0.14499999999999999</v>
      </c>
      <c r="BL362" s="154">
        <v>9.8000000000000004E-2</v>
      </c>
      <c r="BM362" s="154">
        <v>7.9000000000000001E-2</v>
      </c>
      <c r="BN362" s="154">
        <v>0.39200000000000002</v>
      </c>
      <c r="DU362" s="4"/>
      <c r="DZ362" s="196"/>
      <c r="EA362" s="196"/>
      <c r="EB362" s="196"/>
      <c r="EC362" s="196"/>
      <c r="ED362" s="196"/>
      <c r="EE362" s="196"/>
    </row>
    <row r="363" spans="30:135" ht="13" x14ac:dyDescent="0.15">
      <c r="AD363" s="144">
        <f t="shared" si="102"/>
        <v>85.952380952380949</v>
      </c>
      <c r="AE363" s="144">
        <f t="shared" si="103"/>
        <v>71.19113573407202</v>
      </c>
      <c r="AF363" s="149">
        <v>282</v>
      </c>
      <c r="AG363" s="150" t="s">
        <v>580</v>
      </c>
      <c r="AH363" s="149">
        <v>21</v>
      </c>
      <c r="AI363" s="151">
        <v>1</v>
      </c>
      <c r="AJ363" s="152">
        <v>1805</v>
      </c>
      <c r="AK363" s="152">
        <v>1285</v>
      </c>
      <c r="AL363" s="149">
        <v>0.71199999999999997</v>
      </c>
      <c r="AM363" s="152">
        <v>784</v>
      </c>
      <c r="AN363" s="152">
        <v>443</v>
      </c>
      <c r="AO363" s="152">
        <v>1227</v>
      </c>
      <c r="AP363" s="153">
        <v>0.36099999999999999</v>
      </c>
      <c r="AQ363" s="153">
        <v>0.39500000000000002</v>
      </c>
      <c r="AR363" s="154">
        <v>0.218</v>
      </c>
      <c r="AS363" s="154">
        <v>0.126</v>
      </c>
      <c r="AT363" s="154">
        <v>0.107</v>
      </c>
      <c r="AU363" s="155">
        <v>0.34</v>
      </c>
      <c r="AW363" s="196"/>
      <c r="AX363" s="144">
        <f t="shared" si="104"/>
        <v>83.979848866498742</v>
      </c>
      <c r="AY363" s="149">
        <v>282</v>
      </c>
      <c r="AZ363" s="150" t="s">
        <v>468</v>
      </c>
      <c r="BA363" s="149">
        <v>23</v>
      </c>
      <c r="BB363" s="151">
        <v>1</v>
      </c>
      <c r="BC363" s="152">
        <v>1985</v>
      </c>
      <c r="BD363" s="152">
        <v>1667</v>
      </c>
      <c r="BE363" s="149">
        <v>0.84</v>
      </c>
      <c r="BF363" s="152">
        <v>786</v>
      </c>
      <c r="BG363" s="152">
        <v>610</v>
      </c>
      <c r="BH363" s="152">
        <v>1396</v>
      </c>
      <c r="BI363" s="153">
        <v>0.437</v>
      </c>
      <c r="BJ363" s="153">
        <v>0.48399999999999999</v>
      </c>
      <c r="BK363" s="154">
        <v>0.19400000000000001</v>
      </c>
      <c r="BL363" s="154">
        <v>0.126</v>
      </c>
      <c r="BM363" s="154">
        <v>9.8000000000000004E-2</v>
      </c>
      <c r="BN363" s="154">
        <v>0.39800000000000002</v>
      </c>
      <c r="DU363" s="4"/>
      <c r="DZ363" s="196"/>
      <c r="EA363" s="196"/>
      <c r="EB363" s="196"/>
      <c r="EC363" s="196"/>
      <c r="ED363" s="196"/>
      <c r="EE363" s="196"/>
    </row>
    <row r="364" spans="30:135" ht="13" x14ac:dyDescent="0.15">
      <c r="AD364" s="144">
        <f t="shared" si="102"/>
        <v>78.476190476190467</v>
      </c>
      <c r="AE364" s="144">
        <f t="shared" si="103"/>
        <v>71.116504854368941</v>
      </c>
      <c r="AF364" s="149">
        <v>283</v>
      </c>
      <c r="AG364" s="150" t="s">
        <v>320</v>
      </c>
      <c r="AH364" s="149">
        <v>21</v>
      </c>
      <c r="AI364" s="151">
        <v>1</v>
      </c>
      <c r="AJ364" s="152">
        <v>1648</v>
      </c>
      <c r="AK364" s="152">
        <v>1172</v>
      </c>
      <c r="AL364" s="149">
        <v>0.71099999999999997</v>
      </c>
      <c r="AM364" s="152">
        <v>775</v>
      </c>
      <c r="AN364" s="152">
        <v>459</v>
      </c>
      <c r="AO364" s="152">
        <v>1234</v>
      </c>
      <c r="AP364" s="153">
        <v>0.372</v>
      </c>
      <c r="AQ364" s="153">
        <v>0.40200000000000002</v>
      </c>
      <c r="AR364" s="154">
        <v>0.17699999999999999</v>
      </c>
      <c r="AS364" s="154">
        <v>8.8999999999999996E-2</v>
      </c>
      <c r="AT364" s="154">
        <v>6.9000000000000006E-2</v>
      </c>
      <c r="AU364" s="155">
        <v>0.34</v>
      </c>
      <c r="AW364" s="196"/>
      <c r="AX364" s="144">
        <f t="shared" si="104"/>
        <v>84.119106699751853</v>
      </c>
      <c r="AY364" s="149">
        <v>283</v>
      </c>
      <c r="AZ364" s="150" t="s">
        <v>524</v>
      </c>
      <c r="BA364" s="149">
        <v>24</v>
      </c>
      <c r="BB364" s="151">
        <v>1</v>
      </c>
      <c r="BC364" s="152">
        <v>2015</v>
      </c>
      <c r="BD364" s="152">
        <v>1695</v>
      </c>
      <c r="BE364" s="149">
        <v>0.84099999999999997</v>
      </c>
      <c r="BF364" s="152">
        <v>896</v>
      </c>
      <c r="BG364" s="152">
        <v>616</v>
      </c>
      <c r="BH364" s="152">
        <v>1512</v>
      </c>
      <c r="BI364" s="153">
        <v>0.40699999999999997</v>
      </c>
      <c r="BJ364" s="151">
        <v>0.46</v>
      </c>
      <c r="BK364" s="154">
        <v>0.158</v>
      </c>
      <c r="BL364" s="154">
        <v>0.109</v>
      </c>
      <c r="BM364" s="155">
        <v>0.09</v>
      </c>
      <c r="BN364" s="154">
        <v>0.39300000000000002</v>
      </c>
      <c r="DU364" s="4"/>
      <c r="DZ364" s="196"/>
      <c r="EA364" s="196"/>
      <c r="EB364" s="196"/>
      <c r="EC364" s="196"/>
      <c r="ED364" s="196"/>
      <c r="EE364" s="196"/>
    </row>
    <row r="365" spans="30:135" ht="13" x14ac:dyDescent="0.15">
      <c r="AD365" s="144">
        <f t="shared" si="102"/>
        <v>84.571428571428569</v>
      </c>
      <c r="AE365" s="144">
        <f t="shared" si="103"/>
        <v>71.058558558558559</v>
      </c>
      <c r="AF365" s="149">
        <v>284</v>
      </c>
      <c r="AG365" s="150" t="s">
        <v>576</v>
      </c>
      <c r="AH365" s="149">
        <v>21</v>
      </c>
      <c r="AI365" s="151">
        <v>1</v>
      </c>
      <c r="AJ365" s="152">
        <v>1776</v>
      </c>
      <c r="AK365" s="152">
        <v>1262</v>
      </c>
      <c r="AL365" s="149">
        <v>0.71099999999999997</v>
      </c>
      <c r="AM365" s="152">
        <v>801</v>
      </c>
      <c r="AN365" s="152">
        <v>466</v>
      </c>
      <c r="AO365" s="152">
        <v>1267</v>
      </c>
      <c r="AP365" s="153">
        <v>0.36799999999999999</v>
      </c>
      <c r="AQ365" s="153">
        <v>0.40899999999999997</v>
      </c>
      <c r="AR365" s="154">
        <v>0.20399999999999999</v>
      </c>
      <c r="AS365" s="155">
        <v>0.1</v>
      </c>
      <c r="AT365" s="154">
        <v>8.8999999999999996E-2</v>
      </c>
      <c r="AU365" s="154">
        <v>0.33700000000000002</v>
      </c>
      <c r="AW365" s="196"/>
      <c r="AX365" s="144">
        <f t="shared" si="104"/>
        <v>84.151156232374504</v>
      </c>
      <c r="AY365" s="149">
        <v>284</v>
      </c>
      <c r="AZ365" s="150" t="s">
        <v>400</v>
      </c>
      <c r="BA365" s="149">
        <v>22</v>
      </c>
      <c r="BB365" s="151">
        <v>1</v>
      </c>
      <c r="BC365" s="152">
        <v>1773</v>
      </c>
      <c r="BD365" s="152">
        <v>1492</v>
      </c>
      <c r="BE365" s="149">
        <v>0.84199999999999997</v>
      </c>
      <c r="BF365" s="152">
        <v>798</v>
      </c>
      <c r="BG365" s="152">
        <v>581</v>
      </c>
      <c r="BH365" s="152">
        <v>1379</v>
      </c>
      <c r="BI365" s="153">
        <v>0.42099999999999999</v>
      </c>
      <c r="BJ365" s="153">
        <v>0.46700000000000003</v>
      </c>
      <c r="BK365" s="154">
        <v>0.14799999999999999</v>
      </c>
      <c r="BL365" s="155">
        <v>0.09</v>
      </c>
      <c r="BM365" s="154">
        <v>6.7000000000000004E-2</v>
      </c>
      <c r="BN365" s="154">
        <v>0.39500000000000002</v>
      </c>
      <c r="DU365" s="4"/>
      <c r="DZ365" s="196"/>
      <c r="EA365" s="196"/>
      <c r="EB365" s="196"/>
      <c r="EC365" s="196"/>
      <c r="ED365" s="196"/>
      <c r="EE365" s="196"/>
    </row>
    <row r="366" spans="30:135" ht="13" x14ac:dyDescent="0.15">
      <c r="AD366" s="144">
        <f t="shared" si="102"/>
        <v>80.473684210526315</v>
      </c>
      <c r="AE366" s="144">
        <f t="shared" si="103"/>
        <v>70.765206017004573</v>
      </c>
      <c r="AF366" s="149">
        <v>285</v>
      </c>
      <c r="AG366" s="150" t="s">
        <v>264</v>
      </c>
      <c r="AH366" s="149">
        <v>19</v>
      </c>
      <c r="AI366" s="151">
        <v>1</v>
      </c>
      <c r="AJ366" s="152">
        <v>1529</v>
      </c>
      <c r="AK366" s="152">
        <v>1082</v>
      </c>
      <c r="AL366" s="149">
        <v>0.70799999999999996</v>
      </c>
      <c r="AM366" s="152">
        <v>656</v>
      </c>
      <c r="AN366" s="152">
        <v>389</v>
      </c>
      <c r="AO366" s="152">
        <v>1045</v>
      </c>
      <c r="AP366" s="153">
        <v>0.372</v>
      </c>
      <c r="AQ366" s="151">
        <v>0.41</v>
      </c>
      <c r="AR366" s="154">
        <v>0.216</v>
      </c>
      <c r="AS366" s="154">
        <v>0.11799999999999999</v>
      </c>
      <c r="AT366" s="155">
        <v>0.09</v>
      </c>
      <c r="AU366" s="154">
        <v>0.34599999999999997</v>
      </c>
      <c r="AW366" s="196"/>
      <c r="AX366" s="144">
        <f t="shared" si="104"/>
        <v>84.17462482946793</v>
      </c>
      <c r="AY366" s="149">
        <v>285</v>
      </c>
      <c r="AZ366" s="150" t="s">
        <v>458</v>
      </c>
      <c r="BA366" s="149">
        <v>8</v>
      </c>
      <c r="BB366" s="151">
        <v>1</v>
      </c>
      <c r="BC366" s="152">
        <v>733</v>
      </c>
      <c r="BD366" s="152">
        <v>617</v>
      </c>
      <c r="BE366" s="149">
        <v>0.84199999999999997</v>
      </c>
      <c r="BF366" s="152">
        <v>298</v>
      </c>
      <c r="BG366" s="152">
        <v>221</v>
      </c>
      <c r="BH366" s="152">
        <v>519</v>
      </c>
      <c r="BI366" s="153">
        <v>0.42599999999999999</v>
      </c>
      <c r="BJ366" s="151">
        <v>0.48</v>
      </c>
      <c r="BK366" s="155">
        <v>0.18</v>
      </c>
      <c r="BL366" s="154">
        <v>0.127</v>
      </c>
      <c r="BM366" s="154">
        <v>8.8999999999999996E-2</v>
      </c>
      <c r="BN366" s="154">
        <v>0.40200000000000002</v>
      </c>
      <c r="DU366" s="4"/>
      <c r="DZ366" s="196"/>
      <c r="EA366" s="196"/>
      <c r="EB366" s="196"/>
      <c r="EC366" s="196"/>
      <c r="ED366" s="196"/>
      <c r="EE366" s="196"/>
    </row>
    <row r="367" spans="30:135" ht="13" x14ac:dyDescent="0.15">
      <c r="AD367" s="144">
        <f t="shared" si="102"/>
        <v>82</v>
      </c>
      <c r="AE367" s="144">
        <f t="shared" si="103"/>
        <v>70.83775185577943</v>
      </c>
      <c r="AF367" s="149">
        <v>286</v>
      </c>
      <c r="AG367" s="150" t="s">
        <v>555</v>
      </c>
      <c r="AH367" s="149">
        <v>23</v>
      </c>
      <c r="AI367" s="151">
        <v>1</v>
      </c>
      <c r="AJ367" s="152">
        <v>1886</v>
      </c>
      <c r="AK367" s="152">
        <v>1336</v>
      </c>
      <c r="AL367" s="149">
        <v>0.70799999999999996</v>
      </c>
      <c r="AM367" s="152">
        <v>843</v>
      </c>
      <c r="AN367" s="152">
        <v>463</v>
      </c>
      <c r="AO367" s="152">
        <v>1306</v>
      </c>
      <c r="AP367" s="153">
        <v>0.35499999999999998</v>
      </c>
      <c r="AQ367" s="153">
        <v>0.39100000000000001</v>
      </c>
      <c r="AR367" s="154">
        <v>0.20300000000000001</v>
      </c>
      <c r="AS367" s="154">
        <v>0.11799999999999999</v>
      </c>
      <c r="AT367" s="154">
        <v>8.8999999999999996E-2</v>
      </c>
      <c r="AU367" s="154">
        <v>0.34300000000000003</v>
      </c>
      <c r="AW367" s="196"/>
      <c r="AX367" s="144">
        <f t="shared" si="104"/>
        <v>84.163402350307777</v>
      </c>
      <c r="AY367" s="149">
        <v>286</v>
      </c>
      <c r="AZ367" s="150" t="s">
        <v>546</v>
      </c>
      <c r="BA367" s="149">
        <v>22</v>
      </c>
      <c r="BB367" s="151">
        <v>1</v>
      </c>
      <c r="BC367" s="152">
        <v>1787</v>
      </c>
      <c r="BD367" s="152">
        <v>1504</v>
      </c>
      <c r="BE367" s="149">
        <v>0.84199999999999997</v>
      </c>
      <c r="BF367" s="152">
        <v>833</v>
      </c>
      <c r="BG367" s="152">
        <v>553</v>
      </c>
      <c r="BH367" s="152">
        <v>1386</v>
      </c>
      <c r="BI367" s="153">
        <v>0.39900000000000002</v>
      </c>
      <c r="BJ367" s="153">
        <v>0.45900000000000002</v>
      </c>
      <c r="BK367" s="154">
        <v>0.14699999999999999</v>
      </c>
      <c r="BL367" s="154">
        <v>9.5000000000000001E-2</v>
      </c>
      <c r="BM367" s="154">
        <v>7.4999999999999997E-2</v>
      </c>
      <c r="BN367" s="154">
        <v>0.38300000000000001</v>
      </c>
      <c r="DU367" s="4"/>
      <c r="DZ367" s="196"/>
      <c r="EA367" s="196"/>
      <c r="EB367" s="196"/>
      <c r="EC367" s="196"/>
      <c r="ED367" s="196"/>
      <c r="EE367" s="196"/>
    </row>
    <row r="368" spans="30:135" ht="13" x14ac:dyDescent="0.15">
      <c r="AD368" s="144">
        <f t="shared" si="102"/>
        <v>87.476190476190467</v>
      </c>
      <c r="AE368" s="144">
        <f t="shared" si="103"/>
        <v>70.549809471965162</v>
      </c>
      <c r="AF368" s="149">
        <v>287</v>
      </c>
      <c r="AG368" s="150" t="s">
        <v>581</v>
      </c>
      <c r="AH368" s="149">
        <v>21</v>
      </c>
      <c r="AI368" s="151">
        <v>1</v>
      </c>
      <c r="AJ368" s="152">
        <v>1837</v>
      </c>
      <c r="AK368" s="152">
        <v>1296</v>
      </c>
      <c r="AL368" s="149">
        <v>0.70499999999999996</v>
      </c>
      <c r="AM368" s="152">
        <v>784</v>
      </c>
      <c r="AN368" s="152">
        <v>453</v>
      </c>
      <c r="AO368" s="152">
        <v>1237</v>
      </c>
      <c r="AP368" s="153">
        <v>0.36599999999999999</v>
      </c>
      <c r="AQ368" s="153">
        <v>0.40899999999999997</v>
      </c>
      <c r="AR368" s="154">
        <v>0.219</v>
      </c>
      <c r="AS368" s="154">
        <v>0.126</v>
      </c>
      <c r="AT368" s="154">
        <v>0.107</v>
      </c>
      <c r="AU368" s="154">
        <v>0.34300000000000003</v>
      </c>
      <c r="AW368" s="196"/>
      <c r="AX368" s="144">
        <f t="shared" si="104"/>
        <v>84.18952618453865</v>
      </c>
      <c r="AY368" s="149">
        <v>287</v>
      </c>
      <c r="AZ368" s="150" t="s">
        <v>483</v>
      </c>
      <c r="BA368" s="149">
        <v>25</v>
      </c>
      <c r="BB368" s="151">
        <v>1</v>
      </c>
      <c r="BC368" s="152">
        <v>2005</v>
      </c>
      <c r="BD368" s="152">
        <v>1688</v>
      </c>
      <c r="BE368" s="149">
        <v>0.84199999999999997</v>
      </c>
      <c r="BF368" s="152">
        <v>926</v>
      </c>
      <c r="BG368" s="152">
        <v>608</v>
      </c>
      <c r="BH368" s="152">
        <v>1534</v>
      </c>
      <c r="BI368" s="153">
        <v>0.39600000000000002</v>
      </c>
      <c r="BJ368" s="153">
        <v>0.45500000000000002</v>
      </c>
      <c r="BK368" s="154">
        <v>0.14499999999999999</v>
      </c>
      <c r="BL368" s="154">
        <v>0.108</v>
      </c>
      <c r="BM368" s="154">
        <v>8.5999999999999993E-2</v>
      </c>
      <c r="BN368" s="154">
        <v>0.38600000000000001</v>
      </c>
      <c r="DU368" s="4"/>
      <c r="DZ368" s="196"/>
      <c r="EA368" s="196"/>
      <c r="EB368" s="196"/>
      <c r="EC368" s="196"/>
      <c r="ED368" s="196"/>
      <c r="EE368" s="196"/>
    </row>
    <row r="369" spans="30:135" ht="13" x14ac:dyDescent="0.15">
      <c r="AD369" s="144">
        <f t="shared" si="102"/>
        <v>85.111111111111114</v>
      </c>
      <c r="AE369" s="144">
        <f t="shared" si="103"/>
        <v>70.36553524804178</v>
      </c>
      <c r="AF369" s="149">
        <v>288</v>
      </c>
      <c r="AG369" s="150" t="s">
        <v>476</v>
      </c>
      <c r="AH369" s="149">
        <v>18</v>
      </c>
      <c r="AI369" s="151">
        <v>1</v>
      </c>
      <c r="AJ369" s="152">
        <v>1532</v>
      </c>
      <c r="AK369" s="152">
        <v>1078</v>
      </c>
      <c r="AL369" s="149">
        <v>0.70399999999999996</v>
      </c>
      <c r="AM369" s="152">
        <v>640</v>
      </c>
      <c r="AN369" s="152">
        <v>400</v>
      </c>
      <c r="AO369" s="152">
        <v>1040</v>
      </c>
      <c r="AP369" s="153">
        <v>0.38500000000000001</v>
      </c>
      <c r="AQ369" s="151">
        <v>0.41</v>
      </c>
      <c r="AR369" s="154">
        <v>0.214</v>
      </c>
      <c r="AS369" s="154">
        <v>0.129</v>
      </c>
      <c r="AT369" s="154">
        <v>9.2999999999999999E-2</v>
      </c>
      <c r="AU369" s="154">
        <v>0.34799999999999998</v>
      </c>
      <c r="AW369" s="196"/>
      <c r="AX369" s="144">
        <f t="shared" si="104"/>
        <v>84.322508398656211</v>
      </c>
      <c r="AY369" s="149">
        <v>288</v>
      </c>
      <c r="AZ369" s="150" t="s">
        <v>582</v>
      </c>
      <c r="BA369" s="149">
        <v>12</v>
      </c>
      <c r="BB369" s="151">
        <v>1</v>
      </c>
      <c r="BC369" s="152">
        <v>893</v>
      </c>
      <c r="BD369" s="152">
        <v>753</v>
      </c>
      <c r="BE369" s="149">
        <v>0.84299999999999997</v>
      </c>
      <c r="BF369" s="152">
        <v>351</v>
      </c>
      <c r="BG369" s="152">
        <v>282</v>
      </c>
      <c r="BH369" s="152">
        <v>633</v>
      </c>
      <c r="BI369" s="153">
        <v>0.44500000000000001</v>
      </c>
      <c r="BJ369" s="153">
        <v>0.49399999999999999</v>
      </c>
      <c r="BK369" s="154">
        <v>0.20300000000000001</v>
      </c>
      <c r="BL369" s="154">
        <v>0.113</v>
      </c>
      <c r="BM369" s="155">
        <v>0.09</v>
      </c>
      <c r="BN369" s="154">
        <v>0.39300000000000002</v>
      </c>
      <c r="DU369" s="4"/>
      <c r="DZ369" s="196"/>
      <c r="EA369" s="196"/>
      <c r="EB369" s="196"/>
      <c r="EC369" s="196"/>
      <c r="ED369" s="196"/>
      <c r="EE369" s="196"/>
    </row>
    <row r="370" spans="30:135" ht="13" x14ac:dyDescent="0.15">
      <c r="AD370" s="144">
        <f t="shared" si="102"/>
        <v>87.899999999999991</v>
      </c>
      <c r="AE370" s="144">
        <f t="shared" si="103"/>
        <v>70.420932878270762</v>
      </c>
      <c r="AF370" s="149">
        <v>289</v>
      </c>
      <c r="AG370" s="150" t="s">
        <v>460</v>
      </c>
      <c r="AH370" s="149">
        <v>10</v>
      </c>
      <c r="AI370" s="151">
        <v>1</v>
      </c>
      <c r="AJ370" s="152">
        <v>879</v>
      </c>
      <c r="AK370" s="152">
        <v>619</v>
      </c>
      <c r="AL370" s="149">
        <v>0.70399999999999996</v>
      </c>
      <c r="AM370" s="152">
        <v>368</v>
      </c>
      <c r="AN370" s="152">
        <v>228</v>
      </c>
      <c r="AO370" s="152">
        <v>596</v>
      </c>
      <c r="AP370" s="153">
        <v>0.38300000000000001</v>
      </c>
      <c r="AQ370" s="153">
        <v>0.41799999999999998</v>
      </c>
      <c r="AR370" s="154">
        <v>0.23799999999999999</v>
      </c>
      <c r="AS370" s="154">
        <v>0.10100000000000001</v>
      </c>
      <c r="AT370" s="154">
        <v>7.6999999999999999E-2</v>
      </c>
      <c r="AU370" s="154">
        <v>0.33600000000000002</v>
      </c>
      <c r="AW370" s="196"/>
      <c r="AX370" s="144">
        <f t="shared" si="104"/>
        <v>84.273182957393487</v>
      </c>
      <c r="AY370" s="149">
        <v>289</v>
      </c>
      <c r="AZ370" s="150" t="s">
        <v>583</v>
      </c>
      <c r="BA370" s="149">
        <v>19</v>
      </c>
      <c r="BB370" s="151">
        <v>1</v>
      </c>
      <c r="BC370" s="152">
        <v>1596</v>
      </c>
      <c r="BD370" s="152">
        <v>1345</v>
      </c>
      <c r="BE370" s="149">
        <v>0.84299999999999997</v>
      </c>
      <c r="BF370" s="152">
        <v>685</v>
      </c>
      <c r="BG370" s="152">
        <v>480</v>
      </c>
      <c r="BH370" s="152">
        <v>1165</v>
      </c>
      <c r="BI370" s="153">
        <v>0.41199999999999998</v>
      </c>
      <c r="BJ370" s="151">
        <v>0.47</v>
      </c>
      <c r="BK370" s="154">
        <v>0.17199999999999999</v>
      </c>
      <c r="BL370" s="154">
        <v>0.11700000000000001</v>
      </c>
      <c r="BM370" s="155">
        <v>0.08</v>
      </c>
      <c r="BN370" s="154">
        <v>0.39100000000000001</v>
      </c>
      <c r="DU370" s="4"/>
      <c r="DZ370" s="196"/>
      <c r="EA370" s="196"/>
      <c r="EB370" s="196"/>
      <c r="EC370" s="196"/>
      <c r="ED370" s="196"/>
      <c r="EE370" s="196"/>
    </row>
    <row r="371" spans="30:135" ht="13" x14ac:dyDescent="0.15">
      <c r="AD371" s="144">
        <f t="shared" si="102"/>
        <v>92.75</v>
      </c>
      <c r="AE371" s="144">
        <f t="shared" si="103"/>
        <v>70.350404312668473</v>
      </c>
      <c r="AF371" s="149">
        <v>290</v>
      </c>
      <c r="AG371" s="150" t="s">
        <v>370</v>
      </c>
      <c r="AH371" s="149">
        <v>4</v>
      </c>
      <c r="AI371" s="151">
        <v>1</v>
      </c>
      <c r="AJ371" s="152">
        <v>371</v>
      </c>
      <c r="AK371" s="152">
        <v>261</v>
      </c>
      <c r="AL371" s="149">
        <v>0.70399999999999996</v>
      </c>
      <c r="AM371" s="152">
        <v>193</v>
      </c>
      <c r="AN371" s="152">
        <v>96</v>
      </c>
      <c r="AO371" s="152">
        <v>289</v>
      </c>
      <c r="AP371" s="153">
        <v>0.33200000000000002</v>
      </c>
      <c r="AQ371" s="153">
        <v>0.375</v>
      </c>
      <c r="AR371" s="154">
        <v>0.13500000000000001</v>
      </c>
      <c r="AS371" s="154">
        <v>9.7000000000000003E-2</v>
      </c>
      <c r="AT371" s="154">
        <v>7.2999999999999995E-2</v>
      </c>
      <c r="AU371" s="154">
        <v>0.33700000000000002</v>
      </c>
      <c r="AW371" s="196"/>
      <c r="AX371" s="144">
        <f t="shared" si="104"/>
        <v>84.338624338624328</v>
      </c>
      <c r="AY371" s="149">
        <v>290</v>
      </c>
      <c r="AZ371" s="150" t="s">
        <v>581</v>
      </c>
      <c r="BA371" s="149">
        <v>21</v>
      </c>
      <c r="BB371" s="151">
        <v>1</v>
      </c>
      <c r="BC371" s="152">
        <v>1890</v>
      </c>
      <c r="BD371" s="152">
        <v>1594</v>
      </c>
      <c r="BE371" s="149">
        <v>0.84299999999999997</v>
      </c>
      <c r="BF371" s="152">
        <v>793</v>
      </c>
      <c r="BG371" s="152">
        <v>578</v>
      </c>
      <c r="BH371" s="152">
        <v>1371</v>
      </c>
      <c r="BI371" s="153">
        <v>0.42199999999999999</v>
      </c>
      <c r="BJ371" s="153">
        <v>0.47099999999999997</v>
      </c>
      <c r="BK371" s="154">
        <v>0.16700000000000001</v>
      </c>
      <c r="BL371" s="154">
        <v>0.126</v>
      </c>
      <c r="BM371" s="154">
        <v>8.8999999999999996E-2</v>
      </c>
      <c r="BN371" s="154">
        <v>0.40500000000000003</v>
      </c>
      <c r="DU371" s="4"/>
      <c r="DZ371" s="196"/>
      <c r="EA371" s="196"/>
      <c r="EB371" s="196"/>
      <c r="EC371" s="196"/>
      <c r="ED371" s="196"/>
      <c r="EE371" s="196"/>
    </row>
    <row r="372" spans="30:135" ht="13" x14ac:dyDescent="0.15">
      <c r="AD372" s="144">
        <f t="shared" si="102"/>
        <v>77.478260869565219</v>
      </c>
      <c r="AE372" s="144">
        <f t="shared" si="103"/>
        <v>70.370370370370367</v>
      </c>
      <c r="AF372" s="149">
        <v>291</v>
      </c>
      <c r="AG372" s="150" t="s">
        <v>564</v>
      </c>
      <c r="AH372" s="149">
        <v>23</v>
      </c>
      <c r="AI372" s="151">
        <v>1</v>
      </c>
      <c r="AJ372" s="152">
        <v>1782</v>
      </c>
      <c r="AK372" s="152">
        <v>1254</v>
      </c>
      <c r="AL372" s="149">
        <v>0.70399999999999996</v>
      </c>
      <c r="AM372" s="152">
        <v>797</v>
      </c>
      <c r="AN372" s="152">
        <v>481</v>
      </c>
      <c r="AO372" s="152">
        <v>1278</v>
      </c>
      <c r="AP372" s="153">
        <v>0.376</v>
      </c>
      <c r="AQ372" s="153">
        <v>0.41099999999999998</v>
      </c>
      <c r="AR372" s="154">
        <v>0.21199999999999999</v>
      </c>
      <c r="AS372" s="154">
        <v>8.7999999999999995E-2</v>
      </c>
      <c r="AT372" s="154">
        <v>7.3999999999999996E-2</v>
      </c>
      <c r="AU372" s="154">
        <v>0.33400000000000002</v>
      </c>
      <c r="AW372" s="196"/>
      <c r="AX372" s="144">
        <f t="shared" si="104"/>
        <v>84.387966804979257</v>
      </c>
      <c r="AY372" s="149">
        <v>291</v>
      </c>
      <c r="AZ372" s="150" t="s">
        <v>348</v>
      </c>
      <c r="BA372" s="149">
        <v>21</v>
      </c>
      <c r="BB372" s="151">
        <v>1</v>
      </c>
      <c r="BC372" s="152">
        <v>1928</v>
      </c>
      <c r="BD372" s="152">
        <v>1627</v>
      </c>
      <c r="BE372" s="149">
        <v>0.84399999999999997</v>
      </c>
      <c r="BF372" s="152">
        <v>694</v>
      </c>
      <c r="BG372" s="152">
        <v>637</v>
      </c>
      <c r="BH372" s="152">
        <v>1331</v>
      </c>
      <c r="BI372" s="153">
        <v>0.47899999999999998</v>
      </c>
      <c r="BJ372" s="153">
        <v>0.52300000000000002</v>
      </c>
      <c r="BK372" s="154">
        <v>0.23100000000000001</v>
      </c>
      <c r="BL372" s="154">
        <v>9.6000000000000002E-2</v>
      </c>
      <c r="BM372" s="154">
        <v>7.8E-2</v>
      </c>
      <c r="BN372" s="155">
        <v>0.4</v>
      </c>
      <c r="DU372" s="4"/>
      <c r="DZ372" s="196"/>
      <c r="EA372" s="196"/>
      <c r="EB372" s="196"/>
      <c r="EC372" s="196"/>
      <c r="ED372" s="196"/>
      <c r="EE372" s="196"/>
    </row>
    <row r="373" spans="30:135" ht="13" x14ac:dyDescent="0.15">
      <c r="AD373" s="144">
        <f t="shared" si="102"/>
        <v>89.454545454545453</v>
      </c>
      <c r="AE373" s="144">
        <f t="shared" si="103"/>
        <v>70.325203252032523</v>
      </c>
      <c r="AF373" s="149">
        <v>292</v>
      </c>
      <c r="AG373" s="150" t="s">
        <v>519</v>
      </c>
      <c r="AH373" s="149">
        <v>22</v>
      </c>
      <c r="AI373" s="151">
        <v>1</v>
      </c>
      <c r="AJ373" s="152">
        <v>1968</v>
      </c>
      <c r="AK373" s="152">
        <v>1384</v>
      </c>
      <c r="AL373" s="149">
        <v>0.70299999999999996</v>
      </c>
      <c r="AM373" s="152">
        <v>959</v>
      </c>
      <c r="AN373" s="152">
        <v>512</v>
      </c>
      <c r="AO373" s="152">
        <v>1471</v>
      </c>
      <c r="AP373" s="153">
        <v>0.34799999999999998</v>
      </c>
      <c r="AQ373" s="153">
        <v>0.39600000000000002</v>
      </c>
      <c r="AR373" s="154">
        <v>0.17899999999999999</v>
      </c>
      <c r="AS373" s="154">
        <v>8.8999999999999996E-2</v>
      </c>
      <c r="AT373" s="155">
        <v>0.08</v>
      </c>
      <c r="AU373" s="154">
        <v>0.32600000000000001</v>
      </c>
      <c r="AW373" s="196"/>
      <c r="AX373" s="144">
        <f t="shared" si="104"/>
        <v>84.399788471708092</v>
      </c>
      <c r="AY373" s="149">
        <v>292</v>
      </c>
      <c r="AZ373" s="150" t="s">
        <v>283</v>
      </c>
      <c r="BA373" s="149">
        <v>23</v>
      </c>
      <c r="BB373" s="151">
        <v>1</v>
      </c>
      <c r="BC373" s="152">
        <v>1891</v>
      </c>
      <c r="BD373" s="152">
        <v>1596</v>
      </c>
      <c r="BE373" s="149">
        <v>0.84399999999999997</v>
      </c>
      <c r="BF373" s="152">
        <v>852</v>
      </c>
      <c r="BG373" s="152">
        <v>623</v>
      </c>
      <c r="BH373" s="152">
        <v>1475</v>
      </c>
      <c r="BI373" s="153">
        <v>0.42199999999999999</v>
      </c>
      <c r="BJ373" s="151">
        <v>0.47</v>
      </c>
      <c r="BK373" s="154">
        <v>0.152</v>
      </c>
      <c r="BL373" s="154">
        <v>9.5000000000000001E-2</v>
      </c>
      <c r="BM373" s="154">
        <v>8.5000000000000006E-2</v>
      </c>
      <c r="BN373" s="154">
        <v>0.38900000000000001</v>
      </c>
      <c r="DU373" s="4"/>
      <c r="DZ373" s="196"/>
      <c r="EA373" s="196"/>
      <c r="EB373" s="196"/>
      <c r="EC373" s="196"/>
      <c r="ED373" s="196"/>
      <c r="EE373" s="196"/>
    </row>
    <row r="374" spans="30:135" ht="13" x14ac:dyDescent="0.15">
      <c r="AD374" s="144">
        <f t="shared" si="102"/>
        <v>84.263157894736835</v>
      </c>
      <c r="AE374" s="144">
        <f t="shared" si="103"/>
        <v>70.081199250468458</v>
      </c>
      <c r="AF374" s="149">
        <v>293</v>
      </c>
      <c r="AG374" s="150" t="s">
        <v>512</v>
      </c>
      <c r="AH374" s="149">
        <v>19</v>
      </c>
      <c r="AI374" s="151">
        <v>1</v>
      </c>
      <c r="AJ374" s="152">
        <v>1601</v>
      </c>
      <c r="AK374" s="152">
        <v>1122</v>
      </c>
      <c r="AL374" s="149">
        <v>0.70099999999999996</v>
      </c>
      <c r="AM374" s="152">
        <v>716</v>
      </c>
      <c r="AN374" s="152">
        <v>388</v>
      </c>
      <c r="AO374" s="152">
        <v>1104</v>
      </c>
      <c r="AP374" s="153">
        <v>0.35099999999999998</v>
      </c>
      <c r="AQ374" s="153">
        <v>0.39300000000000002</v>
      </c>
      <c r="AR374" s="154">
        <v>0.19900000000000001</v>
      </c>
      <c r="AS374" s="154">
        <v>0.13200000000000001</v>
      </c>
      <c r="AT374" s="154">
        <v>0.10100000000000001</v>
      </c>
      <c r="AU374" s="155">
        <v>0.34</v>
      </c>
      <c r="AW374" s="196"/>
      <c r="AX374" s="144">
        <f t="shared" si="104"/>
        <v>84.74834773767158</v>
      </c>
      <c r="AY374" s="149">
        <v>293</v>
      </c>
      <c r="AZ374" s="150" t="s">
        <v>385</v>
      </c>
      <c r="BA374" s="149">
        <v>23</v>
      </c>
      <c r="BB374" s="151">
        <v>1</v>
      </c>
      <c r="BC374" s="152">
        <v>1967</v>
      </c>
      <c r="BD374" s="152">
        <v>1667</v>
      </c>
      <c r="BE374" s="149">
        <v>0.84699999999999998</v>
      </c>
      <c r="BF374" s="152">
        <v>901</v>
      </c>
      <c r="BG374" s="152">
        <v>619</v>
      </c>
      <c r="BH374" s="152">
        <v>1520</v>
      </c>
      <c r="BI374" s="153">
        <v>0.40699999999999997</v>
      </c>
      <c r="BJ374" s="153">
        <v>0.47099999999999997</v>
      </c>
      <c r="BK374" s="154">
        <v>0.154</v>
      </c>
      <c r="BL374" s="154">
        <v>9.5000000000000001E-2</v>
      </c>
      <c r="BM374" s="154">
        <v>7.2999999999999995E-2</v>
      </c>
      <c r="BN374" s="154">
        <v>0.38200000000000001</v>
      </c>
      <c r="DU374" s="4"/>
      <c r="DZ374" s="196"/>
      <c r="EA374" s="196"/>
      <c r="EB374" s="196"/>
      <c r="EC374" s="196"/>
      <c r="ED374" s="196"/>
      <c r="EE374" s="196"/>
    </row>
    <row r="375" spans="30:135" ht="13" x14ac:dyDescent="0.15">
      <c r="AD375" s="144">
        <f t="shared" si="102"/>
        <v>84.357142857142847</v>
      </c>
      <c r="AE375" s="144">
        <f t="shared" si="103"/>
        <v>69.771380186282812</v>
      </c>
      <c r="AF375" s="149">
        <v>294</v>
      </c>
      <c r="AG375" s="150" t="s">
        <v>482</v>
      </c>
      <c r="AH375" s="149">
        <v>14</v>
      </c>
      <c r="AI375" s="151">
        <v>1</v>
      </c>
      <c r="AJ375" s="152">
        <v>1181</v>
      </c>
      <c r="AK375" s="152">
        <v>824</v>
      </c>
      <c r="AL375" s="149">
        <v>0.69799999999999995</v>
      </c>
      <c r="AM375" s="152">
        <v>536</v>
      </c>
      <c r="AN375" s="152">
        <v>314</v>
      </c>
      <c r="AO375" s="152">
        <v>850</v>
      </c>
      <c r="AP375" s="153">
        <v>0.36899999999999999</v>
      </c>
      <c r="AQ375" s="153">
        <v>0.40799999999999997</v>
      </c>
      <c r="AR375" s="155">
        <v>0.2</v>
      </c>
      <c r="AS375" s="155">
        <v>0.1</v>
      </c>
      <c r="AT375" s="154">
        <v>8.2000000000000003E-2</v>
      </c>
      <c r="AU375" s="154">
        <v>0.33400000000000002</v>
      </c>
      <c r="AW375" s="196"/>
      <c r="AX375" s="144">
        <f t="shared" si="104"/>
        <v>84.694494857834243</v>
      </c>
      <c r="AY375" s="149">
        <v>294</v>
      </c>
      <c r="AZ375" s="150" t="s">
        <v>496</v>
      </c>
      <c r="BA375" s="149">
        <v>21</v>
      </c>
      <c r="BB375" s="151">
        <v>1</v>
      </c>
      <c r="BC375" s="152">
        <v>1653</v>
      </c>
      <c r="BD375" s="152">
        <v>1400</v>
      </c>
      <c r="BE375" s="149">
        <v>0.84699999999999998</v>
      </c>
      <c r="BF375" s="152">
        <v>687</v>
      </c>
      <c r="BG375" s="152">
        <v>515</v>
      </c>
      <c r="BH375" s="152">
        <v>1202</v>
      </c>
      <c r="BI375" s="153">
        <v>0.42799999999999999</v>
      </c>
      <c r="BJ375" s="153">
        <v>0.47699999999999998</v>
      </c>
      <c r="BK375" s="154">
        <v>0.17699999999999999</v>
      </c>
      <c r="BL375" s="154">
        <v>0.11600000000000001</v>
      </c>
      <c r="BM375" s="154">
        <v>8.8999999999999996E-2</v>
      </c>
      <c r="BN375" s="154">
        <v>0.39900000000000002</v>
      </c>
      <c r="DU375" s="4"/>
      <c r="DZ375" s="196"/>
      <c r="EA375" s="196"/>
      <c r="EB375" s="196"/>
      <c r="EC375" s="196"/>
      <c r="ED375" s="196"/>
      <c r="EE375" s="196"/>
    </row>
    <row r="376" spans="30:135" ht="13" x14ac:dyDescent="0.15">
      <c r="AD376" s="144">
        <f t="shared" si="102"/>
        <v>81.642857142857139</v>
      </c>
      <c r="AE376" s="144">
        <f t="shared" si="103"/>
        <v>69.728783902012253</v>
      </c>
      <c r="AF376" s="149">
        <v>295</v>
      </c>
      <c r="AG376" s="150" t="s">
        <v>579</v>
      </c>
      <c r="AH376" s="149">
        <v>14</v>
      </c>
      <c r="AI376" s="151">
        <v>1</v>
      </c>
      <c r="AJ376" s="152">
        <v>1143</v>
      </c>
      <c r="AK376" s="152">
        <v>797</v>
      </c>
      <c r="AL376" s="149">
        <v>0.69699999999999995</v>
      </c>
      <c r="AM376" s="152">
        <v>503</v>
      </c>
      <c r="AN376" s="152">
        <v>271</v>
      </c>
      <c r="AO376" s="152">
        <v>774</v>
      </c>
      <c r="AP376" s="151">
        <v>0.35</v>
      </c>
      <c r="AQ376" s="153">
        <v>0.40200000000000002</v>
      </c>
      <c r="AR376" s="154">
        <v>0.224</v>
      </c>
      <c r="AS376" s="154">
        <v>0.114</v>
      </c>
      <c r="AT376" s="154">
        <v>8.5000000000000006E-2</v>
      </c>
      <c r="AU376" s="154">
        <v>0.32600000000000001</v>
      </c>
      <c r="AW376" s="196"/>
      <c r="AX376" s="144">
        <f t="shared" si="104"/>
        <v>84.722222222222214</v>
      </c>
      <c r="AY376" s="149">
        <v>295</v>
      </c>
      <c r="AZ376" s="150" t="s">
        <v>510</v>
      </c>
      <c r="BA376" s="149">
        <v>17</v>
      </c>
      <c r="BB376" s="151">
        <v>1</v>
      </c>
      <c r="BC376" s="152">
        <v>1440</v>
      </c>
      <c r="BD376" s="152">
        <v>1220</v>
      </c>
      <c r="BE376" s="149">
        <v>0.84699999999999998</v>
      </c>
      <c r="BF376" s="152">
        <v>552</v>
      </c>
      <c r="BG376" s="152">
        <v>459</v>
      </c>
      <c r="BH376" s="152">
        <v>1011</v>
      </c>
      <c r="BI376" s="153">
        <v>0.45400000000000001</v>
      </c>
      <c r="BJ376" s="153">
        <v>0.499</v>
      </c>
      <c r="BK376" s="154">
        <v>0.21299999999999999</v>
      </c>
      <c r="BL376" s="154">
        <v>0.108</v>
      </c>
      <c r="BM376" s="154">
        <v>8.4000000000000005E-2</v>
      </c>
      <c r="BN376" s="154">
        <v>0.40100000000000002</v>
      </c>
      <c r="DU376" s="4"/>
      <c r="DZ376" s="196"/>
      <c r="EA376" s="196"/>
      <c r="EB376" s="196"/>
      <c r="EC376" s="196"/>
      <c r="ED376" s="196"/>
      <c r="EE376" s="196"/>
    </row>
    <row r="377" spans="30:135" ht="13" x14ac:dyDescent="0.15">
      <c r="AD377" s="144">
        <f t="shared" si="102"/>
        <v>85.476190476190482</v>
      </c>
      <c r="AE377" s="144">
        <f t="shared" si="103"/>
        <v>69.749303621169915</v>
      </c>
      <c r="AF377" s="149">
        <v>296</v>
      </c>
      <c r="AG377" s="150" t="s">
        <v>428</v>
      </c>
      <c r="AH377" s="149">
        <v>21</v>
      </c>
      <c r="AI377" s="151">
        <v>1</v>
      </c>
      <c r="AJ377" s="152">
        <v>1795</v>
      </c>
      <c r="AK377" s="152">
        <v>1252</v>
      </c>
      <c r="AL377" s="149">
        <v>0.69699999999999995</v>
      </c>
      <c r="AM377" s="152">
        <v>861</v>
      </c>
      <c r="AN377" s="152">
        <v>467</v>
      </c>
      <c r="AO377" s="152">
        <v>1328</v>
      </c>
      <c r="AP377" s="153">
        <v>0.35199999999999998</v>
      </c>
      <c r="AQ377" s="153">
        <v>0.39200000000000002</v>
      </c>
      <c r="AR377" s="154">
        <v>0.17599999999999999</v>
      </c>
      <c r="AS377" s="154">
        <v>0.10100000000000001</v>
      </c>
      <c r="AT377" s="154">
        <v>8.4000000000000005E-2</v>
      </c>
      <c r="AU377" s="154">
        <v>0.33400000000000002</v>
      </c>
      <c r="AW377" s="196"/>
      <c r="AX377" s="144">
        <f t="shared" si="104"/>
        <v>84.78676002546149</v>
      </c>
      <c r="AY377" s="149">
        <v>296</v>
      </c>
      <c r="AZ377" s="150" t="s">
        <v>584</v>
      </c>
      <c r="BA377" s="149">
        <v>19</v>
      </c>
      <c r="BB377" s="151">
        <v>1</v>
      </c>
      <c r="BC377" s="152">
        <v>1571</v>
      </c>
      <c r="BD377" s="152">
        <v>1332</v>
      </c>
      <c r="BE377" s="149">
        <v>0.84799999999999998</v>
      </c>
      <c r="BF377" s="152">
        <v>676</v>
      </c>
      <c r="BG377" s="152">
        <v>519</v>
      </c>
      <c r="BH377" s="152">
        <v>1195</v>
      </c>
      <c r="BI377" s="153">
        <v>0.434</v>
      </c>
      <c r="BJ377" s="153">
        <v>0.49199999999999999</v>
      </c>
      <c r="BK377" s="154">
        <v>0.16400000000000001</v>
      </c>
      <c r="BL377" s="154">
        <v>9.4E-2</v>
      </c>
      <c r="BM377" s="154">
        <v>7.8E-2</v>
      </c>
      <c r="BN377" s="154">
        <v>0.39300000000000002</v>
      </c>
      <c r="DU377" s="4"/>
      <c r="DZ377" s="196"/>
      <c r="EA377" s="196"/>
      <c r="EB377" s="196"/>
      <c r="EC377" s="196"/>
      <c r="ED377" s="196"/>
      <c r="EE377" s="196"/>
    </row>
    <row r="378" spans="30:135" ht="13" x14ac:dyDescent="0.15">
      <c r="AD378" s="144">
        <f t="shared" si="102"/>
        <v>78.727272727272734</v>
      </c>
      <c r="AE378" s="144">
        <f t="shared" si="103"/>
        <v>69.688221709006925</v>
      </c>
      <c r="AF378" s="149">
        <v>297</v>
      </c>
      <c r="AG378" s="150" t="s">
        <v>570</v>
      </c>
      <c r="AH378" s="149">
        <v>22</v>
      </c>
      <c r="AI378" s="151">
        <v>1</v>
      </c>
      <c r="AJ378" s="152">
        <v>1732</v>
      </c>
      <c r="AK378" s="152">
        <v>1207</v>
      </c>
      <c r="AL378" s="149">
        <v>0.69699999999999995</v>
      </c>
      <c r="AM378" s="152">
        <v>720</v>
      </c>
      <c r="AN378" s="152">
        <v>421</v>
      </c>
      <c r="AO378" s="152">
        <v>1141</v>
      </c>
      <c r="AP378" s="153">
        <v>0.36899999999999999</v>
      </c>
      <c r="AQ378" s="153">
        <v>0.41099999999999998</v>
      </c>
      <c r="AR378" s="154">
        <v>0.23300000000000001</v>
      </c>
      <c r="AS378" s="154">
        <v>0.127</v>
      </c>
      <c r="AT378" s="154">
        <v>9.5000000000000001E-2</v>
      </c>
      <c r="AU378" s="154">
        <v>0.33900000000000002</v>
      </c>
      <c r="AW378" s="196"/>
      <c r="AX378" s="144">
        <f t="shared" si="104"/>
        <v>84.918549658434046</v>
      </c>
      <c r="AY378" s="149">
        <v>297</v>
      </c>
      <c r="AZ378" s="150" t="s">
        <v>411</v>
      </c>
      <c r="BA378" s="149">
        <v>23</v>
      </c>
      <c r="BB378" s="151">
        <v>1</v>
      </c>
      <c r="BC378" s="152">
        <v>1903</v>
      </c>
      <c r="BD378" s="152">
        <v>1616</v>
      </c>
      <c r="BE378" s="149">
        <v>0.84899999999999998</v>
      </c>
      <c r="BF378" s="152">
        <v>711</v>
      </c>
      <c r="BG378" s="152">
        <v>625</v>
      </c>
      <c r="BH378" s="152">
        <v>1336</v>
      </c>
      <c r="BI378" s="153">
        <v>0.46800000000000003</v>
      </c>
      <c r="BJ378" s="153">
        <v>0.51100000000000001</v>
      </c>
      <c r="BK378" s="154">
        <v>0.21099999999999999</v>
      </c>
      <c r="BL378" s="154">
        <v>0.105</v>
      </c>
      <c r="BM378" s="154">
        <v>7.2999999999999995E-2</v>
      </c>
      <c r="BN378" s="154">
        <v>0.40699999999999997</v>
      </c>
      <c r="DU378" s="4"/>
      <c r="DZ378" s="196"/>
      <c r="EA378" s="196"/>
      <c r="EB378" s="196"/>
      <c r="EC378" s="196"/>
      <c r="ED378" s="196"/>
      <c r="EE378" s="196"/>
    </row>
    <row r="379" spans="30:135" ht="13" x14ac:dyDescent="0.15">
      <c r="AD379" s="144">
        <f t="shared" si="102"/>
        <v>86.777777777777771</v>
      </c>
      <c r="AE379" s="144">
        <f t="shared" si="103"/>
        <v>69.462227912932136</v>
      </c>
      <c r="AF379" s="149">
        <v>298</v>
      </c>
      <c r="AG379" s="150" t="s">
        <v>533</v>
      </c>
      <c r="AH379" s="149">
        <v>18</v>
      </c>
      <c r="AI379" s="151">
        <v>1</v>
      </c>
      <c r="AJ379" s="152">
        <v>1562</v>
      </c>
      <c r="AK379" s="152">
        <v>1085</v>
      </c>
      <c r="AL379" s="149">
        <v>0.69499999999999995</v>
      </c>
      <c r="AM379" s="152">
        <v>656</v>
      </c>
      <c r="AN379" s="152">
        <v>409</v>
      </c>
      <c r="AO379" s="152">
        <v>1065</v>
      </c>
      <c r="AP379" s="153">
        <v>0.38400000000000001</v>
      </c>
      <c r="AQ379" s="153">
        <v>0.41799999999999998</v>
      </c>
      <c r="AR379" s="154">
        <v>0.23699999999999999</v>
      </c>
      <c r="AS379" s="154">
        <v>0.10100000000000001</v>
      </c>
      <c r="AT379" s="154">
        <v>8.5999999999999993E-2</v>
      </c>
      <c r="AU379" s="154">
        <v>0.33700000000000002</v>
      </c>
      <c r="AW379" s="196"/>
      <c r="AX379" s="144">
        <f t="shared" si="104"/>
        <v>84.850078905839027</v>
      </c>
      <c r="AY379" s="149">
        <v>298</v>
      </c>
      <c r="AZ379" s="150" t="s">
        <v>410</v>
      </c>
      <c r="BA379" s="149">
        <v>24</v>
      </c>
      <c r="BB379" s="151">
        <v>1</v>
      </c>
      <c r="BC379" s="152">
        <v>1901</v>
      </c>
      <c r="BD379" s="152">
        <v>1613</v>
      </c>
      <c r="BE379" s="149">
        <v>0.84899999999999998</v>
      </c>
      <c r="BF379" s="152">
        <v>754</v>
      </c>
      <c r="BG379" s="152">
        <v>571</v>
      </c>
      <c r="BH379" s="152">
        <v>1325</v>
      </c>
      <c r="BI379" s="153">
        <v>0.43099999999999999</v>
      </c>
      <c r="BJ379" s="153">
        <v>0.499</v>
      </c>
      <c r="BK379" s="154">
        <v>0.20699999999999999</v>
      </c>
      <c r="BL379" s="155">
        <v>0.12</v>
      </c>
      <c r="BM379" s="154">
        <v>8.5000000000000006E-2</v>
      </c>
      <c r="BN379" s="154">
        <v>0.38700000000000001</v>
      </c>
      <c r="DU379" s="4"/>
      <c r="DZ379" s="196"/>
      <c r="EA379" s="196"/>
      <c r="EB379" s="196"/>
      <c r="EC379" s="196"/>
      <c r="ED379" s="196"/>
      <c r="EE379" s="196"/>
    </row>
    <row r="380" spans="30:135" ht="13" x14ac:dyDescent="0.15">
      <c r="AD380" s="144">
        <f t="shared" si="102"/>
        <v>87.578947368421055</v>
      </c>
      <c r="AE380" s="144">
        <f t="shared" si="103"/>
        <v>69.47115384615384</v>
      </c>
      <c r="AF380" s="149">
        <v>299</v>
      </c>
      <c r="AG380" s="150" t="s">
        <v>575</v>
      </c>
      <c r="AH380" s="149">
        <v>19</v>
      </c>
      <c r="AI380" s="151">
        <v>1</v>
      </c>
      <c r="AJ380" s="152">
        <v>1664</v>
      </c>
      <c r="AK380" s="152">
        <v>1156</v>
      </c>
      <c r="AL380" s="149">
        <v>0.69499999999999995</v>
      </c>
      <c r="AM380" s="152">
        <v>785</v>
      </c>
      <c r="AN380" s="152">
        <v>432</v>
      </c>
      <c r="AO380" s="152">
        <v>1217</v>
      </c>
      <c r="AP380" s="153">
        <v>0.35499999999999998</v>
      </c>
      <c r="AQ380" s="153">
        <v>0.38500000000000001</v>
      </c>
      <c r="AR380" s="154">
        <v>0.17399999999999999</v>
      </c>
      <c r="AS380" s="154">
        <v>0.114</v>
      </c>
      <c r="AT380" s="154">
        <v>9.8000000000000004E-2</v>
      </c>
      <c r="AU380" s="154">
        <v>0.33900000000000002</v>
      </c>
      <c r="AW380" s="196"/>
      <c r="AX380" s="144">
        <f t="shared" si="104"/>
        <v>85.025641025641036</v>
      </c>
      <c r="AY380" s="149">
        <v>299</v>
      </c>
      <c r="AZ380" s="150" t="s">
        <v>455</v>
      </c>
      <c r="BA380" s="149">
        <v>23</v>
      </c>
      <c r="BB380" s="151">
        <v>1</v>
      </c>
      <c r="BC380" s="152">
        <v>1950</v>
      </c>
      <c r="BD380" s="152">
        <v>1658</v>
      </c>
      <c r="BE380" s="149">
        <v>0.85</v>
      </c>
      <c r="BF380" s="152">
        <v>830</v>
      </c>
      <c r="BG380" s="152">
        <v>593</v>
      </c>
      <c r="BH380" s="152">
        <v>1423</v>
      </c>
      <c r="BI380" s="153">
        <v>0.41699999999999998</v>
      </c>
      <c r="BJ380" s="151">
        <v>0.47</v>
      </c>
      <c r="BK380" s="154">
        <v>0.17499999999999999</v>
      </c>
      <c r="BL380" s="154">
        <v>0.11700000000000001</v>
      </c>
      <c r="BM380" s="154">
        <v>8.3000000000000004E-2</v>
      </c>
      <c r="BN380" s="154">
        <v>0.39200000000000002</v>
      </c>
      <c r="DU380" s="4"/>
      <c r="DZ380" s="196"/>
      <c r="EA380" s="196"/>
      <c r="EB380" s="196"/>
      <c r="EC380" s="196"/>
      <c r="ED380" s="196"/>
      <c r="EE380" s="196"/>
    </row>
    <row r="381" spans="30:135" ht="13" x14ac:dyDescent="0.15">
      <c r="AD381" s="144">
        <f t="shared" si="102"/>
        <v>80.333333333333329</v>
      </c>
      <c r="AE381" s="144">
        <f t="shared" si="103"/>
        <v>69.353882631890926</v>
      </c>
      <c r="AF381" s="149">
        <v>300</v>
      </c>
      <c r="AG381" s="150" t="s">
        <v>424</v>
      </c>
      <c r="AH381" s="149">
        <v>21</v>
      </c>
      <c r="AI381" s="151">
        <v>1</v>
      </c>
      <c r="AJ381" s="152">
        <v>1687</v>
      </c>
      <c r="AK381" s="152">
        <v>1170</v>
      </c>
      <c r="AL381" s="149">
        <v>0.69399999999999995</v>
      </c>
      <c r="AM381" s="152">
        <v>729</v>
      </c>
      <c r="AN381" s="152">
        <v>435</v>
      </c>
      <c r="AO381" s="152">
        <v>1164</v>
      </c>
      <c r="AP381" s="153">
        <v>0.374</v>
      </c>
      <c r="AQ381" s="153">
        <v>0.40799999999999997</v>
      </c>
      <c r="AR381" s="154">
        <v>0.219</v>
      </c>
      <c r="AS381" s="154">
        <v>0.111</v>
      </c>
      <c r="AT381" s="154">
        <v>8.2000000000000003E-2</v>
      </c>
      <c r="AU381" s="154">
        <v>0.33700000000000002</v>
      </c>
      <c r="AW381" s="196"/>
      <c r="AX381" s="144">
        <f t="shared" si="104"/>
        <v>85.03898635477583</v>
      </c>
      <c r="AY381" s="149">
        <v>300</v>
      </c>
      <c r="AZ381" s="150" t="s">
        <v>269</v>
      </c>
      <c r="BA381" s="149">
        <v>25</v>
      </c>
      <c r="BB381" s="151">
        <v>1</v>
      </c>
      <c r="BC381" s="152">
        <v>2052</v>
      </c>
      <c r="BD381" s="152">
        <v>1745</v>
      </c>
      <c r="BE381" s="149">
        <v>0.85</v>
      </c>
      <c r="BF381" s="152">
        <v>922</v>
      </c>
      <c r="BG381" s="152">
        <v>642</v>
      </c>
      <c r="BH381" s="152">
        <v>1564</v>
      </c>
      <c r="BI381" s="151">
        <v>0.41</v>
      </c>
      <c r="BJ381" s="153">
        <v>0.46500000000000002</v>
      </c>
      <c r="BK381" s="154">
        <v>0.14799999999999999</v>
      </c>
      <c r="BL381" s="154">
        <v>0.106</v>
      </c>
      <c r="BM381" s="155">
        <v>0.09</v>
      </c>
      <c r="BN381" s="154">
        <v>0.39600000000000002</v>
      </c>
      <c r="DU381" s="4"/>
      <c r="DZ381" s="196"/>
      <c r="EA381" s="196"/>
      <c r="EB381" s="196"/>
      <c r="EC381" s="196"/>
      <c r="ED381" s="196"/>
      <c r="EE381" s="196"/>
    </row>
    <row r="382" spans="30:135" ht="13" x14ac:dyDescent="0.15">
      <c r="AD382" s="144">
        <f t="shared" si="102"/>
        <v>83.15789473684211</v>
      </c>
      <c r="AE382" s="144">
        <f t="shared" si="103"/>
        <v>69.303797468354432</v>
      </c>
      <c r="AF382" s="149">
        <v>301</v>
      </c>
      <c r="AG382" s="150" t="s">
        <v>506</v>
      </c>
      <c r="AH382" s="149">
        <v>19</v>
      </c>
      <c r="AI382" s="151">
        <v>1</v>
      </c>
      <c r="AJ382" s="152">
        <v>1580</v>
      </c>
      <c r="AK382" s="152">
        <v>1095</v>
      </c>
      <c r="AL382" s="149">
        <v>0.69299999999999995</v>
      </c>
      <c r="AM382" s="152">
        <v>635</v>
      </c>
      <c r="AN382" s="152">
        <v>405</v>
      </c>
      <c r="AO382" s="152">
        <v>1040</v>
      </c>
      <c r="AP382" s="153">
        <v>0.38900000000000001</v>
      </c>
      <c r="AQ382" s="153">
        <v>0.41299999999999998</v>
      </c>
      <c r="AR382" s="155">
        <v>0.24</v>
      </c>
      <c r="AS382" s="154">
        <v>0.129</v>
      </c>
      <c r="AT382" s="154">
        <v>0.10299999999999999</v>
      </c>
      <c r="AU382" s="154">
        <v>0.34599999999999997</v>
      </c>
      <c r="AW382" s="196"/>
      <c r="AX382" s="144">
        <f t="shared" si="104"/>
        <v>85.236593059936908</v>
      </c>
      <c r="AY382" s="149">
        <v>301</v>
      </c>
      <c r="AZ382" s="150" t="s">
        <v>548</v>
      </c>
      <c r="BA382" s="149">
        <v>19</v>
      </c>
      <c r="BB382" s="151">
        <v>1</v>
      </c>
      <c r="BC382" s="152">
        <v>1585</v>
      </c>
      <c r="BD382" s="152">
        <v>1351</v>
      </c>
      <c r="BE382" s="149">
        <v>0.85199999999999998</v>
      </c>
      <c r="BF382" s="152">
        <v>705</v>
      </c>
      <c r="BG382" s="152">
        <v>495</v>
      </c>
      <c r="BH382" s="152">
        <v>1200</v>
      </c>
      <c r="BI382" s="153">
        <v>0.41299999999999998</v>
      </c>
      <c r="BJ382" s="153">
        <v>0.46100000000000002</v>
      </c>
      <c r="BK382" s="154">
        <v>0.14199999999999999</v>
      </c>
      <c r="BL382" s="154">
        <v>0.125</v>
      </c>
      <c r="BM382" s="154">
        <v>0.104</v>
      </c>
      <c r="BN382" s="154">
        <v>0.40200000000000002</v>
      </c>
      <c r="DU382" s="4"/>
      <c r="DZ382" s="196"/>
      <c r="EA382" s="196"/>
      <c r="EB382" s="196"/>
      <c r="EC382" s="196"/>
      <c r="ED382" s="196"/>
      <c r="EE382" s="196"/>
    </row>
    <row r="383" spans="30:135" ht="13" x14ac:dyDescent="0.15">
      <c r="AD383" s="144">
        <f t="shared" si="102"/>
        <v>84.444444444444443</v>
      </c>
      <c r="AE383" s="144">
        <f t="shared" si="103"/>
        <v>68.881578947368411</v>
      </c>
      <c r="AF383" s="149">
        <v>302</v>
      </c>
      <c r="AG383" s="150" t="s">
        <v>421</v>
      </c>
      <c r="AH383" s="149">
        <v>18</v>
      </c>
      <c r="AI383" s="151">
        <v>1</v>
      </c>
      <c r="AJ383" s="152">
        <v>1520</v>
      </c>
      <c r="AK383" s="152">
        <v>1047</v>
      </c>
      <c r="AL383" s="149">
        <v>0.68899999999999995</v>
      </c>
      <c r="AM383" s="152">
        <v>715</v>
      </c>
      <c r="AN383" s="152">
        <v>378</v>
      </c>
      <c r="AO383" s="152">
        <v>1093</v>
      </c>
      <c r="AP383" s="153">
        <v>0.34599999999999997</v>
      </c>
      <c r="AQ383" s="153">
        <v>0.39500000000000002</v>
      </c>
      <c r="AR383" s="154">
        <v>0.192</v>
      </c>
      <c r="AS383" s="154">
        <v>0.105</v>
      </c>
      <c r="AT383" s="154">
        <v>7.4999999999999997E-2</v>
      </c>
      <c r="AU383" s="154">
        <v>0.32600000000000001</v>
      </c>
      <c r="AW383" s="196"/>
      <c r="AX383" s="144">
        <f t="shared" si="104"/>
        <v>85.180995475113122</v>
      </c>
      <c r="AY383" s="149">
        <v>302</v>
      </c>
      <c r="AZ383" s="150" t="s">
        <v>505</v>
      </c>
      <c r="BA383" s="149">
        <v>21</v>
      </c>
      <c r="BB383" s="151">
        <v>1</v>
      </c>
      <c r="BC383" s="152">
        <v>1768</v>
      </c>
      <c r="BD383" s="152">
        <v>1506</v>
      </c>
      <c r="BE383" s="149">
        <v>0.85199999999999998</v>
      </c>
      <c r="BF383" s="152">
        <v>758</v>
      </c>
      <c r="BG383" s="152">
        <v>542</v>
      </c>
      <c r="BH383" s="152">
        <v>1300</v>
      </c>
      <c r="BI383" s="153">
        <v>0.41699999999999998</v>
      </c>
      <c r="BJ383" s="153">
        <v>0.47799999999999998</v>
      </c>
      <c r="BK383" s="155">
        <v>0.18</v>
      </c>
      <c r="BL383" s="154">
        <v>0.104</v>
      </c>
      <c r="BM383" s="154">
        <v>8.3000000000000004E-2</v>
      </c>
      <c r="BN383" s="154">
        <v>0.38700000000000001</v>
      </c>
      <c r="DU383" s="4"/>
      <c r="DZ383" s="196"/>
      <c r="EA383" s="196"/>
      <c r="EB383" s="196"/>
      <c r="EC383" s="196"/>
      <c r="ED383" s="196"/>
      <c r="EE383" s="196"/>
    </row>
    <row r="384" spans="30:135" ht="13" x14ac:dyDescent="0.15">
      <c r="AD384" s="144">
        <f t="shared" si="102"/>
        <v>80.277777777777786</v>
      </c>
      <c r="AE384" s="144">
        <f t="shared" si="103"/>
        <v>68.927335640138409</v>
      </c>
      <c r="AF384" s="149">
        <v>303</v>
      </c>
      <c r="AG384" s="150" t="s">
        <v>485</v>
      </c>
      <c r="AH384" s="149">
        <v>18</v>
      </c>
      <c r="AI384" s="151">
        <v>1</v>
      </c>
      <c r="AJ384" s="152">
        <v>1445</v>
      </c>
      <c r="AK384" s="152">
        <v>996</v>
      </c>
      <c r="AL384" s="149">
        <v>0.68899999999999995</v>
      </c>
      <c r="AM384" s="152">
        <v>734</v>
      </c>
      <c r="AN384" s="152">
        <v>364</v>
      </c>
      <c r="AO384" s="152">
        <v>1098</v>
      </c>
      <c r="AP384" s="153">
        <v>0.33200000000000002</v>
      </c>
      <c r="AQ384" s="153">
        <v>0.38100000000000001</v>
      </c>
      <c r="AR384" s="155">
        <v>0.16</v>
      </c>
      <c r="AS384" s="154">
        <v>9.2999999999999999E-2</v>
      </c>
      <c r="AT384" s="154">
        <v>7.4999999999999997E-2</v>
      </c>
      <c r="AU384" s="154">
        <v>0.31900000000000001</v>
      </c>
      <c r="AW384" s="196"/>
      <c r="AX384" s="144">
        <f t="shared" si="104"/>
        <v>85.174418604651152</v>
      </c>
      <c r="AY384" s="149">
        <v>303</v>
      </c>
      <c r="AZ384" s="150" t="s">
        <v>371</v>
      </c>
      <c r="BA384" s="149">
        <v>24</v>
      </c>
      <c r="BB384" s="151">
        <v>1</v>
      </c>
      <c r="BC384" s="152">
        <v>2064</v>
      </c>
      <c r="BD384" s="152">
        <v>1758</v>
      </c>
      <c r="BE384" s="149">
        <v>0.85199999999999998</v>
      </c>
      <c r="BF384" s="152">
        <v>910</v>
      </c>
      <c r="BG384" s="152">
        <v>632</v>
      </c>
      <c r="BH384" s="152">
        <v>1542</v>
      </c>
      <c r="BI384" s="151">
        <v>0.41</v>
      </c>
      <c r="BJ384" s="153">
        <v>0.47399999999999998</v>
      </c>
      <c r="BK384" s="154">
        <v>0.16900000000000001</v>
      </c>
      <c r="BL384" s="154">
        <v>0.108</v>
      </c>
      <c r="BM384" s="154">
        <v>8.5999999999999993E-2</v>
      </c>
      <c r="BN384" s="154">
        <v>0.38300000000000001</v>
      </c>
      <c r="DU384" s="4"/>
      <c r="DZ384" s="196"/>
      <c r="EA384" s="196"/>
      <c r="EB384" s="196"/>
      <c r="EC384" s="196"/>
      <c r="ED384" s="196"/>
      <c r="EE384" s="196"/>
    </row>
    <row r="385" spans="30:135" ht="13" x14ac:dyDescent="0.15">
      <c r="AD385" s="144">
        <f t="shared" si="102"/>
        <v>78.94736842105263</v>
      </c>
      <c r="AE385" s="144">
        <f t="shared" si="103"/>
        <v>68.733333333333334</v>
      </c>
      <c r="AF385" s="149">
        <v>304</v>
      </c>
      <c r="AG385" s="150" t="s">
        <v>443</v>
      </c>
      <c r="AH385" s="149">
        <v>19</v>
      </c>
      <c r="AI385" s="151">
        <v>1</v>
      </c>
      <c r="AJ385" s="152">
        <v>1500</v>
      </c>
      <c r="AK385" s="152">
        <v>1031</v>
      </c>
      <c r="AL385" s="149">
        <v>0.68700000000000006</v>
      </c>
      <c r="AM385" s="152">
        <v>728</v>
      </c>
      <c r="AN385" s="152">
        <v>353</v>
      </c>
      <c r="AO385" s="152">
        <v>1081</v>
      </c>
      <c r="AP385" s="153">
        <v>0.32700000000000001</v>
      </c>
      <c r="AQ385" s="153">
        <v>0.372</v>
      </c>
      <c r="AR385" s="155">
        <v>0.18</v>
      </c>
      <c r="AS385" s="154">
        <v>0.113</v>
      </c>
      <c r="AT385" s="155">
        <v>0.08</v>
      </c>
      <c r="AU385" s="154">
        <v>0.32400000000000001</v>
      </c>
      <c r="AW385" s="196"/>
      <c r="AX385" s="144">
        <f t="shared" si="104"/>
        <v>85.482493595217761</v>
      </c>
      <c r="AY385" s="149">
        <v>304</v>
      </c>
      <c r="AZ385" s="150" t="s">
        <v>520</v>
      </c>
      <c r="BA385" s="149">
        <v>15</v>
      </c>
      <c r="BB385" s="151">
        <v>1</v>
      </c>
      <c r="BC385" s="152">
        <v>1171</v>
      </c>
      <c r="BD385" s="152">
        <v>1001</v>
      </c>
      <c r="BE385" s="149">
        <v>0.85499999999999998</v>
      </c>
      <c r="BF385" s="152">
        <v>521</v>
      </c>
      <c r="BG385" s="152">
        <v>371</v>
      </c>
      <c r="BH385" s="152">
        <v>892</v>
      </c>
      <c r="BI385" s="153">
        <v>0.41599999999999998</v>
      </c>
      <c r="BJ385" s="153">
        <v>0.47299999999999998</v>
      </c>
      <c r="BK385" s="155">
        <v>0.16</v>
      </c>
      <c r="BL385" s="154">
        <v>9.6000000000000002E-2</v>
      </c>
      <c r="BM385" s="154">
        <v>7.8E-2</v>
      </c>
      <c r="BN385" s="154">
        <v>0.38900000000000001</v>
      </c>
      <c r="DU385" s="4"/>
      <c r="DZ385" s="196"/>
      <c r="EA385" s="196"/>
      <c r="EB385" s="196"/>
      <c r="EC385" s="196"/>
      <c r="ED385" s="196"/>
      <c r="EE385" s="196"/>
    </row>
    <row r="386" spans="30:135" ht="13" x14ac:dyDescent="0.15">
      <c r="AD386" s="144">
        <f t="shared" si="102"/>
        <v>78.1875</v>
      </c>
      <c r="AE386" s="144">
        <f t="shared" si="103"/>
        <v>68.585131894484405</v>
      </c>
      <c r="AF386" s="149">
        <v>305</v>
      </c>
      <c r="AG386" s="150" t="s">
        <v>340</v>
      </c>
      <c r="AH386" s="149">
        <v>16</v>
      </c>
      <c r="AI386" s="151">
        <v>1</v>
      </c>
      <c r="AJ386" s="152">
        <v>1251</v>
      </c>
      <c r="AK386" s="152">
        <v>858</v>
      </c>
      <c r="AL386" s="149">
        <v>0.68600000000000005</v>
      </c>
      <c r="AM386" s="152">
        <v>559</v>
      </c>
      <c r="AN386" s="152">
        <v>346</v>
      </c>
      <c r="AO386" s="152">
        <v>905</v>
      </c>
      <c r="AP386" s="153">
        <v>0.38200000000000001</v>
      </c>
      <c r="AQ386" s="153">
        <v>0.41599999999999998</v>
      </c>
      <c r="AR386" s="155">
        <v>0.21</v>
      </c>
      <c r="AS386" s="154">
        <v>7.5999999999999998E-2</v>
      </c>
      <c r="AT386" s="154">
        <v>4.9000000000000002E-2</v>
      </c>
      <c r="AU386" s="154">
        <v>0.32900000000000001</v>
      </c>
      <c r="AW386" s="196"/>
      <c r="AX386" s="144">
        <f t="shared" si="104"/>
        <v>85.547785547785551</v>
      </c>
      <c r="AY386" s="149">
        <v>305</v>
      </c>
      <c r="AZ386" s="150" t="s">
        <v>585</v>
      </c>
      <c r="BA386" s="149">
        <v>5</v>
      </c>
      <c r="BB386" s="151">
        <v>1</v>
      </c>
      <c r="BC386" s="152">
        <v>429</v>
      </c>
      <c r="BD386" s="152">
        <v>367</v>
      </c>
      <c r="BE386" s="149">
        <v>0.85499999999999998</v>
      </c>
      <c r="BF386" s="152">
        <v>180</v>
      </c>
      <c r="BG386" s="152">
        <v>142</v>
      </c>
      <c r="BH386" s="152">
        <v>322</v>
      </c>
      <c r="BI386" s="153">
        <v>0.441</v>
      </c>
      <c r="BJ386" s="153">
        <v>0.48899999999999999</v>
      </c>
      <c r="BK386" s="155">
        <v>0.17</v>
      </c>
      <c r="BL386" s="154">
        <v>9.8000000000000004E-2</v>
      </c>
      <c r="BM386" s="154">
        <v>8.2000000000000003E-2</v>
      </c>
      <c r="BN386" s="154">
        <v>0.40100000000000002</v>
      </c>
      <c r="DU386" s="4"/>
      <c r="DZ386" s="196"/>
      <c r="EA386" s="196"/>
      <c r="EB386" s="196"/>
      <c r="EC386" s="196"/>
      <c r="ED386" s="196"/>
      <c r="EE386" s="196"/>
    </row>
    <row r="387" spans="30:135" ht="13" x14ac:dyDescent="0.15">
      <c r="AD387" s="144">
        <f t="shared" si="102"/>
        <v>81.4375</v>
      </c>
      <c r="AE387" s="144">
        <f t="shared" si="103"/>
        <v>68.610897927858787</v>
      </c>
      <c r="AF387" s="149">
        <v>306</v>
      </c>
      <c r="AG387" s="150" t="s">
        <v>309</v>
      </c>
      <c r="AH387" s="149">
        <v>16</v>
      </c>
      <c r="AI387" s="151">
        <v>1</v>
      </c>
      <c r="AJ387" s="152">
        <v>1303</v>
      </c>
      <c r="AK387" s="152">
        <v>894</v>
      </c>
      <c r="AL387" s="149">
        <v>0.68600000000000005</v>
      </c>
      <c r="AM387" s="152">
        <v>623</v>
      </c>
      <c r="AN387" s="152">
        <v>322</v>
      </c>
      <c r="AO387" s="152">
        <v>945</v>
      </c>
      <c r="AP387" s="153">
        <v>0.34100000000000003</v>
      </c>
      <c r="AQ387" s="153">
        <v>0.38500000000000001</v>
      </c>
      <c r="AR387" s="154">
        <v>0.193</v>
      </c>
      <c r="AS387" s="154">
        <v>9.7000000000000003E-2</v>
      </c>
      <c r="AT387" s="155">
        <v>7.0000000000000007E-2</v>
      </c>
      <c r="AU387" s="154">
        <v>0.32300000000000001</v>
      </c>
      <c r="AW387" s="196"/>
      <c r="AX387" s="144">
        <f t="shared" si="104"/>
        <v>85.721676151060535</v>
      </c>
      <c r="AY387" s="149">
        <v>306</v>
      </c>
      <c r="AZ387" s="150" t="s">
        <v>553</v>
      </c>
      <c r="BA387" s="149">
        <v>23</v>
      </c>
      <c r="BB387" s="151">
        <v>1</v>
      </c>
      <c r="BC387" s="152">
        <v>1933</v>
      </c>
      <c r="BD387" s="152">
        <v>1657</v>
      </c>
      <c r="BE387" s="149">
        <v>0.85699999999999998</v>
      </c>
      <c r="BF387" s="152">
        <v>766</v>
      </c>
      <c r="BG387" s="152">
        <v>610</v>
      </c>
      <c r="BH387" s="152">
        <v>1376</v>
      </c>
      <c r="BI387" s="153">
        <v>0.443</v>
      </c>
      <c r="BJ387" s="151">
        <v>0.51</v>
      </c>
      <c r="BK387" s="154">
        <v>0.21099999999999999</v>
      </c>
      <c r="BL387" s="154">
        <v>0.10199999999999999</v>
      </c>
      <c r="BM387" s="154">
        <v>8.5000000000000006E-2</v>
      </c>
      <c r="BN387" s="154">
        <v>0.38700000000000001</v>
      </c>
      <c r="DU387" s="4"/>
      <c r="DZ387" s="196"/>
      <c r="EA387" s="196"/>
      <c r="EB387" s="196"/>
      <c r="EC387" s="196"/>
      <c r="ED387" s="196"/>
      <c r="EE387" s="196"/>
    </row>
    <row r="388" spans="30:135" ht="13" x14ac:dyDescent="0.15">
      <c r="AD388" s="144">
        <f t="shared" si="102"/>
        <v>82.25</v>
      </c>
      <c r="AE388" s="144">
        <f t="shared" si="103"/>
        <v>68.510638297872333</v>
      </c>
      <c r="AF388" s="149">
        <v>307</v>
      </c>
      <c r="AG388" s="150" t="s">
        <v>525</v>
      </c>
      <c r="AH388" s="149">
        <v>20</v>
      </c>
      <c r="AI388" s="151">
        <v>1</v>
      </c>
      <c r="AJ388" s="152">
        <v>1645</v>
      </c>
      <c r="AK388" s="152">
        <v>1127</v>
      </c>
      <c r="AL388" s="149">
        <v>0.68500000000000005</v>
      </c>
      <c r="AM388" s="152">
        <v>692</v>
      </c>
      <c r="AN388" s="152">
        <v>427</v>
      </c>
      <c r="AO388" s="152">
        <v>1119</v>
      </c>
      <c r="AP388" s="153">
        <v>0.38200000000000001</v>
      </c>
      <c r="AQ388" s="153">
        <v>0.42099999999999999</v>
      </c>
      <c r="AR388" s="154">
        <v>0.24399999999999999</v>
      </c>
      <c r="AS388" s="155">
        <v>0.09</v>
      </c>
      <c r="AT388" s="154">
        <v>6.8000000000000005E-2</v>
      </c>
      <c r="AU388" s="154">
        <v>0.32500000000000001</v>
      </c>
      <c r="AW388" s="196"/>
      <c r="AX388" s="144">
        <f t="shared" si="104"/>
        <v>85.829959514170042</v>
      </c>
      <c r="AY388" s="149">
        <v>307</v>
      </c>
      <c r="AZ388" s="150" t="s">
        <v>538</v>
      </c>
      <c r="BA388" s="149">
        <v>16</v>
      </c>
      <c r="BB388" s="151">
        <v>1</v>
      </c>
      <c r="BC388" s="152">
        <v>1235</v>
      </c>
      <c r="BD388" s="152">
        <v>1060</v>
      </c>
      <c r="BE388" s="149">
        <v>0.85799999999999998</v>
      </c>
      <c r="BF388" s="152">
        <v>536</v>
      </c>
      <c r="BG388" s="152">
        <v>402</v>
      </c>
      <c r="BH388" s="152">
        <v>938</v>
      </c>
      <c r="BI388" s="153">
        <v>0.42899999999999999</v>
      </c>
      <c r="BJ388" s="153">
        <v>0.47299999999999998</v>
      </c>
      <c r="BK388" s="154">
        <v>0.16300000000000001</v>
      </c>
      <c r="BL388" s="154">
        <v>0.104</v>
      </c>
      <c r="BM388" s="154">
        <v>9.5000000000000001E-2</v>
      </c>
      <c r="BN388" s="155">
        <v>0.4</v>
      </c>
      <c r="DU388" s="4"/>
      <c r="DZ388" s="196"/>
      <c r="EA388" s="196"/>
      <c r="EB388" s="196"/>
      <c r="EC388" s="196"/>
      <c r="ED388" s="196"/>
      <c r="EE388" s="196"/>
    </row>
    <row r="389" spans="30:135" ht="13" x14ac:dyDescent="0.15">
      <c r="AD389" s="144">
        <f t="shared" si="102"/>
        <v>83.5</v>
      </c>
      <c r="AE389" s="144">
        <f t="shared" si="103"/>
        <v>68.263473053892227</v>
      </c>
      <c r="AF389" s="149">
        <v>308</v>
      </c>
      <c r="AG389" s="150" t="s">
        <v>415</v>
      </c>
      <c r="AH389" s="149">
        <v>14</v>
      </c>
      <c r="AI389" s="151">
        <v>1</v>
      </c>
      <c r="AJ389" s="152">
        <v>1169</v>
      </c>
      <c r="AK389" s="152">
        <v>798</v>
      </c>
      <c r="AL389" s="149">
        <v>0.68300000000000005</v>
      </c>
      <c r="AM389" s="152">
        <v>492</v>
      </c>
      <c r="AN389" s="152">
        <v>303</v>
      </c>
      <c r="AO389" s="152">
        <v>795</v>
      </c>
      <c r="AP389" s="153">
        <v>0.38100000000000001</v>
      </c>
      <c r="AQ389" s="151">
        <v>0.42</v>
      </c>
      <c r="AR389" s="154">
        <v>0.23699999999999999</v>
      </c>
      <c r="AS389" s="154">
        <v>9.9000000000000005E-2</v>
      </c>
      <c r="AT389" s="154">
        <v>7.8E-2</v>
      </c>
      <c r="AU389" s="154">
        <v>0.32900000000000001</v>
      </c>
      <c r="AW389" s="196"/>
      <c r="AX389" s="144">
        <f t="shared" si="104"/>
        <v>85.911602209944746</v>
      </c>
      <c r="AY389" s="149">
        <v>308</v>
      </c>
      <c r="AZ389" s="150" t="s">
        <v>574</v>
      </c>
      <c r="BA389" s="149">
        <v>17</v>
      </c>
      <c r="BB389" s="151">
        <v>1</v>
      </c>
      <c r="BC389" s="152">
        <v>1448</v>
      </c>
      <c r="BD389" s="152">
        <v>1244</v>
      </c>
      <c r="BE389" s="149">
        <v>0.85899999999999999</v>
      </c>
      <c r="BF389" s="152">
        <v>544</v>
      </c>
      <c r="BG389" s="152">
        <v>449</v>
      </c>
      <c r="BH389" s="152">
        <v>993</v>
      </c>
      <c r="BI389" s="153">
        <v>0.45200000000000001</v>
      </c>
      <c r="BJ389" s="153">
        <v>0.51100000000000001</v>
      </c>
      <c r="BK389" s="154">
        <v>0.21299999999999999</v>
      </c>
      <c r="BL389" s="155">
        <v>0.12</v>
      </c>
      <c r="BM389" s="154">
        <v>8.4000000000000005E-2</v>
      </c>
      <c r="BN389" s="154">
        <v>0.39900000000000002</v>
      </c>
      <c r="DU389" s="4"/>
      <c r="DZ389" s="196"/>
      <c r="EA389" s="196"/>
      <c r="EB389" s="196"/>
      <c r="EC389" s="196"/>
      <c r="ED389" s="196"/>
      <c r="EE389" s="196"/>
    </row>
    <row r="390" spans="30:135" ht="13" x14ac:dyDescent="0.15">
      <c r="AD390" s="144">
        <f t="shared" si="102"/>
        <v>73.375</v>
      </c>
      <c r="AE390" s="144">
        <f t="shared" si="103"/>
        <v>68.057921635434411</v>
      </c>
      <c r="AF390" s="149">
        <v>309</v>
      </c>
      <c r="AG390" s="150" t="s">
        <v>467</v>
      </c>
      <c r="AH390" s="149">
        <v>16</v>
      </c>
      <c r="AI390" s="151">
        <v>1</v>
      </c>
      <c r="AJ390" s="152">
        <v>1174</v>
      </c>
      <c r="AK390" s="152">
        <v>799</v>
      </c>
      <c r="AL390" s="149">
        <v>0.68100000000000005</v>
      </c>
      <c r="AM390" s="152">
        <v>510</v>
      </c>
      <c r="AN390" s="152">
        <v>301</v>
      </c>
      <c r="AO390" s="152">
        <v>811</v>
      </c>
      <c r="AP390" s="153">
        <v>0.371</v>
      </c>
      <c r="AQ390" s="153">
        <v>0.41399999999999998</v>
      </c>
      <c r="AR390" s="154">
        <v>0.23300000000000001</v>
      </c>
      <c r="AS390" s="154">
        <v>8.5999999999999993E-2</v>
      </c>
      <c r="AT390" s="154">
        <v>6.0999999999999999E-2</v>
      </c>
      <c r="AU390" s="154">
        <v>0.32300000000000001</v>
      </c>
      <c r="AW390" s="196"/>
      <c r="AX390" s="144">
        <f t="shared" si="104"/>
        <v>85.892388451443566</v>
      </c>
      <c r="AY390" s="149">
        <v>309</v>
      </c>
      <c r="AZ390" s="150" t="s">
        <v>569</v>
      </c>
      <c r="BA390" s="149">
        <v>17</v>
      </c>
      <c r="BB390" s="151">
        <v>1</v>
      </c>
      <c r="BC390" s="152">
        <v>1524</v>
      </c>
      <c r="BD390" s="152">
        <v>1309</v>
      </c>
      <c r="BE390" s="149">
        <v>0.85899999999999999</v>
      </c>
      <c r="BF390" s="152">
        <v>653</v>
      </c>
      <c r="BG390" s="152">
        <v>479</v>
      </c>
      <c r="BH390" s="152">
        <v>1132</v>
      </c>
      <c r="BI390" s="153">
        <v>0.42299999999999999</v>
      </c>
      <c r="BJ390" s="153">
        <v>0.49299999999999999</v>
      </c>
      <c r="BK390" s="154">
        <v>0.17699999999999999</v>
      </c>
      <c r="BL390" s="154">
        <v>9.6000000000000002E-2</v>
      </c>
      <c r="BM390" s="154">
        <v>6.2E-2</v>
      </c>
      <c r="BN390" s="154">
        <v>0.38900000000000001</v>
      </c>
      <c r="DU390" s="4"/>
      <c r="DZ390" s="196"/>
      <c r="EA390" s="196"/>
      <c r="EB390" s="196"/>
      <c r="EC390" s="196"/>
      <c r="ED390" s="196"/>
      <c r="EE390" s="196"/>
    </row>
    <row r="391" spans="30:135" ht="13" x14ac:dyDescent="0.15">
      <c r="AD391" s="144">
        <f t="shared" si="102"/>
        <v>78.090909090909093</v>
      </c>
      <c r="AE391" s="144">
        <f t="shared" si="103"/>
        <v>67.986030267753208</v>
      </c>
      <c r="AF391" s="149">
        <v>310</v>
      </c>
      <c r="AG391" s="150" t="s">
        <v>586</v>
      </c>
      <c r="AH391" s="149">
        <v>22</v>
      </c>
      <c r="AI391" s="151">
        <v>1</v>
      </c>
      <c r="AJ391" s="152">
        <v>1718</v>
      </c>
      <c r="AK391" s="152">
        <v>1168</v>
      </c>
      <c r="AL391" s="149">
        <v>0.68</v>
      </c>
      <c r="AM391" s="152">
        <v>817</v>
      </c>
      <c r="AN391" s="152">
        <v>414</v>
      </c>
      <c r="AO391" s="152">
        <v>1231</v>
      </c>
      <c r="AP391" s="153">
        <v>0.33600000000000002</v>
      </c>
      <c r="AQ391" s="153">
        <v>0.39100000000000001</v>
      </c>
      <c r="AR391" s="154">
        <v>0.20499999999999999</v>
      </c>
      <c r="AS391" s="155">
        <v>0.09</v>
      </c>
      <c r="AT391" s="154">
        <v>6.8000000000000005E-2</v>
      </c>
      <c r="AU391" s="154">
        <v>0.317</v>
      </c>
      <c r="AW391" s="196"/>
      <c r="AX391" s="144">
        <f t="shared" si="104"/>
        <v>86.118386589837613</v>
      </c>
      <c r="AY391" s="149">
        <v>310</v>
      </c>
      <c r="AZ391" s="150" t="s">
        <v>350</v>
      </c>
      <c r="BA391" s="149">
        <v>23</v>
      </c>
      <c r="BB391" s="151">
        <v>1</v>
      </c>
      <c r="BC391" s="152">
        <v>1909</v>
      </c>
      <c r="BD391" s="152">
        <v>1644</v>
      </c>
      <c r="BE391" s="149">
        <v>0.86099999999999999</v>
      </c>
      <c r="BF391" s="152">
        <v>782</v>
      </c>
      <c r="BG391" s="152">
        <v>618</v>
      </c>
      <c r="BH391" s="152">
        <v>1400</v>
      </c>
      <c r="BI391" s="153">
        <v>0.441</v>
      </c>
      <c r="BJ391" s="153">
        <v>0.49299999999999999</v>
      </c>
      <c r="BK391" s="154">
        <v>0.17899999999999999</v>
      </c>
      <c r="BL391" s="154">
        <v>0.105</v>
      </c>
      <c r="BM391" s="154">
        <v>7.9000000000000001E-2</v>
      </c>
      <c r="BN391" s="154">
        <v>0.40500000000000003</v>
      </c>
      <c r="DU391" s="4"/>
      <c r="DZ391" s="196"/>
      <c r="EA391" s="196"/>
      <c r="EB391" s="196"/>
      <c r="EC391" s="196"/>
      <c r="ED391" s="196"/>
      <c r="EE391" s="196"/>
    </row>
    <row r="392" spans="30:135" ht="13" x14ac:dyDescent="0.15">
      <c r="AD392" s="144">
        <f t="shared" si="102"/>
        <v>88.04</v>
      </c>
      <c r="AE392" s="144">
        <f t="shared" si="103"/>
        <v>67.969104952294416</v>
      </c>
      <c r="AF392" s="149">
        <v>311</v>
      </c>
      <c r="AG392" s="150" t="s">
        <v>462</v>
      </c>
      <c r="AH392" s="149">
        <v>25</v>
      </c>
      <c r="AI392" s="151">
        <v>1</v>
      </c>
      <c r="AJ392" s="152">
        <v>2201</v>
      </c>
      <c r="AK392" s="152">
        <v>1496</v>
      </c>
      <c r="AL392" s="149">
        <v>0.68</v>
      </c>
      <c r="AM392" s="152">
        <v>1081</v>
      </c>
      <c r="AN392" s="152">
        <v>554</v>
      </c>
      <c r="AO392" s="152">
        <v>1635</v>
      </c>
      <c r="AP392" s="153">
        <v>0.33900000000000002</v>
      </c>
      <c r="AQ392" s="153">
        <v>0.379</v>
      </c>
      <c r="AR392" s="154">
        <v>0.17100000000000001</v>
      </c>
      <c r="AS392" s="154">
        <v>9.6000000000000002E-2</v>
      </c>
      <c r="AT392" s="154">
        <v>7.0999999999999994E-2</v>
      </c>
      <c r="AU392" s="154">
        <v>0.32600000000000001</v>
      </c>
      <c r="AW392" s="196"/>
      <c r="AX392" s="144">
        <f t="shared" si="104"/>
        <v>86.282151208106001</v>
      </c>
      <c r="AY392" s="149">
        <v>311</v>
      </c>
      <c r="AZ392" s="150" t="s">
        <v>587</v>
      </c>
      <c r="BA392" s="149">
        <v>16</v>
      </c>
      <c r="BB392" s="151">
        <v>1</v>
      </c>
      <c r="BC392" s="152">
        <v>1283</v>
      </c>
      <c r="BD392" s="152">
        <v>1107</v>
      </c>
      <c r="BE392" s="149">
        <v>0.86299999999999999</v>
      </c>
      <c r="BF392" s="152">
        <v>599</v>
      </c>
      <c r="BG392" s="152">
        <v>436</v>
      </c>
      <c r="BH392" s="152">
        <v>1035</v>
      </c>
      <c r="BI392" s="153">
        <v>0.42099999999999999</v>
      </c>
      <c r="BJ392" s="153">
        <v>0.47899999999999998</v>
      </c>
      <c r="BK392" s="154">
        <v>0.13400000000000001</v>
      </c>
      <c r="BL392" s="154">
        <v>7.2999999999999995E-2</v>
      </c>
      <c r="BM392" s="154">
        <v>6.3E-2</v>
      </c>
      <c r="BN392" s="154">
        <v>0.39200000000000002</v>
      </c>
      <c r="DU392" s="4"/>
      <c r="DZ392" s="196"/>
      <c r="EA392" s="196"/>
      <c r="EB392" s="196"/>
      <c r="EC392" s="196"/>
      <c r="ED392" s="196"/>
      <c r="EE392" s="196"/>
    </row>
    <row r="393" spans="30:135" ht="13" x14ac:dyDescent="0.15">
      <c r="AD393" s="144">
        <f t="shared" si="102"/>
        <v>77.826086956521735</v>
      </c>
      <c r="AE393" s="144">
        <f t="shared" si="103"/>
        <v>67.932960893854741</v>
      </c>
      <c r="AF393" s="149">
        <v>312</v>
      </c>
      <c r="AG393" s="150" t="s">
        <v>336</v>
      </c>
      <c r="AH393" s="149">
        <v>23</v>
      </c>
      <c r="AI393" s="151">
        <v>1</v>
      </c>
      <c r="AJ393" s="152">
        <v>1790</v>
      </c>
      <c r="AK393" s="152">
        <v>1216</v>
      </c>
      <c r="AL393" s="149">
        <v>0.67900000000000005</v>
      </c>
      <c r="AM393" s="152">
        <v>797</v>
      </c>
      <c r="AN393" s="152">
        <v>436</v>
      </c>
      <c r="AO393" s="152">
        <v>1233</v>
      </c>
      <c r="AP393" s="153">
        <v>0.35399999999999998</v>
      </c>
      <c r="AQ393" s="153">
        <v>0.40300000000000002</v>
      </c>
      <c r="AR393" s="154">
        <v>0.23200000000000001</v>
      </c>
      <c r="AS393" s="154">
        <v>9.2999999999999999E-2</v>
      </c>
      <c r="AT393" s="154">
        <v>7.3999999999999996E-2</v>
      </c>
      <c r="AU393" s="154">
        <v>0.317</v>
      </c>
      <c r="AW393" s="196"/>
      <c r="AX393" s="144">
        <f t="shared" si="104"/>
        <v>86.551724137931032</v>
      </c>
      <c r="AY393" s="149">
        <v>312</v>
      </c>
      <c r="AZ393" s="150" t="s">
        <v>380</v>
      </c>
      <c r="BA393" s="149">
        <v>24</v>
      </c>
      <c r="BB393" s="151">
        <v>1</v>
      </c>
      <c r="BC393" s="152">
        <v>2030</v>
      </c>
      <c r="BD393" s="152">
        <v>1757</v>
      </c>
      <c r="BE393" s="149">
        <v>0.86599999999999999</v>
      </c>
      <c r="BF393" s="152">
        <v>918</v>
      </c>
      <c r="BG393" s="152">
        <v>640</v>
      </c>
      <c r="BH393" s="152">
        <v>1558</v>
      </c>
      <c r="BI393" s="153">
        <v>0.41099999999999998</v>
      </c>
      <c r="BJ393" s="153">
        <v>0.46800000000000003</v>
      </c>
      <c r="BK393" s="154">
        <v>0.14499999999999999</v>
      </c>
      <c r="BL393" s="154">
        <v>0.105</v>
      </c>
      <c r="BM393" s="155">
        <v>0.09</v>
      </c>
      <c r="BN393" s="154">
        <v>0.39500000000000002</v>
      </c>
      <c r="DU393" s="4"/>
      <c r="DZ393" s="196"/>
      <c r="EA393" s="196"/>
      <c r="EB393" s="196"/>
      <c r="EC393" s="196"/>
      <c r="ED393" s="196"/>
      <c r="EE393" s="196"/>
    </row>
    <row r="394" spans="30:135" ht="13" x14ac:dyDescent="0.15">
      <c r="AD394" s="144">
        <f t="shared" si="102"/>
        <v>83.235294117647072</v>
      </c>
      <c r="AE394" s="144">
        <f t="shared" si="103"/>
        <v>67.773851590106005</v>
      </c>
      <c r="AF394" s="149">
        <v>313</v>
      </c>
      <c r="AG394" s="150" t="s">
        <v>511</v>
      </c>
      <c r="AH394" s="149">
        <v>17</v>
      </c>
      <c r="AI394" s="151">
        <v>1</v>
      </c>
      <c r="AJ394" s="152">
        <v>1415</v>
      </c>
      <c r="AK394" s="152">
        <v>959</v>
      </c>
      <c r="AL394" s="149">
        <v>0.67800000000000005</v>
      </c>
      <c r="AM394" s="152">
        <v>646</v>
      </c>
      <c r="AN394" s="152">
        <v>372</v>
      </c>
      <c r="AO394" s="152">
        <v>1018</v>
      </c>
      <c r="AP394" s="153">
        <v>0.36499999999999999</v>
      </c>
      <c r="AQ394" s="153">
        <v>0.39900000000000002</v>
      </c>
      <c r="AR394" s="154">
        <v>0.20200000000000001</v>
      </c>
      <c r="AS394" s="154">
        <v>9.1999999999999998E-2</v>
      </c>
      <c r="AT394" s="154">
        <v>7.2999999999999995E-2</v>
      </c>
      <c r="AU394" s="154">
        <v>0.33100000000000002</v>
      </c>
      <c r="AW394" s="196"/>
      <c r="AX394" s="144">
        <f t="shared" si="104"/>
        <v>86.60022148394242</v>
      </c>
      <c r="AY394" s="149">
        <v>313</v>
      </c>
      <c r="AZ394" s="150" t="s">
        <v>588</v>
      </c>
      <c r="BA394" s="149">
        <v>22</v>
      </c>
      <c r="BB394" s="151">
        <v>1</v>
      </c>
      <c r="BC394" s="152">
        <v>1806</v>
      </c>
      <c r="BD394" s="152">
        <v>1564</v>
      </c>
      <c r="BE394" s="149">
        <v>0.86599999999999999</v>
      </c>
      <c r="BF394" s="152">
        <v>727</v>
      </c>
      <c r="BG394" s="152">
        <v>556</v>
      </c>
      <c r="BH394" s="152">
        <v>1283</v>
      </c>
      <c r="BI394" s="153">
        <v>0.433</v>
      </c>
      <c r="BJ394" s="153">
        <v>0.50800000000000001</v>
      </c>
      <c r="BK394" s="154">
        <v>0.20100000000000001</v>
      </c>
      <c r="BL394" s="154">
        <v>0.104</v>
      </c>
      <c r="BM394" s="154">
        <v>8.8999999999999996E-2</v>
      </c>
      <c r="BN394" s="154">
        <v>0.39100000000000001</v>
      </c>
      <c r="DU394" s="4"/>
      <c r="DZ394" s="196"/>
      <c r="EA394" s="196"/>
      <c r="EB394" s="196"/>
      <c r="EC394" s="196"/>
      <c r="ED394" s="196"/>
      <c r="EE394" s="196"/>
    </row>
    <row r="395" spans="30:135" ht="13" x14ac:dyDescent="0.15">
      <c r="AD395" s="144">
        <f t="shared" si="102"/>
        <v>84.5</v>
      </c>
      <c r="AE395" s="144">
        <f t="shared" si="103"/>
        <v>67.751479289940832</v>
      </c>
      <c r="AF395" s="149">
        <v>314</v>
      </c>
      <c r="AG395" s="150" t="s">
        <v>529</v>
      </c>
      <c r="AH395" s="149">
        <v>8</v>
      </c>
      <c r="AI395" s="151">
        <v>1</v>
      </c>
      <c r="AJ395" s="152">
        <v>676</v>
      </c>
      <c r="AK395" s="152">
        <v>458</v>
      </c>
      <c r="AL395" s="149">
        <v>0.67800000000000005</v>
      </c>
      <c r="AM395" s="152">
        <v>309</v>
      </c>
      <c r="AN395" s="152">
        <v>164</v>
      </c>
      <c r="AO395" s="152">
        <v>473</v>
      </c>
      <c r="AP395" s="153">
        <v>0.34699999999999998</v>
      </c>
      <c r="AQ395" s="151">
        <v>0.37</v>
      </c>
      <c r="AR395" s="154">
        <v>0.191</v>
      </c>
      <c r="AS395" s="154">
        <v>0.127</v>
      </c>
      <c r="AT395" s="154">
        <v>0.104</v>
      </c>
      <c r="AU395" s="155">
        <v>0.34</v>
      </c>
      <c r="AW395" s="196"/>
      <c r="AX395" s="144">
        <f t="shared" si="104"/>
        <v>86.596218020022235</v>
      </c>
      <c r="AY395" s="149">
        <v>314</v>
      </c>
      <c r="AZ395" s="150" t="s">
        <v>571</v>
      </c>
      <c r="BA395" s="149">
        <v>20</v>
      </c>
      <c r="BB395" s="151">
        <v>1</v>
      </c>
      <c r="BC395" s="152">
        <v>1798</v>
      </c>
      <c r="BD395" s="152">
        <v>1557</v>
      </c>
      <c r="BE395" s="149">
        <v>0.86599999999999999</v>
      </c>
      <c r="BF395" s="152">
        <v>738</v>
      </c>
      <c r="BG395" s="152">
        <v>554</v>
      </c>
      <c r="BH395" s="152">
        <v>1292</v>
      </c>
      <c r="BI395" s="153">
        <v>0.42899999999999999</v>
      </c>
      <c r="BJ395" s="153">
        <v>0.49099999999999999</v>
      </c>
      <c r="BK395" s="154">
        <v>0.17399999999999999</v>
      </c>
      <c r="BL395" s="155">
        <v>0.13</v>
      </c>
      <c r="BM395" s="154">
        <v>9.9000000000000005E-2</v>
      </c>
      <c r="BN395" s="154">
        <v>0.40400000000000003</v>
      </c>
      <c r="DU395" s="4"/>
      <c r="DZ395" s="196"/>
      <c r="EA395" s="196"/>
      <c r="EB395" s="196"/>
      <c r="EC395" s="196"/>
      <c r="ED395" s="196"/>
      <c r="EE395" s="196"/>
    </row>
    <row r="396" spans="30:135" ht="13" x14ac:dyDescent="0.15">
      <c r="AD396" s="144">
        <f t="shared" si="102"/>
        <v>81.31578947368422</v>
      </c>
      <c r="AE396" s="144">
        <f t="shared" si="103"/>
        <v>67.702265372168284</v>
      </c>
      <c r="AF396" s="149">
        <v>315</v>
      </c>
      <c r="AG396" s="150" t="s">
        <v>584</v>
      </c>
      <c r="AH396" s="149">
        <v>19</v>
      </c>
      <c r="AI396" s="151">
        <v>1</v>
      </c>
      <c r="AJ396" s="152">
        <v>1545</v>
      </c>
      <c r="AK396" s="152">
        <v>1046</v>
      </c>
      <c r="AL396" s="149">
        <v>0.67700000000000005</v>
      </c>
      <c r="AM396" s="152">
        <v>677</v>
      </c>
      <c r="AN396" s="152">
        <v>377</v>
      </c>
      <c r="AO396" s="152">
        <v>1054</v>
      </c>
      <c r="AP396" s="153">
        <v>0.35799999999999998</v>
      </c>
      <c r="AQ396" s="153">
        <v>0.38500000000000001</v>
      </c>
      <c r="AR396" s="154">
        <v>0.20499999999999999</v>
      </c>
      <c r="AS396" s="154">
        <v>0.13300000000000001</v>
      </c>
      <c r="AT396" s="154">
        <v>9.8000000000000004E-2</v>
      </c>
      <c r="AU396" s="154">
        <v>0.33900000000000002</v>
      </c>
      <c r="AW396" s="196"/>
      <c r="AX396" s="144">
        <f t="shared" si="104"/>
        <v>86.612161471640263</v>
      </c>
      <c r="AY396" s="149">
        <v>315</v>
      </c>
      <c r="AZ396" s="150" t="s">
        <v>274</v>
      </c>
      <c r="BA396" s="149">
        <v>23</v>
      </c>
      <c r="BB396" s="151">
        <v>1</v>
      </c>
      <c r="BC396" s="152">
        <v>1957</v>
      </c>
      <c r="BD396" s="152">
        <v>1695</v>
      </c>
      <c r="BE396" s="149">
        <v>0.86599999999999999</v>
      </c>
      <c r="BF396" s="152">
        <v>804</v>
      </c>
      <c r="BG396" s="152">
        <v>646</v>
      </c>
      <c r="BH396" s="152">
        <v>1450</v>
      </c>
      <c r="BI396" s="153">
        <v>0.44600000000000001</v>
      </c>
      <c r="BJ396" s="153">
        <v>0.495</v>
      </c>
      <c r="BK396" s="154">
        <v>0.17399999999999999</v>
      </c>
      <c r="BL396" s="154">
        <v>0.109</v>
      </c>
      <c r="BM396" s="154">
        <v>8.6999999999999994E-2</v>
      </c>
      <c r="BN396" s="154">
        <v>0.40500000000000003</v>
      </c>
      <c r="DU396" s="4"/>
      <c r="DZ396" s="196"/>
      <c r="EA396" s="196"/>
      <c r="EB396" s="196"/>
      <c r="EC396" s="196"/>
      <c r="ED396" s="196"/>
      <c r="EE396" s="196"/>
    </row>
    <row r="397" spans="30:135" ht="13" x14ac:dyDescent="0.15">
      <c r="AD397" s="144">
        <f t="shared" si="102"/>
        <v>85.733333333333348</v>
      </c>
      <c r="AE397" s="144">
        <f t="shared" si="103"/>
        <v>66.951788491446337</v>
      </c>
      <c r="AF397" s="149">
        <v>316</v>
      </c>
      <c r="AG397" s="150" t="s">
        <v>403</v>
      </c>
      <c r="AH397" s="149">
        <v>15</v>
      </c>
      <c r="AI397" s="151">
        <v>1</v>
      </c>
      <c r="AJ397" s="152">
        <v>1286</v>
      </c>
      <c r="AK397" s="152">
        <v>861</v>
      </c>
      <c r="AL397" s="149">
        <v>0.67</v>
      </c>
      <c r="AM397" s="152">
        <v>611</v>
      </c>
      <c r="AN397" s="152">
        <v>326</v>
      </c>
      <c r="AO397" s="152">
        <v>937</v>
      </c>
      <c r="AP397" s="153">
        <v>0.34799999999999998</v>
      </c>
      <c r="AQ397" s="153">
        <v>0.38600000000000001</v>
      </c>
      <c r="AR397" s="154">
        <v>0.20100000000000001</v>
      </c>
      <c r="AS397" s="154">
        <v>8.5999999999999993E-2</v>
      </c>
      <c r="AT397" s="154">
        <v>7.4999999999999997E-2</v>
      </c>
      <c r="AU397" s="154">
        <v>0.316</v>
      </c>
      <c r="AW397" s="196"/>
      <c r="AX397" s="144">
        <f t="shared" si="104"/>
        <v>86.727879799666113</v>
      </c>
      <c r="AY397" s="149">
        <v>316</v>
      </c>
      <c r="AZ397" s="150" t="s">
        <v>577</v>
      </c>
      <c r="BA397" s="149">
        <v>14</v>
      </c>
      <c r="BB397" s="151">
        <v>1</v>
      </c>
      <c r="BC397" s="152">
        <v>1198</v>
      </c>
      <c r="BD397" s="152">
        <v>1039</v>
      </c>
      <c r="BE397" s="149">
        <v>0.86699999999999999</v>
      </c>
      <c r="BF397" s="152">
        <v>448</v>
      </c>
      <c r="BG397" s="152">
        <v>372</v>
      </c>
      <c r="BH397" s="152">
        <v>820</v>
      </c>
      <c r="BI397" s="153">
        <v>0.45400000000000001</v>
      </c>
      <c r="BJ397" s="151">
        <v>0.51</v>
      </c>
      <c r="BK397" s="154">
        <v>0.20899999999999999</v>
      </c>
      <c r="BL397" s="154">
        <v>0.128</v>
      </c>
      <c r="BM397" s="154">
        <v>9.8000000000000004E-2</v>
      </c>
      <c r="BN397" s="154">
        <v>0.41199999999999998</v>
      </c>
      <c r="DU397" s="4"/>
      <c r="DZ397" s="196"/>
      <c r="EA397" s="196"/>
      <c r="EB397" s="196"/>
      <c r="EC397" s="196"/>
      <c r="ED397" s="196"/>
      <c r="EE397" s="196"/>
    </row>
    <row r="398" spans="30:135" ht="13" x14ac:dyDescent="0.15">
      <c r="AD398" s="144">
        <f t="shared" si="102"/>
        <v>81.904761904761898</v>
      </c>
      <c r="AE398" s="144">
        <f t="shared" si="103"/>
        <v>66.976744186046517</v>
      </c>
      <c r="AF398" s="149">
        <v>317</v>
      </c>
      <c r="AG398" s="150" t="s">
        <v>550</v>
      </c>
      <c r="AH398" s="149">
        <v>21</v>
      </c>
      <c r="AI398" s="151">
        <v>1</v>
      </c>
      <c r="AJ398" s="152">
        <v>1720</v>
      </c>
      <c r="AK398" s="152">
        <v>1152</v>
      </c>
      <c r="AL398" s="149">
        <v>0.67</v>
      </c>
      <c r="AM398" s="152">
        <v>751</v>
      </c>
      <c r="AN398" s="152">
        <v>400</v>
      </c>
      <c r="AO398" s="152">
        <v>1151</v>
      </c>
      <c r="AP398" s="153">
        <v>0.34799999999999998</v>
      </c>
      <c r="AQ398" s="153">
        <v>0.39400000000000002</v>
      </c>
      <c r="AR398" s="154">
        <v>0.23699999999999999</v>
      </c>
      <c r="AS398" s="155">
        <v>0.11</v>
      </c>
      <c r="AT398" s="154">
        <v>8.1000000000000003E-2</v>
      </c>
      <c r="AU398" s="154">
        <v>0.317</v>
      </c>
      <c r="AW398" s="196"/>
      <c r="AX398" s="144">
        <f t="shared" si="104"/>
        <v>86.666666666666671</v>
      </c>
      <c r="AY398" s="149">
        <v>317</v>
      </c>
      <c r="AZ398" s="150" t="s">
        <v>534</v>
      </c>
      <c r="BA398" s="149">
        <v>23</v>
      </c>
      <c r="BB398" s="151">
        <v>1</v>
      </c>
      <c r="BC398" s="152">
        <v>1665</v>
      </c>
      <c r="BD398" s="152">
        <v>1443</v>
      </c>
      <c r="BE398" s="149">
        <v>0.86699999999999999</v>
      </c>
      <c r="BF398" s="152">
        <v>653</v>
      </c>
      <c r="BG398" s="152">
        <v>530</v>
      </c>
      <c r="BH398" s="152">
        <v>1183</v>
      </c>
      <c r="BI398" s="153">
        <v>0.44800000000000001</v>
      </c>
      <c r="BJ398" s="153">
        <v>0.502</v>
      </c>
      <c r="BK398" s="154">
        <v>0.19400000000000001</v>
      </c>
      <c r="BL398" s="154">
        <v>0.11799999999999999</v>
      </c>
      <c r="BM398" s="154">
        <v>9.4E-2</v>
      </c>
      <c r="BN398" s="154">
        <v>0.40500000000000003</v>
      </c>
      <c r="DU398" s="4"/>
      <c r="DZ398" s="196"/>
      <c r="EA398" s="196"/>
      <c r="EB398" s="196"/>
      <c r="EC398" s="196"/>
      <c r="ED398" s="196"/>
      <c r="EE398" s="196"/>
    </row>
    <row r="399" spans="30:135" ht="13" x14ac:dyDescent="0.15">
      <c r="AD399" s="144">
        <f t="shared" si="102"/>
        <v>83.266666666666666</v>
      </c>
      <c r="AE399" s="144">
        <f t="shared" si="103"/>
        <v>66.85348278622898</v>
      </c>
      <c r="AF399" s="149">
        <v>318</v>
      </c>
      <c r="AG399" s="150" t="s">
        <v>472</v>
      </c>
      <c r="AH399" s="149">
        <v>15</v>
      </c>
      <c r="AI399" s="151">
        <v>1</v>
      </c>
      <c r="AJ399" s="152">
        <v>1249</v>
      </c>
      <c r="AK399" s="152">
        <v>835</v>
      </c>
      <c r="AL399" s="149">
        <v>0.66900000000000004</v>
      </c>
      <c r="AM399" s="152">
        <v>619</v>
      </c>
      <c r="AN399" s="152">
        <v>299</v>
      </c>
      <c r="AO399" s="152">
        <v>918</v>
      </c>
      <c r="AP399" s="153">
        <v>0.32600000000000001</v>
      </c>
      <c r="AQ399" s="153">
        <v>0.36399999999999999</v>
      </c>
      <c r="AR399" s="154">
        <v>0.16700000000000001</v>
      </c>
      <c r="AS399" s="154">
        <v>0.11799999999999999</v>
      </c>
      <c r="AT399" s="155">
        <v>0.09</v>
      </c>
      <c r="AU399" s="154">
        <v>0.32300000000000001</v>
      </c>
      <c r="AW399" s="196"/>
      <c r="AX399" s="144">
        <f t="shared" si="104"/>
        <v>87.033639143730895</v>
      </c>
      <c r="AY399" s="149">
        <v>318</v>
      </c>
      <c r="AZ399" s="150" t="s">
        <v>549</v>
      </c>
      <c r="BA399" s="149">
        <v>20</v>
      </c>
      <c r="BB399" s="151">
        <v>1</v>
      </c>
      <c r="BC399" s="152">
        <v>1635</v>
      </c>
      <c r="BD399" s="152">
        <v>1423</v>
      </c>
      <c r="BE399" s="149">
        <v>0.87</v>
      </c>
      <c r="BF399" s="152">
        <v>699</v>
      </c>
      <c r="BG399" s="152">
        <v>514</v>
      </c>
      <c r="BH399" s="152">
        <v>1213</v>
      </c>
      <c r="BI399" s="153">
        <v>0.42399999999999999</v>
      </c>
      <c r="BJ399" s="153">
        <v>0.48499999999999999</v>
      </c>
      <c r="BK399" s="154">
        <v>0.16500000000000001</v>
      </c>
      <c r="BL399" s="154">
        <v>0.111</v>
      </c>
      <c r="BM399" s="154">
        <v>8.3000000000000004E-2</v>
      </c>
      <c r="BN399" s="154">
        <v>0.39800000000000002</v>
      </c>
      <c r="DU399" s="4"/>
      <c r="DZ399" s="196"/>
      <c r="EA399" s="196"/>
      <c r="EB399" s="196"/>
      <c r="EC399" s="196"/>
      <c r="ED399" s="196"/>
      <c r="EE399" s="196"/>
    </row>
    <row r="400" spans="30:135" ht="13" x14ac:dyDescent="0.15">
      <c r="AD400" s="144">
        <f t="shared" si="102"/>
        <v>85.277777777777786</v>
      </c>
      <c r="AE400" s="144">
        <f t="shared" si="103"/>
        <v>66.840390879478832</v>
      </c>
      <c r="AF400" s="149">
        <v>319</v>
      </c>
      <c r="AG400" s="150" t="s">
        <v>501</v>
      </c>
      <c r="AH400" s="149">
        <v>18</v>
      </c>
      <c r="AI400" s="151">
        <v>1</v>
      </c>
      <c r="AJ400" s="152">
        <v>1535</v>
      </c>
      <c r="AK400" s="152">
        <v>1026</v>
      </c>
      <c r="AL400" s="149">
        <v>0.66800000000000004</v>
      </c>
      <c r="AM400" s="152">
        <v>705</v>
      </c>
      <c r="AN400" s="152">
        <v>368</v>
      </c>
      <c r="AO400" s="152">
        <v>1073</v>
      </c>
      <c r="AP400" s="153">
        <v>0.34300000000000003</v>
      </c>
      <c r="AQ400" s="153">
        <v>0.38700000000000001</v>
      </c>
      <c r="AR400" s="154">
        <v>0.214</v>
      </c>
      <c r="AS400" s="154">
        <v>0.108</v>
      </c>
      <c r="AT400" s="154">
        <v>7.9000000000000001E-2</v>
      </c>
      <c r="AU400" s="154">
        <v>0.317</v>
      </c>
      <c r="AW400" s="196"/>
      <c r="AX400" s="144">
        <f t="shared" si="104"/>
        <v>87.022900763358777</v>
      </c>
      <c r="AY400" s="149">
        <v>319</v>
      </c>
      <c r="AZ400" s="150" t="s">
        <v>362</v>
      </c>
      <c r="BA400" s="149">
        <v>21</v>
      </c>
      <c r="BB400" s="151">
        <v>1</v>
      </c>
      <c r="BC400" s="152">
        <v>1703</v>
      </c>
      <c r="BD400" s="152">
        <v>1482</v>
      </c>
      <c r="BE400" s="149">
        <v>0.87</v>
      </c>
      <c r="BF400" s="152">
        <v>695</v>
      </c>
      <c r="BG400" s="152">
        <v>507</v>
      </c>
      <c r="BH400" s="152">
        <v>1202</v>
      </c>
      <c r="BI400" s="153">
        <v>0.42199999999999999</v>
      </c>
      <c r="BJ400" s="153">
        <v>0.47699999999999998</v>
      </c>
      <c r="BK400" s="154">
        <v>0.16700000000000001</v>
      </c>
      <c r="BL400" s="155">
        <v>0.15</v>
      </c>
      <c r="BM400" s="154">
        <v>0.111</v>
      </c>
      <c r="BN400" s="154">
        <v>0.41199999999999998</v>
      </c>
      <c r="DU400" s="4"/>
      <c r="DZ400" s="196"/>
      <c r="EA400" s="196"/>
      <c r="EB400" s="196"/>
      <c r="EC400" s="196"/>
      <c r="ED400" s="196"/>
      <c r="EE400" s="196"/>
    </row>
    <row r="401" spans="30:135" ht="13" x14ac:dyDescent="0.15">
      <c r="AD401" s="144">
        <f t="shared" si="102"/>
        <v>81.111111111111114</v>
      </c>
      <c r="AE401" s="144">
        <f t="shared" si="103"/>
        <v>66.575342465753423</v>
      </c>
      <c r="AF401" s="149">
        <v>320</v>
      </c>
      <c r="AG401" s="150" t="s">
        <v>566</v>
      </c>
      <c r="AH401" s="149">
        <v>18</v>
      </c>
      <c r="AI401" s="151">
        <v>1</v>
      </c>
      <c r="AJ401" s="152">
        <v>1460</v>
      </c>
      <c r="AK401" s="152">
        <v>972</v>
      </c>
      <c r="AL401" s="149">
        <v>0.66600000000000004</v>
      </c>
      <c r="AM401" s="152">
        <v>683</v>
      </c>
      <c r="AN401" s="152">
        <v>341</v>
      </c>
      <c r="AO401" s="152">
        <v>1024</v>
      </c>
      <c r="AP401" s="153">
        <v>0.33300000000000002</v>
      </c>
      <c r="AQ401" s="153">
        <v>0.371</v>
      </c>
      <c r="AR401" s="154">
        <v>0.20799999999999999</v>
      </c>
      <c r="AS401" s="154">
        <v>0.109</v>
      </c>
      <c r="AT401" s="154">
        <v>8.7999999999999995E-2</v>
      </c>
      <c r="AU401" s="154">
        <v>0.317</v>
      </c>
      <c r="AW401" s="196"/>
      <c r="AX401" s="144">
        <f t="shared" si="104"/>
        <v>86.956521739130437</v>
      </c>
      <c r="AY401" s="149">
        <v>320</v>
      </c>
      <c r="AZ401" s="150" t="s">
        <v>589</v>
      </c>
      <c r="BA401" s="149">
        <v>13</v>
      </c>
      <c r="BB401" s="151">
        <v>1</v>
      </c>
      <c r="BC401" s="152">
        <v>1081</v>
      </c>
      <c r="BD401" s="152">
        <v>940</v>
      </c>
      <c r="BE401" s="149">
        <v>0.87</v>
      </c>
      <c r="BF401" s="152">
        <v>434</v>
      </c>
      <c r="BG401" s="152">
        <v>341</v>
      </c>
      <c r="BH401" s="152">
        <v>775</v>
      </c>
      <c r="BI401" s="151">
        <v>0.44</v>
      </c>
      <c r="BJ401" s="153">
        <v>0.49099999999999999</v>
      </c>
      <c r="BK401" s="154">
        <v>0.17599999999999999</v>
      </c>
      <c r="BL401" s="155">
        <v>0.13</v>
      </c>
      <c r="BM401" s="154">
        <v>0.104</v>
      </c>
      <c r="BN401" s="154">
        <v>0.41099999999999998</v>
      </c>
      <c r="DU401" s="4"/>
      <c r="DZ401" s="196"/>
      <c r="EA401" s="196"/>
      <c r="EB401" s="196"/>
      <c r="EC401" s="196"/>
      <c r="ED401" s="196"/>
      <c r="EE401" s="196"/>
    </row>
    <row r="402" spans="30:135" ht="13" x14ac:dyDescent="0.15">
      <c r="AD402" s="144">
        <f t="shared" si="102"/>
        <v>82.076923076923066</v>
      </c>
      <c r="AE402" s="144">
        <f t="shared" si="103"/>
        <v>66.541705716963449</v>
      </c>
      <c r="AF402" s="149">
        <v>321</v>
      </c>
      <c r="AG402" s="150" t="s">
        <v>255</v>
      </c>
      <c r="AH402" s="149">
        <v>13</v>
      </c>
      <c r="AI402" s="151">
        <v>1</v>
      </c>
      <c r="AJ402" s="152">
        <v>1067</v>
      </c>
      <c r="AK402" s="152">
        <v>710</v>
      </c>
      <c r="AL402" s="149">
        <v>0.66500000000000004</v>
      </c>
      <c r="AM402" s="152">
        <v>478</v>
      </c>
      <c r="AN402" s="152">
        <v>248</v>
      </c>
      <c r="AO402" s="152">
        <v>726</v>
      </c>
      <c r="AP402" s="153">
        <v>0.34200000000000003</v>
      </c>
      <c r="AQ402" s="153">
        <v>0.38800000000000001</v>
      </c>
      <c r="AR402" s="154">
        <v>0.222</v>
      </c>
      <c r="AS402" s="154">
        <v>0.121</v>
      </c>
      <c r="AT402" s="154">
        <v>0.10100000000000001</v>
      </c>
      <c r="AU402" s="154">
        <v>0.311</v>
      </c>
      <c r="AW402" s="196"/>
      <c r="AX402" s="144">
        <f t="shared" si="104"/>
        <v>87.112561174551388</v>
      </c>
      <c r="AY402" s="149">
        <v>321</v>
      </c>
      <c r="AZ402" s="150" t="s">
        <v>580</v>
      </c>
      <c r="BA402" s="149">
        <v>21</v>
      </c>
      <c r="BB402" s="151">
        <v>1</v>
      </c>
      <c r="BC402" s="152">
        <v>1839</v>
      </c>
      <c r="BD402" s="152">
        <v>1602</v>
      </c>
      <c r="BE402" s="149">
        <v>0.871</v>
      </c>
      <c r="BF402" s="152">
        <v>801</v>
      </c>
      <c r="BG402" s="152">
        <v>568</v>
      </c>
      <c r="BH402" s="152">
        <v>1369</v>
      </c>
      <c r="BI402" s="153">
        <v>0.41499999999999998</v>
      </c>
      <c r="BJ402" s="153">
        <v>0.47899999999999998</v>
      </c>
      <c r="BK402" s="154">
        <v>0.16200000000000001</v>
      </c>
      <c r="BL402" s="155">
        <v>0.11</v>
      </c>
      <c r="BM402" s="154">
        <v>7.6999999999999999E-2</v>
      </c>
      <c r="BN402" s="154">
        <v>0.39900000000000002</v>
      </c>
      <c r="DU402" s="4"/>
      <c r="DZ402" s="196"/>
      <c r="EA402" s="196"/>
      <c r="EB402" s="196"/>
      <c r="EC402" s="196"/>
      <c r="ED402" s="196"/>
      <c r="EE402" s="196"/>
    </row>
    <row r="403" spans="30:135" ht="13" x14ac:dyDescent="0.15">
      <c r="AD403" s="144">
        <f t="shared" si="102"/>
        <v>84.76</v>
      </c>
      <c r="AE403" s="144">
        <f t="shared" si="103"/>
        <v>66.39924492685229</v>
      </c>
      <c r="AF403" s="149">
        <v>322</v>
      </c>
      <c r="AG403" s="150" t="s">
        <v>539</v>
      </c>
      <c r="AH403" s="149">
        <v>25</v>
      </c>
      <c r="AI403" s="151">
        <v>1</v>
      </c>
      <c r="AJ403" s="152">
        <v>2119</v>
      </c>
      <c r="AK403" s="152">
        <v>1407</v>
      </c>
      <c r="AL403" s="149">
        <v>0.66400000000000003</v>
      </c>
      <c r="AM403" s="152">
        <v>927</v>
      </c>
      <c r="AN403" s="152">
        <v>530</v>
      </c>
      <c r="AO403" s="152">
        <v>1457</v>
      </c>
      <c r="AP403" s="153">
        <v>0.36399999999999999</v>
      </c>
      <c r="AQ403" s="153">
        <v>0.39800000000000002</v>
      </c>
      <c r="AR403" s="154">
        <v>0.222</v>
      </c>
      <c r="AS403" s="154">
        <v>0.112</v>
      </c>
      <c r="AT403" s="154">
        <v>9.7000000000000003E-2</v>
      </c>
      <c r="AU403" s="154">
        <v>0.32200000000000001</v>
      </c>
      <c r="AW403" s="196"/>
      <c r="AX403" s="144">
        <f t="shared" si="104"/>
        <v>87.223823246878013</v>
      </c>
      <c r="AY403" s="149">
        <v>322</v>
      </c>
      <c r="AZ403" s="150" t="s">
        <v>446</v>
      </c>
      <c r="BA403" s="149">
        <v>24</v>
      </c>
      <c r="BB403" s="151">
        <v>1</v>
      </c>
      <c r="BC403" s="152">
        <v>2082</v>
      </c>
      <c r="BD403" s="152">
        <v>1816</v>
      </c>
      <c r="BE403" s="149">
        <v>0.872</v>
      </c>
      <c r="BF403" s="152">
        <v>849</v>
      </c>
      <c r="BG403" s="152">
        <v>675</v>
      </c>
      <c r="BH403" s="152">
        <v>1524</v>
      </c>
      <c r="BI403" s="153">
        <v>0.443</v>
      </c>
      <c r="BJ403" s="153">
        <v>0.49199999999999999</v>
      </c>
      <c r="BK403" s="154">
        <v>0.17100000000000001</v>
      </c>
      <c r="BL403" s="154">
        <v>0.121</v>
      </c>
      <c r="BM403" s="155">
        <v>0.1</v>
      </c>
      <c r="BN403" s="154">
        <v>0.41199999999999998</v>
      </c>
      <c r="DU403" s="4"/>
      <c r="DZ403" s="196"/>
      <c r="EA403" s="196"/>
      <c r="EB403" s="196"/>
      <c r="EC403" s="196"/>
      <c r="ED403" s="196"/>
      <c r="EE403" s="196"/>
    </row>
    <row r="404" spans="30:135" ht="13" x14ac:dyDescent="0.15">
      <c r="AD404" s="144">
        <f t="shared" si="102"/>
        <v>81.625</v>
      </c>
      <c r="AE404" s="144">
        <f t="shared" si="103"/>
        <v>66.054109239407865</v>
      </c>
      <c r="AF404" s="149">
        <v>323</v>
      </c>
      <c r="AG404" s="150" t="s">
        <v>503</v>
      </c>
      <c r="AH404" s="149">
        <v>24</v>
      </c>
      <c r="AI404" s="151">
        <v>1</v>
      </c>
      <c r="AJ404" s="152">
        <v>1959</v>
      </c>
      <c r="AK404" s="152">
        <v>1294</v>
      </c>
      <c r="AL404" s="149">
        <v>0.66100000000000003</v>
      </c>
      <c r="AM404" s="152">
        <v>831</v>
      </c>
      <c r="AN404" s="152">
        <v>461</v>
      </c>
      <c r="AO404" s="152">
        <v>1292</v>
      </c>
      <c r="AP404" s="153">
        <v>0.35699999999999998</v>
      </c>
      <c r="AQ404" s="153">
        <v>0.38200000000000001</v>
      </c>
      <c r="AR404" s="155">
        <v>0.23</v>
      </c>
      <c r="AS404" s="154">
        <v>0.13500000000000001</v>
      </c>
      <c r="AT404" s="154">
        <v>0.105</v>
      </c>
      <c r="AU404" s="155">
        <v>0.33</v>
      </c>
      <c r="AW404" s="196"/>
      <c r="AX404" s="144">
        <f t="shared" si="104"/>
        <v>87.315472936030616</v>
      </c>
      <c r="AY404" s="149">
        <v>323</v>
      </c>
      <c r="AZ404" s="150" t="s">
        <v>498</v>
      </c>
      <c r="BA404" s="149">
        <v>22</v>
      </c>
      <c r="BB404" s="151">
        <v>1</v>
      </c>
      <c r="BC404" s="152">
        <v>1829</v>
      </c>
      <c r="BD404" s="152">
        <v>1597</v>
      </c>
      <c r="BE404" s="149">
        <v>0.873</v>
      </c>
      <c r="BF404" s="152">
        <v>765</v>
      </c>
      <c r="BG404" s="152">
        <v>601</v>
      </c>
      <c r="BH404" s="152">
        <v>1366</v>
      </c>
      <c r="BI404" s="151">
        <v>0.44</v>
      </c>
      <c r="BJ404" s="153">
        <v>0.48599999999999999</v>
      </c>
      <c r="BK404" s="154">
        <v>0.16300000000000001</v>
      </c>
      <c r="BL404" s="154">
        <v>0.111</v>
      </c>
      <c r="BM404" s="154">
        <v>9.6000000000000002E-2</v>
      </c>
      <c r="BN404" s="154">
        <v>0.41299999999999998</v>
      </c>
      <c r="DU404" s="4"/>
      <c r="DZ404" s="196"/>
      <c r="EA404" s="196"/>
      <c r="EB404" s="196"/>
      <c r="EC404" s="196"/>
      <c r="ED404" s="196"/>
      <c r="EE404" s="196"/>
    </row>
    <row r="405" spans="30:135" ht="13" x14ac:dyDescent="0.15">
      <c r="AD405" s="144">
        <f t="shared" si="102"/>
        <v>86.578947368421041</v>
      </c>
      <c r="AE405" s="144">
        <f t="shared" si="103"/>
        <v>66.139817629179333</v>
      </c>
      <c r="AF405" s="149">
        <v>324</v>
      </c>
      <c r="AG405" s="150" t="s">
        <v>583</v>
      </c>
      <c r="AH405" s="149">
        <v>19</v>
      </c>
      <c r="AI405" s="151">
        <v>1</v>
      </c>
      <c r="AJ405" s="152">
        <v>1645</v>
      </c>
      <c r="AK405" s="152">
        <v>1088</v>
      </c>
      <c r="AL405" s="149">
        <v>0.66100000000000003</v>
      </c>
      <c r="AM405" s="152">
        <v>815</v>
      </c>
      <c r="AN405" s="152">
        <v>401</v>
      </c>
      <c r="AO405" s="152">
        <v>1216</v>
      </c>
      <c r="AP405" s="151">
        <v>0.33</v>
      </c>
      <c r="AQ405" s="153">
        <v>0.373</v>
      </c>
      <c r="AR405" s="154">
        <v>0.17199999999999999</v>
      </c>
      <c r="AS405" s="154">
        <v>0.109</v>
      </c>
      <c r="AT405" s="154">
        <v>8.8999999999999996E-2</v>
      </c>
      <c r="AU405" s="154">
        <v>0.313</v>
      </c>
      <c r="AW405" s="196"/>
      <c r="AX405" s="144">
        <f t="shared" si="104"/>
        <v>87.584541062801932</v>
      </c>
      <c r="AY405" s="149">
        <v>324</v>
      </c>
      <c r="AZ405" s="150" t="s">
        <v>567</v>
      </c>
      <c r="BA405" s="149">
        <v>23</v>
      </c>
      <c r="BB405" s="151">
        <v>1</v>
      </c>
      <c r="BC405" s="152">
        <v>2070</v>
      </c>
      <c r="BD405" s="152">
        <v>1813</v>
      </c>
      <c r="BE405" s="149">
        <v>0.876</v>
      </c>
      <c r="BF405" s="152">
        <v>943</v>
      </c>
      <c r="BG405" s="152">
        <v>657</v>
      </c>
      <c r="BH405" s="152">
        <v>1600</v>
      </c>
      <c r="BI405" s="153">
        <v>0.41099999999999998</v>
      </c>
      <c r="BJ405" s="153">
        <v>0.47099999999999997</v>
      </c>
      <c r="BK405" s="154">
        <v>0.13400000000000001</v>
      </c>
      <c r="BL405" s="154">
        <v>0.113</v>
      </c>
      <c r="BM405" s="155">
        <v>0.09</v>
      </c>
      <c r="BN405" s="154">
        <v>0.40400000000000003</v>
      </c>
      <c r="DU405" s="4"/>
      <c r="DZ405" s="196"/>
      <c r="EA405" s="196"/>
      <c r="EB405" s="196"/>
      <c r="EC405" s="196"/>
      <c r="ED405" s="196"/>
      <c r="EE405" s="196"/>
    </row>
    <row r="406" spans="30:135" ht="13" x14ac:dyDescent="0.15">
      <c r="AD406" s="144">
        <f t="shared" si="102"/>
        <v>74.75</v>
      </c>
      <c r="AE406" s="144">
        <f t="shared" si="103"/>
        <v>65.997770345596436</v>
      </c>
      <c r="AF406" s="149">
        <v>325</v>
      </c>
      <c r="AG406" s="150" t="s">
        <v>582</v>
      </c>
      <c r="AH406" s="149">
        <v>12</v>
      </c>
      <c r="AI406" s="151">
        <v>1</v>
      </c>
      <c r="AJ406" s="152">
        <v>897</v>
      </c>
      <c r="AK406" s="152">
        <v>592</v>
      </c>
      <c r="AL406" s="149">
        <v>0.66</v>
      </c>
      <c r="AM406" s="152">
        <v>448</v>
      </c>
      <c r="AN406" s="152">
        <v>214</v>
      </c>
      <c r="AO406" s="152">
        <v>662</v>
      </c>
      <c r="AP406" s="153">
        <v>0.32300000000000001</v>
      </c>
      <c r="AQ406" s="153">
        <v>0.36899999999999999</v>
      </c>
      <c r="AR406" s="154">
        <v>0.186</v>
      </c>
      <c r="AS406" s="154">
        <v>8.4000000000000005E-2</v>
      </c>
      <c r="AT406" s="155">
        <v>7.0000000000000007E-2</v>
      </c>
      <c r="AU406" s="155">
        <v>0.31</v>
      </c>
      <c r="AW406" s="196"/>
      <c r="AX406" s="144">
        <f t="shared" si="104"/>
        <v>87.61904761904762</v>
      </c>
      <c r="AY406" s="149">
        <v>325</v>
      </c>
      <c r="AZ406" s="150" t="s">
        <v>435</v>
      </c>
      <c r="BA406" s="149">
        <v>23</v>
      </c>
      <c r="BB406" s="151">
        <v>1</v>
      </c>
      <c r="BC406" s="152">
        <v>1995</v>
      </c>
      <c r="BD406" s="152">
        <v>1748</v>
      </c>
      <c r="BE406" s="149">
        <v>0.876</v>
      </c>
      <c r="BF406" s="152">
        <v>827</v>
      </c>
      <c r="BG406" s="152">
        <v>665</v>
      </c>
      <c r="BH406" s="152">
        <v>1492</v>
      </c>
      <c r="BI406" s="153">
        <v>0.44600000000000001</v>
      </c>
      <c r="BJ406" s="153">
        <v>0.499</v>
      </c>
      <c r="BK406" s="154">
        <v>0.16700000000000001</v>
      </c>
      <c r="BL406" s="154">
        <v>0.10299999999999999</v>
      </c>
      <c r="BM406" s="154">
        <v>8.5000000000000006E-2</v>
      </c>
      <c r="BN406" s="155">
        <v>0.41</v>
      </c>
      <c r="DU406" s="4"/>
      <c r="DZ406" s="196"/>
      <c r="EA406" s="196"/>
      <c r="EB406" s="196"/>
      <c r="EC406" s="196"/>
      <c r="ED406" s="196"/>
      <c r="EE406" s="196"/>
    </row>
    <row r="407" spans="30:135" ht="13" x14ac:dyDescent="0.15">
      <c r="AD407" s="144">
        <f t="shared" si="102"/>
        <v>95.533333333333331</v>
      </c>
      <c r="AE407" s="144">
        <f t="shared" si="103"/>
        <v>66.015352407536625</v>
      </c>
      <c r="AF407" s="149">
        <v>326</v>
      </c>
      <c r="AG407" s="150" t="s">
        <v>426</v>
      </c>
      <c r="AH407" s="149">
        <v>15</v>
      </c>
      <c r="AI407" s="151">
        <v>1</v>
      </c>
      <c r="AJ407" s="152">
        <v>1433</v>
      </c>
      <c r="AK407" s="152">
        <v>946</v>
      </c>
      <c r="AL407" s="149">
        <v>0.66</v>
      </c>
      <c r="AM407" s="152">
        <v>600</v>
      </c>
      <c r="AN407" s="152">
        <v>329</v>
      </c>
      <c r="AO407" s="152">
        <v>929</v>
      </c>
      <c r="AP407" s="153">
        <v>0.35399999999999998</v>
      </c>
      <c r="AQ407" s="153">
        <v>0.39800000000000002</v>
      </c>
      <c r="AR407" s="154">
        <v>0.245</v>
      </c>
      <c r="AS407" s="155">
        <v>0.12</v>
      </c>
      <c r="AT407" s="154">
        <v>8.6999999999999994E-2</v>
      </c>
      <c r="AU407" s="154">
        <v>0.31900000000000001</v>
      </c>
      <c r="AW407" s="196"/>
      <c r="AX407" s="144">
        <f t="shared" si="104"/>
        <v>87.683923705722066</v>
      </c>
      <c r="AY407" s="149">
        <v>326</v>
      </c>
      <c r="AZ407" s="150" t="s">
        <v>470</v>
      </c>
      <c r="BA407" s="149">
        <v>21</v>
      </c>
      <c r="BB407" s="151">
        <v>1</v>
      </c>
      <c r="BC407" s="152">
        <v>1835</v>
      </c>
      <c r="BD407" s="152">
        <v>1609</v>
      </c>
      <c r="BE407" s="149">
        <v>0.877</v>
      </c>
      <c r="BF407" s="152">
        <v>756</v>
      </c>
      <c r="BG407" s="152">
        <v>572</v>
      </c>
      <c r="BH407" s="152">
        <v>1328</v>
      </c>
      <c r="BI407" s="153">
        <v>0.43099999999999999</v>
      </c>
      <c r="BJ407" s="153">
        <v>0.49299999999999999</v>
      </c>
      <c r="BK407" s="154">
        <v>0.182</v>
      </c>
      <c r="BL407" s="154">
        <v>0.114</v>
      </c>
      <c r="BM407" s="154">
        <v>9.1999999999999998E-2</v>
      </c>
      <c r="BN407" s="155">
        <v>0.4</v>
      </c>
      <c r="DU407" s="4"/>
      <c r="DZ407" s="196"/>
      <c r="EA407" s="196"/>
      <c r="EB407" s="196"/>
      <c r="EC407" s="196"/>
      <c r="ED407" s="196"/>
      <c r="EE407" s="196"/>
    </row>
    <row r="408" spans="30:135" ht="13" x14ac:dyDescent="0.15">
      <c r="AD408" s="144">
        <f t="shared" si="102"/>
        <v>73.8</v>
      </c>
      <c r="AE408" s="144">
        <f t="shared" si="103"/>
        <v>65.853658536585371</v>
      </c>
      <c r="AF408" s="149">
        <v>327</v>
      </c>
      <c r="AG408" s="150" t="s">
        <v>585</v>
      </c>
      <c r="AH408" s="149">
        <v>5</v>
      </c>
      <c r="AI408" s="151">
        <v>1</v>
      </c>
      <c r="AJ408" s="152">
        <v>369</v>
      </c>
      <c r="AK408" s="152">
        <v>243</v>
      </c>
      <c r="AL408" s="149">
        <v>0.65900000000000003</v>
      </c>
      <c r="AM408" s="152">
        <v>185</v>
      </c>
      <c r="AN408" s="152">
        <v>86</v>
      </c>
      <c r="AO408" s="152">
        <v>271</v>
      </c>
      <c r="AP408" s="153">
        <v>0.317</v>
      </c>
      <c r="AQ408" s="153">
        <v>0.378</v>
      </c>
      <c r="AR408" s="154">
        <v>0.187</v>
      </c>
      <c r="AS408" s="154">
        <v>8.8999999999999996E-2</v>
      </c>
      <c r="AT408" s="154">
        <v>7.2999999999999995E-2</v>
      </c>
      <c r="AU408" s="154">
        <v>0.29499999999999998</v>
      </c>
      <c r="AW408" s="196"/>
      <c r="AX408" s="144">
        <f t="shared" si="104"/>
        <v>87.7</v>
      </c>
      <c r="AY408" s="149">
        <v>327</v>
      </c>
      <c r="AZ408" s="150" t="s">
        <v>541</v>
      </c>
      <c r="BA408" s="149">
        <v>23</v>
      </c>
      <c r="BB408" s="151">
        <v>1</v>
      </c>
      <c r="BC408" s="152">
        <v>2000</v>
      </c>
      <c r="BD408" s="152">
        <v>1754</v>
      </c>
      <c r="BE408" s="149">
        <v>0.877</v>
      </c>
      <c r="BF408" s="152">
        <v>837</v>
      </c>
      <c r="BG408" s="152">
        <v>649</v>
      </c>
      <c r="BH408" s="152">
        <v>1486</v>
      </c>
      <c r="BI408" s="153">
        <v>0.437</v>
      </c>
      <c r="BJ408" s="153">
        <v>0.49199999999999999</v>
      </c>
      <c r="BK408" s="154">
        <v>0.17399999999999999</v>
      </c>
      <c r="BL408" s="154">
        <v>0.10100000000000001</v>
      </c>
      <c r="BM408" s="154">
        <v>8.3000000000000004E-2</v>
      </c>
      <c r="BN408" s="154">
        <v>0.40600000000000003</v>
      </c>
      <c r="DU408" s="4"/>
      <c r="DZ408" s="196"/>
      <c r="EA408" s="196"/>
      <c r="EB408" s="196"/>
      <c r="EC408" s="196"/>
      <c r="ED408" s="196"/>
      <c r="EE408" s="196"/>
    </row>
    <row r="409" spans="30:135" ht="13" x14ac:dyDescent="0.15">
      <c r="AD409" s="144">
        <f t="shared" si="102"/>
        <v>75.304347826086953</v>
      </c>
      <c r="AE409" s="144">
        <f t="shared" si="103"/>
        <v>65.819861431870677</v>
      </c>
      <c r="AF409" s="149">
        <v>328</v>
      </c>
      <c r="AG409" s="150" t="s">
        <v>318</v>
      </c>
      <c r="AH409" s="149">
        <v>23</v>
      </c>
      <c r="AI409" s="151">
        <v>1</v>
      </c>
      <c r="AJ409" s="152">
        <v>1732</v>
      </c>
      <c r="AK409" s="152">
        <v>1140</v>
      </c>
      <c r="AL409" s="149">
        <v>0.65800000000000003</v>
      </c>
      <c r="AM409" s="152">
        <v>851</v>
      </c>
      <c r="AN409" s="152">
        <v>411</v>
      </c>
      <c r="AO409" s="152">
        <v>1262</v>
      </c>
      <c r="AP409" s="153">
        <v>0.32600000000000001</v>
      </c>
      <c r="AQ409" s="153">
        <v>0.36699999999999999</v>
      </c>
      <c r="AR409" s="154">
        <v>0.186</v>
      </c>
      <c r="AS409" s="154">
        <v>0.10299999999999999</v>
      </c>
      <c r="AT409" s="154">
        <v>8.5000000000000006E-2</v>
      </c>
      <c r="AU409" s="154">
        <v>0.312</v>
      </c>
      <c r="AW409" s="196"/>
      <c r="AX409" s="144">
        <f t="shared" si="104"/>
        <v>87.837150127226465</v>
      </c>
      <c r="AY409" s="149">
        <v>328</v>
      </c>
      <c r="AZ409" s="150" t="s">
        <v>530</v>
      </c>
      <c r="BA409" s="149">
        <v>24</v>
      </c>
      <c r="BB409" s="151">
        <v>1</v>
      </c>
      <c r="BC409" s="152">
        <v>1965</v>
      </c>
      <c r="BD409" s="152">
        <v>1726</v>
      </c>
      <c r="BE409" s="149">
        <v>0.878</v>
      </c>
      <c r="BF409" s="152">
        <v>832</v>
      </c>
      <c r="BG409" s="152">
        <v>672</v>
      </c>
      <c r="BH409" s="152">
        <v>1504</v>
      </c>
      <c r="BI409" s="153">
        <v>0.44700000000000001</v>
      </c>
      <c r="BJ409" s="153">
        <v>0.495</v>
      </c>
      <c r="BK409" s="154">
        <v>0.158</v>
      </c>
      <c r="BL409" s="154">
        <v>9.5000000000000001E-2</v>
      </c>
      <c r="BM409" s="154">
        <v>8.1000000000000003E-2</v>
      </c>
      <c r="BN409" s="155">
        <v>0.41</v>
      </c>
      <c r="DU409" s="4"/>
      <c r="DZ409" s="196"/>
      <c r="EA409" s="196"/>
      <c r="EB409" s="196"/>
      <c r="EC409" s="196"/>
      <c r="ED409" s="196"/>
      <c r="EE409" s="196"/>
    </row>
    <row r="410" spans="30:135" ht="13" x14ac:dyDescent="0.15">
      <c r="AD410" s="144">
        <f t="shared" si="102"/>
        <v>77.454545454545453</v>
      </c>
      <c r="AE410" s="144">
        <f t="shared" si="103"/>
        <v>65.66901408450704</v>
      </c>
      <c r="AF410" s="149">
        <v>329</v>
      </c>
      <c r="AG410" s="150" t="s">
        <v>573</v>
      </c>
      <c r="AH410" s="149">
        <v>22</v>
      </c>
      <c r="AI410" s="151">
        <v>1</v>
      </c>
      <c r="AJ410" s="152">
        <v>1704</v>
      </c>
      <c r="AK410" s="152">
        <v>1119</v>
      </c>
      <c r="AL410" s="149">
        <v>0.65700000000000003</v>
      </c>
      <c r="AM410" s="152">
        <v>727</v>
      </c>
      <c r="AN410" s="152">
        <v>417</v>
      </c>
      <c r="AO410" s="152">
        <v>1144</v>
      </c>
      <c r="AP410" s="153">
        <v>0.36499999999999999</v>
      </c>
      <c r="AQ410" s="153">
        <v>0.40300000000000002</v>
      </c>
      <c r="AR410" s="154">
        <v>0.24399999999999999</v>
      </c>
      <c r="AS410" s="154">
        <v>0.10199999999999999</v>
      </c>
      <c r="AT410" s="154">
        <v>8.5999999999999993E-2</v>
      </c>
      <c r="AU410" s="154">
        <v>0.315</v>
      </c>
      <c r="AW410" s="196"/>
      <c r="AX410" s="144">
        <f t="shared" si="104"/>
        <v>87.928759894459105</v>
      </c>
      <c r="AY410" s="149">
        <v>329</v>
      </c>
      <c r="AZ410" s="150" t="s">
        <v>478</v>
      </c>
      <c r="BA410" s="149">
        <v>19</v>
      </c>
      <c r="BB410" s="151">
        <v>1</v>
      </c>
      <c r="BC410" s="152">
        <v>1516</v>
      </c>
      <c r="BD410" s="152">
        <v>1333</v>
      </c>
      <c r="BE410" s="149">
        <v>0.879</v>
      </c>
      <c r="BF410" s="152">
        <v>644</v>
      </c>
      <c r="BG410" s="152">
        <v>478</v>
      </c>
      <c r="BH410" s="152">
        <v>1122</v>
      </c>
      <c r="BI410" s="153">
        <v>0.42599999999999999</v>
      </c>
      <c r="BJ410" s="153">
        <v>0.47799999999999998</v>
      </c>
      <c r="BK410" s="154">
        <v>0.156</v>
      </c>
      <c r="BL410" s="154">
        <v>0.128</v>
      </c>
      <c r="BM410" s="155">
        <v>0.11</v>
      </c>
      <c r="BN410" s="154">
        <v>0.41199999999999998</v>
      </c>
      <c r="DU410" s="4"/>
      <c r="DZ410" s="196"/>
      <c r="EA410" s="196"/>
      <c r="EB410" s="196"/>
      <c r="EC410" s="196"/>
      <c r="ED410" s="196"/>
      <c r="EE410" s="196"/>
    </row>
    <row r="411" spans="30:135" ht="13" x14ac:dyDescent="0.15">
      <c r="AD411" s="144">
        <f t="shared" si="102"/>
        <v>79.043478260869563</v>
      </c>
      <c r="AE411" s="144">
        <f t="shared" si="103"/>
        <v>65.45654565456546</v>
      </c>
      <c r="AF411" s="149">
        <v>330</v>
      </c>
      <c r="AG411" s="150" t="s">
        <v>536</v>
      </c>
      <c r="AH411" s="149">
        <v>23</v>
      </c>
      <c r="AI411" s="151">
        <v>1</v>
      </c>
      <c r="AJ411" s="152">
        <v>1818</v>
      </c>
      <c r="AK411" s="152">
        <v>1190</v>
      </c>
      <c r="AL411" s="149">
        <v>0.65500000000000003</v>
      </c>
      <c r="AM411" s="152">
        <v>822</v>
      </c>
      <c r="AN411" s="152">
        <v>449</v>
      </c>
      <c r="AO411" s="152">
        <v>1271</v>
      </c>
      <c r="AP411" s="153">
        <v>0.35299999999999998</v>
      </c>
      <c r="AQ411" s="153">
        <v>0.38600000000000001</v>
      </c>
      <c r="AR411" s="154">
        <v>0.219</v>
      </c>
      <c r="AS411" s="154">
        <v>9.7000000000000003E-2</v>
      </c>
      <c r="AT411" s="154">
        <v>7.9000000000000001E-2</v>
      </c>
      <c r="AU411" s="154">
        <v>0.317</v>
      </c>
      <c r="AW411" s="196"/>
      <c r="AX411" s="144">
        <f t="shared" si="104"/>
        <v>87.869198312236279</v>
      </c>
      <c r="AY411" s="149">
        <v>330</v>
      </c>
      <c r="AZ411" s="150" t="s">
        <v>263</v>
      </c>
      <c r="BA411" s="149">
        <v>23</v>
      </c>
      <c r="BB411" s="151">
        <v>1</v>
      </c>
      <c r="BC411" s="152">
        <v>1896</v>
      </c>
      <c r="BD411" s="152">
        <v>1666</v>
      </c>
      <c r="BE411" s="149">
        <v>0.879</v>
      </c>
      <c r="BF411" s="152">
        <v>816</v>
      </c>
      <c r="BG411" s="152">
        <v>596</v>
      </c>
      <c r="BH411" s="152">
        <v>1412</v>
      </c>
      <c r="BI411" s="153">
        <v>0.42199999999999999</v>
      </c>
      <c r="BJ411" s="153">
        <v>0.48199999999999998</v>
      </c>
      <c r="BK411" s="154">
        <v>0.161</v>
      </c>
      <c r="BL411" s="154">
        <v>0.11700000000000001</v>
      </c>
      <c r="BM411" s="154">
        <v>9.1999999999999998E-2</v>
      </c>
      <c r="BN411" s="154">
        <v>0.40400000000000003</v>
      </c>
      <c r="DU411" s="4"/>
      <c r="DZ411" s="196"/>
      <c r="EA411" s="196"/>
      <c r="EB411" s="196"/>
      <c r="EC411" s="196"/>
      <c r="ED411" s="196"/>
      <c r="EE411" s="196"/>
    </row>
    <row r="412" spans="30:135" ht="13" x14ac:dyDescent="0.15">
      <c r="AD412" s="144">
        <f t="shared" si="102"/>
        <v>78.600000000000009</v>
      </c>
      <c r="AE412" s="144">
        <f t="shared" si="103"/>
        <v>65.394402035623415</v>
      </c>
      <c r="AF412" s="149">
        <v>331</v>
      </c>
      <c r="AG412" s="150" t="s">
        <v>444</v>
      </c>
      <c r="AH412" s="149">
        <v>5</v>
      </c>
      <c r="AI412" s="151">
        <v>1</v>
      </c>
      <c r="AJ412" s="152">
        <v>393</v>
      </c>
      <c r="AK412" s="152">
        <v>257</v>
      </c>
      <c r="AL412" s="149">
        <v>0.65400000000000003</v>
      </c>
      <c r="AM412" s="152">
        <v>166</v>
      </c>
      <c r="AN412" s="152">
        <v>95</v>
      </c>
      <c r="AO412" s="152">
        <v>261</v>
      </c>
      <c r="AP412" s="153">
        <v>0.36399999999999999</v>
      </c>
      <c r="AQ412" s="153">
        <v>0.40600000000000003</v>
      </c>
      <c r="AR412" s="154">
        <v>0.254</v>
      </c>
      <c r="AS412" s="154">
        <v>9.4E-2</v>
      </c>
      <c r="AT412" s="154">
        <v>7.9000000000000001E-2</v>
      </c>
      <c r="AU412" s="154">
        <v>0.313</v>
      </c>
      <c r="AW412" s="196"/>
      <c r="AX412" s="144">
        <f t="shared" si="104"/>
        <v>88.634046890927621</v>
      </c>
      <c r="AY412" s="149">
        <v>331</v>
      </c>
      <c r="AZ412" s="150" t="s">
        <v>522</v>
      </c>
      <c r="BA412" s="149">
        <v>23</v>
      </c>
      <c r="BB412" s="151">
        <v>1</v>
      </c>
      <c r="BC412" s="152">
        <v>1962</v>
      </c>
      <c r="BD412" s="152">
        <v>1739</v>
      </c>
      <c r="BE412" s="149">
        <v>0.88600000000000001</v>
      </c>
      <c r="BF412" s="152">
        <v>874</v>
      </c>
      <c r="BG412" s="152">
        <v>639</v>
      </c>
      <c r="BH412" s="152">
        <v>1513</v>
      </c>
      <c r="BI412" s="153">
        <v>0.42199999999999999</v>
      </c>
      <c r="BJ412" s="153">
        <v>0.47699999999999998</v>
      </c>
      <c r="BK412" s="154">
        <v>0.13400000000000001</v>
      </c>
      <c r="BL412" s="154">
        <v>0.11700000000000001</v>
      </c>
      <c r="BM412" s="154">
        <v>9.6000000000000002E-2</v>
      </c>
      <c r="BN412" s="155">
        <v>0.41</v>
      </c>
      <c r="DU412" s="4"/>
      <c r="DZ412" s="196"/>
      <c r="EA412" s="196"/>
      <c r="EB412" s="196"/>
      <c r="EC412" s="196"/>
      <c r="ED412" s="196"/>
      <c r="EE412" s="196"/>
    </row>
    <row r="413" spans="30:135" ht="13" x14ac:dyDescent="0.15">
      <c r="AD413" s="144">
        <f t="shared" si="102"/>
        <v>85.1</v>
      </c>
      <c r="AE413" s="144">
        <f t="shared" si="103"/>
        <v>64.394829612220917</v>
      </c>
      <c r="AF413" s="149">
        <v>332</v>
      </c>
      <c r="AG413" s="150" t="s">
        <v>419</v>
      </c>
      <c r="AH413" s="149">
        <v>20</v>
      </c>
      <c r="AI413" s="151">
        <v>1</v>
      </c>
      <c r="AJ413" s="152">
        <v>1702</v>
      </c>
      <c r="AK413" s="152">
        <v>1096</v>
      </c>
      <c r="AL413" s="149">
        <v>0.64400000000000002</v>
      </c>
      <c r="AM413" s="152">
        <v>770</v>
      </c>
      <c r="AN413" s="152">
        <v>365</v>
      </c>
      <c r="AO413" s="152">
        <v>1135</v>
      </c>
      <c r="AP413" s="153">
        <v>0.32200000000000001</v>
      </c>
      <c r="AQ413" s="153">
        <v>0.36099999999999999</v>
      </c>
      <c r="AR413" s="154">
        <v>0.224</v>
      </c>
      <c r="AS413" s="154">
        <v>0.121</v>
      </c>
      <c r="AT413" s="154">
        <v>8.2000000000000003E-2</v>
      </c>
      <c r="AU413" s="154">
        <v>0.313</v>
      </c>
      <c r="AW413" s="196"/>
      <c r="AX413" s="144">
        <f t="shared" si="104"/>
        <v>88.60830527497194</v>
      </c>
      <c r="AY413" s="149">
        <v>332</v>
      </c>
      <c r="AZ413" s="150" t="s">
        <v>561</v>
      </c>
      <c r="BA413" s="149">
        <v>21</v>
      </c>
      <c r="BB413" s="151">
        <v>1</v>
      </c>
      <c r="BC413" s="152">
        <v>1782</v>
      </c>
      <c r="BD413" s="152">
        <v>1579</v>
      </c>
      <c r="BE413" s="149">
        <v>0.88600000000000001</v>
      </c>
      <c r="BF413" s="152">
        <v>782</v>
      </c>
      <c r="BG413" s="152">
        <v>522</v>
      </c>
      <c r="BH413" s="152">
        <v>1304</v>
      </c>
      <c r="BI413" s="151">
        <v>0.4</v>
      </c>
      <c r="BJ413" s="153">
        <v>0.47099999999999997</v>
      </c>
      <c r="BK413" s="154">
        <v>0.14599999999999999</v>
      </c>
      <c r="BL413" s="154">
        <v>0.14399999999999999</v>
      </c>
      <c r="BM413" s="154">
        <v>0.10199999999999999</v>
      </c>
      <c r="BN413" s="154">
        <v>0.40699999999999997</v>
      </c>
      <c r="DU413" s="4"/>
      <c r="DZ413" s="196"/>
      <c r="EA413" s="196"/>
      <c r="EB413" s="196"/>
      <c r="EC413" s="196"/>
      <c r="ED413" s="196"/>
      <c r="EE413" s="196"/>
    </row>
    <row r="414" spans="30:135" ht="13" x14ac:dyDescent="0.15">
      <c r="AD414" s="144">
        <f t="shared" si="102"/>
        <v>78.181818181818187</v>
      </c>
      <c r="AE414" s="144">
        <f t="shared" si="103"/>
        <v>63.837209302325583</v>
      </c>
      <c r="AF414" s="149">
        <v>333</v>
      </c>
      <c r="AG414" s="150" t="s">
        <v>588</v>
      </c>
      <c r="AH414" s="149">
        <v>22</v>
      </c>
      <c r="AI414" s="151">
        <v>1</v>
      </c>
      <c r="AJ414" s="152">
        <v>1720</v>
      </c>
      <c r="AK414" s="152">
        <v>1098</v>
      </c>
      <c r="AL414" s="149">
        <v>0.63800000000000001</v>
      </c>
      <c r="AM414" s="152">
        <v>814</v>
      </c>
      <c r="AN414" s="152">
        <v>419</v>
      </c>
      <c r="AO414" s="152">
        <v>1233</v>
      </c>
      <c r="AP414" s="151">
        <v>0.34</v>
      </c>
      <c r="AQ414" s="153">
        <v>0.377</v>
      </c>
      <c r="AR414" s="154">
        <v>0.219</v>
      </c>
      <c r="AS414" s="154">
        <v>8.1000000000000003E-2</v>
      </c>
      <c r="AT414" s="154">
        <v>7.1999999999999995E-2</v>
      </c>
      <c r="AU414" s="154">
        <v>0.29899999999999999</v>
      </c>
      <c r="AW414" s="196"/>
      <c r="AX414" s="144">
        <f t="shared" si="104"/>
        <v>88.870246085011189</v>
      </c>
      <c r="AY414" s="149">
        <v>333</v>
      </c>
      <c r="AZ414" s="150" t="s">
        <v>586</v>
      </c>
      <c r="BA414" s="149">
        <v>22</v>
      </c>
      <c r="BB414" s="151">
        <v>1</v>
      </c>
      <c r="BC414" s="152">
        <v>1788</v>
      </c>
      <c r="BD414" s="152">
        <v>1589</v>
      </c>
      <c r="BE414" s="149">
        <v>0.88900000000000001</v>
      </c>
      <c r="BF414" s="152">
        <v>675</v>
      </c>
      <c r="BG414" s="152">
        <v>591</v>
      </c>
      <c r="BH414" s="152">
        <v>1266</v>
      </c>
      <c r="BI414" s="153">
        <v>0.46700000000000003</v>
      </c>
      <c r="BJ414" s="153">
        <v>0.51700000000000002</v>
      </c>
      <c r="BK414" s="154">
        <v>0.192</v>
      </c>
      <c r="BL414" s="154">
        <v>0.126</v>
      </c>
      <c r="BM414" s="154">
        <v>9.4E-2</v>
      </c>
      <c r="BN414" s="154">
        <v>0.42099999999999999</v>
      </c>
      <c r="DU414" s="4"/>
      <c r="DZ414" s="196"/>
      <c r="EA414" s="196"/>
      <c r="EB414" s="196"/>
      <c r="EC414" s="196"/>
      <c r="ED414" s="196"/>
      <c r="EE414" s="196"/>
    </row>
    <row r="415" spans="30:135" ht="13" x14ac:dyDescent="0.15">
      <c r="AD415" s="144">
        <f t="shared" si="102"/>
        <v>79.8125</v>
      </c>
      <c r="AE415" s="144">
        <f t="shared" si="103"/>
        <v>63.508222396241187</v>
      </c>
      <c r="AF415" s="149">
        <v>334</v>
      </c>
      <c r="AG415" s="150" t="s">
        <v>543</v>
      </c>
      <c r="AH415" s="149">
        <v>16</v>
      </c>
      <c r="AI415" s="151">
        <v>1</v>
      </c>
      <c r="AJ415" s="152">
        <v>1277</v>
      </c>
      <c r="AK415" s="152">
        <v>811</v>
      </c>
      <c r="AL415" s="149">
        <v>0.63500000000000001</v>
      </c>
      <c r="AM415" s="152">
        <v>587</v>
      </c>
      <c r="AN415" s="152">
        <v>321</v>
      </c>
      <c r="AO415" s="152">
        <v>908</v>
      </c>
      <c r="AP415" s="153">
        <v>0.35399999999999998</v>
      </c>
      <c r="AQ415" s="153">
        <v>0.38600000000000001</v>
      </c>
      <c r="AR415" s="154">
        <v>0.22700000000000001</v>
      </c>
      <c r="AS415" s="154">
        <v>7.9000000000000001E-2</v>
      </c>
      <c r="AT415" s="154">
        <v>6.6000000000000003E-2</v>
      </c>
      <c r="AU415" s="154">
        <v>0.30499999999999999</v>
      </c>
      <c r="AW415" s="196"/>
      <c r="AX415" s="144">
        <f t="shared" si="104"/>
        <v>89.515279241306629</v>
      </c>
      <c r="AY415" s="149">
        <v>334</v>
      </c>
      <c r="AZ415" s="150" t="s">
        <v>366</v>
      </c>
      <c r="BA415" s="149">
        <v>22</v>
      </c>
      <c r="BB415" s="151">
        <v>1</v>
      </c>
      <c r="BC415" s="152">
        <v>1898</v>
      </c>
      <c r="BD415" s="152">
        <v>1699</v>
      </c>
      <c r="BE415" s="149">
        <v>0.89500000000000002</v>
      </c>
      <c r="BF415" s="152">
        <v>842</v>
      </c>
      <c r="BG415" s="152">
        <v>637</v>
      </c>
      <c r="BH415" s="152">
        <v>1479</v>
      </c>
      <c r="BI415" s="153">
        <v>0.43099999999999999</v>
      </c>
      <c r="BJ415" s="153">
        <v>0.49299999999999999</v>
      </c>
      <c r="BK415" s="154">
        <v>0.13800000000000001</v>
      </c>
      <c r="BL415" s="154">
        <v>0.105</v>
      </c>
      <c r="BM415" s="154">
        <v>8.5000000000000006E-2</v>
      </c>
      <c r="BN415" s="154">
        <v>0.40799999999999997</v>
      </c>
      <c r="DU415" s="4"/>
      <c r="DZ415" s="196"/>
      <c r="EA415" s="196"/>
      <c r="EB415" s="196"/>
      <c r="EC415" s="196"/>
      <c r="ED415" s="196"/>
      <c r="EE415" s="196"/>
    </row>
    <row r="416" spans="30:135" ht="13" x14ac:dyDescent="0.15">
      <c r="AD416" s="144">
        <f t="shared" si="102"/>
        <v>81.666666666666657</v>
      </c>
      <c r="AE416" s="144">
        <f t="shared" si="103"/>
        <v>62.65306122448979</v>
      </c>
      <c r="AF416" s="149">
        <v>335</v>
      </c>
      <c r="AG416" s="150" t="s">
        <v>490</v>
      </c>
      <c r="AH416" s="149">
        <v>12</v>
      </c>
      <c r="AI416" s="151">
        <v>1</v>
      </c>
      <c r="AJ416" s="152">
        <v>980</v>
      </c>
      <c r="AK416" s="152">
        <v>614</v>
      </c>
      <c r="AL416" s="149">
        <v>0.627</v>
      </c>
      <c r="AM416" s="152">
        <v>449</v>
      </c>
      <c r="AN416" s="152">
        <v>227</v>
      </c>
      <c r="AO416" s="152">
        <v>676</v>
      </c>
      <c r="AP416" s="153">
        <v>0.33600000000000002</v>
      </c>
      <c r="AQ416" s="153">
        <v>0.378</v>
      </c>
      <c r="AR416" s="154">
        <v>0.23599999999999999</v>
      </c>
      <c r="AS416" s="155">
        <v>0.09</v>
      </c>
      <c r="AT416" s="154">
        <v>6.8000000000000005E-2</v>
      </c>
      <c r="AU416" s="154">
        <v>0.29599999999999999</v>
      </c>
      <c r="AW416" s="196"/>
      <c r="AX416" s="144">
        <f t="shared" si="104"/>
        <v>89.598811292719176</v>
      </c>
      <c r="AY416" s="149">
        <v>335</v>
      </c>
      <c r="AZ416" s="150" t="s">
        <v>461</v>
      </c>
      <c r="BA416" s="149">
        <v>17</v>
      </c>
      <c r="BB416" s="151">
        <v>1</v>
      </c>
      <c r="BC416" s="152">
        <v>1346</v>
      </c>
      <c r="BD416" s="152">
        <v>1206</v>
      </c>
      <c r="BE416" s="149">
        <v>0.89600000000000002</v>
      </c>
      <c r="BF416" s="152">
        <v>569</v>
      </c>
      <c r="BG416" s="152">
        <v>415</v>
      </c>
      <c r="BH416" s="152">
        <v>984</v>
      </c>
      <c r="BI416" s="153">
        <v>0.42199999999999999</v>
      </c>
      <c r="BJ416" s="153">
        <v>0.505</v>
      </c>
      <c r="BK416" s="154">
        <v>0.16900000000000001</v>
      </c>
      <c r="BL416" s="154">
        <v>0.121</v>
      </c>
      <c r="BM416" s="154">
        <v>8.6999999999999994E-2</v>
      </c>
      <c r="BN416" s="154">
        <v>0.39600000000000002</v>
      </c>
      <c r="DU416" s="4"/>
      <c r="DZ416" s="196"/>
      <c r="EA416" s="196"/>
      <c r="EB416" s="196"/>
      <c r="EC416" s="196"/>
      <c r="ED416" s="196"/>
      <c r="EE416" s="196"/>
    </row>
    <row r="417" spans="30:135" ht="13" x14ac:dyDescent="0.15">
      <c r="AD417" s="144">
        <f t="shared" si="102"/>
        <v>81.095238095238088</v>
      </c>
      <c r="AE417" s="144">
        <f t="shared" si="103"/>
        <v>61.714621256605994</v>
      </c>
      <c r="AF417" s="149">
        <v>336</v>
      </c>
      <c r="AG417" s="150" t="s">
        <v>552</v>
      </c>
      <c r="AH417" s="149">
        <v>21</v>
      </c>
      <c r="AI417" s="151">
        <v>1</v>
      </c>
      <c r="AJ417" s="152">
        <v>1703</v>
      </c>
      <c r="AK417" s="152">
        <v>1051</v>
      </c>
      <c r="AL417" s="149">
        <v>0.61699999999999999</v>
      </c>
      <c r="AM417" s="152">
        <v>852</v>
      </c>
      <c r="AN417" s="152">
        <v>360</v>
      </c>
      <c r="AO417" s="152">
        <v>1212</v>
      </c>
      <c r="AP417" s="153">
        <v>0.29699999999999999</v>
      </c>
      <c r="AQ417" s="153">
        <v>0.34699999999999998</v>
      </c>
      <c r="AR417" s="154">
        <v>0.20799999999999999</v>
      </c>
      <c r="AS417" s="154">
        <v>9.1999999999999998E-2</v>
      </c>
      <c r="AT417" s="154">
        <v>7.4999999999999997E-2</v>
      </c>
      <c r="AU417" s="154">
        <v>0.28699999999999998</v>
      </c>
      <c r="AW417" s="196"/>
      <c r="AX417" s="144">
        <f t="shared" si="104"/>
        <v>89.728096676737152</v>
      </c>
      <c r="AY417" s="149">
        <v>336</v>
      </c>
      <c r="AZ417" s="150" t="s">
        <v>545</v>
      </c>
      <c r="BA417" s="149">
        <v>24</v>
      </c>
      <c r="BB417" s="151">
        <v>1</v>
      </c>
      <c r="BC417" s="152">
        <v>1986</v>
      </c>
      <c r="BD417" s="152">
        <v>1782</v>
      </c>
      <c r="BE417" s="149">
        <v>0.89700000000000002</v>
      </c>
      <c r="BF417" s="152">
        <v>733</v>
      </c>
      <c r="BG417" s="152">
        <v>641</v>
      </c>
      <c r="BH417" s="152">
        <v>1374</v>
      </c>
      <c r="BI417" s="153">
        <v>0.46700000000000003</v>
      </c>
      <c r="BJ417" s="153">
        <v>0.51700000000000002</v>
      </c>
      <c r="BK417" s="154">
        <v>0.185</v>
      </c>
      <c r="BL417" s="154">
        <v>0.14699999999999999</v>
      </c>
      <c r="BM417" s="154">
        <v>0.10299999999999999</v>
      </c>
      <c r="BN417" s="154">
        <v>0.43099999999999999</v>
      </c>
      <c r="DU417" s="4"/>
      <c r="DZ417" s="196"/>
      <c r="EA417" s="196"/>
      <c r="EB417" s="196"/>
      <c r="EC417" s="196"/>
      <c r="ED417" s="196"/>
      <c r="EE417" s="196"/>
    </row>
    <row r="418" spans="30:135" ht="13" x14ac:dyDescent="0.15">
      <c r="AD418" s="144">
        <f t="shared" si="102"/>
        <v>89.5</v>
      </c>
      <c r="AE418" s="144">
        <f t="shared" si="103"/>
        <v>61.638733705772808</v>
      </c>
      <c r="AF418" s="149">
        <v>337</v>
      </c>
      <c r="AG418" s="150" t="s">
        <v>578</v>
      </c>
      <c r="AH418" s="149">
        <v>6</v>
      </c>
      <c r="AI418" s="151">
        <v>1</v>
      </c>
      <c r="AJ418" s="152">
        <v>537</v>
      </c>
      <c r="AK418" s="152">
        <v>331</v>
      </c>
      <c r="AL418" s="149">
        <v>0.61599999999999999</v>
      </c>
      <c r="AM418" s="152">
        <v>254</v>
      </c>
      <c r="AN418" s="152">
        <v>126</v>
      </c>
      <c r="AO418" s="152">
        <v>380</v>
      </c>
      <c r="AP418" s="153">
        <v>0.33200000000000002</v>
      </c>
      <c r="AQ418" s="153">
        <v>0.374</v>
      </c>
      <c r="AR418" s="154">
        <v>0.22500000000000001</v>
      </c>
      <c r="AS418" s="154">
        <v>7.5999999999999998E-2</v>
      </c>
      <c r="AT418" s="154">
        <v>7.0999999999999994E-2</v>
      </c>
      <c r="AU418" s="154">
        <v>0.29199999999999998</v>
      </c>
      <c r="AW418" s="196"/>
      <c r="AX418" s="144">
        <f t="shared" si="104"/>
        <v>89.912536443148682</v>
      </c>
      <c r="AY418" s="149">
        <v>337</v>
      </c>
      <c r="AZ418" s="150" t="s">
        <v>590</v>
      </c>
      <c r="BA418" s="149">
        <v>20</v>
      </c>
      <c r="BB418" s="151">
        <v>1</v>
      </c>
      <c r="BC418" s="152">
        <v>1715</v>
      </c>
      <c r="BD418" s="152">
        <v>1542</v>
      </c>
      <c r="BE418" s="149">
        <v>0.89900000000000002</v>
      </c>
      <c r="BF418" s="152">
        <v>663</v>
      </c>
      <c r="BG418" s="152">
        <v>570</v>
      </c>
      <c r="BH418" s="152">
        <v>1233</v>
      </c>
      <c r="BI418" s="153">
        <v>0.46200000000000002</v>
      </c>
      <c r="BJ418" s="153">
        <v>0.51600000000000001</v>
      </c>
      <c r="BK418" s="154">
        <v>0.17699999999999999</v>
      </c>
      <c r="BL418" s="154">
        <v>0.129</v>
      </c>
      <c r="BM418" s="154">
        <v>0.104</v>
      </c>
      <c r="BN418" s="154">
        <v>0.42399999999999999</v>
      </c>
      <c r="DU418" s="4"/>
      <c r="DZ418" s="196"/>
      <c r="EA418" s="196"/>
      <c r="EB418" s="196"/>
      <c r="EC418" s="196"/>
      <c r="ED418" s="196"/>
      <c r="EE418" s="196"/>
    </row>
    <row r="419" spans="30:135" ht="13" x14ac:dyDescent="0.15">
      <c r="AD419" s="144">
        <f t="shared" si="102"/>
        <v>79.3125</v>
      </c>
      <c r="AE419" s="144">
        <f t="shared" si="103"/>
        <v>61.386918833727343</v>
      </c>
      <c r="AF419" s="149">
        <v>338</v>
      </c>
      <c r="AG419" s="150" t="s">
        <v>587</v>
      </c>
      <c r="AH419" s="149">
        <v>16</v>
      </c>
      <c r="AI419" s="151">
        <v>1</v>
      </c>
      <c r="AJ419" s="152">
        <v>1269</v>
      </c>
      <c r="AK419" s="152">
        <v>779</v>
      </c>
      <c r="AL419" s="149">
        <v>0.61399999999999999</v>
      </c>
      <c r="AM419" s="152">
        <v>552</v>
      </c>
      <c r="AN419" s="152">
        <v>280</v>
      </c>
      <c r="AO419" s="152">
        <v>832</v>
      </c>
      <c r="AP419" s="153">
        <v>0.33700000000000002</v>
      </c>
      <c r="AQ419" s="153">
        <v>0.36499999999999999</v>
      </c>
      <c r="AR419" s="154">
        <v>0.255</v>
      </c>
      <c r="AS419" s="154">
        <v>0.113</v>
      </c>
      <c r="AT419" s="155">
        <v>0.09</v>
      </c>
      <c r="AU419" s="154">
        <v>0.30099999999999999</v>
      </c>
      <c r="AW419" s="196"/>
      <c r="AX419" s="144">
        <f t="shared" si="104"/>
        <v>90.476190476190482</v>
      </c>
      <c r="AY419" s="149">
        <v>338</v>
      </c>
      <c r="AZ419" s="150" t="s">
        <v>568</v>
      </c>
      <c r="BA419" s="149">
        <v>19</v>
      </c>
      <c r="BB419" s="151">
        <v>1</v>
      </c>
      <c r="BC419" s="152">
        <v>1554</v>
      </c>
      <c r="BD419" s="152">
        <v>1406</v>
      </c>
      <c r="BE419" s="149">
        <v>0.90500000000000003</v>
      </c>
      <c r="BF419" s="152">
        <v>614</v>
      </c>
      <c r="BG419" s="152">
        <v>506</v>
      </c>
      <c r="BH419" s="152">
        <v>1120</v>
      </c>
      <c r="BI419" s="153">
        <v>0.45200000000000001</v>
      </c>
      <c r="BJ419" s="153">
        <v>0.51400000000000001</v>
      </c>
      <c r="BK419" s="154">
        <v>0.17499999999999999</v>
      </c>
      <c r="BL419" s="154">
        <v>0.13100000000000001</v>
      </c>
      <c r="BM419" s="154">
        <v>0.107</v>
      </c>
      <c r="BN419" s="154">
        <v>0.41799999999999998</v>
      </c>
      <c r="DU419" s="4"/>
      <c r="DZ419" s="196"/>
      <c r="EA419" s="196"/>
      <c r="EB419" s="196"/>
      <c r="EC419" s="196"/>
      <c r="ED419" s="196"/>
      <c r="EE419" s="196"/>
    </row>
    <row r="420" spans="30:135" ht="13" x14ac:dyDescent="0.15">
      <c r="AD420" s="144">
        <f t="shared" si="102"/>
        <v>83.214285714285708</v>
      </c>
      <c r="AE420" s="144">
        <f t="shared" si="103"/>
        <v>61.201716738197419</v>
      </c>
      <c r="AF420" s="149">
        <v>339</v>
      </c>
      <c r="AG420" s="150" t="s">
        <v>408</v>
      </c>
      <c r="AH420" s="149">
        <v>14</v>
      </c>
      <c r="AI420" s="151">
        <v>1</v>
      </c>
      <c r="AJ420" s="152">
        <v>1165</v>
      </c>
      <c r="AK420" s="152">
        <v>713</v>
      </c>
      <c r="AL420" s="149">
        <v>0.61199999999999999</v>
      </c>
      <c r="AM420" s="152">
        <v>513</v>
      </c>
      <c r="AN420" s="152">
        <v>250</v>
      </c>
      <c r="AO420" s="152">
        <v>763</v>
      </c>
      <c r="AP420" s="153">
        <v>0.32800000000000001</v>
      </c>
      <c r="AQ420" s="153">
        <v>0.38700000000000001</v>
      </c>
      <c r="AR420" s="154">
        <v>0.25900000000000001</v>
      </c>
      <c r="AS420" s="154">
        <v>0.10100000000000001</v>
      </c>
      <c r="AT420" s="154">
        <v>7.9000000000000001E-2</v>
      </c>
      <c r="AU420" s="154">
        <v>0.28199999999999997</v>
      </c>
      <c r="AW420" s="196"/>
      <c r="AX420" s="144">
        <f t="shared" si="104"/>
        <v>91.457286432160799</v>
      </c>
      <c r="AY420" s="149">
        <v>339</v>
      </c>
      <c r="AZ420" s="150" t="s">
        <v>213</v>
      </c>
      <c r="BA420" s="149">
        <v>23</v>
      </c>
      <c r="BB420" s="151">
        <v>1</v>
      </c>
      <c r="BC420" s="152">
        <v>1990</v>
      </c>
      <c r="BD420" s="152">
        <v>1820</v>
      </c>
      <c r="BE420" s="149">
        <v>0.91500000000000004</v>
      </c>
      <c r="BF420" s="152">
        <v>838</v>
      </c>
      <c r="BG420" s="152">
        <v>675</v>
      </c>
      <c r="BH420" s="152">
        <v>1513</v>
      </c>
      <c r="BI420" s="153">
        <v>0.44600000000000001</v>
      </c>
      <c r="BJ420" s="153">
        <v>0.50700000000000001</v>
      </c>
      <c r="BK420" s="155">
        <v>0.15</v>
      </c>
      <c r="BL420" s="154">
        <v>0.11700000000000001</v>
      </c>
      <c r="BM420" s="154">
        <v>9.0999999999999998E-2</v>
      </c>
      <c r="BN420" s="154">
        <v>0.42099999999999999</v>
      </c>
      <c r="DU420" s="4"/>
      <c r="DZ420" s="196"/>
      <c r="EA420" s="196"/>
      <c r="EB420" s="196"/>
      <c r="EC420" s="196"/>
      <c r="ED420" s="196"/>
      <c r="EE420" s="196"/>
    </row>
    <row r="421" spans="30:135" ht="13" x14ac:dyDescent="0.15">
      <c r="AD421" s="144">
        <f t="shared" si="102"/>
        <v>75.705882352941174</v>
      </c>
      <c r="AE421" s="144">
        <f t="shared" si="103"/>
        <v>61.072261072261071</v>
      </c>
      <c r="AF421" s="149">
        <v>340</v>
      </c>
      <c r="AG421" s="150" t="s">
        <v>493</v>
      </c>
      <c r="AH421" s="149">
        <v>17</v>
      </c>
      <c r="AI421" s="151">
        <v>1</v>
      </c>
      <c r="AJ421" s="152">
        <v>1287</v>
      </c>
      <c r="AK421" s="152">
        <v>786</v>
      </c>
      <c r="AL421" s="149">
        <v>0.61099999999999999</v>
      </c>
      <c r="AM421" s="152">
        <v>570</v>
      </c>
      <c r="AN421" s="152">
        <v>286</v>
      </c>
      <c r="AO421" s="152">
        <v>856</v>
      </c>
      <c r="AP421" s="153">
        <v>0.33400000000000002</v>
      </c>
      <c r="AQ421" s="153">
        <v>0.373</v>
      </c>
      <c r="AR421" s="154">
        <v>0.247</v>
      </c>
      <c r="AS421" s="154">
        <v>0.10299999999999999</v>
      </c>
      <c r="AT421" s="154">
        <v>7.5999999999999998E-2</v>
      </c>
      <c r="AU421" s="154">
        <v>0.29099999999999998</v>
      </c>
      <c r="AW421" s="196"/>
      <c r="AX421" s="144">
        <f t="shared" si="104"/>
        <v>91.595441595441599</v>
      </c>
      <c r="AY421" s="149">
        <v>340</v>
      </c>
      <c r="AZ421" s="150" t="s">
        <v>572</v>
      </c>
      <c r="BA421" s="149">
        <v>9</v>
      </c>
      <c r="BB421" s="151">
        <v>1</v>
      </c>
      <c r="BC421" s="152">
        <v>702</v>
      </c>
      <c r="BD421" s="152">
        <v>643</v>
      </c>
      <c r="BE421" s="149">
        <v>0.91600000000000004</v>
      </c>
      <c r="BF421" s="152">
        <v>278</v>
      </c>
      <c r="BG421" s="152">
        <v>225</v>
      </c>
      <c r="BH421" s="152">
        <v>503</v>
      </c>
      <c r="BI421" s="153">
        <v>0.44700000000000001</v>
      </c>
      <c r="BJ421" s="153">
        <v>0.52400000000000002</v>
      </c>
      <c r="BK421" s="155">
        <v>0.17</v>
      </c>
      <c r="BL421" s="154">
        <v>0.13200000000000001</v>
      </c>
      <c r="BM421" s="154">
        <v>0.10100000000000001</v>
      </c>
      <c r="BN421" s="154">
        <v>0.41899999999999998</v>
      </c>
      <c r="DU421" s="4"/>
      <c r="DZ421" s="196"/>
      <c r="EA421" s="196"/>
      <c r="EB421" s="196"/>
      <c r="EC421" s="196"/>
      <c r="ED421" s="196"/>
      <c r="EE421" s="196"/>
    </row>
    <row r="422" spans="30:135" ht="13" x14ac:dyDescent="0.15">
      <c r="AD422" s="144">
        <f t="shared" si="102"/>
        <v>82</v>
      </c>
      <c r="AE422" s="144">
        <f t="shared" si="103"/>
        <v>60.31894934333959</v>
      </c>
      <c r="AF422" s="149">
        <v>341</v>
      </c>
      <c r="AG422" s="150" t="s">
        <v>589</v>
      </c>
      <c r="AH422" s="149">
        <v>13</v>
      </c>
      <c r="AI422" s="151">
        <v>1</v>
      </c>
      <c r="AJ422" s="152">
        <v>1066</v>
      </c>
      <c r="AK422" s="152">
        <v>643</v>
      </c>
      <c r="AL422" s="149">
        <v>0.60299999999999998</v>
      </c>
      <c r="AM422" s="152">
        <v>455</v>
      </c>
      <c r="AN422" s="152">
        <v>235</v>
      </c>
      <c r="AO422" s="152">
        <v>690</v>
      </c>
      <c r="AP422" s="153">
        <v>0.34100000000000003</v>
      </c>
      <c r="AQ422" s="153">
        <v>0.36699999999999999</v>
      </c>
      <c r="AR422" s="154">
        <v>0.255</v>
      </c>
      <c r="AS422" s="155">
        <v>0.12</v>
      </c>
      <c r="AT422" s="154">
        <v>9.8000000000000004E-2</v>
      </c>
      <c r="AU422" s="154">
        <v>0.30199999999999999</v>
      </c>
      <c r="AW422" s="196"/>
      <c r="AX422" s="144">
        <f t="shared" si="104"/>
        <v>91.786570743405278</v>
      </c>
      <c r="AY422" s="149">
        <v>341</v>
      </c>
      <c r="AZ422" s="150" t="s">
        <v>554</v>
      </c>
      <c r="BA422" s="149">
        <v>20</v>
      </c>
      <c r="BB422" s="151">
        <v>1</v>
      </c>
      <c r="BC422" s="152">
        <v>1668</v>
      </c>
      <c r="BD422" s="152">
        <v>1531</v>
      </c>
      <c r="BE422" s="149">
        <v>0.91800000000000004</v>
      </c>
      <c r="BF422" s="152">
        <v>638</v>
      </c>
      <c r="BG422" s="152">
        <v>568</v>
      </c>
      <c r="BH422" s="152">
        <v>1206</v>
      </c>
      <c r="BI422" s="153">
        <v>0.47099999999999997</v>
      </c>
      <c r="BJ422" s="153">
        <v>0.53500000000000003</v>
      </c>
      <c r="BK422" s="154">
        <v>0.186</v>
      </c>
      <c r="BL422" s="154">
        <v>0.11600000000000001</v>
      </c>
      <c r="BM422" s="155">
        <v>0.09</v>
      </c>
      <c r="BN422" s="154">
        <v>0.42399999999999999</v>
      </c>
      <c r="DU422" s="4"/>
      <c r="DZ422" s="196"/>
      <c r="EA422" s="196"/>
      <c r="EB422" s="196"/>
      <c r="EC422" s="196"/>
      <c r="ED422" s="196"/>
      <c r="EE422" s="196"/>
    </row>
    <row r="423" spans="30:135" ht="13" x14ac:dyDescent="0.15">
      <c r="AD423" s="144">
        <f t="shared" si="102"/>
        <v>80.75</v>
      </c>
      <c r="AE423" s="144">
        <f t="shared" si="103"/>
        <v>57.275541795665632</v>
      </c>
      <c r="AF423" s="149">
        <v>342</v>
      </c>
      <c r="AG423" s="150" t="s">
        <v>590</v>
      </c>
      <c r="AH423" s="149">
        <v>20</v>
      </c>
      <c r="AI423" s="151">
        <v>1</v>
      </c>
      <c r="AJ423" s="152">
        <v>1615</v>
      </c>
      <c r="AK423" s="152">
        <v>925</v>
      </c>
      <c r="AL423" s="149">
        <v>0.57299999999999995</v>
      </c>
      <c r="AM423" s="152">
        <v>751</v>
      </c>
      <c r="AN423" s="152">
        <v>328</v>
      </c>
      <c r="AO423" s="152">
        <v>1079</v>
      </c>
      <c r="AP423" s="153">
        <v>0.30399999999999999</v>
      </c>
      <c r="AQ423" s="153">
        <v>0.34899999999999998</v>
      </c>
      <c r="AR423" s="155">
        <v>0.25</v>
      </c>
      <c r="AS423" s="154">
        <v>9.7000000000000003E-2</v>
      </c>
      <c r="AT423" s="154">
        <v>8.1000000000000003E-2</v>
      </c>
      <c r="AU423" s="154">
        <v>0.27100000000000002</v>
      </c>
      <c r="AW423" s="196"/>
      <c r="AX423" s="144">
        <f t="shared" si="104"/>
        <v>92.722371967654979</v>
      </c>
      <c r="AY423" s="149">
        <v>342</v>
      </c>
      <c r="AZ423" s="150" t="s">
        <v>556</v>
      </c>
      <c r="BA423" s="149">
        <v>18</v>
      </c>
      <c r="BB423" s="151">
        <v>1</v>
      </c>
      <c r="BC423" s="152">
        <v>1484</v>
      </c>
      <c r="BD423" s="152">
        <v>1376</v>
      </c>
      <c r="BE423" s="149">
        <v>0.92700000000000005</v>
      </c>
      <c r="BF423" s="152">
        <v>632</v>
      </c>
      <c r="BG423" s="152">
        <v>521</v>
      </c>
      <c r="BH423" s="152">
        <v>1153</v>
      </c>
      <c r="BI423" s="153">
        <v>0.45200000000000001</v>
      </c>
      <c r="BJ423" s="153">
        <v>0.52300000000000002</v>
      </c>
      <c r="BK423" s="154">
        <v>0.159</v>
      </c>
      <c r="BL423" s="154">
        <v>8.7999999999999995E-2</v>
      </c>
      <c r="BM423" s="154">
        <v>7.3999999999999996E-2</v>
      </c>
      <c r="BN423" s="155">
        <v>0.41</v>
      </c>
      <c r="DU423" s="4"/>
      <c r="DZ423" s="196"/>
      <c r="EA423" s="196"/>
      <c r="EB423" s="196"/>
      <c r="EC423" s="196"/>
      <c r="ED423" s="196"/>
      <c r="EE423" s="196"/>
    </row>
    <row r="424" spans="30:135" ht="13" x14ac:dyDescent="0.15">
      <c r="AD424" s="144">
        <f t="shared" si="102"/>
        <v>82.4</v>
      </c>
      <c r="AE424" s="144">
        <f t="shared" si="103"/>
        <v>55.582524271844655</v>
      </c>
      <c r="AF424" s="167">
        <v>343</v>
      </c>
      <c r="AG424" s="168" t="s">
        <v>565</v>
      </c>
      <c r="AH424" s="167">
        <v>10</v>
      </c>
      <c r="AI424" s="169">
        <v>1</v>
      </c>
      <c r="AJ424" s="170">
        <v>824</v>
      </c>
      <c r="AK424" s="170">
        <v>458</v>
      </c>
      <c r="AL424" s="167">
        <v>0.55600000000000005</v>
      </c>
      <c r="AM424" s="170">
        <v>374</v>
      </c>
      <c r="AN424" s="170">
        <v>164</v>
      </c>
      <c r="AO424" s="170">
        <v>538</v>
      </c>
      <c r="AP424" s="171">
        <v>0.30499999999999999</v>
      </c>
      <c r="AQ424" s="171">
        <v>0.34899999999999998</v>
      </c>
      <c r="AR424" s="172">
        <v>0.27200000000000002</v>
      </c>
      <c r="AS424" s="172">
        <v>8.4000000000000005E-2</v>
      </c>
      <c r="AT424" s="172">
        <v>6.8000000000000005E-2</v>
      </c>
      <c r="AU424" s="172">
        <v>0.26100000000000001</v>
      </c>
      <c r="AW424" s="196"/>
      <c r="AX424" s="144">
        <f t="shared" si="104"/>
        <v>94.638554216867462</v>
      </c>
      <c r="AY424" s="167">
        <v>343</v>
      </c>
      <c r="AZ424" s="168" t="s">
        <v>420</v>
      </c>
      <c r="BA424" s="167">
        <v>20</v>
      </c>
      <c r="BB424" s="169">
        <v>1</v>
      </c>
      <c r="BC424" s="170">
        <v>1660</v>
      </c>
      <c r="BD424" s="170">
        <v>1571</v>
      </c>
      <c r="BE424" s="167">
        <v>0.94599999999999995</v>
      </c>
      <c r="BF424" s="170">
        <v>682</v>
      </c>
      <c r="BG424" s="170">
        <v>584</v>
      </c>
      <c r="BH424" s="170">
        <v>1266</v>
      </c>
      <c r="BI424" s="171">
        <v>0.46100000000000002</v>
      </c>
      <c r="BJ424" s="171">
        <v>0.52100000000000002</v>
      </c>
      <c r="BK424" s="172">
        <v>0.154</v>
      </c>
      <c r="BL424" s="172">
        <v>0.108</v>
      </c>
      <c r="BM424" s="172">
        <v>9.5000000000000001E-2</v>
      </c>
      <c r="BN424" s="172">
        <v>0.432</v>
      </c>
      <c r="DU424" s="4"/>
      <c r="DZ424" s="196"/>
      <c r="EA424" s="196"/>
      <c r="EB424" s="196"/>
      <c r="EC424" s="196"/>
      <c r="ED424" s="196"/>
      <c r="EE424" s="196"/>
    </row>
    <row r="425" spans="30:135" ht="13" x14ac:dyDescent="0.15">
      <c r="AW425" s="196"/>
      <c r="DU425" s="4"/>
      <c r="DZ425" s="196"/>
      <c r="EA425" s="196"/>
      <c r="EB425" s="196"/>
      <c r="EC425" s="196"/>
      <c r="ED425" s="196"/>
      <c r="EE425" s="196"/>
    </row>
    <row r="426" spans="30:135" ht="13" x14ac:dyDescent="0.15">
      <c r="AW426" s="196"/>
      <c r="DU426" s="4"/>
      <c r="DZ426" s="196"/>
      <c r="EA426" s="196"/>
      <c r="EB426" s="196"/>
      <c r="EC426" s="196"/>
      <c r="ED426" s="196"/>
      <c r="EE426" s="196"/>
    </row>
    <row r="427" spans="30:135" ht="13" x14ac:dyDescent="0.15">
      <c r="AW427" s="196"/>
      <c r="DU427" s="4"/>
      <c r="DZ427" s="196"/>
      <c r="EA427" s="196"/>
      <c r="EB427" s="196"/>
      <c r="EC427" s="196"/>
      <c r="ED427" s="196"/>
      <c r="EE427" s="196"/>
    </row>
    <row r="428" spans="30:135" ht="13" x14ac:dyDescent="0.15">
      <c r="AW428" s="196"/>
      <c r="DU428" s="4"/>
      <c r="DZ428" s="196"/>
      <c r="EA428" s="196"/>
      <c r="EB428" s="196"/>
      <c r="EC428" s="196"/>
      <c r="ED428" s="196"/>
      <c r="EE428" s="196"/>
    </row>
    <row r="429" spans="30:135" ht="13" x14ac:dyDescent="0.15">
      <c r="AW429" s="196"/>
      <c r="DU429" s="4"/>
      <c r="DZ429" s="196"/>
      <c r="EA429" s="196"/>
      <c r="EB429" s="196"/>
      <c r="EC429" s="196"/>
      <c r="ED429" s="196"/>
      <c r="EE429" s="196"/>
    </row>
    <row r="430" spans="30:135" ht="13" x14ac:dyDescent="0.15">
      <c r="AW430" s="196"/>
      <c r="DU430" s="4"/>
      <c r="DZ430" s="196"/>
      <c r="EA430" s="196"/>
      <c r="EB430" s="196"/>
      <c r="EC430" s="196"/>
      <c r="ED430" s="196"/>
      <c r="EE430" s="196"/>
    </row>
    <row r="431" spans="30:135" ht="13" x14ac:dyDescent="0.15">
      <c r="AW431" s="196"/>
      <c r="DU431" s="4"/>
      <c r="DZ431" s="196"/>
      <c r="EA431" s="196"/>
      <c r="EB431" s="196"/>
      <c r="EC431" s="196"/>
      <c r="ED431" s="196"/>
      <c r="EE431" s="196"/>
    </row>
    <row r="432" spans="30:135" ht="13" x14ac:dyDescent="0.15">
      <c r="AW432" s="196"/>
      <c r="DU432" s="4"/>
      <c r="DZ432" s="196"/>
      <c r="EA432" s="196"/>
      <c r="EB432" s="196"/>
      <c r="EC432" s="196"/>
      <c r="ED432" s="196"/>
      <c r="EE432" s="196"/>
    </row>
    <row r="433" spans="49:135" ht="13" x14ac:dyDescent="0.15">
      <c r="AW433" s="196"/>
      <c r="DU433" s="4"/>
      <c r="DZ433" s="196"/>
      <c r="EA433" s="196"/>
      <c r="EB433" s="196"/>
      <c r="EC433" s="196"/>
      <c r="ED433" s="196"/>
      <c r="EE433" s="196"/>
    </row>
    <row r="434" spans="49:135" ht="13" x14ac:dyDescent="0.15">
      <c r="AW434" s="196"/>
      <c r="DU434" s="4"/>
      <c r="DZ434" s="196"/>
      <c r="EA434" s="196"/>
      <c r="EB434" s="196"/>
      <c r="EC434" s="196"/>
      <c r="ED434" s="196"/>
      <c r="EE434" s="196"/>
    </row>
    <row r="435" spans="49:135" ht="13" x14ac:dyDescent="0.15">
      <c r="AW435" s="196"/>
      <c r="DU435" s="4"/>
      <c r="DZ435" s="196"/>
      <c r="EA435" s="196"/>
      <c r="EB435" s="196"/>
      <c r="EC435" s="196"/>
      <c r="ED435" s="196"/>
      <c r="EE435" s="196"/>
    </row>
    <row r="436" spans="49:135" ht="13" x14ac:dyDescent="0.15">
      <c r="AW436" s="196"/>
      <c r="DU436" s="4"/>
      <c r="DZ436" s="196"/>
      <c r="EA436" s="196"/>
      <c r="EB436" s="196"/>
      <c r="EC436" s="196"/>
      <c r="ED436" s="196"/>
      <c r="EE436" s="196"/>
    </row>
    <row r="437" spans="49:135" ht="13" x14ac:dyDescent="0.15">
      <c r="AW437" s="196"/>
      <c r="DU437" s="4"/>
      <c r="DZ437" s="196"/>
      <c r="EA437" s="196"/>
      <c r="EB437" s="196"/>
      <c r="EC437" s="196"/>
      <c r="ED437" s="196"/>
      <c r="EE437" s="196"/>
    </row>
    <row r="438" spans="49:135" ht="13" x14ac:dyDescent="0.15">
      <c r="AW438" s="196"/>
      <c r="DU438" s="4"/>
      <c r="DZ438" s="196"/>
      <c r="EA438" s="196"/>
      <c r="EB438" s="196"/>
      <c r="EC438" s="196"/>
      <c r="ED438" s="196"/>
      <c r="EE438" s="196"/>
    </row>
    <row r="439" spans="49:135" ht="13" x14ac:dyDescent="0.15">
      <c r="AW439" s="196"/>
      <c r="DU439" s="4"/>
      <c r="DZ439" s="196"/>
      <c r="EA439" s="196"/>
      <c r="EB439" s="196"/>
      <c r="EC439" s="196"/>
      <c r="ED439" s="196"/>
      <c r="EE439" s="196"/>
    </row>
    <row r="440" spans="49:135" ht="13" x14ac:dyDescent="0.15">
      <c r="AW440" s="196"/>
      <c r="DU440" s="4"/>
      <c r="DZ440" s="196"/>
      <c r="EA440" s="196"/>
      <c r="EB440" s="196"/>
      <c r="EC440" s="196"/>
      <c r="ED440" s="196"/>
      <c r="EE440" s="196"/>
    </row>
    <row r="441" spans="49:135" ht="13" x14ac:dyDescent="0.15">
      <c r="AW441" s="196"/>
      <c r="DU441" s="4"/>
      <c r="DZ441" s="196"/>
      <c r="EA441" s="196"/>
      <c r="EB441" s="196"/>
      <c r="EC441" s="196"/>
      <c r="ED441" s="196"/>
      <c r="EE441" s="196"/>
    </row>
    <row r="442" spans="49:135" ht="13" x14ac:dyDescent="0.15">
      <c r="AW442" s="196"/>
      <c r="DU442" s="4"/>
      <c r="DZ442" s="196"/>
      <c r="EA442" s="196"/>
      <c r="EB442" s="196"/>
      <c r="EC442" s="196"/>
      <c r="ED442" s="196"/>
      <c r="EE442" s="196"/>
    </row>
    <row r="443" spans="49:135" ht="13" x14ac:dyDescent="0.15">
      <c r="AW443" s="196"/>
      <c r="DU443" s="4"/>
      <c r="DZ443" s="196"/>
      <c r="EA443" s="196"/>
      <c r="EB443" s="196"/>
      <c r="EC443" s="196"/>
      <c r="ED443" s="196"/>
      <c r="EE443" s="196"/>
    </row>
    <row r="444" spans="49:135" ht="13" x14ac:dyDescent="0.15">
      <c r="AW444" s="196"/>
      <c r="DU444" s="4"/>
      <c r="DZ444" s="196"/>
      <c r="EA444" s="196"/>
      <c r="EB444" s="196"/>
      <c r="EC444" s="196"/>
      <c r="ED444" s="196"/>
      <c r="EE444" s="196"/>
    </row>
    <row r="445" spans="49:135" ht="13" x14ac:dyDescent="0.15">
      <c r="AW445" s="196"/>
      <c r="DU445" s="4"/>
      <c r="DZ445" s="196"/>
      <c r="EA445" s="196"/>
      <c r="EB445" s="196"/>
      <c r="EC445" s="196"/>
      <c r="ED445" s="196"/>
      <c r="EE445" s="196"/>
    </row>
    <row r="446" spans="49:135" ht="13" x14ac:dyDescent="0.15">
      <c r="AW446" s="196"/>
      <c r="DU446" s="4"/>
      <c r="DZ446" s="196"/>
      <c r="EA446" s="196"/>
      <c r="EB446" s="196"/>
      <c r="EC446" s="196"/>
      <c r="ED446" s="196"/>
      <c r="EE446" s="196"/>
    </row>
    <row r="447" spans="49:135" ht="13" x14ac:dyDescent="0.15">
      <c r="AW447" s="196"/>
      <c r="DU447" s="4"/>
      <c r="DZ447" s="196"/>
      <c r="EA447" s="196"/>
      <c r="EB447" s="196"/>
      <c r="EC447" s="196"/>
      <c r="ED447" s="196"/>
      <c r="EE447" s="196"/>
    </row>
    <row r="448" spans="49:135" ht="13" x14ac:dyDescent="0.15">
      <c r="AW448" s="196"/>
      <c r="DU448" s="4"/>
      <c r="DZ448" s="196"/>
      <c r="EA448" s="196"/>
      <c r="EB448" s="196"/>
      <c r="EC448" s="196"/>
      <c r="ED448" s="196"/>
      <c r="EE448" s="196"/>
    </row>
    <row r="449" spans="49:135" ht="13" x14ac:dyDescent="0.15">
      <c r="AW449" s="196"/>
      <c r="DU449" s="4"/>
      <c r="DZ449" s="196"/>
      <c r="EA449" s="196"/>
      <c r="EB449" s="196"/>
      <c r="EC449" s="196"/>
      <c r="ED449" s="196"/>
      <c r="EE449" s="196"/>
    </row>
    <row r="450" spans="49:135" ht="13" x14ac:dyDescent="0.15">
      <c r="AW450" s="196"/>
      <c r="DU450" s="4"/>
      <c r="DZ450" s="196"/>
      <c r="EA450" s="196"/>
      <c r="EB450" s="196"/>
      <c r="EC450" s="196"/>
      <c r="ED450" s="196"/>
      <c r="EE450" s="196"/>
    </row>
    <row r="451" spans="49:135" ht="13" x14ac:dyDescent="0.15">
      <c r="AW451" s="196"/>
      <c r="DU451" s="4"/>
      <c r="DZ451" s="196"/>
      <c r="EA451" s="196"/>
      <c r="EB451" s="196"/>
      <c r="EC451" s="196"/>
      <c r="ED451" s="196"/>
      <c r="EE451" s="196"/>
    </row>
    <row r="452" spans="49:135" ht="13" x14ac:dyDescent="0.15">
      <c r="AW452" s="196"/>
      <c r="DU452" s="4"/>
      <c r="DZ452" s="196"/>
      <c r="EA452" s="196"/>
      <c r="EB452" s="196"/>
      <c r="EC452" s="196"/>
      <c r="ED452" s="196"/>
      <c r="EE452" s="196"/>
    </row>
    <row r="453" spans="49:135" ht="13" x14ac:dyDescent="0.15">
      <c r="AW453" s="196"/>
      <c r="DU453" s="4"/>
      <c r="DZ453" s="196"/>
      <c r="EA453" s="196"/>
      <c r="EB453" s="196"/>
      <c r="EC453" s="196"/>
      <c r="ED453" s="196"/>
      <c r="EE453" s="196"/>
    </row>
    <row r="454" spans="49:135" ht="13" x14ac:dyDescent="0.15">
      <c r="AW454" s="196"/>
      <c r="DU454" s="4"/>
      <c r="DZ454" s="196"/>
      <c r="EA454" s="196"/>
      <c r="EB454" s="196"/>
      <c r="EC454" s="196"/>
      <c r="ED454" s="196"/>
      <c r="EE454" s="196"/>
    </row>
    <row r="455" spans="49:135" ht="13" x14ac:dyDescent="0.15">
      <c r="AW455" s="196"/>
      <c r="DU455" s="4"/>
      <c r="DZ455" s="196"/>
      <c r="EA455" s="196"/>
      <c r="EB455" s="196"/>
      <c r="EC455" s="196"/>
      <c r="ED455" s="196"/>
      <c r="EE455" s="196"/>
    </row>
    <row r="456" spans="49:135" ht="13" x14ac:dyDescent="0.15">
      <c r="AW456" s="196"/>
      <c r="DU456" s="4"/>
      <c r="DZ456" s="196"/>
      <c r="EA456" s="196"/>
      <c r="EB456" s="196"/>
      <c r="EC456" s="196"/>
      <c r="ED456" s="196"/>
      <c r="EE456" s="196"/>
    </row>
    <row r="457" spans="49:135" ht="13" x14ac:dyDescent="0.15">
      <c r="AW457" s="196"/>
      <c r="DU457" s="4"/>
      <c r="DZ457" s="196"/>
      <c r="EA457" s="196"/>
      <c r="EB457" s="196"/>
      <c r="EC457" s="196"/>
      <c r="ED457" s="196"/>
      <c r="EE457" s="196"/>
    </row>
    <row r="458" spans="49:135" ht="13" x14ac:dyDescent="0.15">
      <c r="AW458" s="196"/>
      <c r="DU458" s="4"/>
      <c r="DZ458" s="196"/>
      <c r="EA458" s="196"/>
      <c r="EB458" s="196"/>
      <c r="EC458" s="196"/>
      <c r="ED458" s="196"/>
      <c r="EE458" s="196"/>
    </row>
    <row r="459" spans="49:135" ht="13" x14ac:dyDescent="0.15">
      <c r="AW459" s="196"/>
      <c r="DU459" s="4"/>
      <c r="DZ459" s="196"/>
      <c r="EA459" s="196"/>
      <c r="EB459" s="196"/>
      <c r="EC459" s="196"/>
      <c r="ED459" s="196"/>
      <c r="EE459" s="196"/>
    </row>
    <row r="460" spans="49:135" ht="13" x14ac:dyDescent="0.15">
      <c r="AW460" s="196"/>
      <c r="DU460" s="4"/>
      <c r="DZ460" s="196"/>
      <c r="EA460" s="196"/>
      <c r="EB460" s="196"/>
      <c r="EC460" s="196"/>
      <c r="ED460" s="196"/>
      <c r="EE460" s="196"/>
    </row>
    <row r="461" spans="49:135" ht="13" x14ac:dyDescent="0.15">
      <c r="AW461" s="196"/>
      <c r="DU461" s="4"/>
      <c r="DZ461" s="196"/>
      <c r="EA461" s="196"/>
      <c r="EB461" s="196"/>
      <c r="EC461" s="196"/>
      <c r="ED461" s="196"/>
      <c r="EE461" s="196"/>
    </row>
    <row r="462" spans="49:135" ht="13" x14ac:dyDescent="0.15">
      <c r="AW462" s="196"/>
      <c r="DU462" s="4"/>
      <c r="DZ462" s="196"/>
      <c r="EA462" s="196"/>
      <c r="EB462" s="196"/>
      <c r="EC462" s="196"/>
      <c r="ED462" s="196"/>
      <c r="EE462" s="196"/>
    </row>
    <row r="463" spans="49:135" ht="13" x14ac:dyDescent="0.15">
      <c r="AW463" s="196"/>
      <c r="DU463" s="4"/>
      <c r="DZ463" s="196"/>
      <c r="EA463" s="196"/>
      <c r="EB463" s="196"/>
      <c r="EC463" s="196"/>
      <c r="ED463" s="196"/>
      <c r="EE463" s="196"/>
    </row>
    <row r="464" spans="49:135" ht="13" x14ac:dyDescent="0.15">
      <c r="AW464" s="196"/>
      <c r="DU464" s="4"/>
      <c r="DZ464" s="196"/>
      <c r="EA464" s="196"/>
      <c r="EB464" s="196"/>
      <c r="EC464" s="196"/>
      <c r="ED464" s="196"/>
      <c r="EE464" s="196"/>
    </row>
    <row r="465" spans="49:135" ht="13" x14ac:dyDescent="0.15">
      <c r="AW465" s="196"/>
      <c r="DU465" s="4"/>
      <c r="DZ465" s="196"/>
      <c r="EA465" s="196"/>
      <c r="EB465" s="196"/>
      <c r="EC465" s="196"/>
      <c r="ED465" s="196"/>
      <c r="EE465" s="196"/>
    </row>
    <row r="466" spans="49:135" ht="13" x14ac:dyDescent="0.15">
      <c r="AW466" s="196"/>
      <c r="DU466" s="4"/>
      <c r="DZ466" s="196"/>
      <c r="EA466" s="196"/>
      <c r="EB466" s="196"/>
      <c r="EC466" s="196"/>
      <c r="ED466" s="196"/>
      <c r="EE466" s="196"/>
    </row>
    <row r="467" spans="49:135" ht="13" x14ac:dyDescent="0.15">
      <c r="AW467" s="196"/>
      <c r="DU467" s="4"/>
      <c r="DZ467" s="196"/>
      <c r="EA467" s="196"/>
      <c r="EB467" s="196"/>
      <c r="EC467" s="196"/>
      <c r="ED467" s="196"/>
      <c r="EE467" s="196"/>
    </row>
    <row r="468" spans="49:135" ht="13" x14ac:dyDescent="0.15">
      <c r="AW468" s="196"/>
      <c r="DU468" s="4"/>
      <c r="DZ468" s="196"/>
      <c r="EA468" s="196"/>
      <c r="EB468" s="196"/>
      <c r="EC468" s="196"/>
      <c r="ED468" s="196"/>
      <c r="EE468" s="196"/>
    </row>
    <row r="469" spans="49:135" ht="13" x14ac:dyDescent="0.15">
      <c r="AW469" s="196"/>
      <c r="DU469" s="4"/>
      <c r="DZ469" s="196"/>
      <c r="EA469" s="196"/>
      <c r="EB469" s="196"/>
      <c r="EC469" s="196"/>
      <c r="ED469" s="196"/>
      <c r="EE469" s="196"/>
    </row>
    <row r="470" spans="49:135" ht="13" x14ac:dyDescent="0.15">
      <c r="AW470" s="196"/>
      <c r="DU470" s="4"/>
      <c r="DZ470" s="196"/>
      <c r="EA470" s="196"/>
      <c r="EB470" s="196"/>
      <c r="EC470" s="196"/>
      <c r="ED470" s="196"/>
      <c r="EE470" s="196"/>
    </row>
    <row r="471" spans="49:135" ht="13" x14ac:dyDescent="0.15">
      <c r="AW471" s="196"/>
      <c r="DU471" s="4"/>
      <c r="DZ471" s="196"/>
      <c r="EA471" s="196"/>
      <c r="EB471" s="196"/>
      <c r="EC471" s="196"/>
      <c r="ED471" s="196"/>
      <c r="EE471" s="196"/>
    </row>
    <row r="472" spans="49:135" ht="13" x14ac:dyDescent="0.15">
      <c r="AW472" s="196"/>
      <c r="DU472" s="4"/>
      <c r="DZ472" s="196"/>
      <c r="EA472" s="196"/>
      <c r="EB472" s="196"/>
      <c r="EC472" s="196"/>
      <c r="ED472" s="196"/>
      <c r="EE472" s="196"/>
    </row>
    <row r="473" spans="49:135" ht="13" x14ac:dyDescent="0.15">
      <c r="AW473" s="196"/>
      <c r="DU473" s="4"/>
      <c r="DZ473" s="196"/>
      <c r="EA473" s="196"/>
      <c r="EB473" s="196"/>
      <c r="EC473" s="196"/>
      <c r="ED473" s="196"/>
      <c r="EE473" s="196"/>
    </row>
    <row r="474" spans="49:135" ht="13" x14ac:dyDescent="0.15">
      <c r="AW474" s="196"/>
      <c r="DU474" s="4"/>
      <c r="DZ474" s="196"/>
      <c r="EA474" s="196"/>
      <c r="EB474" s="196"/>
      <c r="EC474" s="196"/>
      <c r="ED474" s="196"/>
      <c r="EE474" s="196"/>
    </row>
    <row r="475" spans="49:135" ht="13" x14ac:dyDescent="0.15">
      <c r="AW475" s="196"/>
      <c r="DU475" s="4"/>
      <c r="DZ475" s="196"/>
      <c r="EA475" s="196"/>
      <c r="EB475" s="196"/>
      <c r="EC475" s="196"/>
      <c r="ED475" s="196"/>
      <c r="EE475" s="196"/>
    </row>
    <row r="476" spans="49:135" ht="13" x14ac:dyDescent="0.15">
      <c r="AW476" s="196"/>
      <c r="DU476" s="4"/>
      <c r="DZ476" s="196"/>
      <c r="EA476" s="196"/>
      <c r="EB476" s="196"/>
      <c r="EC476" s="196"/>
      <c r="ED476" s="196"/>
      <c r="EE476" s="196"/>
    </row>
    <row r="477" spans="49:135" ht="13" x14ac:dyDescent="0.15">
      <c r="AW477" s="196"/>
      <c r="DU477" s="4"/>
      <c r="DZ477" s="196"/>
      <c r="EA477" s="196"/>
      <c r="EB477" s="196"/>
      <c r="EC477" s="196"/>
      <c r="ED477" s="196"/>
      <c r="EE477" s="196"/>
    </row>
    <row r="478" spans="49:135" ht="13" x14ac:dyDescent="0.15">
      <c r="AW478" s="196"/>
      <c r="DU478" s="4"/>
      <c r="DZ478" s="196"/>
      <c r="EA478" s="196"/>
      <c r="EB478" s="196"/>
      <c r="EC478" s="196"/>
      <c r="ED478" s="196"/>
      <c r="EE478" s="196"/>
    </row>
    <row r="479" spans="49:135" ht="13" x14ac:dyDescent="0.15">
      <c r="AW479" s="196"/>
      <c r="DU479" s="4"/>
      <c r="DZ479" s="196"/>
      <c r="EA479" s="196"/>
      <c r="EB479" s="196"/>
      <c r="EC479" s="196"/>
      <c r="ED479" s="196"/>
      <c r="EE479" s="196"/>
    </row>
    <row r="480" spans="49:135" ht="13" x14ac:dyDescent="0.15">
      <c r="AW480" s="196"/>
      <c r="DU480" s="4"/>
      <c r="DZ480" s="196"/>
      <c r="EA480" s="196"/>
      <c r="EB480" s="196"/>
      <c r="EC480" s="196"/>
      <c r="ED480" s="196"/>
      <c r="EE480" s="196"/>
    </row>
    <row r="481" spans="49:135" ht="13" x14ac:dyDescent="0.15">
      <c r="AW481" s="196"/>
      <c r="DU481" s="4"/>
      <c r="DZ481" s="196"/>
      <c r="EA481" s="196"/>
      <c r="EB481" s="196"/>
      <c r="EC481" s="196"/>
      <c r="ED481" s="196"/>
      <c r="EE481" s="196"/>
    </row>
    <row r="482" spans="49:135" ht="13" x14ac:dyDescent="0.15">
      <c r="AW482" s="196"/>
      <c r="DU482" s="4"/>
      <c r="DZ482" s="196"/>
      <c r="EA482" s="196"/>
      <c r="EB482" s="196"/>
      <c r="EC482" s="196"/>
      <c r="ED482" s="196"/>
      <c r="EE482" s="196"/>
    </row>
    <row r="483" spans="49:135" ht="13" x14ac:dyDescent="0.15">
      <c r="AW483" s="196"/>
      <c r="DU483" s="4"/>
      <c r="DZ483" s="196"/>
      <c r="EA483" s="196"/>
      <c r="EB483" s="196"/>
      <c r="EC483" s="196"/>
      <c r="ED483" s="196"/>
      <c r="EE483" s="196"/>
    </row>
    <row r="484" spans="49:135" ht="13" x14ac:dyDescent="0.15">
      <c r="AW484" s="196"/>
      <c r="DU484" s="4"/>
      <c r="DZ484" s="196"/>
      <c r="EA484" s="196"/>
      <c r="EB484" s="196"/>
      <c r="EC484" s="196"/>
      <c r="ED484" s="196"/>
      <c r="EE484" s="196"/>
    </row>
    <row r="485" spans="49:135" ht="13" x14ac:dyDescent="0.15">
      <c r="AW485" s="196"/>
      <c r="DU485" s="4"/>
      <c r="DZ485" s="196"/>
      <c r="EA485" s="196"/>
      <c r="EB485" s="196"/>
      <c r="EC485" s="196"/>
      <c r="ED485" s="196"/>
      <c r="EE485" s="196"/>
    </row>
    <row r="486" spans="49:135" ht="13" x14ac:dyDescent="0.15">
      <c r="AW486" s="196"/>
      <c r="DU486" s="4"/>
      <c r="DZ486" s="196"/>
      <c r="EA486" s="196"/>
      <c r="EB486" s="196"/>
      <c r="EC486" s="196"/>
      <c r="ED486" s="196"/>
      <c r="EE486" s="196"/>
    </row>
    <row r="487" spans="49:135" ht="13" x14ac:dyDescent="0.15">
      <c r="AW487" s="196"/>
      <c r="DU487" s="4"/>
      <c r="DZ487" s="196"/>
      <c r="EA487" s="196"/>
      <c r="EB487" s="196"/>
      <c r="EC487" s="196"/>
      <c r="ED487" s="196"/>
      <c r="EE487" s="196"/>
    </row>
    <row r="488" spans="49:135" ht="13" x14ac:dyDescent="0.15">
      <c r="AW488" s="196"/>
      <c r="DU488" s="4"/>
      <c r="DZ488" s="196"/>
      <c r="EA488" s="196"/>
      <c r="EB488" s="196"/>
      <c r="EC488" s="196"/>
      <c r="ED488" s="196"/>
      <c r="EE488" s="196"/>
    </row>
    <row r="489" spans="49:135" ht="13" x14ac:dyDescent="0.15">
      <c r="AW489" s="196"/>
      <c r="DU489" s="4"/>
      <c r="DZ489" s="196"/>
      <c r="EA489" s="196"/>
      <c r="EB489" s="196"/>
      <c r="EC489" s="196"/>
      <c r="ED489" s="196"/>
      <c r="EE489" s="196"/>
    </row>
    <row r="490" spans="49:135" ht="13" x14ac:dyDescent="0.15">
      <c r="AW490" s="196"/>
      <c r="DU490" s="4"/>
      <c r="DZ490" s="196"/>
      <c r="EA490" s="196"/>
      <c r="EB490" s="196"/>
      <c r="EC490" s="196"/>
      <c r="ED490" s="196"/>
      <c r="EE490" s="196"/>
    </row>
    <row r="491" spans="49:135" ht="13" x14ac:dyDescent="0.15">
      <c r="AW491" s="196"/>
      <c r="DU491" s="4"/>
      <c r="DZ491" s="196"/>
      <c r="EA491" s="196"/>
      <c r="EB491" s="196"/>
      <c r="EC491" s="196"/>
      <c r="ED491" s="196"/>
      <c r="EE491" s="196"/>
    </row>
    <row r="492" spans="49:135" ht="13" x14ac:dyDescent="0.15">
      <c r="AW492" s="196"/>
      <c r="DU492" s="4"/>
      <c r="DZ492" s="196"/>
      <c r="EA492" s="196"/>
      <c r="EB492" s="196"/>
      <c r="EC492" s="196"/>
      <c r="ED492" s="196"/>
      <c r="EE492" s="196"/>
    </row>
    <row r="493" spans="49:135" ht="13" x14ac:dyDescent="0.15">
      <c r="AW493" s="196"/>
      <c r="DU493" s="4"/>
      <c r="DZ493" s="196"/>
      <c r="EA493" s="196"/>
      <c r="EB493" s="196"/>
      <c r="EC493" s="196"/>
      <c r="ED493" s="196"/>
      <c r="EE493" s="196"/>
    </row>
    <row r="494" spans="49:135" ht="13" x14ac:dyDescent="0.15">
      <c r="AW494" s="196"/>
      <c r="DU494" s="4"/>
      <c r="DZ494" s="196"/>
      <c r="EA494" s="196"/>
      <c r="EB494" s="196"/>
      <c r="EC494" s="196"/>
      <c r="ED494" s="196"/>
      <c r="EE494" s="196"/>
    </row>
    <row r="495" spans="49:135" ht="13" x14ac:dyDescent="0.15">
      <c r="AW495" s="196"/>
      <c r="DU495" s="4"/>
      <c r="DZ495" s="196"/>
      <c r="EA495" s="196"/>
      <c r="EB495" s="196"/>
      <c r="EC495" s="196"/>
      <c r="ED495" s="196"/>
      <c r="EE495" s="196"/>
    </row>
    <row r="496" spans="49:135" ht="13" x14ac:dyDescent="0.15">
      <c r="AW496" s="196"/>
      <c r="DU496" s="4"/>
      <c r="DZ496" s="196"/>
      <c r="EA496" s="196"/>
      <c r="EB496" s="196"/>
      <c r="EC496" s="196"/>
      <c r="ED496" s="196"/>
      <c r="EE496" s="196"/>
    </row>
    <row r="497" spans="49:135" ht="13" x14ac:dyDescent="0.15">
      <c r="AW497" s="196"/>
      <c r="DU497" s="4"/>
      <c r="DZ497" s="196"/>
      <c r="EA497" s="196"/>
      <c r="EB497" s="196"/>
      <c r="EC497" s="196"/>
      <c r="ED497" s="196"/>
      <c r="EE497" s="196"/>
    </row>
    <row r="498" spans="49:135" ht="13" x14ac:dyDescent="0.15">
      <c r="AW498" s="196"/>
      <c r="DU498" s="4"/>
      <c r="DZ498" s="196"/>
      <c r="EA498" s="196"/>
      <c r="EB498" s="196"/>
      <c r="EC498" s="196"/>
      <c r="ED498" s="196"/>
      <c r="EE498" s="196"/>
    </row>
    <row r="499" spans="49:135" ht="13" x14ac:dyDescent="0.15">
      <c r="AW499" s="196"/>
      <c r="DU499" s="4"/>
      <c r="DZ499" s="196"/>
      <c r="EA499" s="196"/>
      <c r="EB499" s="196"/>
      <c r="EC499" s="196"/>
      <c r="ED499" s="196"/>
      <c r="EE499" s="196"/>
    </row>
    <row r="500" spans="49:135" ht="13" x14ac:dyDescent="0.15">
      <c r="AW500" s="196"/>
      <c r="DU500" s="4"/>
      <c r="DZ500" s="196"/>
      <c r="EA500" s="196"/>
      <c r="EB500" s="196"/>
      <c r="EC500" s="196"/>
      <c r="ED500" s="196"/>
      <c r="EE500" s="196"/>
    </row>
    <row r="501" spans="49:135" ht="13" x14ac:dyDescent="0.15">
      <c r="AW501" s="196"/>
      <c r="DU501" s="4"/>
      <c r="DZ501" s="196"/>
      <c r="EA501" s="196"/>
      <c r="EB501" s="196"/>
      <c r="EC501" s="196"/>
      <c r="ED501" s="196"/>
      <c r="EE501" s="196"/>
    </row>
    <row r="502" spans="49:135" ht="13" x14ac:dyDescent="0.15">
      <c r="AW502" s="196"/>
      <c r="DU502" s="4"/>
      <c r="DZ502" s="196"/>
      <c r="EA502" s="196"/>
      <c r="EB502" s="196"/>
      <c r="EC502" s="196"/>
      <c r="ED502" s="196"/>
      <c r="EE502" s="196"/>
    </row>
    <row r="503" spans="49:135" ht="13" x14ac:dyDescent="0.15">
      <c r="AW503" s="196"/>
      <c r="DU503" s="4"/>
      <c r="DZ503" s="196"/>
      <c r="EA503" s="196"/>
      <c r="EB503" s="196"/>
      <c r="EC503" s="196"/>
      <c r="ED503" s="196"/>
      <c r="EE503" s="196"/>
    </row>
    <row r="504" spans="49:135" ht="13" x14ac:dyDescent="0.15">
      <c r="AW504" s="196"/>
      <c r="DU504" s="4"/>
      <c r="DZ504" s="196"/>
      <c r="EA504" s="196"/>
      <c r="EB504" s="196"/>
      <c r="EC504" s="196"/>
      <c r="ED504" s="196"/>
      <c r="EE504" s="196"/>
    </row>
    <row r="505" spans="49:135" ht="13" x14ac:dyDescent="0.15">
      <c r="AW505" s="196"/>
      <c r="DU505" s="4"/>
      <c r="DZ505" s="196"/>
      <c r="EA505" s="196"/>
      <c r="EB505" s="196"/>
      <c r="EC505" s="196"/>
      <c r="ED505" s="196"/>
      <c r="EE505" s="196"/>
    </row>
    <row r="506" spans="49:135" ht="13" x14ac:dyDescent="0.15">
      <c r="AW506" s="196"/>
      <c r="DU506" s="4"/>
      <c r="DZ506" s="196"/>
      <c r="EA506" s="196"/>
      <c r="EB506" s="196"/>
      <c r="EC506" s="196"/>
      <c r="ED506" s="196"/>
      <c r="EE506" s="196"/>
    </row>
    <row r="507" spans="49:135" ht="13" x14ac:dyDescent="0.15">
      <c r="AW507" s="196"/>
      <c r="DU507" s="4"/>
      <c r="DZ507" s="196"/>
      <c r="EA507" s="196"/>
      <c r="EB507" s="196"/>
      <c r="EC507" s="196"/>
      <c r="ED507" s="196"/>
      <c r="EE507" s="196"/>
    </row>
    <row r="508" spans="49:135" ht="13" x14ac:dyDescent="0.15">
      <c r="AW508" s="196"/>
      <c r="DU508" s="4"/>
      <c r="DZ508" s="196"/>
      <c r="EA508" s="196"/>
      <c r="EB508" s="196"/>
      <c r="EC508" s="196"/>
      <c r="ED508" s="196"/>
      <c r="EE508" s="196"/>
    </row>
    <row r="509" spans="49:135" ht="13" x14ac:dyDescent="0.15">
      <c r="AW509" s="196"/>
      <c r="DU509" s="4"/>
      <c r="DZ509" s="196"/>
      <c r="EA509" s="196"/>
      <c r="EB509" s="196"/>
      <c r="EC509" s="196"/>
      <c r="ED509" s="196"/>
      <c r="EE509" s="196"/>
    </row>
    <row r="510" spans="49:135" ht="13" x14ac:dyDescent="0.15">
      <c r="AW510" s="196"/>
      <c r="DU510" s="4"/>
      <c r="DZ510" s="196"/>
      <c r="EA510" s="196"/>
      <c r="EB510" s="196"/>
      <c r="EC510" s="196"/>
      <c r="ED510" s="196"/>
      <c r="EE510" s="196"/>
    </row>
    <row r="511" spans="49:135" ht="13" x14ac:dyDescent="0.15">
      <c r="AW511" s="196"/>
      <c r="DU511" s="4"/>
      <c r="DZ511" s="196"/>
      <c r="EA511" s="196"/>
      <c r="EB511" s="196"/>
      <c r="EC511" s="196"/>
      <c r="ED511" s="196"/>
      <c r="EE511" s="196"/>
    </row>
    <row r="512" spans="49:135" ht="13" x14ac:dyDescent="0.15">
      <c r="AW512" s="196"/>
      <c r="DU512" s="4"/>
      <c r="DZ512" s="196"/>
      <c r="EA512" s="196"/>
      <c r="EB512" s="196"/>
      <c r="EC512" s="196"/>
      <c r="ED512" s="196"/>
      <c r="EE512" s="196"/>
    </row>
    <row r="513" spans="49:135" ht="13" x14ac:dyDescent="0.15">
      <c r="AW513" s="196"/>
      <c r="DU513" s="4"/>
      <c r="DZ513" s="196"/>
      <c r="EA513" s="196"/>
      <c r="EB513" s="196"/>
      <c r="EC513" s="196"/>
      <c r="ED513" s="196"/>
      <c r="EE513" s="196"/>
    </row>
    <row r="514" spans="49:135" ht="13" x14ac:dyDescent="0.15">
      <c r="AW514" s="196"/>
      <c r="DU514" s="4"/>
      <c r="DZ514" s="196"/>
      <c r="EA514" s="196"/>
      <c r="EB514" s="196"/>
      <c r="EC514" s="196"/>
      <c r="ED514" s="196"/>
      <c r="EE514" s="196"/>
    </row>
    <row r="515" spans="49:135" ht="13" x14ac:dyDescent="0.15">
      <c r="AW515" s="196"/>
      <c r="DU515" s="4"/>
      <c r="DZ515" s="196"/>
      <c r="EA515" s="196"/>
      <c r="EB515" s="196"/>
      <c r="EC515" s="196"/>
      <c r="ED515" s="196"/>
      <c r="EE515" s="196"/>
    </row>
    <row r="516" spans="49:135" ht="13" x14ac:dyDescent="0.15">
      <c r="AW516" s="196"/>
      <c r="DU516" s="4"/>
      <c r="DZ516" s="196"/>
      <c r="EA516" s="196"/>
      <c r="EB516" s="196"/>
      <c r="EC516" s="196"/>
      <c r="ED516" s="196"/>
      <c r="EE516" s="196"/>
    </row>
    <row r="517" spans="49:135" ht="13" x14ac:dyDescent="0.15">
      <c r="AW517" s="196"/>
      <c r="DU517" s="4"/>
      <c r="DZ517" s="196"/>
      <c r="EA517" s="196"/>
      <c r="EB517" s="196"/>
      <c r="EC517" s="196"/>
      <c r="ED517" s="196"/>
      <c r="EE517" s="196"/>
    </row>
    <row r="518" spans="49:135" ht="13" x14ac:dyDescent="0.15">
      <c r="AW518" s="196"/>
      <c r="DU518" s="4"/>
      <c r="DZ518" s="196"/>
      <c r="EA518" s="196"/>
      <c r="EB518" s="196"/>
      <c r="EC518" s="196"/>
      <c r="ED518" s="196"/>
      <c r="EE518" s="196"/>
    </row>
    <row r="519" spans="49:135" ht="13" x14ac:dyDescent="0.15">
      <c r="AW519" s="196"/>
      <c r="DU519" s="4"/>
      <c r="DZ519" s="196"/>
      <c r="EA519" s="196"/>
      <c r="EB519" s="196"/>
      <c r="EC519" s="196"/>
      <c r="ED519" s="196"/>
      <c r="EE519" s="196"/>
    </row>
    <row r="520" spans="49:135" ht="13" x14ac:dyDescent="0.15">
      <c r="AW520" s="196"/>
      <c r="DU520" s="4"/>
      <c r="DZ520" s="196"/>
      <c r="EA520" s="196"/>
      <c r="EB520" s="196"/>
      <c r="EC520" s="196"/>
      <c r="ED520" s="196"/>
      <c r="EE520" s="196"/>
    </row>
    <row r="521" spans="49:135" ht="13" x14ac:dyDescent="0.15">
      <c r="AW521" s="196"/>
      <c r="DU521" s="4"/>
      <c r="DZ521" s="196"/>
      <c r="EA521" s="196"/>
      <c r="EB521" s="196"/>
      <c r="EC521" s="196"/>
      <c r="ED521" s="196"/>
      <c r="EE521" s="196"/>
    </row>
    <row r="522" spans="49:135" ht="13" x14ac:dyDescent="0.15">
      <c r="AW522" s="196"/>
      <c r="DU522" s="4"/>
      <c r="DZ522" s="196"/>
      <c r="EA522" s="196"/>
      <c r="EB522" s="196"/>
      <c r="EC522" s="196"/>
      <c r="ED522" s="196"/>
      <c r="EE522" s="196"/>
    </row>
    <row r="523" spans="49:135" ht="13" x14ac:dyDescent="0.15">
      <c r="AW523" s="196"/>
      <c r="DU523" s="4"/>
      <c r="DZ523" s="196"/>
      <c r="EA523" s="196"/>
      <c r="EB523" s="196"/>
      <c r="EC523" s="196"/>
      <c r="ED523" s="196"/>
      <c r="EE523" s="196"/>
    </row>
    <row r="524" spans="49:135" ht="13" x14ac:dyDescent="0.15">
      <c r="AW524" s="196"/>
      <c r="DU524" s="4"/>
      <c r="DZ524" s="196"/>
      <c r="EA524" s="196"/>
      <c r="EB524" s="196"/>
      <c r="EC524" s="196"/>
      <c r="ED524" s="196"/>
      <c r="EE524" s="196"/>
    </row>
    <row r="525" spans="49:135" ht="13" x14ac:dyDescent="0.15">
      <c r="AW525" s="196"/>
      <c r="DU525" s="4"/>
      <c r="DZ525" s="196"/>
      <c r="EA525" s="196"/>
      <c r="EB525" s="196"/>
      <c r="EC525" s="196"/>
      <c r="ED525" s="196"/>
      <c r="EE525" s="196"/>
    </row>
    <row r="526" spans="49:135" ht="13" x14ac:dyDescent="0.15">
      <c r="AW526" s="196"/>
      <c r="DU526" s="4"/>
      <c r="DZ526" s="196"/>
      <c r="EA526" s="196"/>
      <c r="EB526" s="196"/>
      <c r="EC526" s="196"/>
      <c r="ED526" s="196"/>
      <c r="EE526" s="196"/>
    </row>
    <row r="527" spans="49:135" ht="13" x14ac:dyDescent="0.15">
      <c r="AW527" s="196"/>
      <c r="DU527" s="4"/>
      <c r="DZ527" s="196"/>
      <c r="EA527" s="196"/>
      <c r="EB527" s="196"/>
      <c r="EC527" s="196"/>
      <c r="ED527" s="196"/>
      <c r="EE527" s="196"/>
    </row>
    <row r="528" spans="49:135" ht="13" x14ac:dyDescent="0.15">
      <c r="AW528" s="196"/>
      <c r="DU528" s="4"/>
      <c r="DZ528" s="196"/>
      <c r="EA528" s="196"/>
      <c r="EB528" s="196"/>
      <c r="EC528" s="196"/>
      <c r="ED528" s="196"/>
      <c r="EE528" s="196"/>
    </row>
    <row r="529" spans="49:135" ht="13" x14ac:dyDescent="0.15">
      <c r="AW529" s="196"/>
      <c r="DU529" s="4"/>
      <c r="DZ529" s="196"/>
      <c r="EA529" s="196"/>
      <c r="EB529" s="196"/>
      <c r="EC529" s="196"/>
      <c r="ED529" s="196"/>
      <c r="EE529" s="196"/>
    </row>
    <row r="530" spans="49:135" ht="13" x14ac:dyDescent="0.15">
      <c r="AW530" s="196"/>
      <c r="DU530" s="4"/>
      <c r="DZ530" s="196"/>
      <c r="EA530" s="196"/>
      <c r="EB530" s="196"/>
      <c r="EC530" s="196"/>
      <c r="ED530" s="196"/>
      <c r="EE530" s="196"/>
    </row>
    <row r="531" spans="49:135" ht="13" x14ac:dyDescent="0.15">
      <c r="AW531" s="196"/>
      <c r="DU531" s="4"/>
      <c r="DZ531" s="196"/>
      <c r="EA531" s="196"/>
      <c r="EB531" s="196"/>
      <c r="EC531" s="196"/>
      <c r="ED531" s="196"/>
      <c r="EE531" s="196"/>
    </row>
    <row r="532" spans="49:135" ht="13" x14ac:dyDescent="0.15">
      <c r="AW532" s="196"/>
      <c r="DU532" s="4"/>
      <c r="DZ532" s="196"/>
      <c r="EA532" s="196"/>
      <c r="EB532" s="196"/>
      <c r="EC532" s="196"/>
      <c r="ED532" s="196"/>
      <c r="EE532" s="196"/>
    </row>
    <row r="533" spans="49:135" ht="13" x14ac:dyDescent="0.15">
      <c r="AW533" s="196"/>
      <c r="DU533" s="4"/>
      <c r="DZ533" s="196"/>
      <c r="EA533" s="196"/>
      <c r="EB533" s="196"/>
      <c r="EC533" s="196"/>
      <c r="ED533" s="196"/>
      <c r="EE533" s="196"/>
    </row>
    <row r="534" spans="49:135" ht="13" x14ac:dyDescent="0.15">
      <c r="AW534" s="196"/>
      <c r="DU534" s="4"/>
      <c r="DZ534" s="196"/>
      <c r="EA534" s="196"/>
      <c r="EB534" s="196"/>
      <c r="EC534" s="196"/>
      <c r="ED534" s="196"/>
      <c r="EE534" s="196"/>
    </row>
    <row r="535" spans="49:135" ht="13" x14ac:dyDescent="0.15">
      <c r="AW535" s="196"/>
      <c r="DU535" s="4"/>
      <c r="DZ535" s="196"/>
      <c r="EA535" s="196"/>
      <c r="EB535" s="196"/>
      <c r="EC535" s="196"/>
      <c r="ED535" s="196"/>
      <c r="EE535" s="196"/>
    </row>
    <row r="536" spans="49:135" ht="13" x14ac:dyDescent="0.15">
      <c r="AW536" s="196"/>
      <c r="DU536" s="4"/>
      <c r="DZ536" s="196"/>
      <c r="EA536" s="196"/>
      <c r="EB536" s="196"/>
      <c r="EC536" s="196"/>
      <c r="ED536" s="196"/>
      <c r="EE536" s="196"/>
    </row>
    <row r="537" spans="49:135" ht="13" x14ac:dyDescent="0.15">
      <c r="AW537" s="196"/>
      <c r="DU537" s="4"/>
      <c r="DZ537" s="196"/>
      <c r="EA537" s="196"/>
      <c r="EB537" s="196"/>
      <c r="EC537" s="196"/>
      <c r="ED537" s="196"/>
      <c r="EE537" s="196"/>
    </row>
    <row r="538" spans="49:135" ht="13" x14ac:dyDescent="0.15">
      <c r="AW538" s="196"/>
      <c r="DU538" s="4"/>
      <c r="DZ538" s="196"/>
      <c r="EA538" s="196"/>
      <c r="EB538" s="196"/>
      <c r="EC538" s="196"/>
      <c r="ED538" s="196"/>
      <c r="EE538" s="196"/>
    </row>
    <row r="539" spans="49:135" ht="13" x14ac:dyDescent="0.15">
      <c r="AW539" s="196"/>
      <c r="DU539" s="4"/>
      <c r="DZ539" s="196"/>
      <c r="EA539" s="196"/>
      <c r="EB539" s="196"/>
      <c r="EC539" s="196"/>
      <c r="ED539" s="196"/>
      <c r="EE539" s="196"/>
    </row>
    <row r="540" spans="49:135" ht="13" x14ac:dyDescent="0.15">
      <c r="AW540" s="196"/>
      <c r="DU540" s="4"/>
      <c r="DZ540" s="196"/>
      <c r="EA540" s="196"/>
      <c r="EB540" s="196"/>
      <c r="EC540" s="196"/>
      <c r="ED540" s="196"/>
      <c r="EE540" s="196"/>
    </row>
    <row r="541" spans="49:135" ht="13" x14ac:dyDescent="0.15">
      <c r="AW541" s="196"/>
      <c r="DU541" s="4"/>
      <c r="DZ541" s="196"/>
      <c r="EA541" s="196"/>
      <c r="EB541" s="196"/>
      <c r="EC541" s="196"/>
      <c r="ED541" s="196"/>
      <c r="EE541" s="196"/>
    </row>
    <row r="542" spans="49:135" ht="13" x14ac:dyDescent="0.15">
      <c r="AW542" s="196"/>
      <c r="DU542" s="4"/>
      <c r="DZ542" s="196"/>
      <c r="EA542" s="196"/>
      <c r="EB542" s="196"/>
      <c r="EC542" s="196"/>
      <c r="ED542" s="196"/>
      <c r="EE542" s="196"/>
    </row>
    <row r="543" spans="49:135" ht="13" x14ac:dyDescent="0.15">
      <c r="AW543" s="196"/>
      <c r="DU543" s="4"/>
      <c r="DZ543" s="196"/>
      <c r="EA543" s="196"/>
      <c r="EB543" s="196"/>
      <c r="EC543" s="196"/>
      <c r="ED543" s="196"/>
      <c r="EE543" s="196"/>
    </row>
    <row r="544" spans="49:135" ht="13" x14ac:dyDescent="0.15">
      <c r="AW544" s="196"/>
      <c r="DU544" s="4"/>
      <c r="DZ544" s="196"/>
      <c r="EA544" s="196"/>
      <c r="EB544" s="196"/>
      <c r="EC544" s="196"/>
      <c r="ED544" s="196"/>
      <c r="EE544" s="196"/>
    </row>
    <row r="545" spans="49:135" ht="13" x14ac:dyDescent="0.15">
      <c r="AW545" s="196"/>
      <c r="DU545" s="4"/>
      <c r="DZ545" s="196"/>
      <c r="EA545" s="196"/>
      <c r="EB545" s="196"/>
      <c r="EC545" s="196"/>
      <c r="ED545" s="196"/>
      <c r="EE545" s="196"/>
    </row>
    <row r="546" spans="49:135" ht="13" x14ac:dyDescent="0.15">
      <c r="AW546" s="196"/>
      <c r="DU546" s="4"/>
      <c r="DZ546" s="196"/>
      <c r="EA546" s="196"/>
      <c r="EB546" s="196"/>
      <c r="EC546" s="196"/>
      <c r="ED546" s="196"/>
      <c r="EE546" s="196"/>
    </row>
    <row r="547" spans="49:135" ht="13" x14ac:dyDescent="0.15">
      <c r="AW547" s="196"/>
      <c r="DU547" s="4"/>
      <c r="DZ547" s="196"/>
      <c r="EA547" s="196"/>
      <c r="EB547" s="196"/>
      <c r="EC547" s="196"/>
      <c r="ED547" s="196"/>
      <c r="EE547" s="196"/>
    </row>
    <row r="548" spans="49:135" ht="13" x14ac:dyDescent="0.15">
      <c r="AW548" s="196"/>
      <c r="DU548" s="4"/>
      <c r="DZ548" s="196"/>
      <c r="EA548" s="196"/>
      <c r="EB548" s="196"/>
      <c r="EC548" s="196"/>
      <c r="ED548" s="196"/>
      <c r="EE548" s="196"/>
    </row>
    <row r="549" spans="49:135" ht="13" x14ac:dyDescent="0.15">
      <c r="AW549" s="196"/>
      <c r="DU549" s="4"/>
      <c r="DZ549" s="196"/>
      <c r="EA549" s="196"/>
      <c r="EB549" s="196"/>
      <c r="EC549" s="196"/>
      <c r="ED549" s="196"/>
      <c r="EE549" s="196"/>
    </row>
    <row r="550" spans="49:135" ht="13" x14ac:dyDescent="0.15">
      <c r="AW550" s="196"/>
      <c r="DU550" s="4"/>
      <c r="DZ550" s="196"/>
      <c r="EA550" s="196"/>
      <c r="EB550" s="196"/>
      <c r="EC550" s="196"/>
      <c r="ED550" s="196"/>
      <c r="EE550" s="196"/>
    </row>
    <row r="551" spans="49:135" ht="13" x14ac:dyDescent="0.15">
      <c r="AW551" s="196"/>
      <c r="DU551" s="4"/>
      <c r="DZ551" s="196"/>
      <c r="EA551" s="196"/>
      <c r="EB551" s="196"/>
      <c r="EC551" s="196"/>
      <c r="ED551" s="196"/>
      <c r="EE551" s="196"/>
    </row>
    <row r="552" spans="49:135" ht="13" x14ac:dyDescent="0.15">
      <c r="AW552" s="196"/>
      <c r="DU552" s="4"/>
      <c r="DZ552" s="196"/>
      <c r="EA552" s="196"/>
      <c r="EB552" s="196"/>
      <c r="EC552" s="196"/>
      <c r="ED552" s="196"/>
      <c r="EE552" s="196"/>
    </row>
    <row r="553" spans="49:135" ht="13" x14ac:dyDescent="0.15">
      <c r="AW553" s="196"/>
      <c r="DU553" s="4"/>
      <c r="DZ553" s="196"/>
      <c r="EA553" s="196"/>
      <c r="EB553" s="196"/>
      <c r="EC553" s="196"/>
      <c r="ED553" s="196"/>
      <c r="EE553" s="196"/>
    </row>
    <row r="554" spans="49:135" ht="13" x14ac:dyDescent="0.15">
      <c r="AW554" s="196"/>
      <c r="DU554" s="4"/>
      <c r="DZ554" s="196"/>
      <c r="EA554" s="196"/>
      <c r="EB554" s="196"/>
      <c r="EC554" s="196"/>
      <c r="ED554" s="196"/>
      <c r="EE554" s="196"/>
    </row>
    <row r="555" spans="49:135" ht="13" x14ac:dyDescent="0.15">
      <c r="AW555" s="196"/>
      <c r="DU555" s="4"/>
      <c r="DZ555" s="196"/>
      <c r="EA555" s="196"/>
      <c r="EB555" s="196"/>
      <c r="EC555" s="196"/>
      <c r="ED555" s="196"/>
      <c r="EE555" s="196"/>
    </row>
    <row r="556" spans="49:135" ht="13" x14ac:dyDescent="0.15">
      <c r="AW556" s="196"/>
      <c r="DU556" s="4"/>
      <c r="DZ556" s="196"/>
      <c r="EA556" s="196"/>
      <c r="EB556" s="196"/>
      <c r="EC556" s="196"/>
      <c r="ED556" s="196"/>
      <c r="EE556" s="196"/>
    </row>
    <row r="557" spans="49:135" ht="13" x14ac:dyDescent="0.15">
      <c r="AW557" s="196"/>
      <c r="DU557" s="4"/>
      <c r="DZ557" s="196"/>
      <c r="EA557" s="196"/>
      <c r="EB557" s="196"/>
      <c r="EC557" s="196"/>
      <c r="ED557" s="196"/>
      <c r="EE557" s="196"/>
    </row>
    <row r="558" spans="49:135" ht="13" x14ac:dyDescent="0.15">
      <c r="AW558" s="196"/>
      <c r="DU558" s="4"/>
      <c r="DZ558" s="196"/>
      <c r="EA558" s="196"/>
      <c r="EB558" s="196"/>
      <c r="EC558" s="196"/>
      <c r="ED558" s="196"/>
      <c r="EE558" s="196"/>
    </row>
    <row r="559" spans="49:135" ht="13" x14ac:dyDescent="0.15">
      <c r="AW559" s="196"/>
      <c r="DU559" s="4"/>
      <c r="DZ559" s="196"/>
      <c r="EA559" s="196"/>
      <c r="EB559" s="196"/>
      <c r="EC559" s="196"/>
      <c r="ED559" s="196"/>
      <c r="EE559" s="196"/>
    </row>
    <row r="560" spans="49:135" ht="13" x14ac:dyDescent="0.15">
      <c r="AW560" s="196"/>
      <c r="DU560" s="4"/>
      <c r="DZ560" s="196"/>
      <c r="EA560" s="196"/>
      <c r="EB560" s="196"/>
      <c r="EC560" s="196"/>
      <c r="ED560" s="196"/>
      <c r="EE560" s="196"/>
    </row>
    <row r="561" spans="49:135" ht="13" x14ac:dyDescent="0.15">
      <c r="AW561" s="196"/>
      <c r="DU561" s="4"/>
      <c r="DZ561" s="196"/>
      <c r="EA561" s="196"/>
      <c r="EB561" s="196"/>
      <c r="EC561" s="196"/>
      <c r="ED561" s="196"/>
      <c r="EE561" s="196"/>
    </row>
    <row r="562" spans="49:135" ht="13" x14ac:dyDescent="0.15">
      <c r="AW562" s="196"/>
      <c r="DU562" s="4"/>
      <c r="DZ562" s="196"/>
      <c r="EA562" s="196"/>
      <c r="EB562" s="196"/>
      <c r="EC562" s="196"/>
      <c r="ED562" s="196"/>
      <c r="EE562" s="196"/>
    </row>
    <row r="563" spans="49:135" ht="13" x14ac:dyDescent="0.15">
      <c r="AW563" s="196"/>
      <c r="DU563" s="4"/>
      <c r="DZ563" s="196"/>
      <c r="EA563" s="196"/>
      <c r="EB563" s="196"/>
      <c r="EC563" s="196"/>
      <c r="ED563" s="196"/>
      <c r="EE563" s="196"/>
    </row>
    <row r="564" spans="49:135" ht="13" x14ac:dyDescent="0.15">
      <c r="AW564" s="196"/>
      <c r="DU564" s="4"/>
      <c r="DZ564" s="196"/>
      <c r="EA564" s="196"/>
      <c r="EB564" s="196"/>
      <c r="EC564" s="196"/>
      <c r="ED564" s="196"/>
      <c r="EE564" s="196"/>
    </row>
    <row r="565" spans="49:135" ht="13" x14ac:dyDescent="0.15">
      <c r="AW565" s="196"/>
      <c r="DU565" s="4"/>
      <c r="DZ565" s="196"/>
      <c r="EA565" s="196"/>
      <c r="EB565" s="196"/>
      <c r="EC565" s="196"/>
      <c r="ED565" s="196"/>
      <c r="EE565" s="196"/>
    </row>
    <row r="566" spans="49:135" ht="13" x14ac:dyDescent="0.15">
      <c r="AW566" s="196"/>
      <c r="DU566" s="4"/>
      <c r="DZ566" s="196"/>
      <c r="EA566" s="196"/>
      <c r="EB566" s="196"/>
      <c r="EC566" s="196"/>
      <c r="ED566" s="196"/>
      <c r="EE566" s="196"/>
    </row>
    <row r="567" spans="49:135" ht="13" x14ac:dyDescent="0.15">
      <c r="AW567" s="196"/>
      <c r="DU567" s="4"/>
      <c r="DZ567" s="196"/>
      <c r="EA567" s="196"/>
      <c r="EB567" s="196"/>
      <c r="EC567" s="196"/>
      <c r="ED567" s="196"/>
      <c r="EE567" s="196"/>
    </row>
    <row r="568" spans="49:135" ht="13" x14ac:dyDescent="0.15">
      <c r="AW568" s="196"/>
      <c r="DU568" s="4"/>
      <c r="DZ568" s="196"/>
      <c r="EA568" s="196"/>
      <c r="EB568" s="196"/>
      <c r="EC568" s="196"/>
      <c r="ED568" s="196"/>
      <c r="EE568" s="196"/>
    </row>
    <row r="569" spans="49:135" ht="13" x14ac:dyDescent="0.15">
      <c r="AW569" s="196"/>
      <c r="DU569" s="4"/>
      <c r="DZ569" s="196"/>
      <c r="EA569" s="196"/>
      <c r="EB569" s="196"/>
      <c r="EC569" s="196"/>
      <c r="ED569" s="196"/>
      <c r="EE569" s="196"/>
    </row>
    <row r="570" spans="49:135" ht="13" x14ac:dyDescent="0.15">
      <c r="AW570" s="196"/>
      <c r="DU570" s="4"/>
      <c r="DZ570" s="196"/>
      <c r="EA570" s="196"/>
      <c r="EB570" s="196"/>
      <c r="EC570" s="196"/>
      <c r="ED570" s="196"/>
      <c r="EE570" s="196"/>
    </row>
    <row r="571" spans="49:135" ht="13" x14ac:dyDescent="0.15">
      <c r="AW571" s="196"/>
      <c r="DU571" s="4"/>
      <c r="DZ571" s="196"/>
      <c r="EA571" s="196"/>
      <c r="EB571" s="196"/>
      <c r="EC571" s="196"/>
      <c r="ED571" s="196"/>
      <c r="EE571" s="196"/>
    </row>
    <row r="572" spans="49:135" ht="13" x14ac:dyDescent="0.15">
      <c r="AW572" s="196"/>
      <c r="DU572" s="4"/>
      <c r="DZ572" s="196"/>
      <c r="EA572" s="196"/>
      <c r="EB572" s="196"/>
      <c r="EC572" s="196"/>
      <c r="ED572" s="196"/>
      <c r="EE572" s="196"/>
    </row>
    <row r="573" spans="49:135" ht="13" x14ac:dyDescent="0.15">
      <c r="AW573" s="196"/>
      <c r="DU573" s="4"/>
      <c r="DZ573" s="196"/>
      <c r="EA573" s="196"/>
      <c r="EB573" s="196"/>
      <c r="EC573" s="196"/>
      <c r="ED573" s="196"/>
      <c r="EE573" s="196"/>
    </row>
    <row r="574" spans="49:135" ht="13" x14ac:dyDescent="0.15">
      <c r="AW574" s="196"/>
      <c r="DU574" s="4"/>
      <c r="DZ574" s="196"/>
      <c r="EA574" s="196"/>
      <c r="EB574" s="196"/>
      <c r="EC574" s="196"/>
      <c r="ED574" s="196"/>
      <c r="EE574" s="196"/>
    </row>
    <row r="575" spans="49:135" ht="13" x14ac:dyDescent="0.15">
      <c r="AW575" s="196"/>
      <c r="DU575" s="4"/>
      <c r="DZ575" s="196"/>
      <c r="EA575" s="196"/>
      <c r="EB575" s="196"/>
      <c r="EC575" s="196"/>
      <c r="ED575" s="196"/>
      <c r="EE575" s="196"/>
    </row>
    <row r="576" spans="49:135" ht="13" x14ac:dyDescent="0.15">
      <c r="AW576" s="196"/>
      <c r="DU576" s="4"/>
      <c r="DZ576" s="196"/>
      <c r="EA576" s="196"/>
      <c r="EB576" s="196"/>
      <c r="EC576" s="196"/>
      <c r="ED576" s="196"/>
      <c r="EE576" s="196"/>
    </row>
    <row r="577" spans="49:135" ht="13" x14ac:dyDescent="0.15">
      <c r="AW577" s="196"/>
      <c r="DU577" s="4"/>
      <c r="DZ577" s="196"/>
      <c r="EA577" s="196"/>
      <c r="EB577" s="196"/>
      <c r="EC577" s="196"/>
      <c r="ED577" s="196"/>
      <c r="EE577" s="196"/>
    </row>
    <row r="578" spans="49:135" ht="13" x14ac:dyDescent="0.15">
      <c r="AW578" s="196"/>
      <c r="DU578" s="4"/>
      <c r="DZ578" s="196"/>
      <c r="EA578" s="196"/>
      <c r="EB578" s="196"/>
      <c r="EC578" s="196"/>
      <c r="ED578" s="196"/>
      <c r="EE578" s="196"/>
    </row>
    <row r="579" spans="49:135" ht="13" x14ac:dyDescent="0.15">
      <c r="AW579" s="196"/>
      <c r="DU579" s="4"/>
      <c r="DZ579" s="196"/>
      <c r="EA579" s="196"/>
      <c r="EB579" s="196"/>
      <c r="EC579" s="196"/>
      <c r="ED579" s="196"/>
      <c r="EE579" s="196"/>
    </row>
    <row r="580" spans="49:135" ht="13" x14ac:dyDescent="0.15">
      <c r="AW580" s="196"/>
      <c r="DU580" s="4"/>
      <c r="DZ580" s="196"/>
      <c r="EA580" s="196"/>
      <c r="EB580" s="196"/>
      <c r="EC580" s="196"/>
      <c r="ED580" s="196"/>
      <c r="EE580" s="196"/>
    </row>
    <row r="581" spans="49:135" ht="13" x14ac:dyDescent="0.15">
      <c r="AW581" s="196"/>
      <c r="DU581" s="4"/>
      <c r="DZ581" s="196"/>
      <c r="EA581" s="196"/>
      <c r="EB581" s="196"/>
      <c r="EC581" s="196"/>
      <c r="ED581" s="196"/>
      <c r="EE581" s="196"/>
    </row>
    <row r="582" spans="49:135" ht="13" x14ac:dyDescent="0.15">
      <c r="AW582" s="196"/>
      <c r="DU582" s="4"/>
      <c r="DZ582" s="196"/>
      <c r="EA582" s="196"/>
      <c r="EB582" s="196"/>
      <c r="EC582" s="196"/>
      <c r="ED582" s="196"/>
      <c r="EE582" s="196"/>
    </row>
    <row r="583" spans="49:135" ht="13" x14ac:dyDescent="0.15">
      <c r="AW583" s="196"/>
      <c r="DU583" s="4"/>
      <c r="DZ583" s="196"/>
      <c r="EA583" s="196"/>
      <c r="EB583" s="196"/>
      <c r="EC583" s="196"/>
      <c r="ED583" s="196"/>
      <c r="EE583" s="196"/>
    </row>
    <row r="584" spans="49:135" ht="13" x14ac:dyDescent="0.15">
      <c r="AW584" s="196"/>
      <c r="DU584" s="4"/>
      <c r="DZ584" s="196"/>
      <c r="EA584" s="196"/>
      <c r="EB584" s="196"/>
      <c r="EC584" s="196"/>
      <c r="ED584" s="196"/>
      <c r="EE584" s="196"/>
    </row>
    <row r="585" spans="49:135" ht="13" x14ac:dyDescent="0.15">
      <c r="AW585" s="196"/>
      <c r="DU585" s="4"/>
      <c r="DZ585" s="196"/>
      <c r="EA585" s="196"/>
      <c r="EB585" s="196"/>
      <c r="EC585" s="196"/>
      <c r="ED585" s="196"/>
      <c r="EE585" s="196"/>
    </row>
    <row r="586" spans="49:135" ht="13" x14ac:dyDescent="0.15">
      <c r="AW586" s="196"/>
      <c r="DU586" s="4"/>
      <c r="DZ586" s="196"/>
      <c r="EA586" s="196"/>
      <c r="EB586" s="196"/>
      <c r="EC586" s="196"/>
      <c r="ED586" s="196"/>
      <c r="EE586" s="196"/>
    </row>
    <row r="587" spans="49:135" ht="13" x14ac:dyDescent="0.15">
      <c r="AW587" s="196"/>
      <c r="DU587" s="4"/>
      <c r="DZ587" s="196"/>
      <c r="EA587" s="196"/>
      <c r="EB587" s="196"/>
      <c r="EC587" s="196"/>
      <c r="ED587" s="196"/>
      <c r="EE587" s="196"/>
    </row>
    <row r="588" spans="49:135" ht="13" x14ac:dyDescent="0.15">
      <c r="AW588" s="196"/>
      <c r="DU588" s="4"/>
      <c r="DZ588" s="196"/>
      <c r="EA588" s="196"/>
      <c r="EB588" s="196"/>
      <c r="EC588" s="196"/>
      <c r="ED588" s="196"/>
      <c r="EE588" s="196"/>
    </row>
    <row r="589" spans="49:135" ht="13" x14ac:dyDescent="0.15">
      <c r="AW589" s="196"/>
      <c r="DU589" s="4"/>
      <c r="DZ589" s="196"/>
      <c r="EA589" s="196"/>
      <c r="EB589" s="196"/>
      <c r="EC589" s="196"/>
      <c r="ED589" s="196"/>
      <c r="EE589" s="196"/>
    </row>
    <row r="590" spans="49:135" ht="13" x14ac:dyDescent="0.15">
      <c r="AW590" s="196"/>
      <c r="DU590" s="4"/>
      <c r="DZ590" s="196"/>
      <c r="EA590" s="196"/>
      <c r="EB590" s="196"/>
      <c r="EC590" s="196"/>
      <c r="ED590" s="196"/>
      <c r="EE590" s="196"/>
    </row>
    <row r="591" spans="49:135" ht="13" x14ac:dyDescent="0.15">
      <c r="AW591" s="196"/>
      <c r="DU591" s="4"/>
      <c r="DZ591" s="196"/>
      <c r="EA591" s="196"/>
      <c r="EB591" s="196"/>
      <c r="EC591" s="196"/>
      <c r="ED591" s="196"/>
      <c r="EE591" s="196"/>
    </row>
    <row r="592" spans="49:135" ht="13" x14ac:dyDescent="0.15">
      <c r="AW592" s="196"/>
      <c r="DU592" s="4"/>
      <c r="DZ592" s="196"/>
      <c r="EA592" s="196"/>
      <c r="EB592" s="196"/>
      <c r="EC592" s="196"/>
      <c r="ED592" s="196"/>
      <c r="EE592" s="196"/>
    </row>
    <row r="593" spans="49:135" ht="13" x14ac:dyDescent="0.15">
      <c r="AW593" s="196"/>
      <c r="DU593" s="4"/>
      <c r="DZ593" s="196"/>
      <c r="EA593" s="196"/>
      <c r="EB593" s="196"/>
      <c r="EC593" s="196"/>
      <c r="ED593" s="196"/>
      <c r="EE593" s="196"/>
    </row>
    <row r="594" spans="49:135" ht="13" x14ac:dyDescent="0.15">
      <c r="AW594" s="196"/>
      <c r="DU594" s="4"/>
      <c r="DZ594" s="196"/>
      <c r="EA594" s="196"/>
      <c r="EB594" s="196"/>
      <c r="EC594" s="196"/>
      <c r="ED594" s="196"/>
      <c r="EE594" s="196"/>
    </row>
    <row r="595" spans="49:135" ht="13" x14ac:dyDescent="0.15">
      <c r="AW595" s="196"/>
      <c r="DU595" s="4"/>
      <c r="DZ595" s="196"/>
      <c r="EA595" s="196"/>
      <c r="EB595" s="196"/>
      <c r="EC595" s="196"/>
      <c r="ED595" s="196"/>
      <c r="EE595" s="196"/>
    </row>
    <row r="596" spans="49:135" ht="13" x14ac:dyDescent="0.15">
      <c r="AW596" s="196"/>
      <c r="DU596" s="4"/>
      <c r="DZ596" s="196"/>
      <c r="EA596" s="196"/>
      <c r="EB596" s="196"/>
      <c r="EC596" s="196"/>
      <c r="ED596" s="196"/>
      <c r="EE596" s="196"/>
    </row>
    <row r="597" spans="49:135" ht="13" x14ac:dyDescent="0.15">
      <c r="AW597" s="196"/>
      <c r="DU597" s="4"/>
      <c r="DZ597" s="196"/>
      <c r="EA597" s="196"/>
      <c r="EB597" s="196"/>
      <c r="EC597" s="196"/>
      <c r="ED597" s="196"/>
      <c r="EE597" s="196"/>
    </row>
    <row r="598" spans="49:135" ht="13" x14ac:dyDescent="0.15">
      <c r="AW598" s="196"/>
      <c r="DU598" s="4"/>
      <c r="DZ598" s="196"/>
      <c r="EA598" s="196"/>
      <c r="EB598" s="196"/>
      <c r="EC598" s="196"/>
      <c r="ED598" s="196"/>
      <c r="EE598" s="196"/>
    </row>
    <row r="599" spans="49:135" ht="13" x14ac:dyDescent="0.15">
      <c r="AW599" s="196"/>
      <c r="DU599" s="4"/>
      <c r="DZ599" s="196"/>
      <c r="EA599" s="196"/>
      <c r="EB599" s="196"/>
      <c r="EC599" s="196"/>
      <c r="ED599" s="196"/>
      <c r="EE599" s="196"/>
    </row>
    <row r="600" spans="49:135" ht="13" x14ac:dyDescent="0.15">
      <c r="AW600" s="196"/>
      <c r="DU600" s="4"/>
      <c r="DZ600" s="196"/>
      <c r="EA600" s="196"/>
      <c r="EB600" s="196"/>
      <c r="EC600" s="196"/>
      <c r="ED600" s="196"/>
      <c r="EE600" s="196"/>
    </row>
    <row r="601" spans="49:135" ht="13" x14ac:dyDescent="0.15">
      <c r="AW601" s="196"/>
      <c r="DU601" s="4"/>
      <c r="DZ601" s="196"/>
      <c r="EA601" s="196"/>
      <c r="EB601" s="196"/>
      <c r="EC601" s="196"/>
      <c r="ED601" s="196"/>
      <c r="EE601" s="196"/>
    </row>
    <row r="602" spans="49:135" ht="13" x14ac:dyDescent="0.15">
      <c r="AW602" s="196"/>
      <c r="DU602" s="4"/>
      <c r="DZ602" s="196"/>
      <c r="EA602" s="196"/>
      <c r="EB602" s="196"/>
      <c r="EC602" s="196"/>
      <c r="ED602" s="196"/>
      <c r="EE602" s="196"/>
    </row>
    <row r="603" spans="49:135" ht="13" x14ac:dyDescent="0.15">
      <c r="AW603" s="196"/>
      <c r="DU603" s="4"/>
      <c r="DZ603" s="196"/>
      <c r="EA603" s="196"/>
      <c r="EB603" s="196"/>
      <c r="EC603" s="196"/>
      <c r="ED603" s="196"/>
      <c r="EE603" s="196"/>
    </row>
    <row r="604" spans="49:135" ht="13" x14ac:dyDescent="0.15">
      <c r="AW604" s="196"/>
      <c r="DU604" s="4"/>
      <c r="DZ604" s="196"/>
      <c r="EA604" s="196"/>
      <c r="EB604" s="196"/>
      <c r="EC604" s="196"/>
      <c r="ED604" s="196"/>
      <c r="EE604" s="196"/>
    </row>
    <row r="605" spans="49:135" ht="13" x14ac:dyDescent="0.15">
      <c r="AW605" s="196"/>
      <c r="DU605" s="4"/>
      <c r="DZ605" s="196"/>
      <c r="EA605" s="196"/>
      <c r="EB605" s="196"/>
      <c r="EC605" s="196"/>
      <c r="ED605" s="196"/>
      <c r="EE605" s="196"/>
    </row>
    <row r="606" spans="49:135" ht="13" x14ac:dyDescent="0.15">
      <c r="AW606" s="196"/>
      <c r="DU606" s="4"/>
      <c r="DZ606" s="196"/>
      <c r="EA606" s="196"/>
      <c r="EB606" s="196"/>
      <c r="EC606" s="196"/>
      <c r="ED606" s="196"/>
      <c r="EE606" s="196"/>
    </row>
    <row r="607" spans="49:135" ht="13" x14ac:dyDescent="0.15">
      <c r="AW607" s="196"/>
      <c r="DU607" s="4"/>
      <c r="DZ607" s="196"/>
      <c r="EA607" s="196"/>
      <c r="EB607" s="196"/>
      <c r="EC607" s="196"/>
      <c r="ED607" s="196"/>
      <c r="EE607" s="196"/>
    </row>
    <row r="608" spans="49:135" ht="13" x14ac:dyDescent="0.15">
      <c r="AW608" s="196"/>
      <c r="DU608" s="4"/>
      <c r="DZ608" s="196"/>
      <c r="EA608" s="196"/>
      <c r="EB608" s="196"/>
      <c r="EC608" s="196"/>
      <c r="ED608" s="196"/>
      <c r="EE608" s="196"/>
    </row>
    <row r="609" spans="49:135" ht="13" x14ac:dyDescent="0.15">
      <c r="AW609" s="196"/>
      <c r="DU609" s="4"/>
      <c r="DZ609" s="196"/>
      <c r="EA609" s="196"/>
      <c r="EB609" s="196"/>
      <c r="EC609" s="196"/>
      <c r="ED609" s="196"/>
      <c r="EE609" s="196"/>
    </row>
    <row r="610" spans="49:135" ht="13" x14ac:dyDescent="0.15">
      <c r="AW610" s="196"/>
      <c r="DU610" s="4"/>
      <c r="DZ610" s="196"/>
      <c r="EA610" s="196"/>
      <c r="EB610" s="196"/>
      <c r="EC610" s="196"/>
      <c r="ED610" s="196"/>
      <c r="EE610" s="196"/>
    </row>
    <row r="611" spans="49:135" ht="13" x14ac:dyDescent="0.15">
      <c r="AW611" s="196"/>
      <c r="DU611" s="4"/>
      <c r="DZ611" s="196"/>
      <c r="EA611" s="196"/>
      <c r="EB611" s="196"/>
      <c r="EC611" s="196"/>
      <c r="ED611" s="196"/>
      <c r="EE611" s="196"/>
    </row>
    <row r="612" spans="49:135" ht="13" x14ac:dyDescent="0.15">
      <c r="AW612" s="196"/>
      <c r="DU612" s="4"/>
      <c r="DZ612" s="196"/>
      <c r="EA612" s="196"/>
      <c r="EB612" s="196"/>
      <c r="EC612" s="196"/>
      <c r="ED612" s="196"/>
      <c r="EE612" s="196"/>
    </row>
    <row r="613" spans="49:135" ht="13" x14ac:dyDescent="0.15">
      <c r="AW613" s="196"/>
      <c r="DU613" s="4"/>
      <c r="DZ613" s="196"/>
      <c r="EA613" s="196"/>
      <c r="EB613" s="196"/>
      <c r="EC613" s="196"/>
      <c r="ED613" s="196"/>
      <c r="EE613" s="196"/>
    </row>
    <row r="614" spans="49:135" ht="13" x14ac:dyDescent="0.15">
      <c r="AW614" s="196"/>
      <c r="DU614" s="4"/>
      <c r="DZ614" s="196"/>
      <c r="EA614" s="196"/>
      <c r="EB614" s="196"/>
      <c r="EC614" s="196"/>
      <c r="ED614" s="196"/>
      <c r="EE614" s="196"/>
    </row>
    <row r="615" spans="49:135" ht="13" x14ac:dyDescent="0.15">
      <c r="AW615" s="196"/>
      <c r="DU615" s="4"/>
      <c r="DZ615" s="196"/>
      <c r="EA615" s="196"/>
      <c r="EB615" s="196"/>
      <c r="EC615" s="196"/>
      <c r="ED615" s="196"/>
      <c r="EE615" s="196"/>
    </row>
    <row r="616" spans="49:135" ht="13" x14ac:dyDescent="0.15">
      <c r="AW616" s="196"/>
      <c r="DU616" s="4"/>
      <c r="DZ616" s="196"/>
      <c r="EA616" s="196"/>
      <c r="EB616" s="196"/>
      <c r="EC616" s="196"/>
      <c r="ED616" s="196"/>
      <c r="EE616" s="196"/>
    </row>
    <row r="617" spans="49:135" ht="13" x14ac:dyDescent="0.15">
      <c r="AW617" s="196"/>
      <c r="DU617" s="4"/>
      <c r="DZ617" s="196"/>
      <c r="EA617" s="196"/>
      <c r="EB617" s="196"/>
      <c r="EC617" s="196"/>
      <c r="ED617" s="196"/>
      <c r="EE617" s="196"/>
    </row>
    <row r="618" spans="49:135" ht="13" x14ac:dyDescent="0.15">
      <c r="AW618" s="196"/>
      <c r="DU618" s="4"/>
      <c r="DZ618" s="196"/>
      <c r="EA618" s="196"/>
      <c r="EB618" s="196"/>
      <c r="EC618" s="196"/>
      <c r="ED618" s="196"/>
      <c r="EE618" s="196"/>
    </row>
    <row r="619" spans="49:135" ht="13" x14ac:dyDescent="0.15">
      <c r="AW619" s="196"/>
      <c r="DU619" s="4"/>
      <c r="DZ619" s="196"/>
      <c r="EA619" s="196"/>
      <c r="EB619" s="196"/>
      <c r="EC619" s="196"/>
      <c r="ED619" s="196"/>
      <c r="EE619" s="196"/>
    </row>
    <row r="620" spans="49:135" ht="13" x14ac:dyDescent="0.15">
      <c r="AW620" s="196"/>
      <c r="DU620" s="4"/>
      <c r="DZ620" s="196"/>
      <c r="EA620" s="196"/>
      <c r="EB620" s="196"/>
      <c r="EC620" s="196"/>
      <c r="ED620" s="196"/>
      <c r="EE620" s="196"/>
    </row>
    <row r="621" spans="49:135" ht="13" x14ac:dyDescent="0.15">
      <c r="AW621" s="196"/>
      <c r="DU621" s="4"/>
      <c r="DZ621" s="196"/>
      <c r="EA621" s="196"/>
      <c r="EB621" s="196"/>
      <c r="EC621" s="196"/>
      <c r="ED621" s="196"/>
      <c r="EE621" s="196"/>
    </row>
    <row r="622" spans="49:135" ht="13" x14ac:dyDescent="0.15">
      <c r="AW622" s="196"/>
      <c r="DU622" s="4"/>
      <c r="DZ622" s="196"/>
      <c r="EA622" s="196"/>
      <c r="EB622" s="196"/>
      <c r="EC622" s="196"/>
      <c r="ED622" s="196"/>
      <c r="EE622" s="196"/>
    </row>
    <row r="623" spans="49:135" ht="13" x14ac:dyDescent="0.15">
      <c r="AW623" s="196"/>
      <c r="DU623" s="4"/>
      <c r="DZ623" s="196"/>
      <c r="EA623" s="196"/>
      <c r="EB623" s="196"/>
      <c r="EC623" s="196"/>
      <c r="ED623" s="196"/>
      <c r="EE623" s="196"/>
    </row>
    <row r="624" spans="49:135" ht="13" x14ac:dyDescent="0.15">
      <c r="AW624" s="196"/>
      <c r="DU624" s="4"/>
      <c r="DZ624" s="196"/>
      <c r="EA624" s="196"/>
      <c r="EB624" s="196"/>
      <c r="EC624" s="196"/>
      <c r="ED624" s="196"/>
      <c r="EE624" s="196"/>
    </row>
    <row r="625" spans="49:135" ht="13" x14ac:dyDescent="0.15">
      <c r="AW625" s="196"/>
      <c r="DU625" s="4"/>
      <c r="DZ625" s="196"/>
      <c r="EA625" s="196"/>
      <c r="EB625" s="196"/>
      <c r="EC625" s="196"/>
      <c r="ED625" s="196"/>
      <c r="EE625" s="196"/>
    </row>
    <row r="626" spans="49:135" ht="13" x14ac:dyDescent="0.15">
      <c r="AW626" s="196"/>
      <c r="DU626" s="4"/>
      <c r="DZ626" s="196"/>
      <c r="EA626" s="196"/>
      <c r="EB626" s="196"/>
      <c r="EC626" s="196"/>
      <c r="ED626" s="196"/>
      <c r="EE626" s="196"/>
    </row>
    <row r="627" spans="49:135" ht="13" x14ac:dyDescent="0.15">
      <c r="AW627" s="196"/>
      <c r="DU627" s="4"/>
      <c r="DZ627" s="196"/>
      <c r="EA627" s="196"/>
      <c r="EB627" s="196"/>
      <c r="EC627" s="196"/>
      <c r="ED627" s="196"/>
      <c r="EE627" s="196"/>
    </row>
    <row r="628" spans="49:135" ht="13" x14ac:dyDescent="0.15">
      <c r="AW628" s="196"/>
      <c r="DU628" s="4"/>
      <c r="DZ628" s="196"/>
      <c r="EA628" s="196"/>
      <c r="EB628" s="196"/>
      <c r="EC628" s="196"/>
      <c r="ED628" s="196"/>
      <c r="EE628" s="196"/>
    </row>
    <row r="629" spans="49:135" ht="13" x14ac:dyDescent="0.15">
      <c r="AW629" s="196"/>
      <c r="DU629" s="4"/>
      <c r="DZ629" s="196"/>
      <c r="EA629" s="196"/>
      <c r="EB629" s="196"/>
      <c r="EC629" s="196"/>
      <c r="ED629" s="196"/>
      <c r="EE629" s="196"/>
    </row>
    <row r="630" spans="49:135" ht="13" x14ac:dyDescent="0.15">
      <c r="AW630" s="196"/>
      <c r="DU630" s="4"/>
      <c r="DZ630" s="196"/>
      <c r="EA630" s="196"/>
      <c r="EB630" s="196"/>
      <c r="EC630" s="196"/>
      <c r="ED630" s="196"/>
      <c r="EE630" s="196"/>
    </row>
    <row r="631" spans="49:135" ht="13" x14ac:dyDescent="0.15">
      <c r="AW631" s="196"/>
      <c r="DU631" s="4"/>
      <c r="DZ631" s="196"/>
      <c r="EA631" s="196"/>
      <c r="EB631" s="196"/>
      <c r="EC631" s="196"/>
      <c r="ED631" s="196"/>
      <c r="EE631" s="196"/>
    </row>
    <row r="632" spans="49:135" ht="13" x14ac:dyDescent="0.15">
      <c r="AW632" s="196"/>
      <c r="DU632" s="4"/>
      <c r="DZ632" s="196"/>
      <c r="EA632" s="196"/>
      <c r="EB632" s="196"/>
      <c r="EC632" s="196"/>
      <c r="ED632" s="196"/>
      <c r="EE632" s="196"/>
    </row>
    <row r="633" spans="49:135" ht="13" x14ac:dyDescent="0.15">
      <c r="AW633" s="196"/>
      <c r="DU633" s="4"/>
      <c r="DZ633" s="196"/>
      <c r="EA633" s="196"/>
      <c r="EB633" s="196"/>
      <c r="EC633" s="196"/>
      <c r="ED633" s="196"/>
      <c r="EE633" s="196"/>
    </row>
    <row r="634" spans="49:135" ht="13" x14ac:dyDescent="0.15">
      <c r="AW634" s="196"/>
      <c r="DU634" s="4"/>
      <c r="DZ634" s="196"/>
      <c r="EA634" s="196"/>
      <c r="EB634" s="196"/>
      <c r="EC634" s="196"/>
      <c r="ED634" s="196"/>
      <c r="EE634" s="196"/>
    </row>
    <row r="635" spans="49:135" ht="13" x14ac:dyDescent="0.15">
      <c r="AW635" s="196"/>
      <c r="DU635" s="4"/>
      <c r="DZ635" s="196"/>
      <c r="EA635" s="196"/>
      <c r="EB635" s="196"/>
      <c r="EC635" s="196"/>
      <c r="ED635" s="196"/>
      <c r="EE635" s="196"/>
    </row>
    <row r="636" spans="49:135" ht="13" x14ac:dyDescent="0.15">
      <c r="AW636" s="196"/>
      <c r="DU636" s="4"/>
      <c r="DZ636" s="196"/>
      <c r="EA636" s="196"/>
      <c r="EB636" s="196"/>
      <c r="EC636" s="196"/>
      <c r="ED636" s="196"/>
      <c r="EE636" s="196"/>
    </row>
    <row r="637" spans="49:135" ht="13" x14ac:dyDescent="0.15">
      <c r="AW637" s="196"/>
      <c r="DU637" s="4"/>
      <c r="DZ637" s="196"/>
      <c r="EA637" s="196"/>
      <c r="EB637" s="196"/>
      <c r="EC637" s="196"/>
      <c r="ED637" s="196"/>
      <c r="EE637" s="196"/>
    </row>
    <row r="638" spans="49:135" ht="13" x14ac:dyDescent="0.15">
      <c r="AW638" s="196"/>
      <c r="DU638" s="4"/>
      <c r="DZ638" s="196"/>
      <c r="EA638" s="196"/>
      <c r="EB638" s="196"/>
      <c r="EC638" s="196"/>
      <c r="ED638" s="196"/>
      <c r="EE638" s="196"/>
    </row>
    <row r="639" spans="49:135" ht="13" x14ac:dyDescent="0.15">
      <c r="AW639" s="196"/>
      <c r="DU639" s="4"/>
      <c r="DZ639" s="196"/>
      <c r="EA639" s="196"/>
      <c r="EB639" s="196"/>
      <c r="EC639" s="196"/>
      <c r="ED639" s="196"/>
      <c r="EE639" s="196"/>
    </row>
    <row r="640" spans="49:135" ht="13" x14ac:dyDescent="0.15">
      <c r="AW640" s="196"/>
      <c r="DU640" s="4"/>
      <c r="DZ640" s="196"/>
      <c r="EA640" s="196"/>
      <c r="EB640" s="196"/>
      <c r="EC640" s="196"/>
      <c r="ED640" s="196"/>
      <c r="EE640" s="196"/>
    </row>
    <row r="641" spans="49:135" ht="13" x14ac:dyDescent="0.15">
      <c r="AW641" s="196"/>
      <c r="DU641" s="4"/>
      <c r="DZ641" s="196"/>
      <c r="EA641" s="196"/>
      <c r="EB641" s="196"/>
      <c r="EC641" s="196"/>
      <c r="ED641" s="196"/>
      <c r="EE641" s="196"/>
    </row>
    <row r="642" spans="49:135" ht="13" x14ac:dyDescent="0.15">
      <c r="AW642" s="196"/>
      <c r="DU642" s="4"/>
      <c r="DZ642" s="196"/>
      <c r="EA642" s="196"/>
      <c r="EB642" s="196"/>
      <c r="EC642" s="196"/>
      <c r="ED642" s="196"/>
      <c r="EE642" s="196"/>
    </row>
    <row r="643" spans="49:135" ht="13" x14ac:dyDescent="0.15">
      <c r="AW643" s="196"/>
      <c r="DU643" s="4"/>
      <c r="DZ643" s="196"/>
      <c r="EA643" s="196"/>
      <c r="EB643" s="196"/>
      <c r="EC643" s="196"/>
      <c r="ED643" s="196"/>
      <c r="EE643" s="196"/>
    </row>
    <row r="644" spans="49:135" ht="13" x14ac:dyDescent="0.15">
      <c r="AW644" s="196"/>
      <c r="DU644" s="4"/>
      <c r="DZ644" s="196"/>
      <c r="EA644" s="196"/>
      <c r="EB644" s="196"/>
      <c r="EC644" s="196"/>
      <c r="ED644" s="196"/>
      <c r="EE644" s="196"/>
    </row>
    <row r="645" spans="49:135" ht="13" x14ac:dyDescent="0.15">
      <c r="AW645" s="196"/>
      <c r="DU645" s="4"/>
      <c r="DZ645" s="196"/>
      <c r="EA645" s="196"/>
      <c r="EB645" s="196"/>
      <c r="EC645" s="196"/>
      <c r="ED645" s="196"/>
      <c r="EE645" s="196"/>
    </row>
    <row r="646" spans="49:135" ht="13" x14ac:dyDescent="0.15">
      <c r="AW646" s="196"/>
      <c r="DU646" s="4"/>
      <c r="DZ646" s="196"/>
      <c r="EA646" s="196"/>
      <c r="EB646" s="196"/>
      <c r="EC646" s="196"/>
      <c r="ED646" s="196"/>
      <c r="EE646" s="196"/>
    </row>
    <row r="647" spans="49:135" ht="13" x14ac:dyDescent="0.15">
      <c r="AW647" s="196"/>
      <c r="DU647" s="4"/>
      <c r="DZ647" s="196"/>
      <c r="EA647" s="196"/>
      <c r="EB647" s="196"/>
      <c r="EC647" s="196"/>
      <c r="ED647" s="196"/>
      <c r="EE647" s="196"/>
    </row>
    <row r="648" spans="49:135" ht="13" x14ac:dyDescent="0.15">
      <c r="AW648" s="196"/>
      <c r="DU648" s="4"/>
      <c r="DZ648" s="196"/>
      <c r="EA648" s="196"/>
      <c r="EB648" s="196"/>
      <c r="EC648" s="196"/>
      <c r="ED648" s="196"/>
      <c r="EE648" s="196"/>
    </row>
    <row r="649" spans="49:135" ht="13" x14ac:dyDescent="0.15">
      <c r="AW649" s="196"/>
      <c r="DU649" s="4"/>
      <c r="DZ649" s="196"/>
      <c r="EA649" s="196"/>
      <c r="EB649" s="196"/>
      <c r="EC649" s="196"/>
      <c r="ED649" s="196"/>
      <c r="EE649" s="196"/>
    </row>
    <row r="650" spans="49:135" ht="13" x14ac:dyDescent="0.15">
      <c r="AW650" s="196"/>
      <c r="DU650" s="4"/>
      <c r="DZ650" s="196"/>
      <c r="EA650" s="196"/>
      <c r="EB650" s="196"/>
      <c r="EC650" s="196"/>
      <c r="ED650" s="196"/>
      <c r="EE650" s="196"/>
    </row>
    <row r="651" spans="49:135" ht="13" x14ac:dyDescent="0.15">
      <c r="AW651" s="196"/>
      <c r="DU651" s="4"/>
      <c r="DZ651" s="196"/>
      <c r="EA651" s="196"/>
      <c r="EB651" s="196"/>
      <c r="EC651" s="196"/>
      <c r="ED651" s="196"/>
      <c r="EE651" s="196"/>
    </row>
    <row r="652" spans="49:135" ht="13" x14ac:dyDescent="0.15">
      <c r="AW652" s="196"/>
      <c r="DU652" s="4"/>
      <c r="DZ652" s="196"/>
      <c r="EA652" s="196"/>
      <c r="EB652" s="196"/>
      <c r="EC652" s="196"/>
      <c r="ED652" s="196"/>
      <c r="EE652" s="196"/>
    </row>
    <row r="653" spans="49:135" ht="13" x14ac:dyDescent="0.15">
      <c r="AW653" s="196"/>
      <c r="DU653" s="4"/>
      <c r="DZ653" s="196"/>
      <c r="EA653" s="196"/>
      <c r="EB653" s="196"/>
      <c r="EC653" s="196"/>
      <c r="ED653" s="196"/>
      <c r="EE653" s="196"/>
    </row>
    <row r="654" spans="49:135" ht="13" x14ac:dyDescent="0.15">
      <c r="AW654" s="196"/>
      <c r="DU654" s="4"/>
      <c r="DZ654" s="196"/>
      <c r="EA654" s="196"/>
      <c r="EB654" s="196"/>
      <c r="EC654" s="196"/>
      <c r="ED654" s="196"/>
      <c r="EE654" s="196"/>
    </row>
    <row r="655" spans="49:135" ht="13" x14ac:dyDescent="0.15">
      <c r="AW655" s="196"/>
      <c r="DU655" s="4"/>
      <c r="DZ655" s="196"/>
      <c r="EA655" s="196"/>
      <c r="EB655" s="196"/>
      <c r="EC655" s="196"/>
      <c r="ED655" s="196"/>
      <c r="EE655" s="196"/>
    </row>
    <row r="656" spans="49:135" ht="13" x14ac:dyDescent="0.15">
      <c r="AW656" s="196"/>
      <c r="DU656" s="4"/>
      <c r="DZ656" s="196"/>
      <c r="EA656" s="196"/>
      <c r="EB656" s="196"/>
      <c r="EC656" s="196"/>
      <c r="ED656" s="196"/>
      <c r="EE656" s="196"/>
    </row>
    <row r="657" spans="49:135" ht="13" x14ac:dyDescent="0.15">
      <c r="AW657" s="196"/>
      <c r="DU657" s="4"/>
      <c r="DZ657" s="196"/>
      <c r="EA657" s="196"/>
      <c r="EB657" s="196"/>
      <c r="EC657" s="196"/>
      <c r="ED657" s="196"/>
      <c r="EE657" s="196"/>
    </row>
    <row r="658" spans="49:135" ht="13" x14ac:dyDescent="0.15">
      <c r="AW658" s="196"/>
      <c r="DU658" s="4"/>
      <c r="DZ658" s="196"/>
      <c r="EA658" s="196"/>
      <c r="EB658" s="196"/>
      <c r="EC658" s="196"/>
      <c r="ED658" s="196"/>
      <c r="EE658" s="196"/>
    </row>
    <row r="659" spans="49:135" ht="13" x14ac:dyDescent="0.15">
      <c r="AW659" s="196"/>
      <c r="DU659" s="4"/>
      <c r="DZ659" s="196"/>
      <c r="EA659" s="196"/>
      <c r="EB659" s="196"/>
      <c r="EC659" s="196"/>
      <c r="ED659" s="196"/>
      <c r="EE659" s="196"/>
    </row>
    <row r="660" spans="49:135" ht="13" x14ac:dyDescent="0.15">
      <c r="AW660" s="196"/>
      <c r="DU660" s="4"/>
      <c r="DZ660" s="196"/>
      <c r="EA660" s="196"/>
      <c r="EB660" s="196"/>
      <c r="EC660" s="196"/>
      <c r="ED660" s="196"/>
      <c r="EE660" s="196"/>
    </row>
    <row r="661" spans="49:135" ht="13" x14ac:dyDescent="0.15">
      <c r="AW661" s="196"/>
      <c r="DU661" s="4"/>
      <c r="DZ661" s="196"/>
      <c r="EA661" s="196"/>
      <c r="EB661" s="196"/>
      <c r="EC661" s="196"/>
      <c r="ED661" s="196"/>
      <c r="EE661" s="196"/>
    </row>
    <row r="662" spans="49:135" ht="13" x14ac:dyDescent="0.15">
      <c r="AW662" s="196"/>
      <c r="DU662" s="4"/>
      <c r="DZ662" s="196"/>
      <c r="EA662" s="196"/>
      <c r="EB662" s="196"/>
      <c r="EC662" s="196"/>
      <c r="ED662" s="196"/>
      <c r="EE662" s="196"/>
    </row>
    <row r="663" spans="49:135" ht="13" x14ac:dyDescent="0.15">
      <c r="AW663" s="196"/>
      <c r="DU663" s="4"/>
      <c r="DZ663" s="196"/>
      <c r="EA663" s="196"/>
      <c r="EB663" s="196"/>
      <c r="EC663" s="196"/>
      <c r="ED663" s="196"/>
      <c r="EE663" s="196"/>
    </row>
    <row r="664" spans="49:135" ht="13" x14ac:dyDescent="0.15">
      <c r="AW664" s="196"/>
      <c r="DU664" s="4"/>
      <c r="DZ664" s="196"/>
      <c r="EA664" s="196"/>
      <c r="EB664" s="196"/>
      <c r="EC664" s="196"/>
      <c r="ED664" s="196"/>
      <c r="EE664" s="196"/>
    </row>
    <row r="665" spans="49:135" ht="13" x14ac:dyDescent="0.15">
      <c r="AW665" s="196"/>
      <c r="DU665" s="4"/>
      <c r="DZ665" s="196"/>
      <c r="EA665" s="196"/>
      <c r="EB665" s="196"/>
      <c r="EC665" s="196"/>
      <c r="ED665" s="196"/>
      <c r="EE665" s="196"/>
    </row>
    <row r="666" spans="49:135" ht="13" x14ac:dyDescent="0.15">
      <c r="AW666" s="196"/>
      <c r="DU666" s="4"/>
      <c r="DZ666" s="196"/>
      <c r="EA666" s="196"/>
      <c r="EB666" s="196"/>
      <c r="EC666" s="196"/>
      <c r="ED666" s="196"/>
      <c r="EE666" s="196"/>
    </row>
    <row r="667" spans="49:135" ht="13" x14ac:dyDescent="0.15">
      <c r="AW667" s="196"/>
      <c r="DU667" s="4"/>
      <c r="DZ667" s="196"/>
      <c r="EA667" s="196"/>
      <c r="EB667" s="196"/>
      <c r="EC667" s="196"/>
      <c r="ED667" s="196"/>
      <c r="EE667" s="196"/>
    </row>
    <row r="668" spans="49:135" ht="13" x14ac:dyDescent="0.15">
      <c r="AW668" s="196"/>
      <c r="DU668" s="4"/>
      <c r="DZ668" s="196"/>
      <c r="EA668" s="196"/>
      <c r="EB668" s="196"/>
      <c r="EC668" s="196"/>
      <c r="ED668" s="196"/>
      <c r="EE668" s="196"/>
    </row>
    <row r="669" spans="49:135" ht="13" x14ac:dyDescent="0.15">
      <c r="AW669" s="196"/>
      <c r="DU669" s="4"/>
      <c r="DZ669" s="196"/>
      <c r="EA669" s="196"/>
      <c r="EB669" s="196"/>
      <c r="EC669" s="196"/>
      <c r="ED669" s="196"/>
      <c r="EE669" s="196"/>
    </row>
    <row r="670" spans="49:135" ht="13" x14ac:dyDescent="0.15">
      <c r="AW670" s="196"/>
      <c r="DU670" s="4"/>
      <c r="DZ670" s="196"/>
      <c r="EA670" s="196"/>
      <c r="EB670" s="196"/>
      <c r="EC670" s="196"/>
      <c r="ED670" s="196"/>
      <c r="EE670" s="196"/>
    </row>
    <row r="671" spans="49:135" ht="13" x14ac:dyDescent="0.15">
      <c r="AW671" s="196"/>
      <c r="DU671" s="4"/>
      <c r="DZ671" s="196"/>
      <c r="EA671" s="196"/>
      <c r="EB671" s="196"/>
      <c r="EC671" s="196"/>
      <c r="ED671" s="196"/>
      <c r="EE671" s="196"/>
    </row>
    <row r="672" spans="49:135" ht="13" x14ac:dyDescent="0.15">
      <c r="AW672" s="196"/>
      <c r="DU672" s="4"/>
      <c r="DZ672" s="196"/>
      <c r="EA672" s="196"/>
      <c r="EB672" s="196"/>
      <c r="EC672" s="196"/>
      <c r="ED672" s="196"/>
      <c r="EE672" s="196"/>
    </row>
    <row r="673" spans="49:135" ht="13" x14ac:dyDescent="0.15">
      <c r="AW673" s="196"/>
      <c r="DU673" s="4"/>
      <c r="DZ673" s="196"/>
      <c r="EA673" s="196"/>
      <c r="EB673" s="196"/>
      <c r="EC673" s="196"/>
      <c r="ED673" s="196"/>
      <c r="EE673" s="196"/>
    </row>
    <row r="674" spans="49:135" ht="13" x14ac:dyDescent="0.15">
      <c r="AW674" s="196"/>
      <c r="DU674" s="4"/>
      <c r="DZ674" s="196"/>
      <c r="EA674" s="196"/>
      <c r="EB674" s="196"/>
      <c r="EC674" s="196"/>
      <c r="ED674" s="196"/>
      <c r="EE674" s="196"/>
    </row>
    <row r="675" spans="49:135" ht="13" x14ac:dyDescent="0.15">
      <c r="AW675" s="196"/>
      <c r="DU675" s="4"/>
      <c r="DZ675" s="196"/>
      <c r="EA675" s="196"/>
      <c r="EB675" s="196"/>
      <c r="EC675" s="196"/>
      <c r="ED675" s="196"/>
      <c r="EE675" s="196"/>
    </row>
    <row r="676" spans="49:135" ht="13" x14ac:dyDescent="0.15">
      <c r="AW676" s="196"/>
      <c r="DU676" s="4"/>
      <c r="DZ676" s="196"/>
      <c r="EA676" s="196"/>
      <c r="EB676" s="196"/>
      <c r="EC676" s="196"/>
      <c r="ED676" s="196"/>
      <c r="EE676" s="196"/>
    </row>
    <row r="677" spans="49:135" ht="13" x14ac:dyDescent="0.15">
      <c r="AW677" s="196"/>
      <c r="DU677" s="4"/>
      <c r="DZ677" s="196"/>
      <c r="EA677" s="196"/>
      <c r="EB677" s="196"/>
      <c r="EC677" s="196"/>
      <c r="ED677" s="196"/>
      <c r="EE677" s="196"/>
    </row>
    <row r="678" spans="49:135" ht="13" x14ac:dyDescent="0.15">
      <c r="AW678" s="196"/>
      <c r="DU678" s="4"/>
      <c r="DZ678" s="196"/>
      <c r="EA678" s="196"/>
      <c r="EB678" s="196"/>
      <c r="EC678" s="196"/>
      <c r="ED678" s="196"/>
      <c r="EE678" s="196"/>
    </row>
    <row r="679" spans="49:135" ht="13" x14ac:dyDescent="0.15">
      <c r="AW679" s="196"/>
      <c r="DU679" s="4"/>
      <c r="DZ679" s="196"/>
      <c r="EA679" s="196"/>
      <c r="EB679" s="196"/>
      <c r="EC679" s="196"/>
      <c r="ED679" s="196"/>
      <c r="EE679" s="196"/>
    </row>
    <row r="680" spans="49:135" ht="13" x14ac:dyDescent="0.15">
      <c r="AW680" s="196"/>
      <c r="DU680" s="4"/>
      <c r="DZ680" s="196"/>
      <c r="EA680" s="196"/>
      <c r="EB680" s="196"/>
      <c r="EC680" s="196"/>
      <c r="ED680" s="196"/>
      <c r="EE680" s="196"/>
    </row>
    <row r="681" spans="49:135" ht="13" x14ac:dyDescent="0.15">
      <c r="AW681" s="196"/>
      <c r="DU681" s="4"/>
      <c r="DZ681" s="196"/>
      <c r="EA681" s="196"/>
      <c r="EB681" s="196"/>
      <c r="EC681" s="196"/>
      <c r="ED681" s="196"/>
      <c r="EE681" s="196"/>
    </row>
    <row r="682" spans="49:135" ht="13" x14ac:dyDescent="0.15">
      <c r="AW682" s="196"/>
      <c r="DU682" s="4"/>
      <c r="DZ682" s="196"/>
      <c r="EA682" s="196"/>
      <c r="EB682" s="196"/>
      <c r="EC682" s="196"/>
      <c r="ED682" s="196"/>
      <c r="EE682" s="196"/>
    </row>
    <row r="683" spans="49:135" ht="13" x14ac:dyDescent="0.15">
      <c r="AW683" s="196"/>
      <c r="DU683" s="4"/>
      <c r="DZ683" s="196"/>
      <c r="EA683" s="196"/>
      <c r="EB683" s="196"/>
      <c r="EC683" s="196"/>
      <c r="ED683" s="196"/>
      <c r="EE683" s="196"/>
    </row>
    <row r="684" spans="49:135" ht="13" x14ac:dyDescent="0.15">
      <c r="AW684" s="196"/>
      <c r="DU684" s="4"/>
      <c r="DZ684" s="196"/>
      <c r="EA684" s="196"/>
      <c r="EB684" s="196"/>
      <c r="EC684" s="196"/>
      <c r="ED684" s="196"/>
      <c r="EE684" s="196"/>
    </row>
    <row r="685" spans="49:135" ht="13" x14ac:dyDescent="0.15">
      <c r="AW685" s="196"/>
      <c r="DU685" s="4"/>
      <c r="DZ685" s="196"/>
      <c r="EA685" s="196"/>
      <c r="EB685" s="196"/>
      <c r="EC685" s="196"/>
      <c r="ED685" s="196"/>
      <c r="EE685" s="196"/>
    </row>
    <row r="686" spans="49:135" ht="13" x14ac:dyDescent="0.15">
      <c r="AW686" s="196"/>
      <c r="DU686" s="4"/>
      <c r="DZ686" s="196"/>
      <c r="EA686" s="196"/>
      <c r="EB686" s="196"/>
      <c r="EC686" s="196"/>
      <c r="ED686" s="196"/>
      <c r="EE686" s="196"/>
    </row>
    <row r="687" spans="49:135" ht="13" x14ac:dyDescent="0.15">
      <c r="AW687" s="196"/>
      <c r="DU687" s="4"/>
      <c r="DZ687" s="196"/>
      <c r="EA687" s="196"/>
      <c r="EB687" s="196"/>
      <c r="EC687" s="196"/>
      <c r="ED687" s="196"/>
      <c r="EE687" s="196"/>
    </row>
    <row r="688" spans="49:135" ht="13" x14ac:dyDescent="0.15">
      <c r="AW688" s="196"/>
      <c r="DU688" s="4"/>
      <c r="DZ688" s="196"/>
      <c r="EA688" s="196"/>
      <c r="EB688" s="196"/>
      <c r="EC688" s="196"/>
      <c r="ED688" s="196"/>
      <c r="EE688" s="196"/>
    </row>
    <row r="689" spans="49:135" ht="13" x14ac:dyDescent="0.15">
      <c r="AW689" s="196"/>
      <c r="DU689" s="4"/>
      <c r="DZ689" s="196"/>
      <c r="EA689" s="196"/>
      <c r="EB689" s="196"/>
      <c r="EC689" s="196"/>
      <c r="ED689" s="196"/>
      <c r="EE689" s="196"/>
    </row>
    <row r="690" spans="49:135" ht="13" x14ac:dyDescent="0.15">
      <c r="AW690" s="196"/>
      <c r="DU690" s="4"/>
      <c r="DZ690" s="196"/>
      <c r="EA690" s="196"/>
      <c r="EB690" s="196"/>
      <c r="EC690" s="196"/>
      <c r="ED690" s="196"/>
      <c r="EE690" s="196"/>
    </row>
    <row r="691" spans="49:135" ht="13" x14ac:dyDescent="0.15">
      <c r="AW691" s="196"/>
      <c r="DU691" s="4"/>
      <c r="DZ691" s="196"/>
      <c r="EA691" s="196"/>
      <c r="EB691" s="196"/>
      <c r="EC691" s="196"/>
      <c r="ED691" s="196"/>
      <c r="EE691" s="196"/>
    </row>
    <row r="692" spans="49:135" ht="13" x14ac:dyDescent="0.15">
      <c r="AW692" s="196"/>
      <c r="DU692" s="4"/>
      <c r="DZ692" s="196"/>
      <c r="EA692" s="196"/>
      <c r="EB692" s="196"/>
      <c r="EC692" s="196"/>
      <c r="ED692" s="196"/>
      <c r="EE692" s="196"/>
    </row>
    <row r="693" spans="49:135" ht="13" x14ac:dyDescent="0.15">
      <c r="AW693" s="196"/>
      <c r="DU693" s="4"/>
      <c r="DZ693" s="196"/>
      <c r="EA693" s="196"/>
      <c r="EB693" s="196"/>
      <c r="EC693" s="196"/>
      <c r="ED693" s="196"/>
      <c r="EE693" s="196"/>
    </row>
    <row r="694" spans="49:135" ht="13" x14ac:dyDescent="0.15">
      <c r="AW694" s="196"/>
      <c r="DU694" s="4"/>
      <c r="DZ694" s="196"/>
      <c r="EA694" s="196"/>
      <c r="EB694" s="196"/>
      <c r="EC694" s="196"/>
      <c r="ED694" s="196"/>
      <c r="EE694" s="196"/>
    </row>
    <row r="695" spans="49:135" ht="13" x14ac:dyDescent="0.15">
      <c r="AW695" s="196"/>
      <c r="DU695" s="4"/>
      <c r="DZ695" s="196"/>
      <c r="EA695" s="196"/>
      <c r="EB695" s="196"/>
      <c r="EC695" s="196"/>
      <c r="ED695" s="196"/>
      <c r="EE695" s="196"/>
    </row>
    <row r="696" spans="49:135" ht="13" x14ac:dyDescent="0.15">
      <c r="AW696" s="196"/>
      <c r="DU696" s="4"/>
      <c r="DZ696" s="196"/>
      <c r="EA696" s="196"/>
      <c r="EB696" s="196"/>
      <c r="EC696" s="196"/>
      <c r="ED696" s="196"/>
      <c r="EE696" s="196"/>
    </row>
    <row r="697" spans="49:135" ht="13" x14ac:dyDescent="0.15">
      <c r="AW697" s="196"/>
      <c r="DU697" s="4"/>
      <c r="DZ697" s="196"/>
      <c r="EA697" s="196"/>
      <c r="EB697" s="196"/>
      <c r="EC697" s="196"/>
      <c r="ED697" s="196"/>
      <c r="EE697" s="196"/>
    </row>
    <row r="698" spans="49:135" ht="13" x14ac:dyDescent="0.15">
      <c r="AW698" s="196"/>
      <c r="DU698" s="4"/>
      <c r="DZ698" s="196"/>
      <c r="EA698" s="196"/>
      <c r="EB698" s="196"/>
      <c r="EC698" s="196"/>
      <c r="ED698" s="196"/>
      <c r="EE698" s="196"/>
    </row>
    <row r="699" spans="49:135" ht="13" x14ac:dyDescent="0.15">
      <c r="AW699" s="196"/>
      <c r="DU699" s="4"/>
      <c r="DZ699" s="196"/>
      <c r="EA699" s="196"/>
      <c r="EB699" s="196"/>
      <c r="EC699" s="196"/>
      <c r="ED699" s="196"/>
      <c r="EE699" s="196"/>
    </row>
    <row r="700" spans="49:135" ht="13" x14ac:dyDescent="0.15">
      <c r="AW700" s="196"/>
      <c r="DU700" s="4"/>
      <c r="DZ700" s="196"/>
      <c r="EA700" s="196"/>
      <c r="EB700" s="196"/>
      <c r="EC700" s="196"/>
      <c r="ED700" s="196"/>
      <c r="EE700" s="196"/>
    </row>
    <row r="701" spans="49:135" ht="13" x14ac:dyDescent="0.15">
      <c r="AW701" s="196"/>
      <c r="DU701" s="4"/>
      <c r="DZ701" s="196"/>
      <c r="EA701" s="196"/>
      <c r="EB701" s="196"/>
      <c r="EC701" s="196"/>
      <c r="ED701" s="196"/>
      <c r="EE701" s="196"/>
    </row>
    <row r="702" spans="49:135" ht="13" x14ac:dyDescent="0.15">
      <c r="AW702" s="196"/>
      <c r="DU702" s="4"/>
      <c r="DZ702" s="196"/>
      <c r="EA702" s="196"/>
      <c r="EB702" s="196"/>
      <c r="EC702" s="196"/>
      <c r="ED702" s="196"/>
      <c r="EE702" s="196"/>
    </row>
    <row r="703" spans="49:135" ht="13" x14ac:dyDescent="0.15">
      <c r="AW703" s="196"/>
      <c r="DU703" s="4"/>
      <c r="DZ703" s="196"/>
      <c r="EA703" s="196"/>
      <c r="EB703" s="196"/>
      <c r="EC703" s="196"/>
      <c r="ED703" s="196"/>
      <c r="EE703" s="196"/>
    </row>
    <row r="704" spans="49:135" ht="13" x14ac:dyDescent="0.15">
      <c r="AW704" s="196"/>
      <c r="DU704" s="4"/>
      <c r="DZ704" s="196"/>
      <c r="EA704" s="196"/>
      <c r="EB704" s="196"/>
      <c r="EC704" s="196"/>
      <c r="ED704" s="196"/>
      <c r="EE704" s="196"/>
    </row>
    <row r="705" spans="49:135" ht="13" x14ac:dyDescent="0.15">
      <c r="AW705" s="196"/>
      <c r="DU705" s="4"/>
      <c r="DZ705" s="196"/>
      <c r="EA705" s="196"/>
      <c r="EB705" s="196"/>
      <c r="EC705" s="196"/>
      <c r="ED705" s="196"/>
      <c r="EE705" s="196"/>
    </row>
    <row r="706" spans="49:135" ht="13" x14ac:dyDescent="0.15">
      <c r="AW706" s="196"/>
      <c r="DU706" s="4"/>
      <c r="DZ706" s="196"/>
      <c r="EA706" s="196"/>
      <c r="EB706" s="196"/>
      <c r="EC706" s="196"/>
      <c r="ED706" s="196"/>
      <c r="EE706" s="196"/>
    </row>
    <row r="707" spans="49:135" ht="13" x14ac:dyDescent="0.15">
      <c r="AW707" s="196"/>
      <c r="DU707" s="4"/>
      <c r="DZ707" s="196"/>
      <c r="EA707" s="196"/>
      <c r="EB707" s="196"/>
      <c r="EC707" s="196"/>
      <c r="ED707" s="196"/>
      <c r="EE707" s="196"/>
    </row>
    <row r="708" spans="49:135" ht="13" x14ac:dyDescent="0.15">
      <c r="AW708" s="196"/>
      <c r="DU708" s="4"/>
      <c r="DZ708" s="196"/>
      <c r="EA708" s="196"/>
      <c r="EB708" s="196"/>
      <c r="EC708" s="196"/>
      <c r="ED708" s="196"/>
      <c r="EE708" s="196"/>
    </row>
    <row r="709" spans="49:135" ht="13" x14ac:dyDescent="0.15">
      <c r="AW709" s="196"/>
      <c r="DU709" s="4"/>
      <c r="DZ709" s="196"/>
      <c r="EA709" s="196"/>
      <c r="EB709" s="196"/>
      <c r="EC709" s="196"/>
      <c r="ED709" s="196"/>
      <c r="EE709" s="196"/>
    </row>
    <row r="710" spans="49:135" ht="13" x14ac:dyDescent="0.15">
      <c r="AW710" s="196"/>
      <c r="DU710" s="4"/>
      <c r="DZ710" s="196"/>
      <c r="EA710" s="196"/>
      <c r="EB710" s="196"/>
      <c r="EC710" s="196"/>
      <c r="ED710" s="196"/>
      <c r="EE710" s="196"/>
    </row>
    <row r="711" spans="49:135" ht="13" x14ac:dyDescent="0.15">
      <c r="AW711" s="196"/>
      <c r="DU711" s="4"/>
      <c r="DZ711" s="196"/>
      <c r="EA711" s="196"/>
      <c r="EB711" s="196"/>
      <c r="EC711" s="196"/>
      <c r="ED711" s="196"/>
      <c r="EE711" s="196"/>
    </row>
    <row r="712" spans="49:135" ht="13" x14ac:dyDescent="0.15">
      <c r="AW712" s="196"/>
      <c r="DU712" s="4"/>
      <c r="DZ712" s="196"/>
      <c r="EA712" s="196"/>
      <c r="EB712" s="196"/>
      <c r="EC712" s="196"/>
      <c r="ED712" s="196"/>
      <c r="EE712" s="196"/>
    </row>
    <row r="713" spans="49:135" ht="13" x14ac:dyDescent="0.15">
      <c r="AW713" s="196"/>
      <c r="DU713" s="4"/>
      <c r="DZ713" s="196"/>
      <c r="EA713" s="196"/>
      <c r="EB713" s="196"/>
      <c r="EC713" s="196"/>
      <c r="ED713" s="196"/>
      <c r="EE713" s="196"/>
    </row>
    <row r="714" spans="49:135" ht="13" x14ac:dyDescent="0.15">
      <c r="AW714" s="196"/>
      <c r="DU714" s="4"/>
      <c r="DZ714" s="196"/>
      <c r="EA714" s="196"/>
      <c r="EB714" s="196"/>
      <c r="EC714" s="196"/>
      <c r="ED714" s="196"/>
      <c r="EE714" s="196"/>
    </row>
    <row r="715" spans="49:135" ht="13" x14ac:dyDescent="0.15">
      <c r="AW715" s="196"/>
      <c r="DU715" s="4"/>
      <c r="DZ715" s="196"/>
      <c r="EA715" s="196"/>
      <c r="EB715" s="196"/>
      <c r="EC715" s="196"/>
      <c r="ED715" s="196"/>
      <c r="EE715" s="196"/>
    </row>
    <row r="716" spans="49:135" ht="13" x14ac:dyDescent="0.15">
      <c r="AW716" s="196"/>
      <c r="DU716" s="4"/>
      <c r="DZ716" s="196"/>
      <c r="EA716" s="196"/>
      <c r="EB716" s="196"/>
      <c r="EC716" s="196"/>
      <c r="ED716" s="196"/>
      <c r="EE716" s="196"/>
    </row>
    <row r="717" spans="49:135" ht="13" x14ac:dyDescent="0.15">
      <c r="AW717" s="196"/>
      <c r="DU717" s="4"/>
      <c r="DZ717" s="196"/>
      <c r="EA717" s="196"/>
      <c r="EB717" s="196"/>
      <c r="EC717" s="196"/>
      <c r="ED717" s="196"/>
      <c r="EE717" s="196"/>
    </row>
    <row r="718" spans="49:135" ht="13" x14ac:dyDescent="0.15">
      <c r="AW718" s="196"/>
      <c r="DU718" s="4"/>
      <c r="DZ718" s="196"/>
      <c r="EA718" s="196"/>
      <c r="EB718" s="196"/>
      <c r="EC718" s="196"/>
      <c r="ED718" s="196"/>
      <c r="EE718" s="196"/>
    </row>
    <row r="719" spans="49:135" ht="13" x14ac:dyDescent="0.15">
      <c r="AW719" s="196"/>
      <c r="DU719" s="4"/>
      <c r="DZ719" s="196"/>
      <c r="EA719" s="196"/>
      <c r="EB719" s="196"/>
      <c r="EC719" s="196"/>
      <c r="ED719" s="196"/>
      <c r="EE719" s="196"/>
    </row>
    <row r="720" spans="49:135" ht="13" x14ac:dyDescent="0.15">
      <c r="AW720" s="196"/>
      <c r="DU720" s="4"/>
      <c r="DZ720" s="196"/>
      <c r="EA720" s="196"/>
      <c r="EB720" s="196"/>
      <c r="EC720" s="196"/>
      <c r="ED720" s="196"/>
      <c r="EE720" s="196"/>
    </row>
    <row r="721" spans="49:135" ht="13" x14ac:dyDescent="0.15">
      <c r="AW721" s="196"/>
      <c r="DU721" s="4"/>
      <c r="DZ721" s="196"/>
      <c r="EA721" s="196"/>
      <c r="EB721" s="196"/>
      <c r="EC721" s="196"/>
      <c r="ED721" s="196"/>
      <c r="EE721" s="196"/>
    </row>
    <row r="722" spans="49:135" ht="13" x14ac:dyDescent="0.15">
      <c r="AW722" s="196"/>
      <c r="DU722" s="4"/>
      <c r="DZ722" s="196"/>
      <c r="EA722" s="196"/>
      <c r="EB722" s="196"/>
      <c r="EC722" s="196"/>
      <c r="ED722" s="196"/>
      <c r="EE722" s="196"/>
    </row>
    <row r="723" spans="49:135" ht="13" x14ac:dyDescent="0.15">
      <c r="AW723" s="196"/>
      <c r="DU723" s="4"/>
      <c r="DZ723" s="196"/>
      <c r="EA723" s="196"/>
      <c r="EB723" s="196"/>
      <c r="EC723" s="196"/>
      <c r="ED723" s="196"/>
      <c r="EE723" s="196"/>
    </row>
    <row r="724" spans="49:135" ht="13" x14ac:dyDescent="0.15">
      <c r="AW724" s="196"/>
      <c r="DU724" s="4"/>
      <c r="DZ724" s="196"/>
      <c r="EA724" s="196"/>
      <c r="EB724" s="196"/>
      <c r="EC724" s="196"/>
      <c r="ED724" s="196"/>
      <c r="EE724" s="196"/>
    </row>
    <row r="725" spans="49:135" ht="13" x14ac:dyDescent="0.15">
      <c r="AW725" s="196"/>
      <c r="DU725" s="4"/>
      <c r="DZ725" s="196"/>
      <c r="EA725" s="196"/>
      <c r="EB725" s="196"/>
      <c r="EC725" s="196"/>
      <c r="ED725" s="196"/>
      <c r="EE725" s="196"/>
    </row>
    <row r="726" spans="49:135" ht="13" x14ac:dyDescent="0.15">
      <c r="AW726" s="196"/>
      <c r="DU726" s="4"/>
      <c r="DZ726" s="196"/>
      <c r="EA726" s="196"/>
      <c r="EB726" s="196"/>
      <c r="EC726" s="196"/>
      <c r="ED726" s="196"/>
      <c r="EE726" s="196"/>
    </row>
    <row r="727" spans="49:135" ht="13" x14ac:dyDescent="0.15">
      <c r="AW727" s="196"/>
      <c r="DU727" s="4"/>
      <c r="DZ727" s="196"/>
      <c r="EA727" s="196"/>
      <c r="EB727" s="196"/>
      <c r="EC727" s="196"/>
      <c r="ED727" s="196"/>
      <c r="EE727" s="196"/>
    </row>
    <row r="728" spans="49:135" ht="13" x14ac:dyDescent="0.15">
      <c r="AW728" s="196"/>
      <c r="DU728" s="4"/>
      <c r="DZ728" s="196"/>
      <c r="EA728" s="196"/>
      <c r="EB728" s="196"/>
      <c r="EC728" s="196"/>
      <c r="ED728" s="196"/>
      <c r="EE728" s="196"/>
    </row>
    <row r="729" spans="49:135" ht="13" x14ac:dyDescent="0.15">
      <c r="AW729" s="196"/>
      <c r="DU729" s="4"/>
      <c r="DZ729" s="196"/>
      <c r="EA729" s="196"/>
      <c r="EB729" s="196"/>
      <c r="EC729" s="196"/>
      <c r="ED729" s="196"/>
      <c r="EE729" s="196"/>
    </row>
    <row r="730" spans="49:135" ht="13" x14ac:dyDescent="0.15">
      <c r="AW730" s="196"/>
      <c r="DU730" s="4"/>
      <c r="DZ730" s="196"/>
      <c r="EA730" s="196"/>
      <c r="EB730" s="196"/>
      <c r="EC730" s="196"/>
      <c r="ED730" s="196"/>
      <c r="EE730" s="196"/>
    </row>
    <row r="731" spans="49:135" ht="13" x14ac:dyDescent="0.15">
      <c r="AW731" s="196"/>
      <c r="DU731" s="4"/>
      <c r="DZ731" s="196"/>
      <c r="EA731" s="196"/>
      <c r="EB731" s="196"/>
      <c r="EC731" s="196"/>
      <c r="ED731" s="196"/>
      <c r="EE731" s="196"/>
    </row>
    <row r="732" spans="49:135" ht="13" x14ac:dyDescent="0.15">
      <c r="AW732" s="196"/>
      <c r="DU732" s="4"/>
      <c r="DZ732" s="196"/>
      <c r="EA732" s="196"/>
      <c r="EB732" s="196"/>
      <c r="EC732" s="196"/>
      <c r="ED732" s="196"/>
      <c r="EE732" s="196"/>
    </row>
    <row r="733" spans="49:135" ht="13" x14ac:dyDescent="0.15">
      <c r="AW733" s="196"/>
      <c r="DU733" s="4"/>
      <c r="DZ733" s="196"/>
      <c r="EA733" s="196"/>
      <c r="EB733" s="196"/>
      <c r="EC733" s="196"/>
      <c r="ED733" s="196"/>
      <c r="EE733" s="196"/>
    </row>
    <row r="734" spans="49:135" ht="13" x14ac:dyDescent="0.15">
      <c r="AW734" s="196"/>
      <c r="DU734" s="4"/>
      <c r="DZ734" s="196"/>
      <c r="EA734" s="196"/>
      <c r="EB734" s="196"/>
      <c r="EC734" s="196"/>
      <c r="ED734" s="196"/>
      <c r="EE734" s="196"/>
    </row>
    <row r="735" spans="49:135" ht="13" x14ac:dyDescent="0.15">
      <c r="AW735" s="196"/>
      <c r="DU735" s="4"/>
      <c r="DZ735" s="196"/>
      <c r="EA735" s="196"/>
      <c r="EB735" s="196"/>
      <c r="EC735" s="196"/>
      <c r="ED735" s="196"/>
      <c r="EE735" s="196"/>
    </row>
    <row r="736" spans="49:135" ht="13" x14ac:dyDescent="0.15">
      <c r="AW736" s="196"/>
      <c r="DU736" s="4"/>
      <c r="DZ736" s="196"/>
      <c r="EA736" s="196"/>
      <c r="EB736" s="196"/>
      <c r="EC736" s="196"/>
      <c r="ED736" s="196"/>
      <c r="EE736" s="196"/>
    </row>
    <row r="737" spans="49:135" ht="13" x14ac:dyDescent="0.15">
      <c r="AW737" s="196"/>
      <c r="DU737" s="4"/>
      <c r="DZ737" s="196"/>
      <c r="EA737" s="196"/>
      <c r="EB737" s="196"/>
      <c r="EC737" s="196"/>
      <c r="ED737" s="196"/>
      <c r="EE737" s="196"/>
    </row>
    <row r="738" spans="49:135" ht="13" x14ac:dyDescent="0.15">
      <c r="AW738" s="196"/>
      <c r="DU738" s="4"/>
      <c r="DZ738" s="196"/>
      <c r="EA738" s="196"/>
      <c r="EB738" s="196"/>
      <c r="EC738" s="196"/>
      <c r="ED738" s="196"/>
      <c r="EE738" s="196"/>
    </row>
    <row r="739" spans="49:135" ht="13" x14ac:dyDescent="0.15">
      <c r="AW739" s="196"/>
      <c r="DU739" s="4"/>
      <c r="DZ739" s="196"/>
      <c r="EA739" s="196"/>
      <c r="EB739" s="196"/>
      <c r="EC739" s="196"/>
      <c r="ED739" s="196"/>
      <c r="EE739" s="196"/>
    </row>
    <row r="740" spans="49:135" ht="13" x14ac:dyDescent="0.15">
      <c r="AW740" s="196"/>
      <c r="DU740" s="4"/>
      <c r="DZ740" s="196"/>
      <c r="EA740" s="196"/>
      <c r="EB740" s="196"/>
      <c r="EC740" s="196"/>
      <c r="ED740" s="196"/>
      <c r="EE740" s="196"/>
    </row>
    <row r="741" spans="49:135" ht="13" x14ac:dyDescent="0.15">
      <c r="AW741" s="196"/>
      <c r="DU741" s="4"/>
      <c r="DZ741" s="196"/>
      <c r="EA741" s="196"/>
      <c r="EB741" s="196"/>
      <c r="EC741" s="196"/>
      <c r="ED741" s="196"/>
      <c r="EE741" s="196"/>
    </row>
    <row r="742" spans="49:135" ht="13" x14ac:dyDescent="0.15">
      <c r="AW742" s="196"/>
      <c r="DU742" s="4"/>
      <c r="DZ742" s="196"/>
      <c r="EA742" s="196"/>
      <c r="EB742" s="196"/>
      <c r="EC742" s="196"/>
      <c r="ED742" s="196"/>
      <c r="EE742" s="196"/>
    </row>
    <row r="743" spans="49:135" ht="13" x14ac:dyDescent="0.15">
      <c r="AW743" s="196"/>
      <c r="DU743" s="4"/>
      <c r="DZ743" s="196"/>
      <c r="EA743" s="196"/>
      <c r="EB743" s="196"/>
      <c r="EC743" s="196"/>
      <c r="ED743" s="196"/>
      <c r="EE743" s="196"/>
    </row>
    <row r="744" spans="49:135" ht="13" x14ac:dyDescent="0.15">
      <c r="AW744" s="196"/>
      <c r="DU744" s="4"/>
      <c r="DZ744" s="196"/>
      <c r="EA744" s="196"/>
      <c r="EB744" s="196"/>
      <c r="EC744" s="196"/>
      <c r="ED744" s="196"/>
      <c r="EE744" s="196"/>
    </row>
    <row r="745" spans="49:135" ht="13" x14ac:dyDescent="0.15">
      <c r="AW745" s="196"/>
      <c r="DU745" s="4"/>
      <c r="DZ745" s="196"/>
      <c r="EA745" s="196"/>
      <c r="EB745" s="196"/>
      <c r="EC745" s="196"/>
      <c r="ED745" s="196"/>
      <c r="EE745" s="196"/>
    </row>
    <row r="746" spans="49:135" ht="13" x14ac:dyDescent="0.15">
      <c r="AW746" s="196"/>
      <c r="DU746" s="4"/>
      <c r="DZ746" s="196"/>
      <c r="EA746" s="196"/>
      <c r="EB746" s="196"/>
      <c r="EC746" s="196"/>
      <c r="ED746" s="196"/>
      <c r="EE746" s="196"/>
    </row>
    <row r="747" spans="49:135" ht="13" x14ac:dyDescent="0.15">
      <c r="AW747" s="196"/>
      <c r="DU747" s="4"/>
      <c r="DZ747" s="196"/>
      <c r="EA747" s="196"/>
      <c r="EB747" s="196"/>
      <c r="EC747" s="196"/>
      <c r="ED747" s="196"/>
      <c r="EE747" s="196"/>
    </row>
    <row r="748" spans="49:135" ht="13" x14ac:dyDescent="0.15">
      <c r="AW748" s="196"/>
      <c r="DU748" s="4"/>
      <c r="DZ748" s="196"/>
      <c r="EA748" s="196"/>
      <c r="EB748" s="196"/>
      <c r="EC748" s="196"/>
      <c r="ED748" s="196"/>
      <c r="EE748" s="196"/>
    </row>
    <row r="749" spans="49:135" ht="13" x14ac:dyDescent="0.15">
      <c r="AW749" s="196"/>
      <c r="DU749" s="4"/>
      <c r="DZ749" s="196"/>
      <c r="EA749" s="196"/>
      <c r="EB749" s="196"/>
      <c r="EC749" s="196"/>
      <c r="ED749" s="196"/>
      <c r="EE749" s="196"/>
    </row>
    <row r="750" spans="49:135" ht="13" x14ac:dyDescent="0.15">
      <c r="AW750" s="196"/>
      <c r="DU750" s="4"/>
      <c r="DZ750" s="196"/>
      <c r="EA750" s="196"/>
      <c r="EB750" s="196"/>
      <c r="EC750" s="196"/>
      <c r="ED750" s="196"/>
      <c r="EE750" s="196"/>
    </row>
    <row r="751" spans="49:135" ht="13" x14ac:dyDescent="0.15">
      <c r="AW751" s="196"/>
      <c r="DU751" s="4"/>
      <c r="DZ751" s="196"/>
      <c r="EA751" s="196"/>
      <c r="EB751" s="196"/>
      <c r="EC751" s="196"/>
      <c r="ED751" s="196"/>
      <c r="EE751" s="196"/>
    </row>
    <row r="752" spans="49:135" ht="13" x14ac:dyDescent="0.15">
      <c r="AW752" s="196"/>
      <c r="DU752" s="4"/>
      <c r="DZ752" s="196"/>
      <c r="EA752" s="196"/>
      <c r="EB752" s="196"/>
      <c r="EC752" s="196"/>
      <c r="ED752" s="196"/>
      <c r="EE752" s="196"/>
    </row>
    <row r="753" spans="49:135" ht="13" x14ac:dyDescent="0.15">
      <c r="AW753" s="196"/>
      <c r="DU753" s="4"/>
      <c r="DZ753" s="196"/>
      <c r="EA753" s="196"/>
      <c r="EB753" s="196"/>
      <c r="EC753" s="196"/>
      <c r="ED753" s="196"/>
      <c r="EE753" s="196"/>
    </row>
    <row r="754" spans="49:135" ht="13" x14ac:dyDescent="0.15">
      <c r="AW754" s="196"/>
      <c r="DU754" s="4"/>
      <c r="DZ754" s="196"/>
      <c r="EA754" s="196"/>
      <c r="EB754" s="196"/>
      <c r="EC754" s="196"/>
      <c r="ED754" s="196"/>
      <c r="EE754" s="196"/>
    </row>
    <row r="755" spans="49:135" ht="13" x14ac:dyDescent="0.15">
      <c r="AW755" s="196"/>
      <c r="DU755" s="4"/>
      <c r="DZ755" s="196"/>
      <c r="EA755" s="196"/>
      <c r="EB755" s="196"/>
      <c r="EC755" s="196"/>
      <c r="ED755" s="196"/>
      <c r="EE755" s="196"/>
    </row>
    <row r="756" spans="49:135" ht="13" x14ac:dyDescent="0.15">
      <c r="AW756" s="196"/>
      <c r="DU756" s="4"/>
      <c r="DZ756" s="196"/>
      <c r="EA756" s="196"/>
      <c r="EB756" s="196"/>
      <c r="EC756" s="196"/>
      <c r="ED756" s="196"/>
      <c r="EE756" s="196"/>
    </row>
    <row r="757" spans="49:135" ht="13" x14ac:dyDescent="0.15">
      <c r="AW757" s="196"/>
      <c r="DU757" s="4"/>
      <c r="DZ757" s="196"/>
      <c r="EA757" s="196"/>
      <c r="EB757" s="196"/>
      <c r="EC757" s="196"/>
      <c r="ED757" s="196"/>
      <c r="EE757" s="196"/>
    </row>
    <row r="758" spans="49:135" ht="13" x14ac:dyDescent="0.15">
      <c r="AW758" s="196"/>
      <c r="DU758" s="4"/>
      <c r="DZ758" s="196"/>
      <c r="EA758" s="196"/>
      <c r="EB758" s="196"/>
      <c r="EC758" s="196"/>
      <c r="ED758" s="196"/>
      <c r="EE758" s="196"/>
    </row>
    <row r="759" spans="49:135" ht="13" x14ac:dyDescent="0.15">
      <c r="AW759" s="196"/>
      <c r="DU759" s="4"/>
      <c r="DZ759" s="196"/>
      <c r="EA759" s="196"/>
      <c r="EB759" s="196"/>
      <c r="EC759" s="196"/>
      <c r="ED759" s="196"/>
      <c r="EE759" s="196"/>
    </row>
    <row r="760" spans="49:135" ht="13" x14ac:dyDescent="0.15">
      <c r="AW760" s="196"/>
      <c r="DU760" s="4"/>
      <c r="DZ760" s="196"/>
      <c r="EA760" s="196"/>
      <c r="EB760" s="196"/>
      <c r="EC760" s="196"/>
      <c r="ED760" s="196"/>
      <c r="EE760" s="196"/>
    </row>
    <row r="761" spans="49:135" ht="13" x14ac:dyDescent="0.15">
      <c r="AW761" s="196"/>
      <c r="DU761" s="4"/>
      <c r="DZ761" s="196"/>
      <c r="EA761" s="196"/>
      <c r="EB761" s="196"/>
      <c r="EC761" s="196"/>
      <c r="ED761" s="196"/>
      <c r="EE761" s="196"/>
    </row>
    <row r="762" spans="49:135" ht="13" x14ac:dyDescent="0.15">
      <c r="AW762" s="196"/>
      <c r="DU762" s="4"/>
      <c r="DZ762" s="196"/>
      <c r="EA762" s="196"/>
      <c r="EB762" s="196"/>
      <c r="EC762" s="196"/>
      <c r="ED762" s="196"/>
      <c r="EE762" s="196"/>
    </row>
    <row r="763" spans="49:135" ht="13" x14ac:dyDescent="0.15">
      <c r="AW763" s="196"/>
      <c r="DU763" s="4"/>
      <c r="DZ763" s="196"/>
      <c r="EA763" s="196"/>
      <c r="EB763" s="196"/>
      <c r="EC763" s="196"/>
      <c r="ED763" s="196"/>
      <c r="EE763" s="196"/>
    </row>
    <row r="764" spans="49:135" ht="13" x14ac:dyDescent="0.15">
      <c r="AW764" s="196"/>
      <c r="DU764" s="4"/>
      <c r="DZ764" s="196"/>
      <c r="EA764" s="196"/>
      <c r="EB764" s="196"/>
      <c r="EC764" s="196"/>
      <c r="ED764" s="196"/>
      <c r="EE764" s="196"/>
    </row>
    <row r="765" spans="49:135" ht="13" x14ac:dyDescent="0.15">
      <c r="AW765" s="196"/>
      <c r="DU765" s="4"/>
      <c r="DZ765" s="196"/>
      <c r="EA765" s="196"/>
      <c r="EB765" s="196"/>
      <c r="EC765" s="196"/>
      <c r="ED765" s="196"/>
      <c r="EE765" s="196"/>
    </row>
    <row r="766" spans="49:135" ht="13" x14ac:dyDescent="0.15">
      <c r="AW766" s="196"/>
      <c r="DU766" s="4"/>
      <c r="DZ766" s="196"/>
      <c r="EA766" s="196"/>
      <c r="EB766" s="196"/>
      <c r="EC766" s="196"/>
      <c r="ED766" s="196"/>
      <c r="EE766" s="196"/>
    </row>
    <row r="767" spans="49:135" ht="13" x14ac:dyDescent="0.15">
      <c r="AW767" s="196"/>
      <c r="DU767" s="4"/>
      <c r="DZ767" s="196"/>
      <c r="EA767" s="196"/>
      <c r="EB767" s="196"/>
      <c r="EC767" s="196"/>
      <c r="ED767" s="196"/>
      <c r="EE767" s="196"/>
    </row>
    <row r="768" spans="49:135" ht="13" x14ac:dyDescent="0.15">
      <c r="AW768" s="196"/>
      <c r="DU768" s="4"/>
      <c r="DZ768" s="196"/>
      <c r="EA768" s="196"/>
      <c r="EB768" s="196"/>
      <c r="EC768" s="196"/>
      <c r="ED768" s="196"/>
      <c r="EE768" s="196"/>
    </row>
    <row r="769" spans="49:135" ht="13" x14ac:dyDescent="0.15">
      <c r="AW769" s="196"/>
      <c r="DU769" s="4"/>
      <c r="DZ769" s="196"/>
      <c r="EA769" s="196"/>
      <c r="EB769" s="196"/>
      <c r="EC769" s="196"/>
      <c r="ED769" s="196"/>
      <c r="EE769" s="196"/>
    </row>
    <row r="770" spans="49:135" ht="13" x14ac:dyDescent="0.15">
      <c r="AW770" s="196"/>
      <c r="DU770" s="4"/>
      <c r="DZ770" s="196"/>
      <c r="EA770" s="196"/>
      <c r="EB770" s="196"/>
      <c r="EC770" s="196"/>
      <c r="ED770" s="196"/>
      <c r="EE770" s="196"/>
    </row>
    <row r="771" spans="49:135" ht="13" x14ac:dyDescent="0.15">
      <c r="AW771" s="196"/>
      <c r="DU771" s="4"/>
      <c r="DZ771" s="196"/>
      <c r="EA771" s="196"/>
      <c r="EB771" s="196"/>
      <c r="EC771" s="196"/>
      <c r="ED771" s="196"/>
      <c r="EE771" s="196"/>
    </row>
    <row r="772" spans="49:135" ht="13" x14ac:dyDescent="0.15">
      <c r="AW772" s="196"/>
      <c r="DU772" s="4"/>
      <c r="DZ772" s="196"/>
      <c r="EA772" s="196"/>
      <c r="EB772" s="196"/>
      <c r="EC772" s="196"/>
      <c r="ED772" s="196"/>
      <c r="EE772" s="196"/>
    </row>
    <row r="773" spans="49:135" ht="13" x14ac:dyDescent="0.15">
      <c r="AW773" s="196"/>
      <c r="DU773" s="4"/>
      <c r="DZ773" s="196"/>
      <c r="EA773" s="196"/>
      <c r="EB773" s="196"/>
      <c r="EC773" s="196"/>
      <c r="ED773" s="196"/>
      <c r="EE773" s="196"/>
    </row>
    <row r="774" spans="49:135" ht="13" x14ac:dyDescent="0.15">
      <c r="AW774" s="196"/>
      <c r="DU774" s="4"/>
      <c r="DZ774" s="196"/>
      <c r="EA774" s="196"/>
      <c r="EB774" s="196"/>
      <c r="EC774" s="196"/>
      <c r="ED774" s="196"/>
      <c r="EE774" s="196"/>
    </row>
    <row r="775" spans="49:135" ht="13" x14ac:dyDescent="0.15">
      <c r="AW775" s="196"/>
      <c r="DU775" s="4"/>
      <c r="DZ775" s="196"/>
      <c r="EA775" s="196"/>
      <c r="EB775" s="196"/>
      <c r="EC775" s="196"/>
      <c r="ED775" s="196"/>
      <c r="EE775" s="196"/>
    </row>
    <row r="776" spans="49:135" ht="13" x14ac:dyDescent="0.15">
      <c r="AW776" s="196"/>
      <c r="DU776" s="4"/>
      <c r="DZ776" s="196"/>
      <c r="EA776" s="196"/>
      <c r="EB776" s="196"/>
      <c r="EC776" s="196"/>
      <c r="ED776" s="196"/>
      <c r="EE776" s="196"/>
    </row>
    <row r="777" spans="49:135" ht="13" x14ac:dyDescent="0.15">
      <c r="AW777" s="196"/>
      <c r="DU777" s="4"/>
      <c r="DZ777" s="196"/>
      <c r="EA777" s="196"/>
      <c r="EB777" s="196"/>
      <c r="EC777" s="196"/>
      <c r="ED777" s="196"/>
      <c r="EE777" s="196"/>
    </row>
    <row r="778" spans="49:135" ht="13" x14ac:dyDescent="0.15">
      <c r="AW778" s="196"/>
      <c r="DU778" s="4"/>
      <c r="DZ778" s="196"/>
      <c r="EA778" s="196"/>
      <c r="EB778" s="196"/>
      <c r="EC778" s="196"/>
      <c r="ED778" s="196"/>
      <c r="EE778" s="196"/>
    </row>
    <row r="779" spans="49:135" ht="13" x14ac:dyDescent="0.15">
      <c r="AW779" s="196"/>
      <c r="DU779" s="4"/>
      <c r="DZ779" s="196"/>
      <c r="EA779" s="196"/>
      <c r="EB779" s="196"/>
      <c r="EC779" s="196"/>
      <c r="ED779" s="196"/>
      <c r="EE779" s="196"/>
    </row>
    <row r="780" spans="49:135" ht="13" x14ac:dyDescent="0.15">
      <c r="AW780" s="196"/>
      <c r="DU780" s="4"/>
      <c r="DZ780" s="196"/>
      <c r="EA780" s="196"/>
      <c r="EB780" s="196"/>
      <c r="EC780" s="196"/>
      <c r="ED780" s="196"/>
      <c r="EE780" s="196"/>
    </row>
    <row r="781" spans="49:135" ht="13" x14ac:dyDescent="0.15">
      <c r="AW781" s="196"/>
      <c r="DU781" s="4"/>
      <c r="DZ781" s="196"/>
      <c r="EA781" s="196"/>
      <c r="EB781" s="196"/>
      <c r="EC781" s="196"/>
      <c r="ED781" s="196"/>
      <c r="EE781" s="196"/>
    </row>
    <row r="782" spans="49:135" ht="13" x14ac:dyDescent="0.15">
      <c r="AW782" s="196"/>
      <c r="DU782" s="4"/>
      <c r="DZ782" s="196"/>
      <c r="EA782" s="196"/>
      <c r="EB782" s="196"/>
      <c r="EC782" s="196"/>
      <c r="ED782" s="196"/>
      <c r="EE782" s="196"/>
    </row>
    <row r="783" spans="49:135" ht="13" x14ac:dyDescent="0.15">
      <c r="AW783" s="196"/>
      <c r="DU783" s="4"/>
      <c r="DZ783" s="196"/>
      <c r="EA783" s="196"/>
      <c r="EB783" s="196"/>
      <c r="EC783" s="196"/>
      <c r="ED783" s="196"/>
      <c r="EE783" s="196"/>
    </row>
    <row r="784" spans="49:135" ht="13" x14ac:dyDescent="0.15">
      <c r="AW784" s="196"/>
      <c r="DU784" s="4"/>
      <c r="DZ784" s="196"/>
      <c r="EA784" s="196"/>
      <c r="EB784" s="196"/>
      <c r="EC784" s="196"/>
      <c r="ED784" s="196"/>
      <c r="EE784" s="196"/>
    </row>
    <row r="785" spans="49:135" ht="13" x14ac:dyDescent="0.15">
      <c r="AW785" s="196"/>
      <c r="DU785" s="4"/>
      <c r="DZ785" s="196"/>
      <c r="EA785" s="196"/>
      <c r="EB785" s="196"/>
      <c r="EC785" s="196"/>
      <c r="ED785" s="196"/>
      <c r="EE785" s="196"/>
    </row>
    <row r="786" spans="49:135" ht="13" x14ac:dyDescent="0.15">
      <c r="AW786" s="196"/>
      <c r="DU786" s="4"/>
      <c r="DZ786" s="196"/>
      <c r="EA786" s="196"/>
      <c r="EB786" s="196"/>
      <c r="EC786" s="196"/>
      <c r="ED786" s="196"/>
      <c r="EE786" s="196"/>
    </row>
    <row r="787" spans="49:135" ht="13" x14ac:dyDescent="0.15">
      <c r="AW787" s="196"/>
      <c r="DU787" s="4"/>
      <c r="DZ787" s="196"/>
      <c r="EA787" s="196"/>
      <c r="EB787" s="196"/>
      <c r="EC787" s="196"/>
      <c r="ED787" s="196"/>
      <c r="EE787" s="196"/>
    </row>
    <row r="788" spans="49:135" ht="13" x14ac:dyDescent="0.15">
      <c r="AW788" s="196"/>
      <c r="DU788" s="4"/>
      <c r="DZ788" s="196"/>
      <c r="EA788" s="196"/>
      <c r="EB788" s="196"/>
      <c r="EC788" s="196"/>
      <c r="ED788" s="196"/>
      <c r="EE788" s="196"/>
    </row>
    <row r="789" spans="49:135" ht="13" x14ac:dyDescent="0.15">
      <c r="AW789" s="196"/>
      <c r="DU789" s="4"/>
      <c r="DZ789" s="196"/>
      <c r="EA789" s="196"/>
      <c r="EB789" s="196"/>
      <c r="EC789" s="196"/>
      <c r="ED789" s="196"/>
      <c r="EE789" s="196"/>
    </row>
    <row r="790" spans="49:135" ht="13" x14ac:dyDescent="0.15">
      <c r="AW790" s="196"/>
      <c r="DU790" s="4"/>
      <c r="DZ790" s="196"/>
      <c r="EA790" s="196"/>
      <c r="EB790" s="196"/>
      <c r="EC790" s="196"/>
      <c r="ED790" s="196"/>
      <c r="EE790" s="196"/>
    </row>
    <row r="791" spans="49:135" ht="13" x14ac:dyDescent="0.15">
      <c r="AW791" s="196"/>
      <c r="DU791" s="4"/>
      <c r="DZ791" s="196"/>
      <c r="EA791" s="196"/>
      <c r="EB791" s="196"/>
      <c r="EC791" s="196"/>
      <c r="ED791" s="196"/>
      <c r="EE791" s="196"/>
    </row>
    <row r="792" spans="49:135" ht="13" x14ac:dyDescent="0.15">
      <c r="AW792" s="196"/>
      <c r="DU792" s="4"/>
      <c r="DZ792" s="196"/>
      <c r="EA792" s="196"/>
      <c r="EB792" s="196"/>
      <c r="EC792" s="196"/>
      <c r="ED792" s="196"/>
      <c r="EE792" s="196"/>
    </row>
    <row r="793" spans="49:135" ht="13" x14ac:dyDescent="0.15">
      <c r="AW793" s="196"/>
      <c r="DU793" s="4"/>
      <c r="DZ793" s="196"/>
      <c r="EA793" s="196"/>
      <c r="EB793" s="196"/>
      <c r="EC793" s="196"/>
      <c r="ED793" s="196"/>
      <c r="EE793" s="196"/>
    </row>
    <row r="794" spans="49:135" ht="13" x14ac:dyDescent="0.15">
      <c r="AW794" s="196"/>
      <c r="DU794" s="4"/>
      <c r="DZ794" s="196"/>
      <c r="EA794" s="196"/>
      <c r="EB794" s="196"/>
      <c r="EC794" s="196"/>
      <c r="ED794" s="196"/>
      <c r="EE794" s="196"/>
    </row>
    <row r="795" spans="49:135" ht="13" x14ac:dyDescent="0.15">
      <c r="AW795" s="196"/>
      <c r="DU795" s="4"/>
      <c r="DZ795" s="196"/>
      <c r="EA795" s="196"/>
      <c r="EB795" s="196"/>
      <c r="EC795" s="196"/>
      <c r="ED795" s="196"/>
      <c r="EE795" s="196"/>
    </row>
    <row r="796" spans="49:135" ht="13" x14ac:dyDescent="0.15">
      <c r="AW796" s="196"/>
      <c r="DU796" s="4"/>
      <c r="DZ796" s="196"/>
      <c r="EA796" s="196"/>
      <c r="EB796" s="196"/>
      <c r="EC796" s="196"/>
      <c r="ED796" s="196"/>
      <c r="EE796" s="196"/>
    </row>
    <row r="797" spans="49:135" ht="13" x14ac:dyDescent="0.15">
      <c r="AW797" s="196"/>
      <c r="DU797" s="4"/>
      <c r="DZ797" s="196"/>
      <c r="EA797" s="196"/>
      <c r="EB797" s="196"/>
      <c r="EC797" s="196"/>
      <c r="ED797" s="196"/>
      <c r="EE797" s="196"/>
    </row>
    <row r="798" spans="49:135" ht="13" x14ac:dyDescent="0.15">
      <c r="AW798" s="196"/>
      <c r="DU798" s="4"/>
      <c r="DZ798" s="196"/>
      <c r="EA798" s="196"/>
      <c r="EB798" s="196"/>
      <c r="EC798" s="196"/>
      <c r="ED798" s="196"/>
      <c r="EE798" s="196"/>
    </row>
    <row r="799" spans="49:135" ht="13" x14ac:dyDescent="0.15">
      <c r="AW799" s="196"/>
      <c r="DU799" s="4"/>
      <c r="DZ799" s="196"/>
      <c r="EA799" s="196"/>
      <c r="EB799" s="196"/>
      <c r="EC799" s="196"/>
      <c r="ED799" s="196"/>
      <c r="EE799" s="196"/>
    </row>
    <row r="800" spans="49:135" ht="13" x14ac:dyDescent="0.15">
      <c r="AW800" s="196"/>
      <c r="DU800" s="4"/>
      <c r="DZ800" s="196"/>
      <c r="EA800" s="196"/>
      <c r="EB800" s="196"/>
      <c r="EC800" s="196"/>
      <c r="ED800" s="196"/>
      <c r="EE800" s="196"/>
    </row>
    <row r="801" spans="49:135" ht="13" x14ac:dyDescent="0.15">
      <c r="AW801" s="196"/>
      <c r="DU801" s="4"/>
      <c r="DZ801" s="196"/>
      <c r="EA801" s="196"/>
      <c r="EB801" s="196"/>
      <c r="EC801" s="196"/>
      <c r="ED801" s="196"/>
      <c r="EE801" s="196"/>
    </row>
    <row r="802" spans="49:135" ht="13" x14ac:dyDescent="0.15">
      <c r="AW802" s="196"/>
      <c r="DU802" s="4"/>
      <c r="DZ802" s="196"/>
      <c r="EA802" s="196"/>
      <c r="EB802" s="196"/>
      <c r="EC802" s="196"/>
      <c r="ED802" s="196"/>
      <c r="EE802" s="196"/>
    </row>
    <row r="803" spans="49:135" ht="13" x14ac:dyDescent="0.15">
      <c r="AW803" s="196"/>
      <c r="DU803" s="4"/>
      <c r="DZ803" s="196"/>
      <c r="EA803" s="196"/>
      <c r="EB803" s="196"/>
      <c r="EC803" s="196"/>
      <c r="ED803" s="196"/>
      <c r="EE803" s="196"/>
    </row>
    <row r="804" spans="49:135" ht="13" x14ac:dyDescent="0.15">
      <c r="AW804" s="196"/>
      <c r="DU804" s="4"/>
      <c r="DZ804" s="196"/>
      <c r="EA804" s="196"/>
      <c r="EB804" s="196"/>
      <c r="EC804" s="196"/>
      <c r="ED804" s="196"/>
      <c r="EE804" s="196"/>
    </row>
    <row r="805" spans="49:135" ht="13" x14ac:dyDescent="0.15">
      <c r="AW805" s="196"/>
      <c r="DU805" s="4"/>
      <c r="DZ805" s="196"/>
      <c r="EA805" s="196"/>
      <c r="EB805" s="196"/>
      <c r="EC805" s="196"/>
      <c r="ED805" s="196"/>
      <c r="EE805" s="196"/>
    </row>
    <row r="806" spans="49:135" ht="13" x14ac:dyDescent="0.15">
      <c r="AW806" s="196"/>
      <c r="DU806" s="4"/>
      <c r="DZ806" s="196"/>
      <c r="EA806" s="196"/>
      <c r="EB806" s="196"/>
      <c r="EC806" s="196"/>
      <c r="ED806" s="196"/>
      <c r="EE806" s="196"/>
    </row>
    <row r="807" spans="49:135" ht="13" x14ac:dyDescent="0.15">
      <c r="AW807" s="196"/>
      <c r="DU807" s="4"/>
      <c r="DZ807" s="196"/>
      <c r="EA807" s="196"/>
      <c r="EB807" s="196"/>
      <c r="EC807" s="196"/>
      <c r="ED807" s="196"/>
      <c r="EE807" s="196"/>
    </row>
    <row r="808" spans="49:135" ht="13" x14ac:dyDescent="0.15">
      <c r="AW808" s="196"/>
      <c r="DU808" s="4"/>
      <c r="DZ808" s="196"/>
      <c r="EA808" s="196"/>
      <c r="EB808" s="196"/>
      <c r="EC808" s="196"/>
      <c r="ED808" s="196"/>
      <c r="EE808" s="196"/>
    </row>
    <row r="809" spans="49:135" ht="13" x14ac:dyDescent="0.15">
      <c r="AW809" s="196"/>
      <c r="DU809" s="4"/>
      <c r="DZ809" s="196"/>
      <c r="EA809" s="196"/>
      <c r="EB809" s="196"/>
      <c r="EC809" s="196"/>
      <c r="ED809" s="196"/>
      <c r="EE809" s="196"/>
    </row>
    <row r="810" spans="49:135" ht="13" x14ac:dyDescent="0.15">
      <c r="AW810" s="196"/>
      <c r="DU810" s="4"/>
      <c r="DZ810" s="196"/>
      <c r="EA810" s="196"/>
      <c r="EB810" s="196"/>
      <c r="EC810" s="196"/>
      <c r="ED810" s="196"/>
      <c r="EE810" s="196"/>
    </row>
    <row r="811" spans="49:135" ht="13" x14ac:dyDescent="0.15">
      <c r="AW811" s="196"/>
      <c r="DU811" s="4"/>
      <c r="DZ811" s="196"/>
      <c r="EA811" s="196"/>
      <c r="EB811" s="196"/>
      <c r="EC811" s="196"/>
      <c r="ED811" s="196"/>
      <c r="EE811" s="196"/>
    </row>
    <row r="812" spans="49:135" ht="13" x14ac:dyDescent="0.15">
      <c r="AW812" s="196"/>
      <c r="DU812" s="4"/>
      <c r="DZ812" s="196"/>
      <c r="EA812" s="196"/>
      <c r="EB812" s="196"/>
      <c r="EC812" s="196"/>
      <c r="ED812" s="196"/>
      <c r="EE812" s="196"/>
    </row>
    <row r="813" spans="49:135" ht="13" x14ac:dyDescent="0.15">
      <c r="AW813" s="196"/>
      <c r="DU813" s="4"/>
      <c r="DZ813" s="196"/>
      <c r="EA813" s="196"/>
      <c r="EB813" s="196"/>
      <c r="EC813" s="196"/>
      <c r="ED813" s="196"/>
      <c r="EE813" s="196"/>
    </row>
    <row r="814" spans="49:135" ht="13" x14ac:dyDescent="0.15">
      <c r="AW814" s="196"/>
      <c r="DU814" s="4"/>
      <c r="DZ814" s="196"/>
      <c r="EA814" s="196"/>
      <c r="EB814" s="196"/>
      <c r="EC814" s="196"/>
      <c r="ED814" s="196"/>
      <c r="EE814" s="196"/>
    </row>
    <row r="815" spans="49:135" ht="13" x14ac:dyDescent="0.15">
      <c r="AW815" s="196"/>
      <c r="DU815" s="4"/>
      <c r="DZ815" s="196"/>
      <c r="EA815" s="196"/>
      <c r="EB815" s="196"/>
      <c r="EC815" s="196"/>
      <c r="ED815" s="196"/>
      <c r="EE815" s="196"/>
    </row>
    <row r="816" spans="49:135" ht="13" x14ac:dyDescent="0.15">
      <c r="AW816" s="196"/>
      <c r="DU816" s="4"/>
      <c r="DZ816" s="196"/>
      <c r="EA816" s="196"/>
      <c r="EB816" s="196"/>
      <c r="EC816" s="196"/>
      <c r="ED816" s="196"/>
      <c r="EE816" s="196"/>
    </row>
    <row r="817" spans="49:135" ht="13" x14ac:dyDescent="0.15">
      <c r="AW817" s="196"/>
      <c r="DU817" s="4"/>
      <c r="DZ817" s="196"/>
      <c r="EA817" s="196"/>
      <c r="EB817" s="196"/>
      <c r="EC817" s="196"/>
      <c r="ED817" s="196"/>
      <c r="EE817" s="196"/>
    </row>
    <row r="818" spans="49:135" ht="13" x14ac:dyDescent="0.15">
      <c r="AW818" s="196"/>
      <c r="DU818" s="4"/>
      <c r="DZ818" s="196"/>
      <c r="EA818" s="196"/>
      <c r="EB818" s="196"/>
      <c r="EC818" s="196"/>
      <c r="ED818" s="196"/>
      <c r="EE818" s="196"/>
    </row>
    <row r="819" spans="49:135" ht="13" x14ac:dyDescent="0.15">
      <c r="AW819" s="196"/>
      <c r="DU819" s="4"/>
      <c r="DZ819" s="196"/>
      <c r="EA819" s="196"/>
      <c r="EB819" s="196"/>
      <c r="EC819" s="196"/>
      <c r="ED819" s="196"/>
      <c r="EE819" s="196"/>
    </row>
    <row r="820" spans="49:135" ht="13" x14ac:dyDescent="0.15">
      <c r="AW820" s="196"/>
      <c r="DU820" s="4"/>
      <c r="DZ820" s="196"/>
      <c r="EA820" s="196"/>
      <c r="EB820" s="196"/>
      <c r="EC820" s="196"/>
      <c r="ED820" s="196"/>
      <c r="EE820" s="196"/>
    </row>
    <row r="821" spans="49:135" ht="13" x14ac:dyDescent="0.15">
      <c r="AW821" s="196"/>
      <c r="DU821" s="4"/>
      <c r="DZ821" s="196"/>
      <c r="EA821" s="196"/>
      <c r="EB821" s="196"/>
      <c r="EC821" s="196"/>
      <c r="ED821" s="196"/>
      <c r="EE821" s="196"/>
    </row>
    <row r="822" spans="49:135" ht="13" x14ac:dyDescent="0.15">
      <c r="AW822" s="196"/>
      <c r="DU822" s="4"/>
      <c r="DZ822" s="196"/>
      <c r="EA822" s="196"/>
      <c r="EB822" s="196"/>
      <c r="EC822" s="196"/>
      <c r="ED822" s="196"/>
      <c r="EE822" s="196"/>
    </row>
    <row r="823" spans="49:135" ht="13" x14ac:dyDescent="0.15">
      <c r="AW823" s="196"/>
      <c r="DU823" s="4"/>
      <c r="DZ823" s="196"/>
      <c r="EA823" s="196"/>
      <c r="EB823" s="196"/>
      <c r="EC823" s="196"/>
      <c r="ED823" s="196"/>
      <c r="EE823" s="196"/>
    </row>
    <row r="824" spans="49:135" ht="13" x14ac:dyDescent="0.15">
      <c r="AW824" s="196"/>
      <c r="DU824" s="4"/>
      <c r="DZ824" s="196"/>
      <c r="EA824" s="196"/>
      <c r="EB824" s="196"/>
      <c r="EC824" s="196"/>
      <c r="ED824" s="196"/>
      <c r="EE824" s="196"/>
    </row>
    <row r="825" spans="49:135" ht="13" x14ac:dyDescent="0.15">
      <c r="AW825" s="196"/>
      <c r="DU825" s="4"/>
      <c r="DZ825" s="196"/>
      <c r="EA825" s="196"/>
      <c r="EB825" s="196"/>
      <c r="EC825" s="196"/>
      <c r="ED825" s="196"/>
      <c r="EE825" s="196"/>
    </row>
    <row r="826" spans="49:135" ht="13" x14ac:dyDescent="0.15">
      <c r="AW826" s="196"/>
      <c r="DU826" s="4"/>
      <c r="DZ826" s="196"/>
      <c r="EA826" s="196"/>
      <c r="EB826" s="196"/>
      <c r="EC826" s="196"/>
      <c r="ED826" s="196"/>
      <c r="EE826" s="196"/>
    </row>
    <row r="827" spans="49:135" ht="13" x14ac:dyDescent="0.15">
      <c r="AW827" s="196"/>
      <c r="DU827" s="4"/>
      <c r="DZ827" s="196"/>
      <c r="EA827" s="196"/>
      <c r="EB827" s="196"/>
      <c r="EC827" s="196"/>
      <c r="ED827" s="196"/>
      <c r="EE827" s="196"/>
    </row>
    <row r="828" spans="49:135" ht="13" x14ac:dyDescent="0.15">
      <c r="AW828" s="196"/>
      <c r="DU828" s="4"/>
      <c r="DZ828" s="196"/>
      <c r="EA828" s="196"/>
      <c r="EB828" s="196"/>
      <c r="EC828" s="196"/>
      <c r="ED828" s="196"/>
      <c r="EE828" s="196"/>
    </row>
    <row r="829" spans="49:135" ht="13" x14ac:dyDescent="0.15">
      <c r="AW829" s="196"/>
      <c r="DU829" s="4"/>
      <c r="DZ829" s="196"/>
      <c r="EA829" s="196"/>
      <c r="EB829" s="196"/>
      <c r="EC829" s="196"/>
      <c r="ED829" s="196"/>
      <c r="EE829" s="196"/>
    </row>
    <row r="830" spans="49:135" ht="13" x14ac:dyDescent="0.15">
      <c r="AW830" s="196"/>
      <c r="DU830" s="4"/>
      <c r="DZ830" s="196"/>
      <c r="EA830" s="196"/>
      <c r="EB830" s="196"/>
      <c r="EC830" s="196"/>
      <c r="ED830" s="196"/>
      <c r="EE830" s="196"/>
    </row>
    <row r="831" spans="49:135" ht="13" x14ac:dyDescent="0.15">
      <c r="AW831" s="196"/>
      <c r="DU831" s="4"/>
      <c r="DZ831" s="196"/>
      <c r="EA831" s="196"/>
      <c r="EB831" s="196"/>
      <c r="EC831" s="196"/>
      <c r="ED831" s="196"/>
      <c r="EE831" s="196"/>
    </row>
    <row r="832" spans="49:135" ht="13" x14ac:dyDescent="0.15">
      <c r="AW832" s="196"/>
      <c r="DU832" s="4"/>
      <c r="DZ832" s="196"/>
      <c r="EA832" s="196"/>
      <c r="EB832" s="196"/>
      <c r="EC832" s="196"/>
      <c r="ED832" s="196"/>
      <c r="EE832" s="196"/>
    </row>
    <row r="833" spans="49:135" ht="13" x14ac:dyDescent="0.15">
      <c r="AW833" s="196"/>
      <c r="DU833" s="4"/>
      <c r="DZ833" s="196"/>
      <c r="EA833" s="196"/>
      <c r="EB833" s="196"/>
      <c r="EC833" s="196"/>
      <c r="ED833" s="196"/>
      <c r="EE833" s="196"/>
    </row>
    <row r="834" spans="49:135" ht="13" x14ac:dyDescent="0.15">
      <c r="AW834" s="196"/>
      <c r="DU834" s="4"/>
      <c r="DZ834" s="196"/>
      <c r="EA834" s="196"/>
      <c r="EB834" s="196"/>
      <c r="EC834" s="196"/>
      <c r="ED834" s="196"/>
      <c r="EE834" s="196"/>
    </row>
    <row r="835" spans="49:135" ht="13" x14ac:dyDescent="0.15">
      <c r="AW835" s="196"/>
      <c r="DU835" s="4"/>
      <c r="DZ835" s="196"/>
      <c r="EA835" s="196"/>
      <c r="EB835" s="196"/>
      <c r="EC835" s="196"/>
      <c r="ED835" s="196"/>
      <c r="EE835" s="196"/>
    </row>
    <row r="836" spans="49:135" ht="13" x14ac:dyDescent="0.15">
      <c r="AW836" s="196"/>
      <c r="DU836" s="4"/>
      <c r="DZ836" s="196"/>
      <c r="EA836" s="196"/>
      <c r="EB836" s="196"/>
      <c r="EC836" s="196"/>
      <c r="ED836" s="196"/>
      <c r="EE836" s="196"/>
    </row>
    <row r="837" spans="49:135" ht="13" x14ac:dyDescent="0.15">
      <c r="AW837" s="196"/>
      <c r="DU837" s="4"/>
      <c r="DZ837" s="196"/>
      <c r="EA837" s="196"/>
      <c r="EB837" s="196"/>
      <c r="EC837" s="196"/>
      <c r="ED837" s="196"/>
      <c r="EE837" s="196"/>
    </row>
    <row r="838" spans="49:135" ht="13" x14ac:dyDescent="0.15">
      <c r="AW838" s="196"/>
      <c r="DU838" s="4"/>
      <c r="DZ838" s="196"/>
      <c r="EA838" s="196"/>
      <c r="EB838" s="196"/>
      <c r="EC838" s="196"/>
      <c r="ED838" s="196"/>
      <c r="EE838" s="196"/>
    </row>
    <row r="839" spans="49:135" ht="13" x14ac:dyDescent="0.15">
      <c r="AW839" s="196"/>
      <c r="DU839" s="4"/>
      <c r="DZ839" s="196"/>
      <c r="EA839" s="196"/>
      <c r="EB839" s="196"/>
      <c r="EC839" s="196"/>
      <c r="ED839" s="196"/>
      <c r="EE839" s="196"/>
    </row>
    <row r="840" spans="49:135" ht="13" x14ac:dyDescent="0.15">
      <c r="AW840" s="196"/>
      <c r="DU840" s="4"/>
      <c r="DZ840" s="196"/>
      <c r="EA840" s="196"/>
      <c r="EB840" s="196"/>
      <c r="EC840" s="196"/>
      <c r="ED840" s="196"/>
      <c r="EE840" s="196"/>
    </row>
    <row r="841" spans="49:135" ht="13" x14ac:dyDescent="0.15">
      <c r="AW841" s="196"/>
      <c r="DU841" s="4"/>
      <c r="DZ841" s="196"/>
      <c r="EA841" s="196"/>
      <c r="EB841" s="196"/>
      <c r="EC841" s="196"/>
      <c r="ED841" s="196"/>
      <c r="EE841" s="196"/>
    </row>
    <row r="842" spans="49:135" ht="13" x14ac:dyDescent="0.15">
      <c r="AW842" s="196"/>
      <c r="DU842" s="4"/>
      <c r="DZ842" s="196"/>
      <c r="EA842" s="196"/>
      <c r="EB842" s="196"/>
      <c r="EC842" s="196"/>
      <c r="ED842" s="196"/>
      <c r="EE842" s="196"/>
    </row>
    <row r="843" spans="49:135" ht="13" x14ac:dyDescent="0.15">
      <c r="AW843" s="196"/>
      <c r="DU843" s="4"/>
      <c r="DZ843" s="196"/>
      <c r="EA843" s="196"/>
      <c r="EB843" s="196"/>
      <c r="EC843" s="196"/>
      <c r="ED843" s="196"/>
      <c r="EE843" s="196"/>
    </row>
    <row r="844" spans="49:135" ht="13" x14ac:dyDescent="0.15">
      <c r="AW844" s="196"/>
      <c r="DU844" s="4"/>
      <c r="DZ844" s="196"/>
      <c r="EA844" s="196"/>
      <c r="EB844" s="196"/>
      <c r="EC844" s="196"/>
      <c r="ED844" s="196"/>
      <c r="EE844" s="196"/>
    </row>
    <row r="845" spans="49:135" ht="13" x14ac:dyDescent="0.15">
      <c r="AW845" s="196"/>
      <c r="DU845" s="4"/>
      <c r="DZ845" s="196"/>
      <c r="EA845" s="196"/>
      <c r="EB845" s="196"/>
      <c r="EC845" s="196"/>
      <c r="ED845" s="196"/>
      <c r="EE845" s="196"/>
    </row>
    <row r="846" spans="49:135" ht="13" x14ac:dyDescent="0.15">
      <c r="AW846" s="196"/>
      <c r="DU846" s="4"/>
      <c r="DZ846" s="196"/>
      <c r="EA846" s="196"/>
      <c r="EB846" s="196"/>
      <c r="EC846" s="196"/>
      <c r="ED846" s="196"/>
      <c r="EE846" s="196"/>
    </row>
    <row r="847" spans="49:135" ht="13" x14ac:dyDescent="0.15">
      <c r="AW847" s="196"/>
      <c r="DU847" s="4"/>
      <c r="DZ847" s="196"/>
      <c r="EA847" s="196"/>
      <c r="EB847" s="196"/>
      <c r="EC847" s="196"/>
      <c r="ED847" s="196"/>
      <c r="EE847" s="196"/>
    </row>
    <row r="848" spans="49:135" ht="13" x14ac:dyDescent="0.15">
      <c r="AW848" s="196"/>
      <c r="DU848" s="4"/>
      <c r="DZ848" s="196"/>
      <c r="EA848" s="196"/>
      <c r="EB848" s="196"/>
      <c r="EC848" s="196"/>
      <c r="ED848" s="196"/>
      <c r="EE848" s="196"/>
    </row>
    <row r="849" spans="49:135" ht="13" x14ac:dyDescent="0.15">
      <c r="AW849" s="196"/>
      <c r="DU849" s="4"/>
      <c r="DZ849" s="196"/>
      <c r="EA849" s="196"/>
      <c r="EB849" s="196"/>
      <c r="EC849" s="196"/>
      <c r="ED849" s="196"/>
      <c r="EE849" s="196"/>
    </row>
    <row r="850" spans="49:135" ht="13" x14ac:dyDescent="0.15">
      <c r="AW850" s="196"/>
      <c r="DU850" s="4"/>
      <c r="DZ850" s="196"/>
      <c r="EA850" s="196"/>
      <c r="EB850" s="196"/>
      <c r="EC850" s="196"/>
      <c r="ED850" s="196"/>
      <c r="EE850" s="196"/>
    </row>
    <row r="851" spans="49:135" ht="13" x14ac:dyDescent="0.15">
      <c r="AW851" s="196"/>
      <c r="DU851" s="4"/>
      <c r="DZ851" s="196"/>
      <c r="EA851" s="196"/>
      <c r="EB851" s="196"/>
      <c r="EC851" s="196"/>
      <c r="ED851" s="196"/>
      <c r="EE851" s="196"/>
    </row>
    <row r="852" spans="49:135" ht="13" x14ac:dyDescent="0.15">
      <c r="AW852" s="196"/>
      <c r="DU852" s="4"/>
      <c r="DZ852" s="196"/>
      <c r="EA852" s="196"/>
      <c r="EB852" s="196"/>
      <c r="EC852" s="196"/>
      <c r="ED852" s="196"/>
      <c r="EE852" s="196"/>
    </row>
    <row r="853" spans="49:135" ht="13" x14ac:dyDescent="0.15">
      <c r="AW853" s="196"/>
      <c r="DU853" s="4"/>
      <c r="DZ853" s="196"/>
      <c r="EA853" s="196"/>
      <c r="EB853" s="196"/>
      <c r="EC853" s="196"/>
      <c r="ED853" s="196"/>
      <c r="EE853" s="196"/>
    </row>
    <row r="854" spans="49:135" ht="13" x14ac:dyDescent="0.15">
      <c r="AW854" s="196"/>
      <c r="DU854" s="4"/>
      <c r="DZ854" s="196"/>
      <c r="EA854" s="196"/>
      <c r="EB854" s="196"/>
      <c r="EC854" s="196"/>
      <c r="ED854" s="196"/>
      <c r="EE854" s="196"/>
    </row>
    <row r="855" spans="49:135" ht="13" x14ac:dyDescent="0.15">
      <c r="AW855" s="196"/>
      <c r="DU855" s="4"/>
      <c r="DZ855" s="196"/>
      <c r="EA855" s="196"/>
      <c r="EB855" s="196"/>
      <c r="EC855" s="196"/>
      <c r="ED855" s="196"/>
      <c r="EE855" s="196"/>
    </row>
    <row r="856" spans="49:135" ht="13" x14ac:dyDescent="0.15">
      <c r="AW856" s="196"/>
      <c r="DU856" s="4"/>
      <c r="DZ856" s="196"/>
      <c r="EA856" s="196"/>
      <c r="EB856" s="196"/>
      <c r="EC856" s="196"/>
      <c r="ED856" s="196"/>
      <c r="EE856" s="196"/>
    </row>
    <row r="857" spans="49:135" ht="13" x14ac:dyDescent="0.15">
      <c r="AW857" s="196"/>
      <c r="DU857" s="4"/>
      <c r="DZ857" s="196"/>
      <c r="EA857" s="196"/>
      <c r="EB857" s="196"/>
      <c r="EC857" s="196"/>
      <c r="ED857" s="196"/>
      <c r="EE857" s="196"/>
    </row>
    <row r="858" spans="49:135" ht="13" x14ac:dyDescent="0.15">
      <c r="AW858" s="196"/>
      <c r="DU858" s="4"/>
      <c r="DZ858" s="196"/>
      <c r="EA858" s="196"/>
      <c r="EB858" s="196"/>
      <c r="EC858" s="196"/>
      <c r="ED858" s="196"/>
      <c r="EE858" s="196"/>
    </row>
    <row r="859" spans="49:135" ht="13" x14ac:dyDescent="0.15">
      <c r="AW859" s="196"/>
      <c r="DU859" s="4"/>
      <c r="DZ859" s="196"/>
      <c r="EA859" s="196"/>
      <c r="EB859" s="196"/>
      <c r="EC859" s="196"/>
      <c r="ED859" s="196"/>
      <c r="EE859" s="196"/>
    </row>
    <row r="860" spans="49:135" ht="13" x14ac:dyDescent="0.15">
      <c r="AW860" s="196"/>
      <c r="DU860" s="4"/>
      <c r="DZ860" s="196"/>
      <c r="EA860" s="196"/>
      <c r="EB860" s="196"/>
      <c r="EC860" s="196"/>
      <c r="ED860" s="196"/>
      <c r="EE860" s="196"/>
    </row>
    <row r="861" spans="49:135" ht="13" x14ac:dyDescent="0.15">
      <c r="AW861" s="196"/>
      <c r="DU861" s="4"/>
      <c r="DZ861" s="196"/>
      <c r="EA861" s="196"/>
      <c r="EB861" s="196"/>
      <c r="EC861" s="196"/>
      <c r="ED861" s="196"/>
      <c r="EE861" s="196"/>
    </row>
    <row r="862" spans="49:135" ht="13" x14ac:dyDescent="0.15">
      <c r="AW862" s="196"/>
      <c r="DU862" s="4"/>
      <c r="DZ862" s="196"/>
      <c r="EA862" s="196"/>
      <c r="EB862" s="196"/>
      <c r="EC862" s="196"/>
      <c r="ED862" s="196"/>
      <c r="EE862" s="196"/>
    </row>
    <row r="863" spans="49:135" ht="13" x14ac:dyDescent="0.15">
      <c r="AW863" s="196"/>
      <c r="DU863" s="4"/>
      <c r="DZ863" s="196"/>
      <c r="EA863" s="196"/>
      <c r="EB863" s="196"/>
      <c r="EC863" s="196"/>
      <c r="ED863" s="196"/>
      <c r="EE863" s="196"/>
    </row>
    <row r="864" spans="49:135" ht="13" x14ac:dyDescent="0.15">
      <c r="AW864" s="196"/>
      <c r="DU864" s="4"/>
      <c r="DZ864" s="196"/>
      <c r="EA864" s="196"/>
      <c r="EB864" s="196"/>
      <c r="EC864" s="196"/>
      <c r="ED864" s="196"/>
      <c r="EE864" s="196"/>
    </row>
    <row r="865" spans="49:135" ht="13" x14ac:dyDescent="0.15">
      <c r="AW865" s="196"/>
      <c r="DU865" s="4"/>
      <c r="DZ865" s="196"/>
      <c r="EA865" s="196"/>
      <c r="EB865" s="196"/>
      <c r="EC865" s="196"/>
      <c r="ED865" s="196"/>
      <c r="EE865" s="196"/>
    </row>
    <row r="866" spans="49:135" ht="13" x14ac:dyDescent="0.15">
      <c r="AW866" s="196"/>
      <c r="DU866" s="4"/>
      <c r="DZ866" s="196"/>
      <c r="EA866" s="196"/>
      <c r="EB866" s="196"/>
      <c r="EC866" s="196"/>
      <c r="ED866" s="196"/>
      <c r="EE866" s="196"/>
    </row>
    <row r="867" spans="49:135" ht="13" x14ac:dyDescent="0.15">
      <c r="AW867" s="196"/>
      <c r="DU867" s="4"/>
      <c r="DZ867" s="196"/>
      <c r="EA867" s="196"/>
      <c r="EB867" s="196"/>
      <c r="EC867" s="196"/>
      <c r="ED867" s="196"/>
      <c r="EE867" s="196"/>
    </row>
    <row r="868" spans="49:135" ht="13" x14ac:dyDescent="0.15">
      <c r="AW868" s="196"/>
      <c r="DU868" s="4"/>
      <c r="DZ868" s="196"/>
      <c r="EA868" s="196"/>
      <c r="EB868" s="196"/>
      <c r="EC868" s="196"/>
      <c r="ED868" s="196"/>
      <c r="EE868" s="196"/>
    </row>
    <row r="869" spans="49:135" ht="13" x14ac:dyDescent="0.15">
      <c r="AW869" s="196"/>
      <c r="DU869" s="4"/>
      <c r="DZ869" s="196"/>
      <c r="EA869" s="196"/>
      <c r="EB869" s="196"/>
      <c r="EC869" s="196"/>
      <c r="ED869" s="196"/>
      <c r="EE869" s="196"/>
    </row>
    <row r="870" spans="49:135" ht="13" x14ac:dyDescent="0.15">
      <c r="AW870" s="196"/>
      <c r="DU870" s="4"/>
      <c r="DZ870" s="196"/>
      <c r="EA870" s="196"/>
      <c r="EB870" s="196"/>
      <c r="EC870" s="196"/>
      <c r="ED870" s="196"/>
      <c r="EE870" s="196"/>
    </row>
    <row r="871" spans="49:135" ht="13" x14ac:dyDescent="0.15">
      <c r="AW871" s="196"/>
      <c r="DU871" s="4"/>
      <c r="DZ871" s="196"/>
      <c r="EA871" s="196"/>
      <c r="EB871" s="196"/>
      <c r="EC871" s="196"/>
      <c r="ED871" s="196"/>
      <c r="EE871" s="196"/>
    </row>
    <row r="872" spans="49:135" ht="13" x14ac:dyDescent="0.15">
      <c r="AW872" s="196"/>
      <c r="DU872" s="4"/>
      <c r="DZ872" s="196"/>
      <c r="EA872" s="196"/>
      <c r="EB872" s="196"/>
      <c r="EC872" s="196"/>
      <c r="ED872" s="196"/>
      <c r="EE872" s="196"/>
    </row>
    <row r="873" spans="49:135" ht="13" x14ac:dyDescent="0.15">
      <c r="AW873" s="196"/>
      <c r="DU873" s="4"/>
      <c r="DZ873" s="196"/>
      <c r="EA873" s="196"/>
      <c r="EB873" s="196"/>
      <c r="EC873" s="196"/>
      <c r="ED873" s="196"/>
      <c r="EE873" s="196"/>
    </row>
    <row r="874" spans="49:135" ht="13" x14ac:dyDescent="0.15">
      <c r="AW874" s="196"/>
      <c r="DU874" s="4"/>
      <c r="DZ874" s="196"/>
      <c r="EA874" s="196"/>
      <c r="EB874" s="196"/>
      <c r="EC874" s="196"/>
      <c r="ED874" s="196"/>
      <c r="EE874" s="196"/>
    </row>
    <row r="875" spans="49:135" ht="13" x14ac:dyDescent="0.15">
      <c r="AW875" s="196"/>
      <c r="DU875" s="4"/>
      <c r="DZ875" s="196"/>
      <c r="EA875" s="196"/>
      <c r="EB875" s="196"/>
      <c r="EC875" s="196"/>
      <c r="ED875" s="196"/>
      <c r="EE875" s="196"/>
    </row>
    <row r="876" spans="49:135" ht="13" x14ac:dyDescent="0.15">
      <c r="AW876" s="196"/>
      <c r="DU876" s="4"/>
      <c r="DZ876" s="196"/>
      <c r="EA876" s="196"/>
      <c r="EB876" s="196"/>
      <c r="EC876" s="196"/>
      <c r="ED876" s="196"/>
      <c r="EE876" s="196"/>
    </row>
    <row r="877" spans="49:135" ht="13" x14ac:dyDescent="0.15">
      <c r="AW877" s="196"/>
      <c r="DU877" s="4"/>
      <c r="DZ877" s="196"/>
      <c r="EA877" s="196"/>
      <c r="EB877" s="196"/>
      <c r="EC877" s="196"/>
      <c r="ED877" s="196"/>
      <c r="EE877" s="196"/>
    </row>
    <row r="878" spans="49:135" ht="13" x14ac:dyDescent="0.15">
      <c r="AW878" s="196"/>
      <c r="DU878" s="4"/>
      <c r="DZ878" s="196"/>
      <c r="EA878" s="196"/>
      <c r="EB878" s="196"/>
      <c r="EC878" s="196"/>
      <c r="ED878" s="196"/>
      <c r="EE878" s="196"/>
    </row>
    <row r="879" spans="49:135" ht="13" x14ac:dyDescent="0.15">
      <c r="AW879" s="196"/>
      <c r="DU879" s="4"/>
      <c r="DZ879" s="196"/>
      <c r="EA879" s="196"/>
      <c r="EB879" s="196"/>
      <c r="EC879" s="196"/>
      <c r="ED879" s="196"/>
      <c r="EE879" s="196"/>
    </row>
    <row r="880" spans="49:135" ht="13" x14ac:dyDescent="0.15">
      <c r="AW880" s="196"/>
      <c r="DU880" s="4"/>
      <c r="DZ880" s="196"/>
      <c r="EA880" s="196"/>
      <c r="EB880" s="196"/>
      <c r="EC880" s="196"/>
      <c r="ED880" s="196"/>
      <c r="EE880" s="196"/>
    </row>
    <row r="881" spans="49:135" ht="13" x14ac:dyDescent="0.15">
      <c r="AW881" s="196"/>
      <c r="DU881" s="4"/>
      <c r="DZ881" s="196"/>
      <c r="EA881" s="196"/>
      <c r="EB881" s="196"/>
      <c r="EC881" s="196"/>
      <c r="ED881" s="196"/>
      <c r="EE881" s="196"/>
    </row>
    <row r="882" spans="49:135" ht="13" x14ac:dyDescent="0.15">
      <c r="AW882" s="196"/>
      <c r="DU882" s="4"/>
      <c r="DZ882" s="196"/>
      <c r="EA882" s="196"/>
      <c r="EB882" s="196"/>
      <c r="EC882" s="196"/>
      <c r="ED882" s="196"/>
      <c r="EE882" s="196"/>
    </row>
    <row r="883" spans="49:135" ht="13" x14ac:dyDescent="0.15">
      <c r="AW883" s="196"/>
      <c r="DU883" s="4"/>
      <c r="DZ883" s="196"/>
      <c r="EA883" s="196"/>
      <c r="EB883" s="196"/>
      <c r="EC883" s="196"/>
      <c r="ED883" s="196"/>
      <c r="EE883" s="196"/>
    </row>
    <row r="884" spans="49:135" ht="13" x14ac:dyDescent="0.15">
      <c r="AW884" s="196"/>
      <c r="DU884" s="4"/>
      <c r="DZ884" s="196"/>
      <c r="EA884" s="196"/>
      <c r="EB884" s="196"/>
      <c r="EC884" s="196"/>
      <c r="ED884" s="196"/>
      <c r="EE884" s="196"/>
    </row>
    <row r="885" spans="49:135" ht="13" x14ac:dyDescent="0.15">
      <c r="AW885" s="196"/>
      <c r="DU885" s="4"/>
      <c r="DZ885" s="196"/>
      <c r="EA885" s="196"/>
      <c r="EB885" s="196"/>
      <c r="EC885" s="196"/>
      <c r="ED885" s="196"/>
      <c r="EE885" s="196"/>
    </row>
    <row r="886" spans="49:135" ht="13" x14ac:dyDescent="0.15">
      <c r="AW886" s="196"/>
      <c r="DU886" s="4"/>
      <c r="DZ886" s="196"/>
      <c r="EA886" s="196"/>
      <c r="EB886" s="196"/>
      <c r="EC886" s="196"/>
      <c r="ED886" s="196"/>
      <c r="EE886" s="196"/>
    </row>
    <row r="887" spans="49:135" ht="13" x14ac:dyDescent="0.15">
      <c r="AW887" s="196"/>
      <c r="DU887" s="4"/>
      <c r="DZ887" s="196"/>
      <c r="EA887" s="196"/>
      <c r="EB887" s="196"/>
      <c r="EC887" s="196"/>
      <c r="ED887" s="196"/>
      <c r="EE887" s="196"/>
    </row>
    <row r="888" spans="49:135" ht="13" x14ac:dyDescent="0.15">
      <c r="AW888" s="196"/>
      <c r="DU888" s="4"/>
      <c r="DZ888" s="196"/>
      <c r="EA888" s="196"/>
      <c r="EB888" s="196"/>
      <c r="EC888" s="196"/>
      <c r="ED888" s="196"/>
      <c r="EE888" s="196"/>
    </row>
    <row r="889" spans="49:135" ht="13" x14ac:dyDescent="0.15">
      <c r="AW889" s="196"/>
      <c r="DU889" s="4"/>
      <c r="DZ889" s="196"/>
      <c r="EA889" s="196"/>
      <c r="EB889" s="196"/>
      <c r="EC889" s="196"/>
      <c r="ED889" s="196"/>
      <c r="EE889" s="196"/>
    </row>
    <row r="890" spans="49:135" ht="13" x14ac:dyDescent="0.15">
      <c r="AW890" s="196"/>
      <c r="DU890" s="4"/>
      <c r="DZ890" s="196"/>
      <c r="EA890" s="196"/>
      <c r="EB890" s="196"/>
      <c r="EC890" s="196"/>
      <c r="ED890" s="196"/>
      <c r="EE890" s="196"/>
    </row>
    <row r="891" spans="49:135" ht="13" x14ac:dyDescent="0.15">
      <c r="AW891" s="196"/>
      <c r="DU891" s="4"/>
      <c r="DZ891" s="196"/>
      <c r="EA891" s="196"/>
      <c r="EB891" s="196"/>
      <c r="EC891" s="196"/>
      <c r="ED891" s="196"/>
      <c r="EE891" s="196"/>
    </row>
    <row r="892" spans="49:135" ht="13" x14ac:dyDescent="0.15">
      <c r="AW892" s="196"/>
      <c r="DU892" s="4"/>
      <c r="DZ892" s="196"/>
      <c r="EA892" s="196"/>
      <c r="EB892" s="196"/>
      <c r="EC892" s="196"/>
      <c r="ED892" s="196"/>
      <c r="EE892" s="196"/>
    </row>
    <row r="893" spans="49:135" ht="13" x14ac:dyDescent="0.15">
      <c r="AW893" s="196"/>
      <c r="DU893" s="4"/>
      <c r="DZ893" s="196"/>
      <c r="EA893" s="196"/>
      <c r="EB893" s="196"/>
      <c r="EC893" s="196"/>
      <c r="ED893" s="196"/>
      <c r="EE893" s="196"/>
    </row>
    <row r="894" spans="49:135" ht="13" x14ac:dyDescent="0.15">
      <c r="AW894" s="196"/>
      <c r="DU894" s="4"/>
      <c r="DZ894" s="196"/>
      <c r="EA894" s="196"/>
      <c r="EB894" s="196"/>
      <c r="EC894" s="196"/>
      <c r="ED894" s="196"/>
      <c r="EE894" s="196"/>
    </row>
    <row r="895" spans="49:135" ht="13" x14ac:dyDescent="0.15">
      <c r="AW895" s="196"/>
      <c r="DU895" s="4"/>
      <c r="DZ895" s="196"/>
      <c r="EA895" s="196"/>
      <c r="EB895" s="196"/>
      <c r="EC895" s="196"/>
      <c r="ED895" s="196"/>
      <c r="EE895" s="196"/>
    </row>
    <row r="896" spans="49:135" ht="13" x14ac:dyDescent="0.15">
      <c r="AW896" s="196"/>
      <c r="DU896" s="4"/>
      <c r="DZ896" s="196"/>
      <c r="EA896" s="196"/>
      <c r="EB896" s="196"/>
      <c r="EC896" s="196"/>
      <c r="ED896" s="196"/>
      <c r="EE896" s="196"/>
    </row>
    <row r="897" spans="49:135" ht="13" x14ac:dyDescent="0.15">
      <c r="AW897" s="196"/>
      <c r="DU897" s="4"/>
      <c r="DZ897" s="196"/>
      <c r="EA897" s="196"/>
      <c r="EB897" s="196"/>
      <c r="EC897" s="196"/>
      <c r="ED897" s="196"/>
      <c r="EE897" s="196"/>
    </row>
    <row r="898" spans="49:135" ht="13" x14ac:dyDescent="0.15">
      <c r="AW898" s="196"/>
      <c r="DU898" s="4"/>
      <c r="DZ898" s="196"/>
      <c r="EA898" s="196"/>
      <c r="EB898" s="196"/>
      <c r="EC898" s="196"/>
      <c r="ED898" s="196"/>
      <c r="EE898" s="196"/>
    </row>
    <row r="899" spans="49:135" ht="13" x14ac:dyDescent="0.15">
      <c r="AW899" s="196"/>
      <c r="DU899" s="4"/>
      <c r="DZ899" s="196"/>
      <c r="EA899" s="196"/>
      <c r="EB899" s="196"/>
      <c r="EC899" s="196"/>
      <c r="ED899" s="196"/>
      <c r="EE899" s="196"/>
    </row>
    <row r="900" spans="49:135" ht="13" x14ac:dyDescent="0.15">
      <c r="AW900" s="196"/>
      <c r="DU900" s="4"/>
      <c r="DZ900" s="196"/>
      <c r="EA900" s="196"/>
      <c r="EB900" s="196"/>
      <c r="EC900" s="196"/>
      <c r="ED900" s="196"/>
      <c r="EE900" s="196"/>
    </row>
    <row r="901" spans="49:135" ht="13" x14ac:dyDescent="0.15">
      <c r="AW901" s="196"/>
      <c r="DU901" s="4"/>
      <c r="DZ901" s="196"/>
      <c r="EA901" s="196"/>
      <c r="EB901" s="196"/>
      <c r="EC901" s="196"/>
      <c r="ED901" s="196"/>
      <c r="EE901" s="196"/>
    </row>
    <row r="902" spans="49:135" ht="13" x14ac:dyDescent="0.15">
      <c r="AW902" s="196"/>
      <c r="DU902" s="4"/>
      <c r="DZ902" s="196"/>
      <c r="EA902" s="196"/>
      <c r="EB902" s="196"/>
      <c r="EC902" s="196"/>
      <c r="ED902" s="196"/>
      <c r="EE902" s="196"/>
    </row>
    <row r="903" spans="49:135" ht="13" x14ac:dyDescent="0.15">
      <c r="AW903" s="196"/>
      <c r="DU903" s="4"/>
      <c r="DZ903" s="196"/>
      <c r="EA903" s="196"/>
      <c r="EB903" s="196"/>
      <c r="EC903" s="196"/>
      <c r="ED903" s="196"/>
      <c r="EE903" s="196"/>
    </row>
    <row r="904" spans="49:135" ht="13" x14ac:dyDescent="0.15">
      <c r="AW904" s="196"/>
      <c r="DU904" s="4"/>
      <c r="DZ904" s="196"/>
      <c r="EA904" s="196"/>
      <c r="EB904" s="196"/>
      <c r="EC904" s="196"/>
      <c r="ED904" s="196"/>
      <c r="EE904" s="196"/>
    </row>
    <row r="905" spans="49:135" ht="13" x14ac:dyDescent="0.15">
      <c r="AW905" s="196"/>
      <c r="DU905" s="4"/>
      <c r="DZ905" s="196"/>
      <c r="EA905" s="196"/>
      <c r="EB905" s="196"/>
      <c r="EC905" s="196"/>
      <c r="ED905" s="196"/>
      <c r="EE905" s="196"/>
    </row>
    <row r="906" spans="49:135" ht="13" x14ac:dyDescent="0.15">
      <c r="AW906" s="196"/>
      <c r="DU906" s="4"/>
      <c r="DZ906" s="196"/>
      <c r="EA906" s="196"/>
      <c r="EB906" s="196"/>
      <c r="EC906" s="196"/>
      <c r="ED906" s="196"/>
      <c r="EE906" s="196"/>
    </row>
    <row r="907" spans="49:135" ht="13" x14ac:dyDescent="0.15">
      <c r="AW907" s="196"/>
      <c r="DU907" s="4"/>
      <c r="DZ907" s="196"/>
      <c r="EA907" s="196"/>
      <c r="EB907" s="196"/>
      <c r="EC907" s="196"/>
      <c r="ED907" s="196"/>
      <c r="EE907" s="196"/>
    </row>
    <row r="908" spans="49:135" ht="13" x14ac:dyDescent="0.15">
      <c r="AW908" s="196"/>
      <c r="DU908" s="4"/>
      <c r="DZ908" s="196"/>
      <c r="EA908" s="196"/>
      <c r="EB908" s="196"/>
      <c r="EC908" s="196"/>
      <c r="ED908" s="196"/>
      <c r="EE908" s="196"/>
    </row>
    <row r="909" spans="49:135" ht="13" x14ac:dyDescent="0.15">
      <c r="AW909" s="196"/>
      <c r="DU909" s="4"/>
      <c r="DZ909" s="196"/>
      <c r="EA909" s="196"/>
      <c r="EB909" s="196"/>
      <c r="EC909" s="196"/>
      <c r="ED909" s="196"/>
      <c r="EE909" s="196"/>
    </row>
    <row r="910" spans="49:135" ht="13" x14ac:dyDescent="0.15">
      <c r="AW910" s="196"/>
      <c r="DU910" s="4"/>
      <c r="DZ910" s="196"/>
      <c r="EA910" s="196"/>
      <c r="EB910" s="196"/>
      <c r="EC910" s="196"/>
      <c r="ED910" s="196"/>
      <c r="EE910" s="196"/>
    </row>
    <row r="911" spans="49:135" ht="13" x14ac:dyDescent="0.15">
      <c r="AW911" s="196"/>
      <c r="DU911" s="4"/>
      <c r="DZ911" s="196"/>
      <c r="EA911" s="196"/>
      <c r="EB911" s="196"/>
      <c r="EC911" s="196"/>
      <c r="ED911" s="196"/>
      <c r="EE911" s="196"/>
    </row>
    <row r="912" spans="49:135" ht="13" x14ac:dyDescent="0.15">
      <c r="AW912" s="196"/>
      <c r="DU912" s="4"/>
      <c r="DZ912" s="196"/>
      <c r="EA912" s="196"/>
      <c r="EB912" s="196"/>
      <c r="EC912" s="196"/>
      <c r="ED912" s="196"/>
      <c r="EE912" s="196"/>
    </row>
    <row r="913" spans="49:135" ht="13" x14ac:dyDescent="0.15">
      <c r="AW913" s="196"/>
      <c r="DU913" s="4"/>
      <c r="DZ913" s="196"/>
      <c r="EA913" s="196"/>
      <c r="EB913" s="196"/>
      <c r="EC913" s="196"/>
      <c r="ED913" s="196"/>
      <c r="EE913" s="196"/>
    </row>
    <row r="914" spans="49:135" ht="13" x14ac:dyDescent="0.15">
      <c r="AW914" s="196"/>
      <c r="DU914" s="4"/>
      <c r="DZ914" s="196"/>
      <c r="EA914" s="196"/>
      <c r="EB914" s="196"/>
      <c r="EC914" s="196"/>
      <c r="ED914" s="196"/>
      <c r="EE914" s="196"/>
    </row>
    <row r="915" spans="49:135" ht="13" x14ac:dyDescent="0.15">
      <c r="AW915" s="196"/>
      <c r="DU915" s="4"/>
      <c r="DZ915" s="196"/>
      <c r="EA915" s="196"/>
      <c r="EB915" s="196"/>
      <c r="EC915" s="196"/>
      <c r="ED915" s="196"/>
      <c r="EE915" s="196"/>
    </row>
    <row r="916" spans="49:135" ht="13" x14ac:dyDescent="0.15">
      <c r="AW916" s="196"/>
      <c r="DU916" s="4"/>
      <c r="DZ916" s="196"/>
      <c r="EA916" s="196"/>
      <c r="EB916" s="196"/>
      <c r="EC916" s="196"/>
      <c r="ED916" s="196"/>
      <c r="EE916" s="196"/>
    </row>
    <row r="917" spans="49:135" ht="13" x14ac:dyDescent="0.15">
      <c r="AW917" s="196"/>
      <c r="DU917" s="4"/>
      <c r="DZ917" s="196"/>
      <c r="EA917" s="196"/>
      <c r="EB917" s="196"/>
      <c r="EC917" s="196"/>
      <c r="ED917" s="196"/>
      <c r="EE917" s="196"/>
    </row>
    <row r="918" spans="49:135" ht="13" x14ac:dyDescent="0.15">
      <c r="AW918" s="196"/>
      <c r="DU918" s="4"/>
      <c r="DZ918" s="196"/>
      <c r="EA918" s="196"/>
      <c r="EB918" s="196"/>
      <c r="EC918" s="196"/>
      <c r="ED918" s="196"/>
      <c r="EE918" s="196"/>
    </row>
    <row r="919" spans="49:135" ht="13" x14ac:dyDescent="0.15">
      <c r="AW919" s="196"/>
      <c r="DU919" s="4"/>
      <c r="DZ919" s="196"/>
      <c r="EA919" s="196"/>
      <c r="EB919" s="196"/>
      <c r="EC919" s="196"/>
      <c r="ED919" s="196"/>
      <c r="EE919" s="196"/>
    </row>
    <row r="920" spans="49:135" ht="13" x14ac:dyDescent="0.15">
      <c r="AW920" s="196"/>
      <c r="DU920" s="4"/>
      <c r="DZ920" s="196"/>
      <c r="EA920" s="196"/>
      <c r="EB920" s="196"/>
      <c r="EC920" s="196"/>
      <c r="ED920" s="196"/>
      <c r="EE920" s="196"/>
    </row>
    <row r="921" spans="49:135" ht="13" x14ac:dyDescent="0.15">
      <c r="AW921" s="196"/>
      <c r="DU921" s="4"/>
      <c r="DZ921" s="196"/>
      <c r="EA921" s="196"/>
      <c r="EB921" s="196"/>
      <c r="EC921" s="196"/>
      <c r="ED921" s="196"/>
      <c r="EE921" s="196"/>
    </row>
    <row r="922" spans="49:135" ht="13" x14ac:dyDescent="0.15">
      <c r="AW922" s="196"/>
      <c r="DU922" s="4"/>
      <c r="DZ922" s="196"/>
      <c r="EA922" s="196"/>
      <c r="EB922" s="196"/>
      <c r="EC922" s="196"/>
      <c r="ED922" s="196"/>
      <c r="EE922" s="196"/>
    </row>
    <row r="923" spans="49:135" ht="13" x14ac:dyDescent="0.15">
      <c r="AW923" s="196"/>
      <c r="DU923" s="4"/>
      <c r="DZ923" s="196"/>
      <c r="EA923" s="196"/>
      <c r="EB923" s="196"/>
      <c r="EC923" s="196"/>
      <c r="ED923" s="196"/>
      <c r="EE923" s="196"/>
    </row>
    <row r="924" spans="49:135" ht="13" x14ac:dyDescent="0.15">
      <c r="AW924" s="196"/>
      <c r="DU924" s="4"/>
      <c r="DZ924" s="196"/>
      <c r="EA924" s="196"/>
      <c r="EB924" s="196"/>
      <c r="EC924" s="196"/>
      <c r="ED924" s="196"/>
      <c r="EE924" s="196"/>
    </row>
    <row r="925" spans="49:135" ht="13" x14ac:dyDescent="0.15">
      <c r="AW925" s="196"/>
      <c r="DU925" s="4"/>
      <c r="DZ925" s="196"/>
      <c r="EA925" s="196"/>
      <c r="EB925" s="196"/>
      <c r="EC925" s="196"/>
      <c r="ED925" s="196"/>
      <c r="EE925" s="196"/>
    </row>
    <row r="926" spans="49:135" ht="13" x14ac:dyDescent="0.15">
      <c r="AW926" s="196"/>
      <c r="DU926" s="4"/>
      <c r="DZ926" s="196"/>
      <c r="EA926" s="196"/>
      <c r="EB926" s="196"/>
      <c r="EC926" s="196"/>
      <c r="ED926" s="196"/>
      <c r="EE926" s="196"/>
    </row>
    <row r="927" spans="49:135" ht="13" x14ac:dyDescent="0.15">
      <c r="AW927" s="196"/>
      <c r="DU927" s="4"/>
      <c r="DZ927" s="196"/>
      <c r="EA927" s="196"/>
      <c r="EB927" s="196"/>
      <c r="EC927" s="196"/>
      <c r="ED927" s="196"/>
      <c r="EE927" s="196"/>
    </row>
    <row r="928" spans="49:135" ht="13" x14ac:dyDescent="0.15">
      <c r="AW928" s="196"/>
      <c r="DU928" s="4"/>
      <c r="DZ928" s="196"/>
      <c r="EA928" s="196"/>
      <c r="EB928" s="196"/>
      <c r="EC928" s="196"/>
      <c r="ED928" s="196"/>
      <c r="EE928" s="196"/>
    </row>
    <row r="929" spans="49:135" ht="13" x14ac:dyDescent="0.15">
      <c r="AW929" s="196"/>
      <c r="DU929" s="4"/>
      <c r="DZ929" s="196"/>
      <c r="EA929" s="196"/>
      <c r="EB929" s="196"/>
      <c r="EC929" s="196"/>
      <c r="ED929" s="196"/>
      <c r="EE929" s="196"/>
    </row>
    <row r="930" spans="49:135" ht="13" x14ac:dyDescent="0.15">
      <c r="AW930" s="196"/>
      <c r="DU930" s="4"/>
      <c r="DZ930" s="196"/>
      <c r="EA930" s="196"/>
      <c r="EB930" s="196"/>
      <c r="EC930" s="196"/>
      <c r="ED930" s="196"/>
      <c r="EE930" s="196"/>
    </row>
    <row r="931" spans="49:135" ht="13" x14ac:dyDescent="0.15">
      <c r="AW931" s="196"/>
      <c r="DU931" s="4"/>
      <c r="DZ931" s="196"/>
      <c r="EA931" s="196"/>
      <c r="EB931" s="196"/>
      <c r="EC931" s="196"/>
      <c r="ED931" s="196"/>
      <c r="EE931" s="196"/>
    </row>
    <row r="932" spans="49:135" ht="13" x14ac:dyDescent="0.15">
      <c r="AW932" s="196"/>
      <c r="DU932" s="4"/>
      <c r="DZ932" s="196"/>
      <c r="EA932" s="196"/>
      <c r="EB932" s="196"/>
      <c r="EC932" s="196"/>
      <c r="ED932" s="196"/>
      <c r="EE932" s="196"/>
    </row>
    <row r="933" spans="49:135" ht="13" x14ac:dyDescent="0.15">
      <c r="AW933" s="196"/>
      <c r="DU933" s="4"/>
      <c r="DZ933" s="196"/>
      <c r="EA933" s="196"/>
      <c r="EB933" s="196"/>
      <c r="EC933" s="196"/>
      <c r="ED933" s="196"/>
      <c r="EE933" s="196"/>
    </row>
    <row r="934" spans="49:135" ht="13" x14ac:dyDescent="0.15">
      <c r="AW934" s="196"/>
      <c r="DU934" s="4"/>
      <c r="DZ934" s="196"/>
      <c r="EA934" s="196"/>
      <c r="EB934" s="196"/>
      <c r="EC934" s="196"/>
      <c r="ED934" s="196"/>
      <c r="EE934" s="196"/>
    </row>
    <row r="935" spans="49:135" ht="13" x14ac:dyDescent="0.15">
      <c r="AW935" s="196"/>
      <c r="DU935" s="4"/>
      <c r="DZ935" s="196"/>
      <c r="EA935" s="196"/>
      <c r="EB935" s="196"/>
      <c r="EC935" s="196"/>
      <c r="ED935" s="196"/>
      <c r="EE935" s="196"/>
    </row>
    <row r="936" spans="49:135" ht="13" x14ac:dyDescent="0.15">
      <c r="AW936" s="196"/>
      <c r="DU936" s="4"/>
      <c r="DZ936" s="196"/>
      <c r="EA936" s="196"/>
      <c r="EB936" s="196"/>
      <c r="EC936" s="196"/>
      <c r="ED936" s="196"/>
      <c r="EE936" s="196"/>
    </row>
    <row r="937" spans="49:135" ht="13" x14ac:dyDescent="0.15">
      <c r="AW937" s="196"/>
      <c r="DU937" s="4"/>
      <c r="DZ937" s="196"/>
      <c r="EA937" s="196"/>
      <c r="EB937" s="196"/>
      <c r="EC937" s="196"/>
      <c r="ED937" s="196"/>
      <c r="EE937" s="196"/>
    </row>
    <row r="938" spans="49:135" ht="13" x14ac:dyDescent="0.15">
      <c r="AW938" s="196"/>
      <c r="DU938" s="4"/>
      <c r="DZ938" s="196"/>
      <c r="EA938" s="196"/>
      <c r="EB938" s="196"/>
      <c r="EC938" s="196"/>
      <c r="ED938" s="196"/>
      <c r="EE938" s="196"/>
    </row>
    <row r="939" spans="49:135" ht="13" x14ac:dyDescent="0.15">
      <c r="AW939" s="196"/>
      <c r="DU939" s="4"/>
      <c r="DZ939" s="196"/>
      <c r="EA939" s="196"/>
      <c r="EB939" s="196"/>
      <c r="EC939" s="196"/>
      <c r="ED939" s="196"/>
      <c r="EE939" s="196"/>
    </row>
    <row r="940" spans="49:135" ht="13" x14ac:dyDescent="0.15">
      <c r="AW940" s="196"/>
      <c r="DU940" s="4"/>
      <c r="DZ940" s="196"/>
      <c r="EA940" s="196"/>
      <c r="EB940" s="196"/>
      <c r="EC940" s="196"/>
      <c r="ED940" s="196"/>
      <c r="EE940" s="196"/>
    </row>
    <row r="941" spans="49:135" ht="13" x14ac:dyDescent="0.15">
      <c r="AW941" s="196"/>
      <c r="DU941" s="4"/>
      <c r="DZ941" s="196"/>
      <c r="EA941" s="196"/>
      <c r="EB941" s="196"/>
      <c r="EC941" s="196"/>
      <c r="ED941" s="196"/>
      <c r="EE941" s="196"/>
    </row>
    <row r="942" spans="49:135" ht="13" x14ac:dyDescent="0.15">
      <c r="AW942" s="196"/>
      <c r="DU942" s="4"/>
      <c r="DZ942" s="196"/>
      <c r="EA942" s="196"/>
      <c r="EB942" s="196"/>
      <c r="EC942" s="196"/>
      <c r="ED942" s="196"/>
      <c r="EE942" s="196"/>
    </row>
    <row r="943" spans="49:135" ht="13" x14ac:dyDescent="0.15">
      <c r="AW943" s="196"/>
      <c r="DU943" s="4"/>
      <c r="DZ943" s="196"/>
      <c r="EA943" s="196"/>
      <c r="EB943" s="196"/>
      <c r="EC943" s="196"/>
      <c r="ED943" s="196"/>
      <c r="EE943" s="196"/>
    </row>
    <row r="944" spans="49:135" ht="13" x14ac:dyDescent="0.15">
      <c r="AW944" s="196"/>
      <c r="DU944" s="4"/>
      <c r="DZ944" s="196"/>
      <c r="EA944" s="196"/>
      <c r="EB944" s="196"/>
      <c r="EC944" s="196"/>
      <c r="ED944" s="196"/>
      <c r="EE944" s="196"/>
    </row>
    <row r="945" spans="49:135" ht="13" x14ac:dyDescent="0.15">
      <c r="AW945" s="196"/>
      <c r="DU945" s="4"/>
      <c r="DZ945" s="196"/>
      <c r="EA945" s="196"/>
      <c r="EB945" s="196"/>
      <c r="EC945" s="196"/>
      <c r="ED945" s="196"/>
      <c r="EE945" s="196"/>
    </row>
    <row r="946" spans="49:135" ht="13" x14ac:dyDescent="0.15">
      <c r="AW946" s="196"/>
      <c r="DU946" s="4"/>
      <c r="DZ946" s="196"/>
      <c r="EA946" s="196"/>
      <c r="EB946" s="196"/>
      <c r="EC946" s="196"/>
      <c r="ED946" s="196"/>
      <c r="EE946" s="196"/>
    </row>
    <row r="947" spans="49:135" ht="13" x14ac:dyDescent="0.15">
      <c r="AW947" s="196"/>
      <c r="DU947" s="4"/>
      <c r="DZ947" s="196"/>
      <c r="EA947" s="196"/>
      <c r="EB947" s="196"/>
      <c r="EC947" s="196"/>
      <c r="ED947" s="196"/>
      <c r="EE947" s="196"/>
    </row>
    <row r="948" spans="49:135" ht="13" x14ac:dyDescent="0.15">
      <c r="AW948" s="196"/>
      <c r="DU948" s="4"/>
      <c r="DZ948" s="196"/>
      <c r="EA948" s="196"/>
      <c r="EB948" s="196"/>
      <c r="EC948" s="196"/>
      <c r="ED948" s="196"/>
      <c r="EE948" s="196"/>
    </row>
    <row r="949" spans="49:135" ht="13" x14ac:dyDescent="0.15">
      <c r="AW949" s="196"/>
      <c r="DU949" s="4"/>
      <c r="DZ949" s="196"/>
      <c r="EA949" s="196"/>
      <c r="EB949" s="196"/>
      <c r="EC949" s="196"/>
      <c r="ED949" s="196"/>
      <c r="EE949" s="196"/>
    </row>
    <row r="950" spans="49:135" ht="13" x14ac:dyDescent="0.15">
      <c r="AW950" s="196"/>
      <c r="DU950" s="4"/>
      <c r="DZ950" s="196"/>
      <c r="EA950" s="196"/>
      <c r="EB950" s="196"/>
      <c r="EC950" s="196"/>
      <c r="ED950" s="196"/>
      <c r="EE950" s="196"/>
    </row>
    <row r="951" spans="49:135" ht="13" x14ac:dyDescent="0.15">
      <c r="AW951" s="196"/>
      <c r="DU951" s="4"/>
      <c r="DZ951" s="196"/>
      <c r="EA951" s="196"/>
      <c r="EB951" s="196"/>
      <c r="EC951" s="196"/>
      <c r="ED951" s="196"/>
      <c r="EE951" s="196"/>
    </row>
    <row r="952" spans="49:135" ht="13" x14ac:dyDescent="0.15">
      <c r="AW952" s="196"/>
      <c r="DU952" s="4"/>
      <c r="DZ952" s="196"/>
      <c r="EA952" s="196"/>
      <c r="EB952" s="196"/>
      <c r="EC952" s="196"/>
      <c r="ED952" s="196"/>
      <c r="EE952" s="196"/>
    </row>
    <row r="953" spans="49:135" ht="13" x14ac:dyDescent="0.15">
      <c r="AW953" s="196"/>
      <c r="DU953" s="4"/>
      <c r="DZ953" s="196"/>
      <c r="EA953" s="196"/>
      <c r="EB953" s="196"/>
      <c r="EC953" s="196"/>
      <c r="ED953" s="196"/>
      <c r="EE953" s="196"/>
    </row>
    <row r="954" spans="49:135" ht="13" x14ac:dyDescent="0.15">
      <c r="AW954" s="196"/>
      <c r="DU954" s="4"/>
      <c r="DZ954" s="196"/>
      <c r="EA954" s="196"/>
      <c r="EB954" s="196"/>
      <c r="EC954" s="196"/>
      <c r="ED954" s="196"/>
      <c r="EE954" s="196"/>
    </row>
    <row r="955" spans="49:135" ht="13" x14ac:dyDescent="0.15">
      <c r="AW955" s="196"/>
      <c r="DU955" s="4"/>
      <c r="DZ955" s="196"/>
      <c r="EA955" s="196"/>
      <c r="EB955" s="196"/>
      <c r="EC955" s="196"/>
      <c r="ED955" s="196"/>
      <c r="EE955" s="196"/>
    </row>
    <row r="956" spans="49:135" ht="13" x14ac:dyDescent="0.15">
      <c r="AW956" s="196"/>
      <c r="DU956" s="4"/>
      <c r="DZ956" s="196"/>
      <c r="EA956" s="196"/>
      <c r="EB956" s="196"/>
      <c r="EC956" s="196"/>
      <c r="ED956" s="196"/>
      <c r="EE956" s="196"/>
    </row>
    <row r="957" spans="49:135" ht="13" x14ac:dyDescent="0.15">
      <c r="AW957" s="196"/>
      <c r="DU957" s="4"/>
      <c r="DZ957" s="196"/>
      <c r="EA957" s="196"/>
      <c r="EB957" s="196"/>
      <c r="EC957" s="196"/>
      <c r="ED957" s="196"/>
      <c r="EE957" s="196"/>
    </row>
    <row r="958" spans="49:135" ht="13" x14ac:dyDescent="0.15">
      <c r="AW958" s="196"/>
      <c r="DU958" s="4"/>
      <c r="DZ958" s="196"/>
      <c r="EA958" s="196"/>
      <c r="EB958" s="196"/>
      <c r="EC958" s="196"/>
      <c r="ED958" s="196"/>
      <c r="EE958" s="196"/>
    </row>
    <row r="959" spans="49:135" ht="13" x14ac:dyDescent="0.15">
      <c r="AW959" s="196"/>
      <c r="DU959" s="4"/>
      <c r="DZ959" s="196"/>
      <c r="EA959" s="196"/>
      <c r="EB959" s="196"/>
      <c r="EC959" s="196"/>
      <c r="ED959" s="196"/>
      <c r="EE959" s="196"/>
    </row>
    <row r="960" spans="49:135" ht="13" x14ac:dyDescent="0.15">
      <c r="AW960" s="196"/>
      <c r="DU960" s="4"/>
      <c r="DZ960" s="196"/>
      <c r="EA960" s="196"/>
      <c r="EB960" s="196"/>
      <c r="EC960" s="196"/>
      <c r="ED960" s="196"/>
      <c r="EE960" s="196"/>
    </row>
    <row r="961" spans="49:135" ht="13" x14ac:dyDescent="0.15">
      <c r="AW961" s="196"/>
      <c r="DU961" s="4"/>
      <c r="DZ961" s="196"/>
      <c r="EA961" s="196"/>
      <c r="EB961" s="196"/>
      <c r="EC961" s="196"/>
      <c r="ED961" s="196"/>
      <c r="EE961" s="196"/>
    </row>
    <row r="962" spans="49:135" ht="13" x14ac:dyDescent="0.15">
      <c r="AW962" s="196"/>
      <c r="DU962" s="4"/>
      <c r="DZ962" s="196"/>
      <c r="EA962" s="196"/>
      <c r="EB962" s="196"/>
      <c r="EC962" s="196"/>
      <c r="ED962" s="196"/>
      <c r="EE962" s="196"/>
    </row>
    <row r="963" spans="49:135" ht="13" x14ac:dyDescent="0.15">
      <c r="AW963" s="196"/>
      <c r="DU963" s="4"/>
      <c r="DZ963" s="196"/>
      <c r="EA963" s="196"/>
      <c r="EB963" s="196"/>
      <c r="EC963" s="196"/>
      <c r="ED963" s="196"/>
      <c r="EE963" s="196"/>
    </row>
    <row r="964" spans="49:135" ht="13" x14ac:dyDescent="0.15">
      <c r="AW964" s="196"/>
      <c r="DU964" s="4"/>
      <c r="DZ964" s="196"/>
      <c r="EA964" s="196"/>
      <c r="EB964" s="196"/>
      <c r="EC964" s="196"/>
      <c r="ED964" s="196"/>
      <c r="EE964" s="196"/>
    </row>
    <row r="965" spans="49:135" ht="13" x14ac:dyDescent="0.15">
      <c r="AW965" s="196"/>
      <c r="DU965" s="4"/>
      <c r="DZ965" s="196"/>
      <c r="EA965" s="196"/>
      <c r="EB965" s="196"/>
      <c r="EC965" s="196"/>
      <c r="ED965" s="196"/>
      <c r="EE965" s="196"/>
    </row>
    <row r="966" spans="49:135" ht="13" x14ac:dyDescent="0.15">
      <c r="AW966" s="196"/>
      <c r="DU966" s="4"/>
      <c r="DZ966" s="196"/>
      <c r="EA966" s="196"/>
      <c r="EB966" s="196"/>
      <c r="EC966" s="196"/>
      <c r="ED966" s="196"/>
      <c r="EE966" s="196"/>
    </row>
    <row r="967" spans="49:135" ht="13" x14ac:dyDescent="0.15">
      <c r="AW967" s="196"/>
      <c r="DU967" s="4"/>
      <c r="DZ967" s="196"/>
      <c r="EA967" s="196"/>
      <c r="EB967" s="196"/>
      <c r="EC967" s="196"/>
      <c r="ED967" s="196"/>
      <c r="EE967" s="196"/>
    </row>
    <row r="968" spans="49:135" ht="13" x14ac:dyDescent="0.15">
      <c r="AW968" s="196"/>
      <c r="DU968" s="4"/>
      <c r="DZ968" s="196"/>
      <c r="EA968" s="196"/>
      <c r="EB968" s="196"/>
      <c r="EC968" s="196"/>
      <c r="ED968" s="196"/>
      <c r="EE968" s="196"/>
    </row>
    <row r="969" spans="49:135" ht="13" x14ac:dyDescent="0.15">
      <c r="AW969" s="196"/>
      <c r="DU969" s="4"/>
      <c r="DZ969" s="196"/>
      <c r="EA969" s="196"/>
      <c r="EB969" s="196"/>
      <c r="EC969" s="196"/>
      <c r="ED969" s="196"/>
      <c r="EE969" s="196"/>
    </row>
    <row r="970" spans="49:135" ht="13" x14ac:dyDescent="0.15">
      <c r="AW970" s="196"/>
      <c r="DU970" s="4"/>
      <c r="DZ970" s="196"/>
      <c r="EA970" s="196"/>
      <c r="EB970" s="196"/>
      <c r="EC970" s="196"/>
      <c r="ED970" s="196"/>
      <c r="EE970" s="196"/>
    </row>
    <row r="971" spans="49:135" ht="13" x14ac:dyDescent="0.15">
      <c r="AW971" s="196"/>
      <c r="DU971" s="4"/>
      <c r="DZ971" s="196"/>
      <c r="EA971" s="196"/>
      <c r="EB971" s="196"/>
      <c r="EC971" s="196"/>
      <c r="ED971" s="196"/>
      <c r="EE971" s="196"/>
    </row>
    <row r="972" spans="49:135" ht="13" x14ac:dyDescent="0.15">
      <c r="AW972" s="196"/>
      <c r="DU972" s="4"/>
      <c r="DZ972" s="196"/>
      <c r="EA972" s="196"/>
      <c r="EB972" s="196"/>
      <c r="EC972" s="196"/>
      <c r="ED972" s="196"/>
      <c r="EE972" s="196"/>
    </row>
    <row r="973" spans="49:135" ht="13" x14ac:dyDescent="0.15">
      <c r="AW973" s="196"/>
      <c r="DU973" s="4"/>
      <c r="DZ973" s="196"/>
      <c r="EA973" s="196"/>
      <c r="EB973" s="196"/>
      <c r="EC973" s="196"/>
      <c r="ED973" s="196"/>
      <c r="EE973" s="196"/>
    </row>
    <row r="974" spans="49:135" ht="13" x14ac:dyDescent="0.15">
      <c r="AW974" s="196"/>
      <c r="DU974" s="4"/>
      <c r="DZ974" s="196"/>
      <c r="EA974" s="196"/>
      <c r="EB974" s="196"/>
      <c r="EC974" s="196"/>
      <c r="ED974" s="196"/>
      <c r="EE974" s="196"/>
    </row>
    <row r="975" spans="49:135" ht="13" x14ac:dyDescent="0.15">
      <c r="AW975" s="196"/>
      <c r="DU975" s="4"/>
      <c r="DZ975" s="196"/>
      <c r="EA975" s="196"/>
      <c r="EB975" s="196"/>
      <c r="EC975" s="196"/>
      <c r="ED975" s="196"/>
      <c r="EE975" s="196"/>
    </row>
    <row r="976" spans="49:135" ht="13" x14ac:dyDescent="0.15">
      <c r="AW976" s="196"/>
      <c r="DU976" s="4"/>
      <c r="DZ976" s="196"/>
      <c r="EA976" s="196"/>
      <c r="EB976" s="196"/>
      <c r="EC976" s="196"/>
      <c r="ED976" s="196"/>
      <c r="EE976" s="196"/>
    </row>
    <row r="977" spans="49:135" ht="13" x14ac:dyDescent="0.15">
      <c r="AW977" s="196"/>
      <c r="DU977" s="4"/>
      <c r="DZ977" s="196"/>
      <c r="EA977" s="196"/>
      <c r="EB977" s="196"/>
      <c r="EC977" s="196"/>
      <c r="ED977" s="196"/>
      <c r="EE977" s="196"/>
    </row>
    <row r="978" spans="49:135" ht="13" x14ac:dyDescent="0.15">
      <c r="AW978" s="196"/>
      <c r="DU978" s="4"/>
      <c r="DZ978" s="196"/>
      <c r="EA978" s="196"/>
      <c r="EB978" s="196"/>
      <c r="EC978" s="196"/>
      <c r="ED978" s="196"/>
      <c r="EE978" s="196"/>
    </row>
    <row r="979" spans="49:135" ht="13" x14ac:dyDescent="0.15">
      <c r="AW979" s="196"/>
      <c r="DU979" s="4"/>
      <c r="DZ979" s="196"/>
      <c r="EA979" s="196"/>
      <c r="EB979" s="196"/>
      <c r="EC979" s="196"/>
      <c r="ED979" s="196"/>
      <c r="EE979" s="196"/>
    </row>
    <row r="980" spans="49:135" ht="13" x14ac:dyDescent="0.15">
      <c r="AW980" s="196"/>
      <c r="DU980" s="4"/>
      <c r="DZ980" s="196"/>
      <c r="EA980" s="196"/>
      <c r="EB980" s="196"/>
      <c r="EC980" s="196"/>
      <c r="ED980" s="196"/>
      <c r="EE980" s="196"/>
    </row>
    <row r="981" spans="49:135" ht="13" x14ac:dyDescent="0.15">
      <c r="AW981" s="196"/>
      <c r="DU981" s="4"/>
      <c r="DZ981" s="196"/>
      <c r="EA981" s="196"/>
      <c r="EB981" s="196"/>
      <c r="EC981" s="196"/>
      <c r="ED981" s="196"/>
      <c r="EE981" s="196"/>
    </row>
    <row r="982" spans="49:135" ht="13" x14ac:dyDescent="0.15">
      <c r="AW982" s="196"/>
      <c r="DU982" s="4"/>
      <c r="DZ982" s="196"/>
      <c r="EA982" s="196"/>
      <c r="EB982" s="196"/>
      <c r="EC982" s="196"/>
      <c r="ED982" s="196"/>
      <c r="EE982" s="196"/>
    </row>
    <row r="983" spans="49:135" ht="13" x14ac:dyDescent="0.15">
      <c r="AW983" s="196"/>
      <c r="DU983" s="4"/>
      <c r="DZ983" s="196"/>
      <c r="EA983" s="196"/>
      <c r="EB983" s="196"/>
      <c r="EC983" s="196"/>
      <c r="ED983" s="196"/>
      <c r="EE983" s="196"/>
    </row>
    <row r="984" spans="49:135" ht="13" x14ac:dyDescent="0.15">
      <c r="AW984" s="196"/>
      <c r="DU984" s="4"/>
      <c r="DZ984" s="196"/>
      <c r="EA984" s="196"/>
      <c r="EB984" s="196"/>
      <c r="EC984" s="196"/>
      <c r="ED984" s="196"/>
      <c r="EE984" s="196"/>
    </row>
    <row r="985" spans="49:135" ht="13" x14ac:dyDescent="0.15">
      <c r="AW985" s="196"/>
      <c r="DU985" s="4"/>
      <c r="DZ985" s="196"/>
      <c r="EA985" s="196"/>
      <c r="EB985" s="196"/>
      <c r="EC985" s="196"/>
      <c r="ED985" s="196"/>
      <c r="EE985" s="196"/>
    </row>
    <row r="986" spans="49:135" ht="13" x14ac:dyDescent="0.15">
      <c r="AW986" s="196"/>
      <c r="DU986" s="4"/>
      <c r="DZ986" s="196"/>
      <c r="EA986" s="196"/>
      <c r="EB986" s="196"/>
      <c r="EC986" s="196"/>
      <c r="ED986" s="196"/>
      <c r="EE986" s="196"/>
    </row>
    <row r="987" spans="49:135" ht="13" x14ac:dyDescent="0.15">
      <c r="AW987" s="196"/>
      <c r="DU987" s="4"/>
      <c r="DZ987" s="196"/>
      <c r="EA987" s="196"/>
      <c r="EB987" s="196"/>
      <c r="EC987" s="196"/>
      <c r="ED987" s="196"/>
      <c r="EE987" s="196"/>
    </row>
    <row r="988" spans="49:135" ht="13" x14ac:dyDescent="0.15">
      <c r="AW988" s="196"/>
      <c r="DU988" s="4"/>
      <c r="DZ988" s="196"/>
      <c r="EA988" s="196"/>
      <c r="EB988" s="196"/>
      <c r="EC988" s="196"/>
      <c r="ED988" s="196"/>
      <c r="EE988" s="196"/>
    </row>
    <row r="989" spans="49:135" ht="13" x14ac:dyDescent="0.15">
      <c r="AW989" s="196"/>
      <c r="DU989" s="4"/>
      <c r="DZ989" s="196"/>
      <c r="EA989" s="196"/>
      <c r="EB989" s="196"/>
      <c r="EC989" s="196"/>
      <c r="ED989" s="196"/>
      <c r="EE989" s="196"/>
    </row>
    <row r="990" spans="49:135" ht="13" x14ac:dyDescent="0.15">
      <c r="AW990" s="196"/>
      <c r="DU990" s="4"/>
      <c r="DZ990" s="196"/>
      <c r="EA990" s="196"/>
      <c r="EB990" s="196"/>
      <c r="EC990" s="196"/>
      <c r="ED990" s="196"/>
      <c r="EE990" s="196"/>
    </row>
    <row r="991" spans="49:135" ht="13" x14ac:dyDescent="0.15">
      <c r="AW991" s="196"/>
      <c r="DU991" s="4"/>
      <c r="DZ991" s="196"/>
      <c r="EA991" s="196"/>
      <c r="EB991" s="196"/>
      <c r="EC991" s="196"/>
      <c r="ED991" s="196"/>
      <c r="EE991" s="196"/>
    </row>
    <row r="992" spans="49:135" ht="13" x14ac:dyDescent="0.15">
      <c r="AW992" s="196"/>
      <c r="DU992" s="4"/>
      <c r="DZ992" s="196"/>
      <c r="EA992" s="196"/>
      <c r="EB992" s="196"/>
      <c r="EC992" s="196"/>
      <c r="ED992" s="196"/>
      <c r="EE992" s="196"/>
    </row>
    <row r="993" spans="49:135" ht="13" x14ac:dyDescent="0.15">
      <c r="AW993" s="196"/>
      <c r="DU993" s="4"/>
      <c r="DZ993" s="196"/>
      <c r="EA993" s="196"/>
      <c r="EB993" s="196"/>
      <c r="EC993" s="196"/>
      <c r="ED993" s="196"/>
      <c r="EE993" s="196"/>
    </row>
    <row r="994" spans="49:135" ht="13" x14ac:dyDescent="0.15">
      <c r="AW994" s="196"/>
      <c r="DU994" s="4"/>
      <c r="DZ994" s="196"/>
      <c r="EA994" s="196"/>
      <c r="EB994" s="196"/>
      <c r="EC994" s="196"/>
      <c r="ED994" s="196"/>
      <c r="EE994" s="196"/>
    </row>
    <row r="995" spans="49:135" ht="13" x14ac:dyDescent="0.15">
      <c r="AW995" s="196"/>
      <c r="DU995" s="4"/>
      <c r="DZ995" s="196"/>
      <c r="EA995" s="196"/>
      <c r="EB995" s="196"/>
      <c r="EC995" s="196"/>
      <c r="ED995" s="196"/>
      <c r="EE995" s="196"/>
    </row>
    <row r="996" spans="49:135" ht="13" x14ac:dyDescent="0.15">
      <c r="AW996" s="196"/>
      <c r="DU996" s="4"/>
      <c r="DZ996" s="196"/>
      <c r="EA996" s="196"/>
      <c r="EB996" s="196"/>
      <c r="EC996" s="196"/>
      <c r="ED996" s="196"/>
      <c r="EE996" s="196"/>
    </row>
    <row r="997" spans="49:135" ht="13" x14ac:dyDescent="0.15">
      <c r="AW997" s="196"/>
      <c r="DU997" s="4"/>
      <c r="DZ997" s="196"/>
      <c r="EA997" s="196"/>
      <c r="EB997" s="196"/>
      <c r="EC997" s="196"/>
      <c r="ED997" s="196"/>
      <c r="EE997" s="196"/>
    </row>
    <row r="998" spans="49:135" ht="13" x14ac:dyDescent="0.15">
      <c r="AW998" s="196"/>
      <c r="DU998" s="4"/>
      <c r="DZ998" s="196"/>
      <c r="EA998" s="196"/>
      <c r="EB998" s="196"/>
      <c r="EC998" s="196"/>
      <c r="ED998" s="196"/>
      <c r="EE998" s="196"/>
    </row>
    <row r="999" spans="49:135" ht="13" x14ac:dyDescent="0.15">
      <c r="AW999" s="196"/>
      <c r="DU999" s="4"/>
      <c r="DZ999" s="196"/>
      <c r="EA999" s="196"/>
      <c r="EB999" s="196"/>
      <c r="EC999" s="196"/>
      <c r="ED999" s="196"/>
      <c r="EE999" s="196"/>
    </row>
    <row r="1000" spans="49:135" ht="13" x14ac:dyDescent="0.15">
      <c r="AW1000" s="196"/>
      <c r="DU1000" s="4"/>
      <c r="DZ1000" s="196"/>
      <c r="EA1000" s="196"/>
      <c r="EB1000" s="196"/>
      <c r="EC1000" s="196"/>
      <c r="ED1000" s="196"/>
      <c r="EE1000" s="196"/>
    </row>
  </sheetData>
  <mergeCells count="26">
    <mergeCell ref="AS69:AS70"/>
    <mergeCell ref="AV69:AV70"/>
    <mergeCell ref="AZ69:AZ70"/>
    <mergeCell ref="BC69:BC70"/>
    <mergeCell ref="AX62:AX63"/>
    <mergeCell ref="AN64:AN65"/>
    <mergeCell ref="AQ64:AQ65"/>
    <mergeCell ref="AT64:AT65"/>
    <mergeCell ref="AW64:AW65"/>
    <mergeCell ref="BA64:BA65"/>
    <mergeCell ref="AT61:AT62"/>
    <mergeCell ref="AW61:AW62"/>
    <mergeCell ref="AL62:AL63"/>
    <mergeCell ref="AO62:AO63"/>
    <mergeCell ref="AR62:AR63"/>
    <mergeCell ref="AU62:AU63"/>
    <mergeCell ref="CO2:CQ2"/>
    <mergeCell ref="CO6:CQ6"/>
    <mergeCell ref="AJ60:AJ61"/>
    <mergeCell ref="AM60:AM61"/>
    <mergeCell ref="AP60:AP61"/>
    <mergeCell ref="AS60:AS61"/>
    <mergeCell ref="AV60:AV61"/>
    <mergeCell ref="AK61:AK62"/>
    <mergeCell ref="AN61:AN62"/>
    <mergeCell ref="AQ61:AQ62"/>
  </mergeCells>
  <conditionalFormatting sqref="DU14:DU36">
    <cfRule type="expression" dxfId="8" priority="1">
      <formula>DS14&lt;50</formula>
    </cfRule>
  </conditionalFormatting>
  <conditionalFormatting sqref="DV14:DV36">
    <cfRule type="expression" dxfId="7" priority="2">
      <formula>DS14&lt;50</formula>
    </cfRule>
  </conditionalFormatting>
  <conditionalFormatting sqref="DW14:DW36">
    <cfRule type="expression" dxfId="6" priority="3">
      <formula>DS14&lt;50</formula>
    </cfRule>
  </conditionalFormatting>
  <conditionalFormatting sqref="DU14:DW36">
    <cfRule type="colorScale" priority="4">
      <colorScale>
        <cfvo type="formula" val="-5"/>
        <cfvo type="formula" val="0"/>
        <cfvo type="formula" val="10"/>
        <color rgb="FFF8962E"/>
        <color rgb="FFEFEFEF"/>
        <color rgb="FF4E9DFF"/>
      </colorScale>
    </cfRule>
  </conditionalFormatting>
  <conditionalFormatting sqref="O83:Q112">
    <cfRule type="colorScale" priority="5">
      <colorScale>
        <cfvo type="min"/>
        <cfvo type="percentile" val="50"/>
        <cfvo type="max"/>
        <color rgb="FFE67C73"/>
        <color rgb="FFFFFFFF"/>
        <color rgb="FF57BB8A"/>
      </colorScale>
    </cfRule>
  </conditionalFormatting>
  <conditionalFormatting sqref="DX14:DX36">
    <cfRule type="colorScale" priority="6">
      <colorScale>
        <cfvo type="formula" val="-4"/>
        <cfvo type="formula" val="0"/>
        <cfvo type="formula" val="8"/>
        <color rgb="FFCC0000"/>
        <color rgb="FFFFFFFF"/>
        <color rgb="FF57BB8A"/>
      </colorScale>
    </cfRule>
  </conditionalFormatting>
  <conditionalFormatting sqref="DQ14:DQ36 DR14:DR27">
    <cfRule type="colorScale" priority="7">
      <colorScale>
        <cfvo type="formula" val="1"/>
        <cfvo type="formula" val="5"/>
        <color rgb="FFFFFFFF"/>
        <color rgb="FF57BB8A"/>
      </colorScale>
    </cfRule>
  </conditionalFormatting>
  <conditionalFormatting sqref="BM14:BM36 BY14:BY30">
    <cfRule type="colorScale" priority="8">
      <colorScale>
        <cfvo type="min"/>
        <cfvo type="percentile" val="50"/>
        <cfvo type="max"/>
        <color rgb="FF57BB8A"/>
        <color rgb="FFFFD666"/>
        <color rgb="FFE67C73"/>
      </colorScale>
    </cfRule>
  </conditionalFormatting>
  <conditionalFormatting sqref="DY14:DY36">
    <cfRule type="colorScale" priority="9">
      <colorScale>
        <cfvo type="formula" val="-0.5"/>
        <cfvo type="formula" val="0"/>
        <cfvo type="max"/>
        <color rgb="FF999999"/>
        <color rgb="FFFFFFFF"/>
        <color rgb="FF57BB8A"/>
      </colorScale>
    </cfRule>
  </conditionalFormatting>
  <conditionalFormatting sqref="EC14:EE30">
    <cfRule type="colorScale" priority="10">
      <colorScale>
        <cfvo type="min"/>
        <cfvo type="formula" val="0"/>
        <cfvo type="max"/>
        <color rgb="FFF8962E"/>
        <color rgb="FFEFEFEF"/>
        <color rgb="FF4E9DFF"/>
      </colorScale>
    </cfRule>
  </conditionalFormatting>
  <hyperlinks>
    <hyperlink ref="AG82" r:id="rId1" location="1" xr:uid="{141196F0-9BBC-004E-86F2-89D81791E912}"/>
    <hyperlink ref="AZ82" r:id="rId2" location="1" xr:uid="{B7051B3B-5F4B-9848-8AA8-91CF8B6582E8}"/>
    <hyperlink ref="AG83" r:id="rId3" location="1" xr:uid="{C881160D-AD51-1C41-A5D8-8E6370286CC9}"/>
    <hyperlink ref="AZ83" r:id="rId4" location="1" xr:uid="{7EFE215F-C464-5D4F-93F2-F89BF22BE41B}"/>
    <hyperlink ref="AG84" r:id="rId5" location="1" xr:uid="{7517C46C-5BE4-EA46-9140-2E9CCBF24D3A}"/>
    <hyperlink ref="AZ84" r:id="rId6" location="1" xr:uid="{17C68DE5-00F6-7444-ADA8-C2373FDC5D7D}"/>
    <hyperlink ref="AG85" r:id="rId7" location="1" xr:uid="{A01B6DE2-340F-4F4C-8879-58DDC2A6AF37}"/>
    <hyperlink ref="AZ85" r:id="rId8" location="1" xr:uid="{E46D8AE8-F627-3D4A-9500-4CDC26E530AE}"/>
    <hyperlink ref="AG86" r:id="rId9" location="1" xr:uid="{00370F75-8133-7B4C-998E-B311F92C656D}"/>
    <hyperlink ref="AZ86" r:id="rId10" location="1" xr:uid="{01D5B277-D2B3-BB44-BD3D-1BB7ACEB9C72}"/>
    <hyperlink ref="AG87" r:id="rId11" location="1" xr:uid="{6C452E30-880C-4B4E-BA9E-D993B93EF629}"/>
    <hyperlink ref="AZ87" r:id="rId12" location="1" xr:uid="{C36702FA-61CB-254B-88B6-5BC412EF9A29}"/>
    <hyperlink ref="AG88" r:id="rId13" location="1" xr:uid="{57AA0D26-70D9-9940-B2DE-0E0554985B0D}"/>
    <hyperlink ref="AZ88" r:id="rId14" location="1" xr:uid="{394F6729-DF7E-A34A-A319-57D946534839}"/>
    <hyperlink ref="AG89" r:id="rId15" location="1" xr:uid="{4CED4BDD-FF8B-9849-ADFC-EBBD885D82CE}"/>
    <hyperlink ref="AZ89" r:id="rId16" location="1" xr:uid="{E9676CDC-B8FB-ED4A-A4B7-9811F51B69EC}"/>
    <hyperlink ref="AG90" r:id="rId17" location="1" xr:uid="{083CC441-53E4-2B48-8A6B-C0DE62B553DC}"/>
    <hyperlink ref="AZ90" r:id="rId18" location="1" xr:uid="{284B2BE5-5458-714B-B0B7-5F4744264686}"/>
    <hyperlink ref="AG91" r:id="rId19" location="1" xr:uid="{896CD324-E24D-D944-A32D-AE83A4251951}"/>
    <hyperlink ref="AZ91" r:id="rId20" location="1" xr:uid="{07DE12E9-1358-7D4F-80BF-B52DB70F547E}"/>
    <hyperlink ref="AG92" r:id="rId21" location="1" xr:uid="{01DC2BCF-6ED7-0A4F-9379-4D537BCE1C52}"/>
    <hyperlink ref="AZ92" r:id="rId22" location="1" xr:uid="{B3AC61A9-DCFA-9148-8020-6DBC25966BF3}"/>
    <hyperlink ref="AG93" r:id="rId23" location="1" xr:uid="{D345D4C7-B096-6A45-925E-E09F11B3303D}"/>
    <hyperlink ref="AZ93" r:id="rId24" location="1" xr:uid="{021B7702-7002-664E-8131-A611B9CD7783}"/>
    <hyperlink ref="AG94" r:id="rId25" location="1" xr:uid="{12CABEAE-D793-CD42-B4B2-48DE046413A5}"/>
    <hyperlink ref="AZ94" r:id="rId26" location="1" xr:uid="{6B4971F2-1531-D34C-B055-962995E6942D}"/>
    <hyperlink ref="AG95" r:id="rId27" location="1" xr:uid="{97A0BE29-F65E-4E44-A9BE-5DB4DB0B46DC}"/>
    <hyperlink ref="AZ95" r:id="rId28" location="1" xr:uid="{2B208368-A019-CF42-A945-2844C29EEBFB}"/>
    <hyperlink ref="AG96" r:id="rId29" location="1" xr:uid="{CA067DE8-6AEC-E346-8DDE-1842E7D381A7}"/>
    <hyperlink ref="AZ96" r:id="rId30" location="1" xr:uid="{FFF3E060-9E67-F94B-9C16-F1F6B4836A63}"/>
    <hyperlink ref="AG97" r:id="rId31" location="1" xr:uid="{D60519E5-0C24-BC44-8706-0FCFA199C9AD}"/>
    <hyperlink ref="AZ97" r:id="rId32" location="1" xr:uid="{7C619FFB-0B7A-DA47-821E-601ED9BA238B}"/>
    <hyperlink ref="AG98" r:id="rId33" location="1" xr:uid="{2C2F90EF-CF31-C347-97F5-9BD2CB887B8E}"/>
    <hyperlink ref="AZ98" r:id="rId34" location="1" xr:uid="{914DDF7A-D751-BB4E-BEE8-D789F99E0B47}"/>
    <hyperlink ref="AG99" r:id="rId35" location="1" xr:uid="{12F6B6CB-EA0E-424B-89C3-F483A79577B1}"/>
    <hyperlink ref="AZ99" r:id="rId36" location="1" xr:uid="{796CE326-E243-F145-AD15-ED6C00E7A353}"/>
    <hyperlink ref="AG100" r:id="rId37" location="1" xr:uid="{6DCC427C-FFDF-A247-854B-5976833DAD79}"/>
    <hyperlink ref="AZ100" r:id="rId38" location="1" xr:uid="{DF833B2B-67EC-394D-95D2-2D548DFD8247}"/>
    <hyperlink ref="AG101" r:id="rId39" location="1" xr:uid="{6F656769-7185-A745-899D-14FE9088D9C9}"/>
    <hyperlink ref="AZ101" r:id="rId40" location="1" xr:uid="{242D2FB3-15FD-E44F-931B-685AAA1BBB64}"/>
    <hyperlink ref="AG102" r:id="rId41" location="1" xr:uid="{4CC10389-7FDF-D74A-915B-60F84D6ADE6C}"/>
    <hyperlink ref="AZ102" r:id="rId42" location="1" xr:uid="{20EA9680-A0F2-EC43-AF0D-9AAFE55EED6F}"/>
    <hyperlink ref="AG103" r:id="rId43" location="1" xr:uid="{5286875C-3307-2F47-A37A-AA031D17C0C7}"/>
    <hyperlink ref="AZ103" r:id="rId44" location="1" xr:uid="{10B5AB62-0CE1-1542-94A7-0DD4472F52FB}"/>
    <hyperlink ref="AG104" r:id="rId45" location="1" xr:uid="{87DEA30C-83AB-B047-8086-AA660975F44C}"/>
    <hyperlink ref="AZ104" r:id="rId46" location="1" xr:uid="{1982FE70-9AC9-3542-8545-FB298EBA7475}"/>
    <hyperlink ref="AG105" r:id="rId47" location="1" xr:uid="{8DF9EC7D-971D-EE43-8179-42F15C8DADC7}"/>
    <hyperlink ref="AZ105" r:id="rId48" location="1" xr:uid="{AA42AF3F-5A38-5640-BBC3-6DEE4FD568F5}"/>
    <hyperlink ref="AG106" r:id="rId49" location="1" xr:uid="{B68667F4-C477-C441-8709-9CB39663AF8C}"/>
    <hyperlink ref="AZ106" r:id="rId50" location="1" xr:uid="{40A37C6E-AE9E-394C-BA32-C679386342F8}"/>
    <hyperlink ref="AG107" r:id="rId51" location="1" xr:uid="{C860C359-2ADB-404D-B19A-F8BC0D0AADF2}"/>
    <hyperlink ref="AZ107" r:id="rId52" location="1" xr:uid="{A1D2C1A8-D230-A64E-8330-BC03B86E1D83}"/>
    <hyperlink ref="AG108" r:id="rId53" location="1" xr:uid="{A7A6E060-2F93-EB40-8BA2-93CFFEADFF9D}"/>
    <hyperlink ref="AZ108" r:id="rId54" location="1" xr:uid="{9A38FE17-726A-8F4C-ACE4-804371F5FF55}"/>
    <hyperlink ref="AG109" r:id="rId55" location="1" xr:uid="{C1025823-4783-0245-A576-3BD8B1CE49B2}"/>
    <hyperlink ref="AZ109" r:id="rId56" location="1" xr:uid="{962DA6AB-C201-134F-96A7-FFB9AC248A0B}"/>
    <hyperlink ref="AG110" r:id="rId57" location="1" xr:uid="{72C0B6BB-2B4E-9A4F-B7F7-5C62B5D5C012}"/>
    <hyperlink ref="AZ110" r:id="rId58" location="1" xr:uid="{F8A63C13-8231-1246-97F4-529C903BA935}"/>
    <hyperlink ref="AG111" r:id="rId59" location="1" xr:uid="{FFDDDABE-9610-D84E-BF88-FBD6C205C23D}"/>
    <hyperlink ref="AZ111" r:id="rId60" location="1" xr:uid="{F7B458EC-5F1B-CA40-8317-3C69EB582058}"/>
    <hyperlink ref="AG112" r:id="rId61" location="1" xr:uid="{99868EA0-83FC-374F-BCDA-949985A5170E}"/>
    <hyperlink ref="AZ112" r:id="rId62" location="1" xr:uid="{C7536FD1-3972-1647-97FB-0E9760615AC0}"/>
    <hyperlink ref="AG113" r:id="rId63" location="1" xr:uid="{2D813C66-D0B9-184B-8630-A504CD384303}"/>
    <hyperlink ref="AZ113" r:id="rId64" location="1" xr:uid="{81AAA7AF-326B-454A-BC33-3209186C5097}"/>
    <hyperlink ref="AG114" r:id="rId65" location="1" xr:uid="{20457314-A576-1842-BCA7-CB370D4178A9}"/>
    <hyperlink ref="AZ114" r:id="rId66" location="1" xr:uid="{05B0D04A-C56F-164B-9B95-698D4AC3E256}"/>
    <hyperlink ref="AG115" r:id="rId67" location="1" xr:uid="{B095B5F8-C8AF-084A-AFA7-ED64B212282D}"/>
    <hyperlink ref="AZ115" r:id="rId68" location="1" xr:uid="{B5F9AD58-5635-7E43-96AA-6F5D3D84523D}"/>
    <hyperlink ref="AG116" r:id="rId69" location="1" xr:uid="{824DED63-5D70-1F43-8EE6-A139EAAB48E5}"/>
    <hyperlink ref="AZ116" r:id="rId70" location="1" xr:uid="{996E6589-2B08-294D-83C4-1D979B8C5F17}"/>
    <hyperlink ref="AG117" r:id="rId71" location="1" xr:uid="{6BCD14E1-F760-3041-96B4-4AA91DAE0C61}"/>
    <hyperlink ref="AZ117" r:id="rId72" location="1" xr:uid="{BC25E110-E294-9746-A74C-4504FF7B0E99}"/>
    <hyperlink ref="AG118" r:id="rId73" location="1" xr:uid="{1E80CE73-F680-3941-802F-F194689B953B}"/>
    <hyperlink ref="AZ118" r:id="rId74" location="1" xr:uid="{58DD3F48-80EB-634F-829C-8AC78AD4F15C}"/>
    <hyperlink ref="AG119" r:id="rId75" location="1" xr:uid="{B0E5EA79-7B95-494C-86BD-E6FA7EFCBAA7}"/>
    <hyperlink ref="AZ119" r:id="rId76" location="1" xr:uid="{F6D895DB-8BE0-E94D-B17E-0D69824945FF}"/>
    <hyperlink ref="AG120" r:id="rId77" location="1" xr:uid="{B2D02193-46F1-3442-B6B5-FE43D0688716}"/>
    <hyperlink ref="AZ120" r:id="rId78" location="1" xr:uid="{58FC0E2B-7E9F-9541-A456-E5610B5EE976}"/>
    <hyperlink ref="AG121" r:id="rId79" location="1" xr:uid="{31D55059-1B20-CF48-80BF-D914662A59A8}"/>
    <hyperlink ref="AZ121" r:id="rId80" location="1" xr:uid="{E336E71E-748A-F242-BDE7-8B406CE6A041}"/>
    <hyperlink ref="AG122" r:id="rId81" location="1" xr:uid="{A535460E-03EE-BB4E-B7D6-9A791A99CE41}"/>
    <hyperlink ref="AZ122" r:id="rId82" location="1" xr:uid="{642363E2-C20F-0641-9949-0B1F01690988}"/>
    <hyperlink ref="AG123" r:id="rId83" location="1" xr:uid="{816C5FBE-5673-2A46-84E3-A6AF1EFBBE33}"/>
    <hyperlink ref="AZ123" r:id="rId84" location="1" xr:uid="{7212B82C-5119-6543-8595-FD068555F69D}"/>
    <hyperlink ref="AG124" r:id="rId85" location="1" xr:uid="{27375D8B-536E-C34F-87BB-5DBADA43A444}"/>
    <hyperlink ref="AZ124" r:id="rId86" location="1" xr:uid="{A9947A8D-A5ED-4A47-A30A-0746731DD053}"/>
    <hyperlink ref="AG125" r:id="rId87" location="1" xr:uid="{EA77B909-75EF-AD48-BA91-B98345E7DA27}"/>
    <hyperlink ref="AZ125" r:id="rId88" location="1" xr:uid="{58578A5F-1CFB-2E4D-8FB9-AE52523573DF}"/>
    <hyperlink ref="AG126" r:id="rId89" location="1" xr:uid="{469C081C-256D-EA42-B6C4-86502D24D32F}"/>
    <hyperlink ref="AZ126" r:id="rId90" location="1" xr:uid="{B3682D54-2FE5-514F-B9BC-2438FC0AEF7B}"/>
    <hyperlink ref="AG127" r:id="rId91" location="1" xr:uid="{4FADC3A5-B3CC-E542-9CDE-ACC2B571D615}"/>
    <hyperlink ref="AZ127" r:id="rId92" location="1" xr:uid="{149CB785-7969-AE41-B33F-BEE413CCD1E4}"/>
    <hyperlink ref="AG128" r:id="rId93" location="1" xr:uid="{88502843-E698-6741-BEA3-813EEBF1CA47}"/>
    <hyperlink ref="AZ128" r:id="rId94" location="1" xr:uid="{AA0F0EFC-C10C-9B45-BC96-DC16BB48EC7D}"/>
    <hyperlink ref="AG129" r:id="rId95" location="1" xr:uid="{9520D5F6-259C-A943-8FE1-36322A307FD8}"/>
    <hyperlink ref="AZ129" r:id="rId96" location="1" xr:uid="{4984CEBD-F722-5747-B010-DB747FCF6786}"/>
    <hyperlink ref="AG130" r:id="rId97" location="1" xr:uid="{E809172A-B564-014B-9709-FFA465042FE5}"/>
    <hyperlink ref="AZ130" r:id="rId98" location="1" xr:uid="{7CDFF15A-B46A-9B46-8743-3124339FA3EC}"/>
    <hyperlink ref="AG131" r:id="rId99" location="1" xr:uid="{FAFC82C7-031F-1241-9887-7BDDA57F2526}"/>
    <hyperlink ref="AZ131" r:id="rId100" location="1" xr:uid="{4666E89D-D3B8-604C-9315-61A6EAA0C852}"/>
    <hyperlink ref="AG132" r:id="rId101" location="1" xr:uid="{5A12B4D1-71F9-A34F-BE2D-48D03F645E78}"/>
    <hyperlink ref="AZ132" r:id="rId102" location="1" xr:uid="{28D7D630-F162-F744-BD7E-5097AB33B0F5}"/>
    <hyperlink ref="AG133" r:id="rId103" location="1" xr:uid="{FA76056F-6184-1041-A319-6902463348BB}"/>
    <hyperlink ref="AZ133" r:id="rId104" location="1" xr:uid="{42B39092-DB41-C24B-8B6B-6EDBFA23AA23}"/>
    <hyperlink ref="AG134" r:id="rId105" location="1" xr:uid="{C79D9823-854A-4A43-98CC-0D9437882D9D}"/>
    <hyperlink ref="AZ134" r:id="rId106" location="1" xr:uid="{E39BF977-CABF-DD4F-A809-C3FF2238143C}"/>
    <hyperlink ref="AG135" r:id="rId107" location="1" xr:uid="{68E52D14-8323-1247-9E37-5F6DB7F861FD}"/>
    <hyperlink ref="AZ135" r:id="rId108" location="1" xr:uid="{0662241E-83FA-EE4E-8A72-6FCC2ABE5356}"/>
    <hyperlink ref="AG136" r:id="rId109" location="1" xr:uid="{9552AED2-14F2-8341-AE24-083C3D491265}"/>
    <hyperlink ref="AZ136" r:id="rId110" location="1" xr:uid="{36DC2EE5-EAB7-0E48-AD26-20F4E735FA9B}"/>
    <hyperlink ref="AG137" r:id="rId111" location="1" xr:uid="{08AF9437-A7A5-F743-95C7-D4F20D0A4941}"/>
    <hyperlink ref="AZ137" r:id="rId112" location="1" xr:uid="{FADF61A1-A94F-4240-A33D-DAA523AB8E06}"/>
    <hyperlink ref="AG138" r:id="rId113" location="1" xr:uid="{40489371-9B24-7B4C-846E-F2D38A7AE1B3}"/>
    <hyperlink ref="AZ138" r:id="rId114" location="1" xr:uid="{44BC484D-4BE4-534B-AE15-4C88B5606003}"/>
    <hyperlink ref="AG139" r:id="rId115" location="1" xr:uid="{D4C8F7D3-098D-4748-A809-85350004C1A4}"/>
    <hyperlink ref="AZ139" r:id="rId116" location="1" xr:uid="{A8A0324F-C6D4-7241-B1A9-675A8132AE18}"/>
    <hyperlink ref="AG140" r:id="rId117" location="1" xr:uid="{6FC9445E-FDAD-2B40-89E0-20733F94F6AA}"/>
    <hyperlink ref="AZ140" r:id="rId118" location="1" xr:uid="{B43A6476-229D-9E44-8A60-7C295A13A29D}"/>
    <hyperlink ref="AG141" r:id="rId119" location="1" xr:uid="{EA39A9FA-F39B-FA4E-A0D0-06E5FB159E3D}"/>
    <hyperlink ref="AZ141" r:id="rId120" location="1" xr:uid="{BB5D002F-630E-3C4B-A72B-07BD748788BD}"/>
    <hyperlink ref="AG142" r:id="rId121" location="1" xr:uid="{95C96FBE-9AE1-3349-8ABE-0C2573ADE3E7}"/>
    <hyperlink ref="AZ142" r:id="rId122" location="1" xr:uid="{4C9DCC57-ED3D-6148-B930-CEC50E876CE0}"/>
    <hyperlink ref="AG143" r:id="rId123" location="1" xr:uid="{2C46ABBC-4286-BD46-AD55-3632AFB9E8B8}"/>
    <hyperlink ref="AZ143" r:id="rId124" location="1" xr:uid="{9C65D1B0-E820-D245-8A37-C7A09E360161}"/>
    <hyperlink ref="AG144" r:id="rId125" location="1" xr:uid="{A745A19B-56BA-1F49-8E77-B72697BBB99A}"/>
    <hyperlink ref="AZ144" r:id="rId126" location="1" xr:uid="{69A773F4-F371-4240-AEB8-DA527B3F442C}"/>
    <hyperlink ref="AG145" r:id="rId127" location="1" xr:uid="{5DF274EB-979B-5744-A896-8AC4809F3923}"/>
    <hyperlink ref="AZ145" r:id="rId128" location="1" xr:uid="{007E1FA6-5838-3A49-883C-282D0FFF6F97}"/>
    <hyperlink ref="AG146" r:id="rId129" location="1" xr:uid="{43ABB072-1544-B740-AE9B-2D2D8E15ED9E}"/>
    <hyperlink ref="AZ146" r:id="rId130" location="1" xr:uid="{0374A37F-23A3-0A46-BA12-A2BCA4442348}"/>
    <hyperlink ref="AG147" r:id="rId131" location="1" xr:uid="{9ECD9A70-FA78-A14B-BA65-3F22E2B8F580}"/>
    <hyperlink ref="AZ147" r:id="rId132" location="1" xr:uid="{93CB89A5-1F70-754B-9CFC-1A2059A1A438}"/>
    <hyperlink ref="AG148" r:id="rId133" location="1" xr:uid="{08733DC8-2329-0F40-838F-0470F5897DC6}"/>
    <hyperlink ref="AZ148" r:id="rId134" location="1" xr:uid="{ACA189D9-F495-B042-B4E7-08491A3BD765}"/>
    <hyperlink ref="AG149" r:id="rId135" location="1" xr:uid="{22151357-0371-7540-8351-858D4CA0DA99}"/>
    <hyperlink ref="AZ149" r:id="rId136" location="1" xr:uid="{B43D468F-C9EB-4C45-ABB0-AC60B52E5A03}"/>
    <hyperlink ref="AG150" r:id="rId137" location="1" xr:uid="{F8021047-9581-FF4B-9392-B73B39F209DE}"/>
    <hyperlink ref="AZ150" r:id="rId138" location="1" xr:uid="{09224515-F650-4B40-BB17-89862D3CDC89}"/>
    <hyperlink ref="AG151" r:id="rId139" location="1" xr:uid="{BEE1C610-27B4-8447-B997-64C2D39B8044}"/>
    <hyperlink ref="AZ151" r:id="rId140" location="1" xr:uid="{05DB1DBF-808E-F849-9958-4C6BAF8AD5D6}"/>
    <hyperlink ref="AG152" r:id="rId141" location="1" xr:uid="{2DBCE1BD-F7B8-3940-8C70-9ECA056D7909}"/>
    <hyperlink ref="AZ152" r:id="rId142" location="1" xr:uid="{97BF9245-DBB3-DB4A-9EC8-9D751D00FC29}"/>
    <hyperlink ref="AG153" r:id="rId143" location="1" xr:uid="{3079FEDA-99EB-934B-BD7F-3056B49E4F9F}"/>
    <hyperlink ref="AZ153" r:id="rId144" location="1" xr:uid="{4B6440B0-9D09-A147-A9AF-E44A17DD2CE8}"/>
    <hyperlink ref="AG154" r:id="rId145" location="1" xr:uid="{B66E139D-DD94-D74B-AE0F-13E33C182209}"/>
    <hyperlink ref="AZ154" r:id="rId146" location="1" xr:uid="{4A643CBC-91B3-BF4A-9414-E4280DBF3A6B}"/>
    <hyperlink ref="AG155" r:id="rId147" location="1" xr:uid="{94BB151C-D156-BD4B-A699-480A5015EF27}"/>
    <hyperlink ref="AZ155" r:id="rId148" location="1" xr:uid="{6ACDA015-CB62-0341-B8E9-486F474B56AA}"/>
    <hyperlink ref="AG156" r:id="rId149" location="1" xr:uid="{AE856486-0BEE-D545-A805-15660AB3E5B7}"/>
    <hyperlink ref="AZ156" r:id="rId150" location="1" xr:uid="{98E9A681-1F63-B54F-9910-CB08D2973C73}"/>
    <hyperlink ref="AG157" r:id="rId151" location="1" xr:uid="{9C1BDFE6-DB93-B644-BAB5-AEB91E23913D}"/>
    <hyperlink ref="AZ157" r:id="rId152" location="1" xr:uid="{D87CB311-6319-284E-8DF0-00BEB064CDFB}"/>
    <hyperlink ref="AG158" r:id="rId153" location="1" xr:uid="{8E4E8C4E-C348-8642-B8DB-484BAF594125}"/>
    <hyperlink ref="AZ158" r:id="rId154" location="1" xr:uid="{CAC7D305-9D67-3E42-A33C-229E51B5A972}"/>
    <hyperlink ref="AG159" r:id="rId155" location="1" xr:uid="{A3D5B8B9-1BD1-2145-BF6D-3CA7C727C30F}"/>
    <hyperlink ref="AZ159" r:id="rId156" location="1" xr:uid="{BDF1DCBE-B893-3441-9ECF-9790013C60A3}"/>
    <hyperlink ref="AG160" r:id="rId157" location="1" xr:uid="{8728A64A-FBFF-AA43-A755-857FBDA1D7E4}"/>
    <hyperlink ref="AZ160" r:id="rId158" location="1" xr:uid="{80FF58CC-8A2E-4349-886D-38D24D7B2D00}"/>
    <hyperlink ref="AG161" r:id="rId159" location="1" xr:uid="{4E89AFEC-554F-704F-8AF3-2AA54D80AE77}"/>
    <hyperlink ref="AZ161" r:id="rId160" location="1" xr:uid="{717D46FF-4A52-4248-9DBA-A34B285AED72}"/>
    <hyperlink ref="AG162" r:id="rId161" location="1" xr:uid="{557634A1-37A3-E34D-9606-E1EC1EA7BA80}"/>
    <hyperlink ref="AZ162" r:id="rId162" location="1" xr:uid="{45690A12-BE52-234D-ACBF-D7905C3C849C}"/>
    <hyperlink ref="AG163" r:id="rId163" location="1" xr:uid="{5EEE4FFD-D54C-8242-99B7-F71D4697E6EB}"/>
    <hyperlink ref="AZ163" r:id="rId164" location="1" xr:uid="{FA32473A-9141-9544-9D1E-0DF95B155E54}"/>
    <hyperlink ref="AG164" r:id="rId165" location="1" xr:uid="{755536B9-9072-BC48-986C-6F33ACDD8C00}"/>
    <hyperlink ref="AZ164" r:id="rId166" location="1" xr:uid="{CB3918D3-86EB-2445-A66D-44A632E733BF}"/>
    <hyperlink ref="AG165" r:id="rId167" location="1" xr:uid="{CF9D9E56-18EE-4548-AE60-FB1A88B066F1}"/>
    <hyperlink ref="AZ165" r:id="rId168" location="1" xr:uid="{322C34E7-B887-384D-A823-C0566DF85E90}"/>
    <hyperlink ref="AG166" r:id="rId169" location="1" xr:uid="{219E13CC-FECE-7043-9045-9BF3F1CE28D3}"/>
    <hyperlink ref="AZ166" r:id="rId170" location="1" xr:uid="{8E869C8B-5D67-E646-9357-F58C750CD847}"/>
    <hyperlink ref="AG167" r:id="rId171" location="1" xr:uid="{74961809-560F-4343-82EC-E249DD45DCA7}"/>
    <hyperlink ref="AZ167" r:id="rId172" location="1" xr:uid="{597BA768-8732-EC47-90F0-A956C32B1FB7}"/>
    <hyperlink ref="AG168" r:id="rId173" location="1" xr:uid="{B25B2F2F-3FA0-2F42-85B7-B7B253C3076C}"/>
    <hyperlink ref="AZ168" r:id="rId174" location="1" xr:uid="{D35567F6-93CF-B441-9971-4E15AA4B7F06}"/>
    <hyperlink ref="AG169" r:id="rId175" location="1" xr:uid="{7AB311A6-5193-5847-8186-9B42226C331B}"/>
    <hyperlink ref="AZ169" r:id="rId176" location="1" xr:uid="{665737BB-4326-BC4F-81FD-D98D25067C2F}"/>
    <hyperlink ref="AG170" r:id="rId177" location="1" xr:uid="{EC105BB9-337B-2C48-B9B3-406CCB0E5020}"/>
    <hyperlink ref="AZ170" r:id="rId178" location="1" xr:uid="{EE3B7984-2CDA-554A-99B5-9653A080740A}"/>
    <hyperlink ref="AG171" r:id="rId179" location="1" xr:uid="{1807FA09-8381-9A48-B718-73986407730C}"/>
    <hyperlink ref="AZ171" r:id="rId180" location="1" xr:uid="{E70145AF-0D95-8C45-82EF-1A1E8A8825EA}"/>
    <hyperlink ref="AG172" r:id="rId181" location="1" xr:uid="{9DA69654-4DD5-5142-BE50-C3771164D263}"/>
    <hyperlink ref="AZ172" r:id="rId182" location="1" xr:uid="{F84F6BC5-E1A3-1D47-A7EE-83B1AE0DC55C}"/>
    <hyperlink ref="AG173" r:id="rId183" location="1" xr:uid="{D0FFF283-E374-6F49-A17D-513723F8F372}"/>
    <hyperlink ref="AZ173" r:id="rId184" location="1" xr:uid="{BF5EA38D-3186-4A43-855B-327D8C262151}"/>
    <hyperlink ref="AG174" r:id="rId185" location="1" xr:uid="{404E7CB4-2E4E-9246-8404-A43740391EFC}"/>
    <hyperlink ref="AZ174" r:id="rId186" location="1" xr:uid="{F88A1F60-4F79-1549-A8E2-01308B89B769}"/>
    <hyperlink ref="AG175" r:id="rId187" location="1" xr:uid="{07D0F9DC-4807-A243-B72E-698A247100D7}"/>
    <hyperlink ref="AZ175" r:id="rId188" location="1" xr:uid="{93E58B24-0F58-E146-9894-878C2C5165E6}"/>
    <hyperlink ref="AG176" r:id="rId189" location="1" xr:uid="{98770FAB-17FD-CC46-9AF3-D382F33A0C56}"/>
    <hyperlink ref="AZ176" r:id="rId190" location="1" xr:uid="{573B5D47-C96B-AE4F-98ED-15D116383151}"/>
    <hyperlink ref="AG177" r:id="rId191" location="1" xr:uid="{727B96D3-4635-FB4F-A982-D1380DD5EBA2}"/>
    <hyperlink ref="AZ177" r:id="rId192" location="1" xr:uid="{ACE536C7-A002-8B46-8CBD-3E705FA7A074}"/>
    <hyperlink ref="AG178" r:id="rId193" location="1" xr:uid="{2E43ED65-5578-7041-8ECF-BDBB6D080CAA}"/>
    <hyperlink ref="AZ178" r:id="rId194" location="1" xr:uid="{0684C05F-7EB0-F049-B718-588CF250435F}"/>
    <hyperlink ref="AG179" r:id="rId195" location="1" xr:uid="{A94E72B4-B3BB-5B44-8632-8F11394164C5}"/>
    <hyperlink ref="AZ179" r:id="rId196" location="1" xr:uid="{FA39D1B2-2A60-BD46-834F-0076A9EDE51C}"/>
    <hyperlink ref="AG180" r:id="rId197" location="1" xr:uid="{17DDFF35-AB9B-FC40-8C90-BC6F8BBF4AC5}"/>
    <hyperlink ref="AZ180" r:id="rId198" location="1" xr:uid="{1EF1BFFB-3C5E-5343-852C-850A8061047B}"/>
    <hyperlink ref="AG181" r:id="rId199" location="1" xr:uid="{EAB97097-48DC-804C-8D6E-47618AE83780}"/>
    <hyperlink ref="AZ181" r:id="rId200" location="1" xr:uid="{8FE8A515-488E-3449-9117-BA1B63C1C7CC}"/>
    <hyperlink ref="AG182" r:id="rId201" location="1" xr:uid="{12FE5430-8204-9044-A42F-18554A038116}"/>
    <hyperlink ref="AZ182" r:id="rId202" location="1" xr:uid="{E85BBDA2-6D35-DC4A-A34A-8423389916FE}"/>
    <hyperlink ref="AG183" r:id="rId203" location="1" xr:uid="{A3F8C363-1CD0-2A47-8047-30071A6EE6AC}"/>
    <hyperlink ref="AZ183" r:id="rId204" location="1" xr:uid="{09839366-D044-3848-BE30-394525917784}"/>
    <hyperlink ref="AG184" r:id="rId205" location="1" xr:uid="{A674AB65-99A6-5C4B-9962-F709829EADD5}"/>
    <hyperlink ref="AZ184" r:id="rId206" location="1" xr:uid="{B5FCEF35-69C0-1847-ADE7-61E88F049528}"/>
    <hyperlink ref="AG185" r:id="rId207" location="1" xr:uid="{E2122B32-7626-4D45-80E6-9C0B961482F9}"/>
    <hyperlink ref="AZ185" r:id="rId208" location="1" xr:uid="{2E73854E-6F64-7245-8470-19B7B7104DE2}"/>
    <hyperlink ref="AG186" r:id="rId209" location="1" xr:uid="{18C7CAA6-AC4F-0F4C-B956-7112C05C6DCA}"/>
    <hyperlink ref="AZ186" r:id="rId210" location="1" xr:uid="{5F8831C6-6410-AC4A-9A1F-5D5E9020BE72}"/>
    <hyperlink ref="AG187" r:id="rId211" location="1" xr:uid="{09C185C3-F962-CA40-9129-01F79ACA3AA3}"/>
    <hyperlink ref="AZ187" r:id="rId212" location="1" xr:uid="{480DECE7-ABAB-424D-B7BC-23205E7DF1D0}"/>
    <hyperlink ref="AG188" r:id="rId213" location="1" xr:uid="{A17A4AF5-121F-4445-B557-6915555D4B03}"/>
    <hyperlink ref="AZ188" r:id="rId214" location="1" xr:uid="{29EAF6AB-BD1E-1841-BC79-6F0BBB9DD173}"/>
    <hyperlink ref="AG189" r:id="rId215" location="1" xr:uid="{02529AB9-65A7-184D-A77D-4EB6AC016A2B}"/>
    <hyperlink ref="AZ189" r:id="rId216" location="1" xr:uid="{BDDB0A04-29E4-7042-BE8B-A26040D35E4A}"/>
    <hyperlink ref="AG190" r:id="rId217" location="1" xr:uid="{EC585BF4-C340-8D46-986F-FAB16342F6F2}"/>
    <hyperlink ref="AZ190" r:id="rId218" location="1" xr:uid="{2D917D78-343C-1542-96AC-C3873F527018}"/>
    <hyperlink ref="AG191" r:id="rId219" location="1" xr:uid="{83288027-8194-B840-98A2-AC205309537D}"/>
    <hyperlink ref="AZ191" r:id="rId220" location="1" xr:uid="{C102789F-372B-B841-9C05-5404D5559DBD}"/>
    <hyperlink ref="AG192" r:id="rId221" location="1" xr:uid="{B654605E-D244-2A45-9652-18A95A34F362}"/>
    <hyperlink ref="AZ192" r:id="rId222" location="1" xr:uid="{38E29893-3948-4E4A-91BC-8BB5BBF9806D}"/>
    <hyperlink ref="AG193" r:id="rId223" location="1" xr:uid="{BDFC63B2-19FA-7140-9AF1-F3C897E0BC1C}"/>
    <hyperlink ref="AZ193" r:id="rId224" location="1" xr:uid="{1B494653-05AE-7848-9338-B70F3D1500BC}"/>
    <hyperlink ref="AG194" r:id="rId225" location="1" xr:uid="{2833A6D2-7673-584B-9B12-5D8F402950FE}"/>
    <hyperlink ref="AZ194" r:id="rId226" location="1" xr:uid="{83DE3436-FA67-A245-A5D9-43E8A697070A}"/>
    <hyperlink ref="AG195" r:id="rId227" location="1" xr:uid="{905CDE76-8A01-2546-8104-CC83BCBA923B}"/>
    <hyperlink ref="AZ195" r:id="rId228" location="1" xr:uid="{31EB5507-6DEF-B84E-8193-58C937B0281E}"/>
    <hyperlink ref="AG196" r:id="rId229" location="1" xr:uid="{75221C2B-B5A5-474F-995E-D42A538305C8}"/>
    <hyperlink ref="AZ196" r:id="rId230" location="1" xr:uid="{BD7D0959-0810-6144-A819-61F062046E5E}"/>
    <hyperlink ref="AG197" r:id="rId231" location="1" xr:uid="{D09B16D5-67F4-274F-A68E-6FDDEA083AC1}"/>
    <hyperlink ref="AZ197" r:id="rId232" location="1" xr:uid="{EE7CC16E-CAC9-D149-861D-532967BA9ECC}"/>
    <hyperlink ref="AG198" r:id="rId233" location="1" xr:uid="{D627D627-01A3-A342-8637-2C52D07AAC43}"/>
    <hyperlink ref="AZ198" r:id="rId234" location="1" xr:uid="{AAC7EED6-104D-CD47-BA29-D773E9DFC2B3}"/>
    <hyperlink ref="AG199" r:id="rId235" location="1" xr:uid="{19E2B56B-C053-7744-BD8C-8DC4BD5114DE}"/>
    <hyperlink ref="AZ199" r:id="rId236" location="1" xr:uid="{7AED85FD-CB31-4A4F-B20F-C59531C2A738}"/>
    <hyperlink ref="AG200" r:id="rId237" location="1" xr:uid="{0491C5F8-53E6-FA40-890F-98F326D8E774}"/>
    <hyperlink ref="AZ200" r:id="rId238" location="1" xr:uid="{2D91C581-20FE-714E-8C83-BDC3BF3ABF1B}"/>
    <hyperlink ref="AG201" r:id="rId239" location="1" xr:uid="{83DEFAEB-7382-C444-B6CD-BB66BBAFB5EE}"/>
    <hyperlink ref="AZ201" r:id="rId240" location="1" xr:uid="{34F19EB8-453F-F64A-B878-E0EB7B293926}"/>
    <hyperlink ref="AG202" r:id="rId241" location="1" xr:uid="{110C7C83-3843-2F47-982D-A12FD6DA79A3}"/>
    <hyperlink ref="AZ202" r:id="rId242" location="1" xr:uid="{AABF8FEE-C362-E144-ACD0-D53E4EDE3933}"/>
    <hyperlink ref="AG203" r:id="rId243" location="1" xr:uid="{062E9DFF-A368-234E-B1D2-0DAD0D3CA34F}"/>
    <hyperlink ref="AZ203" r:id="rId244" location="1" xr:uid="{E20DFCBE-F825-9740-8ECD-94EC26C917A7}"/>
    <hyperlink ref="AG204" r:id="rId245" location="1" xr:uid="{809EBD75-E32C-B148-9D62-13138E8B6B86}"/>
    <hyperlink ref="AZ204" r:id="rId246" location="1" xr:uid="{80B2BFE8-DB2A-814C-96EC-0AFB6F40A69F}"/>
    <hyperlink ref="AG205" r:id="rId247" location="1" xr:uid="{B2DB40FF-FD43-984D-8D9E-FC3D1B65AFAE}"/>
    <hyperlink ref="AZ205" r:id="rId248" location="1" xr:uid="{9B6963A1-31F9-D444-B7BF-07BD1D041C22}"/>
    <hyperlink ref="AG206" r:id="rId249" location="1" xr:uid="{B9AC762E-944F-BA4A-AE0B-6ECA84360F95}"/>
    <hyperlink ref="AZ206" r:id="rId250" location="1" xr:uid="{811ED162-86B2-C843-B4D1-7C61782DDC10}"/>
    <hyperlink ref="AG207" r:id="rId251" location="1" xr:uid="{CCB3F3DB-44B2-6544-BA45-85F4F65313B0}"/>
    <hyperlink ref="AZ207" r:id="rId252" location="1" xr:uid="{63D5FAB9-78E9-6549-9622-34A878E760DE}"/>
    <hyperlink ref="AG208" r:id="rId253" location="1" xr:uid="{08E5DB71-FAA5-A340-B361-CB75569D93F3}"/>
    <hyperlink ref="AZ208" r:id="rId254" location="1" xr:uid="{F8E5FEE1-B62F-0D47-ABCD-C045BCF4BEBD}"/>
    <hyperlink ref="AG209" r:id="rId255" location="1" xr:uid="{407A15D4-9245-A240-9569-691D747F9049}"/>
    <hyperlink ref="AZ209" r:id="rId256" location="1" xr:uid="{B7C4BA3C-173F-764E-AB78-C5FFE065243E}"/>
    <hyperlink ref="AG210" r:id="rId257" location="1" xr:uid="{159529FC-CE41-B54B-88A1-5D43901EF58E}"/>
    <hyperlink ref="AZ210" r:id="rId258" location="1" xr:uid="{2E303F38-399A-2E44-AFE5-D360D5208F42}"/>
    <hyperlink ref="AG211" r:id="rId259" location="1" xr:uid="{89DD909B-668D-8A4D-B4FC-60221F3DC2F4}"/>
    <hyperlink ref="AZ211" r:id="rId260" location="1" xr:uid="{E4126D04-C296-F844-B76C-7D20C2522D81}"/>
    <hyperlink ref="AG212" r:id="rId261" location="1" xr:uid="{13DD0CE2-605C-A945-99CD-CEEB54CE138C}"/>
    <hyperlink ref="AZ212" r:id="rId262" location="1" xr:uid="{02791732-5898-7B48-9EE2-529E16C97519}"/>
    <hyperlink ref="AG213" r:id="rId263" location="1" xr:uid="{A66A45D5-6A29-804B-8056-801F39FBA5E8}"/>
    <hyperlink ref="AZ213" r:id="rId264" location="1" xr:uid="{1502D821-B967-054F-B8CE-A3AF03B83D40}"/>
    <hyperlink ref="AG214" r:id="rId265" location="1" xr:uid="{07363F57-C6E2-B647-9486-C0D56A51DBCD}"/>
    <hyperlink ref="AZ214" r:id="rId266" location="1" xr:uid="{90EB1C8D-EBE2-EB4A-BD0A-5BA4352255E4}"/>
    <hyperlink ref="AG215" r:id="rId267" location="1" xr:uid="{C5B7E166-AB5F-4543-AC51-57F8821822F4}"/>
    <hyperlink ref="AZ215" r:id="rId268" location="1" xr:uid="{B73CB121-B59C-2B4D-B326-B643EF0450FA}"/>
    <hyperlink ref="AG216" r:id="rId269" location="1" xr:uid="{50707ED3-0FA0-3048-B25C-C746F26CF536}"/>
    <hyperlink ref="AZ216" r:id="rId270" location="1" xr:uid="{8684BF6A-A9E9-7D40-8D84-63CDB6926914}"/>
    <hyperlink ref="AG217" r:id="rId271" location="1" xr:uid="{C03A3927-1947-EB4A-A02D-F443F6A545F6}"/>
    <hyperlink ref="AZ217" r:id="rId272" location="1" xr:uid="{037F187D-B819-174F-A50F-92C604DEAF23}"/>
    <hyperlink ref="AG218" r:id="rId273" location="1" xr:uid="{D9E87BC3-322F-5D4C-9081-61C52B18B129}"/>
    <hyperlink ref="AZ218" r:id="rId274" location="1" xr:uid="{50400CB0-C0B8-A248-91DD-E23735A2500A}"/>
    <hyperlink ref="AG219" r:id="rId275" location="1" xr:uid="{CB6E6251-549B-7140-BB52-455988BAEFAB}"/>
    <hyperlink ref="AZ219" r:id="rId276" location="1" xr:uid="{7C998D5F-4C65-DF46-82DE-65453A27AC2D}"/>
    <hyperlink ref="AG220" r:id="rId277" location="1" xr:uid="{91DA93DF-44D4-7D41-8570-AF59FF00D9C8}"/>
    <hyperlink ref="AZ220" r:id="rId278" location="1" xr:uid="{64088AF5-7ED8-4A48-8B8D-C81CE2DABF8B}"/>
    <hyperlink ref="AG221" r:id="rId279" location="1" xr:uid="{FEE0601C-409C-9A47-911B-33C2A5E648F4}"/>
    <hyperlink ref="AZ221" r:id="rId280" location="1" xr:uid="{1B933E5C-E3E5-2546-AE5C-B851D670BA3B}"/>
    <hyperlink ref="AG222" r:id="rId281" location="1" xr:uid="{3283EE46-4BFC-3B4F-A4C0-A9323C9D618D}"/>
    <hyperlink ref="AZ222" r:id="rId282" location="1" xr:uid="{0ED5F9C6-4DA2-BF42-B933-BB6422754295}"/>
    <hyperlink ref="AG223" r:id="rId283" location="1" xr:uid="{951E10FF-9E10-7A48-871A-F090B37330DF}"/>
    <hyperlink ref="AZ223" r:id="rId284" location="1" xr:uid="{2A471637-12FF-2147-85C2-BD146C2EC686}"/>
    <hyperlink ref="AG224" r:id="rId285" location="1" xr:uid="{18AF0C41-FB96-B747-BE16-49A2405A31C8}"/>
    <hyperlink ref="AZ224" r:id="rId286" location="1" xr:uid="{4C7A594A-74F0-A34E-AC8C-200DBD5C2711}"/>
    <hyperlink ref="AG225" r:id="rId287" location="1" xr:uid="{879C6618-6380-F341-BBB9-3E5E000A8058}"/>
    <hyperlink ref="AZ225" r:id="rId288" location="1" xr:uid="{516A3948-4211-5C4F-9764-0B6F640C2276}"/>
    <hyperlink ref="AG226" r:id="rId289" location="1" xr:uid="{22926808-148C-D94C-885A-3BC522295BF0}"/>
    <hyperlink ref="AZ226" r:id="rId290" location="1" xr:uid="{C48EE4E1-F202-CC4E-81B3-EFCB550C4B77}"/>
    <hyperlink ref="AG227" r:id="rId291" location="1" xr:uid="{5668D0C5-CEB4-C34D-BDFC-DED926507F32}"/>
    <hyperlink ref="AZ227" r:id="rId292" location="1" xr:uid="{AC693A0D-35BB-9B4B-BB15-E2EF4ABBAD56}"/>
    <hyperlink ref="AG228" r:id="rId293" location="1" xr:uid="{1D8EAD2E-4CC6-694E-895B-80090580EC8D}"/>
    <hyperlink ref="AZ228" r:id="rId294" location="1" xr:uid="{3D09D105-E506-D947-88DF-C9A3D5FED4FF}"/>
    <hyperlink ref="AG229" r:id="rId295" location="1" xr:uid="{3BB2EC8C-7620-5D4F-B761-43B694C81CA6}"/>
    <hyperlink ref="AZ229" r:id="rId296" location="1" xr:uid="{E7152F4D-D30D-2542-8502-24B6717C9193}"/>
    <hyperlink ref="AG230" r:id="rId297" location="1" xr:uid="{0EAA89D2-DB06-DF46-950F-6CC3DE11FF3A}"/>
    <hyperlink ref="AZ230" r:id="rId298" location="1" xr:uid="{95E4B955-4743-CB44-BEEF-CB17A3535661}"/>
    <hyperlink ref="AG231" r:id="rId299" location="1" xr:uid="{EFF4E144-65D2-B340-BDAB-38AFE89496F2}"/>
    <hyperlink ref="AZ231" r:id="rId300" location="1" xr:uid="{248A9056-48B2-D540-BAF8-C77A795D5812}"/>
    <hyperlink ref="AG232" r:id="rId301" location="1" xr:uid="{E4CECBEE-ACAB-C545-A181-6E555FD49BE8}"/>
    <hyperlink ref="AZ232" r:id="rId302" location="1" xr:uid="{60803CD0-7B7E-DC4E-8774-02A0CFDD9BF8}"/>
    <hyperlink ref="AG233" r:id="rId303" location="1" xr:uid="{0B776668-D255-5643-A387-8F3CAADA2897}"/>
    <hyperlink ref="AZ233" r:id="rId304" location="1" xr:uid="{0842F534-DFBC-F346-8382-1DB961119AEE}"/>
    <hyperlink ref="AG234" r:id="rId305" location="1" xr:uid="{A95A6D8F-F91F-4943-8227-0C193AA1BAD7}"/>
    <hyperlink ref="AZ234" r:id="rId306" location="1" xr:uid="{84681A12-F4A8-3043-A841-4A97DA087740}"/>
    <hyperlink ref="AG235" r:id="rId307" location="1" xr:uid="{EBF8A991-5298-3845-B1DF-AA30C0FB1CA8}"/>
    <hyperlink ref="AZ235" r:id="rId308" location="1" xr:uid="{CB8599C1-9ECA-3F4A-B9E4-3C00A3F9D705}"/>
    <hyperlink ref="AG236" r:id="rId309" location="1" xr:uid="{337197D8-17AE-0D4F-9E86-2514E2DF429F}"/>
    <hyperlink ref="AZ236" r:id="rId310" location="1" xr:uid="{F57D06C7-466A-714C-869C-828CCBC97935}"/>
    <hyperlink ref="AG237" r:id="rId311" location="1" xr:uid="{A3FBEBB7-A08E-1F4D-B955-3816779DFBAC}"/>
    <hyperlink ref="AZ237" r:id="rId312" location="1" xr:uid="{B1D4E680-6A00-2A41-901D-E84EDBAAC289}"/>
    <hyperlink ref="AG238" r:id="rId313" location="1" xr:uid="{AF76C239-441F-C841-80B1-3412CFE851FD}"/>
    <hyperlink ref="AZ238" r:id="rId314" location="1" xr:uid="{303EC86B-5BD9-D84B-BA9A-A3E0575EE72C}"/>
    <hyperlink ref="AG239" r:id="rId315" location="1" xr:uid="{2E2D7306-7F7C-D049-8CE3-EC0FEF1D7362}"/>
    <hyperlink ref="AZ239" r:id="rId316" location="1" xr:uid="{4F9B30CE-081E-6B43-86AA-09ED6520406E}"/>
    <hyperlink ref="AG240" r:id="rId317" location="1" xr:uid="{BC3E1230-8DA6-D64F-891C-EFC65034E05D}"/>
    <hyperlink ref="AZ240" r:id="rId318" location="1" xr:uid="{2230D50D-430F-4744-87FB-116F0B6E3766}"/>
    <hyperlink ref="AG241" r:id="rId319" location="1" xr:uid="{41E0DCA4-B5DB-EF4C-8377-3527C254DCC0}"/>
    <hyperlink ref="AZ241" r:id="rId320" location="1" xr:uid="{A41F6D69-EC3B-C344-A6BB-49E25A05E5E0}"/>
    <hyperlink ref="AG242" r:id="rId321" location="1" xr:uid="{12CA7D3C-F875-1142-AFA0-560A8B16071C}"/>
    <hyperlink ref="AZ242" r:id="rId322" location="1" xr:uid="{AF1B127C-196C-C54A-B945-679A57D4BB20}"/>
    <hyperlink ref="AG243" r:id="rId323" location="1" xr:uid="{82ADE24E-C524-0D49-B1BB-06C306EC7CE1}"/>
    <hyperlink ref="AZ243" r:id="rId324" location="1" xr:uid="{4650BA56-1EFB-0E4F-972E-FD5D6DD4A66E}"/>
    <hyperlink ref="AG244" r:id="rId325" location="1" xr:uid="{73A0BC83-215F-A140-A400-F663CA9CAB91}"/>
    <hyperlink ref="AZ244" r:id="rId326" location="1" xr:uid="{4CC523B0-0451-2147-B0F3-E120F7E3FCA6}"/>
    <hyperlink ref="AG245" r:id="rId327" location="1" xr:uid="{CA007286-0C48-C645-8060-FCE43D94C88B}"/>
    <hyperlink ref="AZ245" r:id="rId328" location="1" xr:uid="{5E8BC423-10BB-BA46-818E-9F9A6E99EFDC}"/>
    <hyperlink ref="AG246" r:id="rId329" location="1" xr:uid="{A6E5E3C3-E717-DC44-B7B7-FCDC82784AFC}"/>
    <hyperlink ref="AZ246" r:id="rId330" location="1" xr:uid="{AF81D87E-5B59-FF42-A43F-81F560E35472}"/>
    <hyperlink ref="AG247" r:id="rId331" location="1" xr:uid="{909FD50E-45F5-674F-8989-ED92858CFE5F}"/>
    <hyperlink ref="AZ247" r:id="rId332" location="1" xr:uid="{7F4B8A8A-8C82-A54A-BF4B-12869F108126}"/>
    <hyperlink ref="AG248" r:id="rId333" location="1" xr:uid="{93B30ECE-FBE6-A449-852B-BF9C20CD7EC4}"/>
    <hyperlink ref="AZ248" r:id="rId334" location="1" xr:uid="{9A573B5E-4B7B-554B-91CE-AC043C80723F}"/>
    <hyperlink ref="AG249" r:id="rId335" location="1" xr:uid="{D7A7D5C1-37C2-7341-A3A2-7FFE4853F438}"/>
    <hyperlink ref="AZ249" r:id="rId336" location="1" xr:uid="{52D70562-FD53-5444-A550-B2949A819A81}"/>
    <hyperlink ref="AG250" r:id="rId337" location="1" xr:uid="{4C0EE340-96DD-404D-AFA2-27765CFE9CEE}"/>
    <hyperlink ref="AZ250" r:id="rId338" location="1" xr:uid="{20D72EC4-F7BF-A446-880B-7A659B0DCEDF}"/>
    <hyperlink ref="AG251" r:id="rId339" location="1" xr:uid="{830417D5-D1F6-374E-BA4C-D937098243B3}"/>
    <hyperlink ref="AZ251" r:id="rId340" location="1" xr:uid="{674B9ECA-578E-8046-91FD-6AAF92FA5254}"/>
    <hyperlink ref="AG252" r:id="rId341" location="1" xr:uid="{0542DD07-05EA-7C4C-B065-381C32490D2D}"/>
    <hyperlink ref="AZ252" r:id="rId342" location="1" xr:uid="{5F1D691C-2B16-8B47-A4BC-8D30FA55E729}"/>
    <hyperlink ref="AG253" r:id="rId343" location="1" xr:uid="{13F69F7E-FC4A-1049-B85E-100E5E0EE0D2}"/>
    <hyperlink ref="AZ253" r:id="rId344" location="1" xr:uid="{04A4AD70-7A14-0B47-BFB8-A9417362E3E6}"/>
    <hyperlink ref="AG254" r:id="rId345" location="1" xr:uid="{613192D1-BDD3-9841-A3E6-1BCED8A83C02}"/>
    <hyperlink ref="AZ254" r:id="rId346" location="1" xr:uid="{AC6DB145-5E77-7146-8261-4FA554B0659B}"/>
    <hyperlink ref="AG255" r:id="rId347" location="1" xr:uid="{65E0FE35-D09B-AF4D-B55F-B58EEBE6D56E}"/>
    <hyperlink ref="AZ255" r:id="rId348" location="1" xr:uid="{06FEEBD6-D041-394D-B5AD-47F3694ECA09}"/>
    <hyperlink ref="AG256" r:id="rId349" location="1" xr:uid="{AEE0D55A-15A9-864F-81B8-9E0D00DC6FD1}"/>
    <hyperlink ref="AZ256" r:id="rId350" location="1" xr:uid="{34F6929F-2A1C-0F4C-9F87-79F44F18C723}"/>
    <hyperlink ref="AG257" r:id="rId351" location="1" xr:uid="{2484129C-A7F0-CA47-8EC3-E4E53842E5C0}"/>
    <hyperlink ref="AZ257" r:id="rId352" location="1" xr:uid="{30468B2A-7BC0-224E-A3C3-A71A6C63B7E8}"/>
    <hyperlink ref="AG258" r:id="rId353" location="1" xr:uid="{2F438602-13F9-2A46-8F07-9E434D0B2984}"/>
    <hyperlink ref="AZ258" r:id="rId354" location="1" xr:uid="{75C8D185-17C8-2440-BCC6-63905F7FA4FC}"/>
    <hyperlink ref="AG259" r:id="rId355" location="1" xr:uid="{60E26302-D551-324F-BBFB-EE37D25C10F8}"/>
    <hyperlink ref="AZ259" r:id="rId356" location="1" xr:uid="{00ED06F7-31A1-D94D-8AD0-BEF58F037086}"/>
    <hyperlink ref="AG260" r:id="rId357" location="1" xr:uid="{EAD37FD1-DA44-CB44-B192-FE590FC13096}"/>
    <hyperlink ref="AZ260" r:id="rId358" location="1" xr:uid="{3B47828E-9517-3041-A30A-9942442DF8ED}"/>
    <hyperlink ref="AG261" r:id="rId359" location="1" xr:uid="{19849577-6044-C94B-835E-27CC6A33B167}"/>
    <hyperlink ref="AZ261" r:id="rId360" location="1" xr:uid="{3EAA7113-F0CC-0241-B4B0-7B4B8CC9CE40}"/>
    <hyperlink ref="AG262" r:id="rId361" location="1" xr:uid="{6671338D-C1C6-5942-84AE-C76AC2240462}"/>
    <hyperlink ref="AZ262" r:id="rId362" location="1" xr:uid="{D604F074-D814-A643-9A8C-3C618B7EE935}"/>
    <hyperlink ref="AG263" r:id="rId363" location="1" xr:uid="{B7873192-A5F8-CD4A-9190-C53FA3B44B53}"/>
    <hyperlink ref="AZ263" r:id="rId364" location="1" xr:uid="{C80BD02A-D163-5A45-BB95-E01CDDE989D8}"/>
    <hyperlink ref="AG264" r:id="rId365" location="1" xr:uid="{01B487F9-9BFC-4043-865D-D8E3B7CAF2BE}"/>
    <hyperlink ref="AZ264" r:id="rId366" location="1" xr:uid="{3455523A-4DC7-4C4A-8353-839BA951FB37}"/>
    <hyperlink ref="AG265" r:id="rId367" location="1" xr:uid="{64DDA6EF-286F-BD41-A371-9733ED07E8DE}"/>
    <hyperlink ref="AZ265" r:id="rId368" location="1" xr:uid="{14721305-FC0B-1741-BDC6-16BB5FBEDFF7}"/>
    <hyperlink ref="AG266" r:id="rId369" location="1" xr:uid="{CE7E540D-306F-C643-A060-E8B97023A5E8}"/>
    <hyperlink ref="AZ266" r:id="rId370" location="1" xr:uid="{DC51A307-7598-6D44-B27E-E7810FB533BA}"/>
    <hyperlink ref="AG267" r:id="rId371" location="1" xr:uid="{A4AE0022-6B4E-9944-AA18-F6A226842DC9}"/>
    <hyperlink ref="AZ267" r:id="rId372" location="1" xr:uid="{AA12BF32-0642-CE40-A16E-4973BD529A95}"/>
    <hyperlink ref="AG268" r:id="rId373" location="1" xr:uid="{FD5EC5D7-1D9B-044F-9BEF-17333D7C33DB}"/>
    <hyperlink ref="AZ268" r:id="rId374" location="1" xr:uid="{7E54AF36-5205-C641-8860-6C8847F4DC5F}"/>
    <hyperlink ref="AG269" r:id="rId375" location="1" xr:uid="{A6B72F0A-2E47-6541-9D2D-64C4BF0EDD05}"/>
    <hyperlink ref="AZ269" r:id="rId376" location="1" xr:uid="{D635A1DF-F9E4-DE48-BF11-081969616D3F}"/>
    <hyperlink ref="AG270" r:id="rId377" location="1" xr:uid="{0370B327-FFA6-CF48-AF69-7F89236A35D3}"/>
    <hyperlink ref="AZ270" r:id="rId378" location="1" xr:uid="{81D1C87A-9EBD-904F-AF33-11DECBD46723}"/>
    <hyperlink ref="AG271" r:id="rId379" location="1" xr:uid="{4602497A-2C71-044C-BD1E-45084A851C04}"/>
    <hyperlink ref="AZ271" r:id="rId380" location="1" xr:uid="{5F778C77-34A6-BA4F-9BEF-B48E5176D888}"/>
    <hyperlink ref="AG272" r:id="rId381" location="1" xr:uid="{7AB84A5F-6D65-7043-84BF-BA58495C731C}"/>
    <hyperlink ref="AZ272" r:id="rId382" location="1" xr:uid="{E8F57721-6F39-FF40-8AE5-0FAC5D8CC527}"/>
    <hyperlink ref="AG273" r:id="rId383" location="1" xr:uid="{8E7BCB9A-7FC1-1B4B-BCA0-360E1BBE28E0}"/>
    <hyperlink ref="AZ273" r:id="rId384" location="1" xr:uid="{8583FCD1-ACF2-5240-B143-52E635AC0B36}"/>
    <hyperlink ref="AG274" r:id="rId385" location="1" xr:uid="{6F376E32-91FB-DD47-91DA-CBB13C934A89}"/>
    <hyperlink ref="AZ274" r:id="rId386" location="1" xr:uid="{0E87B4ED-AB02-8846-A5ED-55EAC569485E}"/>
    <hyperlink ref="AG275" r:id="rId387" location="1" xr:uid="{603385BC-3B6A-D34F-BB06-59F5DB9593B5}"/>
    <hyperlink ref="AZ275" r:id="rId388" location="1" xr:uid="{6F019B78-C726-FB44-BCB7-C582A5471CB9}"/>
    <hyperlink ref="AG276" r:id="rId389" location="1" xr:uid="{1B57C8AA-4A2D-7244-966A-941F0EB40400}"/>
    <hyperlink ref="AZ276" r:id="rId390" location="1" xr:uid="{DA8B7743-440E-B04E-9B76-4BA33CA27718}"/>
    <hyperlink ref="AG277" r:id="rId391" location="1" xr:uid="{A36759BD-BCD4-9542-93CC-B56D2AFEFBC4}"/>
    <hyperlink ref="AZ277" r:id="rId392" location="1" xr:uid="{DEC58343-F526-D348-A1AF-6CD0549B8F37}"/>
    <hyperlink ref="AG278" r:id="rId393" location="1" xr:uid="{9A4264EB-23B0-534A-9EA1-03AA7D6F6798}"/>
    <hyperlink ref="AZ278" r:id="rId394" location="1" xr:uid="{7901D4ED-21D1-1D4D-9B2D-E997DA0BE8F3}"/>
    <hyperlink ref="AG279" r:id="rId395" location="1" xr:uid="{EBFEFE85-9315-8444-B7B0-AF4B28B5A211}"/>
    <hyperlink ref="AZ279" r:id="rId396" location="1" xr:uid="{C80C107E-2594-9B4B-B3E1-71D5DBAD99FA}"/>
    <hyperlink ref="AG280" r:id="rId397" location="1" xr:uid="{98CB5698-FE9F-D240-81F6-61530DBF9601}"/>
    <hyperlink ref="AZ280" r:id="rId398" location="1" xr:uid="{65BC981D-195D-0245-B071-FF63D030A79D}"/>
    <hyperlink ref="AG281" r:id="rId399" location="1" xr:uid="{32F73CE6-CEDC-B147-B5EE-B2609E6FF81F}"/>
    <hyperlink ref="AZ281" r:id="rId400" location="1" xr:uid="{3DF78726-9436-B546-9296-0AF87475669E}"/>
    <hyperlink ref="AG282" r:id="rId401" location="1" xr:uid="{4258D6FF-C452-2446-B6F3-5E8ED33D7342}"/>
    <hyperlink ref="AZ282" r:id="rId402" location="1" xr:uid="{5A9793A8-7741-564B-951F-AA2475FB5B27}"/>
    <hyperlink ref="AG283" r:id="rId403" location="1" xr:uid="{46B92A60-FA1B-3045-A191-B0902A0BD396}"/>
    <hyperlink ref="AZ283" r:id="rId404" location="1" xr:uid="{39D73BCD-7FE5-9D4C-A5A8-6F69E408CA61}"/>
    <hyperlink ref="AG284" r:id="rId405" location="1" xr:uid="{30DAFD91-EF2D-9F49-B358-6CF39962926D}"/>
    <hyperlink ref="AZ284" r:id="rId406" location="1" xr:uid="{AD46825A-80BE-C546-B8B5-37FBADEE0A12}"/>
    <hyperlink ref="AG285" r:id="rId407" location="1" xr:uid="{EC894C2B-C6BF-344E-8A73-2E4127DD02AD}"/>
    <hyperlink ref="AZ285" r:id="rId408" location="1" xr:uid="{E91B3946-5165-4D42-BF64-130F1BD23B8F}"/>
    <hyperlink ref="AG286" r:id="rId409" location="1" xr:uid="{549665DA-2B3E-264E-819D-B8E8D9533329}"/>
    <hyperlink ref="AZ286" r:id="rId410" location="1" xr:uid="{69D0DC1A-B5F2-D345-A0DA-1E772AF06898}"/>
    <hyperlink ref="AG287" r:id="rId411" location="1" xr:uid="{E390F1C4-53D7-CB4E-A823-3B9CD9765336}"/>
    <hyperlink ref="AZ287" r:id="rId412" location="1" xr:uid="{6752285E-7FCF-6C40-B7A4-CD677BE1AFBC}"/>
    <hyperlink ref="AG288" r:id="rId413" location="1" xr:uid="{61AFC9EB-67CC-4C46-B885-D39505AD94D1}"/>
    <hyperlink ref="AZ288" r:id="rId414" location="1" xr:uid="{1509BBC1-D49B-B34B-8FD4-3E133D83F2BE}"/>
    <hyperlink ref="AG289" r:id="rId415" location="1" xr:uid="{CFDDE264-7D28-8B45-8966-16398E9BCB64}"/>
    <hyperlink ref="AZ289" r:id="rId416" location="1" xr:uid="{411E6608-AEAD-AC42-8DE3-D4581709E5D5}"/>
    <hyperlink ref="AG290" r:id="rId417" location="1" xr:uid="{7EB02200-1628-184F-BEEA-C4C81DCE38D2}"/>
    <hyperlink ref="AZ290" r:id="rId418" location="1" xr:uid="{B3350AFB-3BB5-DF4B-990E-EEB8FF4D3447}"/>
    <hyperlink ref="AG291" r:id="rId419" location="1" xr:uid="{B635B24B-167F-C447-A5D6-28CD0E9344D4}"/>
    <hyperlink ref="AZ291" r:id="rId420" location="1" xr:uid="{FC3F2CF7-2125-C941-8D9E-3BDF672087D0}"/>
    <hyperlink ref="AG292" r:id="rId421" location="1" xr:uid="{DF4D3CD9-2E83-3A40-BA5A-EF681C4736F4}"/>
    <hyperlink ref="AZ292" r:id="rId422" location="1" xr:uid="{5A4566C6-2A3E-2C4D-A12C-2DB28ACE71FA}"/>
    <hyperlink ref="AG293" r:id="rId423" location="1" xr:uid="{27F3D1F4-5689-F04D-B38C-01BBC12D431A}"/>
    <hyperlink ref="AZ293" r:id="rId424" location="1" xr:uid="{5B17239C-3CAF-EB40-80BD-07B0F31C7F79}"/>
    <hyperlink ref="AG294" r:id="rId425" location="1" xr:uid="{C2064311-4297-1F4F-95DA-6827E623D66F}"/>
    <hyperlink ref="AZ294" r:id="rId426" location="1" xr:uid="{821528B9-581A-C642-8BE2-E2786B1D4123}"/>
    <hyperlink ref="AG295" r:id="rId427" location="1" xr:uid="{BB55815A-3108-D647-928F-045C19A462A1}"/>
    <hyperlink ref="AZ295" r:id="rId428" location="1" xr:uid="{323E582C-8C23-B143-9168-10866298A5C0}"/>
    <hyperlink ref="AG296" r:id="rId429" location="1" xr:uid="{087AEC63-4BCD-5B42-941A-66884DD9F93D}"/>
    <hyperlink ref="AZ296" r:id="rId430" location="1" xr:uid="{9CB9019D-7E29-2A40-99E4-B390E6C5648C}"/>
    <hyperlink ref="AG297" r:id="rId431" location="1" xr:uid="{2EA96055-07C0-CC48-B90F-1DC9C8B9AE3C}"/>
    <hyperlink ref="AZ297" r:id="rId432" location="1" xr:uid="{A85DA944-D3E5-6F4D-A183-42F698F81B85}"/>
    <hyperlink ref="AG298" r:id="rId433" location="1" xr:uid="{18CA5E7C-9D3C-5F4A-8E6C-1475F4694F3E}"/>
    <hyperlink ref="AZ298" r:id="rId434" location="1" xr:uid="{40C129F5-7D9D-6444-B180-775F75E83F69}"/>
    <hyperlink ref="AG299" r:id="rId435" location="1" xr:uid="{8950B01E-34BB-4749-9E7D-68680DCE6E63}"/>
    <hyperlink ref="AZ299" r:id="rId436" location="1" xr:uid="{AD95B4EF-4395-D645-9E7E-C6D566C0B3D1}"/>
    <hyperlink ref="AG300" r:id="rId437" location="1" xr:uid="{88E948BA-D3F1-1347-8A18-F92F8D0CF310}"/>
    <hyperlink ref="AZ300" r:id="rId438" location="1" xr:uid="{89CAD321-A52D-0246-A50B-DE53EE70CCF2}"/>
    <hyperlink ref="AG301" r:id="rId439" location="1" xr:uid="{F04555EF-1F59-5A49-B3D9-C0996BA77214}"/>
    <hyperlink ref="AZ301" r:id="rId440" location="1" xr:uid="{1F67A32A-B626-1E4A-AAF2-4CBA8183B7B3}"/>
    <hyperlink ref="AG302" r:id="rId441" location="1" xr:uid="{DCB13060-EC90-3940-81F3-BC6113658136}"/>
    <hyperlink ref="AZ302" r:id="rId442" location="1" xr:uid="{D5AB347A-CAF5-0542-A42F-ED8B21F815A9}"/>
    <hyperlink ref="AG303" r:id="rId443" location="1" xr:uid="{C38444C0-D805-1B43-931A-6FB96D5B2445}"/>
    <hyperlink ref="AZ303" r:id="rId444" location="1" xr:uid="{2A9F1C61-3DFC-664A-A235-9056725AD430}"/>
    <hyperlink ref="AG304" r:id="rId445" location="1" xr:uid="{7CC5BB42-D773-E34B-A1BF-25066B15E92C}"/>
    <hyperlink ref="AZ304" r:id="rId446" location="1" xr:uid="{6162FB82-7574-6E43-805C-24B09EFA63A9}"/>
    <hyperlink ref="AG305" r:id="rId447" location="1" xr:uid="{BCEFE626-0D04-F048-897E-349805F25D56}"/>
    <hyperlink ref="AZ305" r:id="rId448" location="1" xr:uid="{047DFDD4-FA75-D640-A670-3C6A82AC02E5}"/>
    <hyperlink ref="AG306" r:id="rId449" location="1" xr:uid="{ED84AB02-3000-7F44-B4C8-4C682D64ACC0}"/>
    <hyperlink ref="AZ306" r:id="rId450" location="1" xr:uid="{D4BDEE99-5381-6E45-8183-CFCDD6407558}"/>
    <hyperlink ref="AG307" r:id="rId451" location="1" xr:uid="{EACF4D62-C5B1-FA4C-BADA-3F39306F4F47}"/>
    <hyperlink ref="AZ307" r:id="rId452" location="1" xr:uid="{57B0DD3E-2FD1-7640-928A-7EBA3EDDB267}"/>
    <hyperlink ref="AG308" r:id="rId453" location="1" xr:uid="{BEB49406-37BB-2841-9FF8-ECC9BDFA65EC}"/>
    <hyperlink ref="AZ308" r:id="rId454" location="1" xr:uid="{44A17C05-7981-1649-92BD-506C81EA3B96}"/>
    <hyperlink ref="AG309" r:id="rId455" location="1" xr:uid="{55BCD1EE-0659-DE41-9FE0-1281F72AC232}"/>
    <hyperlink ref="AZ309" r:id="rId456" location="1" xr:uid="{DE728897-1BFC-0046-8C93-787EBFB10CC6}"/>
    <hyperlink ref="AG310" r:id="rId457" location="1" xr:uid="{D89B251A-EF7C-3549-B4BF-2D5083D14C20}"/>
    <hyperlink ref="AZ310" r:id="rId458" location="1" xr:uid="{6EB4073B-D402-DD4A-AB00-F4CC5E14282D}"/>
    <hyperlink ref="AG311" r:id="rId459" location="1" xr:uid="{49A6EE3F-673A-F64B-874B-F2DD5342F9E3}"/>
    <hyperlink ref="AZ311" r:id="rId460" location="1" xr:uid="{41DD176D-1296-434E-93DD-17D99CE92FE8}"/>
    <hyperlink ref="AG312" r:id="rId461" location="1" xr:uid="{DDCBD667-3697-4B4E-92D7-80DC8D8890C4}"/>
    <hyperlink ref="AZ312" r:id="rId462" location="1" xr:uid="{6BCF4CF3-D4AF-0D45-A4E4-31FC3D2693EF}"/>
    <hyperlink ref="AG313" r:id="rId463" location="1" xr:uid="{D451619C-EF57-2B4E-BCEF-BED4D19802DC}"/>
    <hyperlink ref="AZ313" r:id="rId464" location="1" xr:uid="{D18D6D08-4B5F-384D-9F7D-8ADE94FE9D66}"/>
    <hyperlink ref="AG314" r:id="rId465" location="1" xr:uid="{CB5B2338-4C87-C143-B791-8D695F369898}"/>
    <hyperlink ref="AZ314" r:id="rId466" location="1" xr:uid="{2D0342DD-65F2-D942-AF95-291A8D39EC9F}"/>
    <hyperlink ref="AG315" r:id="rId467" location="1" xr:uid="{92E5C776-43E6-2941-840A-457DFD731CC0}"/>
    <hyperlink ref="AZ315" r:id="rId468" location="1" xr:uid="{C075E4B9-F9A5-E843-8418-6198325948AA}"/>
    <hyperlink ref="AG316" r:id="rId469" location="1" xr:uid="{8BB2408B-9CED-864A-AF9D-146ED3BF1D03}"/>
    <hyperlink ref="AZ316" r:id="rId470" location="1" xr:uid="{9756D0B8-145B-8A43-95AA-A0AACBE2E50E}"/>
    <hyperlink ref="AG317" r:id="rId471" location="1" xr:uid="{A8FBE41B-3827-9442-91D8-211EABF164FB}"/>
    <hyperlink ref="AZ317" r:id="rId472" location="1" xr:uid="{28544B14-1115-FA46-821B-22C3713D72FA}"/>
    <hyperlink ref="AG318" r:id="rId473" location="1" xr:uid="{7D9A43F8-34F9-7B40-B2CE-69163020F1F5}"/>
    <hyperlink ref="AZ318" r:id="rId474" location="1" xr:uid="{DB9D041E-EDE3-4240-AC77-4DC53D6F2D88}"/>
    <hyperlink ref="AG319" r:id="rId475" location="1" xr:uid="{E63BAF9E-6086-3448-ABC2-AAF2E7E80E58}"/>
    <hyperlink ref="AZ319" r:id="rId476" location="1" xr:uid="{0DFAC112-AE70-4448-BEC8-B17E7DE8487C}"/>
    <hyperlink ref="AG320" r:id="rId477" location="1" xr:uid="{E52952DA-CAE2-3143-B5A8-71967F2C4AB4}"/>
    <hyperlink ref="AZ320" r:id="rId478" location="1" xr:uid="{418FA8BF-CA42-334A-9FA6-0ED9F5865705}"/>
    <hyperlink ref="AG321" r:id="rId479" location="1" xr:uid="{8719A254-0739-F249-8F63-EC6E73086A5F}"/>
    <hyperlink ref="AZ321" r:id="rId480" location="1" xr:uid="{D6B1008E-2EC6-1A4D-B871-5D051E8DF2A8}"/>
    <hyperlink ref="AG322" r:id="rId481" location="1" xr:uid="{ED75AA1B-FF42-0D4C-9663-5836326EFD19}"/>
    <hyperlink ref="AZ322" r:id="rId482" location="1" xr:uid="{EF7A8997-585D-884F-9224-CE646DA065FF}"/>
    <hyperlink ref="AG323" r:id="rId483" location="1" xr:uid="{DB21D64D-2FCC-F64C-A948-64E8D46CBEEB}"/>
    <hyperlink ref="AZ323" r:id="rId484" location="1" xr:uid="{15B28D29-0C04-C241-8E65-F0A17C843824}"/>
    <hyperlink ref="AG324" r:id="rId485" location="1" xr:uid="{E3D2CB02-B474-6049-A0AB-2B5D462606AE}"/>
    <hyperlink ref="AZ324" r:id="rId486" location="1" xr:uid="{6C7B47C3-F61D-094E-ABDF-F4252B6BCDA1}"/>
    <hyperlink ref="AG325" r:id="rId487" location="1" xr:uid="{5B147038-D09E-B542-9B49-318D2BB78D96}"/>
    <hyperlink ref="AZ325" r:id="rId488" location="1" xr:uid="{E721B958-AFEF-B34F-87F5-D3C15E15AC17}"/>
    <hyperlink ref="AG326" r:id="rId489" location="1" xr:uid="{34581F81-A47B-5F41-B3FE-5B145F88CC18}"/>
    <hyperlink ref="AZ326" r:id="rId490" location="1" xr:uid="{FB715AB7-4F04-8546-9CAC-BE92EA7794E9}"/>
    <hyperlink ref="AG327" r:id="rId491" location="1" xr:uid="{FB40100A-2BD4-AF49-BFAC-4F0A7EFA7AAD}"/>
    <hyperlink ref="AZ327" r:id="rId492" location="1" xr:uid="{5329CF5C-9636-5A40-AAF0-F284C9BDC138}"/>
    <hyperlink ref="AG328" r:id="rId493" location="1" xr:uid="{E2851EAF-02A9-614B-925E-4CD4D76A59BF}"/>
    <hyperlink ref="AZ328" r:id="rId494" location="1" xr:uid="{B4DBFAE1-DB7F-984F-9199-D07C2A9B4ECB}"/>
    <hyperlink ref="AG329" r:id="rId495" location="1" xr:uid="{44B2DD23-415B-9244-B721-7BD9DF7DA1B7}"/>
    <hyperlink ref="AZ329" r:id="rId496" location="1" xr:uid="{13BA1BE3-83A7-7444-93AE-9B97F325A0AD}"/>
    <hyperlink ref="AG330" r:id="rId497" location="1" xr:uid="{DA914749-1B09-B64F-9419-C7DA78B0D61C}"/>
    <hyperlink ref="AZ330" r:id="rId498" location="1" xr:uid="{AA63C4BA-7F15-3F40-8B7A-32697DBC2651}"/>
    <hyperlink ref="AG331" r:id="rId499" location="1" xr:uid="{28A975B6-E714-1348-8FC8-A4ED7C79E7CC}"/>
    <hyperlink ref="AZ331" r:id="rId500" location="1" xr:uid="{2C49BB96-F0EF-5242-935D-A4FFA5E200C7}"/>
    <hyperlink ref="AG332" r:id="rId501" location="1" xr:uid="{3F49734C-38D8-D045-9192-26320AD96E8E}"/>
    <hyperlink ref="AZ332" r:id="rId502" location="1" xr:uid="{16F9FEEA-15CE-9242-BDCF-C1FA864DF756}"/>
    <hyperlink ref="AG333" r:id="rId503" location="1" xr:uid="{C0163208-7019-F147-B5DC-2FB386415A4E}"/>
    <hyperlink ref="AZ333" r:id="rId504" location="1" xr:uid="{C0ED9A66-C595-0848-8A2E-F15FA192912C}"/>
    <hyperlink ref="AG334" r:id="rId505" location="1" xr:uid="{3962146D-5BE4-B546-8470-D5164AD732D3}"/>
    <hyperlink ref="AZ334" r:id="rId506" location="1" xr:uid="{28BC7455-745C-4D44-9EC4-DFBA4BF88A28}"/>
    <hyperlink ref="AG335" r:id="rId507" location="1" xr:uid="{D3BD6BDA-8AF9-EC47-80C4-C5934DE0AE62}"/>
    <hyperlink ref="AZ335" r:id="rId508" location="1" xr:uid="{5A0F7A68-FB9E-9C4D-9B30-9FB2B40E4E3C}"/>
    <hyperlink ref="AG336" r:id="rId509" location="1" xr:uid="{07D0D410-003E-0242-A0B5-A5BD5E50B4EB}"/>
    <hyperlink ref="AZ336" r:id="rId510" location="1" xr:uid="{E333859B-FD6B-204C-9C48-627737AF2F54}"/>
    <hyperlink ref="AG337" r:id="rId511" location="1" xr:uid="{ABC575DB-D9C0-EB44-8AF3-E1B4A5416069}"/>
    <hyperlink ref="AZ337" r:id="rId512" location="1" xr:uid="{CDD7D98B-8304-6749-81DD-61258D136EF5}"/>
    <hyperlink ref="AG338" r:id="rId513" location="1" xr:uid="{2BF2F132-528B-AB4D-A4C9-CD4578C375A7}"/>
    <hyperlink ref="AZ338" r:id="rId514" location="1" xr:uid="{2E01F099-563F-6548-8064-1F0118D68B6C}"/>
    <hyperlink ref="AG339" r:id="rId515" location="1" xr:uid="{CB15F167-7050-8B49-945C-1AD3A82E4F0D}"/>
    <hyperlink ref="AZ339" r:id="rId516" location="1" xr:uid="{BCF805B7-E18F-9341-B18B-823AE35467B1}"/>
    <hyperlink ref="AG340" r:id="rId517" location="1" xr:uid="{73B3556D-2709-394A-BF05-E20F9FB77509}"/>
    <hyperlink ref="AZ340" r:id="rId518" location="1" xr:uid="{8900C2D1-EA31-8D4E-8CC6-BE4316D9E823}"/>
    <hyperlink ref="AG341" r:id="rId519" location="1" xr:uid="{560860A4-1751-3149-8D1B-0412F139ADC9}"/>
    <hyperlink ref="AZ341" r:id="rId520" location="1" xr:uid="{D494A8DE-4A88-7E44-9144-CFEAE833177E}"/>
    <hyperlink ref="AG342" r:id="rId521" location="1" xr:uid="{FE71C7FD-A8B2-BF45-B7BB-9CD29EC72BE7}"/>
    <hyperlink ref="AZ342" r:id="rId522" location="1" xr:uid="{F520DB90-4619-A749-A40A-51932E4F5EB5}"/>
    <hyperlink ref="AG343" r:id="rId523" location="1" xr:uid="{5C7C12DA-2E10-C74C-85FA-C33BF6C9AC4C}"/>
    <hyperlink ref="AZ343" r:id="rId524" location="1" xr:uid="{882628D7-E2B3-2E4F-98B7-C2F5ED3074BE}"/>
    <hyperlink ref="AG344" r:id="rId525" location="1" xr:uid="{718E8FF4-083D-2D4B-B4D8-E14FC6529E4B}"/>
    <hyperlink ref="AZ344" r:id="rId526" location="1" xr:uid="{84E5A6D1-32C8-154C-AD0B-45C10B5C70F2}"/>
    <hyperlink ref="AG345" r:id="rId527" location="1" xr:uid="{87F305CD-E453-7446-A4CA-7AFA2B9C092C}"/>
    <hyperlink ref="AZ345" r:id="rId528" location="1" xr:uid="{029EFAD0-41C0-5E49-BF73-1694AEF3961E}"/>
    <hyperlink ref="AG346" r:id="rId529" location="1" xr:uid="{FCAAB744-F013-B243-90D6-23C603C13429}"/>
    <hyperlink ref="AZ346" r:id="rId530" location="1" xr:uid="{013AA7D4-10BC-C64F-8BEE-2F90DBC40A99}"/>
    <hyperlink ref="AG347" r:id="rId531" location="1" xr:uid="{DCA37B3B-31F1-BB42-A8D9-2DCD6C73D864}"/>
    <hyperlink ref="AZ347" r:id="rId532" location="1" xr:uid="{59A22EA0-8AE6-2C4A-BE52-A67FDC9AB92A}"/>
    <hyperlink ref="AG348" r:id="rId533" location="1" xr:uid="{3CB29A82-46E2-A948-97D3-6E9D2CD0A4DA}"/>
    <hyperlink ref="AZ348" r:id="rId534" location="1" xr:uid="{4F617768-4B03-CE4B-BC7E-438525D3D684}"/>
    <hyperlink ref="AG349" r:id="rId535" location="1" xr:uid="{81FEBFE5-5D1B-9040-A4AF-DC0D6DE1E812}"/>
    <hyperlink ref="AZ349" r:id="rId536" location="1" xr:uid="{911E8C05-4DB5-944A-8000-2D52F0CD9798}"/>
    <hyperlink ref="AG350" r:id="rId537" location="1" xr:uid="{91B6181C-6904-D04F-8C2F-180BA7A964CE}"/>
    <hyperlink ref="AZ350" r:id="rId538" location="1" xr:uid="{AB481E30-A7DA-3C47-A59E-D4AD7D73646F}"/>
    <hyperlink ref="AG351" r:id="rId539" location="1" xr:uid="{D4963E80-4EB5-0C42-9D51-3673418FAC87}"/>
    <hyperlink ref="AZ351" r:id="rId540" location="1" xr:uid="{7D804225-2194-5E48-8104-077024EEB233}"/>
    <hyperlink ref="AG352" r:id="rId541" location="1" xr:uid="{C69362CE-A546-C147-A5F7-91CBC9851E71}"/>
    <hyperlink ref="AZ352" r:id="rId542" location="1" xr:uid="{66CBF1F3-CA5D-D34C-BB56-AAD71FDED9DF}"/>
    <hyperlink ref="AG353" r:id="rId543" location="1" xr:uid="{4188F723-FC38-6044-8F76-0A54D964ACB2}"/>
    <hyperlink ref="AZ353" r:id="rId544" location="1" xr:uid="{0DF1CB10-9962-CB44-AB54-948394B593EE}"/>
    <hyperlink ref="AG354" r:id="rId545" location="1" xr:uid="{99E39D48-BA4A-754B-A90E-784D106190FB}"/>
    <hyperlink ref="AZ354" r:id="rId546" location="1" xr:uid="{CA71A38D-E8D7-1B45-BC27-1FAE18DCCF4A}"/>
    <hyperlink ref="AG355" r:id="rId547" location="1" xr:uid="{38A5AE61-8434-9642-B25B-E5DD9584EE4E}"/>
    <hyperlink ref="AZ355" r:id="rId548" location="1" xr:uid="{3A212785-1806-CE47-A6A5-34B34D2B3B09}"/>
    <hyperlink ref="AG356" r:id="rId549" location="1" xr:uid="{9066D115-A1E4-624B-A7DA-C67293CD24E3}"/>
    <hyperlink ref="AZ356" r:id="rId550" location="1" xr:uid="{621974B3-EF37-D241-BDB3-3EC84F8AC5E9}"/>
    <hyperlink ref="AG357" r:id="rId551" location="1" xr:uid="{3E2FAD55-51E9-EF48-9D8C-4463EAD1690D}"/>
    <hyperlink ref="AZ357" r:id="rId552" location="1" xr:uid="{06A65470-ACAD-D24F-B497-A055C1ED4DC1}"/>
    <hyperlink ref="AG358" r:id="rId553" location="1" xr:uid="{46423CB5-7B51-3648-8D76-79E0726460E2}"/>
    <hyperlink ref="AZ358" r:id="rId554" location="1" xr:uid="{1BFBFC9C-11DC-C043-9C32-1FAC264D100A}"/>
    <hyperlink ref="AG359" r:id="rId555" location="1" xr:uid="{81827E79-E10D-1A45-B1B9-AE66E9F18BDF}"/>
    <hyperlink ref="AZ359" r:id="rId556" location="1" xr:uid="{966CA154-17D3-FA40-8AAB-91D9854AD084}"/>
    <hyperlink ref="AG360" r:id="rId557" location="1" xr:uid="{DAAE0FEF-9626-5541-8057-C16727CCF201}"/>
    <hyperlink ref="AZ360" r:id="rId558" location="1" xr:uid="{73092C09-D005-7B48-8513-0FAE355B216E}"/>
    <hyperlink ref="AG361" r:id="rId559" location="1" xr:uid="{6774EB3B-8618-6F42-A854-3DFF6EEE3336}"/>
    <hyperlink ref="AZ361" r:id="rId560" location="1" xr:uid="{0BC62C60-CBB6-A845-90D5-312C0DA91AB7}"/>
    <hyperlink ref="AG362" r:id="rId561" location="1" xr:uid="{5316A1FA-0F45-8348-888F-2782F942F638}"/>
    <hyperlink ref="AZ362" r:id="rId562" location="1" xr:uid="{6AC764B7-66A3-964F-A687-0E8729003E21}"/>
    <hyperlink ref="AG363" r:id="rId563" location="1" xr:uid="{CFD4BD57-9054-924A-91A0-ED7F13C9F721}"/>
    <hyperlink ref="AZ363" r:id="rId564" location="1" xr:uid="{CDB1DC7B-29BE-0E43-8BA1-59DAF6CDFC15}"/>
    <hyperlink ref="AG364" r:id="rId565" location="1" xr:uid="{C1567DAD-D7E4-C34E-B253-37F7CB5C8000}"/>
    <hyperlink ref="AZ364" r:id="rId566" location="1" xr:uid="{F944F765-BE6B-F045-8D66-24BC6C87F5E3}"/>
    <hyperlink ref="AG365" r:id="rId567" location="1" xr:uid="{60F9EF10-E644-5149-8C98-FC363D8C79E9}"/>
    <hyperlink ref="AZ365" r:id="rId568" location="1" xr:uid="{0C9EE116-BDE2-2348-AF8F-6874D73A5965}"/>
    <hyperlink ref="AG366" r:id="rId569" location="1" xr:uid="{A0D8B2C1-451D-954E-B61F-DC09460B5AC6}"/>
    <hyperlink ref="AZ366" r:id="rId570" location="1" xr:uid="{94EF6B9D-393E-5040-97C9-74F13EBC0A6C}"/>
    <hyperlink ref="AG367" r:id="rId571" location="1" xr:uid="{B2CC46F6-5842-A24A-8B14-7A5D1F88460E}"/>
    <hyperlink ref="AZ367" r:id="rId572" location="1" xr:uid="{2C9AB828-6F40-794E-8F03-C9E43EC6DD4B}"/>
    <hyperlink ref="AG368" r:id="rId573" location="1" xr:uid="{BDE4EE01-B41F-8241-9CEB-DD14835B42DC}"/>
    <hyperlink ref="AZ368" r:id="rId574" location="1" xr:uid="{0EE68252-8E1A-004C-A955-A968AD1341F7}"/>
    <hyperlink ref="AG369" r:id="rId575" location="1" xr:uid="{4E52E62B-7931-DA4D-9E58-A9DA49DB729F}"/>
    <hyperlink ref="AZ369" r:id="rId576" location="1" xr:uid="{AD881342-F320-C94D-ACAE-03EE6D689475}"/>
    <hyperlink ref="AG370" r:id="rId577" location="1" xr:uid="{956286E2-36DB-AC43-A679-900CC3C53EF6}"/>
    <hyperlink ref="AZ370" r:id="rId578" location="1" xr:uid="{2BFF1E1B-F8FD-F445-859B-6B047461F923}"/>
    <hyperlink ref="AG371" r:id="rId579" location="1" xr:uid="{51C7C9E0-DD09-774C-9679-2E1441B5AFBD}"/>
    <hyperlink ref="AZ371" r:id="rId580" location="1" xr:uid="{2FE617EF-9A23-714E-9B47-F8AE5AD3224F}"/>
    <hyperlink ref="AG372" r:id="rId581" location="1" xr:uid="{C1AE4ABF-9A2A-BF48-B132-0CE18DEAF324}"/>
    <hyperlink ref="AZ372" r:id="rId582" location="1" xr:uid="{020180FB-2089-8746-B0C3-0626E41CA9F3}"/>
    <hyperlink ref="AG373" r:id="rId583" location="1" xr:uid="{ACCC8573-6C4E-1548-A12E-8272D3F1BE42}"/>
    <hyperlink ref="AZ373" r:id="rId584" location="1" xr:uid="{221289A9-ED71-D545-8B27-AC7EB3007457}"/>
    <hyperlink ref="AG374" r:id="rId585" location="1" xr:uid="{E4B3A959-B87B-9E44-90CA-E892628B2036}"/>
    <hyperlink ref="AZ374" r:id="rId586" location="1" xr:uid="{E44E42A3-3931-D543-8447-0D7DC4813C82}"/>
    <hyperlink ref="AG375" r:id="rId587" location="1" xr:uid="{3F2C49FD-D95F-5A40-AFC9-992524E45C38}"/>
    <hyperlink ref="AZ375" r:id="rId588" location="1" xr:uid="{644BF077-2587-914A-8D48-27A17AEFF959}"/>
    <hyperlink ref="AG376" r:id="rId589" location="1" xr:uid="{2F8DC34C-6987-404B-B4DC-56E60A703717}"/>
    <hyperlink ref="AZ376" r:id="rId590" location="1" xr:uid="{420102CB-701A-4B42-95CD-E29BFA89B02E}"/>
    <hyperlink ref="AG377" r:id="rId591" location="1" xr:uid="{83BE2E72-CB81-2742-8999-0DBD57797521}"/>
    <hyperlink ref="AZ377" r:id="rId592" location="1" xr:uid="{1261CDA0-B365-0B4B-8F37-6FF829341140}"/>
    <hyperlink ref="AG378" r:id="rId593" location="1" xr:uid="{27C840A5-26D9-DD4C-8331-BDB86B2C2202}"/>
    <hyperlink ref="AZ378" r:id="rId594" location="1" xr:uid="{9F89069F-9847-A54E-88AA-8C9032BC5122}"/>
    <hyperlink ref="AG379" r:id="rId595" location="1" xr:uid="{E3F499F0-FFAD-9D46-8184-53D0B1E18448}"/>
    <hyperlink ref="AZ379" r:id="rId596" location="1" xr:uid="{96E85A2D-1A79-7A43-8086-C93C9D0842F5}"/>
    <hyperlink ref="AG380" r:id="rId597" location="1" xr:uid="{803FD224-749A-C04E-BDB7-862929C2D3ED}"/>
    <hyperlink ref="AZ380" r:id="rId598" location="1" xr:uid="{D8CD8BBF-85F5-7E48-827B-9CD59EC0DB88}"/>
    <hyperlink ref="AG381" r:id="rId599" location="1" xr:uid="{F9B42D70-8B8B-DA49-A0AB-C3E881E9934A}"/>
    <hyperlink ref="AZ381" r:id="rId600" location="1" xr:uid="{273EA1D1-E9D6-E745-B457-B66830CCD249}"/>
    <hyperlink ref="AG382" r:id="rId601" location="1" xr:uid="{0064411C-EB9E-CC4D-B838-4DC695C24F62}"/>
    <hyperlink ref="AZ382" r:id="rId602" location="1" xr:uid="{D6131BD0-2D95-F843-AC9D-A14C021B494C}"/>
    <hyperlink ref="AG383" r:id="rId603" location="1" xr:uid="{E96BC8F9-9C06-2645-A461-C44941489731}"/>
    <hyperlink ref="AZ383" r:id="rId604" location="1" xr:uid="{312957FE-6765-9847-9E59-DD99791207DB}"/>
    <hyperlink ref="AG384" r:id="rId605" location="1" xr:uid="{79BADBAB-B227-EC4D-A637-2103D0ACF1A6}"/>
    <hyperlink ref="AZ384" r:id="rId606" location="1" xr:uid="{7D19C79D-9814-D346-B38A-CE7D4A8393A8}"/>
    <hyperlink ref="AG385" r:id="rId607" location="1" xr:uid="{11FF5EC0-36B4-4D4F-AE45-30BABDB8426B}"/>
    <hyperlink ref="AZ385" r:id="rId608" location="1" xr:uid="{022AC388-4213-7C46-AC2B-9CD3CA1BB670}"/>
    <hyperlink ref="AG386" r:id="rId609" location="1" xr:uid="{511FF2B5-499E-604E-90E4-49FB2C8ED734}"/>
    <hyperlink ref="AZ386" r:id="rId610" location="1" xr:uid="{CFAB344F-D685-3144-93E7-5D3A07301004}"/>
    <hyperlink ref="AG387" r:id="rId611" location="1" xr:uid="{C3A54B84-5162-2B40-B6CE-3D60B18F8C79}"/>
    <hyperlink ref="AZ387" r:id="rId612" location="1" xr:uid="{AFFB184C-9B33-EE4F-9E39-F8BBA82F7BBF}"/>
    <hyperlink ref="AG388" r:id="rId613" location="1" xr:uid="{CFA2551F-4635-C44D-9EC4-F3060633517D}"/>
    <hyperlink ref="AZ388" r:id="rId614" location="1" xr:uid="{58BB74C3-4A42-124F-AEB1-C8E5FB1BB4EA}"/>
    <hyperlink ref="AG389" r:id="rId615" location="1" xr:uid="{76DF8D07-2C0A-F44D-887A-80E5BE9DA3F6}"/>
    <hyperlink ref="AZ389" r:id="rId616" location="1" xr:uid="{4690037C-B964-B04A-B525-4D4B7CF03704}"/>
    <hyperlink ref="AG390" r:id="rId617" location="1" xr:uid="{208BC536-DAD9-7640-B3F7-F063530EC352}"/>
    <hyperlink ref="AZ390" r:id="rId618" location="1" xr:uid="{8CDD4E0E-9211-ED43-8D4E-BE97AD7D243F}"/>
    <hyperlink ref="AG391" r:id="rId619" location="1" xr:uid="{CBE31107-732F-2D48-9490-7405C8CB148F}"/>
    <hyperlink ref="AZ391" r:id="rId620" location="1" xr:uid="{A282C098-CEEC-F846-868D-131E4C4CF055}"/>
    <hyperlink ref="AG392" r:id="rId621" location="1" xr:uid="{FC2B838F-25C2-F94C-B517-2443D487834E}"/>
    <hyperlink ref="AZ392" r:id="rId622" location="1" xr:uid="{2B0CD114-9BE5-1741-BA1D-3EDEAECB1DEA}"/>
    <hyperlink ref="AG393" r:id="rId623" location="1" xr:uid="{CBC3208C-3951-DE40-90C5-6F152524E633}"/>
    <hyperlink ref="AZ393" r:id="rId624" location="1" xr:uid="{3777D899-2FBC-A845-BDD7-688FD155F72C}"/>
    <hyperlink ref="AG394" r:id="rId625" location="1" xr:uid="{EE06B18E-D90C-824F-BA13-4834D69C4D8D}"/>
    <hyperlink ref="AZ394" r:id="rId626" location="1" xr:uid="{155815D1-2685-8A40-BD65-8E29A10F76D2}"/>
    <hyperlink ref="AG395" r:id="rId627" location="1" xr:uid="{FBB25F84-FD9C-CE40-A3F5-D13F47D9B79D}"/>
    <hyperlink ref="AZ395" r:id="rId628" location="1" xr:uid="{0AEFC9C0-C4E1-4444-ACC2-2F56627A71AD}"/>
    <hyperlink ref="AG396" r:id="rId629" location="1" xr:uid="{37CBC3D5-04F3-6C43-9298-EEF66E2AF6FA}"/>
    <hyperlink ref="AZ396" r:id="rId630" location="1" xr:uid="{55EDF649-7ED6-7043-A316-3E84FD9A1262}"/>
    <hyperlink ref="AG397" r:id="rId631" location="1" xr:uid="{45CAA068-FCB6-7B4B-AAA1-1D09A6DDBD92}"/>
    <hyperlink ref="AZ397" r:id="rId632" location="1" xr:uid="{79270A4A-AFD9-3949-8DD5-719A25A670EB}"/>
    <hyperlink ref="AG398" r:id="rId633" location="1" xr:uid="{460BA957-2CF9-BF45-8F61-1A76B67CAD1A}"/>
    <hyperlink ref="AZ398" r:id="rId634" location="1" xr:uid="{B99019C5-18D3-B94E-8FBD-84E8E7B6FAF0}"/>
    <hyperlink ref="AG399" r:id="rId635" location="1" xr:uid="{0711A001-A7F3-E740-975B-6B67B1299A63}"/>
    <hyperlink ref="AZ399" r:id="rId636" location="1" xr:uid="{A1511A94-5334-6445-8732-CD15E81E24BD}"/>
    <hyperlink ref="AG400" r:id="rId637" location="1" xr:uid="{C7C2D0C1-0FE3-EA4A-B723-CAD720214DCE}"/>
    <hyperlink ref="AZ400" r:id="rId638" location="1" xr:uid="{B31B5003-B747-8E40-A30B-DA13E497920B}"/>
    <hyperlink ref="AG401" r:id="rId639" location="1" xr:uid="{D53D2123-90B7-6B4F-80F9-A771DEE575DA}"/>
    <hyperlink ref="AZ401" r:id="rId640" location="1" xr:uid="{FDF50C7A-8C41-3D43-A141-050BBA94BD8C}"/>
    <hyperlink ref="AG402" r:id="rId641" location="1" xr:uid="{3985B120-3781-484D-AE1C-CD76C0109555}"/>
    <hyperlink ref="AZ402" r:id="rId642" location="1" xr:uid="{10078140-BCE7-8B4A-B617-569FE5DD94A3}"/>
    <hyperlink ref="AG403" r:id="rId643" location="1" xr:uid="{612D11FE-399B-6D4C-A510-7A3F3A024AD7}"/>
    <hyperlink ref="AZ403" r:id="rId644" location="1" xr:uid="{821F934B-0DDA-1F43-BA17-1EBE2F6287B6}"/>
    <hyperlink ref="AG404" r:id="rId645" location="1" xr:uid="{9939B901-D06F-6F4C-BD28-AE561F486C46}"/>
    <hyperlink ref="AZ404" r:id="rId646" location="1" xr:uid="{795D6DCD-4CC0-B54C-B96C-894709FAAEC2}"/>
    <hyperlink ref="AG405" r:id="rId647" location="1" xr:uid="{EF60C39F-7344-0B49-BC97-40E22E251468}"/>
    <hyperlink ref="AZ405" r:id="rId648" location="1" xr:uid="{2B0A8BB3-A907-C040-B3EA-CCEEDF9E92B0}"/>
    <hyperlink ref="AG406" r:id="rId649" location="1" xr:uid="{2691CB91-3BE8-AE45-A113-19ADE9590906}"/>
    <hyperlink ref="AZ406" r:id="rId650" location="1" xr:uid="{B738D50D-11BC-EF45-A8EC-DEFEF7B74CCB}"/>
    <hyperlink ref="AG407" r:id="rId651" location="1" xr:uid="{EF5902CA-F8AD-0C41-987C-D20BF75E0765}"/>
    <hyperlink ref="AZ407" r:id="rId652" location="1" xr:uid="{89B0DC5E-6598-E040-8FB6-F4AA0022B513}"/>
    <hyperlink ref="AG408" r:id="rId653" location="1" xr:uid="{6081D616-267B-8B43-83BA-E2A9A967AF4B}"/>
    <hyperlink ref="AZ408" r:id="rId654" location="1" xr:uid="{2996CE06-620D-D64E-A1D9-EE0F9F165AF4}"/>
    <hyperlink ref="AG409" r:id="rId655" location="1" xr:uid="{CCBED5B6-9DBC-754E-B045-A6D314ED7DF2}"/>
    <hyperlink ref="AZ409" r:id="rId656" location="1" xr:uid="{F855B0D1-E6D6-A344-9632-606B34854091}"/>
    <hyperlink ref="AG410" r:id="rId657" location="1" xr:uid="{F521493B-AA74-B844-B284-40CCF1DA6FCF}"/>
    <hyperlink ref="AZ410" r:id="rId658" location="1" xr:uid="{076DC2F8-5843-3B49-88E4-3AEC86EEFAF1}"/>
    <hyperlink ref="AG411" r:id="rId659" location="1" xr:uid="{24379E1B-F726-F04D-B411-303C6475930A}"/>
    <hyperlink ref="AZ411" r:id="rId660" location="1" xr:uid="{92BECCFF-6B0F-FD49-9A06-EADD56727FC2}"/>
    <hyperlink ref="AG412" r:id="rId661" location="1" xr:uid="{A1D97343-DFD2-CE48-9892-E8059121A93B}"/>
    <hyperlink ref="AZ412" r:id="rId662" location="1" xr:uid="{3D00490C-DB1F-3149-B286-D891C34E8725}"/>
    <hyperlink ref="AG413" r:id="rId663" location="1" xr:uid="{5F2ED071-90AB-6E40-962D-7AA84072F17C}"/>
    <hyperlink ref="AZ413" r:id="rId664" location="1" xr:uid="{F3271A6E-1724-5241-B385-77925604432E}"/>
    <hyperlink ref="AG414" r:id="rId665" location="1" xr:uid="{2CA7017C-0451-644F-9424-B869574F03BA}"/>
    <hyperlink ref="AZ414" r:id="rId666" location="1" xr:uid="{06DCCACA-4054-9442-97D8-3D065B458BE7}"/>
    <hyperlink ref="AG415" r:id="rId667" location="1" xr:uid="{24BEED0D-4755-6E4D-82EC-EC20B15E20EE}"/>
    <hyperlink ref="AZ415" r:id="rId668" location="1" xr:uid="{C6340AE5-00EE-C940-9090-DFE051042C0B}"/>
    <hyperlink ref="AG416" r:id="rId669" location="1" xr:uid="{5ED5EB89-2F28-1E4B-9D55-2F2658BDDE44}"/>
    <hyperlink ref="AZ416" r:id="rId670" location="1" xr:uid="{0250B524-CE78-2C46-9BC4-5377E31CF3EB}"/>
    <hyperlink ref="AG417" r:id="rId671" location="1" xr:uid="{75D81125-2824-184B-BDCA-2463E69F9702}"/>
    <hyperlink ref="AZ417" r:id="rId672" location="1" xr:uid="{7B05D61B-C958-5F4C-A707-F361C4136BA3}"/>
    <hyperlink ref="AG418" r:id="rId673" location="1" xr:uid="{0FCBA9FE-E4E6-194C-9081-24234AAD1B77}"/>
    <hyperlink ref="AZ418" r:id="rId674" location="1" xr:uid="{BC179F66-1563-BE4E-B60D-FA707D9AFF3E}"/>
    <hyperlink ref="AG419" r:id="rId675" location="1" xr:uid="{BBFC3F96-3DB0-1646-8209-EBC9FC23DA11}"/>
    <hyperlink ref="AZ419" r:id="rId676" location="1" xr:uid="{EA3B44E3-274A-DD49-99A5-C5261982A51C}"/>
    <hyperlink ref="AG420" r:id="rId677" location="1" xr:uid="{DD08A79E-5048-5F4E-B119-88ED4810636A}"/>
    <hyperlink ref="AZ420" r:id="rId678" location="1" xr:uid="{6BD17339-B478-5545-9FF9-2778419B0F2B}"/>
    <hyperlink ref="AG421" r:id="rId679" location="1" xr:uid="{F19076CF-8950-FF4F-867A-96B77863D869}"/>
    <hyperlink ref="AZ421" r:id="rId680" location="1" xr:uid="{52201A77-37D4-C349-BC6C-ADB8403C10EC}"/>
    <hyperlink ref="AG422" r:id="rId681" location="1" xr:uid="{D239C469-DE8A-0240-A692-586F99F70FC8}"/>
    <hyperlink ref="AZ422" r:id="rId682" location="1" xr:uid="{EA527168-92FA-0846-B644-4A09297F80A6}"/>
    <hyperlink ref="AG423" r:id="rId683" location="1" xr:uid="{0FA8E6DC-1894-754A-95B2-EDD878CEC9C2}"/>
    <hyperlink ref="AZ423" r:id="rId684" location="1" xr:uid="{A8C74ADD-EDD7-0C40-B025-C9B4E643FB7B}"/>
    <hyperlink ref="AG424" r:id="rId685" location="1" xr:uid="{398D1418-4F81-DD46-9F59-56615500F08B}"/>
    <hyperlink ref="AZ424" r:id="rId686" location="1" xr:uid="{0D81CA79-3AA3-2743-8622-9DE35477BF0C}"/>
  </hyperlinks>
  <pageMargins left="0.7" right="0.7" top="0.75" bottom="0.75" header="0.3" footer="0.3"/>
  <drawing r:id="rId68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FAD16-7B34-1B4B-962C-D3334464FAD5}">
  <dimension ref="A1:EE1006"/>
  <sheetViews>
    <sheetView workbookViewId="0">
      <selection activeCell="P43" sqref="P43"/>
    </sheetView>
  </sheetViews>
  <sheetFormatPr baseColWidth="10" defaultColWidth="14.5" defaultRowHeight="15.75" customHeight="1" x14ac:dyDescent="0.15"/>
  <cols>
    <col min="1" max="1" width="3.5" style="195" customWidth="1"/>
    <col min="2" max="2" width="20.83203125" style="195" customWidth="1"/>
    <col min="3" max="3" width="6" style="195" customWidth="1"/>
    <col min="4" max="4" width="9.83203125" style="195" customWidth="1"/>
    <col min="5" max="15" width="6.5" style="195" customWidth="1"/>
    <col min="16" max="16" width="6.33203125" style="195" customWidth="1"/>
    <col min="17" max="17" width="7" style="195" customWidth="1"/>
    <col min="18" max="18" width="5.6640625" style="195" customWidth="1"/>
    <col min="19" max="19" width="5.1640625" style="195" customWidth="1"/>
    <col min="20" max="20" width="5" style="195" customWidth="1"/>
    <col min="21" max="22" width="4.83203125" style="195" customWidth="1"/>
    <col min="23" max="23" width="4.6640625" style="195" customWidth="1"/>
    <col min="24" max="24" width="4.83203125" style="195" customWidth="1"/>
    <col min="25" max="25" width="5" style="195" customWidth="1"/>
    <col min="26" max="26" width="4.6640625" style="195" customWidth="1"/>
    <col min="27" max="27" width="4.83203125" style="195" customWidth="1"/>
    <col min="28" max="28" width="5.33203125" style="195" customWidth="1"/>
    <col min="29" max="29" width="5.5" style="195" customWidth="1"/>
    <col min="30" max="30" width="7.33203125" style="195" customWidth="1"/>
    <col min="31" max="31" width="8" style="195" customWidth="1"/>
    <col min="32" max="33" width="12.33203125" style="195" customWidth="1"/>
    <col min="34" max="45" width="6.5" style="195" customWidth="1"/>
    <col min="46" max="46" width="9.5" style="195" customWidth="1"/>
    <col min="47" max="47" width="8.1640625" style="195" customWidth="1"/>
    <col min="48" max="48" width="7.5" style="195" customWidth="1"/>
    <col min="49" max="50" width="8.5" style="195" customWidth="1"/>
    <col min="51" max="51" width="14.33203125" style="195" customWidth="1"/>
    <col min="52" max="52" width="8.1640625" style="195" customWidth="1"/>
    <col min="53" max="53" width="9.1640625" style="195" customWidth="1"/>
    <col min="54" max="64" width="8.83203125" style="195" customWidth="1"/>
    <col min="65" max="65" width="10.6640625" style="195" customWidth="1"/>
    <col min="66" max="76" width="10.33203125" style="195" customWidth="1"/>
    <col min="77" max="77" width="12.6640625" style="195" customWidth="1"/>
    <col min="78" max="78" width="18.1640625" style="195" customWidth="1"/>
    <col min="79" max="90" width="7.6640625" style="195" customWidth="1"/>
    <col min="91" max="91" width="8.6640625" style="195" customWidth="1"/>
    <col min="92" max="92" width="12.6640625" style="195" customWidth="1"/>
    <col min="93" max="93" width="12.1640625" style="195" customWidth="1"/>
    <col min="94" max="94" width="8.5" style="195" customWidth="1"/>
    <col min="95" max="95" width="10.5" style="195" customWidth="1"/>
    <col min="96" max="96" width="9.83203125" style="195" customWidth="1"/>
    <col min="97" max="97" width="6.5" style="195" customWidth="1"/>
    <col min="98" max="98" width="7.6640625" style="195" customWidth="1"/>
    <col min="99" max="99" width="12.1640625" style="195" customWidth="1"/>
    <col min="100" max="111" width="8.1640625" style="195" customWidth="1"/>
    <col min="112" max="112" width="10.6640625" style="195" customWidth="1"/>
    <col min="113" max="113" width="12.6640625" style="195" customWidth="1"/>
    <col min="114" max="114" width="12.1640625" style="195" customWidth="1"/>
    <col min="115" max="115" width="8.5" style="195" customWidth="1"/>
    <col min="116" max="116" width="10.5" style="195" customWidth="1"/>
    <col min="117" max="117" width="11.33203125" style="195" customWidth="1"/>
    <col min="118" max="118" width="6.5" style="195" customWidth="1"/>
    <col min="119" max="119" width="7.6640625" style="195" customWidth="1"/>
    <col min="120" max="120" width="21.6640625" style="195" customWidth="1"/>
    <col min="121" max="121" width="6.5" style="195" customWidth="1"/>
    <col min="122" max="129" width="7.83203125" style="195" customWidth="1"/>
    <col min="130" max="130" width="7.6640625" style="195" customWidth="1"/>
    <col min="131" max="132" width="8.5" style="195" customWidth="1"/>
    <col min="133" max="133" width="7.5" style="195" customWidth="1"/>
    <col min="134" max="134" width="9" style="195" customWidth="1"/>
    <col min="135" max="135" width="8.83203125" style="195" customWidth="1"/>
    <col min="136" max="16384" width="14.5" style="195"/>
  </cols>
  <sheetData>
    <row r="1" spans="1:135" ht="13" x14ac:dyDescent="0.15">
      <c r="BH1" s="1"/>
      <c r="BI1" s="1"/>
      <c r="BJ1" s="1"/>
      <c r="BK1" s="1"/>
      <c r="BL1" s="1"/>
      <c r="BM1" s="59"/>
      <c r="BN1" s="3"/>
      <c r="BO1" s="3"/>
      <c r="BP1" s="3"/>
      <c r="BQ1" s="3"/>
      <c r="BR1" s="3"/>
      <c r="BS1" s="3"/>
      <c r="BT1" s="3"/>
      <c r="BU1" s="3"/>
      <c r="BV1" s="3"/>
      <c r="BW1" s="3"/>
      <c r="BX1" s="3"/>
      <c r="BY1" s="3"/>
      <c r="BZ1" s="3" t="s">
        <v>0</v>
      </c>
      <c r="CA1" s="1"/>
      <c r="CB1" s="1"/>
      <c r="CC1" s="1"/>
      <c r="CD1" s="1"/>
      <c r="CE1" s="1"/>
      <c r="CF1" s="1"/>
      <c r="CG1" s="1"/>
      <c r="CH1" s="1"/>
      <c r="CI1" s="1"/>
      <c r="CJ1" s="1"/>
      <c r="CK1" s="1"/>
      <c r="CL1" s="1"/>
      <c r="DU1" s="4"/>
      <c r="DZ1" s="196"/>
      <c r="EA1" s="196"/>
      <c r="EB1" s="196"/>
      <c r="EC1" s="196"/>
      <c r="ED1" s="196"/>
      <c r="EE1" s="196"/>
    </row>
    <row r="2" spans="1:135" ht="16" x14ac:dyDescent="0.2">
      <c r="A2" s="57"/>
      <c r="B2" s="7" t="s">
        <v>1</v>
      </c>
      <c r="C2" s="57"/>
      <c r="D2" s="57"/>
      <c r="E2" s="57"/>
      <c r="F2" s="57"/>
      <c r="G2" s="8" t="s">
        <v>2</v>
      </c>
      <c r="H2" s="57"/>
      <c r="I2" s="57"/>
      <c r="J2" s="57"/>
      <c r="K2" s="57"/>
      <c r="L2" s="57"/>
      <c r="M2" s="57"/>
      <c r="N2" s="57"/>
      <c r="O2" s="57"/>
      <c r="P2" s="57"/>
      <c r="Q2" s="57"/>
      <c r="R2" s="57"/>
      <c r="S2" s="57"/>
      <c r="T2" s="57"/>
      <c r="U2" s="57"/>
      <c r="V2" s="57"/>
      <c r="W2" s="57"/>
      <c r="X2" s="57"/>
      <c r="Y2" s="57"/>
      <c r="Z2" s="57"/>
      <c r="AA2" s="57"/>
      <c r="AB2" s="57"/>
      <c r="AC2" s="57"/>
      <c r="AD2" s="57"/>
      <c r="AE2" s="57"/>
      <c r="AF2" s="57"/>
      <c r="AG2" s="57"/>
      <c r="BJ2" s="9" t="s">
        <v>3</v>
      </c>
      <c r="BK2" s="10" t="s">
        <v>4</v>
      </c>
      <c r="BL2" s="10" t="s">
        <v>5</v>
      </c>
      <c r="BM2" s="10" t="s">
        <v>6</v>
      </c>
      <c r="BN2" s="10" t="s">
        <v>7</v>
      </c>
      <c r="BO2" s="10" t="s">
        <v>8</v>
      </c>
      <c r="BP2" s="10" t="s">
        <v>9</v>
      </c>
      <c r="BQ2" s="10" t="s">
        <v>10</v>
      </c>
      <c r="BV2" s="11"/>
      <c r="BW2" s="11"/>
      <c r="BX2" s="11"/>
      <c r="BY2" s="11"/>
      <c r="BZ2" s="12" t="s">
        <v>11</v>
      </c>
      <c r="CA2" s="12" t="s">
        <v>12</v>
      </c>
      <c r="CB2" s="13" t="s">
        <v>13</v>
      </c>
      <c r="CC2" s="13" t="s">
        <v>14</v>
      </c>
      <c r="CD2" s="12" t="s">
        <v>15</v>
      </c>
      <c r="CE2" s="12" t="s">
        <v>16</v>
      </c>
      <c r="CF2" s="12" t="s">
        <v>17</v>
      </c>
      <c r="CG2" s="12" t="s">
        <v>18</v>
      </c>
      <c r="CH2" s="12" t="s">
        <v>19</v>
      </c>
      <c r="CI2" s="12" t="s">
        <v>20</v>
      </c>
      <c r="CJ2" s="12" t="s">
        <v>21</v>
      </c>
      <c r="CK2" s="12" t="s">
        <v>22</v>
      </c>
      <c r="CL2" s="12" t="s">
        <v>23</v>
      </c>
      <c r="CM2" s="57"/>
      <c r="CN2" s="27"/>
      <c r="CO2" s="198" t="s">
        <v>24</v>
      </c>
      <c r="CP2" s="199"/>
      <c r="CQ2" s="200"/>
      <c r="CR2" s="15"/>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7"/>
      <c r="DV2" s="16"/>
      <c r="DW2" s="16"/>
      <c r="DX2" s="16"/>
      <c r="DY2" s="16"/>
      <c r="DZ2" s="18"/>
      <c r="EA2" s="18"/>
      <c r="EB2" s="18"/>
      <c r="EC2" s="18"/>
      <c r="ED2" s="18"/>
      <c r="EE2" s="18"/>
    </row>
    <row r="3" spans="1:135" ht="15" x14ac:dyDescent="0.2">
      <c r="A3" s="57"/>
      <c r="B3" s="19" t="str">
        <f>A11</f>
        <v>San Francisco Dons</v>
      </c>
      <c r="C3" s="19">
        <v>2020</v>
      </c>
      <c r="D3" s="57"/>
      <c r="F3" s="57"/>
      <c r="G3" s="57"/>
      <c r="H3" s="57"/>
      <c r="I3" s="57"/>
      <c r="J3" s="57"/>
      <c r="K3" s="57"/>
      <c r="L3" s="57"/>
      <c r="M3" s="57"/>
      <c r="N3" s="57"/>
      <c r="O3" s="57"/>
      <c r="P3" s="57"/>
      <c r="Q3" s="57"/>
      <c r="R3" s="57"/>
      <c r="S3" s="57"/>
      <c r="T3" s="57"/>
      <c r="U3" s="57"/>
      <c r="V3" s="57"/>
      <c r="W3" s="32"/>
      <c r="X3" s="57"/>
      <c r="Y3" s="57"/>
      <c r="Z3" s="57"/>
      <c r="AA3" s="57"/>
      <c r="AB3" s="57"/>
      <c r="AC3" s="57"/>
      <c r="AD3" s="57"/>
      <c r="AE3" s="57"/>
      <c r="AF3" s="57"/>
      <c r="AG3" s="57"/>
      <c r="BJ3" s="9" t="s">
        <v>25</v>
      </c>
      <c r="BK3" s="21">
        <v>2.1295999999999999</v>
      </c>
      <c r="BL3" s="21">
        <v>8.6676000000000002</v>
      </c>
      <c r="BM3" s="21">
        <v>-2.4861</v>
      </c>
      <c r="BN3" s="21">
        <v>0.99199999999999999</v>
      </c>
      <c r="BO3" s="21">
        <v>-3.5360999999999998</v>
      </c>
      <c r="BP3" s="21">
        <v>1.6669</v>
      </c>
      <c r="BQ3" s="22">
        <v>50</v>
      </c>
      <c r="BV3" s="23"/>
      <c r="BW3" s="23"/>
      <c r="BX3" s="23"/>
      <c r="BY3" s="23"/>
      <c r="BZ3" s="24" t="s">
        <v>26</v>
      </c>
      <c r="CA3" s="25">
        <v>0.86</v>
      </c>
      <c r="CB3" s="25">
        <v>-0.56000000000000005</v>
      </c>
      <c r="CC3" s="26">
        <f t="shared" ref="CC3:CC4" si="0">0.44*CB3</f>
        <v>-0.24640000000000004</v>
      </c>
      <c r="CD3" s="25">
        <v>0.38900000000000001</v>
      </c>
      <c r="CE3" s="25">
        <v>0.57999999999999996</v>
      </c>
      <c r="CF3" s="25">
        <v>-0.96399999999999997</v>
      </c>
      <c r="CG3" s="25">
        <v>0.61299999999999999</v>
      </c>
      <c r="CH3" s="25">
        <v>0.11600000000000001</v>
      </c>
      <c r="CI3" s="25">
        <v>0</v>
      </c>
      <c r="CJ3" s="25">
        <v>1.369</v>
      </c>
      <c r="CK3" s="25">
        <v>1.327</v>
      </c>
      <c r="CL3" s="25">
        <v>-0.36699999999999999</v>
      </c>
      <c r="CM3" s="57"/>
      <c r="CN3" s="27"/>
      <c r="CO3" s="24" t="s">
        <v>26</v>
      </c>
      <c r="CP3" s="24" t="s">
        <v>27</v>
      </c>
      <c r="CQ3" s="24" t="s">
        <v>28</v>
      </c>
      <c r="CR3" s="13" t="s">
        <v>29</v>
      </c>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9"/>
      <c r="DV3" s="28"/>
      <c r="DW3" s="28"/>
      <c r="DX3" s="28"/>
      <c r="DY3" s="28"/>
      <c r="DZ3" s="28"/>
      <c r="EA3" s="28"/>
      <c r="EB3" s="28"/>
      <c r="EC3" s="28"/>
      <c r="ED3" s="28"/>
      <c r="EE3" s="28"/>
    </row>
    <row r="4" spans="1:135" ht="15" x14ac:dyDescent="0.2">
      <c r="A4" s="57"/>
      <c r="B4" s="66" t="s">
        <v>30</v>
      </c>
      <c r="C4" s="50">
        <f>IF(M89="",D129, VLOOKUP($A$11,$B$89:$S$120,14,FALSE))</f>
        <v>5.344735435595938</v>
      </c>
      <c r="D4" s="57"/>
      <c r="E4" s="32" t="s">
        <v>31</v>
      </c>
      <c r="F4" s="33">
        <f>C4*C7/100/2</f>
        <v>2.1739130434782608</v>
      </c>
      <c r="G4" s="57"/>
      <c r="H4" s="57"/>
      <c r="I4" s="57"/>
      <c r="J4" s="57"/>
      <c r="K4" s="57"/>
      <c r="L4" s="57"/>
      <c r="M4" s="57"/>
      <c r="N4" s="57"/>
      <c r="O4" s="57"/>
      <c r="P4" s="57"/>
      <c r="Q4" s="32" t="s">
        <v>32</v>
      </c>
      <c r="R4" s="57">
        <f>SUM(AB14:AB41)</f>
        <v>1665</v>
      </c>
      <c r="S4" s="57"/>
      <c r="T4" s="57"/>
      <c r="U4" s="57"/>
      <c r="V4" s="57"/>
      <c r="W4" s="32" t="s">
        <v>33</v>
      </c>
      <c r="X4" s="57">
        <f>SUM(V14:V43)</f>
        <v>718</v>
      </c>
      <c r="Y4" s="57"/>
      <c r="Z4" s="57"/>
      <c r="AA4" s="32" t="s">
        <v>34</v>
      </c>
      <c r="AB4" s="34">
        <f>SUM(AG14:AG39)</f>
        <v>505.87680000000006</v>
      </c>
      <c r="AC4" s="57"/>
      <c r="AD4" s="57"/>
      <c r="AE4" s="57"/>
      <c r="AF4" s="57"/>
      <c r="AG4" s="57"/>
      <c r="AH4" s="57"/>
      <c r="AI4" s="57"/>
      <c r="AJ4" s="57"/>
      <c r="AK4" s="28"/>
      <c r="AL4" s="28"/>
      <c r="AM4" s="57"/>
      <c r="AN4" s="57"/>
      <c r="BJ4" s="9" t="s">
        <v>35</v>
      </c>
      <c r="BK4" s="21">
        <v>1.5895999999999999</v>
      </c>
      <c r="BL4" s="21">
        <v>10.8919</v>
      </c>
      <c r="BM4" s="35"/>
      <c r="BN4" s="21">
        <v>1.4677</v>
      </c>
      <c r="BO4" s="21">
        <v>-4.3994999999999997</v>
      </c>
      <c r="BP4" s="35"/>
      <c r="BQ4" s="36"/>
      <c r="BV4" s="23"/>
      <c r="BW4" s="23"/>
      <c r="BX4" s="23"/>
      <c r="BY4" s="23"/>
      <c r="BZ4" s="24" t="s">
        <v>28</v>
      </c>
      <c r="CA4" s="26">
        <f>CA3</f>
        <v>0.86</v>
      </c>
      <c r="CB4" s="25">
        <v>-0.78</v>
      </c>
      <c r="CC4" s="26">
        <f t="shared" si="0"/>
        <v>-0.34320000000000001</v>
      </c>
      <c r="CD4" s="26">
        <f>CD3</f>
        <v>0.38900000000000001</v>
      </c>
      <c r="CE4" s="25">
        <v>1.034</v>
      </c>
      <c r="CF4" s="26">
        <f>CF3</f>
        <v>-0.96399999999999997</v>
      </c>
      <c r="CG4" s="37">
        <v>0.18099999999999999</v>
      </c>
      <c r="CH4" s="26">
        <f>CG4</f>
        <v>0.18099999999999999</v>
      </c>
      <c r="CI4" s="25">
        <v>0</v>
      </c>
      <c r="CJ4" s="25">
        <v>1.008</v>
      </c>
      <c r="CK4" s="25">
        <v>0.70299999999999996</v>
      </c>
      <c r="CL4" s="26">
        <f>CL3</f>
        <v>-0.36699999999999999</v>
      </c>
      <c r="CM4" s="57"/>
      <c r="CN4" s="38" t="s">
        <v>24</v>
      </c>
      <c r="CO4" s="39">
        <f>-0.409*2</f>
        <v>-0.81799999999999995</v>
      </c>
      <c r="CP4" s="40">
        <v>0</v>
      </c>
      <c r="CQ4" s="40">
        <v>0</v>
      </c>
      <c r="CR4" s="41">
        <v>1.387</v>
      </c>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9"/>
      <c r="DV4" s="28"/>
      <c r="DW4" s="28"/>
      <c r="DX4" s="28"/>
      <c r="DY4" s="28"/>
      <c r="DZ4" s="28"/>
      <c r="EA4" s="28"/>
      <c r="EB4" s="28"/>
      <c r="EC4" s="28"/>
      <c r="ED4" s="28"/>
      <c r="EE4" s="28"/>
    </row>
    <row r="5" spans="1:135" ht="13" x14ac:dyDescent="0.15">
      <c r="A5" s="57"/>
      <c r="B5" s="66" t="s">
        <v>36</v>
      </c>
      <c r="C5" s="50">
        <f>IF(M89="",N129, VLOOKUP($A$11,$B$89:$S$120,15,FALSE))</f>
        <v>9.7478843197119431</v>
      </c>
      <c r="D5" s="57"/>
      <c r="E5" s="32" t="s">
        <v>37</v>
      </c>
      <c r="F5" s="33">
        <f>0.35/2*F4</f>
        <v>0.38043478260869562</v>
      </c>
      <c r="G5" s="57"/>
      <c r="H5" s="57"/>
      <c r="I5" s="57"/>
      <c r="J5" s="57"/>
      <c r="K5" s="57"/>
      <c r="L5" s="57"/>
      <c r="M5" s="57"/>
      <c r="N5" s="57"/>
      <c r="O5" s="57"/>
      <c r="P5" s="57"/>
      <c r="Q5" s="32" t="s">
        <v>38</v>
      </c>
      <c r="R5" s="57">
        <f>SUM(H14:H41)</f>
        <v>1364</v>
      </c>
      <c r="S5" s="57"/>
      <c r="T5" s="57"/>
      <c r="U5" s="57"/>
      <c r="V5" s="57"/>
      <c r="W5" s="32" t="s">
        <v>39</v>
      </c>
      <c r="X5" s="57">
        <f>SUM(X14:X42)</f>
        <v>182</v>
      </c>
      <c r="Y5" s="57"/>
      <c r="Z5" s="57"/>
      <c r="AA5" s="57"/>
      <c r="AB5" s="57"/>
      <c r="AC5" s="57"/>
      <c r="AD5" s="57"/>
      <c r="AE5" s="57"/>
      <c r="AF5" s="57"/>
      <c r="AG5" s="57"/>
      <c r="AH5" s="57"/>
      <c r="AI5" s="57"/>
      <c r="AJ5" s="57"/>
      <c r="AK5" s="122"/>
      <c r="AL5" s="122"/>
      <c r="AM5" s="122"/>
      <c r="AN5" s="122"/>
      <c r="BJ5" s="122"/>
      <c r="BK5" s="122"/>
      <c r="BL5" s="122"/>
      <c r="BM5" s="44"/>
      <c r="BN5" s="44"/>
      <c r="BO5" s="44"/>
      <c r="BP5" s="44"/>
      <c r="BQ5" s="44"/>
      <c r="BV5" s="45"/>
      <c r="BW5" s="45"/>
      <c r="BX5" s="45"/>
      <c r="BY5" s="45"/>
      <c r="BZ5" s="45" t="s">
        <v>40</v>
      </c>
      <c r="CA5" s="46"/>
      <c r="CB5" s="46"/>
      <c r="CC5" s="46"/>
      <c r="CD5" s="46"/>
      <c r="CE5" s="46"/>
      <c r="CF5" s="46"/>
      <c r="CG5" s="46"/>
      <c r="CH5" s="46"/>
      <c r="CI5" s="46"/>
      <c r="CJ5" s="46"/>
      <c r="CK5" s="46"/>
      <c r="CL5" s="46"/>
      <c r="CM5" s="122"/>
      <c r="CN5" s="122"/>
      <c r="CO5" s="122"/>
      <c r="CP5" s="122"/>
      <c r="CQ5" s="122"/>
      <c r="CR5" s="47"/>
      <c r="CT5" s="122"/>
      <c r="CU5" s="122"/>
      <c r="CV5" s="122"/>
      <c r="CW5" s="122"/>
      <c r="CX5" s="122"/>
      <c r="CY5" s="122"/>
      <c r="CZ5" s="122"/>
      <c r="DA5" s="122"/>
      <c r="DB5" s="122"/>
      <c r="DC5" s="122"/>
      <c r="DD5" s="122"/>
      <c r="DE5" s="122"/>
      <c r="DF5" s="122"/>
      <c r="DG5" s="122"/>
      <c r="DH5" s="122"/>
      <c r="DI5" s="122"/>
      <c r="DJ5" s="122"/>
      <c r="DK5" s="122"/>
      <c r="DL5" s="122"/>
      <c r="DM5" s="122"/>
      <c r="DN5" s="122"/>
      <c r="DO5" s="122"/>
      <c r="DP5" s="122"/>
      <c r="DQ5" s="122"/>
      <c r="DR5" s="122"/>
      <c r="DS5" s="122"/>
      <c r="DT5" s="122"/>
      <c r="DU5" s="48"/>
      <c r="DV5" s="122"/>
      <c r="DW5" s="122"/>
      <c r="DX5" s="122"/>
      <c r="DY5" s="122"/>
      <c r="DZ5" s="196"/>
      <c r="EA5" s="196"/>
      <c r="EB5" s="196"/>
      <c r="EC5" s="196"/>
      <c r="ED5" s="196"/>
      <c r="EE5" s="196"/>
    </row>
    <row r="6" spans="1:135" ht="15" x14ac:dyDescent="0.2">
      <c r="A6" s="57"/>
      <c r="B6" s="66" t="s">
        <v>41</v>
      </c>
      <c r="C6" s="50">
        <f>IF(M89="",N129, VLOOKUP($A$11,$B$89:$S$120,16,FALSE))</f>
        <v>-2.5839724759666325</v>
      </c>
      <c r="D6" s="57"/>
      <c r="E6" s="51" t="s">
        <v>42</v>
      </c>
      <c r="F6" s="52">
        <f>C4+F5</f>
        <v>5.7251702182046333</v>
      </c>
      <c r="G6" s="57"/>
      <c r="H6" s="57"/>
      <c r="I6" s="57"/>
      <c r="J6" s="57"/>
      <c r="K6" s="57"/>
      <c r="L6" s="57"/>
      <c r="M6" s="57"/>
      <c r="N6" s="57"/>
      <c r="O6" s="57"/>
      <c r="P6" s="57"/>
      <c r="Q6" s="32" t="s">
        <v>43</v>
      </c>
      <c r="R6" s="57">
        <f>SUM(R14:R41)</f>
        <v>384</v>
      </c>
      <c r="S6" s="57">
        <f>CC3/CB3</f>
        <v>0.44</v>
      </c>
      <c r="T6" s="57"/>
      <c r="U6" s="57"/>
      <c r="V6" s="57"/>
      <c r="W6" s="32" t="s">
        <v>44</v>
      </c>
      <c r="X6" s="57">
        <f>SUM(AA14:AA44)</f>
        <v>429</v>
      </c>
      <c r="Y6" s="57"/>
      <c r="Z6" s="57"/>
      <c r="AA6" s="57"/>
      <c r="AB6" s="57"/>
      <c r="AC6" s="57"/>
      <c r="AD6" s="57"/>
      <c r="AE6" s="57"/>
      <c r="AF6" s="57"/>
      <c r="AG6" s="57"/>
      <c r="AH6" s="57"/>
      <c r="AI6" s="57"/>
      <c r="AJ6" s="57"/>
      <c r="AK6" s="28"/>
      <c r="AL6" s="28"/>
      <c r="AM6" s="28"/>
      <c r="AN6" s="28"/>
      <c r="BJ6" s="9" t="s">
        <v>45</v>
      </c>
      <c r="BK6" s="10" t="s">
        <v>4</v>
      </c>
      <c r="BL6" s="10" t="s">
        <v>46</v>
      </c>
      <c r="BM6" s="10" t="s">
        <v>47</v>
      </c>
      <c r="BN6" s="10" t="s">
        <v>48</v>
      </c>
      <c r="BP6" s="10" t="s">
        <v>49</v>
      </c>
      <c r="BQ6" s="10" t="s">
        <v>10</v>
      </c>
      <c r="BV6" s="11"/>
      <c r="BW6" s="11"/>
      <c r="BX6" s="11"/>
      <c r="BY6" s="11"/>
      <c r="BZ6" s="12" t="s">
        <v>11</v>
      </c>
      <c r="CA6" s="53" t="s">
        <v>12</v>
      </c>
      <c r="CB6" s="54" t="s">
        <v>13</v>
      </c>
      <c r="CC6" s="54" t="s">
        <v>14</v>
      </c>
      <c r="CD6" s="53" t="s">
        <v>15</v>
      </c>
      <c r="CE6" s="53" t="s">
        <v>16</v>
      </c>
      <c r="CF6" s="53" t="s">
        <v>17</v>
      </c>
      <c r="CG6" s="53" t="s">
        <v>18</v>
      </c>
      <c r="CH6" s="53" t="s">
        <v>19</v>
      </c>
      <c r="CI6" s="53" t="s">
        <v>20</v>
      </c>
      <c r="CJ6" s="53" t="s">
        <v>21</v>
      </c>
      <c r="CK6" s="53" t="s">
        <v>22</v>
      </c>
      <c r="CL6" s="53" t="s">
        <v>23</v>
      </c>
      <c r="CM6" s="28"/>
      <c r="CN6" s="27"/>
      <c r="CO6" s="198" t="s">
        <v>24</v>
      </c>
      <c r="CP6" s="199"/>
      <c r="CQ6" s="200"/>
      <c r="CR6" s="55"/>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9"/>
      <c r="DV6" s="28"/>
      <c r="DW6" s="28"/>
      <c r="DX6" s="28"/>
      <c r="DY6" s="28"/>
      <c r="DZ6" s="28"/>
      <c r="EA6" s="28"/>
      <c r="EB6" s="28"/>
      <c r="EC6" s="28"/>
      <c r="ED6" s="28"/>
      <c r="EE6" s="28"/>
    </row>
    <row r="7" spans="1:135" ht="15" x14ac:dyDescent="0.2">
      <c r="A7" s="57"/>
      <c r="B7" s="66" t="s">
        <v>50</v>
      </c>
      <c r="C7" s="181">
        <f>_xlfn.XLOOKUP(A11, AG:AG, AD:AD)</f>
        <v>81.347826086956516</v>
      </c>
      <c r="D7" s="57"/>
      <c r="E7" s="51" t="s">
        <v>51</v>
      </c>
      <c r="F7" s="52">
        <f>C5+F5/2</f>
        <v>9.9381017110162908</v>
      </c>
      <c r="G7" s="57"/>
      <c r="H7" s="57"/>
      <c r="I7" s="57"/>
      <c r="J7" s="57"/>
      <c r="K7" s="57"/>
      <c r="L7" s="57"/>
      <c r="M7" s="57"/>
      <c r="N7" s="57"/>
      <c r="O7" s="57"/>
      <c r="P7" s="57"/>
      <c r="Q7" s="32" t="s">
        <v>52</v>
      </c>
      <c r="R7" s="33">
        <f>R4/(R5+R6*S6)</f>
        <v>1.0861340152384928</v>
      </c>
      <c r="S7" s="57"/>
      <c r="T7" s="57"/>
      <c r="U7" s="57"/>
      <c r="V7" s="57"/>
      <c r="W7" s="32" t="s">
        <v>53</v>
      </c>
      <c r="X7" s="57">
        <f>SUM(W14:W43)</f>
        <v>372</v>
      </c>
      <c r="Y7" s="57"/>
      <c r="Z7" s="57"/>
      <c r="AA7" s="57"/>
      <c r="AB7" s="57"/>
      <c r="AC7" s="57"/>
      <c r="AD7" s="57"/>
      <c r="AE7" s="57"/>
      <c r="AF7" s="57"/>
      <c r="AG7" s="57"/>
      <c r="AH7" s="57"/>
      <c r="AI7" s="57"/>
      <c r="AJ7" s="57"/>
      <c r="AK7" s="28"/>
      <c r="AL7" s="28"/>
      <c r="AM7" s="28"/>
      <c r="AN7" s="28"/>
      <c r="BJ7" s="28"/>
      <c r="BK7" s="21">
        <v>6</v>
      </c>
      <c r="BL7" s="21">
        <v>-6.6416000000000004</v>
      </c>
      <c r="BM7" s="21">
        <v>-8.5441000000000003</v>
      </c>
      <c r="BN7" s="21">
        <v>-0.33</v>
      </c>
      <c r="BO7" s="56"/>
      <c r="BP7" s="21">
        <v>4</v>
      </c>
      <c r="BQ7" s="22">
        <v>50</v>
      </c>
      <c r="BV7" s="23"/>
      <c r="BW7" s="23"/>
      <c r="BX7" s="23"/>
      <c r="BY7" s="23"/>
      <c r="BZ7" s="24" t="s">
        <v>26</v>
      </c>
      <c r="CA7" s="25">
        <v>0.60499999999999998</v>
      </c>
      <c r="CB7" s="25">
        <v>-0.33</v>
      </c>
      <c r="CC7" s="26">
        <f t="shared" ref="CC7:CC8" si="1">0.44*CB7</f>
        <v>-0.1452</v>
      </c>
      <c r="CD7" s="25">
        <v>0.47699999999999998</v>
      </c>
      <c r="CE7" s="25">
        <v>0.47599999999999998</v>
      </c>
      <c r="CF7" s="25">
        <v>-0.57899999999999996</v>
      </c>
      <c r="CG7" s="25">
        <v>0.60599999999999998</v>
      </c>
      <c r="CH7" s="25">
        <v>-0.112</v>
      </c>
      <c r="CI7" s="25">
        <v>0</v>
      </c>
      <c r="CJ7" s="25">
        <v>0.17699999999999999</v>
      </c>
      <c r="CK7" s="25">
        <v>0.72499999999999998</v>
      </c>
      <c r="CL7" s="25">
        <v>-0.439</v>
      </c>
      <c r="CM7" s="28"/>
      <c r="CN7" s="27"/>
      <c r="CO7" s="24" t="s">
        <v>26</v>
      </c>
      <c r="CP7" s="24" t="s">
        <v>27</v>
      </c>
      <c r="CQ7" s="24" t="s">
        <v>28</v>
      </c>
      <c r="CR7" s="13" t="s">
        <v>29</v>
      </c>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9"/>
      <c r="DV7" s="28"/>
      <c r="DW7" s="28"/>
      <c r="DX7" s="28"/>
      <c r="DY7" s="28"/>
      <c r="DZ7" s="196"/>
      <c r="EA7" s="196"/>
      <c r="EB7" s="196"/>
      <c r="EC7" s="196"/>
      <c r="ED7" s="196"/>
      <c r="EE7" s="196"/>
    </row>
    <row r="8" spans="1:135" ht="14" x14ac:dyDescent="0.15">
      <c r="A8" s="57"/>
      <c r="B8" s="57" t="s">
        <v>54</v>
      </c>
      <c r="D8" s="57"/>
      <c r="E8" s="57"/>
      <c r="F8" s="57"/>
      <c r="G8" s="57"/>
      <c r="H8" s="57"/>
      <c r="I8" s="57"/>
      <c r="J8" s="57"/>
      <c r="K8" s="57"/>
      <c r="L8" s="57"/>
      <c r="M8" s="57"/>
      <c r="N8" s="57"/>
      <c r="O8" s="57"/>
      <c r="P8" s="57"/>
      <c r="Q8" s="32" t="s">
        <v>55</v>
      </c>
      <c r="R8" s="58">
        <v>1</v>
      </c>
      <c r="S8" s="57"/>
      <c r="T8" s="57"/>
      <c r="U8" s="57"/>
      <c r="V8" s="57"/>
      <c r="W8" s="32" t="s">
        <v>56</v>
      </c>
      <c r="X8" s="57">
        <f>SUM(Y14:Y46)</f>
        <v>53</v>
      </c>
      <c r="Y8" s="57"/>
      <c r="Z8" s="57"/>
      <c r="AA8" s="57"/>
      <c r="AB8" s="57"/>
      <c r="AC8" s="57"/>
      <c r="AD8" s="57"/>
      <c r="AE8" s="57"/>
      <c r="AF8" s="57"/>
      <c r="AG8" s="57"/>
      <c r="AH8" s="57"/>
      <c r="AI8" s="57"/>
      <c r="AJ8" s="57"/>
      <c r="AK8" s="122"/>
      <c r="AL8" s="122"/>
      <c r="AM8" s="122"/>
      <c r="AN8" s="122"/>
      <c r="BE8" s="122"/>
      <c r="BF8" s="122"/>
      <c r="BG8" s="122"/>
      <c r="BH8" s="44"/>
      <c r="BI8" s="44"/>
      <c r="BJ8" s="44"/>
      <c r="BK8" s="44"/>
      <c r="BL8" s="44"/>
      <c r="BM8" s="59"/>
      <c r="BN8" s="23"/>
      <c r="BO8" s="23"/>
      <c r="BP8" s="23"/>
      <c r="BQ8" s="23"/>
      <c r="BR8" s="23"/>
      <c r="BS8" s="23"/>
      <c r="BT8" s="23"/>
      <c r="BU8" s="23"/>
      <c r="BV8" s="23"/>
      <c r="BW8" s="23"/>
      <c r="BX8" s="23"/>
      <c r="BY8" s="23"/>
      <c r="BZ8" s="24" t="s">
        <v>28</v>
      </c>
      <c r="CA8" s="26">
        <f>CA7</f>
        <v>0.60499999999999998</v>
      </c>
      <c r="CB8" s="25">
        <v>-0.47199999999999998</v>
      </c>
      <c r="CC8" s="26">
        <f t="shared" si="1"/>
        <v>-0.20768</v>
      </c>
      <c r="CD8" s="26">
        <f t="shared" ref="CD8:CE8" si="2">CD7</f>
        <v>0.47699999999999998</v>
      </c>
      <c r="CE8" s="26">
        <f t="shared" si="2"/>
        <v>0.47599999999999998</v>
      </c>
      <c r="CF8" s="25">
        <v>-0.88200000000000001</v>
      </c>
      <c r="CG8" s="37">
        <v>0.42199999999999999</v>
      </c>
      <c r="CH8" s="37">
        <v>0.10299999999999999</v>
      </c>
      <c r="CI8" s="25">
        <v>0</v>
      </c>
      <c r="CJ8" s="25">
        <v>0.29399999999999998</v>
      </c>
      <c r="CK8" s="25">
        <v>9.7000000000000003E-2</v>
      </c>
      <c r="CL8" s="60">
        <f>CL7</f>
        <v>-0.439</v>
      </c>
      <c r="CM8" s="122"/>
      <c r="CN8" s="38" t="s">
        <v>24</v>
      </c>
      <c r="CO8" s="40">
        <f>-0.849*2</f>
        <v>-1.698</v>
      </c>
      <c r="CP8" s="40">
        <v>0</v>
      </c>
      <c r="CQ8" s="40">
        <f>0</f>
        <v>0</v>
      </c>
      <c r="CR8" s="41">
        <v>0.43</v>
      </c>
      <c r="CT8" s="61" t="s">
        <v>57</v>
      </c>
      <c r="CU8" s="122"/>
      <c r="CV8" s="122"/>
      <c r="CW8" s="122"/>
      <c r="CX8" s="122"/>
      <c r="CY8" s="122"/>
      <c r="DA8" s="122"/>
      <c r="DC8" s="122"/>
      <c r="DD8" s="122"/>
      <c r="DE8" s="122"/>
      <c r="DF8" s="122"/>
      <c r="DG8" s="122"/>
      <c r="DH8" s="122"/>
      <c r="DI8" s="122"/>
      <c r="DJ8" s="122"/>
      <c r="DK8" s="122"/>
      <c r="DL8" s="122"/>
      <c r="DM8" s="122"/>
      <c r="DN8" s="122"/>
      <c r="DO8" s="61" t="s">
        <v>57</v>
      </c>
      <c r="DP8" s="122"/>
      <c r="DQ8" s="122"/>
      <c r="DR8" s="122"/>
      <c r="DS8" s="122"/>
      <c r="DT8" s="122"/>
      <c r="DU8" s="48"/>
      <c r="DV8" s="122"/>
      <c r="DW8" s="122"/>
      <c r="DX8" s="122"/>
      <c r="DY8" s="122"/>
      <c r="DZ8" s="28"/>
      <c r="EA8" s="28"/>
      <c r="EB8" s="28"/>
      <c r="EC8" s="28"/>
      <c r="ED8" s="28"/>
      <c r="EE8" s="28"/>
    </row>
    <row r="9" spans="1:135" ht="14" x14ac:dyDescent="0.15">
      <c r="A9" s="57"/>
      <c r="B9" s="62" t="str">
        <f>CONCATENATE("https://www.basketball-reference.com/teams/",B3,"/",C3,".html")</f>
        <v>https://www.basketball-reference.com/teams/San Francisco Dons/2020.html</v>
      </c>
      <c r="C9" s="57"/>
      <c r="D9" s="57"/>
      <c r="E9" s="57"/>
      <c r="F9" s="57"/>
      <c r="G9" s="57"/>
      <c r="H9" s="57"/>
      <c r="I9" s="57"/>
      <c r="J9" s="57"/>
      <c r="K9" s="57"/>
      <c r="L9" s="57"/>
      <c r="M9" s="57"/>
      <c r="N9" s="57"/>
      <c r="O9" s="57"/>
      <c r="P9" s="57"/>
      <c r="Q9" s="32" t="s">
        <v>58</v>
      </c>
      <c r="R9" s="57">
        <f>SUM(F13:F41)</f>
        <v>4647</v>
      </c>
      <c r="S9" s="57"/>
      <c r="T9" s="57"/>
      <c r="U9" s="57"/>
      <c r="V9" s="57"/>
      <c r="W9" s="32" t="s">
        <v>59</v>
      </c>
      <c r="X9" s="57">
        <v>21</v>
      </c>
      <c r="Y9" s="57"/>
      <c r="Z9" s="57"/>
      <c r="AA9" s="57"/>
      <c r="AB9" s="57"/>
      <c r="AC9" s="57"/>
      <c r="AD9" s="57"/>
      <c r="AE9" s="57"/>
      <c r="AF9" s="57"/>
      <c r="AG9" s="57"/>
      <c r="AH9" s="57"/>
      <c r="AI9" s="57"/>
      <c r="AJ9" s="57"/>
      <c r="AK9" s="28"/>
      <c r="AL9" s="28"/>
      <c r="AM9" s="28"/>
      <c r="AN9" s="28"/>
      <c r="AO9" s="28"/>
      <c r="AP9" s="28"/>
      <c r="AQ9" s="28"/>
      <c r="AR9" s="56"/>
      <c r="AS9" s="56"/>
      <c r="AT9" s="56"/>
      <c r="AU9" s="56"/>
      <c r="AV9" s="56"/>
      <c r="AW9" s="56"/>
      <c r="AX9" s="63"/>
      <c r="AY9" s="1"/>
      <c r="AZ9" s="1"/>
      <c r="BA9" s="1"/>
      <c r="BB9" s="1"/>
      <c r="BC9" s="56"/>
      <c r="BD9" s="56"/>
      <c r="BE9" s="56"/>
      <c r="BF9" s="56"/>
      <c r="BG9" s="56"/>
      <c r="BH9" s="56"/>
      <c r="BI9" s="56"/>
      <c r="BJ9" s="56"/>
      <c r="BK9" s="56"/>
      <c r="BL9" s="56"/>
      <c r="BM9" s="56"/>
      <c r="BN9" s="64"/>
      <c r="BO9" s="64"/>
      <c r="BP9" s="64"/>
      <c r="BQ9" s="64"/>
      <c r="BR9" s="64"/>
      <c r="BS9" s="64"/>
      <c r="BT9" s="64"/>
      <c r="BU9" s="64"/>
      <c r="BV9" s="64"/>
      <c r="BW9" s="64"/>
      <c r="BX9" s="64"/>
      <c r="BY9" s="64"/>
      <c r="BZ9" s="64"/>
      <c r="CA9" s="28"/>
      <c r="CB9" s="28"/>
      <c r="CC9" s="28"/>
      <c r="CD9" s="28"/>
      <c r="CE9" s="28"/>
      <c r="CF9" s="28"/>
      <c r="CH9" s="28"/>
      <c r="CI9" s="28"/>
      <c r="CJ9" s="28"/>
      <c r="CK9" s="28"/>
      <c r="CL9" s="28"/>
      <c r="CM9" s="28"/>
      <c r="CN9" s="28"/>
      <c r="CO9" s="28"/>
      <c r="CP9" s="28"/>
      <c r="CQ9" s="28"/>
      <c r="CR9" s="28"/>
      <c r="CS9" s="28"/>
      <c r="CT9" s="65">
        <f>SUM($CT$14:$CT$40)</f>
        <v>32.118419526613344</v>
      </c>
      <c r="CU9" s="28"/>
      <c r="CV9" s="28"/>
      <c r="CW9" s="28"/>
      <c r="CX9" s="28"/>
      <c r="CY9" s="28"/>
      <c r="CZ9" s="28"/>
      <c r="DA9" s="28"/>
      <c r="DC9" s="28"/>
      <c r="DD9" s="28"/>
      <c r="DE9" s="28"/>
      <c r="DF9" s="28"/>
      <c r="DG9" s="28"/>
      <c r="DH9" s="28"/>
      <c r="DI9" s="28"/>
      <c r="DJ9" s="28"/>
      <c r="DK9" s="28"/>
      <c r="DL9" s="28"/>
      <c r="DM9" s="28"/>
      <c r="DN9" s="28"/>
      <c r="DO9" s="65">
        <f>SUM($DO$14:$DO$43)</f>
        <v>15.537290972045755</v>
      </c>
      <c r="DP9" s="28"/>
      <c r="DQ9" s="28"/>
      <c r="DR9" s="28"/>
      <c r="DS9" s="28"/>
      <c r="DT9" s="28"/>
      <c r="DU9" s="29"/>
      <c r="DV9" s="28"/>
      <c r="DW9" s="28"/>
      <c r="DX9" s="28"/>
      <c r="DY9" s="28"/>
      <c r="DZ9" s="196"/>
      <c r="EA9" s="196"/>
      <c r="EB9" s="196"/>
      <c r="EC9" s="196"/>
      <c r="ED9" s="196"/>
      <c r="EE9" s="196"/>
    </row>
    <row r="10" spans="1:135" ht="14" x14ac:dyDescent="0.15">
      <c r="AW10" s="196"/>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T10" s="66" t="s">
        <v>60</v>
      </c>
      <c r="DO10" s="66" t="s">
        <v>60</v>
      </c>
      <c r="DU10" s="4"/>
      <c r="DZ10" s="28"/>
      <c r="EA10" s="28"/>
      <c r="EB10" s="28"/>
      <c r="EC10" s="28"/>
      <c r="ED10" s="28"/>
      <c r="EE10" s="28"/>
    </row>
    <row r="11" spans="1:135" ht="16" x14ac:dyDescent="0.2">
      <c r="A11" s="67" t="s">
        <v>324</v>
      </c>
      <c r="B11" s="68"/>
      <c r="D11" s="69"/>
      <c r="AW11" s="196"/>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T11" s="65">
        <f>($F$6-CT9)/5</f>
        <v>-5.2786498616817425</v>
      </c>
      <c r="DO11" s="65">
        <f>($F$7-DO9)/5</f>
        <v>-1.1198378522058927</v>
      </c>
      <c r="DP11" s="70" t="str">
        <f>CONCATENATE(C3," ",A11)</f>
        <v>2020 San Francisco Dons</v>
      </c>
      <c r="DQ11" s="71"/>
      <c r="DR11" s="71"/>
      <c r="DS11" s="72"/>
      <c r="DT11" s="73"/>
      <c r="DU11" s="74"/>
      <c r="DV11" s="73"/>
      <c r="DW11" s="73"/>
      <c r="DX11" s="73"/>
      <c r="DY11" s="75"/>
      <c r="DZ11" s="196"/>
      <c r="EA11" s="196"/>
      <c r="EB11" s="196"/>
      <c r="EC11" s="196"/>
      <c r="ED11" s="196"/>
      <c r="EE11" s="196"/>
    </row>
    <row r="12" spans="1:135" ht="14" x14ac:dyDescent="0.15">
      <c r="A12" s="66" t="s">
        <v>61</v>
      </c>
      <c r="B12" s="6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66" t="s">
        <v>62</v>
      </c>
      <c r="AD12" s="76"/>
      <c r="AE12" s="76"/>
      <c r="AF12" s="76"/>
      <c r="AG12" s="76"/>
      <c r="AH12" s="66" t="s">
        <v>63</v>
      </c>
      <c r="AI12" s="76"/>
      <c r="AJ12" s="76"/>
      <c r="AK12" s="76"/>
      <c r="AL12" s="76"/>
      <c r="AM12" s="76"/>
      <c r="AN12" s="76"/>
      <c r="AO12" s="76"/>
      <c r="AP12" s="76"/>
      <c r="AQ12" s="76"/>
      <c r="AR12" s="76"/>
      <c r="AS12" s="76"/>
      <c r="AT12" s="66" t="s">
        <v>64</v>
      </c>
      <c r="AU12" s="66"/>
      <c r="AV12" s="66"/>
      <c r="AW12" s="66"/>
      <c r="AX12" s="66"/>
      <c r="AY12" s="66"/>
      <c r="AZ12" s="77" t="s">
        <v>65</v>
      </c>
      <c r="BA12" s="78"/>
      <c r="BB12" s="78"/>
      <c r="BC12" s="78"/>
      <c r="BD12" s="78"/>
      <c r="BE12" s="78"/>
      <c r="BF12" s="78"/>
      <c r="BG12" s="78"/>
      <c r="BH12" s="78"/>
      <c r="BI12" s="78"/>
      <c r="BJ12" s="78"/>
      <c r="BK12" s="78"/>
      <c r="BL12" s="78"/>
      <c r="BM12" s="79"/>
      <c r="BN12" s="80" t="s">
        <v>66</v>
      </c>
      <c r="BO12" s="80"/>
      <c r="BP12" s="80"/>
      <c r="BQ12" s="80"/>
      <c r="BR12" s="80"/>
      <c r="BS12" s="80"/>
      <c r="BT12" s="80"/>
      <c r="BU12" s="80"/>
      <c r="BV12" s="80"/>
      <c r="BW12" s="80"/>
      <c r="BX12" s="80"/>
      <c r="BY12" s="80"/>
      <c r="BZ12" s="3" t="s">
        <v>67</v>
      </c>
      <c r="CA12" s="81"/>
      <c r="CB12" s="81"/>
      <c r="CC12" s="81"/>
      <c r="CD12" s="81"/>
      <c r="CE12" s="81"/>
      <c r="CF12" s="81"/>
      <c r="CG12" s="81"/>
      <c r="CH12" s="81"/>
      <c r="CI12" s="81"/>
      <c r="CJ12" s="81"/>
      <c r="CK12" s="81"/>
      <c r="CL12" s="81"/>
      <c r="CM12" s="11" t="s">
        <v>68</v>
      </c>
      <c r="CN12" s="76"/>
      <c r="CO12" s="76"/>
      <c r="CP12" s="76"/>
      <c r="CQ12" s="76"/>
      <c r="CR12" s="76"/>
      <c r="CS12" s="76"/>
      <c r="CT12" s="76"/>
      <c r="CU12" s="3" t="s">
        <v>69</v>
      </c>
      <c r="CV12" s="81"/>
      <c r="CW12" s="81"/>
      <c r="CX12" s="81"/>
      <c r="CY12" s="81"/>
      <c r="CZ12" s="81"/>
      <c r="DA12" s="81"/>
      <c r="DB12" s="81"/>
      <c r="DC12" s="81"/>
      <c r="DD12" s="81"/>
      <c r="DE12" s="81"/>
      <c r="DF12" s="81"/>
      <c r="DG12" s="81"/>
      <c r="DH12" s="11" t="s">
        <v>70</v>
      </c>
      <c r="DI12" s="76"/>
      <c r="DJ12" s="76"/>
      <c r="DK12" s="76"/>
      <c r="DL12" s="76"/>
      <c r="DM12" s="76"/>
      <c r="DN12" s="76"/>
      <c r="DO12" s="76"/>
      <c r="DP12" s="82"/>
      <c r="DQ12" s="83"/>
      <c r="DR12" s="83"/>
      <c r="DS12" s="84"/>
      <c r="DT12" s="85" t="s">
        <v>71</v>
      </c>
      <c r="DU12" s="86">
        <f>C7</f>
        <v>81.347826086956516</v>
      </c>
      <c r="DV12" s="85" t="s">
        <v>72</v>
      </c>
      <c r="DW12" s="86">
        <f>C4</f>
        <v>5.344735435595938</v>
      </c>
      <c r="DX12" s="85" t="s">
        <v>73</v>
      </c>
      <c r="DY12" s="87">
        <f>C5</f>
        <v>9.7478843197119431</v>
      </c>
      <c r="DZ12" s="28"/>
      <c r="EA12" s="28"/>
      <c r="EB12" s="28"/>
      <c r="EC12" s="28"/>
      <c r="ED12" s="28"/>
      <c r="EE12" s="28"/>
    </row>
    <row r="13" spans="1:135" ht="15" x14ac:dyDescent="0.2">
      <c r="A13" s="89" t="s">
        <v>74</v>
      </c>
      <c r="B13" s="89"/>
      <c r="C13" s="89" t="s">
        <v>75</v>
      </c>
      <c r="D13" s="89" t="s">
        <v>76</v>
      </c>
      <c r="E13" s="89" t="s">
        <v>77</v>
      </c>
      <c r="F13" s="89" t="s">
        <v>78</v>
      </c>
      <c r="G13" s="89" t="s">
        <v>79</v>
      </c>
      <c r="H13" s="89" t="s">
        <v>13</v>
      </c>
      <c r="I13" s="89" t="s">
        <v>80</v>
      </c>
      <c r="J13" s="89" t="s">
        <v>81</v>
      </c>
      <c r="K13" s="89" t="s">
        <v>82</v>
      </c>
      <c r="L13" s="89" t="s">
        <v>83</v>
      </c>
      <c r="M13" s="89" t="s">
        <v>84</v>
      </c>
      <c r="N13" s="89" t="s">
        <v>85</v>
      </c>
      <c r="O13" s="89" t="s">
        <v>86</v>
      </c>
      <c r="P13" s="89" t="s">
        <v>87</v>
      </c>
      <c r="Q13" s="89" t="s">
        <v>88</v>
      </c>
      <c r="R13" s="89" t="s">
        <v>14</v>
      </c>
      <c r="S13" s="89" t="s">
        <v>89</v>
      </c>
      <c r="T13" s="89" t="s">
        <v>18</v>
      </c>
      <c r="U13" s="89" t="s">
        <v>19</v>
      </c>
      <c r="V13" s="89" t="s">
        <v>20</v>
      </c>
      <c r="W13" s="89" t="s">
        <v>16</v>
      </c>
      <c r="X13" s="89" t="s">
        <v>21</v>
      </c>
      <c r="Y13" s="89" t="s">
        <v>22</v>
      </c>
      <c r="Z13" s="89" t="s">
        <v>90</v>
      </c>
      <c r="AA13" s="89" t="s">
        <v>23</v>
      </c>
      <c r="AB13" s="89" t="s">
        <v>91</v>
      </c>
      <c r="AC13" s="90" t="s">
        <v>92</v>
      </c>
      <c r="AD13" s="90" t="s">
        <v>93</v>
      </c>
      <c r="AE13" s="90" t="s">
        <v>94</v>
      </c>
      <c r="AF13" s="90" t="s">
        <v>95</v>
      </c>
      <c r="AG13" s="91" t="s">
        <v>96</v>
      </c>
      <c r="AH13" s="92" t="s">
        <v>97</v>
      </c>
      <c r="AI13" s="92" t="s">
        <v>13</v>
      </c>
      <c r="AJ13" s="92" t="s">
        <v>14</v>
      </c>
      <c r="AK13" s="92" t="s">
        <v>98</v>
      </c>
      <c r="AL13" s="93" t="s">
        <v>16</v>
      </c>
      <c r="AM13" s="93" t="s">
        <v>17</v>
      </c>
      <c r="AN13" s="92" t="s">
        <v>18</v>
      </c>
      <c r="AO13" s="92" t="s">
        <v>19</v>
      </c>
      <c r="AP13" s="92" t="s">
        <v>20</v>
      </c>
      <c r="AQ13" s="92" t="s">
        <v>21</v>
      </c>
      <c r="AR13" s="92" t="s">
        <v>22</v>
      </c>
      <c r="AS13" s="92" t="s">
        <v>23</v>
      </c>
      <c r="AT13" s="10" t="s">
        <v>5</v>
      </c>
      <c r="AU13" s="10" t="s">
        <v>6</v>
      </c>
      <c r="AV13" s="10" t="s">
        <v>7</v>
      </c>
      <c r="AW13" s="10" t="s">
        <v>8</v>
      </c>
      <c r="AX13" s="10" t="s">
        <v>9</v>
      </c>
      <c r="AY13" s="94" t="s">
        <v>99</v>
      </c>
      <c r="AZ13" s="94" t="s">
        <v>100</v>
      </c>
      <c r="BA13" s="94" t="s">
        <v>101</v>
      </c>
      <c r="BB13" s="94" t="s">
        <v>102</v>
      </c>
      <c r="BC13" s="94" t="s">
        <v>103</v>
      </c>
      <c r="BD13" s="94" t="s">
        <v>104</v>
      </c>
      <c r="BE13" s="94" t="s">
        <v>105</v>
      </c>
      <c r="BF13" s="94" t="s">
        <v>106</v>
      </c>
      <c r="BG13" s="94" t="s">
        <v>107</v>
      </c>
      <c r="BH13" s="94" t="s">
        <v>108</v>
      </c>
      <c r="BI13" s="94" t="s">
        <v>109</v>
      </c>
      <c r="BJ13" s="94" t="s">
        <v>110</v>
      </c>
      <c r="BK13" s="94" t="s">
        <v>111</v>
      </c>
      <c r="BL13" s="94" t="s">
        <v>112</v>
      </c>
      <c r="BM13" s="94" t="s">
        <v>100</v>
      </c>
      <c r="BN13" s="94" t="s">
        <v>113</v>
      </c>
      <c r="BO13" s="94" t="s">
        <v>103</v>
      </c>
      <c r="BP13" s="94" t="s">
        <v>104</v>
      </c>
      <c r="BQ13" s="94" t="s">
        <v>105</v>
      </c>
      <c r="BR13" s="94" t="s">
        <v>114</v>
      </c>
      <c r="BS13" s="94" t="s">
        <v>107</v>
      </c>
      <c r="BT13" s="94" t="s">
        <v>108</v>
      </c>
      <c r="BU13" s="94" t="s">
        <v>115</v>
      </c>
      <c r="BV13" s="94" t="s">
        <v>110</v>
      </c>
      <c r="BW13" s="94" t="s">
        <v>111</v>
      </c>
      <c r="BX13" s="94" t="s">
        <v>116</v>
      </c>
      <c r="BY13" s="94" t="s">
        <v>66</v>
      </c>
      <c r="BZ13" s="95" t="s">
        <v>117</v>
      </c>
      <c r="CA13" s="96" t="s">
        <v>12</v>
      </c>
      <c r="CB13" s="97" t="s">
        <v>13</v>
      </c>
      <c r="CC13" s="97" t="s">
        <v>14</v>
      </c>
      <c r="CD13" s="96" t="s">
        <v>98</v>
      </c>
      <c r="CE13" s="96" t="s">
        <v>16</v>
      </c>
      <c r="CF13" s="96" t="s">
        <v>17</v>
      </c>
      <c r="CG13" s="96" t="s">
        <v>18</v>
      </c>
      <c r="CH13" s="96" t="s">
        <v>19</v>
      </c>
      <c r="CI13" s="98" t="s">
        <v>20</v>
      </c>
      <c r="CJ13" s="96" t="s">
        <v>21</v>
      </c>
      <c r="CK13" s="96" t="s">
        <v>22</v>
      </c>
      <c r="CL13" s="99" t="s">
        <v>23</v>
      </c>
      <c r="CM13" s="100" t="s">
        <v>118</v>
      </c>
      <c r="CN13" s="100" t="s">
        <v>119</v>
      </c>
      <c r="CO13" s="100" t="s">
        <v>120</v>
      </c>
      <c r="CP13" s="100" t="s">
        <v>121</v>
      </c>
      <c r="CQ13" s="94" t="s">
        <v>122</v>
      </c>
      <c r="CR13" s="100" t="s">
        <v>123</v>
      </c>
      <c r="CS13" s="100" t="s">
        <v>124</v>
      </c>
      <c r="CT13" s="100" t="s">
        <v>125</v>
      </c>
      <c r="CU13" s="95" t="s">
        <v>117</v>
      </c>
      <c r="CV13" s="96" t="s">
        <v>12</v>
      </c>
      <c r="CW13" s="97" t="s">
        <v>13</v>
      </c>
      <c r="CX13" s="97" t="s">
        <v>14</v>
      </c>
      <c r="CY13" s="96" t="s">
        <v>98</v>
      </c>
      <c r="CZ13" s="96" t="s">
        <v>16</v>
      </c>
      <c r="DA13" s="96" t="s">
        <v>17</v>
      </c>
      <c r="DB13" s="96" t="s">
        <v>18</v>
      </c>
      <c r="DC13" s="96" t="s">
        <v>19</v>
      </c>
      <c r="DD13" s="98" t="s">
        <v>20</v>
      </c>
      <c r="DE13" s="96" t="s">
        <v>21</v>
      </c>
      <c r="DF13" s="96" t="s">
        <v>22</v>
      </c>
      <c r="DG13" s="99" t="s">
        <v>23</v>
      </c>
      <c r="DH13" s="100" t="s">
        <v>118</v>
      </c>
      <c r="DI13" s="100" t="s">
        <v>119</v>
      </c>
      <c r="DJ13" s="100" t="s">
        <v>120</v>
      </c>
      <c r="DK13" s="100" t="s">
        <v>121</v>
      </c>
      <c r="DL13" s="94" t="s">
        <v>122</v>
      </c>
      <c r="DM13" s="100" t="s">
        <v>126</v>
      </c>
      <c r="DN13" s="100" t="s">
        <v>124</v>
      </c>
      <c r="DO13" s="100" t="s">
        <v>125</v>
      </c>
      <c r="DP13" s="101" t="s">
        <v>117</v>
      </c>
      <c r="DQ13" s="101" t="s">
        <v>127</v>
      </c>
      <c r="DR13" s="101" t="s">
        <v>128</v>
      </c>
      <c r="DS13" s="101" t="s">
        <v>129</v>
      </c>
      <c r="DT13" s="101" t="s">
        <v>130</v>
      </c>
      <c r="DU13" s="102" t="s">
        <v>131</v>
      </c>
      <c r="DV13" s="101" t="s">
        <v>132</v>
      </c>
      <c r="DW13" s="101" t="s">
        <v>133</v>
      </c>
      <c r="DX13" s="101" t="s">
        <v>125</v>
      </c>
      <c r="DY13" s="103" t="s">
        <v>134</v>
      </c>
      <c r="DZ13" s="104" t="s">
        <v>135</v>
      </c>
      <c r="EA13" s="104" t="s">
        <v>136</v>
      </c>
      <c r="EB13" s="104" t="s">
        <v>137</v>
      </c>
      <c r="EC13" s="104" t="s">
        <v>138</v>
      </c>
      <c r="ED13" s="104" t="s">
        <v>139</v>
      </c>
      <c r="EE13" s="104" t="s">
        <v>140</v>
      </c>
    </row>
    <row r="14" spans="1:135" ht="14" x14ac:dyDescent="0.15">
      <c r="A14" s="105">
        <v>1</v>
      </c>
      <c r="B14" s="194" t="s">
        <v>785</v>
      </c>
      <c r="C14" s="135">
        <v>21</v>
      </c>
      <c r="D14" s="194">
        <v>8</v>
      </c>
      <c r="E14" s="193"/>
      <c r="F14" s="194">
        <v>37</v>
      </c>
      <c r="G14" s="193">
        <v>1</v>
      </c>
      <c r="H14" s="135">
        <v>7</v>
      </c>
      <c r="I14" s="135">
        <v>0.14299999999999999</v>
      </c>
      <c r="J14" s="135">
        <v>0</v>
      </c>
      <c r="K14" s="135">
        <v>3</v>
      </c>
      <c r="L14" s="135">
        <v>0</v>
      </c>
      <c r="M14" s="135">
        <v>1</v>
      </c>
      <c r="N14" s="135">
        <v>4</v>
      </c>
      <c r="O14" s="135">
        <v>0.25</v>
      </c>
      <c r="P14" s="135"/>
      <c r="Q14" s="135">
        <v>1</v>
      </c>
      <c r="R14" s="135">
        <v>2</v>
      </c>
      <c r="S14" s="135">
        <v>0.5</v>
      </c>
      <c r="T14" s="135">
        <v>1</v>
      </c>
      <c r="U14" s="135">
        <v>3</v>
      </c>
      <c r="V14" s="135">
        <v>4</v>
      </c>
      <c r="W14" s="135">
        <v>3</v>
      </c>
      <c r="X14" s="135">
        <v>3</v>
      </c>
      <c r="Y14" s="135">
        <v>0</v>
      </c>
      <c r="Z14" s="135">
        <v>1</v>
      </c>
      <c r="AA14" s="135">
        <v>7</v>
      </c>
      <c r="AB14" s="135">
        <v>3</v>
      </c>
      <c r="AC14" s="107">
        <f t="shared" ref="AC14:AC28" si="3">H14+$S$6*R14</f>
        <v>7.88</v>
      </c>
      <c r="AD14" s="108">
        <f t="shared" ref="AD14:AD28" si="4">IF(AC14=0,0,AB14/AC14)</f>
        <v>0.38071065989847719</v>
      </c>
      <c r="AE14" s="4">
        <f t="shared" ref="AE14:AE28" si="5">((AD14-$R$7)+$R$8)*AC14</f>
        <v>2.3212639599206768</v>
      </c>
      <c r="AF14" s="107">
        <f t="shared" ref="AF14:AF28" si="6">F14*$C$7/40</f>
        <v>75.246739130434776</v>
      </c>
      <c r="AG14" s="109">
        <f t="shared" ref="AG14:AG28" si="7">AC14*(AD14-($R$7+BN$7))</f>
        <v>-2.9583360400793226</v>
      </c>
      <c r="AH14" s="110">
        <f t="shared" ref="AH14:AH28" si="8">AE14/$AF14*100</f>
        <v>3.0848698385413535</v>
      </c>
      <c r="AI14" s="110">
        <f t="shared" ref="AI14:AI28" si="9">H14/$AF14*100</f>
        <v>9.3027287041183371</v>
      </c>
      <c r="AJ14" s="110">
        <f t="shared" ref="AJ14:AJ28" si="10">R14/$AF14*100</f>
        <v>2.6579224868909535</v>
      </c>
      <c r="AK14" s="110">
        <f t="shared" ref="AK14:AK28" si="11">J14/$AF14*100</f>
        <v>0</v>
      </c>
      <c r="AL14" s="110">
        <f t="shared" ref="AL14:AL28" si="12">W14/$AF14*100</f>
        <v>3.9868837303364297</v>
      </c>
      <c r="AM14" s="110">
        <f t="shared" ref="AM14:AM28" si="13">Z14/$AF14*100</f>
        <v>1.3289612434454767</v>
      </c>
      <c r="AN14" s="110">
        <f t="shared" ref="AN14:AP28" si="14">T14/$AF14*100</f>
        <v>1.3289612434454767</v>
      </c>
      <c r="AO14" s="110">
        <f t="shared" si="14"/>
        <v>3.9868837303364297</v>
      </c>
      <c r="AP14" s="110">
        <f t="shared" si="14"/>
        <v>5.3158449737819069</v>
      </c>
      <c r="AQ14" s="110">
        <f t="shared" ref="AQ14:AR28" si="15">X14/$AF14*100</f>
        <v>3.9868837303364297</v>
      </c>
      <c r="AR14" s="110">
        <f t="shared" si="15"/>
        <v>0</v>
      </c>
      <c r="AS14" s="110">
        <f t="shared" ref="AS14:AS28" si="16">AA14/$AF14*100</f>
        <v>9.3027287041183371</v>
      </c>
      <c r="AT14" s="111">
        <f t="shared" ref="AT14:AT28" si="17">V14/$X$4/$CS14</f>
        <v>0.13993826695776557</v>
      </c>
      <c r="AU14" s="111">
        <f t="shared" ref="AU14:AU28" si="18">X14/$X$5/$CS14</f>
        <v>0.41404811404811404</v>
      </c>
      <c r="AV14" s="111">
        <f t="shared" ref="AV14:AV28" si="19">AA14/$X$6/$CS14</f>
        <v>0.40986580986580984</v>
      </c>
      <c r="AW14" s="111">
        <f t="shared" ref="AW14:AW28" si="20">W14/$X$7/$CS14</f>
        <v>0.20257192676547514</v>
      </c>
      <c r="AX14" s="111">
        <f t="shared" ref="AX14:AX28" si="21">Y14/$X$8/$CS14</f>
        <v>0</v>
      </c>
      <c r="AY14" s="112">
        <f t="shared" ref="AY14:AY28" si="22">AG14/$AB$4/$CS14</f>
        <v>-0.14689387440908175</v>
      </c>
      <c r="AZ14" s="113" t="str">
        <f t="shared" ref="AZ14:AZ28" si="23">IF(ISERROR(INDEX($C$50:$C$80,MATCH(B14,$N$50:$N$80,FALSE))),"?",INDEX($C$50:$C$80,MATCH(B14,$N$50:$N$80,FALSE)))</f>
        <v>PG</v>
      </c>
      <c r="BA14" s="114">
        <f t="shared" ref="BA14:BA28" si="24">VLOOKUP(AZ14,$S$50:$T$64,2,FALSE)</f>
        <v>1</v>
      </c>
      <c r="BB14" s="115">
        <f t="shared" ref="BB14:BB28" si="25">$BK$3+SUMPRODUCT($BL$3:$BP$3,AT14:AX14)</f>
        <v>2.0034361994995993</v>
      </c>
      <c r="BC14" s="115">
        <f t="shared" ref="BC14:BC28" si="26">(BB14*$F14+ BA14*$BQ$3)/($F14+$BQ$3)</f>
        <v>1.4267487285228182</v>
      </c>
      <c r="BD14" s="115">
        <f t="shared" ref="BD14:BD28" si="27">MAX(MIN(BC14,5),1)</f>
        <v>1.4267487285228182</v>
      </c>
      <c r="BE14" s="116">
        <f>SUMPRODUCT(BD14:BD38,$F14:$F38)/$R$9</f>
        <v>3.0039376485628875</v>
      </c>
      <c r="BF14" s="115">
        <f t="shared" ref="BF14:BF28" si="28">BC14-(BE14-3)</f>
        <v>1.4228110799599307</v>
      </c>
      <c r="BG14" s="115">
        <f t="shared" ref="BG14:BG28" si="29">MAX(MIN(BF14,5),1)</f>
        <v>1.4228110799599307</v>
      </c>
      <c r="BH14" s="116">
        <f>SUMPRODUCT(BG14:BG38,$F14:$F38)/$R$9</f>
        <v>3.0000000000000004</v>
      </c>
      <c r="BI14" s="115">
        <f t="shared" ref="BI14:BI28" si="30">BC14-(BE14-3)-(BH14-3)</f>
        <v>1.4228110799599303</v>
      </c>
      <c r="BJ14" s="115">
        <f t="shared" ref="BJ14:BJ28" si="31">MAX(MIN(BI14,5),1)</f>
        <v>1.4228110799599303</v>
      </c>
      <c r="BK14" s="116">
        <f>SUMPRODUCT(BJ14:BJ38,$F14:$F38)/$R$9</f>
        <v>2.9999999999999996</v>
      </c>
      <c r="BL14" s="115">
        <f t="shared" ref="BL14:BL28" si="32">BC14-(BE14-3)-(BH14-3)-(BK14-3)</f>
        <v>1.4228110799599307</v>
      </c>
      <c r="BM14" s="115">
        <f t="shared" ref="BM14:BM28" si="33">MAX(MIN(BL14,5),1)</f>
        <v>1.4228110799599307</v>
      </c>
      <c r="BN14" s="117">
        <f t="shared" ref="BN14:BN28" si="34">$BK$7+$BL$7*AW14+$BM$7*AY14</f>
        <v>5.9096742435330549</v>
      </c>
      <c r="BO14" s="115">
        <f t="shared" ref="BO14:BO28" si="35">(BN14*$F14+$BP$7*$BQ$7)/($F14+$BQ$7)</f>
        <v>4.812160310468081</v>
      </c>
      <c r="BP14" s="115">
        <f t="shared" ref="BP14:BP28" si="36">MAX(MIN(BO14,5),1)</f>
        <v>4.812160310468081</v>
      </c>
      <c r="BQ14" s="116">
        <f>SUMPRODUCT(BP14:BP38,$F14:$F38)/$R$9</f>
        <v>3.0199925462702844</v>
      </c>
      <c r="BR14" s="115">
        <f t="shared" ref="BR14:BR28" si="37">BO14-(BQ14-3)</f>
        <v>4.7921677641977967</v>
      </c>
      <c r="BS14" s="115">
        <f t="shared" ref="BS14:BS28" si="38">MAX(MIN(BR14,5),1)</f>
        <v>4.7921677641977967</v>
      </c>
      <c r="BT14" s="116">
        <f>SUMPRODUCT(BS14:BS38,$F14:$F38)/$R$9</f>
        <v>3.0002151123980019</v>
      </c>
      <c r="BU14" s="115">
        <f t="shared" ref="BU14:BU28" si="39">BO14-(BQ14-3)-(BT14-3)</f>
        <v>4.7919526517997948</v>
      </c>
      <c r="BV14" s="115">
        <f t="shared" ref="BV14:BV28" si="40">MAX(MIN(BU14,5),1)</f>
        <v>4.7919526517997948</v>
      </c>
      <c r="BW14" s="116">
        <f>SUMPRODUCT(BV14:BV38,$F14:$F38)/$R$9</f>
        <v>3.0000023145297825</v>
      </c>
      <c r="BX14" s="115">
        <f t="shared" ref="BX14:BX28" si="41">BO14-(BQ14-3)-(BT14-3)-(BW14-3)</f>
        <v>4.7919503372700127</v>
      </c>
      <c r="BY14" s="115">
        <f t="shared" ref="BY14:BY28" si="42">MAX(MIN(BX14,5),1)</f>
        <v>4.7919503372700127</v>
      </c>
      <c r="BZ14" s="57" t="str">
        <f t="shared" ref="BZ14:BZ28" si="43">B14</f>
        <v>#1 Rain Sheh</v>
      </c>
      <c r="CA14" s="118">
        <f t="shared" ref="CA14:CA28" si="44">(5-$BM14)/4*CA$3+($BM14-1)/4*CA$4</f>
        <v>0.86</v>
      </c>
      <c r="CB14" s="119">
        <f t="shared" ref="CB14:CC28" si="45">(5-$BY14)/4*CB$3+($BY14-1)/4*CB$4</f>
        <v>-0.76855726854985074</v>
      </c>
      <c r="CC14" s="119">
        <f t="shared" si="45"/>
        <v>-0.3381651981619343</v>
      </c>
      <c r="CD14" s="118">
        <f t="shared" ref="CD14:CL28" si="46">(5-$BM14)/4*CD$3+($BM14-1)/4*CD$4</f>
        <v>0.38900000000000001</v>
      </c>
      <c r="CE14" s="118">
        <f t="shared" si="46"/>
        <v>0.6279890575754522</v>
      </c>
      <c r="CF14" s="118">
        <f t="shared" si="46"/>
        <v>-0.96400000000000008</v>
      </c>
      <c r="CG14" s="118">
        <f t="shared" si="46"/>
        <v>0.56733640336432745</v>
      </c>
      <c r="CH14" s="118">
        <f t="shared" si="46"/>
        <v>0.1228706800493489</v>
      </c>
      <c r="CI14" s="118">
        <f t="shared" si="46"/>
        <v>0</v>
      </c>
      <c r="CJ14" s="118">
        <f t="shared" si="46"/>
        <v>1.3308413000336163</v>
      </c>
      <c r="CK14" s="118">
        <f t="shared" si="46"/>
        <v>1.2610414715262508</v>
      </c>
      <c r="CL14" s="118">
        <f t="shared" si="46"/>
        <v>-0.36700000000000005</v>
      </c>
      <c r="CM14" s="115">
        <f t="shared" ref="CM14:CM28" si="47">SUMPRODUCT(CA14:CD14,AH14:AK14)</f>
        <v>-5.3955085862304584</v>
      </c>
      <c r="CN14" s="115">
        <f t="shared" ref="CN14:CN28" si="48">SUMPRODUCT(CE14:CF14,AL14:AM14)</f>
        <v>1.2226007177954383</v>
      </c>
      <c r="CO14" s="115">
        <f t="shared" ref="CO14:CO28" si="49">SUMPRODUCT(CG14:CI14,AN14:AP14)</f>
        <v>1.2438392072910633</v>
      </c>
      <c r="CP14" s="115">
        <f t="shared" ref="CP14:CP28" si="50">SUMPRODUCT(CJ14:CL14,AQ14:AS14)</f>
        <v>1.8918080923523783</v>
      </c>
      <c r="CQ14" s="120">
        <f t="shared" ref="CQ14:CQ28" si="51">IF(BM14&lt;3,(BM14-1)/2*$CP$4+(3-BM14)/2*$CO$4,(BM14-3)/2*$CQ$4+(5-BM14)/2*$CP$4)+$CR$4*(BY14-3)</f>
        <v>1.8403648494971194</v>
      </c>
      <c r="CR14" s="121">
        <f t="shared" ref="CR14:CR28" si="52">SUM(CM14:CQ14)</f>
        <v>0.80310428070554085</v>
      </c>
      <c r="CS14" s="111">
        <f t="shared" ref="CS14:CS28" si="53">F14/($R$9/5)</f>
        <v>3.9810630514310309E-2</v>
      </c>
      <c r="CT14" s="115">
        <f t="shared" ref="CT14:CT28" si="54">CS14*CR14</f>
        <v>3.1972087783629234E-2</v>
      </c>
      <c r="CU14" s="122" t="str">
        <f t="shared" ref="CU14:CU28" si="55">BZ14</f>
        <v>#1 Rain Sheh</v>
      </c>
      <c r="CV14" s="118">
        <f t="shared" ref="CV14:CV28" si="56">(5-$BM14)/4*CA$7+($BM14-1)/4*CA$8</f>
        <v>0.60499999999999998</v>
      </c>
      <c r="CW14" s="119">
        <f t="shared" ref="CW14:CX28" si="57">(5-$BY14)/4*CB$7+($BY14-1)/4*CB$8</f>
        <v>-0.4646142369730854</v>
      </c>
      <c r="CX14" s="119">
        <f t="shared" si="57"/>
        <v>-0.20443026426815761</v>
      </c>
      <c r="CY14" s="118">
        <f t="shared" ref="CY14:DG28" si="58">(5-$BM14)/4*CD$7+($BM14-1)/4*CD$8</f>
        <v>0.47699999999999998</v>
      </c>
      <c r="CZ14" s="118">
        <f t="shared" si="58"/>
        <v>0.47600000000000003</v>
      </c>
      <c r="DA14" s="118">
        <f t="shared" si="58"/>
        <v>-0.61102793930696464</v>
      </c>
      <c r="DB14" s="118">
        <f t="shared" si="58"/>
        <v>0.58655069032184315</v>
      </c>
      <c r="DC14" s="118">
        <f t="shared" si="58"/>
        <v>-8.9273904452153732E-2</v>
      </c>
      <c r="DD14" s="118">
        <f t="shared" si="58"/>
        <v>0</v>
      </c>
      <c r="DE14" s="118">
        <f t="shared" si="58"/>
        <v>0.18936722408882797</v>
      </c>
      <c r="DF14" s="118">
        <f t="shared" si="58"/>
        <v>0.65861866044629092</v>
      </c>
      <c r="DG14" s="118">
        <f t="shared" si="58"/>
        <v>-0.439</v>
      </c>
      <c r="DH14" s="115">
        <f t="shared" ref="DH14:DH28" si="59">SUMPRODUCT(CV14:CY14,AH14:AK14)</f>
        <v>-2.9991937427134379</v>
      </c>
      <c r="DI14" s="115">
        <f t="shared" ref="DI14:DI28" si="60">SUMPRODUCT(CZ14:DA14,AL14:AM14)</f>
        <v>1.0857242056388297</v>
      </c>
      <c r="DJ14" s="115">
        <f t="shared" ref="DJ14:DJ28" si="61">SUMPRODUCT(DB14:DD14,AN14:AP14)</f>
        <v>0.42357845755001872</v>
      </c>
      <c r="DK14" s="115">
        <f t="shared" ref="DK14:DK28" si="62">SUMPRODUCT(DE14:DG14,AQ14:AS14)</f>
        <v>-3.3289127963292291</v>
      </c>
      <c r="DL14" s="120">
        <f t="shared" ref="DL14:DL28" si="63">IF(BM14&lt;3,(BM14-1)/2*$CP$8+(3-BM14)/2*$CO$8,(BM14-3)/2*$CQ$8+(5-BM14)/2*$CP$8)+$CR$8*(BY14-3)</f>
        <v>-0.56849474808791334</v>
      </c>
      <c r="DM14" s="121">
        <f t="shared" ref="DM14:DM28" si="64">SUM(DH14:DL14)</f>
        <v>-5.3872986239417324</v>
      </c>
      <c r="DN14" s="111">
        <f t="shared" ref="DN14:DN28" si="65">CS14</f>
        <v>3.9810630514310309E-2</v>
      </c>
      <c r="DO14" s="115">
        <f t="shared" ref="DO14:DO28" si="66">DN14*DM14</f>
        <v>-0.21447175498799667</v>
      </c>
      <c r="DP14" s="123" t="str">
        <f t="shared" ref="DP14:DP28" si="67">CONCATENATE(B14,IF(ISERROR(VLOOKUP(B14,$N$50:$O$80,2,FALSE)),"",CONCATENATE(" (",VLOOKUP(B14,$N$50:$O$80,2,FALSE),")")))</f>
        <v>#1 Rain Sheh (1st)</v>
      </c>
      <c r="DQ14" s="124">
        <f t="shared" ref="DQ14:DQ28" si="68">BM14</f>
        <v>1.4228110799599307</v>
      </c>
      <c r="DR14" s="124">
        <f t="shared" ref="DR14:DR28" si="69">BY14</f>
        <v>4.7919503372700127</v>
      </c>
      <c r="DS14" s="125">
        <f t="shared" ref="DS14:DS28" si="70">F14</f>
        <v>37</v>
      </c>
      <c r="DT14" s="124">
        <f t="shared" ref="DT14:DT28" si="71">F14/D14</f>
        <v>4.625</v>
      </c>
      <c r="DU14" s="124">
        <f t="shared" ref="DU14:DU28" si="72">CR14+$CT$11</f>
        <v>-4.4755455809762017</v>
      </c>
      <c r="DV14" s="124">
        <f t="shared" ref="DV14:DV28" si="73">DM14+$DO$11</f>
        <v>-6.5071364761476254</v>
      </c>
      <c r="DW14" s="124">
        <f t="shared" ref="DW14:DW28" si="74">DU14-DV14</f>
        <v>2.0315908951714237</v>
      </c>
      <c r="DX14" s="124">
        <f t="shared" ref="DX14:DX28" si="75">DU14*CS14</f>
        <v>-0.17817429147419783</v>
      </c>
      <c r="DY14" s="126">
        <f>(DU14+2)*DN14*$X$9/21</f>
        <v>-9.8553030445577214E-2</v>
      </c>
      <c r="DZ14" s="127">
        <f t="shared" ref="DZ14:DZ28" si="76">F14/(D14+4)</f>
        <v>3.0833333333333335</v>
      </c>
      <c r="EA14" s="127">
        <f t="shared" ref="EA14:EA28" si="77">MAX((450-DS14)/3,0)</f>
        <v>137.66666666666666</v>
      </c>
      <c r="EB14" s="127">
        <f t="shared" ref="EB14:EB28" si="78">-4.75+0.175*DZ14</f>
        <v>-4.2104166666666671</v>
      </c>
      <c r="EC14" s="127">
        <f t="shared" ref="EC14:EC28" si="79">(DU14*DS14+EB14* EA14)/(DS14+ EA14)</f>
        <v>-4.2665794710337632</v>
      </c>
      <c r="ED14" s="29">
        <f t="shared" ref="ED14:ED28" si="80">(DV14*DS14+EB14* EA14)/(DS14+ EA14)</f>
        <v>-4.6969355576063352</v>
      </c>
      <c r="EE14" s="29">
        <f t="shared" ref="EE14:EE28" si="81">EC14-ED14</f>
        <v>0.43035608657257196</v>
      </c>
    </row>
    <row r="15" spans="1:135" ht="14" x14ac:dyDescent="0.15">
      <c r="A15" s="105">
        <v>2</v>
      </c>
      <c r="B15" s="194" t="s">
        <v>786</v>
      </c>
      <c r="C15" s="135">
        <v>21</v>
      </c>
      <c r="D15" s="194">
        <v>23</v>
      </c>
      <c r="E15" s="193"/>
      <c r="F15" s="194">
        <v>270</v>
      </c>
      <c r="G15" s="193">
        <v>23</v>
      </c>
      <c r="H15" s="135">
        <v>55</v>
      </c>
      <c r="I15" s="135">
        <v>0.41799999999999998</v>
      </c>
      <c r="J15" s="135">
        <v>10</v>
      </c>
      <c r="K15" s="135">
        <v>28</v>
      </c>
      <c r="L15" s="135">
        <v>0.35699999999999998</v>
      </c>
      <c r="M15" s="135">
        <v>13</v>
      </c>
      <c r="N15" s="135">
        <v>27</v>
      </c>
      <c r="O15" s="135">
        <v>0.48199999999999998</v>
      </c>
      <c r="P15" s="135"/>
      <c r="Q15" s="135">
        <v>14</v>
      </c>
      <c r="R15" s="135">
        <v>20</v>
      </c>
      <c r="S15" s="135">
        <v>0.7</v>
      </c>
      <c r="T15" s="135">
        <v>6</v>
      </c>
      <c r="U15" s="135">
        <v>16</v>
      </c>
      <c r="V15" s="128">
        <v>22</v>
      </c>
      <c r="W15" s="135">
        <v>16</v>
      </c>
      <c r="X15" s="135">
        <v>7</v>
      </c>
      <c r="Y15" s="135">
        <v>0</v>
      </c>
      <c r="Z15" s="135">
        <v>18</v>
      </c>
      <c r="AA15" s="135">
        <v>26</v>
      </c>
      <c r="AB15" s="135">
        <v>70</v>
      </c>
      <c r="AC15" s="107">
        <f t="shared" si="3"/>
        <v>63.8</v>
      </c>
      <c r="AD15" s="108">
        <f t="shared" si="4"/>
        <v>1.0971786833855799</v>
      </c>
      <c r="AE15" s="4">
        <f t="shared" si="5"/>
        <v>64.504649827784149</v>
      </c>
      <c r="AF15" s="107">
        <f t="shared" si="6"/>
        <v>549.0978260869565</v>
      </c>
      <c r="AG15" s="109">
        <f t="shared" si="7"/>
        <v>21.758649827784158</v>
      </c>
      <c r="AH15" s="110">
        <f t="shared" si="8"/>
        <v>11.747387580727562</v>
      </c>
      <c r="AI15" s="110">
        <f t="shared" si="9"/>
        <v>10.016430112635351</v>
      </c>
      <c r="AJ15" s="110">
        <f t="shared" si="10"/>
        <v>3.6423382227764916</v>
      </c>
      <c r="AK15" s="110">
        <f t="shared" si="11"/>
        <v>1.8211691113882458</v>
      </c>
      <c r="AL15" s="110">
        <f t="shared" si="12"/>
        <v>2.9138705782211929</v>
      </c>
      <c r="AM15" s="110">
        <f t="shared" si="13"/>
        <v>3.278104400498842</v>
      </c>
      <c r="AN15" s="110">
        <f t="shared" si="14"/>
        <v>1.0927014668329473</v>
      </c>
      <c r="AO15" s="110">
        <f t="shared" si="14"/>
        <v>2.9138705782211929</v>
      </c>
      <c r="AP15" s="110">
        <f t="shared" si="14"/>
        <v>4.0065720450541402</v>
      </c>
      <c r="AQ15" s="110">
        <f t="shared" si="15"/>
        <v>1.2748183779717719</v>
      </c>
      <c r="AR15" s="110">
        <f t="shared" si="15"/>
        <v>0</v>
      </c>
      <c r="AS15" s="110">
        <f t="shared" si="16"/>
        <v>4.7350396896094393</v>
      </c>
      <c r="AT15" s="111">
        <f t="shared" si="17"/>
        <v>0.10547199009594553</v>
      </c>
      <c r="AU15" s="111">
        <f t="shared" si="18"/>
        <v>0.1323931623931624</v>
      </c>
      <c r="AV15" s="111">
        <f t="shared" si="19"/>
        <v>0.20861952861952865</v>
      </c>
      <c r="AW15" s="111">
        <f t="shared" si="20"/>
        <v>0.14805256869773001</v>
      </c>
      <c r="AX15" s="111">
        <f t="shared" si="21"/>
        <v>0</v>
      </c>
      <c r="AY15" s="112">
        <f t="shared" si="22"/>
        <v>0.14805602463435832</v>
      </c>
      <c r="AZ15" s="113" t="str">
        <f t="shared" si="23"/>
        <v>PG</v>
      </c>
      <c r="BA15" s="114">
        <f t="shared" si="24"/>
        <v>1</v>
      </c>
      <c r="BB15" s="115">
        <f t="shared" si="25"/>
        <v>2.3980682645485056</v>
      </c>
      <c r="BC15" s="115">
        <f t="shared" si="26"/>
        <v>2.1796200982128018</v>
      </c>
      <c r="BD15" s="115">
        <f t="shared" si="27"/>
        <v>2.1796200982128018</v>
      </c>
      <c r="BE15" s="129">
        <f t="shared" ref="BE15:BE28" si="82">BE14</f>
        <v>3.0039376485628875</v>
      </c>
      <c r="BF15" s="115">
        <f t="shared" si="28"/>
        <v>2.1756824496499143</v>
      </c>
      <c r="BG15" s="115">
        <f t="shared" si="29"/>
        <v>2.1756824496499143</v>
      </c>
      <c r="BH15" s="129">
        <f t="shared" ref="BH15:BH28" si="83">BH14</f>
        <v>3.0000000000000004</v>
      </c>
      <c r="BI15" s="115">
        <f t="shared" si="30"/>
        <v>2.1756824496499139</v>
      </c>
      <c r="BJ15" s="115">
        <f t="shared" si="31"/>
        <v>2.1756824496499139</v>
      </c>
      <c r="BK15" s="129">
        <f t="shared" ref="BK15:BK28" si="84">BK14</f>
        <v>2.9999999999999996</v>
      </c>
      <c r="BL15" s="115">
        <f t="shared" si="32"/>
        <v>2.1756824496499143</v>
      </c>
      <c r="BM15" s="115">
        <f t="shared" si="33"/>
        <v>2.1756824496499143</v>
      </c>
      <c r="BN15" s="117">
        <f t="shared" si="34"/>
        <v>3.7516885796587358</v>
      </c>
      <c r="BO15" s="115">
        <f t="shared" si="35"/>
        <v>3.7904872390870579</v>
      </c>
      <c r="BP15" s="115">
        <f t="shared" si="36"/>
        <v>3.7904872390870579</v>
      </c>
      <c r="BQ15" s="129">
        <f t="shared" ref="BQ15:BQ28" si="85">BQ14</f>
        <v>3.0199925462702844</v>
      </c>
      <c r="BR15" s="115">
        <f t="shared" si="37"/>
        <v>3.7704946928167735</v>
      </c>
      <c r="BS15" s="115">
        <f t="shared" si="38"/>
        <v>3.7704946928167735</v>
      </c>
      <c r="BT15" s="129">
        <f t="shared" ref="BT15:BT28" si="86">BT14</f>
        <v>3.0002151123980019</v>
      </c>
      <c r="BU15" s="115">
        <f t="shared" si="39"/>
        <v>3.7702795804187716</v>
      </c>
      <c r="BV15" s="115">
        <f t="shared" si="40"/>
        <v>3.7702795804187716</v>
      </c>
      <c r="BW15" s="129">
        <f t="shared" ref="BW15:BW28" si="87">BW14</f>
        <v>3.0000023145297825</v>
      </c>
      <c r="BX15" s="115">
        <f t="shared" si="41"/>
        <v>3.7702772658889891</v>
      </c>
      <c r="BY15" s="115">
        <f t="shared" si="42"/>
        <v>3.7702772658889891</v>
      </c>
      <c r="BZ15" s="57" t="str">
        <f t="shared" si="43"/>
        <v>#2 Kia Vaalavirta</v>
      </c>
      <c r="CA15" s="118">
        <f t="shared" si="44"/>
        <v>0.86</v>
      </c>
      <c r="CB15" s="119">
        <f t="shared" si="45"/>
        <v>-0.71236524962389436</v>
      </c>
      <c r="CC15" s="119">
        <f t="shared" si="45"/>
        <v>-0.31344070983451355</v>
      </c>
      <c r="CD15" s="118">
        <f t="shared" si="46"/>
        <v>0.38900000000000001</v>
      </c>
      <c r="CE15" s="118">
        <f t="shared" si="46"/>
        <v>0.71343995803526528</v>
      </c>
      <c r="CF15" s="118">
        <f t="shared" si="46"/>
        <v>-0.96399999999999997</v>
      </c>
      <c r="CG15" s="118">
        <f t="shared" si="46"/>
        <v>0.48602629543780923</v>
      </c>
      <c r="CH15" s="118">
        <f t="shared" si="46"/>
        <v>0.13510483980681112</v>
      </c>
      <c r="CI15" s="118">
        <f t="shared" si="46"/>
        <v>0</v>
      </c>
      <c r="CJ15" s="118">
        <f t="shared" si="46"/>
        <v>1.2628946589190952</v>
      </c>
      <c r="CK15" s="118">
        <f t="shared" si="46"/>
        <v>1.1435935378546134</v>
      </c>
      <c r="CL15" s="118">
        <f t="shared" si="46"/>
        <v>-0.36699999999999999</v>
      </c>
      <c r="CM15" s="115">
        <f t="shared" si="47"/>
        <v>2.5341742882235123</v>
      </c>
      <c r="CN15" s="115">
        <f t="shared" si="48"/>
        <v>-1.0812209390345617</v>
      </c>
      <c r="CO15" s="115">
        <f t="shared" si="49"/>
        <v>0.92475966363263185</v>
      </c>
      <c r="CP15" s="115">
        <f t="shared" si="50"/>
        <v>-0.12779824545420926</v>
      </c>
      <c r="CQ15" s="120">
        <f t="shared" si="51"/>
        <v>0.73122868969484278</v>
      </c>
      <c r="CR15" s="121">
        <f t="shared" si="52"/>
        <v>2.981143457062216</v>
      </c>
      <c r="CS15" s="111">
        <f t="shared" si="53"/>
        <v>0.2905100064557779</v>
      </c>
      <c r="CT15" s="115">
        <f t="shared" si="54"/>
        <v>0.86605200495674439</v>
      </c>
      <c r="CU15" s="122" t="str">
        <f t="shared" si="55"/>
        <v>#2 Kia Vaalavirta</v>
      </c>
      <c r="CV15" s="118">
        <f t="shared" si="56"/>
        <v>0.60499999999999998</v>
      </c>
      <c r="CW15" s="119">
        <f t="shared" si="57"/>
        <v>-0.42834484293905911</v>
      </c>
      <c r="CX15" s="119">
        <f t="shared" si="57"/>
        <v>-0.18847173089318603</v>
      </c>
      <c r="CY15" s="118">
        <f t="shared" si="58"/>
        <v>0.47699999999999998</v>
      </c>
      <c r="CZ15" s="118">
        <f t="shared" si="58"/>
        <v>0.47599999999999998</v>
      </c>
      <c r="DA15" s="118">
        <f t="shared" si="58"/>
        <v>-0.66805794556098097</v>
      </c>
      <c r="DB15" s="118">
        <f t="shared" si="58"/>
        <v>0.55191860731610387</v>
      </c>
      <c r="DC15" s="118">
        <f t="shared" si="58"/>
        <v>-4.8807068331317108E-2</v>
      </c>
      <c r="DD15" s="118">
        <f t="shared" si="58"/>
        <v>0</v>
      </c>
      <c r="DE15" s="118">
        <f t="shared" si="58"/>
        <v>0.21138871165225998</v>
      </c>
      <c r="DF15" s="118">
        <f t="shared" si="58"/>
        <v>0.54041785540496345</v>
      </c>
      <c r="DG15" s="118">
        <f t="shared" si="58"/>
        <v>-0.43900000000000006</v>
      </c>
      <c r="DH15" s="115">
        <f t="shared" si="59"/>
        <v>2.9989031797204202</v>
      </c>
      <c r="DI15" s="115">
        <f t="shared" si="60"/>
        <v>-0.80296129589837983</v>
      </c>
      <c r="DJ15" s="115">
        <f t="shared" si="61"/>
        <v>0.46086479136684788</v>
      </c>
      <c r="DK15" s="115">
        <f t="shared" si="62"/>
        <v>-1.8092002092284674</v>
      </c>
      <c r="DL15" s="120">
        <f t="shared" si="63"/>
        <v>-0.36862637591495745</v>
      </c>
      <c r="DM15" s="121">
        <f t="shared" si="64"/>
        <v>0.47898009004546355</v>
      </c>
      <c r="DN15" s="111">
        <f t="shared" si="65"/>
        <v>0.2905100064557779</v>
      </c>
      <c r="DO15" s="115">
        <f t="shared" si="66"/>
        <v>0.13914850905129669</v>
      </c>
      <c r="DP15" s="123" t="str">
        <f t="shared" si="67"/>
        <v>#2 Kia Vaalavirta (4th)</v>
      </c>
      <c r="DQ15" s="124">
        <f t="shared" si="68"/>
        <v>2.1756824496499143</v>
      </c>
      <c r="DR15" s="124">
        <f t="shared" si="69"/>
        <v>3.7702772658889891</v>
      </c>
      <c r="DS15" s="125">
        <f t="shared" si="70"/>
        <v>270</v>
      </c>
      <c r="DT15" s="124">
        <f t="shared" si="71"/>
        <v>11.739130434782609</v>
      </c>
      <c r="DU15" s="124">
        <f t="shared" si="72"/>
        <v>-2.2975064046195266</v>
      </c>
      <c r="DV15" s="124">
        <f t="shared" si="73"/>
        <v>-0.64085776216042922</v>
      </c>
      <c r="DW15" s="124">
        <f t="shared" si="74"/>
        <v>-1.6566486424590974</v>
      </c>
      <c r="DX15" s="124">
        <f t="shared" si="75"/>
        <v>-0.66744860043820975</v>
      </c>
      <c r="DY15" s="126">
        <f t="shared" ref="DY15:DY28" si="88">(DU15+2)*DN15*$X$9/21</f>
        <v>-8.6428587526653944E-2</v>
      </c>
      <c r="DZ15" s="127">
        <f t="shared" si="76"/>
        <v>10</v>
      </c>
      <c r="EA15" s="127">
        <f t="shared" si="77"/>
        <v>60</v>
      </c>
      <c r="EB15" s="127">
        <f t="shared" si="78"/>
        <v>-3</v>
      </c>
      <c r="EC15" s="127">
        <f t="shared" si="79"/>
        <v>-2.4252325128705219</v>
      </c>
      <c r="ED15" s="29">
        <f t="shared" si="80"/>
        <v>-1.0697927144948967</v>
      </c>
      <c r="EE15" s="29">
        <f t="shared" si="81"/>
        <v>-1.3554397983756252</v>
      </c>
    </row>
    <row r="16" spans="1:135" ht="14" x14ac:dyDescent="0.15">
      <c r="A16" s="105">
        <v>3</v>
      </c>
      <c r="B16" s="194" t="s">
        <v>787</v>
      </c>
      <c r="C16" s="135">
        <v>21</v>
      </c>
      <c r="D16" s="194">
        <v>23</v>
      </c>
      <c r="E16" s="193"/>
      <c r="F16" s="194">
        <v>327</v>
      </c>
      <c r="G16" s="193">
        <v>74</v>
      </c>
      <c r="H16" s="135">
        <v>172</v>
      </c>
      <c r="I16" s="135">
        <v>0.43</v>
      </c>
      <c r="J16" s="135">
        <v>25</v>
      </c>
      <c r="K16" s="135">
        <v>75</v>
      </c>
      <c r="L16" s="135">
        <v>0.33300000000000002</v>
      </c>
      <c r="M16" s="135">
        <v>49</v>
      </c>
      <c r="N16" s="135">
        <v>97</v>
      </c>
      <c r="O16" s="135">
        <v>0.505</v>
      </c>
      <c r="P16" s="135"/>
      <c r="Q16" s="135">
        <v>12</v>
      </c>
      <c r="R16" s="135">
        <v>22</v>
      </c>
      <c r="S16" s="135">
        <v>0.54600000000000004</v>
      </c>
      <c r="T16" s="135">
        <v>18</v>
      </c>
      <c r="U16" s="135">
        <v>60</v>
      </c>
      <c r="V16" s="128">
        <v>78</v>
      </c>
      <c r="W16" s="135">
        <v>14</v>
      </c>
      <c r="X16" s="135">
        <v>19</v>
      </c>
      <c r="Y16" s="135">
        <v>5</v>
      </c>
      <c r="Z16" s="135">
        <v>21</v>
      </c>
      <c r="AA16" s="135">
        <v>38</v>
      </c>
      <c r="AB16" s="135">
        <v>185</v>
      </c>
      <c r="AC16" s="107">
        <f t="shared" si="3"/>
        <v>181.68</v>
      </c>
      <c r="AD16" s="108">
        <f t="shared" si="4"/>
        <v>1.0182738881549978</v>
      </c>
      <c r="AE16" s="4">
        <f t="shared" si="5"/>
        <v>169.35117211147062</v>
      </c>
      <c r="AF16" s="107">
        <f t="shared" si="6"/>
        <v>665.01847826086953</v>
      </c>
      <c r="AG16" s="109">
        <f t="shared" si="7"/>
        <v>47.625572111470625</v>
      </c>
      <c r="AH16" s="110">
        <f t="shared" si="8"/>
        <v>25.465634060928839</v>
      </c>
      <c r="AI16" s="110">
        <f t="shared" si="9"/>
        <v>25.863942976412886</v>
      </c>
      <c r="AJ16" s="110">
        <f t="shared" si="10"/>
        <v>3.3081787527969966</v>
      </c>
      <c r="AK16" s="110">
        <f t="shared" si="11"/>
        <v>3.7592940372693144</v>
      </c>
      <c r="AL16" s="110">
        <f t="shared" si="12"/>
        <v>2.1052046608708164</v>
      </c>
      <c r="AM16" s="110">
        <f t="shared" si="13"/>
        <v>3.1578069913062246</v>
      </c>
      <c r="AN16" s="110">
        <f t="shared" si="14"/>
        <v>2.7066917068339063</v>
      </c>
      <c r="AO16" s="110">
        <f t="shared" si="14"/>
        <v>9.0223056894463536</v>
      </c>
      <c r="AP16" s="110">
        <f t="shared" si="14"/>
        <v>11.72899739628026</v>
      </c>
      <c r="AQ16" s="110">
        <f t="shared" si="15"/>
        <v>2.8570634683246792</v>
      </c>
      <c r="AR16" s="110">
        <f t="shared" si="15"/>
        <v>0.7518588074538628</v>
      </c>
      <c r="AS16" s="110">
        <f t="shared" si="16"/>
        <v>5.7141269366493583</v>
      </c>
      <c r="AT16" s="111">
        <f t="shared" si="17"/>
        <v>0.30876287342516162</v>
      </c>
      <c r="AU16" s="111">
        <f t="shared" si="18"/>
        <v>0.29671337836475453</v>
      </c>
      <c r="AV16" s="111">
        <f t="shared" si="19"/>
        <v>0.25175680588524624</v>
      </c>
      <c r="AW16" s="111">
        <f t="shared" si="20"/>
        <v>0.106964585182993</v>
      </c>
      <c r="AX16" s="111">
        <f t="shared" si="21"/>
        <v>0.26813224857192314</v>
      </c>
      <c r="AY16" s="112">
        <f t="shared" si="22"/>
        <v>0.26757797242647346</v>
      </c>
      <c r="AZ16" s="113" t="str">
        <f t="shared" si="23"/>
        <v>SG</v>
      </c>
      <c r="BA16" s="114">
        <f t="shared" si="24"/>
        <v>2</v>
      </c>
      <c r="BB16" s="115">
        <f t="shared" si="25"/>
        <v>4.3866288786644363</v>
      </c>
      <c r="BC16" s="115">
        <f t="shared" si="26"/>
        <v>4.0700998496638476</v>
      </c>
      <c r="BD16" s="115">
        <f t="shared" si="27"/>
        <v>4.0700998496638476</v>
      </c>
      <c r="BE16" s="129">
        <f t="shared" si="82"/>
        <v>3.0039376485628875</v>
      </c>
      <c r="BF16" s="115">
        <f t="shared" si="28"/>
        <v>4.0661622011009602</v>
      </c>
      <c r="BG16" s="115">
        <f t="shared" si="29"/>
        <v>4.0661622011009602</v>
      </c>
      <c r="BH16" s="129">
        <f t="shared" si="83"/>
        <v>3.0000000000000004</v>
      </c>
      <c r="BI16" s="115">
        <f t="shared" si="30"/>
        <v>4.0661622011009602</v>
      </c>
      <c r="BJ16" s="115">
        <f t="shared" si="31"/>
        <v>4.0661622011009602</v>
      </c>
      <c r="BK16" s="129">
        <f t="shared" si="84"/>
        <v>2.9999999999999996</v>
      </c>
      <c r="BL16" s="115">
        <f t="shared" si="32"/>
        <v>4.0661622011009602</v>
      </c>
      <c r="BM16" s="115">
        <f t="shared" si="33"/>
        <v>4.0661622011009602</v>
      </c>
      <c r="BN16" s="117">
        <f t="shared" si="34"/>
        <v>3.0033710568396015</v>
      </c>
      <c r="BO16" s="115">
        <f t="shared" si="35"/>
        <v>3.135549961768036</v>
      </c>
      <c r="BP16" s="115">
        <f t="shared" si="36"/>
        <v>3.135549961768036</v>
      </c>
      <c r="BQ16" s="129">
        <f t="shared" si="85"/>
        <v>3.0199925462702844</v>
      </c>
      <c r="BR16" s="115">
        <f t="shared" si="37"/>
        <v>3.1155574154977517</v>
      </c>
      <c r="BS16" s="115">
        <f t="shared" si="38"/>
        <v>3.1155574154977517</v>
      </c>
      <c r="BT16" s="129">
        <f t="shared" si="86"/>
        <v>3.0002151123980019</v>
      </c>
      <c r="BU16" s="115">
        <f t="shared" si="39"/>
        <v>3.1153423030997498</v>
      </c>
      <c r="BV16" s="115">
        <f t="shared" si="40"/>
        <v>3.1153423030997498</v>
      </c>
      <c r="BW16" s="129">
        <f t="shared" si="87"/>
        <v>3.0000023145297825</v>
      </c>
      <c r="BX16" s="115">
        <f t="shared" si="41"/>
        <v>3.1153399885699673</v>
      </c>
      <c r="BY16" s="115">
        <f t="shared" si="42"/>
        <v>3.1153399885699673</v>
      </c>
      <c r="BZ16" s="57" t="str">
        <f t="shared" si="43"/>
        <v>#3 Marta Galic</v>
      </c>
      <c r="CA16" s="118">
        <f t="shared" si="44"/>
        <v>0.86</v>
      </c>
      <c r="CB16" s="119">
        <f t="shared" si="45"/>
        <v>-0.67634369937134831</v>
      </c>
      <c r="CC16" s="119">
        <f t="shared" si="45"/>
        <v>-0.29759122772339325</v>
      </c>
      <c r="CD16" s="118">
        <f t="shared" si="46"/>
        <v>0.38900000000000001</v>
      </c>
      <c r="CE16" s="118">
        <f t="shared" si="46"/>
        <v>0.92800940982495905</v>
      </c>
      <c r="CF16" s="118">
        <f t="shared" si="46"/>
        <v>-0.96399999999999997</v>
      </c>
      <c r="CG16" s="118">
        <f t="shared" si="46"/>
        <v>0.28185448228109633</v>
      </c>
      <c r="CH16" s="118">
        <f t="shared" si="46"/>
        <v>0.1658251357678906</v>
      </c>
      <c r="CI16" s="118">
        <f t="shared" si="46"/>
        <v>0</v>
      </c>
      <c r="CJ16" s="118">
        <f t="shared" si="46"/>
        <v>1.0922788613506382</v>
      </c>
      <c r="CK16" s="118">
        <f t="shared" si="46"/>
        <v>0.84867869662825024</v>
      </c>
      <c r="CL16" s="118">
        <f t="shared" si="46"/>
        <v>-0.36699999999999999</v>
      </c>
      <c r="CM16" s="115">
        <f t="shared" si="47"/>
        <v>4.885410823326569</v>
      </c>
      <c r="CN16" s="115">
        <f t="shared" si="48"/>
        <v>-1.0904762047237211</v>
      </c>
      <c r="CO16" s="115">
        <f t="shared" si="49"/>
        <v>2.259018255616061</v>
      </c>
      <c r="CP16" s="115">
        <f t="shared" si="50"/>
        <v>1.6617119989962861</v>
      </c>
      <c r="CQ16" s="120">
        <f t="shared" si="51"/>
        <v>0.15997656414654465</v>
      </c>
      <c r="CR16" s="121">
        <f t="shared" si="52"/>
        <v>7.8756414373617396</v>
      </c>
      <c r="CS16" s="111">
        <f t="shared" si="53"/>
        <v>0.35183989670755328</v>
      </c>
      <c r="CT16" s="115">
        <f t="shared" si="54"/>
        <v>2.7709648698270808</v>
      </c>
      <c r="CU16" s="122" t="str">
        <f t="shared" si="55"/>
        <v>#3 Marta Galic</v>
      </c>
      <c r="CV16" s="118">
        <f t="shared" si="56"/>
        <v>0.60499999999999998</v>
      </c>
      <c r="CW16" s="119">
        <f t="shared" si="57"/>
        <v>-0.40509456959423384</v>
      </c>
      <c r="CX16" s="119">
        <f t="shared" si="57"/>
        <v>-0.17824161062146288</v>
      </c>
      <c r="CY16" s="118">
        <f t="shared" si="58"/>
        <v>0.47699999999999998</v>
      </c>
      <c r="CZ16" s="118">
        <f t="shared" si="58"/>
        <v>0.47599999999999998</v>
      </c>
      <c r="DA16" s="118">
        <f t="shared" si="58"/>
        <v>-0.81126178673339777</v>
      </c>
      <c r="DB16" s="118">
        <f t="shared" si="58"/>
        <v>0.46495653874935583</v>
      </c>
      <c r="DC16" s="118">
        <f t="shared" si="58"/>
        <v>5.2806218309176603E-2</v>
      </c>
      <c r="DD16" s="118">
        <f t="shared" si="58"/>
        <v>0</v>
      </c>
      <c r="DE16" s="118">
        <f t="shared" si="58"/>
        <v>0.26668524438220309</v>
      </c>
      <c r="DF16" s="118">
        <f t="shared" si="58"/>
        <v>0.24361253442714925</v>
      </c>
      <c r="DG16" s="118">
        <f t="shared" si="58"/>
        <v>-0.439</v>
      </c>
      <c r="DH16" s="115">
        <f t="shared" si="59"/>
        <v>6.1328939054773857</v>
      </c>
      <c r="DI16" s="115">
        <f t="shared" si="60"/>
        <v>-1.5597307233517943</v>
      </c>
      <c r="DJ16" s="115">
        <f t="shared" si="61"/>
        <v>1.7349278513601096</v>
      </c>
      <c r="DK16" s="115">
        <f t="shared" si="62"/>
        <v>-1.5634028263082267</v>
      </c>
      <c r="DL16" s="120">
        <f t="shared" si="63"/>
        <v>4.9596195085085941E-2</v>
      </c>
      <c r="DM16" s="121">
        <f t="shared" si="64"/>
        <v>4.7942844022625595</v>
      </c>
      <c r="DN16" s="111">
        <f t="shared" si="65"/>
        <v>0.35183989670755328</v>
      </c>
      <c r="DO16" s="115">
        <f t="shared" si="66"/>
        <v>1.6868205288786928</v>
      </c>
      <c r="DP16" s="123" t="str">
        <f t="shared" si="67"/>
        <v>#3 Marta Galic (5th)</v>
      </c>
      <c r="DQ16" s="124">
        <f t="shared" si="68"/>
        <v>4.0661622011009602</v>
      </c>
      <c r="DR16" s="124">
        <f t="shared" si="69"/>
        <v>3.1153399885699673</v>
      </c>
      <c r="DS16" s="125">
        <f t="shared" si="70"/>
        <v>327</v>
      </c>
      <c r="DT16" s="124">
        <f t="shared" si="71"/>
        <v>14.217391304347826</v>
      </c>
      <c r="DU16" s="124">
        <f t="shared" si="72"/>
        <v>2.5969915756799971</v>
      </c>
      <c r="DV16" s="124">
        <f t="shared" si="73"/>
        <v>3.6744465500566665</v>
      </c>
      <c r="DW16" s="124">
        <f t="shared" si="74"/>
        <v>-1.0774549743766695</v>
      </c>
      <c r="DX16" s="124">
        <f t="shared" si="75"/>
        <v>0.91372524773763619</v>
      </c>
      <c r="DY16" s="126">
        <f t="shared" si="88"/>
        <v>1.6174050411527428</v>
      </c>
      <c r="DZ16" s="127">
        <f t="shared" si="76"/>
        <v>12.111111111111111</v>
      </c>
      <c r="EA16" s="127">
        <f t="shared" si="77"/>
        <v>41</v>
      </c>
      <c r="EB16" s="127">
        <f t="shared" si="78"/>
        <v>-2.630555555555556</v>
      </c>
      <c r="EC16" s="127">
        <f t="shared" si="79"/>
        <v>2.0145746398629925</v>
      </c>
      <c r="ED16" s="29">
        <f t="shared" si="80"/>
        <v>2.9719870763335652</v>
      </c>
      <c r="EE16" s="29">
        <f t="shared" si="81"/>
        <v>-0.95741243647057273</v>
      </c>
    </row>
    <row r="17" spans="1:135" ht="14" x14ac:dyDescent="0.15">
      <c r="A17" s="105">
        <v>4</v>
      </c>
      <c r="B17" s="194" t="s">
        <v>788</v>
      </c>
      <c r="C17" s="135">
        <v>21</v>
      </c>
      <c r="D17" s="194">
        <v>9</v>
      </c>
      <c r="E17" s="193"/>
      <c r="F17" s="194">
        <v>50</v>
      </c>
      <c r="G17" s="193">
        <v>4</v>
      </c>
      <c r="H17" s="135">
        <v>17</v>
      </c>
      <c r="I17" s="135">
        <v>0.23499999999999999</v>
      </c>
      <c r="J17" s="135">
        <v>0</v>
      </c>
      <c r="K17" s="135">
        <v>10</v>
      </c>
      <c r="L17" s="135">
        <v>0</v>
      </c>
      <c r="M17" s="135">
        <v>4</v>
      </c>
      <c r="N17" s="135">
        <v>7</v>
      </c>
      <c r="O17" s="135">
        <v>0.57099999999999995</v>
      </c>
      <c r="P17" s="135"/>
      <c r="Q17" s="135">
        <v>1</v>
      </c>
      <c r="R17" s="135">
        <v>1</v>
      </c>
      <c r="S17" s="135">
        <v>1</v>
      </c>
      <c r="T17" s="135">
        <v>2</v>
      </c>
      <c r="U17" s="135">
        <v>1</v>
      </c>
      <c r="V17" s="128">
        <v>3</v>
      </c>
      <c r="W17" s="135">
        <v>3</v>
      </c>
      <c r="X17" s="135">
        <v>3</v>
      </c>
      <c r="Y17" s="135">
        <v>1</v>
      </c>
      <c r="Z17" s="135">
        <v>2</v>
      </c>
      <c r="AA17" s="135">
        <v>10</v>
      </c>
      <c r="AB17" s="135">
        <v>9</v>
      </c>
      <c r="AC17" s="107">
        <f t="shared" si="3"/>
        <v>17.440000000000001</v>
      </c>
      <c r="AD17" s="108">
        <f t="shared" si="4"/>
        <v>0.51605504587155959</v>
      </c>
      <c r="AE17" s="4">
        <f t="shared" si="5"/>
        <v>7.4978227742406842</v>
      </c>
      <c r="AF17" s="107">
        <f t="shared" si="6"/>
        <v>101.68478260869566</v>
      </c>
      <c r="AG17" s="109">
        <f t="shared" si="7"/>
        <v>-4.186977225759315</v>
      </c>
      <c r="AH17" s="110">
        <f t="shared" si="8"/>
        <v>7.3735937491196459</v>
      </c>
      <c r="AI17" s="110">
        <f t="shared" si="9"/>
        <v>16.718332442544092</v>
      </c>
      <c r="AJ17" s="110">
        <f t="shared" si="10"/>
        <v>0.98343132014965251</v>
      </c>
      <c r="AK17" s="110">
        <f t="shared" si="11"/>
        <v>0</v>
      </c>
      <c r="AL17" s="110">
        <f t="shared" si="12"/>
        <v>2.9502939604489575</v>
      </c>
      <c r="AM17" s="110">
        <f t="shared" si="13"/>
        <v>1.966862640299305</v>
      </c>
      <c r="AN17" s="110">
        <f t="shared" si="14"/>
        <v>1.966862640299305</v>
      </c>
      <c r="AO17" s="110">
        <f t="shared" si="14"/>
        <v>0.98343132014965251</v>
      </c>
      <c r="AP17" s="110">
        <f t="shared" si="14"/>
        <v>2.9502939604489575</v>
      </c>
      <c r="AQ17" s="110">
        <f t="shared" si="15"/>
        <v>2.9502939604489575</v>
      </c>
      <c r="AR17" s="110">
        <f t="shared" si="15"/>
        <v>0.98343132014965251</v>
      </c>
      <c r="AS17" s="110">
        <f t="shared" si="16"/>
        <v>9.8343132014965242</v>
      </c>
      <c r="AT17" s="111">
        <f t="shared" si="17"/>
        <v>7.7665738161559889E-2</v>
      </c>
      <c r="AU17" s="111">
        <f t="shared" si="18"/>
        <v>0.30639560439560437</v>
      </c>
      <c r="AV17" s="111">
        <f t="shared" si="19"/>
        <v>0.43328671328671331</v>
      </c>
      <c r="AW17" s="111">
        <f t="shared" si="20"/>
        <v>0.1499032258064516</v>
      </c>
      <c r="AX17" s="111">
        <f t="shared" si="21"/>
        <v>0.35071698113207544</v>
      </c>
      <c r="AY17" s="112">
        <f t="shared" si="22"/>
        <v>-0.15384681146163282</v>
      </c>
      <c r="AZ17" s="113" t="str">
        <f t="shared" si="23"/>
        <v>PG</v>
      </c>
      <c r="BA17" s="114">
        <f t="shared" si="24"/>
        <v>1</v>
      </c>
      <c r="BB17" s="115">
        <f t="shared" si="25"/>
        <v>2.5254031986565071</v>
      </c>
      <c r="BC17" s="115">
        <f t="shared" si="26"/>
        <v>1.7627015993282535</v>
      </c>
      <c r="BD17" s="115">
        <f t="shared" si="27"/>
        <v>1.7627015993282535</v>
      </c>
      <c r="BE17" s="129">
        <f t="shared" si="82"/>
        <v>3.0039376485628875</v>
      </c>
      <c r="BF17" s="115">
        <f t="shared" si="28"/>
        <v>1.7587639507653661</v>
      </c>
      <c r="BG17" s="115">
        <f t="shared" si="29"/>
        <v>1.7587639507653661</v>
      </c>
      <c r="BH17" s="129">
        <f t="shared" si="83"/>
        <v>3.0000000000000004</v>
      </c>
      <c r="BI17" s="115">
        <f t="shared" si="30"/>
        <v>1.7587639507653656</v>
      </c>
      <c r="BJ17" s="115">
        <f t="shared" si="31"/>
        <v>1.7587639507653656</v>
      </c>
      <c r="BK17" s="129">
        <f t="shared" si="84"/>
        <v>2.9999999999999996</v>
      </c>
      <c r="BL17" s="115">
        <f t="shared" si="32"/>
        <v>1.7587639507653661</v>
      </c>
      <c r="BM17" s="115">
        <f t="shared" si="33"/>
        <v>1.7587639507653661</v>
      </c>
      <c r="BN17" s="117">
        <f t="shared" si="34"/>
        <v>6.3188852772932078</v>
      </c>
      <c r="BO17" s="115">
        <f t="shared" si="35"/>
        <v>5.1594426386466035</v>
      </c>
      <c r="BP17" s="115">
        <f t="shared" si="36"/>
        <v>5</v>
      </c>
      <c r="BQ17" s="129">
        <f t="shared" si="85"/>
        <v>3.0199925462702844</v>
      </c>
      <c r="BR17" s="115">
        <f t="shared" si="37"/>
        <v>5.1394500923763191</v>
      </c>
      <c r="BS17" s="115">
        <f t="shared" si="38"/>
        <v>5</v>
      </c>
      <c r="BT17" s="129">
        <f t="shared" si="86"/>
        <v>3.0002151123980019</v>
      </c>
      <c r="BU17" s="115">
        <f t="shared" si="39"/>
        <v>5.1392349799783172</v>
      </c>
      <c r="BV17" s="115">
        <f t="shared" si="40"/>
        <v>5</v>
      </c>
      <c r="BW17" s="129">
        <f t="shared" si="87"/>
        <v>3.0000023145297825</v>
      </c>
      <c r="BX17" s="115">
        <f t="shared" si="41"/>
        <v>5.1392326654485352</v>
      </c>
      <c r="BY17" s="115">
        <f t="shared" si="42"/>
        <v>5</v>
      </c>
      <c r="BZ17" s="57" t="str">
        <f t="shared" si="43"/>
        <v>#4 Marianna Klavina</v>
      </c>
      <c r="CA17" s="118">
        <f t="shared" si="44"/>
        <v>0.86</v>
      </c>
      <c r="CB17" s="119">
        <f t="shared" si="45"/>
        <v>-0.78</v>
      </c>
      <c r="CC17" s="119">
        <f t="shared" si="45"/>
        <v>-0.34320000000000001</v>
      </c>
      <c r="CD17" s="118">
        <f t="shared" si="46"/>
        <v>0.38900000000000001</v>
      </c>
      <c r="CE17" s="118">
        <f t="shared" si="46"/>
        <v>0.66611970841186907</v>
      </c>
      <c r="CF17" s="118">
        <f t="shared" si="46"/>
        <v>-0.96399999999999997</v>
      </c>
      <c r="CG17" s="118">
        <f t="shared" si="46"/>
        <v>0.53105349331734042</v>
      </c>
      <c r="CH17" s="118">
        <f t="shared" si="46"/>
        <v>0.1283299141999372</v>
      </c>
      <c r="CI17" s="118">
        <f t="shared" si="46"/>
        <v>0</v>
      </c>
      <c r="CJ17" s="118">
        <f t="shared" si="46"/>
        <v>1.3005215534434256</v>
      </c>
      <c r="CK17" s="118">
        <f t="shared" si="46"/>
        <v>1.208632823680603</v>
      </c>
      <c r="CL17" s="118">
        <f t="shared" si="46"/>
        <v>-0.36699999999999999</v>
      </c>
      <c r="CM17" s="115">
        <f t="shared" si="47"/>
        <v>-7.0365223100168581</v>
      </c>
      <c r="CN17" s="115">
        <f t="shared" si="48"/>
        <v>6.9193367415028018E-2</v>
      </c>
      <c r="CO17" s="115">
        <f t="shared" si="49"/>
        <v>1.1707129329426493</v>
      </c>
      <c r="CP17" s="115">
        <f t="shared" si="50"/>
        <v>1.416335312977028</v>
      </c>
      <c r="CQ17" s="120">
        <f t="shared" si="51"/>
        <v>2.2663344558630349</v>
      </c>
      <c r="CR17" s="121">
        <f t="shared" si="52"/>
        <v>-2.1139462408191179</v>
      </c>
      <c r="CS17" s="111">
        <f t="shared" si="53"/>
        <v>5.3798149343662581E-2</v>
      </c>
      <c r="CT17" s="115">
        <f t="shared" si="54"/>
        <v>-0.11372639556806101</v>
      </c>
      <c r="CU17" s="122" t="str">
        <f t="shared" si="55"/>
        <v>#4 Marianna Klavina</v>
      </c>
      <c r="CV17" s="118">
        <f t="shared" si="56"/>
        <v>0.60499999999999998</v>
      </c>
      <c r="CW17" s="119">
        <f t="shared" si="57"/>
        <v>-0.47199999999999998</v>
      </c>
      <c r="CX17" s="119">
        <f t="shared" si="57"/>
        <v>-0.20768</v>
      </c>
      <c r="CY17" s="118">
        <f t="shared" si="58"/>
        <v>0.47699999999999998</v>
      </c>
      <c r="CZ17" s="118">
        <f t="shared" si="58"/>
        <v>0.47599999999999998</v>
      </c>
      <c r="DA17" s="118">
        <f t="shared" si="58"/>
        <v>-0.63647636927047646</v>
      </c>
      <c r="DB17" s="118">
        <f t="shared" si="58"/>
        <v>0.57109685826479317</v>
      </c>
      <c r="DC17" s="118">
        <f t="shared" si="58"/>
        <v>-7.1216437646361583E-2</v>
      </c>
      <c r="DD17" s="118">
        <f t="shared" si="58"/>
        <v>0</v>
      </c>
      <c r="DE17" s="118">
        <f t="shared" si="58"/>
        <v>0.19919384555988695</v>
      </c>
      <c r="DF17" s="118">
        <f t="shared" si="58"/>
        <v>0.60587405972983754</v>
      </c>
      <c r="DG17" s="118">
        <f t="shared" si="58"/>
        <v>-0.439</v>
      </c>
      <c r="DH17" s="115">
        <f t="shared" si="59"/>
        <v>-3.6342677112321056</v>
      </c>
      <c r="DI17" s="115">
        <f t="shared" si="60"/>
        <v>0.15247833302225877</v>
      </c>
      <c r="DJ17" s="115">
        <f t="shared" si="61"/>
        <v>1.0532325992224123</v>
      </c>
      <c r="DK17" s="115">
        <f t="shared" si="62"/>
        <v>-3.1337475695384933</v>
      </c>
      <c r="DL17" s="120">
        <f t="shared" si="63"/>
        <v>-0.19380940580020412</v>
      </c>
      <c r="DM17" s="121">
        <f t="shared" si="64"/>
        <v>-5.7561137543261314</v>
      </c>
      <c r="DN17" s="111">
        <f t="shared" si="65"/>
        <v>5.3798149343662581E-2</v>
      </c>
      <c r="DO17" s="115">
        <f t="shared" si="66"/>
        <v>-0.3096682673943475</v>
      </c>
      <c r="DP17" s="123" t="str">
        <f t="shared" si="67"/>
        <v>#4 Marianna Klavina (2nd)</v>
      </c>
      <c r="DQ17" s="124">
        <f t="shared" si="68"/>
        <v>1.7587639507653661</v>
      </c>
      <c r="DR17" s="124">
        <f t="shared" si="69"/>
        <v>5</v>
      </c>
      <c r="DS17" s="125">
        <f t="shared" si="70"/>
        <v>50</v>
      </c>
      <c r="DT17" s="124">
        <f t="shared" si="71"/>
        <v>5.5555555555555554</v>
      </c>
      <c r="DU17" s="124">
        <f t="shared" si="72"/>
        <v>-7.3925961025008604</v>
      </c>
      <c r="DV17" s="124">
        <f t="shared" si="73"/>
        <v>-6.8759516065320243</v>
      </c>
      <c r="DW17" s="124">
        <f t="shared" si="74"/>
        <v>-0.5166444959688361</v>
      </c>
      <c r="DX17" s="124">
        <f t="shared" si="75"/>
        <v>-0.39770798915971922</v>
      </c>
      <c r="DY17" s="126">
        <f t="shared" si="88"/>
        <v>-0.29011169047239405</v>
      </c>
      <c r="DZ17" s="127">
        <f t="shared" si="76"/>
        <v>3.8461538461538463</v>
      </c>
      <c r="EA17" s="127">
        <f t="shared" si="77"/>
        <v>133.33333333333334</v>
      </c>
      <c r="EB17" s="127">
        <f t="shared" si="78"/>
        <v>-4.0769230769230766</v>
      </c>
      <c r="EC17" s="127">
        <f t="shared" si="79"/>
        <v>-4.9811975384442908</v>
      </c>
      <c r="ED17" s="29">
        <f t="shared" si="80"/>
        <v>-4.8402944940891537</v>
      </c>
      <c r="EE17" s="29">
        <f t="shared" si="81"/>
        <v>-0.14090304435513712</v>
      </c>
    </row>
    <row r="18" spans="1:135" ht="14" x14ac:dyDescent="0.15">
      <c r="A18" s="105">
        <v>5</v>
      </c>
      <c r="B18" s="194" t="s">
        <v>789</v>
      </c>
      <c r="C18" s="135">
        <v>21</v>
      </c>
      <c r="D18" s="194">
        <v>23</v>
      </c>
      <c r="E18" s="193"/>
      <c r="F18" s="194">
        <v>637</v>
      </c>
      <c r="G18" s="193">
        <v>79</v>
      </c>
      <c r="H18" s="135">
        <v>159</v>
      </c>
      <c r="I18" s="135">
        <v>0.497</v>
      </c>
      <c r="J18" s="135">
        <v>23</v>
      </c>
      <c r="K18" s="135">
        <v>63</v>
      </c>
      <c r="L18" s="135">
        <v>0.36499999999999999</v>
      </c>
      <c r="M18" s="135">
        <v>56</v>
      </c>
      <c r="N18" s="135">
        <v>96</v>
      </c>
      <c r="O18" s="135">
        <v>0.58299999999999996</v>
      </c>
      <c r="P18" s="135"/>
      <c r="Q18" s="135">
        <v>56</v>
      </c>
      <c r="R18" s="135">
        <v>74</v>
      </c>
      <c r="S18" s="135">
        <v>0.75700000000000001</v>
      </c>
      <c r="T18" s="135">
        <v>15</v>
      </c>
      <c r="U18" s="135">
        <v>31</v>
      </c>
      <c r="V18" s="128">
        <v>46</v>
      </c>
      <c r="W18" s="135">
        <v>48</v>
      </c>
      <c r="X18" s="135">
        <v>33</v>
      </c>
      <c r="Y18" s="135">
        <v>6</v>
      </c>
      <c r="Z18" s="135">
        <v>30</v>
      </c>
      <c r="AA18" s="135">
        <v>58</v>
      </c>
      <c r="AB18" s="135">
        <v>237</v>
      </c>
      <c r="AC18" s="107">
        <f t="shared" si="3"/>
        <v>191.56</v>
      </c>
      <c r="AD18" s="108">
        <f t="shared" si="4"/>
        <v>1.2372102735435373</v>
      </c>
      <c r="AE18" s="4">
        <f t="shared" si="5"/>
        <v>220.50016804091433</v>
      </c>
      <c r="AF18" s="107">
        <f t="shared" si="6"/>
        <v>1295.4641304347826</v>
      </c>
      <c r="AG18" s="109">
        <f t="shared" si="7"/>
        <v>92.154968040914326</v>
      </c>
      <c r="AH18" s="110">
        <f t="shared" si="8"/>
        <v>17.02093966638121</v>
      </c>
      <c r="AI18" s="110">
        <f t="shared" si="9"/>
        <v>12.273593399041975</v>
      </c>
      <c r="AJ18" s="110">
        <f t="shared" si="10"/>
        <v>5.7122384372899759</v>
      </c>
      <c r="AK18" s="110">
        <f t="shared" si="11"/>
        <v>1.7754254602387762</v>
      </c>
      <c r="AL18" s="110">
        <f t="shared" si="12"/>
        <v>3.7052357431070111</v>
      </c>
      <c r="AM18" s="110">
        <f t="shared" si="13"/>
        <v>2.3157723394418817</v>
      </c>
      <c r="AN18" s="110">
        <f t="shared" si="14"/>
        <v>1.1578861697209408</v>
      </c>
      <c r="AO18" s="110">
        <f t="shared" si="14"/>
        <v>2.3929647507566112</v>
      </c>
      <c r="AP18" s="110">
        <f t="shared" si="14"/>
        <v>3.5508509204775525</v>
      </c>
      <c r="AQ18" s="110">
        <f t="shared" si="15"/>
        <v>2.5473495733860703</v>
      </c>
      <c r="AR18" s="110">
        <f t="shared" si="15"/>
        <v>0.46315446788837639</v>
      </c>
      <c r="AS18" s="110">
        <f t="shared" si="16"/>
        <v>4.4771598562543051</v>
      </c>
      <c r="AT18" s="111">
        <f t="shared" si="17"/>
        <v>9.3475247394865388E-2</v>
      </c>
      <c r="AU18" s="111">
        <f t="shared" si="18"/>
        <v>0.26454879500405404</v>
      </c>
      <c r="AV18" s="111">
        <f t="shared" si="19"/>
        <v>0.19725768736757748</v>
      </c>
      <c r="AW18" s="111">
        <f t="shared" si="20"/>
        <v>0.18826150807717626</v>
      </c>
      <c r="AX18" s="111">
        <f t="shared" si="21"/>
        <v>0.1651728325582773</v>
      </c>
      <c r="AY18" s="112">
        <f t="shared" si="22"/>
        <v>0.26578913634000506</v>
      </c>
      <c r="AZ18" s="113" t="str">
        <f t="shared" si="23"/>
        <v>PG</v>
      </c>
      <c r="BA18" s="114">
        <f t="shared" si="24"/>
        <v>1</v>
      </c>
      <c r="BB18" s="115">
        <f t="shared" si="25"/>
        <v>2.0874059968084828</v>
      </c>
      <c r="BC18" s="115">
        <f t="shared" si="26"/>
        <v>2.0082643667641973</v>
      </c>
      <c r="BD18" s="115">
        <f t="shared" si="27"/>
        <v>2.0082643667641973</v>
      </c>
      <c r="BE18" s="129">
        <f t="shared" si="82"/>
        <v>3.0039376485628875</v>
      </c>
      <c r="BF18" s="115">
        <f t="shared" si="28"/>
        <v>2.0043267182013098</v>
      </c>
      <c r="BG18" s="115">
        <f t="shared" si="29"/>
        <v>2.0043267182013098</v>
      </c>
      <c r="BH18" s="129">
        <f t="shared" si="83"/>
        <v>3.0000000000000004</v>
      </c>
      <c r="BI18" s="115">
        <f t="shared" si="30"/>
        <v>2.0043267182013094</v>
      </c>
      <c r="BJ18" s="115">
        <f t="shared" si="31"/>
        <v>2.0043267182013094</v>
      </c>
      <c r="BK18" s="129">
        <f t="shared" si="84"/>
        <v>2.9999999999999996</v>
      </c>
      <c r="BL18" s="115">
        <f t="shared" si="32"/>
        <v>2.0043267182013098</v>
      </c>
      <c r="BM18" s="115">
        <f t="shared" si="33"/>
        <v>2.0043267182013098</v>
      </c>
      <c r="BN18" s="117">
        <f t="shared" si="34"/>
        <v>2.478713408151989</v>
      </c>
      <c r="BO18" s="115">
        <f t="shared" si="35"/>
        <v>2.589432956321422</v>
      </c>
      <c r="BP18" s="115">
        <f t="shared" si="36"/>
        <v>2.589432956321422</v>
      </c>
      <c r="BQ18" s="129">
        <f t="shared" si="85"/>
        <v>3.0199925462702844</v>
      </c>
      <c r="BR18" s="115">
        <f t="shared" si="37"/>
        <v>2.5694404100511377</v>
      </c>
      <c r="BS18" s="115">
        <f t="shared" si="38"/>
        <v>2.5694404100511377</v>
      </c>
      <c r="BT18" s="129">
        <f t="shared" si="86"/>
        <v>3.0002151123980019</v>
      </c>
      <c r="BU18" s="115">
        <f t="shared" si="39"/>
        <v>2.5692252976531358</v>
      </c>
      <c r="BV18" s="115">
        <f t="shared" si="40"/>
        <v>2.5692252976531358</v>
      </c>
      <c r="BW18" s="129">
        <f t="shared" si="87"/>
        <v>3.0000023145297825</v>
      </c>
      <c r="BX18" s="115">
        <f t="shared" si="41"/>
        <v>2.5692229831233533</v>
      </c>
      <c r="BY18" s="115">
        <f t="shared" si="42"/>
        <v>2.5692229831233533</v>
      </c>
      <c r="BZ18" s="57" t="str">
        <f t="shared" si="43"/>
        <v>#5 Amalie Langer</v>
      </c>
      <c r="CA18" s="118">
        <f t="shared" si="44"/>
        <v>0.86</v>
      </c>
      <c r="CB18" s="119">
        <f t="shared" si="45"/>
        <v>-0.64630726407178452</v>
      </c>
      <c r="CC18" s="119">
        <f t="shared" si="45"/>
        <v>-0.28437519619158513</v>
      </c>
      <c r="CD18" s="118">
        <f t="shared" si="46"/>
        <v>0.38900000000000001</v>
      </c>
      <c r="CE18" s="118">
        <f t="shared" si="46"/>
        <v>0.69399108251584862</v>
      </c>
      <c r="CF18" s="118">
        <f t="shared" si="46"/>
        <v>-0.96399999999999997</v>
      </c>
      <c r="CG18" s="118">
        <f t="shared" si="46"/>
        <v>0.50453271443425851</v>
      </c>
      <c r="CH18" s="118">
        <f t="shared" si="46"/>
        <v>0.13232030917077128</v>
      </c>
      <c r="CI18" s="118">
        <f t="shared" si="46"/>
        <v>0</v>
      </c>
      <c r="CJ18" s="118">
        <f t="shared" si="46"/>
        <v>1.2783595136823318</v>
      </c>
      <c r="CK18" s="118">
        <f t="shared" si="46"/>
        <v>1.1703250319605956</v>
      </c>
      <c r="CL18" s="118">
        <f t="shared" si="46"/>
        <v>-0.36699999999999999</v>
      </c>
      <c r="CM18" s="115">
        <f t="shared" si="47"/>
        <v>5.7717171207589413</v>
      </c>
      <c r="CN18" s="115">
        <f t="shared" si="48"/>
        <v>0.33899602911327564</v>
      </c>
      <c r="CO18" s="115">
        <f t="shared" si="49"/>
        <v>0.90082928787006522</v>
      </c>
      <c r="CP18" s="115">
        <f t="shared" si="50"/>
        <v>2.155352162001539</v>
      </c>
      <c r="CQ18" s="120">
        <f t="shared" si="51"/>
        <v>-1.0047180946635734</v>
      </c>
      <c r="CR18" s="121">
        <f t="shared" si="52"/>
        <v>8.1621765050802466</v>
      </c>
      <c r="CS18" s="111">
        <f t="shared" si="53"/>
        <v>0.68538842263826127</v>
      </c>
      <c r="CT18" s="115">
        <f t="shared" si="54"/>
        <v>5.5942612801120264</v>
      </c>
      <c r="CU18" s="122" t="str">
        <f t="shared" si="55"/>
        <v>#5 Amalie Langer</v>
      </c>
      <c r="CV18" s="118">
        <f t="shared" si="56"/>
        <v>0.60499999999999998</v>
      </c>
      <c r="CW18" s="119">
        <f t="shared" si="57"/>
        <v>-0.38570741590087904</v>
      </c>
      <c r="CX18" s="119">
        <f t="shared" si="57"/>
        <v>-0.16971126299638678</v>
      </c>
      <c r="CY18" s="118">
        <f t="shared" si="58"/>
        <v>0.47699999999999998</v>
      </c>
      <c r="CZ18" s="118">
        <f t="shared" si="58"/>
        <v>0.47599999999999998</v>
      </c>
      <c r="DA18" s="118">
        <f t="shared" si="58"/>
        <v>-0.65507774890374915</v>
      </c>
      <c r="DB18" s="118">
        <f t="shared" si="58"/>
        <v>0.55980097096273973</v>
      </c>
      <c r="DC18" s="118">
        <f t="shared" si="58"/>
        <v>-5.8017438896679603E-2</v>
      </c>
      <c r="DD18" s="118">
        <f t="shared" si="58"/>
        <v>0</v>
      </c>
      <c r="DE18" s="118">
        <f t="shared" si="58"/>
        <v>0.20637655650738829</v>
      </c>
      <c r="DF18" s="118">
        <f t="shared" si="58"/>
        <v>0.56732070524239431</v>
      </c>
      <c r="DG18" s="118">
        <f t="shared" si="58"/>
        <v>-0.439</v>
      </c>
      <c r="DH18" s="115">
        <f t="shared" si="59"/>
        <v>5.4410992492029742</v>
      </c>
      <c r="DI18" s="115">
        <f t="shared" si="60"/>
        <v>0.24668128262378053</v>
      </c>
      <c r="DJ18" s="115">
        <f t="shared" si="61"/>
        <v>0.50935211586518059</v>
      </c>
      <c r="DK18" s="115">
        <f t="shared" si="62"/>
        <v>-1.1770028243610586</v>
      </c>
      <c r="DL18" s="120">
        <f t="shared" si="63"/>
        <v>-1.0305607335040461</v>
      </c>
      <c r="DM18" s="121">
        <f t="shared" si="64"/>
        <v>3.9895690898268308</v>
      </c>
      <c r="DN18" s="111">
        <f t="shared" si="65"/>
        <v>0.68538842263826127</v>
      </c>
      <c r="DO18" s="115">
        <f t="shared" si="66"/>
        <v>2.734404465482775</v>
      </c>
      <c r="DP18" s="123" t="str">
        <f t="shared" si="67"/>
        <v>#5 Amalie Langer (2nd)</v>
      </c>
      <c r="DQ18" s="124">
        <f t="shared" si="68"/>
        <v>2.0043267182013098</v>
      </c>
      <c r="DR18" s="124">
        <f t="shared" si="69"/>
        <v>2.5692229831233533</v>
      </c>
      <c r="DS18" s="125">
        <f t="shared" si="70"/>
        <v>637</v>
      </c>
      <c r="DT18" s="124">
        <f t="shared" si="71"/>
        <v>27.695652173913043</v>
      </c>
      <c r="DU18" s="124">
        <f t="shared" si="72"/>
        <v>2.8835266433985041</v>
      </c>
      <c r="DV18" s="124">
        <f t="shared" si="73"/>
        <v>2.8697312376209378</v>
      </c>
      <c r="DW18" s="124">
        <f t="shared" si="74"/>
        <v>1.3795405777566216E-2</v>
      </c>
      <c r="DX18" s="124">
        <f t="shared" si="75"/>
        <v>1.9763357777543009</v>
      </c>
      <c r="DY18" s="126">
        <f t="shared" si="88"/>
        <v>3.3471126230308235</v>
      </c>
      <c r="DZ18" s="127">
        <f t="shared" si="76"/>
        <v>23.592592592592592</v>
      </c>
      <c r="EA18" s="127">
        <f t="shared" si="77"/>
        <v>0</v>
      </c>
      <c r="EB18" s="127">
        <f t="shared" si="78"/>
        <v>-0.6212962962962969</v>
      </c>
      <c r="EC18" s="127">
        <f t="shared" si="79"/>
        <v>2.8835266433985041</v>
      </c>
      <c r="ED18" s="29">
        <f t="shared" si="80"/>
        <v>2.8697312376209378</v>
      </c>
      <c r="EE18" s="29">
        <f t="shared" si="81"/>
        <v>1.3795405777566216E-2</v>
      </c>
    </row>
    <row r="19" spans="1:135" ht="14" x14ac:dyDescent="0.15">
      <c r="A19" s="105">
        <v>6</v>
      </c>
      <c r="B19" s="194" t="s">
        <v>790</v>
      </c>
      <c r="C19" s="135">
        <v>21</v>
      </c>
      <c r="D19" s="194">
        <v>2</v>
      </c>
      <c r="E19" s="193"/>
      <c r="F19" s="194">
        <v>17</v>
      </c>
      <c r="G19" s="193">
        <v>2</v>
      </c>
      <c r="H19" s="135">
        <v>4</v>
      </c>
      <c r="I19" s="135">
        <v>0.5</v>
      </c>
      <c r="J19" s="135">
        <v>0</v>
      </c>
      <c r="K19" s="135">
        <v>1</v>
      </c>
      <c r="L19" s="135">
        <v>0</v>
      </c>
      <c r="M19" s="135">
        <v>2</v>
      </c>
      <c r="N19" s="135">
        <v>3</v>
      </c>
      <c r="O19" s="135">
        <v>0.66700000000000004</v>
      </c>
      <c r="P19" s="135"/>
      <c r="Q19" s="135">
        <v>0</v>
      </c>
      <c r="R19" s="135">
        <v>0</v>
      </c>
      <c r="S19" s="135" t="s">
        <v>676</v>
      </c>
      <c r="T19" s="135">
        <v>2</v>
      </c>
      <c r="U19" s="135">
        <v>4</v>
      </c>
      <c r="V19" s="128">
        <v>6</v>
      </c>
      <c r="W19" s="135">
        <v>3</v>
      </c>
      <c r="X19" s="135">
        <v>1</v>
      </c>
      <c r="Y19" s="135">
        <v>3</v>
      </c>
      <c r="Z19" s="135">
        <v>2</v>
      </c>
      <c r="AA19" s="135">
        <v>0</v>
      </c>
      <c r="AB19" s="135">
        <v>4</v>
      </c>
      <c r="AC19" s="107">
        <f t="shared" si="3"/>
        <v>4</v>
      </c>
      <c r="AD19" s="108">
        <f t="shared" si="4"/>
        <v>1</v>
      </c>
      <c r="AE19" s="4">
        <f t="shared" si="5"/>
        <v>3.6554639390460286</v>
      </c>
      <c r="AF19" s="107">
        <f t="shared" si="6"/>
        <v>34.572826086956518</v>
      </c>
      <c r="AG19" s="109">
        <f t="shared" si="7"/>
        <v>0.97546393904602891</v>
      </c>
      <c r="AH19" s="110">
        <f t="shared" si="8"/>
        <v>10.573228609810252</v>
      </c>
      <c r="AI19" s="110">
        <f t="shared" si="9"/>
        <v>11.569780237054736</v>
      </c>
      <c r="AJ19" s="110">
        <f t="shared" si="10"/>
        <v>0</v>
      </c>
      <c r="AK19" s="110">
        <f t="shared" si="11"/>
        <v>0</v>
      </c>
      <c r="AL19" s="110">
        <f t="shared" si="12"/>
        <v>8.6773351777910541</v>
      </c>
      <c r="AM19" s="110">
        <f t="shared" si="13"/>
        <v>5.7848901185273682</v>
      </c>
      <c r="AN19" s="110">
        <f t="shared" si="14"/>
        <v>5.7848901185273682</v>
      </c>
      <c r="AO19" s="110">
        <f t="shared" si="14"/>
        <v>11.569780237054736</v>
      </c>
      <c r="AP19" s="110">
        <f t="shared" si="14"/>
        <v>17.354670355582108</v>
      </c>
      <c r="AQ19" s="110">
        <f t="shared" si="15"/>
        <v>2.8924450592636841</v>
      </c>
      <c r="AR19" s="110">
        <f t="shared" si="15"/>
        <v>8.6773351777910541</v>
      </c>
      <c r="AS19" s="110">
        <f t="shared" si="16"/>
        <v>0</v>
      </c>
      <c r="AT19" s="111">
        <f t="shared" si="17"/>
        <v>0.4568572833032935</v>
      </c>
      <c r="AU19" s="111">
        <f t="shared" si="18"/>
        <v>0.30038784744667102</v>
      </c>
      <c r="AV19" s="111">
        <f t="shared" si="19"/>
        <v>0</v>
      </c>
      <c r="AW19" s="111">
        <f t="shared" si="20"/>
        <v>0.44089184060721059</v>
      </c>
      <c r="AX19" s="111">
        <f t="shared" si="21"/>
        <v>3.0945615982241952</v>
      </c>
      <c r="AY19" s="112">
        <f t="shared" si="22"/>
        <v>0.10541931820151365</v>
      </c>
      <c r="AZ19" s="113" t="str">
        <f t="shared" si="23"/>
        <v>SF</v>
      </c>
      <c r="BA19" s="114">
        <f t="shared" si="24"/>
        <v>3</v>
      </c>
      <c r="BB19" s="115">
        <f t="shared" si="25"/>
        <v>8.9419490517312124</v>
      </c>
      <c r="BC19" s="115">
        <f t="shared" si="26"/>
        <v>4.5076587146183673</v>
      </c>
      <c r="BD19" s="115">
        <f t="shared" si="27"/>
        <v>4.5076587146183673</v>
      </c>
      <c r="BE19" s="129">
        <f t="shared" si="82"/>
        <v>3.0039376485628875</v>
      </c>
      <c r="BF19" s="115">
        <f t="shared" si="28"/>
        <v>4.5037210660554798</v>
      </c>
      <c r="BG19" s="115">
        <f t="shared" si="29"/>
        <v>4.5037210660554798</v>
      </c>
      <c r="BH19" s="129">
        <f t="shared" si="83"/>
        <v>3.0000000000000004</v>
      </c>
      <c r="BI19" s="115">
        <f t="shared" si="30"/>
        <v>4.5037210660554798</v>
      </c>
      <c r="BJ19" s="115">
        <f t="shared" si="31"/>
        <v>4.5037210660554798</v>
      </c>
      <c r="BK19" s="129">
        <f t="shared" si="84"/>
        <v>2.9999999999999996</v>
      </c>
      <c r="BL19" s="115">
        <f t="shared" si="32"/>
        <v>4.5037210660554798</v>
      </c>
      <c r="BM19" s="115">
        <f t="shared" si="33"/>
        <v>4.5037210660554798</v>
      </c>
      <c r="BN19" s="117">
        <f t="shared" si="34"/>
        <v>2.1710595547775973</v>
      </c>
      <c r="BO19" s="115">
        <f t="shared" si="35"/>
        <v>3.5359404840480471</v>
      </c>
      <c r="BP19" s="115">
        <f t="shared" si="36"/>
        <v>3.5359404840480471</v>
      </c>
      <c r="BQ19" s="129">
        <f t="shared" si="85"/>
        <v>3.0199925462702844</v>
      </c>
      <c r="BR19" s="115">
        <f t="shared" si="37"/>
        <v>3.5159479377777627</v>
      </c>
      <c r="BS19" s="115">
        <f t="shared" si="38"/>
        <v>3.5159479377777627</v>
      </c>
      <c r="BT19" s="129">
        <f t="shared" si="86"/>
        <v>3.0002151123980019</v>
      </c>
      <c r="BU19" s="115">
        <f t="shared" si="39"/>
        <v>3.5157328253797608</v>
      </c>
      <c r="BV19" s="115">
        <f t="shared" si="40"/>
        <v>3.5157328253797608</v>
      </c>
      <c r="BW19" s="129">
        <f t="shared" si="87"/>
        <v>3.0000023145297825</v>
      </c>
      <c r="BX19" s="115">
        <f t="shared" si="41"/>
        <v>3.5157305108499783</v>
      </c>
      <c r="BY19" s="115">
        <f t="shared" si="42"/>
        <v>3.5157305108499783</v>
      </c>
      <c r="BZ19" s="57" t="str">
        <f t="shared" si="43"/>
        <v>#10 Marija Galic</v>
      </c>
      <c r="CA19" s="118">
        <f t="shared" si="44"/>
        <v>0.86</v>
      </c>
      <c r="CB19" s="119">
        <f t="shared" si="45"/>
        <v>-0.69836517809674881</v>
      </c>
      <c r="CC19" s="119">
        <f t="shared" si="45"/>
        <v>-0.3072806783625695</v>
      </c>
      <c r="CD19" s="118">
        <f t="shared" si="46"/>
        <v>0.38900000000000001</v>
      </c>
      <c r="CE19" s="118">
        <f t="shared" si="46"/>
        <v>0.97767234099729705</v>
      </c>
      <c r="CF19" s="118">
        <f t="shared" si="46"/>
        <v>-0.96399999999999997</v>
      </c>
      <c r="CG19" s="118">
        <f t="shared" si="46"/>
        <v>0.23459812486600817</v>
      </c>
      <c r="CH19" s="118">
        <f t="shared" si="46"/>
        <v>0.17293546732340154</v>
      </c>
      <c r="CI19" s="118">
        <f t="shared" si="46"/>
        <v>0</v>
      </c>
      <c r="CJ19" s="118">
        <f t="shared" si="46"/>
        <v>1.0527891737884931</v>
      </c>
      <c r="CK19" s="118">
        <f t="shared" si="46"/>
        <v>0.78041951369534512</v>
      </c>
      <c r="CL19" s="118">
        <f t="shared" si="46"/>
        <v>-0.36699999999999999</v>
      </c>
      <c r="CM19" s="115">
        <f t="shared" si="47"/>
        <v>1.0130449686458416</v>
      </c>
      <c r="CN19" s="115">
        <f t="shared" si="48"/>
        <v>2.9069565226287928</v>
      </c>
      <c r="CO19" s="115">
        <f t="shared" si="49"/>
        <v>3.3579497264865368</v>
      </c>
      <c r="CP19" s="115">
        <f t="shared" si="50"/>
        <v>9.8170965437940296</v>
      </c>
      <c r="CQ19" s="120">
        <f t="shared" si="51"/>
        <v>0.71531821854891997</v>
      </c>
      <c r="CR19" s="121">
        <f t="shared" si="52"/>
        <v>17.81036598010412</v>
      </c>
      <c r="CS19" s="111">
        <f t="shared" si="53"/>
        <v>1.8291370776845277E-2</v>
      </c>
      <c r="CT19" s="115">
        <f t="shared" si="54"/>
        <v>0.32577600781339577</v>
      </c>
      <c r="CU19" s="122" t="str">
        <f t="shared" si="55"/>
        <v>#10 Marija Galic</v>
      </c>
      <c r="CV19" s="118">
        <f t="shared" si="56"/>
        <v>0.60499999999999998</v>
      </c>
      <c r="CW19" s="119">
        <f t="shared" si="57"/>
        <v>-0.41930843313517419</v>
      </c>
      <c r="CX19" s="119">
        <f t="shared" si="57"/>
        <v>-0.18449571057947667</v>
      </c>
      <c r="CY19" s="118">
        <f t="shared" si="58"/>
        <v>0.47699999999999998</v>
      </c>
      <c r="CZ19" s="118">
        <f t="shared" si="58"/>
        <v>0.47599999999999998</v>
      </c>
      <c r="DA19" s="118">
        <f t="shared" si="58"/>
        <v>-0.84440687075370269</v>
      </c>
      <c r="DB19" s="118">
        <f t="shared" si="58"/>
        <v>0.44482883096144793</v>
      </c>
      <c r="DC19" s="118">
        <f t="shared" si="58"/>
        <v>7.6325007300482028E-2</v>
      </c>
      <c r="DD19" s="118">
        <f t="shared" si="58"/>
        <v>0</v>
      </c>
      <c r="DE19" s="118">
        <f t="shared" si="58"/>
        <v>0.27948384118212277</v>
      </c>
      <c r="DF19" s="118">
        <f t="shared" si="58"/>
        <v>0.17491579262928966</v>
      </c>
      <c r="DG19" s="118">
        <f t="shared" si="58"/>
        <v>-0.43899999999999995</v>
      </c>
      <c r="DH19" s="115">
        <f t="shared" si="59"/>
        <v>1.5454968860174763</v>
      </c>
      <c r="DI19" s="115">
        <f t="shared" si="60"/>
        <v>-0.75438941801116943</v>
      </c>
      <c r="DJ19" s="115">
        <f t="shared" si="61"/>
        <v>3.4563494697231367</v>
      </c>
      <c r="DK19" s="115">
        <f t="shared" si="62"/>
        <v>2.3261946161046074</v>
      </c>
      <c r="DL19" s="120">
        <f t="shared" si="63"/>
        <v>0.22176411966549067</v>
      </c>
      <c r="DM19" s="121">
        <f t="shared" si="64"/>
        <v>6.7954156734995417</v>
      </c>
      <c r="DN19" s="111">
        <f t="shared" si="65"/>
        <v>1.8291370776845277E-2</v>
      </c>
      <c r="DO19" s="115">
        <f t="shared" si="66"/>
        <v>0.12429746766676589</v>
      </c>
      <c r="DP19" s="123" t="str">
        <f t="shared" si="67"/>
        <v>#10 Marija Galic (4th)</v>
      </c>
      <c r="DQ19" s="124">
        <f t="shared" si="68"/>
        <v>4.5037210660554798</v>
      </c>
      <c r="DR19" s="124">
        <f t="shared" si="69"/>
        <v>3.5157305108499783</v>
      </c>
      <c r="DS19" s="125">
        <f t="shared" si="70"/>
        <v>17</v>
      </c>
      <c r="DT19" s="124">
        <f t="shared" si="71"/>
        <v>8.5</v>
      </c>
      <c r="DU19" s="124">
        <f t="shared" si="72"/>
        <v>12.531716118422377</v>
      </c>
      <c r="DV19" s="124">
        <f t="shared" si="73"/>
        <v>5.6755778212936487</v>
      </c>
      <c r="DW19" s="124">
        <f t="shared" si="74"/>
        <v>6.8561382971287284</v>
      </c>
      <c r="DX19" s="124">
        <f t="shared" si="75"/>
        <v>0.229222265992232</v>
      </c>
      <c r="DY19" s="126">
        <f t="shared" si="88"/>
        <v>0.26580500754592257</v>
      </c>
      <c r="DZ19" s="127">
        <f t="shared" si="76"/>
        <v>2.8333333333333335</v>
      </c>
      <c r="EA19" s="127">
        <f t="shared" si="77"/>
        <v>144.33333333333334</v>
      </c>
      <c r="EB19" s="127">
        <f t="shared" si="78"/>
        <v>-4.2541666666666664</v>
      </c>
      <c r="EC19" s="127">
        <f t="shared" si="79"/>
        <v>-2.4854062905519116</v>
      </c>
      <c r="ED19" s="29">
        <f t="shared" si="80"/>
        <v>-3.2078506152493604</v>
      </c>
      <c r="EE19" s="29">
        <f t="shared" si="81"/>
        <v>0.72244432469744879</v>
      </c>
    </row>
    <row r="20" spans="1:135" ht="14" x14ac:dyDescent="0.15">
      <c r="A20" s="105">
        <v>7</v>
      </c>
      <c r="B20" s="194" t="s">
        <v>791</v>
      </c>
      <c r="C20" s="135">
        <v>21</v>
      </c>
      <c r="D20" s="194">
        <v>15</v>
      </c>
      <c r="E20" s="193"/>
      <c r="F20" s="194">
        <v>186</v>
      </c>
      <c r="G20" s="193">
        <v>12</v>
      </c>
      <c r="H20" s="135">
        <v>43</v>
      </c>
      <c r="I20" s="135">
        <v>0.27900000000000003</v>
      </c>
      <c r="J20" s="135">
        <v>4</v>
      </c>
      <c r="K20" s="135">
        <v>26</v>
      </c>
      <c r="L20" s="135">
        <v>0.154</v>
      </c>
      <c r="M20" s="135">
        <v>8</v>
      </c>
      <c r="N20" s="135">
        <v>17</v>
      </c>
      <c r="O20" s="135">
        <v>0.47099999999999997</v>
      </c>
      <c r="P20" s="135"/>
      <c r="Q20" s="135">
        <v>8</v>
      </c>
      <c r="R20" s="135">
        <v>10</v>
      </c>
      <c r="S20" s="135">
        <v>0.8</v>
      </c>
      <c r="T20" s="135">
        <v>3</v>
      </c>
      <c r="U20" s="135">
        <v>16</v>
      </c>
      <c r="V20" s="128">
        <v>19</v>
      </c>
      <c r="W20" s="135">
        <v>14</v>
      </c>
      <c r="X20" s="135">
        <v>2</v>
      </c>
      <c r="Y20" s="135">
        <v>2</v>
      </c>
      <c r="Z20" s="135">
        <v>15</v>
      </c>
      <c r="AA20" s="135">
        <v>11</v>
      </c>
      <c r="AB20" s="135">
        <v>36</v>
      </c>
      <c r="AC20" s="107">
        <f t="shared" si="3"/>
        <v>47.4</v>
      </c>
      <c r="AD20" s="108">
        <f t="shared" si="4"/>
        <v>0.759493670886076</v>
      </c>
      <c r="AE20" s="4">
        <f t="shared" si="5"/>
        <v>31.917247677695439</v>
      </c>
      <c r="AF20" s="107">
        <f t="shared" si="6"/>
        <v>378.26739130434783</v>
      </c>
      <c r="AG20" s="109">
        <f t="shared" si="7"/>
        <v>0.15924767769544493</v>
      </c>
      <c r="AH20" s="110">
        <f t="shared" si="8"/>
        <v>8.4377475858116817</v>
      </c>
      <c r="AI20" s="110">
        <f t="shared" si="9"/>
        <v>11.367620098504048</v>
      </c>
      <c r="AJ20" s="110">
        <f t="shared" si="10"/>
        <v>2.643632581047453</v>
      </c>
      <c r="AK20" s="110">
        <f t="shared" si="11"/>
        <v>1.0574530324189813</v>
      </c>
      <c r="AL20" s="110">
        <f t="shared" si="12"/>
        <v>3.7010856134664345</v>
      </c>
      <c r="AM20" s="110">
        <f t="shared" si="13"/>
        <v>3.9654488715711795</v>
      </c>
      <c r="AN20" s="110">
        <f t="shared" si="14"/>
        <v>0.793089774314236</v>
      </c>
      <c r="AO20" s="110">
        <f t="shared" si="14"/>
        <v>4.229812129675925</v>
      </c>
      <c r="AP20" s="110">
        <f t="shared" si="14"/>
        <v>5.022901903990161</v>
      </c>
      <c r="AQ20" s="110">
        <f t="shared" si="15"/>
        <v>0.52872651620949063</v>
      </c>
      <c r="AR20" s="110">
        <f t="shared" si="15"/>
        <v>0.52872651620949063</v>
      </c>
      <c r="AS20" s="110">
        <f t="shared" si="16"/>
        <v>2.9079958391521985</v>
      </c>
      <c r="AT20" s="111">
        <f t="shared" si="17"/>
        <v>0.13222661514960912</v>
      </c>
      <c r="AU20" s="111">
        <f t="shared" si="18"/>
        <v>5.490960652250975E-2</v>
      </c>
      <c r="AV20" s="111">
        <f t="shared" si="19"/>
        <v>0.12812241521918941</v>
      </c>
      <c r="AW20" s="111">
        <f t="shared" si="20"/>
        <v>0.18805064169268124</v>
      </c>
      <c r="AX20" s="111">
        <f t="shared" si="21"/>
        <v>0.18855751673767496</v>
      </c>
      <c r="AY20" s="112">
        <f t="shared" si="22"/>
        <v>1.5729614133146849E-3</v>
      </c>
      <c r="AZ20" s="113" t="str">
        <f t="shared" si="23"/>
        <v>PG</v>
      </c>
      <c r="BA20" s="114">
        <f t="shared" si="24"/>
        <v>1</v>
      </c>
      <c r="BB20" s="115">
        <f t="shared" si="25"/>
        <v>2.9156147231531166</v>
      </c>
      <c r="BC20" s="115">
        <f t="shared" si="26"/>
        <v>2.5097641462138971</v>
      </c>
      <c r="BD20" s="115">
        <f t="shared" si="27"/>
        <v>2.5097641462138971</v>
      </c>
      <c r="BE20" s="129">
        <f t="shared" si="82"/>
        <v>3.0039376485628875</v>
      </c>
      <c r="BF20" s="115">
        <f t="shared" si="28"/>
        <v>2.5058264976510096</v>
      </c>
      <c r="BG20" s="115">
        <f t="shared" si="29"/>
        <v>2.5058264976510096</v>
      </c>
      <c r="BH20" s="129">
        <f t="shared" si="83"/>
        <v>3.0000000000000004</v>
      </c>
      <c r="BI20" s="115">
        <f t="shared" si="30"/>
        <v>2.5058264976510092</v>
      </c>
      <c r="BJ20" s="115">
        <f t="shared" si="31"/>
        <v>2.5058264976510092</v>
      </c>
      <c r="BK20" s="129">
        <f t="shared" si="84"/>
        <v>2.9999999999999996</v>
      </c>
      <c r="BL20" s="115">
        <f t="shared" si="32"/>
        <v>2.5058264976510096</v>
      </c>
      <c r="BM20" s="115">
        <f t="shared" si="33"/>
        <v>2.5058264976510096</v>
      </c>
      <c r="BN20" s="117">
        <f t="shared" si="34"/>
        <v>4.7376033185223863</v>
      </c>
      <c r="BO20" s="115">
        <f t="shared" si="35"/>
        <v>4.5813314290049316</v>
      </c>
      <c r="BP20" s="115">
        <f t="shared" si="36"/>
        <v>4.5813314290049316</v>
      </c>
      <c r="BQ20" s="129">
        <f t="shared" si="85"/>
        <v>3.0199925462702844</v>
      </c>
      <c r="BR20" s="115">
        <f t="shared" si="37"/>
        <v>4.5613388827346473</v>
      </c>
      <c r="BS20" s="115">
        <f t="shared" si="38"/>
        <v>4.5613388827346473</v>
      </c>
      <c r="BT20" s="129">
        <f t="shared" si="86"/>
        <v>3.0002151123980019</v>
      </c>
      <c r="BU20" s="115">
        <f t="shared" si="39"/>
        <v>4.5611237703366454</v>
      </c>
      <c r="BV20" s="115">
        <f t="shared" si="40"/>
        <v>4.5611237703366454</v>
      </c>
      <c r="BW20" s="129">
        <f t="shared" si="87"/>
        <v>3.0000023145297825</v>
      </c>
      <c r="BX20" s="115">
        <f t="shared" si="41"/>
        <v>4.5611214558068625</v>
      </c>
      <c r="BY20" s="115">
        <f t="shared" si="42"/>
        <v>4.5611214558068625</v>
      </c>
      <c r="BZ20" s="57" t="str">
        <f t="shared" si="43"/>
        <v>#12 Sofia Persson</v>
      </c>
      <c r="CA20" s="118">
        <f t="shared" si="44"/>
        <v>0.85999999999999988</v>
      </c>
      <c r="CB20" s="119">
        <f t="shared" si="45"/>
        <v>-0.75586168006937748</v>
      </c>
      <c r="CC20" s="119">
        <f t="shared" si="45"/>
        <v>-0.33257913923052607</v>
      </c>
      <c r="CD20" s="118">
        <f t="shared" si="46"/>
        <v>0.38900000000000001</v>
      </c>
      <c r="CE20" s="118">
        <f t="shared" si="46"/>
        <v>0.75091130748338952</v>
      </c>
      <c r="CF20" s="118">
        <f t="shared" si="46"/>
        <v>-0.96399999999999997</v>
      </c>
      <c r="CG20" s="118">
        <f t="shared" si="46"/>
        <v>0.45037073825369095</v>
      </c>
      <c r="CH20" s="118">
        <f t="shared" si="46"/>
        <v>0.1404696805868289</v>
      </c>
      <c r="CI20" s="118">
        <f t="shared" si="46"/>
        <v>0</v>
      </c>
      <c r="CJ20" s="118">
        <f t="shared" si="46"/>
        <v>1.2330991585869964</v>
      </c>
      <c r="CK20" s="118">
        <f t="shared" si="46"/>
        <v>1.0920910663664425</v>
      </c>
      <c r="CL20" s="118">
        <f t="shared" si="46"/>
        <v>-0.36699999999999999</v>
      </c>
      <c r="CM20" s="115">
        <f t="shared" si="47"/>
        <v>-1.8037533208831993</v>
      </c>
      <c r="CN20" s="115">
        <f t="shared" si="48"/>
        <v>-1.0435056750785741</v>
      </c>
      <c r="CO20" s="115">
        <f t="shared" si="49"/>
        <v>0.95134478595722727</v>
      </c>
      <c r="CP20" s="115">
        <f t="shared" si="50"/>
        <v>0.16215525419513699</v>
      </c>
      <c r="CQ20" s="120">
        <f t="shared" si="51"/>
        <v>1.9631584967433811</v>
      </c>
      <c r="CR20" s="121">
        <f t="shared" si="52"/>
        <v>0.22939954093397175</v>
      </c>
      <c r="CS20" s="111">
        <f t="shared" si="53"/>
        <v>0.2001291155584248</v>
      </c>
      <c r="CT20" s="115">
        <f t="shared" si="54"/>
        <v>4.5909527236624434E-2</v>
      </c>
      <c r="CU20" s="122" t="str">
        <f t="shared" si="55"/>
        <v>#12 Sofia Persson</v>
      </c>
      <c r="CV20" s="118">
        <f t="shared" si="56"/>
        <v>0.60499999999999998</v>
      </c>
      <c r="CW20" s="119">
        <f t="shared" si="57"/>
        <v>-0.45641981168114359</v>
      </c>
      <c r="CX20" s="119">
        <f t="shared" si="57"/>
        <v>-0.20082471713970318</v>
      </c>
      <c r="CY20" s="118">
        <f t="shared" si="58"/>
        <v>0.47699999999999998</v>
      </c>
      <c r="CZ20" s="118">
        <f t="shared" si="58"/>
        <v>0.47599999999999998</v>
      </c>
      <c r="DA20" s="118">
        <f t="shared" si="58"/>
        <v>-0.693066357197064</v>
      </c>
      <c r="DB20" s="118">
        <f t="shared" si="58"/>
        <v>0.53673198110805354</v>
      </c>
      <c r="DC20" s="118">
        <f t="shared" si="58"/>
        <v>-3.1061825751258244E-2</v>
      </c>
      <c r="DD20" s="118">
        <f t="shared" si="58"/>
        <v>0</v>
      </c>
      <c r="DE20" s="118">
        <f t="shared" si="58"/>
        <v>0.22104542505629202</v>
      </c>
      <c r="DF20" s="118">
        <f t="shared" si="58"/>
        <v>0.48858523986879143</v>
      </c>
      <c r="DG20" s="118">
        <f t="shared" si="58"/>
        <v>-0.439</v>
      </c>
      <c r="DH20" s="115">
        <f t="shared" si="59"/>
        <v>-0.11007140405223748</v>
      </c>
      <c r="DI20" s="115">
        <f t="shared" si="60"/>
        <v>-0.98660245206102259</v>
      </c>
      <c r="DJ20" s="115">
        <f t="shared" si="61"/>
        <v>0.2942909584316668</v>
      </c>
      <c r="DK20" s="115">
        <f t="shared" si="62"/>
        <v>-0.90140962412655146</v>
      </c>
      <c r="DL20" s="120">
        <f t="shared" si="63"/>
        <v>0.25172892250265805</v>
      </c>
      <c r="DM20" s="121">
        <f t="shared" si="64"/>
        <v>-1.4520635993054867</v>
      </c>
      <c r="DN20" s="111">
        <f t="shared" si="65"/>
        <v>0.2001291155584248</v>
      </c>
      <c r="DO20" s="115">
        <f t="shared" si="66"/>
        <v>-0.29060020386358998</v>
      </c>
      <c r="DP20" s="123" t="str">
        <f t="shared" si="67"/>
        <v>#12 Sofia Persson (3rd)</v>
      </c>
      <c r="DQ20" s="124">
        <f t="shared" si="68"/>
        <v>2.5058264976510096</v>
      </c>
      <c r="DR20" s="124">
        <f t="shared" si="69"/>
        <v>4.5611214558068625</v>
      </c>
      <c r="DS20" s="125">
        <f t="shared" si="70"/>
        <v>186</v>
      </c>
      <c r="DT20" s="124">
        <f t="shared" si="71"/>
        <v>12.4</v>
      </c>
      <c r="DU20" s="124">
        <f t="shared" si="72"/>
        <v>-5.0492503207477704</v>
      </c>
      <c r="DV20" s="124">
        <f t="shared" si="73"/>
        <v>-2.5719014515113794</v>
      </c>
      <c r="DW20" s="124">
        <f t="shared" si="74"/>
        <v>-2.477348869236391</v>
      </c>
      <c r="DX20" s="124">
        <f t="shared" si="75"/>
        <v>-1.0105020009243439</v>
      </c>
      <c r="DY20" s="126">
        <f t="shared" si="88"/>
        <v>-0.6102437698074944</v>
      </c>
      <c r="DZ20" s="127">
        <f t="shared" si="76"/>
        <v>9.7894736842105257</v>
      </c>
      <c r="EA20" s="127">
        <f t="shared" si="77"/>
        <v>88</v>
      </c>
      <c r="EB20" s="127">
        <f t="shared" si="78"/>
        <v>-3.0368421052631582</v>
      </c>
      <c r="EC20" s="127">
        <f t="shared" si="79"/>
        <v>-4.402929434022786</v>
      </c>
      <c r="ED20" s="29">
        <f t="shared" si="80"/>
        <v>-2.7212254570958923</v>
      </c>
      <c r="EE20" s="29">
        <f t="shared" si="81"/>
        <v>-1.6817039769268938</v>
      </c>
    </row>
    <row r="21" spans="1:135" ht="14" x14ac:dyDescent="0.15">
      <c r="A21" s="105">
        <v>8</v>
      </c>
      <c r="B21" s="194" t="s">
        <v>792</v>
      </c>
      <c r="C21" s="135">
        <v>21</v>
      </c>
      <c r="D21" s="194">
        <v>23</v>
      </c>
      <c r="E21" s="193"/>
      <c r="F21" s="194">
        <v>662</v>
      </c>
      <c r="G21" s="193">
        <v>131</v>
      </c>
      <c r="H21" s="135">
        <v>252</v>
      </c>
      <c r="I21" s="135">
        <v>0.52</v>
      </c>
      <c r="J21" s="135">
        <v>12</v>
      </c>
      <c r="K21" s="135">
        <v>35</v>
      </c>
      <c r="L21" s="135">
        <v>0.34300000000000003</v>
      </c>
      <c r="M21" s="135">
        <v>119</v>
      </c>
      <c r="N21" s="135">
        <v>217</v>
      </c>
      <c r="O21" s="135">
        <v>0.54800000000000004</v>
      </c>
      <c r="P21" s="135"/>
      <c r="Q21" s="135">
        <v>47</v>
      </c>
      <c r="R21" s="135">
        <v>78</v>
      </c>
      <c r="S21" s="135">
        <v>0.60299999999999998</v>
      </c>
      <c r="T21" s="135">
        <v>47</v>
      </c>
      <c r="U21" s="135">
        <v>80</v>
      </c>
      <c r="V21" s="128">
        <v>127</v>
      </c>
      <c r="W21" s="135">
        <v>24</v>
      </c>
      <c r="X21" s="135">
        <v>22</v>
      </c>
      <c r="Y21" s="135">
        <v>3</v>
      </c>
      <c r="Z21" s="135">
        <v>49</v>
      </c>
      <c r="AA21" s="135">
        <v>62</v>
      </c>
      <c r="AB21" s="135">
        <v>321</v>
      </c>
      <c r="AC21" s="107">
        <f t="shared" si="3"/>
        <v>286.32</v>
      </c>
      <c r="AD21" s="108">
        <f t="shared" si="4"/>
        <v>1.1211232187761946</v>
      </c>
      <c r="AE21" s="4">
        <f t="shared" si="5"/>
        <v>296.33810875691478</v>
      </c>
      <c r="AF21" s="107">
        <f t="shared" si="6"/>
        <v>1346.3065217391304</v>
      </c>
      <c r="AG21" s="109">
        <f t="shared" si="7"/>
        <v>104.50370875691478</v>
      </c>
      <c r="AH21" s="110">
        <f t="shared" si="8"/>
        <v>22.011191654491242</v>
      </c>
      <c r="AI21" s="110">
        <f t="shared" si="9"/>
        <v>18.717877090461666</v>
      </c>
      <c r="AJ21" s="110">
        <f t="shared" si="10"/>
        <v>5.7936286232381349</v>
      </c>
      <c r="AK21" s="110">
        <f t="shared" si="11"/>
        <v>0.89132748049817445</v>
      </c>
      <c r="AL21" s="110">
        <f t="shared" si="12"/>
        <v>1.7826549609963489</v>
      </c>
      <c r="AM21" s="110">
        <f t="shared" si="13"/>
        <v>3.639587212034213</v>
      </c>
      <c r="AN21" s="110">
        <f t="shared" si="14"/>
        <v>3.491032631951184</v>
      </c>
      <c r="AO21" s="110">
        <f t="shared" si="14"/>
        <v>5.9421832033211635</v>
      </c>
      <c r="AP21" s="110">
        <f t="shared" si="14"/>
        <v>9.4332158352723479</v>
      </c>
      <c r="AQ21" s="110">
        <f t="shared" si="15"/>
        <v>1.6341003809133201</v>
      </c>
      <c r="AR21" s="110">
        <f t="shared" si="15"/>
        <v>0.22283187012454361</v>
      </c>
      <c r="AS21" s="110">
        <f t="shared" si="16"/>
        <v>4.6051919825739018</v>
      </c>
      <c r="AT21" s="111">
        <f t="shared" si="17"/>
        <v>0.24832700771697144</v>
      </c>
      <c r="AU21" s="111">
        <f t="shared" si="18"/>
        <v>0.16970552106503767</v>
      </c>
      <c r="AV21" s="111">
        <f t="shared" si="19"/>
        <v>0.20289861196205605</v>
      </c>
      <c r="AW21" s="111">
        <f t="shared" si="20"/>
        <v>9.0575967254653542E-2</v>
      </c>
      <c r="AX21" s="111">
        <f t="shared" si="21"/>
        <v>7.9467593912101689E-2</v>
      </c>
      <c r="AY21" s="112">
        <f t="shared" si="22"/>
        <v>0.29002245168491719</v>
      </c>
      <c r="AZ21" s="113" t="str">
        <f t="shared" si="23"/>
        <v>SG</v>
      </c>
      <c r="BA21" s="114">
        <f t="shared" si="24"/>
        <v>2</v>
      </c>
      <c r="BB21" s="115">
        <f t="shared" si="25"/>
        <v>3.8735485537170931</v>
      </c>
      <c r="BC21" s="115">
        <f t="shared" si="26"/>
        <v>3.7419791328099934</v>
      </c>
      <c r="BD21" s="115">
        <f t="shared" si="27"/>
        <v>3.7419791328099934</v>
      </c>
      <c r="BE21" s="129">
        <f t="shared" si="82"/>
        <v>3.0039376485628875</v>
      </c>
      <c r="BF21" s="115">
        <f t="shared" si="28"/>
        <v>3.7380414842471059</v>
      </c>
      <c r="BG21" s="115">
        <f t="shared" si="29"/>
        <v>3.7380414842471059</v>
      </c>
      <c r="BH21" s="129">
        <f t="shared" si="83"/>
        <v>3.0000000000000004</v>
      </c>
      <c r="BI21" s="115">
        <f t="shared" si="30"/>
        <v>3.7380414842471055</v>
      </c>
      <c r="BJ21" s="115">
        <f t="shared" si="31"/>
        <v>3.7380414842471055</v>
      </c>
      <c r="BK21" s="129">
        <f t="shared" si="84"/>
        <v>2.9999999999999996</v>
      </c>
      <c r="BL21" s="115">
        <f t="shared" si="32"/>
        <v>3.7380414842471059</v>
      </c>
      <c r="BM21" s="115">
        <f t="shared" si="33"/>
        <v>3.7380414842471059</v>
      </c>
      <c r="BN21" s="117">
        <f t="shared" si="34"/>
        <v>2.9204498264403913</v>
      </c>
      <c r="BO21" s="115">
        <f t="shared" si="35"/>
        <v>2.9962609341341846</v>
      </c>
      <c r="BP21" s="115">
        <f t="shared" si="36"/>
        <v>2.9962609341341846</v>
      </c>
      <c r="BQ21" s="129">
        <f t="shared" si="85"/>
        <v>3.0199925462702844</v>
      </c>
      <c r="BR21" s="115">
        <f t="shared" si="37"/>
        <v>2.9762683878639002</v>
      </c>
      <c r="BS21" s="115">
        <f t="shared" si="38"/>
        <v>2.9762683878639002</v>
      </c>
      <c r="BT21" s="129">
        <f t="shared" si="86"/>
        <v>3.0002151123980019</v>
      </c>
      <c r="BU21" s="115">
        <f t="shared" si="39"/>
        <v>2.9760532754658984</v>
      </c>
      <c r="BV21" s="115">
        <f t="shared" si="40"/>
        <v>2.9760532754658984</v>
      </c>
      <c r="BW21" s="129">
        <f t="shared" si="87"/>
        <v>3.0000023145297825</v>
      </c>
      <c r="BX21" s="115">
        <f t="shared" si="41"/>
        <v>2.9760509609361159</v>
      </c>
      <c r="BY21" s="115">
        <f t="shared" si="42"/>
        <v>2.9760509609361159</v>
      </c>
      <c r="BZ21" s="57" t="str">
        <f t="shared" si="43"/>
        <v>#13 Lucie Hoskova</v>
      </c>
      <c r="CA21" s="118">
        <f t="shared" si="44"/>
        <v>0.86</v>
      </c>
      <c r="CB21" s="119">
        <f t="shared" si="45"/>
        <v>-0.6686828028514864</v>
      </c>
      <c r="CC21" s="119">
        <f t="shared" si="45"/>
        <v>-0.29422043325465402</v>
      </c>
      <c r="CD21" s="118">
        <f t="shared" si="46"/>
        <v>0.38900000000000001</v>
      </c>
      <c r="CE21" s="118">
        <f t="shared" si="46"/>
        <v>0.89076770846204656</v>
      </c>
      <c r="CF21" s="118">
        <f t="shared" si="46"/>
        <v>-0.96399999999999997</v>
      </c>
      <c r="CG21" s="118">
        <f t="shared" si="46"/>
        <v>0.31729151970131253</v>
      </c>
      <c r="CH21" s="118">
        <f t="shared" si="46"/>
        <v>0.16049317411901548</v>
      </c>
      <c r="CI21" s="118">
        <f t="shared" si="46"/>
        <v>0</v>
      </c>
      <c r="CJ21" s="118">
        <f t="shared" si="46"/>
        <v>1.1218917560466988</v>
      </c>
      <c r="CK21" s="118">
        <f t="shared" si="46"/>
        <v>0.89986552845745149</v>
      </c>
      <c r="CL21" s="118">
        <f t="shared" si="46"/>
        <v>-0.36699999999999999</v>
      </c>
      <c r="CM21" s="115">
        <f t="shared" si="47"/>
        <v>5.0554247728510378</v>
      </c>
      <c r="CN21" s="115">
        <f t="shared" si="48"/>
        <v>-1.9206305978157645</v>
      </c>
      <c r="CO21" s="115">
        <f t="shared" si="49"/>
        <v>2.0613548926163765</v>
      </c>
      <c r="CP21" s="115">
        <f t="shared" si="50"/>
        <v>0.34369700686158677</v>
      </c>
      <c r="CQ21" s="120">
        <f t="shared" si="51"/>
        <v>-3.3217317181607281E-2</v>
      </c>
      <c r="CR21" s="121">
        <f t="shared" si="52"/>
        <v>5.5066287573316286</v>
      </c>
      <c r="CS21" s="111">
        <f t="shared" si="53"/>
        <v>0.71228749731009255</v>
      </c>
      <c r="CT21" s="115">
        <f t="shared" si="54"/>
        <v>3.9223028161755309</v>
      </c>
      <c r="CU21" s="122" t="str">
        <f t="shared" si="55"/>
        <v>#13 Lucie Hoskova</v>
      </c>
      <c r="CV21" s="118">
        <f t="shared" si="56"/>
        <v>0.60499999999999998</v>
      </c>
      <c r="CW21" s="119">
        <f t="shared" si="57"/>
        <v>-0.40014980911323206</v>
      </c>
      <c r="CX21" s="119">
        <f t="shared" si="57"/>
        <v>-0.17606591600982213</v>
      </c>
      <c r="CY21" s="118">
        <f t="shared" si="58"/>
        <v>0.47699999999999998</v>
      </c>
      <c r="CZ21" s="118">
        <f t="shared" si="58"/>
        <v>0.47599999999999998</v>
      </c>
      <c r="DA21" s="118">
        <f t="shared" si="58"/>
        <v>-0.78640664243171832</v>
      </c>
      <c r="DB21" s="118">
        <f t="shared" si="58"/>
        <v>0.48005009172463309</v>
      </c>
      <c r="DC21" s="118">
        <f t="shared" si="58"/>
        <v>3.5169729778281943E-2</v>
      </c>
      <c r="DD21" s="118">
        <f t="shared" si="58"/>
        <v>0</v>
      </c>
      <c r="DE21" s="118">
        <f t="shared" si="58"/>
        <v>0.25708771341422781</v>
      </c>
      <c r="DF21" s="118">
        <f t="shared" si="58"/>
        <v>0.29512748697320434</v>
      </c>
      <c r="DG21" s="118">
        <f t="shared" si="58"/>
        <v>-0.439</v>
      </c>
      <c r="DH21" s="115">
        <f t="shared" si="59"/>
        <v>5.2319186838405072</v>
      </c>
      <c r="DI21" s="115">
        <f t="shared" si="60"/>
        <v>-2.0136517978189818</v>
      </c>
      <c r="DJ21" s="115">
        <f t="shared" si="61"/>
        <v>1.8848555127357041</v>
      </c>
      <c r="DK21" s="115">
        <f t="shared" si="62"/>
        <v>-1.5358083400842228</v>
      </c>
      <c r="DL21" s="120">
        <f t="shared" si="63"/>
        <v>-1.0298086797470175E-2</v>
      </c>
      <c r="DM21" s="121">
        <f t="shared" si="64"/>
        <v>3.5570159718755359</v>
      </c>
      <c r="DN21" s="111">
        <f t="shared" si="65"/>
        <v>0.71228749731009255</v>
      </c>
      <c r="DO21" s="115">
        <f t="shared" si="66"/>
        <v>2.5336180044992518</v>
      </c>
      <c r="DP21" s="123" t="str">
        <f t="shared" si="67"/>
        <v>#13 Lucie Hoskova (2nd)</v>
      </c>
      <c r="DQ21" s="124">
        <f t="shared" si="68"/>
        <v>3.7380414842471059</v>
      </c>
      <c r="DR21" s="124">
        <f t="shared" si="69"/>
        <v>2.9760509609361159</v>
      </c>
      <c r="DS21" s="125">
        <f t="shared" si="70"/>
        <v>662</v>
      </c>
      <c r="DT21" s="124">
        <f t="shared" si="71"/>
        <v>28.782608695652176</v>
      </c>
      <c r="DU21" s="124">
        <f t="shared" si="72"/>
        <v>0.22797889564988605</v>
      </c>
      <c r="DV21" s="124">
        <f t="shared" si="73"/>
        <v>2.4371781196696434</v>
      </c>
      <c r="DW21" s="124">
        <f t="shared" si="74"/>
        <v>-2.2091992240197573</v>
      </c>
      <c r="DX21" s="124">
        <f t="shared" si="75"/>
        <v>0.16238651702197607</v>
      </c>
      <c r="DY21" s="126">
        <f t="shared" si="88"/>
        <v>1.5869615116421611</v>
      </c>
      <c r="DZ21" s="127">
        <f t="shared" si="76"/>
        <v>24.518518518518519</v>
      </c>
      <c r="EA21" s="127">
        <f t="shared" si="77"/>
        <v>0</v>
      </c>
      <c r="EB21" s="127">
        <f t="shared" si="78"/>
        <v>-0.4592592592592597</v>
      </c>
      <c r="EC21" s="127">
        <f t="shared" si="79"/>
        <v>0.22797889564988605</v>
      </c>
      <c r="ED21" s="29">
        <f t="shared" si="80"/>
        <v>2.4371781196696434</v>
      </c>
      <c r="EE21" s="29">
        <f t="shared" si="81"/>
        <v>-2.2091992240197573</v>
      </c>
    </row>
    <row r="22" spans="1:135" ht="14" x14ac:dyDescent="0.15">
      <c r="A22" s="105">
        <v>9</v>
      </c>
      <c r="B22" s="194" t="s">
        <v>793</v>
      </c>
      <c r="C22" s="135">
        <v>21</v>
      </c>
      <c r="D22" s="194">
        <v>14</v>
      </c>
      <c r="E22" s="193"/>
      <c r="F22" s="194">
        <v>358</v>
      </c>
      <c r="G22" s="193">
        <v>27</v>
      </c>
      <c r="H22" s="135">
        <v>73</v>
      </c>
      <c r="I22" s="135">
        <v>0.37</v>
      </c>
      <c r="J22" s="135">
        <v>14</v>
      </c>
      <c r="K22" s="135">
        <v>50</v>
      </c>
      <c r="L22" s="135">
        <v>0.28000000000000003</v>
      </c>
      <c r="M22" s="135">
        <v>13</v>
      </c>
      <c r="N22" s="135">
        <v>23</v>
      </c>
      <c r="O22" s="135">
        <v>0.56499999999999995</v>
      </c>
      <c r="P22" s="135"/>
      <c r="Q22" s="135">
        <v>5</v>
      </c>
      <c r="R22" s="135">
        <v>8</v>
      </c>
      <c r="S22" s="135">
        <v>0.625</v>
      </c>
      <c r="T22" s="135">
        <v>5</v>
      </c>
      <c r="U22" s="135">
        <v>35</v>
      </c>
      <c r="V22" s="128">
        <v>40</v>
      </c>
      <c r="W22" s="135">
        <v>49</v>
      </c>
      <c r="X22" s="135">
        <v>14</v>
      </c>
      <c r="Y22" s="135">
        <v>2</v>
      </c>
      <c r="Z22" s="135">
        <v>31</v>
      </c>
      <c r="AA22" s="135">
        <v>26</v>
      </c>
      <c r="AB22" s="135">
        <v>73</v>
      </c>
      <c r="AC22" s="107">
        <f t="shared" si="3"/>
        <v>76.52</v>
      </c>
      <c r="AD22" s="108">
        <f t="shared" si="4"/>
        <v>0.9539989545216937</v>
      </c>
      <c r="AE22" s="4">
        <f t="shared" si="5"/>
        <v>66.409025153950523</v>
      </c>
      <c r="AF22" s="107">
        <f t="shared" si="6"/>
        <v>728.06304347826085</v>
      </c>
      <c r="AG22" s="109">
        <f t="shared" si="7"/>
        <v>15.140625153950534</v>
      </c>
      <c r="AH22" s="110">
        <f t="shared" si="8"/>
        <v>9.121328949301823</v>
      </c>
      <c r="AI22" s="110">
        <f t="shared" si="9"/>
        <v>10.026604241749251</v>
      </c>
      <c r="AJ22" s="110">
        <f t="shared" si="10"/>
        <v>1.0988059443012879</v>
      </c>
      <c r="AK22" s="110">
        <f t="shared" si="11"/>
        <v>1.9229104025272539</v>
      </c>
      <c r="AL22" s="110">
        <f t="shared" si="12"/>
        <v>6.7301864088453884</v>
      </c>
      <c r="AM22" s="110">
        <f t="shared" si="13"/>
        <v>4.2578730341674902</v>
      </c>
      <c r="AN22" s="110">
        <f t="shared" si="14"/>
        <v>0.68675371518830486</v>
      </c>
      <c r="AO22" s="110">
        <f t="shared" si="14"/>
        <v>4.8072760063181343</v>
      </c>
      <c r="AP22" s="110">
        <f t="shared" si="14"/>
        <v>5.4940297215064389</v>
      </c>
      <c r="AQ22" s="110">
        <f t="shared" si="15"/>
        <v>1.9229104025272539</v>
      </c>
      <c r="AR22" s="110">
        <f t="shared" si="15"/>
        <v>0.27470148607532197</v>
      </c>
      <c r="AS22" s="110">
        <f t="shared" si="16"/>
        <v>3.5711193189791857</v>
      </c>
      <c r="AT22" s="111">
        <f t="shared" si="17"/>
        <v>0.14462893512394764</v>
      </c>
      <c r="AU22" s="111">
        <f t="shared" si="18"/>
        <v>0.19969918349806617</v>
      </c>
      <c r="AV22" s="111">
        <f t="shared" si="19"/>
        <v>0.15733875063484001</v>
      </c>
      <c r="AW22" s="111">
        <f t="shared" si="20"/>
        <v>0.3419580104523337</v>
      </c>
      <c r="AX22" s="111">
        <f t="shared" si="21"/>
        <v>9.7965637187730562E-2</v>
      </c>
      <c r="AY22" s="112">
        <f t="shared" si="22"/>
        <v>7.769958268816568E-2</v>
      </c>
      <c r="AZ22" s="113" t="str">
        <f t="shared" si="23"/>
        <v>PG</v>
      </c>
      <c r="BA22" s="114">
        <f t="shared" si="24"/>
        <v>1</v>
      </c>
      <c r="BB22" s="115">
        <f t="shared" si="25"/>
        <v>1.9968948584832786</v>
      </c>
      <c r="BC22" s="115">
        <f t="shared" si="26"/>
        <v>1.8747263709240534</v>
      </c>
      <c r="BD22" s="115">
        <f t="shared" si="27"/>
        <v>1.8747263709240534</v>
      </c>
      <c r="BE22" s="129">
        <f t="shared" si="82"/>
        <v>3.0039376485628875</v>
      </c>
      <c r="BF22" s="115">
        <f t="shared" si="28"/>
        <v>1.8707887223611659</v>
      </c>
      <c r="BG22" s="115">
        <f t="shared" si="29"/>
        <v>1.8707887223611659</v>
      </c>
      <c r="BH22" s="129">
        <f t="shared" si="83"/>
        <v>3.0000000000000004</v>
      </c>
      <c r="BI22" s="115">
        <f t="shared" si="30"/>
        <v>1.8707887223611654</v>
      </c>
      <c r="BJ22" s="115">
        <f t="shared" si="31"/>
        <v>1.8707887223611654</v>
      </c>
      <c r="BK22" s="129">
        <f t="shared" si="84"/>
        <v>2.9999999999999996</v>
      </c>
      <c r="BL22" s="115">
        <f t="shared" si="32"/>
        <v>1.8707887223611659</v>
      </c>
      <c r="BM22" s="115">
        <f t="shared" si="33"/>
        <v>1.8707887223611659</v>
      </c>
      <c r="BN22" s="117">
        <f t="shared" si="34"/>
        <v>3.0649786733338242</v>
      </c>
      <c r="BO22" s="115">
        <f t="shared" si="35"/>
        <v>3.179564620229189</v>
      </c>
      <c r="BP22" s="115">
        <f t="shared" si="36"/>
        <v>3.179564620229189</v>
      </c>
      <c r="BQ22" s="129">
        <f t="shared" si="85"/>
        <v>3.0199925462702844</v>
      </c>
      <c r="BR22" s="115">
        <f t="shared" si="37"/>
        <v>3.1595720739589046</v>
      </c>
      <c r="BS22" s="115">
        <f t="shared" si="38"/>
        <v>3.1595720739589046</v>
      </c>
      <c r="BT22" s="129">
        <f t="shared" si="86"/>
        <v>3.0002151123980019</v>
      </c>
      <c r="BU22" s="115">
        <f t="shared" si="39"/>
        <v>3.1593569615609027</v>
      </c>
      <c r="BV22" s="115">
        <f t="shared" si="40"/>
        <v>3.1593569615609027</v>
      </c>
      <c r="BW22" s="129">
        <f t="shared" si="87"/>
        <v>3.0000023145297825</v>
      </c>
      <c r="BX22" s="115">
        <f t="shared" si="41"/>
        <v>3.1593546470311202</v>
      </c>
      <c r="BY22" s="115">
        <f t="shared" si="42"/>
        <v>3.1593546470311202</v>
      </c>
      <c r="BZ22" s="57" t="str">
        <f t="shared" si="43"/>
        <v>#14 Jessica McdowellWhite</v>
      </c>
      <c r="CA22" s="118">
        <f t="shared" si="44"/>
        <v>0.86</v>
      </c>
      <c r="CB22" s="119">
        <f t="shared" si="45"/>
        <v>-0.67876450558671164</v>
      </c>
      <c r="CC22" s="119">
        <f t="shared" si="45"/>
        <v>-0.29865638245815312</v>
      </c>
      <c r="CD22" s="118">
        <f t="shared" si="46"/>
        <v>0.38900000000000001</v>
      </c>
      <c r="CE22" s="118">
        <f t="shared" si="46"/>
        <v>0.67883451998799238</v>
      </c>
      <c r="CF22" s="118">
        <f t="shared" si="46"/>
        <v>-0.96399999999999997</v>
      </c>
      <c r="CG22" s="118">
        <f t="shared" si="46"/>
        <v>0.5189548179849941</v>
      </c>
      <c r="CH22" s="118">
        <f t="shared" si="46"/>
        <v>0.13015031673836897</v>
      </c>
      <c r="CI22" s="118">
        <f t="shared" si="46"/>
        <v>0</v>
      </c>
      <c r="CJ22" s="118">
        <f t="shared" si="46"/>
        <v>1.290411317806905</v>
      </c>
      <c r="CK22" s="118">
        <f t="shared" si="46"/>
        <v>1.1911569593116582</v>
      </c>
      <c r="CL22" s="118">
        <f t="shared" si="46"/>
        <v>-0.36699999999999999</v>
      </c>
      <c r="CM22" s="115">
        <f t="shared" si="47"/>
        <v>1.4584865637695761</v>
      </c>
      <c r="CN22" s="115">
        <f t="shared" si="48"/>
        <v>0.46409325534080903</v>
      </c>
      <c r="CO22" s="115">
        <f t="shared" si="49"/>
        <v>0.98206264413713185</v>
      </c>
      <c r="CP22" s="115">
        <f t="shared" si="50"/>
        <v>1.497957143356313</v>
      </c>
      <c r="CQ22" s="120">
        <f t="shared" si="51"/>
        <v>-0.24082251712211936</v>
      </c>
      <c r="CR22" s="121">
        <f t="shared" si="52"/>
        <v>4.1617770894817108</v>
      </c>
      <c r="CS22" s="111">
        <f t="shared" si="53"/>
        <v>0.38519474930062408</v>
      </c>
      <c r="CT22" s="115">
        <f t="shared" si="54"/>
        <v>1.6030946826279886</v>
      </c>
      <c r="CU22" s="122" t="str">
        <f t="shared" si="55"/>
        <v>#14 Jessica McdowellWhite</v>
      </c>
      <c r="CV22" s="118">
        <f t="shared" si="56"/>
        <v>0.60499999999999998</v>
      </c>
      <c r="CW22" s="119">
        <f t="shared" si="57"/>
        <v>-0.40665708996960476</v>
      </c>
      <c r="CX22" s="119">
        <f t="shared" si="57"/>
        <v>-0.17892911958662611</v>
      </c>
      <c r="CY22" s="118">
        <f t="shared" si="58"/>
        <v>0.47699999999999998</v>
      </c>
      <c r="CZ22" s="118">
        <f t="shared" si="58"/>
        <v>0.47599999999999998</v>
      </c>
      <c r="DA22" s="118">
        <f t="shared" si="58"/>
        <v>-0.6449622457188583</v>
      </c>
      <c r="DB22" s="118">
        <f t="shared" si="58"/>
        <v>0.56594371877138638</v>
      </c>
      <c r="DC22" s="118">
        <f t="shared" si="58"/>
        <v>-6.5195106173087339E-2</v>
      </c>
      <c r="DD22" s="118">
        <f t="shared" si="58"/>
        <v>0</v>
      </c>
      <c r="DE22" s="118">
        <f t="shared" si="58"/>
        <v>0.20247057012906411</v>
      </c>
      <c r="DF22" s="118">
        <f t="shared" si="58"/>
        <v>0.588286170589297</v>
      </c>
      <c r="DG22" s="118">
        <f t="shared" si="58"/>
        <v>-0.43900000000000006</v>
      </c>
      <c r="DH22" s="115">
        <f t="shared" si="59"/>
        <v>2.1616341928960758</v>
      </c>
      <c r="DI22" s="115">
        <f t="shared" si="60"/>
        <v>0.45740137650797141</v>
      </c>
      <c r="DJ22" s="115">
        <f t="shared" si="61"/>
        <v>7.5253081818488721E-2</v>
      </c>
      <c r="DK22" s="115">
        <f t="shared" si="62"/>
        <v>-1.0167855302266211</v>
      </c>
      <c r="DL22" s="120">
        <f t="shared" si="63"/>
        <v>-0.89017787649198843</v>
      </c>
      <c r="DM22" s="121">
        <f t="shared" si="64"/>
        <v>0.7873252445039266</v>
      </c>
      <c r="DN22" s="111">
        <f t="shared" si="65"/>
        <v>0.38519474930062408</v>
      </c>
      <c r="DO22" s="115">
        <f t="shared" si="66"/>
        <v>0.30327355017474256</v>
      </c>
      <c r="DP22" s="123" t="str">
        <f t="shared" si="67"/>
        <v>#14 Jessica McdowellWhite (1st)</v>
      </c>
      <c r="DQ22" s="124">
        <f t="shared" si="68"/>
        <v>1.8707887223611659</v>
      </c>
      <c r="DR22" s="124">
        <f t="shared" si="69"/>
        <v>3.1593546470311202</v>
      </c>
      <c r="DS22" s="125">
        <f t="shared" si="70"/>
        <v>358</v>
      </c>
      <c r="DT22" s="124">
        <f t="shared" si="71"/>
        <v>25.571428571428573</v>
      </c>
      <c r="DU22" s="124">
        <f t="shared" si="72"/>
        <v>-1.1168727722000318</v>
      </c>
      <c r="DV22" s="124">
        <f t="shared" si="73"/>
        <v>-0.33251260770196611</v>
      </c>
      <c r="DW22" s="124">
        <f t="shared" si="74"/>
        <v>-0.78436016449806567</v>
      </c>
      <c r="DX22" s="124">
        <f t="shared" si="75"/>
        <v>-0.43021352748828429</v>
      </c>
      <c r="DY22" s="126">
        <f t="shared" si="88"/>
        <v>0.34017597111296388</v>
      </c>
      <c r="DZ22" s="127">
        <f t="shared" si="76"/>
        <v>19.888888888888889</v>
      </c>
      <c r="EA22" s="127">
        <f t="shared" si="77"/>
        <v>30.666666666666668</v>
      </c>
      <c r="EB22" s="127">
        <f t="shared" si="78"/>
        <v>-1.2694444444444444</v>
      </c>
      <c r="EC22" s="127">
        <f t="shared" si="79"/>
        <v>-1.1289110173513919</v>
      </c>
      <c r="ED22" s="29">
        <f t="shared" si="80"/>
        <v>-0.40643861883430565</v>
      </c>
      <c r="EE22" s="29">
        <f t="shared" si="81"/>
        <v>-0.72247239851708622</v>
      </c>
    </row>
    <row r="23" spans="1:135" ht="14" x14ac:dyDescent="0.15">
      <c r="A23" s="105">
        <v>10</v>
      </c>
      <c r="B23" s="194" t="s">
        <v>794</v>
      </c>
      <c r="C23" s="135">
        <v>21</v>
      </c>
      <c r="D23" s="194">
        <v>23</v>
      </c>
      <c r="E23" s="193"/>
      <c r="F23" s="194">
        <v>742</v>
      </c>
      <c r="G23" s="193">
        <v>137</v>
      </c>
      <c r="H23" s="135">
        <v>303</v>
      </c>
      <c r="I23" s="135">
        <v>0.45200000000000001</v>
      </c>
      <c r="J23" s="135">
        <v>81</v>
      </c>
      <c r="K23" s="135">
        <v>176</v>
      </c>
      <c r="L23" s="135">
        <v>0.46</v>
      </c>
      <c r="M23" s="135">
        <v>56</v>
      </c>
      <c r="N23" s="135">
        <v>127</v>
      </c>
      <c r="O23" s="135">
        <v>0.441</v>
      </c>
      <c r="P23" s="135"/>
      <c r="Q23" s="135">
        <v>75</v>
      </c>
      <c r="R23" s="135">
        <v>83</v>
      </c>
      <c r="S23" s="135">
        <v>0.90400000000000003</v>
      </c>
      <c r="T23" s="135">
        <v>20</v>
      </c>
      <c r="U23" s="135">
        <v>57</v>
      </c>
      <c r="V23" s="128">
        <v>77</v>
      </c>
      <c r="W23" s="135">
        <v>50</v>
      </c>
      <c r="X23" s="135">
        <v>20</v>
      </c>
      <c r="Y23" s="135">
        <v>6</v>
      </c>
      <c r="Z23" s="135">
        <v>54</v>
      </c>
      <c r="AA23" s="135">
        <v>40</v>
      </c>
      <c r="AB23" s="135">
        <v>430</v>
      </c>
      <c r="AC23" s="107">
        <f t="shared" si="3"/>
        <v>339.52</v>
      </c>
      <c r="AD23" s="108">
        <f t="shared" si="4"/>
        <v>1.2664938737040528</v>
      </c>
      <c r="AE23" s="4">
        <f t="shared" si="5"/>
        <v>400.75577914622687</v>
      </c>
      <c r="AF23" s="107">
        <f t="shared" si="6"/>
        <v>1509.0021739130434</v>
      </c>
      <c r="AG23" s="109">
        <f t="shared" si="7"/>
        <v>173.27737914622691</v>
      </c>
      <c r="AH23" s="110">
        <f t="shared" si="8"/>
        <v>26.557667449014588</v>
      </c>
      <c r="AI23" s="110">
        <f t="shared" si="9"/>
        <v>20.079493935670133</v>
      </c>
      <c r="AJ23" s="110">
        <f t="shared" si="10"/>
        <v>5.5003234213221814</v>
      </c>
      <c r="AK23" s="110">
        <f t="shared" si="11"/>
        <v>5.3677855075553813</v>
      </c>
      <c r="AL23" s="110">
        <f t="shared" si="12"/>
        <v>3.3134478441699886</v>
      </c>
      <c r="AM23" s="110">
        <f t="shared" si="13"/>
        <v>3.578523671703588</v>
      </c>
      <c r="AN23" s="110">
        <f t="shared" si="14"/>
        <v>1.3253791376679955</v>
      </c>
      <c r="AO23" s="110">
        <f t="shared" si="14"/>
        <v>3.7773305423537873</v>
      </c>
      <c r="AP23" s="110">
        <f t="shared" si="14"/>
        <v>5.1027096800217819</v>
      </c>
      <c r="AQ23" s="110">
        <f t="shared" si="15"/>
        <v>1.3253791376679955</v>
      </c>
      <c r="AR23" s="110">
        <f t="shared" si="15"/>
        <v>0.39761374130039862</v>
      </c>
      <c r="AS23" s="110">
        <f t="shared" si="16"/>
        <v>2.6507582753359911</v>
      </c>
      <c r="AT23" s="111">
        <f t="shared" si="17"/>
        <v>0.13432753455615706</v>
      </c>
      <c r="AU23" s="111">
        <f t="shared" si="18"/>
        <v>0.13764402713189774</v>
      </c>
      <c r="AV23" s="111">
        <f t="shared" si="19"/>
        <v>0.11678887150585265</v>
      </c>
      <c r="AW23" s="111">
        <f t="shared" si="20"/>
        <v>0.16835492565863838</v>
      </c>
      <c r="AX23" s="111">
        <f t="shared" si="21"/>
        <v>0.14179931851701166</v>
      </c>
      <c r="AY23" s="112">
        <f t="shared" si="22"/>
        <v>0.42903810990458791</v>
      </c>
      <c r="AZ23" s="113" t="str">
        <f t="shared" si="23"/>
        <v>SG</v>
      </c>
      <c r="BA23" s="114">
        <f t="shared" si="24"/>
        <v>2</v>
      </c>
      <c r="BB23" s="115">
        <f t="shared" si="25"/>
        <v>2.7086005146146377</v>
      </c>
      <c r="BC23" s="115">
        <f t="shared" si="26"/>
        <v>2.6638656336414916</v>
      </c>
      <c r="BD23" s="115">
        <f t="shared" si="27"/>
        <v>2.6638656336414916</v>
      </c>
      <c r="BE23" s="129">
        <f t="shared" si="82"/>
        <v>3.0039376485628875</v>
      </c>
      <c r="BF23" s="115">
        <f t="shared" si="28"/>
        <v>2.6599279850786042</v>
      </c>
      <c r="BG23" s="115">
        <f t="shared" si="29"/>
        <v>2.6599279850786042</v>
      </c>
      <c r="BH23" s="129">
        <f t="shared" si="83"/>
        <v>3.0000000000000004</v>
      </c>
      <c r="BI23" s="115">
        <f t="shared" si="30"/>
        <v>2.6599279850786037</v>
      </c>
      <c r="BJ23" s="115">
        <f t="shared" si="31"/>
        <v>2.6599279850786037</v>
      </c>
      <c r="BK23" s="129">
        <f t="shared" si="84"/>
        <v>2.9999999999999996</v>
      </c>
      <c r="BL23" s="115">
        <f t="shared" si="32"/>
        <v>2.6599279850786042</v>
      </c>
      <c r="BM23" s="115">
        <f t="shared" si="33"/>
        <v>2.6599279850786042</v>
      </c>
      <c r="BN23" s="117">
        <f t="shared" si="34"/>
        <v>1.2161094109097976</v>
      </c>
      <c r="BO23" s="115">
        <f t="shared" si="35"/>
        <v>1.3918600794129672</v>
      </c>
      <c r="BP23" s="115">
        <f t="shared" si="36"/>
        <v>1.3918600794129672</v>
      </c>
      <c r="BQ23" s="129">
        <f t="shared" si="85"/>
        <v>3.0199925462702844</v>
      </c>
      <c r="BR23" s="115">
        <f t="shared" si="37"/>
        <v>1.3718675331426828</v>
      </c>
      <c r="BS23" s="115">
        <f t="shared" si="38"/>
        <v>1.3718675331426828</v>
      </c>
      <c r="BT23" s="129">
        <f t="shared" si="86"/>
        <v>3.0002151123980019</v>
      </c>
      <c r="BU23" s="115">
        <f t="shared" si="39"/>
        <v>1.371652420744681</v>
      </c>
      <c r="BV23" s="115">
        <f t="shared" si="40"/>
        <v>1.371652420744681</v>
      </c>
      <c r="BW23" s="129">
        <f t="shared" si="87"/>
        <v>3.0000023145297825</v>
      </c>
      <c r="BX23" s="115">
        <f t="shared" si="41"/>
        <v>1.3716501062148985</v>
      </c>
      <c r="BY23" s="115">
        <f t="shared" si="42"/>
        <v>1.3716501062148985</v>
      </c>
      <c r="BZ23" s="57" t="str">
        <f t="shared" si="43"/>
        <v>#21 Ioanna Krimili</v>
      </c>
      <c r="CA23" s="118">
        <f t="shared" si="44"/>
        <v>0.86</v>
      </c>
      <c r="CB23" s="119">
        <f t="shared" si="45"/>
        <v>-0.58044075584181953</v>
      </c>
      <c r="CC23" s="119">
        <f t="shared" si="45"/>
        <v>-0.25539393257040061</v>
      </c>
      <c r="CD23" s="118">
        <f t="shared" si="46"/>
        <v>0.38900000000000001</v>
      </c>
      <c r="CE23" s="118">
        <f t="shared" si="46"/>
        <v>0.76840182630642151</v>
      </c>
      <c r="CF23" s="118">
        <f t="shared" si="46"/>
        <v>-0.96399999999999997</v>
      </c>
      <c r="CG23" s="118">
        <f t="shared" si="46"/>
        <v>0.43372777761151071</v>
      </c>
      <c r="CH23" s="118">
        <f t="shared" si="46"/>
        <v>0.14297382975752732</v>
      </c>
      <c r="CI23" s="118">
        <f t="shared" si="46"/>
        <v>0</v>
      </c>
      <c r="CJ23" s="118">
        <f t="shared" si="46"/>
        <v>1.2191914993466559</v>
      </c>
      <c r="CK23" s="118">
        <f t="shared" si="46"/>
        <v>1.0680512343277377</v>
      </c>
      <c r="CL23" s="118">
        <f t="shared" si="46"/>
        <v>-0.36699999999999999</v>
      </c>
      <c r="CM23" s="115">
        <f t="shared" si="47"/>
        <v>11.867956702669431</v>
      </c>
      <c r="CN23" s="115">
        <f t="shared" si="48"/>
        <v>-0.9036374446909643</v>
      </c>
      <c r="CO23" s="115">
        <f t="shared" si="49"/>
        <v>1.1149131617737988</v>
      </c>
      <c r="CP23" s="115">
        <f t="shared" si="50"/>
        <v>1.0677345381894734</v>
      </c>
      <c r="CQ23" s="120">
        <f t="shared" si="51"/>
        <v>-2.3976107567827869</v>
      </c>
      <c r="CR23" s="121">
        <f t="shared" si="52"/>
        <v>10.749356201158953</v>
      </c>
      <c r="CS23" s="111">
        <f t="shared" si="53"/>
        <v>0.79836453625995263</v>
      </c>
      <c r="CT23" s="115">
        <f t="shared" si="54"/>
        <v>8.5819047786313138</v>
      </c>
      <c r="CU23" s="122" t="str">
        <f t="shared" si="55"/>
        <v>#21 Ioanna Krimili</v>
      </c>
      <c r="CV23" s="118">
        <f t="shared" si="56"/>
        <v>0.60499999999999998</v>
      </c>
      <c r="CW23" s="119">
        <f t="shared" si="57"/>
        <v>-0.34319357877062895</v>
      </c>
      <c r="CX23" s="119">
        <f t="shared" si="57"/>
        <v>-0.1510051746590767</v>
      </c>
      <c r="CY23" s="118">
        <f t="shared" si="58"/>
        <v>0.47699999999999998</v>
      </c>
      <c r="CZ23" s="118">
        <f t="shared" si="58"/>
        <v>0.47599999999999998</v>
      </c>
      <c r="DA23" s="118">
        <f t="shared" si="58"/>
        <v>-0.70473954486970425</v>
      </c>
      <c r="DB23" s="118">
        <f t="shared" si="58"/>
        <v>0.5296433126863842</v>
      </c>
      <c r="DC23" s="118">
        <f t="shared" si="58"/>
        <v>-2.2778870802025036E-2</v>
      </c>
      <c r="DD23" s="118">
        <f t="shared" si="58"/>
        <v>0</v>
      </c>
      <c r="DE23" s="118">
        <f t="shared" si="58"/>
        <v>0.22555289356354916</v>
      </c>
      <c r="DF23" s="118">
        <f t="shared" si="58"/>
        <v>0.46439130634265913</v>
      </c>
      <c r="DG23" s="118">
        <f t="shared" si="58"/>
        <v>-0.43899999999999995</v>
      </c>
      <c r="DH23" s="115">
        <f t="shared" si="59"/>
        <v>10.9060918111538</v>
      </c>
      <c r="DI23" s="115">
        <f t="shared" si="60"/>
        <v>-0.9447259698769348</v>
      </c>
      <c r="DJ23" s="115">
        <f t="shared" si="61"/>
        <v>0.61593487263908031</v>
      </c>
      <c r="DK23" s="115">
        <f t="shared" si="62"/>
        <v>-0.68009141856043775</v>
      </c>
      <c r="DL23" s="120">
        <f t="shared" si="63"/>
        <v>-0.98891159499585868</v>
      </c>
      <c r="DM23" s="121">
        <f t="shared" si="64"/>
        <v>8.9082977003596504</v>
      </c>
      <c r="DN23" s="111">
        <f t="shared" si="65"/>
        <v>0.79836453625995263</v>
      </c>
      <c r="DO23" s="115">
        <f t="shared" si="66"/>
        <v>7.1120689624132352</v>
      </c>
      <c r="DP23" s="123" t="str">
        <f t="shared" si="67"/>
        <v>#21 Ioanna Krimili (4th)</v>
      </c>
      <c r="DQ23" s="124">
        <f t="shared" si="68"/>
        <v>2.6599279850786042</v>
      </c>
      <c r="DR23" s="124">
        <f t="shared" si="69"/>
        <v>1.3716501062148985</v>
      </c>
      <c r="DS23" s="125">
        <f t="shared" si="70"/>
        <v>742</v>
      </c>
      <c r="DT23" s="124">
        <f t="shared" si="71"/>
        <v>32.260869565217391</v>
      </c>
      <c r="DU23" s="124">
        <f t="shared" si="72"/>
        <v>5.4707063394772106</v>
      </c>
      <c r="DV23" s="124">
        <f t="shared" si="73"/>
        <v>7.7884598481537575</v>
      </c>
      <c r="DW23" s="124">
        <f t="shared" si="74"/>
        <v>-2.3177535086765468</v>
      </c>
      <c r="DX23" s="124">
        <f t="shared" si="75"/>
        <v>4.3676179297311064</v>
      </c>
      <c r="DY23" s="126">
        <f t="shared" si="88"/>
        <v>5.9643470022510119</v>
      </c>
      <c r="DZ23" s="127">
        <f t="shared" si="76"/>
        <v>27.481481481481481</v>
      </c>
      <c r="EA23" s="127">
        <f t="shared" si="77"/>
        <v>0</v>
      </c>
      <c r="EB23" s="127">
        <f t="shared" si="78"/>
        <v>5.9259259259258457E-2</v>
      </c>
      <c r="EC23" s="127">
        <f t="shared" si="79"/>
        <v>5.4707063394772106</v>
      </c>
      <c r="ED23" s="29">
        <f t="shared" si="80"/>
        <v>7.7884598481537575</v>
      </c>
      <c r="EE23" s="29">
        <f t="shared" si="81"/>
        <v>-2.3177535086765468</v>
      </c>
    </row>
    <row r="24" spans="1:135" ht="14" x14ac:dyDescent="0.15">
      <c r="A24" s="105">
        <v>11</v>
      </c>
      <c r="B24" s="194" t="s">
        <v>795</v>
      </c>
      <c r="C24" s="135">
        <v>21</v>
      </c>
      <c r="D24" s="194">
        <v>23</v>
      </c>
      <c r="E24" s="193"/>
      <c r="F24" s="194">
        <v>595</v>
      </c>
      <c r="G24" s="193">
        <v>26</v>
      </c>
      <c r="H24" s="135">
        <v>79</v>
      </c>
      <c r="I24" s="135">
        <v>0.32900000000000001</v>
      </c>
      <c r="J24" s="135">
        <v>0</v>
      </c>
      <c r="K24" s="135">
        <v>1</v>
      </c>
      <c r="L24" s="135">
        <v>0</v>
      </c>
      <c r="M24" s="135">
        <v>26</v>
      </c>
      <c r="N24" s="135">
        <v>78</v>
      </c>
      <c r="O24" s="135">
        <v>0.33300000000000002</v>
      </c>
      <c r="P24" s="135"/>
      <c r="Q24" s="135">
        <v>15</v>
      </c>
      <c r="R24" s="135">
        <v>19</v>
      </c>
      <c r="S24" s="135">
        <v>0.79</v>
      </c>
      <c r="T24" s="135">
        <v>16</v>
      </c>
      <c r="U24" s="135">
        <v>125</v>
      </c>
      <c r="V24" s="128">
        <v>141</v>
      </c>
      <c r="W24" s="135">
        <v>102</v>
      </c>
      <c r="X24" s="135">
        <v>30</v>
      </c>
      <c r="Y24" s="135">
        <v>18</v>
      </c>
      <c r="Z24" s="135">
        <v>46</v>
      </c>
      <c r="AA24" s="128">
        <v>58</v>
      </c>
      <c r="AB24" s="128">
        <v>67</v>
      </c>
      <c r="AC24" s="107">
        <f t="shared" si="3"/>
        <v>87.36</v>
      </c>
      <c r="AD24" s="108">
        <f t="shared" si="4"/>
        <v>0.76694139194139199</v>
      </c>
      <c r="AE24" s="4">
        <f t="shared" si="5"/>
        <v>59.47533242876527</v>
      </c>
      <c r="AF24" s="107">
        <f t="shared" si="6"/>
        <v>1210.0489130434783</v>
      </c>
      <c r="AG24" s="109">
        <f t="shared" si="7"/>
        <v>0.9441324287652757</v>
      </c>
      <c r="AH24" s="110">
        <f t="shared" si="8"/>
        <v>4.9151180409042077</v>
      </c>
      <c r="AI24" s="110">
        <f t="shared" si="9"/>
        <v>6.528661705195173</v>
      </c>
      <c r="AJ24" s="110">
        <f t="shared" si="10"/>
        <v>1.5701844607431428</v>
      </c>
      <c r="AK24" s="110">
        <f t="shared" si="11"/>
        <v>0</v>
      </c>
      <c r="AL24" s="110">
        <f t="shared" si="12"/>
        <v>8.4294113155684514</v>
      </c>
      <c r="AM24" s="110">
        <f t="shared" si="13"/>
        <v>3.8014992207465563</v>
      </c>
      <c r="AN24" s="110">
        <f t="shared" si="14"/>
        <v>1.3222605985205413</v>
      </c>
      <c r="AO24" s="110">
        <f t="shared" si="14"/>
        <v>10.33016092594173</v>
      </c>
      <c r="AP24" s="110">
        <f t="shared" si="14"/>
        <v>11.65242152446227</v>
      </c>
      <c r="AQ24" s="110">
        <f t="shared" si="15"/>
        <v>2.4792386222260152</v>
      </c>
      <c r="AR24" s="110">
        <f t="shared" si="15"/>
        <v>1.4875431733356088</v>
      </c>
      <c r="AS24" s="110">
        <f t="shared" si="16"/>
        <v>4.7931946696369625</v>
      </c>
      <c r="AT24" s="111">
        <f t="shared" si="17"/>
        <v>0.30674703307506845</v>
      </c>
      <c r="AU24" s="111">
        <f t="shared" si="18"/>
        <v>0.25747529781143225</v>
      </c>
      <c r="AV24" s="111">
        <f t="shared" si="19"/>
        <v>0.21118175941705353</v>
      </c>
      <c r="AW24" s="111">
        <f t="shared" si="20"/>
        <v>0.42829493087557596</v>
      </c>
      <c r="AX24" s="111">
        <f t="shared" si="21"/>
        <v>0.53049627398129062</v>
      </c>
      <c r="AY24" s="112">
        <f t="shared" si="22"/>
        <v>2.9152369144093428E-3</v>
      </c>
      <c r="AZ24" s="113" t="str">
        <f t="shared" si="23"/>
        <v>PF</v>
      </c>
      <c r="BA24" s="114">
        <f t="shared" si="24"/>
        <v>4</v>
      </c>
      <c r="BB24" s="115">
        <f t="shared" si="25"/>
        <v>3.7275340853644678</v>
      </c>
      <c r="BC24" s="115">
        <f t="shared" si="26"/>
        <v>3.7486554740959042</v>
      </c>
      <c r="BD24" s="115">
        <f t="shared" si="27"/>
        <v>3.7486554740959042</v>
      </c>
      <c r="BE24" s="129">
        <f t="shared" si="82"/>
        <v>3.0039376485628875</v>
      </c>
      <c r="BF24" s="115">
        <f t="shared" si="28"/>
        <v>3.7447178255330167</v>
      </c>
      <c r="BG24" s="115">
        <f t="shared" si="29"/>
        <v>3.7447178255330167</v>
      </c>
      <c r="BH24" s="129">
        <f t="shared" si="83"/>
        <v>3.0000000000000004</v>
      </c>
      <c r="BI24" s="115">
        <f t="shared" si="30"/>
        <v>3.7447178255330162</v>
      </c>
      <c r="BJ24" s="115">
        <f t="shared" si="31"/>
        <v>3.7447178255330162</v>
      </c>
      <c r="BK24" s="129">
        <f t="shared" si="84"/>
        <v>2.9999999999999996</v>
      </c>
      <c r="BL24" s="115">
        <f t="shared" si="32"/>
        <v>3.7447178255330167</v>
      </c>
      <c r="BM24" s="115">
        <f t="shared" si="33"/>
        <v>3.7447178255330167</v>
      </c>
      <c r="BN24" s="117">
        <f t="shared" si="34"/>
        <v>3.1305283113763696</v>
      </c>
      <c r="BO24" s="115">
        <f t="shared" si="35"/>
        <v>3.1979292174712248</v>
      </c>
      <c r="BP24" s="115">
        <f t="shared" si="36"/>
        <v>3.1979292174712248</v>
      </c>
      <c r="BQ24" s="129">
        <f t="shared" si="85"/>
        <v>3.0199925462702844</v>
      </c>
      <c r="BR24" s="115">
        <f t="shared" si="37"/>
        <v>3.1779366712009405</v>
      </c>
      <c r="BS24" s="115">
        <f t="shared" si="38"/>
        <v>3.1779366712009405</v>
      </c>
      <c r="BT24" s="129">
        <f t="shared" si="86"/>
        <v>3.0002151123980019</v>
      </c>
      <c r="BU24" s="115">
        <f t="shared" si="39"/>
        <v>3.1777215588029386</v>
      </c>
      <c r="BV24" s="115">
        <f t="shared" si="40"/>
        <v>3.1777215588029386</v>
      </c>
      <c r="BW24" s="129">
        <f t="shared" si="87"/>
        <v>3.0000023145297825</v>
      </c>
      <c r="BX24" s="115">
        <f t="shared" si="41"/>
        <v>3.1777192442731561</v>
      </c>
      <c r="BY24" s="115">
        <f t="shared" si="42"/>
        <v>3.1777192442731561</v>
      </c>
      <c r="BZ24" s="57" t="str">
        <f t="shared" si="43"/>
        <v>#24 Lucija Kostic</v>
      </c>
      <c r="CA24" s="118">
        <f t="shared" si="44"/>
        <v>0.85999999999999988</v>
      </c>
      <c r="CB24" s="119">
        <f t="shared" si="45"/>
        <v>-0.67977455843502366</v>
      </c>
      <c r="CC24" s="119">
        <f t="shared" si="45"/>
        <v>-0.2991008057114104</v>
      </c>
      <c r="CD24" s="118">
        <f t="shared" si="46"/>
        <v>0.38900000000000001</v>
      </c>
      <c r="CE24" s="118">
        <f t="shared" si="46"/>
        <v>0.89152547319799735</v>
      </c>
      <c r="CF24" s="118">
        <f t="shared" si="46"/>
        <v>-0.96399999999999997</v>
      </c>
      <c r="CG24" s="118">
        <f t="shared" si="46"/>
        <v>0.31657047484243417</v>
      </c>
      <c r="CH24" s="118">
        <f t="shared" si="46"/>
        <v>0.16060166466491152</v>
      </c>
      <c r="CI24" s="118">
        <f t="shared" si="46"/>
        <v>0</v>
      </c>
      <c r="CJ24" s="118">
        <f t="shared" si="46"/>
        <v>1.1212892162456454</v>
      </c>
      <c r="CK24" s="118">
        <f t="shared" si="46"/>
        <v>0.89882401921684929</v>
      </c>
      <c r="CL24" s="118">
        <f t="shared" si="46"/>
        <v>-0.36699999999999999</v>
      </c>
      <c r="CM24" s="115">
        <f t="shared" si="47"/>
        <v>-0.68066004996688978</v>
      </c>
      <c r="CN24" s="115">
        <f t="shared" si="48"/>
        <v>3.8503896630930368</v>
      </c>
      <c r="CO24" s="115">
        <f t="shared" si="49"/>
        <v>2.0776297065017544</v>
      </c>
      <c r="CP24" s="115">
        <f t="shared" si="50"/>
        <v>2.3578806216610761</v>
      </c>
      <c r="CQ24" s="120">
        <f t="shared" si="51"/>
        <v>0.24649659180686753</v>
      </c>
      <c r="CR24" s="121">
        <f t="shared" si="52"/>
        <v>7.8517365330958446</v>
      </c>
      <c r="CS24" s="111">
        <f t="shared" si="53"/>
        <v>0.64019797718958471</v>
      </c>
      <c r="CT24" s="115">
        <f t="shared" si="54"/>
        <v>5.0266658459135227</v>
      </c>
      <c r="CU24" s="122" t="str">
        <f t="shared" si="55"/>
        <v>#24 Lucija Kostic</v>
      </c>
      <c r="CV24" s="118">
        <f t="shared" si="56"/>
        <v>0.60499999999999998</v>
      </c>
      <c r="CW24" s="119">
        <f t="shared" si="57"/>
        <v>-0.40730903317169709</v>
      </c>
      <c r="CX24" s="119">
        <f t="shared" si="57"/>
        <v>-0.1792159745955467</v>
      </c>
      <c r="CY24" s="118">
        <f t="shared" si="58"/>
        <v>0.47699999999999998</v>
      </c>
      <c r="CZ24" s="118">
        <f t="shared" si="58"/>
        <v>0.47599999999999998</v>
      </c>
      <c r="DA24" s="118">
        <f t="shared" si="58"/>
        <v>-0.78691237528412605</v>
      </c>
      <c r="DB24" s="118">
        <f t="shared" si="58"/>
        <v>0.47974298002548121</v>
      </c>
      <c r="DC24" s="118">
        <f t="shared" si="58"/>
        <v>3.5528583122399635E-2</v>
      </c>
      <c r="DD24" s="118">
        <f t="shared" si="58"/>
        <v>0</v>
      </c>
      <c r="DE24" s="118">
        <f t="shared" si="58"/>
        <v>0.25728299639684071</v>
      </c>
      <c r="DF24" s="118">
        <f t="shared" si="58"/>
        <v>0.29407930139131638</v>
      </c>
      <c r="DG24" s="118">
        <f t="shared" si="58"/>
        <v>-0.439</v>
      </c>
      <c r="DH24" s="115">
        <f t="shared" si="59"/>
        <v>3.3061389272051211E-2</v>
      </c>
      <c r="DI24" s="115">
        <f t="shared" si="60"/>
        <v>1.0209530047721556</v>
      </c>
      <c r="DJ24" s="115">
        <f t="shared" si="61"/>
        <v>1.0013612210296063</v>
      </c>
      <c r="DK24" s="115">
        <f t="shared" si="62"/>
        <v>-1.0288908612575847</v>
      </c>
      <c r="DL24" s="120">
        <f t="shared" si="63"/>
        <v>7.6419275037457129E-2</v>
      </c>
      <c r="DM24" s="121">
        <f t="shared" si="64"/>
        <v>1.1029040288536853</v>
      </c>
      <c r="DN24" s="111">
        <f t="shared" si="65"/>
        <v>0.64019797718958471</v>
      </c>
      <c r="DO24" s="115">
        <f t="shared" si="66"/>
        <v>0.7060769283063727</v>
      </c>
      <c r="DP24" s="123" t="str">
        <f t="shared" si="67"/>
        <v>#24 Lucija Kostic (1st)</v>
      </c>
      <c r="DQ24" s="124">
        <f t="shared" si="68"/>
        <v>3.7447178255330167</v>
      </c>
      <c r="DR24" s="124">
        <f t="shared" si="69"/>
        <v>3.1777192442731561</v>
      </c>
      <c r="DS24" s="125">
        <f t="shared" si="70"/>
        <v>595</v>
      </c>
      <c r="DT24" s="124">
        <f t="shared" si="71"/>
        <v>25.869565217391305</v>
      </c>
      <c r="DU24" s="124">
        <f t="shared" si="72"/>
        <v>2.5730866714141021</v>
      </c>
      <c r="DV24" s="124">
        <f t="shared" si="73"/>
        <v>-1.6933823352207389E-2</v>
      </c>
      <c r="DW24" s="124">
        <f t="shared" si="74"/>
        <v>2.5900204947663097</v>
      </c>
      <c r="DX24" s="124">
        <f t="shared" si="75"/>
        <v>1.6472848821727897</v>
      </c>
      <c r="DY24" s="126">
        <f t="shared" si="88"/>
        <v>2.9276808365519593</v>
      </c>
      <c r="DZ24" s="127">
        <f t="shared" si="76"/>
        <v>22.037037037037038</v>
      </c>
      <c r="EA24" s="127">
        <f t="shared" si="77"/>
        <v>0</v>
      </c>
      <c r="EB24" s="127">
        <f t="shared" si="78"/>
        <v>-0.8935185185185186</v>
      </c>
      <c r="EC24" s="127">
        <f t="shared" si="79"/>
        <v>2.5730866714141021</v>
      </c>
      <c r="ED24" s="29">
        <f t="shared" si="80"/>
        <v>-1.6933823352207389E-2</v>
      </c>
      <c r="EE24" s="29">
        <f t="shared" si="81"/>
        <v>2.5900204947663097</v>
      </c>
    </row>
    <row r="25" spans="1:135" ht="14" x14ac:dyDescent="0.15">
      <c r="A25" s="105">
        <v>12</v>
      </c>
      <c r="B25" s="194" t="s">
        <v>796</v>
      </c>
      <c r="C25" s="135">
        <v>21</v>
      </c>
      <c r="D25" s="194">
        <v>9</v>
      </c>
      <c r="E25" s="193"/>
      <c r="F25" s="194">
        <v>130</v>
      </c>
      <c r="G25" s="193">
        <v>28</v>
      </c>
      <c r="H25" s="135">
        <v>63</v>
      </c>
      <c r="I25" s="135">
        <v>0.44400000000000001</v>
      </c>
      <c r="J25" s="135">
        <v>6</v>
      </c>
      <c r="K25" s="135">
        <v>17</v>
      </c>
      <c r="L25" s="135">
        <v>0.35299999999999998</v>
      </c>
      <c r="M25" s="135">
        <v>22</v>
      </c>
      <c r="N25" s="135">
        <v>46</v>
      </c>
      <c r="O25" s="135">
        <v>0.47799999999999998</v>
      </c>
      <c r="P25" s="135"/>
      <c r="Q25" s="135">
        <v>10</v>
      </c>
      <c r="R25" s="135">
        <v>17</v>
      </c>
      <c r="S25" s="135">
        <v>0.58799999999999997</v>
      </c>
      <c r="T25" s="135">
        <v>10</v>
      </c>
      <c r="U25" s="135">
        <v>25</v>
      </c>
      <c r="V25" s="128">
        <v>35</v>
      </c>
      <c r="W25" s="135">
        <v>3</v>
      </c>
      <c r="X25" s="135">
        <v>1</v>
      </c>
      <c r="Y25" s="135">
        <v>2</v>
      </c>
      <c r="Z25" s="135">
        <v>16</v>
      </c>
      <c r="AA25" s="128">
        <v>16</v>
      </c>
      <c r="AB25" s="128">
        <v>72</v>
      </c>
      <c r="AC25" s="107">
        <f t="shared" si="3"/>
        <v>70.48</v>
      </c>
      <c r="AD25" s="108">
        <f t="shared" si="4"/>
        <v>1.0215664018161179</v>
      </c>
      <c r="AE25" s="4">
        <f t="shared" si="5"/>
        <v>65.929274605991012</v>
      </c>
      <c r="AF25" s="107">
        <f t="shared" si="6"/>
        <v>264.38043478260869</v>
      </c>
      <c r="AG25" s="109">
        <f t="shared" si="7"/>
        <v>18.70767460599102</v>
      </c>
      <c r="AH25" s="110">
        <f t="shared" si="8"/>
        <v>24.937274447030273</v>
      </c>
      <c r="AI25" s="110">
        <f t="shared" si="9"/>
        <v>23.829297372856967</v>
      </c>
      <c r="AJ25" s="110">
        <f t="shared" si="10"/>
        <v>6.4301278625169598</v>
      </c>
      <c r="AK25" s="110">
        <f t="shared" si="11"/>
        <v>2.2694568926530443</v>
      </c>
      <c r="AL25" s="110">
        <f t="shared" si="12"/>
        <v>1.1347284463265221</v>
      </c>
      <c r="AM25" s="110">
        <f t="shared" si="13"/>
        <v>6.0518850470747854</v>
      </c>
      <c r="AN25" s="110">
        <f t="shared" si="14"/>
        <v>3.7824281544217406</v>
      </c>
      <c r="AO25" s="110">
        <f t="shared" si="14"/>
        <v>9.4560703860543516</v>
      </c>
      <c r="AP25" s="110">
        <f t="shared" si="14"/>
        <v>13.238498540476092</v>
      </c>
      <c r="AQ25" s="110">
        <f t="shared" si="15"/>
        <v>0.37824281544217409</v>
      </c>
      <c r="AR25" s="110">
        <f t="shared" si="15"/>
        <v>0.75648563088434817</v>
      </c>
      <c r="AS25" s="110">
        <f t="shared" si="16"/>
        <v>6.0518850470747854</v>
      </c>
      <c r="AT25" s="111">
        <f t="shared" si="17"/>
        <v>0.34850010713520457</v>
      </c>
      <c r="AU25" s="111">
        <f t="shared" si="18"/>
        <v>3.9281487743026207E-2</v>
      </c>
      <c r="AV25" s="111">
        <f t="shared" si="19"/>
        <v>0.26663797740720813</v>
      </c>
      <c r="AW25" s="111">
        <f t="shared" si="20"/>
        <v>5.7655086848635226E-2</v>
      </c>
      <c r="AX25" s="111">
        <f t="shared" si="21"/>
        <v>0.26978229317851954</v>
      </c>
      <c r="AY25" s="112">
        <f t="shared" si="22"/>
        <v>0.26438350783018333</v>
      </c>
      <c r="AZ25" s="113" t="str">
        <f t="shared" si="23"/>
        <v>SF</v>
      </c>
      <c r="BA25" s="114">
        <f t="shared" si="24"/>
        <v>3</v>
      </c>
      <c r="BB25" s="115">
        <f t="shared" si="25"/>
        <v>5.5629326474089273</v>
      </c>
      <c r="BC25" s="115">
        <f t="shared" si="26"/>
        <v>4.8510069120175583</v>
      </c>
      <c r="BD25" s="115">
        <f t="shared" si="27"/>
        <v>4.8510069120175583</v>
      </c>
      <c r="BE25" s="129">
        <f t="shared" si="82"/>
        <v>3.0039376485628875</v>
      </c>
      <c r="BF25" s="115">
        <f t="shared" si="28"/>
        <v>4.8470692634546708</v>
      </c>
      <c r="BG25" s="115">
        <f t="shared" si="29"/>
        <v>4.8470692634546708</v>
      </c>
      <c r="BH25" s="129">
        <f t="shared" si="83"/>
        <v>3.0000000000000004</v>
      </c>
      <c r="BI25" s="115">
        <f t="shared" si="30"/>
        <v>4.8470692634546708</v>
      </c>
      <c r="BJ25" s="115">
        <f t="shared" si="31"/>
        <v>4.8470692634546708</v>
      </c>
      <c r="BK25" s="129">
        <f t="shared" si="84"/>
        <v>2.9999999999999996</v>
      </c>
      <c r="BL25" s="115">
        <f t="shared" si="32"/>
        <v>4.8470692634546708</v>
      </c>
      <c r="BM25" s="115">
        <f t="shared" si="33"/>
        <v>4.8470692634546708</v>
      </c>
      <c r="BN25" s="117">
        <f t="shared" si="34"/>
        <v>3.3581588459342351</v>
      </c>
      <c r="BO25" s="115">
        <f t="shared" si="35"/>
        <v>3.536448055396948</v>
      </c>
      <c r="BP25" s="115">
        <f t="shared" si="36"/>
        <v>3.536448055396948</v>
      </c>
      <c r="BQ25" s="129">
        <f t="shared" si="85"/>
        <v>3.0199925462702844</v>
      </c>
      <c r="BR25" s="115">
        <f t="shared" si="37"/>
        <v>3.5164555091266636</v>
      </c>
      <c r="BS25" s="115">
        <f t="shared" si="38"/>
        <v>3.5164555091266636</v>
      </c>
      <c r="BT25" s="129">
        <f t="shared" si="86"/>
        <v>3.0002151123980019</v>
      </c>
      <c r="BU25" s="115">
        <f t="shared" si="39"/>
        <v>3.5162403967286617</v>
      </c>
      <c r="BV25" s="115">
        <f t="shared" si="40"/>
        <v>3.5162403967286617</v>
      </c>
      <c r="BW25" s="129">
        <f t="shared" si="87"/>
        <v>3.0000023145297825</v>
      </c>
      <c r="BX25" s="115">
        <f t="shared" si="41"/>
        <v>3.5162380821988792</v>
      </c>
      <c r="BY25" s="115">
        <f t="shared" si="42"/>
        <v>3.5162380821988792</v>
      </c>
      <c r="BZ25" s="57" t="str">
        <f t="shared" si="43"/>
        <v>#32 Julia Nielacna</v>
      </c>
      <c r="CA25" s="118">
        <f t="shared" si="44"/>
        <v>0.86</v>
      </c>
      <c r="CB25" s="119">
        <f t="shared" si="45"/>
        <v>-0.69839309452093845</v>
      </c>
      <c r="CC25" s="119">
        <f t="shared" si="45"/>
        <v>-0.30729296158921288</v>
      </c>
      <c r="CD25" s="118">
        <f t="shared" si="46"/>
        <v>0.38900000000000001</v>
      </c>
      <c r="CE25" s="118">
        <f t="shared" si="46"/>
        <v>1.0166423614021052</v>
      </c>
      <c r="CF25" s="118">
        <f t="shared" si="46"/>
        <v>-0.96399999999999997</v>
      </c>
      <c r="CG25" s="118">
        <f t="shared" si="46"/>
        <v>0.19751651954689556</v>
      </c>
      <c r="CH25" s="118">
        <f t="shared" si="46"/>
        <v>0.1785148755311384</v>
      </c>
      <c r="CI25" s="118">
        <f t="shared" si="46"/>
        <v>0</v>
      </c>
      <c r="CJ25" s="118">
        <f t="shared" si="46"/>
        <v>1.0218019989732159</v>
      </c>
      <c r="CK25" s="118">
        <f t="shared" si="46"/>
        <v>0.72685719490107126</v>
      </c>
      <c r="CL25" s="118">
        <f t="shared" si="46"/>
        <v>-0.36699999999999999</v>
      </c>
      <c r="CM25" s="115">
        <f t="shared" si="47"/>
        <v>3.7107249889286704</v>
      </c>
      <c r="CN25" s="115">
        <f t="shared" si="48"/>
        <v>-4.6804041781565555</v>
      </c>
      <c r="CO25" s="115">
        <f t="shared" si="49"/>
        <v>2.4351412724777464</v>
      </c>
      <c r="CP25" s="115">
        <f t="shared" si="50"/>
        <v>-1.284695523712811</v>
      </c>
      <c r="CQ25" s="120">
        <f t="shared" si="51"/>
        <v>0.7160222200098455</v>
      </c>
      <c r="CR25" s="121">
        <f t="shared" si="52"/>
        <v>0.89678877954689573</v>
      </c>
      <c r="CS25" s="111">
        <f t="shared" si="53"/>
        <v>0.13987518829352272</v>
      </c>
      <c r="CT25" s="115">
        <f t="shared" si="54"/>
        <v>0.12543849939864046</v>
      </c>
      <c r="CU25" s="122" t="str">
        <f t="shared" si="55"/>
        <v>#32 Julia Nielacna</v>
      </c>
      <c r="CV25" s="118">
        <f t="shared" si="56"/>
        <v>0.60499999999999998</v>
      </c>
      <c r="CW25" s="119">
        <f t="shared" si="57"/>
        <v>-0.41932645191806023</v>
      </c>
      <c r="CX25" s="119">
        <f t="shared" si="57"/>
        <v>-0.18450363884394649</v>
      </c>
      <c r="CY25" s="118">
        <f t="shared" si="58"/>
        <v>0.47699999999999998</v>
      </c>
      <c r="CZ25" s="118">
        <f t="shared" si="58"/>
        <v>0.47599999999999998</v>
      </c>
      <c r="DA25" s="118">
        <f t="shared" si="58"/>
        <v>-0.87041549670669127</v>
      </c>
      <c r="DB25" s="118">
        <f t="shared" si="58"/>
        <v>0.42903481388108511</v>
      </c>
      <c r="DC25" s="118">
        <f t="shared" si="58"/>
        <v>9.4779972910688556E-2</v>
      </c>
      <c r="DD25" s="118">
        <f t="shared" si="58"/>
        <v>0</v>
      </c>
      <c r="DE25" s="118">
        <f t="shared" si="58"/>
        <v>0.28952677595604909</v>
      </c>
      <c r="DF25" s="118">
        <f t="shared" si="58"/>
        <v>0.12101012563761668</v>
      </c>
      <c r="DG25" s="118">
        <f t="shared" si="58"/>
        <v>-0.439</v>
      </c>
      <c r="DH25" s="115">
        <f t="shared" si="59"/>
        <v>4.9909452703221238</v>
      </c>
      <c r="DI25" s="115">
        <f t="shared" si="60"/>
        <v>-4.7275237888099726</v>
      </c>
      <c r="DJ25" s="115">
        <f t="shared" si="61"/>
        <v>2.5190394542827037</v>
      </c>
      <c r="DK25" s="115">
        <f t="shared" si="62"/>
        <v>-2.4557236915459524</v>
      </c>
      <c r="DL25" s="120">
        <f t="shared" si="63"/>
        <v>0.22198237534551807</v>
      </c>
      <c r="DM25" s="121">
        <f t="shared" si="64"/>
        <v>0.54871961959442062</v>
      </c>
      <c r="DN25" s="111">
        <f t="shared" si="65"/>
        <v>0.13987518829352272</v>
      </c>
      <c r="DO25" s="115">
        <f t="shared" si="66"/>
        <v>7.6752260111119741E-2</v>
      </c>
      <c r="DP25" s="123" t="str">
        <f t="shared" si="67"/>
        <v>#32 Julia Nielacna (3rd)</v>
      </c>
      <c r="DQ25" s="124">
        <f t="shared" si="68"/>
        <v>4.8470692634546708</v>
      </c>
      <c r="DR25" s="124">
        <f t="shared" si="69"/>
        <v>3.5162380821988792</v>
      </c>
      <c r="DS25" s="125">
        <f t="shared" si="70"/>
        <v>130</v>
      </c>
      <c r="DT25" s="124">
        <f t="shared" si="71"/>
        <v>14.444444444444445</v>
      </c>
      <c r="DU25" s="124">
        <f t="shared" si="72"/>
        <v>-4.3818610821348472</v>
      </c>
      <c r="DV25" s="124">
        <f t="shared" si="73"/>
        <v>-0.5711182326114721</v>
      </c>
      <c r="DW25" s="124">
        <f t="shared" si="74"/>
        <v>-3.8107428495233751</v>
      </c>
      <c r="DX25" s="124">
        <f t="shared" si="75"/>
        <v>-0.61291364393967096</v>
      </c>
      <c r="DY25" s="126">
        <f t="shared" si="88"/>
        <v>-0.33316326735262553</v>
      </c>
      <c r="DZ25" s="127">
        <f t="shared" si="76"/>
        <v>10</v>
      </c>
      <c r="EA25" s="127">
        <f t="shared" si="77"/>
        <v>106.66666666666667</v>
      </c>
      <c r="EB25" s="127">
        <f t="shared" si="78"/>
        <v>-3</v>
      </c>
      <c r="EC25" s="127">
        <f t="shared" si="79"/>
        <v>-3.7590504535670282</v>
      </c>
      <c r="ED25" s="29">
        <f t="shared" si="80"/>
        <v>-1.6658255080541888</v>
      </c>
      <c r="EE25" s="29">
        <f t="shared" si="81"/>
        <v>-2.0932249455128393</v>
      </c>
    </row>
    <row r="26" spans="1:135" ht="14" x14ac:dyDescent="0.15">
      <c r="A26" s="105">
        <v>13</v>
      </c>
      <c r="B26" s="194" t="s">
        <v>797</v>
      </c>
      <c r="C26" s="135">
        <v>21</v>
      </c>
      <c r="D26" s="194">
        <v>4</v>
      </c>
      <c r="E26" s="193"/>
      <c r="F26" s="194">
        <v>60</v>
      </c>
      <c r="G26" s="193">
        <v>10</v>
      </c>
      <c r="H26" s="135">
        <v>25</v>
      </c>
      <c r="I26" s="135">
        <v>0.4</v>
      </c>
      <c r="J26" s="135">
        <v>1</v>
      </c>
      <c r="K26" s="135">
        <v>4</v>
      </c>
      <c r="L26" s="135">
        <v>0.25</v>
      </c>
      <c r="M26" s="135">
        <v>9</v>
      </c>
      <c r="N26" s="135">
        <v>21</v>
      </c>
      <c r="O26" s="135">
        <v>0.42899999999999999</v>
      </c>
      <c r="P26" s="135"/>
      <c r="Q26" s="135">
        <v>1</v>
      </c>
      <c r="R26" s="135">
        <v>3</v>
      </c>
      <c r="S26" s="135">
        <v>0.33300000000000002</v>
      </c>
      <c r="T26" s="135">
        <v>6</v>
      </c>
      <c r="U26" s="135">
        <v>17</v>
      </c>
      <c r="V26" s="128">
        <v>23</v>
      </c>
      <c r="W26" s="135">
        <v>5</v>
      </c>
      <c r="X26" s="135">
        <v>2</v>
      </c>
      <c r="Y26" s="135">
        <v>1</v>
      </c>
      <c r="Z26" s="135">
        <v>2</v>
      </c>
      <c r="AA26" s="128">
        <v>11</v>
      </c>
      <c r="AB26" s="128">
        <v>22</v>
      </c>
      <c r="AC26" s="107">
        <f t="shared" si="3"/>
        <v>26.32</v>
      </c>
      <c r="AD26" s="108">
        <f t="shared" si="4"/>
        <v>0.83586626139817632</v>
      </c>
      <c r="AE26" s="4">
        <f t="shared" si="5"/>
        <v>19.732952718922871</v>
      </c>
      <c r="AF26" s="107">
        <f t="shared" si="6"/>
        <v>122.02173913043478</v>
      </c>
      <c r="AG26" s="109">
        <f t="shared" si="7"/>
        <v>2.0985527189228712</v>
      </c>
      <c r="AH26" s="110">
        <f t="shared" si="8"/>
        <v>16.171669785684163</v>
      </c>
      <c r="AI26" s="110">
        <f t="shared" si="9"/>
        <v>20.488152503117764</v>
      </c>
      <c r="AJ26" s="110">
        <f t="shared" si="10"/>
        <v>2.4585783003741315</v>
      </c>
      <c r="AK26" s="110">
        <f t="shared" si="11"/>
        <v>0.8195261001247105</v>
      </c>
      <c r="AL26" s="110">
        <f t="shared" si="12"/>
        <v>4.0976305006235521</v>
      </c>
      <c r="AM26" s="110">
        <f t="shared" si="13"/>
        <v>1.639052200249421</v>
      </c>
      <c r="AN26" s="110">
        <f t="shared" si="14"/>
        <v>4.917156600748263</v>
      </c>
      <c r="AO26" s="110">
        <f t="shared" si="14"/>
        <v>13.931943702120078</v>
      </c>
      <c r="AP26" s="110">
        <f t="shared" si="14"/>
        <v>18.84910030286834</v>
      </c>
      <c r="AQ26" s="110">
        <f t="shared" si="15"/>
        <v>1.639052200249421</v>
      </c>
      <c r="AR26" s="110">
        <f t="shared" si="15"/>
        <v>0.8195261001247105</v>
      </c>
      <c r="AS26" s="110">
        <f t="shared" si="16"/>
        <v>9.0147871013718159</v>
      </c>
      <c r="AT26" s="111">
        <f t="shared" si="17"/>
        <v>0.49619777158774375</v>
      </c>
      <c r="AU26" s="111">
        <f t="shared" si="18"/>
        <v>0.17021978021978024</v>
      </c>
      <c r="AV26" s="111">
        <f t="shared" si="19"/>
        <v>0.39717948717948715</v>
      </c>
      <c r="AW26" s="111">
        <f t="shared" si="20"/>
        <v>0.20819892473118279</v>
      </c>
      <c r="AX26" s="111">
        <f t="shared" si="21"/>
        <v>0.29226415094339619</v>
      </c>
      <c r="AY26" s="112">
        <f t="shared" si="22"/>
        <v>6.4257901560449637E-2</v>
      </c>
      <c r="AZ26" s="113" t="str">
        <f t="shared" si="23"/>
        <v>SF</v>
      </c>
      <c r="BA26" s="114">
        <f t="shared" si="24"/>
        <v>3</v>
      </c>
      <c r="BB26" s="115">
        <f t="shared" si="25"/>
        <v>6.1522253561571949</v>
      </c>
      <c r="BC26" s="115">
        <f t="shared" si="26"/>
        <v>4.7193956488130153</v>
      </c>
      <c r="BD26" s="115">
        <f t="shared" si="27"/>
        <v>4.7193956488130153</v>
      </c>
      <c r="BE26" s="129">
        <f t="shared" si="82"/>
        <v>3.0039376485628875</v>
      </c>
      <c r="BF26" s="115">
        <f t="shared" si="28"/>
        <v>4.7154580002501278</v>
      </c>
      <c r="BG26" s="115">
        <f t="shared" si="29"/>
        <v>4.7154580002501278</v>
      </c>
      <c r="BH26" s="129">
        <f t="shared" si="83"/>
        <v>3.0000000000000004</v>
      </c>
      <c r="BI26" s="115">
        <f t="shared" si="30"/>
        <v>4.715458000250127</v>
      </c>
      <c r="BJ26" s="115">
        <f t="shared" si="31"/>
        <v>4.715458000250127</v>
      </c>
      <c r="BK26" s="129">
        <f t="shared" si="84"/>
        <v>2.9999999999999996</v>
      </c>
      <c r="BL26" s="115">
        <f t="shared" si="32"/>
        <v>4.715458000250127</v>
      </c>
      <c r="BM26" s="115">
        <f t="shared" si="33"/>
        <v>4.715458000250127</v>
      </c>
      <c r="BN26" s="117">
        <f t="shared" si="34"/>
        <v>4.0682000847827391</v>
      </c>
      <c r="BO26" s="115">
        <f t="shared" si="35"/>
        <v>4.0372000462451307</v>
      </c>
      <c r="BP26" s="115">
        <f t="shared" si="36"/>
        <v>4.0372000462451307</v>
      </c>
      <c r="BQ26" s="129">
        <f t="shared" si="85"/>
        <v>3.0199925462702844</v>
      </c>
      <c r="BR26" s="115">
        <f t="shared" si="37"/>
        <v>4.0172074999748464</v>
      </c>
      <c r="BS26" s="115">
        <f t="shared" si="38"/>
        <v>4.0172074999748464</v>
      </c>
      <c r="BT26" s="129">
        <f t="shared" si="86"/>
        <v>3.0002151123980019</v>
      </c>
      <c r="BU26" s="115">
        <f t="shared" si="39"/>
        <v>4.0169923875768445</v>
      </c>
      <c r="BV26" s="115">
        <f t="shared" si="40"/>
        <v>4.0169923875768445</v>
      </c>
      <c r="BW26" s="129">
        <f t="shared" si="87"/>
        <v>3.0000023145297825</v>
      </c>
      <c r="BX26" s="115">
        <f t="shared" si="41"/>
        <v>4.0169900730470616</v>
      </c>
      <c r="BY26" s="115">
        <f t="shared" si="42"/>
        <v>4.0169900730470616</v>
      </c>
      <c r="BZ26" s="57" t="str">
        <f t="shared" si="43"/>
        <v>#34 Leilah Vigil</v>
      </c>
      <c r="CA26" s="118">
        <f t="shared" si="44"/>
        <v>0.86</v>
      </c>
      <c r="CB26" s="119">
        <f t="shared" si="45"/>
        <v>-0.72593445401758849</v>
      </c>
      <c r="CC26" s="119">
        <f t="shared" si="45"/>
        <v>-0.31941115976773893</v>
      </c>
      <c r="CD26" s="118">
        <f t="shared" si="46"/>
        <v>0.38900000000000001</v>
      </c>
      <c r="CE26" s="118">
        <f t="shared" si="46"/>
        <v>1.0017044830283894</v>
      </c>
      <c r="CF26" s="118">
        <f t="shared" si="46"/>
        <v>-0.96399999999999997</v>
      </c>
      <c r="CG26" s="118">
        <f t="shared" si="46"/>
        <v>0.21173053597298627</v>
      </c>
      <c r="CH26" s="118">
        <f t="shared" si="46"/>
        <v>0.17637619250406456</v>
      </c>
      <c r="CI26" s="118">
        <f t="shared" si="46"/>
        <v>0</v>
      </c>
      <c r="CJ26" s="118">
        <f t="shared" si="46"/>
        <v>1.0336799154774261</v>
      </c>
      <c r="CK26" s="118">
        <f t="shared" si="46"/>
        <v>0.74738855196098009</v>
      </c>
      <c r="CL26" s="118">
        <f t="shared" si="46"/>
        <v>-0.36699999999999999</v>
      </c>
      <c r="CM26" s="115">
        <f t="shared" si="47"/>
        <v>-1.4319214788452874</v>
      </c>
      <c r="CN26" s="115">
        <f t="shared" si="48"/>
        <v>2.5245685212280344</v>
      </c>
      <c r="CO26" s="115">
        <f t="shared" si="49"/>
        <v>3.4983753869004577</v>
      </c>
      <c r="CP26" s="115">
        <f t="shared" si="50"/>
        <v>-1.001667101120109</v>
      </c>
      <c r="CQ26" s="120">
        <f t="shared" si="51"/>
        <v>1.4105652313162744</v>
      </c>
      <c r="CR26" s="121">
        <f t="shared" si="52"/>
        <v>4.9999205594793708</v>
      </c>
      <c r="CS26" s="111">
        <f t="shared" si="53"/>
        <v>6.4557779212395097E-2</v>
      </c>
      <c r="CT26" s="115">
        <f t="shared" si="54"/>
        <v>0.32278376755838417</v>
      </c>
      <c r="CU26" s="122" t="str">
        <f t="shared" si="55"/>
        <v>#34 Leilah Vigil</v>
      </c>
      <c r="CV26" s="118">
        <f t="shared" si="56"/>
        <v>0.60499999999999998</v>
      </c>
      <c r="CW26" s="119">
        <f t="shared" si="57"/>
        <v>-0.43710314759317065</v>
      </c>
      <c r="CX26" s="119">
        <f t="shared" si="57"/>
        <v>-0.1923253849409951</v>
      </c>
      <c r="CY26" s="118">
        <f t="shared" si="58"/>
        <v>0.47699999999999998</v>
      </c>
      <c r="CZ26" s="118">
        <f t="shared" si="58"/>
        <v>0.47599999999999998</v>
      </c>
      <c r="DA26" s="118">
        <f t="shared" si="58"/>
        <v>-0.8604459435189471</v>
      </c>
      <c r="DB26" s="118">
        <f t="shared" si="58"/>
        <v>0.43508893198849413</v>
      </c>
      <c r="DC26" s="118">
        <f t="shared" si="58"/>
        <v>8.7705867513444322E-2</v>
      </c>
      <c r="DD26" s="118">
        <f t="shared" si="58"/>
        <v>0</v>
      </c>
      <c r="DE26" s="118">
        <f t="shared" si="58"/>
        <v>0.28567714650731624</v>
      </c>
      <c r="DF26" s="118">
        <f t="shared" si="58"/>
        <v>0.14167309396073008</v>
      </c>
      <c r="DG26" s="118">
        <f t="shared" si="58"/>
        <v>-0.439</v>
      </c>
      <c r="DH26" s="115">
        <f t="shared" si="59"/>
        <v>0.74649120458969898</v>
      </c>
      <c r="DI26" s="115">
        <f t="shared" si="60"/>
        <v>0.54015630137639148</v>
      </c>
      <c r="DJ26" s="115">
        <f t="shared" si="61"/>
        <v>3.3613136223826445</v>
      </c>
      <c r="DK26" s="115">
        <f t="shared" si="62"/>
        <v>-3.3731469837721955</v>
      </c>
      <c r="DL26" s="120">
        <f t="shared" si="63"/>
        <v>0.43730573141023649</v>
      </c>
      <c r="DM26" s="121">
        <f t="shared" si="64"/>
        <v>1.7121198759867757</v>
      </c>
      <c r="DN26" s="111">
        <f t="shared" si="65"/>
        <v>6.4557779212395097E-2</v>
      </c>
      <c r="DO26" s="115">
        <f t="shared" si="66"/>
        <v>0.11053065693910755</v>
      </c>
      <c r="DP26" s="123" t="str">
        <f t="shared" si="67"/>
        <v>#34 Leilah Vigil (1st)</v>
      </c>
      <c r="DQ26" s="124">
        <f t="shared" si="68"/>
        <v>4.715458000250127</v>
      </c>
      <c r="DR26" s="124">
        <f t="shared" si="69"/>
        <v>4.0169900730470616</v>
      </c>
      <c r="DS26" s="125">
        <f t="shared" si="70"/>
        <v>60</v>
      </c>
      <c r="DT26" s="124">
        <f t="shared" si="71"/>
        <v>15</v>
      </c>
      <c r="DU26" s="124">
        <f t="shared" si="72"/>
        <v>-0.2787293022023718</v>
      </c>
      <c r="DV26" s="124">
        <f t="shared" si="73"/>
        <v>0.59228202378088302</v>
      </c>
      <c r="DW26" s="124">
        <f t="shared" si="74"/>
        <v>-0.87101132598325481</v>
      </c>
      <c r="DX26" s="124">
        <f t="shared" si="75"/>
        <v>-1.799414475160567E-2</v>
      </c>
      <c r="DY26" s="126">
        <f t="shared" si="88"/>
        <v>0.11112141367318452</v>
      </c>
      <c r="DZ26" s="127">
        <f t="shared" si="76"/>
        <v>7.5</v>
      </c>
      <c r="EA26" s="127">
        <f t="shared" si="77"/>
        <v>130</v>
      </c>
      <c r="EB26" s="127">
        <f t="shared" si="78"/>
        <v>-3.4375</v>
      </c>
      <c r="EC26" s="127">
        <f t="shared" si="79"/>
        <v>-2.4399934638533805</v>
      </c>
      <c r="ED26" s="29">
        <f t="shared" si="80"/>
        <v>-2.1649372556481423</v>
      </c>
      <c r="EE26" s="29">
        <f t="shared" si="81"/>
        <v>-0.27505620820523813</v>
      </c>
    </row>
    <row r="27" spans="1:135" ht="14" x14ac:dyDescent="0.15">
      <c r="A27" s="105">
        <v>14</v>
      </c>
      <c r="B27" s="194" t="s">
        <v>798</v>
      </c>
      <c r="C27" s="135">
        <v>21</v>
      </c>
      <c r="D27" s="194">
        <v>8</v>
      </c>
      <c r="E27" s="193"/>
      <c r="F27" s="194">
        <v>27</v>
      </c>
      <c r="G27" s="193">
        <v>3</v>
      </c>
      <c r="H27" s="135">
        <v>10</v>
      </c>
      <c r="I27" s="135">
        <v>0.3</v>
      </c>
      <c r="J27" s="135">
        <v>0</v>
      </c>
      <c r="K27" s="135">
        <v>1</v>
      </c>
      <c r="L27" s="135">
        <v>0</v>
      </c>
      <c r="M27" s="135">
        <v>3</v>
      </c>
      <c r="N27" s="135">
        <v>9</v>
      </c>
      <c r="O27" s="135">
        <v>0.33300000000000002</v>
      </c>
      <c r="P27" s="135"/>
      <c r="Q27" s="135">
        <v>2</v>
      </c>
      <c r="R27" s="135">
        <v>2</v>
      </c>
      <c r="S27" s="135">
        <v>1</v>
      </c>
      <c r="T27" s="135">
        <v>2</v>
      </c>
      <c r="U27" s="135">
        <v>9</v>
      </c>
      <c r="V27" s="128">
        <v>11</v>
      </c>
      <c r="W27" s="135">
        <v>0</v>
      </c>
      <c r="X27" s="135">
        <v>4</v>
      </c>
      <c r="Y27" s="135">
        <v>1</v>
      </c>
      <c r="Z27" s="135">
        <v>4</v>
      </c>
      <c r="AA27" s="128">
        <v>6</v>
      </c>
      <c r="AB27" s="128">
        <v>8</v>
      </c>
      <c r="AC27" s="107">
        <f t="shared" si="3"/>
        <v>10.88</v>
      </c>
      <c r="AD27" s="108">
        <f t="shared" si="4"/>
        <v>0.73529411764705876</v>
      </c>
      <c r="AE27" s="4">
        <f t="shared" si="5"/>
        <v>7.0628619142051976</v>
      </c>
      <c r="AF27" s="107">
        <f t="shared" si="6"/>
        <v>54.90978260869565</v>
      </c>
      <c r="AG27" s="109">
        <f t="shared" si="7"/>
        <v>-0.22673808579480204</v>
      </c>
      <c r="AH27" s="110">
        <f t="shared" si="8"/>
        <v>12.862665956150963</v>
      </c>
      <c r="AI27" s="110">
        <f t="shared" si="9"/>
        <v>18.211691113882456</v>
      </c>
      <c r="AJ27" s="110">
        <f t="shared" si="10"/>
        <v>3.6423382227764916</v>
      </c>
      <c r="AK27" s="110">
        <f t="shared" si="11"/>
        <v>0</v>
      </c>
      <c r="AL27" s="110">
        <f t="shared" si="12"/>
        <v>0</v>
      </c>
      <c r="AM27" s="110">
        <f t="shared" si="13"/>
        <v>7.2846764455529831</v>
      </c>
      <c r="AN27" s="110">
        <f t="shared" si="14"/>
        <v>3.6423382227764916</v>
      </c>
      <c r="AO27" s="110">
        <f t="shared" si="14"/>
        <v>16.390522002494208</v>
      </c>
      <c r="AP27" s="110">
        <f t="shared" si="14"/>
        <v>20.032860225270703</v>
      </c>
      <c r="AQ27" s="110">
        <f t="shared" si="15"/>
        <v>7.2846764455529831</v>
      </c>
      <c r="AR27" s="110">
        <f t="shared" si="15"/>
        <v>1.8211691113882458</v>
      </c>
      <c r="AS27" s="110">
        <f t="shared" si="16"/>
        <v>10.927014668329473</v>
      </c>
      <c r="AT27" s="111">
        <f t="shared" si="17"/>
        <v>0.52735995047972761</v>
      </c>
      <c r="AU27" s="111">
        <f t="shared" si="18"/>
        <v>0.75653235653235662</v>
      </c>
      <c r="AV27" s="111">
        <f t="shared" si="19"/>
        <v>0.4814296814296814</v>
      </c>
      <c r="AW27" s="111">
        <f t="shared" si="20"/>
        <v>0</v>
      </c>
      <c r="AX27" s="111">
        <f t="shared" si="21"/>
        <v>0.64947589098532488</v>
      </c>
      <c r="AY27" s="112">
        <f t="shared" si="22"/>
        <v>-1.5428319257712476E-2</v>
      </c>
      <c r="AZ27" s="113" t="str">
        <f t="shared" si="23"/>
        <v>SF</v>
      </c>
      <c r="BA27" s="114">
        <f t="shared" si="24"/>
        <v>3</v>
      </c>
      <c r="BB27" s="115">
        <f t="shared" si="25"/>
        <v>6.3799196218646772</v>
      </c>
      <c r="BC27" s="115">
        <f t="shared" si="26"/>
        <v>4.1851666206538471</v>
      </c>
      <c r="BD27" s="115">
        <f t="shared" si="27"/>
        <v>4.1851666206538471</v>
      </c>
      <c r="BE27" s="129">
        <f t="shared" si="82"/>
        <v>3.0039376485628875</v>
      </c>
      <c r="BF27" s="115">
        <f t="shared" si="28"/>
        <v>4.1812289720909597</v>
      </c>
      <c r="BG27" s="115">
        <f t="shared" si="29"/>
        <v>4.1812289720909597</v>
      </c>
      <c r="BH27" s="129">
        <f t="shared" si="83"/>
        <v>3.0000000000000004</v>
      </c>
      <c r="BI27" s="115">
        <f t="shared" si="30"/>
        <v>4.1812289720909597</v>
      </c>
      <c r="BJ27" s="115">
        <f t="shared" si="31"/>
        <v>4.1812289720909597</v>
      </c>
      <c r="BK27" s="129">
        <f t="shared" si="84"/>
        <v>2.9999999999999996</v>
      </c>
      <c r="BL27" s="115">
        <f t="shared" si="32"/>
        <v>4.1812289720909597</v>
      </c>
      <c r="BM27" s="115">
        <f t="shared" si="33"/>
        <v>4.1812289720909597</v>
      </c>
      <c r="BN27" s="117">
        <f t="shared" si="34"/>
        <v>6.1318211025698215</v>
      </c>
      <c r="BO27" s="115">
        <f t="shared" si="35"/>
        <v>4.7475216853166913</v>
      </c>
      <c r="BP27" s="115">
        <f t="shared" si="36"/>
        <v>4.7475216853166913</v>
      </c>
      <c r="BQ27" s="129">
        <f t="shared" si="85"/>
        <v>3.0199925462702844</v>
      </c>
      <c r="BR27" s="115">
        <f t="shared" si="37"/>
        <v>4.7275291390464069</v>
      </c>
      <c r="BS27" s="115">
        <f t="shared" si="38"/>
        <v>4.7275291390464069</v>
      </c>
      <c r="BT27" s="129">
        <f t="shared" si="86"/>
        <v>3.0002151123980019</v>
      </c>
      <c r="BU27" s="115">
        <f t="shared" si="39"/>
        <v>4.7273140266484051</v>
      </c>
      <c r="BV27" s="115">
        <f t="shared" si="40"/>
        <v>4.7273140266484051</v>
      </c>
      <c r="BW27" s="129">
        <f t="shared" si="87"/>
        <v>3.0000023145297825</v>
      </c>
      <c r="BX27" s="115">
        <f t="shared" si="41"/>
        <v>4.7273117121186221</v>
      </c>
      <c r="BY27" s="115">
        <f t="shared" si="42"/>
        <v>4.7273117121186221</v>
      </c>
      <c r="BZ27" s="57" t="str">
        <f t="shared" si="43"/>
        <v>#35 Jumoke Adaramoye</v>
      </c>
      <c r="CA27" s="118">
        <f t="shared" si="44"/>
        <v>0.86</v>
      </c>
      <c r="CB27" s="119">
        <f t="shared" si="45"/>
        <v>-0.76500214416652423</v>
      </c>
      <c r="CC27" s="119">
        <f t="shared" si="45"/>
        <v>-0.33660094343327068</v>
      </c>
      <c r="CD27" s="118">
        <f t="shared" si="46"/>
        <v>0.38900000000000001</v>
      </c>
      <c r="CE27" s="118">
        <f t="shared" si="46"/>
        <v>0.94106948833232384</v>
      </c>
      <c r="CF27" s="118">
        <f t="shared" si="46"/>
        <v>-0.96399999999999997</v>
      </c>
      <c r="CG27" s="118">
        <f t="shared" si="46"/>
        <v>0.26942727101417635</v>
      </c>
      <c r="CH27" s="118">
        <f t="shared" si="46"/>
        <v>0.1676949707964781</v>
      </c>
      <c r="CI27" s="118">
        <f t="shared" si="46"/>
        <v>0</v>
      </c>
      <c r="CJ27" s="118">
        <f t="shared" si="46"/>
        <v>1.0818940852687908</v>
      </c>
      <c r="CK27" s="118">
        <f t="shared" si="46"/>
        <v>0.8307282803538103</v>
      </c>
      <c r="CL27" s="118">
        <f t="shared" si="46"/>
        <v>-0.36699999999999999</v>
      </c>
      <c r="CM27" s="115">
        <f t="shared" si="47"/>
        <v>-4.0961045108183161</v>
      </c>
      <c r="CN27" s="115">
        <f t="shared" si="48"/>
        <v>-7.0224280935130752</v>
      </c>
      <c r="CO27" s="115">
        <f t="shared" si="49"/>
        <v>3.7299533560205935</v>
      </c>
      <c r="CP27" s="115">
        <f t="shared" si="50"/>
        <v>5.3839306604007691</v>
      </c>
      <c r="CQ27" s="120">
        <f t="shared" si="51"/>
        <v>2.3957813447085288</v>
      </c>
      <c r="CR27" s="121">
        <f t="shared" si="52"/>
        <v>0.39113275679849924</v>
      </c>
      <c r="CS27" s="111">
        <f t="shared" si="53"/>
        <v>2.9051000645577793E-2</v>
      </c>
      <c r="CT27" s="115">
        <f t="shared" si="54"/>
        <v>1.1362797970259823E-2</v>
      </c>
      <c r="CU27" s="122" t="str">
        <f t="shared" si="55"/>
        <v>#35 Jumoke Adaramoye</v>
      </c>
      <c r="CV27" s="118">
        <f t="shared" si="56"/>
        <v>0.60499999999999998</v>
      </c>
      <c r="CW27" s="119">
        <f t="shared" si="57"/>
        <v>-0.46231956578021105</v>
      </c>
      <c r="CX27" s="119">
        <f t="shared" si="57"/>
        <v>-0.20342060894329286</v>
      </c>
      <c r="CY27" s="118">
        <f t="shared" si="58"/>
        <v>0.47699999999999998</v>
      </c>
      <c r="CZ27" s="118">
        <f t="shared" si="58"/>
        <v>0.47599999999999998</v>
      </c>
      <c r="DA27" s="118">
        <f t="shared" si="58"/>
        <v>-0.81997809463589022</v>
      </c>
      <c r="DB27" s="118">
        <f t="shared" si="58"/>
        <v>0.4596634672838158</v>
      </c>
      <c r="DC27" s="118">
        <f t="shared" si="58"/>
        <v>5.8991057249889074E-2</v>
      </c>
      <c r="DD27" s="118">
        <f t="shared" si="58"/>
        <v>0</v>
      </c>
      <c r="DE27" s="118">
        <f t="shared" si="58"/>
        <v>0.27005094743366054</v>
      </c>
      <c r="DF27" s="118">
        <f t="shared" si="58"/>
        <v>0.22554705138171932</v>
      </c>
      <c r="DG27" s="118">
        <f t="shared" si="58"/>
        <v>-0.439</v>
      </c>
      <c r="DH27" s="115">
        <f t="shared" si="59"/>
        <v>-1.3786348836767583</v>
      </c>
      <c r="DI27" s="115">
        <f t="shared" si="60"/>
        <v>-5.9732751118634848</v>
      </c>
      <c r="DJ27" s="115">
        <f t="shared" si="61"/>
        <v>2.6411440383065159</v>
      </c>
      <c r="DK27" s="115">
        <f t="shared" si="62"/>
        <v>-2.4189663403862998</v>
      </c>
      <c r="DL27" s="120">
        <f t="shared" si="63"/>
        <v>0.74274403621100749</v>
      </c>
      <c r="DM27" s="121">
        <f t="shared" si="64"/>
        <v>-6.3869882614090194</v>
      </c>
      <c r="DN27" s="111">
        <f t="shared" si="65"/>
        <v>2.9051000645577793E-2</v>
      </c>
      <c r="DO27" s="115">
        <f t="shared" si="66"/>
        <v>-0.1855484001054912</v>
      </c>
      <c r="DP27" s="123" t="str">
        <f t="shared" si="67"/>
        <v>#35 Jumoke Adaramoye (3rd)</v>
      </c>
      <c r="DQ27" s="124">
        <f t="shared" si="68"/>
        <v>4.1812289720909597</v>
      </c>
      <c r="DR27" s="124">
        <f t="shared" si="69"/>
        <v>4.7273117121186221</v>
      </c>
      <c r="DS27" s="125">
        <f t="shared" si="70"/>
        <v>27</v>
      </c>
      <c r="DT27" s="124">
        <f t="shared" si="71"/>
        <v>3.375</v>
      </c>
      <c r="DU27" s="124">
        <f t="shared" si="72"/>
        <v>-4.8875171048832433</v>
      </c>
      <c r="DV27" s="124">
        <f t="shared" si="73"/>
        <v>-7.5068261136149124</v>
      </c>
      <c r="DW27" s="124">
        <f t="shared" si="74"/>
        <v>2.6193090087316691</v>
      </c>
      <c r="DX27" s="124">
        <f t="shared" si="75"/>
        <v>-0.14198726256923561</v>
      </c>
      <c r="DY27" s="126">
        <f t="shared" si="88"/>
        <v>-8.388526127808002E-2</v>
      </c>
      <c r="DZ27" s="127">
        <f t="shared" si="76"/>
        <v>2.25</v>
      </c>
      <c r="EA27" s="127">
        <f t="shared" si="77"/>
        <v>141</v>
      </c>
      <c r="EB27" s="127">
        <f t="shared" si="78"/>
        <v>-4.3562500000000002</v>
      </c>
      <c r="EC27" s="127">
        <f t="shared" si="79"/>
        <v>-4.441632213284807</v>
      </c>
      <c r="ED27" s="29">
        <f t="shared" si="80"/>
        <v>-4.862592589688111</v>
      </c>
      <c r="EE27" s="29">
        <f t="shared" si="81"/>
        <v>0.42096037640330408</v>
      </c>
    </row>
    <row r="28" spans="1:135" ht="14" x14ac:dyDescent="0.15">
      <c r="A28" s="105">
        <v>15</v>
      </c>
      <c r="B28" s="194" t="s">
        <v>799</v>
      </c>
      <c r="C28" s="135">
        <v>21</v>
      </c>
      <c r="D28" s="194">
        <v>23</v>
      </c>
      <c r="E28" s="193"/>
      <c r="F28" s="194">
        <v>549</v>
      </c>
      <c r="G28" s="193">
        <v>49</v>
      </c>
      <c r="H28" s="135">
        <v>102</v>
      </c>
      <c r="I28" s="135">
        <v>0.48</v>
      </c>
      <c r="J28" s="135">
        <v>2</v>
      </c>
      <c r="K28" s="135">
        <v>13</v>
      </c>
      <c r="L28" s="135">
        <v>0.154</v>
      </c>
      <c r="M28" s="135">
        <v>47</v>
      </c>
      <c r="N28" s="135">
        <v>89</v>
      </c>
      <c r="O28" s="135">
        <v>0.52800000000000002</v>
      </c>
      <c r="P28" s="135"/>
      <c r="Q28" s="135">
        <v>28</v>
      </c>
      <c r="R28" s="135">
        <v>45</v>
      </c>
      <c r="S28" s="135">
        <v>0.622</v>
      </c>
      <c r="T28" s="135">
        <v>40</v>
      </c>
      <c r="U28" s="135">
        <v>46</v>
      </c>
      <c r="V28" s="128">
        <v>86</v>
      </c>
      <c r="W28" s="135">
        <v>38</v>
      </c>
      <c r="X28" s="135">
        <v>21</v>
      </c>
      <c r="Y28" s="135">
        <v>3</v>
      </c>
      <c r="Z28" s="135">
        <v>31</v>
      </c>
      <c r="AA28" s="128">
        <v>60</v>
      </c>
      <c r="AB28" s="128">
        <v>128</v>
      </c>
      <c r="AC28" s="107">
        <f t="shared" si="3"/>
        <v>121.8</v>
      </c>
      <c r="AD28" s="108">
        <f t="shared" si="4"/>
        <v>1.0509031198686372</v>
      </c>
      <c r="AE28" s="4">
        <f t="shared" si="5"/>
        <v>117.50887694395158</v>
      </c>
      <c r="AF28" s="107">
        <f t="shared" si="6"/>
        <v>1116.4989130434783</v>
      </c>
      <c r="AG28" s="109">
        <f t="shared" si="7"/>
        <v>35.902876943951583</v>
      </c>
      <c r="AH28" s="110">
        <f t="shared" si="8"/>
        <v>10.524764114962966</v>
      </c>
      <c r="AI28" s="110">
        <f t="shared" si="9"/>
        <v>9.1357007882754608</v>
      </c>
      <c r="AJ28" s="110">
        <f t="shared" si="10"/>
        <v>4.0304562301215272</v>
      </c>
      <c r="AK28" s="110">
        <f t="shared" si="11"/>
        <v>0.17913138800540121</v>
      </c>
      <c r="AL28" s="110">
        <f t="shared" si="12"/>
        <v>3.4034963721026226</v>
      </c>
      <c r="AM28" s="110">
        <f t="shared" si="13"/>
        <v>2.7765365140837184</v>
      </c>
      <c r="AN28" s="110">
        <f t="shared" si="14"/>
        <v>3.5826277601080236</v>
      </c>
      <c r="AO28" s="110">
        <f t="shared" si="14"/>
        <v>4.1200219241242273</v>
      </c>
      <c r="AP28" s="110">
        <f t="shared" si="14"/>
        <v>7.7026496842322514</v>
      </c>
      <c r="AQ28" s="110">
        <f t="shared" si="15"/>
        <v>1.8808795740567126</v>
      </c>
      <c r="AR28" s="110">
        <f t="shared" si="15"/>
        <v>0.26869708200810177</v>
      </c>
      <c r="AS28" s="110">
        <f t="shared" si="16"/>
        <v>5.3739416401620357</v>
      </c>
      <c r="AT28" s="111">
        <f t="shared" si="17"/>
        <v>0.20277029392514118</v>
      </c>
      <c r="AU28" s="111">
        <f t="shared" si="18"/>
        <v>0.19533417402269862</v>
      </c>
      <c r="AV28" s="111">
        <f t="shared" si="19"/>
        <v>0.23676869578508924</v>
      </c>
      <c r="AW28" s="111">
        <f t="shared" si="20"/>
        <v>0.1729302544215289</v>
      </c>
      <c r="AX28" s="111">
        <f t="shared" si="21"/>
        <v>9.5824311784720076E-2</v>
      </c>
      <c r="AY28" s="112">
        <f t="shared" si="22"/>
        <v>0.12014752019663</v>
      </c>
      <c r="AZ28" s="113" t="str">
        <f t="shared" si="23"/>
        <v>SG</v>
      </c>
      <c r="BA28" s="114">
        <f t="shared" si="24"/>
        <v>2</v>
      </c>
      <c r="BB28" s="115">
        <f t="shared" si="25"/>
        <v>3.1846169284605126</v>
      </c>
      <c r="BC28" s="115">
        <f t="shared" si="26"/>
        <v>3.0857340462851774</v>
      </c>
      <c r="BD28" s="115">
        <f t="shared" si="27"/>
        <v>3.0857340462851774</v>
      </c>
      <c r="BE28" s="129">
        <f t="shared" si="82"/>
        <v>3.0039376485628875</v>
      </c>
      <c r="BF28" s="115">
        <f t="shared" si="28"/>
        <v>3.08179639772229</v>
      </c>
      <c r="BG28" s="115">
        <f t="shared" si="29"/>
        <v>3.08179639772229</v>
      </c>
      <c r="BH28" s="129">
        <f t="shared" si="83"/>
        <v>3.0000000000000004</v>
      </c>
      <c r="BI28" s="115">
        <f t="shared" si="30"/>
        <v>3.0817963977222895</v>
      </c>
      <c r="BJ28" s="115">
        <f t="shared" si="31"/>
        <v>3.0817963977222895</v>
      </c>
      <c r="BK28" s="129">
        <f t="shared" si="84"/>
        <v>2.9999999999999996</v>
      </c>
      <c r="BL28" s="115">
        <f t="shared" si="32"/>
        <v>3.08179639772229</v>
      </c>
      <c r="BM28" s="115">
        <f t="shared" si="33"/>
        <v>3.08179639772229</v>
      </c>
      <c r="BN28" s="117">
        <f t="shared" si="34"/>
        <v>3.8249139949219471</v>
      </c>
      <c r="BO28" s="115">
        <f t="shared" si="35"/>
        <v>3.839528853442653</v>
      </c>
      <c r="BP28" s="115">
        <f t="shared" si="36"/>
        <v>3.839528853442653</v>
      </c>
      <c r="BQ28" s="129">
        <f t="shared" si="85"/>
        <v>3.0199925462702844</v>
      </c>
      <c r="BR28" s="115">
        <f t="shared" si="37"/>
        <v>3.8195363071723687</v>
      </c>
      <c r="BS28" s="115">
        <f t="shared" si="38"/>
        <v>3.8195363071723687</v>
      </c>
      <c r="BT28" s="129">
        <f t="shared" si="86"/>
        <v>3.0002151123980019</v>
      </c>
      <c r="BU28" s="115">
        <f t="shared" si="39"/>
        <v>3.8193211947743668</v>
      </c>
      <c r="BV28" s="115">
        <f t="shared" si="40"/>
        <v>3.8193211947743668</v>
      </c>
      <c r="BW28" s="129">
        <f t="shared" si="87"/>
        <v>3.0000023145297825</v>
      </c>
      <c r="BX28" s="115">
        <f t="shared" si="41"/>
        <v>3.8193188802445843</v>
      </c>
      <c r="BY28" s="115">
        <f t="shared" si="42"/>
        <v>3.8193188802445843</v>
      </c>
      <c r="BZ28" s="57" t="str">
        <f t="shared" si="43"/>
        <v>#55 Abby Rathbun</v>
      </c>
      <c r="CA28" s="118">
        <f t="shared" si="44"/>
        <v>0.86</v>
      </c>
      <c r="CB28" s="119">
        <f t="shared" si="45"/>
        <v>-0.71506253841345224</v>
      </c>
      <c r="CC28" s="119">
        <f t="shared" si="45"/>
        <v>-0.31462751690191898</v>
      </c>
      <c r="CD28" s="118">
        <f t="shared" si="46"/>
        <v>0.38900000000000001</v>
      </c>
      <c r="CE28" s="118">
        <f t="shared" si="46"/>
        <v>0.81628389114147992</v>
      </c>
      <c r="CF28" s="118">
        <f t="shared" si="46"/>
        <v>-0.96399999999999997</v>
      </c>
      <c r="CG28" s="118">
        <f t="shared" si="46"/>
        <v>0.38816598904599264</v>
      </c>
      <c r="CH28" s="118">
        <f t="shared" si="46"/>
        <v>0.1498291914629872</v>
      </c>
      <c r="CI28" s="118">
        <f t="shared" si="46"/>
        <v>0</v>
      </c>
      <c r="CJ28" s="118">
        <f t="shared" si="46"/>
        <v>1.1811178751055633</v>
      </c>
      <c r="CK28" s="118">
        <f t="shared" si="46"/>
        <v>1.0022397619553227</v>
      </c>
      <c r="CL28" s="118">
        <f t="shared" si="46"/>
        <v>-0.36699999999999999</v>
      </c>
      <c r="CM28" s="115">
        <f t="shared" si="47"/>
        <v>1.3202894172872188</v>
      </c>
      <c r="CN28" s="115">
        <f t="shared" si="48"/>
        <v>0.10163806252913421</v>
      </c>
      <c r="CO28" s="115">
        <f t="shared" si="49"/>
        <v>2.007953801587274</v>
      </c>
      <c r="CP28" s="115">
        <f t="shared" si="50"/>
        <v>0.51860280340974385</v>
      </c>
      <c r="CQ28" s="120">
        <f t="shared" si="51"/>
        <v>1.1363952868992384</v>
      </c>
      <c r="CR28" s="121">
        <f t="shared" si="52"/>
        <v>5.08487937171261</v>
      </c>
      <c r="CS28" s="111">
        <f t="shared" si="53"/>
        <v>0.59070367979341509</v>
      </c>
      <c r="CT28" s="115">
        <f t="shared" si="54"/>
        <v>3.0036569561762674</v>
      </c>
      <c r="CU28" s="122" t="str">
        <f t="shared" si="55"/>
        <v>#55 Abby Rathbun</v>
      </c>
      <c r="CV28" s="118">
        <f t="shared" si="56"/>
        <v>0.60499999999999998</v>
      </c>
      <c r="CW28" s="119">
        <f t="shared" si="57"/>
        <v>-0.43008582024868269</v>
      </c>
      <c r="CX28" s="119">
        <f t="shared" si="57"/>
        <v>-0.1892377609094204</v>
      </c>
      <c r="CY28" s="118">
        <f t="shared" si="58"/>
        <v>0.47699999999999998</v>
      </c>
      <c r="CZ28" s="118">
        <f t="shared" si="58"/>
        <v>0.47599999999999998</v>
      </c>
      <c r="DA28" s="118">
        <f t="shared" si="58"/>
        <v>-0.73669607712746343</v>
      </c>
      <c r="DB28" s="118">
        <f t="shared" si="58"/>
        <v>0.51023736570477463</v>
      </c>
      <c r="DC28" s="118">
        <f t="shared" si="58"/>
        <v>-1.0344362242691724E-4</v>
      </c>
      <c r="DD28" s="118">
        <f t="shared" si="58"/>
        <v>0</v>
      </c>
      <c r="DE28" s="118">
        <f t="shared" si="58"/>
        <v>0.23789254463337695</v>
      </c>
      <c r="DF28" s="118">
        <f t="shared" si="58"/>
        <v>0.39815796555760047</v>
      </c>
      <c r="DG28" s="118">
        <f t="shared" si="58"/>
        <v>-0.439</v>
      </c>
      <c r="DH28" s="115">
        <f t="shared" si="59"/>
        <v>1.7610780821275602</v>
      </c>
      <c r="DI28" s="115">
        <f t="shared" si="60"/>
        <v>-0.42539928480578926</v>
      </c>
      <c r="DJ28" s="115">
        <f t="shared" si="61"/>
        <v>1.8275643606260055</v>
      </c>
      <c r="DK28" s="115">
        <f t="shared" si="62"/>
        <v>-1.8047292684862308</v>
      </c>
      <c r="DL28" s="120">
        <f t="shared" si="63"/>
        <v>0.35230711850517127</v>
      </c>
      <c r="DM28" s="121">
        <f t="shared" si="64"/>
        <v>1.7108210079667168</v>
      </c>
      <c r="DN28" s="111">
        <f t="shared" si="65"/>
        <v>0.59070367979341509</v>
      </c>
      <c r="DO28" s="115">
        <f t="shared" si="66"/>
        <v>1.0105882648738191</v>
      </c>
      <c r="DP28" s="123" t="str">
        <f t="shared" si="67"/>
        <v>#55 Abby Rathbun (3rd)</v>
      </c>
      <c r="DQ28" s="124">
        <f t="shared" si="68"/>
        <v>3.08179639772229</v>
      </c>
      <c r="DR28" s="124">
        <f t="shared" si="69"/>
        <v>3.8193188802445843</v>
      </c>
      <c r="DS28" s="125">
        <f t="shared" si="70"/>
        <v>549</v>
      </c>
      <c r="DT28" s="124">
        <f t="shared" si="71"/>
        <v>23.869565217391305</v>
      </c>
      <c r="DU28" s="124">
        <f t="shared" si="72"/>
        <v>-0.1937704899691326</v>
      </c>
      <c r="DV28" s="124">
        <f t="shared" si="73"/>
        <v>0.59098315576082405</v>
      </c>
      <c r="DW28" s="124">
        <f t="shared" si="74"/>
        <v>-0.78475364572995665</v>
      </c>
      <c r="DX28" s="124">
        <f t="shared" si="75"/>
        <v>-0.11446094146013966</v>
      </c>
      <c r="DY28" s="126">
        <f t="shared" si="88"/>
        <v>1.0669464181266906</v>
      </c>
      <c r="DZ28" s="127">
        <f t="shared" si="76"/>
        <v>20.333333333333332</v>
      </c>
      <c r="EA28" s="127">
        <f t="shared" si="77"/>
        <v>0</v>
      </c>
      <c r="EB28" s="127">
        <f t="shared" si="78"/>
        <v>-1.1916666666666673</v>
      </c>
      <c r="EC28" s="127">
        <f t="shared" si="79"/>
        <v>-0.1937704899691326</v>
      </c>
      <c r="ED28" s="29">
        <f t="shared" si="80"/>
        <v>0.59098315576082405</v>
      </c>
      <c r="EE28" s="29">
        <f t="shared" si="81"/>
        <v>-0.78475364572995665</v>
      </c>
    </row>
    <row r="29" spans="1:135" ht="14" x14ac:dyDescent="0.15">
      <c r="A29" s="105"/>
      <c r="B29" s="135"/>
      <c r="C29" s="135"/>
      <c r="D29" s="135"/>
      <c r="E29" s="135"/>
      <c r="F29" s="135"/>
      <c r="G29" s="135"/>
      <c r="H29" s="135"/>
      <c r="I29" s="135"/>
      <c r="J29" s="135"/>
      <c r="K29" s="135"/>
      <c r="L29" s="135"/>
      <c r="M29" s="135"/>
      <c r="N29" s="135"/>
      <c r="O29" s="135"/>
      <c r="P29" s="135"/>
      <c r="Q29" s="135"/>
      <c r="R29" s="135"/>
      <c r="S29" s="135"/>
      <c r="T29" s="135"/>
      <c r="U29" s="135"/>
      <c r="V29" s="128"/>
      <c r="W29" s="135"/>
      <c r="X29" s="135"/>
      <c r="Y29" s="135"/>
      <c r="Z29" s="135"/>
      <c r="AA29" s="135"/>
      <c r="AB29" s="135"/>
      <c r="AC29" s="107"/>
      <c r="AD29" s="108"/>
      <c r="AE29" s="4"/>
      <c r="AF29" s="107"/>
      <c r="AG29" s="109"/>
      <c r="AH29" s="110"/>
      <c r="AI29" s="110"/>
      <c r="AJ29" s="110"/>
      <c r="AK29" s="110"/>
      <c r="AL29" s="110"/>
      <c r="AM29" s="110"/>
      <c r="AN29" s="110"/>
      <c r="AO29" s="110"/>
      <c r="AP29" s="110"/>
      <c r="AQ29" s="110"/>
      <c r="AR29" s="110"/>
      <c r="AS29" s="110"/>
      <c r="AT29" s="111"/>
      <c r="AU29" s="111"/>
      <c r="AV29" s="111"/>
      <c r="AW29" s="111"/>
      <c r="AX29" s="111"/>
      <c r="AY29" s="112"/>
      <c r="AZ29" s="113"/>
      <c r="BA29" s="114"/>
      <c r="BB29" s="115"/>
      <c r="BC29" s="115"/>
      <c r="BD29" s="115"/>
      <c r="BE29" s="129"/>
      <c r="BF29" s="115"/>
      <c r="BG29" s="115"/>
      <c r="BH29" s="129"/>
      <c r="BI29" s="115"/>
      <c r="BJ29" s="115"/>
      <c r="BK29" s="129"/>
      <c r="BL29" s="115"/>
      <c r="BM29" s="115"/>
      <c r="BN29" s="117"/>
      <c r="BO29" s="115"/>
      <c r="BP29" s="115"/>
      <c r="BQ29" s="129"/>
      <c r="BR29" s="115"/>
      <c r="BS29" s="115"/>
      <c r="BT29" s="129"/>
      <c r="BU29" s="115"/>
      <c r="BV29" s="115"/>
      <c r="BW29" s="129"/>
      <c r="BX29" s="115"/>
      <c r="BY29" s="115"/>
      <c r="CA29" s="118"/>
      <c r="CB29" s="119"/>
      <c r="CC29" s="119"/>
      <c r="CD29" s="118"/>
      <c r="CE29" s="118"/>
      <c r="CF29" s="118"/>
      <c r="CG29" s="118"/>
      <c r="CH29" s="118"/>
      <c r="CI29" s="118"/>
      <c r="CJ29" s="118"/>
      <c r="CK29" s="118"/>
      <c r="CL29" s="118"/>
      <c r="CM29" s="115"/>
      <c r="CN29" s="115"/>
      <c r="CO29" s="115"/>
      <c r="CP29" s="115"/>
      <c r="CQ29" s="120"/>
      <c r="CR29" s="100"/>
      <c r="CS29" s="111"/>
      <c r="CT29" s="115"/>
      <c r="CU29" s="122"/>
      <c r="CV29" s="118"/>
      <c r="CW29" s="119"/>
      <c r="CX29" s="119"/>
      <c r="CY29" s="118"/>
      <c r="CZ29" s="118"/>
      <c r="DA29" s="118"/>
      <c r="DB29" s="118"/>
      <c r="DC29" s="118"/>
      <c r="DD29" s="118"/>
      <c r="DE29" s="118"/>
      <c r="DF29" s="118"/>
      <c r="DG29" s="118"/>
      <c r="DH29" s="115"/>
      <c r="DI29" s="115"/>
      <c r="DJ29" s="115"/>
      <c r="DK29" s="115"/>
      <c r="DL29" s="120"/>
      <c r="DM29" s="100"/>
      <c r="DN29" s="111"/>
      <c r="DO29" s="115"/>
      <c r="DP29" s="130"/>
      <c r="DQ29" s="131"/>
      <c r="DR29" s="124"/>
      <c r="DS29" s="125"/>
      <c r="DT29" s="124"/>
      <c r="DU29" s="124"/>
      <c r="DV29" s="124"/>
      <c r="DW29" s="124"/>
      <c r="DX29" s="124"/>
      <c r="DY29" s="126"/>
      <c r="DZ29" s="127"/>
      <c r="EA29" s="127"/>
      <c r="EB29" s="127"/>
      <c r="EC29" s="127"/>
      <c r="ED29" s="29"/>
      <c r="EE29" s="29"/>
    </row>
    <row r="30" spans="1:135" ht="14" x14ac:dyDescent="0.15">
      <c r="A30" s="105"/>
      <c r="B30" s="135"/>
      <c r="C30" s="135"/>
      <c r="D30" s="135"/>
      <c r="E30" s="135"/>
      <c r="F30" s="135"/>
      <c r="G30" s="135"/>
      <c r="H30" s="135"/>
      <c r="I30" s="135"/>
      <c r="J30" s="135"/>
      <c r="K30" s="135"/>
      <c r="L30" s="135"/>
      <c r="M30" s="135"/>
      <c r="N30" s="135"/>
      <c r="O30" s="135"/>
      <c r="P30" s="135"/>
      <c r="Q30" s="135"/>
      <c r="R30" s="135"/>
      <c r="S30" s="135"/>
      <c r="T30" s="135"/>
      <c r="U30" s="135"/>
      <c r="V30" s="135"/>
      <c r="W30" s="135"/>
      <c r="X30" s="135"/>
      <c r="Y30" s="135"/>
      <c r="Z30" s="135"/>
      <c r="AA30" s="135"/>
      <c r="AB30" s="135"/>
      <c r="AC30" s="107"/>
      <c r="AD30" s="108"/>
      <c r="AE30" s="4"/>
      <c r="AF30" s="107"/>
      <c r="AG30" s="109"/>
      <c r="AH30" s="110"/>
      <c r="AI30" s="110"/>
      <c r="AJ30" s="110"/>
      <c r="AK30" s="110"/>
      <c r="AL30" s="110"/>
      <c r="AM30" s="110"/>
      <c r="AN30" s="110"/>
      <c r="AO30" s="110"/>
      <c r="AP30" s="110"/>
      <c r="AQ30" s="110"/>
      <c r="AR30" s="110"/>
      <c r="AS30" s="110"/>
      <c r="AT30" s="111"/>
      <c r="AU30" s="111"/>
      <c r="AV30" s="111"/>
      <c r="AW30" s="111"/>
      <c r="AX30" s="111"/>
      <c r="AY30" s="112"/>
      <c r="AZ30" s="113"/>
      <c r="BA30" s="114"/>
      <c r="BB30" s="115"/>
      <c r="BC30" s="115"/>
      <c r="BD30" s="115"/>
      <c r="BE30" s="129"/>
      <c r="BF30" s="115"/>
      <c r="BG30" s="115"/>
      <c r="BH30" s="129"/>
      <c r="BI30" s="115"/>
      <c r="BJ30" s="115"/>
      <c r="BK30" s="129"/>
      <c r="BL30" s="115"/>
      <c r="BM30" s="115"/>
      <c r="BN30" s="117"/>
      <c r="BO30" s="115"/>
      <c r="BP30" s="115"/>
      <c r="BQ30" s="129"/>
      <c r="BR30" s="115"/>
      <c r="BS30" s="115"/>
      <c r="BT30" s="129"/>
      <c r="BU30" s="115"/>
      <c r="BV30" s="115"/>
      <c r="BW30" s="129"/>
      <c r="BX30" s="115"/>
      <c r="BY30" s="115"/>
      <c r="CA30" s="118"/>
      <c r="CB30" s="119"/>
      <c r="CC30" s="119"/>
      <c r="CD30" s="118"/>
      <c r="CE30" s="118"/>
      <c r="CF30" s="118"/>
      <c r="CG30" s="118"/>
      <c r="CH30" s="118"/>
      <c r="CI30" s="118"/>
      <c r="CJ30" s="118"/>
      <c r="CK30" s="118"/>
      <c r="CL30" s="118"/>
      <c r="CM30" s="115"/>
      <c r="CN30" s="115"/>
      <c r="CO30" s="115"/>
      <c r="CP30" s="115"/>
      <c r="CQ30" s="120"/>
      <c r="CR30" s="100"/>
      <c r="CS30" s="111"/>
      <c r="CT30" s="115"/>
      <c r="CU30" s="122"/>
      <c r="CV30" s="118"/>
      <c r="CW30" s="119"/>
      <c r="CX30" s="119"/>
      <c r="CY30" s="118"/>
      <c r="CZ30" s="118"/>
      <c r="DA30" s="118"/>
      <c r="DB30" s="118"/>
      <c r="DC30" s="118"/>
      <c r="DD30" s="118"/>
      <c r="DE30" s="118"/>
      <c r="DF30" s="118"/>
      <c r="DG30" s="118"/>
      <c r="DH30" s="115"/>
      <c r="DI30" s="115"/>
      <c r="DJ30" s="115"/>
      <c r="DK30" s="115"/>
      <c r="DL30" s="120"/>
      <c r="DM30" s="100"/>
      <c r="DN30" s="111"/>
      <c r="DO30" s="115"/>
      <c r="DP30" s="130"/>
      <c r="DQ30" s="124"/>
      <c r="DR30" s="132"/>
      <c r="DS30" s="125"/>
      <c r="DT30" s="124"/>
      <c r="DU30" s="124"/>
      <c r="DV30" s="124"/>
      <c r="DW30" s="124"/>
      <c r="DX30" s="124"/>
      <c r="DY30" s="126"/>
      <c r="DZ30" s="127"/>
      <c r="EA30" s="127"/>
      <c r="EB30" s="127"/>
      <c r="EC30" s="127"/>
      <c r="ED30" s="29"/>
      <c r="EE30" s="29"/>
    </row>
    <row r="31" spans="1:135" ht="14" x14ac:dyDescent="0.15">
      <c r="A31" s="105"/>
      <c r="B31" s="135"/>
      <c r="C31" s="135"/>
      <c r="D31" s="135"/>
      <c r="E31" s="135"/>
      <c r="F31" s="135"/>
      <c r="G31" s="135"/>
      <c r="H31" s="135"/>
      <c r="I31" s="135"/>
      <c r="J31" s="135"/>
      <c r="K31" s="135"/>
      <c r="L31" s="135"/>
      <c r="M31" s="135"/>
      <c r="N31" s="135"/>
      <c r="O31" s="135"/>
      <c r="P31" s="135"/>
      <c r="Q31" s="135"/>
      <c r="R31" s="135"/>
      <c r="S31" s="135"/>
      <c r="T31" s="135"/>
      <c r="U31" s="135"/>
      <c r="V31" s="135"/>
      <c r="W31" s="135"/>
      <c r="X31" s="135"/>
      <c r="Y31" s="135"/>
      <c r="Z31" s="135"/>
      <c r="AA31" s="135"/>
      <c r="AB31" s="135"/>
      <c r="AC31" s="107"/>
      <c r="AD31" s="108"/>
      <c r="AE31" s="4"/>
      <c r="AF31" s="107"/>
      <c r="AG31" s="109"/>
      <c r="AH31" s="110"/>
      <c r="AI31" s="110"/>
      <c r="AJ31" s="110"/>
      <c r="AK31" s="110"/>
      <c r="AL31" s="110"/>
      <c r="AM31" s="110"/>
      <c r="AN31" s="110"/>
      <c r="AO31" s="110"/>
      <c r="AP31" s="110"/>
      <c r="AQ31" s="110"/>
      <c r="AR31" s="110"/>
      <c r="AS31" s="110"/>
      <c r="AT31" s="111"/>
      <c r="AU31" s="111"/>
      <c r="AV31" s="111"/>
      <c r="AW31" s="111"/>
      <c r="AX31" s="111"/>
      <c r="AY31" s="112"/>
      <c r="AZ31" s="113"/>
      <c r="BA31" s="114"/>
      <c r="BB31" s="115"/>
      <c r="BC31" s="115"/>
      <c r="BD31" s="115"/>
      <c r="BE31" s="129"/>
      <c r="BF31" s="115"/>
      <c r="BG31" s="115"/>
      <c r="BH31" s="129"/>
      <c r="BI31" s="115"/>
      <c r="BJ31" s="115"/>
      <c r="BK31" s="129"/>
      <c r="BL31" s="115"/>
      <c r="BM31" s="115"/>
      <c r="BN31" s="117"/>
      <c r="BO31" s="115"/>
      <c r="BP31" s="115"/>
      <c r="BQ31" s="129"/>
      <c r="BR31" s="115"/>
      <c r="BS31" s="115"/>
      <c r="BT31" s="129"/>
      <c r="BU31" s="115"/>
      <c r="BV31" s="115"/>
      <c r="BW31" s="129"/>
      <c r="BX31" s="115"/>
      <c r="BY31" s="115"/>
      <c r="CA31" s="118"/>
      <c r="CB31" s="119"/>
      <c r="CC31" s="119"/>
      <c r="CD31" s="118"/>
      <c r="CE31" s="118"/>
      <c r="CF31" s="118"/>
      <c r="CG31" s="118"/>
      <c r="CH31" s="118"/>
      <c r="CI31" s="118"/>
      <c r="CJ31" s="118"/>
      <c r="CK31" s="118"/>
      <c r="CL31" s="118"/>
      <c r="CM31" s="115"/>
      <c r="CN31" s="115"/>
      <c r="CO31" s="115"/>
      <c r="CP31" s="115"/>
      <c r="CQ31" s="120"/>
      <c r="CR31" s="100"/>
      <c r="CS31" s="111"/>
      <c r="CT31" s="115"/>
      <c r="CU31" s="122"/>
      <c r="CV31" s="118"/>
      <c r="CW31" s="119"/>
      <c r="CX31" s="119"/>
      <c r="CY31" s="118"/>
      <c r="CZ31" s="118"/>
      <c r="DA31" s="118"/>
      <c r="DB31" s="118"/>
      <c r="DC31" s="118"/>
      <c r="DD31" s="118"/>
      <c r="DE31" s="118"/>
      <c r="DF31" s="118"/>
      <c r="DG31" s="118"/>
      <c r="DH31" s="115"/>
      <c r="DI31" s="115"/>
      <c r="DJ31" s="115"/>
      <c r="DK31" s="115"/>
      <c r="DL31" s="120"/>
      <c r="DM31" s="100"/>
      <c r="DN31" s="111"/>
      <c r="DO31" s="115"/>
      <c r="DP31" s="130"/>
      <c r="DQ31" s="124"/>
      <c r="DR31" s="132"/>
      <c r="DS31" s="125"/>
      <c r="DT31" s="124"/>
      <c r="DU31" s="124"/>
      <c r="DV31" s="124"/>
      <c r="DW31" s="124"/>
      <c r="DX31" s="124"/>
      <c r="DY31" s="126"/>
      <c r="DZ31" s="127"/>
      <c r="EA31" s="127"/>
      <c r="EB31" s="127"/>
      <c r="EC31" s="127"/>
      <c r="ED31" s="29"/>
      <c r="EE31" s="29"/>
    </row>
    <row r="32" spans="1:135" ht="14" x14ac:dyDescent="0.15">
      <c r="A32" s="105"/>
      <c r="B32" s="135"/>
      <c r="C32" s="135"/>
      <c r="D32" s="135"/>
      <c r="E32" s="135"/>
      <c r="F32" s="135"/>
      <c r="G32" s="135"/>
      <c r="H32" s="135"/>
      <c r="I32" s="135"/>
      <c r="J32" s="135"/>
      <c r="K32" s="135"/>
      <c r="L32" s="135"/>
      <c r="M32" s="135"/>
      <c r="N32" s="135"/>
      <c r="O32" s="135"/>
      <c r="P32" s="135"/>
      <c r="Q32" s="135"/>
      <c r="R32" s="135"/>
      <c r="S32" s="135"/>
      <c r="T32" s="135"/>
      <c r="U32" s="135"/>
      <c r="V32" s="135"/>
      <c r="W32" s="135"/>
      <c r="X32" s="135"/>
      <c r="Y32" s="135"/>
      <c r="Z32" s="135"/>
      <c r="AA32" s="135"/>
      <c r="AB32" s="135"/>
      <c r="AC32" s="107"/>
      <c r="AD32" s="108"/>
      <c r="AE32" s="4"/>
      <c r="AF32" s="107"/>
      <c r="AG32" s="109"/>
      <c r="AH32" s="110"/>
      <c r="AI32" s="110"/>
      <c r="AJ32" s="110"/>
      <c r="AK32" s="110"/>
      <c r="AL32" s="110"/>
      <c r="AM32" s="110"/>
      <c r="AN32" s="110"/>
      <c r="AO32" s="110"/>
      <c r="AP32" s="110"/>
      <c r="AQ32" s="110"/>
      <c r="AR32" s="110"/>
      <c r="AS32" s="110"/>
      <c r="AT32" s="111"/>
      <c r="AU32" s="111"/>
      <c r="AV32" s="111"/>
      <c r="AW32" s="111"/>
      <c r="AX32" s="111"/>
      <c r="AY32" s="112"/>
      <c r="AZ32" s="113"/>
      <c r="BA32" s="114"/>
      <c r="BB32" s="115"/>
      <c r="BC32" s="115"/>
      <c r="BD32" s="115"/>
      <c r="BE32" s="129"/>
      <c r="BF32" s="115"/>
      <c r="BG32" s="115"/>
      <c r="BH32" s="129"/>
      <c r="BI32" s="115"/>
      <c r="BJ32" s="115"/>
      <c r="BK32" s="129"/>
      <c r="BL32" s="115"/>
      <c r="BM32" s="115"/>
      <c r="BN32" s="117"/>
      <c r="BO32" s="115"/>
      <c r="BP32" s="115"/>
      <c r="BQ32" s="129"/>
      <c r="BR32" s="115"/>
      <c r="BS32" s="115"/>
      <c r="BT32" s="129"/>
      <c r="BU32" s="115"/>
      <c r="BV32" s="115"/>
      <c r="BW32" s="129"/>
      <c r="BX32" s="115"/>
      <c r="BY32" s="115"/>
      <c r="CA32" s="118"/>
      <c r="CB32" s="119"/>
      <c r="CC32" s="119"/>
      <c r="CD32" s="118"/>
      <c r="CE32" s="118"/>
      <c r="CF32" s="118"/>
      <c r="CG32" s="118"/>
      <c r="CH32" s="118"/>
      <c r="CI32" s="118"/>
      <c r="CJ32" s="118"/>
      <c r="CK32" s="118"/>
      <c r="CL32" s="118"/>
      <c r="CM32" s="115"/>
      <c r="CN32" s="115"/>
      <c r="CO32" s="115"/>
      <c r="CP32" s="115"/>
      <c r="CQ32" s="120"/>
      <c r="CR32" s="100"/>
      <c r="CS32" s="111"/>
      <c r="CT32" s="115"/>
      <c r="CU32" s="122"/>
      <c r="CV32" s="118"/>
      <c r="CW32" s="119"/>
      <c r="CX32" s="119"/>
      <c r="CY32" s="118"/>
      <c r="CZ32" s="118"/>
      <c r="DA32" s="118"/>
      <c r="DB32" s="118"/>
      <c r="DC32" s="118"/>
      <c r="DD32" s="118"/>
      <c r="DE32" s="118"/>
      <c r="DF32" s="118"/>
      <c r="DG32" s="118"/>
      <c r="DH32" s="115"/>
      <c r="DI32" s="115"/>
      <c r="DJ32" s="115"/>
      <c r="DK32" s="115"/>
      <c r="DL32" s="120"/>
      <c r="DM32" s="100"/>
      <c r="DN32" s="111"/>
      <c r="DO32" s="115"/>
      <c r="DP32" s="130"/>
      <c r="DQ32" s="124"/>
      <c r="DR32" s="132"/>
      <c r="DS32" s="125"/>
      <c r="DT32" s="124"/>
      <c r="DU32" s="124"/>
      <c r="DV32" s="124"/>
      <c r="DW32" s="124"/>
      <c r="DX32" s="124"/>
      <c r="DY32" s="126"/>
      <c r="DZ32" s="127"/>
      <c r="EA32" s="127"/>
      <c r="EB32" s="127"/>
      <c r="EC32" s="127"/>
      <c r="ED32" s="29"/>
      <c r="EE32" s="29"/>
    </row>
    <row r="33" spans="1:135" ht="14" x14ac:dyDescent="0.15">
      <c r="A33" s="105"/>
      <c r="B33" s="135"/>
      <c r="C33" s="135"/>
      <c r="D33" s="135"/>
      <c r="E33" s="135"/>
      <c r="F33" s="135"/>
      <c r="G33" s="135"/>
      <c r="H33" s="135"/>
      <c r="I33" s="135"/>
      <c r="J33" s="135"/>
      <c r="K33" s="135"/>
      <c r="L33" s="135"/>
      <c r="M33" s="135"/>
      <c r="N33" s="135"/>
      <c r="O33" s="135"/>
      <c r="P33" s="135"/>
      <c r="Q33" s="135"/>
      <c r="R33" s="135"/>
      <c r="S33" s="135"/>
      <c r="T33" s="135"/>
      <c r="U33" s="135"/>
      <c r="V33" s="135"/>
      <c r="W33" s="135"/>
      <c r="X33" s="135"/>
      <c r="Y33" s="135"/>
      <c r="Z33" s="135"/>
      <c r="AA33" s="135"/>
      <c r="AB33" s="135"/>
      <c r="AC33" s="107"/>
      <c r="AD33" s="108"/>
      <c r="AE33" s="4"/>
      <c r="AF33" s="107"/>
      <c r="AG33" s="109"/>
      <c r="AH33" s="110"/>
      <c r="AI33" s="110"/>
      <c r="AJ33" s="110"/>
      <c r="AK33" s="110"/>
      <c r="AL33" s="110"/>
      <c r="AM33" s="110"/>
      <c r="AN33" s="110"/>
      <c r="AO33" s="110"/>
      <c r="AP33" s="110"/>
      <c r="AQ33" s="110"/>
      <c r="AR33" s="110"/>
      <c r="AS33" s="110"/>
      <c r="AT33" s="111"/>
      <c r="AU33" s="111"/>
      <c r="AV33" s="111"/>
      <c r="AW33" s="111"/>
      <c r="AX33" s="111"/>
      <c r="AY33" s="112"/>
      <c r="AZ33" s="113"/>
      <c r="BA33" s="114"/>
      <c r="BB33" s="115"/>
      <c r="BC33" s="115"/>
      <c r="BD33" s="115"/>
      <c r="BE33" s="129"/>
      <c r="BF33" s="115"/>
      <c r="BG33" s="115"/>
      <c r="BH33" s="129"/>
      <c r="BI33" s="115"/>
      <c r="BJ33" s="115"/>
      <c r="BK33" s="129"/>
      <c r="BL33" s="115"/>
      <c r="BM33" s="115"/>
      <c r="BN33" s="117"/>
      <c r="BO33" s="115"/>
      <c r="BP33" s="115"/>
      <c r="BQ33" s="129"/>
      <c r="BR33" s="115"/>
      <c r="BS33" s="115"/>
      <c r="BT33" s="129"/>
      <c r="BU33" s="115"/>
      <c r="BV33" s="115"/>
      <c r="BW33" s="129"/>
      <c r="BX33" s="115"/>
      <c r="BY33" s="115"/>
      <c r="CA33" s="118"/>
      <c r="CB33" s="119"/>
      <c r="CC33" s="119"/>
      <c r="CD33" s="118"/>
      <c r="CE33" s="118"/>
      <c r="CF33" s="118"/>
      <c r="CG33" s="118"/>
      <c r="CH33" s="118"/>
      <c r="CI33" s="118"/>
      <c r="CJ33" s="118"/>
      <c r="CK33" s="118"/>
      <c r="CL33" s="118"/>
      <c r="CM33" s="115"/>
      <c r="CN33" s="115"/>
      <c r="CO33" s="115"/>
      <c r="CP33" s="115"/>
      <c r="CQ33" s="120"/>
      <c r="CR33" s="100"/>
      <c r="CS33" s="111"/>
      <c r="CT33" s="115"/>
      <c r="CU33" s="122"/>
      <c r="CV33" s="118"/>
      <c r="CW33" s="119"/>
      <c r="CX33" s="119"/>
      <c r="CY33" s="118"/>
      <c r="CZ33" s="118"/>
      <c r="DA33" s="118"/>
      <c r="DB33" s="118"/>
      <c r="DC33" s="118"/>
      <c r="DD33" s="118"/>
      <c r="DE33" s="118"/>
      <c r="DF33" s="118"/>
      <c r="DG33" s="118"/>
      <c r="DH33" s="115"/>
      <c r="DI33" s="115"/>
      <c r="DJ33" s="115"/>
      <c r="DK33" s="115"/>
      <c r="DL33" s="120"/>
      <c r="DM33" s="100"/>
      <c r="DN33" s="111"/>
      <c r="DO33" s="115"/>
      <c r="DP33" s="130"/>
      <c r="DQ33" s="124"/>
      <c r="DR33" s="132"/>
      <c r="DS33" s="125"/>
      <c r="DT33" s="124"/>
      <c r="DU33" s="124"/>
      <c r="DV33" s="124"/>
      <c r="DW33" s="124"/>
      <c r="DX33" s="124"/>
      <c r="DY33" s="126"/>
      <c r="DZ33" s="127"/>
      <c r="EA33" s="127"/>
      <c r="EB33" s="127"/>
      <c r="EC33" s="127"/>
      <c r="ED33" s="29"/>
      <c r="EE33" s="29"/>
    </row>
    <row r="34" spans="1:135" ht="14" x14ac:dyDescent="0.15">
      <c r="A34" s="105"/>
      <c r="B34" s="135"/>
      <c r="C34" s="135"/>
      <c r="D34" s="135"/>
      <c r="E34" s="135"/>
      <c r="F34" s="135"/>
      <c r="G34" s="135"/>
      <c r="H34" s="135"/>
      <c r="I34" s="135"/>
      <c r="J34" s="135"/>
      <c r="K34" s="135"/>
      <c r="L34" s="135"/>
      <c r="M34" s="135"/>
      <c r="N34" s="135"/>
      <c r="O34" s="135"/>
      <c r="P34" s="135"/>
      <c r="Q34" s="135"/>
      <c r="R34" s="135"/>
      <c r="S34" s="135"/>
      <c r="T34" s="135"/>
      <c r="U34" s="135"/>
      <c r="V34" s="135"/>
      <c r="W34" s="135"/>
      <c r="X34" s="135"/>
      <c r="Y34" s="135"/>
      <c r="Z34" s="135"/>
      <c r="AA34" s="135"/>
      <c r="AB34" s="135"/>
      <c r="AC34" s="107"/>
      <c r="AD34" s="108"/>
      <c r="AE34" s="4"/>
      <c r="AF34" s="107"/>
      <c r="AG34" s="109"/>
      <c r="AH34" s="110"/>
      <c r="AI34" s="110"/>
      <c r="AJ34" s="110"/>
      <c r="AK34" s="110"/>
      <c r="AL34" s="110"/>
      <c r="AM34" s="110"/>
      <c r="AN34" s="110"/>
      <c r="AO34" s="110"/>
      <c r="AP34" s="110"/>
      <c r="AQ34" s="110"/>
      <c r="AR34" s="110"/>
      <c r="AS34" s="110"/>
      <c r="AT34" s="111"/>
      <c r="AU34" s="111"/>
      <c r="AV34" s="111"/>
      <c r="AW34" s="111"/>
      <c r="AX34" s="111"/>
      <c r="AY34" s="133"/>
      <c r="AZ34" s="113"/>
      <c r="BA34" s="114"/>
      <c r="BB34" s="115"/>
      <c r="BC34" s="115"/>
      <c r="BD34" s="115"/>
      <c r="BE34" s="129"/>
      <c r="BF34" s="115"/>
      <c r="BG34" s="115"/>
      <c r="BH34" s="129"/>
      <c r="BI34" s="115"/>
      <c r="BJ34" s="115"/>
      <c r="BK34" s="129"/>
      <c r="BL34" s="115"/>
      <c r="BM34" s="115"/>
      <c r="CA34" s="118"/>
      <c r="CB34" s="119"/>
      <c r="CC34" s="119"/>
      <c r="CD34" s="118"/>
      <c r="CE34" s="118"/>
      <c r="CF34" s="118"/>
      <c r="CG34" s="118"/>
      <c r="CH34" s="118"/>
      <c r="CI34" s="118"/>
      <c r="CJ34" s="118"/>
      <c r="CK34" s="118"/>
      <c r="CL34" s="118"/>
      <c r="CM34" s="115"/>
      <c r="CN34" s="115"/>
      <c r="CO34" s="115"/>
      <c r="CP34" s="115"/>
      <c r="CQ34" s="120"/>
      <c r="CR34" s="100"/>
      <c r="CS34" s="111"/>
      <c r="CT34" s="115"/>
      <c r="CU34" s="122"/>
      <c r="CV34" s="118"/>
      <c r="CW34" s="119"/>
      <c r="CX34" s="119"/>
      <c r="CY34" s="118"/>
      <c r="CZ34" s="118"/>
      <c r="DA34" s="118"/>
      <c r="DB34" s="118"/>
      <c r="DC34" s="118"/>
      <c r="DD34" s="118"/>
      <c r="DE34" s="118"/>
      <c r="DF34" s="118"/>
      <c r="DG34" s="118"/>
      <c r="DH34" s="115"/>
      <c r="DI34" s="115"/>
      <c r="DJ34" s="115"/>
      <c r="DK34" s="115"/>
      <c r="DL34" s="120"/>
      <c r="DM34" s="100"/>
      <c r="DN34" s="111"/>
      <c r="DO34" s="115"/>
      <c r="DP34" s="130"/>
      <c r="DQ34" s="124"/>
      <c r="DR34" s="132"/>
      <c r="DS34" s="125"/>
      <c r="DT34" s="124"/>
      <c r="DU34" s="124"/>
      <c r="DV34" s="124"/>
      <c r="DW34" s="124"/>
      <c r="DX34" s="124"/>
      <c r="DY34" s="126"/>
      <c r="DZ34" s="56"/>
      <c r="EA34" s="56"/>
      <c r="EB34" s="56"/>
      <c r="EC34" s="56"/>
      <c r="ED34" s="28"/>
      <c r="EE34" s="28"/>
    </row>
    <row r="35" spans="1:135" ht="14" x14ac:dyDescent="0.15">
      <c r="A35" s="105"/>
      <c r="B35" s="135"/>
      <c r="C35" s="135"/>
      <c r="D35" s="135"/>
      <c r="E35" s="135"/>
      <c r="F35" s="135"/>
      <c r="G35" s="135"/>
      <c r="H35" s="135"/>
      <c r="I35" s="135"/>
      <c r="J35" s="135"/>
      <c r="K35" s="135"/>
      <c r="L35" s="135"/>
      <c r="M35" s="135"/>
      <c r="N35" s="135"/>
      <c r="O35" s="135"/>
      <c r="P35" s="135"/>
      <c r="Q35" s="135"/>
      <c r="R35" s="135"/>
      <c r="S35" s="135"/>
      <c r="T35" s="135"/>
      <c r="U35" s="135"/>
      <c r="V35" s="135"/>
      <c r="W35" s="135"/>
      <c r="X35" s="135"/>
      <c r="Y35" s="135"/>
      <c r="Z35" s="135"/>
      <c r="AA35" s="135"/>
      <c r="AB35" s="135"/>
      <c r="AC35" s="107"/>
      <c r="AD35" s="108"/>
      <c r="AE35" s="4"/>
      <c r="AF35" s="107"/>
      <c r="AG35" s="134"/>
      <c r="AH35" s="110"/>
      <c r="AI35" s="110"/>
      <c r="AJ35" s="110"/>
      <c r="AK35" s="110"/>
      <c r="AL35" s="110"/>
      <c r="AM35" s="110"/>
      <c r="AN35" s="110"/>
      <c r="AO35" s="110"/>
      <c r="AP35" s="110"/>
      <c r="AQ35" s="110"/>
      <c r="AR35" s="110"/>
      <c r="AS35" s="110"/>
      <c r="AT35" s="111"/>
      <c r="AU35" s="111"/>
      <c r="AV35" s="111"/>
      <c r="AW35" s="111"/>
      <c r="AX35" s="111"/>
      <c r="AY35" s="133"/>
      <c r="AZ35" s="113"/>
      <c r="BA35" s="114"/>
      <c r="BB35" s="115"/>
      <c r="BC35" s="115"/>
      <c r="BD35" s="115"/>
      <c r="BE35" s="129"/>
      <c r="BF35" s="115"/>
      <c r="BG35" s="115"/>
      <c r="BH35" s="129"/>
      <c r="BI35" s="115"/>
      <c r="BJ35" s="115"/>
      <c r="BK35" s="129"/>
      <c r="BL35" s="115"/>
      <c r="BM35" s="115"/>
      <c r="CA35" s="118"/>
      <c r="CB35" s="119"/>
      <c r="CC35" s="119"/>
      <c r="CD35" s="118"/>
      <c r="CE35" s="118"/>
      <c r="CF35" s="118"/>
      <c r="CG35" s="118"/>
      <c r="CH35" s="118"/>
      <c r="CI35" s="118"/>
      <c r="CJ35" s="118"/>
      <c r="CK35" s="118"/>
      <c r="CL35" s="118"/>
      <c r="CM35" s="115"/>
      <c r="CN35" s="115"/>
      <c r="CO35" s="115"/>
      <c r="CP35" s="115"/>
      <c r="CQ35" s="120"/>
      <c r="CR35" s="100"/>
      <c r="CS35" s="111"/>
      <c r="CT35" s="115"/>
      <c r="CU35" s="122"/>
      <c r="CV35" s="118"/>
      <c r="CW35" s="119"/>
      <c r="CX35" s="119"/>
      <c r="CY35" s="118"/>
      <c r="CZ35" s="118"/>
      <c r="DA35" s="118"/>
      <c r="DB35" s="118"/>
      <c r="DC35" s="118"/>
      <c r="DD35" s="118"/>
      <c r="DE35" s="118"/>
      <c r="DF35" s="118"/>
      <c r="DG35" s="118"/>
      <c r="DH35" s="115"/>
      <c r="DI35" s="115"/>
      <c r="DJ35" s="115"/>
      <c r="DK35" s="115"/>
      <c r="DL35" s="120"/>
      <c r="DM35" s="100"/>
      <c r="DN35" s="111"/>
      <c r="DO35" s="115"/>
      <c r="DP35" s="130"/>
      <c r="DQ35" s="124"/>
      <c r="DR35" s="132"/>
      <c r="DS35" s="125"/>
      <c r="DT35" s="124"/>
      <c r="DU35" s="124"/>
      <c r="DV35" s="124"/>
      <c r="DW35" s="124"/>
      <c r="DX35" s="124"/>
      <c r="DY35" s="126"/>
      <c r="DZ35" s="56"/>
      <c r="EA35" s="56"/>
      <c r="EB35" s="56"/>
      <c r="EC35" s="56"/>
      <c r="ED35" s="28"/>
      <c r="EE35" s="28"/>
    </row>
    <row r="36" spans="1:135" ht="14" x14ac:dyDescent="0.15">
      <c r="A36" s="105"/>
      <c r="B36" s="135"/>
      <c r="C36" s="135"/>
      <c r="D36" s="135"/>
      <c r="E36" s="135"/>
      <c r="F36" s="135"/>
      <c r="G36" s="135"/>
      <c r="H36" s="135"/>
      <c r="I36" s="135"/>
      <c r="J36" s="135"/>
      <c r="K36" s="135"/>
      <c r="L36" s="135"/>
      <c r="M36" s="135"/>
      <c r="N36" s="135"/>
      <c r="O36" s="135"/>
      <c r="P36" s="135"/>
      <c r="Q36" s="135"/>
      <c r="R36" s="135"/>
      <c r="S36" s="135"/>
      <c r="T36" s="135"/>
      <c r="U36" s="135"/>
      <c r="V36" s="135"/>
      <c r="W36" s="135"/>
      <c r="X36" s="135"/>
      <c r="Y36" s="135"/>
      <c r="Z36" s="135"/>
      <c r="AA36" s="135"/>
      <c r="AB36" s="135"/>
      <c r="AC36" s="107"/>
      <c r="AD36" s="108"/>
      <c r="AE36" s="4"/>
      <c r="AF36" s="107"/>
      <c r="AG36" s="134"/>
      <c r="AH36" s="110"/>
      <c r="AI36" s="110"/>
      <c r="AJ36" s="110"/>
      <c r="AK36" s="110"/>
      <c r="AL36" s="110"/>
      <c r="AM36" s="110"/>
      <c r="AN36" s="110"/>
      <c r="AO36" s="110"/>
      <c r="AP36" s="110"/>
      <c r="AQ36" s="110"/>
      <c r="AR36" s="110"/>
      <c r="AS36" s="110"/>
      <c r="AT36" s="111"/>
      <c r="AU36" s="111"/>
      <c r="AV36" s="111"/>
      <c r="AW36" s="111"/>
      <c r="AX36" s="111"/>
      <c r="AY36" s="133"/>
      <c r="AZ36" s="113"/>
      <c r="BA36" s="114"/>
      <c r="BB36" s="115"/>
      <c r="BC36" s="115"/>
      <c r="BD36" s="115"/>
      <c r="BE36" s="129"/>
      <c r="BF36" s="115"/>
      <c r="BG36" s="115"/>
      <c r="BH36" s="129"/>
      <c r="BI36" s="115"/>
      <c r="BJ36" s="115"/>
      <c r="BK36" s="129"/>
      <c r="BL36" s="115"/>
      <c r="BM36" s="115"/>
      <c r="CA36" s="118"/>
      <c r="CB36" s="119"/>
      <c r="CC36" s="119"/>
      <c r="CD36" s="118"/>
      <c r="CE36" s="118"/>
      <c r="CF36" s="118"/>
      <c r="CG36" s="118"/>
      <c r="CH36" s="118"/>
      <c r="CI36" s="118"/>
      <c r="CJ36" s="118"/>
      <c r="CK36" s="118"/>
      <c r="CL36" s="118"/>
      <c r="CM36" s="115"/>
      <c r="CN36" s="115"/>
      <c r="CO36" s="115"/>
      <c r="CP36" s="115"/>
      <c r="CQ36" s="120"/>
      <c r="CR36" s="100"/>
      <c r="CS36" s="111"/>
      <c r="CT36" s="115"/>
      <c r="CU36" s="122"/>
      <c r="CV36" s="118"/>
      <c r="CW36" s="119"/>
      <c r="CX36" s="119"/>
      <c r="CY36" s="118"/>
      <c r="CZ36" s="118"/>
      <c r="DA36" s="118"/>
      <c r="DB36" s="118"/>
      <c r="DC36" s="118"/>
      <c r="DD36" s="118"/>
      <c r="DE36" s="118"/>
      <c r="DF36" s="118"/>
      <c r="DG36" s="118"/>
      <c r="DH36" s="115"/>
      <c r="DI36" s="115"/>
      <c r="DJ36" s="115"/>
      <c r="DK36" s="115"/>
      <c r="DL36" s="120"/>
      <c r="DM36" s="100"/>
      <c r="DN36" s="111"/>
      <c r="DO36" s="115"/>
      <c r="DP36" s="130"/>
      <c r="DQ36" s="124"/>
      <c r="DR36" s="132"/>
      <c r="DS36" s="125"/>
      <c r="DT36" s="124"/>
      <c r="DU36" s="124"/>
      <c r="DV36" s="124"/>
      <c r="DW36" s="124"/>
      <c r="DX36" s="124"/>
      <c r="DY36" s="126"/>
      <c r="DZ36" s="56"/>
      <c r="EA36" s="56"/>
      <c r="EB36" s="56"/>
      <c r="EC36" s="56"/>
      <c r="ED36" s="28"/>
      <c r="EE36" s="28"/>
    </row>
    <row r="37" spans="1:135" ht="14" x14ac:dyDescent="0.15">
      <c r="AC37" s="107"/>
      <c r="AD37" s="108"/>
      <c r="AE37" s="4"/>
      <c r="AF37" s="107"/>
      <c r="AG37" s="136"/>
      <c r="AH37" s="110"/>
      <c r="AI37" s="110"/>
      <c r="AJ37" s="110"/>
      <c r="AK37" s="110"/>
      <c r="AL37" s="110"/>
      <c r="AM37" s="110"/>
      <c r="AN37" s="110"/>
      <c r="AO37" s="110"/>
      <c r="AP37" s="110"/>
      <c r="AQ37" s="110"/>
      <c r="AR37" s="110"/>
      <c r="AS37" s="110"/>
      <c r="AT37" s="111"/>
      <c r="AU37" s="111"/>
      <c r="AV37" s="111"/>
      <c r="AW37" s="111"/>
      <c r="AX37" s="111"/>
      <c r="AY37" s="133"/>
      <c r="AZ37" s="113"/>
      <c r="BA37" s="114"/>
      <c r="BB37" s="115"/>
      <c r="BC37" s="115"/>
      <c r="BD37" s="115"/>
      <c r="BE37" s="129"/>
      <c r="BF37" s="115"/>
      <c r="BG37" s="115"/>
      <c r="BH37" s="129"/>
      <c r="BI37" s="115"/>
      <c r="BJ37" s="115"/>
      <c r="BK37" s="129"/>
      <c r="BL37" s="115"/>
      <c r="BM37" s="115"/>
      <c r="CA37" s="118"/>
      <c r="CB37" s="119"/>
      <c r="CC37" s="119"/>
      <c r="CD37" s="118"/>
      <c r="CE37" s="118"/>
      <c r="CF37" s="118"/>
      <c r="CG37" s="118"/>
      <c r="CH37" s="118"/>
      <c r="CI37" s="118"/>
      <c r="CJ37" s="118"/>
      <c r="CK37" s="118"/>
      <c r="CL37" s="118"/>
      <c r="CM37" s="115"/>
      <c r="CN37" s="115"/>
      <c r="CO37" s="115"/>
      <c r="CP37" s="115"/>
      <c r="CQ37" s="120"/>
      <c r="CR37" s="100"/>
      <c r="CS37" s="111"/>
      <c r="CT37" s="115"/>
      <c r="CU37" s="122"/>
      <c r="CV37" s="118"/>
      <c r="CW37" s="119"/>
      <c r="CX37" s="119"/>
      <c r="CY37" s="118"/>
      <c r="CZ37" s="118"/>
      <c r="DA37" s="118"/>
      <c r="DB37" s="118"/>
      <c r="DC37" s="118"/>
      <c r="DD37" s="118"/>
      <c r="DE37" s="118"/>
      <c r="DF37" s="118"/>
      <c r="DG37" s="118"/>
      <c r="DH37" s="115"/>
      <c r="DI37" s="115"/>
      <c r="DJ37" s="115"/>
      <c r="DK37" s="115"/>
      <c r="DL37" s="120"/>
      <c r="DM37" s="100"/>
      <c r="DN37" s="111"/>
      <c r="DO37" s="115"/>
      <c r="DP37" s="130"/>
      <c r="DQ37" s="124"/>
      <c r="DR37" s="132"/>
      <c r="DS37" s="124"/>
      <c r="DT37" s="124"/>
      <c r="DU37" s="124"/>
      <c r="DV37" s="124"/>
      <c r="DW37" s="124"/>
      <c r="DX37" s="124"/>
      <c r="DY37" s="126"/>
      <c r="DZ37" s="56"/>
      <c r="EA37" s="56"/>
      <c r="EB37" s="56"/>
      <c r="EC37" s="56"/>
      <c r="ED37" s="28"/>
      <c r="EE37" s="28"/>
    </row>
    <row r="38" spans="1:135" ht="13" x14ac:dyDescent="0.15">
      <c r="AC38" s="107"/>
      <c r="AD38" s="108"/>
      <c r="AE38" s="4"/>
      <c r="AF38" s="107"/>
      <c r="AG38" s="136"/>
      <c r="AH38" s="110"/>
      <c r="AI38" s="110"/>
      <c r="AJ38" s="110"/>
      <c r="AK38" s="110"/>
      <c r="AL38" s="110"/>
      <c r="AM38" s="110"/>
      <c r="AN38" s="110"/>
      <c r="AO38" s="110"/>
      <c r="AP38" s="110"/>
      <c r="AQ38" s="110"/>
      <c r="AR38" s="110"/>
      <c r="AS38" s="110"/>
      <c r="AT38" s="111"/>
      <c r="AU38" s="111"/>
      <c r="AV38" s="111"/>
      <c r="AW38" s="111"/>
      <c r="AX38" s="111"/>
      <c r="AY38" s="133"/>
      <c r="AZ38" s="113"/>
      <c r="BA38" s="114"/>
      <c r="BB38" s="115"/>
      <c r="BC38" s="115"/>
      <c r="BD38" s="115"/>
      <c r="BE38" s="129"/>
      <c r="BF38" s="115"/>
      <c r="BG38" s="115"/>
      <c r="BH38" s="129"/>
      <c r="BI38" s="115"/>
      <c r="BJ38" s="115"/>
      <c r="BK38" s="129"/>
      <c r="BL38" s="115"/>
      <c r="BM38" s="115"/>
      <c r="CA38" s="118"/>
      <c r="CB38" s="119"/>
      <c r="CC38" s="119"/>
      <c r="CD38" s="118"/>
      <c r="CE38" s="118"/>
      <c r="CF38" s="118"/>
      <c r="CG38" s="118"/>
      <c r="CH38" s="118"/>
      <c r="CI38" s="118"/>
      <c r="CJ38" s="118"/>
      <c r="CK38" s="118"/>
      <c r="CL38" s="118"/>
      <c r="CM38" s="115"/>
      <c r="CN38" s="115"/>
      <c r="CO38" s="115"/>
      <c r="CP38" s="115"/>
      <c r="CQ38" s="120"/>
      <c r="CR38" s="100"/>
      <c r="CS38" s="111"/>
      <c r="CT38" s="115"/>
      <c r="CU38" s="122"/>
      <c r="CV38" s="118"/>
      <c r="CW38" s="119"/>
      <c r="CX38" s="119"/>
      <c r="CY38" s="118"/>
      <c r="CZ38" s="118"/>
      <c r="DA38" s="118"/>
      <c r="DB38" s="118"/>
      <c r="DC38" s="118"/>
      <c r="DD38" s="118"/>
      <c r="DE38" s="118"/>
      <c r="DF38" s="118"/>
      <c r="DG38" s="118"/>
      <c r="DH38" s="115"/>
      <c r="DI38" s="115"/>
      <c r="DJ38" s="115"/>
      <c r="DK38" s="115"/>
      <c r="DL38" s="120"/>
      <c r="DM38" s="100"/>
      <c r="DN38" s="111"/>
      <c r="DO38" s="115"/>
      <c r="DP38" s="130"/>
      <c r="DQ38" s="124"/>
      <c r="DR38" s="132"/>
      <c r="DS38" s="124"/>
      <c r="DT38" s="124"/>
      <c r="DU38" s="124"/>
      <c r="DV38" s="124"/>
      <c r="DW38" s="124"/>
      <c r="DX38" s="124"/>
      <c r="DY38" s="126"/>
      <c r="DZ38" s="59"/>
      <c r="EA38" s="59"/>
      <c r="EB38" s="59"/>
      <c r="EC38" s="59"/>
      <c r="ED38" s="196"/>
      <c r="EE38" s="196"/>
    </row>
    <row r="39" spans="1:135" ht="13" x14ac:dyDescent="0.15">
      <c r="AC39" s="107"/>
      <c r="AD39" s="108"/>
      <c r="AE39" s="4"/>
      <c r="AF39" s="107"/>
      <c r="AG39" s="136"/>
      <c r="AH39" s="110"/>
      <c r="AI39" s="110"/>
      <c r="AJ39" s="110"/>
      <c r="AK39" s="110"/>
      <c r="AL39" s="110"/>
      <c r="AM39" s="110"/>
      <c r="AN39" s="110"/>
      <c r="AO39" s="110"/>
      <c r="AP39" s="110"/>
      <c r="AQ39" s="110"/>
      <c r="AR39" s="110"/>
      <c r="AS39" s="110"/>
      <c r="AT39" s="111"/>
      <c r="AU39" s="111"/>
      <c r="AV39" s="111"/>
      <c r="AW39" s="111"/>
      <c r="AX39" s="111"/>
      <c r="AY39" s="133"/>
      <c r="AZ39" s="113"/>
      <c r="BA39" s="114"/>
      <c r="BB39" s="115"/>
      <c r="BC39" s="115"/>
      <c r="BD39" s="115"/>
      <c r="BE39" s="129"/>
      <c r="BF39" s="115"/>
      <c r="BG39" s="115"/>
      <c r="BH39" s="129"/>
      <c r="BI39" s="115"/>
      <c r="BJ39" s="115"/>
      <c r="BK39" s="129"/>
      <c r="BL39" s="115"/>
      <c r="BM39" s="115"/>
      <c r="CA39" s="118"/>
      <c r="CB39" s="119"/>
      <c r="CC39" s="119"/>
      <c r="CD39" s="118"/>
      <c r="CE39" s="118"/>
      <c r="CF39" s="118"/>
      <c r="CG39" s="118"/>
      <c r="CH39" s="118"/>
      <c r="CI39" s="118"/>
      <c r="CJ39" s="118"/>
      <c r="CK39" s="118"/>
      <c r="CL39" s="118"/>
      <c r="CM39" s="115"/>
      <c r="CN39" s="115"/>
      <c r="CO39" s="115"/>
      <c r="CP39" s="115"/>
      <c r="CQ39" s="120"/>
      <c r="CR39" s="100"/>
      <c r="CS39" s="111"/>
      <c r="CT39" s="115"/>
      <c r="CU39" s="122"/>
      <c r="CV39" s="118"/>
      <c r="CW39" s="119"/>
      <c r="CX39" s="119"/>
      <c r="CY39" s="118"/>
      <c r="CZ39" s="118"/>
      <c r="DA39" s="118"/>
      <c r="DB39" s="118"/>
      <c r="DC39" s="118"/>
      <c r="DD39" s="118"/>
      <c r="DE39" s="118"/>
      <c r="DF39" s="118"/>
      <c r="DG39" s="118"/>
      <c r="DH39" s="115"/>
      <c r="DI39" s="115"/>
      <c r="DJ39" s="115"/>
      <c r="DK39" s="115"/>
      <c r="DL39" s="120"/>
      <c r="DM39" s="100"/>
      <c r="DN39" s="111"/>
      <c r="DO39" s="115"/>
      <c r="DP39" s="130"/>
      <c r="DQ39" s="124"/>
      <c r="DR39" s="132"/>
      <c r="DS39" s="124"/>
      <c r="DT39" s="124"/>
      <c r="DU39" s="124"/>
      <c r="DV39" s="124"/>
      <c r="DW39" s="124"/>
      <c r="DX39" s="124"/>
      <c r="DY39" s="126"/>
      <c r="DZ39" s="59"/>
      <c r="EA39" s="59"/>
      <c r="EB39" s="59"/>
      <c r="EC39" s="59"/>
      <c r="ED39" s="196"/>
      <c r="EE39" s="196"/>
    </row>
    <row r="40" spans="1:135" ht="13" x14ac:dyDescent="0.15">
      <c r="AW40" s="196"/>
      <c r="DP40" s="137"/>
      <c r="DR40" s="137"/>
      <c r="DU40" s="4"/>
      <c r="DZ40" s="196"/>
      <c r="EA40" s="196"/>
      <c r="EB40" s="196"/>
      <c r="EC40" s="196"/>
      <c r="ED40" s="196"/>
      <c r="EE40" s="196"/>
    </row>
    <row r="41" spans="1:135" ht="13" x14ac:dyDescent="0.15">
      <c r="AW41" s="196"/>
      <c r="DP41" s="137"/>
      <c r="DR41" s="137"/>
      <c r="DU41" s="4"/>
      <c r="DZ41" s="196"/>
      <c r="EA41" s="196"/>
      <c r="EB41" s="196"/>
      <c r="EC41" s="196"/>
      <c r="ED41" s="196"/>
      <c r="EE41" s="196"/>
    </row>
    <row r="42" spans="1:135" ht="13" x14ac:dyDescent="0.15">
      <c r="AW42" s="196"/>
      <c r="DP42" s="137"/>
      <c r="DR42" s="137"/>
      <c r="DU42" s="4"/>
      <c r="DZ42" s="196"/>
      <c r="EA42" s="196"/>
      <c r="EB42" s="196"/>
      <c r="EC42" s="196"/>
      <c r="ED42" s="196"/>
      <c r="EE42" s="196"/>
    </row>
    <row r="43" spans="1:135" ht="13" x14ac:dyDescent="0.15">
      <c r="AW43" s="196"/>
      <c r="DP43" s="137"/>
      <c r="DR43" s="137"/>
      <c r="DU43" s="4"/>
      <c r="DZ43" s="196"/>
      <c r="EA43" s="196"/>
      <c r="EB43" s="196"/>
      <c r="EC43" s="196"/>
      <c r="ED43" s="196"/>
      <c r="EE43" s="196"/>
    </row>
    <row r="44" spans="1:135" ht="13" x14ac:dyDescent="0.15">
      <c r="AW44" s="196"/>
      <c r="DP44" s="137"/>
      <c r="DR44" s="137"/>
      <c r="DU44" s="4"/>
      <c r="DZ44" s="196"/>
      <c r="EA44" s="196"/>
      <c r="EB44" s="196"/>
      <c r="EC44" s="196"/>
      <c r="ED44" s="196"/>
      <c r="EE44" s="196"/>
    </row>
    <row r="45" spans="1:135" ht="13" x14ac:dyDescent="0.15">
      <c r="AW45" s="196"/>
      <c r="DR45" s="137"/>
      <c r="DU45" s="4"/>
      <c r="DZ45" s="196"/>
      <c r="EA45" s="196"/>
      <c r="EB45" s="196"/>
      <c r="EC45" s="196"/>
      <c r="ED45" s="196"/>
      <c r="EE45" s="196"/>
    </row>
    <row r="46" spans="1:135" ht="13" x14ac:dyDescent="0.15">
      <c r="AW46" s="196"/>
      <c r="DR46" s="137"/>
      <c r="DU46" s="4"/>
      <c r="DZ46" s="196"/>
      <c r="EA46" s="196"/>
      <c r="EB46" s="196"/>
      <c r="EC46" s="196"/>
      <c r="ED46" s="196"/>
      <c r="EE46" s="196"/>
    </row>
    <row r="47" spans="1:135" ht="13" x14ac:dyDescent="0.15">
      <c r="L47" s="57" t="s">
        <v>157</v>
      </c>
      <c r="M47" s="57" t="s">
        <v>158</v>
      </c>
      <c r="N47" s="57" t="s">
        <v>159</v>
      </c>
      <c r="AW47" s="196"/>
      <c r="DU47" s="4"/>
      <c r="DZ47" s="196"/>
      <c r="EA47" s="196"/>
      <c r="EB47" s="196"/>
      <c r="EC47" s="196"/>
      <c r="ED47" s="196"/>
      <c r="EE47" s="196"/>
    </row>
    <row r="48" spans="1:135" ht="13" x14ac:dyDescent="0.15">
      <c r="A48" s="57" t="s">
        <v>160</v>
      </c>
      <c r="AW48" s="196"/>
      <c r="DU48" s="4"/>
      <c r="DZ48" s="196"/>
      <c r="EA48" s="196"/>
      <c r="EB48" s="196"/>
      <c r="EC48" s="196"/>
      <c r="ED48" s="196"/>
      <c r="EE48" s="196"/>
    </row>
    <row r="49" spans="1:135" ht="13" x14ac:dyDescent="0.15">
      <c r="A49" s="139" t="s">
        <v>161</v>
      </c>
      <c r="B49" s="139" t="s">
        <v>117</v>
      </c>
      <c r="C49" s="139" t="s">
        <v>127</v>
      </c>
      <c r="D49" s="139" t="s">
        <v>162</v>
      </c>
      <c r="E49" s="139" t="s">
        <v>163</v>
      </c>
      <c r="F49" s="139" t="s">
        <v>164</v>
      </c>
      <c r="G49" s="139"/>
      <c r="H49" s="139" t="s">
        <v>165</v>
      </c>
      <c r="I49" s="139" t="s">
        <v>166</v>
      </c>
      <c r="J49" s="143"/>
      <c r="K49" s="143"/>
      <c r="L49" s="57" t="s">
        <v>117</v>
      </c>
      <c r="M49" s="57" t="s">
        <v>117</v>
      </c>
      <c r="N49" s="57" t="s">
        <v>117</v>
      </c>
      <c r="O49" s="57" t="s">
        <v>167</v>
      </c>
      <c r="AW49" s="196"/>
      <c r="DU49" s="4"/>
      <c r="DZ49" s="196"/>
      <c r="EA49" s="196"/>
      <c r="EB49" s="196"/>
      <c r="EC49" s="196"/>
      <c r="ED49" s="196"/>
      <c r="EE49" s="196"/>
    </row>
    <row r="50" spans="1:135" ht="13" x14ac:dyDescent="0.15">
      <c r="A50" s="139">
        <v>1</v>
      </c>
      <c r="B50" s="141" t="s">
        <v>785</v>
      </c>
      <c r="C50" s="192" t="s">
        <v>170</v>
      </c>
      <c r="D50" s="191" t="s">
        <v>800</v>
      </c>
      <c r="E50" s="141"/>
      <c r="F50" s="142"/>
      <c r="G50" s="141"/>
      <c r="H50" s="141">
        <v>0</v>
      </c>
      <c r="I50" s="143"/>
      <c r="J50" s="143"/>
      <c r="K50" s="143"/>
      <c r="L50" s="144" t="str">
        <f t="shared" ref="L50:L80" si="89">IF(ISERROR(SEARCH(L$47,B50)),B50,TRIM(LEFT(B50,SEARCH(L$47,B50)-1)))</f>
        <v>#1 Rain Sheh</v>
      </c>
      <c r="M50" s="144" t="str">
        <f t="shared" ref="M50:N65" si="90">IF(ISERROR(SEARCH(M$47,L50)),L50,TRIM(LEFT(L50,SEARCH(M$47,L50)-1)))</f>
        <v>#1 Rain Sheh</v>
      </c>
      <c r="N50" s="144" t="str">
        <f t="shared" si="90"/>
        <v>#1 Rain Sheh</v>
      </c>
      <c r="O50" s="144" t="str">
        <f t="shared" ref="O50:O80" si="91">IF(NOT(ISNUMBER(H50)),H50,IF(H50&lt;3,VLOOKUP(H50,$Y$50:$Z$52,2,FALSE),CONCATENATE(H50+1,"th")))</f>
        <v>1st</v>
      </c>
      <c r="S50" s="57" t="s">
        <v>170</v>
      </c>
      <c r="T50" s="57">
        <v>1</v>
      </c>
      <c r="Y50" s="57">
        <v>0</v>
      </c>
      <c r="Z50" s="57" t="s">
        <v>171</v>
      </c>
      <c r="AW50" s="196"/>
      <c r="DU50" s="4"/>
      <c r="DZ50" s="196"/>
      <c r="EA50" s="196"/>
      <c r="EB50" s="196"/>
      <c r="EC50" s="196"/>
      <c r="ED50" s="196"/>
      <c r="EE50" s="196"/>
    </row>
    <row r="51" spans="1:135" ht="13" x14ac:dyDescent="0.15">
      <c r="A51" s="139">
        <v>2</v>
      </c>
      <c r="B51" s="141" t="s">
        <v>786</v>
      </c>
      <c r="C51" s="192" t="s">
        <v>170</v>
      </c>
      <c r="D51" s="191" t="s">
        <v>691</v>
      </c>
      <c r="E51" s="141"/>
      <c r="F51" s="142"/>
      <c r="G51" s="141"/>
      <c r="H51" s="141">
        <v>3</v>
      </c>
      <c r="I51" s="141"/>
      <c r="J51" s="143"/>
      <c r="K51" s="143"/>
      <c r="L51" s="144" t="str">
        <f t="shared" si="89"/>
        <v>#2 Kia Vaalavirta</v>
      </c>
      <c r="M51" s="144" t="str">
        <f t="shared" si="90"/>
        <v>#2 Kia Vaalavirta</v>
      </c>
      <c r="N51" s="144" t="str">
        <f t="shared" si="90"/>
        <v>#2 Kia Vaalavirta</v>
      </c>
      <c r="O51" s="144" t="str">
        <f t="shared" si="91"/>
        <v>4th</v>
      </c>
      <c r="S51" s="57" t="s">
        <v>172</v>
      </c>
      <c r="T51" s="57">
        <v>2</v>
      </c>
      <c r="Y51" s="57">
        <v>1</v>
      </c>
      <c r="Z51" s="57" t="s">
        <v>173</v>
      </c>
      <c r="AW51" s="196"/>
      <c r="DU51" s="4"/>
      <c r="DZ51" s="196"/>
      <c r="EA51" s="196"/>
      <c r="EB51" s="196"/>
      <c r="EC51" s="196"/>
      <c r="ED51" s="196"/>
      <c r="EE51" s="196"/>
    </row>
    <row r="52" spans="1:135" ht="13" x14ac:dyDescent="0.15">
      <c r="A52" s="139">
        <v>3</v>
      </c>
      <c r="B52" s="141" t="s">
        <v>787</v>
      </c>
      <c r="C52" s="192" t="s">
        <v>172</v>
      </c>
      <c r="D52" s="191" t="s">
        <v>169</v>
      </c>
      <c r="E52" s="141"/>
      <c r="F52" s="142"/>
      <c r="G52" s="141"/>
      <c r="H52" s="141">
        <v>4</v>
      </c>
      <c r="I52" s="141"/>
      <c r="J52" s="143"/>
      <c r="K52" s="143"/>
      <c r="L52" s="144" t="str">
        <f t="shared" si="89"/>
        <v>#3 Marta Galic</v>
      </c>
      <c r="M52" s="144" t="str">
        <f t="shared" si="90"/>
        <v>#3 Marta Galic</v>
      </c>
      <c r="N52" s="144" t="str">
        <f t="shared" si="90"/>
        <v>#3 Marta Galic</v>
      </c>
      <c r="O52" s="144" t="str">
        <f t="shared" si="91"/>
        <v>5th</v>
      </c>
      <c r="S52" s="57" t="s">
        <v>168</v>
      </c>
      <c r="T52" s="57">
        <v>3</v>
      </c>
      <c r="Y52" s="57">
        <v>2</v>
      </c>
      <c r="Z52" s="57" t="s">
        <v>174</v>
      </c>
      <c r="AW52" s="196"/>
      <c r="DU52" s="4"/>
      <c r="DZ52" s="196"/>
      <c r="EA52" s="196"/>
      <c r="EB52" s="196"/>
      <c r="EC52" s="196"/>
      <c r="ED52" s="196"/>
      <c r="EE52" s="196"/>
    </row>
    <row r="53" spans="1:135" ht="13" x14ac:dyDescent="0.15">
      <c r="A53" s="139">
        <v>4</v>
      </c>
      <c r="B53" s="141" t="s">
        <v>788</v>
      </c>
      <c r="C53" s="192" t="s">
        <v>170</v>
      </c>
      <c r="D53" s="191" t="s">
        <v>687</v>
      </c>
      <c r="E53" s="141"/>
      <c r="F53" s="142"/>
      <c r="G53" s="141"/>
      <c r="H53" s="141">
        <v>1</v>
      </c>
      <c r="I53" s="141"/>
      <c r="J53" s="143"/>
      <c r="K53" s="143"/>
      <c r="L53" s="144" t="str">
        <f t="shared" si="89"/>
        <v>#4 Marianna Klavina</v>
      </c>
      <c r="M53" s="144" t="str">
        <f t="shared" si="90"/>
        <v>#4 Marianna Klavina</v>
      </c>
      <c r="N53" s="144" t="str">
        <f t="shared" si="90"/>
        <v>#4 Marianna Klavina</v>
      </c>
      <c r="O53" s="144" t="str">
        <f t="shared" si="91"/>
        <v>2nd</v>
      </c>
      <c r="S53" s="57" t="s">
        <v>23</v>
      </c>
      <c r="T53" s="57">
        <v>4</v>
      </c>
      <c r="Y53" s="57">
        <v>3</v>
      </c>
      <c r="AW53" s="196"/>
      <c r="DU53" s="4"/>
      <c r="DZ53" s="196"/>
      <c r="EA53" s="196"/>
      <c r="EB53" s="196"/>
      <c r="EC53" s="196"/>
      <c r="ED53" s="196"/>
      <c r="EE53" s="196"/>
    </row>
    <row r="54" spans="1:135" ht="13" x14ac:dyDescent="0.15">
      <c r="A54" s="139">
        <v>5</v>
      </c>
      <c r="B54" s="141" t="s">
        <v>789</v>
      </c>
      <c r="C54" s="192" t="s">
        <v>170</v>
      </c>
      <c r="D54" s="191" t="s">
        <v>687</v>
      </c>
      <c r="E54" s="141"/>
      <c r="F54" s="142"/>
      <c r="G54" s="141"/>
      <c r="H54" s="141">
        <v>1</v>
      </c>
      <c r="I54" s="141"/>
      <c r="J54" s="143"/>
      <c r="K54" s="143"/>
      <c r="L54" s="144" t="str">
        <f t="shared" si="89"/>
        <v>#5 Amalie Langer</v>
      </c>
      <c r="M54" s="144" t="str">
        <f t="shared" si="90"/>
        <v>#5 Amalie Langer</v>
      </c>
      <c r="N54" s="144" t="str">
        <f t="shared" si="90"/>
        <v>#5 Amalie Langer</v>
      </c>
      <c r="O54" s="144" t="str">
        <f t="shared" si="91"/>
        <v>2nd</v>
      </c>
      <c r="S54" s="57" t="s">
        <v>175</v>
      </c>
      <c r="T54" s="57">
        <v>5</v>
      </c>
      <c r="Y54" s="57">
        <v>4</v>
      </c>
      <c r="AW54" s="196"/>
      <c r="DU54" s="4"/>
      <c r="DZ54" s="196"/>
      <c r="EA54" s="196"/>
      <c r="EB54" s="196"/>
      <c r="EC54" s="196"/>
      <c r="ED54" s="196"/>
      <c r="EE54" s="196"/>
    </row>
    <row r="55" spans="1:135" ht="13" x14ac:dyDescent="0.15">
      <c r="A55" s="139">
        <v>10</v>
      </c>
      <c r="B55" s="141" t="s">
        <v>790</v>
      </c>
      <c r="C55" s="192" t="s">
        <v>168</v>
      </c>
      <c r="D55" s="191" t="s">
        <v>169</v>
      </c>
      <c r="E55" s="141"/>
      <c r="F55" s="142"/>
      <c r="G55" s="141"/>
      <c r="H55" s="141">
        <v>3</v>
      </c>
      <c r="I55" s="141"/>
      <c r="J55" s="143"/>
      <c r="K55" s="143"/>
      <c r="L55" s="144" t="str">
        <f t="shared" si="89"/>
        <v>#10 Marija Galic</v>
      </c>
      <c r="M55" s="144" t="str">
        <f t="shared" si="90"/>
        <v>#10 Marija Galic</v>
      </c>
      <c r="N55" s="144" t="str">
        <f t="shared" si="90"/>
        <v>#10 Marija Galic</v>
      </c>
      <c r="O55" s="144" t="str">
        <f t="shared" si="91"/>
        <v>4th</v>
      </c>
      <c r="S55" s="57" t="s">
        <v>176</v>
      </c>
      <c r="T55" s="57">
        <v>2.5</v>
      </c>
      <c r="AW55" s="196"/>
      <c r="DU55" s="4"/>
      <c r="DZ55" s="196"/>
      <c r="EA55" s="196"/>
      <c r="EB55" s="196"/>
      <c r="EC55" s="196"/>
      <c r="ED55" s="196"/>
      <c r="EE55" s="196"/>
    </row>
    <row r="56" spans="1:135" ht="13" x14ac:dyDescent="0.15">
      <c r="A56" s="139">
        <v>12</v>
      </c>
      <c r="B56" s="141" t="s">
        <v>791</v>
      </c>
      <c r="C56" s="192" t="s">
        <v>170</v>
      </c>
      <c r="D56" s="191" t="s">
        <v>691</v>
      </c>
      <c r="E56" s="141"/>
      <c r="F56" s="142"/>
      <c r="G56" s="141"/>
      <c r="H56" s="141">
        <v>2</v>
      </c>
      <c r="I56" s="141"/>
      <c r="J56" s="143"/>
      <c r="K56" s="143"/>
      <c r="L56" s="144" t="str">
        <f t="shared" si="89"/>
        <v>#12 Sofia Persson</v>
      </c>
      <c r="M56" s="144" t="str">
        <f t="shared" si="90"/>
        <v>#12 Sofia Persson</v>
      </c>
      <c r="N56" s="144" t="str">
        <f t="shared" si="90"/>
        <v>#12 Sofia Persson</v>
      </c>
      <c r="O56" s="144" t="str">
        <f t="shared" si="91"/>
        <v>3rd</v>
      </c>
      <c r="S56" s="57" t="s">
        <v>177</v>
      </c>
      <c r="T56" s="57">
        <v>2.5</v>
      </c>
      <c r="AW56" s="196"/>
      <c r="DU56" s="4"/>
      <c r="DZ56" s="196"/>
      <c r="EA56" s="196"/>
      <c r="EB56" s="196"/>
      <c r="EC56" s="196"/>
      <c r="ED56" s="196"/>
      <c r="EE56" s="196"/>
    </row>
    <row r="57" spans="1:135" ht="13" x14ac:dyDescent="0.15">
      <c r="A57" s="139">
        <v>13</v>
      </c>
      <c r="B57" s="141" t="s">
        <v>792</v>
      </c>
      <c r="C57" s="192" t="s">
        <v>172</v>
      </c>
      <c r="D57" s="191" t="s">
        <v>711</v>
      </c>
      <c r="E57" s="141"/>
      <c r="F57" s="142"/>
      <c r="G57" s="141"/>
      <c r="H57" s="141">
        <v>1</v>
      </c>
      <c r="I57" s="141"/>
      <c r="J57" s="143"/>
      <c r="K57" s="143"/>
      <c r="L57" s="144" t="str">
        <f t="shared" si="89"/>
        <v>#13 Lucie Hoskova</v>
      </c>
      <c r="M57" s="144" t="str">
        <f t="shared" si="90"/>
        <v>#13 Lucie Hoskova</v>
      </c>
      <c r="N57" s="144" t="str">
        <f t="shared" si="90"/>
        <v>#13 Lucie Hoskova</v>
      </c>
      <c r="O57" s="144" t="str">
        <f t="shared" si="91"/>
        <v>2nd</v>
      </c>
      <c r="S57" s="57" t="s">
        <v>76</v>
      </c>
      <c r="T57" s="57">
        <v>1.5</v>
      </c>
      <c r="AW57" s="196"/>
      <c r="DU57" s="4"/>
      <c r="DZ57" s="196"/>
      <c r="EA57" s="196"/>
      <c r="EB57" s="196"/>
      <c r="EC57" s="196"/>
      <c r="ED57" s="196"/>
      <c r="EE57" s="196"/>
    </row>
    <row r="58" spans="1:135" ht="13" x14ac:dyDescent="0.15">
      <c r="A58" s="139">
        <v>14</v>
      </c>
      <c r="B58" s="141" t="s">
        <v>793</v>
      </c>
      <c r="C58" s="192" t="s">
        <v>170</v>
      </c>
      <c r="D58" s="191" t="s">
        <v>801</v>
      </c>
      <c r="E58" s="141"/>
      <c r="F58" s="142"/>
      <c r="G58" s="141"/>
      <c r="H58" s="141">
        <v>0</v>
      </c>
      <c r="I58" s="143"/>
      <c r="J58" s="143"/>
      <c r="K58" s="143"/>
      <c r="L58" s="144" t="str">
        <f t="shared" si="89"/>
        <v>#14 Jessica McdowellWhite</v>
      </c>
      <c r="M58" s="144" t="str">
        <f t="shared" si="90"/>
        <v>#14 Jessica McdowellWhite</v>
      </c>
      <c r="N58" s="144" t="str">
        <f t="shared" si="90"/>
        <v>#14 Jessica McdowellWhite</v>
      </c>
      <c r="O58" s="144" t="str">
        <f t="shared" si="91"/>
        <v>1st</v>
      </c>
      <c r="S58" s="57" t="s">
        <v>178</v>
      </c>
      <c r="T58" s="57">
        <v>3.5</v>
      </c>
      <c r="AW58" s="196"/>
      <c r="DU58" s="4"/>
      <c r="DZ58" s="196"/>
      <c r="EA58" s="196"/>
      <c r="EB58" s="196"/>
      <c r="EC58" s="196"/>
      <c r="ED58" s="196"/>
      <c r="EE58" s="196"/>
    </row>
    <row r="59" spans="1:135" ht="13" x14ac:dyDescent="0.15">
      <c r="A59" s="139">
        <v>21</v>
      </c>
      <c r="B59" s="141" t="s">
        <v>794</v>
      </c>
      <c r="C59" s="192" t="s">
        <v>172</v>
      </c>
      <c r="D59" s="191" t="s">
        <v>711</v>
      </c>
      <c r="E59" s="141"/>
      <c r="F59" s="142"/>
      <c r="G59" s="141"/>
      <c r="H59" s="141">
        <v>3</v>
      </c>
      <c r="I59" s="143"/>
      <c r="J59" s="143"/>
      <c r="K59" s="143"/>
      <c r="L59" s="144" t="str">
        <f t="shared" si="89"/>
        <v>#21 Ioanna Krimili</v>
      </c>
      <c r="M59" s="144" t="str">
        <f t="shared" si="90"/>
        <v>#21 Ioanna Krimili</v>
      </c>
      <c r="N59" s="144" t="str">
        <f t="shared" si="90"/>
        <v>#21 Ioanna Krimili</v>
      </c>
      <c r="O59" s="144" t="str">
        <f t="shared" si="91"/>
        <v>4th</v>
      </c>
      <c r="S59" s="57" t="s">
        <v>179</v>
      </c>
      <c r="T59" s="57">
        <v>3</v>
      </c>
      <c r="AW59" s="196"/>
      <c r="DU59" s="4"/>
      <c r="DZ59" s="196"/>
      <c r="EA59" s="196"/>
      <c r="EB59" s="196"/>
      <c r="EC59" s="196"/>
      <c r="ED59" s="196"/>
      <c r="EE59" s="196"/>
    </row>
    <row r="60" spans="1:135" ht="13" x14ac:dyDescent="0.15">
      <c r="A60" s="139">
        <v>24</v>
      </c>
      <c r="B60" s="141" t="s">
        <v>795</v>
      </c>
      <c r="C60" s="192" t="s">
        <v>23</v>
      </c>
      <c r="D60" s="191" t="s">
        <v>690</v>
      </c>
      <c r="E60" s="141"/>
      <c r="F60" s="142"/>
      <c r="G60" s="141"/>
      <c r="H60" s="141">
        <v>0</v>
      </c>
      <c r="I60" s="143"/>
      <c r="J60" s="143"/>
      <c r="K60" s="143"/>
      <c r="L60" s="144" t="str">
        <f t="shared" si="89"/>
        <v>#24 Lucija Kostic</v>
      </c>
      <c r="M60" s="144" t="str">
        <f t="shared" si="90"/>
        <v>#24 Lucija Kostic</v>
      </c>
      <c r="N60" s="144" t="str">
        <f t="shared" si="90"/>
        <v>#24 Lucija Kostic</v>
      </c>
      <c r="O60" s="144" t="str">
        <f t="shared" si="91"/>
        <v>1st</v>
      </c>
      <c r="AW60" s="196"/>
      <c r="DU60" s="4"/>
      <c r="DZ60" s="196"/>
      <c r="EA60" s="196"/>
      <c r="EB60" s="196"/>
      <c r="EC60" s="196"/>
      <c r="ED60" s="196"/>
      <c r="EE60" s="196"/>
    </row>
    <row r="61" spans="1:135" ht="13" x14ac:dyDescent="0.15">
      <c r="A61" s="139">
        <v>32</v>
      </c>
      <c r="B61" s="141" t="s">
        <v>796</v>
      </c>
      <c r="C61" s="192" t="s">
        <v>168</v>
      </c>
      <c r="D61" s="191" t="s">
        <v>169</v>
      </c>
      <c r="E61" s="141"/>
      <c r="F61" s="142"/>
      <c r="G61" s="141"/>
      <c r="H61" s="141">
        <v>2</v>
      </c>
      <c r="I61" s="141"/>
      <c r="J61" s="143"/>
      <c r="K61" s="143"/>
      <c r="L61" s="144" t="str">
        <f t="shared" si="89"/>
        <v>#32 Julia Nielacna</v>
      </c>
      <c r="M61" s="144" t="str">
        <f t="shared" si="90"/>
        <v>#32 Julia Nielacna</v>
      </c>
      <c r="N61" s="144" t="str">
        <f t="shared" si="90"/>
        <v>#32 Julia Nielacna</v>
      </c>
      <c r="O61" s="144" t="str">
        <f t="shared" si="91"/>
        <v>3rd</v>
      </c>
      <c r="AW61" s="196"/>
      <c r="DU61" s="4"/>
      <c r="DZ61" s="196"/>
      <c r="EA61" s="196"/>
      <c r="EB61" s="196"/>
      <c r="EC61" s="196"/>
      <c r="ED61" s="196"/>
      <c r="EE61" s="196"/>
    </row>
    <row r="62" spans="1:135" ht="13" x14ac:dyDescent="0.15">
      <c r="A62" s="139">
        <v>34</v>
      </c>
      <c r="B62" s="141" t="s">
        <v>797</v>
      </c>
      <c r="C62" s="192" t="s">
        <v>168</v>
      </c>
      <c r="D62" s="191" t="s">
        <v>711</v>
      </c>
      <c r="E62" s="141"/>
      <c r="F62" s="142"/>
      <c r="G62" s="141"/>
      <c r="H62" s="141">
        <v>0</v>
      </c>
      <c r="I62" s="141"/>
      <c r="J62" s="143"/>
      <c r="K62" s="143"/>
      <c r="L62" s="144" t="str">
        <f t="shared" si="89"/>
        <v>#34 Leilah Vigil</v>
      </c>
      <c r="M62" s="144" t="str">
        <f t="shared" si="90"/>
        <v>#34 Leilah Vigil</v>
      </c>
      <c r="N62" s="144" t="str">
        <f t="shared" si="90"/>
        <v>#34 Leilah Vigil</v>
      </c>
      <c r="O62" s="144" t="str">
        <f t="shared" si="91"/>
        <v>1st</v>
      </c>
      <c r="AW62" s="196"/>
      <c r="DU62" s="4"/>
      <c r="DZ62" s="196"/>
      <c r="EA62" s="196"/>
      <c r="EB62" s="196"/>
      <c r="EC62" s="196"/>
      <c r="ED62" s="196"/>
      <c r="EE62" s="196"/>
    </row>
    <row r="63" spans="1:135" ht="13" x14ac:dyDescent="0.15">
      <c r="A63" s="139">
        <v>35</v>
      </c>
      <c r="B63" s="141" t="s">
        <v>798</v>
      </c>
      <c r="C63" s="192" t="s">
        <v>168</v>
      </c>
      <c r="D63" s="191" t="s">
        <v>689</v>
      </c>
      <c r="E63" s="141"/>
      <c r="F63" s="142"/>
      <c r="G63" s="141"/>
      <c r="H63" s="141">
        <v>2</v>
      </c>
      <c r="I63" s="141"/>
      <c r="J63" s="143"/>
      <c r="K63" s="143"/>
      <c r="L63" s="144" t="str">
        <f t="shared" si="89"/>
        <v>#35 Jumoke Adaramoye</v>
      </c>
      <c r="M63" s="144" t="str">
        <f t="shared" si="90"/>
        <v>#35 Jumoke Adaramoye</v>
      </c>
      <c r="N63" s="144" t="str">
        <f t="shared" si="90"/>
        <v>#35 Jumoke Adaramoye</v>
      </c>
      <c r="O63" s="144" t="str">
        <f t="shared" si="91"/>
        <v>3rd</v>
      </c>
      <c r="AW63" s="196"/>
      <c r="DU63" s="4"/>
      <c r="DZ63" s="196"/>
      <c r="EA63" s="196"/>
      <c r="EB63" s="196"/>
      <c r="EC63" s="196"/>
      <c r="ED63" s="196"/>
      <c r="EE63" s="196"/>
    </row>
    <row r="64" spans="1:135" ht="13" x14ac:dyDescent="0.15">
      <c r="A64" s="139">
        <v>55</v>
      </c>
      <c r="B64" s="141" t="s">
        <v>799</v>
      </c>
      <c r="C64" s="192" t="s">
        <v>172</v>
      </c>
      <c r="D64" s="191" t="s">
        <v>692</v>
      </c>
      <c r="E64" s="141"/>
      <c r="F64" s="142"/>
      <c r="G64" s="141"/>
      <c r="H64" s="141">
        <v>2</v>
      </c>
      <c r="I64" s="141"/>
      <c r="J64" s="143"/>
      <c r="K64" s="143"/>
      <c r="L64" s="144" t="str">
        <f t="shared" si="89"/>
        <v>#55 Abby Rathbun</v>
      </c>
      <c r="M64" s="144" t="str">
        <f t="shared" si="90"/>
        <v>#55 Abby Rathbun</v>
      </c>
      <c r="N64" s="144" t="str">
        <f t="shared" si="90"/>
        <v>#55 Abby Rathbun</v>
      </c>
      <c r="O64" s="144" t="str">
        <f t="shared" si="91"/>
        <v>3rd</v>
      </c>
      <c r="AW64" s="196"/>
      <c r="DU64" s="4"/>
      <c r="DZ64" s="196"/>
      <c r="EA64" s="196"/>
      <c r="EB64" s="196"/>
      <c r="EC64" s="196"/>
      <c r="ED64" s="196"/>
      <c r="EE64" s="196"/>
    </row>
    <row r="65" spans="1:135" ht="13" x14ac:dyDescent="0.15">
      <c r="A65" s="139"/>
      <c r="B65" s="141"/>
      <c r="C65" s="141"/>
      <c r="D65" s="141"/>
      <c r="E65" s="141"/>
      <c r="F65" s="142"/>
      <c r="G65" s="141"/>
      <c r="H65" s="141"/>
      <c r="I65" s="141"/>
      <c r="J65" s="143"/>
      <c r="K65" s="143"/>
      <c r="L65" s="144">
        <f t="shared" si="89"/>
        <v>0</v>
      </c>
      <c r="M65" s="144">
        <f t="shared" si="90"/>
        <v>0</v>
      </c>
      <c r="N65" s="144">
        <f t="shared" si="90"/>
        <v>0</v>
      </c>
      <c r="O65" s="144">
        <f t="shared" si="91"/>
        <v>0</v>
      </c>
      <c r="AW65" s="196"/>
      <c r="DU65" s="4"/>
      <c r="DZ65" s="196"/>
      <c r="EA65" s="196"/>
      <c r="EB65" s="196"/>
      <c r="EC65" s="196"/>
      <c r="ED65" s="196"/>
      <c r="EE65" s="196"/>
    </row>
    <row r="66" spans="1:135" ht="13" x14ac:dyDescent="0.15">
      <c r="A66" s="139"/>
      <c r="B66" s="141"/>
      <c r="C66" s="141"/>
      <c r="D66" s="145"/>
      <c r="E66" s="141"/>
      <c r="F66" s="142"/>
      <c r="G66" s="141"/>
      <c r="H66" s="141"/>
      <c r="I66" s="141"/>
      <c r="J66" s="143"/>
      <c r="K66" s="143"/>
      <c r="L66" s="144">
        <f t="shared" si="89"/>
        <v>0</v>
      </c>
      <c r="M66" s="144">
        <f t="shared" ref="M66:N80" si="92">IF(ISERROR(SEARCH(M$47,L66)),L66,TRIM(LEFT(L66,SEARCH(M$47,L66)-1)))</f>
        <v>0</v>
      </c>
      <c r="N66" s="144">
        <f t="shared" si="92"/>
        <v>0</v>
      </c>
      <c r="O66" s="144">
        <f t="shared" si="91"/>
        <v>0</v>
      </c>
      <c r="AJ66" s="197"/>
      <c r="AM66" s="197"/>
      <c r="AP66" s="197"/>
      <c r="AS66" s="197"/>
      <c r="AV66" s="197"/>
      <c r="AW66" s="196"/>
      <c r="DU66" s="4"/>
      <c r="DZ66" s="196"/>
      <c r="EA66" s="196"/>
      <c r="EB66" s="196"/>
      <c r="EC66" s="196"/>
      <c r="ED66" s="196"/>
      <c r="EE66" s="196"/>
    </row>
    <row r="67" spans="1:135" ht="13" x14ac:dyDescent="0.15">
      <c r="A67" s="139"/>
      <c r="B67" s="141"/>
      <c r="C67" s="141"/>
      <c r="D67" s="145"/>
      <c r="E67" s="141"/>
      <c r="F67" s="142"/>
      <c r="G67" s="141"/>
      <c r="H67" s="141"/>
      <c r="I67" s="141"/>
      <c r="J67" s="143"/>
      <c r="K67" s="143"/>
      <c r="L67" s="144">
        <f t="shared" si="89"/>
        <v>0</v>
      </c>
      <c r="M67" s="144">
        <f t="shared" si="92"/>
        <v>0</v>
      </c>
      <c r="N67" s="144">
        <f t="shared" si="92"/>
        <v>0</v>
      </c>
      <c r="O67" s="144">
        <f t="shared" si="91"/>
        <v>0</v>
      </c>
      <c r="AJ67" s="197"/>
      <c r="AK67" s="197"/>
      <c r="AM67" s="197"/>
      <c r="AN67" s="197"/>
      <c r="AP67" s="197"/>
      <c r="AQ67" s="197"/>
      <c r="AS67" s="197"/>
      <c r="AT67" s="197"/>
      <c r="AV67" s="197"/>
      <c r="AW67" s="201"/>
      <c r="DU67" s="4"/>
      <c r="DZ67" s="196"/>
      <c r="EA67" s="196"/>
      <c r="EB67" s="196"/>
      <c r="EC67" s="196"/>
      <c r="ED67" s="196"/>
      <c r="EE67" s="196"/>
    </row>
    <row r="68" spans="1:135" ht="13" x14ac:dyDescent="0.15">
      <c r="A68" s="139"/>
      <c r="B68" s="141"/>
      <c r="C68" s="141"/>
      <c r="D68" s="145"/>
      <c r="E68" s="141"/>
      <c r="F68" s="142"/>
      <c r="G68" s="141"/>
      <c r="H68" s="141"/>
      <c r="I68" s="141"/>
      <c r="J68" s="143"/>
      <c r="K68" s="143"/>
      <c r="L68" s="144">
        <f t="shared" si="89"/>
        <v>0</v>
      </c>
      <c r="M68" s="144">
        <f t="shared" si="92"/>
        <v>0</v>
      </c>
      <c r="N68" s="144">
        <f t="shared" si="92"/>
        <v>0</v>
      </c>
      <c r="O68" s="144">
        <f t="shared" si="91"/>
        <v>0</v>
      </c>
      <c r="AK68" s="197"/>
      <c r="AL68" s="197"/>
      <c r="AN68" s="197"/>
      <c r="AO68" s="197"/>
      <c r="AQ68" s="197"/>
      <c r="AR68" s="197"/>
      <c r="AT68" s="197"/>
      <c r="AU68" s="197"/>
      <c r="AW68" s="197"/>
      <c r="AX68" s="197"/>
      <c r="DU68" s="4"/>
      <c r="DZ68" s="196"/>
      <c r="EA68" s="196"/>
      <c r="EB68" s="196"/>
      <c r="EC68" s="196"/>
      <c r="ED68" s="196"/>
      <c r="EE68" s="196"/>
    </row>
    <row r="69" spans="1:135" ht="13" x14ac:dyDescent="0.15">
      <c r="A69" s="139"/>
      <c r="B69" s="141"/>
      <c r="C69" s="141"/>
      <c r="D69" s="145"/>
      <c r="E69" s="141"/>
      <c r="F69" s="142"/>
      <c r="G69" s="141"/>
      <c r="H69" s="141"/>
      <c r="I69" s="141"/>
      <c r="J69" s="143"/>
      <c r="K69" s="143"/>
      <c r="L69" s="144">
        <f t="shared" si="89"/>
        <v>0</v>
      </c>
      <c r="M69" s="144">
        <f t="shared" si="92"/>
        <v>0</v>
      </c>
      <c r="N69" s="144">
        <f t="shared" si="92"/>
        <v>0</v>
      </c>
      <c r="O69" s="144">
        <f t="shared" si="91"/>
        <v>0</v>
      </c>
      <c r="AL69" s="197"/>
      <c r="AO69" s="197"/>
      <c r="AR69" s="197"/>
      <c r="AU69" s="197"/>
      <c r="AW69" s="196"/>
      <c r="AX69" s="197"/>
      <c r="DU69" s="4"/>
      <c r="DZ69" s="196"/>
      <c r="EA69" s="196"/>
      <c r="EB69" s="196"/>
      <c r="EC69" s="196"/>
      <c r="ED69" s="196"/>
      <c r="EE69" s="196"/>
    </row>
    <row r="70" spans="1:135" ht="13" x14ac:dyDescent="0.15">
      <c r="A70" s="139"/>
      <c r="B70" s="141"/>
      <c r="C70" s="141"/>
      <c r="D70" s="141"/>
      <c r="E70" s="141"/>
      <c r="F70" s="142"/>
      <c r="G70" s="141"/>
      <c r="H70" s="141"/>
      <c r="I70" s="141"/>
      <c r="J70" s="143"/>
      <c r="K70" s="143"/>
      <c r="L70" s="144">
        <f t="shared" si="89"/>
        <v>0</v>
      </c>
      <c r="M70" s="144">
        <f t="shared" si="92"/>
        <v>0</v>
      </c>
      <c r="N70" s="144">
        <f t="shared" si="92"/>
        <v>0</v>
      </c>
      <c r="O70" s="144">
        <f t="shared" si="91"/>
        <v>0</v>
      </c>
      <c r="AN70" s="197"/>
      <c r="AQ70" s="197"/>
      <c r="AT70" s="197"/>
      <c r="AW70" s="201"/>
      <c r="BA70" s="197"/>
      <c r="DU70" s="4"/>
      <c r="DZ70" s="196"/>
      <c r="EA70" s="196"/>
      <c r="EB70" s="196"/>
      <c r="EC70" s="196"/>
      <c r="ED70" s="196"/>
      <c r="EE70" s="196"/>
    </row>
    <row r="71" spans="1:135" ht="13" x14ac:dyDescent="0.15">
      <c r="A71" s="139"/>
      <c r="B71" s="141"/>
      <c r="C71" s="141"/>
      <c r="D71" s="145"/>
      <c r="E71" s="141"/>
      <c r="F71" s="142"/>
      <c r="G71" s="141"/>
      <c r="H71" s="141"/>
      <c r="I71" s="141"/>
      <c r="J71" s="143"/>
      <c r="K71" s="143"/>
      <c r="L71" s="144">
        <f t="shared" si="89"/>
        <v>0</v>
      </c>
      <c r="M71" s="144">
        <f t="shared" si="92"/>
        <v>0</v>
      </c>
      <c r="N71" s="144">
        <f t="shared" si="92"/>
        <v>0</v>
      </c>
      <c r="O71" s="144">
        <f t="shared" si="91"/>
        <v>0</v>
      </c>
      <c r="AN71" s="197"/>
      <c r="AQ71" s="197"/>
      <c r="AT71" s="197"/>
      <c r="AW71" s="197"/>
      <c r="BA71" s="197"/>
      <c r="DU71" s="4"/>
      <c r="DZ71" s="196"/>
      <c r="EA71" s="196"/>
      <c r="EB71" s="196"/>
      <c r="EC71" s="196"/>
      <c r="ED71" s="196"/>
      <c r="EE71" s="196"/>
    </row>
    <row r="72" spans="1:135" ht="13" x14ac:dyDescent="0.15">
      <c r="A72" s="139"/>
      <c r="B72" s="141"/>
      <c r="C72" s="141"/>
      <c r="D72" s="145"/>
      <c r="E72" s="141"/>
      <c r="F72" s="142"/>
      <c r="G72" s="141"/>
      <c r="H72" s="141"/>
      <c r="I72" s="141"/>
      <c r="J72" s="143"/>
      <c r="K72" s="143"/>
      <c r="L72" s="144">
        <f t="shared" si="89"/>
        <v>0</v>
      </c>
      <c r="M72" s="144">
        <f t="shared" si="92"/>
        <v>0</v>
      </c>
      <c r="N72" s="144">
        <f t="shared" si="92"/>
        <v>0</v>
      </c>
      <c r="O72" s="144">
        <f t="shared" si="91"/>
        <v>0</v>
      </c>
      <c r="AW72" s="196"/>
      <c r="DU72" s="4"/>
      <c r="DZ72" s="196"/>
      <c r="EA72" s="196"/>
      <c r="EB72" s="196"/>
      <c r="EC72" s="196"/>
      <c r="ED72" s="196"/>
      <c r="EE72" s="196"/>
    </row>
    <row r="73" spans="1:135" ht="13" x14ac:dyDescent="0.15">
      <c r="A73" s="139"/>
      <c r="B73" s="141"/>
      <c r="C73" s="141"/>
      <c r="D73" s="145"/>
      <c r="E73" s="141"/>
      <c r="F73" s="142"/>
      <c r="G73" s="141"/>
      <c r="H73" s="141"/>
      <c r="I73" s="141"/>
      <c r="J73" s="143"/>
      <c r="K73" s="143"/>
      <c r="L73" s="144">
        <f t="shared" si="89"/>
        <v>0</v>
      </c>
      <c r="M73" s="144">
        <f t="shared" si="92"/>
        <v>0</v>
      </c>
      <c r="N73" s="144">
        <f t="shared" si="92"/>
        <v>0</v>
      </c>
      <c r="O73" s="144">
        <f t="shared" si="91"/>
        <v>0</v>
      </c>
      <c r="AW73" s="196"/>
      <c r="DU73" s="4"/>
      <c r="DZ73" s="196"/>
      <c r="EA73" s="196"/>
      <c r="EB73" s="196"/>
      <c r="EC73" s="196"/>
      <c r="ED73" s="196"/>
      <c r="EE73" s="196"/>
    </row>
    <row r="74" spans="1:135" ht="13" x14ac:dyDescent="0.15">
      <c r="A74" s="143"/>
      <c r="B74" s="143"/>
      <c r="C74" s="143"/>
      <c r="D74" s="143"/>
      <c r="E74" s="143"/>
      <c r="F74" s="143"/>
      <c r="G74" s="143"/>
      <c r="H74" s="143"/>
      <c r="I74" s="143"/>
      <c r="J74" s="143"/>
      <c r="K74" s="143"/>
      <c r="L74" s="144">
        <f t="shared" si="89"/>
        <v>0</v>
      </c>
      <c r="M74" s="144">
        <f t="shared" si="92"/>
        <v>0</v>
      </c>
      <c r="N74" s="144">
        <f t="shared" si="92"/>
        <v>0</v>
      </c>
      <c r="O74" s="144">
        <f t="shared" si="91"/>
        <v>0</v>
      </c>
      <c r="AW74" s="196"/>
      <c r="DU74" s="4"/>
      <c r="DZ74" s="196"/>
      <c r="EA74" s="196"/>
      <c r="EB74" s="196"/>
      <c r="EC74" s="196"/>
      <c r="ED74" s="196"/>
      <c r="EE74" s="196"/>
    </row>
    <row r="75" spans="1:135" ht="13" x14ac:dyDescent="0.15">
      <c r="A75" s="143"/>
      <c r="B75" s="143"/>
      <c r="C75" s="143"/>
      <c r="D75" s="143"/>
      <c r="E75" s="143"/>
      <c r="F75" s="143"/>
      <c r="G75" s="143"/>
      <c r="H75" s="143"/>
      <c r="I75" s="143"/>
      <c r="J75" s="143"/>
      <c r="K75" s="143"/>
      <c r="L75" s="144">
        <f t="shared" si="89"/>
        <v>0</v>
      </c>
      <c r="M75" s="144">
        <f t="shared" si="92"/>
        <v>0</v>
      </c>
      <c r="N75" s="144">
        <f t="shared" si="92"/>
        <v>0</v>
      </c>
      <c r="O75" s="144">
        <f t="shared" si="91"/>
        <v>0</v>
      </c>
      <c r="AS75" s="197"/>
      <c r="AV75" s="197"/>
      <c r="AW75" s="196"/>
      <c r="AZ75" s="197"/>
      <c r="BC75" s="197"/>
      <c r="DU75" s="4"/>
      <c r="DZ75" s="196"/>
      <c r="EA75" s="196"/>
      <c r="EB75" s="196"/>
      <c r="EC75" s="196"/>
      <c r="ED75" s="196"/>
      <c r="EE75" s="196"/>
    </row>
    <row r="76" spans="1:135" ht="13" x14ac:dyDescent="0.15">
      <c r="A76" s="143"/>
      <c r="B76" s="143"/>
      <c r="C76" s="143"/>
      <c r="D76" s="143"/>
      <c r="E76" s="143"/>
      <c r="F76" s="143"/>
      <c r="G76" s="143"/>
      <c r="H76" s="143"/>
      <c r="I76" s="143"/>
      <c r="J76" s="143"/>
      <c r="K76" s="143"/>
      <c r="L76" s="144">
        <f t="shared" si="89"/>
        <v>0</v>
      </c>
      <c r="M76" s="144">
        <f t="shared" si="92"/>
        <v>0</v>
      </c>
      <c r="N76" s="144">
        <f t="shared" si="92"/>
        <v>0</v>
      </c>
      <c r="O76" s="144">
        <f t="shared" si="91"/>
        <v>0</v>
      </c>
      <c r="AS76" s="197"/>
      <c r="AV76" s="197"/>
      <c r="AW76" s="196"/>
      <c r="AZ76" s="197"/>
      <c r="BC76" s="197"/>
      <c r="DU76" s="4"/>
      <c r="DZ76" s="196"/>
      <c r="EA76" s="196"/>
      <c r="EB76" s="196"/>
      <c r="EC76" s="196"/>
      <c r="ED76" s="196"/>
      <c r="EE76" s="196"/>
    </row>
    <row r="77" spans="1:135" ht="13" x14ac:dyDescent="0.15">
      <c r="A77" s="143"/>
      <c r="B77" s="143"/>
      <c r="C77" s="143"/>
      <c r="D77" s="143"/>
      <c r="E77" s="143"/>
      <c r="F77" s="143"/>
      <c r="G77" s="143"/>
      <c r="H77" s="143"/>
      <c r="I77" s="143"/>
      <c r="J77" s="143"/>
      <c r="K77" s="143"/>
      <c r="L77" s="144">
        <f t="shared" si="89"/>
        <v>0</v>
      </c>
      <c r="M77" s="144">
        <f t="shared" si="92"/>
        <v>0</v>
      </c>
      <c r="N77" s="144">
        <f t="shared" si="92"/>
        <v>0</v>
      </c>
      <c r="O77" s="144">
        <f t="shared" si="91"/>
        <v>0</v>
      </c>
      <c r="AW77" s="196"/>
      <c r="DU77" s="4"/>
      <c r="DZ77" s="196"/>
      <c r="EA77" s="196"/>
      <c r="EB77" s="196"/>
      <c r="EC77" s="196"/>
      <c r="ED77" s="196"/>
      <c r="EE77" s="196"/>
    </row>
    <row r="78" spans="1:135" ht="13" x14ac:dyDescent="0.15">
      <c r="A78" s="143"/>
      <c r="B78" s="143"/>
      <c r="C78" s="143"/>
      <c r="D78" s="143"/>
      <c r="E78" s="143"/>
      <c r="F78" s="143"/>
      <c r="G78" s="143"/>
      <c r="H78" s="143"/>
      <c r="I78" s="143"/>
      <c r="J78" s="143"/>
      <c r="K78" s="143"/>
      <c r="L78" s="144">
        <f t="shared" si="89"/>
        <v>0</v>
      </c>
      <c r="M78" s="144">
        <f t="shared" si="92"/>
        <v>0</v>
      </c>
      <c r="N78" s="144">
        <f t="shared" si="92"/>
        <v>0</v>
      </c>
      <c r="O78" s="144">
        <f t="shared" si="91"/>
        <v>0</v>
      </c>
      <c r="AW78" s="196"/>
      <c r="DU78" s="4"/>
      <c r="DZ78" s="196"/>
      <c r="EA78" s="196"/>
      <c r="EB78" s="196"/>
      <c r="EC78" s="196"/>
      <c r="ED78" s="196"/>
      <c r="EE78" s="196"/>
    </row>
    <row r="79" spans="1:135" ht="13" x14ac:dyDescent="0.15">
      <c r="A79" s="143"/>
      <c r="B79" s="143"/>
      <c r="C79" s="143"/>
      <c r="D79" s="143"/>
      <c r="E79" s="143"/>
      <c r="F79" s="143"/>
      <c r="G79" s="143"/>
      <c r="H79" s="143"/>
      <c r="I79" s="143"/>
      <c r="J79" s="143"/>
      <c r="K79" s="143"/>
      <c r="L79" s="144">
        <f t="shared" si="89"/>
        <v>0</v>
      </c>
      <c r="M79" s="144">
        <f t="shared" si="92"/>
        <v>0</v>
      </c>
      <c r="N79" s="144">
        <f t="shared" si="92"/>
        <v>0</v>
      </c>
      <c r="O79" s="144">
        <f t="shared" si="91"/>
        <v>0</v>
      </c>
      <c r="AW79" s="196"/>
      <c r="DU79" s="4"/>
      <c r="DZ79" s="196"/>
      <c r="EA79" s="196"/>
      <c r="EB79" s="196"/>
      <c r="EC79" s="196"/>
      <c r="ED79" s="196"/>
      <c r="EE79" s="196"/>
    </row>
    <row r="80" spans="1:135" ht="13" x14ac:dyDescent="0.15">
      <c r="A80" s="143"/>
      <c r="B80" s="143"/>
      <c r="C80" s="143"/>
      <c r="D80" s="143"/>
      <c r="E80" s="143"/>
      <c r="F80" s="143"/>
      <c r="G80" s="143"/>
      <c r="H80" s="143"/>
      <c r="I80" s="143"/>
      <c r="J80" s="143"/>
      <c r="K80" s="143"/>
      <c r="L80" s="144">
        <f t="shared" si="89"/>
        <v>0</v>
      </c>
      <c r="M80" s="144">
        <f t="shared" si="92"/>
        <v>0</v>
      </c>
      <c r="N80" s="144">
        <f t="shared" si="92"/>
        <v>0</v>
      </c>
      <c r="O80" s="144">
        <f t="shared" si="91"/>
        <v>0</v>
      </c>
      <c r="AW80" s="196"/>
      <c r="DU80" s="4"/>
      <c r="DZ80" s="196"/>
      <c r="EA80" s="196"/>
      <c r="EB80" s="196"/>
      <c r="EC80" s="196"/>
      <c r="ED80" s="196"/>
      <c r="EE80" s="196"/>
    </row>
    <row r="81" spans="1:135" ht="13" x14ac:dyDescent="0.15">
      <c r="AW81" s="196"/>
      <c r="DU81" s="4"/>
      <c r="DZ81" s="196"/>
      <c r="EA81" s="196"/>
      <c r="EB81" s="196"/>
      <c r="EC81" s="196"/>
      <c r="ED81" s="196"/>
      <c r="EE81" s="196"/>
    </row>
    <row r="82" spans="1:135" ht="13" x14ac:dyDescent="0.15">
      <c r="AW82" s="196"/>
      <c r="DU82" s="4"/>
      <c r="DZ82" s="196"/>
      <c r="EA82" s="196"/>
      <c r="EB82" s="196"/>
      <c r="EC82" s="196"/>
      <c r="ED82" s="196"/>
      <c r="EE82" s="196"/>
    </row>
    <row r="83" spans="1:135" ht="13" x14ac:dyDescent="0.15">
      <c r="S83" s="195">
        <f>_xlfn.XLOOKUP(B95, AZ:AZ, BC:BC)</f>
        <v>1917</v>
      </c>
      <c r="T83" s="180" t="s">
        <v>647</v>
      </c>
      <c r="AW83" s="196"/>
      <c r="DU83" s="4"/>
      <c r="DZ83" s="196"/>
      <c r="EA83" s="196"/>
      <c r="EB83" s="196"/>
      <c r="EC83" s="196"/>
      <c r="ED83" s="196"/>
      <c r="EE83" s="196"/>
    </row>
    <row r="84" spans="1:135" ht="13" x14ac:dyDescent="0.15">
      <c r="S84" s="195">
        <f>_xlfn.XLOOKUP(B95,AG:AG, AJ:AJ)</f>
        <v>1871</v>
      </c>
      <c r="T84" s="180" t="s">
        <v>648</v>
      </c>
      <c r="AF84" s="180" t="s">
        <v>646</v>
      </c>
      <c r="AW84" s="196"/>
      <c r="DU84" s="4"/>
      <c r="DZ84" s="196"/>
      <c r="EA84" s="196"/>
      <c r="EB84" s="196"/>
      <c r="EC84" s="196"/>
      <c r="ED84" s="196"/>
      <c r="EE84" s="196"/>
    </row>
    <row r="85" spans="1:135" ht="13" x14ac:dyDescent="0.15">
      <c r="I85" s="57" t="s">
        <v>180</v>
      </c>
      <c r="S85" s="195">
        <f>_xlfn.XLOOKUP(B95, AG:AG, AK:AK)</f>
        <v>1658</v>
      </c>
      <c r="T85" s="180" t="s">
        <v>649</v>
      </c>
      <c r="AW85" s="196"/>
      <c r="DU85" s="4"/>
      <c r="DZ85" s="196"/>
      <c r="EA85" s="196"/>
      <c r="EB85" s="196"/>
      <c r="EC85" s="196"/>
      <c r="ED85" s="196"/>
      <c r="EE85" s="196"/>
    </row>
    <row r="86" spans="1:135" ht="13" x14ac:dyDescent="0.15">
      <c r="A86" s="146" t="s">
        <v>181</v>
      </c>
      <c r="I86" s="144">
        <f>AVERAGE(AE88:AE430)</f>
        <v>78.867829202468712</v>
      </c>
      <c r="J86" s="144">
        <f>AVERAGE(AX88:AX430)</f>
        <v>78.688849641925913</v>
      </c>
      <c r="S86" s="195">
        <f>_xlfn.XLOOKUP(B95, AZ:AZ, BD:BD)</f>
        <v>1558</v>
      </c>
      <c r="T86" s="180" t="s">
        <v>650</v>
      </c>
      <c r="AW86" s="196"/>
      <c r="DU86" s="4"/>
      <c r="DZ86" s="196"/>
      <c r="EA86" s="196"/>
      <c r="EB86" s="196"/>
      <c r="EC86" s="196"/>
      <c r="ED86" s="196"/>
      <c r="EE86" s="196"/>
    </row>
    <row r="87" spans="1:135" ht="13" x14ac:dyDescent="0.15">
      <c r="H87" s="144" t="s">
        <v>182</v>
      </c>
      <c r="L87" s="144" t="s">
        <v>183</v>
      </c>
      <c r="AF87" s="147" t="s">
        <v>184</v>
      </c>
      <c r="AG87" s="148" t="s">
        <v>185</v>
      </c>
      <c r="AH87" s="147" t="s">
        <v>186</v>
      </c>
      <c r="AI87" s="147" t="s">
        <v>187</v>
      </c>
      <c r="AJ87" s="147" t="s">
        <v>188</v>
      </c>
      <c r="AK87" s="147" t="s">
        <v>189</v>
      </c>
      <c r="AL87" s="147" t="s">
        <v>190</v>
      </c>
      <c r="AM87" s="147" t="s">
        <v>191</v>
      </c>
      <c r="AN87" s="147" t="s">
        <v>192</v>
      </c>
      <c r="AO87" s="147" t="s">
        <v>13</v>
      </c>
      <c r="AP87" s="147" t="s">
        <v>80</v>
      </c>
      <c r="AQ87" s="147" t="s">
        <v>193</v>
      </c>
      <c r="AR87" s="147" t="s">
        <v>194</v>
      </c>
      <c r="AS87" s="147" t="s">
        <v>195</v>
      </c>
      <c r="AT87" s="147" t="s">
        <v>196</v>
      </c>
      <c r="AU87" s="147" t="s">
        <v>197</v>
      </c>
      <c r="AW87" s="196"/>
      <c r="AY87" s="147" t="s">
        <v>184</v>
      </c>
      <c r="AZ87" s="148" t="s">
        <v>185</v>
      </c>
      <c r="BA87" s="147" t="s">
        <v>186</v>
      </c>
      <c r="BB87" s="147" t="s">
        <v>187</v>
      </c>
      <c r="BC87" s="147" t="s">
        <v>188</v>
      </c>
      <c r="BD87" s="147" t="s">
        <v>189</v>
      </c>
      <c r="BE87" s="147" t="s">
        <v>190</v>
      </c>
      <c r="BF87" s="147" t="s">
        <v>191</v>
      </c>
      <c r="BG87" s="147" t="s">
        <v>192</v>
      </c>
      <c r="BH87" s="147" t="s">
        <v>13</v>
      </c>
      <c r="BI87" s="147" t="s">
        <v>80</v>
      </c>
      <c r="BJ87" s="147" t="s">
        <v>193</v>
      </c>
      <c r="BK87" s="147" t="s">
        <v>194</v>
      </c>
      <c r="BL87" s="147" t="s">
        <v>195</v>
      </c>
      <c r="BM87" s="147" t="s">
        <v>196</v>
      </c>
      <c r="BN87" s="147" t="s">
        <v>197</v>
      </c>
      <c r="DU87" s="4"/>
      <c r="DZ87" s="196"/>
      <c r="EA87" s="196"/>
      <c r="EB87" s="196"/>
      <c r="EC87" s="196"/>
      <c r="ED87" s="196"/>
      <c r="EE87" s="196"/>
    </row>
    <row r="88" spans="1:135" ht="13" x14ac:dyDescent="0.15">
      <c r="A88" s="144" t="s">
        <v>74</v>
      </c>
      <c r="B88" s="144" t="s">
        <v>185</v>
      </c>
      <c r="C88" s="144" t="s">
        <v>198</v>
      </c>
      <c r="D88" s="144" t="s">
        <v>199</v>
      </c>
      <c r="E88" s="144" t="s">
        <v>200</v>
      </c>
      <c r="F88" s="144" t="s">
        <v>201</v>
      </c>
      <c r="G88" s="144" t="s">
        <v>202</v>
      </c>
      <c r="H88" s="144" t="s">
        <v>203</v>
      </c>
      <c r="I88" s="144" t="s">
        <v>204</v>
      </c>
      <c r="J88" s="144" t="s">
        <v>205</v>
      </c>
      <c r="K88" s="144" t="s">
        <v>206</v>
      </c>
      <c r="L88" s="144" t="s">
        <v>207</v>
      </c>
      <c r="M88" s="144" t="s">
        <v>208</v>
      </c>
      <c r="N88" s="144" t="s">
        <v>209</v>
      </c>
      <c r="O88" s="144" t="s">
        <v>210</v>
      </c>
      <c r="P88" s="57" t="s">
        <v>211</v>
      </c>
      <c r="Q88" s="57" t="s">
        <v>212</v>
      </c>
      <c r="AD88" s="144">
        <f t="shared" ref="AD88:AD342" si="93">40*(AJ88/(AH88*40))</f>
        <v>82.91304347826086</v>
      </c>
      <c r="AE88" s="144">
        <f t="shared" ref="AE88:AE342" si="94">100*(AK88/AJ88)</f>
        <v>104.19507079181962</v>
      </c>
      <c r="AF88" s="149">
        <v>1</v>
      </c>
      <c r="AG88" s="150" t="s">
        <v>213</v>
      </c>
      <c r="AH88" s="149">
        <v>23</v>
      </c>
      <c r="AI88" s="151">
        <v>1</v>
      </c>
      <c r="AJ88" s="152">
        <v>1907</v>
      </c>
      <c r="AK88" s="152">
        <v>1987</v>
      </c>
      <c r="AL88" s="149">
        <v>1.042</v>
      </c>
      <c r="AM88" s="152">
        <v>682</v>
      </c>
      <c r="AN88" s="152">
        <v>728</v>
      </c>
      <c r="AO88" s="152">
        <v>1410</v>
      </c>
      <c r="AP88" s="153">
        <v>0.51600000000000001</v>
      </c>
      <c r="AQ88" s="153">
        <v>0.59599999999999997</v>
      </c>
      <c r="AR88" s="154">
        <v>0.17299999999999999</v>
      </c>
      <c r="AS88" s="154">
        <v>0.114</v>
      </c>
      <c r="AT88" s="155">
        <v>0.09</v>
      </c>
      <c r="AU88" s="154">
        <v>0.46700000000000003</v>
      </c>
      <c r="AW88" s="196"/>
      <c r="AX88" s="144">
        <f t="shared" ref="AX88:AX342" si="95">100*(BD88/BC88)</f>
        <v>59.616919393455703</v>
      </c>
      <c r="AY88" s="149">
        <v>1</v>
      </c>
      <c r="AZ88" s="150" t="s">
        <v>214</v>
      </c>
      <c r="BA88" s="149">
        <v>15</v>
      </c>
      <c r="BB88" s="151">
        <v>1</v>
      </c>
      <c r="BC88" s="152">
        <v>1253</v>
      </c>
      <c r="BD88" s="152">
        <v>747</v>
      </c>
      <c r="BE88" s="149">
        <v>0.59599999999999997</v>
      </c>
      <c r="BF88" s="152">
        <v>550</v>
      </c>
      <c r="BG88" s="152">
        <v>268</v>
      </c>
      <c r="BH88" s="152">
        <v>818</v>
      </c>
      <c r="BI88" s="153">
        <v>0.32800000000000001</v>
      </c>
      <c r="BJ88" s="153">
        <v>0.36599999999999999</v>
      </c>
      <c r="BK88" s="154">
        <v>0.27100000000000002</v>
      </c>
      <c r="BL88" s="154">
        <v>9.1999999999999998E-2</v>
      </c>
      <c r="BM88" s="154">
        <v>8.1000000000000003E-2</v>
      </c>
      <c r="BN88" s="155">
        <v>0.28000000000000003</v>
      </c>
      <c r="DU88" s="4"/>
      <c r="DZ88" s="196"/>
      <c r="EA88" s="196"/>
      <c r="EB88" s="196"/>
      <c r="EC88" s="196"/>
      <c r="ED88" s="196"/>
      <c r="EE88" s="196"/>
    </row>
    <row r="89" spans="1:135" ht="13" x14ac:dyDescent="0.15">
      <c r="A89" s="156">
        <v>1</v>
      </c>
      <c r="B89" s="156" t="s">
        <v>215</v>
      </c>
      <c r="C89" s="156" t="s">
        <v>200</v>
      </c>
      <c r="D89" s="156" t="s">
        <v>216</v>
      </c>
      <c r="E89" s="156">
        <v>67</v>
      </c>
      <c r="F89" s="156">
        <v>15</v>
      </c>
      <c r="G89" s="156">
        <v>0.81699999999999995</v>
      </c>
      <c r="H89" s="156">
        <v>11.63</v>
      </c>
      <c r="I89" s="156">
        <v>116.26</v>
      </c>
      <c r="J89" s="156">
        <v>104.57</v>
      </c>
      <c r="K89" s="156">
        <v>11.69</v>
      </c>
      <c r="L89" s="156">
        <v>11.35</v>
      </c>
      <c r="M89" s="156">
        <v>116.02</v>
      </c>
      <c r="N89" s="156">
        <v>104.61</v>
      </c>
      <c r="O89" s="178">
        <v>11.41</v>
      </c>
      <c r="P89" s="178">
        <f t="shared" ref="P89:P118" si="96">M89-$I$86</f>
        <v>37.152170797531284</v>
      </c>
      <c r="Q89" s="178">
        <f t="shared" ref="Q89:Q118" si="97">$I$86-N89</f>
        <v>-25.742170797531287</v>
      </c>
      <c r="AD89" s="144">
        <f t="shared" si="93"/>
        <v>89.34782608695653</v>
      </c>
      <c r="AE89" s="144">
        <f t="shared" si="94"/>
        <v>101.60583941605839</v>
      </c>
      <c r="AF89" s="149">
        <v>2</v>
      </c>
      <c r="AG89" s="150" t="s">
        <v>217</v>
      </c>
      <c r="AH89" s="149">
        <v>23</v>
      </c>
      <c r="AI89" s="151">
        <v>1</v>
      </c>
      <c r="AJ89" s="152">
        <v>2055</v>
      </c>
      <c r="AK89" s="152">
        <v>2088</v>
      </c>
      <c r="AL89" s="149">
        <v>1.016</v>
      </c>
      <c r="AM89" s="152">
        <v>803</v>
      </c>
      <c r="AN89" s="152">
        <v>765</v>
      </c>
      <c r="AO89" s="152">
        <v>1568</v>
      </c>
      <c r="AP89" s="153">
        <v>0.48799999999999999</v>
      </c>
      <c r="AQ89" s="151">
        <v>0.55000000000000004</v>
      </c>
      <c r="AR89" s="154">
        <v>0.13700000000000001</v>
      </c>
      <c r="AS89" s="154">
        <v>0.123</v>
      </c>
      <c r="AT89" s="154">
        <v>0.106</v>
      </c>
      <c r="AU89" s="154">
        <v>0.46600000000000003</v>
      </c>
      <c r="AW89" s="196"/>
      <c r="AX89" s="144">
        <f t="shared" si="95"/>
        <v>59.681433549029371</v>
      </c>
      <c r="AY89" s="149">
        <v>2</v>
      </c>
      <c r="AZ89" s="150" t="s">
        <v>218</v>
      </c>
      <c r="BA89" s="149">
        <v>24</v>
      </c>
      <c r="BB89" s="151">
        <v>1</v>
      </c>
      <c r="BC89" s="152">
        <v>2009</v>
      </c>
      <c r="BD89" s="152">
        <v>1199</v>
      </c>
      <c r="BE89" s="149">
        <v>0.59699999999999998</v>
      </c>
      <c r="BF89" s="152">
        <v>837</v>
      </c>
      <c r="BG89" s="152">
        <v>409</v>
      </c>
      <c r="BH89" s="152">
        <v>1246</v>
      </c>
      <c r="BI89" s="153">
        <v>0.32800000000000001</v>
      </c>
      <c r="BJ89" s="153">
        <v>0.36699999999999999</v>
      </c>
      <c r="BK89" s="154">
        <v>0.27800000000000002</v>
      </c>
      <c r="BL89" s="155">
        <v>0.12</v>
      </c>
      <c r="BM89" s="154">
        <v>9.0999999999999998E-2</v>
      </c>
      <c r="BN89" s="154">
        <v>0.29099999999999998</v>
      </c>
      <c r="DU89" s="4"/>
      <c r="DZ89" s="196"/>
      <c r="EA89" s="196"/>
      <c r="EB89" s="196"/>
      <c r="EC89" s="196"/>
      <c r="ED89" s="196"/>
      <c r="EE89" s="196"/>
    </row>
    <row r="90" spans="1:135" ht="13" x14ac:dyDescent="0.15">
      <c r="A90" s="156">
        <v>2</v>
      </c>
      <c r="B90" s="156" t="s">
        <v>219</v>
      </c>
      <c r="C90" s="156" t="s">
        <v>200</v>
      </c>
      <c r="D90" s="156" t="s">
        <v>220</v>
      </c>
      <c r="E90" s="156">
        <v>61</v>
      </c>
      <c r="F90" s="156">
        <v>21</v>
      </c>
      <c r="G90" s="156">
        <v>0.74399999999999999</v>
      </c>
      <c r="H90" s="156">
        <v>7.2</v>
      </c>
      <c r="I90" s="156">
        <v>111.81</v>
      </c>
      <c r="J90" s="156">
        <v>104.25</v>
      </c>
      <c r="K90" s="156">
        <v>7.56</v>
      </c>
      <c r="L90" s="156">
        <v>7.13</v>
      </c>
      <c r="M90" s="156">
        <v>111.62</v>
      </c>
      <c r="N90" s="156">
        <v>104.12</v>
      </c>
      <c r="O90" s="178">
        <v>7.49</v>
      </c>
      <c r="P90" s="178">
        <f t="shared" si="96"/>
        <v>32.752170797531292</v>
      </c>
      <c r="Q90" s="178">
        <f t="shared" si="97"/>
        <v>-25.252170797531292</v>
      </c>
      <c r="AD90" s="144">
        <f t="shared" si="93"/>
        <v>83.846153846153854</v>
      </c>
      <c r="AE90" s="144">
        <f t="shared" si="94"/>
        <v>99.357798165137609</v>
      </c>
      <c r="AF90" s="149">
        <v>3</v>
      </c>
      <c r="AG90" s="150" t="s">
        <v>221</v>
      </c>
      <c r="AH90" s="149">
        <v>26</v>
      </c>
      <c r="AI90" s="151">
        <v>1</v>
      </c>
      <c r="AJ90" s="152">
        <v>2180</v>
      </c>
      <c r="AK90" s="152">
        <v>2166</v>
      </c>
      <c r="AL90" s="149">
        <v>0.99399999999999999</v>
      </c>
      <c r="AM90" s="152">
        <v>912</v>
      </c>
      <c r="AN90" s="152">
        <v>742</v>
      </c>
      <c r="AO90" s="152">
        <v>1654</v>
      </c>
      <c r="AP90" s="153">
        <v>0.44900000000000001</v>
      </c>
      <c r="AQ90" s="153">
        <v>0.52400000000000002</v>
      </c>
      <c r="AR90" s="154">
        <v>0.123</v>
      </c>
      <c r="AS90" s="154">
        <v>0.14899999999999999</v>
      </c>
      <c r="AT90" s="154">
        <v>0.11700000000000001</v>
      </c>
      <c r="AU90" s="155">
        <v>0.45</v>
      </c>
      <c r="AW90" s="196"/>
      <c r="AX90" s="144">
        <f t="shared" si="95"/>
        <v>64.036418816388462</v>
      </c>
      <c r="AY90" s="149">
        <v>3</v>
      </c>
      <c r="AZ90" s="150" t="s">
        <v>222</v>
      </c>
      <c r="BA90" s="149">
        <v>17</v>
      </c>
      <c r="BB90" s="151">
        <v>1</v>
      </c>
      <c r="BC90" s="152">
        <v>1318</v>
      </c>
      <c r="BD90" s="152">
        <v>844</v>
      </c>
      <c r="BE90" s="149">
        <v>0.64</v>
      </c>
      <c r="BF90" s="152">
        <v>605</v>
      </c>
      <c r="BG90" s="152">
        <v>298</v>
      </c>
      <c r="BH90" s="152">
        <v>903</v>
      </c>
      <c r="BI90" s="151">
        <v>0.33</v>
      </c>
      <c r="BJ90" s="153">
        <v>0.38300000000000001</v>
      </c>
      <c r="BK90" s="154">
        <v>0.23400000000000001</v>
      </c>
      <c r="BL90" s="154">
        <v>9.4E-2</v>
      </c>
      <c r="BM90" s="154">
        <v>7.2999999999999995E-2</v>
      </c>
      <c r="BN90" s="154">
        <v>0.29799999999999999</v>
      </c>
      <c r="DU90" s="4"/>
      <c r="DZ90" s="196"/>
      <c r="EA90" s="196"/>
      <c r="EB90" s="196"/>
      <c r="EC90" s="196"/>
      <c r="ED90" s="196"/>
      <c r="EE90" s="196"/>
    </row>
    <row r="91" spans="1:135" ht="13" x14ac:dyDescent="0.15">
      <c r="A91" s="156">
        <v>3</v>
      </c>
      <c r="B91" s="156" t="s">
        <v>223</v>
      </c>
      <c r="C91" s="156" t="s">
        <v>200</v>
      </c>
      <c r="D91" s="156" t="s">
        <v>220</v>
      </c>
      <c r="E91" s="156">
        <v>55</v>
      </c>
      <c r="F91" s="156">
        <v>27</v>
      </c>
      <c r="G91" s="156">
        <v>0.67100000000000004</v>
      </c>
      <c r="H91" s="156">
        <v>5.77</v>
      </c>
      <c r="I91" s="156">
        <v>115.59</v>
      </c>
      <c r="J91" s="156">
        <v>109.96</v>
      </c>
      <c r="K91" s="156">
        <v>5.63</v>
      </c>
      <c r="L91" s="156">
        <v>5.84</v>
      </c>
      <c r="M91" s="156">
        <v>115.7</v>
      </c>
      <c r="N91" s="156">
        <v>109.98</v>
      </c>
      <c r="O91" s="178">
        <v>5.72</v>
      </c>
      <c r="P91" s="178">
        <f t="shared" si="96"/>
        <v>36.83217079753129</v>
      </c>
      <c r="Q91" s="178">
        <f t="shared" si="97"/>
        <v>-31.112170797531292</v>
      </c>
      <c r="AD91" s="144">
        <f t="shared" si="93"/>
        <v>83</v>
      </c>
      <c r="AE91" s="144">
        <f t="shared" si="94"/>
        <v>99.421686746987945</v>
      </c>
      <c r="AF91" s="149">
        <v>4</v>
      </c>
      <c r="AG91" s="150" t="s">
        <v>224</v>
      </c>
      <c r="AH91" s="149">
        <v>25</v>
      </c>
      <c r="AI91" s="151">
        <v>1</v>
      </c>
      <c r="AJ91" s="152">
        <v>2075</v>
      </c>
      <c r="AK91" s="152">
        <v>2063</v>
      </c>
      <c r="AL91" s="149">
        <v>0.99399999999999999</v>
      </c>
      <c r="AM91" s="152">
        <v>895</v>
      </c>
      <c r="AN91" s="152">
        <v>751</v>
      </c>
      <c r="AO91" s="152">
        <v>1646</v>
      </c>
      <c r="AP91" s="153">
        <v>0.45600000000000002</v>
      </c>
      <c r="AQ91" s="153">
        <v>0.54500000000000004</v>
      </c>
      <c r="AR91" s="154">
        <v>0.13100000000000001</v>
      </c>
      <c r="AS91" s="154">
        <v>0.10199999999999999</v>
      </c>
      <c r="AT91" s="154">
        <v>8.6999999999999994E-2</v>
      </c>
      <c r="AU91" s="154">
        <v>0.43099999999999999</v>
      </c>
      <c r="AW91" s="196"/>
      <c r="AX91" s="144">
        <f t="shared" si="95"/>
        <v>64.519774011299432</v>
      </c>
      <c r="AY91" s="149">
        <v>4</v>
      </c>
      <c r="AZ91" s="150" t="s">
        <v>225</v>
      </c>
      <c r="BA91" s="149">
        <v>22</v>
      </c>
      <c r="BB91" s="151">
        <v>1</v>
      </c>
      <c r="BC91" s="152">
        <v>1770</v>
      </c>
      <c r="BD91" s="152">
        <v>1142</v>
      </c>
      <c r="BE91" s="149">
        <v>0.64500000000000002</v>
      </c>
      <c r="BF91" s="152">
        <v>861</v>
      </c>
      <c r="BG91" s="152">
        <v>441</v>
      </c>
      <c r="BH91" s="152">
        <v>1302</v>
      </c>
      <c r="BI91" s="153">
        <v>0.33900000000000002</v>
      </c>
      <c r="BJ91" s="153">
        <v>0.38900000000000001</v>
      </c>
      <c r="BK91" s="154">
        <v>0.21199999999999999</v>
      </c>
      <c r="BL91" s="154">
        <v>6.5000000000000002E-2</v>
      </c>
      <c r="BM91" s="154">
        <v>5.5E-2</v>
      </c>
      <c r="BN91" s="154">
        <v>0.29399999999999998</v>
      </c>
      <c r="DU91" s="4"/>
      <c r="DZ91" s="196"/>
      <c r="EA91" s="196"/>
      <c r="EB91" s="196"/>
      <c r="EC91" s="196"/>
      <c r="ED91" s="196"/>
      <c r="EE91" s="196"/>
    </row>
    <row r="92" spans="1:135" ht="13" x14ac:dyDescent="0.15">
      <c r="A92" s="156">
        <v>4</v>
      </c>
      <c r="B92" s="156" t="s">
        <v>226</v>
      </c>
      <c r="C92" s="156" t="s">
        <v>200</v>
      </c>
      <c r="D92" s="156" t="s">
        <v>216</v>
      </c>
      <c r="E92" s="156">
        <v>51</v>
      </c>
      <c r="F92" s="156">
        <v>31</v>
      </c>
      <c r="G92" s="156">
        <v>0.622</v>
      </c>
      <c r="H92" s="156">
        <v>4.29</v>
      </c>
      <c r="I92" s="156">
        <v>113.38</v>
      </c>
      <c r="J92" s="156">
        <v>108.88</v>
      </c>
      <c r="K92" s="156">
        <v>4.5</v>
      </c>
      <c r="L92" s="156">
        <v>4.42</v>
      </c>
      <c r="M92" s="156">
        <v>113.46</v>
      </c>
      <c r="N92" s="156">
        <v>108.82</v>
      </c>
      <c r="O92" s="178">
        <v>4.6399999999999997</v>
      </c>
      <c r="P92" s="178">
        <f t="shared" si="96"/>
        <v>34.592170797531281</v>
      </c>
      <c r="Q92" s="178">
        <f t="shared" si="97"/>
        <v>-29.952170797531281</v>
      </c>
      <c r="AD92" s="144">
        <f t="shared" si="93"/>
        <v>83.318181818181813</v>
      </c>
      <c r="AE92" s="144">
        <f t="shared" si="94"/>
        <v>98.690671031096571</v>
      </c>
      <c r="AF92" s="149">
        <v>5</v>
      </c>
      <c r="AG92" s="150" t="s">
        <v>225</v>
      </c>
      <c r="AH92" s="149">
        <v>22</v>
      </c>
      <c r="AI92" s="151">
        <v>1</v>
      </c>
      <c r="AJ92" s="152">
        <v>1833</v>
      </c>
      <c r="AK92" s="152">
        <v>1809</v>
      </c>
      <c r="AL92" s="149">
        <v>0.98699999999999999</v>
      </c>
      <c r="AM92" s="152">
        <v>680</v>
      </c>
      <c r="AN92" s="152">
        <v>718</v>
      </c>
      <c r="AO92" s="152">
        <v>1398</v>
      </c>
      <c r="AP92" s="153">
        <v>0.51400000000000001</v>
      </c>
      <c r="AQ92" s="153">
        <v>0.56899999999999995</v>
      </c>
      <c r="AR92" s="154">
        <v>0.16700000000000001</v>
      </c>
      <c r="AS92" s="154">
        <v>0.10100000000000001</v>
      </c>
      <c r="AT92" s="154">
        <v>9.0999999999999998E-2</v>
      </c>
      <c r="AU92" s="154">
        <v>0.45400000000000001</v>
      </c>
      <c r="AW92" s="196"/>
      <c r="AX92" s="144">
        <f t="shared" si="95"/>
        <v>65.188916876574311</v>
      </c>
      <c r="AY92" s="149">
        <v>5</v>
      </c>
      <c r="AZ92" s="150" t="s">
        <v>227</v>
      </c>
      <c r="BA92" s="149">
        <v>22</v>
      </c>
      <c r="BB92" s="151">
        <v>1</v>
      </c>
      <c r="BC92" s="152">
        <v>1985</v>
      </c>
      <c r="BD92" s="152">
        <v>1294</v>
      </c>
      <c r="BE92" s="149">
        <v>0.65200000000000002</v>
      </c>
      <c r="BF92" s="152">
        <v>975</v>
      </c>
      <c r="BG92" s="152">
        <v>452</v>
      </c>
      <c r="BH92" s="152">
        <v>1427</v>
      </c>
      <c r="BI92" s="153">
        <v>0.317</v>
      </c>
      <c r="BJ92" s="153">
        <v>0.35499999999999998</v>
      </c>
      <c r="BK92" s="154">
        <v>0.17799999999999999</v>
      </c>
      <c r="BL92" s="154">
        <v>0.11899999999999999</v>
      </c>
      <c r="BM92" s="154">
        <v>0.104</v>
      </c>
      <c r="BN92" s="154">
        <v>0.317</v>
      </c>
      <c r="DU92" s="4"/>
      <c r="DZ92" s="196"/>
      <c r="EA92" s="196"/>
      <c r="EB92" s="196"/>
      <c r="EC92" s="196"/>
      <c r="ED92" s="196"/>
      <c r="EE92" s="196"/>
    </row>
    <row r="93" spans="1:135" ht="13" x14ac:dyDescent="0.15">
      <c r="A93" s="156">
        <v>5</v>
      </c>
      <c r="B93" s="156" t="s">
        <v>228</v>
      </c>
      <c r="C93" s="156" t="s">
        <v>200</v>
      </c>
      <c r="D93" s="156" t="s">
        <v>229</v>
      </c>
      <c r="E93" s="156">
        <v>51</v>
      </c>
      <c r="F93" s="156">
        <v>31</v>
      </c>
      <c r="G93" s="156">
        <v>0.622</v>
      </c>
      <c r="H93" s="156">
        <v>3.94</v>
      </c>
      <c r="I93" s="156">
        <v>110.46</v>
      </c>
      <c r="J93" s="156">
        <v>106.19</v>
      </c>
      <c r="K93" s="156">
        <v>4.2699999999999996</v>
      </c>
      <c r="L93" s="156">
        <v>4</v>
      </c>
      <c r="M93" s="156">
        <v>110.31</v>
      </c>
      <c r="N93" s="156">
        <v>105.98</v>
      </c>
      <c r="O93" s="178">
        <v>4.33</v>
      </c>
      <c r="P93" s="178">
        <f t="shared" si="96"/>
        <v>31.44217079753129</v>
      </c>
      <c r="Q93" s="178">
        <f t="shared" si="97"/>
        <v>-27.112170797531292</v>
      </c>
      <c r="AD93" s="144">
        <f t="shared" si="93"/>
        <v>82.956521739130423</v>
      </c>
      <c r="AE93" s="144">
        <f t="shared" si="94"/>
        <v>96.645702306079656</v>
      </c>
      <c r="AF93" s="149">
        <v>6</v>
      </c>
      <c r="AG93" s="150" t="s">
        <v>230</v>
      </c>
      <c r="AH93" s="149">
        <v>23</v>
      </c>
      <c r="AI93" s="151">
        <v>1</v>
      </c>
      <c r="AJ93" s="152">
        <v>1908</v>
      </c>
      <c r="AK93" s="152">
        <v>1844</v>
      </c>
      <c r="AL93" s="149">
        <v>0.96599999999999997</v>
      </c>
      <c r="AM93" s="152">
        <v>784</v>
      </c>
      <c r="AN93" s="152">
        <v>702</v>
      </c>
      <c r="AO93" s="152">
        <v>1486</v>
      </c>
      <c r="AP93" s="153">
        <v>0.47199999999999998</v>
      </c>
      <c r="AQ93" s="153">
        <v>0.53100000000000003</v>
      </c>
      <c r="AR93" s="154">
        <v>0.14399999999999999</v>
      </c>
      <c r="AS93" s="154">
        <v>9.9000000000000005E-2</v>
      </c>
      <c r="AT93" s="154">
        <v>8.1000000000000003E-2</v>
      </c>
      <c r="AU93" s="154">
        <v>0.442</v>
      </c>
      <c r="AW93" s="196"/>
      <c r="AX93" s="144">
        <f t="shared" si="95"/>
        <v>65.776209677419345</v>
      </c>
      <c r="AY93" s="149">
        <v>6</v>
      </c>
      <c r="AZ93" s="150" t="s">
        <v>231</v>
      </c>
      <c r="BA93" s="149">
        <v>24</v>
      </c>
      <c r="BB93" s="151">
        <v>1</v>
      </c>
      <c r="BC93" s="152">
        <v>1984</v>
      </c>
      <c r="BD93" s="152">
        <v>1305</v>
      </c>
      <c r="BE93" s="149">
        <v>0.65800000000000003</v>
      </c>
      <c r="BF93" s="152">
        <v>946</v>
      </c>
      <c r="BG93" s="152">
        <v>443</v>
      </c>
      <c r="BH93" s="152">
        <v>1389</v>
      </c>
      <c r="BI93" s="153">
        <v>0.31900000000000001</v>
      </c>
      <c r="BJ93" s="153">
        <v>0.36399999999999999</v>
      </c>
      <c r="BK93" s="154">
        <v>0.20899999999999999</v>
      </c>
      <c r="BL93" s="154">
        <v>0.108</v>
      </c>
      <c r="BM93" s="155">
        <v>0.09</v>
      </c>
      <c r="BN93" s="154">
        <v>0.30499999999999999</v>
      </c>
      <c r="DU93" s="4"/>
      <c r="DZ93" s="196"/>
      <c r="EA93" s="196"/>
      <c r="EB93" s="196"/>
      <c r="EC93" s="196"/>
      <c r="ED93" s="196"/>
      <c r="EE93" s="196"/>
    </row>
    <row r="94" spans="1:135" ht="13" x14ac:dyDescent="0.15">
      <c r="A94" s="156">
        <v>6</v>
      </c>
      <c r="B94" s="156" t="s">
        <v>232</v>
      </c>
      <c r="C94" s="156" t="s">
        <v>233</v>
      </c>
      <c r="D94" s="156" t="s">
        <v>234</v>
      </c>
      <c r="E94" s="156">
        <v>51</v>
      </c>
      <c r="F94" s="156">
        <v>31</v>
      </c>
      <c r="G94" s="156">
        <v>0.622</v>
      </c>
      <c r="H94" s="156">
        <v>4.21</v>
      </c>
      <c r="I94" s="156">
        <v>113.2</v>
      </c>
      <c r="J94" s="156">
        <v>108.68</v>
      </c>
      <c r="K94" s="156">
        <v>4.51</v>
      </c>
      <c r="L94" s="156">
        <v>3.65</v>
      </c>
      <c r="M94" s="156">
        <v>113.07</v>
      </c>
      <c r="N94" s="156">
        <v>109.14</v>
      </c>
      <c r="O94" s="178">
        <v>3.93</v>
      </c>
      <c r="P94" s="178">
        <f t="shared" si="96"/>
        <v>34.202170797531281</v>
      </c>
      <c r="Q94" s="178">
        <f t="shared" si="97"/>
        <v>-30.272170797531288</v>
      </c>
      <c r="AD94" s="144">
        <f t="shared" si="93"/>
        <v>76.25</v>
      </c>
      <c r="AE94" s="144">
        <f t="shared" si="94"/>
        <v>95.901639344262293</v>
      </c>
      <c r="AF94" s="149">
        <v>7</v>
      </c>
      <c r="AG94" s="150" t="s">
        <v>235</v>
      </c>
      <c r="AH94" s="149">
        <v>8</v>
      </c>
      <c r="AI94" s="151">
        <v>1</v>
      </c>
      <c r="AJ94" s="152">
        <v>610</v>
      </c>
      <c r="AK94" s="152">
        <v>585</v>
      </c>
      <c r="AL94" s="149">
        <v>0.95899999999999996</v>
      </c>
      <c r="AM94" s="152">
        <v>269</v>
      </c>
      <c r="AN94" s="152">
        <v>217</v>
      </c>
      <c r="AO94" s="152">
        <v>486</v>
      </c>
      <c r="AP94" s="153">
        <v>0.44700000000000001</v>
      </c>
      <c r="AQ94" s="153">
        <v>0.49299999999999999</v>
      </c>
      <c r="AR94" s="154">
        <v>0.113</v>
      </c>
      <c r="AS94" s="154">
        <v>0.125</v>
      </c>
      <c r="AT94" s="154">
        <v>0.107</v>
      </c>
      <c r="AU94" s="154">
        <v>0.438</v>
      </c>
      <c r="AW94" s="196"/>
      <c r="AX94" s="144">
        <f t="shared" si="95"/>
        <v>66.28602501359434</v>
      </c>
      <c r="AY94" s="149">
        <v>7</v>
      </c>
      <c r="AZ94" s="150" t="s">
        <v>236</v>
      </c>
      <c r="BA94" s="149">
        <v>23</v>
      </c>
      <c r="BB94" s="151">
        <v>1</v>
      </c>
      <c r="BC94" s="152">
        <v>1839</v>
      </c>
      <c r="BD94" s="152">
        <v>1219</v>
      </c>
      <c r="BE94" s="149">
        <v>0.66300000000000003</v>
      </c>
      <c r="BF94" s="152">
        <v>892</v>
      </c>
      <c r="BG94" s="152">
        <v>434</v>
      </c>
      <c r="BH94" s="152">
        <v>1326</v>
      </c>
      <c r="BI94" s="153">
        <v>0.32700000000000001</v>
      </c>
      <c r="BJ94" s="153">
        <v>0.374</v>
      </c>
      <c r="BK94" s="154">
        <v>0.191</v>
      </c>
      <c r="BL94" s="154">
        <v>9.9000000000000005E-2</v>
      </c>
      <c r="BM94" s="154">
        <v>8.5999999999999993E-2</v>
      </c>
      <c r="BN94" s="154">
        <v>0.312</v>
      </c>
      <c r="DU94" s="4"/>
      <c r="DZ94" s="196"/>
      <c r="EA94" s="196"/>
      <c r="EB94" s="196"/>
      <c r="EC94" s="196"/>
      <c r="ED94" s="196"/>
      <c r="EE94" s="196"/>
    </row>
    <row r="95" spans="1:135" ht="65" customHeight="1" x14ac:dyDescent="0.2">
      <c r="A95" s="144">
        <v>7</v>
      </c>
      <c r="B95" s="146" t="str">
        <f>A11</f>
        <v>San Francisco Dons</v>
      </c>
      <c r="C95" s="144"/>
      <c r="D95" s="144"/>
      <c r="E95" s="144"/>
      <c r="F95" s="144"/>
      <c r="G95" s="144"/>
      <c r="H95" s="144"/>
      <c r="I95" s="144"/>
      <c r="J95" s="144"/>
      <c r="K95" s="144"/>
      <c r="L95" s="144"/>
      <c r="M95" s="144">
        <f>100*(S85/S84)</f>
        <v>88.615713522180656</v>
      </c>
      <c r="N95" s="144">
        <f>100*(S86/S83)</f>
        <v>81.272822117892545</v>
      </c>
      <c r="O95" s="179">
        <f>100*((S85-S86)/S84)</f>
        <v>5.344735435595938</v>
      </c>
      <c r="P95" s="179">
        <f>M95-$I$86</f>
        <v>9.7478843197119431</v>
      </c>
      <c r="Q95" s="179">
        <f>$J$86-N95</f>
        <v>-2.5839724759666325</v>
      </c>
      <c r="AD95" s="144">
        <f t="shared" si="93"/>
        <v>80.17647058823529</v>
      </c>
      <c r="AE95" s="144">
        <f t="shared" si="94"/>
        <v>95.084372707263384</v>
      </c>
      <c r="AF95" s="149">
        <v>8</v>
      </c>
      <c r="AG95" s="150" t="s">
        <v>237</v>
      </c>
      <c r="AH95" s="149">
        <v>17</v>
      </c>
      <c r="AI95" s="151">
        <v>1</v>
      </c>
      <c r="AJ95" s="152">
        <v>1363</v>
      </c>
      <c r="AK95" s="152">
        <v>1296</v>
      </c>
      <c r="AL95" s="149">
        <v>0.95099999999999996</v>
      </c>
      <c r="AM95" s="152">
        <v>547</v>
      </c>
      <c r="AN95" s="152">
        <v>486</v>
      </c>
      <c r="AO95" s="152">
        <v>1033</v>
      </c>
      <c r="AP95" s="151">
        <v>0.47</v>
      </c>
      <c r="AQ95" s="151">
        <v>0.53</v>
      </c>
      <c r="AR95" s="154">
        <v>0.158</v>
      </c>
      <c r="AS95" s="154">
        <v>0.106</v>
      </c>
      <c r="AT95" s="154">
        <v>8.6999999999999994E-2</v>
      </c>
      <c r="AU95" s="154">
        <v>0.432</v>
      </c>
      <c r="AW95" s="196"/>
      <c r="AX95" s="144">
        <f t="shared" si="95"/>
        <v>66.691449814126386</v>
      </c>
      <c r="AY95" s="149">
        <v>8</v>
      </c>
      <c r="AZ95" s="150" t="s">
        <v>238</v>
      </c>
      <c r="BA95" s="149">
        <v>18</v>
      </c>
      <c r="BB95" s="151">
        <v>1</v>
      </c>
      <c r="BC95" s="152">
        <v>1345</v>
      </c>
      <c r="BD95" s="152">
        <v>897</v>
      </c>
      <c r="BE95" s="149">
        <v>0.66700000000000004</v>
      </c>
      <c r="BF95" s="152">
        <v>602</v>
      </c>
      <c r="BG95" s="152">
        <v>318</v>
      </c>
      <c r="BH95" s="152">
        <v>920</v>
      </c>
      <c r="BI95" s="153">
        <v>0.34599999999999997</v>
      </c>
      <c r="BJ95" s="153">
        <v>0.39300000000000002</v>
      </c>
      <c r="BK95" s="154">
        <v>0.23300000000000001</v>
      </c>
      <c r="BL95" s="155">
        <v>0.1</v>
      </c>
      <c r="BM95" s="154">
        <v>7.6999999999999999E-2</v>
      </c>
      <c r="BN95" s="154">
        <v>0.308</v>
      </c>
      <c r="DU95" s="4"/>
      <c r="DZ95" s="196"/>
      <c r="EA95" s="196"/>
      <c r="EB95" s="196"/>
      <c r="EC95" s="196"/>
      <c r="ED95" s="196"/>
      <c r="EE95" s="196"/>
    </row>
    <row r="96" spans="1:135" ht="13" x14ac:dyDescent="0.15">
      <c r="A96" s="156">
        <v>8</v>
      </c>
      <c r="B96" s="156" t="s">
        <v>239</v>
      </c>
      <c r="C96" s="156" t="s">
        <v>233</v>
      </c>
      <c r="D96" s="156" t="s">
        <v>234</v>
      </c>
      <c r="E96" s="156">
        <v>53</v>
      </c>
      <c r="F96" s="156">
        <v>29</v>
      </c>
      <c r="G96" s="156">
        <v>0.64600000000000002</v>
      </c>
      <c r="H96" s="156">
        <v>2.63</v>
      </c>
      <c r="I96" s="156">
        <v>111.88</v>
      </c>
      <c r="J96" s="156">
        <v>109.16</v>
      </c>
      <c r="K96" s="156">
        <v>2.72</v>
      </c>
      <c r="L96" s="156">
        <v>2.25</v>
      </c>
      <c r="M96" s="156">
        <v>111.81</v>
      </c>
      <c r="N96" s="156">
        <v>109.49</v>
      </c>
      <c r="O96" s="157">
        <v>2.33</v>
      </c>
      <c r="P96" s="157">
        <f t="shared" si="96"/>
        <v>32.94217079753129</v>
      </c>
      <c r="Q96" s="157">
        <f t="shared" si="97"/>
        <v>-30.622170797531282</v>
      </c>
      <c r="AD96" s="144">
        <f t="shared" si="93"/>
        <v>84.166666666666657</v>
      </c>
      <c r="AE96" s="144">
        <f t="shared" si="94"/>
        <v>94.983498349834989</v>
      </c>
      <c r="AF96" s="149">
        <v>9</v>
      </c>
      <c r="AG96" s="150" t="s">
        <v>240</v>
      </c>
      <c r="AH96" s="149">
        <v>18</v>
      </c>
      <c r="AI96" s="151">
        <v>1</v>
      </c>
      <c r="AJ96" s="152">
        <v>1515</v>
      </c>
      <c r="AK96" s="152">
        <v>1439</v>
      </c>
      <c r="AL96" s="149">
        <v>0.95</v>
      </c>
      <c r="AM96" s="152">
        <v>647</v>
      </c>
      <c r="AN96" s="152">
        <v>528</v>
      </c>
      <c r="AO96" s="152">
        <v>1175</v>
      </c>
      <c r="AP96" s="153">
        <v>0.44900000000000001</v>
      </c>
      <c r="AQ96" s="153">
        <v>0.52700000000000002</v>
      </c>
      <c r="AR96" s="154">
        <v>0.14499999999999999</v>
      </c>
      <c r="AS96" s="154">
        <v>9.4E-2</v>
      </c>
      <c r="AT96" s="154">
        <v>7.4999999999999997E-2</v>
      </c>
      <c r="AU96" s="154">
        <v>0.42099999999999999</v>
      </c>
      <c r="AW96" s="196"/>
      <c r="AX96" s="144">
        <f t="shared" si="95"/>
        <v>66.788588149231899</v>
      </c>
      <c r="AY96" s="149">
        <v>9</v>
      </c>
      <c r="AZ96" s="150" t="s">
        <v>241</v>
      </c>
      <c r="BA96" s="149">
        <v>18</v>
      </c>
      <c r="BB96" s="151">
        <v>1</v>
      </c>
      <c r="BC96" s="152">
        <v>1367</v>
      </c>
      <c r="BD96" s="152">
        <v>913</v>
      </c>
      <c r="BE96" s="149">
        <v>0.66800000000000004</v>
      </c>
      <c r="BF96" s="152">
        <v>637</v>
      </c>
      <c r="BG96" s="152">
        <v>335</v>
      </c>
      <c r="BH96" s="152">
        <v>972</v>
      </c>
      <c r="BI96" s="153">
        <v>0.34499999999999997</v>
      </c>
      <c r="BJ96" s="153">
        <v>0.38900000000000001</v>
      </c>
      <c r="BK96" s="154">
        <v>0.21199999999999999</v>
      </c>
      <c r="BL96" s="154">
        <v>8.6999999999999994E-2</v>
      </c>
      <c r="BM96" s="154">
        <v>7.6999999999999999E-2</v>
      </c>
      <c r="BN96" s="154">
        <v>0.315</v>
      </c>
      <c r="DU96" s="4"/>
      <c r="DZ96" s="196"/>
      <c r="EA96" s="196"/>
      <c r="EB96" s="196"/>
      <c r="EC96" s="196"/>
      <c r="ED96" s="196"/>
      <c r="EE96" s="196"/>
    </row>
    <row r="97" spans="1:135" ht="13" x14ac:dyDescent="0.15">
      <c r="A97" s="156">
        <v>9</v>
      </c>
      <c r="B97" s="156" t="s">
        <v>242</v>
      </c>
      <c r="C97" s="156" t="s">
        <v>233</v>
      </c>
      <c r="D97" s="156" t="s">
        <v>243</v>
      </c>
      <c r="E97" s="156">
        <v>49</v>
      </c>
      <c r="F97" s="156">
        <v>33</v>
      </c>
      <c r="G97" s="156">
        <v>0.59799999999999998</v>
      </c>
      <c r="H97" s="156">
        <v>1.8</v>
      </c>
      <c r="I97" s="156">
        <v>111.98</v>
      </c>
      <c r="J97" s="156">
        <v>110.06</v>
      </c>
      <c r="K97" s="156">
        <v>1.92</v>
      </c>
      <c r="L97" s="156">
        <v>1.36</v>
      </c>
      <c r="M97" s="156">
        <v>111.96</v>
      </c>
      <c r="N97" s="156">
        <v>110.49</v>
      </c>
      <c r="O97" s="157">
        <v>1.46</v>
      </c>
      <c r="P97" s="157">
        <f t="shared" si="96"/>
        <v>33.092170797531281</v>
      </c>
      <c r="Q97" s="157">
        <f t="shared" si="97"/>
        <v>-31.622170797531282</v>
      </c>
      <c r="AD97" s="144">
        <f t="shared" si="93"/>
        <v>84</v>
      </c>
      <c r="AE97" s="144">
        <f t="shared" si="94"/>
        <v>94.799498746867172</v>
      </c>
      <c r="AF97" s="149">
        <v>10</v>
      </c>
      <c r="AG97" s="150" t="s">
        <v>244</v>
      </c>
      <c r="AH97" s="149">
        <v>19</v>
      </c>
      <c r="AI97" s="151">
        <v>1</v>
      </c>
      <c r="AJ97" s="152">
        <v>1596</v>
      </c>
      <c r="AK97" s="152">
        <v>1513</v>
      </c>
      <c r="AL97" s="149">
        <v>0.94799999999999995</v>
      </c>
      <c r="AM97" s="152">
        <v>647</v>
      </c>
      <c r="AN97" s="152">
        <v>570</v>
      </c>
      <c r="AO97" s="152">
        <v>1217</v>
      </c>
      <c r="AP97" s="153">
        <v>0.46800000000000003</v>
      </c>
      <c r="AQ97" s="153">
        <v>0.52600000000000002</v>
      </c>
      <c r="AR97" s="154">
        <v>0.155</v>
      </c>
      <c r="AS97" s="154">
        <v>0.115</v>
      </c>
      <c r="AT97" s="154">
        <v>9.2999999999999999E-2</v>
      </c>
      <c r="AU97" s="154">
        <v>0.43099999999999999</v>
      </c>
      <c r="AW97" s="196"/>
      <c r="AX97" s="144">
        <f t="shared" si="95"/>
        <v>66.960907944514503</v>
      </c>
      <c r="AY97" s="149">
        <v>10</v>
      </c>
      <c r="AZ97" s="150" t="s">
        <v>245</v>
      </c>
      <c r="BA97" s="149">
        <v>17</v>
      </c>
      <c r="BB97" s="151">
        <v>1</v>
      </c>
      <c r="BC97" s="152">
        <v>1586</v>
      </c>
      <c r="BD97" s="152">
        <v>1062</v>
      </c>
      <c r="BE97" s="149">
        <v>0.67</v>
      </c>
      <c r="BF97" s="152">
        <v>734</v>
      </c>
      <c r="BG97" s="152">
        <v>375</v>
      </c>
      <c r="BH97" s="152">
        <v>1109</v>
      </c>
      <c r="BI97" s="153">
        <v>0.33800000000000002</v>
      </c>
      <c r="BJ97" s="153">
        <v>0.38100000000000001</v>
      </c>
      <c r="BK97" s="154">
        <v>0.20899999999999999</v>
      </c>
      <c r="BL97" s="154">
        <v>0.10299999999999999</v>
      </c>
      <c r="BM97" s="154">
        <v>7.4999999999999997E-2</v>
      </c>
      <c r="BN97" s="154">
        <v>0.317</v>
      </c>
      <c r="DU97" s="4"/>
      <c r="DZ97" s="196"/>
      <c r="EA97" s="196"/>
      <c r="EB97" s="196"/>
      <c r="EC97" s="196"/>
      <c r="ED97" s="196"/>
      <c r="EE97" s="196"/>
    </row>
    <row r="98" spans="1:135" ht="13" x14ac:dyDescent="0.15">
      <c r="A98" s="156">
        <v>10</v>
      </c>
      <c r="B98" s="156" t="s">
        <v>246</v>
      </c>
      <c r="C98" s="156" t="s">
        <v>200</v>
      </c>
      <c r="D98" s="156" t="s">
        <v>229</v>
      </c>
      <c r="E98" s="156">
        <v>47</v>
      </c>
      <c r="F98" s="156">
        <v>35</v>
      </c>
      <c r="G98" s="156">
        <v>0.57299999999999995</v>
      </c>
      <c r="H98" s="156">
        <v>0.76</v>
      </c>
      <c r="I98" s="156">
        <v>108.95</v>
      </c>
      <c r="J98" s="156">
        <v>108.17</v>
      </c>
      <c r="K98" s="156">
        <v>0.78</v>
      </c>
      <c r="L98" s="156">
        <v>1.1499999999999999</v>
      </c>
      <c r="M98" s="156">
        <v>108.94</v>
      </c>
      <c r="N98" s="156">
        <v>107.75</v>
      </c>
      <c r="O98" s="157">
        <v>1.18</v>
      </c>
      <c r="P98" s="157">
        <f t="shared" si="96"/>
        <v>30.072170797531285</v>
      </c>
      <c r="Q98" s="157">
        <f t="shared" si="97"/>
        <v>-28.882170797531288</v>
      </c>
      <c r="AD98" s="144">
        <f t="shared" si="93"/>
        <v>85.5</v>
      </c>
      <c r="AE98" s="144">
        <f t="shared" si="94"/>
        <v>94.785575048732937</v>
      </c>
      <c r="AF98" s="149">
        <v>11</v>
      </c>
      <c r="AG98" s="150" t="s">
        <v>218</v>
      </c>
      <c r="AH98" s="149">
        <v>24</v>
      </c>
      <c r="AI98" s="151">
        <v>1</v>
      </c>
      <c r="AJ98" s="152">
        <v>2052</v>
      </c>
      <c r="AK98" s="152">
        <v>1945</v>
      </c>
      <c r="AL98" s="149">
        <v>0.94799999999999995</v>
      </c>
      <c r="AM98" s="152">
        <v>758</v>
      </c>
      <c r="AN98" s="152">
        <v>725</v>
      </c>
      <c r="AO98" s="152">
        <v>1483</v>
      </c>
      <c r="AP98" s="153">
        <v>0.48899999999999999</v>
      </c>
      <c r="AQ98" s="153">
        <v>0.55700000000000005</v>
      </c>
      <c r="AR98" s="155">
        <v>0.18</v>
      </c>
      <c r="AS98" s="154">
        <v>0.122</v>
      </c>
      <c r="AT98" s="154">
        <v>9.9000000000000005E-2</v>
      </c>
      <c r="AU98" s="154">
        <v>0.435</v>
      </c>
      <c r="AW98" s="196"/>
      <c r="AX98" s="144">
        <f t="shared" si="95"/>
        <v>67.311827956989248</v>
      </c>
      <c r="AY98" s="149">
        <v>11</v>
      </c>
      <c r="AZ98" s="150" t="s">
        <v>247</v>
      </c>
      <c r="BA98" s="149">
        <v>18</v>
      </c>
      <c r="BB98" s="151">
        <v>1</v>
      </c>
      <c r="BC98" s="152">
        <v>1395</v>
      </c>
      <c r="BD98" s="152">
        <v>939</v>
      </c>
      <c r="BE98" s="149">
        <v>0.67300000000000004</v>
      </c>
      <c r="BF98" s="152">
        <v>608</v>
      </c>
      <c r="BG98" s="152">
        <v>340</v>
      </c>
      <c r="BH98" s="152">
        <v>948</v>
      </c>
      <c r="BI98" s="153">
        <v>0.35899999999999999</v>
      </c>
      <c r="BJ98" s="153">
        <v>0.40200000000000002</v>
      </c>
      <c r="BK98" s="155">
        <v>0.23</v>
      </c>
      <c r="BL98" s="154">
        <v>0.10299999999999999</v>
      </c>
      <c r="BM98" s="154">
        <v>7.6999999999999999E-2</v>
      </c>
      <c r="BN98" s="154">
        <v>0.32300000000000001</v>
      </c>
      <c r="DU98" s="4"/>
      <c r="DZ98" s="196"/>
      <c r="EA98" s="196"/>
      <c r="EB98" s="196"/>
      <c r="EC98" s="196"/>
      <c r="ED98" s="196"/>
      <c r="EE98" s="196"/>
    </row>
    <row r="99" spans="1:135" ht="13" x14ac:dyDescent="0.15">
      <c r="A99" s="156">
        <v>11</v>
      </c>
      <c r="B99" s="156" t="s">
        <v>248</v>
      </c>
      <c r="C99" s="156" t="s">
        <v>200</v>
      </c>
      <c r="D99" s="156" t="s">
        <v>220</v>
      </c>
      <c r="E99" s="156">
        <v>43</v>
      </c>
      <c r="F99" s="156">
        <v>39</v>
      </c>
      <c r="G99" s="156">
        <v>0.52400000000000002</v>
      </c>
      <c r="H99" s="156">
        <v>0.49</v>
      </c>
      <c r="I99" s="156">
        <v>108.59</v>
      </c>
      <c r="J99" s="156">
        <v>107.89</v>
      </c>
      <c r="K99" s="156">
        <v>0.7</v>
      </c>
      <c r="L99" s="156">
        <v>0.96</v>
      </c>
      <c r="M99" s="156">
        <v>108.71</v>
      </c>
      <c r="N99" s="156">
        <v>107.55</v>
      </c>
      <c r="O99" s="157">
        <v>1.17</v>
      </c>
      <c r="P99" s="157">
        <f t="shared" si="96"/>
        <v>29.842170797531281</v>
      </c>
      <c r="Q99" s="157">
        <f t="shared" si="97"/>
        <v>-28.682170797531285</v>
      </c>
      <c r="AD99" s="144">
        <f t="shared" si="93"/>
        <v>78.571428571428569</v>
      </c>
      <c r="AE99" s="144">
        <f t="shared" si="94"/>
        <v>94.545454545454547</v>
      </c>
      <c r="AF99" s="149">
        <v>12</v>
      </c>
      <c r="AG99" s="150" t="s">
        <v>249</v>
      </c>
      <c r="AH99" s="149">
        <v>14</v>
      </c>
      <c r="AI99" s="151">
        <v>1</v>
      </c>
      <c r="AJ99" s="152">
        <v>1100</v>
      </c>
      <c r="AK99" s="152">
        <v>1040</v>
      </c>
      <c r="AL99" s="149">
        <v>0.94499999999999995</v>
      </c>
      <c r="AM99" s="152">
        <v>424</v>
      </c>
      <c r="AN99" s="152">
        <v>361</v>
      </c>
      <c r="AO99" s="152">
        <v>785</v>
      </c>
      <c r="AP99" s="151">
        <v>0.46</v>
      </c>
      <c r="AQ99" s="153">
        <v>0.53600000000000003</v>
      </c>
      <c r="AR99" s="154">
        <v>0.17499999999999999</v>
      </c>
      <c r="AS99" s="154">
        <v>0.13400000000000001</v>
      </c>
      <c r="AT99" s="154">
        <v>9.9000000000000005E-2</v>
      </c>
      <c r="AU99" s="154">
        <v>0.433</v>
      </c>
      <c r="AW99" s="196"/>
      <c r="AX99" s="144">
        <f t="shared" si="95"/>
        <v>67.684140676841409</v>
      </c>
      <c r="AY99" s="149">
        <v>12</v>
      </c>
      <c r="AZ99" s="150" t="s">
        <v>250</v>
      </c>
      <c r="BA99" s="149">
        <v>19</v>
      </c>
      <c r="BB99" s="151">
        <v>1</v>
      </c>
      <c r="BC99" s="152">
        <v>1507</v>
      </c>
      <c r="BD99" s="152">
        <v>1020</v>
      </c>
      <c r="BE99" s="149">
        <v>0.67700000000000005</v>
      </c>
      <c r="BF99" s="152">
        <v>678</v>
      </c>
      <c r="BG99" s="152">
        <v>360</v>
      </c>
      <c r="BH99" s="152">
        <v>1038</v>
      </c>
      <c r="BI99" s="153">
        <v>0.34699999999999998</v>
      </c>
      <c r="BJ99" s="153">
        <v>0.38800000000000001</v>
      </c>
      <c r="BK99" s="154">
        <v>0.216</v>
      </c>
      <c r="BL99" s="154">
        <v>0.109</v>
      </c>
      <c r="BM99" s="154">
        <v>9.1999999999999998E-2</v>
      </c>
      <c r="BN99" s="154">
        <v>0.32200000000000001</v>
      </c>
      <c r="DU99" s="4"/>
      <c r="DZ99" s="196"/>
      <c r="EA99" s="196"/>
      <c r="EB99" s="196"/>
      <c r="EC99" s="196"/>
      <c r="ED99" s="196"/>
      <c r="EE99" s="196"/>
    </row>
    <row r="100" spans="1:135" ht="13" x14ac:dyDescent="0.15">
      <c r="A100" s="156">
        <v>12</v>
      </c>
      <c r="B100" s="156" t="s">
        <v>251</v>
      </c>
      <c r="C100" s="156" t="s">
        <v>233</v>
      </c>
      <c r="D100" s="156" t="s">
        <v>243</v>
      </c>
      <c r="E100" s="156">
        <v>41</v>
      </c>
      <c r="F100" s="156">
        <v>41</v>
      </c>
      <c r="G100" s="156">
        <v>0.5</v>
      </c>
      <c r="H100" s="156">
        <v>1.06</v>
      </c>
      <c r="I100" s="156">
        <v>108.73</v>
      </c>
      <c r="J100" s="156">
        <v>107.65</v>
      </c>
      <c r="K100" s="156">
        <v>1.0900000000000001</v>
      </c>
      <c r="L100" s="156">
        <v>0.78</v>
      </c>
      <c r="M100" s="156">
        <v>108.62</v>
      </c>
      <c r="N100" s="156">
        <v>107.84</v>
      </c>
      <c r="O100" s="157">
        <v>0.79</v>
      </c>
      <c r="P100" s="157">
        <f t="shared" si="96"/>
        <v>29.752170797531292</v>
      </c>
      <c r="Q100" s="157">
        <f t="shared" si="97"/>
        <v>-28.972170797531291</v>
      </c>
      <c r="AD100" s="144">
        <f t="shared" si="93"/>
        <v>82.222222222222214</v>
      </c>
      <c r="AE100" s="144">
        <f t="shared" si="94"/>
        <v>93.851351351351354</v>
      </c>
      <c r="AF100" s="149">
        <v>13</v>
      </c>
      <c r="AG100" s="150" t="s">
        <v>252</v>
      </c>
      <c r="AH100" s="149">
        <v>18</v>
      </c>
      <c r="AI100" s="151">
        <v>1</v>
      </c>
      <c r="AJ100" s="152">
        <v>1480</v>
      </c>
      <c r="AK100" s="152">
        <v>1389</v>
      </c>
      <c r="AL100" s="149">
        <v>0.93899999999999995</v>
      </c>
      <c r="AM100" s="152">
        <v>652</v>
      </c>
      <c r="AN100" s="152">
        <v>527</v>
      </c>
      <c r="AO100" s="152">
        <v>1179</v>
      </c>
      <c r="AP100" s="153">
        <v>0.44700000000000001</v>
      </c>
      <c r="AQ100" s="153">
        <v>0.50900000000000001</v>
      </c>
      <c r="AR100" s="154">
        <v>0.128</v>
      </c>
      <c r="AS100" s="154">
        <v>9.2999999999999999E-2</v>
      </c>
      <c r="AT100" s="154">
        <v>7.4999999999999997E-2</v>
      </c>
      <c r="AU100" s="154">
        <v>0.42499999999999999</v>
      </c>
      <c r="AW100" s="196"/>
      <c r="AX100" s="144">
        <f t="shared" si="95"/>
        <v>67.715019255455715</v>
      </c>
      <c r="AY100" s="149">
        <v>13</v>
      </c>
      <c r="AZ100" s="150" t="s">
        <v>253</v>
      </c>
      <c r="BA100" s="149">
        <v>20</v>
      </c>
      <c r="BB100" s="151">
        <v>1</v>
      </c>
      <c r="BC100" s="152">
        <v>1558</v>
      </c>
      <c r="BD100" s="152">
        <v>1055</v>
      </c>
      <c r="BE100" s="149">
        <v>0.67700000000000005</v>
      </c>
      <c r="BF100" s="152">
        <v>711</v>
      </c>
      <c r="BG100" s="152">
        <v>384</v>
      </c>
      <c r="BH100" s="152">
        <v>1095</v>
      </c>
      <c r="BI100" s="153">
        <v>0.35099999999999998</v>
      </c>
      <c r="BJ100" s="153">
        <v>0.38900000000000001</v>
      </c>
      <c r="BK100" s="154">
        <v>0.20899999999999999</v>
      </c>
      <c r="BL100" s="154">
        <v>0.108</v>
      </c>
      <c r="BM100" s="155">
        <v>0.09</v>
      </c>
      <c r="BN100" s="154">
        <v>0.32700000000000001</v>
      </c>
      <c r="DU100" s="4"/>
      <c r="DZ100" s="196"/>
      <c r="EA100" s="196"/>
      <c r="EB100" s="196"/>
      <c r="EC100" s="196"/>
      <c r="ED100" s="196"/>
      <c r="EE100" s="196"/>
    </row>
    <row r="101" spans="1:135" ht="13" x14ac:dyDescent="0.15">
      <c r="A101" s="156">
        <v>13</v>
      </c>
      <c r="B101" s="156" t="s">
        <v>254</v>
      </c>
      <c r="C101" s="156" t="s">
        <v>200</v>
      </c>
      <c r="D101" s="156" t="s">
        <v>229</v>
      </c>
      <c r="E101" s="156">
        <v>40</v>
      </c>
      <c r="F101" s="156">
        <v>42</v>
      </c>
      <c r="G101" s="156">
        <v>0.48799999999999999</v>
      </c>
      <c r="H101" s="156">
        <v>0.51</v>
      </c>
      <c r="I101" s="156">
        <v>113.9</v>
      </c>
      <c r="J101" s="156">
        <v>113.43</v>
      </c>
      <c r="K101" s="156">
        <v>0.47</v>
      </c>
      <c r="L101" s="156">
        <v>0.7</v>
      </c>
      <c r="M101" s="156">
        <v>114.06</v>
      </c>
      <c r="N101" s="156">
        <v>113.39</v>
      </c>
      <c r="O101" s="157">
        <v>0.67</v>
      </c>
      <c r="P101" s="157">
        <f t="shared" si="96"/>
        <v>35.19217079753129</v>
      </c>
      <c r="Q101" s="157">
        <f t="shared" si="97"/>
        <v>-34.522170797531288</v>
      </c>
      <c r="AD101" s="144">
        <f t="shared" si="93"/>
        <v>82.608695652173907</v>
      </c>
      <c r="AE101" s="144">
        <f t="shared" si="94"/>
        <v>93.736842105263165</v>
      </c>
      <c r="AF101" s="149">
        <v>14</v>
      </c>
      <c r="AG101" s="150" t="s">
        <v>236</v>
      </c>
      <c r="AH101" s="149">
        <v>23</v>
      </c>
      <c r="AI101" s="151">
        <v>1</v>
      </c>
      <c r="AJ101" s="152">
        <v>1900</v>
      </c>
      <c r="AK101" s="152">
        <v>1781</v>
      </c>
      <c r="AL101" s="149">
        <v>0.93700000000000006</v>
      </c>
      <c r="AM101" s="152">
        <v>791</v>
      </c>
      <c r="AN101" s="152">
        <v>687</v>
      </c>
      <c r="AO101" s="152">
        <v>1478</v>
      </c>
      <c r="AP101" s="153">
        <v>0.46500000000000002</v>
      </c>
      <c r="AQ101" s="153">
        <v>0.52800000000000002</v>
      </c>
      <c r="AR101" s="154">
        <v>0.152</v>
      </c>
      <c r="AS101" s="154">
        <v>8.8999999999999996E-2</v>
      </c>
      <c r="AT101" s="154">
        <v>7.0999999999999994E-2</v>
      </c>
      <c r="AU101" s="154">
        <v>0.42599999999999999</v>
      </c>
      <c r="AW101" s="196"/>
      <c r="AX101" s="144">
        <f t="shared" si="95"/>
        <v>69.42675159235668</v>
      </c>
      <c r="AY101" s="149">
        <v>14</v>
      </c>
      <c r="AZ101" s="150" t="s">
        <v>255</v>
      </c>
      <c r="BA101" s="149">
        <v>13</v>
      </c>
      <c r="BB101" s="151">
        <v>1</v>
      </c>
      <c r="BC101" s="152">
        <v>1099</v>
      </c>
      <c r="BD101" s="152">
        <v>763</v>
      </c>
      <c r="BE101" s="149">
        <v>0.69399999999999995</v>
      </c>
      <c r="BF101" s="152">
        <v>457</v>
      </c>
      <c r="BG101" s="152">
        <v>277</v>
      </c>
      <c r="BH101" s="152">
        <v>734</v>
      </c>
      <c r="BI101" s="153">
        <v>0.377</v>
      </c>
      <c r="BJ101" s="151">
        <v>0.42</v>
      </c>
      <c r="BK101" s="154">
        <v>0.23599999999999999</v>
      </c>
      <c r="BL101" s="154">
        <v>0.11700000000000001</v>
      </c>
      <c r="BM101" s="154">
        <v>8.5999999999999993E-2</v>
      </c>
      <c r="BN101" s="154">
        <v>0.33200000000000002</v>
      </c>
      <c r="DU101" s="4"/>
      <c r="DZ101" s="196"/>
      <c r="EA101" s="196"/>
      <c r="EB101" s="196"/>
      <c r="EC101" s="196"/>
      <c r="ED101" s="196"/>
      <c r="EE101" s="196"/>
    </row>
    <row r="102" spans="1:135" ht="13" x14ac:dyDescent="0.15">
      <c r="A102" s="156">
        <v>14</v>
      </c>
      <c r="B102" s="156" t="s">
        <v>256</v>
      </c>
      <c r="C102" s="156" t="s">
        <v>233</v>
      </c>
      <c r="D102" s="156" t="s">
        <v>243</v>
      </c>
      <c r="E102" s="156">
        <v>36</v>
      </c>
      <c r="F102" s="156">
        <v>46</v>
      </c>
      <c r="G102" s="156">
        <v>0.439</v>
      </c>
      <c r="H102" s="156">
        <v>0.2</v>
      </c>
      <c r="I102" s="156">
        <v>109.57</v>
      </c>
      <c r="J102" s="156">
        <v>109.31</v>
      </c>
      <c r="K102" s="156">
        <v>0.25</v>
      </c>
      <c r="L102" s="156">
        <v>-0.06</v>
      </c>
      <c r="M102" s="156">
        <v>109.53</v>
      </c>
      <c r="N102" s="156">
        <v>109.55</v>
      </c>
      <c r="O102" s="157">
        <v>-0.02</v>
      </c>
      <c r="P102" s="157">
        <f t="shared" si="96"/>
        <v>30.662170797531289</v>
      </c>
      <c r="Q102" s="157">
        <f t="shared" si="97"/>
        <v>-30.682170797531285</v>
      </c>
      <c r="AD102" s="144">
        <f t="shared" si="93"/>
        <v>80.10526315789474</v>
      </c>
      <c r="AE102" s="144">
        <f t="shared" si="94"/>
        <v>92.904073587385014</v>
      </c>
      <c r="AF102" s="149">
        <v>15</v>
      </c>
      <c r="AG102" s="150" t="s">
        <v>257</v>
      </c>
      <c r="AH102" s="149">
        <v>19</v>
      </c>
      <c r="AI102" s="151">
        <v>1</v>
      </c>
      <c r="AJ102" s="152">
        <v>1522</v>
      </c>
      <c r="AK102" s="152">
        <v>1414</v>
      </c>
      <c r="AL102" s="149">
        <v>0.92900000000000005</v>
      </c>
      <c r="AM102" s="152">
        <v>579</v>
      </c>
      <c r="AN102" s="152">
        <v>534</v>
      </c>
      <c r="AO102" s="152">
        <v>1113</v>
      </c>
      <c r="AP102" s="151">
        <v>0.48</v>
      </c>
      <c r="AQ102" s="153">
        <v>0.54400000000000004</v>
      </c>
      <c r="AR102" s="154">
        <v>0.182</v>
      </c>
      <c r="AS102" s="154">
        <v>0.107</v>
      </c>
      <c r="AT102" s="154">
        <v>8.8999999999999996E-2</v>
      </c>
      <c r="AU102" s="154">
        <v>0.42799999999999999</v>
      </c>
      <c r="AW102" s="196"/>
      <c r="AX102" s="144">
        <f t="shared" si="95"/>
        <v>69.407894736842096</v>
      </c>
      <c r="AY102" s="149">
        <v>15</v>
      </c>
      <c r="AZ102" s="150" t="s">
        <v>258</v>
      </c>
      <c r="BA102" s="149">
        <v>14</v>
      </c>
      <c r="BB102" s="151">
        <v>1</v>
      </c>
      <c r="BC102" s="152">
        <v>1216</v>
      </c>
      <c r="BD102" s="152">
        <v>844</v>
      </c>
      <c r="BE102" s="149">
        <v>0.69399999999999995</v>
      </c>
      <c r="BF102" s="152">
        <v>497</v>
      </c>
      <c r="BG102" s="152">
        <v>295</v>
      </c>
      <c r="BH102" s="152">
        <v>792</v>
      </c>
      <c r="BI102" s="153">
        <v>0.372</v>
      </c>
      <c r="BJ102" s="153">
        <v>0.41599999999999998</v>
      </c>
      <c r="BK102" s="154">
        <v>0.24299999999999999</v>
      </c>
      <c r="BL102" s="154">
        <v>0.122</v>
      </c>
      <c r="BM102" s="155">
        <v>0.09</v>
      </c>
      <c r="BN102" s="154">
        <v>0.33600000000000002</v>
      </c>
      <c r="DU102" s="4"/>
      <c r="DZ102" s="196"/>
      <c r="EA102" s="196"/>
      <c r="EB102" s="196"/>
      <c r="EC102" s="196"/>
      <c r="ED102" s="196"/>
      <c r="EE102" s="196"/>
    </row>
    <row r="103" spans="1:135" ht="13" x14ac:dyDescent="0.15">
      <c r="A103" s="156">
        <v>15</v>
      </c>
      <c r="B103" s="156" t="s">
        <v>259</v>
      </c>
      <c r="C103" s="156" t="s">
        <v>233</v>
      </c>
      <c r="D103" s="156" t="s">
        <v>175</v>
      </c>
      <c r="E103" s="156">
        <v>41</v>
      </c>
      <c r="F103" s="156">
        <v>41</v>
      </c>
      <c r="G103" s="156">
        <v>0.5</v>
      </c>
      <c r="H103" s="156">
        <v>0.43</v>
      </c>
      <c r="I103" s="156">
        <v>108.04</v>
      </c>
      <c r="J103" s="156">
        <v>107.72</v>
      </c>
      <c r="K103" s="156">
        <v>0.32</v>
      </c>
      <c r="L103" s="156">
        <v>0.03</v>
      </c>
      <c r="M103" s="156">
        <v>107.91</v>
      </c>
      <c r="N103" s="156">
        <v>107.98</v>
      </c>
      <c r="O103" s="157">
        <v>-0.08</v>
      </c>
      <c r="P103" s="157">
        <f t="shared" si="96"/>
        <v>29.042170797531284</v>
      </c>
      <c r="Q103" s="157">
        <f t="shared" si="97"/>
        <v>-29.112170797531292</v>
      </c>
      <c r="AD103" s="144">
        <f t="shared" si="93"/>
        <v>77.960000000000008</v>
      </c>
      <c r="AE103" s="144">
        <f t="shared" si="94"/>
        <v>92.714212416623909</v>
      </c>
      <c r="AF103" s="149">
        <v>16</v>
      </c>
      <c r="AG103" s="150" t="s">
        <v>260</v>
      </c>
      <c r="AH103" s="149">
        <v>25</v>
      </c>
      <c r="AI103" s="151">
        <v>1</v>
      </c>
      <c r="AJ103" s="152">
        <v>1949</v>
      </c>
      <c r="AK103" s="152">
        <v>1807</v>
      </c>
      <c r="AL103" s="149">
        <v>0.92700000000000005</v>
      </c>
      <c r="AM103" s="152">
        <v>825</v>
      </c>
      <c r="AN103" s="152">
        <v>607</v>
      </c>
      <c r="AO103" s="152">
        <v>1432</v>
      </c>
      <c r="AP103" s="153">
        <v>0.42399999999999999</v>
      </c>
      <c r="AQ103" s="153">
        <v>0.51500000000000001</v>
      </c>
      <c r="AR103" s="154">
        <v>0.16200000000000001</v>
      </c>
      <c r="AS103" s="154">
        <v>0.122</v>
      </c>
      <c r="AT103" s="154">
        <v>9.2999999999999999E-2</v>
      </c>
      <c r="AU103" s="154">
        <v>0.40699999999999997</v>
      </c>
      <c r="AW103" s="196"/>
      <c r="AX103" s="144">
        <f t="shared" si="95"/>
        <v>69.401330376940123</v>
      </c>
      <c r="AY103" s="149">
        <v>16</v>
      </c>
      <c r="AZ103" s="150" t="s">
        <v>261</v>
      </c>
      <c r="BA103" s="149">
        <v>12</v>
      </c>
      <c r="BB103" s="151">
        <v>1</v>
      </c>
      <c r="BC103" s="152">
        <v>902</v>
      </c>
      <c r="BD103" s="152">
        <v>626</v>
      </c>
      <c r="BE103" s="149">
        <v>0.69399999999999995</v>
      </c>
      <c r="BF103" s="152">
        <v>410</v>
      </c>
      <c r="BG103" s="152">
        <v>228</v>
      </c>
      <c r="BH103" s="152">
        <v>638</v>
      </c>
      <c r="BI103" s="153">
        <v>0.35699999999999998</v>
      </c>
      <c r="BJ103" s="153">
        <v>0.41099999999999998</v>
      </c>
      <c r="BK103" s="154">
        <v>0.22500000000000001</v>
      </c>
      <c r="BL103" s="154">
        <v>8.2000000000000003E-2</v>
      </c>
      <c r="BM103" s="154">
        <v>5.8999999999999997E-2</v>
      </c>
      <c r="BN103" s="154">
        <v>0.316</v>
      </c>
      <c r="DU103" s="4"/>
      <c r="DZ103" s="196"/>
      <c r="EA103" s="196"/>
      <c r="EB103" s="196"/>
      <c r="EC103" s="196"/>
      <c r="ED103" s="196"/>
      <c r="EE103" s="196"/>
    </row>
    <row r="104" spans="1:135" ht="13" x14ac:dyDescent="0.15">
      <c r="A104" s="156">
        <v>16</v>
      </c>
      <c r="B104" s="156" t="s">
        <v>262</v>
      </c>
      <c r="C104" s="156" t="s">
        <v>200</v>
      </c>
      <c r="D104" s="156" t="s">
        <v>229</v>
      </c>
      <c r="E104" s="156">
        <v>41</v>
      </c>
      <c r="F104" s="156">
        <v>41</v>
      </c>
      <c r="G104" s="156">
        <v>0.5</v>
      </c>
      <c r="H104" s="156">
        <v>-0.52</v>
      </c>
      <c r="I104" s="156">
        <v>110.93</v>
      </c>
      <c r="J104" s="156">
        <v>111.46</v>
      </c>
      <c r="K104" s="156">
        <v>-0.53</v>
      </c>
      <c r="L104" s="156">
        <v>-0.23</v>
      </c>
      <c r="M104" s="156">
        <v>111.09</v>
      </c>
      <c r="N104" s="156">
        <v>111.31</v>
      </c>
      <c r="O104" s="157">
        <v>-0.22</v>
      </c>
      <c r="P104" s="157">
        <f t="shared" si="96"/>
        <v>32.222170797531291</v>
      </c>
      <c r="Q104" s="157">
        <f t="shared" si="97"/>
        <v>-32.44217079753129</v>
      </c>
      <c r="AD104" s="144">
        <f t="shared" si="93"/>
        <v>82.608695652173907</v>
      </c>
      <c r="AE104" s="144">
        <f t="shared" si="94"/>
        <v>92.578947368421055</v>
      </c>
      <c r="AF104" s="149">
        <v>17</v>
      </c>
      <c r="AG104" s="150" t="s">
        <v>263</v>
      </c>
      <c r="AH104" s="149">
        <v>23</v>
      </c>
      <c r="AI104" s="151">
        <v>1</v>
      </c>
      <c r="AJ104" s="152">
        <v>1900</v>
      </c>
      <c r="AK104" s="152">
        <v>1759</v>
      </c>
      <c r="AL104" s="149">
        <v>0.92600000000000005</v>
      </c>
      <c r="AM104" s="152">
        <v>791</v>
      </c>
      <c r="AN104" s="152">
        <v>645</v>
      </c>
      <c r="AO104" s="152">
        <v>1436</v>
      </c>
      <c r="AP104" s="153">
        <v>0.44900000000000001</v>
      </c>
      <c r="AQ104" s="153">
        <v>0.52800000000000002</v>
      </c>
      <c r="AR104" s="154">
        <v>0.17100000000000001</v>
      </c>
      <c r="AS104" s="154">
        <v>9.5000000000000001E-2</v>
      </c>
      <c r="AT104" s="154">
        <v>7.2999999999999995E-2</v>
      </c>
      <c r="AU104" s="154">
        <v>0.40699999999999997</v>
      </c>
      <c r="AW104" s="196"/>
      <c r="AX104" s="144">
        <f t="shared" si="95"/>
        <v>69.584954604409859</v>
      </c>
      <c r="AY104" s="149">
        <v>17</v>
      </c>
      <c r="AZ104" s="150" t="s">
        <v>264</v>
      </c>
      <c r="BA104" s="149">
        <v>19</v>
      </c>
      <c r="BB104" s="151">
        <v>1</v>
      </c>
      <c r="BC104" s="152">
        <v>1542</v>
      </c>
      <c r="BD104" s="152">
        <v>1073</v>
      </c>
      <c r="BE104" s="149">
        <v>0.69599999999999995</v>
      </c>
      <c r="BF104" s="152">
        <v>682</v>
      </c>
      <c r="BG104" s="152">
        <v>414</v>
      </c>
      <c r="BH104" s="152">
        <v>1096</v>
      </c>
      <c r="BI104" s="153">
        <v>0.378</v>
      </c>
      <c r="BJ104" s="153">
        <v>0.41599999999999998</v>
      </c>
      <c r="BK104" s="154">
        <v>0.223</v>
      </c>
      <c r="BL104" s="154">
        <v>7.9000000000000001E-2</v>
      </c>
      <c r="BM104" s="154">
        <v>5.8999999999999997E-2</v>
      </c>
      <c r="BN104" s="154">
        <v>0.32900000000000001</v>
      </c>
      <c r="DU104" s="4"/>
      <c r="DZ104" s="196"/>
      <c r="EA104" s="196"/>
      <c r="EB104" s="196"/>
      <c r="EC104" s="196"/>
      <c r="ED104" s="196"/>
      <c r="EE104" s="196"/>
    </row>
    <row r="105" spans="1:135" ht="13" x14ac:dyDescent="0.15">
      <c r="A105" s="156">
        <v>17</v>
      </c>
      <c r="B105" s="156" t="s">
        <v>265</v>
      </c>
      <c r="C105" s="156" t="s">
        <v>233</v>
      </c>
      <c r="D105" s="156" t="s">
        <v>175</v>
      </c>
      <c r="E105" s="156">
        <v>42</v>
      </c>
      <c r="F105" s="156">
        <v>40</v>
      </c>
      <c r="G105" s="156">
        <v>0.51200000000000001</v>
      </c>
      <c r="H105" s="156">
        <v>-0.18</v>
      </c>
      <c r="I105" s="156">
        <v>109.92</v>
      </c>
      <c r="J105" s="156">
        <v>110.16</v>
      </c>
      <c r="K105" s="156">
        <v>-0.23</v>
      </c>
      <c r="L105" s="156">
        <v>-0.44</v>
      </c>
      <c r="M105" s="156">
        <v>109.96</v>
      </c>
      <c r="N105" s="156">
        <v>110.46</v>
      </c>
      <c r="O105" s="157">
        <v>-0.5</v>
      </c>
      <c r="P105" s="157">
        <f t="shared" si="96"/>
        <v>31.092170797531281</v>
      </c>
      <c r="Q105" s="157">
        <f t="shared" si="97"/>
        <v>-31.592170797531281</v>
      </c>
      <c r="AD105" s="144">
        <f t="shared" si="93"/>
        <v>83.045454545454547</v>
      </c>
      <c r="AE105" s="144">
        <f t="shared" si="94"/>
        <v>92.172961138478385</v>
      </c>
      <c r="AF105" s="149">
        <v>18</v>
      </c>
      <c r="AG105" s="150" t="s">
        <v>266</v>
      </c>
      <c r="AH105" s="149">
        <v>22</v>
      </c>
      <c r="AI105" s="151">
        <v>1</v>
      </c>
      <c r="AJ105" s="152">
        <v>1827</v>
      </c>
      <c r="AK105" s="152">
        <v>1684</v>
      </c>
      <c r="AL105" s="149">
        <v>0.92200000000000004</v>
      </c>
      <c r="AM105" s="152">
        <v>760</v>
      </c>
      <c r="AN105" s="152">
        <v>635</v>
      </c>
      <c r="AO105" s="152">
        <v>1395</v>
      </c>
      <c r="AP105" s="153">
        <v>0.45500000000000002</v>
      </c>
      <c r="AQ105" s="153">
        <v>0.49199999999999999</v>
      </c>
      <c r="AR105" s="154">
        <v>0.13400000000000001</v>
      </c>
      <c r="AS105" s="154">
        <v>0.13100000000000001</v>
      </c>
      <c r="AT105" s="154">
        <v>0.107</v>
      </c>
      <c r="AU105" s="154">
        <v>0.442</v>
      </c>
      <c r="AW105" s="196"/>
      <c r="AX105" s="144">
        <f t="shared" si="95"/>
        <v>69.820359281437135</v>
      </c>
      <c r="AY105" s="149">
        <v>18</v>
      </c>
      <c r="AZ105" s="150" t="s">
        <v>267</v>
      </c>
      <c r="BA105" s="149">
        <v>20</v>
      </c>
      <c r="BB105" s="151">
        <v>1</v>
      </c>
      <c r="BC105" s="152">
        <v>1670</v>
      </c>
      <c r="BD105" s="152">
        <v>1166</v>
      </c>
      <c r="BE105" s="149">
        <v>0.69799999999999995</v>
      </c>
      <c r="BF105" s="152">
        <v>787</v>
      </c>
      <c r="BG105" s="152">
        <v>409</v>
      </c>
      <c r="BH105" s="152">
        <v>1196</v>
      </c>
      <c r="BI105" s="153">
        <v>0.34200000000000003</v>
      </c>
      <c r="BJ105" s="153">
        <v>0.38700000000000001</v>
      </c>
      <c r="BK105" s="154">
        <v>0.18099999999999999</v>
      </c>
      <c r="BL105" s="154">
        <v>0.11700000000000001</v>
      </c>
      <c r="BM105" s="154">
        <v>9.5000000000000001E-2</v>
      </c>
      <c r="BN105" s="154">
        <v>0.33500000000000002</v>
      </c>
      <c r="DU105" s="4"/>
      <c r="DZ105" s="196"/>
      <c r="EA105" s="196"/>
      <c r="EB105" s="196"/>
      <c r="EC105" s="196"/>
      <c r="ED105" s="196"/>
      <c r="EE105" s="196"/>
    </row>
    <row r="106" spans="1:135" ht="13" x14ac:dyDescent="0.15">
      <c r="A106" s="156">
        <v>18</v>
      </c>
      <c r="B106" s="156" t="s">
        <v>268</v>
      </c>
      <c r="C106" s="156" t="s">
        <v>233</v>
      </c>
      <c r="D106" s="156" t="s">
        <v>175</v>
      </c>
      <c r="E106" s="156">
        <v>42</v>
      </c>
      <c r="F106" s="156">
        <v>40</v>
      </c>
      <c r="G106" s="156">
        <v>0.51200000000000001</v>
      </c>
      <c r="H106" s="156">
        <v>-0.22</v>
      </c>
      <c r="I106" s="156">
        <v>109.33</v>
      </c>
      <c r="J106" s="156">
        <v>109.49</v>
      </c>
      <c r="K106" s="156">
        <v>-0.16</v>
      </c>
      <c r="L106" s="156">
        <v>-0.64</v>
      </c>
      <c r="M106" s="156">
        <v>109.21</v>
      </c>
      <c r="N106" s="156">
        <v>109.81</v>
      </c>
      <c r="O106" s="157">
        <v>-0.6</v>
      </c>
      <c r="P106" s="157">
        <f t="shared" si="96"/>
        <v>30.342170797531281</v>
      </c>
      <c r="Q106" s="157">
        <f t="shared" si="97"/>
        <v>-30.94217079753129</v>
      </c>
      <c r="AD106" s="144">
        <f t="shared" si="93"/>
        <v>82.759999999999991</v>
      </c>
      <c r="AE106" s="144">
        <f t="shared" si="94"/>
        <v>91.88013533107781</v>
      </c>
      <c r="AF106" s="149">
        <v>19</v>
      </c>
      <c r="AG106" s="150" t="s">
        <v>269</v>
      </c>
      <c r="AH106" s="149">
        <v>25</v>
      </c>
      <c r="AI106" s="151">
        <v>1</v>
      </c>
      <c r="AJ106" s="152">
        <v>2069</v>
      </c>
      <c r="AK106" s="152">
        <v>1901</v>
      </c>
      <c r="AL106" s="149">
        <v>0.91900000000000004</v>
      </c>
      <c r="AM106" s="152">
        <v>907</v>
      </c>
      <c r="AN106" s="152">
        <v>656</v>
      </c>
      <c r="AO106" s="152">
        <v>1563</v>
      </c>
      <c r="AP106" s="151">
        <v>0.42</v>
      </c>
      <c r="AQ106" s="151">
        <v>0.5</v>
      </c>
      <c r="AR106" s="154">
        <v>0.158</v>
      </c>
      <c r="AS106" s="155">
        <v>0.11</v>
      </c>
      <c r="AT106" s="154">
        <v>8.6999999999999994E-2</v>
      </c>
      <c r="AU106" s="154">
        <v>0.39900000000000002</v>
      </c>
      <c r="AW106" s="196"/>
      <c r="AX106" s="144">
        <f t="shared" si="95"/>
        <v>69.873595505617985</v>
      </c>
      <c r="AY106" s="149">
        <v>19</v>
      </c>
      <c r="AZ106" s="150" t="s">
        <v>270</v>
      </c>
      <c r="BA106" s="149">
        <v>18</v>
      </c>
      <c r="BB106" s="151">
        <v>1</v>
      </c>
      <c r="BC106" s="152">
        <v>1424</v>
      </c>
      <c r="BD106" s="152">
        <v>995</v>
      </c>
      <c r="BE106" s="149">
        <v>0.69899999999999995</v>
      </c>
      <c r="BF106" s="152">
        <v>667</v>
      </c>
      <c r="BG106" s="152">
        <v>358</v>
      </c>
      <c r="BH106" s="152">
        <v>1025</v>
      </c>
      <c r="BI106" s="153">
        <v>0.34899999999999998</v>
      </c>
      <c r="BJ106" s="153">
        <v>0.379</v>
      </c>
      <c r="BK106" s="155">
        <v>0.18</v>
      </c>
      <c r="BL106" s="154">
        <v>0.124</v>
      </c>
      <c r="BM106" s="154">
        <v>0.105</v>
      </c>
      <c r="BN106" s="154">
        <v>0.33800000000000002</v>
      </c>
      <c r="DU106" s="4"/>
      <c r="DZ106" s="196"/>
      <c r="EA106" s="196"/>
      <c r="EB106" s="196"/>
      <c r="EC106" s="196"/>
      <c r="ED106" s="196"/>
      <c r="EE106" s="196"/>
    </row>
    <row r="107" spans="1:135" ht="13" x14ac:dyDescent="0.15">
      <c r="A107" s="156">
        <v>19</v>
      </c>
      <c r="B107" s="156" t="s">
        <v>271</v>
      </c>
      <c r="C107" s="156" t="s">
        <v>200</v>
      </c>
      <c r="D107" s="156" t="s">
        <v>229</v>
      </c>
      <c r="E107" s="156">
        <v>31</v>
      </c>
      <c r="F107" s="156">
        <v>51</v>
      </c>
      <c r="G107" s="156">
        <v>0.378</v>
      </c>
      <c r="H107" s="156">
        <v>-1.1100000000000001</v>
      </c>
      <c r="I107" s="156">
        <v>111.54</v>
      </c>
      <c r="J107" s="156">
        <v>112.74</v>
      </c>
      <c r="K107" s="156">
        <v>-1.2</v>
      </c>
      <c r="L107" s="156">
        <v>-0.63</v>
      </c>
      <c r="M107" s="156">
        <v>111.75</v>
      </c>
      <c r="N107" s="156">
        <v>112.46</v>
      </c>
      <c r="O107" s="157">
        <v>-0.71</v>
      </c>
      <c r="P107" s="157">
        <f t="shared" si="96"/>
        <v>32.882170797531288</v>
      </c>
      <c r="Q107" s="157">
        <f t="shared" si="97"/>
        <v>-33.592170797531281</v>
      </c>
      <c r="AD107" s="144">
        <f t="shared" si="93"/>
        <v>83.952380952380963</v>
      </c>
      <c r="AE107" s="144">
        <f t="shared" si="94"/>
        <v>91.832104367555303</v>
      </c>
      <c r="AF107" s="149">
        <v>20</v>
      </c>
      <c r="AG107" s="150" t="s">
        <v>272</v>
      </c>
      <c r="AH107" s="149">
        <v>21</v>
      </c>
      <c r="AI107" s="151">
        <v>1</v>
      </c>
      <c r="AJ107" s="152">
        <v>1763</v>
      </c>
      <c r="AK107" s="152">
        <v>1619</v>
      </c>
      <c r="AL107" s="149">
        <v>0.91800000000000004</v>
      </c>
      <c r="AM107" s="152">
        <v>762</v>
      </c>
      <c r="AN107" s="152">
        <v>613</v>
      </c>
      <c r="AO107" s="152">
        <v>1375</v>
      </c>
      <c r="AP107" s="153">
        <v>0.44600000000000001</v>
      </c>
      <c r="AQ107" s="153">
        <v>0.50700000000000001</v>
      </c>
      <c r="AR107" s="154">
        <v>0.14199999999999999</v>
      </c>
      <c r="AS107" s="154">
        <v>9.8000000000000004E-2</v>
      </c>
      <c r="AT107" s="154">
        <v>8.4000000000000005E-2</v>
      </c>
      <c r="AU107" s="154">
        <v>0.41899999999999998</v>
      </c>
      <c r="AW107" s="196"/>
      <c r="AX107" s="144">
        <f t="shared" si="95"/>
        <v>69.976019184652287</v>
      </c>
      <c r="AY107" s="149">
        <v>20</v>
      </c>
      <c r="AZ107" s="150" t="s">
        <v>224</v>
      </c>
      <c r="BA107" s="149">
        <v>25</v>
      </c>
      <c r="BB107" s="151">
        <v>1</v>
      </c>
      <c r="BC107" s="152">
        <v>2085</v>
      </c>
      <c r="BD107" s="152">
        <v>1459</v>
      </c>
      <c r="BE107" s="149">
        <v>0.7</v>
      </c>
      <c r="BF107" s="152">
        <v>889</v>
      </c>
      <c r="BG107" s="152">
        <v>533</v>
      </c>
      <c r="BH107" s="152">
        <v>1422</v>
      </c>
      <c r="BI107" s="153">
        <v>0.375</v>
      </c>
      <c r="BJ107" s="153">
        <v>0.40799999999999997</v>
      </c>
      <c r="BK107" s="154">
        <v>0.214</v>
      </c>
      <c r="BL107" s="154">
        <v>0.11799999999999999</v>
      </c>
      <c r="BM107" s="154">
        <v>9.9000000000000005E-2</v>
      </c>
      <c r="BN107" s="154">
        <v>0.34699999999999998</v>
      </c>
      <c r="DU107" s="4"/>
      <c r="DZ107" s="196"/>
      <c r="EA107" s="196"/>
      <c r="EB107" s="196"/>
      <c r="EC107" s="196"/>
      <c r="ED107" s="196"/>
      <c r="EE107" s="196"/>
    </row>
    <row r="108" spans="1:135" ht="13" x14ac:dyDescent="0.15">
      <c r="A108" s="156">
        <v>20</v>
      </c>
      <c r="B108" s="156" t="s">
        <v>273</v>
      </c>
      <c r="C108" s="156" t="s">
        <v>233</v>
      </c>
      <c r="D108" s="156" t="s">
        <v>243</v>
      </c>
      <c r="E108" s="156">
        <v>43</v>
      </c>
      <c r="F108" s="156">
        <v>39</v>
      </c>
      <c r="G108" s="156">
        <v>0.52400000000000002</v>
      </c>
      <c r="H108" s="156">
        <v>-0.85</v>
      </c>
      <c r="I108" s="156">
        <v>105.55</v>
      </c>
      <c r="J108" s="156">
        <v>106.54</v>
      </c>
      <c r="K108" s="156">
        <v>-0.99</v>
      </c>
      <c r="L108" s="156">
        <v>-1.23</v>
      </c>
      <c r="M108" s="156">
        <v>105.32</v>
      </c>
      <c r="N108" s="156">
        <v>106.69</v>
      </c>
      <c r="O108" s="157">
        <v>-1.37</v>
      </c>
      <c r="P108" s="157">
        <f t="shared" si="96"/>
        <v>26.452170797531281</v>
      </c>
      <c r="Q108" s="157">
        <f t="shared" si="97"/>
        <v>-27.822170797531285</v>
      </c>
      <c r="AD108" s="144">
        <f t="shared" si="93"/>
        <v>79.652173913043484</v>
      </c>
      <c r="AE108" s="144">
        <f t="shared" si="94"/>
        <v>91.539301310043669</v>
      </c>
      <c r="AF108" s="149">
        <v>21</v>
      </c>
      <c r="AG108" s="150" t="s">
        <v>274</v>
      </c>
      <c r="AH108" s="149">
        <v>23</v>
      </c>
      <c r="AI108" s="151">
        <v>1</v>
      </c>
      <c r="AJ108" s="152">
        <v>1832</v>
      </c>
      <c r="AK108" s="152">
        <v>1677</v>
      </c>
      <c r="AL108" s="149">
        <v>0.91500000000000004</v>
      </c>
      <c r="AM108" s="152">
        <v>721</v>
      </c>
      <c r="AN108" s="152">
        <v>598</v>
      </c>
      <c r="AO108" s="152">
        <v>1319</v>
      </c>
      <c r="AP108" s="153">
        <v>0.45300000000000001</v>
      </c>
      <c r="AQ108" s="153">
        <v>0.52400000000000002</v>
      </c>
      <c r="AR108" s="154">
        <v>0.186</v>
      </c>
      <c r="AS108" s="154">
        <v>0.112</v>
      </c>
      <c r="AT108" s="154">
        <v>8.5000000000000006E-2</v>
      </c>
      <c r="AU108" s="154">
        <v>0.41299999999999998</v>
      </c>
      <c r="AW108" s="196"/>
      <c r="AX108" s="144">
        <f t="shared" si="95"/>
        <v>70.065956367326237</v>
      </c>
      <c r="AY108" s="149">
        <v>21</v>
      </c>
      <c r="AZ108" s="150" t="s">
        <v>275</v>
      </c>
      <c r="BA108" s="149">
        <v>23</v>
      </c>
      <c r="BB108" s="151">
        <v>1</v>
      </c>
      <c r="BC108" s="152">
        <v>1971</v>
      </c>
      <c r="BD108" s="152">
        <v>1381</v>
      </c>
      <c r="BE108" s="149">
        <v>0.70099999999999996</v>
      </c>
      <c r="BF108" s="152">
        <v>875</v>
      </c>
      <c r="BG108" s="152">
        <v>503</v>
      </c>
      <c r="BH108" s="152">
        <v>1378</v>
      </c>
      <c r="BI108" s="153">
        <v>0.36499999999999999</v>
      </c>
      <c r="BJ108" s="153">
        <v>0.39600000000000002</v>
      </c>
      <c r="BK108" s="154">
        <v>0.20799999999999999</v>
      </c>
      <c r="BL108" s="154">
        <v>0.11700000000000001</v>
      </c>
      <c r="BM108" s="154">
        <v>9.8000000000000004E-2</v>
      </c>
      <c r="BN108" s="155">
        <v>0.34</v>
      </c>
      <c r="DU108" s="4"/>
      <c r="DZ108" s="196"/>
      <c r="EA108" s="196"/>
      <c r="EB108" s="196"/>
      <c r="EC108" s="196"/>
      <c r="ED108" s="196"/>
      <c r="EE108" s="196"/>
    </row>
    <row r="109" spans="1:135" ht="13" x14ac:dyDescent="0.15">
      <c r="A109" s="156">
        <v>21</v>
      </c>
      <c r="B109" s="156" t="s">
        <v>276</v>
      </c>
      <c r="C109" s="156" t="s">
        <v>233</v>
      </c>
      <c r="D109" s="156" t="s">
        <v>175</v>
      </c>
      <c r="E109" s="156">
        <v>37</v>
      </c>
      <c r="F109" s="156">
        <v>45</v>
      </c>
      <c r="G109" s="156">
        <v>0.45100000000000001</v>
      </c>
      <c r="H109" s="156">
        <v>-1.1200000000000001</v>
      </c>
      <c r="I109" s="156">
        <v>106.53</v>
      </c>
      <c r="J109" s="156">
        <v>107.9</v>
      </c>
      <c r="K109" s="156">
        <v>-1.37</v>
      </c>
      <c r="L109" s="156">
        <v>-1.29</v>
      </c>
      <c r="M109" s="156">
        <v>106.39</v>
      </c>
      <c r="N109" s="156">
        <v>107.93</v>
      </c>
      <c r="O109" s="157">
        <v>-1.54</v>
      </c>
      <c r="P109" s="157">
        <f t="shared" si="96"/>
        <v>27.522170797531288</v>
      </c>
      <c r="Q109" s="157">
        <f t="shared" si="97"/>
        <v>-29.062170797531294</v>
      </c>
      <c r="AD109" s="144">
        <f t="shared" si="93"/>
        <v>76.909090909090907</v>
      </c>
      <c r="AE109" s="144">
        <f t="shared" si="94"/>
        <v>91.430260047281322</v>
      </c>
      <c r="AF109" s="149">
        <v>22</v>
      </c>
      <c r="AG109" s="150" t="s">
        <v>277</v>
      </c>
      <c r="AH109" s="149">
        <v>22</v>
      </c>
      <c r="AI109" s="151">
        <v>1</v>
      </c>
      <c r="AJ109" s="152">
        <v>1692</v>
      </c>
      <c r="AK109" s="152">
        <v>1547</v>
      </c>
      <c r="AL109" s="149">
        <v>0.91400000000000003</v>
      </c>
      <c r="AM109" s="152">
        <v>656</v>
      </c>
      <c r="AN109" s="152">
        <v>563</v>
      </c>
      <c r="AO109" s="152">
        <v>1219</v>
      </c>
      <c r="AP109" s="153">
        <v>0.46200000000000002</v>
      </c>
      <c r="AQ109" s="153">
        <v>0.52100000000000002</v>
      </c>
      <c r="AR109" s="154">
        <v>0.18099999999999999</v>
      </c>
      <c r="AS109" s="154">
        <v>0.125</v>
      </c>
      <c r="AT109" s="154">
        <v>9.9000000000000005E-2</v>
      </c>
      <c r="AU109" s="154">
        <v>0.42399999999999999</v>
      </c>
      <c r="AW109" s="196"/>
      <c r="AX109" s="144">
        <f t="shared" si="95"/>
        <v>70.275229357798167</v>
      </c>
      <c r="AY109" s="149">
        <v>22</v>
      </c>
      <c r="AZ109" s="150" t="s">
        <v>278</v>
      </c>
      <c r="BA109" s="149">
        <v>20</v>
      </c>
      <c r="BB109" s="151">
        <v>1</v>
      </c>
      <c r="BC109" s="152">
        <v>1635</v>
      </c>
      <c r="BD109" s="152">
        <v>1149</v>
      </c>
      <c r="BE109" s="149">
        <v>0.70299999999999996</v>
      </c>
      <c r="BF109" s="152">
        <v>751</v>
      </c>
      <c r="BG109" s="152">
        <v>432</v>
      </c>
      <c r="BH109" s="152">
        <v>1183</v>
      </c>
      <c r="BI109" s="153">
        <v>0.36499999999999999</v>
      </c>
      <c r="BJ109" s="153">
        <v>0.41299999999999998</v>
      </c>
      <c r="BK109" s="154">
        <v>0.20300000000000001</v>
      </c>
      <c r="BL109" s="154">
        <v>8.5999999999999993E-2</v>
      </c>
      <c r="BM109" s="155">
        <v>7.0000000000000007E-2</v>
      </c>
      <c r="BN109" s="154">
        <v>0.32700000000000001</v>
      </c>
      <c r="DU109" s="4"/>
      <c r="DZ109" s="196"/>
      <c r="EA109" s="196"/>
      <c r="EB109" s="196"/>
      <c r="EC109" s="196"/>
      <c r="ED109" s="196"/>
      <c r="EE109" s="196"/>
    </row>
    <row r="110" spans="1:135" ht="13" x14ac:dyDescent="0.15">
      <c r="A110" s="156">
        <v>22</v>
      </c>
      <c r="B110" s="156" t="s">
        <v>279</v>
      </c>
      <c r="C110" s="156" t="s">
        <v>200</v>
      </c>
      <c r="D110" s="156" t="s">
        <v>220</v>
      </c>
      <c r="E110" s="156">
        <v>34</v>
      </c>
      <c r="F110" s="156">
        <v>48</v>
      </c>
      <c r="G110" s="156">
        <v>0.41499999999999998</v>
      </c>
      <c r="H110" s="156">
        <v>-2.1</v>
      </c>
      <c r="I110" s="156">
        <v>105.81</v>
      </c>
      <c r="J110" s="156">
        <v>108.01</v>
      </c>
      <c r="K110" s="156">
        <v>-2.2000000000000002</v>
      </c>
      <c r="L110" s="156">
        <v>-1.69</v>
      </c>
      <c r="M110" s="156">
        <v>105.79</v>
      </c>
      <c r="N110" s="156">
        <v>107.57</v>
      </c>
      <c r="O110" s="157">
        <v>-1.78</v>
      </c>
      <c r="P110" s="157">
        <f t="shared" si="96"/>
        <v>26.922170797531294</v>
      </c>
      <c r="Q110" s="157">
        <f t="shared" si="97"/>
        <v>-28.702170797531281</v>
      </c>
      <c r="AD110" s="144">
        <f t="shared" si="93"/>
        <v>82.434782608695656</v>
      </c>
      <c r="AE110" s="144">
        <f t="shared" si="94"/>
        <v>91.402953586497887</v>
      </c>
      <c r="AF110" s="149">
        <v>23</v>
      </c>
      <c r="AG110" s="150" t="s">
        <v>280</v>
      </c>
      <c r="AH110" s="149">
        <v>23</v>
      </c>
      <c r="AI110" s="151">
        <v>1</v>
      </c>
      <c r="AJ110" s="152">
        <v>1896</v>
      </c>
      <c r="AK110" s="152">
        <v>1733</v>
      </c>
      <c r="AL110" s="149">
        <v>0.91400000000000003</v>
      </c>
      <c r="AM110" s="152">
        <v>711</v>
      </c>
      <c r="AN110" s="152">
        <v>639</v>
      </c>
      <c r="AO110" s="152">
        <v>1350</v>
      </c>
      <c r="AP110" s="153">
        <v>0.47299999999999998</v>
      </c>
      <c r="AQ110" s="153">
        <v>0.51400000000000001</v>
      </c>
      <c r="AR110" s="154">
        <v>0.17799999999999999</v>
      </c>
      <c r="AS110" s="154">
        <v>0.13600000000000001</v>
      </c>
      <c r="AT110" s="154">
        <v>0.108</v>
      </c>
      <c r="AU110" s="155">
        <v>0.44</v>
      </c>
      <c r="AW110" s="196"/>
      <c r="AX110" s="144">
        <f t="shared" si="95"/>
        <v>70.396523628462788</v>
      </c>
      <c r="AY110" s="149">
        <v>23</v>
      </c>
      <c r="AZ110" s="150" t="s">
        <v>281</v>
      </c>
      <c r="BA110" s="149">
        <v>21</v>
      </c>
      <c r="BB110" s="151">
        <v>1</v>
      </c>
      <c r="BC110" s="152">
        <v>1841</v>
      </c>
      <c r="BD110" s="152">
        <v>1296</v>
      </c>
      <c r="BE110" s="149">
        <v>0.70399999999999996</v>
      </c>
      <c r="BF110" s="152">
        <v>768</v>
      </c>
      <c r="BG110" s="152">
        <v>463</v>
      </c>
      <c r="BH110" s="152">
        <v>1231</v>
      </c>
      <c r="BI110" s="153">
        <v>0.376</v>
      </c>
      <c r="BJ110" s="153">
        <v>0.40899999999999997</v>
      </c>
      <c r="BK110" s="154">
        <v>0.23100000000000001</v>
      </c>
      <c r="BL110" s="154">
        <v>0.11799999999999999</v>
      </c>
      <c r="BM110" s="154">
        <v>9.1999999999999998E-2</v>
      </c>
      <c r="BN110" s="154">
        <v>0.34200000000000003</v>
      </c>
      <c r="DU110" s="4"/>
      <c r="DZ110" s="196"/>
      <c r="EA110" s="196"/>
      <c r="EB110" s="196"/>
      <c r="EC110" s="196"/>
      <c r="ED110" s="196"/>
      <c r="EE110" s="196"/>
    </row>
    <row r="111" spans="1:135" ht="13" x14ac:dyDescent="0.15">
      <c r="A111" s="156">
        <v>23</v>
      </c>
      <c r="B111" s="156" t="s">
        <v>282</v>
      </c>
      <c r="C111" s="156" t="s">
        <v>200</v>
      </c>
      <c r="D111" s="156" t="s">
        <v>220</v>
      </c>
      <c r="E111" s="156">
        <v>33</v>
      </c>
      <c r="F111" s="156">
        <v>49</v>
      </c>
      <c r="G111" s="156">
        <v>0.40200000000000002</v>
      </c>
      <c r="H111" s="156">
        <v>-2.93</v>
      </c>
      <c r="I111" s="156">
        <v>106.28</v>
      </c>
      <c r="J111" s="156">
        <v>109.36</v>
      </c>
      <c r="K111" s="156">
        <v>-3.08</v>
      </c>
      <c r="L111" s="156">
        <v>-2.52</v>
      </c>
      <c r="M111" s="156">
        <v>106.31</v>
      </c>
      <c r="N111" s="156">
        <v>108.96</v>
      </c>
      <c r="O111" s="157">
        <v>-2.65</v>
      </c>
      <c r="P111" s="157">
        <f t="shared" si="96"/>
        <v>27.44217079753129</v>
      </c>
      <c r="Q111" s="157">
        <f t="shared" si="97"/>
        <v>-30.092170797531281</v>
      </c>
      <c r="AD111" s="144">
        <f t="shared" si="93"/>
        <v>82.08695652173914</v>
      </c>
      <c r="AE111" s="144">
        <f t="shared" si="94"/>
        <v>91.260593220338976</v>
      </c>
      <c r="AF111" s="149">
        <v>24</v>
      </c>
      <c r="AG111" s="150" t="s">
        <v>283</v>
      </c>
      <c r="AH111" s="149">
        <v>23</v>
      </c>
      <c r="AI111" s="151">
        <v>1</v>
      </c>
      <c r="AJ111" s="152">
        <v>1888</v>
      </c>
      <c r="AK111" s="152">
        <v>1723</v>
      </c>
      <c r="AL111" s="149">
        <v>0.91300000000000003</v>
      </c>
      <c r="AM111" s="152">
        <v>793</v>
      </c>
      <c r="AN111" s="152">
        <v>602</v>
      </c>
      <c r="AO111" s="152">
        <v>1395</v>
      </c>
      <c r="AP111" s="153">
        <v>0.432</v>
      </c>
      <c r="AQ111" s="151">
        <v>0.5</v>
      </c>
      <c r="AR111" s="154">
        <v>0.159</v>
      </c>
      <c r="AS111" s="154">
        <v>0.13100000000000001</v>
      </c>
      <c r="AT111" s="154">
        <v>0.10299999999999999</v>
      </c>
      <c r="AU111" s="154">
        <v>0.41499999999999998</v>
      </c>
      <c r="AW111" s="196"/>
      <c r="AX111" s="144">
        <f t="shared" si="95"/>
        <v>70.487483530961796</v>
      </c>
      <c r="AY111" s="149">
        <v>24</v>
      </c>
      <c r="AZ111" s="150" t="s">
        <v>284</v>
      </c>
      <c r="BA111" s="149">
        <v>19</v>
      </c>
      <c r="BB111" s="151">
        <v>1</v>
      </c>
      <c r="BC111" s="152">
        <v>1518</v>
      </c>
      <c r="BD111" s="152">
        <v>1070</v>
      </c>
      <c r="BE111" s="149">
        <v>0.70499999999999996</v>
      </c>
      <c r="BF111" s="152">
        <v>674</v>
      </c>
      <c r="BG111" s="152">
        <v>393</v>
      </c>
      <c r="BH111" s="152">
        <v>1067</v>
      </c>
      <c r="BI111" s="153">
        <v>0.36799999999999999</v>
      </c>
      <c r="BJ111" s="153">
        <v>0.41699999999999998</v>
      </c>
      <c r="BK111" s="154">
        <v>0.216</v>
      </c>
      <c r="BL111" s="155">
        <v>0.1</v>
      </c>
      <c r="BM111" s="154">
        <v>8.1000000000000003E-2</v>
      </c>
      <c r="BN111" s="154">
        <v>0.33100000000000002</v>
      </c>
      <c r="DU111" s="4"/>
      <c r="DZ111" s="196"/>
      <c r="EA111" s="196"/>
      <c r="EB111" s="196"/>
      <c r="EC111" s="196"/>
      <c r="ED111" s="196"/>
      <c r="EE111" s="196"/>
    </row>
    <row r="112" spans="1:135" ht="13" x14ac:dyDescent="0.15">
      <c r="A112" s="156">
        <v>24</v>
      </c>
      <c r="B112" s="156" t="s">
        <v>285</v>
      </c>
      <c r="C112" s="156" t="s">
        <v>200</v>
      </c>
      <c r="D112" s="156" t="s">
        <v>216</v>
      </c>
      <c r="E112" s="156">
        <v>32</v>
      </c>
      <c r="F112" s="156">
        <v>50</v>
      </c>
      <c r="G112" s="156">
        <v>0.39</v>
      </c>
      <c r="H112" s="156">
        <v>-3.88</v>
      </c>
      <c r="I112" s="156">
        <v>107.98</v>
      </c>
      <c r="J112" s="156">
        <v>112.18</v>
      </c>
      <c r="K112" s="156">
        <v>-4.21</v>
      </c>
      <c r="L112" s="156">
        <v>-3.29</v>
      </c>
      <c r="M112" s="156">
        <v>108.12</v>
      </c>
      <c r="N112" s="156">
        <v>111.72</v>
      </c>
      <c r="O112" s="157">
        <v>-3.59</v>
      </c>
      <c r="P112" s="157">
        <f t="shared" si="96"/>
        <v>29.252170797531292</v>
      </c>
      <c r="Q112" s="157">
        <f t="shared" si="97"/>
        <v>-32.852170797531286</v>
      </c>
      <c r="AD112" s="144">
        <f t="shared" si="93"/>
        <v>81.476190476190467</v>
      </c>
      <c r="AE112" s="144">
        <f t="shared" si="94"/>
        <v>91.174751607247231</v>
      </c>
      <c r="AF112" s="149">
        <v>25</v>
      </c>
      <c r="AG112" s="150" t="s">
        <v>286</v>
      </c>
      <c r="AH112" s="149">
        <v>21</v>
      </c>
      <c r="AI112" s="151">
        <v>1</v>
      </c>
      <c r="AJ112" s="152">
        <v>1711</v>
      </c>
      <c r="AK112" s="152">
        <v>1560</v>
      </c>
      <c r="AL112" s="149">
        <v>0.91200000000000003</v>
      </c>
      <c r="AM112" s="152">
        <v>719</v>
      </c>
      <c r="AN112" s="152">
        <v>567</v>
      </c>
      <c r="AO112" s="152">
        <v>1286</v>
      </c>
      <c r="AP112" s="153">
        <v>0.441</v>
      </c>
      <c r="AQ112" s="153">
        <v>0.496</v>
      </c>
      <c r="AR112" s="154">
        <v>0.14299999999999999</v>
      </c>
      <c r="AS112" s="154">
        <v>0.126</v>
      </c>
      <c r="AT112" s="154">
        <v>9.7000000000000003E-2</v>
      </c>
      <c r="AU112" s="154">
        <v>0.432</v>
      </c>
      <c r="AW112" s="196"/>
      <c r="AX112" s="144">
        <f t="shared" si="95"/>
        <v>70.594315245478029</v>
      </c>
      <c r="AY112" s="149">
        <v>25</v>
      </c>
      <c r="AZ112" s="150" t="s">
        <v>287</v>
      </c>
      <c r="BA112" s="149">
        <v>23</v>
      </c>
      <c r="BB112" s="151">
        <v>1</v>
      </c>
      <c r="BC112" s="152">
        <v>1935</v>
      </c>
      <c r="BD112" s="152">
        <v>1366</v>
      </c>
      <c r="BE112" s="149">
        <v>0.70599999999999996</v>
      </c>
      <c r="BF112" s="152">
        <v>942</v>
      </c>
      <c r="BG112" s="152">
        <v>532</v>
      </c>
      <c r="BH112" s="152">
        <v>1474</v>
      </c>
      <c r="BI112" s="153">
        <v>0.36099999999999999</v>
      </c>
      <c r="BJ112" s="153">
        <v>0.39300000000000002</v>
      </c>
      <c r="BK112" s="154">
        <v>0.16300000000000001</v>
      </c>
      <c r="BL112" s="155">
        <v>0.09</v>
      </c>
      <c r="BM112" s="154">
        <v>7.6999999999999999E-2</v>
      </c>
      <c r="BN112" s="154">
        <v>0.33900000000000002</v>
      </c>
      <c r="DU112" s="4"/>
      <c r="DZ112" s="196"/>
      <c r="EA112" s="196"/>
      <c r="EB112" s="196"/>
      <c r="EC112" s="196"/>
      <c r="ED112" s="196"/>
      <c r="EE112" s="196"/>
    </row>
    <row r="113" spans="1:135" ht="13" x14ac:dyDescent="0.15">
      <c r="A113" s="156">
        <v>25</v>
      </c>
      <c r="B113" s="156" t="s">
        <v>288</v>
      </c>
      <c r="C113" s="156" t="s">
        <v>233</v>
      </c>
      <c r="D113" s="156" t="s">
        <v>234</v>
      </c>
      <c r="E113" s="156">
        <v>31</v>
      </c>
      <c r="F113" s="156">
        <v>51</v>
      </c>
      <c r="G113" s="156">
        <v>0.378</v>
      </c>
      <c r="H113" s="156">
        <v>-3.67</v>
      </c>
      <c r="I113" s="156">
        <v>108.57</v>
      </c>
      <c r="J113" s="156">
        <v>112.35</v>
      </c>
      <c r="K113" s="156">
        <v>-3.77</v>
      </c>
      <c r="L113" s="156">
        <v>-3.87</v>
      </c>
      <c r="M113" s="156">
        <v>108.62</v>
      </c>
      <c r="N113" s="156">
        <v>112.6</v>
      </c>
      <c r="O113" s="157">
        <v>-3.98</v>
      </c>
      <c r="P113" s="157">
        <f t="shared" si="96"/>
        <v>29.752170797531292</v>
      </c>
      <c r="Q113" s="157">
        <f t="shared" si="97"/>
        <v>-33.732170797531282</v>
      </c>
      <c r="AD113" s="144">
        <f t="shared" si="93"/>
        <v>80.375</v>
      </c>
      <c r="AE113" s="144">
        <f t="shared" si="94"/>
        <v>90.513219284603423</v>
      </c>
      <c r="AF113" s="149">
        <v>26</v>
      </c>
      <c r="AG113" s="150" t="s">
        <v>289</v>
      </c>
      <c r="AH113" s="149">
        <v>24</v>
      </c>
      <c r="AI113" s="151">
        <v>1</v>
      </c>
      <c r="AJ113" s="152">
        <v>1929</v>
      </c>
      <c r="AK113" s="152">
        <v>1746</v>
      </c>
      <c r="AL113" s="149">
        <v>0.90500000000000003</v>
      </c>
      <c r="AM113" s="152">
        <v>762</v>
      </c>
      <c r="AN113" s="152">
        <v>669</v>
      </c>
      <c r="AO113" s="152">
        <v>1431</v>
      </c>
      <c r="AP113" s="153">
        <v>0.46800000000000003</v>
      </c>
      <c r="AQ113" s="151">
        <v>0.52</v>
      </c>
      <c r="AR113" s="154">
        <v>0.17799999999999999</v>
      </c>
      <c r="AS113" s="154">
        <v>9.6000000000000002E-2</v>
      </c>
      <c r="AT113" s="154">
        <v>7.0999999999999994E-2</v>
      </c>
      <c r="AU113" s="154">
        <v>0.42199999999999999</v>
      </c>
      <c r="AW113" s="196"/>
      <c r="AX113" s="144">
        <f t="shared" si="95"/>
        <v>70.795660036166367</v>
      </c>
      <c r="AY113" s="149">
        <v>26</v>
      </c>
      <c r="AZ113" s="150" t="s">
        <v>290</v>
      </c>
      <c r="BA113" s="149">
        <v>14</v>
      </c>
      <c r="BB113" s="151">
        <v>1</v>
      </c>
      <c r="BC113" s="152">
        <v>1106</v>
      </c>
      <c r="BD113" s="152">
        <v>783</v>
      </c>
      <c r="BE113" s="149">
        <v>0.70799999999999996</v>
      </c>
      <c r="BF113" s="152">
        <v>445</v>
      </c>
      <c r="BG113" s="152">
        <v>276</v>
      </c>
      <c r="BH113" s="152">
        <v>721</v>
      </c>
      <c r="BI113" s="153">
        <v>0.38300000000000001</v>
      </c>
      <c r="BJ113" s="153">
        <v>0.42499999999999999</v>
      </c>
      <c r="BK113" s="155">
        <v>0.25</v>
      </c>
      <c r="BL113" s="154">
        <v>0.114</v>
      </c>
      <c r="BM113" s="154">
        <v>7.1999999999999995E-2</v>
      </c>
      <c r="BN113" s="154">
        <v>0.33700000000000002</v>
      </c>
      <c r="DU113" s="4"/>
      <c r="DZ113" s="196"/>
      <c r="EA113" s="196"/>
      <c r="EB113" s="196"/>
      <c r="EC113" s="196"/>
      <c r="ED113" s="196"/>
      <c r="EE113" s="196"/>
    </row>
    <row r="114" spans="1:135" ht="13" x14ac:dyDescent="0.15">
      <c r="A114" s="156">
        <v>26</v>
      </c>
      <c r="B114" s="156" t="s">
        <v>291</v>
      </c>
      <c r="C114" s="156" t="s">
        <v>200</v>
      </c>
      <c r="D114" s="156" t="s">
        <v>216</v>
      </c>
      <c r="E114" s="156">
        <v>24</v>
      </c>
      <c r="F114" s="156">
        <v>58</v>
      </c>
      <c r="G114" s="156">
        <v>0.29299999999999998</v>
      </c>
      <c r="H114" s="156">
        <v>-5.63</v>
      </c>
      <c r="I114" s="156">
        <v>107.32</v>
      </c>
      <c r="J114" s="156">
        <v>112.79</v>
      </c>
      <c r="K114" s="156">
        <v>-5.47</v>
      </c>
      <c r="L114" s="156">
        <v>-5.14</v>
      </c>
      <c r="M114" s="156">
        <v>107.43</v>
      </c>
      <c r="N114" s="156">
        <v>112.41</v>
      </c>
      <c r="O114" s="157">
        <v>-4.9800000000000004</v>
      </c>
      <c r="P114" s="157">
        <f t="shared" si="96"/>
        <v>28.562170797531294</v>
      </c>
      <c r="Q114" s="157">
        <f t="shared" si="97"/>
        <v>-33.542170797531284</v>
      </c>
      <c r="AD114" s="144">
        <f t="shared" si="93"/>
        <v>81.400000000000006</v>
      </c>
      <c r="AE114" s="144">
        <f t="shared" si="94"/>
        <v>90.294840294840299</v>
      </c>
      <c r="AF114" s="149">
        <v>27</v>
      </c>
      <c r="AG114" s="150" t="s">
        <v>292</v>
      </c>
      <c r="AH114" s="149">
        <v>20</v>
      </c>
      <c r="AI114" s="151">
        <v>1</v>
      </c>
      <c r="AJ114" s="152">
        <v>1628</v>
      </c>
      <c r="AK114" s="152">
        <v>1470</v>
      </c>
      <c r="AL114" s="149">
        <v>0.90300000000000002</v>
      </c>
      <c r="AM114" s="152">
        <v>709</v>
      </c>
      <c r="AN114" s="152">
        <v>570</v>
      </c>
      <c r="AO114" s="152">
        <v>1279</v>
      </c>
      <c r="AP114" s="153">
        <v>0.44600000000000001</v>
      </c>
      <c r="AQ114" s="153">
        <v>0.50600000000000001</v>
      </c>
      <c r="AR114" s="154">
        <v>0.14699999999999999</v>
      </c>
      <c r="AS114" s="155">
        <v>0.09</v>
      </c>
      <c r="AT114" s="154">
        <v>7.6999999999999999E-2</v>
      </c>
      <c r="AU114" s="155">
        <v>0.41</v>
      </c>
      <c r="AW114" s="196"/>
      <c r="AX114" s="144">
        <f t="shared" si="95"/>
        <v>71.137339055793987</v>
      </c>
      <c r="AY114" s="149">
        <v>27</v>
      </c>
      <c r="AZ114" s="150" t="s">
        <v>293</v>
      </c>
      <c r="BA114" s="149">
        <v>24</v>
      </c>
      <c r="BB114" s="151">
        <v>1</v>
      </c>
      <c r="BC114" s="152">
        <v>1864</v>
      </c>
      <c r="BD114" s="152">
        <v>1326</v>
      </c>
      <c r="BE114" s="149">
        <v>0.71099999999999997</v>
      </c>
      <c r="BF114" s="152">
        <v>865</v>
      </c>
      <c r="BG114" s="152">
        <v>466</v>
      </c>
      <c r="BH114" s="152">
        <v>1331</v>
      </c>
      <c r="BI114" s="151">
        <v>0.35</v>
      </c>
      <c r="BJ114" s="153">
        <v>0.39400000000000002</v>
      </c>
      <c r="BK114" s="154">
        <v>0.187</v>
      </c>
      <c r="BL114" s="154">
        <v>0.11899999999999999</v>
      </c>
      <c r="BM114" s="154">
        <v>8.5000000000000006E-2</v>
      </c>
      <c r="BN114" s="155">
        <v>0.34</v>
      </c>
      <c r="DU114" s="4"/>
      <c r="DZ114" s="196"/>
      <c r="EA114" s="196"/>
      <c r="EB114" s="196"/>
      <c r="EC114" s="196"/>
      <c r="ED114" s="196"/>
      <c r="EE114" s="196"/>
    </row>
    <row r="115" spans="1:135" ht="13" x14ac:dyDescent="0.15">
      <c r="A115" s="156">
        <v>27</v>
      </c>
      <c r="B115" s="156" t="s">
        <v>294</v>
      </c>
      <c r="C115" s="156" t="s">
        <v>233</v>
      </c>
      <c r="D115" s="156" t="s">
        <v>234</v>
      </c>
      <c r="E115" s="156">
        <v>28</v>
      </c>
      <c r="F115" s="156">
        <v>54</v>
      </c>
      <c r="G115" s="156">
        <v>0.34100000000000003</v>
      </c>
      <c r="H115" s="156">
        <v>-5.7</v>
      </c>
      <c r="I115" s="156">
        <v>103.96</v>
      </c>
      <c r="J115" s="156">
        <v>109.81</v>
      </c>
      <c r="K115" s="156">
        <v>-5.85</v>
      </c>
      <c r="L115" s="156">
        <v>-5.83</v>
      </c>
      <c r="M115" s="156">
        <v>103.92</v>
      </c>
      <c r="N115" s="156">
        <v>109.91</v>
      </c>
      <c r="O115" s="157">
        <v>-5.99</v>
      </c>
      <c r="P115" s="157">
        <f t="shared" si="96"/>
        <v>25.052170797531289</v>
      </c>
      <c r="Q115" s="157">
        <f t="shared" si="97"/>
        <v>-31.042170797531284</v>
      </c>
      <c r="AD115" s="144">
        <f t="shared" si="93"/>
        <v>84.88</v>
      </c>
      <c r="AE115" s="144">
        <f t="shared" si="94"/>
        <v>90.197926484448629</v>
      </c>
      <c r="AF115" s="149">
        <v>28</v>
      </c>
      <c r="AG115" s="150" t="s">
        <v>295</v>
      </c>
      <c r="AH115" s="149">
        <v>25</v>
      </c>
      <c r="AI115" s="151">
        <v>1</v>
      </c>
      <c r="AJ115" s="152">
        <v>2122</v>
      </c>
      <c r="AK115" s="152">
        <v>1914</v>
      </c>
      <c r="AL115" s="149">
        <v>0.90200000000000002</v>
      </c>
      <c r="AM115" s="152">
        <v>767</v>
      </c>
      <c r="AN115" s="152">
        <v>714</v>
      </c>
      <c r="AO115" s="152">
        <v>1481</v>
      </c>
      <c r="AP115" s="153">
        <v>0.48199999999999998</v>
      </c>
      <c r="AQ115" s="153">
        <v>0.55100000000000005</v>
      </c>
      <c r="AR115" s="154">
        <v>0.221</v>
      </c>
      <c r="AS115" s="154">
        <v>9.9000000000000005E-2</v>
      </c>
      <c r="AT115" s="154">
        <v>8.3000000000000004E-2</v>
      </c>
      <c r="AU115" s="154">
        <v>0.41299999999999998</v>
      </c>
      <c r="AW115" s="196"/>
      <c r="AX115" s="144">
        <f t="shared" si="95"/>
        <v>71.085651936715763</v>
      </c>
      <c r="AY115" s="149">
        <v>28</v>
      </c>
      <c r="AZ115" s="150" t="s">
        <v>296</v>
      </c>
      <c r="BA115" s="149">
        <v>22</v>
      </c>
      <c r="BB115" s="151">
        <v>1</v>
      </c>
      <c r="BC115" s="152">
        <v>1833</v>
      </c>
      <c r="BD115" s="152">
        <v>1303</v>
      </c>
      <c r="BE115" s="149">
        <v>0.71099999999999997</v>
      </c>
      <c r="BF115" s="152">
        <v>776</v>
      </c>
      <c r="BG115" s="152">
        <v>463</v>
      </c>
      <c r="BH115" s="152">
        <v>1239</v>
      </c>
      <c r="BI115" s="153">
        <v>0.374</v>
      </c>
      <c r="BJ115" s="151">
        <v>0.41</v>
      </c>
      <c r="BK115" s="154">
        <v>0.218</v>
      </c>
      <c r="BL115" s="154">
        <v>0.125</v>
      </c>
      <c r="BM115" s="154">
        <v>0.10199999999999999</v>
      </c>
      <c r="BN115" s="154">
        <v>0.34899999999999998</v>
      </c>
      <c r="DU115" s="4"/>
      <c r="DZ115" s="196"/>
      <c r="EA115" s="196"/>
      <c r="EB115" s="196"/>
      <c r="EC115" s="196"/>
      <c r="ED115" s="196"/>
      <c r="EE115" s="196"/>
    </row>
    <row r="116" spans="1:135" ht="13" x14ac:dyDescent="0.15">
      <c r="A116" s="156">
        <v>28</v>
      </c>
      <c r="B116" s="156" t="s">
        <v>297</v>
      </c>
      <c r="C116" s="156" t="s">
        <v>200</v>
      </c>
      <c r="D116" s="156" t="s">
        <v>216</v>
      </c>
      <c r="E116" s="156">
        <v>26</v>
      </c>
      <c r="F116" s="156">
        <v>56</v>
      </c>
      <c r="G116" s="156">
        <v>0.317</v>
      </c>
      <c r="H116" s="156">
        <v>-6.88</v>
      </c>
      <c r="I116" s="156">
        <v>106.69</v>
      </c>
      <c r="J116" s="156">
        <v>113.72</v>
      </c>
      <c r="K116" s="156">
        <v>-7.02</v>
      </c>
      <c r="L116" s="156">
        <v>-6.29</v>
      </c>
      <c r="M116" s="156">
        <v>106.96</v>
      </c>
      <c r="N116" s="156">
        <v>113.38</v>
      </c>
      <c r="O116" s="157">
        <v>-6.42</v>
      </c>
      <c r="P116" s="157">
        <f t="shared" si="96"/>
        <v>28.092170797531281</v>
      </c>
      <c r="Q116" s="157">
        <f t="shared" si="97"/>
        <v>-34.512170797531283</v>
      </c>
      <c r="AD116" s="144">
        <f t="shared" si="93"/>
        <v>88.4</v>
      </c>
      <c r="AE116" s="144">
        <f t="shared" si="94"/>
        <v>89.875565610859738</v>
      </c>
      <c r="AF116" s="149">
        <v>29</v>
      </c>
      <c r="AG116" s="150" t="s">
        <v>298</v>
      </c>
      <c r="AH116" s="149">
        <v>20</v>
      </c>
      <c r="AI116" s="151">
        <v>1</v>
      </c>
      <c r="AJ116" s="152">
        <v>1768</v>
      </c>
      <c r="AK116" s="152">
        <v>1589</v>
      </c>
      <c r="AL116" s="149">
        <v>0.89900000000000002</v>
      </c>
      <c r="AM116" s="152">
        <v>755</v>
      </c>
      <c r="AN116" s="152">
        <v>578</v>
      </c>
      <c r="AO116" s="152">
        <v>1333</v>
      </c>
      <c r="AP116" s="153">
        <v>0.434</v>
      </c>
      <c r="AQ116" s="153">
        <v>0.48499999999999999</v>
      </c>
      <c r="AR116" s="154">
        <v>0.14099999999999999</v>
      </c>
      <c r="AS116" s="154">
        <v>0.13300000000000001</v>
      </c>
      <c r="AT116" s="155">
        <v>0.11</v>
      </c>
      <c r="AU116" s="154">
        <v>0.42199999999999999</v>
      </c>
      <c r="AW116" s="196"/>
      <c r="AX116" s="144">
        <f t="shared" si="95"/>
        <v>71.086956521739125</v>
      </c>
      <c r="AY116" s="149">
        <v>29</v>
      </c>
      <c r="AZ116" s="150" t="s">
        <v>299</v>
      </c>
      <c r="BA116" s="149">
        <v>16</v>
      </c>
      <c r="BB116" s="151">
        <v>1</v>
      </c>
      <c r="BC116" s="152">
        <v>1380</v>
      </c>
      <c r="BD116" s="152">
        <v>981</v>
      </c>
      <c r="BE116" s="149">
        <v>0.71099999999999997</v>
      </c>
      <c r="BF116" s="152">
        <v>626</v>
      </c>
      <c r="BG116" s="152">
        <v>343</v>
      </c>
      <c r="BH116" s="152">
        <v>969</v>
      </c>
      <c r="BI116" s="153">
        <v>0.35399999999999998</v>
      </c>
      <c r="BJ116" s="153">
        <v>0.38900000000000001</v>
      </c>
      <c r="BK116" s="154">
        <v>0.189</v>
      </c>
      <c r="BL116" s="154">
        <v>0.13300000000000001</v>
      </c>
      <c r="BM116" s="154">
        <v>0.114</v>
      </c>
      <c r="BN116" s="154">
        <v>0.34599999999999997</v>
      </c>
      <c r="DU116" s="4"/>
      <c r="DZ116" s="196"/>
      <c r="EA116" s="196"/>
      <c r="EB116" s="196"/>
      <c r="EC116" s="196"/>
      <c r="ED116" s="196"/>
      <c r="EE116" s="196"/>
    </row>
    <row r="117" spans="1:135" ht="13" x14ac:dyDescent="0.15">
      <c r="A117" s="156">
        <v>29</v>
      </c>
      <c r="B117" s="156" t="s">
        <v>300</v>
      </c>
      <c r="C117" s="156" t="s">
        <v>233</v>
      </c>
      <c r="D117" s="156" t="s">
        <v>234</v>
      </c>
      <c r="E117" s="156">
        <v>20</v>
      </c>
      <c r="F117" s="156">
        <v>62</v>
      </c>
      <c r="G117" s="156">
        <v>0.24399999999999999</v>
      </c>
      <c r="H117" s="156">
        <v>-6.73</v>
      </c>
      <c r="I117" s="156">
        <v>104.61</v>
      </c>
      <c r="J117" s="156">
        <v>111.34</v>
      </c>
      <c r="K117" s="156">
        <v>-6.73</v>
      </c>
      <c r="L117" s="156">
        <v>-6.74</v>
      </c>
      <c r="M117" s="156">
        <v>104.63</v>
      </c>
      <c r="N117" s="156">
        <v>111.37</v>
      </c>
      <c r="O117" s="157">
        <v>-6.74</v>
      </c>
      <c r="P117" s="157">
        <f t="shared" si="96"/>
        <v>25.762170797531283</v>
      </c>
      <c r="Q117" s="157">
        <f t="shared" si="97"/>
        <v>-32.502170797531292</v>
      </c>
      <c r="AD117" s="144">
        <f t="shared" si="93"/>
        <v>79.521739130434781</v>
      </c>
      <c r="AE117" s="144">
        <f t="shared" si="94"/>
        <v>89.885183160196817</v>
      </c>
      <c r="AF117" s="149">
        <v>30</v>
      </c>
      <c r="AG117" s="150" t="s">
        <v>301</v>
      </c>
      <c r="AH117" s="149">
        <v>23</v>
      </c>
      <c r="AI117" s="151">
        <v>1</v>
      </c>
      <c r="AJ117" s="152">
        <v>1829</v>
      </c>
      <c r="AK117" s="152">
        <v>1644</v>
      </c>
      <c r="AL117" s="149">
        <v>0.89900000000000002</v>
      </c>
      <c r="AM117" s="152">
        <v>741</v>
      </c>
      <c r="AN117" s="152">
        <v>564</v>
      </c>
      <c r="AO117" s="152">
        <v>1305</v>
      </c>
      <c r="AP117" s="153">
        <v>0.432</v>
      </c>
      <c r="AQ117" s="153">
        <v>0.49099999999999999</v>
      </c>
      <c r="AR117" s="154">
        <v>0.16500000000000001</v>
      </c>
      <c r="AS117" s="155">
        <v>0.15</v>
      </c>
      <c r="AT117" s="154">
        <v>0.109</v>
      </c>
      <c r="AU117" s="154">
        <v>0.41899999999999998</v>
      </c>
      <c r="AW117" s="196"/>
      <c r="AX117" s="144">
        <f t="shared" si="95"/>
        <v>71.198453608247419</v>
      </c>
      <c r="AY117" s="149">
        <v>30</v>
      </c>
      <c r="AZ117" s="150" t="s">
        <v>302</v>
      </c>
      <c r="BA117" s="149">
        <v>19</v>
      </c>
      <c r="BB117" s="151">
        <v>1</v>
      </c>
      <c r="BC117" s="152">
        <v>1552</v>
      </c>
      <c r="BD117" s="152">
        <v>1105</v>
      </c>
      <c r="BE117" s="149">
        <v>0.71199999999999997</v>
      </c>
      <c r="BF117" s="152">
        <v>804</v>
      </c>
      <c r="BG117" s="152">
        <v>414</v>
      </c>
      <c r="BH117" s="152">
        <v>1218</v>
      </c>
      <c r="BI117" s="151">
        <v>0.34</v>
      </c>
      <c r="BJ117" s="153">
        <v>0.38400000000000001</v>
      </c>
      <c r="BK117" s="154">
        <v>0.14299999999999999</v>
      </c>
      <c r="BL117" s="154">
        <v>8.6999999999999994E-2</v>
      </c>
      <c r="BM117" s="154">
        <v>7.5999999999999998E-2</v>
      </c>
      <c r="BN117" s="154">
        <v>0.32800000000000001</v>
      </c>
      <c r="DU117" s="4"/>
      <c r="DZ117" s="196"/>
      <c r="EA117" s="196"/>
      <c r="EB117" s="196"/>
      <c r="EC117" s="196"/>
      <c r="ED117" s="196"/>
      <c r="EE117" s="196"/>
    </row>
    <row r="118" spans="1:135" ht="13" x14ac:dyDescent="0.15">
      <c r="A118" s="156">
        <v>30</v>
      </c>
      <c r="B118" s="156" t="s">
        <v>303</v>
      </c>
      <c r="C118" s="156" t="s">
        <v>233</v>
      </c>
      <c r="D118" s="156" t="s">
        <v>243</v>
      </c>
      <c r="E118" s="156">
        <v>29</v>
      </c>
      <c r="F118" s="156">
        <v>53</v>
      </c>
      <c r="G118" s="156">
        <v>0.35399999999999998</v>
      </c>
      <c r="H118" s="156">
        <v>-6.57</v>
      </c>
      <c r="I118" s="156">
        <v>104.23</v>
      </c>
      <c r="J118" s="156">
        <v>111.11</v>
      </c>
      <c r="K118" s="156">
        <v>-6.88</v>
      </c>
      <c r="L118" s="156">
        <v>-6.61</v>
      </c>
      <c r="M118" s="156">
        <v>104.3</v>
      </c>
      <c r="N118" s="156">
        <v>111.21</v>
      </c>
      <c r="O118" s="157">
        <v>-6.92</v>
      </c>
      <c r="P118" s="157">
        <f t="shared" si="96"/>
        <v>25.432170797531285</v>
      </c>
      <c r="Q118" s="157">
        <f t="shared" si="97"/>
        <v>-32.342170797531281</v>
      </c>
      <c r="AD118" s="144">
        <f t="shared" si="93"/>
        <v>91.041666666666657</v>
      </c>
      <c r="AE118" s="144">
        <f t="shared" si="94"/>
        <v>89.839816933638446</v>
      </c>
      <c r="AF118" s="149">
        <v>31</v>
      </c>
      <c r="AG118" s="150" t="s">
        <v>231</v>
      </c>
      <c r="AH118" s="149">
        <v>24</v>
      </c>
      <c r="AI118" s="151">
        <v>1</v>
      </c>
      <c r="AJ118" s="152">
        <v>2185</v>
      </c>
      <c r="AK118" s="152">
        <v>1963</v>
      </c>
      <c r="AL118" s="149">
        <v>0.89800000000000002</v>
      </c>
      <c r="AM118" s="152">
        <v>826</v>
      </c>
      <c r="AN118" s="152">
        <v>770</v>
      </c>
      <c r="AO118" s="152">
        <v>1596</v>
      </c>
      <c r="AP118" s="153">
        <v>0.48199999999999998</v>
      </c>
      <c r="AQ118" s="153">
        <v>0.50900000000000001</v>
      </c>
      <c r="AR118" s="154">
        <v>0.17599999999999999</v>
      </c>
      <c r="AS118" s="154">
        <v>0.125</v>
      </c>
      <c r="AT118" s="154">
        <v>0.106</v>
      </c>
      <c r="AU118" s="154">
        <v>0.436</v>
      </c>
      <c r="AW118" s="196"/>
      <c r="AX118" s="144">
        <f t="shared" si="95"/>
        <v>71.457905544147849</v>
      </c>
      <c r="AY118" s="149">
        <v>31</v>
      </c>
      <c r="AZ118" s="150" t="s">
        <v>304</v>
      </c>
      <c r="BA118" s="149">
        <v>6</v>
      </c>
      <c r="BB118" s="151">
        <v>1</v>
      </c>
      <c r="BC118" s="152">
        <v>487</v>
      </c>
      <c r="BD118" s="152">
        <v>348</v>
      </c>
      <c r="BE118" s="149">
        <v>0.71499999999999997</v>
      </c>
      <c r="BF118" s="152">
        <v>237</v>
      </c>
      <c r="BG118" s="152">
        <v>127</v>
      </c>
      <c r="BH118" s="152">
        <v>364</v>
      </c>
      <c r="BI118" s="153">
        <v>0.34899999999999998</v>
      </c>
      <c r="BJ118" s="153">
        <v>0.39100000000000001</v>
      </c>
      <c r="BK118" s="155">
        <v>0.17</v>
      </c>
      <c r="BL118" s="154">
        <v>9.9000000000000005E-2</v>
      </c>
      <c r="BM118" s="154">
        <v>8.4000000000000005E-2</v>
      </c>
      <c r="BN118" s="154">
        <v>0.33500000000000002</v>
      </c>
      <c r="DU118" s="4"/>
      <c r="DZ118" s="196"/>
      <c r="EA118" s="196"/>
      <c r="EB118" s="196"/>
      <c r="EC118" s="196"/>
      <c r="ED118" s="196"/>
      <c r="EE118" s="196"/>
    </row>
    <row r="119" spans="1:135" ht="13" x14ac:dyDescent="0.15">
      <c r="AD119" s="144">
        <f t="shared" si="93"/>
        <v>82.333333333333329</v>
      </c>
      <c r="AE119" s="144">
        <f t="shared" si="94"/>
        <v>89.820705610179303</v>
      </c>
      <c r="AF119" s="149">
        <v>32</v>
      </c>
      <c r="AG119" s="150" t="s">
        <v>305</v>
      </c>
      <c r="AH119" s="149">
        <v>21</v>
      </c>
      <c r="AI119" s="151">
        <v>1</v>
      </c>
      <c r="AJ119" s="152">
        <v>1729</v>
      </c>
      <c r="AK119" s="152">
        <v>1553</v>
      </c>
      <c r="AL119" s="149">
        <v>0.89800000000000002</v>
      </c>
      <c r="AM119" s="152">
        <v>734</v>
      </c>
      <c r="AN119" s="152">
        <v>555</v>
      </c>
      <c r="AO119" s="152">
        <v>1289</v>
      </c>
      <c r="AP119" s="153">
        <v>0.43099999999999999</v>
      </c>
      <c r="AQ119" s="153">
        <v>0.51300000000000001</v>
      </c>
      <c r="AR119" s="154">
        <v>0.17199999999999999</v>
      </c>
      <c r="AS119" s="154">
        <v>9.4E-2</v>
      </c>
      <c r="AT119" s="154">
        <v>6.9000000000000006E-2</v>
      </c>
      <c r="AU119" s="154">
        <v>0.39800000000000002</v>
      </c>
      <c r="AW119" s="196"/>
      <c r="AX119" s="144">
        <f t="shared" si="95"/>
        <v>71.471471471471475</v>
      </c>
      <c r="AY119" s="149">
        <v>32</v>
      </c>
      <c r="AZ119" s="150" t="s">
        <v>237</v>
      </c>
      <c r="BA119" s="149">
        <v>17</v>
      </c>
      <c r="BB119" s="151">
        <v>1</v>
      </c>
      <c r="BC119" s="152">
        <v>1332</v>
      </c>
      <c r="BD119" s="152">
        <v>952</v>
      </c>
      <c r="BE119" s="149">
        <v>0.71499999999999997</v>
      </c>
      <c r="BF119" s="152">
        <v>559</v>
      </c>
      <c r="BG119" s="152">
        <v>318</v>
      </c>
      <c r="BH119" s="152">
        <v>877</v>
      </c>
      <c r="BI119" s="153">
        <v>0.36299999999999999</v>
      </c>
      <c r="BJ119" s="153">
        <v>0.42099999999999999</v>
      </c>
      <c r="BK119" s="154">
        <v>0.23699999999999999</v>
      </c>
      <c r="BL119" s="154">
        <v>0.123</v>
      </c>
      <c r="BM119" s="154">
        <v>9.6000000000000002E-2</v>
      </c>
      <c r="BN119" s="154">
        <v>0.33200000000000002</v>
      </c>
      <c r="DU119" s="4"/>
      <c r="DZ119" s="196"/>
      <c r="EA119" s="196"/>
      <c r="EB119" s="196"/>
      <c r="EC119" s="196"/>
      <c r="ED119" s="196"/>
      <c r="EE119" s="196"/>
    </row>
    <row r="120" spans="1:135" ht="13" x14ac:dyDescent="0.15">
      <c r="AD120" s="144">
        <f t="shared" si="93"/>
        <v>79.705882352941174</v>
      </c>
      <c r="AE120" s="144">
        <f t="shared" si="94"/>
        <v>89.594095940959406</v>
      </c>
      <c r="AF120" s="149">
        <v>33</v>
      </c>
      <c r="AG120" s="150" t="s">
        <v>306</v>
      </c>
      <c r="AH120" s="149">
        <v>17</v>
      </c>
      <c r="AI120" s="151">
        <v>1</v>
      </c>
      <c r="AJ120" s="152">
        <v>1355</v>
      </c>
      <c r="AK120" s="152">
        <v>1214</v>
      </c>
      <c r="AL120" s="149">
        <v>0.89600000000000002</v>
      </c>
      <c r="AM120" s="152">
        <v>519</v>
      </c>
      <c r="AN120" s="152">
        <v>443</v>
      </c>
      <c r="AO120" s="152">
        <v>962</v>
      </c>
      <c r="AP120" s="151">
        <v>0.46</v>
      </c>
      <c r="AQ120" s="153">
        <v>0.52400000000000002</v>
      </c>
      <c r="AR120" s="154">
        <v>0.19600000000000001</v>
      </c>
      <c r="AS120" s="154">
        <v>0.124</v>
      </c>
      <c r="AT120" s="154">
        <v>9.7000000000000003E-2</v>
      </c>
      <c r="AU120" s="154">
        <v>0.41299999999999998</v>
      </c>
      <c r="AW120" s="196"/>
      <c r="AX120" s="144">
        <f t="shared" si="95"/>
        <v>71.809661139149242</v>
      </c>
      <c r="AY120" s="149">
        <v>33</v>
      </c>
      <c r="AZ120" s="150" t="s">
        <v>307</v>
      </c>
      <c r="BA120" s="149">
        <v>17</v>
      </c>
      <c r="BB120" s="151">
        <v>1</v>
      </c>
      <c r="BC120" s="152">
        <v>1387</v>
      </c>
      <c r="BD120" s="152">
        <v>996</v>
      </c>
      <c r="BE120" s="149">
        <v>0.71799999999999997</v>
      </c>
      <c r="BF120" s="152">
        <v>587</v>
      </c>
      <c r="BG120" s="152">
        <v>353</v>
      </c>
      <c r="BH120" s="152">
        <v>940</v>
      </c>
      <c r="BI120" s="153">
        <v>0.376</v>
      </c>
      <c r="BJ120" s="153">
        <v>0.42199999999999999</v>
      </c>
      <c r="BK120" s="155">
        <v>0.23</v>
      </c>
      <c r="BL120" s="154">
        <v>0.115</v>
      </c>
      <c r="BM120" s="154">
        <v>8.6999999999999994E-2</v>
      </c>
      <c r="BN120" s="154">
        <v>0.33900000000000002</v>
      </c>
      <c r="DU120" s="4"/>
      <c r="DZ120" s="196"/>
      <c r="EA120" s="196"/>
      <c r="EB120" s="196"/>
      <c r="EC120" s="196"/>
      <c r="ED120" s="196"/>
      <c r="EE120" s="196"/>
    </row>
    <row r="121" spans="1:135" ht="13" x14ac:dyDescent="0.15">
      <c r="AD121" s="144">
        <f t="shared" si="93"/>
        <v>82.333333333333329</v>
      </c>
      <c r="AE121" s="144">
        <f t="shared" si="94"/>
        <v>89.271255060728748</v>
      </c>
      <c r="AF121" s="149">
        <v>34</v>
      </c>
      <c r="AG121" s="150" t="s">
        <v>308</v>
      </c>
      <c r="AH121" s="149">
        <v>12</v>
      </c>
      <c r="AI121" s="151">
        <v>1</v>
      </c>
      <c r="AJ121" s="152">
        <v>988</v>
      </c>
      <c r="AK121" s="152">
        <v>882</v>
      </c>
      <c r="AL121" s="149">
        <v>0.89300000000000002</v>
      </c>
      <c r="AM121" s="152">
        <v>464</v>
      </c>
      <c r="AN121" s="152">
        <v>308</v>
      </c>
      <c r="AO121" s="152">
        <v>772</v>
      </c>
      <c r="AP121" s="153">
        <v>0.39900000000000002</v>
      </c>
      <c r="AQ121" s="153">
        <v>0.47699999999999998</v>
      </c>
      <c r="AR121" s="154">
        <v>0.14199999999999999</v>
      </c>
      <c r="AS121" s="154">
        <v>9.8000000000000004E-2</v>
      </c>
      <c r="AT121" s="155">
        <v>0.08</v>
      </c>
      <c r="AU121" s="154">
        <v>0.38600000000000001</v>
      </c>
      <c r="AW121" s="196"/>
      <c r="AX121" s="144">
        <f t="shared" si="95"/>
        <v>71.763754045307451</v>
      </c>
      <c r="AY121" s="149">
        <v>34</v>
      </c>
      <c r="AZ121" s="150" t="s">
        <v>309</v>
      </c>
      <c r="BA121" s="149">
        <v>16</v>
      </c>
      <c r="BB121" s="151">
        <v>1</v>
      </c>
      <c r="BC121" s="152">
        <v>1236</v>
      </c>
      <c r="BD121" s="152">
        <v>887</v>
      </c>
      <c r="BE121" s="149">
        <v>0.71799999999999997</v>
      </c>
      <c r="BF121" s="152">
        <v>550</v>
      </c>
      <c r="BG121" s="152">
        <v>321</v>
      </c>
      <c r="BH121" s="152">
        <v>871</v>
      </c>
      <c r="BI121" s="153">
        <v>0.36899999999999999</v>
      </c>
      <c r="BJ121" s="153">
        <v>0.41799999999999998</v>
      </c>
      <c r="BK121" s="154">
        <v>0.20899999999999999</v>
      </c>
      <c r="BL121" s="154">
        <v>0.10299999999999999</v>
      </c>
      <c r="BM121" s="154">
        <v>8.1000000000000003E-2</v>
      </c>
      <c r="BN121" s="154">
        <v>0.33300000000000002</v>
      </c>
      <c r="DU121" s="4"/>
      <c r="DZ121" s="196"/>
      <c r="EA121" s="196"/>
      <c r="EB121" s="196"/>
      <c r="EC121" s="196"/>
      <c r="ED121" s="196"/>
      <c r="EE121" s="196"/>
    </row>
    <row r="122" spans="1:135" ht="13" x14ac:dyDescent="0.15">
      <c r="AD122" s="144">
        <f t="shared" si="93"/>
        <v>73.666666666666657</v>
      </c>
      <c r="AE122" s="144">
        <f t="shared" si="94"/>
        <v>89.25339366515837</v>
      </c>
      <c r="AF122" s="149">
        <v>35</v>
      </c>
      <c r="AG122" s="150" t="s">
        <v>310</v>
      </c>
      <c r="AH122" s="149">
        <v>12</v>
      </c>
      <c r="AI122" s="151">
        <v>1</v>
      </c>
      <c r="AJ122" s="152">
        <v>884</v>
      </c>
      <c r="AK122" s="152">
        <v>789</v>
      </c>
      <c r="AL122" s="149">
        <v>0.89300000000000002</v>
      </c>
      <c r="AM122" s="152">
        <v>375</v>
      </c>
      <c r="AN122" s="152">
        <v>282</v>
      </c>
      <c r="AO122" s="152">
        <v>657</v>
      </c>
      <c r="AP122" s="153">
        <v>0.42899999999999999</v>
      </c>
      <c r="AQ122" s="153">
        <v>0.505</v>
      </c>
      <c r="AR122" s="154">
        <v>0.17199999999999999</v>
      </c>
      <c r="AS122" s="155">
        <v>0.1</v>
      </c>
      <c r="AT122" s="154">
        <v>6.9000000000000006E-2</v>
      </c>
      <c r="AU122" s="154">
        <v>0.39800000000000002</v>
      </c>
      <c r="AW122" s="196"/>
      <c r="AX122" s="144">
        <f t="shared" si="95"/>
        <v>71.797323135755249</v>
      </c>
      <c r="AY122" s="149">
        <v>35</v>
      </c>
      <c r="AZ122" s="150" t="s">
        <v>311</v>
      </c>
      <c r="BA122" s="149">
        <v>14</v>
      </c>
      <c r="BB122" s="151">
        <v>1</v>
      </c>
      <c r="BC122" s="152">
        <v>1046</v>
      </c>
      <c r="BD122" s="152">
        <v>751</v>
      </c>
      <c r="BE122" s="149">
        <v>0.71799999999999997</v>
      </c>
      <c r="BF122" s="152">
        <v>489</v>
      </c>
      <c r="BG122" s="152">
        <v>279</v>
      </c>
      <c r="BH122" s="152">
        <v>768</v>
      </c>
      <c r="BI122" s="153">
        <v>0.36299999999999999</v>
      </c>
      <c r="BJ122" s="153">
        <v>0.42399999999999999</v>
      </c>
      <c r="BK122" s="155">
        <v>0.2</v>
      </c>
      <c r="BL122" s="154">
        <v>7.4999999999999997E-2</v>
      </c>
      <c r="BM122" s="154">
        <v>6.2E-2</v>
      </c>
      <c r="BN122" s="154">
        <v>0.32500000000000001</v>
      </c>
      <c r="DU122" s="4"/>
      <c r="DZ122" s="196"/>
      <c r="EA122" s="196"/>
      <c r="EB122" s="196"/>
      <c r="EC122" s="196"/>
      <c r="ED122" s="196"/>
      <c r="EE122" s="196"/>
    </row>
    <row r="123" spans="1:135" ht="13" x14ac:dyDescent="0.15">
      <c r="AD123" s="144">
        <f t="shared" si="93"/>
        <v>84.6111111111111</v>
      </c>
      <c r="AE123" s="144">
        <f t="shared" si="94"/>
        <v>89.231779382797114</v>
      </c>
      <c r="AF123" s="149">
        <v>36</v>
      </c>
      <c r="AG123" s="150" t="s">
        <v>312</v>
      </c>
      <c r="AH123" s="149">
        <v>18</v>
      </c>
      <c r="AI123" s="151">
        <v>1</v>
      </c>
      <c r="AJ123" s="152">
        <v>1523</v>
      </c>
      <c r="AK123" s="152">
        <v>1359</v>
      </c>
      <c r="AL123" s="149">
        <v>0.89200000000000002</v>
      </c>
      <c r="AM123" s="152">
        <v>588</v>
      </c>
      <c r="AN123" s="152">
        <v>491</v>
      </c>
      <c r="AO123" s="152">
        <v>1079</v>
      </c>
      <c r="AP123" s="153">
        <v>0.45500000000000002</v>
      </c>
      <c r="AQ123" s="153">
        <v>0.499</v>
      </c>
      <c r="AR123" s="154">
        <v>0.182</v>
      </c>
      <c r="AS123" s="154">
        <v>0.13900000000000001</v>
      </c>
      <c r="AT123" s="155">
        <v>0.11</v>
      </c>
      <c r="AU123" s="154">
        <v>0.42399999999999999</v>
      </c>
      <c r="AW123" s="196"/>
      <c r="AX123" s="144">
        <f t="shared" si="95"/>
        <v>71.896955503512885</v>
      </c>
      <c r="AY123" s="149">
        <v>36</v>
      </c>
      <c r="AZ123" s="150" t="s">
        <v>313</v>
      </c>
      <c r="BA123" s="149">
        <v>20</v>
      </c>
      <c r="BB123" s="151">
        <v>1</v>
      </c>
      <c r="BC123" s="152">
        <v>1708</v>
      </c>
      <c r="BD123" s="152">
        <v>1228</v>
      </c>
      <c r="BE123" s="149">
        <v>0.71899999999999997</v>
      </c>
      <c r="BF123" s="152">
        <v>718</v>
      </c>
      <c r="BG123" s="152">
        <v>436</v>
      </c>
      <c r="BH123" s="152">
        <v>1154</v>
      </c>
      <c r="BI123" s="153">
        <v>0.378</v>
      </c>
      <c r="BJ123" s="151">
        <v>0.41</v>
      </c>
      <c r="BK123" s="154">
        <v>0.219</v>
      </c>
      <c r="BL123" s="154">
        <v>0.125</v>
      </c>
      <c r="BM123" s="154">
        <v>9.7000000000000003E-2</v>
      </c>
      <c r="BN123" s="154">
        <v>0.35199999999999998</v>
      </c>
      <c r="DU123" s="4"/>
      <c r="DZ123" s="196"/>
      <c r="EA123" s="196"/>
      <c r="EB123" s="196"/>
      <c r="EC123" s="196"/>
      <c r="ED123" s="196"/>
      <c r="EE123" s="196"/>
    </row>
    <row r="124" spans="1:135" ht="13" x14ac:dyDescent="0.15">
      <c r="AD124" s="144">
        <f t="shared" si="93"/>
        <v>85.9</v>
      </c>
      <c r="AE124" s="144">
        <f t="shared" si="94"/>
        <v>89.057043073341092</v>
      </c>
      <c r="AF124" s="149">
        <v>37</v>
      </c>
      <c r="AG124" s="150" t="s">
        <v>314</v>
      </c>
      <c r="AH124" s="149">
        <v>20</v>
      </c>
      <c r="AI124" s="151">
        <v>1</v>
      </c>
      <c r="AJ124" s="152">
        <v>1718</v>
      </c>
      <c r="AK124" s="152">
        <v>1530</v>
      </c>
      <c r="AL124" s="149">
        <v>0.89100000000000001</v>
      </c>
      <c r="AM124" s="152">
        <v>747</v>
      </c>
      <c r="AN124" s="152">
        <v>553</v>
      </c>
      <c r="AO124" s="152">
        <v>1300</v>
      </c>
      <c r="AP124" s="153">
        <v>0.42499999999999999</v>
      </c>
      <c r="AQ124" s="153">
        <v>0.48799999999999999</v>
      </c>
      <c r="AR124" s="154">
        <v>0.155</v>
      </c>
      <c r="AS124" s="154">
        <v>0.111</v>
      </c>
      <c r="AT124" s="154">
        <v>8.8999999999999996E-2</v>
      </c>
      <c r="AU124" s="154">
        <v>0.40400000000000003</v>
      </c>
      <c r="AW124" s="196"/>
      <c r="AX124" s="144">
        <f t="shared" si="95"/>
        <v>71.909090909090907</v>
      </c>
      <c r="AY124" s="149">
        <v>37</v>
      </c>
      <c r="AZ124" s="150" t="s">
        <v>315</v>
      </c>
      <c r="BA124" s="149">
        <v>15</v>
      </c>
      <c r="BB124" s="151">
        <v>1</v>
      </c>
      <c r="BC124" s="152">
        <v>1100</v>
      </c>
      <c r="BD124" s="152">
        <v>791</v>
      </c>
      <c r="BE124" s="149">
        <v>0.71899999999999997</v>
      </c>
      <c r="BF124" s="152">
        <v>547</v>
      </c>
      <c r="BG124" s="152">
        <v>305</v>
      </c>
      <c r="BH124" s="152">
        <v>852</v>
      </c>
      <c r="BI124" s="153">
        <v>0.35799999999999998</v>
      </c>
      <c r="BJ124" s="153">
        <v>0.39200000000000002</v>
      </c>
      <c r="BK124" s="154">
        <v>0.14499999999999999</v>
      </c>
      <c r="BL124" s="154">
        <v>9.4E-2</v>
      </c>
      <c r="BM124" s="154">
        <v>6.9000000000000006E-2</v>
      </c>
      <c r="BN124" s="154">
        <v>0.34499999999999997</v>
      </c>
      <c r="DU124" s="4"/>
      <c r="DZ124" s="196"/>
      <c r="EA124" s="196"/>
      <c r="EB124" s="196"/>
      <c r="EC124" s="196"/>
      <c r="ED124" s="196"/>
      <c r="EE124" s="196"/>
    </row>
    <row r="125" spans="1:135" ht="13" x14ac:dyDescent="0.15">
      <c r="AD125" s="144">
        <f t="shared" si="93"/>
        <v>79.5</v>
      </c>
      <c r="AE125" s="144">
        <f t="shared" si="94"/>
        <v>89.022298456260714</v>
      </c>
      <c r="AF125" s="149">
        <v>38</v>
      </c>
      <c r="AG125" s="150" t="s">
        <v>316</v>
      </c>
      <c r="AH125" s="149">
        <v>22</v>
      </c>
      <c r="AI125" s="151">
        <v>1</v>
      </c>
      <c r="AJ125" s="152">
        <v>1749</v>
      </c>
      <c r="AK125" s="152">
        <v>1557</v>
      </c>
      <c r="AL125" s="149">
        <v>0.89</v>
      </c>
      <c r="AM125" s="152">
        <v>746</v>
      </c>
      <c r="AN125" s="152">
        <v>581</v>
      </c>
      <c r="AO125" s="152">
        <v>1327</v>
      </c>
      <c r="AP125" s="153">
        <v>0.438</v>
      </c>
      <c r="AQ125" s="153">
        <v>0.51100000000000001</v>
      </c>
      <c r="AR125" s="154">
        <v>0.16900000000000001</v>
      </c>
      <c r="AS125" s="155">
        <v>0.09</v>
      </c>
      <c r="AT125" s="154">
        <v>7.2999999999999995E-2</v>
      </c>
      <c r="AU125" s="154">
        <v>0.39900000000000002</v>
      </c>
      <c r="AW125" s="196"/>
      <c r="AX125" s="144">
        <f t="shared" si="95"/>
        <v>72.063666300768375</v>
      </c>
      <c r="AY125" s="149">
        <v>38</v>
      </c>
      <c r="AZ125" s="150" t="s">
        <v>317</v>
      </c>
      <c r="BA125" s="149">
        <v>22</v>
      </c>
      <c r="BB125" s="151">
        <v>1</v>
      </c>
      <c r="BC125" s="152">
        <v>1822</v>
      </c>
      <c r="BD125" s="152">
        <v>1313</v>
      </c>
      <c r="BE125" s="149">
        <v>0.72099999999999997</v>
      </c>
      <c r="BF125" s="152">
        <v>834</v>
      </c>
      <c r="BG125" s="152">
        <v>454</v>
      </c>
      <c r="BH125" s="152">
        <v>1288</v>
      </c>
      <c r="BI125" s="153">
        <v>0.35199999999999998</v>
      </c>
      <c r="BJ125" s="153">
        <v>0.39900000000000002</v>
      </c>
      <c r="BK125" s="154">
        <v>0.19900000000000001</v>
      </c>
      <c r="BL125" s="154">
        <v>0.114</v>
      </c>
      <c r="BM125" s="155">
        <v>0.09</v>
      </c>
      <c r="BN125" s="154">
        <v>0.33500000000000002</v>
      </c>
      <c r="DU125" s="4"/>
      <c r="DZ125" s="196"/>
      <c r="EA125" s="196"/>
      <c r="EB125" s="196"/>
      <c r="EC125" s="196"/>
      <c r="ED125" s="196"/>
      <c r="EE125" s="196"/>
    </row>
    <row r="126" spans="1:135" ht="13" x14ac:dyDescent="0.15">
      <c r="AD126" s="144">
        <f t="shared" si="93"/>
        <v>86.181818181818187</v>
      </c>
      <c r="AE126" s="144">
        <f t="shared" si="94"/>
        <v>88.976793248945157</v>
      </c>
      <c r="AF126" s="149">
        <v>39</v>
      </c>
      <c r="AG126" s="150" t="s">
        <v>227</v>
      </c>
      <c r="AH126" s="149">
        <v>22</v>
      </c>
      <c r="AI126" s="151">
        <v>1</v>
      </c>
      <c r="AJ126" s="152">
        <v>1896</v>
      </c>
      <c r="AK126" s="152">
        <v>1687</v>
      </c>
      <c r="AL126" s="149">
        <v>0.89</v>
      </c>
      <c r="AM126" s="152">
        <v>794</v>
      </c>
      <c r="AN126" s="152">
        <v>621</v>
      </c>
      <c r="AO126" s="152">
        <v>1415</v>
      </c>
      <c r="AP126" s="153">
        <v>0.439</v>
      </c>
      <c r="AQ126" s="153">
        <v>0.50900000000000001</v>
      </c>
      <c r="AR126" s="154">
        <v>0.17199999999999999</v>
      </c>
      <c r="AS126" s="154">
        <v>0.10299999999999999</v>
      </c>
      <c r="AT126" s="154">
        <v>8.6999999999999994E-2</v>
      </c>
      <c r="AU126" s="155">
        <v>0.4</v>
      </c>
      <c r="AW126" s="196"/>
      <c r="AX126" s="144">
        <f t="shared" si="95"/>
        <v>72.070534698521044</v>
      </c>
      <c r="AY126" s="149">
        <v>39</v>
      </c>
      <c r="AZ126" s="150" t="s">
        <v>316</v>
      </c>
      <c r="BA126" s="149">
        <v>22</v>
      </c>
      <c r="BB126" s="151">
        <v>1</v>
      </c>
      <c r="BC126" s="152">
        <v>1758</v>
      </c>
      <c r="BD126" s="152">
        <v>1267</v>
      </c>
      <c r="BE126" s="149">
        <v>0.72099999999999997</v>
      </c>
      <c r="BF126" s="152">
        <v>731</v>
      </c>
      <c r="BG126" s="152">
        <v>453</v>
      </c>
      <c r="BH126" s="152">
        <v>1184</v>
      </c>
      <c r="BI126" s="153">
        <v>0.38300000000000001</v>
      </c>
      <c r="BJ126" s="153">
        <v>0.432</v>
      </c>
      <c r="BK126" s="154">
        <v>0.22700000000000001</v>
      </c>
      <c r="BL126" s="154">
        <v>0.115</v>
      </c>
      <c r="BM126" s="154">
        <v>8.6999999999999994E-2</v>
      </c>
      <c r="BN126" s="154">
        <v>0.34399999999999997</v>
      </c>
      <c r="DU126" s="4"/>
      <c r="DZ126" s="196"/>
      <c r="EA126" s="196"/>
      <c r="EB126" s="196"/>
      <c r="EC126" s="196"/>
      <c r="ED126" s="196"/>
      <c r="EE126" s="196"/>
    </row>
    <row r="127" spans="1:135" ht="13" x14ac:dyDescent="0.15">
      <c r="N127" s="158"/>
      <c r="O127" s="76"/>
      <c r="AD127" s="144">
        <f t="shared" si="93"/>
        <v>77.21052631578948</v>
      </c>
      <c r="AE127" s="144">
        <f t="shared" si="94"/>
        <v>88.957055214723923</v>
      </c>
      <c r="AF127" s="149">
        <v>40</v>
      </c>
      <c r="AG127" s="150" t="s">
        <v>302</v>
      </c>
      <c r="AH127" s="149">
        <v>19</v>
      </c>
      <c r="AI127" s="151">
        <v>1</v>
      </c>
      <c r="AJ127" s="152">
        <v>1467</v>
      </c>
      <c r="AK127" s="152">
        <v>1305</v>
      </c>
      <c r="AL127" s="149">
        <v>0.89</v>
      </c>
      <c r="AM127" s="152">
        <v>541</v>
      </c>
      <c r="AN127" s="152">
        <v>484</v>
      </c>
      <c r="AO127" s="152">
        <v>1025</v>
      </c>
      <c r="AP127" s="153">
        <v>0.47199999999999998</v>
      </c>
      <c r="AQ127" s="153">
        <v>0.53300000000000003</v>
      </c>
      <c r="AR127" s="154">
        <v>0.215</v>
      </c>
      <c r="AS127" s="154">
        <v>0.111</v>
      </c>
      <c r="AT127" s="154">
        <v>8.5000000000000006E-2</v>
      </c>
      <c r="AU127" s="154">
        <v>0.40799999999999997</v>
      </c>
      <c r="AW127" s="196"/>
      <c r="AX127" s="144">
        <f t="shared" si="95"/>
        <v>72.19402143260011</v>
      </c>
      <c r="AY127" s="149">
        <v>40</v>
      </c>
      <c r="AZ127" s="150" t="s">
        <v>318</v>
      </c>
      <c r="BA127" s="149">
        <v>23</v>
      </c>
      <c r="BB127" s="151">
        <v>1</v>
      </c>
      <c r="BC127" s="152">
        <v>1773</v>
      </c>
      <c r="BD127" s="152">
        <v>1280</v>
      </c>
      <c r="BE127" s="149">
        <v>0.72199999999999998</v>
      </c>
      <c r="BF127" s="152">
        <v>815</v>
      </c>
      <c r="BG127" s="152">
        <v>482</v>
      </c>
      <c r="BH127" s="152">
        <v>1297</v>
      </c>
      <c r="BI127" s="153">
        <v>0.372</v>
      </c>
      <c r="BJ127" s="153">
        <v>0.41199999999999998</v>
      </c>
      <c r="BK127" s="154">
        <v>0.188</v>
      </c>
      <c r="BL127" s="154">
        <v>9.0999999999999998E-2</v>
      </c>
      <c r="BM127" s="154">
        <v>6.7000000000000004E-2</v>
      </c>
      <c r="BN127" s="154">
        <v>0.34499999999999997</v>
      </c>
      <c r="DU127" s="4"/>
      <c r="DZ127" s="196"/>
      <c r="EA127" s="196"/>
      <c r="EB127" s="196"/>
      <c r="EC127" s="196"/>
      <c r="ED127" s="196"/>
      <c r="EE127" s="196"/>
    </row>
    <row r="128" spans="1:135" ht="13" x14ac:dyDescent="0.15">
      <c r="D128" s="158"/>
      <c r="N128" s="158"/>
      <c r="O128" s="158"/>
      <c r="AD128" s="144">
        <f t="shared" si="93"/>
        <v>82.782608695652172</v>
      </c>
      <c r="AE128" s="144">
        <f t="shared" si="94"/>
        <v>88.65546218487394</v>
      </c>
      <c r="AF128" s="149">
        <v>41</v>
      </c>
      <c r="AG128" s="150" t="s">
        <v>319</v>
      </c>
      <c r="AH128" s="149">
        <v>23</v>
      </c>
      <c r="AI128" s="151">
        <v>1</v>
      </c>
      <c r="AJ128" s="152">
        <v>1904</v>
      </c>
      <c r="AK128" s="152">
        <v>1688</v>
      </c>
      <c r="AL128" s="149">
        <v>0.88700000000000001</v>
      </c>
      <c r="AM128" s="152">
        <v>799</v>
      </c>
      <c r="AN128" s="152">
        <v>600</v>
      </c>
      <c r="AO128" s="152">
        <v>1399</v>
      </c>
      <c r="AP128" s="153">
        <v>0.42899999999999999</v>
      </c>
      <c r="AQ128" s="153">
        <v>0.495</v>
      </c>
      <c r="AR128" s="154">
        <v>0.16600000000000001</v>
      </c>
      <c r="AS128" s="154">
        <v>0.115</v>
      </c>
      <c r="AT128" s="154">
        <v>8.4000000000000005E-2</v>
      </c>
      <c r="AU128" s="154">
        <v>0.40699999999999997</v>
      </c>
      <c r="AW128" s="196"/>
      <c r="AX128" s="144">
        <f t="shared" si="95"/>
        <v>72.180916976456018</v>
      </c>
      <c r="AY128" s="149">
        <v>41</v>
      </c>
      <c r="AZ128" s="150" t="s">
        <v>320</v>
      </c>
      <c r="BA128" s="149">
        <v>21</v>
      </c>
      <c r="BB128" s="151">
        <v>1</v>
      </c>
      <c r="BC128" s="152">
        <v>1614</v>
      </c>
      <c r="BD128" s="152">
        <v>1165</v>
      </c>
      <c r="BE128" s="149">
        <v>0.72199999999999998</v>
      </c>
      <c r="BF128" s="152">
        <v>728</v>
      </c>
      <c r="BG128" s="152">
        <v>427</v>
      </c>
      <c r="BH128" s="152">
        <v>1155</v>
      </c>
      <c r="BI128" s="151">
        <v>0.37</v>
      </c>
      <c r="BJ128" s="153">
        <v>0.42599999999999999</v>
      </c>
      <c r="BK128" s="154">
        <v>0.20799999999999999</v>
      </c>
      <c r="BL128" s="154">
        <v>8.6999999999999994E-2</v>
      </c>
      <c r="BM128" s="154">
        <v>6.3E-2</v>
      </c>
      <c r="BN128" s="154">
        <v>0.33400000000000002</v>
      </c>
      <c r="DU128" s="4"/>
      <c r="DZ128" s="196"/>
      <c r="EA128" s="196"/>
      <c r="EB128" s="196"/>
      <c r="EC128" s="196"/>
      <c r="ED128" s="196"/>
      <c r="EE128" s="196"/>
    </row>
    <row r="129" spans="2:135" ht="13" x14ac:dyDescent="0.15">
      <c r="D129" s="159"/>
      <c r="N129" s="159"/>
      <c r="O129" s="159"/>
      <c r="AD129" s="144">
        <f t="shared" si="93"/>
        <v>82.434782608695656</v>
      </c>
      <c r="AE129" s="144">
        <f t="shared" si="94"/>
        <v>88.660337552742618</v>
      </c>
      <c r="AF129" s="149">
        <v>42</v>
      </c>
      <c r="AG129" s="150" t="s">
        <v>321</v>
      </c>
      <c r="AH129" s="149">
        <v>23</v>
      </c>
      <c r="AI129" s="151">
        <v>1</v>
      </c>
      <c r="AJ129" s="152">
        <v>1896</v>
      </c>
      <c r="AK129" s="152">
        <v>1681</v>
      </c>
      <c r="AL129" s="149">
        <v>0.88700000000000001</v>
      </c>
      <c r="AM129" s="152">
        <v>836</v>
      </c>
      <c r="AN129" s="152">
        <v>630</v>
      </c>
      <c r="AO129" s="152">
        <v>1466</v>
      </c>
      <c r="AP129" s="151">
        <v>0.43</v>
      </c>
      <c r="AQ129" s="153">
        <v>0.48699999999999999</v>
      </c>
      <c r="AR129" s="154">
        <v>0.14499999999999999</v>
      </c>
      <c r="AS129" s="154">
        <v>0.10100000000000001</v>
      </c>
      <c r="AT129" s="154">
        <v>8.3000000000000004E-2</v>
      </c>
      <c r="AU129" s="154">
        <v>0.40899999999999997</v>
      </c>
      <c r="AW129" s="196"/>
      <c r="AX129" s="144">
        <f t="shared" si="95"/>
        <v>72.176759410801964</v>
      </c>
      <c r="AY129" s="149">
        <v>42</v>
      </c>
      <c r="AZ129" s="150" t="s">
        <v>235</v>
      </c>
      <c r="BA129" s="149">
        <v>8</v>
      </c>
      <c r="BB129" s="151">
        <v>1</v>
      </c>
      <c r="BC129" s="152">
        <v>611</v>
      </c>
      <c r="BD129" s="152">
        <v>441</v>
      </c>
      <c r="BE129" s="149">
        <v>0.72199999999999998</v>
      </c>
      <c r="BF129" s="152">
        <v>305</v>
      </c>
      <c r="BG129" s="152">
        <v>157</v>
      </c>
      <c r="BH129" s="152">
        <v>462</v>
      </c>
      <c r="BI129" s="151">
        <v>0.34</v>
      </c>
      <c r="BJ129" s="153">
        <v>0.38700000000000001</v>
      </c>
      <c r="BK129" s="154">
        <v>0.16500000000000001</v>
      </c>
      <c r="BL129" s="154">
        <v>9.2999999999999999E-2</v>
      </c>
      <c r="BM129" s="154">
        <v>7.9000000000000001E-2</v>
      </c>
      <c r="BN129" s="154">
        <v>0.33400000000000002</v>
      </c>
      <c r="DU129" s="4"/>
      <c r="DZ129" s="196"/>
      <c r="EA129" s="196"/>
      <c r="EB129" s="196"/>
      <c r="EC129" s="196"/>
      <c r="ED129" s="196"/>
      <c r="EE129" s="196"/>
    </row>
    <row r="130" spans="2:135" ht="13" x14ac:dyDescent="0.15">
      <c r="AD130" s="144">
        <f t="shared" si="93"/>
        <v>85</v>
      </c>
      <c r="AE130" s="144">
        <f t="shared" si="94"/>
        <v>88.588235294117652</v>
      </c>
      <c r="AF130" s="149">
        <v>43</v>
      </c>
      <c r="AG130" s="150" t="s">
        <v>322</v>
      </c>
      <c r="AH130" s="149">
        <v>20</v>
      </c>
      <c r="AI130" s="151">
        <v>1</v>
      </c>
      <c r="AJ130" s="152">
        <v>1700</v>
      </c>
      <c r="AK130" s="152">
        <v>1506</v>
      </c>
      <c r="AL130" s="149">
        <v>0.88600000000000001</v>
      </c>
      <c r="AM130" s="152">
        <v>700</v>
      </c>
      <c r="AN130" s="152">
        <v>564</v>
      </c>
      <c r="AO130" s="152">
        <v>1264</v>
      </c>
      <c r="AP130" s="153">
        <v>0.44600000000000001</v>
      </c>
      <c r="AQ130" s="153">
        <v>0.496</v>
      </c>
      <c r="AR130" s="154">
        <v>0.16300000000000001</v>
      </c>
      <c r="AS130" s="154">
        <v>0.124</v>
      </c>
      <c r="AT130" s="154">
        <v>0.104</v>
      </c>
      <c r="AU130" s="154">
        <v>0.41599999999999998</v>
      </c>
      <c r="AW130" s="196"/>
      <c r="AX130" s="144">
        <f t="shared" si="95"/>
        <v>72.396212672978876</v>
      </c>
      <c r="AY130" s="149">
        <v>43</v>
      </c>
      <c r="AZ130" s="150" t="s">
        <v>323</v>
      </c>
      <c r="BA130" s="149">
        <v>16</v>
      </c>
      <c r="BB130" s="151">
        <v>1</v>
      </c>
      <c r="BC130" s="152">
        <v>1373</v>
      </c>
      <c r="BD130" s="152">
        <v>994</v>
      </c>
      <c r="BE130" s="149">
        <v>0.72399999999999998</v>
      </c>
      <c r="BF130" s="152">
        <v>663</v>
      </c>
      <c r="BG130" s="152">
        <v>355</v>
      </c>
      <c r="BH130" s="152">
        <v>1018</v>
      </c>
      <c r="BI130" s="153">
        <v>0.34899999999999998</v>
      </c>
      <c r="BJ130" s="153">
        <v>0.39500000000000002</v>
      </c>
      <c r="BK130" s="155">
        <v>0.16</v>
      </c>
      <c r="BL130" s="154">
        <v>0.11899999999999999</v>
      </c>
      <c r="BM130" s="154">
        <v>8.2000000000000003E-2</v>
      </c>
      <c r="BN130" s="154">
        <v>0.34799999999999998</v>
      </c>
      <c r="DU130" s="4"/>
      <c r="DZ130" s="196"/>
      <c r="EA130" s="196"/>
      <c r="EB130" s="196"/>
      <c r="EC130" s="196"/>
      <c r="ED130" s="196"/>
      <c r="EE130" s="196"/>
    </row>
    <row r="131" spans="2:135" ht="13" x14ac:dyDescent="0.15">
      <c r="AD131" s="144">
        <f t="shared" si="93"/>
        <v>81.347826086956516</v>
      </c>
      <c r="AE131" s="144">
        <f t="shared" si="94"/>
        <v>88.615713522180656</v>
      </c>
      <c r="AF131" s="149">
        <v>44</v>
      </c>
      <c r="AG131" s="150" t="s">
        <v>324</v>
      </c>
      <c r="AH131" s="149">
        <v>23</v>
      </c>
      <c r="AI131" s="151">
        <v>1</v>
      </c>
      <c r="AJ131" s="152">
        <v>1871</v>
      </c>
      <c r="AK131" s="152">
        <v>1658</v>
      </c>
      <c r="AL131" s="149">
        <v>0.88600000000000001</v>
      </c>
      <c r="AM131" s="152">
        <v>767</v>
      </c>
      <c r="AN131" s="152">
        <v>604</v>
      </c>
      <c r="AO131" s="152">
        <v>1371</v>
      </c>
      <c r="AP131" s="153">
        <v>0.441</v>
      </c>
      <c r="AQ131" s="153">
        <v>0.505</v>
      </c>
      <c r="AR131" s="154">
        <v>0.17699999999999999</v>
      </c>
      <c r="AS131" s="154">
        <v>0.109</v>
      </c>
      <c r="AT131" s="154">
        <v>7.9000000000000001E-2</v>
      </c>
      <c r="AU131" s="154">
        <v>0.40400000000000003</v>
      </c>
      <c r="AW131" s="196"/>
      <c r="AX131" s="144">
        <f t="shared" si="95"/>
        <v>72.385542168674704</v>
      </c>
      <c r="AY131" s="149">
        <v>44</v>
      </c>
      <c r="AZ131" s="150" t="s">
        <v>325</v>
      </c>
      <c r="BA131" s="149">
        <v>23</v>
      </c>
      <c r="BB131" s="151">
        <v>1</v>
      </c>
      <c r="BC131" s="152">
        <v>2075</v>
      </c>
      <c r="BD131" s="152">
        <v>1502</v>
      </c>
      <c r="BE131" s="149">
        <v>0.72399999999999998</v>
      </c>
      <c r="BF131" s="152">
        <v>915</v>
      </c>
      <c r="BG131" s="152">
        <v>534</v>
      </c>
      <c r="BH131" s="152">
        <v>1449</v>
      </c>
      <c r="BI131" s="153">
        <v>0.36899999999999999</v>
      </c>
      <c r="BJ131" s="153">
        <v>0.41099999999999998</v>
      </c>
      <c r="BK131" s="154">
        <v>0.19800000000000001</v>
      </c>
      <c r="BL131" s="154">
        <v>0.121</v>
      </c>
      <c r="BM131" s="154">
        <v>9.8000000000000004E-2</v>
      </c>
      <c r="BN131" s="154">
        <v>0.34799999999999998</v>
      </c>
      <c r="DU131" s="4"/>
      <c r="DZ131" s="196"/>
      <c r="EA131" s="196"/>
      <c r="EB131" s="196"/>
      <c r="EC131" s="196"/>
      <c r="ED131" s="196"/>
      <c r="EE131" s="196"/>
    </row>
    <row r="132" spans="2:135" ht="13" x14ac:dyDescent="0.15">
      <c r="AD132" s="144">
        <f t="shared" si="93"/>
        <v>83.791666666666657</v>
      </c>
      <c r="AE132" s="144">
        <f t="shared" si="94"/>
        <v>88.314271506713084</v>
      </c>
      <c r="AF132" s="149">
        <v>45</v>
      </c>
      <c r="AG132" s="150" t="s">
        <v>326</v>
      </c>
      <c r="AH132" s="149">
        <v>24</v>
      </c>
      <c r="AI132" s="151">
        <v>1</v>
      </c>
      <c r="AJ132" s="152">
        <v>2011</v>
      </c>
      <c r="AK132" s="152">
        <v>1776</v>
      </c>
      <c r="AL132" s="149">
        <v>0.88300000000000001</v>
      </c>
      <c r="AM132" s="152">
        <v>806</v>
      </c>
      <c r="AN132" s="152">
        <v>652</v>
      </c>
      <c r="AO132" s="152">
        <v>1458</v>
      </c>
      <c r="AP132" s="153">
        <v>0.44700000000000001</v>
      </c>
      <c r="AQ132" s="153">
        <v>0.496</v>
      </c>
      <c r="AR132" s="154">
        <v>0.17399999999999999</v>
      </c>
      <c r="AS132" s="154">
        <v>0.124</v>
      </c>
      <c r="AT132" s="154">
        <v>0.10100000000000001</v>
      </c>
      <c r="AU132" s="154">
        <v>0.41599999999999998</v>
      </c>
      <c r="AW132" s="196"/>
      <c r="AX132" s="144">
        <f t="shared" si="95"/>
        <v>72.534464475079531</v>
      </c>
      <c r="AY132" s="149">
        <v>45</v>
      </c>
      <c r="AZ132" s="150" t="s">
        <v>310</v>
      </c>
      <c r="BA132" s="149">
        <v>12</v>
      </c>
      <c r="BB132" s="151">
        <v>1</v>
      </c>
      <c r="BC132" s="152">
        <v>943</v>
      </c>
      <c r="BD132" s="152">
        <v>684</v>
      </c>
      <c r="BE132" s="149">
        <v>0.72499999999999998</v>
      </c>
      <c r="BF132" s="152">
        <v>492</v>
      </c>
      <c r="BG132" s="152">
        <v>250</v>
      </c>
      <c r="BH132" s="152">
        <v>742</v>
      </c>
      <c r="BI132" s="153">
        <v>0.33700000000000002</v>
      </c>
      <c r="BJ132" s="153">
        <v>0.379</v>
      </c>
      <c r="BK132" s="155">
        <v>0.14000000000000001</v>
      </c>
      <c r="BL132" s="155">
        <v>0.1</v>
      </c>
      <c r="BM132" s="154">
        <v>8.7999999999999995E-2</v>
      </c>
      <c r="BN132" s="154">
        <v>0.33200000000000002</v>
      </c>
      <c r="DU132" s="4"/>
      <c r="DZ132" s="196"/>
      <c r="EA132" s="196"/>
      <c r="EB132" s="196"/>
      <c r="EC132" s="196"/>
      <c r="ED132" s="196"/>
      <c r="EE132" s="196"/>
    </row>
    <row r="133" spans="2:135" ht="13" x14ac:dyDescent="0.15">
      <c r="B133" s="158"/>
      <c r="AD133" s="144">
        <f t="shared" si="93"/>
        <v>82.285714285714278</v>
      </c>
      <c r="AE133" s="144">
        <f t="shared" si="94"/>
        <v>87.847222222222214</v>
      </c>
      <c r="AF133" s="149">
        <v>46</v>
      </c>
      <c r="AG133" s="150" t="s">
        <v>327</v>
      </c>
      <c r="AH133" s="149">
        <v>21</v>
      </c>
      <c r="AI133" s="151">
        <v>1</v>
      </c>
      <c r="AJ133" s="152">
        <v>1728</v>
      </c>
      <c r="AK133" s="152">
        <v>1518</v>
      </c>
      <c r="AL133" s="149">
        <v>0.878</v>
      </c>
      <c r="AM133" s="152">
        <v>737</v>
      </c>
      <c r="AN133" s="152">
        <v>550</v>
      </c>
      <c r="AO133" s="152">
        <v>1287</v>
      </c>
      <c r="AP133" s="153">
        <v>0.42699999999999999</v>
      </c>
      <c r="AQ133" s="153">
        <v>0.497</v>
      </c>
      <c r="AR133" s="154">
        <v>0.17899999999999999</v>
      </c>
      <c r="AS133" s="154">
        <v>9.7000000000000003E-2</v>
      </c>
      <c r="AT133" s="154">
        <v>7.8E-2</v>
      </c>
      <c r="AU133" s="154">
        <v>0.39200000000000002</v>
      </c>
      <c r="AW133" s="196"/>
      <c r="AX133" s="144">
        <f t="shared" si="95"/>
        <v>72.597676874340024</v>
      </c>
      <c r="AY133" s="149">
        <v>46</v>
      </c>
      <c r="AZ133" s="150" t="s">
        <v>328</v>
      </c>
      <c r="BA133" s="149">
        <v>23</v>
      </c>
      <c r="BB133" s="151">
        <v>1</v>
      </c>
      <c r="BC133" s="152">
        <v>1894</v>
      </c>
      <c r="BD133" s="152">
        <v>1375</v>
      </c>
      <c r="BE133" s="149">
        <v>0.72599999999999998</v>
      </c>
      <c r="BF133" s="152">
        <v>891</v>
      </c>
      <c r="BG133" s="152">
        <v>508</v>
      </c>
      <c r="BH133" s="152">
        <v>1399</v>
      </c>
      <c r="BI133" s="153">
        <v>0.36299999999999999</v>
      </c>
      <c r="BJ133" s="153">
        <v>0.40899999999999997</v>
      </c>
      <c r="BK133" s="154">
        <v>0.183</v>
      </c>
      <c r="BL133" s="154">
        <v>9.6000000000000002E-2</v>
      </c>
      <c r="BM133" s="155">
        <v>0.08</v>
      </c>
      <c r="BN133" s="154">
        <v>0.33900000000000002</v>
      </c>
      <c r="DU133" s="4"/>
      <c r="DZ133" s="196"/>
      <c r="EA133" s="196"/>
      <c r="EB133" s="196"/>
      <c r="EC133" s="196"/>
      <c r="ED133" s="196"/>
      <c r="EE133" s="196"/>
    </row>
    <row r="134" spans="2:135" ht="13" x14ac:dyDescent="0.15">
      <c r="AD134" s="144">
        <f t="shared" si="93"/>
        <v>89.149999999999991</v>
      </c>
      <c r="AE134" s="144">
        <f t="shared" si="94"/>
        <v>87.829500841278744</v>
      </c>
      <c r="AF134" s="149">
        <v>47</v>
      </c>
      <c r="AG134" s="150" t="s">
        <v>329</v>
      </c>
      <c r="AH134" s="149">
        <v>20</v>
      </c>
      <c r="AI134" s="151">
        <v>1</v>
      </c>
      <c r="AJ134" s="152">
        <v>1783</v>
      </c>
      <c r="AK134" s="152">
        <v>1566</v>
      </c>
      <c r="AL134" s="149">
        <v>0.878</v>
      </c>
      <c r="AM134" s="152">
        <v>765</v>
      </c>
      <c r="AN134" s="152">
        <v>554</v>
      </c>
      <c r="AO134" s="152">
        <v>1319</v>
      </c>
      <c r="AP134" s="151">
        <v>0.42</v>
      </c>
      <c r="AQ134" s="153">
        <v>0.48499999999999999</v>
      </c>
      <c r="AR134" s="154">
        <v>0.161</v>
      </c>
      <c r="AS134" s="154">
        <v>0.123</v>
      </c>
      <c r="AT134" s="155">
        <v>0.1</v>
      </c>
      <c r="AU134" s="154">
        <v>0.40200000000000002</v>
      </c>
      <c r="AW134" s="196"/>
      <c r="AX134" s="144">
        <f t="shared" si="95"/>
        <v>72.605459057071968</v>
      </c>
      <c r="AY134" s="149">
        <v>47</v>
      </c>
      <c r="AZ134" s="150" t="s">
        <v>330</v>
      </c>
      <c r="BA134" s="149">
        <v>24</v>
      </c>
      <c r="BB134" s="151">
        <v>1</v>
      </c>
      <c r="BC134" s="152">
        <v>2015</v>
      </c>
      <c r="BD134" s="152">
        <v>1463</v>
      </c>
      <c r="BE134" s="149">
        <v>0.72599999999999998</v>
      </c>
      <c r="BF134" s="152">
        <v>947</v>
      </c>
      <c r="BG134" s="152">
        <v>538</v>
      </c>
      <c r="BH134" s="152">
        <v>1485</v>
      </c>
      <c r="BI134" s="153">
        <v>0.36199999999999999</v>
      </c>
      <c r="BJ134" s="153">
        <v>0.41399999999999998</v>
      </c>
      <c r="BK134" s="154">
        <v>0.193</v>
      </c>
      <c r="BL134" s="154">
        <v>8.4000000000000005E-2</v>
      </c>
      <c r="BM134" s="154">
        <v>7.0999999999999994E-2</v>
      </c>
      <c r="BN134" s="154">
        <v>0.33200000000000002</v>
      </c>
      <c r="DU134" s="4"/>
      <c r="DZ134" s="196"/>
      <c r="EA134" s="196"/>
      <c r="EB134" s="196"/>
      <c r="EC134" s="196"/>
      <c r="ED134" s="196"/>
      <c r="EE134" s="196"/>
    </row>
    <row r="135" spans="2:135" ht="13" x14ac:dyDescent="0.15">
      <c r="AD135" s="144">
        <f t="shared" si="93"/>
        <v>77.315789473684205</v>
      </c>
      <c r="AE135" s="144">
        <f t="shared" si="94"/>
        <v>87.6786929884275</v>
      </c>
      <c r="AF135" s="149">
        <v>48</v>
      </c>
      <c r="AG135" s="150" t="s">
        <v>331</v>
      </c>
      <c r="AH135" s="149">
        <v>19</v>
      </c>
      <c r="AI135" s="151">
        <v>1</v>
      </c>
      <c r="AJ135" s="152">
        <v>1469</v>
      </c>
      <c r="AK135" s="152">
        <v>1288</v>
      </c>
      <c r="AL135" s="149">
        <v>0.877</v>
      </c>
      <c r="AM135" s="152">
        <v>583</v>
      </c>
      <c r="AN135" s="152">
        <v>453</v>
      </c>
      <c r="AO135" s="152">
        <v>1036</v>
      </c>
      <c r="AP135" s="153">
        <v>0.437</v>
      </c>
      <c r="AQ135" s="153">
        <v>0.49399999999999999</v>
      </c>
      <c r="AR135" s="155">
        <v>0.18</v>
      </c>
      <c r="AS135" s="154">
        <v>0.13800000000000001</v>
      </c>
      <c r="AT135" s="154">
        <v>0.113</v>
      </c>
      <c r="AU135" s="154">
        <v>0.41099999999999998</v>
      </c>
      <c r="AW135" s="196"/>
      <c r="AX135" s="144">
        <f t="shared" si="95"/>
        <v>72.554204124801686</v>
      </c>
      <c r="AY135" s="149">
        <v>48</v>
      </c>
      <c r="AZ135" s="150" t="s">
        <v>332</v>
      </c>
      <c r="BA135" s="149">
        <v>22</v>
      </c>
      <c r="BB135" s="151">
        <v>1</v>
      </c>
      <c r="BC135" s="152">
        <v>1891</v>
      </c>
      <c r="BD135" s="152">
        <v>1372</v>
      </c>
      <c r="BE135" s="149">
        <v>0.72599999999999998</v>
      </c>
      <c r="BF135" s="152">
        <v>789</v>
      </c>
      <c r="BG135" s="152">
        <v>491</v>
      </c>
      <c r="BH135" s="152">
        <v>1280</v>
      </c>
      <c r="BI135" s="153">
        <v>0.38400000000000001</v>
      </c>
      <c r="BJ135" s="153">
        <v>0.42699999999999999</v>
      </c>
      <c r="BK135" s="154">
        <v>0.223</v>
      </c>
      <c r="BL135" s="154">
        <v>0.11799999999999999</v>
      </c>
      <c r="BM135" s="154">
        <v>8.7999999999999995E-2</v>
      </c>
      <c r="BN135" s="154">
        <v>0.34799999999999998</v>
      </c>
      <c r="DU135" s="4"/>
      <c r="DZ135" s="196"/>
      <c r="EA135" s="196"/>
      <c r="EB135" s="196"/>
      <c r="EC135" s="196"/>
      <c r="ED135" s="196"/>
      <c r="EE135" s="196"/>
    </row>
    <row r="136" spans="2:135" ht="13" x14ac:dyDescent="0.15">
      <c r="AD136" s="144">
        <f t="shared" si="93"/>
        <v>78.090909090909093</v>
      </c>
      <c r="AE136" s="144">
        <f t="shared" si="94"/>
        <v>87.601862630966238</v>
      </c>
      <c r="AF136" s="149">
        <v>49</v>
      </c>
      <c r="AG136" s="150" t="s">
        <v>333</v>
      </c>
      <c r="AH136" s="149">
        <v>22</v>
      </c>
      <c r="AI136" s="151">
        <v>1</v>
      </c>
      <c r="AJ136" s="152">
        <v>1718</v>
      </c>
      <c r="AK136" s="152">
        <v>1505</v>
      </c>
      <c r="AL136" s="149">
        <v>0.876</v>
      </c>
      <c r="AM136" s="152">
        <v>647</v>
      </c>
      <c r="AN136" s="152">
        <v>512</v>
      </c>
      <c r="AO136" s="152">
        <v>1159</v>
      </c>
      <c r="AP136" s="153">
        <v>0.442</v>
      </c>
      <c r="AQ136" s="153">
        <v>0.52100000000000002</v>
      </c>
      <c r="AR136" s="154">
        <v>0.223</v>
      </c>
      <c r="AS136" s="155">
        <v>0.12</v>
      </c>
      <c r="AT136" s="154">
        <v>8.5999999999999993E-2</v>
      </c>
      <c r="AU136" s="154">
        <v>0.39200000000000002</v>
      </c>
      <c r="AW136" s="196"/>
      <c r="AX136" s="144">
        <f t="shared" si="95"/>
        <v>72.578692493946733</v>
      </c>
      <c r="AY136" s="149">
        <v>49</v>
      </c>
      <c r="AZ136" s="150" t="s">
        <v>334</v>
      </c>
      <c r="BA136" s="149">
        <v>20</v>
      </c>
      <c r="BB136" s="151">
        <v>1</v>
      </c>
      <c r="BC136" s="152">
        <v>1652</v>
      </c>
      <c r="BD136" s="152">
        <v>1199</v>
      </c>
      <c r="BE136" s="149">
        <v>0.72599999999999998</v>
      </c>
      <c r="BF136" s="152">
        <v>783</v>
      </c>
      <c r="BG136" s="152">
        <v>441</v>
      </c>
      <c r="BH136" s="152">
        <v>1224</v>
      </c>
      <c r="BI136" s="151">
        <v>0.36</v>
      </c>
      <c r="BJ136" s="153">
        <v>0.40799999999999997</v>
      </c>
      <c r="BK136" s="154">
        <v>0.188</v>
      </c>
      <c r="BL136" s="154">
        <v>9.0999999999999998E-2</v>
      </c>
      <c r="BM136" s="155">
        <v>7.0000000000000007E-2</v>
      </c>
      <c r="BN136" s="154">
        <v>0.33200000000000002</v>
      </c>
      <c r="DU136" s="4"/>
      <c r="DZ136" s="196"/>
      <c r="EA136" s="196"/>
      <c r="EB136" s="196"/>
      <c r="EC136" s="196"/>
      <c r="ED136" s="196"/>
      <c r="EE136" s="196"/>
    </row>
    <row r="137" spans="2:135" ht="13" x14ac:dyDescent="0.15">
      <c r="AD137" s="144">
        <f t="shared" si="93"/>
        <v>84.5</v>
      </c>
      <c r="AE137" s="144">
        <f t="shared" si="94"/>
        <v>87.57396449704143</v>
      </c>
      <c r="AF137" s="149">
        <v>50</v>
      </c>
      <c r="AG137" s="150" t="s">
        <v>335</v>
      </c>
      <c r="AH137" s="149">
        <v>4</v>
      </c>
      <c r="AI137" s="151">
        <v>1</v>
      </c>
      <c r="AJ137" s="152">
        <v>338</v>
      </c>
      <c r="AK137" s="152">
        <v>296</v>
      </c>
      <c r="AL137" s="149">
        <v>0.876</v>
      </c>
      <c r="AM137" s="152">
        <v>132</v>
      </c>
      <c r="AN137" s="152">
        <v>115</v>
      </c>
      <c r="AO137" s="152">
        <v>247</v>
      </c>
      <c r="AP137" s="153">
        <v>0.46600000000000003</v>
      </c>
      <c r="AQ137" s="153">
        <v>0.52400000000000002</v>
      </c>
      <c r="AR137" s="154">
        <v>0.19500000000000001</v>
      </c>
      <c r="AS137" s="154">
        <v>8.8999999999999996E-2</v>
      </c>
      <c r="AT137" s="154">
        <v>7.3999999999999996E-2</v>
      </c>
      <c r="AU137" s="154">
        <v>0.39900000000000002</v>
      </c>
      <c r="AW137" s="196"/>
      <c r="AX137" s="144">
        <f t="shared" si="95"/>
        <v>72.74666666666667</v>
      </c>
      <c r="AY137" s="149">
        <v>50</v>
      </c>
      <c r="AZ137" s="150" t="s">
        <v>336</v>
      </c>
      <c r="BA137" s="149">
        <v>23</v>
      </c>
      <c r="BB137" s="151">
        <v>1</v>
      </c>
      <c r="BC137" s="152">
        <v>1875</v>
      </c>
      <c r="BD137" s="152">
        <v>1364</v>
      </c>
      <c r="BE137" s="149">
        <v>0.72699999999999998</v>
      </c>
      <c r="BF137" s="152">
        <v>860</v>
      </c>
      <c r="BG137" s="152">
        <v>497</v>
      </c>
      <c r="BH137" s="152">
        <v>1357</v>
      </c>
      <c r="BI137" s="153">
        <v>0.36599999999999999</v>
      </c>
      <c r="BJ137" s="153">
        <v>0.40600000000000003</v>
      </c>
      <c r="BK137" s="154">
        <v>0.17799999999999999</v>
      </c>
      <c r="BL137" s="154">
        <v>0.114</v>
      </c>
      <c r="BM137" s="154">
        <v>7.8E-2</v>
      </c>
      <c r="BN137" s="155">
        <v>0.35</v>
      </c>
      <c r="DU137" s="4"/>
      <c r="DZ137" s="196"/>
      <c r="EA137" s="196"/>
      <c r="EB137" s="196"/>
      <c r="EC137" s="196"/>
      <c r="ED137" s="196"/>
      <c r="EE137" s="196"/>
    </row>
    <row r="138" spans="2:135" ht="13" x14ac:dyDescent="0.15">
      <c r="AD138" s="144">
        <f t="shared" si="93"/>
        <v>81.444444444444443</v>
      </c>
      <c r="AE138" s="144">
        <f t="shared" si="94"/>
        <v>87.380627557980901</v>
      </c>
      <c r="AF138" s="149">
        <v>51</v>
      </c>
      <c r="AG138" s="150" t="s">
        <v>337</v>
      </c>
      <c r="AH138" s="149">
        <v>18</v>
      </c>
      <c r="AI138" s="151">
        <v>1</v>
      </c>
      <c r="AJ138" s="152">
        <v>1466</v>
      </c>
      <c r="AK138" s="152">
        <v>1281</v>
      </c>
      <c r="AL138" s="149">
        <v>0.874</v>
      </c>
      <c r="AM138" s="152">
        <v>631</v>
      </c>
      <c r="AN138" s="152">
        <v>479</v>
      </c>
      <c r="AO138" s="152">
        <v>1110</v>
      </c>
      <c r="AP138" s="153">
        <v>0.432</v>
      </c>
      <c r="AQ138" s="153">
        <v>0.49299999999999999</v>
      </c>
      <c r="AR138" s="155">
        <v>0.17</v>
      </c>
      <c r="AS138" s="154">
        <v>9.0999999999999998E-2</v>
      </c>
      <c r="AT138" s="154">
        <v>7.3999999999999996E-2</v>
      </c>
      <c r="AU138" s="154">
        <v>0.39600000000000002</v>
      </c>
      <c r="AW138" s="196"/>
      <c r="AX138" s="144">
        <f t="shared" si="95"/>
        <v>72.696476964769658</v>
      </c>
      <c r="AY138" s="149">
        <v>51</v>
      </c>
      <c r="AZ138" s="150" t="s">
        <v>338</v>
      </c>
      <c r="BA138" s="149">
        <v>19</v>
      </c>
      <c r="BB138" s="151">
        <v>1</v>
      </c>
      <c r="BC138" s="152">
        <v>1476</v>
      </c>
      <c r="BD138" s="152">
        <v>1073</v>
      </c>
      <c r="BE138" s="149">
        <v>0.72699999999999998</v>
      </c>
      <c r="BF138" s="152">
        <v>634</v>
      </c>
      <c r="BG138" s="152">
        <v>392</v>
      </c>
      <c r="BH138" s="152">
        <v>1026</v>
      </c>
      <c r="BI138" s="153">
        <v>0.38200000000000001</v>
      </c>
      <c r="BJ138" s="153">
        <v>0.432</v>
      </c>
      <c r="BK138" s="154">
        <v>0.221</v>
      </c>
      <c r="BL138" s="154">
        <v>9.8000000000000004E-2</v>
      </c>
      <c r="BM138" s="154">
        <v>7.4999999999999997E-2</v>
      </c>
      <c r="BN138" s="154">
        <v>0.33900000000000002</v>
      </c>
      <c r="DU138" s="4"/>
      <c r="DZ138" s="196"/>
      <c r="EA138" s="196"/>
      <c r="EB138" s="196"/>
      <c r="EC138" s="196"/>
      <c r="ED138" s="196"/>
      <c r="EE138" s="196"/>
    </row>
    <row r="139" spans="2:135" ht="13" x14ac:dyDescent="0.15">
      <c r="AD139" s="144">
        <f t="shared" si="93"/>
        <v>76.125</v>
      </c>
      <c r="AE139" s="144">
        <f t="shared" si="94"/>
        <v>87.438423645320199</v>
      </c>
      <c r="AF139" s="149">
        <v>52</v>
      </c>
      <c r="AG139" s="150" t="s">
        <v>339</v>
      </c>
      <c r="AH139" s="149">
        <v>16</v>
      </c>
      <c r="AI139" s="151">
        <v>1</v>
      </c>
      <c r="AJ139" s="152">
        <v>1218</v>
      </c>
      <c r="AK139" s="152">
        <v>1065</v>
      </c>
      <c r="AL139" s="149">
        <v>0.874</v>
      </c>
      <c r="AM139" s="152">
        <v>484</v>
      </c>
      <c r="AN139" s="152">
        <v>383</v>
      </c>
      <c r="AO139" s="152">
        <v>867</v>
      </c>
      <c r="AP139" s="153">
        <v>0.442</v>
      </c>
      <c r="AQ139" s="151">
        <v>0.51</v>
      </c>
      <c r="AR139" s="155">
        <v>0.2</v>
      </c>
      <c r="AS139" s="154">
        <v>0.115</v>
      </c>
      <c r="AT139" s="154">
        <v>7.9000000000000001E-2</v>
      </c>
      <c r="AU139" s="154">
        <v>0.39600000000000002</v>
      </c>
      <c r="AW139" s="196"/>
      <c r="AX139" s="144">
        <f t="shared" si="95"/>
        <v>72.699149265274556</v>
      </c>
      <c r="AY139" s="149">
        <v>52</v>
      </c>
      <c r="AZ139" s="150" t="s">
        <v>340</v>
      </c>
      <c r="BA139" s="149">
        <v>16</v>
      </c>
      <c r="BB139" s="151">
        <v>1</v>
      </c>
      <c r="BC139" s="152">
        <v>1293</v>
      </c>
      <c r="BD139" s="152">
        <v>940</v>
      </c>
      <c r="BE139" s="149">
        <v>0.72699999999999998</v>
      </c>
      <c r="BF139" s="152">
        <v>570</v>
      </c>
      <c r="BG139" s="152">
        <v>355</v>
      </c>
      <c r="BH139" s="152">
        <v>925</v>
      </c>
      <c r="BI139" s="153">
        <v>0.38400000000000001</v>
      </c>
      <c r="BJ139" s="153">
        <v>0.41399999999999998</v>
      </c>
      <c r="BK139" s="154">
        <v>0.19400000000000001</v>
      </c>
      <c r="BL139" s="154">
        <v>0.113</v>
      </c>
      <c r="BM139" s="154">
        <v>9.7000000000000003E-2</v>
      </c>
      <c r="BN139" s="154">
        <v>0.35599999999999998</v>
      </c>
      <c r="DU139" s="4"/>
      <c r="DZ139" s="196"/>
      <c r="EA139" s="196"/>
      <c r="EB139" s="196"/>
      <c r="EC139" s="196"/>
      <c r="ED139" s="196"/>
      <c r="EE139" s="196"/>
    </row>
    <row r="140" spans="2:135" ht="13" x14ac:dyDescent="0.15">
      <c r="AD140" s="144">
        <f t="shared" si="93"/>
        <v>80.047619047619051</v>
      </c>
      <c r="AE140" s="144">
        <f t="shared" si="94"/>
        <v>87.031528851873887</v>
      </c>
      <c r="AF140" s="160">
        <v>53</v>
      </c>
      <c r="AG140" s="161" t="s">
        <v>341</v>
      </c>
      <c r="AH140" s="160">
        <v>21</v>
      </c>
      <c r="AI140" s="162">
        <v>1</v>
      </c>
      <c r="AJ140" s="163">
        <v>1681</v>
      </c>
      <c r="AK140" s="163">
        <v>1463</v>
      </c>
      <c r="AL140" s="160">
        <v>0.87</v>
      </c>
      <c r="AM140" s="163">
        <v>715</v>
      </c>
      <c r="AN140" s="163">
        <v>567</v>
      </c>
      <c r="AO140" s="163">
        <v>1282</v>
      </c>
      <c r="AP140" s="164">
        <v>0.442</v>
      </c>
      <c r="AQ140" s="164">
        <v>0.499</v>
      </c>
      <c r="AR140" s="165">
        <v>0.17</v>
      </c>
      <c r="AS140" s="166">
        <v>8.1000000000000003E-2</v>
      </c>
      <c r="AT140" s="166">
        <v>6.6000000000000003E-2</v>
      </c>
      <c r="AU140" s="166">
        <v>0.40100000000000002</v>
      </c>
      <c r="AW140" s="196"/>
      <c r="AX140" s="144">
        <f t="shared" si="95"/>
        <v>72.927689594356266</v>
      </c>
      <c r="AY140" s="149">
        <v>53</v>
      </c>
      <c r="AZ140" s="150" t="s">
        <v>342</v>
      </c>
      <c r="BA140" s="149">
        <v>14</v>
      </c>
      <c r="BB140" s="151">
        <v>1</v>
      </c>
      <c r="BC140" s="152">
        <v>1134</v>
      </c>
      <c r="BD140" s="152">
        <v>827</v>
      </c>
      <c r="BE140" s="149">
        <v>0.72899999999999998</v>
      </c>
      <c r="BF140" s="152">
        <v>600</v>
      </c>
      <c r="BG140" s="152">
        <v>314</v>
      </c>
      <c r="BH140" s="152">
        <v>914</v>
      </c>
      <c r="BI140" s="153">
        <v>0.34399999999999997</v>
      </c>
      <c r="BJ140" s="153">
        <v>0.39500000000000002</v>
      </c>
      <c r="BK140" s="155">
        <v>0.13</v>
      </c>
      <c r="BL140" s="154">
        <v>7.3999999999999996E-2</v>
      </c>
      <c r="BM140" s="154">
        <v>5.8000000000000003E-2</v>
      </c>
      <c r="BN140" s="154">
        <v>0.33300000000000002</v>
      </c>
      <c r="DU140" s="4"/>
      <c r="DZ140" s="196"/>
      <c r="EA140" s="196"/>
      <c r="EB140" s="196"/>
      <c r="EC140" s="196"/>
      <c r="ED140" s="196"/>
      <c r="EE140" s="196"/>
    </row>
    <row r="141" spans="2:135" ht="13" x14ac:dyDescent="0.15">
      <c r="AD141" s="144">
        <f t="shared" si="93"/>
        <v>85.941176470588232</v>
      </c>
      <c r="AE141" s="144">
        <f t="shared" si="94"/>
        <v>86.995208761122527</v>
      </c>
      <c r="AF141" s="149">
        <v>54</v>
      </c>
      <c r="AG141" s="150" t="s">
        <v>343</v>
      </c>
      <c r="AH141" s="149">
        <v>17</v>
      </c>
      <c r="AI141" s="151">
        <v>1</v>
      </c>
      <c r="AJ141" s="152">
        <v>1461</v>
      </c>
      <c r="AK141" s="152">
        <v>1271</v>
      </c>
      <c r="AL141" s="149">
        <v>0.87</v>
      </c>
      <c r="AM141" s="152">
        <v>669</v>
      </c>
      <c r="AN141" s="152">
        <v>452</v>
      </c>
      <c r="AO141" s="152">
        <v>1121</v>
      </c>
      <c r="AP141" s="153">
        <v>0.40300000000000002</v>
      </c>
      <c r="AQ141" s="153">
        <v>0.46200000000000002</v>
      </c>
      <c r="AR141" s="154">
        <v>0.129</v>
      </c>
      <c r="AS141" s="155">
        <v>0.12</v>
      </c>
      <c r="AT141" s="154">
        <v>0.10100000000000001</v>
      </c>
      <c r="AU141" s="154">
        <v>0.40100000000000002</v>
      </c>
      <c r="AW141" s="196"/>
      <c r="AX141" s="144">
        <f t="shared" si="95"/>
        <v>73.030303030303031</v>
      </c>
      <c r="AY141" s="149">
        <v>54</v>
      </c>
      <c r="AZ141" s="150" t="s">
        <v>344</v>
      </c>
      <c r="BA141" s="149">
        <v>22</v>
      </c>
      <c r="BB141" s="151">
        <v>1</v>
      </c>
      <c r="BC141" s="152">
        <v>1650</v>
      </c>
      <c r="BD141" s="152">
        <v>1205</v>
      </c>
      <c r="BE141" s="149">
        <v>0.73</v>
      </c>
      <c r="BF141" s="152">
        <v>740</v>
      </c>
      <c r="BG141" s="152">
        <v>419</v>
      </c>
      <c r="BH141" s="152">
        <v>1159</v>
      </c>
      <c r="BI141" s="153">
        <v>0.36199999999999999</v>
      </c>
      <c r="BJ141" s="153">
        <v>0.41199999999999998</v>
      </c>
      <c r="BK141" s="154">
        <v>0.19800000000000001</v>
      </c>
      <c r="BL141" s="154">
        <v>0.125</v>
      </c>
      <c r="BM141" s="154">
        <v>9.9000000000000005E-2</v>
      </c>
      <c r="BN141" s="154">
        <v>0.34200000000000003</v>
      </c>
      <c r="DU141" s="4"/>
      <c r="DZ141" s="196"/>
      <c r="EA141" s="196"/>
      <c r="EB141" s="196"/>
      <c r="EC141" s="196"/>
      <c r="ED141" s="196"/>
      <c r="EE141" s="196"/>
    </row>
    <row r="142" spans="2:135" ht="13" x14ac:dyDescent="0.15">
      <c r="AD142" s="144">
        <f t="shared" si="93"/>
        <v>81.039999999999992</v>
      </c>
      <c r="AE142" s="144">
        <f t="shared" si="94"/>
        <v>86.870681145113522</v>
      </c>
      <c r="AF142" s="149">
        <v>55</v>
      </c>
      <c r="AG142" s="150" t="s">
        <v>345</v>
      </c>
      <c r="AH142" s="149">
        <v>25</v>
      </c>
      <c r="AI142" s="151">
        <v>1</v>
      </c>
      <c r="AJ142" s="152">
        <v>2026</v>
      </c>
      <c r="AK142" s="152">
        <v>1760</v>
      </c>
      <c r="AL142" s="149">
        <v>0.86899999999999999</v>
      </c>
      <c r="AM142" s="152">
        <v>894</v>
      </c>
      <c r="AN142" s="152">
        <v>642</v>
      </c>
      <c r="AO142" s="152">
        <v>1536</v>
      </c>
      <c r="AP142" s="153">
        <v>0.41799999999999998</v>
      </c>
      <c r="AQ142" s="153">
        <v>0.47799999999999998</v>
      </c>
      <c r="AR142" s="154">
        <v>0.157</v>
      </c>
      <c r="AS142" s="154">
        <v>0.113</v>
      </c>
      <c r="AT142" s="154">
        <v>8.7999999999999995E-2</v>
      </c>
      <c r="AU142" s="154">
        <v>0.39400000000000002</v>
      </c>
      <c r="AW142" s="196"/>
      <c r="AX142" s="144">
        <f t="shared" si="95"/>
        <v>73.117338003502624</v>
      </c>
      <c r="AY142" s="149">
        <v>55</v>
      </c>
      <c r="AZ142" s="150" t="s">
        <v>346</v>
      </c>
      <c r="BA142" s="149">
        <v>15</v>
      </c>
      <c r="BB142" s="151">
        <v>1</v>
      </c>
      <c r="BC142" s="152">
        <v>1142</v>
      </c>
      <c r="BD142" s="152">
        <v>835</v>
      </c>
      <c r="BE142" s="149">
        <v>0.73099999999999998</v>
      </c>
      <c r="BF142" s="152">
        <v>549</v>
      </c>
      <c r="BG142" s="152">
        <v>298</v>
      </c>
      <c r="BH142" s="152">
        <v>847</v>
      </c>
      <c r="BI142" s="153">
        <v>0.35199999999999998</v>
      </c>
      <c r="BJ142" s="153">
        <v>0.39900000000000002</v>
      </c>
      <c r="BK142" s="154">
        <v>0.16600000000000001</v>
      </c>
      <c r="BL142" s="154">
        <v>0.108</v>
      </c>
      <c r="BM142" s="154">
        <v>8.1000000000000003E-2</v>
      </c>
      <c r="BN142" s="154">
        <v>0.34200000000000003</v>
      </c>
      <c r="DU142" s="4"/>
      <c r="DZ142" s="196"/>
      <c r="EA142" s="196"/>
      <c r="EB142" s="196"/>
      <c r="EC142" s="196"/>
      <c r="ED142" s="196"/>
      <c r="EE142" s="196"/>
    </row>
    <row r="143" spans="2:135" ht="13" x14ac:dyDescent="0.15">
      <c r="AD143" s="144">
        <f t="shared" si="93"/>
        <v>83.27272727272728</v>
      </c>
      <c r="AE143" s="144">
        <f t="shared" si="94"/>
        <v>86.681222707423572</v>
      </c>
      <c r="AF143" s="149">
        <v>56</v>
      </c>
      <c r="AG143" s="150" t="s">
        <v>317</v>
      </c>
      <c r="AH143" s="149">
        <v>22</v>
      </c>
      <c r="AI143" s="151">
        <v>1</v>
      </c>
      <c r="AJ143" s="152">
        <v>1832</v>
      </c>
      <c r="AK143" s="152">
        <v>1588</v>
      </c>
      <c r="AL143" s="149">
        <v>0.86699999999999999</v>
      </c>
      <c r="AM143" s="152">
        <v>743</v>
      </c>
      <c r="AN143" s="152">
        <v>607</v>
      </c>
      <c r="AO143" s="152">
        <v>1350</v>
      </c>
      <c r="AP143" s="151">
        <v>0.45</v>
      </c>
      <c r="AQ143" s="153">
        <v>0.503</v>
      </c>
      <c r="AR143" s="154">
        <v>0.18099999999999999</v>
      </c>
      <c r="AS143" s="154">
        <v>9.6000000000000002E-2</v>
      </c>
      <c r="AT143" s="154">
        <v>6.7000000000000004E-2</v>
      </c>
      <c r="AU143" s="154">
        <v>0.40300000000000002</v>
      </c>
      <c r="AW143" s="196"/>
      <c r="AX143" s="144">
        <f t="shared" si="95"/>
        <v>73.166926677067082</v>
      </c>
      <c r="AY143" s="149">
        <v>56</v>
      </c>
      <c r="AZ143" s="150" t="s">
        <v>347</v>
      </c>
      <c r="BA143" s="149">
        <v>16</v>
      </c>
      <c r="BB143" s="151">
        <v>1</v>
      </c>
      <c r="BC143" s="152">
        <v>1282</v>
      </c>
      <c r="BD143" s="152">
        <v>938</v>
      </c>
      <c r="BE143" s="149">
        <v>0.73199999999999998</v>
      </c>
      <c r="BF143" s="152">
        <v>588</v>
      </c>
      <c r="BG143" s="152">
        <v>345</v>
      </c>
      <c r="BH143" s="152">
        <v>933</v>
      </c>
      <c r="BI143" s="151">
        <v>0.37</v>
      </c>
      <c r="BJ143" s="153">
        <v>0.40799999999999997</v>
      </c>
      <c r="BK143" s="154">
        <v>0.17599999999999999</v>
      </c>
      <c r="BL143" s="154">
        <v>0.111</v>
      </c>
      <c r="BM143" s="154">
        <v>8.7999999999999995E-2</v>
      </c>
      <c r="BN143" s="154">
        <v>0.35299999999999998</v>
      </c>
      <c r="DU143" s="4"/>
      <c r="DZ143" s="196"/>
      <c r="EA143" s="196"/>
      <c r="EB143" s="196"/>
      <c r="EC143" s="196"/>
      <c r="ED143" s="196"/>
      <c r="EE143" s="196"/>
    </row>
    <row r="144" spans="2:135" ht="13" x14ac:dyDescent="0.15">
      <c r="AD144" s="144">
        <f t="shared" si="93"/>
        <v>93.761904761904759</v>
      </c>
      <c r="AE144" s="144">
        <f t="shared" si="94"/>
        <v>86.43981716607415</v>
      </c>
      <c r="AF144" s="149">
        <v>57</v>
      </c>
      <c r="AG144" s="150" t="s">
        <v>348</v>
      </c>
      <c r="AH144" s="149">
        <v>21</v>
      </c>
      <c r="AI144" s="151">
        <v>1</v>
      </c>
      <c r="AJ144" s="152">
        <v>1969</v>
      </c>
      <c r="AK144" s="152">
        <v>1702</v>
      </c>
      <c r="AL144" s="149">
        <v>0.86399999999999999</v>
      </c>
      <c r="AM144" s="152">
        <v>884</v>
      </c>
      <c r="AN144" s="152">
        <v>633</v>
      </c>
      <c r="AO144" s="152">
        <v>1517</v>
      </c>
      <c r="AP144" s="153">
        <v>0.41699999999999998</v>
      </c>
      <c r="AQ144" s="153">
        <v>0.47799999999999998</v>
      </c>
      <c r="AR144" s="154">
        <v>0.153</v>
      </c>
      <c r="AS144" s="154">
        <v>9.1999999999999998E-2</v>
      </c>
      <c r="AT144" s="155">
        <v>7.0000000000000007E-2</v>
      </c>
      <c r="AU144" s="154">
        <v>0.39500000000000002</v>
      </c>
      <c r="AW144" s="196"/>
      <c r="AX144" s="144">
        <f t="shared" si="95"/>
        <v>73.298816568047343</v>
      </c>
      <c r="AY144" s="149">
        <v>57</v>
      </c>
      <c r="AZ144" s="150" t="s">
        <v>343</v>
      </c>
      <c r="BA144" s="149">
        <v>17</v>
      </c>
      <c r="BB144" s="151">
        <v>1</v>
      </c>
      <c r="BC144" s="152">
        <v>1352</v>
      </c>
      <c r="BD144" s="152">
        <v>991</v>
      </c>
      <c r="BE144" s="149">
        <v>0.73299999999999998</v>
      </c>
      <c r="BF144" s="152">
        <v>584</v>
      </c>
      <c r="BG144" s="152">
        <v>356</v>
      </c>
      <c r="BH144" s="152">
        <v>940</v>
      </c>
      <c r="BI144" s="153">
        <v>0.379</v>
      </c>
      <c r="BJ144" s="153">
        <v>0.42799999999999999</v>
      </c>
      <c r="BK144" s="154">
        <v>0.20899999999999999</v>
      </c>
      <c r="BL144" s="154">
        <v>0.106</v>
      </c>
      <c r="BM144" s="154">
        <v>7.4999999999999997E-2</v>
      </c>
      <c r="BN144" s="154">
        <v>0.35199999999999998</v>
      </c>
      <c r="DU144" s="4"/>
      <c r="DZ144" s="196"/>
      <c r="EA144" s="196"/>
      <c r="EB144" s="196"/>
      <c r="EC144" s="196"/>
      <c r="ED144" s="196"/>
      <c r="EE144" s="196"/>
    </row>
    <row r="145" spans="30:135" ht="13" x14ac:dyDescent="0.15">
      <c r="AD145" s="144">
        <f t="shared" si="93"/>
        <v>76.777777777777786</v>
      </c>
      <c r="AE145" s="144">
        <f t="shared" si="94"/>
        <v>86.396526772793052</v>
      </c>
      <c r="AF145" s="149">
        <v>58</v>
      </c>
      <c r="AG145" s="150" t="s">
        <v>247</v>
      </c>
      <c r="AH145" s="149">
        <v>18</v>
      </c>
      <c r="AI145" s="151">
        <v>1</v>
      </c>
      <c r="AJ145" s="152">
        <v>1382</v>
      </c>
      <c r="AK145" s="152">
        <v>1194</v>
      </c>
      <c r="AL145" s="149">
        <v>0.86399999999999999</v>
      </c>
      <c r="AM145" s="152">
        <v>614</v>
      </c>
      <c r="AN145" s="152">
        <v>450</v>
      </c>
      <c r="AO145" s="152">
        <v>1064</v>
      </c>
      <c r="AP145" s="153">
        <v>0.42299999999999999</v>
      </c>
      <c r="AQ145" s="153">
        <v>0.48599999999999999</v>
      </c>
      <c r="AR145" s="154">
        <v>0.16200000000000001</v>
      </c>
      <c r="AS145" s="155">
        <v>0.09</v>
      </c>
      <c r="AT145" s="154">
        <v>7.1999999999999995E-2</v>
      </c>
      <c r="AU145" s="154">
        <v>0.38900000000000001</v>
      </c>
      <c r="AW145" s="196"/>
      <c r="AX145" s="144">
        <f t="shared" si="95"/>
        <v>73.337902673063738</v>
      </c>
      <c r="AY145" s="149">
        <v>58</v>
      </c>
      <c r="AZ145" s="150" t="s">
        <v>349</v>
      </c>
      <c r="BA145" s="149">
        <v>18</v>
      </c>
      <c r="BB145" s="151">
        <v>1</v>
      </c>
      <c r="BC145" s="152">
        <v>1459</v>
      </c>
      <c r="BD145" s="152">
        <v>1070</v>
      </c>
      <c r="BE145" s="149">
        <v>0.73299999999999998</v>
      </c>
      <c r="BF145" s="152">
        <v>534</v>
      </c>
      <c r="BG145" s="152">
        <v>370</v>
      </c>
      <c r="BH145" s="152">
        <v>904</v>
      </c>
      <c r="BI145" s="153">
        <v>0.40899999999999997</v>
      </c>
      <c r="BJ145" s="153">
        <v>0.45800000000000002</v>
      </c>
      <c r="BK145" s="154">
        <v>0.27300000000000002</v>
      </c>
      <c r="BL145" s="154">
        <v>0.125</v>
      </c>
      <c r="BM145" s="154">
        <v>9.2999999999999999E-2</v>
      </c>
      <c r="BN145" s="154">
        <v>0.34899999999999998</v>
      </c>
      <c r="DU145" s="4"/>
      <c r="DZ145" s="196"/>
      <c r="EA145" s="196"/>
      <c r="EB145" s="196"/>
      <c r="EC145" s="196"/>
      <c r="ED145" s="196"/>
      <c r="EE145" s="196"/>
    </row>
    <row r="146" spans="30:135" ht="13" x14ac:dyDescent="0.15">
      <c r="AD146" s="144">
        <f t="shared" si="93"/>
        <v>83.695652173913047</v>
      </c>
      <c r="AE146" s="144">
        <f t="shared" si="94"/>
        <v>86.389610389610397</v>
      </c>
      <c r="AF146" s="149">
        <v>59</v>
      </c>
      <c r="AG146" s="150" t="s">
        <v>350</v>
      </c>
      <c r="AH146" s="149">
        <v>23</v>
      </c>
      <c r="AI146" s="151">
        <v>1</v>
      </c>
      <c r="AJ146" s="152">
        <v>1925</v>
      </c>
      <c r="AK146" s="152">
        <v>1663</v>
      </c>
      <c r="AL146" s="149">
        <v>0.86399999999999999</v>
      </c>
      <c r="AM146" s="152">
        <v>853</v>
      </c>
      <c r="AN146" s="152">
        <v>630</v>
      </c>
      <c r="AO146" s="152">
        <v>1483</v>
      </c>
      <c r="AP146" s="153">
        <v>0.42499999999999999</v>
      </c>
      <c r="AQ146" s="153">
        <v>0.48199999999999998</v>
      </c>
      <c r="AR146" s="154">
        <v>0.156</v>
      </c>
      <c r="AS146" s="154">
        <v>9.2999999999999999E-2</v>
      </c>
      <c r="AT146" s="154">
        <v>7.3999999999999996E-2</v>
      </c>
      <c r="AU146" s="154">
        <v>0.39600000000000002</v>
      </c>
      <c r="AW146" s="196"/>
      <c r="AX146" s="144">
        <f t="shared" si="95"/>
        <v>73.400852878464818</v>
      </c>
      <c r="AY146" s="149">
        <v>59</v>
      </c>
      <c r="AZ146" s="150" t="s">
        <v>280</v>
      </c>
      <c r="BA146" s="149">
        <v>23</v>
      </c>
      <c r="BB146" s="151">
        <v>1</v>
      </c>
      <c r="BC146" s="152">
        <v>1876</v>
      </c>
      <c r="BD146" s="152">
        <v>1377</v>
      </c>
      <c r="BE146" s="149">
        <v>0.73399999999999999</v>
      </c>
      <c r="BF146" s="152">
        <v>859</v>
      </c>
      <c r="BG146" s="152">
        <v>519</v>
      </c>
      <c r="BH146" s="152">
        <v>1378</v>
      </c>
      <c r="BI146" s="153">
        <v>0.377</v>
      </c>
      <c r="BJ146" s="153">
        <v>0.433</v>
      </c>
      <c r="BK146" s="154">
        <v>0.19900000000000001</v>
      </c>
      <c r="BL146" s="154">
        <v>7.9000000000000001E-2</v>
      </c>
      <c r="BM146" s="154">
        <v>6.7000000000000004E-2</v>
      </c>
      <c r="BN146" s="154">
        <v>0.33500000000000002</v>
      </c>
      <c r="DU146" s="4"/>
      <c r="DZ146" s="196"/>
      <c r="EA146" s="196"/>
      <c r="EB146" s="196"/>
      <c r="EC146" s="196"/>
      <c r="ED146" s="196"/>
      <c r="EE146" s="196"/>
    </row>
    <row r="147" spans="30:135" ht="13" x14ac:dyDescent="0.15">
      <c r="AD147" s="144">
        <f t="shared" si="93"/>
        <v>82</v>
      </c>
      <c r="AE147" s="144">
        <f t="shared" si="94"/>
        <v>86.30820399113081</v>
      </c>
      <c r="AF147" s="149">
        <v>60</v>
      </c>
      <c r="AG147" s="150" t="s">
        <v>351</v>
      </c>
      <c r="AH147" s="149">
        <v>22</v>
      </c>
      <c r="AI147" s="151">
        <v>1</v>
      </c>
      <c r="AJ147" s="152">
        <v>1804</v>
      </c>
      <c r="AK147" s="152">
        <v>1557</v>
      </c>
      <c r="AL147" s="149">
        <v>0.86299999999999999</v>
      </c>
      <c r="AM147" s="152">
        <v>749</v>
      </c>
      <c r="AN147" s="152">
        <v>559</v>
      </c>
      <c r="AO147" s="152">
        <v>1308</v>
      </c>
      <c r="AP147" s="153">
        <v>0.42699999999999999</v>
      </c>
      <c r="AQ147" s="153">
        <v>0.50600000000000001</v>
      </c>
      <c r="AR147" s="154">
        <v>0.189</v>
      </c>
      <c r="AS147" s="154">
        <v>0.10299999999999999</v>
      </c>
      <c r="AT147" s="154">
        <v>7.3999999999999996E-2</v>
      </c>
      <c r="AU147" s="154">
        <v>0.38600000000000001</v>
      </c>
      <c r="AW147" s="196"/>
      <c r="AX147" s="144">
        <f t="shared" si="95"/>
        <v>73.425605536332185</v>
      </c>
      <c r="AY147" s="149">
        <v>60</v>
      </c>
      <c r="AZ147" s="150" t="s">
        <v>352</v>
      </c>
      <c r="BA147" s="149">
        <v>17</v>
      </c>
      <c r="BB147" s="151">
        <v>1</v>
      </c>
      <c r="BC147" s="152">
        <v>1445</v>
      </c>
      <c r="BD147" s="152">
        <v>1061</v>
      </c>
      <c r="BE147" s="149">
        <v>0.73399999999999999</v>
      </c>
      <c r="BF147" s="152">
        <v>570</v>
      </c>
      <c r="BG147" s="152">
        <v>362</v>
      </c>
      <c r="BH147" s="152">
        <v>932</v>
      </c>
      <c r="BI147" s="153">
        <v>0.38800000000000001</v>
      </c>
      <c r="BJ147" s="153">
        <v>0.43099999999999999</v>
      </c>
      <c r="BK147" s="154">
        <v>0.222</v>
      </c>
      <c r="BL147" s="154">
        <v>0.151</v>
      </c>
      <c r="BM147" s="154">
        <v>0.11700000000000001</v>
      </c>
      <c r="BN147" s="154">
        <v>0.36199999999999999</v>
      </c>
      <c r="DU147" s="4"/>
      <c r="DZ147" s="196"/>
      <c r="EA147" s="196"/>
      <c r="EB147" s="196"/>
      <c r="EC147" s="196"/>
      <c r="ED147" s="196"/>
      <c r="EE147" s="196"/>
    </row>
    <row r="148" spans="30:135" ht="13" x14ac:dyDescent="0.15">
      <c r="AD148" s="144">
        <f t="shared" si="93"/>
        <v>77.565217391304344</v>
      </c>
      <c r="AE148" s="144">
        <f t="shared" si="94"/>
        <v>86.32286995515696</v>
      </c>
      <c r="AF148" s="149">
        <v>61</v>
      </c>
      <c r="AG148" s="150" t="s">
        <v>353</v>
      </c>
      <c r="AH148" s="149">
        <v>23</v>
      </c>
      <c r="AI148" s="151">
        <v>1</v>
      </c>
      <c r="AJ148" s="152">
        <v>1784</v>
      </c>
      <c r="AK148" s="152">
        <v>1540</v>
      </c>
      <c r="AL148" s="149">
        <v>0.86299999999999999</v>
      </c>
      <c r="AM148" s="152">
        <v>744</v>
      </c>
      <c r="AN148" s="152">
        <v>550</v>
      </c>
      <c r="AO148" s="152">
        <v>1294</v>
      </c>
      <c r="AP148" s="153">
        <v>0.42499999999999999</v>
      </c>
      <c r="AQ148" s="153">
        <v>0.49399999999999999</v>
      </c>
      <c r="AR148" s="154">
        <v>0.187</v>
      </c>
      <c r="AS148" s="154">
        <v>0.107</v>
      </c>
      <c r="AT148" s="154">
        <v>7.4999999999999997E-2</v>
      </c>
      <c r="AU148" s="155">
        <v>0.39</v>
      </c>
      <c r="AW148" s="196"/>
      <c r="AX148" s="144">
        <f t="shared" si="95"/>
        <v>73.492217898832692</v>
      </c>
      <c r="AY148" s="149">
        <v>61</v>
      </c>
      <c r="AZ148" s="150" t="s">
        <v>354</v>
      </c>
      <c r="BA148" s="149">
        <v>24</v>
      </c>
      <c r="BB148" s="151">
        <v>1</v>
      </c>
      <c r="BC148" s="152">
        <v>2056</v>
      </c>
      <c r="BD148" s="152">
        <v>1511</v>
      </c>
      <c r="BE148" s="149">
        <v>0.73499999999999999</v>
      </c>
      <c r="BF148" s="152">
        <v>927</v>
      </c>
      <c r="BG148" s="152">
        <v>549</v>
      </c>
      <c r="BH148" s="152">
        <v>1476</v>
      </c>
      <c r="BI148" s="153">
        <v>0.372</v>
      </c>
      <c r="BJ148" s="153">
        <v>0.41799999999999998</v>
      </c>
      <c r="BK148" s="154">
        <v>0.19400000000000001</v>
      </c>
      <c r="BL148" s="154">
        <v>0.106</v>
      </c>
      <c r="BM148" s="154">
        <v>8.7999999999999995E-2</v>
      </c>
      <c r="BN148" s="154">
        <v>0.34499999999999997</v>
      </c>
      <c r="DU148" s="4"/>
      <c r="DZ148" s="196"/>
      <c r="EA148" s="196"/>
      <c r="EB148" s="196"/>
      <c r="EC148" s="196"/>
      <c r="ED148" s="196"/>
      <c r="EE148" s="196"/>
    </row>
    <row r="149" spans="30:135" ht="13" x14ac:dyDescent="0.15">
      <c r="AD149" s="144">
        <f t="shared" si="93"/>
        <v>84.166666666666657</v>
      </c>
      <c r="AE149" s="144">
        <f t="shared" si="94"/>
        <v>86.089108910891085</v>
      </c>
      <c r="AF149" s="149">
        <v>62</v>
      </c>
      <c r="AG149" s="150" t="s">
        <v>355</v>
      </c>
      <c r="AH149" s="149">
        <v>24</v>
      </c>
      <c r="AI149" s="151">
        <v>1</v>
      </c>
      <c r="AJ149" s="152">
        <v>2020</v>
      </c>
      <c r="AK149" s="152">
        <v>1739</v>
      </c>
      <c r="AL149" s="149">
        <v>0.86099999999999999</v>
      </c>
      <c r="AM149" s="152">
        <v>835</v>
      </c>
      <c r="AN149" s="152">
        <v>662</v>
      </c>
      <c r="AO149" s="152">
        <v>1497</v>
      </c>
      <c r="AP149" s="153">
        <v>0.442</v>
      </c>
      <c r="AQ149" s="153">
        <v>0.499</v>
      </c>
      <c r="AR149" s="154">
        <v>0.17799999999999999</v>
      </c>
      <c r="AS149" s="154">
        <v>0.10100000000000001</v>
      </c>
      <c r="AT149" s="154">
        <v>7.5999999999999998E-2</v>
      </c>
      <c r="AU149" s="154">
        <v>0.39800000000000002</v>
      </c>
      <c r="AW149" s="196"/>
      <c r="AX149" s="144">
        <f t="shared" si="95"/>
        <v>73.452380952380963</v>
      </c>
      <c r="AY149" s="149">
        <v>62</v>
      </c>
      <c r="AZ149" s="150" t="s">
        <v>356</v>
      </c>
      <c r="BA149" s="149">
        <v>20</v>
      </c>
      <c r="BB149" s="151">
        <v>1</v>
      </c>
      <c r="BC149" s="152">
        <v>1680</v>
      </c>
      <c r="BD149" s="152">
        <v>1234</v>
      </c>
      <c r="BE149" s="149">
        <v>0.73499999999999999</v>
      </c>
      <c r="BF149" s="152">
        <v>815</v>
      </c>
      <c r="BG149" s="152">
        <v>452</v>
      </c>
      <c r="BH149" s="152">
        <v>1267</v>
      </c>
      <c r="BI149" s="153">
        <v>0.35699999999999998</v>
      </c>
      <c r="BJ149" s="153">
        <v>0.40500000000000003</v>
      </c>
      <c r="BK149" s="154">
        <v>0.16600000000000001</v>
      </c>
      <c r="BL149" s="154">
        <v>9.2999999999999999E-2</v>
      </c>
      <c r="BM149" s="154">
        <v>7.5999999999999998E-2</v>
      </c>
      <c r="BN149" s="154">
        <v>0.34300000000000003</v>
      </c>
      <c r="DU149" s="4"/>
      <c r="DZ149" s="196"/>
      <c r="EA149" s="196"/>
      <c r="EB149" s="196"/>
      <c r="EC149" s="196"/>
      <c r="ED149" s="196"/>
      <c r="EE149" s="196"/>
    </row>
    <row r="150" spans="30:135" ht="13" x14ac:dyDescent="0.15">
      <c r="AD150" s="144">
        <f t="shared" si="93"/>
        <v>85.761904761904759</v>
      </c>
      <c r="AE150" s="144">
        <f t="shared" si="94"/>
        <v>86.063298167684621</v>
      </c>
      <c r="AF150" s="149">
        <v>63</v>
      </c>
      <c r="AG150" s="150" t="s">
        <v>357</v>
      </c>
      <c r="AH150" s="149">
        <v>21</v>
      </c>
      <c r="AI150" s="151">
        <v>1</v>
      </c>
      <c r="AJ150" s="152">
        <v>1801</v>
      </c>
      <c r="AK150" s="152">
        <v>1550</v>
      </c>
      <c r="AL150" s="149">
        <v>0.86099999999999999</v>
      </c>
      <c r="AM150" s="152">
        <v>832</v>
      </c>
      <c r="AN150" s="152">
        <v>535</v>
      </c>
      <c r="AO150" s="152">
        <v>1367</v>
      </c>
      <c r="AP150" s="153">
        <v>0.39100000000000001</v>
      </c>
      <c r="AQ150" s="151">
        <v>0.46</v>
      </c>
      <c r="AR150" s="154">
        <v>0.128</v>
      </c>
      <c r="AS150" s="154">
        <v>0.13500000000000001</v>
      </c>
      <c r="AT150" s="154">
        <v>9.9000000000000005E-2</v>
      </c>
      <c r="AU150" s="154">
        <v>0.39900000000000002</v>
      </c>
      <c r="AW150" s="196"/>
      <c r="AX150" s="144">
        <f t="shared" si="95"/>
        <v>73.531269740998113</v>
      </c>
      <c r="AY150" s="149">
        <v>63</v>
      </c>
      <c r="AZ150" s="150" t="s">
        <v>358</v>
      </c>
      <c r="BA150" s="149">
        <v>20</v>
      </c>
      <c r="BB150" s="151">
        <v>1</v>
      </c>
      <c r="BC150" s="152">
        <v>1583</v>
      </c>
      <c r="BD150" s="152">
        <v>1164</v>
      </c>
      <c r="BE150" s="149">
        <v>0.73499999999999999</v>
      </c>
      <c r="BF150" s="152">
        <v>710</v>
      </c>
      <c r="BG150" s="152">
        <v>425</v>
      </c>
      <c r="BH150" s="152">
        <v>1135</v>
      </c>
      <c r="BI150" s="153">
        <v>0.374</v>
      </c>
      <c r="BJ150" s="153">
        <v>0.432</v>
      </c>
      <c r="BK150" s="154">
        <v>0.21099999999999999</v>
      </c>
      <c r="BL150" s="154">
        <v>8.7999999999999995E-2</v>
      </c>
      <c r="BM150" s="154">
        <v>7.0999999999999994E-2</v>
      </c>
      <c r="BN150" s="154">
        <v>0.33300000000000002</v>
      </c>
      <c r="DU150" s="4"/>
      <c r="DZ150" s="196"/>
      <c r="EA150" s="196"/>
      <c r="EB150" s="196"/>
      <c r="EC150" s="196"/>
      <c r="ED150" s="196"/>
      <c r="EE150" s="196"/>
    </row>
    <row r="151" spans="30:135" ht="13" x14ac:dyDescent="0.15">
      <c r="AD151" s="144">
        <f t="shared" si="93"/>
        <v>84.181818181818187</v>
      </c>
      <c r="AE151" s="144">
        <f t="shared" si="94"/>
        <v>86.069114470842337</v>
      </c>
      <c r="AF151" s="149">
        <v>64</v>
      </c>
      <c r="AG151" s="150" t="s">
        <v>359</v>
      </c>
      <c r="AH151" s="149">
        <v>22</v>
      </c>
      <c r="AI151" s="151">
        <v>1</v>
      </c>
      <c r="AJ151" s="152">
        <v>1852</v>
      </c>
      <c r="AK151" s="152">
        <v>1594</v>
      </c>
      <c r="AL151" s="149">
        <v>0.86099999999999999</v>
      </c>
      <c r="AM151" s="152">
        <v>846</v>
      </c>
      <c r="AN151" s="152">
        <v>549</v>
      </c>
      <c r="AO151" s="152">
        <v>1395</v>
      </c>
      <c r="AP151" s="153">
        <v>0.39400000000000002</v>
      </c>
      <c r="AQ151" s="153">
        <v>0.46300000000000002</v>
      </c>
      <c r="AR151" s="154">
        <v>0.14899999999999999</v>
      </c>
      <c r="AS151" s="154">
        <v>0.114</v>
      </c>
      <c r="AT151" s="154">
        <v>8.8999999999999996E-2</v>
      </c>
      <c r="AU151" s="154">
        <v>0.39100000000000001</v>
      </c>
      <c r="AW151" s="196"/>
      <c r="AX151" s="144">
        <f t="shared" si="95"/>
        <v>73.611111111111114</v>
      </c>
      <c r="AY151" s="149">
        <v>64</v>
      </c>
      <c r="AZ151" s="150" t="s">
        <v>266</v>
      </c>
      <c r="BA151" s="149">
        <v>22</v>
      </c>
      <c r="BB151" s="151">
        <v>1</v>
      </c>
      <c r="BC151" s="152">
        <v>1800</v>
      </c>
      <c r="BD151" s="152">
        <v>1325</v>
      </c>
      <c r="BE151" s="149">
        <v>0.73599999999999999</v>
      </c>
      <c r="BF151" s="152">
        <v>831</v>
      </c>
      <c r="BG151" s="152">
        <v>497</v>
      </c>
      <c r="BH151" s="152">
        <v>1328</v>
      </c>
      <c r="BI151" s="153">
        <v>0.374</v>
      </c>
      <c r="BJ151" s="153">
        <v>0.41499999999999998</v>
      </c>
      <c r="BK151" s="154">
        <v>0.185</v>
      </c>
      <c r="BL151" s="154">
        <v>9.1999999999999998E-2</v>
      </c>
      <c r="BM151" s="154">
        <v>7.5999999999999998E-2</v>
      </c>
      <c r="BN151" s="154">
        <v>0.34699999999999998</v>
      </c>
      <c r="DU151" s="4"/>
      <c r="DZ151" s="196"/>
      <c r="EA151" s="196"/>
      <c r="EB151" s="196"/>
      <c r="EC151" s="196"/>
      <c r="ED151" s="196"/>
      <c r="EE151" s="196"/>
    </row>
    <row r="152" spans="30:135" ht="13" x14ac:dyDescent="0.15">
      <c r="AD152" s="144">
        <f t="shared" si="93"/>
        <v>80.045454545454533</v>
      </c>
      <c r="AE152" s="144">
        <f t="shared" si="94"/>
        <v>86.087450312322545</v>
      </c>
      <c r="AF152" s="149">
        <v>65</v>
      </c>
      <c r="AG152" s="150" t="s">
        <v>360</v>
      </c>
      <c r="AH152" s="149">
        <v>22</v>
      </c>
      <c r="AI152" s="151">
        <v>1</v>
      </c>
      <c r="AJ152" s="152">
        <v>1761</v>
      </c>
      <c r="AK152" s="152">
        <v>1516</v>
      </c>
      <c r="AL152" s="149">
        <v>0.86099999999999999</v>
      </c>
      <c r="AM152" s="152">
        <v>714</v>
      </c>
      <c r="AN152" s="152">
        <v>515</v>
      </c>
      <c r="AO152" s="152">
        <v>1229</v>
      </c>
      <c r="AP152" s="153">
        <v>0.41899999999999998</v>
      </c>
      <c r="AQ152" s="153">
        <v>0.48599999999999999</v>
      </c>
      <c r="AR152" s="154">
        <v>0.191</v>
      </c>
      <c r="AS152" s="154">
        <v>0.125</v>
      </c>
      <c r="AT152" s="154">
        <v>8.5999999999999993E-2</v>
      </c>
      <c r="AU152" s="154">
        <v>0.39400000000000002</v>
      </c>
      <c r="AW152" s="196"/>
      <c r="AX152" s="144">
        <f t="shared" si="95"/>
        <v>73.767123287671239</v>
      </c>
      <c r="AY152" s="149">
        <v>65</v>
      </c>
      <c r="AZ152" s="150" t="s">
        <v>361</v>
      </c>
      <c r="BA152" s="149">
        <v>18</v>
      </c>
      <c r="BB152" s="151">
        <v>1</v>
      </c>
      <c r="BC152" s="152">
        <v>1460</v>
      </c>
      <c r="BD152" s="152">
        <v>1077</v>
      </c>
      <c r="BE152" s="149">
        <v>0.73799999999999999</v>
      </c>
      <c r="BF152" s="152">
        <v>602</v>
      </c>
      <c r="BG152" s="152">
        <v>387</v>
      </c>
      <c r="BH152" s="152">
        <v>989</v>
      </c>
      <c r="BI152" s="153">
        <v>0.39100000000000001</v>
      </c>
      <c r="BJ152" s="153">
        <v>0.42699999999999999</v>
      </c>
      <c r="BK152" s="154">
        <v>0.21199999999999999</v>
      </c>
      <c r="BL152" s="154">
        <v>0.128</v>
      </c>
      <c r="BM152" s="155">
        <v>0.1</v>
      </c>
      <c r="BN152" s="154">
        <v>0.36199999999999999</v>
      </c>
      <c r="DU152" s="4"/>
      <c r="DZ152" s="196"/>
      <c r="EA152" s="196"/>
      <c r="EB152" s="196"/>
      <c r="EC152" s="196"/>
      <c r="ED152" s="196"/>
      <c r="EE152" s="196"/>
    </row>
    <row r="153" spans="30:135" ht="15.75" customHeight="1" x14ac:dyDescent="0.15">
      <c r="AD153" s="144">
        <f t="shared" si="93"/>
        <v>79.571428571428569</v>
      </c>
      <c r="AE153" s="144">
        <f t="shared" si="94"/>
        <v>86.056253740275281</v>
      </c>
      <c r="AF153" s="149">
        <v>66</v>
      </c>
      <c r="AG153" s="150" t="s">
        <v>362</v>
      </c>
      <c r="AH153" s="149">
        <v>21</v>
      </c>
      <c r="AI153" s="151">
        <v>1</v>
      </c>
      <c r="AJ153" s="152">
        <v>1671</v>
      </c>
      <c r="AK153" s="152">
        <v>1438</v>
      </c>
      <c r="AL153" s="149">
        <v>0.86099999999999999</v>
      </c>
      <c r="AM153" s="152">
        <v>711</v>
      </c>
      <c r="AN153" s="152">
        <v>513</v>
      </c>
      <c r="AO153" s="152">
        <v>1224</v>
      </c>
      <c r="AP153" s="153">
        <v>0.41899999999999998</v>
      </c>
      <c r="AQ153" s="153">
        <v>0.496</v>
      </c>
      <c r="AR153" s="154">
        <v>0.185</v>
      </c>
      <c r="AS153" s="154">
        <v>0.10100000000000001</v>
      </c>
      <c r="AT153" s="154">
        <v>6.9000000000000006E-2</v>
      </c>
      <c r="AU153" s="154">
        <v>0.38500000000000001</v>
      </c>
      <c r="AW153" s="196"/>
      <c r="AX153" s="144">
        <f t="shared" si="95"/>
        <v>73.789649415692821</v>
      </c>
      <c r="AY153" s="149">
        <v>66</v>
      </c>
      <c r="AZ153" s="150" t="s">
        <v>363</v>
      </c>
      <c r="BA153" s="149">
        <v>23</v>
      </c>
      <c r="BB153" s="151">
        <v>1</v>
      </c>
      <c r="BC153" s="152">
        <v>1797</v>
      </c>
      <c r="BD153" s="152">
        <v>1326</v>
      </c>
      <c r="BE153" s="149">
        <v>0.73799999999999999</v>
      </c>
      <c r="BF153" s="152">
        <v>832</v>
      </c>
      <c r="BG153" s="152">
        <v>483</v>
      </c>
      <c r="BH153" s="152">
        <v>1315</v>
      </c>
      <c r="BI153" s="153">
        <v>0.36699999999999999</v>
      </c>
      <c r="BJ153" s="153">
        <v>0.40600000000000003</v>
      </c>
      <c r="BK153" s="154">
        <v>0.18099999999999999</v>
      </c>
      <c r="BL153" s="154">
        <v>0.109</v>
      </c>
      <c r="BM153" s="154">
        <v>9.0999999999999998E-2</v>
      </c>
      <c r="BN153" s="154">
        <v>0.34899999999999998</v>
      </c>
      <c r="DU153" s="4"/>
      <c r="DZ153" s="196"/>
      <c r="EA153" s="196"/>
      <c r="EB153" s="196"/>
      <c r="EC153" s="196"/>
      <c r="ED153" s="196"/>
      <c r="EE153" s="196"/>
    </row>
    <row r="154" spans="30:135" ht="13" x14ac:dyDescent="0.15">
      <c r="AD154" s="144">
        <f t="shared" si="93"/>
        <v>87.15789473684211</v>
      </c>
      <c r="AE154" s="144">
        <f t="shared" si="94"/>
        <v>85.869565217391312</v>
      </c>
      <c r="AF154" s="149">
        <v>67</v>
      </c>
      <c r="AG154" s="150" t="s">
        <v>364</v>
      </c>
      <c r="AH154" s="149">
        <v>19</v>
      </c>
      <c r="AI154" s="151">
        <v>1</v>
      </c>
      <c r="AJ154" s="152">
        <v>1656</v>
      </c>
      <c r="AK154" s="152">
        <v>1422</v>
      </c>
      <c r="AL154" s="149">
        <v>0.85899999999999999</v>
      </c>
      <c r="AM154" s="152">
        <v>700</v>
      </c>
      <c r="AN154" s="152">
        <v>494</v>
      </c>
      <c r="AO154" s="152">
        <v>1194</v>
      </c>
      <c r="AP154" s="153">
        <v>0.41399999999999998</v>
      </c>
      <c r="AQ154" s="153">
        <v>0.45300000000000001</v>
      </c>
      <c r="AR154" s="154">
        <v>0.155</v>
      </c>
      <c r="AS154" s="154">
        <v>0.14899999999999999</v>
      </c>
      <c r="AT154" s="154">
        <v>0.115</v>
      </c>
      <c r="AU154" s="154">
        <v>0.41599999999999998</v>
      </c>
      <c r="AW154" s="196"/>
      <c r="AX154" s="144">
        <f t="shared" si="95"/>
        <v>73.81703470031546</v>
      </c>
      <c r="AY154" s="149">
        <v>67</v>
      </c>
      <c r="AZ154" s="150" t="s">
        <v>365</v>
      </c>
      <c r="BA154" s="149">
        <v>22</v>
      </c>
      <c r="BB154" s="151">
        <v>1</v>
      </c>
      <c r="BC154" s="152">
        <v>1902</v>
      </c>
      <c r="BD154" s="152">
        <v>1404</v>
      </c>
      <c r="BE154" s="149">
        <v>0.73799999999999999</v>
      </c>
      <c r="BF154" s="152">
        <v>711</v>
      </c>
      <c r="BG154" s="152">
        <v>474</v>
      </c>
      <c r="BH154" s="152">
        <v>1185</v>
      </c>
      <c r="BI154" s="151">
        <v>0.4</v>
      </c>
      <c r="BJ154" s="153">
        <v>0.45600000000000002</v>
      </c>
      <c r="BK154" s="155">
        <v>0.26</v>
      </c>
      <c r="BL154" s="154">
        <v>0.13700000000000001</v>
      </c>
      <c r="BM154" s="154">
        <v>9.7000000000000003E-2</v>
      </c>
      <c r="BN154" s="154">
        <v>0.35099999999999998</v>
      </c>
      <c r="DU154" s="4"/>
      <c r="DZ154" s="196"/>
      <c r="EA154" s="196"/>
      <c r="EB154" s="196"/>
      <c r="EC154" s="196"/>
      <c r="ED154" s="196"/>
      <c r="EE154" s="196"/>
    </row>
    <row r="155" spans="30:135" ht="13" x14ac:dyDescent="0.15">
      <c r="AD155" s="144">
        <f t="shared" si="93"/>
        <v>83.13636363636364</v>
      </c>
      <c r="AE155" s="144">
        <f t="shared" si="94"/>
        <v>85.94860579551667</v>
      </c>
      <c r="AF155" s="149">
        <v>68</v>
      </c>
      <c r="AG155" s="150" t="s">
        <v>366</v>
      </c>
      <c r="AH155" s="149">
        <v>22</v>
      </c>
      <c r="AI155" s="151">
        <v>1</v>
      </c>
      <c r="AJ155" s="152">
        <v>1829</v>
      </c>
      <c r="AK155" s="152">
        <v>1572</v>
      </c>
      <c r="AL155" s="149">
        <v>0.85899999999999999</v>
      </c>
      <c r="AM155" s="152">
        <v>793</v>
      </c>
      <c r="AN155" s="152">
        <v>517</v>
      </c>
      <c r="AO155" s="152">
        <v>1310</v>
      </c>
      <c r="AP155" s="153">
        <v>0.39500000000000002</v>
      </c>
      <c r="AQ155" s="153">
        <v>0.47099999999999997</v>
      </c>
      <c r="AR155" s="154">
        <v>0.17699999999999999</v>
      </c>
      <c r="AS155" s="155">
        <v>0.13</v>
      </c>
      <c r="AT155" s="154">
        <v>0.106</v>
      </c>
      <c r="AU155" s="154">
        <v>0.38200000000000001</v>
      </c>
      <c r="AW155" s="196"/>
      <c r="AX155" s="144">
        <f t="shared" si="95"/>
        <v>73.796192609182526</v>
      </c>
      <c r="AY155" s="149">
        <v>68</v>
      </c>
      <c r="AZ155" s="150" t="s">
        <v>289</v>
      </c>
      <c r="BA155" s="149">
        <v>24</v>
      </c>
      <c r="BB155" s="151">
        <v>1</v>
      </c>
      <c r="BC155" s="152">
        <v>1786</v>
      </c>
      <c r="BD155" s="152">
        <v>1318</v>
      </c>
      <c r="BE155" s="149">
        <v>0.73799999999999999</v>
      </c>
      <c r="BF155" s="152">
        <v>790</v>
      </c>
      <c r="BG155" s="152">
        <v>464</v>
      </c>
      <c r="BH155" s="152">
        <v>1254</v>
      </c>
      <c r="BI155" s="151">
        <v>0.37</v>
      </c>
      <c r="BJ155" s="153">
        <v>0.41899999999999998</v>
      </c>
      <c r="BK155" s="154">
        <v>0.19900000000000001</v>
      </c>
      <c r="BL155" s="154">
        <v>0.115</v>
      </c>
      <c r="BM155" s="154">
        <v>9.2999999999999999E-2</v>
      </c>
      <c r="BN155" s="154">
        <v>0.34799999999999998</v>
      </c>
      <c r="DU155" s="4"/>
      <c r="DZ155" s="196"/>
      <c r="EA155" s="196"/>
      <c r="EB155" s="196"/>
      <c r="EC155" s="196"/>
      <c r="ED155" s="196"/>
      <c r="EE155" s="196"/>
    </row>
    <row r="156" spans="30:135" ht="13" x14ac:dyDescent="0.15">
      <c r="AD156" s="144">
        <f t="shared" si="93"/>
        <v>84.590909090909093</v>
      </c>
      <c r="AE156" s="144">
        <f t="shared" si="94"/>
        <v>85.867813003761412</v>
      </c>
      <c r="AF156" s="149">
        <v>69</v>
      </c>
      <c r="AG156" s="150" t="s">
        <v>367</v>
      </c>
      <c r="AH156" s="149">
        <v>22</v>
      </c>
      <c r="AI156" s="151">
        <v>1</v>
      </c>
      <c r="AJ156" s="152">
        <v>1861</v>
      </c>
      <c r="AK156" s="152">
        <v>1598</v>
      </c>
      <c r="AL156" s="149">
        <v>0.85899999999999999</v>
      </c>
      <c r="AM156" s="152">
        <v>748</v>
      </c>
      <c r="AN156" s="152">
        <v>637</v>
      </c>
      <c r="AO156" s="152">
        <v>1385</v>
      </c>
      <c r="AP156" s="151">
        <v>0.46</v>
      </c>
      <c r="AQ156" s="153">
        <v>0.49399999999999999</v>
      </c>
      <c r="AR156" s="154">
        <v>0.17899999999999999</v>
      </c>
      <c r="AS156" s="154">
        <v>9.7000000000000003E-2</v>
      </c>
      <c r="AT156" s="154">
        <v>8.1000000000000003E-2</v>
      </c>
      <c r="AU156" s="155">
        <v>0.41</v>
      </c>
      <c r="AW156" s="196"/>
      <c r="AX156" s="144">
        <f t="shared" si="95"/>
        <v>73.893521488133416</v>
      </c>
      <c r="AY156" s="149">
        <v>69</v>
      </c>
      <c r="AZ156" s="150" t="s">
        <v>368</v>
      </c>
      <c r="BA156" s="149">
        <v>20</v>
      </c>
      <c r="BB156" s="151">
        <v>1</v>
      </c>
      <c r="BC156" s="152">
        <v>1559</v>
      </c>
      <c r="BD156" s="152">
        <v>1152</v>
      </c>
      <c r="BE156" s="149">
        <v>0.73899999999999999</v>
      </c>
      <c r="BF156" s="152">
        <v>575</v>
      </c>
      <c r="BG156" s="152">
        <v>440</v>
      </c>
      <c r="BH156" s="152">
        <v>1015</v>
      </c>
      <c r="BI156" s="153">
        <v>0.433</v>
      </c>
      <c r="BJ156" s="153">
        <v>0.46400000000000002</v>
      </c>
      <c r="BK156" s="154">
        <v>0.25800000000000001</v>
      </c>
      <c r="BL156" s="154">
        <v>0.11899999999999999</v>
      </c>
      <c r="BM156" s="154">
        <v>9.4E-2</v>
      </c>
      <c r="BN156" s="154">
        <v>0.36099999999999999</v>
      </c>
      <c r="DU156" s="4"/>
      <c r="DZ156" s="196"/>
      <c r="EA156" s="196"/>
      <c r="EB156" s="196"/>
      <c r="EC156" s="196"/>
      <c r="ED156" s="196"/>
      <c r="EE156" s="196"/>
    </row>
    <row r="157" spans="30:135" ht="13" x14ac:dyDescent="0.15">
      <c r="AD157" s="144">
        <f t="shared" si="93"/>
        <v>81.199999999999989</v>
      </c>
      <c r="AE157" s="144">
        <f t="shared" si="94"/>
        <v>85.911330049261082</v>
      </c>
      <c r="AF157" s="149">
        <v>70</v>
      </c>
      <c r="AG157" s="150" t="s">
        <v>369</v>
      </c>
      <c r="AH157" s="149">
        <v>25</v>
      </c>
      <c r="AI157" s="151">
        <v>1</v>
      </c>
      <c r="AJ157" s="152">
        <v>2030</v>
      </c>
      <c r="AK157" s="152">
        <v>1744</v>
      </c>
      <c r="AL157" s="149">
        <v>0.85899999999999999</v>
      </c>
      <c r="AM157" s="152">
        <v>858</v>
      </c>
      <c r="AN157" s="152">
        <v>596</v>
      </c>
      <c r="AO157" s="152">
        <v>1454</v>
      </c>
      <c r="AP157" s="151">
        <v>0.41</v>
      </c>
      <c r="AQ157" s="153">
        <v>0.48399999999999999</v>
      </c>
      <c r="AR157" s="154">
        <v>0.18099999999999999</v>
      </c>
      <c r="AS157" s="154">
        <v>0.115</v>
      </c>
      <c r="AT157" s="154">
        <v>8.7999999999999995E-2</v>
      </c>
      <c r="AU157" s="154">
        <v>0.39200000000000002</v>
      </c>
      <c r="AW157" s="196"/>
      <c r="AX157" s="144">
        <f t="shared" si="95"/>
        <v>73.972602739726028</v>
      </c>
      <c r="AY157" s="149">
        <v>70</v>
      </c>
      <c r="AZ157" s="150" t="s">
        <v>370</v>
      </c>
      <c r="BA157" s="149">
        <v>4</v>
      </c>
      <c r="BB157" s="151">
        <v>1</v>
      </c>
      <c r="BC157" s="152">
        <v>365</v>
      </c>
      <c r="BD157" s="152">
        <v>270</v>
      </c>
      <c r="BE157" s="149">
        <v>0.74</v>
      </c>
      <c r="BF157" s="152">
        <v>163</v>
      </c>
      <c r="BG157" s="152">
        <v>100</v>
      </c>
      <c r="BH157" s="152">
        <v>263</v>
      </c>
      <c r="BI157" s="151">
        <v>0.38</v>
      </c>
      <c r="BJ157" s="153">
        <v>0.42199999999999999</v>
      </c>
      <c r="BK157" s="154">
        <v>0.192</v>
      </c>
      <c r="BL157" s="154">
        <v>0.10100000000000001</v>
      </c>
      <c r="BM157" s="154">
        <v>7.3999999999999996E-2</v>
      </c>
      <c r="BN157" s="154">
        <v>0.35099999999999998</v>
      </c>
      <c r="DU157" s="4"/>
      <c r="DZ157" s="196"/>
      <c r="EA157" s="196"/>
      <c r="EB157" s="196"/>
      <c r="EC157" s="196"/>
      <c r="ED157" s="196"/>
      <c r="EE157" s="196"/>
    </row>
    <row r="158" spans="30:135" ht="13" x14ac:dyDescent="0.15">
      <c r="AD158" s="144">
        <f t="shared" si="93"/>
        <v>85.708333333333329</v>
      </c>
      <c r="AE158" s="144">
        <f t="shared" si="94"/>
        <v>85.804569761789011</v>
      </c>
      <c r="AF158" s="149">
        <v>71</v>
      </c>
      <c r="AG158" s="150" t="s">
        <v>371</v>
      </c>
      <c r="AH158" s="149">
        <v>24</v>
      </c>
      <c r="AI158" s="151">
        <v>1</v>
      </c>
      <c r="AJ158" s="152">
        <v>2057</v>
      </c>
      <c r="AK158" s="152">
        <v>1765</v>
      </c>
      <c r="AL158" s="149">
        <v>0.85799999999999998</v>
      </c>
      <c r="AM158" s="152">
        <v>788</v>
      </c>
      <c r="AN158" s="152">
        <v>610</v>
      </c>
      <c r="AO158" s="152">
        <v>1398</v>
      </c>
      <c r="AP158" s="153">
        <v>0.436</v>
      </c>
      <c r="AQ158" s="153">
        <v>0.48399999999999999</v>
      </c>
      <c r="AR158" s="154">
        <v>0.193</v>
      </c>
      <c r="AS158" s="154">
        <v>0.156</v>
      </c>
      <c r="AT158" s="154">
        <v>0.11600000000000001</v>
      </c>
      <c r="AU158" s="154">
        <v>0.41099999999999998</v>
      </c>
      <c r="AW158" s="196"/>
      <c r="AX158" s="144">
        <f t="shared" si="95"/>
        <v>74.04148334380892</v>
      </c>
      <c r="AY158" s="149">
        <v>71</v>
      </c>
      <c r="AZ158" s="150" t="s">
        <v>244</v>
      </c>
      <c r="BA158" s="149">
        <v>19</v>
      </c>
      <c r="BB158" s="151">
        <v>1</v>
      </c>
      <c r="BC158" s="152">
        <v>1591</v>
      </c>
      <c r="BD158" s="152">
        <v>1178</v>
      </c>
      <c r="BE158" s="149">
        <v>0.74</v>
      </c>
      <c r="BF158" s="152">
        <v>801</v>
      </c>
      <c r="BG158" s="152">
        <v>438</v>
      </c>
      <c r="BH158" s="152">
        <v>1239</v>
      </c>
      <c r="BI158" s="153">
        <v>0.35399999999999998</v>
      </c>
      <c r="BJ158" s="153">
        <v>0.41199999999999998</v>
      </c>
      <c r="BK158" s="154">
        <v>0.157</v>
      </c>
      <c r="BL158" s="154">
        <v>8.3000000000000004E-2</v>
      </c>
      <c r="BM158" s="154">
        <v>6.9000000000000006E-2</v>
      </c>
      <c r="BN158" s="154">
        <v>0.33100000000000002</v>
      </c>
      <c r="DU158" s="4"/>
      <c r="DZ158" s="196"/>
      <c r="EA158" s="196"/>
      <c r="EB158" s="196"/>
      <c r="EC158" s="196"/>
      <c r="ED158" s="196"/>
      <c r="EE158" s="196"/>
    </row>
    <row r="159" spans="30:135" ht="13" x14ac:dyDescent="0.15">
      <c r="AD159" s="144">
        <f t="shared" si="93"/>
        <v>84.6111111111111</v>
      </c>
      <c r="AE159" s="144">
        <f t="shared" si="94"/>
        <v>85.75180564674983</v>
      </c>
      <c r="AF159" s="149">
        <v>72</v>
      </c>
      <c r="AG159" s="150" t="s">
        <v>372</v>
      </c>
      <c r="AH159" s="149">
        <v>18</v>
      </c>
      <c r="AI159" s="151">
        <v>1</v>
      </c>
      <c r="AJ159" s="152">
        <v>1523</v>
      </c>
      <c r="AK159" s="152">
        <v>1306</v>
      </c>
      <c r="AL159" s="149">
        <v>0.85799999999999998</v>
      </c>
      <c r="AM159" s="152">
        <v>648</v>
      </c>
      <c r="AN159" s="152">
        <v>505</v>
      </c>
      <c r="AO159" s="152">
        <v>1153</v>
      </c>
      <c r="AP159" s="153">
        <v>0.438</v>
      </c>
      <c r="AQ159" s="153">
        <v>0.48899999999999999</v>
      </c>
      <c r="AR159" s="154">
        <v>0.16400000000000001</v>
      </c>
      <c r="AS159" s="154">
        <v>0.109</v>
      </c>
      <c r="AT159" s="154">
        <v>9.1999999999999998E-2</v>
      </c>
      <c r="AU159" s="154">
        <v>0.39900000000000002</v>
      </c>
      <c r="AW159" s="196"/>
      <c r="AX159" s="144">
        <f t="shared" si="95"/>
        <v>73.954116059379217</v>
      </c>
      <c r="AY159" s="149">
        <v>72</v>
      </c>
      <c r="AZ159" s="150" t="s">
        <v>373</v>
      </c>
      <c r="BA159" s="149">
        <v>19</v>
      </c>
      <c r="BB159" s="151">
        <v>1</v>
      </c>
      <c r="BC159" s="152">
        <v>1482</v>
      </c>
      <c r="BD159" s="152">
        <v>1096</v>
      </c>
      <c r="BE159" s="149">
        <v>0.74</v>
      </c>
      <c r="BF159" s="152">
        <v>647</v>
      </c>
      <c r="BG159" s="152">
        <v>409</v>
      </c>
      <c r="BH159" s="152">
        <v>1056</v>
      </c>
      <c r="BI159" s="153">
        <v>0.38700000000000001</v>
      </c>
      <c r="BJ159" s="153">
        <v>0.432</v>
      </c>
      <c r="BK159" s="154">
        <v>0.20899999999999999</v>
      </c>
      <c r="BL159" s="154">
        <v>9.8000000000000004E-2</v>
      </c>
      <c r="BM159" s="155">
        <v>0.08</v>
      </c>
      <c r="BN159" s="154">
        <v>0.34799999999999998</v>
      </c>
      <c r="DU159" s="4"/>
      <c r="DZ159" s="196"/>
      <c r="EA159" s="196"/>
      <c r="EB159" s="196"/>
      <c r="EC159" s="196"/>
      <c r="ED159" s="196"/>
      <c r="EE159" s="196"/>
    </row>
    <row r="160" spans="30:135" ht="13" x14ac:dyDescent="0.15">
      <c r="AD160" s="144">
        <f t="shared" si="93"/>
        <v>84.952380952380949</v>
      </c>
      <c r="AE160" s="144">
        <f t="shared" si="94"/>
        <v>85.426008968609864</v>
      </c>
      <c r="AF160" s="149">
        <v>73</v>
      </c>
      <c r="AG160" s="150" t="s">
        <v>374</v>
      </c>
      <c r="AH160" s="149">
        <v>21</v>
      </c>
      <c r="AI160" s="151">
        <v>1</v>
      </c>
      <c r="AJ160" s="152">
        <v>1784</v>
      </c>
      <c r="AK160" s="152">
        <v>1524</v>
      </c>
      <c r="AL160" s="149">
        <v>0.85399999999999998</v>
      </c>
      <c r="AM160" s="152">
        <v>839</v>
      </c>
      <c r="AN160" s="152">
        <v>532</v>
      </c>
      <c r="AO160" s="152">
        <v>1371</v>
      </c>
      <c r="AP160" s="153">
        <v>0.38800000000000001</v>
      </c>
      <c r="AQ160" s="153">
        <v>0.45200000000000001</v>
      </c>
      <c r="AR160" s="154">
        <v>0.13600000000000001</v>
      </c>
      <c r="AS160" s="154">
        <v>0.11700000000000001</v>
      </c>
      <c r="AT160" s="154">
        <v>8.2000000000000003E-2</v>
      </c>
      <c r="AU160" s="154">
        <v>0.38900000000000001</v>
      </c>
      <c r="AW160" s="196"/>
      <c r="AX160" s="144">
        <f t="shared" si="95"/>
        <v>74.057891862370283</v>
      </c>
      <c r="AY160" s="149">
        <v>73</v>
      </c>
      <c r="AZ160" s="150" t="s">
        <v>375</v>
      </c>
      <c r="BA160" s="149">
        <v>21</v>
      </c>
      <c r="BB160" s="151">
        <v>1</v>
      </c>
      <c r="BC160" s="152">
        <v>1831</v>
      </c>
      <c r="BD160" s="152">
        <v>1356</v>
      </c>
      <c r="BE160" s="149">
        <v>0.74099999999999999</v>
      </c>
      <c r="BF160" s="152">
        <v>855</v>
      </c>
      <c r="BG160" s="152">
        <v>501</v>
      </c>
      <c r="BH160" s="152">
        <v>1356</v>
      </c>
      <c r="BI160" s="153">
        <v>0.36899999999999999</v>
      </c>
      <c r="BJ160" s="153">
        <v>0.41599999999999998</v>
      </c>
      <c r="BK160" s="155">
        <v>0.18</v>
      </c>
      <c r="BL160" s="154">
        <v>9.9000000000000005E-2</v>
      </c>
      <c r="BM160" s="154">
        <v>8.6999999999999994E-2</v>
      </c>
      <c r="BN160" s="154">
        <v>0.34799999999999998</v>
      </c>
      <c r="DU160" s="4"/>
      <c r="DZ160" s="196"/>
      <c r="EA160" s="196"/>
      <c r="EB160" s="196"/>
      <c r="EC160" s="196"/>
      <c r="ED160" s="196"/>
      <c r="EE160" s="196"/>
    </row>
    <row r="161" spans="30:135" ht="13" x14ac:dyDescent="0.15">
      <c r="AD161" s="144">
        <f t="shared" si="93"/>
        <v>80.545454545454547</v>
      </c>
      <c r="AE161" s="144">
        <f t="shared" si="94"/>
        <v>85.383747178329571</v>
      </c>
      <c r="AF161" s="149">
        <v>74</v>
      </c>
      <c r="AG161" s="150" t="s">
        <v>376</v>
      </c>
      <c r="AH161" s="149">
        <v>22</v>
      </c>
      <c r="AI161" s="151">
        <v>1</v>
      </c>
      <c r="AJ161" s="152">
        <v>1772</v>
      </c>
      <c r="AK161" s="152">
        <v>1513</v>
      </c>
      <c r="AL161" s="149">
        <v>0.85399999999999998</v>
      </c>
      <c r="AM161" s="152">
        <v>758</v>
      </c>
      <c r="AN161" s="152">
        <v>553</v>
      </c>
      <c r="AO161" s="152">
        <v>1311</v>
      </c>
      <c r="AP161" s="153">
        <v>0.42199999999999999</v>
      </c>
      <c r="AQ161" s="153">
        <v>0.47899999999999998</v>
      </c>
      <c r="AR161" s="155">
        <v>0.17</v>
      </c>
      <c r="AS161" s="154">
        <v>0.112</v>
      </c>
      <c r="AT161" s="154">
        <v>8.4000000000000005E-2</v>
      </c>
      <c r="AU161" s="154">
        <v>0.39700000000000002</v>
      </c>
      <c r="AW161" s="196"/>
      <c r="AX161" s="144">
        <f t="shared" si="95"/>
        <v>74.349635796045789</v>
      </c>
      <c r="AY161" s="149">
        <v>74</v>
      </c>
      <c r="AZ161" s="150" t="s">
        <v>230</v>
      </c>
      <c r="BA161" s="149">
        <v>23</v>
      </c>
      <c r="BB161" s="151">
        <v>1</v>
      </c>
      <c r="BC161" s="152">
        <v>1922</v>
      </c>
      <c r="BD161" s="152">
        <v>1429</v>
      </c>
      <c r="BE161" s="149">
        <v>0.74299999999999999</v>
      </c>
      <c r="BF161" s="152">
        <v>875</v>
      </c>
      <c r="BG161" s="152">
        <v>520</v>
      </c>
      <c r="BH161" s="152">
        <v>1395</v>
      </c>
      <c r="BI161" s="153">
        <v>0.373</v>
      </c>
      <c r="BJ161" s="153">
        <v>0.41299999999999998</v>
      </c>
      <c r="BK161" s="154">
        <v>0.183</v>
      </c>
      <c r="BL161" s="154">
        <v>0.11600000000000001</v>
      </c>
      <c r="BM161" s="154">
        <v>9.7000000000000003E-2</v>
      </c>
      <c r="BN161" s="154">
        <v>0.35299999999999998</v>
      </c>
      <c r="DU161" s="4"/>
      <c r="DZ161" s="196"/>
      <c r="EA161" s="196"/>
      <c r="EB161" s="196"/>
      <c r="EC161" s="196"/>
      <c r="ED161" s="196"/>
      <c r="EE161" s="196"/>
    </row>
    <row r="162" spans="30:135" ht="13" x14ac:dyDescent="0.15">
      <c r="AD162" s="144">
        <f t="shared" si="93"/>
        <v>87.5</v>
      </c>
      <c r="AE162" s="144">
        <f t="shared" si="94"/>
        <v>85.402597402597408</v>
      </c>
      <c r="AF162" s="149">
        <v>75</v>
      </c>
      <c r="AG162" s="150" t="s">
        <v>377</v>
      </c>
      <c r="AH162" s="149">
        <v>22</v>
      </c>
      <c r="AI162" s="151">
        <v>1</v>
      </c>
      <c r="AJ162" s="152">
        <v>1925</v>
      </c>
      <c r="AK162" s="152">
        <v>1644</v>
      </c>
      <c r="AL162" s="149">
        <v>0.85399999999999998</v>
      </c>
      <c r="AM162" s="152">
        <v>855</v>
      </c>
      <c r="AN162" s="152">
        <v>600</v>
      </c>
      <c r="AO162" s="152">
        <v>1455</v>
      </c>
      <c r="AP162" s="153">
        <v>0.41199999999999998</v>
      </c>
      <c r="AQ162" s="153">
        <v>0.46300000000000002</v>
      </c>
      <c r="AR162" s="154">
        <v>0.14799999999999999</v>
      </c>
      <c r="AS162" s="154">
        <v>0.11700000000000001</v>
      </c>
      <c r="AT162" s="154">
        <v>8.5999999999999993E-2</v>
      </c>
      <c r="AU162" s="154">
        <v>0.39900000000000002</v>
      </c>
      <c r="AW162" s="196"/>
      <c r="AX162" s="144">
        <f t="shared" si="95"/>
        <v>74.273072060682679</v>
      </c>
      <c r="AY162" s="149">
        <v>75</v>
      </c>
      <c r="AZ162" s="150" t="s">
        <v>378</v>
      </c>
      <c r="BA162" s="149">
        <v>19</v>
      </c>
      <c r="BB162" s="151">
        <v>1</v>
      </c>
      <c r="BC162" s="152">
        <v>1582</v>
      </c>
      <c r="BD162" s="152">
        <v>1175</v>
      </c>
      <c r="BE162" s="149">
        <v>0.74299999999999999</v>
      </c>
      <c r="BF162" s="152">
        <v>673</v>
      </c>
      <c r="BG162" s="152">
        <v>396</v>
      </c>
      <c r="BH162" s="152">
        <v>1069</v>
      </c>
      <c r="BI162" s="151">
        <v>0.37</v>
      </c>
      <c r="BJ162" s="153">
        <v>0.42299999999999999</v>
      </c>
      <c r="BK162" s="154">
        <v>0.20699999999999999</v>
      </c>
      <c r="BL162" s="154">
        <v>0.13400000000000001</v>
      </c>
      <c r="BM162" s="154">
        <v>9.7000000000000003E-2</v>
      </c>
      <c r="BN162" s="154">
        <v>0.35299999999999998</v>
      </c>
      <c r="DU162" s="4"/>
      <c r="DZ162" s="196"/>
      <c r="EA162" s="196"/>
      <c r="EB162" s="196"/>
      <c r="EC162" s="196"/>
      <c r="ED162" s="196"/>
      <c r="EE162" s="196"/>
    </row>
    <row r="163" spans="30:135" ht="13" x14ac:dyDescent="0.15">
      <c r="AD163" s="144">
        <f t="shared" si="93"/>
        <v>75.571428571428569</v>
      </c>
      <c r="AE163" s="144">
        <f t="shared" si="94"/>
        <v>85.444234404536871</v>
      </c>
      <c r="AF163" s="149">
        <v>76</v>
      </c>
      <c r="AG163" s="150" t="s">
        <v>379</v>
      </c>
      <c r="AH163" s="149">
        <v>21</v>
      </c>
      <c r="AI163" s="151">
        <v>1</v>
      </c>
      <c r="AJ163" s="152">
        <v>1587</v>
      </c>
      <c r="AK163" s="152">
        <v>1356</v>
      </c>
      <c r="AL163" s="149">
        <v>0.85399999999999998</v>
      </c>
      <c r="AM163" s="152">
        <v>667</v>
      </c>
      <c r="AN163" s="152">
        <v>501</v>
      </c>
      <c r="AO163" s="152">
        <v>1168</v>
      </c>
      <c r="AP163" s="153">
        <v>0.42899999999999999</v>
      </c>
      <c r="AQ163" s="153">
        <v>0.48299999999999998</v>
      </c>
      <c r="AR163" s="154">
        <v>0.17499999999999999</v>
      </c>
      <c r="AS163" s="154">
        <v>0.106</v>
      </c>
      <c r="AT163" s="154">
        <v>7.6999999999999999E-2</v>
      </c>
      <c r="AU163" s="154">
        <v>0.39900000000000002</v>
      </c>
      <c r="AW163" s="196"/>
      <c r="AX163" s="144">
        <f t="shared" si="95"/>
        <v>74.303405572755423</v>
      </c>
      <c r="AY163" s="149">
        <v>76</v>
      </c>
      <c r="AZ163" s="150" t="s">
        <v>335</v>
      </c>
      <c r="BA163" s="149">
        <v>4</v>
      </c>
      <c r="BB163" s="151">
        <v>1</v>
      </c>
      <c r="BC163" s="152">
        <v>323</v>
      </c>
      <c r="BD163" s="152">
        <v>240</v>
      </c>
      <c r="BE163" s="149">
        <v>0.74299999999999999</v>
      </c>
      <c r="BF163" s="152">
        <v>166</v>
      </c>
      <c r="BG163" s="152">
        <v>97</v>
      </c>
      <c r="BH163" s="152">
        <v>263</v>
      </c>
      <c r="BI163" s="153">
        <v>0.36899999999999999</v>
      </c>
      <c r="BJ163" s="153">
        <v>0.40300000000000002</v>
      </c>
      <c r="BK163" s="154">
        <v>0.127</v>
      </c>
      <c r="BL163" s="155">
        <v>0.08</v>
      </c>
      <c r="BM163" s="154">
        <v>7.3999999999999996E-2</v>
      </c>
      <c r="BN163" s="154">
        <v>0.35899999999999999</v>
      </c>
      <c r="DU163" s="4"/>
      <c r="DZ163" s="196"/>
      <c r="EA163" s="196"/>
      <c r="EB163" s="196"/>
      <c r="EC163" s="196"/>
      <c r="ED163" s="196"/>
      <c r="EE163" s="196"/>
    </row>
    <row r="164" spans="30:135" ht="13" x14ac:dyDescent="0.15">
      <c r="AD164" s="144">
        <f t="shared" si="93"/>
        <v>83.208333333333329</v>
      </c>
      <c r="AE164" s="144">
        <f t="shared" si="94"/>
        <v>85.227841762643962</v>
      </c>
      <c r="AF164" s="149">
        <v>77</v>
      </c>
      <c r="AG164" s="150" t="s">
        <v>380</v>
      </c>
      <c r="AH164" s="149">
        <v>24</v>
      </c>
      <c r="AI164" s="151">
        <v>1</v>
      </c>
      <c r="AJ164" s="152">
        <v>1997</v>
      </c>
      <c r="AK164" s="152">
        <v>1702</v>
      </c>
      <c r="AL164" s="149">
        <v>0.85199999999999998</v>
      </c>
      <c r="AM164" s="152">
        <v>855</v>
      </c>
      <c r="AN164" s="152">
        <v>614</v>
      </c>
      <c r="AO164" s="152">
        <v>1469</v>
      </c>
      <c r="AP164" s="153">
        <v>0.41799999999999998</v>
      </c>
      <c r="AQ164" s="153">
        <v>0.46500000000000002</v>
      </c>
      <c r="AR164" s="154">
        <v>0.16300000000000001</v>
      </c>
      <c r="AS164" s="154">
        <v>0.124</v>
      </c>
      <c r="AT164" s="154">
        <v>9.4E-2</v>
      </c>
      <c r="AU164" s="154">
        <v>0.39900000000000002</v>
      </c>
      <c r="AW164" s="196"/>
      <c r="AX164" s="144">
        <f t="shared" si="95"/>
        <v>74.307692307692307</v>
      </c>
      <c r="AY164" s="149">
        <v>77</v>
      </c>
      <c r="AZ164" s="150" t="s">
        <v>319</v>
      </c>
      <c r="BA164" s="149">
        <v>23</v>
      </c>
      <c r="BB164" s="151">
        <v>1</v>
      </c>
      <c r="BC164" s="152">
        <v>1950</v>
      </c>
      <c r="BD164" s="152">
        <v>1449</v>
      </c>
      <c r="BE164" s="149">
        <v>0.74299999999999999</v>
      </c>
      <c r="BF164" s="152">
        <v>816</v>
      </c>
      <c r="BG164" s="152">
        <v>523</v>
      </c>
      <c r="BH164" s="152">
        <v>1339</v>
      </c>
      <c r="BI164" s="153">
        <v>0.39100000000000001</v>
      </c>
      <c r="BJ164" s="153">
        <v>0.44500000000000001</v>
      </c>
      <c r="BK164" s="154">
        <v>0.22600000000000001</v>
      </c>
      <c r="BL164" s="154">
        <v>0.10100000000000001</v>
      </c>
      <c r="BM164" s="154">
        <v>7.8E-2</v>
      </c>
      <c r="BN164" s="154">
        <v>0.34499999999999997</v>
      </c>
      <c r="DU164" s="4"/>
      <c r="DZ164" s="196"/>
      <c r="EA164" s="196"/>
      <c r="EB164" s="196"/>
      <c r="EC164" s="196"/>
      <c r="ED164" s="196"/>
      <c r="EE164" s="196"/>
    </row>
    <row r="165" spans="30:135" ht="13" x14ac:dyDescent="0.15">
      <c r="AD165" s="144">
        <f t="shared" si="93"/>
        <v>81.045454545454561</v>
      </c>
      <c r="AE165" s="144">
        <f t="shared" si="94"/>
        <v>85.137408861469439</v>
      </c>
      <c r="AF165" s="149">
        <v>78</v>
      </c>
      <c r="AG165" s="150" t="s">
        <v>381</v>
      </c>
      <c r="AH165" s="149">
        <v>22</v>
      </c>
      <c r="AI165" s="151">
        <v>1</v>
      </c>
      <c r="AJ165" s="152">
        <v>1783</v>
      </c>
      <c r="AK165" s="152">
        <v>1518</v>
      </c>
      <c r="AL165" s="149">
        <v>0.85099999999999998</v>
      </c>
      <c r="AM165" s="152">
        <v>730</v>
      </c>
      <c r="AN165" s="152">
        <v>568</v>
      </c>
      <c r="AO165" s="152">
        <v>1298</v>
      </c>
      <c r="AP165" s="153">
        <v>0.438</v>
      </c>
      <c r="AQ165" s="153">
        <v>0.496</v>
      </c>
      <c r="AR165" s="154">
        <v>0.192</v>
      </c>
      <c r="AS165" s="154">
        <v>0.10100000000000001</v>
      </c>
      <c r="AT165" s="154">
        <v>7.5999999999999998E-2</v>
      </c>
      <c r="AU165" s="155">
        <v>0.39</v>
      </c>
      <c r="AW165" s="196"/>
      <c r="AX165" s="144">
        <f t="shared" si="95"/>
        <v>74.381625441696116</v>
      </c>
      <c r="AY165" s="149">
        <v>78</v>
      </c>
      <c r="AZ165" s="150" t="s">
        <v>327</v>
      </c>
      <c r="BA165" s="149">
        <v>21</v>
      </c>
      <c r="BB165" s="151">
        <v>1</v>
      </c>
      <c r="BC165" s="152">
        <v>1698</v>
      </c>
      <c r="BD165" s="152">
        <v>1263</v>
      </c>
      <c r="BE165" s="149">
        <v>0.74399999999999999</v>
      </c>
      <c r="BF165" s="152">
        <v>746</v>
      </c>
      <c r="BG165" s="152">
        <v>460</v>
      </c>
      <c r="BH165" s="152">
        <v>1206</v>
      </c>
      <c r="BI165" s="153">
        <v>0.38100000000000001</v>
      </c>
      <c r="BJ165" s="153">
        <v>0.42299999999999999</v>
      </c>
      <c r="BK165" s="154">
        <v>0.20399999999999999</v>
      </c>
      <c r="BL165" s="154">
        <v>0.10199999999999999</v>
      </c>
      <c r="BM165" s="154">
        <v>7.6999999999999999E-2</v>
      </c>
      <c r="BN165" s="154">
        <v>0.35199999999999998</v>
      </c>
      <c r="DU165" s="4"/>
      <c r="DZ165" s="196"/>
      <c r="EA165" s="196"/>
      <c r="EB165" s="196"/>
      <c r="EC165" s="196"/>
      <c r="ED165" s="196"/>
      <c r="EE165" s="196"/>
    </row>
    <row r="166" spans="30:135" ht="13" x14ac:dyDescent="0.15">
      <c r="AD166" s="144">
        <f t="shared" si="93"/>
        <v>82.368421052631575</v>
      </c>
      <c r="AE166" s="144">
        <f t="shared" si="94"/>
        <v>85.047923322683701</v>
      </c>
      <c r="AF166" s="149">
        <v>79</v>
      </c>
      <c r="AG166" s="150" t="s">
        <v>382</v>
      </c>
      <c r="AH166" s="149">
        <v>19</v>
      </c>
      <c r="AI166" s="151">
        <v>1</v>
      </c>
      <c r="AJ166" s="152">
        <v>1565</v>
      </c>
      <c r="AK166" s="152">
        <v>1331</v>
      </c>
      <c r="AL166" s="149">
        <v>0.85</v>
      </c>
      <c r="AM166" s="152">
        <v>625</v>
      </c>
      <c r="AN166" s="152">
        <v>506</v>
      </c>
      <c r="AO166" s="152">
        <v>1131</v>
      </c>
      <c r="AP166" s="153">
        <v>0.44700000000000001</v>
      </c>
      <c r="AQ166" s="153">
        <v>0.49299999999999999</v>
      </c>
      <c r="AR166" s="155">
        <v>0.19</v>
      </c>
      <c r="AS166" s="154">
        <v>0.104</v>
      </c>
      <c r="AT166" s="154">
        <v>7.8E-2</v>
      </c>
      <c r="AU166" s="154">
        <v>0.40300000000000002</v>
      </c>
      <c r="AW166" s="196"/>
      <c r="AX166" s="144">
        <f t="shared" si="95"/>
        <v>74.37759336099586</v>
      </c>
      <c r="AY166" s="149">
        <v>79</v>
      </c>
      <c r="AZ166" s="150" t="s">
        <v>383</v>
      </c>
      <c r="BA166" s="149">
        <v>23</v>
      </c>
      <c r="BB166" s="151">
        <v>1</v>
      </c>
      <c r="BC166" s="152">
        <v>1928</v>
      </c>
      <c r="BD166" s="152">
        <v>1434</v>
      </c>
      <c r="BE166" s="149">
        <v>0.74399999999999999</v>
      </c>
      <c r="BF166" s="152">
        <v>893</v>
      </c>
      <c r="BG166" s="152">
        <v>527</v>
      </c>
      <c r="BH166" s="152">
        <v>1420</v>
      </c>
      <c r="BI166" s="153">
        <v>0.371</v>
      </c>
      <c r="BJ166" s="153">
        <v>0.41399999999999998</v>
      </c>
      <c r="BK166" s="154">
        <v>0.18099999999999999</v>
      </c>
      <c r="BL166" s="154">
        <v>0.105</v>
      </c>
      <c r="BM166" s="154">
        <v>8.6999999999999994E-2</v>
      </c>
      <c r="BN166" s="154">
        <v>0.34799999999999998</v>
      </c>
      <c r="DU166" s="4"/>
      <c r="DZ166" s="196"/>
      <c r="EA166" s="196"/>
      <c r="EB166" s="196"/>
      <c r="EC166" s="196"/>
      <c r="ED166" s="196"/>
      <c r="EE166" s="196"/>
    </row>
    <row r="167" spans="30:135" ht="13" x14ac:dyDescent="0.15">
      <c r="AD167" s="144">
        <f t="shared" si="93"/>
        <v>91.086956521739125</v>
      </c>
      <c r="AE167" s="144">
        <f t="shared" si="94"/>
        <v>85.011933174224339</v>
      </c>
      <c r="AF167" s="149">
        <v>80</v>
      </c>
      <c r="AG167" s="150" t="s">
        <v>287</v>
      </c>
      <c r="AH167" s="149">
        <v>23</v>
      </c>
      <c r="AI167" s="151">
        <v>1</v>
      </c>
      <c r="AJ167" s="152">
        <v>2095</v>
      </c>
      <c r="AK167" s="152">
        <v>1781</v>
      </c>
      <c r="AL167" s="149">
        <v>0.85</v>
      </c>
      <c r="AM167" s="152">
        <v>875</v>
      </c>
      <c r="AN167" s="152">
        <v>674</v>
      </c>
      <c r="AO167" s="152">
        <v>1549</v>
      </c>
      <c r="AP167" s="153">
        <v>0.435</v>
      </c>
      <c r="AQ167" s="153">
        <v>0.46700000000000003</v>
      </c>
      <c r="AR167" s="155">
        <v>0.15</v>
      </c>
      <c r="AS167" s="154">
        <v>0.13100000000000001</v>
      </c>
      <c r="AT167" s="154">
        <v>0.108</v>
      </c>
      <c r="AU167" s="154">
        <v>0.41599999999999998</v>
      </c>
      <c r="AW167" s="196"/>
      <c r="AX167" s="144">
        <f t="shared" si="95"/>
        <v>74.411764705882348</v>
      </c>
      <c r="AY167" s="149">
        <v>80</v>
      </c>
      <c r="AZ167" s="150" t="s">
        <v>384</v>
      </c>
      <c r="BA167" s="149">
        <v>23</v>
      </c>
      <c r="BB167" s="151">
        <v>1</v>
      </c>
      <c r="BC167" s="152">
        <v>1700</v>
      </c>
      <c r="BD167" s="152">
        <v>1265</v>
      </c>
      <c r="BE167" s="149">
        <v>0.74399999999999999</v>
      </c>
      <c r="BF167" s="152">
        <v>704</v>
      </c>
      <c r="BG167" s="152">
        <v>459</v>
      </c>
      <c r="BH167" s="152">
        <v>1163</v>
      </c>
      <c r="BI167" s="153">
        <v>0.39500000000000002</v>
      </c>
      <c r="BJ167" s="153">
        <v>0.438</v>
      </c>
      <c r="BK167" s="154">
        <v>0.218</v>
      </c>
      <c r="BL167" s="154">
        <v>0.115</v>
      </c>
      <c r="BM167" s="154">
        <v>9.7000000000000003E-2</v>
      </c>
      <c r="BN167" s="154">
        <v>0.35799999999999998</v>
      </c>
      <c r="DU167" s="4"/>
      <c r="DZ167" s="196"/>
      <c r="EA167" s="196"/>
      <c r="EB167" s="196"/>
      <c r="EC167" s="196"/>
      <c r="ED167" s="196"/>
      <c r="EE167" s="196"/>
    </row>
    <row r="168" spans="30:135" ht="13" x14ac:dyDescent="0.15">
      <c r="AD168" s="144">
        <f t="shared" si="93"/>
        <v>85.434782608695642</v>
      </c>
      <c r="AE168" s="144">
        <f t="shared" si="94"/>
        <v>84.936386768447832</v>
      </c>
      <c r="AF168" s="149">
        <v>81</v>
      </c>
      <c r="AG168" s="150" t="s">
        <v>385</v>
      </c>
      <c r="AH168" s="149">
        <v>23</v>
      </c>
      <c r="AI168" s="151">
        <v>1</v>
      </c>
      <c r="AJ168" s="152">
        <v>1965</v>
      </c>
      <c r="AK168" s="152">
        <v>1669</v>
      </c>
      <c r="AL168" s="149">
        <v>0.84899999999999998</v>
      </c>
      <c r="AM168" s="152">
        <v>782</v>
      </c>
      <c r="AN168" s="152">
        <v>575</v>
      </c>
      <c r="AO168" s="152">
        <v>1357</v>
      </c>
      <c r="AP168" s="153">
        <v>0.42399999999999999</v>
      </c>
      <c r="AQ168" s="153">
        <v>0.501</v>
      </c>
      <c r="AR168" s="155">
        <v>0.21</v>
      </c>
      <c r="AS168" s="154">
        <v>0.11899999999999999</v>
      </c>
      <c r="AT168" s="154">
        <v>8.1000000000000003E-2</v>
      </c>
      <c r="AU168" s="154">
        <v>0.38500000000000001</v>
      </c>
      <c r="AW168" s="196"/>
      <c r="AX168" s="144">
        <f t="shared" si="95"/>
        <v>74.501573976914997</v>
      </c>
      <c r="AY168" s="149">
        <v>81</v>
      </c>
      <c r="AZ168" s="150" t="s">
        <v>386</v>
      </c>
      <c r="BA168" s="149">
        <v>12</v>
      </c>
      <c r="BB168" s="151">
        <v>1</v>
      </c>
      <c r="BC168" s="152">
        <v>953</v>
      </c>
      <c r="BD168" s="152">
        <v>710</v>
      </c>
      <c r="BE168" s="149">
        <v>0.745</v>
      </c>
      <c r="BF168" s="152">
        <v>446</v>
      </c>
      <c r="BG168" s="152">
        <v>256</v>
      </c>
      <c r="BH168" s="152">
        <v>702</v>
      </c>
      <c r="BI168" s="153">
        <v>0.36499999999999999</v>
      </c>
      <c r="BJ168" s="151">
        <v>0.42</v>
      </c>
      <c r="BK168" s="154">
        <v>0.186</v>
      </c>
      <c r="BL168" s="154">
        <v>9.9000000000000005E-2</v>
      </c>
      <c r="BM168" s="154">
        <v>7.2999999999999995E-2</v>
      </c>
      <c r="BN168" s="154">
        <v>0.33600000000000002</v>
      </c>
      <c r="DU168" s="4"/>
      <c r="DZ168" s="196"/>
      <c r="EA168" s="196"/>
      <c r="EB168" s="196"/>
      <c r="EC168" s="196"/>
      <c r="ED168" s="196"/>
      <c r="EE168" s="196"/>
    </row>
    <row r="169" spans="30:135" ht="13" x14ac:dyDescent="0.15">
      <c r="AD169" s="144">
        <f t="shared" si="93"/>
        <v>74.857142857142861</v>
      </c>
      <c r="AE169" s="144">
        <f t="shared" si="94"/>
        <v>84.860050890585242</v>
      </c>
      <c r="AF169" s="149">
        <v>82</v>
      </c>
      <c r="AG169" s="150" t="s">
        <v>387</v>
      </c>
      <c r="AH169" s="149">
        <v>21</v>
      </c>
      <c r="AI169" s="151">
        <v>1</v>
      </c>
      <c r="AJ169" s="152">
        <v>1572</v>
      </c>
      <c r="AK169" s="152">
        <v>1334</v>
      </c>
      <c r="AL169" s="149">
        <v>0.84899999999999998</v>
      </c>
      <c r="AM169" s="152">
        <v>685</v>
      </c>
      <c r="AN169" s="152">
        <v>488</v>
      </c>
      <c r="AO169" s="152">
        <v>1173</v>
      </c>
      <c r="AP169" s="153">
        <v>0.41599999999999998</v>
      </c>
      <c r="AQ169" s="153">
        <v>0.47499999999999998</v>
      </c>
      <c r="AR169" s="154">
        <v>0.16700000000000001</v>
      </c>
      <c r="AS169" s="155">
        <v>0.1</v>
      </c>
      <c r="AT169" s="154">
        <v>7.3999999999999996E-2</v>
      </c>
      <c r="AU169" s="155">
        <v>0.39</v>
      </c>
      <c r="AW169" s="196"/>
      <c r="AX169" s="144">
        <f t="shared" si="95"/>
        <v>74.473180076628353</v>
      </c>
      <c r="AY169" s="149">
        <v>82</v>
      </c>
      <c r="AZ169" s="150" t="s">
        <v>260</v>
      </c>
      <c r="BA169" s="149">
        <v>25</v>
      </c>
      <c r="BB169" s="151">
        <v>1</v>
      </c>
      <c r="BC169" s="152">
        <v>2088</v>
      </c>
      <c r="BD169" s="152">
        <v>1555</v>
      </c>
      <c r="BE169" s="149">
        <v>0.745</v>
      </c>
      <c r="BF169" s="152">
        <v>993</v>
      </c>
      <c r="BG169" s="152">
        <v>570</v>
      </c>
      <c r="BH169" s="152">
        <v>1563</v>
      </c>
      <c r="BI169" s="153">
        <v>0.36499999999999999</v>
      </c>
      <c r="BJ169" s="153">
        <v>0.39700000000000002</v>
      </c>
      <c r="BK169" s="154">
        <v>0.156</v>
      </c>
      <c r="BL169" s="154">
        <v>0.11799999999999999</v>
      </c>
      <c r="BM169" s="154">
        <v>9.2999999999999999E-2</v>
      </c>
      <c r="BN169" s="154">
        <v>0.35699999999999998</v>
      </c>
      <c r="DU169" s="4"/>
      <c r="DZ169" s="196"/>
      <c r="EA169" s="196"/>
      <c r="EB169" s="196"/>
      <c r="EC169" s="196"/>
      <c r="ED169" s="196"/>
      <c r="EE169" s="196"/>
    </row>
    <row r="170" spans="30:135" ht="13" x14ac:dyDescent="0.15">
      <c r="AD170" s="144">
        <f t="shared" si="93"/>
        <v>88.909090909090907</v>
      </c>
      <c r="AE170" s="144">
        <f t="shared" si="94"/>
        <v>84.509202453987726</v>
      </c>
      <c r="AF170" s="149">
        <v>83</v>
      </c>
      <c r="AG170" s="150" t="s">
        <v>365</v>
      </c>
      <c r="AH170" s="149">
        <v>22</v>
      </c>
      <c r="AI170" s="151">
        <v>1</v>
      </c>
      <c r="AJ170" s="152">
        <v>1956</v>
      </c>
      <c r="AK170" s="152">
        <v>1653</v>
      </c>
      <c r="AL170" s="149">
        <v>0.84499999999999997</v>
      </c>
      <c r="AM170" s="152">
        <v>827</v>
      </c>
      <c r="AN170" s="152">
        <v>634</v>
      </c>
      <c r="AO170" s="152">
        <v>1461</v>
      </c>
      <c r="AP170" s="153">
        <v>0.434</v>
      </c>
      <c r="AQ170" s="153">
        <v>0.48199999999999998</v>
      </c>
      <c r="AR170" s="154">
        <v>0.16900000000000001</v>
      </c>
      <c r="AS170" s="154">
        <v>0.104</v>
      </c>
      <c r="AT170" s="154">
        <v>8.2000000000000003E-2</v>
      </c>
      <c r="AU170" s="154">
        <v>0.39800000000000002</v>
      </c>
      <c r="AW170" s="196"/>
      <c r="AX170" s="144">
        <f t="shared" si="95"/>
        <v>74.574347332576622</v>
      </c>
      <c r="AY170" s="149">
        <v>83</v>
      </c>
      <c r="AZ170" s="150" t="s">
        <v>277</v>
      </c>
      <c r="BA170" s="149">
        <v>22</v>
      </c>
      <c r="BB170" s="151">
        <v>1</v>
      </c>
      <c r="BC170" s="152">
        <v>1762</v>
      </c>
      <c r="BD170" s="152">
        <v>1314</v>
      </c>
      <c r="BE170" s="149">
        <v>0.746</v>
      </c>
      <c r="BF170" s="152">
        <v>794</v>
      </c>
      <c r="BG170" s="152">
        <v>462</v>
      </c>
      <c r="BH170" s="152">
        <v>1256</v>
      </c>
      <c r="BI170" s="153">
        <v>0.36799999999999999</v>
      </c>
      <c r="BJ170" s="153">
        <v>0.42399999999999999</v>
      </c>
      <c r="BK170" s="154">
        <v>0.19600000000000001</v>
      </c>
      <c r="BL170" s="154">
        <v>0.108</v>
      </c>
      <c r="BM170" s="154">
        <v>9.4E-2</v>
      </c>
      <c r="BN170" s="154">
        <v>0.34399999999999997</v>
      </c>
      <c r="DU170" s="4"/>
      <c r="DZ170" s="196"/>
      <c r="EA170" s="196"/>
      <c r="EB170" s="196"/>
      <c r="EC170" s="196"/>
      <c r="ED170" s="196"/>
      <c r="EE170" s="196"/>
    </row>
    <row r="171" spans="30:135" ht="13" x14ac:dyDescent="0.15">
      <c r="AD171" s="144">
        <f t="shared" si="93"/>
        <v>83.52000000000001</v>
      </c>
      <c r="AE171" s="144">
        <f t="shared" si="94"/>
        <v>84.530651340996172</v>
      </c>
      <c r="AF171" s="149">
        <v>84</v>
      </c>
      <c r="AG171" s="150" t="s">
        <v>388</v>
      </c>
      <c r="AH171" s="149">
        <v>25</v>
      </c>
      <c r="AI171" s="151">
        <v>1</v>
      </c>
      <c r="AJ171" s="152">
        <v>2088</v>
      </c>
      <c r="AK171" s="152">
        <v>1765</v>
      </c>
      <c r="AL171" s="149">
        <v>0.84499999999999997</v>
      </c>
      <c r="AM171" s="152">
        <v>866</v>
      </c>
      <c r="AN171" s="152">
        <v>615</v>
      </c>
      <c r="AO171" s="152">
        <v>1481</v>
      </c>
      <c r="AP171" s="153">
        <v>0.41499999999999998</v>
      </c>
      <c r="AQ171" s="153">
        <v>0.46400000000000002</v>
      </c>
      <c r="AR171" s="155">
        <v>0.18</v>
      </c>
      <c r="AS171" s="154">
        <v>0.13400000000000001</v>
      </c>
      <c r="AT171" s="154">
        <v>0.109</v>
      </c>
      <c r="AU171" s="154">
        <v>0.39500000000000002</v>
      </c>
      <c r="AW171" s="196"/>
      <c r="AX171" s="144">
        <f t="shared" si="95"/>
        <v>74.647887323943664</v>
      </c>
      <c r="AY171" s="149">
        <v>84</v>
      </c>
      <c r="AZ171" s="150" t="s">
        <v>389</v>
      </c>
      <c r="BA171" s="149">
        <v>21</v>
      </c>
      <c r="BB171" s="151">
        <v>1</v>
      </c>
      <c r="BC171" s="152">
        <v>1704</v>
      </c>
      <c r="BD171" s="152">
        <v>1272</v>
      </c>
      <c r="BE171" s="149">
        <v>0.746</v>
      </c>
      <c r="BF171" s="152">
        <v>822</v>
      </c>
      <c r="BG171" s="152">
        <v>461</v>
      </c>
      <c r="BH171" s="152">
        <v>1283</v>
      </c>
      <c r="BI171" s="153">
        <v>0.35899999999999999</v>
      </c>
      <c r="BJ171" s="153">
        <v>0.41299999999999998</v>
      </c>
      <c r="BK171" s="154">
        <v>0.161</v>
      </c>
      <c r="BL171" s="154">
        <v>0.10299999999999999</v>
      </c>
      <c r="BM171" s="154">
        <v>8.7999999999999995E-2</v>
      </c>
      <c r="BN171" s="154">
        <v>0.34599999999999997</v>
      </c>
      <c r="DU171" s="4"/>
      <c r="DZ171" s="196"/>
      <c r="EA171" s="196"/>
      <c r="EB171" s="196"/>
      <c r="EC171" s="196"/>
      <c r="ED171" s="196"/>
      <c r="EE171" s="196"/>
    </row>
    <row r="172" spans="30:135" ht="13" x14ac:dyDescent="0.15">
      <c r="AD172" s="144">
        <f t="shared" si="93"/>
        <v>85.3125</v>
      </c>
      <c r="AE172" s="144">
        <f t="shared" si="94"/>
        <v>84.395604395604394</v>
      </c>
      <c r="AF172" s="149">
        <v>85</v>
      </c>
      <c r="AG172" s="150" t="s">
        <v>299</v>
      </c>
      <c r="AH172" s="149">
        <v>16</v>
      </c>
      <c r="AI172" s="151">
        <v>1</v>
      </c>
      <c r="AJ172" s="152">
        <v>1365</v>
      </c>
      <c r="AK172" s="152">
        <v>1152</v>
      </c>
      <c r="AL172" s="149">
        <v>0.84399999999999997</v>
      </c>
      <c r="AM172" s="152">
        <v>533</v>
      </c>
      <c r="AN172" s="152">
        <v>402</v>
      </c>
      <c r="AO172" s="152">
        <v>935</v>
      </c>
      <c r="AP172" s="151">
        <v>0.43</v>
      </c>
      <c r="AQ172" s="153">
        <v>0.48299999999999998</v>
      </c>
      <c r="AR172" s="154">
        <v>0.191</v>
      </c>
      <c r="AS172" s="154">
        <v>0.14799999999999999</v>
      </c>
      <c r="AT172" s="154">
        <v>0.109</v>
      </c>
      <c r="AU172" s="154">
        <v>0.40100000000000002</v>
      </c>
      <c r="AW172" s="196"/>
      <c r="AX172" s="144">
        <f t="shared" si="95"/>
        <v>74.585308056872037</v>
      </c>
      <c r="AY172" s="149">
        <v>85</v>
      </c>
      <c r="AZ172" s="150" t="s">
        <v>390</v>
      </c>
      <c r="BA172" s="149">
        <v>22</v>
      </c>
      <c r="BB172" s="151">
        <v>1</v>
      </c>
      <c r="BC172" s="152">
        <v>1688</v>
      </c>
      <c r="BD172" s="152">
        <v>1259</v>
      </c>
      <c r="BE172" s="149">
        <v>0.746</v>
      </c>
      <c r="BF172" s="152">
        <v>735</v>
      </c>
      <c r="BG172" s="152">
        <v>451</v>
      </c>
      <c r="BH172" s="152">
        <v>1186</v>
      </c>
      <c r="BI172" s="151">
        <v>0.38</v>
      </c>
      <c r="BJ172" s="153">
        <v>0.432</v>
      </c>
      <c r="BK172" s="155">
        <v>0.21</v>
      </c>
      <c r="BL172" s="154">
        <v>0.104</v>
      </c>
      <c r="BM172" s="154">
        <v>8.4000000000000005E-2</v>
      </c>
      <c r="BN172" s="154">
        <v>0.34899999999999998</v>
      </c>
      <c r="DU172" s="4"/>
      <c r="DZ172" s="196"/>
      <c r="EA172" s="196"/>
      <c r="EB172" s="196"/>
      <c r="EC172" s="196"/>
      <c r="ED172" s="196"/>
      <c r="EE172" s="196"/>
    </row>
    <row r="173" spans="30:135" ht="13" x14ac:dyDescent="0.15">
      <c r="AD173" s="144">
        <f t="shared" si="93"/>
        <v>83.863636363636374</v>
      </c>
      <c r="AE173" s="144">
        <f t="shared" si="94"/>
        <v>84.390243902439025</v>
      </c>
      <c r="AF173" s="149">
        <v>86</v>
      </c>
      <c r="AG173" s="150" t="s">
        <v>390</v>
      </c>
      <c r="AH173" s="149">
        <v>22</v>
      </c>
      <c r="AI173" s="151">
        <v>1</v>
      </c>
      <c r="AJ173" s="152">
        <v>1845</v>
      </c>
      <c r="AK173" s="152">
        <v>1557</v>
      </c>
      <c r="AL173" s="149">
        <v>0.84399999999999997</v>
      </c>
      <c r="AM173" s="152">
        <v>815</v>
      </c>
      <c r="AN173" s="152">
        <v>587</v>
      </c>
      <c r="AO173" s="152">
        <v>1402</v>
      </c>
      <c r="AP173" s="153">
        <v>0.41899999999999998</v>
      </c>
      <c r="AQ173" s="153">
        <v>0.46300000000000002</v>
      </c>
      <c r="AR173" s="155">
        <v>0.15</v>
      </c>
      <c r="AS173" s="154">
        <v>0.106</v>
      </c>
      <c r="AT173" s="154">
        <v>8.3000000000000004E-2</v>
      </c>
      <c r="AU173" s="154">
        <v>0.39900000000000002</v>
      </c>
      <c r="AW173" s="196"/>
      <c r="AX173" s="144">
        <f t="shared" si="95"/>
        <v>74.645390070921991</v>
      </c>
      <c r="AY173" s="149">
        <v>86</v>
      </c>
      <c r="AZ173" s="150" t="s">
        <v>391</v>
      </c>
      <c r="BA173" s="149">
        <v>22</v>
      </c>
      <c r="BB173" s="151">
        <v>1</v>
      </c>
      <c r="BC173" s="152">
        <v>1692</v>
      </c>
      <c r="BD173" s="152">
        <v>1263</v>
      </c>
      <c r="BE173" s="149">
        <v>0.746</v>
      </c>
      <c r="BF173" s="152">
        <v>756</v>
      </c>
      <c r="BG173" s="152">
        <v>479</v>
      </c>
      <c r="BH173" s="152">
        <v>1235</v>
      </c>
      <c r="BI173" s="153">
        <v>0.38800000000000001</v>
      </c>
      <c r="BJ173" s="153">
        <v>0.43099999999999999</v>
      </c>
      <c r="BK173" s="154">
        <v>0.191</v>
      </c>
      <c r="BL173" s="154">
        <v>9.2999999999999999E-2</v>
      </c>
      <c r="BM173" s="154">
        <v>6.7000000000000004E-2</v>
      </c>
      <c r="BN173" s="154">
        <v>0.35599999999999998</v>
      </c>
      <c r="DU173" s="4"/>
      <c r="DZ173" s="196"/>
      <c r="EA173" s="196"/>
      <c r="EB173" s="196"/>
      <c r="EC173" s="196"/>
      <c r="ED173" s="196"/>
      <c r="EE173" s="196"/>
    </row>
    <row r="174" spans="30:135" ht="13" x14ac:dyDescent="0.15">
      <c r="AD174" s="144">
        <f t="shared" si="93"/>
        <v>83.458333333333329</v>
      </c>
      <c r="AE174" s="144">
        <f t="shared" si="94"/>
        <v>84.373439840239641</v>
      </c>
      <c r="AF174" s="149">
        <v>87</v>
      </c>
      <c r="AG174" s="150" t="s">
        <v>330</v>
      </c>
      <c r="AH174" s="149">
        <v>24</v>
      </c>
      <c r="AI174" s="151">
        <v>1</v>
      </c>
      <c r="AJ174" s="152">
        <v>2003</v>
      </c>
      <c r="AK174" s="152">
        <v>1690</v>
      </c>
      <c r="AL174" s="149">
        <v>0.84399999999999997</v>
      </c>
      <c r="AM174" s="152">
        <v>885</v>
      </c>
      <c r="AN174" s="152">
        <v>657</v>
      </c>
      <c r="AO174" s="152">
        <v>1542</v>
      </c>
      <c r="AP174" s="153">
        <v>0.42599999999999999</v>
      </c>
      <c r="AQ174" s="153">
        <v>0.47099999999999997</v>
      </c>
      <c r="AR174" s="154">
        <v>0.155</v>
      </c>
      <c r="AS174" s="154">
        <v>9.8000000000000004E-2</v>
      </c>
      <c r="AT174" s="154">
        <v>8.1000000000000003E-2</v>
      </c>
      <c r="AU174" s="154">
        <v>0.39500000000000002</v>
      </c>
      <c r="AW174" s="196"/>
      <c r="AX174" s="144">
        <f t="shared" si="95"/>
        <v>74.666092201637227</v>
      </c>
      <c r="AY174" s="149">
        <v>87</v>
      </c>
      <c r="AZ174" s="150" t="s">
        <v>392</v>
      </c>
      <c r="BA174" s="149">
        <v>24</v>
      </c>
      <c r="BB174" s="151">
        <v>1</v>
      </c>
      <c r="BC174" s="152">
        <v>2321</v>
      </c>
      <c r="BD174" s="152">
        <v>1733</v>
      </c>
      <c r="BE174" s="149">
        <v>0.747</v>
      </c>
      <c r="BF174" s="152">
        <v>1016</v>
      </c>
      <c r="BG174" s="152">
        <v>628</v>
      </c>
      <c r="BH174" s="152">
        <v>1644</v>
      </c>
      <c r="BI174" s="153">
        <v>0.38200000000000001</v>
      </c>
      <c r="BJ174" s="153">
        <v>0.432</v>
      </c>
      <c r="BK174" s="154">
        <v>0.19900000000000001</v>
      </c>
      <c r="BL174" s="155">
        <v>0.11</v>
      </c>
      <c r="BM174" s="154">
        <v>7.6999999999999999E-2</v>
      </c>
      <c r="BN174" s="154">
        <v>0.34899999999999998</v>
      </c>
      <c r="DU174" s="4"/>
      <c r="DZ174" s="196"/>
      <c r="EA174" s="196"/>
      <c r="EB174" s="196"/>
      <c r="EC174" s="196"/>
      <c r="ED174" s="196"/>
      <c r="EE174" s="196"/>
    </row>
    <row r="175" spans="30:135" ht="13" x14ac:dyDescent="0.15">
      <c r="AD175" s="144">
        <f t="shared" si="93"/>
        <v>87.91304347826086</v>
      </c>
      <c r="AE175" s="144">
        <f t="shared" si="94"/>
        <v>84.272997032640944</v>
      </c>
      <c r="AF175" s="149">
        <v>88</v>
      </c>
      <c r="AG175" s="150" t="s">
        <v>393</v>
      </c>
      <c r="AH175" s="149">
        <v>23</v>
      </c>
      <c r="AI175" s="151">
        <v>1</v>
      </c>
      <c r="AJ175" s="152">
        <v>2022</v>
      </c>
      <c r="AK175" s="152">
        <v>1704</v>
      </c>
      <c r="AL175" s="149">
        <v>0.84299999999999997</v>
      </c>
      <c r="AM175" s="152">
        <v>849</v>
      </c>
      <c r="AN175" s="152">
        <v>616</v>
      </c>
      <c r="AO175" s="152">
        <v>1465</v>
      </c>
      <c r="AP175" s="151">
        <v>0.42</v>
      </c>
      <c r="AQ175" s="153">
        <v>0.48799999999999999</v>
      </c>
      <c r="AR175" s="154">
        <v>0.187</v>
      </c>
      <c r="AS175" s="154">
        <v>0.11600000000000001</v>
      </c>
      <c r="AT175" s="154">
        <v>9.7000000000000003E-2</v>
      </c>
      <c r="AU175" s="154">
        <v>0.38300000000000001</v>
      </c>
      <c r="AW175" s="196"/>
      <c r="AX175" s="144">
        <f t="shared" si="95"/>
        <v>74.677187948350081</v>
      </c>
      <c r="AY175" s="149">
        <v>88</v>
      </c>
      <c r="AZ175" s="150" t="s">
        <v>394</v>
      </c>
      <c r="BA175" s="149">
        <v>17</v>
      </c>
      <c r="BB175" s="151">
        <v>1</v>
      </c>
      <c r="BC175" s="152">
        <v>1394</v>
      </c>
      <c r="BD175" s="152">
        <v>1041</v>
      </c>
      <c r="BE175" s="149">
        <v>0.747</v>
      </c>
      <c r="BF175" s="152">
        <v>601</v>
      </c>
      <c r="BG175" s="152">
        <v>379</v>
      </c>
      <c r="BH175" s="152">
        <v>980</v>
      </c>
      <c r="BI175" s="153">
        <v>0.38700000000000001</v>
      </c>
      <c r="BJ175" s="153">
        <v>0.438</v>
      </c>
      <c r="BK175" s="154">
        <v>0.217</v>
      </c>
      <c r="BL175" s="154">
        <v>9.6000000000000002E-2</v>
      </c>
      <c r="BM175" s="154">
        <v>7.2999999999999995E-2</v>
      </c>
      <c r="BN175" s="154">
        <v>0.34799999999999998</v>
      </c>
      <c r="DU175" s="4"/>
      <c r="DZ175" s="196"/>
      <c r="EA175" s="196"/>
      <c r="EB175" s="196"/>
      <c r="EC175" s="196"/>
      <c r="ED175" s="196"/>
      <c r="EE175" s="196"/>
    </row>
    <row r="176" spans="30:135" ht="13" x14ac:dyDescent="0.15">
      <c r="AD176" s="144">
        <f t="shared" si="93"/>
        <v>93.952380952380963</v>
      </c>
      <c r="AE176" s="144">
        <f t="shared" si="94"/>
        <v>84.3385707045109</v>
      </c>
      <c r="AF176" s="149">
        <v>89</v>
      </c>
      <c r="AG176" s="150" t="s">
        <v>395</v>
      </c>
      <c r="AH176" s="149">
        <v>21</v>
      </c>
      <c r="AI176" s="151">
        <v>1</v>
      </c>
      <c r="AJ176" s="152">
        <v>1973</v>
      </c>
      <c r="AK176" s="152">
        <v>1664</v>
      </c>
      <c r="AL176" s="149">
        <v>0.84299999999999997</v>
      </c>
      <c r="AM176" s="152">
        <v>819</v>
      </c>
      <c r="AN176" s="152">
        <v>620</v>
      </c>
      <c r="AO176" s="152">
        <v>1439</v>
      </c>
      <c r="AP176" s="153">
        <v>0.43099999999999999</v>
      </c>
      <c r="AQ176" s="153">
        <v>0.47799999999999998</v>
      </c>
      <c r="AR176" s="154">
        <v>0.17299999999999999</v>
      </c>
      <c r="AS176" s="155">
        <v>0.12</v>
      </c>
      <c r="AT176" s="154">
        <v>9.0999999999999998E-2</v>
      </c>
      <c r="AU176" s="154">
        <v>0.39800000000000002</v>
      </c>
      <c r="AW176" s="196"/>
      <c r="AX176" s="144">
        <f t="shared" si="95"/>
        <v>74.838330393885954</v>
      </c>
      <c r="AY176" s="149">
        <v>89</v>
      </c>
      <c r="AZ176" s="150" t="s">
        <v>396</v>
      </c>
      <c r="BA176" s="149">
        <v>21</v>
      </c>
      <c r="BB176" s="151">
        <v>1</v>
      </c>
      <c r="BC176" s="152">
        <v>1701</v>
      </c>
      <c r="BD176" s="152">
        <v>1273</v>
      </c>
      <c r="BE176" s="149">
        <v>0.748</v>
      </c>
      <c r="BF176" s="152">
        <v>804</v>
      </c>
      <c r="BG176" s="152">
        <v>474</v>
      </c>
      <c r="BH176" s="152">
        <v>1278</v>
      </c>
      <c r="BI176" s="153">
        <v>0.371</v>
      </c>
      <c r="BJ176" s="153">
        <v>0.41599999999999998</v>
      </c>
      <c r="BK176" s="155">
        <v>0.17</v>
      </c>
      <c r="BL176" s="154">
        <v>9.8000000000000004E-2</v>
      </c>
      <c r="BM176" s="154">
        <v>7.6999999999999999E-2</v>
      </c>
      <c r="BN176" s="154">
        <v>0.34899999999999998</v>
      </c>
      <c r="DU176" s="4"/>
      <c r="DZ176" s="196"/>
      <c r="EA176" s="196"/>
      <c r="EB176" s="196"/>
      <c r="EC176" s="196"/>
      <c r="ED176" s="196"/>
      <c r="EE176" s="196"/>
    </row>
    <row r="177" spans="30:135" ht="13" x14ac:dyDescent="0.15">
      <c r="AD177" s="144">
        <f t="shared" si="93"/>
        <v>76</v>
      </c>
      <c r="AE177" s="144">
        <f t="shared" si="94"/>
        <v>83.771929824561411</v>
      </c>
      <c r="AF177" s="149">
        <v>90</v>
      </c>
      <c r="AG177" s="150" t="s">
        <v>397</v>
      </c>
      <c r="AH177" s="149">
        <v>9</v>
      </c>
      <c r="AI177" s="151">
        <v>1</v>
      </c>
      <c r="AJ177" s="152">
        <v>684</v>
      </c>
      <c r="AK177" s="152">
        <v>573</v>
      </c>
      <c r="AL177" s="149">
        <v>0.83799999999999997</v>
      </c>
      <c r="AM177" s="152">
        <v>259</v>
      </c>
      <c r="AN177" s="152">
        <v>210</v>
      </c>
      <c r="AO177" s="152">
        <v>469</v>
      </c>
      <c r="AP177" s="153">
        <v>0.44800000000000001</v>
      </c>
      <c r="AQ177" s="153">
        <v>0.48899999999999999</v>
      </c>
      <c r="AR177" s="154">
        <v>0.21099999999999999</v>
      </c>
      <c r="AS177" s="154">
        <v>0.13600000000000001</v>
      </c>
      <c r="AT177" s="154">
        <v>0.105</v>
      </c>
      <c r="AU177" s="154">
        <v>0.39200000000000002</v>
      </c>
      <c r="AW177" s="196"/>
      <c r="AX177" s="144">
        <f t="shared" si="95"/>
        <v>74.843126069594973</v>
      </c>
      <c r="AY177" s="149">
        <v>90</v>
      </c>
      <c r="AZ177" s="150" t="s">
        <v>398</v>
      </c>
      <c r="BA177" s="149">
        <v>22</v>
      </c>
      <c r="BB177" s="151">
        <v>1</v>
      </c>
      <c r="BC177" s="152">
        <v>1753</v>
      </c>
      <c r="BD177" s="152">
        <v>1312</v>
      </c>
      <c r="BE177" s="149">
        <v>0.748</v>
      </c>
      <c r="BF177" s="152">
        <v>756</v>
      </c>
      <c r="BG177" s="152">
        <v>489</v>
      </c>
      <c r="BH177" s="152">
        <v>1245</v>
      </c>
      <c r="BI177" s="153">
        <v>0.39300000000000002</v>
      </c>
      <c r="BJ177" s="153">
        <v>0.44600000000000001</v>
      </c>
      <c r="BK177" s="154">
        <v>0.214</v>
      </c>
      <c r="BL177" s="154">
        <v>8.8999999999999996E-2</v>
      </c>
      <c r="BM177" s="154">
        <v>6.8000000000000005E-2</v>
      </c>
      <c r="BN177" s="154">
        <v>0.34699999999999998</v>
      </c>
      <c r="DU177" s="4"/>
      <c r="DZ177" s="196"/>
      <c r="EA177" s="196"/>
      <c r="EB177" s="196"/>
      <c r="EC177" s="196"/>
      <c r="ED177" s="196"/>
      <c r="EE177" s="196"/>
    </row>
    <row r="178" spans="30:135" ht="13" x14ac:dyDescent="0.15">
      <c r="AD178" s="144">
        <f t="shared" si="93"/>
        <v>81.222222222222214</v>
      </c>
      <c r="AE178" s="144">
        <f t="shared" si="94"/>
        <v>83.789329685362517</v>
      </c>
      <c r="AF178" s="149">
        <v>91</v>
      </c>
      <c r="AG178" s="150" t="s">
        <v>361</v>
      </c>
      <c r="AH178" s="149">
        <v>18</v>
      </c>
      <c r="AI178" s="151">
        <v>1</v>
      </c>
      <c r="AJ178" s="152">
        <v>1462</v>
      </c>
      <c r="AK178" s="152">
        <v>1225</v>
      </c>
      <c r="AL178" s="149">
        <v>0.83799999999999997</v>
      </c>
      <c r="AM178" s="152">
        <v>569</v>
      </c>
      <c r="AN178" s="152">
        <v>450</v>
      </c>
      <c r="AO178" s="152">
        <v>1019</v>
      </c>
      <c r="AP178" s="153">
        <v>0.442</v>
      </c>
      <c r="AQ178" s="153">
        <v>0.498</v>
      </c>
      <c r="AR178" s="154">
        <v>0.19900000000000001</v>
      </c>
      <c r="AS178" s="154">
        <v>0.124</v>
      </c>
      <c r="AT178" s="154">
        <v>0.106</v>
      </c>
      <c r="AU178" s="154">
        <v>0.39700000000000002</v>
      </c>
      <c r="AW178" s="196"/>
      <c r="AX178" s="144">
        <f t="shared" si="95"/>
        <v>74.967658473479943</v>
      </c>
      <c r="AY178" s="149">
        <v>91</v>
      </c>
      <c r="AZ178" s="150" t="s">
        <v>399</v>
      </c>
      <c r="BA178" s="149">
        <v>20</v>
      </c>
      <c r="BB178" s="151">
        <v>1</v>
      </c>
      <c r="BC178" s="152">
        <v>1546</v>
      </c>
      <c r="BD178" s="152">
        <v>1159</v>
      </c>
      <c r="BE178" s="149">
        <v>0.75</v>
      </c>
      <c r="BF178" s="152">
        <v>616</v>
      </c>
      <c r="BG178" s="152">
        <v>427</v>
      </c>
      <c r="BH178" s="152">
        <v>1043</v>
      </c>
      <c r="BI178" s="153">
        <v>0.40899999999999997</v>
      </c>
      <c r="BJ178" s="153">
        <v>0.45500000000000002</v>
      </c>
      <c r="BK178" s="154">
        <v>0.23499999999999999</v>
      </c>
      <c r="BL178" s="154">
        <v>0.105</v>
      </c>
      <c r="BM178" s="154">
        <v>8.3000000000000004E-2</v>
      </c>
      <c r="BN178" s="154">
        <v>0.35599999999999998</v>
      </c>
      <c r="DU178" s="4"/>
      <c r="DZ178" s="196"/>
      <c r="EA178" s="196"/>
      <c r="EB178" s="196"/>
      <c r="EC178" s="196"/>
      <c r="ED178" s="196"/>
      <c r="EE178" s="196"/>
    </row>
    <row r="179" spans="30:135" ht="13" x14ac:dyDescent="0.15">
      <c r="AD179" s="144">
        <f t="shared" si="93"/>
        <v>82.34782608695653</v>
      </c>
      <c r="AE179" s="144">
        <f t="shared" si="94"/>
        <v>83.685322069693768</v>
      </c>
      <c r="AF179" s="149">
        <v>92</v>
      </c>
      <c r="AG179" s="150" t="s">
        <v>328</v>
      </c>
      <c r="AH179" s="149">
        <v>23</v>
      </c>
      <c r="AI179" s="151">
        <v>1</v>
      </c>
      <c r="AJ179" s="152">
        <v>1894</v>
      </c>
      <c r="AK179" s="152">
        <v>1585</v>
      </c>
      <c r="AL179" s="149">
        <v>0.83699999999999997</v>
      </c>
      <c r="AM179" s="152">
        <v>777</v>
      </c>
      <c r="AN179" s="152">
        <v>580</v>
      </c>
      <c r="AO179" s="152">
        <v>1357</v>
      </c>
      <c r="AP179" s="153">
        <v>0.42699999999999999</v>
      </c>
      <c r="AQ179" s="153">
        <v>0.47599999999999998</v>
      </c>
      <c r="AR179" s="155">
        <v>0.18</v>
      </c>
      <c r="AS179" s="154">
        <v>0.126</v>
      </c>
      <c r="AT179" s="154">
        <v>0.10199999999999999</v>
      </c>
      <c r="AU179" s="154">
        <v>0.39900000000000002</v>
      </c>
      <c r="AW179" s="196"/>
      <c r="AX179" s="144">
        <f t="shared" si="95"/>
        <v>75.04520795660035</v>
      </c>
      <c r="AY179" s="149">
        <v>92</v>
      </c>
      <c r="AZ179" s="150" t="s">
        <v>286</v>
      </c>
      <c r="BA179" s="149">
        <v>21</v>
      </c>
      <c r="BB179" s="151">
        <v>1</v>
      </c>
      <c r="BC179" s="152">
        <v>1659</v>
      </c>
      <c r="BD179" s="152">
        <v>1245</v>
      </c>
      <c r="BE179" s="149">
        <v>0.75</v>
      </c>
      <c r="BF179" s="152">
        <v>735</v>
      </c>
      <c r="BG179" s="152">
        <v>431</v>
      </c>
      <c r="BH179" s="152">
        <v>1166</v>
      </c>
      <c r="BI179" s="151">
        <v>0.37</v>
      </c>
      <c r="BJ179" s="153">
        <v>0.436</v>
      </c>
      <c r="BK179" s="154">
        <v>0.20399999999999999</v>
      </c>
      <c r="BL179" s="155">
        <v>0.11</v>
      </c>
      <c r="BM179" s="154">
        <v>7.8E-2</v>
      </c>
      <c r="BN179" s="154">
        <v>0.34100000000000003</v>
      </c>
      <c r="DU179" s="4"/>
      <c r="DZ179" s="196"/>
      <c r="EA179" s="196"/>
      <c r="EB179" s="196"/>
      <c r="EC179" s="196"/>
      <c r="ED179" s="196"/>
      <c r="EE179" s="196"/>
    </row>
    <row r="180" spans="30:135" ht="13" x14ac:dyDescent="0.15">
      <c r="AD180" s="144">
        <f t="shared" si="93"/>
        <v>79.77272727272728</v>
      </c>
      <c r="AE180" s="144">
        <f t="shared" si="94"/>
        <v>83.703703703703695</v>
      </c>
      <c r="AF180" s="149">
        <v>93</v>
      </c>
      <c r="AG180" s="150" t="s">
        <v>400</v>
      </c>
      <c r="AH180" s="149">
        <v>22</v>
      </c>
      <c r="AI180" s="151">
        <v>1</v>
      </c>
      <c r="AJ180" s="152">
        <v>1755</v>
      </c>
      <c r="AK180" s="152">
        <v>1469</v>
      </c>
      <c r="AL180" s="149">
        <v>0.83699999999999997</v>
      </c>
      <c r="AM180" s="152">
        <v>773</v>
      </c>
      <c r="AN180" s="152">
        <v>531</v>
      </c>
      <c r="AO180" s="152">
        <v>1304</v>
      </c>
      <c r="AP180" s="153">
        <v>0.40699999999999997</v>
      </c>
      <c r="AQ180" s="153">
        <v>0.45600000000000002</v>
      </c>
      <c r="AR180" s="155">
        <v>0.16</v>
      </c>
      <c r="AS180" s="154">
        <v>0.121</v>
      </c>
      <c r="AT180" s="154">
        <v>9.4E-2</v>
      </c>
      <c r="AU180" s="155">
        <v>0.39</v>
      </c>
      <c r="AW180" s="196"/>
      <c r="AX180" s="144">
        <f t="shared" si="95"/>
        <v>75.047378395451673</v>
      </c>
      <c r="AY180" s="149">
        <v>93</v>
      </c>
      <c r="AZ180" s="150" t="s">
        <v>292</v>
      </c>
      <c r="BA180" s="149">
        <v>20</v>
      </c>
      <c r="BB180" s="151">
        <v>1</v>
      </c>
      <c r="BC180" s="152">
        <v>1583</v>
      </c>
      <c r="BD180" s="152">
        <v>1188</v>
      </c>
      <c r="BE180" s="149">
        <v>0.75</v>
      </c>
      <c r="BF180" s="152">
        <v>737</v>
      </c>
      <c r="BG180" s="152">
        <v>434</v>
      </c>
      <c r="BH180" s="152">
        <v>1171</v>
      </c>
      <c r="BI180" s="153">
        <v>0.371</v>
      </c>
      <c r="BJ180" s="153">
        <v>0.42099999999999999</v>
      </c>
      <c r="BK180" s="154">
        <v>0.18099999999999999</v>
      </c>
      <c r="BL180" s="154">
        <v>9.7000000000000003E-2</v>
      </c>
      <c r="BM180" s="154">
        <v>8.4000000000000005E-2</v>
      </c>
      <c r="BN180" s="154">
        <v>0.34599999999999997</v>
      </c>
      <c r="DU180" s="4"/>
      <c r="DZ180" s="196"/>
      <c r="EA180" s="196"/>
      <c r="EB180" s="196"/>
      <c r="EC180" s="196"/>
      <c r="ED180" s="196"/>
      <c r="EE180" s="196"/>
    </row>
    <row r="181" spans="30:135" ht="13" x14ac:dyDescent="0.15">
      <c r="AD181" s="144">
        <f t="shared" si="93"/>
        <v>75.388888888888886</v>
      </c>
      <c r="AE181" s="144">
        <f t="shared" si="94"/>
        <v>83.64038319823139</v>
      </c>
      <c r="AF181" s="149">
        <v>94</v>
      </c>
      <c r="AG181" s="150" t="s">
        <v>401</v>
      </c>
      <c r="AH181" s="149">
        <v>18</v>
      </c>
      <c r="AI181" s="151">
        <v>1</v>
      </c>
      <c r="AJ181" s="152">
        <v>1357</v>
      </c>
      <c r="AK181" s="152">
        <v>1135</v>
      </c>
      <c r="AL181" s="149">
        <v>0.83599999999999997</v>
      </c>
      <c r="AM181" s="152">
        <v>572</v>
      </c>
      <c r="AN181" s="152">
        <v>444</v>
      </c>
      <c r="AO181" s="152">
        <v>1016</v>
      </c>
      <c r="AP181" s="153">
        <v>0.437</v>
      </c>
      <c r="AQ181" s="153">
        <v>0.497</v>
      </c>
      <c r="AR181" s="154">
        <v>0.187</v>
      </c>
      <c r="AS181" s="154">
        <v>8.3000000000000004E-2</v>
      </c>
      <c r="AT181" s="154">
        <v>6.4000000000000001E-2</v>
      </c>
      <c r="AU181" s="154">
        <v>0.38300000000000001</v>
      </c>
      <c r="AW181" s="196"/>
      <c r="AX181" s="144">
        <f t="shared" si="95"/>
        <v>75.115740740740748</v>
      </c>
      <c r="AY181" s="149">
        <v>94</v>
      </c>
      <c r="AZ181" s="150" t="s">
        <v>333</v>
      </c>
      <c r="BA181" s="149">
        <v>22</v>
      </c>
      <c r="BB181" s="151">
        <v>1</v>
      </c>
      <c r="BC181" s="152">
        <v>1728</v>
      </c>
      <c r="BD181" s="152">
        <v>1298</v>
      </c>
      <c r="BE181" s="149">
        <v>0.751</v>
      </c>
      <c r="BF181" s="152">
        <v>770</v>
      </c>
      <c r="BG181" s="152">
        <v>491</v>
      </c>
      <c r="BH181" s="152">
        <v>1261</v>
      </c>
      <c r="BI181" s="153">
        <v>0.38900000000000001</v>
      </c>
      <c r="BJ181" s="153">
        <v>0.433</v>
      </c>
      <c r="BK181" s="154">
        <v>0.189</v>
      </c>
      <c r="BL181" s="154">
        <v>0.10199999999999999</v>
      </c>
      <c r="BM181" s="154">
        <v>8.5999999999999993E-2</v>
      </c>
      <c r="BN181" s="154">
        <v>0.35399999999999998</v>
      </c>
      <c r="DU181" s="4"/>
      <c r="DZ181" s="196"/>
      <c r="EA181" s="196"/>
      <c r="EB181" s="196"/>
      <c r="EC181" s="196"/>
      <c r="ED181" s="196"/>
      <c r="EE181" s="196"/>
    </row>
    <row r="182" spans="30:135" ht="13" x14ac:dyDescent="0.15">
      <c r="AD182" s="144">
        <f t="shared" si="93"/>
        <v>80.94736842105263</v>
      </c>
      <c r="AE182" s="144">
        <f t="shared" si="94"/>
        <v>83.4850455136541</v>
      </c>
      <c r="AF182" s="149">
        <v>95</v>
      </c>
      <c r="AG182" s="150" t="s">
        <v>284</v>
      </c>
      <c r="AH182" s="149">
        <v>19</v>
      </c>
      <c r="AI182" s="151">
        <v>1</v>
      </c>
      <c r="AJ182" s="152">
        <v>1538</v>
      </c>
      <c r="AK182" s="152">
        <v>1284</v>
      </c>
      <c r="AL182" s="149">
        <v>0.83499999999999996</v>
      </c>
      <c r="AM182" s="152">
        <v>688</v>
      </c>
      <c r="AN182" s="152">
        <v>474</v>
      </c>
      <c r="AO182" s="152">
        <v>1162</v>
      </c>
      <c r="AP182" s="153">
        <v>0.40799999999999997</v>
      </c>
      <c r="AQ182" s="153">
        <v>0.45700000000000002</v>
      </c>
      <c r="AR182" s="154">
        <v>0.153</v>
      </c>
      <c r="AS182" s="154">
        <v>0.112</v>
      </c>
      <c r="AT182" s="154">
        <v>8.7999999999999995E-2</v>
      </c>
      <c r="AU182" s="154">
        <v>0.39400000000000002</v>
      </c>
      <c r="AW182" s="196"/>
      <c r="AX182" s="144">
        <f t="shared" si="95"/>
        <v>75.230769230769241</v>
      </c>
      <c r="AY182" s="149">
        <v>95</v>
      </c>
      <c r="AZ182" s="150" t="s">
        <v>306</v>
      </c>
      <c r="BA182" s="149">
        <v>17</v>
      </c>
      <c r="BB182" s="151">
        <v>1</v>
      </c>
      <c r="BC182" s="152">
        <v>1300</v>
      </c>
      <c r="BD182" s="152">
        <v>978</v>
      </c>
      <c r="BE182" s="149">
        <v>0.752</v>
      </c>
      <c r="BF182" s="152">
        <v>549</v>
      </c>
      <c r="BG182" s="152">
        <v>371</v>
      </c>
      <c r="BH182" s="152">
        <v>920</v>
      </c>
      <c r="BI182" s="153">
        <v>0.40300000000000002</v>
      </c>
      <c r="BJ182" s="153">
        <v>0.44900000000000001</v>
      </c>
      <c r="BK182" s="155">
        <v>0.22</v>
      </c>
      <c r="BL182" s="154">
        <v>9.0999999999999998E-2</v>
      </c>
      <c r="BM182" s="154">
        <v>7.5999999999999998E-2</v>
      </c>
      <c r="BN182" s="154">
        <v>0.35099999999999998</v>
      </c>
      <c r="DU182" s="4"/>
      <c r="DZ182" s="196"/>
      <c r="EA182" s="196"/>
      <c r="EB182" s="196"/>
      <c r="EC182" s="196"/>
      <c r="ED182" s="196"/>
      <c r="EE182" s="196"/>
    </row>
    <row r="183" spans="30:135" ht="13" x14ac:dyDescent="0.15">
      <c r="AD183" s="144">
        <f t="shared" si="93"/>
        <v>87.136363636363626</v>
      </c>
      <c r="AE183" s="144">
        <f t="shared" si="94"/>
        <v>83.515910276473662</v>
      </c>
      <c r="AF183" s="149">
        <v>96</v>
      </c>
      <c r="AG183" s="150" t="s">
        <v>402</v>
      </c>
      <c r="AH183" s="149">
        <v>22</v>
      </c>
      <c r="AI183" s="151">
        <v>1</v>
      </c>
      <c r="AJ183" s="152">
        <v>1917</v>
      </c>
      <c r="AK183" s="152">
        <v>1601</v>
      </c>
      <c r="AL183" s="149">
        <v>0.83499999999999996</v>
      </c>
      <c r="AM183" s="152">
        <v>850</v>
      </c>
      <c r="AN183" s="152">
        <v>592</v>
      </c>
      <c r="AO183" s="152">
        <v>1442</v>
      </c>
      <c r="AP183" s="153">
        <v>0.41099999999999998</v>
      </c>
      <c r="AQ183" s="153">
        <v>0.45900000000000002</v>
      </c>
      <c r="AR183" s="154">
        <v>0.155</v>
      </c>
      <c r="AS183" s="154">
        <v>0.11600000000000001</v>
      </c>
      <c r="AT183" s="154">
        <v>0.10100000000000001</v>
      </c>
      <c r="AU183" s="154">
        <v>0.39100000000000001</v>
      </c>
      <c r="AW183" s="196"/>
      <c r="AX183" s="144">
        <f t="shared" si="95"/>
        <v>75.177865612648219</v>
      </c>
      <c r="AY183" s="149">
        <v>96</v>
      </c>
      <c r="AZ183" s="150" t="s">
        <v>403</v>
      </c>
      <c r="BA183" s="149">
        <v>15</v>
      </c>
      <c r="BB183" s="151">
        <v>1</v>
      </c>
      <c r="BC183" s="152">
        <v>1265</v>
      </c>
      <c r="BD183" s="152">
        <v>951</v>
      </c>
      <c r="BE183" s="149">
        <v>0.752</v>
      </c>
      <c r="BF183" s="152">
        <v>518</v>
      </c>
      <c r="BG183" s="152">
        <v>337</v>
      </c>
      <c r="BH183" s="152">
        <v>855</v>
      </c>
      <c r="BI183" s="153">
        <v>0.39400000000000002</v>
      </c>
      <c r="BJ183" s="153">
        <v>0.443</v>
      </c>
      <c r="BK183" s="154">
        <v>0.219</v>
      </c>
      <c r="BL183" s="154">
        <v>0.13100000000000001</v>
      </c>
      <c r="BM183" s="154">
        <v>0.10100000000000001</v>
      </c>
      <c r="BN183" s="154">
        <v>0.35699999999999998</v>
      </c>
      <c r="DU183" s="4"/>
      <c r="DZ183" s="196"/>
      <c r="EA183" s="196"/>
      <c r="EB183" s="196"/>
      <c r="EC183" s="196"/>
      <c r="ED183" s="196"/>
      <c r="EE183" s="196"/>
    </row>
    <row r="184" spans="30:135" ht="13" x14ac:dyDescent="0.15">
      <c r="AD184" s="144">
        <f t="shared" si="93"/>
        <v>79.047619047619051</v>
      </c>
      <c r="AE184" s="144">
        <f t="shared" si="94"/>
        <v>83.493975903614455</v>
      </c>
      <c r="AF184" s="149">
        <v>97</v>
      </c>
      <c r="AG184" s="150" t="s">
        <v>404</v>
      </c>
      <c r="AH184" s="149">
        <v>21</v>
      </c>
      <c r="AI184" s="151">
        <v>1</v>
      </c>
      <c r="AJ184" s="152">
        <v>1660</v>
      </c>
      <c r="AK184" s="152">
        <v>1386</v>
      </c>
      <c r="AL184" s="149">
        <v>0.83499999999999996</v>
      </c>
      <c r="AM184" s="152">
        <v>737</v>
      </c>
      <c r="AN184" s="152">
        <v>524</v>
      </c>
      <c r="AO184" s="152">
        <v>1261</v>
      </c>
      <c r="AP184" s="153">
        <v>0.41599999999999998</v>
      </c>
      <c r="AQ184" s="153">
        <v>0.46500000000000002</v>
      </c>
      <c r="AR184" s="154">
        <v>0.155</v>
      </c>
      <c r="AS184" s="154">
        <v>0.104</v>
      </c>
      <c r="AT184" s="154">
        <v>8.3000000000000004E-2</v>
      </c>
      <c r="AU184" s="154">
        <v>0.39100000000000001</v>
      </c>
      <c r="AW184" s="196"/>
      <c r="AX184" s="144">
        <f t="shared" si="95"/>
        <v>75.223880597014926</v>
      </c>
      <c r="AY184" s="160">
        <v>97</v>
      </c>
      <c r="AZ184" s="161" t="s">
        <v>341</v>
      </c>
      <c r="BA184" s="160">
        <v>21</v>
      </c>
      <c r="BB184" s="162">
        <v>1</v>
      </c>
      <c r="BC184" s="163">
        <v>1675</v>
      </c>
      <c r="BD184" s="163">
        <v>1260</v>
      </c>
      <c r="BE184" s="160">
        <v>0.752</v>
      </c>
      <c r="BF184" s="163">
        <v>781</v>
      </c>
      <c r="BG184" s="163">
        <v>434</v>
      </c>
      <c r="BH184" s="163">
        <v>1215</v>
      </c>
      <c r="BI184" s="164">
        <v>0.35699999999999998</v>
      </c>
      <c r="BJ184" s="164">
        <v>0.41099999999999998</v>
      </c>
      <c r="BK184" s="166">
        <v>0.18099999999999999</v>
      </c>
      <c r="BL184" s="166">
        <v>0.108</v>
      </c>
      <c r="BM184" s="166">
        <v>8.7999999999999995E-2</v>
      </c>
      <c r="BN184" s="166">
        <v>0.34499999999999997</v>
      </c>
      <c r="DU184" s="4"/>
      <c r="DZ184" s="196"/>
      <c r="EA184" s="196"/>
      <c r="EB184" s="196"/>
      <c r="EC184" s="196"/>
      <c r="ED184" s="196"/>
      <c r="EE184" s="196"/>
    </row>
    <row r="185" spans="30:135" ht="13" x14ac:dyDescent="0.15">
      <c r="AD185" s="144">
        <f t="shared" si="93"/>
        <v>81.875</v>
      </c>
      <c r="AE185" s="144">
        <f t="shared" si="94"/>
        <v>83.460559796437664</v>
      </c>
      <c r="AF185" s="149">
        <v>98</v>
      </c>
      <c r="AG185" s="150" t="s">
        <v>405</v>
      </c>
      <c r="AH185" s="149">
        <v>24</v>
      </c>
      <c r="AI185" s="151">
        <v>1</v>
      </c>
      <c r="AJ185" s="152">
        <v>1965</v>
      </c>
      <c r="AK185" s="152">
        <v>1640</v>
      </c>
      <c r="AL185" s="149">
        <v>0.83499999999999996</v>
      </c>
      <c r="AM185" s="152">
        <v>871</v>
      </c>
      <c r="AN185" s="152">
        <v>577</v>
      </c>
      <c r="AO185" s="152">
        <v>1448</v>
      </c>
      <c r="AP185" s="153">
        <v>0.39800000000000002</v>
      </c>
      <c r="AQ185" s="151">
        <v>0.46</v>
      </c>
      <c r="AR185" s="154">
        <v>0.16300000000000001</v>
      </c>
      <c r="AS185" s="154">
        <v>0.121</v>
      </c>
      <c r="AT185" s="154">
        <v>9.7000000000000003E-2</v>
      </c>
      <c r="AU185" s="154">
        <v>0.38500000000000001</v>
      </c>
      <c r="AW185" s="196"/>
      <c r="AX185" s="144">
        <f t="shared" si="95"/>
        <v>75.323383084577117</v>
      </c>
      <c r="AY185" s="149">
        <v>98</v>
      </c>
      <c r="AZ185" s="150" t="s">
        <v>406</v>
      </c>
      <c r="BA185" s="149">
        <v>25</v>
      </c>
      <c r="BB185" s="151">
        <v>1</v>
      </c>
      <c r="BC185" s="152">
        <v>2010</v>
      </c>
      <c r="BD185" s="152">
        <v>1514</v>
      </c>
      <c r="BE185" s="149">
        <v>0.753</v>
      </c>
      <c r="BF185" s="152">
        <v>936</v>
      </c>
      <c r="BG185" s="152">
        <v>542</v>
      </c>
      <c r="BH185" s="152">
        <v>1478</v>
      </c>
      <c r="BI185" s="153">
        <v>0.36699999999999999</v>
      </c>
      <c r="BJ185" s="153">
        <v>0.41399999999999998</v>
      </c>
      <c r="BK185" s="154">
        <v>0.17699999999999999</v>
      </c>
      <c r="BL185" s="154">
        <v>0.107</v>
      </c>
      <c r="BM185" s="154">
        <v>9.1999999999999998E-2</v>
      </c>
      <c r="BN185" s="154">
        <v>0.35099999999999998</v>
      </c>
      <c r="DU185" s="4"/>
      <c r="DZ185" s="196"/>
      <c r="EA185" s="196"/>
      <c r="EB185" s="196"/>
      <c r="EC185" s="196"/>
      <c r="ED185" s="196"/>
      <c r="EE185" s="196"/>
    </row>
    <row r="186" spans="30:135" ht="13" x14ac:dyDescent="0.15">
      <c r="AD186" s="144">
        <f t="shared" si="93"/>
        <v>103.875</v>
      </c>
      <c r="AE186" s="144">
        <f t="shared" si="94"/>
        <v>83.433614119534695</v>
      </c>
      <c r="AF186" s="149">
        <v>99</v>
      </c>
      <c r="AG186" s="150" t="s">
        <v>392</v>
      </c>
      <c r="AH186" s="149">
        <v>24</v>
      </c>
      <c r="AI186" s="151">
        <v>1</v>
      </c>
      <c r="AJ186" s="152">
        <v>2493</v>
      </c>
      <c r="AK186" s="152">
        <v>2080</v>
      </c>
      <c r="AL186" s="149">
        <v>0.83399999999999996</v>
      </c>
      <c r="AM186" s="152">
        <v>1087</v>
      </c>
      <c r="AN186" s="152">
        <v>758</v>
      </c>
      <c r="AO186" s="152">
        <v>1845</v>
      </c>
      <c r="AP186" s="153">
        <v>0.41099999999999998</v>
      </c>
      <c r="AQ186" s="153">
        <v>0.44900000000000001</v>
      </c>
      <c r="AR186" s="154">
        <v>0.155</v>
      </c>
      <c r="AS186" s="154">
        <v>0.129</v>
      </c>
      <c r="AT186" s="154">
        <v>9.7000000000000003E-2</v>
      </c>
      <c r="AU186" s="155">
        <v>0.4</v>
      </c>
      <c r="AW186" s="196"/>
      <c r="AX186" s="144">
        <f t="shared" si="95"/>
        <v>75.534950071326676</v>
      </c>
      <c r="AY186" s="149">
        <v>99</v>
      </c>
      <c r="AZ186" s="150" t="s">
        <v>407</v>
      </c>
      <c r="BA186" s="149">
        <v>17</v>
      </c>
      <c r="BB186" s="151">
        <v>1</v>
      </c>
      <c r="BC186" s="152">
        <v>1402</v>
      </c>
      <c r="BD186" s="152">
        <v>1059</v>
      </c>
      <c r="BE186" s="149">
        <v>0.755</v>
      </c>
      <c r="BF186" s="152">
        <v>611</v>
      </c>
      <c r="BG186" s="152">
        <v>381</v>
      </c>
      <c r="BH186" s="152">
        <v>992</v>
      </c>
      <c r="BI186" s="153">
        <v>0.38400000000000001</v>
      </c>
      <c r="BJ186" s="153">
        <v>0.439</v>
      </c>
      <c r="BK186" s="155">
        <v>0.21</v>
      </c>
      <c r="BL186" s="154">
        <v>9.8000000000000004E-2</v>
      </c>
      <c r="BM186" s="154">
        <v>7.4999999999999997E-2</v>
      </c>
      <c r="BN186" s="155">
        <v>0.35</v>
      </c>
      <c r="DU186" s="4"/>
      <c r="DZ186" s="196"/>
      <c r="EA186" s="196"/>
      <c r="EB186" s="196"/>
      <c r="EC186" s="196"/>
      <c r="ED186" s="196"/>
      <c r="EE186" s="196"/>
    </row>
    <row r="187" spans="30:135" ht="13" x14ac:dyDescent="0.15">
      <c r="AD187" s="144">
        <f t="shared" si="93"/>
        <v>78</v>
      </c>
      <c r="AE187" s="144">
        <f t="shared" si="94"/>
        <v>83.333333333333343</v>
      </c>
      <c r="AF187" s="149">
        <v>100</v>
      </c>
      <c r="AG187" s="150" t="s">
        <v>261</v>
      </c>
      <c r="AH187" s="149">
        <v>12</v>
      </c>
      <c r="AI187" s="151">
        <v>1</v>
      </c>
      <c r="AJ187" s="152">
        <v>936</v>
      </c>
      <c r="AK187" s="152">
        <v>780</v>
      </c>
      <c r="AL187" s="149">
        <v>0.83299999999999996</v>
      </c>
      <c r="AM187" s="152">
        <v>380</v>
      </c>
      <c r="AN187" s="152">
        <v>315</v>
      </c>
      <c r="AO187" s="152">
        <v>695</v>
      </c>
      <c r="AP187" s="153">
        <v>0.45300000000000001</v>
      </c>
      <c r="AQ187" s="153">
        <v>0.502</v>
      </c>
      <c r="AR187" s="154">
        <v>0.19600000000000001</v>
      </c>
      <c r="AS187" s="154">
        <v>6.8000000000000005E-2</v>
      </c>
      <c r="AT187" s="154">
        <v>5.0999999999999997E-2</v>
      </c>
      <c r="AU187" s="154">
        <v>0.39100000000000001</v>
      </c>
      <c r="AW187" s="196"/>
      <c r="AX187" s="144">
        <f t="shared" si="95"/>
        <v>75.471698113207552</v>
      </c>
      <c r="AY187" s="149">
        <v>100</v>
      </c>
      <c r="AZ187" s="150" t="s">
        <v>408</v>
      </c>
      <c r="BA187" s="149">
        <v>14</v>
      </c>
      <c r="BB187" s="151">
        <v>1</v>
      </c>
      <c r="BC187" s="152">
        <v>1219</v>
      </c>
      <c r="BD187" s="152">
        <v>920</v>
      </c>
      <c r="BE187" s="149">
        <v>0.755</v>
      </c>
      <c r="BF187" s="152">
        <v>557</v>
      </c>
      <c r="BG187" s="152">
        <v>335</v>
      </c>
      <c r="BH187" s="152">
        <v>892</v>
      </c>
      <c r="BI187" s="153">
        <v>0.376</v>
      </c>
      <c r="BJ187" s="153">
        <v>0.41699999999999998</v>
      </c>
      <c r="BK187" s="154">
        <v>0.16700000000000001</v>
      </c>
      <c r="BL187" s="155">
        <v>0.12</v>
      </c>
      <c r="BM187" s="154">
        <v>0.10299999999999999</v>
      </c>
      <c r="BN187" s="154">
        <v>0.36199999999999999</v>
      </c>
      <c r="DU187" s="4"/>
      <c r="DZ187" s="196"/>
      <c r="EA187" s="196"/>
      <c r="EB187" s="196"/>
      <c r="EC187" s="196"/>
      <c r="ED187" s="196"/>
      <c r="EE187" s="196"/>
    </row>
    <row r="188" spans="30:135" ht="13" x14ac:dyDescent="0.15">
      <c r="AD188" s="144">
        <f t="shared" si="93"/>
        <v>82.705882352941188</v>
      </c>
      <c r="AE188" s="144">
        <f t="shared" si="94"/>
        <v>83.285917496443815</v>
      </c>
      <c r="AF188" s="149">
        <v>101</v>
      </c>
      <c r="AG188" s="150" t="s">
        <v>407</v>
      </c>
      <c r="AH188" s="149">
        <v>17</v>
      </c>
      <c r="AI188" s="151">
        <v>1</v>
      </c>
      <c r="AJ188" s="152">
        <v>1406</v>
      </c>
      <c r="AK188" s="152">
        <v>1171</v>
      </c>
      <c r="AL188" s="149">
        <v>0.83299999999999996</v>
      </c>
      <c r="AM188" s="152">
        <v>599</v>
      </c>
      <c r="AN188" s="152">
        <v>442</v>
      </c>
      <c r="AO188" s="152">
        <v>1041</v>
      </c>
      <c r="AP188" s="153">
        <v>0.42499999999999999</v>
      </c>
      <c r="AQ188" s="153">
        <v>0.47299999999999998</v>
      </c>
      <c r="AR188" s="154">
        <v>0.17100000000000001</v>
      </c>
      <c r="AS188" s="154">
        <v>0.109</v>
      </c>
      <c r="AT188" s="154">
        <v>8.1000000000000003E-2</v>
      </c>
      <c r="AU188" s="154">
        <v>0.39500000000000002</v>
      </c>
      <c r="AW188" s="196"/>
      <c r="AX188" s="144">
        <f t="shared" si="95"/>
        <v>75.645268034414286</v>
      </c>
      <c r="AY188" s="149">
        <v>101</v>
      </c>
      <c r="AZ188" s="150" t="s">
        <v>409</v>
      </c>
      <c r="BA188" s="149">
        <v>18</v>
      </c>
      <c r="BB188" s="151">
        <v>1</v>
      </c>
      <c r="BC188" s="152">
        <v>1511</v>
      </c>
      <c r="BD188" s="152">
        <v>1143</v>
      </c>
      <c r="BE188" s="149">
        <v>0.75600000000000001</v>
      </c>
      <c r="BF188" s="152">
        <v>594</v>
      </c>
      <c r="BG188" s="152">
        <v>391</v>
      </c>
      <c r="BH188" s="152">
        <v>985</v>
      </c>
      <c r="BI188" s="153">
        <v>0.39700000000000002</v>
      </c>
      <c r="BJ188" s="153">
        <v>0.44400000000000001</v>
      </c>
      <c r="BK188" s="154">
        <v>0.222</v>
      </c>
      <c r="BL188" s="154">
        <v>0.14499999999999999</v>
      </c>
      <c r="BM188" s="154">
        <v>0.105</v>
      </c>
      <c r="BN188" s="154">
        <v>0.36599999999999999</v>
      </c>
      <c r="DU188" s="4"/>
      <c r="DZ188" s="196"/>
      <c r="EA188" s="196"/>
      <c r="EB188" s="196"/>
      <c r="EC188" s="196"/>
      <c r="ED188" s="196"/>
      <c r="EE188" s="196"/>
    </row>
    <row r="189" spans="30:135" ht="13" x14ac:dyDescent="0.15">
      <c r="AD189" s="144">
        <f t="shared" si="93"/>
        <v>78.041666666666657</v>
      </c>
      <c r="AE189" s="144">
        <f t="shared" si="94"/>
        <v>83.182060864922576</v>
      </c>
      <c r="AF189" s="149">
        <v>102</v>
      </c>
      <c r="AG189" s="150" t="s">
        <v>410</v>
      </c>
      <c r="AH189" s="149">
        <v>24</v>
      </c>
      <c r="AI189" s="151">
        <v>1</v>
      </c>
      <c r="AJ189" s="152">
        <v>1873</v>
      </c>
      <c r="AK189" s="152">
        <v>1558</v>
      </c>
      <c r="AL189" s="149">
        <v>0.83199999999999996</v>
      </c>
      <c r="AM189" s="152">
        <v>780</v>
      </c>
      <c r="AN189" s="152">
        <v>564</v>
      </c>
      <c r="AO189" s="152">
        <v>1344</v>
      </c>
      <c r="AP189" s="151">
        <v>0.42</v>
      </c>
      <c r="AQ189" s="153">
        <v>0.47299999999999998</v>
      </c>
      <c r="AR189" s="154">
        <v>0.192</v>
      </c>
      <c r="AS189" s="154">
        <v>0.108</v>
      </c>
      <c r="AT189" s="154">
        <v>8.7999999999999995E-2</v>
      </c>
      <c r="AU189" s="154">
        <v>0.38500000000000001</v>
      </c>
      <c r="AW189" s="196"/>
      <c r="AX189" s="144">
        <f t="shared" si="95"/>
        <v>75.637583892617457</v>
      </c>
      <c r="AY189" s="149">
        <v>102</v>
      </c>
      <c r="AZ189" s="150" t="s">
        <v>331</v>
      </c>
      <c r="BA189" s="149">
        <v>19</v>
      </c>
      <c r="BB189" s="151">
        <v>1</v>
      </c>
      <c r="BC189" s="152">
        <v>1490</v>
      </c>
      <c r="BD189" s="152">
        <v>1127</v>
      </c>
      <c r="BE189" s="149">
        <v>0.75600000000000001</v>
      </c>
      <c r="BF189" s="152">
        <v>665</v>
      </c>
      <c r="BG189" s="152">
        <v>396</v>
      </c>
      <c r="BH189" s="152">
        <v>1061</v>
      </c>
      <c r="BI189" s="153">
        <v>0.373</v>
      </c>
      <c r="BJ189" s="153">
        <v>0.43099999999999999</v>
      </c>
      <c r="BK189" s="154">
        <v>0.19900000000000001</v>
      </c>
      <c r="BL189" s="154">
        <v>0.10299999999999999</v>
      </c>
      <c r="BM189" s="154">
        <v>8.1000000000000003E-2</v>
      </c>
      <c r="BN189" s="154">
        <v>0.34699999999999998</v>
      </c>
      <c r="DU189" s="4"/>
      <c r="DZ189" s="196"/>
      <c r="EA189" s="196"/>
      <c r="EB189" s="196"/>
      <c r="EC189" s="196"/>
      <c r="ED189" s="196"/>
      <c r="EE189" s="196"/>
    </row>
    <row r="190" spans="30:135" ht="13" x14ac:dyDescent="0.15">
      <c r="AD190" s="144">
        <f t="shared" si="93"/>
        <v>82.608695652173907</v>
      </c>
      <c r="AE190" s="144">
        <f t="shared" si="94"/>
        <v>82.89473684210526</v>
      </c>
      <c r="AF190" s="149">
        <v>103</v>
      </c>
      <c r="AG190" s="150" t="s">
        <v>411</v>
      </c>
      <c r="AH190" s="149">
        <v>23</v>
      </c>
      <c r="AI190" s="151">
        <v>1</v>
      </c>
      <c r="AJ190" s="152">
        <v>1900</v>
      </c>
      <c r="AK190" s="152">
        <v>1575</v>
      </c>
      <c r="AL190" s="149">
        <v>0.82899999999999996</v>
      </c>
      <c r="AM190" s="152">
        <v>761</v>
      </c>
      <c r="AN190" s="152">
        <v>578</v>
      </c>
      <c r="AO190" s="152">
        <v>1339</v>
      </c>
      <c r="AP190" s="153">
        <v>0.432</v>
      </c>
      <c r="AQ190" s="153">
        <v>0.48599999999999999</v>
      </c>
      <c r="AR190" s="154">
        <v>0.20399999999999999</v>
      </c>
      <c r="AS190" s="155">
        <v>0.11</v>
      </c>
      <c r="AT190" s="154">
        <v>8.1000000000000003E-2</v>
      </c>
      <c r="AU190" s="154">
        <v>0.38800000000000001</v>
      </c>
      <c r="AW190" s="196"/>
      <c r="AX190" s="144">
        <f t="shared" si="95"/>
        <v>75.707257072570727</v>
      </c>
      <c r="AY190" s="149">
        <v>103</v>
      </c>
      <c r="AZ190" s="150" t="s">
        <v>379</v>
      </c>
      <c r="BA190" s="149">
        <v>21</v>
      </c>
      <c r="BB190" s="151">
        <v>1</v>
      </c>
      <c r="BC190" s="152">
        <v>1626</v>
      </c>
      <c r="BD190" s="152">
        <v>1231</v>
      </c>
      <c r="BE190" s="149">
        <v>0.75700000000000001</v>
      </c>
      <c r="BF190" s="152">
        <v>755</v>
      </c>
      <c r="BG190" s="152">
        <v>423</v>
      </c>
      <c r="BH190" s="152">
        <v>1178</v>
      </c>
      <c r="BI190" s="153">
        <v>0.35899999999999999</v>
      </c>
      <c r="BJ190" s="153">
        <v>0.438</v>
      </c>
      <c r="BK190" s="154">
        <v>0.19900000000000001</v>
      </c>
      <c r="BL190" s="154">
        <v>9.1999999999999998E-2</v>
      </c>
      <c r="BM190" s="154">
        <v>6.9000000000000006E-2</v>
      </c>
      <c r="BN190" s="154">
        <v>0.33300000000000002</v>
      </c>
      <c r="DU190" s="4"/>
      <c r="DZ190" s="196"/>
      <c r="EA190" s="196"/>
      <c r="EB190" s="196"/>
      <c r="EC190" s="196"/>
      <c r="ED190" s="196"/>
      <c r="EE190" s="196"/>
    </row>
    <row r="191" spans="30:135" ht="13" x14ac:dyDescent="0.15">
      <c r="AD191" s="144">
        <f t="shared" si="93"/>
        <v>89.631578947368411</v>
      </c>
      <c r="AE191" s="144">
        <f t="shared" si="94"/>
        <v>82.853787433940113</v>
      </c>
      <c r="AF191" s="149">
        <v>104</v>
      </c>
      <c r="AG191" s="150" t="s">
        <v>412</v>
      </c>
      <c r="AH191" s="149">
        <v>19</v>
      </c>
      <c r="AI191" s="151">
        <v>1</v>
      </c>
      <c r="AJ191" s="152">
        <v>1703</v>
      </c>
      <c r="AK191" s="152">
        <v>1411</v>
      </c>
      <c r="AL191" s="149">
        <v>0.82899999999999996</v>
      </c>
      <c r="AM191" s="152">
        <v>718</v>
      </c>
      <c r="AN191" s="152">
        <v>516</v>
      </c>
      <c r="AO191" s="152">
        <v>1234</v>
      </c>
      <c r="AP191" s="153">
        <v>0.41799999999999998</v>
      </c>
      <c r="AQ191" s="153">
        <v>0.47699999999999998</v>
      </c>
      <c r="AR191" s="154">
        <v>0.184</v>
      </c>
      <c r="AS191" s="154">
        <v>0.11600000000000001</v>
      </c>
      <c r="AT191" s="154">
        <v>8.5000000000000006E-2</v>
      </c>
      <c r="AU191" s="154">
        <v>0.379</v>
      </c>
      <c r="AW191" s="196"/>
      <c r="AX191" s="144">
        <f t="shared" si="95"/>
        <v>75.69818716315531</v>
      </c>
      <c r="AY191" s="149">
        <v>104</v>
      </c>
      <c r="AZ191" s="150" t="s">
        <v>413</v>
      </c>
      <c r="BA191" s="149">
        <v>25</v>
      </c>
      <c r="BB191" s="151">
        <v>1</v>
      </c>
      <c r="BC191" s="152">
        <v>2041</v>
      </c>
      <c r="BD191" s="152">
        <v>1545</v>
      </c>
      <c r="BE191" s="149">
        <v>0.75700000000000001</v>
      </c>
      <c r="BF191" s="152">
        <v>902</v>
      </c>
      <c r="BG191" s="152">
        <v>576</v>
      </c>
      <c r="BH191" s="152">
        <v>1478</v>
      </c>
      <c r="BI191" s="151">
        <v>0.39</v>
      </c>
      <c r="BJ191" s="153">
        <v>0.438</v>
      </c>
      <c r="BK191" s="154">
        <v>0.19700000000000001</v>
      </c>
      <c r="BL191" s="154">
        <v>9.5000000000000001E-2</v>
      </c>
      <c r="BM191" s="154">
        <v>8.1000000000000003E-2</v>
      </c>
      <c r="BN191" s="154">
        <v>0.35199999999999998</v>
      </c>
      <c r="DU191" s="4"/>
      <c r="DZ191" s="196"/>
      <c r="EA191" s="196"/>
      <c r="EB191" s="196"/>
      <c r="EC191" s="196"/>
      <c r="ED191" s="196"/>
      <c r="EE191" s="196"/>
    </row>
    <row r="192" spans="30:135" ht="13" x14ac:dyDescent="0.15">
      <c r="AD192" s="144">
        <f t="shared" si="93"/>
        <v>87.34782608695653</v>
      </c>
      <c r="AE192" s="144">
        <f t="shared" si="94"/>
        <v>82.777501244400199</v>
      </c>
      <c r="AF192" s="149">
        <v>105</v>
      </c>
      <c r="AG192" s="150" t="s">
        <v>275</v>
      </c>
      <c r="AH192" s="149">
        <v>23</v>
      </c>
      <c r="AI192" s="151">
        <v>1</v>
      </c>
      <c r="AJ192" s="152">
        <v>2009</v>
      </c>
      <c r="AK192" s="152">
        <v>1663</v>
      </c>
      <c r="AL192" s="149">
        <v>0.82799999999999996</v>
      </c>
      <c r="AM192" s="152">
        <v>807</v>
      </c>
      <c r="AN192" s="152">
        <v>640</v>
      </c>
      <c r="AO192" s="152">
        <v>1447</v>
      </c>
      <c r="AP192" s="153">
        <v>0.442</v>
      </c>
      <c r="AQ192" s="151">
        <v>0.48</v>
      </c>
      <c r="AR192" s="154">
        <v>0.19800000000000001</v>
      </c>
      <c r="AS192" s="155">
        <v>0.1</v>
      </c>
      <c r="AT192" s="154">
        <v>8.2000000000000003E-2</v>
      </c>
      <c r="AU192" s="154">
        <v>0.39400000000000002</v>
      </c>
      <c r="AW192" s="196"/>
      <c r="AX192" s="144">
        <f t="shared" si="95"/>
        <v>75.747508305647841</v>
      </c>
      <c r="AY192" s="149">
        <v>105</v>
      </c>
      <c r="AZ192" s="150" t="s">
        <v>381</v>
      </c>
      <c r="BA192" s="149">
        <v>22</v>
      </c>
      <c r="BB192" s="151">
        <v>1</v>
      </c>
      <c r="BC192" s="152">
        <v>1806</v>
      </c>
      <c r="BD192" s="152">
        <v>1368</v>
      </c>
      <c r="BE192" s="149">
        <v>0.75700000000000001</v>
      </c>
      <c r="BF192" s="152">
        <v>845</v>
      </c>
      <c r="BG192" s="152">
        <v>516</v>
      </c>
      <c r="BH192" s="152">
        <v>1361</v>
      </c>
      <c r="BI192" s="153">
        <v>0.379</v>
      </c>
      <c r="BJ192" s="153">
        <v>0.433</v>
      </c>
      <c r="BK192" s="154">
        <v>0.17699999999999999</v>
      </c>
      <c r="BL192" s="154">
        <v>8.5999999999999993E-2</v>
      </c>
      <c r="BM192" s="154">
        <v>7.5999999999999998E-2</v>
      </c>
      <c r="BN192" s="154">
        <v>0.34799999999999998</v>
      </c>
      <c r="DU192" s="4"/>
      <c r="DZ192" s="196"/>
      <c r="EA192" s="196"/>
      <c r="EB192" s="196"/>
      <c r="EC192" s="196"/>
      <c r="ED192" s="196"/>
      <c r="EE192" s="196"/>
    </row>
    <row r="193" spans="30:135" ht="13" x14ac:dyDescent="0.15">
      <c r="AD193" s="144">
        <f t="shared" si="93"/>
        <v>84.578947368421055</v>
      </c>
      <c r="AE193" s="144">
        <f t="shared" si="94"/>
        <v>82.762912258867459</v>
      </c>
      <c r="AF193" s="149">
        <v>106</v>
      </c>
      <c r="AG193" s="150" t="s">
        <v>414</v>
      </c>
      <c r="AH193" s="149">
        <v>19</v>
      </c>
      <c r="AI193" s="151">
        <v>1</v>
      </c>
      <c r="AJ193" s="152">
        <v>1607</v>
      </c>
      <c r="AK193" s="152">
        <v>1330</v>
      </c>
      <c r="AL193" s="149">
        <v>0.82799999999999996</v>
      </c>
      <c r="AM193" s="152">
        <v>664</v>
      </c>
      <c r="AN193" s="152">
        <v>469</v>
      </c>
      <c r="AO193" s="152">
        <v>1133</v>
      </c>
      <c r="AP193" s="153">
        <v>0.41399999999999998</v>
      </c>
      <c r="AQ193" s="153">
        <v>0.45300000000000001</v>
      </c>
      <c r="AR193" s="154">
        <v>0.189</v>
      </c>
      <c r="AS193" s="155">
        <v>0.13</v>
      </c>
      <c r="AT193" s="154">
        <v>9.6000000000000002E-2</v>
      </c>
      <c r="AU193" s="154">
        <v>0.39300000000000002</v>
      </c>
      <c r="AW193" s="196"/>
      <c r="AX193" s="144">
        <f t="shared" si="95"/>
        <v>75.724937862468934</v>
      </c>
      <c r="AY193" s="149">
        <v>106</v>
      </c>
      <c r="AZ193" s="150" t="s">
        <v>415</v>
      </c>
      <c r="BA193" s="149">
        <v>14</v>
      </c>
      <c r="BB193" s="151">
        <v>1</v>
      </c>
      <c r="BC193" s="152">
        <v>1207</v>
      </c>
      <c r="BD193" s="152">
        <v>914</v>
      </c>
      <c r="BE193" s="149">
        <v>0.75700000000000001</v>
      </c>
      <c r="BF193" s="152">
        <v>504</v>
      </c>
      <c r="BG193" s="152">
        <v>331</v>
      </c>
      <c r="BH193" s="152">
        <v>835</v>
      </c>
      <c r="BI193" s="153">
        <v>0.39600000000000002</v>
      </c>
      <c r="BJ193" s="153">
        <v>0.438</v>
      </c>
      <c r="BK193" s="154">
        <v>0.19800000000000001</v>
      </c>
      <c r="BL193" s="154">
        <v>0.13300000000000001</v>
      </c>
      <c r="BM193" s="154">
        <v>0.107</v>
      </c>
      <c r="BN193" s="154">
        <v>0.36899999999999999</v>
      </c>
      <c r="DU193" s="4"/>
      <c r="DZ193" s="196"/>
      <c r="EA193" s="196"/>
      <c r="EB193" s="196"/>
      <c r="EC193" s="196"/>
      <c r="ED193" s="196"/>
      <c r="EE193" s="196"/>
    </row>
    <row r="194" spans="30:135" ht="13" x14ac:dyDescent="0.15">
      <c r="AD194" s="144">
        <f t="shared" si="93"/>
        <v>88.181818181818187</v>
      </c>
      <c r="AE194" s="144">
        <f t="shared" si="94"/>
        <v>82.680412371134011</v>
      </c>
      <c r="AF194" s="149">
        <v>107</v>
      </c>
      <c r="AG194" s="150" t="s">
        <v>416</v>
      </c>
      <c r="AH194" s="149">
        <v>22</v>
      </c>
      <c r="AI194" s="151">
        <v>1</v>
      </c>
      <c r="AJ194" s="152">
        <v>1940</v>
      </c>
      <c r="AK194" s="152">
        <v>1604</v>
      </c>
      <c r="AL194" s="149">
        <v>0.82699999999999996</v>
      </c>
      <c r="AM194" s="152">
        <v>871</v>
      </c>
      <c r="AN194" s="152">
        <v>588</v>
      </c>
      <c r="AO194" s="152">
        <v>1459</v>
      </c>
      <c r="AP194" s="153">
        <v>0.40300000000000002</v>
      </c>
      <c r="AQ194" s="153">
        <v>0.44900000000000001</v>
      </c>
      <c r="AR194" s="154">
        <v>0.152</v>
      </c>
      <c r="AS194" s="154">
        <v>0.112</v>
      </c>
      <c r="AT194" s="155">
        <v>0.08</v>
      </c>
      <c r="AU194" s="154">
        <v>0.39200000000000002</v>
      </c>
      <c r="AW194" s="196"/>
      <c r="AX194" s="144">
        <f t="shared" si="95"/>
        <v>75.897129186602868</v>
      </c>
      <c r="AY194" s="149">
        <v>107</v>
      </c>
      <c r="AZ194" s="150" t="s">
        <v>417</v>
      </c>
      <c r="BA194" s="149">
        <v>20</v>
      </c>
      <c r="BB194" s="151">
        <v>1</v>
      </c>
      <c r="BC194" s="152">
        <v>1672</v>
      </c>
      <c r="BD194" s="152">
        <v>1269</v>
      </c>
      <c r="BE194" s="149">
        <v>0.75900000000000001</v>
      </c>
      <c r="BF194" s="152">
        <v>707</v>
      </c>
      <c r="BG194" s="152">
        <v>436</v>
      </c>
      <c r="BH194" s="152">
        <v>1143</v>
      </c>
      <c r="BI194" s="153">
        <v>0.38100000000000001</v>
      </c>
      <c r="BJ194" s="151">
        <v>0.42</v>
      </c>
      <c r="BK194" s="154">
        <v>0.19700000000000001</v>
      </c>
      <c r="BL194" s="154">
        <v>0.13600000000000001</v>
      </c>
      <c r="BM194" s="154">
        <v>0.104</v>
      </c>
      <c r="BN194" s="154">
        <v>0.373</v>
      </c>
      <c r="DU194" s="4"/>
      <c r="DZ194" s="196"/>
      <c r="EA194" s="196"/>
      <c r="EB194" s="196"/>
      <c r="EC194" s="196"/>
      <c r="ED194" s="196"/>
      <c r="EE194" s="196"/>
    </row>
    <row r="195" spans="30:135" ht="13" x14ac:dyDescent="0.15">
      <c r="AD195" s="144">
        <f t="shared" si="93"/>
        <v>84.565217391304358</v>
      </c>
      <c r="AE195" s="144">
        <f t="shared" si="94"/>
        <v>82.673521850899746</v>
      </c>
      <c r="AF195" s="149">
        <v>108</v>
      </c>
      <c r="AG195" s="150" t="s">
        <v>418</v>
      </c>
      <c r="AH195" s="149">
        <v>23</v>
      </c>
      <c r="AI195" s="151">
        <v>1</v>
      </c>
      <c r="AJ195" s="152">
        <v>1945</v>
      </c>
      <c r="AK195" s="152">
        <v>1608</v>
      </c>
      <c r="AL195" s="149">
        <v>0.82699999999999996</v>
      </c>
      <c r="AM195" s="152">
        <v>817</v>
      </c>
      <c r="AN195" s="152">
        <v>607</v>
      </c>
      <c r="AO195" s="152">
        <v>1424</v>
      </c>
      <c r="AP195" s="153">
        <v>0.42599999999999999</v>
      </c>
      <c r="AQ195" s="153">
        <v>0.47599999999999998</v>
      </c>
      <c r="AR195" s="154">
        <v>0.17499999999999999</v>
      </c>
      <c r="AS195" s="155">
        <v>0.11</v>
      </c>
      <c r="AT195" s="154">
        <v>8.5000000000000006E-2</v>
      </c>
      <c r="AU195" s="154">
        <v>0.39300000000000002</v>
      </c>
      <c r="AW195" s="196"/>
      <c r="AX195" s="144">
        <f t="shared" si="95"/>
        <v>76.004464285714292</v>
      </c>
      <c r="AY195" s="149">
        <v>108</v>
      </c>
      <c r="AZ195" s="150" t="s">
        <v>419</v>
      </c>
      <c r="BA195" s="149">
        <v>20</v>
      </c>
      <c r="BB195" s="151">
        <v>1</v>
      </c>
      <c r="BC195" s="152">
        <v>1792</v>
      </c>
      <c r="BD195" s="152">
        <v>1362</v>
      </c>
      <c r="BE195" s="149">
        <v>0.76</v>
      </c>
      <c r="BF195" s="152">
        <v>750</v>
      </c>
      <c r="BG195" s="152">
        <v>478</v>
      </c>
      <c r="BH195" s="152">
        <v>1228</v>
      </c>
      <c r="BI195" s="153">
        <v>0.38900000000000001</v>
      </c>
      <c r="BJ195" s="153">
        <v>0.42399999999999999</v>
      </c>
      <c r="BK195" s="154">
        <v>0.192</v>
      </c>
      <c r="BL195" s="154">
        <v>0.14699999999999999</v>
      </c>
      <c r="BM195" s="154">
        <v>0.11700000000000001</v>
      </c>
      <c r="BN195" s="154">
        <v>0.372</v>
      </c>
      <c r="DU195" s="4"/>
      <c r="DZ195" s="196"/>
      <c r="EA195" s="196"/>
      <c r="EB195" s="196"/>
      <c r="EC195" s="196"/>
      <c r="ED195" s="196"/>
      <c r="EE195" s="196"/>
    </row>
    <row r="196" spans="30:135" ht="13" x14ac:dyDescent="0.15">
      <c r="AD196" s="144">
        <f t="shared" si="93"/>
        <v>83.2</v>
      </c>
      <c r="AE196" s="144">
        <f t="shared" si="94"/>
        <v>82.451923076923066</v>
      </c>
      <c r="AF196" s="149">
        <v>109</v>
      </c>
      <c r="AG196" s="150" t="s">
        <v>420</v>
      </c>
      <c r="AH196" s="149">
        <v>20</v>
      </c>
      <c r="AI196" s="151">
        <v>1</v>
      </c>
      <c r="AJ196" s="152">
        <v>1664</v>
      </c>
      <c r="AK196" s="152">
        <v>1372</v>
      </c>
      <c r="AL196" s="149">
        <v>0.82499999999999996</v>
      </c>
      <c r="AM196" s="152">
        <v>729</v>
      </c>
      <c r="AN196" s="152">
        <v>487</v>
      </c>
      <c r="AO196" s="152">
        <v>1216</v>
      </c>
      <c r="AP196" s="151">
        <v>0.4</v>
      </c>
      <c r="AQ196" s="153">
        <v>0.46100000000000002</v>
      </c>
      <c r="AR196" s="154">
        <v>0.17399999999999999</v>
      </c>
      <c r="AS196" s="155">
        <v>0.11</v>
      </c>
      <c r="AT196" s="154">
        <v>7.8E-2</v>
      </c>
      <c r="AU196" s="154">
        <v>0.38300000000000001</v>
      </c>
      <c r="AW196" s="196"/>
      <c r="AX196" s="144">
        <f t="shared" si="95"/>
        <v>76.016830294530152</v>
      </c>
      <c r="AY196" s="149">
        <v>109</v>
      </c>
      <c r="AZ196" s="150" t="s">
        <v>421</v>
      </c>
      <c r="BA196" s="149">
        <v>18</v>
      </c>
      <c r="BB196" s="151">
        <v>1</v>
      </c>
      <c r="BC196" s="152">
        <v>1426</v>
      </c>
      <c r="BD196" s="152">
        <v>1084</v>
      </c>
      <c r="BE196" s="149">
        <v>0.76</v>
      </c>
      <c r="BF196" s="152">
        <v>574</v>
      </c>
      <c r="BG196" s="152">
        <v>377</v>
      </c>
      <c r="BH196" s="152">
        <v>951</v>
      </c>
      <c r="BI196" s="153">
        <v>0.39600000000000002</v>
      </c>
      <c r="BJ196" s="151">
        <v>0.45</v>
      </c>
      <c r="BK196" s="154">
        <v>0.22900000000000001</v>
      </c>
      <c r="BL196" s="155">
        <v>0.12</v>
      </c>
      <c r="BM196" s="154">
        <v>7.5999999999999998E-2</v>
      </c>
      <c r="BN196" s="154">
        <v>0.35799999999999998</v>
      </c>
      <c r="DU196" s="4"/>
      <c r="DZ196" s="196"/>
      <c r="EA196" s="196"/>
      <c r="EB196" s="196"/>
      <c r="EC196" s="196"/>
      <c r="ED196" s="196"/>
      <c r="EE196" s="196"/>
    </row>
    <row r="197" spans="30:135" ht="13" x14ac:dyDescent="0.15">
      <c r="AD197" s="144">
        <f t="shared" si="93"/>
        <v>85.666666666666657</v>
      </c>
      <c r="AE197" s="144">
        <f t="shared" si="94"/>
        <v>82.545858810450241</v>
      </c>
      <c r="AF197" s="149">
        <v>110</v>
      </c>
      <c r="AG197" s="150" t="s">
        <v>389</v>
      </c>
      <c r="AH197" s="149">
        <v>21</v>
      </c>
      <c r="AI197" s="151">
        <v>1</v>
      </c>
      <c r="AJ197" s="152">
        <v>1799</v>
      </c>
      <c r="AK197" s="152">
        <v>1485</v>
      </c>
      <c r="AL197" s="149">
        <v>0.82499999999999996</v>
      </c>
      <c r="AM197" s="152">
        <v>744</v>
      </c>
      <c r="AN197" s="152">
        <v>584</v>
      </c>
      <c r="AO197" s="152">
        <v>1328</v>
      </c>
      <c r="AP197" s="151">
        <v>0.44</v>
      </c>
      <c r="AQ197" s="153">
        <v>0.47599999999999998</v>
      </c>
      <c r="AR197" s="154">
        <v>0.18099999999999999</v>
      </c>
      <c r="AS197" s="154">
        <v>9.7000000000000003E-2</v>
      </c>
      <c r="AT197" s="154">
        <v>8.2000000000000003E-2</v>
      </c>
      <c r="AU197" s="154">
        <v>0.39500000000000002</v>
      </c>
      <c r="AW197" s="196"/>
      <c r="AX197" s="144">
        <f t="shared" si="95"/>
        <v>76.024411508282469</v>
      </c>
      <c r="AY197" s="149">
        <v>110</v>
      </c>
      <c r="AZ197" s="150" t="s">
        <v>422</v>
      </c>
      <c r="BA197" s="149">
        <v>14</v>
      </c>
      <c r="BB197" s="151">
        <v>1</v>
      </c>
      <c r="BC197" s="152">
        <v>1147</v>
      </c>
      <c r="BD197" s="152">
        <v>872</v>
      </c>
      <c r="BE197" s="149">
        <v>0.76</v>
      </c>
      <c r="BF197" s="152">
        <v>476</v>
      </c>
      <c r="BG197" s="152">
        <v>314</v>
      </c>
      <c r="BH197" s="152">
        <v>790</v>
      </c>
      <c r="BI197" s="153">
        <v>0.39700000000000002</v>
      </c>
      <c r="BJ197" s="153">
        <v>0.45500000000000002</v>
      </c>
      <c r="BK197" s="154">
        <v>0.22700000000000001</v>
      </c>
      <c r="BL197" s="155">
        <v>0.1</v>
      </c>
      <c r="BM197" s="154">
        <v>8.6999999999999994E-2</v>
      </c>
      <c r="BN197" s="154">
        <v>0.34799999999999998</v>
      </c>
      <c r="DU197" s="4"/>
      <c r="DZ197" s="196"/>
      <c r="EA197" s="196"/>
      <c r="EB197" s="196"/>
      <c r="EC197" s="196"/>
      <c r="ED197" s="196"/>
      <c r="EE197" s="196"/>
    </row>
    <row r="198" spans="30:135" ht="13" x14ac:dyDescent="0.15">
      <c r="AD198" s="144">
        <f t="shared" si="93"/>
        <v>73.578947368421055</v>
      </c>
      <c r="AE198" s="144">
        <f t="shared" si="94"/>
        <v>82.546494992846917</v>
      </c>
      <c r="AF198" s="149">
        <v>111</v>
      </c>
      <c r="AG198" s="150" t="s">
        <v>423</v>
      </c>
      <c r="AH198" s="149">
        <v>19</v>
      </c>
      <c r="AI198" s="151">
        <v>1</v>
      </c>
      <c r="AJ198" s="152">
        <v>1398</v>
      </c>
      <c r="AK198" s="152">
        <v>1154</v>
      </c>
      <c r="AL198" s="149">
        <v>0.82499999999999996</v>
      </c>
      <c r="AM198" s="152">
        <v>666</v>
      </c>
      <c r="AN198" s="152">
        <v>434</v>
      </c>
      <c r="AO198" s="152">
        <v>1100</v>
      </c>
      <c r="AP198" s="153">
        <v>0.39500000000000002</v>
      </c>
      <c r="AQ198" s="153">
        <v>0.45600000000000002</v>
      </c>
      <c r="AR198" s="154">
        <v>0.14399999999999999</v>
      </c>
      <c r="AS198" s="154">
        <v>8.4000000000000005E-2</v>
      </c>
      <c r="AT198" s="154">
        <v>7.1999999999999995E-2</v>
      </c>
      <c r="AU198" s="154">
        <v>0.374</v>
      </c>
      <c r="AW198" s="196"/>
      <c r="AX198" s="144">
        <f t="shared" si="95"/>
        <v>76.081871345029242</v>
      </c>
      <c r="AY198" s="149">
        <v>111</v>
      </c>
      <c r="AZ198" s="150" t="s">
        <v>424</v>
      </c>
      <c r="BA198" s="149">
        <v>21</v>
      </c>
      <c r="BB198" s="151">
        <v>1</v>
      </c>
      <c r="BC198" s="152">
        <v>1710</v>
      </c>
      <c r="BD198" s="152">
        <v>1301</v>
      </c>
      <c r="BE198" s="149">
        <v>0.76100000000000001</v>
      </c>
      <c r="BF198" s="152">
        <v>795</v>
      </c>
      <c r="BG198" s="152">
        <v>478</v>
      </c>
      <c r="BH198" s="152">
        <v>1273</v>
      </c>
      <c r="BI198" s="153">
        <v>0.375</v>
      </c>
      <c r="BJ198" s="153">
        <v>0.43099999999999999</v>
      </c>
      <c r="BK198" s="154">
        <v>0.17499999999999999</v>
      </c>
      <c r="BL198" s="154">
        <v>9.4E-2</v>
      </c>
      <c r="BM198" s="154">
        <v>7.6999999999999999E-2</v>
      </c>
      <c r="BN198" s="154">
        <v>0.35099999999999998</v>
      </c>
      <c r="DU198" s="4"/>
      <c r="DZ198" s="196"/>
      <c r="EA198" s="196"/>
      <c r="EB198" s="196"/>
      <c r="EC198" s="196"/>
      <c r="ED198" s="196"/>
      <c r="EE198" s="196"/>
    </row>
    <row r="199" spans="30:135" ht="13" x14ac:dyDescent="0.15">
      <c r="AD199" s="144">
        <f t="shared" si="93"/>
        <v>78.600000000000009</v>
      </c>
      <c r="AE199" s="144">
        <f t="shared" si="94"/>
        <v>82.379134860050897</v>
      </c>
      <c r="AF199" s="149">
        <v>112</v>
      </c>
      <c r="AG199" s="150" t="s">
        <v>425</v>
      </c>
      <c r="AH199" s="149">
        <v>20</v>
      </c>
      <c r="AI199" s="151">
        <v>1</v>
      </c>
      <c r="AJ199" s="152">
        <v>1572</v>
      </c>
      <c r="AK199" s="152">
        <v>1295</v>
      </c>
      <c r="AL199" s="149">
        <v>0.82399999999999995</v>
      </c>
      <c r="AM199" s="152">
        <v>687</v>
      </c>
      <c r="AN199" s="152">
        <v>448</v>
      </c>
      <c r="AO199" s="152">
        <v>1135</v>
      </c>
      <c r="AP199" s="153">
        <v>0.39500000000000002</v>
      </c>
      <c r="AQ199" s="153">
        <v>0.46700000000000003</v>
      </c>
      <c r="AR199" s="154">
        <v>0.191</v>
      </c>
      <c r="AS199" s="154">
        <v>0.10299999999999999</v>
      </c>
      <c r="AT199" s="154">
        <v>8.4000000000000005E-2</v>
      </c>
      <c r="AU199" s="154">
        <v>0.36699999999999999</v>
      </c>
      <c r="AW199" s="196"/>
      <c r="AX199" s="144">
        <f t="shared" si="95"/>
        <v>76.068965517241381</v>
      </c>
      <c r="AY199" s="149">
        <v>112</v>
      </c>
      <c r="AZ199" s="150" t="s">
        <v>426</v>
      </c>
      <c r="BA199" s="149">
        <v>15</v>
      </c>
      <c r="BB199" s="151">
        <v>1</v>
      </c>
      <c r="BC199" s="152">
        <v>1450</v>
      </c>
      <c r="BD199" s="152">
        <v>1103</v>
      </c>
      <c r="BE199" s="149">
        <v>0.76100000000000001</v>
      </c>
      <c r="BF199" s="152">
        <v>600</v>
      </c>
      <c r="BG199" s="152">
        <v>390</v>
      </c>
      <c r="BH199" s="152">
        <v>990</v>
      </c>
      <c r="BI199" s="153">
        <v>0.39400000000000002</v>
      </c>
      <c r="BJ199" s="153">
        <v>0.443</v>
      </c>
      <c r="BK199" s="154">
        <v>0.20699999999999999</v>
      </c>
      <c r="BL199" s="154">
        <v>0.13100000000000001</v>
      </c>
      <c r="BM199" s="155">
        <v>0.09</v>
      </c>
      <c r="BN199" s="154">
        <v>0.36399999999999999</v>
      </c>
      <c r="DU199" s="4"/>
      <c r="DZ199" s="196"/>
      <c r="EA199" s="196"/>
      <c r="EB199" s="196"/>
      <c r="EC199" s="196"/>
      <c r="ED199" s="196"/>
      <c r="EE199" s="196"/>
    </row>
    <row r="200" spans="30:135" ht="13" x14ac:dyDescent="0.15">
      <c r="AD200" s="144">
        <f t="shared" si="93"/>
        <v>85.347826086956516</v>
      </c>
      <c r="AE200" s="144">
        <f t="shared" si="94"/>
        <v>82.32297503820682</v>
      </c>
      <c r="AF200" s="149">
        <v>113</v>
      </c>
      <c r="AG200" s="150" t="s">
        <v>427</v>
      </c>
      <c r="AH200" s="149">
        <v>23</v>
      </c>
      <c r="AI200" s="151">
        <v>1</v>
      </c>
      <c r="AJ200" s="152">
        <v>1963</v>
      </c>
      <c r="AK200" s="152">
        <v>1616</v>
      </c>
      <c r="AL200" s="149">
        <v>0.82299999999999995</v>
      </c>
      <c r="AM200" s="152">
        <v>854</v>
      </c>
      <c r="AN200" s="152">
        <v>542</v>
      </c>
      <c r="AO200" s="152">
        <v>1396</v>
      </c>
      <c r="AP200" s="153">
        <v>0.38800000000000001</v>
      </c>
      <c r="AQ200" s="153">
        <v>0.44800000000000001</v>
      </c>
      <c r="AR200" s="154">
        <v>0.16600000000000001</v>
      </c>
      <c r="AS200" s="154">
        <v>0.14299999999999999</v>
      </c>
      <c r="AT200" s="154">
        <v>0.104</v>
      </c>
      <c r="AU200" s="154">
        <v>0.38600000000000001</v>
      </c>
      <c r="AW200" s="196"/>
      <c r="AX200" s="144">
        <f t="shared" si="95"/>
        <v>76.171428571428564</v>
      </c>
      <c r="AY200" s="149">
        <v>113</v>
      </c>
      <c r="AZ200" s="150" t="s">
        <v>428</v>
      </c>
      <c r="BA200" s="149">
        <v>21</v>
      </c>
      <c r="BB200" s="151">
        <v>1</v>
      </c>
      <c r="BC200" s="152">
        <v>1750</v>
      </c>
      <c r="BD200" s="152">
        <v>1333</v>
      </c>
      <c r="BE200" s="149">
        <v>0.76200000000000001</v>
      </c>
      <c r="BF200" s="152">
        <v>634</v>
      </c>
      <c r="BG200" s="152">
        <v>471</v>
      </c>
      <c r="BH200" s="152">
        <v>1105</v>
      </c>
      <c r="BI200" s="153">
        <v>0.42599999999999999</v>
      </c>
      <c r="BJ200" s="151">
        <v>0.47</v>
      </c>
      <c r="BK200" s="154">
        <v>0.255</v>
      </c>
      <c r="BL200" s="154">
        <v>0.127</v>
      </c>
      <c r="BM200" s="154">
        <v>9.2999999999999999E-2</v>
      </c>
      <c r="BN200" s="155">
        <v>0.37</v>
      </c>
      <c r="DU200" s="4"/>
      <c r="DZ200" s="196"/>
      <c r="EA200" s="196"/>
      <c r="EB200" s="196"/>
      <c r="EC200" s="196"/>
      <c r="ED200" s="196"/>
      <c r="EE200" s="196"/>
    </row>
    <row r="201" spans="30:135" ht="13" x14ac:dyDescent="0.15">
      <c r="AD201" s="144">
        <f t="shared" si="93"/>
        <v>85.8</v>
      </c>
      <c r="AE201" s="144">
        <f t="shared" si="94"/>
        <v>82.226107226107231</v>
      </c>
      <c r="AF201" s="149">
        <v>114</v>
      </c>
      <c r="AG201" s="150" t="s">
        <v>417</v>
      </c>
      <c r="AH201" s="149">
        <v>20</v>
      </c>
      <c r="AI201" s="151">
        <v>1</v>
      </c>
      <c r="AJ201" s="152">
        <v>1716</v>
      </c>
      <c r="AK201" s="152">
        <v>1411</v>
      </c>
      <c r="AL201" s="149">
        <v>0.82199999999999995</v>
      </c>
      <c r="AM201" s="152">
        <v>699</v>
      </c>
      <c r="AN201" s="152">
        <v>523</v>
      </c>
      <c r="AO201" s="152">
        <v>1222</v>
      </c>
      <c r="AP201" s="153">
        <v>0.42799999999999999</v>
      </c>
      <c r="AQ201" s="153">
        <v>0.46400000000000002</v>
      </c>
      <c r="AR201" s="154">
        <v>0.185</v>
      </c>
      <c r="AS201" s="154">
        <v>0.129</v>
      </c>
      <c r="AT201" s="154">
        <v>0.104</v>
      </c>
      <c r="AU201" s="154">
        <v>0.39500000000000002</v>
      </c>
      <c r="AW201" s="196"/>
      <c r="AX201" s="144">
        <f t="shared" si="95"/>
        <v>76.301476301476299</v>
      </c>
      <c r="AY201" s="149">
        <v>114</v>
      </c>
      <c r="AZ201" s="150" t="s">
        <v>429</v>
      </c>
      <c r="BA201" s="149">
        <v>17</v>
      </c>
      <c r="BB201" s="151">
        <v>1</v>
      </c>
      <c r="BC201" s="152">
        <v>1287</v>
      </c>
      <c r="BD201" s="152">
        <v>982</v>
      </c>
      <c r="BE201" s="149">
        <v>0.76300000000000001</v>
      </c>
      <c r="BF201" s="152">
        <v>607</v>
      </c>
      <c r="BG201" s="152">
        <v>362</v>
      </c>
      <c r="BH201" s="152">
        <v>969</v>
      </c>
      <c r="BI201" s="153">
        <v>0.374</v>
      </c>
      <c r="BJ201" s="153">
        <v>0.42899999999999999</v>
      </c>
      <c r="BK201" s="154">
        <v>0.17100000000000001</v>
      </c>
      <c r="BL201" s="154">
        <v>8.7999999999999995E-2</v>
      </c>
      <c r="BM201" s="154">
        <v>6.9000000000000006E-2</v>
      </c>
      <c r="BN201" s="154">
        <v>0.35399999999999998</v>
      </c>
      <c r="DU201" s="4"/>
      <c r="DZ201" s="196"/>
      <c r="EA201" s="196"/>
      <c r="EB201" s="196"/>
      <c r="EC201" s="196"/>
      <c r="ED201" s="196"/>
      <c r="EE201" s="196"/>
    </row>
    <row r="202" spans="30:135" ht="13" x14ac:dyDescent="0.15">
      <c r="AD202" s="144">
        <f t="shared" si="93"/>
        <v>79.333333333333343</v>
      </c>
      <c r="AE202" s="144">
        <f t="shared" si="94"/>
        <v>82.195378151260499</v>
      </c>
      <c r="AF202" s="149">
        <v>115</v>
      </c>
      <c r="AG202" s="150" t="s">
        <v>430</v>
      </c>
      <c r="AH202" s="149">
        <v>24</v>
      </c>
      <c r="AI202" s="151">
        <v>1</v>
      </c>
      <c r="AJ202" s="152">
        <v>1904</v>
      </c>
      <c r="AK202" s="152">
        <v>1565</v>
      </c>
      <c r="AL202" s="149">
        <v>0.82199999999999995</v>
      </c>
      <c r="AM202" s="152">
        <v>785</v>
      </c>
      <c r="AN202" s="152">
        <v>556</v>
      </c>
      <c r="AO202" s="152">
        <v>1341</v>
      </c>
      <c r="AP202" s="153">
        <v>0.41499999999999998</v>
      </c>
      <c r="AQ202" s="153">
        <v>0.47499999999999998</v>
      </c>
      <c r="AR202" s="154">
        <v>0.19400000000000001</v>
      </c>
      <c r="AS202" s="154">
        <v>0.11700000000000001</v>
      </c>
      <c r="AT202" s="154">
        <v>9.2999999999999999E-2</v>
      </c>
      <c r="AU202" s="154">
        <v>0.38500000000000001</v>
      </c>
      <c r="AW202" s="196"/>
      <c r="AX202" s="144">
        <f t="shared" si="95"/>
        <v>76.321709786276713</v>
      </c>
      <c r="AY202" s="149">
        <v>115</v>
      </c>
      <c r="AZ202" s="150" t="s">
        <v>367</v>
      </c>
      <c r="BA202" s="149">
        <v>22</v>
      </c>
      <c r="BB202" s="151">
        <v>1</v>
      </c>
      <c r="BC202" s="152">
        <v>1778</v>
      </c>
      <c r="BD202" s="152">
        <v>1357</v>
      </c>
      <c r="BE202" s="149">
        <v>0.76300000000000001</v>
      </c>
      <c r="BF202" s="152">
        <v>804</v>
      </c>
      <c r="BG202" s="152">
        <v>507</v>
      </c>
      <c r="BH202" s="152">
        <v>1311</v>
      </c>
      <c r="BI202" s="153">
        <v>0.38700000000000001</v>
      </c>
      <c r="BJ202" s="153">
        <v>0.43099999999999999</v>
      </c>
      <c r="BK202" s="155">
        <v>0.19</v>
      </c>
      <c r="BL202" s="154">
        <v>9.0999999999999998E-2</v>
      </c>
      <c r="BM202" s="154">
        <v>7.4999999999999997E-2</v>
      </c>
      <c r="BN202" s="154">
        <v>0.35299999999999998</v>
      </c>
      <c r="DU202" s="4"/>
      <c r="DZ202" s="196"/>
      <c r="EA202" s="196"/>
      <c r="EB202" s="196"/>
      <c r="EC202" s="196"/>
      <c r="ED202" s="196"/>
      <c r="EE202" s="196"/>
    </row>
    <row r="203" spans="30:135" ht="13" x14ac:dyDescent="0.15">
      <c r="AD203" s="144">
        <f t="shared" si="93"/>
        <v>84.149999999999991</v>
      </c>
      <c r="AE203" s="144">
        <f t="shared" si="94"/>
        <v>82.234105763517533</v>
      </c>
      <c r="AF203" s="149">
        <v>116</v>
      </c>
      <c r="AG203" s="150" t="s">
        <v>431</v>
      </c>
      <c r="AH203" s="149">
        <v>20</v>
      </c>
      <c r="AI203" s="151">
        <v>1</v>
      </c>
      <c r="AJ203" s="152">
        <v>1683</v>
      </c>
      <c r="AK203" s="152">
        <v>1384</v>
      </c>
      <c r="AL203" s="149">
        <v>0.82199999999999995</v>
      </c>
      <c r="AM203" s="152">
        <v>757</v>
      </c>
      <c r="AN203" s="152">
        <v>510</v>
      </c>
      <c r="AO203" s="152">
        <v>1267</v>
      </c>
      <c r="AP203" s="153">
        <v>0.40300000000000002</v>
      </c>
      <c r="AQ203" s="153">
        <v>0.435</v>
      </c>
      <c r="AR203" s="154">
        <v>0.13200000000000001</v>
      </c>
      <c r="AS203" s="154">
        <v>0.13700000000000001</v>
      </c>
      <c r="AT203" s="154">
        <v>0.108</v>
      </c>
      <c r="AU203" s="154">
        <v>0.40300000000000002</v>
      </c>
      <c r="AW203" s="196"/>
      <c r="AX203" s="144">
        <f t="shared" si="95"/>
        <v>76.414189837008621</v>
      </c>
      <c r="AY203" s="149">
        <v>116</v>
      </c>
      <c r="AZ203" s="150" t="s">
        <v>432</v>
      </c>
      <c r="BA203" s="149">
        <v>13</v>
      </c>
      <c r="BB203" s="151">
        <v>1</v>
      </c>
      <c r="BC203" s="152">
        <v>1043</v>
      </c>
      <c r="BD203" s="152">
        <v>797</v>
      </c>
      <c r="BE203" s="149">
        <v>0.76400000000000001</v>
      </c>
      <c r="BF203" s="152">
        <v>456</v>
      </c>
      <c r="BG203" s="152">
        <v>292</v>
      </c>
      <c r="BH203" s="152">
        <v>748</v>
      </c>
      <c r="BI203" s="151">
        <v>0.39</v>
      </c>
      <c r="BJ203" s="153">
        <v>0.42199999999999999</v>
      </c>
      <c r="BK203" s="154">
        <v>0.17599999999999999</v>
      </c>
      <c r="BL203" s="155">
        <v>0.13</v>
      </c>
      <c r="BM203" s="154">
        <v>9.7000000000000003E-2</v>
      </c>
      <c r="BN203" s="154">
        <v>0.376</v>
      </c>
      <c r="DU203" s="4"/>
      <c r="DZ203" s="196"/>
      <c r="EA203" s="196"/>
      <c r="EB203" s="196"/>
      <c r="EC203" s="196"/>
      <c r="ED203" s="196"/>
      <c r="EE203" s="196"/>
    </row>
    <row r="204" spans="30:135" ht="13" x14ac:dyDescent="0.15">
      <c r="AD204" s="144">
        <f t="shared" si="93"/>
        <v>77.869565217391298</v>
      </c>
      <c r="AE204" s="144">
        <f t="shared" si="94"/>
        <v>82.244556113902846</v>
      </c>
      <c r="AF204" s="149">
        <v>117</v>
      </c>
      <c r="AG204" s="150" t="s">
        <v>433</v>
      </c>
      <c r="AH204" s="149">
        <v>23</v>
      </c>
      <c r="AI204" s="151">
        <v>1</v>
      </c>
      <c r="AJ204" s="152">
        <v>1791</v>
      </c>
      <c r="AK204" s="152">
        <v>1473</v>
      </c>
      <c r="AL204" s="149">
        <v>0.82199999999999995</v>
      </c>
      <c r="AM204" s="152">
        <v>789</v>
      </c>
      <c r="AN204" s="152">
        <v>495</v>
      </c>
      <c r="AO204" s="152">
        <v>1284</v>
      </c>
      <c r="AP204" s="153">
        <v>0.38600000000000001</v>
      </c>
      <c r="AQ204" s="153">
        <v>0.46700000000000003</v>
      </c>
      <c r="AR204" s="154">
        <v>0.183</v>
      </c>
      <c r="AS204" s="154">
        <v>0.11700000000000001</v>
      </c>
      <c r="AT204" s="155">
        <v>0.09</v>
      </c>
      <c r="AU204" s="154">
        <v>0.36699999999999999</v>
      </c>
      <c r="AW204" s="196"/>
      <c r="AX204" s="144">
        <f t="shared" si="95"/>
        <v>76.476476476476478</v>
      </c>
      <c r="AY204" s="149">
        <v>117</v>
      </c>
      <c r="AZ204" s="150" t="s">
        <v>434</v>
      </c>
      <c r="BA204" s="149">
        <v>25</v>
      </c>
      <c r="BB204" s="151">
        <v>1</v>
      </c>
      <c r="BC204" s="152">
        <v>1998</v>
      </c>
      <c r="BD204" s="152">
        <v>1528</v>
      </c>
      <c r="BE204" s="149">
        <v>0.76500000000000001</v>
      </c>
      <c r="BF204" s="152">
        <v>785</v>
      </c>
      <c r="BG204" s="152">
        <v>560</v>
      </c>
      <c r="BH204" s="152">
        <v>1345</v>
      </c>
      <c r="BI204" s="153">
        <v>0.41599999999999998</v>
      </c>
      <c r="BJ204" s="153">
        <v>0.45700000000000002</v>
      </c>
      <c r="BK204" s="154">
        <v>0.23200000000000001</v>
      </c>
      <c r="BL204" s="154">
        <v>0.11600000000000001</v>
      </c>
      <c r="BM204" s="154">
        <v>8.7999999999999995E-2</v>
      </c>
      <c r="BN204" s="154">
        <v>0.36699999999999999</v>
      </c>
      <c r="DU204" s="4"/>
      <c r="DZ204" s="196"/>
      <c r="EA204" s="196"/>
      <c r="EB204" s="196"/>
      <c r="EC204" s="196"/>
      <c r="ED204" s="196"/>
      <c r="EE204" s="196"/>
    </row>
    <row r="205" spans="30:135" ht="13" x14ac:dyDescent="0.15">
      <c r="AD205" s="144">
        <f t="shared" si="93"/>
        <v>74.933333333333337</v>
      </c>
      <c r="AE205" s="144">
        <f t="shared" si="94"/>
        <v>82.117437722419922</v>
      </c>
      <c r="AF205" s="149">
        <v>118</v>
      </c>
      <c r="AG205" s="150" t="s">
        <v>315</v>
      </c>
      <c r="AH205" s="149">
        <v>15</v>
      </c>
      <c r="AI205" s="151">
        <v>1</v>
      </c>
      <c r="AJ205" s="152">
        <v>1124</v>
      </c>
      <c r="AK205" s="152">
        <v>923</v>
      </c>
      <c r="AL205" s="149">
        <v>0.82099999999999995</v>
      </c>
      <c r="AM205" s="152">
        <v>497</v>
      </c>
      <c r="AN205" s="152">
        <v>329</v>
      </c>
      <c r="AO205" s="152">
        <v>826</v>
      </c>
      <c r="AP205" s="153">
        <v>0.39800000000000002</v>
      </c>
      <c r="AQ205" s="153">
        <v>0.47599999999999998</v>
      </c>
      <c r="AR205" s="154">
        <v>0.187</v>
      </c>
      <c r="AS205" s="155">
        <v>0.09</v>
      </c>
      <c r="AT205" s="155">
        <v>0.06</v>
      </c>
      <c r="AU205" s="154">
        <v>0.36399999999999999</v>
      </c>
      <c r="AW205" s="196"/>
      <c r="AX205" s="144">
        <f t="shared" si="95"/>
        <v>76.536312849162016</v>
      </c>
      <c r="AY205" s="149">
        <v>118</v>
      </c>
      <c r="AZ205" s="150" t="s">
        <v>431</v>
      </c>
      <c r="BA205" s="149">
        <v>20</v>
      </c>
      <c r="BB205" s="151">
        <v>1</v>
      </c>
      <c r="BC205" s="152">
        <v>1611</v>
      </c>
      <c r="BD205" s="152">
        <v>1233</v>
      </c>
      <c r="BE205" s="149">
        <v>0.76500000000000001</v>
      </c>
      <c r="BF205" s="152">
        <v>604</v>
      </c>
      <c r="BG205" s="152">
        <v>441</v>
      </c>
      <c r="BH205" s="152">
        <v>1045</v>
      </c>
      <c r="BI205" s="153">
        <v>0.42199999999999999</v>
      </c>
      <c r="BJ205" s="153">
        <v>0.47699999999999998</v>
      </c>
      <c r="BK205" s="154">
        <v>0.25900000000000001</v>
      </c>
      <c r="BL205" s="154">
        <v>0.115</v>
      </c>
      <c r="BM205" s="154">
        <v>9.4E-2</v>
      </c>
      <c r="BN205" s="154">
        <v>0.35799999999999998</v>
      </c>
      <c r="DU205" s="4"/>
      <c r="DZ205" s="196"/>
      <c r="EA205" s="196"/>
      <c r="EB205" s="196"/>
      <c r="EC205" s="196"/>
      <c r="ED205" s="196"/>
      <c r="EE205" s="196"/>
    </row>
    <row r="206" spans="30:135" ht="13" x14ac:dyDescent="0.15">
      <c r="AD206" s="144">
        <f t="shared" si="93"/>
        <v>87.434782608695656</v>
      </c>
      <c r="AE206" s="144">
        <f t="shared" si="94"/>
        <v>82.098458478368968</v>
      </c>
      <c r="AF206" s="149">
        <v>119</v>
      </c>
      <c r="AG206" s="150" t="s">
        <v>435</v>
      </c>
      <c r="AH206" s="149">
        <v>23</v>
      </c>
      <c r="AI206" s="151">
        <v>1</v>
      </c>
      <c r="AJ206" s="152">
        <v>2011</v>
      </c>
      <c r="AK206" s="152">
        <v>1651</v>
      </c>
      <c r="AL206" s="149">
        <v>0.82099999999999995</v>
      </c>
      <c r="AM206" s="152">
        <v>889</v>
      </c>
      <c r="AN206" s="152">
        <v>619</v>
      </c>
      <c r="AO206" s="152">
        <v>1508</v>
      </c>
      <c r="AP206" s="151">
        <v>0.41</v>
      </c>
      <c r="AQ206" s="151">
        <v>0.47</v>
      </c>
      <c r="AR206" s="154">
        <v>0.17299999999999999</v>
      </c>
      <c r="AS206" s="154">
        <v>9.1999999999999998E-2</v>
      </c>
      <c r="AT206" s="154">
        <v>7.9000000000000001E-2</v>
      </c>
      <c r="AU206" s="154">
        <v>0.372</v>
      </c>
      <c r="AW206" s="196"/>
      <c r="AX206" s="144">
        <f t="shared" si="95"/>
        <v>76.552106430155206</v>
      </c>
      <c r="AY206" s="149">
        <v>119</v>
      </c>
      <c r="AZ206" s="150" t="s">
        <v>436</v>
      </c>
      <c r="BA206" s="149">
        <v>21</v>
      </c>
      <c r="BB206" s="151">
        <v>1</v>
      </c>
      <c r="BC206" s="152">
        <v>1804</v>
      </c>
      <c r="BD206" s="152">
        <v>1381</v>
      </c>
      <c r="BE206" s="149">
        <v>0.76600000000000001</v>
      </c>
      <c r="BF206" s="152">
        <v>795</v>
      </c>
      <c r="BG206" s="152">
        <v>514</v>
      </c>
      <c r="BH206" s="152">
        <v>1309</v>
      </c>
      <c r="BI206" s="153">
        <v>0.39300000000000002</v>
      </c>
      <c r="BJ206" s="153">
        <v>0.437</v>
      </c>
      <c r="BK206" s="154">
        <v>0.183</v>
      </c>
      <c r="BL206" s="154">
        <v>0.111</v>
      </c>
      <c r="BM206" s="154">
        <v>9.0999999999999998E-2</v>
      </c>
      <c r="BN206" s="154">
        <v>0.36399999999999999</v>
      </c>
      <c r="DU206" s="4"/>
      <c r="DZ206" s="196"/>
      <c r="EA206" s="196"/>
      <c r="EB206" s="196"/>
      <c r="EC206" s="196"/>
      <c r="ED206" s="196"/>
      <c r="EE206" s="196"/>
    </row>
    <row r="207" spans="30:135" ht="13" x14ac:dyDescent="0.15">
      <c r="AD207" s="144">
        <f t="shared" si="93"/>
        <v>72.428571428571431</v>
      </c>
      <c r="AE207" s="144">
        <f t="shared" si="94"/>
        <v>81.952662721893489</v>
      </c>
      <c r="AF207" s="149">
        <v>120</v>
      </c>
      <c r="AG207" s="150" t="s">
        <v>311</v>
      </c>
      <c r="AH207" s="149">
        <v>14</v>
      </c>
      <c r="AI207" s="151">
        <v>1</v>
      </c>
      <c r="AJ207" s="152">
        <v>1014</v>
      </c>
      <c r="AK207" s="152">
        <v>831</v>
      </c>
      <c r="AL207" s="149">
        <v>0.82</v>
      </c>
      <c r="AM207" s="152">
        <v>455</v>
      </c>
      <c r="AN207" s="152">
        <v>315</v>
      </c>
      <c r="AO207" s="152">
        <v>770</v>
      </c>
      <c r="AP207" s="153">
        <v>0.40899999999999997</v>
      </c>
      <c r="AQ207" s="153">
        <v>0.47899999999999998</v>
      </c>
      <c r="AR207" s="154">
        <v>0.18099999999999999</v>
      </c>
      <c r="AS207" s="154">
        <v>7.5999999999999998E-2</v>
      </c>
      <c r="AT207" s="154">
        <v>6.2E-2</v>
      </c>
      <c r="AU207" s="154">
        <v>0.36499999999999999</v>
      </c>
      <c r="AW207" s="196"/>
      <c r="AX207" s="144">
        <f t="shared" si="95"/>
        <v>76.64637520752629</v>
      </c>
      <c r="AY207" s="149">
        <v>120</v>
      </c>
      <c r="AZ207" s="150" t="s">
        <v>359</v>
      </c>
      <c r="BA207" s="149">
        <v>22</v>
      </c>
      <c r="BB207" s="151">
        <v>1</v>
      </c>
      <c r="BC207" s="152">
        <v>1807</v>
      </c>
      <c r="BD207" s="152">
        <v>1385</v>
      </c>
      <c r="BE207" s="149">
        <v>0.76600000000000001</v>
      </c>
      <c r="BF207" s="152">
        <v>752</v>
      </c>
      <c r="BG207" s="152">
        <v>473</v>
      </c>
      <c r="BH207" s="152">
        <v>1225</v>
      </c>
      <c r="BI207" s="153">
        <v>0.38600000000000001</v>
      </c>
      <c r="BJ207" s="153">
        <v>0.442</v>
      </c>
      <c r="BK207" s="154">
        <v>0.21099999999999999</v>
      </c>
      <c r="BL207" s="154">
        <v>0.129</v>
      </c>
      <c r="BM207" s="154">
        <v>9.0999999999999998E-2</v>
      </c>
      <c r="BN207" s="154">
        <v>0.36099999999999999</v>
      </c>
      <c r="DU207" s="4"/>
      <c r="DZ207" s="196"/>
      <c r="EA207" s="196"/>
      <c r="EB207" s="196"/>
      <c r="EC207" s="196"/>
      <c r="ED207" s="196"/>
      <c r="EE207" s="196"/>
    </row>
    <row r="208" spans="30:135" ht="13" x14ac:dyDescent="0.15">
      <c r="AD208" s="144">
        <f t="shared" si="93"/>
        <v>78.150000000000006</v>
      </c>
      <c r="AE208" s="144">
        <f t="shared" si="94"/>
        <v>82.021753039027516</v>
      </c>
      <c r="AF208" s="149">
        <v>121</v>
      </c>
      <c r="AG208" s="150" t="s">
        <v>437</v>
      </c>
      <c r="AH208" s="149">
        <v>20</v>
      </c>
      <c r="AI208" s="151">
        <v>1</v>
      </c>
      <c r="AJ208" s="152">
        <v>1563</v>
      </c>
      <c r="AK208" s="152">
        <v>1282</v>
      </c>
      <c r="AL208" s="149">
        <v>0.82</v>
      </c>
      <c r="AM208" s="152">
        <v>683</v>
      </c>
      <c r="AN208" s="152">
        <v>455</v>
      </c>
      <c r="AO208" s="152">
        <v>1138</v>
      </c>
      <c r="AP208" s="151">
        <v>0.4</v>
      </c>
      <c r="AQ208" s="153">
        <v>0.46400000000000002</v>
      </c>
      <c r="AR208" s="154">
        <v>0.17899999999999999</v>
      </c>
      <c r="AS208" s="154">
        <v>0.108</v>
      </c>
      <c r="AT208" s="154">
        <v>8.1000000000000003E-2</v>
      </c>
      <c r="AU208" s="154">
        <v>0.376</v>
      </c>
      <c r="AW208" s="196"/>
      <c r="AX208" s="144">
        <f t="shared" si="95"/>
        <v>76.633785450061652</v>
      </c>
      <c r="AY208" s="149">
        <v>121</v>
      </c>
      <c r="AZ208" s="150" t="s">
        <v>438</v>
      </c>
      <c r="BA208" s="149">
        <v>20</v>
      </c>
      <c r="BB208" s="151">
        <v>1</v>
      </c>
      <c r="BC208" s="152">
        <v>1622</v>
      </c>
      <c r="BD208" s="152">
        <v>1243</v>
      </c>
      <c r="BE208" s="149">
        <v>0.76600000000000001</v>
      </c>
      <c r="BF208" s="152">
        <v>606</v>
      </c>
      <c r="BG208" s="152">
        <v>444</v>
      </c>
      <c r="BH208" s="152">
        <v>1050</v>
      </c>
      <c r="BI208" s="153">
        <v>0.42299999999999999</v>
      </c>
      <c r="BJ208" s="153">
        <v>0.46500000000000002</v>
      </c>
      <c r="BK208" s="155">
        <v>0.24</v>
      </c>
      <c r="BL208" s="154">
        <v>0.13100000000000001</v>
      </c>
      <c r="BM208" s="154">
        <v>9.4E-2</v>
      </c>
      <c r="BN208" s="154">
        <v>0.371</v>
      </c>
      <c r="DU208" s="4"/>
      <c r="DZ208" s="196"/>
      <c r="EA208" s="196"/>
      <c r="EB208" s="196"/>
      <c r="EC208" s="196"/>
      <c r="ED208" s="196"/>
      <c r="EE208" s="196"/>
    </row>
    <row r="209" spans="30:135" ht="13" x14ac:dyDescent="0.15">
      <c r="AD209" s="144">
        <f t="shared" si="93"/>
        <v>87.521739130434781</v>
      </c>
      <c r="AE209" s="144">
        <f t="shared" si="94"/>
        <v>81.867858917039243</v>
      </c>
      <c r="AF209" s="149">
        <v>122</v>
      </c>
      <c r="AG209" s="150" t="s">
        <v>439</v>
      </c>
      <c r="AH209" s="149">
        <v>23</v>
      </c>
      <c r="AI209" s="151">
        <v>1</v>
      </c>
      <c r="AJ209" s="152">
        <v>2013</v>
      </c>
      <c r="AK209" s="152">
        <v>1648</v>
      </c>
      <c r="AL209" s="149">
        <v>0.81899999999999995</v>
      </c>
      <c r="AM209" s="152">
        <v>909</v>
      </c>
      <c r="AN209" s="152">
        <v>596</v>
      </c>
      <c r="AO209" s="152">
        <v>1505</v>
      </c>
      <c r="AP209" s="153">
        <v>0.39600000000000002</v>
      </c>
      <c r="AQ209" s="153">
        <v>0.442</v>
      </c>
      <c r="AR209" s="154">
        <v>0.16200000000000001</v>
      </c>
      <c r="AS209" s="154">
        <v>0.106</v>
      </c>
      <c r="AT209" s="154">
        <v>8.5000000000000006E-2</v>
      </c>
      <c r="AU209" s="154">
        <v>0.38100000000000001</v>
      </c>
      <c r="AW209" s="196"/>
      <c r="AX209" s="144">
        <f t="shared" si="95"/>
        <v>76.687988628287144</v>
      </c>
      <c r="AY209" s="149">
        <v>122</v>
      </c>
      <c r="AZ209" s="150" t="s">
        <v>440</v>
      </c>
      <c r="BA209" s="149">
        <v>18</v>
      </c>
      <c r="BB209" s="151">
        <v>1</v>
      </c>
      <c r="BC209" s="152">
        <v>1407</v>
      </c>
      <c r="BD209" s="152">
        <v>1079</v>
      </c>
      <c r="BE209" s="149">
        <v>0.76700000000000002</v>
      </c>
      <c r="BF209" s="152">
        <v>587</v>
      </c>
      <c r="BG209" s="152">
        <v>401</v>
      </c>
      <c r="BH209" s="152">
        <v>988</v>
      </c>
      <c r="BI209" s="153">
        <v>0.40600000000000003</v>
      </c>
      <c r="BJ209" s="153">
        <v>0.44600000000000001</v>
      </c>
      <c r="BK209" s="154">
        <v>0.20799999999999999</v>
      </c>
      <c r="BL209" s="154">
        <v>0.106</v>
      </c>
      <c r="BM209" s="154">
        <v>8.6999999999999994E-2</v>
      </c>
      <c r="BN209" s="154">
        <v>0.36499999999999999</v>
      </c>
      <c r="DU209" s="4"/>
      <c r="DZ209" s="196"/>
      <c r="EA209" s="196"/>
      <c r="EB209" s="196"/>
      <c r="EC209" s="196"/>
      <c r="ED209" s="196"/>
      <c r="EE209" s="196"/>
    </row>
    <row r="210" spans="30:135" ht="13" x14ac:dyDescent="0.15">
      <c r="AD210" s="144">
        <f t="shared" si="93"/>
        <v>85.95</v>
      </c>
      <c r="AE210" s="144">
        <f t="shared" si="94"/>
        <v>81.791739383362412</v>
      </c>
      <c r="AF210" s="149">
        <v>123</v>
      </c>
      <c r="AG210" s="150" t="s">
        <v>441</v>
      </c>
      <c r="AH210" s="149">
        <v>20</v>
      </c>
      <c r="AI210" s="151">
        <v>1</v>
      </c>
      <c r="AJ210" s="152">
        <v>1719</v>
      </c>
      <c r="AK210" s="152">
        <v>1406</v>
      </c>
      <c r="AL210" s="149">
        <v>0.81799999999999995</v>
      </c>
      <c r="AM210" s="152">
        <v>778</v>
      </c>
      <c r="AN210" s="152">
        <v>535</v>
      </c>
      <c r="AO210" s="152">
        <v>1313</v>
      </c>
      <c r="AP210" s="153">
        <v>0.40699999999999997</v>
      </c>
      <c r="AQ210" s="153">
        <v>0.45200000000000001</v>
      </c>
      <c r="AR210" s="154">
        <v>0.14399999999999999</v>
      </c>
      <c r="AS210" s="154">
        <v>0.112</v>
      </c>
      <c r="AT210" s="154">
        <v>8.7999999999999995E-2</v>
      </c>
      <c r="AU210" s="154">
        <v>0.38700000000000001</v>
      </c>
      <c r="AW210" s="196"/>
      <c r="AX210" s="144">
        <f t="shared" si="95"/>
        <v>76.70753064798599</v>
      </c>
      <c r="AY210" s="149">
        <v>123</v>
      </c>
      <c r="AZ210" s="150" t="s">
        <v>314</v>
      </c>
      <c r="BA210" s="149">
        <v>20</v>
      </c>
      <c r="BB210" s="151">
        <v>1</v>
      </c>
      <c r="BC210" s="152">
        <v>1713</v>
      </c>
      <c r="BD210" s="152">
        <v>1314</v>
      </c>
      <c r="BE210" s="149">
        <v>0.76700000000000002</v>
      </c>
      <c r="BF210" s="152">
        <v>719</v>
      </c>
      <c r="BG210" s="152">
        <v>518</v>
      </c>
      <c r="BH210" s="152">
        <v>1237</v>
      </c>
      <c r="BI210" s="153">
        <v>0.41899999999999998</v>
      </c>
      <c r="BJ210" s="151">
        <v>0.46</v>
      </c>
      <c r="BK210" s="154">
        <v>0.217</v>
      </c>
      <c r="BL210" s="154">
        <v>7.8E-2</v>
      </c>
      <c r="BM210" s="154">
        <v>6.0999999999999999E-2</v>
      </c>
      <c r="BN210" s="155">
        <v>0.36</v>
      </c>
      <c r="DU210" s="4"/>
      <c r="DZ210" s="196"/>
      <c r="EA210" s="196"/>
      <c r="EB210" s="196"/>
      <c r="EC210" s="196"/>
      <c r="ED210" s="196"/>
      <c r="EE210" s="196"/>
    </row>
    <row r="211" spans="30:135" ht="13" x14ac:dyDescent="0.15">
      <c r="AD211" s="144">
        <f t="shared" si="93"/>
        <v>78.681818181818187</v>
      </c>
      <c r="AE211" s="144">
        <f t="shared" si="94"/>
        <v>81.744656268053149</v>
      </c>
      <c r="AF211" s="149">
        <v>124</v>
      </c>
      <c r="AG211" s="150" t="s">
        <v>442</v>
      </c>
      <c r="AH211" s="149">
        <v>22</v>
      </c>
      <c r="AI211" s="151">
        <v>1</v>
      </c>
      <c r="AJ211" s="152">
        <v>1731</v>
      </c>
      <c r="AK211" s="152">
        <v>1415</v>
      </c>
      <c r="AL211" s="149">
        <v>0.81699999999999995</v>
      </c>
      <c r="AM211" s="152">
        <v>740</v>
      </c>
      <c r="AN211" s="152">
        <v>506</v>
      </c>
      <c r="AO211" s="152">
        <v>1246</v>
      </c>
      <c r="AP211" s="153">
        <v>0.40600000000000003</v>
      </c>
      <c r="AQ211" s="153">
        <v>0.45600000000000002</v>
      </c>
      <c r="AR211" s="154">
        <v>0.188</v>
      </c>
      <c r="AS211" s="155">
        <v>0.11</v>
      </c>
      <c r="AT211" s="154">
        <v>6.9000000000000006E-2</v>
      </c>
      <c r="AU211" s="155">
        <v>0.38</v>
      </c>
      <c r="AW211" s="196"/>
      <c r="AX211" s="144">
        <f t="shared" si="95"/>
        <v>76.65260196905767</v>
      </c>
      <c r="AY211" s="149">
        <v>124</v>
      </c>
      <c r="AZ211" s="150" t="s">
        <v>443</v>
      </c>
      <c r="BA211" s="149">
        <v>19</v>
      </c>
      <c r="BB211" s="151">
        <v>1</v>
      </c>
      <c r="BC211" s="152">
        <v>1422</v>
      </c>
      <c r="BD211" s="152">
        <v>1090</v>
      </c>
      <c r="BE211" s="149">
        <v>0.76700000000000002</v>
      </c>
      <c r="BF211" s="152">
        <v>579</v>
      </c>
      <c r="BG211" s="152">
        <v>384</v>
      </c>
      <c r="BH211" s="152">
        <v>963</v>
      </c>
      <c r="BI211" s="153">
        <v>0.39900000000000002</v>
      </c>
      <c r="BJ211" s="151">
        <v>0.45</v>
      </c>
      <c r="BK211" s="154">
        <v>0.219</v>
      </c>
      <c r="BL211" s="155">
        <v>0.12</v>
      </c>
      <c r="BM211" s="154">
        <v>9.1999999999999998E-2</v>
      </c>
      <c r="BN211" s="154">
        <v>0.36299999999999999</v>
      </c>
      <c r="DU211" s="4"/>
      <c r="DZ211" s="196"/>
      <c r="EA211" s="196"/>
      <c r="EB211" s="196"/>
      <c r="EC211" s="196"/>
      <c r="ED211" s="196"/>
      <c r="EE211" s="196"/>
    </row>
    <row r="212" spans="30:135" ht="13" x14ac:dyDescent="0.15">
      <c r="AD212" s="144">
        <f t="shared" si="93"/>
        <v>80.357142857142861</v>
      </c>
      <c r="AE212" s="144">
        <f t="shared" si="94"/>
        <v>81.688888888888883</v>
      </c>
      <c r="AF212" s="149">
        <v>125</v>
      </c>
      <c r="AG212" s="150" t="s">
        <v>342</v>
      </c>
      <c r="AH212" s="149">
        <v>14</v>
      </c>
      <c r="AI212" s="151">
        <v>1</v>
      </c>
      <c r="AJ212" s="152">
        <v>1125</v>
      </c>
      <c r="AK212" s="152">
        <v>919</v>
      </c>
      <c r="AL212" s="149">
        <v>0.81699999999999995</v>
      </c>
      <c r="AM212" s="152">
        <v>500</v>
      </c>
      <c r="AN212" s="152">
        <v>321</v>
      </c>
      <c r="AO212" s="152">
        <v>821</v>
      </c>
      <c r="AP212" s="153">
        <v>0.39100000000000001</v>
      </c>
      <c r="AQ212" s="153">
        <v>0.437</v>
      </c>
      <c r="AR212" s="154">
        <v>0.151</v>
      </c>
      <c r="AS212" s="154">
        <v>0.13700000000000001</v>
      </c>
      <c r="AT212" s="154">
        <v>9.5000000000000001E-2</v>
      </c>
      <c r="AU212" s="154">
        <v>0.39400000000000002</v>
      </c>
      <c r="AW212" s="196"/>
      <c r="AX212" s="144">
        <f t="shared" si="95"/>
        <v>76.794258373205736</v>
      </c>
      <c r="AY212" s="149">
        <v>125</v>
      </c>
      <c r="AZ212" s="150" t="s">
        <v>444</v>
      </c>
      <c r="BA212" s="149">
        <v>5</v>
      </c>
      <c r="BB212" s="151">
        <v>1</v>
      </c>
      <c r="BC212" s="152">
        <v>418</v>
      </c>
      <c r="BD212" s="152">
        <v>321</v>
      </c>
      <c r="BE212" s="149">
        <v>0.76800000000000002</v>
      </c>
      <c r="BF212" s="152">
        <v>175</v>
      </c>
      <c r="BG212" s="152">
        <v>122</v>
      </c>
      <c r="BH212" s="152">
        <v>297</v>
      </c>
      <c r="BI212" s="153">
        <v>0.41099999999999998</v>
      </c>
      <c r="BJ212" s="153">
        <v>0.45600000000000002</v>
      </c>
      <c r="BK212" s="154">
        <v>0.21099999999999999</v>
      </c>
      <c r="BL212" s="154">
        <v>9.6000000000000002E-2</v>
      </c>
      <c r="BM212" s="154">
        <v>8.8999999999999996E-2</v>
      </c>
      <c r="BN212" s="154">
        <v>0.36399999999999999</v>
      </c>
      <c r="DU212" s="4"/>
      <c r="DZ212" s="196"/>
      <c r="EA212" s="196"/>
      <c r="EB212" s="196"/>
      <c r="EC212" s="196"/>
      <c r="ED212" s="196"/>
      <c r="EE212" s="196"/>
    </row>
    <row r="213" spans="30:135" ht="13" x14ac:dyDescent="0.15">
      <c r="AD213" s="144">
        <f t="shared" si="93"/>
        <v>80.166666666666671</v>
      </c>
      <c r="AE213" s="144">
        <f t="shared" si="94"/>
        <v>81.4968814968815</v>
      </c>
      <c r="AF213" s="149">
        <v>126</v>
      </c>
      <c r="AG213" s="150" t="s">
        <v>445</v>
      </c>
      <c r="AH213" s="149">
        <v>18</v>
      </c>
      <c r="AI213" s="151">
        <v>1</v>
      </c>
      <c r="AJ213" s="152">
        <v>1443</v>
      </c>
      <c r="AK213" s="152">
        <v>1176</v>
      </c>
      <c r="AL213" s="149">
        <v>0.81499999999999995</v>
      </c>
      <c r="AM213" s="152">
        <v>595</v>
      </c>
      <c r="AN213" s="152">
        <v>432</v>
      </c>
      <c r="AO213" s="152">
        <v>1027</v>
      </c>
      <c r="AP213" s="153">
        <v>0.42099999999999999</v>
      </c>
      <c r="AQ213" s="151">
        <v>0.47</v>
      </c>
      <c r="AR213" s="154">
        <v>0.185</v>
      </c>
      <c r="AS213" s="154">
        <v>0.126</v>
      </c>
      <c r="AT213" s="154">
        <v>0.10299999999999999</v>
      </c>
      <c r="AU213" s="154">
        <v>0.38900000000000001</v>
      </c>
      <c r="AW213" s="196"/>
      <c r="AX213" s="144">
        <f t="shared" si="95"/>
        <v>76.820307281229134</v>
      </c>
      <c r="AY213" s="149">
        <v>126</v>
      </c>
      <c r="AZ213" s="150" t="s">
        <v>252</v>
      </c>
      <c r="BA213" s="149">
        <v>18</v>
      </c>
      <c r="BB213" s="151">
        <v>1</v>
      </c>
      <c r="BC213" s="152">
        <v>1497</v>
      </c>
      <c r="BD213" s="152">
        <v>1150</v>
      </c>
      <c r="BE213" s="149">
        <v>0.76800000000000002</v>
      </c>
      <c r="BF213" s="152">
        <v>732</v>
      </c>
      <c r="BG213" s="152">
        <v>425</v>
      </c>
      <c r="BH213" s="152">
        <v>1157</v>
      </c>
      <c r="BI213" s="153">
        <v>0.36699999999999999</v>
      </c>
      <c r="BJ213" s="153">
        <v>0.41799999999999998</v>
      </c>
      <c r="BK213" s="155">
        <v>0.15</v>
      </c>
      <c r="BL213" s="154">
        <v>9.0999999999999998E-2</v>
      </c>
      <c r="BM213" s="154">
        <v>7.9000000000000001E-2</v>
      </c>
      <c r="BN213" s="154">
        <v>0.35499999999999998</v>
      </c>
      <c r="DU213" s="4"/>
      <c r="DZ213" s="196"/>
      <c r="EA213" s="196"/>
      <c r="EB213" s="196"/>
      <c r="EC213" s="196"/>
      <c r="ED213" s="196"/>
      <c r="EE213" s="196"/>
    </row>
    <row r="214" spans="30:135" ht="13" x14ac:dyDescent="0.15">
      <c r="AD214" s="144">
        <f t="shared" si="93"/>
        <v>83.458333333333329</v>
      </c>
      <c r="AE214" s="144">
        <f t="shared" si="94"/>
        <v>81.527708437343989</v>
      </c>
      <c r="AF214" s="149">
        <v>127</v>
      </c>
      <c r="AG214" s="150" t="s">
        <v>446</v>
      </c>
      <c r="AH214" s="149">
        <v>24</v>
      </c>
      <c r="AI214" s="151">
        <v>1</v>
      </c>
      <c r="AJ214" s="152">
        <v>2003</v>
      </c>
      <c r="AK214" s="152">
        <v>1633</v>
      </c>
      <c r="AL214" s="149">
        <v>0.81499999999999995</v>
      </c>
      <c r="AM214" s="152">
        <v>835</v>
      </c>
      <c r="AN214" s="152">
        <v>567</v>
      </c>
      <c r="AO214" s="152">
        <v>1402</v>
      </c>
      <c r="AP214" s="153">
        <v>0.40400000000000003</v>
      </c>
      <c r="AQ214" s="153">
        <v>0.47099999999999997</v>
      </c>
      <c r="AR214" s="154">
        <v>0.20200000000000001</v>
      </c>
      <c r="AS214" s="154">
        <v>0.11700000000000001</v>
      </c>
      <c r="AT214" s="154">
        <v>9.6000000000000002E-2</v>
      </c>
      <c r="AU214" s="154">
        <v>0.375</v>
      </c>
      <c r="AW214" s="196"/>
      <c r="AX214" s="144">
        <f t="shared" si="95"/>
        <v>76.781933662667612</v>
      </c>
      <c r="AY214" s="149">
        <v>127</v>
      </c>
      <c r="AZ214" s="150" t="s">
        <v>445</v>
      </c>
      <c r="BA214" s="149">
        <v>18</v>
      </c>
      <c r="BB214" s="151">
        <v>1</v>
      </c>
      <c r="BC214" s="152">
        <v>1417</v>
      </c>
      <c r="BD214" s="152">
        <v>1088</v>
      </c>
      <c r="BE214" s="149">
        <v>0.76800000000000002</v>
      </c>
      <c r="BF214" s="152">
        <v>621</v>
      </c>
      <c r="BG214" s="152">
        <v>396</v>
      </c>
      <c r="BH214" s="152">
        <v>1017</v>
      </c>
      <c r="BI214" s="153">
        <v>0.38900000000000001</v>
      </c>
      <c r="BJ214" s="151">
        <v>0.45</v>
      </c>
      <c r="BK214" s="154">
        <v>0.20399999999999999</v>
      </c>
      <c r="BL214" s="154">
        <v>9.5000000000000001E-2</v>
      </c>
      <c r="BM214" s="154">
        <v>7.0999999999999994E-2</v>
      </c>
      <c r="BN214" s="154">
        <v>0.34899999999999998</v>
      </c>
      <c r="DU214" s="4"/>
      <c r="DZ214" s="196"/>
      <c r="EA214" s="196"/>
      <c r="EB214" s="196"/>
      <c r="EC214" s="196"/>
      <c r="ED214" s="196"/>
      <c r="EE214" s="196"/>
    </row>
    <row r="215" spans="30:135" ht="13" x14ac:dyDescent="0.15">
      <c r="AD215" s="144">
        <f t="shared" si="93"/>
        <v>82.833333333333329</v>
      </c>
      <c r="AE215" s="144">
        <f t="shared" si="94"/>
        <v>81.354795439302478</v>
      </c>
      <c r="AF215" s="149">
        <v>128</v>
      </c>
      <c r="AG215" s="150" t="s">
        <v>270</v>
      </c>
      <c r="AH215" s="149">
        <v>18</v>
      </c>
      <c r="AI215" s="151">
        <v>1</v>
      </c>
      <c r="AJ215" s="152">
        <v>1491</v>
      </c>
      <c r="AK215" s="152">
        <v>1213</v>
      </c>
      <c r="AL215" s="149">
        <v>0.81399999999999995</v>
      </c>
      <c r="AM215" s="152">
        <v>679</v>
      </c>
      <c r="AN215" s="152">
        <v>411</v>
      </c>
      <c r="AO215" s="152">
        <v>1090</v>
      </c>
      <c r="AP215" s="153">
        <v>0.377</v>
      </c>
      <c r="AQ215" s="153">
        <v>0.439</v>
      </c>
      <c r="AR215" s="154">
        <v>0.157</v>
      </c>
      <c r="AS215" s="154">
        <v>0.125</v>
      </c>
      <c r="AT215" s="154">
        <v>9.6000000000000002E-2</v>
      </c>
      <c r="AU215" s="154">
        <v>0.377</v>
      </c>
      <c r="AW215" s="196"/>
      <c r="AX215" s="144">
        <f t="shared" si="95"/>
        <v>76.806083650190118</v>
      </c>
      <c r="AY215" s="149">
        <v>128</v>
      </c>
      <c r="AZ215" s="150" t="s">
        <v>447</v>
      </c>
      <c r="BA215" s="149">
        <v>17</v>
      </c>
      <c r="BB215" s="151">
        <v>1</v>
      </c>
      <c r="BC215" s="152">
        <v>1315</v>
      </c>
      <c r="BD215" s="152">
        <v>1010</v>
      </c>
      <c r="BE215" s="149">
        <v>0.76800000000000002</v>
      </c>
      <c r="BF215" s="152">
        <v>579</v>
      </c>
      <c r="BG215" s="152">
        <v>352</v>
      </c>
      <c r="BH215" s="152">
        <v>931</v>
      </c>
      <c r="BI215" s="153">
        <v>0.378</v>
      </c>
      <c r="BJ215" s="153">
        <v>0.439</v>
      </c>
      <c r="BK215" s="154">
        <v>0.192</v>
      </c>
      <c r="BL215" s="154">
        <v>0.11600000000000001</v>
      </c>
      <c r="BM215" s="154">
        <v>8.7999999999999995E-2</v>
      </c>
      <c r="BN215" s="154">
        <v>0.35399999999999998</v>
      </c>
      <c r="DU215" s="4"/>
      <c r="DZ215" s="196"/>
      <c r="EA215" s="196"/>
      <c r="EB215" s="196"/>
      <c r="EC215" s="196"/>
      <c r="ED215" s="196"/>
      <c r="EE215" s="196"/>
    </row>
    <row r="216" spans="30:135" ht="13" x14ac:dyDescent="0.15">
      <c r="AD216" s="144">
        <f t="shared" si="93"/>
        <v>82.523809523809533</v>
      </c>
      <c r="AE216" s="144">
        <f t="shared" si="94"/>
        <v>81.41950375072129</v>
      </c>
      <c r="AF216" s="149">
        <v>129</v>
      </c>
      <c r="AG216" s="150" t="s">
        <v>448</v>
      </c>
      <c r="AH216" s="149">
        <v>21</v>
      </c>
      <c r="AI216" s="151">
        <v>1</v>
      </c>
      <c r="AJ216" s="152">
        <v>1733</v>
      </c>
      <c r="AK216" s="152">
        <v>1411</v>
      </c>
      <c r="AL216" s="149">
        <v>0.81399999999999995</v>
      </c>
      <c r="AM216" s="152">
        <v>777</v>
      </c>
      <c r="AN216" s="152">
        <v>492</v>
      </c>
      <c r="AO216" s="152">
        <v>1269</v>
      </c>
      <c r="AP216" s="153">
        <v>0.38800000000000001</v>
      </c>
      <c r="AQ216" s="153">
        <v>0.44700000000000001</v>
      </c>
      <c r="AR216" s="154">
        <v>0.17399999999999999</v>
      </c>
      <c r="AS216" s="154">
        <v>0.114</v>
      </c>
      <c r="AT216" s="154">
        <v>8.7999999999999995E-2</v>
      </c>
      <c r="AU216" s="154">
        <v>0.371</v>
      </c>
      <c r="AW216" s="196"/>
      <c r="AX216" s="144">
        <f t="shared" si="95"/>
        <v>76.927312775330392</v>
      </c>
      <c r="AY216" s="149">
        <v>129</v>
      </c>
      <c r="AZ216" s="150" t="s">
        <v>301</v>
      </c>
      <c r="BA216" s="149">
        <v>23</v>
      </c>
      <c r="BB216" s="151">
        <v>1</v>
      </c>
      <c r="BC216" s="152">
        <v>1816</v>
      </c>
      <c r="BD216" s="152">
        <v>1397</v>
      </c>
      <c r="BE216" s="149">
        <v>0.76900000000000002</v>
      </c>
      <c r="BF216" s="152">
        <v>810</v>
      </c>
      <c r="BG216" s="152">
        <v>498</v>
      </c>
      <c r="BH216" s="152">
        <v>1308</v>
      </c>
      <c r="BI216" s="153">
        <v>0.38100000000000001</v>
      </c>
      <c r="BJ216" s="153">
        <v>0.433</v>
      </c>
      <c r="BK216" s="155">
        <v>0.19</v>
      </c>
      <c r="BL216" s="154">
        <v>0.106</v>
      </c>
      <c r="BM216" s="154">
        <v>9.2999999999999999E-2</v>
      </c>
      <c r="BN216" s="154">
        <v>0.35799999999999998</v>
      </c>
      <c r="DU216" s="4"/>
      <c r="DZ216" s="196"/>
      <c r="EA216" s="196"/>
      <c r="EB216" s="196"/>
      <c r="EC216" s="196"/>
      <c r="ED216" s="196"/>
      <c r="EE216" s="196"/>
    </row>
    <row r="217" spans="30:135" ht="13" x14ac:dyDescent="0.15">
      <c r="AD217" s="144">
        <f t="shared" si="93"/>
        <v>79.05</v>
      </c>
      <c r="AE217" s="144">
        <f t="shared" si="94"/>
        <v>81.340923466160646</v>
      </c>
      <c r="AF217" s="149">
        <v>130</v>
      </c>
      <c r="AG217" s="150" t="s">
        <v>449</v>
      </c>
      <c r="AH217" s="149">
        <v>20</v>
      </c>
      <c r="AI217" s="151">
        <v>1</v>
      </c>
      <c r="AJ217" s="152">
        <v>1581</v>
      </c>
      <c r="AK217" s="152">
        <v>1286</v>
      </c>
      <c r="AL217" s="149">
        <v>0.81299999999999994</v>
      </c>
      <c r="AM217" s="152">
        <v>707</v>
      </c>
      <c r="AN217" s="152">
        <v>467</v>
      </c>
      <c r="AO217" s="152">
        <v>1174</v>
      </c>
      <c r="AP217" s="153">
        <v>0.39800000000000002</v>
      </c>
      <c r="AQ217" s="153">
        <v>0.44500000000000001</v>
      </c>
      <c r="AR217" s="155">
        <v>0.16</v>
      </c>
      <c r="AS217" s="154">
        <v>0.122</v>
      </c>
      <c r="AT217" s="154">
        <v>0.105</v>
      </c>
      <c r="AU217" s="154">
        <v>0.38300000000000001</v>
      </c>
      <c r="AW217" s="196"/>
      <c r="AX217" s="144">
        <f t="shared" si="95"/>
        <v>76.854433909648634</v>
      </c>
      <c r="AY217" s="149">
        <v>130</v>
      </c>
      <c r="AZ217" s="150" t="s">
        <v>450</v>
      </c>
      <c r="BA217" s="149">
        <v>20</v>
      </c>
      <c r="BB217" s="151">
        <v>1</v>
      </c>
      <c r="BC217" s="152">
        <v>1793</v>
      </c>
      <c r="BD217" s="152">
        <v>1378</v>
      </c>
      <c r="BE217" s="149">
        <v>0.76900000000000002</v>
      </c>
      <c r="BF217" s="152">
        <v>640</v>
      </c>
      <c r="BG217" s="152">
        <v>480</v>
      </c>
      <c r="BH217" s="152">
        <v>1120</v>
      </c>
      <c r="BI217" s="153">
        <v>0.42899999999999999</v>
      </c>
      <c r="BJ217" s="153">
        <v>0.46100000000000002</v>
      </c>
      <c r="BK217" s="155">
        <v>0.25</v>
      </c>
      <c r="BL217" s="154">
        <v>0.14399999999999999</v>
      </c>
      <c r="BM217" s="154">
        <v>0.10299999999999999</v>
      </c>
      <c r="BN217" s="154">
        <v>0.38200000000000001</v>
      </c>
      <c r="DU217" s="4"/>
      <c r="DZ217" s="196"/>
      <c r="EA217" s="196"/>
      <c r="EB217" s="196"/>
      <c r="EC217" s="196"/>
      <c r="ED217" s="196"/>
      <c r="EE217" s="196"/>
    </row>
    <row r="218" spans="30:135" ht="13" x14ac:dyDescent="0.15">
      <c r="AD218" s="144">
        <f t="shared" si="93"/>
        <v>81.866666666666674</v>
      </c>
      <c r="AE218" s="144">
        <f t="shared" si="94"/>
        <v>81.188925081433226</v>
      </c>
      <c r="AF218" s="149">
        <v>131</v>
      </c>
      <c r="AG218" s="150" t="s">
        <v>346</v>
      </c>
      <c r="AH218" s="149">
        <v>15</v>
      </c>
      <c r="AI218" s="151">
        <v>1</v>
      </c>
      <c r="AJ218" s="152">
        <v>1228</v>
      </c>
      <c r="AK218" s="152">
        <v>997</v>
      </c>
      <c r="AL218" s="149">
        <v>0.81200000000000006</v>
      </c>
      <c r="AM218" s="152">
        <v>536</v>
      </c>
      <c r="AN218" s="152">
        <v>372</v>
      </c>
      <c r="AO218" s="152">
        <v>908</v>
      </c>
      <c r="AP218" s="151">
        <v>0.41</v>
      </c>
      <c r="AQ218" s="153">
        <v>0.45900000000000002</v>
      </c>
      <c r="AR218" s="154">
        <v>0.17299999999999999</v>
      </c>
      <c r="AS218" s="154">
        <v>0.104</v>
      </c>
      <c r="AT218" s="154">
        <v>7.9000000000000001E-2</v>
      </c>
      <c r="AU218" s="154">
        <v>0.379</v>
      </c>
      <c r="AW218" s="196"/>
      <c r="AX218" s="144">
        <f t="shared" si="95"/>
        <v>76.923076923076934</v>
      </c>
      <c r="AY218" s="149">
        <v>131</v>
      </c>
      <c r="AZ218" s="150" t="s">
        <v>451</v>
      </c>
      <c r="BA218" s="149">
        <v>24</v>
      </c>
      <c r="BB218" s="151">
        <v>1</v>
      </c>
      <c r="BC218" s="152">
        <v>2041</v>
      </c>
      <c r="BD218" s="152">
        <v>1570</v>
      </c>
      <c r="BE218" s="149">
        <v>0.76900000000000002</v>
      </c>
      <c r="BF218" s="152">
        <v>859</v>
      </c>
      <c r="BG218" s="152">
        <v>565</v>
      </c>
      <c r="BH218" s="152">
        <v>1424</v>
      </c>
      <c r="BI218" s="153">
        <v>0.39700000000000002</v>
      </c>
      <c r="BJ218" s="153">
        <v>0.44400000000000001</v>
      </c>
      <c r="BK218" s="154">
        <v>0.20499999999999999</v>
      </c>
      <c r="BL218" s="154">
        <v>0.115</v>
      </c>
      <c r="BM218" s="154">
        <v>8.2000000000000003E-2</v>
      </c>
      <c r="BN218" s="154">
        <v>0.36499999999999999</v>
      </c>
      <c r="DU218" s="4"/>
      <c r="DZ218" s="196"/>
      <c r="EA218" s="196"/>
      <c r="EB218" s="196"/>
      <c r="EC218" s="196"/>
      <c r="ED218" s="196"/>
      <c r="EE218" s="196"/>
    </row>
    <row r="219" spans="30:135" ht="13" x14ac:dyDescent="0.15">
      <c r="AD219" s="144">
        <f t="shared" si="93"/>
        <v>85.76</v>
      </c>
      <c r="AE219" s="144">
        <f t="shared" si="94"/>
        <v>81.25</v>
      </c>
      <c r="AF219" s="149">
        <v>132</v>
      </c>
      <c r="AG219" s="150" t="s">
        <v>434</v>
      </c>
      <c r="AH219" s="149">
        <v>25</v>
      </c>
      <c r="AI219" s="151">
        <v>1</v>
      </c>
      <c r="AJ219" s="152">
        <v>2144</v>
      </c>
      <c r="AK219" s="152">
        <v>1742</v>
      </c>
      <c r="AL219" s="149">
        <v>0.81200000000000006</v>
      </c>
      <c r="AM219" s="152">
        <v>940</v>
      </c>
      <c r="AN219" s="152">
        <v>647</v>
      </c>
      <c r="AO219" s="152">
        <v>1587</v>
      </c>
      <c r="AP219" s="153">
        <v>0.40799999999999997</v>
      </c>
      <c r="AQ219" s="153">
        <v>0.44700000000000001</v>
      </c>
      <c r="AR219" s="154">
        <v>0.16500000000000001</v>
      </c>
      <c r="AS219" s="154">
        <v>0.11899999999999999</v>
      </c>
      <c r="AT219" s="154">
        <v>9.9000000000000005E-2</v>
      </c>
      <c r="AU219" s="154">
        <v>0.38600000000000001</v>
      </c>
      <c r="AW219" s="196"/>
      <c r="AX219" s="144">
        <f t="shared" si="95"/>
        <v>76.945668135095445</v>
      </c>
      <c r="AY219" s="149">
        <v>132</v>
      </c>
      <c r="AZ219" s="150" t="s">
        <v>452</v>
      </c>
      <c r="BA219" s="149">
        <v>22</v>
      </c>
      <c r="BB219" s="151">
        <v>1</v>
      </c>
      <c r="BC219" s="152">
        <v>2043</v>
      </c>
      <c r="BD219" s="152">
        <v>1572</v>
      </c>
      <c r="BE219" s="149">
        <v>0.76900000000000002</v>
      </c>
      <c r="BF219" s="152">
        <v>869</v>
      </c>
      <c r="BG219" s="152">
        <v>547</v>
      </c>
      <c r="BH219" s="152">
        <v>1416</v>
      </c>
      <c r="BI219" s="153">
        <v>0.38600000000000001</v>
      </c>
      <c r="BJ219" s="153">
        <v>0.44700000000000001</v>
      </c>
      <c r="BK219" s="154">
        <v>0.20599999999999999</v>
      </c>
      <c r="BL219" s="154">
        <v>0.124</v>
      </c>
      <c r="BM219" s="155">
        <v>0.09</v>
      </c>
      <c r="BN219" s="154">
        <v>0.35599999999999998</v>
      </c>
      <c r="DU219" s="4"/>
      <c r="DZ219" s="196"/>
      <c r="EA219" s="196"/>
      <c r="EB219" s="196"/>
      <c r="EC219" s="196"/>
      <c r="ED219" s="196"/>
      <c r="EE219" s="196"/>
    </row>
    <row r="220" spans="30:135" ht="13" x14ac:dyDescent="0.15">
      <c r="AD220" s="144">
        <f t="shared" si="93"/>
        <v>83</v>
      </c>
      <c r="AE220" s="144">
        <f t="shared" si="94"/>
        <v>81.067125645438892</v>
      </c>
      <c r="AF220" s="149">
        <v>133</v>
      </c>
      <c r="AG220" s="150" t="s">
        <v>453</v>
      </c>
      <c r="AH220" s="149">
        <v>21</v>
      </c>
      <c r="AI220" s="151">
        <v>1</v>
      </c>
      <c r="AJ220" s="152">
        <v>1743</v>
      </c>
      <c r="AK220" s="152">
        <v>1413</v>
      </c>
      <c r="AL220" s="149">
        <v>0.81100000000000005</v>
      </c>
      <c r="AM220" s="152">
        <v>762</v>
      </c>
      <c r="AN220" s="152">
        <v>528</v>
      </c>
      <c r="AO220" s="152">
        <v>1290</v>
      </c>
      <c r="AP220" s="153">
        <v>0.40899999999999997</v>
      </c>
      <c r="AQ220" s="153">
        <v>0.46700000000000003</v>
      </c>
      <c r="AR220" s="154">
        <v>0.188</v>
      </c>
      <c r="AS220" s="154">
        <v>8.6999999999999994E-2</v>
      </c>
      <c r="AT220" s="154">
        <v>6.7000000000000004E-2</v>
      </c>
      <c r="AU220" s="154">
        <v>0.371</v>
      </c>
      <c r="AW220" s="196"/>
      <c r="AX220" s="144">
        <f t="shared" si="95"/>
        <v>76.940814757878556</v>
      </c>
      <c r="AY220" s="149">
        <v>133</v>
      </c>
      <c r="AZ220" s="150" t="s">
        <v>454</v>
      </c>
      <c r="BA220" s="149">
        <v>14</v>
      </c>
      <c r="BB220" s="151">
        <v>1</v>
      </c>
      <c r="BC220" s="152">
        <v>1301</v>
      </c>
      <c r="BD220" s="152">
        <v>1001</v>
      </c>
      <c r="BE220" s="149">
        <v>0.76900000000000002</v>
      </c>
      <c r="BF220" s="152">
        <v>521</v>
      </c>
      <c r="BG220" s="152">
        <v>356</v>
      </c>
      <c r="BH220" s="152">
        <v>877</v>
      </c>
      <c r="BI220" s="153">
        <v>0.40600000000000003</v>
      </c>
      <c r="BJ220" s="153">
        <v>0.44900000000000001</v>
      </c>
      <c r="BK220" s="154">
        <v>0.221</v>
      </c>
      <c r="BL220" s="154">
        <v>0.125</v>
      </c>
      <c r="BM220" s="154">
        <v>9.0999999999999998E-2</v>
      </c>
      <c r="BN220" s="154">
        <v>0.36899999999999999</v>
      </c>
      <c r="DU220" s="4"/>
      <c r="DZ220" s="196"/>
      <c r="EA220" s="196"/>
      <c r="EB220" s="196"/>
      <c r="EC220" s="196"/>
      <c r="ED220" s="196"/>
      <c r="EE220" s="196"/>
    </row>
    <row r="221" spans="30:135" ht="13" x14ac:dyDescent="0.15">
      <c r="AD221" s="144">
        <f t="shared" si="93"/>
        <v>84</v>
      </c>
      <c r="AE221" s="144">
        <f t="shared" si="94"/>
        <v>81.055900621118013</v>
      </c>
      <c r="AF221" s="149">
        <v>134</v>
      </c>
      <c r="AG221" s="150" t="s">
        <v>455</v>
      </c>
      <c r="AH221" s="149">
        <v>23</v>
      </c>
      <c r="AI221" s="151">
        <v>1</v>
      </c>
      <c r="AJ221" s="152">
        <v>1932</v>
      </c>
      <c r="AK221" s="152">
        <v>1566</v>
      </c>
      <c r="AL221" s="149">
        <v>0.81100000000000005</v>
      </c>
      <c r="AM221" s="152">
        <v>853</v>
      </c>
      <c r="AN221" s="152">
        <v>572</v>
      </c>
      <c r="AO221" s="152">
        <v>1425</v>
      </c>
      <c r="AP221" s="153">
        <v>0.40100000000000002</v>
      </c>
      <c r="AQ221" s="153">
        <v>0.45400000000000001</v>
      </c>
      <c r="AR221" s="154">
        <v>0.17499999999999999</v>
      </c>
      <c r="AS221" s="154">
        <v>0.109</v>
      </c>
      <c r="AT221" s="154">
        <v>9.0999999999999998E-2</v>
      </c>
      <c r="AU221" s="154">
        <v>0.375</v>
      </c>
      <c r="AW221" s="196"/>
      <c r="AX221" s="144">
        <f t="shared" si="95"/>
        <v>76.876513317191282</v>
      </c>
      <c r="AY221" s="149">
        <v>134</v>
      </c>
      <c r="AZ221" s="150" t="s">
        <v>456</v>
      </c>
      <c r="BA221" s="149">
        <v>21</v>
      </c>
      <c r="BB221" s="151">
        <v>1</v>
      </c>
      <c r="BC221" s="152">
        <v>1652</v>
      </c>
      <c r="BD221" s="152">
        <v>1270</v>
      </c>
      <c r="BE221" s="149">
        <v>0.76900000000000002</v>
      </c>
      <c r="BF221" s="152">
        <v>665</v>
      </c>
      <c r="BG221" s="152">
        <v>436</v>
      </c>
      <c r="BH221" s="152">
        <v>1101</v>
      </c>
      <c r="BI221" s="153">
        <v>0.39600000000000002</v>
      </c>
      <c r="BJ221" s="153">
        <v>0.439</v>
      </c>
      <c r="BK221" s="154">
        <v>0.215</v>
      </c>
      <c r="BL221" s="155">
        <v>0.14000000000000001</v>
      </c>
      <c r="BM221" s="154">
        <v>0.111</v>
      </c>
      <c r="BN221" s="154">
        <v>0.36899999999999999</v>
      </c>
      <c r="DU221" s="4"/>
      <c r="DZ221" s="196"/>
      <c r="EA221" s="196"/>
      <c r="EB221" s="196"/>
      <c r="EC221" s="196"/>
      <c r="ED221" s="196"/>
      <c r="EE221" s="196"/>
    </row>
    <row r="222" spans="30:135" ht="13" x14ac:dyDescent="0.15">
      <c r="AD222" s="144">
        <f t="shared" si="93"/>
        <v>77</v>
      </c>
      <c r="AE222" s="144">
        <f t="shared" si="94"/>
        <v>80.977845683728034</v>
      </c>
      <c r="AF222" s="149">
        <v>135</v>
      </c>
      <c r="AG222" s="150" t="s">
        <v>429</v>
      </c>
      <c r="AH222" s="149">
        <v>17</v>
      </c>
      <c r="AI222" s="151">
        <v>1</v>
      </c>
      <c r="AJ222" s="152">
        <v>1309</v>
      </c>
      <c r="AK222" s="152">
        <v>1060</v>
      </c>
      <c r="AL222" s="149">
        <v>0.81</v>
      </c>
      <c r="AM222" s="152">
        <v>550</v>
      </c>
      <c r="AN222" s="152">
        <v>377</v>
      </c>
      <c r="AO222" s="152">
        <v>927</v>
      </c>
      <c r="AP222" s="153">
        <v>0.40699999999999997</v>
      </c>
      <c r="AQ222" s="153">
        <v>0.46100000000000002</v>
      </c>
      <c r="AR222" s="154">
        <v>0.19500000000000001</v>
      </c>
      <c r="AS222" s="154">
        <v>0.123</v>
      </c>
      <c r="AT222" s="154">
        <v>9.6000000000000002E-2</v>
      </c>
      <c r="AU222" s="154">
        <v>0.377</v>
      </c>
      <c r="AW222" s="196"/>
      <c r="AX222" s="144">
        <f t="shared" si="95"/>
        <v>76.950354609929079</v>
      </c>
      <c r="AY222" s="149">
        <v>135</v>
      </c>
      <c r="AZ222" s="150" t="s">
        <v>457</v>
      </c>
      <c r="BA222" s="149">
        <v>23</v>
      </c>
      <c r="BB222" s="151">
        <v>1</v>
      </c>
      <c r="BC222" s="152">
        <v>1974</v>
      </c>
      <c r="BD222" s="152">
        <v>1519</v>
      </c>
      <c r="BE222" s="149">
        <v>0.77</v>
      </c>
      <c r="BF222" s="152">
        <v>800</v>
      </c>
      <c r="BG222" s="152">
        <v>548</v>
      </c>
      <c r="BH222" s="152">
        <v>1348</v>
      </c>
      <c r="BI222" s="153">
        <v>0.40699999999999997</v>
      </c>
      <c r="BJ222" s="153">
        <v>0.45200000000000001</v>
      </c>
      <c r="BK222" s="154">
        <v>0.221</v>
      </c>
      <c r="BL222" s="154">
        <v>0.11600000000000001</v>
      </c>
      <c r="BM222" s="154">
        <v>9.4E-2</v>
      </c>
      <c r="BN222" s="154">
        <v>0.36799999999999999</v>
      </c>
      <c r="DU222" s="4"/>
      <c r="DZ222" s="196"/>
      <c r="EA222" s="196"/>
      <c r="EB222" s="196"/>
      <c r="EC222" s="196"/>
      <c r="ED222" s="196"/>
      <c r="EE222" s="196"/>
    </row>
    <row r="223" spans="30:135" ht="13" x14ac:dyDescent="0.15">
      <c r="AD223" s="144">
        <f t="shared" si="93"/>
        <v>92.25</v>
      </c>
      <c r="AE223" s="144">
        <f t="shared" si="94"/>
        <v>81.029810298102973</v>
      </c>
      <c r="AF223" s="149">
        <v>136</v>
      </c>
      <c r="AG223" s="150" t="s">
        <v>458</v>
      </c>
      <c r="AH223" s="149">
        <v>8</v>
      </c>
      <c r="AI223" s="151">
        <v>1</v>
      </c>
      <c r="AJ223" s="152">
        <v>738</v>
      </c>
      <c r="AK223" s="152">
        <v>598</v>
      </c>
      <c r="AL223" s="149">
        <v>0.81</v>
      </c>
      <c r="AM223" s="152">
        <v>324</v>
      </c>
      <c r="AN223" s="152">
        <v>224</v>
      </c>
      <c r="AO223" s="152">
        <v>548</v>
      </c>
      <c r="AP223" s="153">
        <v>0.40899999999999997</v>
      </c>
      <c r="AQ223" s="153">
        <v>0.45800000000000002</v>
      </c>
      <c r="AR223" s="154">
        <v>0.17299999999999999</v>
      </c>
      <c r="AS223" s="154">
        <v>0.107</v>
      </c>
      <c r="AT223" s="154">
        <v>9.0999999999999998E-2</v>
      </c>
      <c r="AU223" s="154">
        <v>0.377</v>
      </c>
      <c r="AW223" s="196"/>
      <c r="AX223" s="144">
        <f t="shared" si="95"/>
        <v>77.094105480868663</v>
      </c>
      <c r="AY223" s="149">
        <v>136</v>
      </c>
      <c r="AZ223" s="150" t="s">
        <v>433</v>
      </c>
      <c r="BA223" s="149">
        <v>23</v>
      </c>
      <c r="BB223" s="151">
        <v>1</v>
      </c>
      <c r="BC223" s="152">
        <v>1934</v>
      </c>
      <c r="BD223" s="152">
        <v>1491</v>
      </c>
      <c r="BE223" s="149">
        <v>0.77100000000000002</v>
      </c>
      <c r="BF223" s="152">
        <v>789</v>
      </c>
      <c r="BG223" s="152">
        <v>528</v>
      </c>
      <c r="BH223" s="152">
        <v>1317</v>
      </c>
      <c r="BI223" s="153">
        <v>0.40100000000000002</v>
      </c>
      <c r="BJ223" s="153">
        <v>0.44700000000000001</v>
      </c>
      <c r="BK223" s="154">
        <v>0.20899999999999999</v>
      </c>
      <c r="BL223" s="154">
        <v>0.129</v>
      </c>
      <c r="BM223" s="155">
        <v>0.1</v>
      </c>
      <c r="BN223" s="154">
        <v>0.371</v>
      </c>
      <c r="DU223" s="4"/>
      <c r="DZ223" s="196"/>
      <c r="EA223" s="196"/>
      <c r="EB223" s="196"/>
      <c r="EC223" s="196"/>
      <c r="ED223" s="196"/>
      <c r="EE223" s="196"/>
    </row>
    <row r="224" spans="30:135" ht="13" x14ac:dyDescent="0.15">
      <c r="AD224" s="144">
        <f t="shared" si="93"/>
        <v>78.916666666666671</v>
      </c>
      <c r="AE224" s="144">
        <f t="shared" si="94"/>
        <v>80.992608236536441</v>
      </c>
      <c r="AF224" s="149">
        <v>137</v>
      </c>
      <c r="AG224" s="150" t="s">
        <v>293</v>
      </c>
      <c r="AH224" s="149">
        <v>24</v>
      </c>
      <c r="AI224" s="151">
        <v>1</v>
      </c>
      <c r="AJ224" s="152">
        <v>1894</v>
      </c>
      <c r="AK224" s="152">
        <v>1534</v>
      </c>
      <c r="AL224" s="149">
        <v>0.81</v>
      </c>
      <c r="AM224" s="152">
        <v>760</v>
      </c>
      <c r="AN224" s="152">
        <v>522</v>
      </c>
      <c r="AO224" s="152">
        <v>1282</v>
      </c>
      <c r="AP224" s="153">
        <v>0.40699999999999997</v>
      </c>
      <c r="AQ224" s="153">
        <v>0.46100000000000002</v>
      </c>
      <c r="AR224" s="155">
        <v>0.22</v>
      </c>
      <c r="AS224" s="154">
        <v>0.11899999999999999</v>
      </c>
      <c r="AT224" s="154">
        <v>8.1000000000000003E-2</v>
      </c>
      <c r="AU224" s="154">
        <v>0.373</v>
      </c>
      <c r="AW224" s="196"/>
      <c r="AX224" s="144">
        <f t="shared" si="95"/>
        <v>77.08693149107657</v>
      </c>
      <c r="AY224" s="149">
        <v>137</v>
      </c>
      <c r="AZ224" s="150" t="s">
        <v>459</v>
      </c>
      <c r="BA224" s="149">
        <v>21</v>
      </c>
      <c r="BB224" s="151">
        <v>1</v>
      </c>
      <c r="BC224" s="152">
        <v>1737</v>
      </c>
      <c r="BD224" s="152">
        <v>1339</v>
      </c>
      <c r="BE224" s="149">
        <v>0.77100000000000002</v>
      </c>
      <c r="BF224" s="152">
        <v>732</v>
      </c>
      <c r="BG224" s="152">
        <v>473</v>
      </c>
      <c r="BH224" s="152">
        <v>1205</v>
      </c>
      <c r="BI224" s="153">
        <v>0.39300000000000002</v>
      </c>
      <c r="BJ224" s="153">
        <v>0.45100000000000001</v>
      </c>
      <c r="BK224" s="154">
        <v>0.21299999999999999</v>
      </c>
      <c r="BL224" s="154">
        <v>0.111</v>
      </c>
      <c r="BM224" s="154">
        <v>9.1999999999999998E-2</v>
      </c>
      <c r="BN224" s="154">
        <v>0.35599999999999998</v>
      </c>
      <c r="DU224" s="4"/>
      <c r="DZ224" s="196"/>
      <c r="EA224" s="196"/>
      <c r="EB224" s="196"/>
      <c r="EC224" s="196"/>
      <c r="ED224" s="196"/>
      <c r="EE224" s="196"/>
    </row>
    <row r="225" spans="30:135" ht="13" x14ac:dyDescent="0.15">
      <c r="AD225" s="144">
        <f t="shared" si="93"/>
        <v>84.590909090909093</v>
      </c>
      <c r="AE225" s="144">
        <f t="shared" si="94"/>
        <v>80.816765180010748</v>
      </c>
      <c r="AF225" s="149">
        <v>138</v>
      </c>
      <c r="AG225" s="150" t="s">
        <v>296</v>
      </c>
      <c r="AH225" s="149">
        <v>22</v>
      </c>
      <c r="AI225" s="151">
        <v>1</v>
      </c>
      <c r="AJ225" s="152">
        <v>1861</v>
      </c>
      <c r="AK225" s="152">
        <v>1504</v>
      </c>
      <c r="AL225" s="149">
        <v>0.80800000000000005</v>
      </c>
      <c r="AM225" s="152">
        <v>889</v>
      </c>
      <c r="AN225" s="152">
        <v>587</v>
      </c>
      <c r="AO225" s="152">
        <v>1476</v>
      </c>
      <c r="AP225" s="153">
        <v>0.39800000000000002</v>
      </c>
      <c r="AQ225" s="153">
        <v>0.432</v>
      </c>
      <c r="AR225" s="154">
        <v>0.129</v>
      </c>
      <c r="AS225" s="154">
        <v>9.5000000000000001E-2</v>
      </c>
      <c r="AT225" s="154">
        <v>7.9000000000000001E-2</v>
      </c>
      <c r="AU225" s="154">
        <v>0.38600000000000001</v>
      </c>
      <c r="AW225" s="196"/>
      <c r="AX225" s="144">
        <f t="shared" si="95"/>
        <v>77.107061503416858</v>
      </c>
      <c r="AY225" s="149">
        <v>138</v>
      </c>
      <c r="AZ225" s="150" t="s">
        <v>460</v>
      </c>
      <c r="BA225" s="149">
        <v>10</v>
      </c>
      <c r="BB225" s="151">
        <v>1</v>
      </c>
      <c r="BC225" s="152">
        <v>878</v>
      </c>
      <c r="BD225" s="152">
        <v>677</v>
      </c>
      <c r="BE225" s="149">
        <v>0.77100000000000002</v>
      </c>
      <c r="BF225" s="152">
        <v>362</v>
      </c>
      <c r="BG225" s="152">
        <v>255</v>
      </c>
      <c r="BH225" s="152">
        <v>617</v>
      </c>
      <c r="BI225" s="153">
        <v>0.41299999999999998</v>
      </c>
      <c r="BJ225" s="151">
        <v>0.46</v>
      </c>
      <c r="BK225" s="154">
        <v>0.216</v>
      </c>
      <c r="BL225" s="154">
        <v>9.7000000000000003E-2</v>
      </c>
      <c r="BM225" s="154">
        <v>7.0999999999999994E-2</v>
      </c>
      <c r="BN225" s="155">
        <v>0.36</v>
      </c>
      <c r="DU225" s="4"/>
      <c r="DZ225" s="196"/>
      <c r="EA225" s="196"/>
      <c r="EB225" s="196"/>
      <c r="EC225" s="196"/>
      <c r="ED225" s="196"/>
      <c r="EE225" s="196"/>
    </row>
    <row r="226" spans="30:135" ht="13" x14ac:dyDescent="0.15">
      <c r="AD226" s="144">
        <f t="shared" si="93"/>
        <v>78</v>
      </c>
      <c r="AE226" s="144">
        <f t="shared" si="94"/>
        <v>80.693815987933633</v>
      </c>
      <c r="AF226" s="149">
        <v>139</v>
      </c>
      <c r="AG226" s="150" t="s">
        <v>461</v>
      </c>
      <c r="AH226" s="149">
        <v>17</v>
      </c>
      <c r="AI226" s="151">
        <v>1</v>
      </c>
      <c r="AJ226" s="152">
        <v>1326</v>
      </c>
      <c r="AK226" s="152">
        <v>1070</v>
      </c>
      <c r="AL226" s="149">
        <v>0.80700000000000005</v>
      </c>
      <c r="AM226" s="152">
        <v>575</v>
      </c>
      <c r="AN226" s="152">
        <v>384</v>
      </c>
      <c r="AO226" s="152">
        <v>959</v>
      </c>
      <c r="AP226" s="151">
        <v>0.4</v>
      </c>
      <c r="AQ226" s="153">
        <v>0.45300000000000001</v>
      </c>
      <c r="AR226" s="154">
        <v>0.183</v>
      </c>
      <c r="AS226" s="154">
        <v>0.11600000000000001</v>
      </c>
      <c r="AT226" s="154">
        <v>8.5000000000000006E-2</v>
      </c>
      <c r="AU226" s="154">
        <v>0.376</v>
      </c>
      <c r="AW226" s="196"/>
      <c r="AX226" s="144">
        <f t="shared" si="95"/>
        <v>77.190406265296133</v>
      </c>
      <c r="AY226" s="149">
        <v>139</v>
      </c>
      <c r="AZ226" s="150" t="s">
        <v>462</v>
      </c>
      <c r="BA226" s="149">
        <v>25</v>
      </c>
      <c r="BB226" s="151">
        <v>1</v>
      </c>
      <c r="BC226" s="152">
        <v>2043</v>
      </c>
      <c r="BD226" s="152">
        <v>1577</v>
      </c>
      <c r="BE226" s="149">
        <v>0.77200000000000002</v>
      </c>
      <c r="BF226" s="152">
        <v>808</v>
      </c>
      <c r="BG226" s="152">
        <v>571</v>
      </c>
      <c r="BH226" s="152">
        <v>1379</v>
      </c>
      <c r="BI226" s="153">
        <v>0.41399999999999998</v>
      </c>
      <c r="BJ226" s="151">
        <v>0.46</v>
      </c>
      <c r="BK226" s="154">
        <v>0.22700000000000001</v>
      </c>
      <c r="BL226" s="154">
        <v>0.124</v>
      </c>
      <c r="BM226" s="154">
        <v>9.1999999999999998E-2</v>
      </c>
      <c r="BN226" s="154">
        <v>0.36399999999999999</v>
      </c>
      <c r="DU226" s="4"/>
      <c r="DZ226" s="196"/>
      <c r="EA226" s="196"/>
      <c r="EB226" s="196"/>
      <c r="EC226" s="196"/>
      <c r="ED226" s="196"/>
      <c r="EE226" s="196"/>
    </row>
    <row r="227" spans="30:135" ht="13" x14ac:dyDescent="0.15">
      <c r="AD227" s="144">
        <f t="shared" si="93"/>
        <v>78.89473684210526</v>
      </c>
      <c r="AE227" s="144">
        <f t="shared" si="94"/>
        <v>80.587058038692462</v>
      </c>
      <c r="AF227" s="149">
        <v>140</v>
      </c>
      <c r="AG227" s="150" t="s">
        <v>373</v>
      </c>
      <c r="AH227" s="149">
        <v>19</v>
      </c>
      <c r="AI227" s="151">
        <v>1</v>
      </c>
      <c r="AJ227" s="152">
        <v>1499</v>
      </c>
      <c r="AK227" s="152">
        <v>1208</v>
      </c>
      <c r="AL227" s="149">
        <v>0.80600000000000005</v>
      </c>
      <c r="AM227" s="152">
        <v>658</v>
      </c>
      <c r="AN227" s="152">
        <v>428</v>
      </c>
      <c r="AO227" s="152">
        <v>1086</v>
      </c>
      <c r="AP227" s="153">
        <v>0.39400000000000002</v>
      </c>
      <c r="AQ227" s="153">
        <v>0.436</v>
      </c>
      <c r="AR227" s="154">
        <v>0.16900000000000001</v>
      </c>
      <c r="AS227" s="154">
        <v>0.128</v>
      </c>
      <c r="AT227" s="155">
        <v>0.1</v>
      </c>
      <c r="AU227" s="155">
        <v>0.38</v>
      </c>
      <c r="AW227" s="196"/>
      <c r="AX227" s="144">
        <f t="shared" si="95"/>
        <v>77.234042553191486</v>
      </c>
      <c r="AY227" s="149">
        <v>140</v>
      </c>
      <c r="AZ227" s="150" t="s">
        <v>463</v>
      </c>
      <c r="BA227" s="149">
        <v>17</v>
      </c>
      <c r="BB227" s="151">
        <v>1</v>
      </c>
      <c r="BC227" s="152">
        <v>1410</v>
      </c>
      <c r="BD227" s="152">
        <v>1089</v>
      </c>
      <c r="BE227" s="149">
        <v>0.77200000000000002</v>
      </c>
      <c r="BF227" s="152">
        <v>620</v>
      </c>
      <c r="BG227" s="152">
        <v>407</v>
      </c>
      <c r="BH227" s="152">
        <v>1027</v>
      </c>
      <c r="BI227" s="153">
        <v>0.39600000000000002</v>
      </c>
      <c r="BJ227" s="153">
        <v>0.44500000000000001</v>
      </c>
      <c r="BK227" s="154">
        <v>0.187</v>
      </c>
      <c r="BL227" s="154">
        <v>0.10100000000000001</v>
      </c>
      <c r="BM227" s="154">
        <v>7.4999999999999997E-2</v>
      </c>
      <c r="BN227" s="154">
        <v>0.36199999999999999</v>
      </c>
      <c r="DU227" s="4"/>
      <c r="DZ227" s="196"/>
      <c r="EA227" s="196"/>
      <c r="EB227" s="196"/>
      <c r="EC227" s="196"/>
      <c r="ED227" s="196"/>
      <c r="EE227" s="196"/>
    </row>
    <row r="228" spans="30:135" ht="13" x14ac:dyDescent="0.15">
      <c r="AD228" s="144">
        <f t="shared" si="93"/>
        <v>77.833333333333329</v>
      </c>
      <c r="AE228" s="144">
        <f t="shared" si="94"/>
        <v>80.585296216987871</v>
      </c>
      <c r="AF228" s="149">
        <v>141</v>
      </c>
      <c r="AG228" s="150" t="s">
        <v>241</v>
      </c>
      <c r="AH228" s="149">
        <v>18</v>
      </c>
      <c r="AI228" s="151">
        <v>1</v>
      </c>
      <c r="AJ228" s="152">
        <v>1401</v>
      </c>
      <c r="AK228" s="152">
        <v>1129</v>
      </c>
      <c r="AL228" s="149">
        <v>0.80600000000000005</v>
      </c>
      <c r="AM228" s="152">
        <v>617</v>
      </c>
      <c r="AN228" s="152">
        <v>428</v>
      </c>
      <c r="AO228" s="152">
        <v>1045</v>
      </c>
      <c r="AP228" s="151">
        <v>0.41</v>
      </c>
      <c r="AQ228" s="153">
        <v>0.45800000000000002</v>
      </c>
      <c r="AR228" s="154">
        <v>0.17599999999999999</v>
      </c>
      <c r="AS228" s="154">
        <v>9.9000000000000005E-2</v>
      </c>
      <c r="AT228" s="154">
        <v>7.9000000000000001E-2</v>
      </c>
      <c r="AU228" s="154">
        <v>0.373</v>
      </c>
      <c r="AW228" s="196"/>
      <c r="AX228" s="144">
        <f t="shared" si="95"/>
        <v>77.348777348777347</v>
      </c>
      <c r="AY228" s="149">
        <v>141</v>
      </c>
      <c r="AZ228" s="150" t="s">
        <v>449</v>
      </c>
      <c r="BA228" s="149">
        <v>20</v>
      </c>
      <c r="BB228" s="151">
        <v>1</v>
      </c>
      <c r="BC228" s="152">
        <v>1554</v>
      </c>
      <c r="BD228" s="152">
        <v>1202</v>
      </c>
      <c r="BE228" s="149">
        <v>0.77300000000000002</v>
      </c>
      <c r="BF228" s="152">
        <v>640</v>
      </c>
      <c r="BG228" s="152">
        <v>439</v>
      </c>
      <c r="BH228" s="152">
        <v>1079</v>
      </c>
      <c r="BI228" s="153">
        <v>0.40699999999999997</v>
      </c>
      <c r="BJ228" s="153">
        <v>0.47099999999999997</v>
      </c>
      <c r="BK228" s="154">
        <v>0.221</v>
      </c>
      <c r="BL228" s="154">
        <v>0.10299999999999999</v>
      </c>
      <c r="BM228" s="154">
        <v>8.2000000000000003E-2</v>
      </c>
      <c r="BN228" s="154">
        <v>0.35799999999999998</v>
      </c>
      <c r="DU228" s="4"/>
      <c r="DZ228" s="196"/>
      <c r="EA228" s="196"/>
      <c r="EB228" s="196"/>
      <c r="EC228" s="196"/>
      <c r="ED228" s="196"/>
      <c r="EE228" s="196"/>
    </row>
    <row r="229" spans="30:135" ht="13" x14ac:dyDescent="0.15">
      <c r="AD229" s="144">
        <f t="shared" si="93"/>
        <v>86</v>
      </c>
      <c r="AE229" s="144">
        <f t="shared" si="94"/>
        <v>80.391120507399577</v>
      </c>
      <c r="AF229" s="149">
        <v>142</v>
      </c>
      <c r="AG229" s="150" t="s">
        <v>464</v>
      </c>
      <c r="AH229" s="149">
        <v>22</v>
      </c>
      <c r="AI229" s="151">
        <v>1</v>
      </c>
      <c r="AJ229" s="152">
        <v>1892</v>
      </c>
      <c r="AK229" s="152">
        <v>1521</v>
      </c>
      <c r="AL229" s="149">
        <v>0.80400000000000005</v>
      </c>
      <c r="AM229" s="152">
        <v>807</v>
      </c>
      <c r="AN229" s="152">
        <v>553</v>
      </c>
      <c r="AO229" s="152">
        <v>1360</v>
      </c>
      <c r="AP229" s="153">
        <v>0.40699999999999997</v>
      </c>
      <c r="AQ229" s="153">
        <v>0.45800000000000002</v>
      </c>
      <c r="AR229" s="154">
        <v>0.19500000000000001</v>
      </c>
      <c r="AS229" s="155">
        <v>0.1</v>
      </c>
      <c r="AT229" s="154">
        <v>8.1000000000000003E-2</v>
      </c>
      <c r="AU229" s="154">
        <v>0.374</v>
      </c>
      <c r="AW229" s="196"/>
      <c r="AX229" s="144">
        <f t="shared" si="95"/>
        <v>77.251501000667105</v>
      </c>
      <c r="AY229" s="149">
        <v>142</v>
      </c>
      <c r="AZ229" s="150" t="s">
        <v>465</v>
      </c>
      <c r="BA229" s="149">
        <v>19</v>
      </c>
      <c r="BB229" s="151">
        <v>1</v>
      </c>
      <c r="BC229" s="152">
        <v>1499</v>
      </c>
      <c r="BD229" s="152">
        <v>1158</v>
      </c>
      <c r="BE229" s="149">
        <v>0.77300000000000002</v>
      </c>
      <c r="BF229" s="152">
        <v>724</v>
      </c>
      <c r="BG229" s="152">
        <v>463</v>
      </c>
      <c r="BH229" s="152">
        <v>1187</v>
      </c>
      <c r="BI229" s="151">
        <v>0.39</v>
      </c>
      <c r="BJ229" s="153">
        <v>0.437</v>
      </c>
      <c r="BK229" s="154">
        <v>0.157</v>
      </c>
      <c r="BL229" s="154">
        <v>6.6000000000000003E-2</v>
      </c>
      <c r="BM229" s="154">
        <v>5.2999999999999999E-2</v>
      </c>
      <c r="BN229" s="154">
        <v>0.35299999999999998</v>
      </c>
      <c r="DU229" s="4"/>
      <c r="DZ229" s="196"/>
      <c r="EA229" s="196"/>
      <c r="EB229" s="196"/>
      <c r="EC229" s="196"/>
      <c r="ED229" s="196"/>
      <c r="EE229" s="196"/>
    </row>
    <row r="230" spans="30:135" ht="13" x14ac:dyDescent="0.15">
      <c r="AD230" s="144">
        <f t="shared" si="93"/>
        <v>87.043478260869577</v>
      </c>
      <c r="AE230" s="144">
        <f t="shared" si="94"/>
        <v>80.369630369630372</v>
      </c>
      <c r="AF230" s="149">
        <v>143</v>
      </c>
      <c r="AG230" s="150" t="s">
        <v>466</v>
      </c>
      <c r="AH230" s="149">
        <v>23</v>
      </c>
      <c r="AI230" s="151">
        <v>1</v>
      </c>
      <c r="AJ230" s="152">
        <v>2002</v>
      </c>
      <c r="AK230" s="152">
        <v>1609</v>
      </c>
      <c r="AL230" s="149">
        <v>0.80400000000000005</v>
      </c>
      <c r="AM230" s="152">
        <v>876</v>
      </c>
      <c r="AN230" s="152">
        <v>567</v>
      </c>
      <c r="AO230" s="152">
        <v>1443</v>
      </c>
      <c r="AP230" s="153">
        <v>0.39300000000000002</v>
      </c>
      <c r="AQ230" s="153">
        <v>0.44400000000000001</v>
      </c>
      <c r="AR230" s="154">
        <v>0.17799999999999999</v>
      </c>
      <c r="AS230" s="154">
        <v>0.11899999999999999</v>
      </c>
      <c r="AT230" s="154">
        <v>9.9000000000000005E-2</v>
      </c>
      <c r="AU230" s="154">
        <v>0.375</v>
      </c>
      <c r="AW230" s="196"/>
      <c r="AX230" s="144">
        <f t="shared" si="95"/>
        <v>77.261200338123416</v>
      </c>
      <c r="AY230" s="149">
        <v>143</v>
      </c>
      <c r="AZ230" s="150" t="s">
        <v>467</v>
      </c>
      <c r="BA230" s="149">
        <v>16</v>
      </c>
      <c r="BB230" s="151">
        <v>1</v>
      </c>
      <c r="BC230" s="152">
        <v>1183</v>
      </c>
      <c r="BD230" s="152">
        <v>914</v>
      </c>
      <c r="BE230" s="149">
        <v>0.77300000000000002</v>
      </c>
      <c r="BF230" s="152">
        <v>526</v>
      </c>
      <c r="BG230" s="152">
        <v>342</v>
      </c>
      <c r="BH230" s="152">
        <v>868</v>
      </c>
      <c r="BI230" s="153">
        <v>0.39400000000000002</v>
      </c>
      <c r="BJ230" s="153">
        <v>0.435</v>
      </c>
      <c r="BK230" s="154">
        <v>0.185</v>
      </c>
      <c r="BL230" s="154">
        <v>0.10100000000000001</v>
      </c>
      <c r="BM230" s="154">
        <v>7.9000000000000001E-2</v>
      </c>
      <c r="BN230" s="154">
        <v>0.36299999999999999</v>
      </c>
      <c r="DU230" s="4"/>
      <c r="DZ230" s="196"/>
      <c r="EA230" s="196"/>
      <c r="EB230" s="196"/>
      <c r="EC230" s="196"/>
      <c r="ED230" s="196"/>
      <c r="EE230" s="196"/>
    </row>
    <row r="231" spans="30:135" ht="13" x14ac:dyDescent="0.15">
      <c r="AD231" s="144">
        <f t="shared" si="93"/>
        <v>86</v>
      </c>
      <c r="AE231" s="144">
        <f t="shared" si="94"/>
        <v>80.434782608695656</v>
      </c>
      <c r="AF231" s="149">
        <v>144</v>
      </c>
      <c r="AG231" s="150" t="s">
        <v>468</v>
      </c>
      <c r="AH231" s="149">
        <v>23</v>
      </c>
      <c r="AI231" s="151">
        <v>1</v>
      </c>
      <c r="AJ231" s="152">
        <v>1978</v>
      </c>
      <c r="AK231" s="152">
        <v>1591</v>
      </c>
      <c r="AL231" s="149">
        <v>0.80400000000000005</v>
      </c>
      <c r="AM231" s="152">
        <v>857</v>
      </c>
      <c r="AN231" s="152">
        <v>568</v>
      </c>
      <c r="AO231" s="152">
        <v>1425</v>
      </c>
      <c r="AP231" s="153">
        <v>0.39900000000000002</v>
      </c>
      <c r="AQ231" s="153">
        <v>0.44900000000000001</v>
      </c>
      <c r="AR231" s="154">
        <v>0.17100000000000001</v>
      </c>
      <c r="AS231" s="154">
        <v>0.128</v>
      </c>
      <c r="AT231" s="154">
        <v>9.5000000000000001E-2</v>
      </c>
      <c r="AU231" s="154">
        <v>0.38300000000000001</v>
      </c>
      <c r="AW231" s="196"/>
      <c r="AX231" s="144">
        <f t="shared" si="95"/>
        <v>77.427961579509073</v>
      </c>
      <c r="AY231" s="149">
        <v>144</v>
      </c>
      <c r="AZ231" s="150" t="s">
        <v>469</v>
      </c>
      <c r="BA231" s="149">
        <v>22</v>
      </c>
      <c r="BB231" s="151">
        <v>1</v>
      </c>
      <c r="BC231" s="152">
        <v>1874</v>
      </c>
      <c r="BD231" s="152">
        <v>1451</v>
      </c>
      <c r="BE231" s="149">
        <v>0.77400000000000002</v>
      </c>
      <c r="BF231" s="152">
        <v>816</v>
      </c>
      <c r="BG231" s="152">
        <v>544</v>
      </c>
      <c r="BH231" s="152">
        <v>1360</v>
      </c>
      <c r="BI231" s="151">
        <v>0.4</v>
      </c>
      <c r="BJ231" s="153">
        <v>0.45300000000000001</v>
      </c>
      <c r="BK231" s="154">
        <v>0.193</v>
      </c>
      <c r="BL231" s="154">
        <v>9.5000000000000001E-2</v>
      </c>
      <c r="BM231" s="154">
        <v>7.1999999999999995E-2</v>
      </c>
      <c r="BN231" s="155">
        <v>0.36</v>
      </c>
      <c r="DU231" s="4"/>
      <c r="DZ231" s="196"/>
      <c r="EA231" s="196"/>
      <c r="EB231" s="196"/>
      <c r="EC231" s="196"/>
      <c r="ED231" s="196"/>
      <c r="EE231" s="196"/>
    </row>
    <row r="232" spans="30:135" ht="13" x14ac:dyDescent="0.15">
      <c r="AD232" s="144">
        <f t="shared" si="93"/>
        <v>84.523809523809518</v>
      </c>
      <c r="AE232" s="144">
        <f t="shared" si="94"/>
        <v>80.394366197183103</v>
      </c>
      <c r="AF232" s="149">
        <v>145</v>
      </c>
      <c r="AG232" s="150" t="s">
        <v>470</v>
      </c>
      <c r="AH232" s="149">
        <v>21</v>
      </c>
      <c r="AI232" s="151">
        <v>1</v>
      </c>
      <c r="AJ232" s="152">
        <v>1775</v>
      </c>
      <c r="AK232" s="152">
        <v>1427</v>
      </c>
      <c r="AL232" s="149">
        <v>0.80400000000000005</v>
      </c>
      <c r="AM232" s="152">
        <v>771</v>
      </c>
      <c r="AN232" s="152">
        <v>490</v>
      </c>
      <c r="AO232" s="152">
        <v>1261</v>
      </c>
      <c r="AP232" s="153">
        <v>0.38900000000000001</v>
      </c>
      <c r="AQ232" s="153">
        <v>0.46100000000000002</v>
      </c>
      <c r="AR232" s="154">
        <v>0.192</v>
      </c>
      <c r="AS232" s="154">
        <v>0.11700000000000001</v>
      </c>
      <c r="AT232" s="155">
        <v>0.09</v>
      </c>
      <c r="AU232" s="154">
        <v>0.36599999999999999</v>
      </c>
      <c r="AW232" s="196"/>
      <c r="AX232" s="144">
        <f t="shared" si="95"/>
        <v>77.373134328358205</v>
      </c>
      <c r="AY232" s="149">
        <v>145</v>
      </c>
      <c r="AZ232" s="150" t="s">
        <v>412</v>
      </c>
      <c r="BA232" s="149">
        <v>19</v>
      </c>
      <c r="BB232" s="151">
        <v>1</v>
      </c>
      <c r="BC232" s="152">
        <v>1675</v>
      </c>
      <c r="BD232" s="152">
        <v>1296</v>
      </c>
      <c r="BE232" s="149">
        <v>0.77400000000000002</v>
      </c>
      <c r="BF232" s="152">
        <v>763</v>
      </c>
      <c r="BG232" s="152">
        <v>465</v>
      </c>
      <c r="BH232" s="152">
        <v>1228</v>
      </c>
      <c r="BI232" s="153">
        <v>0.379</v>
      </c>
      <c r="BJ232" s="151">
        <v>0.43</v>
      </c>
      <c r="BK232" s="154">
        <v>0.17899999999999999</v>
      </c>
      <c r="BL232" s="154">
        <v>0.104</v>
      </c>
      <c r="BM232" s="154">
        <v>8.2000000000000003E-2</v>
      </c>
      <c r="BN232" s="154">
        <v>0.35799999999999998</v>
      </c>
      <c r="DU232" s="4"/>
      <c r="DZ232" s="196"/>
      <c r="EA232" s="196"/>
      <c r="EB232" s="196"/>
      <c r="EC232" s="196"/>
      <c r="ED232" s="196"/>
      <c r="EE232" s="196"/>
    </row>
    <row r="233" spans="30:135" ht="13" x14ac:dyDescent="0.15">
      <c r="AD233" s="144">
        <f t="shared" si="93"/>
        <v>80.304347826086953</v>
      </c>
      <c r="AE233" s="144">
        <f t="shared" si="94"/>
        <v>80.3465078505685</v>
      </c>
      <c r="AF233" s="149">
        <v>146</v>
      </c>
      <c r="AG233" s="150" t="s">
        <v>471</v>
      </c>
      <c r="AH233" s="149">
        <v>23</v>
      </c>
      <c r="AI233" s="151">
        <v>1</v>
      </c>
      <c r="AJ233" s="152">
        <v>1847</v>
      </c>
      <c r="AK233" s="152">
        <v>1484</v>
      </c>
      <c r="AL233" s="149">
        <v>0.80300000000000005</v>
      </c>
      <c r="AM233" s="152">
        <v>772</v>
      </c>
      <c r="AN233" s="152">
        <v>525</v>
      </c>
      <c r="AO233" s="152">
        <v>1297</v>
      </c>
      <c r="AP233" s="153">
        <v>0.40500000000000003</v>
      </c>
      <c r="AQ233" s="153">
        <v>0.46300000000000002</v>
      </c>
      <c r="AR233" s="154">
        <v>0.20499999999999999</v>
      </c>
      <c r="AS233" s="154">
        <v>0.108</v>
      </c>
      <c r="AT233" s="154">
        <v>8.2000000000000003E-2</v>
      </c>
      <c r="AU233" s="154">
        <v>0.373</v>
      </c>
      <c r="AW233" s="196"/>
      <c r="AX233" s="144">
        <f t="shared" si="95"/>
        <v>77.522559474979488</v>
      </c>
      <c r="AY233" s="149">
        <v>146</v>
      </c>
      <c r="AZ233" s="150" t="s">
        <v>472</v>
      </c>
      <c r="BA233" s="149">
        <v>15</v>
      </c>
      <c r="BB233" s="151">
        <v>1</v>
      </c>
      <c r="BC233" s="152">
        <v>1219</v>
      </c>
      <c r="BD233" s="152">
        <v>945</v>
      </c>
      <c r="BE233" s="149">
        <v>0.77500000000000002</v>
      </c>
      <c r="BF233" s="152">
        <v>460</v>
      </c>
      <c r="BG233" s="152">
        <v>329</v>
      </c>
      <c r="BH233" s="152">
        <v>789</v>
      </c>
      <c r="BI233" s="153">
        <v>0.41699999999999998</v>
      </c>
      <c r="BJ233" s="153">
        <v>0.47499999999999998</v>
      </c>
      <c r="BK233" s="154">
        <v>0.24299999999999999</v>
      </c>
      <c r="BL233" s="154">
        <v>0.13200000000000001</v>
      </c>
      <c r="BM233" s="154">
        <v>9.2999999999999999E-2</v>
      </c>
      <c r="BN233" s="154">
        <v>0.36299999999999999</v>
      </c>
      <c r="DU233" s="4"/>
      <c r="DZ233" s="196"/>
      <c r="EA233" s="196"/>
      <c r="EB233" s="196"/>
      <c r="EC233" s="196"/>
      <c r="ED233" s="196"/>
      <c r="EE233" s="196"/>
    </row>
    <row r="234" spans="30:135" ht="13" x14ac:dyDescent="0.15">
      <c r="AD234" s="144">
        <f t="shared" si="93"/>
        <v>82.047619047619037</v>
      </c>
      <c r="AE234" s="144">
        <f t="shared" si="94"/>
        <v>80.20893789901335</v>
      </c>
      <c r="AF234" s="149">
        <v>147</v>
      </c>
      <c r="AG234" s="150" t="s">
        <v>473</v>
      </c>
      <c r="AH234" s="149">
        <v>21</v>
      </c>
      <c r="AI234" s="151">
        <v>1</v>
      </c>
      <c r="AJ234" s="152">
        <v>1723</v>
      </c>
      <c r="AK234" s="152">
        <v>1382</v>
      </c>
      <c r="AL234" s="149">
        <v>0.80200000000000005</v>
      </c>
      <c r="AM234" s="152">
        <v>776</v>
      </c>
      <c r="AN234" s="152">
        <v>504</v>
      </c>
      <c r="AO234" s="152">
        <v>1280</v>
      </c>
      <c r="AP234" s="153">
        <v>0.39400000000000002</v>
      </c>
      <c r="AQ234" s="153">
        <v>0.44900000000000001</v>
      </c>
      <c r="AR234" s="154">
        <v>0.16600000000000001</v>
      </c>
      <c r="AS234" s="155">
        <v>0.11</v>
      </c>
      <c r="AT234" s="154">
        <v>8.5000000000000006E-2</v>
      </c>
      <c r="AU234" s="155">
        <v>0.37</v>
      </c>
      <c r="AW234" s="196"/>
      <c r="AX234" s="144">
        <f t="shared" si="95"/>
        <v>77.643835616438366</v>
      </c>
      <c r="AY234" s="149">
        <v>147</v>
      </c>
      <c r="AZ234" s="150" t="s">
        <v>474</v>
      </c>
      <c r="BA234" s="149">
        <v>20</v>
      </c>
      <c r="BB234" s="151">
        <v>1</v>
      </c>
      <c r="BC234" s="152">
        <v>1825</v>
      </c>
      <c r="BD234" s="152">
        <v>1417</v>
      </c>
      <c r="BE234" s="149">
        <v>0.77600000000000002</v>
      </c>
      <c r="BF234" s="152">
        <v>780</v>
      </c>
      <c r="BG234" s="152">
        <v>490</v>
      </c>
      <c r="BH234" s="152">
        <v>1270</v>
      </c>
      <c r="BI234" s="153">
        <v>0.38600000000000001</v>
      </c>
      <c r="BJ234" s="153">
        <v>0.433</v>
      </c>
      <c r="BK234" s="154">
        <v>0.185</v>
      </c>
      <c r="BL234" s="155">
        <v>0.14000000000000001</v>
      </c>
      <c r="BM234" s="154">
        <v>0.104</v>
      </c>
      <c r="BN234" s="154">
        <v>0.375</v>
      </c>
      <c r="DU234" s="4"/>
      <c r="DZ234" s="196"/>
      <c r="EA234" s="196"/>
      <c r="EB234" s="196"/>
      <c r="EC234" s="196"/>
      <c r="ED234" s="196"/>
      <c r="EE234" s="196"/>
    </row>
    <row r="235" spans="30:135" ht="13" x14ac:dyDescent="0.15">
      <c r="AD235" s="144">
        <f t="shared" si="93"/>
        <v>80.952380952380949</v>
      </c>
      <c r="AE235" s="144">
        <f t="shared" si="94"/>
        <v>80.058823529411754</v>
      </c>
      <c r="AF235" s="149">
        <v>148</v>
      </c>
      <c r="AG235" s="150" t="s">
        <v>475</v>
      </c>
      <c r="AH235" s="149">
        <v>21</v>
      </c>
      <c r="AI235" s="151">
        <v>1</v>
      </c>
      <c r="AJ235" s="152">
        <v>1700</v>
      </c>
      <c r="AK235" s="152">
        <v>1361</v>
      </c>
      <c r="AL235" s="149">
        <v>0.80100000000000005</v>
      </c>
      <c r="AM235" s="152">
        <v>779</v>
      </c>
      <c r="AN235" s="152">
        <v>504</v>
      </c>
      <c r="AO235" s="152">
        <v>1283</v>
      </c>
      <c r="AP235" s="153">
        <v>0.39300000000000002</v>
      </c>
      <c r="AQ235" s="153">
        <v>0.45200000000000001</v>
      </c>
      <c r="AR235" s="154">
        <v>0.17299999999999999</v>
      </c>
      <c r="AS235" s="155">
        <v>0.09</v>
      </c>
      <c r="AT235" s="154">
        <v>7.5999999999999998E-2</v>
      </c>
      <c r="AU235" s="154">
        <v>0.36299999999999999</v>
      </c>
      <c r="AW235" s="196"/>
      <c r="AX235" s="144">
        <f t="shared" si="95"/>
        <v>77.741083223249674</v>
      </c>
      <c r="AY235" s="149">
        <v>148</v>
      </c>
      <c r="AZ235" s="150" t="s">
        <v>476</v>
      </c>
      <c r="BA235" s="149">
        <v>18</v>
      </c>
      <c r="BB235" s="151">
        <v>1</v>
      </c>
      <c r="BC235" s="152">
        <v>1514</v>
      </c>
      <c r="BD235" s="152">
        <v>1177</v>
      </c>
      <c r="BE235" s="149">
        <v>0.77700000000000002</v>
      </c>
      <c r="BF235" s="152">
        <v>633</v>
      </c>
      <c r="BG235" s="152">
        <v>406</v>
      </c>
      <c r="BH235" s="152">
        <v>1039</v>
      </c>
      <c r="BI235" s="153">
        <v>0.39100000000000001</v>
      </c>
      <c r="BJ235" s="153">
        <v>0.46200000000000002</v>
      </c>
      <c r="BK235" s="154">
        <v>0.216</v>
      </c>
      <c r="BL235" s="155">
        <v>0.11</v>
      </c>
      <c r="BM235" s="154">
        <v>8.1000000000000003E-2</v>
      </c>
      <c r="BN235" s="154">
        <v>0.35499999999999998</v>
      </c>
      <c r="DU235" s="4"/>
      <c r="DZ235" s="196"/>
      <c r="EA235" s="196"/>
      <c r="EB235" s="196"/>
      <c r="EC235" s="196"/>
      <c r="ED235" s="196"/>
      <c r="EE235" s="196"/>
    </row>
    <row r="236" spans="30:135" ht="13" x14ac:dyDescent="0.15">
      <c r="AD236" s="144">
        <f t="shared" si="93"/>
        <v>75.10526315789474</v>
      </c>
      <c r="AE236" s="144">
        <f t="shared" si="94"/>
        <v>79.95795374912403</v>
      </c>
      <c r="AF236" s="149">
        <v>149</v>
      </c>
      <c r="AG236" s="150" t="s">
        <v>338</v>
      </c>
      <c r="AH236" s="149">
        <v>19</v>
      </c>
      <c r="AI236" s="151">
        <v>1</v>
      </c>
      <c r="AJ236" s="152">
        <v>1427</v>
      </c>
      <c r="AK236" s="152">
        <v>1141</v>
      </c>
      <c r="AL236" s="149">
        <v>0.8</v>
      </c>
      <c r="AM236" s="152">
        <v>688</v>
      </c>
      <c r="AN236" s="152">
        <v>437</v>
      </c>
      <c r="AO236" s="152">
        <v>1125</v>
      </c>
      <c r="AP236" s="153">
        <v>0.38800000000000001</v>
      </c>
      <c r="AQ236" s="151">
        <v>0.44</v>
      </c>
      <c r="AR236" s="154">
        <v>0.14599999999999999</v>
      </c>
      <c r="AS236" s="154">
        <v>7.8E-2</v>
      </c>
      <c r="AT236" s="154">
        <v>5.7000000000000002E-2</v>
      </c>
      <c r="AU236" s="154">
        <v>0.36699999999999999</v>
      </c>
      <c r="AW236" s="196"/>
      <c r="AX236" s="144">
        <f t="shared" si="95"/>
        <v>77.655476059438627</v>
      </c>
      <c r="AY236" s="149">
        <v>149</v>
      </c>
      <c r="AZ236" s="150" t="s">
        <v>477</v>
      </c>
      <c r="BA236" s="149">
        <v>23</v>
      </c>
      <c r="BB236" s="151">
        <v>1</v>
      </c>
      <c r="BC236" s="152">
        <v>1817</v>
      </c>
      <c r="BD236" s="152">
        <v>1411</v>
      </c>
      <c r="BE236" s="149">
        <v>0.77700000000000002</v>
      </c>
      <c r="BF236" s="152">
        <v>807</v>
      </c>
      <c r="BG236" s="152">
        <v>522</v>
      </c>
      <c r="BH236" s="152">
        <v>1329</v>
      </c>
      <c r="BI236" s="153">
        <v>0.39300000000000002</v>
      </c>
      <c r="BJ236" s="153">
        <v>0.442</v>
      </c>
      <c r="BK236" s="154">
        <v>0.18099999999999999</v>
      </c>
      <c r="BL236" s="154">
        <v>0.105</v>
      </c>
      <c r="BM236" s="154">
        <v>7.9000000000000001E-2</v>
      </c>
      <c r="BN236" s="154">
        <v>0.36399999999999999</v>
      </c>
      <c r="DU236" s="4"/>
      <c r="DZ236" s="196"/>
      <c r="EA236" s="196"/>
      <c r="EB236" s="196"/>
      <c r="EC236" s="196"/>
      <c r="ED236" s="196"/>
      <c r="EE236" s="196"/>
    </row>
    <row r="237" spans="30:135" ht="13" x14ac:dyDescent="0.15">
      <c r="AD237" s="144">
        <f t="shared" si="93"/>
        <v>84.210526315789465</v>
      </c>
      <c r="AE237" s="144">
        <f t="shared" si="94"/>
        <v>79.875</v>
      </c>
      <c r="AF237" s="149">
        <v>150</v>
      </c>
      <c r="AG237" s="150" t="s">
        <v>478</v>
      </c>
      <c r="AH237" s="149">
        <v>19</v>
      </c>
      <c r="AI237" s="151">
        <v>1</v>
      </c>
      <c r="AJ237" s="152">
        <v>1600</v>
      </c>
      <c r="AK237" s="152">
        <v>1278</v>
      </c>
      <c r="AL237" s="149">
        <v>0.79900000000000004</v>
      </c>
      <c r="AM237" s="152">
        <v>697</v>
      </c>
      <c r="AN237" s="152">
        <v>440</v>
      </c>
      <c r="AO237" s="152">
        <v>1137</v>
      </c>
      <c r="AP237" s="153">
        <v>0.38700000000000001</v>
      </c>
      <c r="AQ237" s="153">
        <v>0.45200000000000001</v>
      </c>
      <c r="AR237" s="154">
        <v>0.18099999999999999</v>
      </c>
      <c r="AS237" s="154">
        <v>0.129</v>
      </c>
      <c r="AT237" s="154">
        <v>9.7000000000000003E-2</v>
      </c>
      <c r="AU237" s="154">
        <v>0.36899999999999999</v>
      </c>
      <c r="AW237" s="196"/>
      <c r="AX237" s="144">
        <f t="shared" si="95"/>
        <v>77.860696517412933</v>
      </c>
      <c r="AY237" s="149">
        <v>150</v>
      </c>
      <c r="AZ237" s="150" t="s">
        <v>479</v>
      </c>
      <c r="BA237" s="149">
        <v>19</v>
      </c>
      <c r="BB237" s="151">
        <v>1</v>
      </c>
      <c r="BC237" s="152">
        <v>1608</v>
      </c>
      <c r="BD237" s="152">
        <v>1252</v>
      </c>
      <c r="BE237" s="149">
        <v>0.77900000000000003</v>
      </c>
      <c r="BF237" s="152">
        <v>686</v>
      </c>
      <c r="BG237" s="152">
        <v>457</v>
      </c>
      <c r="BH237" s="152">
        <v>1143</v>
      </c>
      <c r="BI237" s="151">
        <v>0.4</v>
      </c>
      <c r="BJ237" s="153">
        <v>0.434</v>
      </c>
      <c r="BK237" s="154">
        <v>0.193</v>
      </c>
      <c r="BL237" s="154">
        <v>0.123</v>
      </c>
      <c r="BM237" s="154">
        <v>0.10100000000000001</v>
      </c>
      <c r="BN237" s="154">
        <v>0.374</v>
      </c>
      <c r="DU237" s="4"/>
      <c r="DZ237" s="196"/>
      <c r="EA237" s="196"/>
      <c r="EB237" s="196"/>
      <c r="EC237" s="196"/>
      <c r="ED237" s="196"/>
      <c r="EE237" s="196"/>
    </row>
    <row r="238" spans="30:135" ht="13" x14ac:dyDescent="0.15">
      <c r="AD238" s="144">
        <f t="shared" si="93"/>
        <v>81.599999999999994</v>
      </c>
      <c r="AE238" s="144">
        <f t="shared" si="94"/>
        <v>79.901960784313729</v>
      </c>
      <c r="AF238" s="149">
        <v>151</v>
      </c>
      <c r="AG238" s="150" t="s">
        <v>480</v>
      </c>
      <c r="AH238" s="149">
        <v>20</v>
      </c>
      <c r="AI238" s="151">
        <v>1</v>
      </c>
      <c r="AJ238" s="152">
        <v>1632</v>
      </c>
      <c r="AK238" s="152">
        <v>1304</v>
      </c>
      <c r="AL238" s="149">
        <v>0.79900000000000004</v>
      </c>
      <c r="AM238" s="152">
        <v>746</v>
      </c>
      <c r="AN238" s="152">
        <v>477</v>
      </c>
      <c r="AO238" s="152">
        <v>1223</v>
      </c>
      <c r="AP238" s="151">
        <v>0.39</v>
      </c>
      <c r="AQ238" s="151">
        <v>0.46</v>
      </c>
      <c r="AR238" s="154">
        <v>0.17599999999999999</v>
      </c>
      <c r="AS238" s="154">
        <v>8.6999999999999994E-2</v>
      </c>
      <c r="AT238" s="154">
        <v>6.8000000000000005E-2</v>
      </c>
      <c r="AU238" s="155">
        <v>0.36</v>
      </c>
      <c r="AW238" s="196"/>
      <c r="AX238" s="144">
        <f t="shared" si="95"/>
        <v>77.862595419847324</v>
      </c>
      <c r="AY238" s="149">
        <v>151</v>
      </c>
      <c r="AZ238" s="150" t="s">
        <v>481</v>
      </c>
      <c r="BA238" s="149">
        <v>24</v>
      </c>
      <c r="BB238" s="151">
        <v>1</v>
      </c>
      <c r="BC238" s="152">
        <v>1965</v>
      </c>
      <c r="BD238" s="152">
        <v>1530</v>
      </c>
      <c r="BE238" s="149">
        <v>0.77900000000000003</v>
      </c>
      <c r="BF238" s="152">
        <v>895</v>
      </c>
      <c r="BG238" s="152">
        <v>566</v>
      </c>
      <c r="BH238" s="152">
        <v>1461</v>
      </c>
      <c r="BI238" s="153">
        <v>0.38700000000000001</v>
      </c>
      <c r="BJ238" s="153">
        <v>0.43099999999999999</v>
      </c>
      <c r="BK238" s="154">
        <v>0.16900000000000001</v>
      </c>
      <c r="BL238" s="154">
        <v>0.107</v>
      </c>
      <c r="BM238" s="155">
        <v>0.08</v>
      </c>
      <c r="BN238" s="154">
        <v>0.36699999999999999</v>
      </c>
      <c r="DU238" s="4"/>
      <c r="DZ238" s="196"/>
      <c r="EA238" s="196"/>
      <c r="EB238" s="196"/>
      <c r="EC238" s="196"/>
      <c r="ED238" s="196"/>
      <c r="EE238" s="196"/>
    </row>
    <row r="239" spans="30:135" ht="13" x14ac:dyDescent="0.15">
      <c r="AD239" s="144">
        <f t="shared" si="93"/>
        <v>81</v>
      </c>
      <c r="AE239" s="144">
        <f t="shared" si="94"/>
        <v>79.901234567901241</v>
      </c>
      <c r="AF239" s="149">
        <v>152</v>
      </c>
      <c r="AG239" s="150" t="s">
        <v>406</v>
      </c>
      <c r="AH239" s="149">
        <v>25</v>
      </c>
      <c r="AI239" s="151">
        <v>1</v>
      </c>
      <c r="AJ239" s="152">
        <v>2025</v>
      </c>
      <c r="AK239" s="152">
        <v>1618</v>
      </c>
      <c r="AL239" s="149">
        <v>0.79900000000000004</v>
      </c>
      <c r="AM239" s="152">
        <v>874</v>
      </c>
      <c r="AN239" s="152">
        <v>601</v>
      </c>
      <c r="AO239" s="152">
        <v>1475</v>
      </c>
      <c r="AP239" s="153">
        <v>0.40699999999999997</v>
      </c>
      <c r="AQ239" s="153">
        <v>0.44800000000000001</v>
      </c>
      <c r="AR239" s="154">
        <v>0.18099999999999999</v>
      </c>
      <c r="AS239" s="154">
        <v>0.111</v>
      </c>
      <c r="AT239" s="154">
        <v>9.0999999999999998E-2</v>
      </c>
      <c r="AU239" s="154">
        <v>0.38100000000000001</v>
      </c>
      <c r="AW239" s="196"/>
      <c r="AX239" s="144">
        <f t="shared" si="95"/>
        <v>77.986906710310961</v>
      </c>
      <c r="AY239" s="149">
        <v>152</v>
      </c>
      <c r="AZ239" s="150" t="s">
        <v>482</v>
      </c>
      <c r="BA239" s="149">
        <v>14</v>
      </c>
      <c r="BB239" s="151">
        <v>1</v>
      </c>
      <c r="BC239" s="152">
        <v>1222</v>
      </c>
      <c r="BD239" s="152">
        <v>953</v>
      </c>
      <c r="BE239" s="149">
        <v>0.78</v>
      </c>
      <c r="BF239" s="152">
        <v>485</v>
      </c>
      <c r="BG239" s="152">
        <v>361</v>
      </c>
      <c r="BH239" s="152">
        <v>846</v>
      </c>
      <c r="BI239" s="153">
        <v>0.42699999999999999</v>
      </c>
      <c r="BJ239" s="151">
        <v>0.46</v>
      </c>
      <c r="BK239" s="154">
        <v>0.20599999999999999</v>
      </c>
      <c r="BL239" s="154">
        <v>0.121</v>
      </c>
      <c r="BM239" s="154">
        <v>9.7000000000000003E-2</v>
      </c>
      <c r="BN239" s="154">
        <v>0.38100000000000001</v>
      </c>
      <c r="DU239" s="4"/>
      <c r="DZ239" s="196"/>
      <c r="EA239" s="196"/>
      <c r="EB239" s="196"/>
      <c r="EC239" s="196"/>
      <c r="ED239" s="196"/>
      <c r="EE239" s="196"/>
    </row>
    <row r="240" spans="30:135" ht="13" x14ac:dyDescent="0.15">
      <c r="AD240" s="144">
        <f t="shared" si="93"/>
        <v>94.318181818181813</v>
      </c>
      <c r="AE240" s="144">
        <f t="shared" si="94"/>
        <v>79.807228915662648</v>
      </c>
      <c r="AF240" s="149">
        <v>153</v>
      </c>
      <c r="AG240" s="150" t="s">
        <v>332</v>
      </c>
      <c r="AH240" s="149">
        <v>22</v>
      </c>
      <c r="AI240" s="151">
        <v>1</v>
      </c>
      <c r="AJ240" s="152">
        <v>2075</v>
      </c>
      <c r="AK240" s="152">
        <v>1656</v>
      </c>
      <c r="AL240" s="149">
        <v>0.79800000000000004</v>
      </c>
      <c r="AM240" s="152">
        <v>935</v>
      </c>
      <c r="AN240" s="152">
        <v>586</v>
      </c>
      <c r="AO240" s="152">
        <v>1521</v>
      </c>
      <c r="AP240" s="153">
        <v>0.38500000000000001</v>
      </c>
      <c r="AQ240" s="153">
        <v>0.42799999999999999</v>
      </c>
      <c r="AR240" s="154">
        <v>0.159</v>
      </c>
      <c r="AS240" s="154">
        <v>0.125</v>
      </c>
      <c r="AT240" s="154">
        <v>9.5000000000000001E-2</v>
      </c>
      <c r="AU240" s="154">
        <v>0.38300000000000001</v>
      </c>
      <c r="AW240" s="196"/>
      <c r="AX240" s="144">
        <f t="shared" si="95"/>
        <v>77.982954545454547</v>
      </c>
      <c r="AY240" s="149">
        <v>153</v>
      </c>
      <c r="AZ240" s="150" t="s">
        <v>397</v>
      </c>
      <c r="BA240" s="149">
        <v>9</v>
      </c>
      <c r="BB240" s="151">
        <v>1</v>
      </c>
      <c r="BC240" s="152">
        <v>704</v>
      </c>
      <c r="BD240" s="152">
        <v>549</v>
      </c>
      <c r="BE240" s="149">
        <v>0.78</v>
      </c>
      <c r="BF240" s="152">
        <v>314</v>
      </c>
      <c r="BG240" s="152">
        <v>197</v>
      </c>
      <c r="BH240" s="152">
        <v>511</v>
      </c>
      <c r="BI240" s="153">
        <v>0.38600000000000001</v>
      </c>
      <c r="BJ240" s="153">
        <v>0.442</v>
      </c>
      <c r="BK240" s="154">
        <v>0.186</v>
      </c>
      <c r="BL240" s="154">
        <v>0.104</v>
      </c>
      <c r="BM240" s="154">
        <v>8.5000000000000006E-2</v>
      </c>
      <c r="BN240" s="154">
        <v>0.35899999999999999</v>
      </c>
      <c r="DU240" s="4"/>
      <c r="DZ240" s="196"/>
      <c r="EA240" s="196"/>
      <c r="EB240" s="196"/>
      <c r="EC240" s="196"/>
      <c r="ED240" s="196"/>
      <c r="EE240" s="196"/>
    </row>
    <row r="241" spans="30:135" ht="13" x14ac:dyDescent="0.15">
      <c r="AD241" s="144">
        <f t="shared" si="93"/>
        <v>78.319999999999993</v>
      </c>
      <c r="AE241" s="144">
        <f t="shared" si="94"/>
        <v>79.826353421859039</v>
      </c>
      <c r="AF241" s="149">
        <v>154</v>
      </c>
      <c r="AG241" s="150" t="s">
        <v>483</v>
      </c>
      <c r="AH241" s="149">
        <v>25</v>
      </c>
      <c r="AI241" s="151">
        <v>1</v>
      </c>
      <c r="AJ241" s="152">
        <v>1958</v>
      </c>
      <c r="AK241" s="152">
        <v>1563</v>
      </c>
      <c r="AL241" s="149">
        <v>0.79800000000000004</v>
      </c>
      <c r="AM241" s="152">
        <v>810</v>
      </c>
      <c r="AN241" s="152">
        <v>550</v>
      </c>
      <c r="AO241" s="152">
        <v>1360</v>
      </c>
      <c r="AP241" s="153">
        <v>0.40400000000000003</v>
      </c>
      <c r="AQ241" s="153">
        <v>0.46300000000000002</v>
      </c>
      <c r="AR241" s="154">
        <v>0.20699999999999999</v>
      </c>
      <c r="AS241" s="154">
        <v>0.11600000000000001</v>
      </c>
      <c r="AT241" s="154">
        <v>8.8999999999999996E-2</v>
      </c>
      <c r="AU241" s="154">
        <v>0.372</v>
      </c>
      <c r="AW241" s="196"/>
      <c r="AX241" s="144">
        <f t="shared" si="95"/>
        <v>78.077455048409405</v>
      </c>
      <c r="AY241" s="149">
        <v>154</v>
      </c>
      <c r="AZ241" s="150" t="s">
        <v>484</v>
      </c>
      <c r="BA241" s="149">
        <v>18</v>
      </c>
      <c r="BB241" s="151">
        <v>1</v>
      </c>
      <c r="BC241" s="152">
        <v>1446</v>
      </c>
      <c r="BD241" s="152">
        <v>1129</v>
      </c>
      <c r="BE241" s="149">
        <v>0.78100000000000003</v>
      </c>
      <c r="BF241" s="152">
        <v>651</v>
      </c>
      <c r="BG241" s="152">
        <v>393</v>
      </c>
      <c r="BH241" s="152">
        <v>1044</v>
      </c>
      <c r="BI241" s="153">
        <v>0.376</v>
      </c>
      <c r="BJ241" s="153">
        <v>0.432</v>
      </c>
      <c r="BK241" s="154">
        <v>0.17399999999999999</v>
      </c>
      <c r="BL241" s="155">
        <v>0.13</v>
      </c>
      <c r="BM241" s="155">
        <v>0.1</v>
      </c>
      <c r="BN241" s="154">
        <v>0.36199999999999999</v>
      </c>
      <c r="DU241" s="4"/>
      <c r="DZ241" s="196"/>
      <c r="EA241" s="196"/>
      <c r="EB241" s="196"/>
      <c r="EC241" s="196"/>
      <c r="ED241" s="196"/>
      <c r="EE241" s="196"/>
    </row>
    <row r="242" spans="30:135" ht="13" x14ac:dyDescent="0.15">
      <c r="AD242" s="144">
        <f t="shared" si="93"/>
        <v>80.909090909090921</v>
      </c>
      <c r="AE242" s="144">
        <f t="shared" si="94"/>
        <v>79.831460674157313</v>
      </c>
      <c r="AF242" s="149">
        <v>155</v>
      </c>
      <c r="AG242" s="150" t="s">
        <v>398</v>
      </c>
      <c r="AH242" s="149">
        <v>22</v>
      </c>
      <c r="AI242" s="151">
        <v>1</v>
      </c>
      <c r="AJ242" s="152">
        <v>1780</v>
      </c>
      <c r="AK242" s="152">
        <v>1421</v>
      </c>
      <c r="AL242" s="149">
        <v>0.79800000000000004</v>
      </c>
      <c r="AM242" s="152">
        <v>772</v>
      </c>
      <c r="AN242" s="152">
        <v>508</v>
      </c>
      <c r="AO242" s="152">
        <v>1280</v>
      </c>
      <c r="AP242" s="153">
        <v>0.39700000000000002</v>
      </c>
      <c r="AQ242" s="153">
        <v>0.435</v>
      </c>
      <c r="AR242" s="154">
        <v>0.17799999999999999</v>
      </c>
      <c r="AS242" s="155">
        <v>0.13</v>
      </c>
      <c r="AT242" s="154">
        <v>0.10199999999999999</v>
      </c>
      <c r="AU242" s="155">
        <v>0.38</v>
      </c>
      <c r="AW242" s="196"/>
      <c r="AX242" s="144">
        <f t="shared" si="95"/>
        <v>78.154681139755766</v>
      </c>
      <c r="AY242" s="149">
        <v>155</v>
      </c>
      <c r="AZ242" s="150" t="s">
        <v>485</v>
      </c>
      <c r="BA242" s="149">
        <v>18</v>
      </c>
      <c r="BB242" s="151">
        <v>1</v>
      </c>
      <c r="BC242" s="152">
        <v>1474</v>
      </c>
      <c r="BD242" s="152">
        <v>1152</v>
      </c>
      <c r="BE242" s="149">
        <v>0.78200000000000003</v>
      </c>
      <c r="BF242" s="152">
        <v>605</v>
      </c>
      <c r="BG242" s="152">
        <v>428</v>
      </c>
      <c r="BH242" s="152">
        <v>1033</v>
      </c>
      <c r="BI242" s="153">
        <v>0.41399999999999998</v>
      </c>
      <c r="BJ242" s="153">
        <v>0.46200000000000002</v>
      </c>
      <c r="BK242" s="155">
        <v>0.21</v>
      </c>
      <c r="BL242" s="154">
        <v>0.107</v>
      </c>
      <c r="BM242" s="154">
        <v>9.2999999999999999E-2</v>
      </c>
      <c r="BN242" s="155">
        <v>0.37</v>
      </c>
      <c r="DU242" s="4"/>
      <c r="DZ242" s="196"/>
      <c r="EA242" s="196"/>
      <c r="EB242" s="196"/>
      <c r="EC242" s="196"/>
      <c r="ED242" s="196"/>
      <c r="EE242" s="196"/>
    </row>
    <row r="243" spans="30:135" ht="13" x14ac:dyDescent="0.15">
      <c r="AD243" s="144">
        <f t="shared" si="93"/>
        <v>79.800000000000011</v>
      </c>
      <c r="AE243" s="144">
        <f t="shared" si="94"/>
        <v>79.761904761904773</v>
      </c>
      <c r="AF243" s="149">
        <v>156</v>
      </c>
      <c r="AG243" s="150" t="s">
        <v>486</v>
      </c>
      <c r="AH243" s="149">
        <v>20</v>
      </c>
      <c r="AI243" s="151">
        <v>1</v>
      </c>
      <c r="AJ243" s="152">
        <v>1596</v>
      </c>
      <c r="AK243" s="152">
        <v>1273</v>
      </c>
      <c r="AL243" s="149">
        <v>0.79800000000000004</v>
      </c>
      <c r="AM243" s="152">
        <v>671</v>
      </c>
      <c r="AN243" s="152">
        <v>499</v>
      </c>
      <c r="AO243" s="152">
        <v>1170</v>
      </c>
      <c r="AP243" s="153">
        <v>0.42599999999999999</v>
      </c>
      <c r="AQ243" s="153">
        <v>0.47099999999999997</v>
      </c>
      <c r="AR243" s="154">
        <v>0.20300000000000001</v>
      </c>
      <c r="AS243" s="154">
        <v>8.4000000000000005E-2</v>
      </c>
      <c r="AT243" s="154">
        <v>7.0999999999999994E-2</v>
      </c>
      <c r="AU243" s="155">
        <v>0.37</v>
      </c>
      <c r="AW243" s="196"/>
      <c r="AX243" s="144">
        <f t="shared" si="95"/>
        <v>78.211284513805523</v>
      </c>
      <c r="AY243" s="149">
        <v>156</v>
      </c>
      <c r="AZ243" s="150" t="s">
        <v>487</v>
      </c>
      <c r="BA243" s="149">
        <v>22</v>
      </c>
      <c r="BB243" s="151">
        <v>1</v>
      </c>
      <c r="BC243" s="152">
        <v>1666</v>
      </c>
      <c r="BD243" s="152">
        <v>1303</v>
      </c>
      <c r="BE243" s="149">
        <v>0.78200000000000003</v>
      </c>
      <c r="BF243" s="152">
        <v>743</v>
      </c>
      <c r="BG243" s="152">
        <v>483</v>
      </c>
      <c r="BH243" s="152">
        <v>1226</v>
      </c>
      <c r="BI243" s="153">
        <v>0.39400000000000002</v>
      </c>
      <c r="BJ243" s="153">
        <v>0.442</v>
      </c>
      <c r="BK243" s="154">
        <v>0.17799999999999999</v>
      </c>
      <c r="BL243" s="154">
        <v>0.106</v>
      </c>
      <c r="BM243" s="154">
        <v>8.5000000000000006E-2</v>
      </c>
      <c r="BN243" s="155">
        <v>0.37</v>
      </c>
      <c r="DU243" s="4"/>
      <c r="DZ243" s="196"/>
      <c r="EA243" s="196"/>
      <c r="EB243" s="196"/>
      <c r="EC243" s="196"/>
      <c r="ED243" s="196"/>
      <c r="EE243" s="196"/>
    </row>
    <row r="244" spans="30:135" ht="13" x14ac:dyDescent="0.15">
      <c r="AD244" s="144">
        <f t="shared" si="93"/>
        <v>80.125</v>
      </c>
      <c r="AE244" s="144">
        <f t="shared" si="94"/>
        <v>79.667186687467492</v>
      </c>
      <c r="AF244" s="149">
        <v>157</v>
      </c>
      <c r="AG244" s="150" t="s">
        <v>451</v>
      </c>
      <c r="AH244" s="149">
        <v>24</v>
      </c>
      <c r="AI244" s="151">
        <v>1</v>
      </c>
      <c r="AJ244" s="152">
        <v>1923</v>
      </c>
      <c r="AK244" s="152">
        <v>1532</v>
      </c>
      <c r="AL244" s="149">
        <v>0.79700000000000004</v>
      </c>
      <c r="AM244" s="152">
        <v>895</v>
      </c>
      <c r="AN244" s="152">
        <v>529</v>
      </c>
      <c r="AO244" s="152">
        <v>1424</v>
      </c>
      <c r="AP244" s="153">
        <v>0.371</v>
      </c>
      <c r="AQ244" s="151">
        <v>0.44</v>
      </c>
      <c r="AR244" s="154">
        <v>0.17100000000000001</v>
      </c>
      <c r="AS244" s="154">
        <v>0.10299999999999999</v>
      </c>
      <c r="AT244" s="154">
        <v>7.5999999999999998E-2</v>
      </c>
      <c r="AU244" s="154">
        <v>0.35499999999999998</v>
      </c>
      <c r="AW244" s="196"/>
      <c r="AX244" s="144">
        <f t="shared" si="95"/>
        <v>78.162106350025823</v>
      </c>
      <c r="AY244" s="149">
        <v>157</v>
      </c>
      <c r="AZ244" s="150" t="s">
        <v>355</v>
      </c>
      <c r="BA244" s="149">
        <v>24</v>
      </c>
      <c r="BB244" s="151">
        <v>1</v>
      </c>
      <c r="BC244" s="152">
        <v>1937</v>
      </c>
      <c r="BD244" s="152">
        <v>1514</v>
      </c>
      <c r="BE244" s="149">
        <v>0.78200000000000003</v>
      </c>
      <c r="BF244" s="152">
        <v>870</v>
      </c>
      <c r="BG244" s="152">
        <v>499</v>
      </c>
      <c r="BH244" s="152">
        <v>1369</v>
      </c>
      <c r="BI244" s="153">
        <v>0.36499999999999999</v>
      </c>
      <c r="BJ244" s="153">
        <v>0.432</v>
      </c>
      <c r="BK244" s="154">
        <v>0.186</v>
      </c>
      <c r="BL244" s="154">
        <v>0.126</v>
      </c>
      <c r="BM244" s="154">
        <v>9.9000000000000005E-2</v>
      </c>
      <c r="BN244" s="154">
        <v>0.35699999999999998</v>
      </c>
      <c r="DU244" s="4"/>
      <c r="DZ244" s="196"/>
      <c r="EA244" s="196"/>
      <c r="EB244" s="196"/>
      <c r="EC244" s="196"/>
      <c r="ED244" s="196"/>
      <c r="EE244" s="196"/>
    </row>
    <row r="245" spans="30:135" ht="13" x14ac:dyDescent="0.15">
      <c r="AD245" s="144">
        <f t="shared" si="93"/>
        <v>86.89473684210526</v>
      </c>
      <c r="AE245" s="144">
        <f t="shared" si="94"/>
        <v>79.648697758933977</v>
      </c>
      <c r="AF245" s="149">
        <v>158</v>
      </c>
      <c r="AG245" s="150" t="s">
        <v>479</v>
      </c>
      <c r="AH245" s="149">
        <v>19</v>
      </c>
      <c r="AI245" s="151">
        <v>1</v>
      </c>
      <c r="AJ245" s="152">
        <v>1651</v>
      </c>
      <c r="AK245" s="152">
        <v>1315</v>
      </c>
      <c r="AL245" s="149">
        <v>0.79600000000000004</v>
      </c>
      <c r="AM245" s="152">
        <v>747</v>
      </c>
      <c r="AN245" s="152">
        <v>485</v>
      </c>
      <c r="AO245" s="152">
        <v>1232</v>
      </c>
      <c r="AP245" s="153">
        <v>0.39400000000000002</v>
      </c>
      <c r="AQ245" s="153">
        <v>0.442</v>
      </c>
      <c r="AR245" s="154">
        <v>0.159</v>
      </c>
      <c r="AS245" s="154">
        <v>0.111</v>
      </c>
      <c r="AT245" s="154">
        <v>9.0999999999999998E-2</v>
      </c>
      <c r="AU245" s="154">
        <v>0.376</v>
      </c>
      <c r="AW245" s="196"/>
      <c r="AX245" s="144">
        <f t="shared" si="95"/>
        <v>78.193430656934311</v>
      </c>
      <c r="AY245" s="149">
        <v>158</v>
      </c>
      <c r="AZ245" s="150" t="s">
        <v>488</v>
      </c>
      <c r="BA245" s="149">
        <v>14</v>
      </c>
      <c r="BB245" s="151">
        <v>1</v>
      </c>
      <c r="BC245" s="152">
        <v>1096</v>
      </c>
      <c r="BD245" s="152">
        <v>857</v>
      </c>
      <c r="BE245" s="149">
        <v>0.78200000000000003</v>
      </c>
      <c r="BF245" s="152">
        <v>462</v>
      </c>
      <c r="BG245" s="152">
        <v>343</v>
      </c>
      <c r="BH245" s="152">
        <v>805</v>
      </c>
      <c r="BI245" s="153">
        <v>0.42599999999999999</v>
      </c>
      <c r="BJ245" s="153">
        <v>0.47499999999999998</v>
      </c>
      <c r="BK245" s="154">
        <v>0.21099999999999999</v>
      </c>
      <c r="BL245" s="154">
        <v>7.0999999999999994E-2</v>
      </c>
      <c r="BM245" s="154">
        <v>5.8000000000000003E-2</v>
      </c>
      <c r="BN245" s="154">
        <v>0.36099999999999999</v>
      </c>
      <c r="DU245" s="4"/>
      <c r="DZ245" s="196"/>
      <c r="EA245" s="196"/>
      <c r="EB245" s="196"/>
      <c r="EC245" s="196"/>
      <c r="ED245" s="196"/>
      <c r="EE245" s="196"/>
    </row>
    <row r="246" spans="30:135" ht="13" x14ac:dyDescent="0.15">
      <c r="AD246" s="144">
        <f t="shared" si="93"/>
        <v>86</v>
      </c>
      <c r="AE246" s="144">
        <f t="shared" si="94"/>
        <v>79.568106312292358</v>
      </c>
      <c r="AF246" s="149">
        <v>159</v>
      </c>
      <c r="AG246" s="150" t="s">
        <v>489</v>
      </c>
      <c r="AH246" s="149">
        <v>21</v>
      </c>
      <c r="AI246" s="151">
        <v>1</v>
      </c>
      <c r="AJ246" s="152">
        <v>1806</v>
      </c>
      <c r="AK246" s="152">
        <v>1437</v>
      </c>
      <c r="AL246" s="149">
        <v>0.79600000000000004</v>
      </c>
      <c r="AM246" s="152">
        <v>759</v>
      </c>
      <c r="AN246" s="152">
        <v>516</v>
      </c>
      <c r="AO246" s="152">
        <v>1275</v>
      </c>
      <c r="AP246" s="153">
        <v>0.40500000000000003</v>
      </c>
      <c r="AQ246" s="153">
        <v>0.45200000000000001</v>
      </c>
      <c r="AR246" s="154">
        <v>0.20100000000000001</v>
      </c>
      <c r="AS246" s="154">
        <v>0.114</v>
      </c>
      <c r="AT246" s="154">
        <v>9.2999999999999999E-2</v>
      </c>
      <c r="AU246" s="155">
        <v>0.37</v>
      </c>
      <c r="AW246" s="196"/>
      <c r="AX246" s="144">
        <f t="shared" si="95"/>
        <v>78.157349896480326</v>
      </c>
      <c r="AY246" s="149">
        <v>159</v>
      </c>
      <c r="AZ246" s="150" t="s">
        <v>490</v>
      </c>
      <c r="BA246" s="149">
        <v>12</v>
      </c>
      <c r="BB246" s="151">
        <v>1</v>
      </c>
      <c r="BC246" s="152">
        <v>966</v>
      </c>
      <c r="BD246" s="152">
        <v>755</v>
      </c>
      <c r="BE246" s="149">
        <v>0.78200000000000003</v>
      </c>
      <c r="BF246" s="152">
        <v>433</v>
      </c>
      <c r="BG246" s="152">
        <v>278</v>
      </c>
      <c r="BH246" s="152">
        <v>711</v>
      </c>
      <c r="BI246" s="153">
        <v>0.39100000000000001</v>
      </c>
      <c r="BJ246" s="153">
        <v>0.435</v>
      </c>
      <c r="BK246" s="154">
        <v>0.17599999999999999</v>
      </c>
      <c r="BL246" s="154">
        <v>0.109</v>
      </c>
      <c r="BM246" s="154">
        <v>8.4000000000000005E-2</v>
      </c>
      <c r="BN246" s="154">
        <v>0.36899999999999999</v>
      </c>
      <c r="DU246" s="4"/>
      <c r="DZ246" s="196"/>
      <c r="EA246" s="196"/>
      <c r="EB246" s="196"/>
      <c r="EC246" s="196"/>
      <c r="ED246" s="196"/>
      <c r="EE246" s="196"/>
    </row>
    <row r="247" spans="30:135" ht="13" x14ac:dyDescent="0.15">
      <c r="AD247" s="144">
        <f t="shared" si="93"/>
        <v>77.666666666666671</v>
      </c>
      <c r="AE247" s="144">
        <f t="shared" si="94"/>
        <v>79.613733905579394</v>
      </c>
      <c r="AF247" s="149">
        <v>160</v>
      </c>
      <c r="AG247" s="150" t="s">
        <v>304</v>
      </c>
      <c r="AH247" s="149">
        <v>6</v>
      </c>
      <c r="AI247" s="151">
        <v>1</v>
      </c>
      <c r="AJ247" s="152">
        <v>466</v>
      </c>
      <c r="AK247" s="152">
        <v>371</v>
      </c>
      <c r="AL247" s="149">
        <v>0.79600000000000004</v>
      </c>
      <c r="AM247" s="152">
        <v>206</v>
      </c>
      <c r="AN247" s="152">
        <v>151</v>
      </c>
      <c r="AO247" s="152">
        <v>357</v>
      </c>
      <c r="AP247" s="153">
        <v>0.42299999999999999</v>
      </c>
      <c r="AQ247" s="153">
        <v>0.46400000000000002</v>
      </c>
      <c r="AR247" s="154">
        <v>0.17799999999999999</v>
      </c>
      <c r="AS247" s="154">
        <v>7.4999999999999997E-2</v>
      </c>
      <c r="AT247" s="154">
        <v>5.1999999999999998E-2</v>
      </c>
      <c r="AU247" s="154">
        <v>0.371</v>
      </c>
      <c r="AW247" s="196"/>
      <c r="AX247" s="144">
        <f t="shared" si="95"/>
        <v>78.331527627302279</v>
      </c>
      <c r="AY247" s="149">
        <v>160</v>
      </c>
      <c r="AZ247" s="150" t="s">
        <v>377</v>
      </c>
      <c r="BA247" s="149">
        <v>22</v>
      </c>
      <c r="BB247" s="151">
        <v>1</v>
      </c>
      <c r="BC247" s="152">
        <v>1846</v>
      </c>
      <c r="BD247" s="152">
        <v>1446</v>
      </c>
      <c r="BE247" s="149">
        <v>0.78300000000000003</v>
      </c>
      <c r="BF247" s="152">
        <v>874</v>
      </c>
      <c r="BG247" s="152">
        <v>512</v>
      </c>
      <c r="BH247" s="152">
        <v>1386</v>
      </c>
      <c r="BI247" s="153">
        <v>0.36899999999999999</v>
      </c>
      <c r="BJ247" s="153">
        <v>0.433</v>
      </c>
      <c r="BK247" s="154">
        <v>0.16400000000000001</v>
      </c>
      <c r="BL247" s="154">
        <v>0.105</v>
      </c>
      <c r="BM247" s="155">
        <v>0.08</v>
      </c>
      <c r="BN247" s="154">
        <v>0.35299999999999998</v>
      </c>
      <c r="DU247" s="4"/>
      <c r="DZ247" s="196"/>
      <c r="EA247" s="196"/>
      <c r="EB247" s="196"/>
      <c r="EC247" s="196"/>
      <c r="ED247" s="196"/>
      <c r="EE247" s="196"/>
    </row>
    <row r="248" spans="30:135" ht="13" x14ac:dyDescent="0.15">
      <c r="AD248" s="144">
        <f t="shared" si="93"/>
        <v>81.6875</v>
      </c>
      <c r="AE248" s="144">
        <f t="shared" si="94"/>
        <v>79.495026778882931</v>
      </c>
      <c r="AF248" s="149">
        <v>161</v>
      </c>
      <c r="AG248" s="150" t="s">
        <v>347</v>
      </c>
      <c r="AH248" s="149">
        <v>16</v>
      </c>
      <c r="AI248" s="151">
        <v>1</v>
      </c>
      <c r="AJ248" s="152">
        <v>1307</v>
      </c>
      <c r="AK248" s="152">
        <v>1039</v>
      </c>
      <c r="AL248" s="149">
        <v>0.79500000000000004</v>
      </c>
      <c r="AM248" s="152">
        <v>553</v>
      </c>
      <c r="AN248" s="152">
        <v>395</v>
      </c>
      <c r="AO248" s="152">
        <v>948</v>
      </c>
      <c r="AP248" s="153">
        <v>0.41699999999999998</v>
      </c>
      <c r="AQ248" s="153">
        <v>0.45500000000000002</v>
      </c>
      <c r="AR248" s="154">
        <v>0.18099999999999999</v>
      </c>
      <c r="AS248" s="154">
        <v>0.11799999999999999</v>
      </c>
      <c r="AT248" s="154">
        <v>9.6000000000000002E-2</v>
      </c>
      <c r="AU248" s="154">
        <v>0.38300000000000001</v>
      </c>
      <c r="AW248" s="196"/>
      <c r="AX248" s="144">
        <f t="shared" si="95"/>
        <v>78.415138971023069</v>
      </c>
      <c r="AY248" s="149">
        <v>161</v>
      </c>
      <c r="AZ248" s="150" t="s">
        <v>491</v>
      </c>
      <c r="BA248" s="149">
        <v>20</v>
      </c>
      <c r="BB248" s="151">
        <v>1</v>
      </c>
      <c r="BC248" s="152">
        <v>1691</v>
      </c>
      <c r="BD248" s="152">
        <v>1326</v>
      </c>
      <c r="BE248" s="149">
        <v>0.78400000000000003</v>
      </c>
      <c r="BF248" s="152">
        <v>822</v>
      </c>
      <c r="BG248" s="152">
        <v>494</v>
      </c>
      <c r="BH248" s="152">
        <v>1316</v>
      </c>
      <c r="BI248" s="153">
        <v>0.375</v>
      </c>
      <c r="BJ248" s="151">
        <v>0.42</v>
      </c>
      <c r="BK248" s="154">
        <v>0.13500000000000001</v>
      </c>
      <c r="BL248" s="154">
        <v>0.10299999999999999</v>
      </c>
      <c r="BM248" s="154">
        <v>8.1000000000000003E-2</v>
      </c>
      <c r="BN248" s="154">
        <v>0.36699999999999999</v>
      </c>
      <c r="DU248" s="4"/>
      <c r="DZ248" s="196"/>
      <c r="EA248" s="196"/>
      <c r="EB248" s="196"/>
      <c r="EC248" s="196"/>
      <c r="ED248" s="196"/>
      <c r="EE248" s="196"/>
    </row>
    <row r="249" spans="30:135" ht="13" x14ac:dyDescent="0.15">
      <c r="AD249" s="144">
        <f t="shared" si="93"/>
        <v>81.705882352941174</v>
      </c>
      <c r="AE249" s="144">
        <f t="shared" si="94"/>
        <v>79.481641468682511</v>
      </c>
      <c r="AF249" s="149">
        <v>162</v>
      </c>
      <c r="AG249" s="150" t="s">
        <v>492</v>
      </c>
      <c r="AH249" s="149">
        <v>17</v>
      </c>
      <c r="AI249" s="151">
        <v>1</v>
      </c>
      <c r="AJ249" s="152">
        <v>1389</v>
      </c>
      <c r="AK249" s="152">
        <v>1104</v>
      </c>
      <c r="AL249" s="149">
        <v>0.79500000000000004</v>
      </c>
      <c r="AM249" s="152">
        <v>603</v>
      </c>
      <c r="AN249" s="152">
        <v>397</v>
      </c>
      <c r="AO249" s="152">
        <v>1000</v>
      </c>
      <c r="AP249" s="153">
        <v>0.39700000000000002</v>
      </c>
      <c r="AQ249" s="153">
        <v>0.45200000000000001</v>
      </c>
      <c r="AR249" s="154">
        <v>0.189</v>
      </c>
      <c r="AS249" s="154">
        <v>0.11700000000000001</v>
      </c>
      <c r="AT249" s="154">
        <v>9.6000000000000002E-2</v>
      </c>
      <c r="AU249" s="154">
        <v>0.36899999999999999</v>
      </c>
      <c r="AW249" s="196"/>
      <c r="AX249" s="144">
        <f t="shared" si="95"/>
        <v>78.398791540785496</v>
      </c>
      <c r="AY249" s="149">
        <v>162</v>
      </c>
      <c r="AZ249" s="150" t="s">
        <v>493</v>
      </c>
      <c r="BA249" s="149">
        <v>17</v>
      </c>
      <c r="BB249" s="151">
        <v>1</v>
      </c>
      <c r="BC249" s="152">
        <v>1324</v>
      </c>
      <c r="BD249" s="152">
        <v>1038</v>
      </c>
      <c r="BE249" s="149">
        <v>0.78400000000000003</v>
      </c>
      <c r="BF249" s="152">
        <v>654</v>
      </c>
      <c r="BG249" s="152">
        <v>385</v>
      </c>
      <c r="BH249" s="152">
        <v>1039</v>
      </c>
      <c r="BI249" s="153">
        <v>0.371</v>
      </c>
      <c r="BJ249" s="153">
        <v>0.42299999999999999</v>
      </c>
      <c r="BK249" s="154">
        <v>0.14299999999999999</v>
      </c>
      <c r="BL249" s="154">
        <v>8.5999999999999993E-2</v>
      </c>
      <c r="BM249" s="154">
        <v>6.9000000000000006E-2</v>
      </c>
      <c r="BN249" s="154">
        <v>0.35599999999999998</v>
      </c>
      <c r="DU249" s="4"/>
      <c r="DZ249" s="196"/>
      <c r="EA249" s="196"/>
      <c r="EB249" s="196"/>
      <c r="EC249" s="196"/>
      <c r="ED249" s="196"/>
      <c r="EE249" s="196"/>
    </row>
    <row r="250" spans="30:135" ht="13" x14ac:dyDescent="0.15">
      <c r="AD250" s="144">
        <f t="shared" si="93"/>
        <v>88.333333333333343</v>
      </c>
      <c r="AE250" s="144">
        <f t="shared" si="94"/>
        <v>79.353099730458226</v>
      </c>
      <c r="AF250" s="149">
        <v>163</v>
      </c>
      <c r="AG250" s="150" t="s">
        <v>375</v>
      </c>
      <c r="AH250" s="149">
        <v>21</v>
      </c>
      <c r="AI250" s="151">
        <v>1</v>
      </c>
      <c r="AJ250" s="152">
        <v>1855</v>
      </c>
      <c r="AK250" s="152">
        <v>1472</v>
      </c>
      <c r="AL250" s="149">
        <v>0.79400000000000004</v>
      </c>
      <c r="AM250" s="152">
        <v>824</v>
      </c>
      <c r="AN250" s="152">
        <v>597</v>
      </c>
      <c r="AO250" s="152">
        <v>1421</v>
      </c>
      <c r="AP250" s="151">
        <v>0.42</v>
      </c>
      <c r="AQ250" s="153">
        <v>0.45200000000000001</v>
      </c>
      <c r="AR250" s="154">
        <v>0.16600000000000001</v>
      </c>
      <c r="AS250" s="154">
        <v>8.1000000000000003E-2</v>
      </c>
      <c r="AT250" s="154">
        <v>6.5000000000000002E-2</v>
      </c>
      <c r="AU250" s="154">
        <v>0.38100000000000001</v>
      </c>
      <c r="AW250" s="196"/>
      <c r="AX250" s="144">
        <f t="shared" si="95"/>
        <v>78.502415458937207</v>
      </c>
      <c r="AY250" s="149">
        <v>163</v>
      </c>
      <c r="AZ250" s="150" t="s">
        <v>494</v>
      </c>
      <c r="BA250" s="149">
        <v>16</v>
      </c>
      <c r="BB250" s="151">
        <v>1</v>
      </c>
      <c r="BC250" s="152">
        <v>1242</v>
      </c>
      <c r="BD250" s="152">
        <v>975</v>
      </c>
      <c r="BE250" s="149">
        <v>0.78500000000000003</v>
      </c>
      <c r="BF250" s="152">
        <v>540</v>
      </c>
      <c r="BG250" s="152">
        <v>335</v>
      </c>
      <c r="BH250" s="152">
        <v>875</v>
      </c>
      <c r="BI250" s="153">
        <v>0.38300000000000001</v>
      </c>
      <c r="BJ250" s="153">
        <v>0.433</v>
      </c>
      <c r="BK250" s="154">
        <v>0.17199999999999999</v>
      </c>
      <c r="BL250" s="154">
        <v>0.14299999999999999</v>
      </c>
      <c r="BM250" s="154">
        <v>9.8000000000000004E-2</v>
      </c>
      <c r="BN250" s="154">
        <v>0.377</v>
      </c>
      <c r="DU250" s="4"/>
      <c r="DZ250" s="196"/>
      <c r="EA250" s="196"/>
      <c r="EB250" s="196"/>
      <c r="EC250" s="196"/>
      <c r="ED250" s="196"/>
      <c r="EE250" s="196"/>
    </row>
    <row r="251" spans="30:135" ht="13" x14ac:dyDescent="0.15">
      <c r="AD251" s="144">
        <f t="shared" si="93"/>
        <v>80.913043478260875</v>
      </c>
      <c r="AE251" s="144">
        <f t="shared" si="94"/>
        <v>79.312197743148843</v>
      </c>
      <c r="AF251" s="149">
        <v>164</v>
      </c>
      <c r="AG251" s="150" t="s">
        <v>383</v>
      </c>
      <c r="AH251" s="149">
        <v>23</v>
      </c>
      <c r="AI251" s="151">
        <v>1</v>
      </c>
      <c r="AJ251" s="152">
        <v>1861</v>
      </c>
      <c r="AK251" s="152">
        <v>1476</v>
      </c>
      <c r="AL251" s="149">
        <v>0.79300000000000004</v>
      </c>
      <c r="AM251" s="152">
        <v>741</v>
      </c>
      <c r="AN251" s="152">
        <v>531</v>
      </c>
      <c r="AO251" s="152">
        <v>1272</v>
      </c>
      <c r="AP251" s="153">
        <v>0.41699999999999998</v>
      </c>
      <c r="AQ251" s="153">
        <v>0.47199999999999998</v>
      </c>
      <c r="AR251" s="154">
        <v>0.221</v>
      </c>
      <c r="AS251" s="154">
        <v>0.114</v>
      </c>
      <c r="AT251" s="154">
        <v>7.9000000000000001E-2</v>
      </c>
      <c r="AU251" s="154">
        <v>0.371</v>
      </c>
      <c r="AW251" s="196"/>
      <c r="AX251" s="144">
        <f t="shared" si="95"/>
        <v>78.459687123947049</v>
      </c>
      <c r="AY251" s="149">
        <v>164</v>
      </c>
      <c r="AZ251" s="150" t="s">
        <v>495</v>
      </c>
      <c r="BA251" s="149">
        <v>21</v>
      </c>
      <c r="BB251" s="151">
        <v>1</v>
      </c>
      <c r="BC251" s="152">
        <v>1662</v>
      </c>
      <c r="BD251" s="152">
        <v>1304</v>
      </c>
      <c r="BE251" s="149">
        <v>0.78500000000000003</v>
      </c>
      <c r="BF251" s="152">
        <v>740</v>
      </c>
      <c r="BG251" s="152">
        <v>487</v>
      </c>
      <c r="BH251" s="152">
        <v>1227</v>
      </c>
      <c r="BI251" s="153">
        <v>0.39700000000000002</v>
      </c>
      <c r="BJ251" s="153">
        <v>0.441</v>
      </c>
      <c r="BK251" s="154">
        <v>0.17599999999999999</v>
      </c>
      <c r="BL251" s="154">
        <v>9.7000000000000003E-2</v>
      </c>
      <c r="BM251" s="154">
        <v>7.2999999999999995E-2</v>
      </c>
      <c r="BN251" s="154">
        <v>0.36899999999999999</v>
      </c>
      <c r="DU251" s="4"/>
      <c r="DZ251" s="196"/>
      <c r="EA251" s="196"/>
      <c r="EB251" s="196"/>
      <c r="EC251" s="196"/>
      <c r="ED251" s="196"/>
      <c r="EE251" s="196"/>
    </row>
    <row r="252" spans="30:135" ht="13" x14ac:dyDescent="0.15">
      <c r="AD252" s="144">
        <f t="shared" si="93"/>
        <v>80.150000000000006</v>
      </c>
      <c r="AE252" s="144">
        <f t="shared" si="94"/>
        <v>79.226450405489715</v>
      </c>
      <c r="AF252" s="149">
        <v>165</v>
      </c>
      <c r="AG252" s="150" t="s">
        <v>356</v>
      </c>
      <c r="AH252" s="149">
        <v>20</v>
      </c>
      <c r="AI252" s="151">
        <v>1</v>
      </c>
      <c r="AJ252" s="152">
        <v>1603</v>
      </c>
      <c r="AK252" s="152">
        <v>1270</v>
      </c>
      <c r="AL252" s="149">
        <v>0.79200000000000004</v>
      </c>
      <c r="AM252" s="152">
        <v>677</v>
      </c>
      <c r="AN252" s="152">
        <v>457</v>
      </c>
      <c r="AO252" s="152">
        <v>1134</v>
      </c>
      <c r="AP252" s="153">
        <v>0.40300000000000002</v>
      </c>
      <c r="AQ252" s="153">
        <v>0.46899999999999997</v>
      </c>
      <c r="AR252" s="154">
        <v>0.20799999999999999</v>
      </c>
      <c r="AS252" s="154">
        <v>9.9000000000000005E-2</v>
      </c>
      <c r="AT252" s="154">
        <v>7.1999999999999995E-2</v>
      </c>
      <c r="AU252" s="154">
        <v>0.36299999999999999</v>
      </c>
      <c r="AW252" s="196"/>
      <c r="AX252" s="144">
        <f t="shared" si="95"/>
        <v>78.473581213307241</v>
      </c>
      <c r="AY252" s="149">
        <v>165</v>
      </c>
      <c r="AZ252" s="150" t="s">
        <v>372</v>
      </c>
      <c r="BA252" s="149">
        <v>18</v>
      </c>
      <c r="BB252" s="151">
        <v>1</v>
      </c>
      <c r="BC252" s="152">
        <v>1533</v>
      </c>
      <c r="BD252" s="152">
        <v>1203</v>
      </c>
      <c r="BE252" s="149">
        <v>0.78500000000000003</v>
      </c>
      <c r="BF252" s="152">
        <v>696</v>
      </c>
      <c r="BG252" s="152">
        <v>427</v>
      </c>
      <c r="BH252" s="152">
        <v>1123</v>
      </c>
      <c r="BI252" s="151">
        <v>0.38</v>
      </c>
      <c r="BJ252" s="153">
        <v>0.42399999999999999</v>
      </c>
      <c r="BK252" s="155">
        <v>0.17</v>
      </c>
      <c r="BL252" s="154">
        <v>0.114</v>
      </c>
      <c r="BM252" s="154">
        <v>9.0999999999999998E-2</v>
      </c>
      <c r="BN252" s="154">
        <v>0.372</v>
      </c>
      <c r="DU252" s="4"/>
      <c r="DZ252" s="196"/>
      <c r="EA252" s="196"/>
      <c r="EB252" s="196"/>
      <c r="EC252" s="196"/>
      <c r="ED252" s="196"/>
      <c r="EE252" s="196"/>
    </row>
    <row r="253" spans="30:135" ht="13" x14ac:dyDescent="0.15">
      <c r="AD253" s="144">
        <f t="shared" si="93"/>
        <v>95.45</v>
      </c>
      <c r="AE253" s="144">
        <f t="shared" si="94"/>
        <v>79.20377160817182</v>
      </c>
      <c r="AF253" s="149">
        <v>166</v>
      </c>
      <c r="AG253" s="150" t="s">
        <v>450</v>
      </c>
      <c r="AH253" s="149">
        <v>20</v>
      </c>
      <c r="AI253" s="151">
        <v>1</v>
      </c>
      <c r="AJ253" s="152">
        <v>1909</v>
      </c>
      <c r="AK253" s="152">
        <v>1512</v>
      </c>
      <c r="AL253" s="149">
        <v>0.79200000000000004</v>
      </c>
      <c r="AM253" s="152">
        <v>736</v>
      </c>
      <c r="AN253" s="152">
        <v>534</v>
      </c>
      <c r="AO253" s="152">
        <v>1270</v>
      </c>
      <c r="AP253" s="151">
        <v>0.42</v>
      </c>
      <c r="AQ253" s="153">
        <v>0.45400000000000001</v>
      </c>
      <c r="AR253" s="154">
        <v>0.20399999999999999</v>
      </c>
      <c r="AS253" s="154">
        <v>0.157</v>
      </c>
      <c r="AT253" s="154">
        <v>0.11600000000000001</v>
      </c>
      <c r="AU253" s="154">
        <v>0.39400000000000002</v>
      </c>
      <c r="AW253" s="196"/>
      <c r="AX253" s="144">
        <f t="shared" si="95"/>
        <v>78.633468442385634</v>
      </c>
      <c r="AY253" s="149">
        <v>166</v>
      </c>
      <c r="AZ253" s="150" t="s">
        <v>305</v>
      </c>
      <c r="BA253" s="149">
        <v>21</v>
      </c>
      <c r="BB253" s="151">
        <v>1</v>
      </c>
      <c r="BC253" s="152">
        <v>1727</v>
      </c>
      <c r="BD253" s="152">
        <v>1358</v>
      </c>
      <c r="BE253" s="149">
        <v>0.78600000000000003</v>
      </c>
      <c r="BF253" s="152">
        <v>792</v>
      </c>
      <c r="BG253" s="152">
        <v>491</v>
      </c>
      <c r="BH253" s="152">
        <v>1283</v>
      </c>
      <c r="BI253" s="153">
        <v>0.38300000000000001</v>
      </c>
      <c r="BJ253" s="153">
        <v>0.435</v>
      </c>
      <c r="BK253" s="154">
        <v>0.16700000000000001</v>
      </c>
      <c r="BL253" s="154">
        <v>0.112</v>
      </c>
      <c r="BM253" s="154">
        <v>8.5999999999999993E-2</v>
      </c>
      <c r="BN253" s="154">
        <v>0.36199999999999999</v>
      </c>
      <c r="DU253" s="4"/>
      <c r="DZ253" s="196"/>
      <c r="EA253" s="196"/>
      <c r="EB253" s="196"/>
      <c r="EC253" s="196"/>
      <c r="ED253" s="196"/>
      <c r="EE253" s="196"/>
    </row>
    <row r="254" spans="30:135" ht="13" x14ac:dyDescent="0.15">
      <c r="AD254" s="144">
        <f t="shared" si="93"/>
        <v>75.818181818181813</v>
      </c>
      <c r="AE254" s="144">
        <f t="shared" si="94"/>
        <v>79.136690647482013</v>
      </c>
      <c r="AF254" s="149">
        <v>167</v>
      </c>
      <c r="AG254" s="150" t="s">
        <v>391</v>
      </c>
      <c r="AH254" s="149">
        <v>22</v>
      </c>
      <c r="AI254" s="151">
        <v>1</v>
      </c>
      <c r="AJ254" s="152">
        <v>1668</v>
      </c>
      <c r="AK254" s="152">
        <v>1320</v>
      </c>
      <c r="AL254" s="149">
        <v>0.79100000000000004</v>
      </c>
      <c r="AM254" s="152">
        <v>700</v>
      </c>
      <c r="AN254" s="152">
        <v>503</v>
      </c>
      <c r="AO254" s="152">
        <v>1203</v>
      </c>
      <c r="AP254" s="153">
        <v>0.41799999999999998</v>
      </c>
      <c r="AQ254" s="151">
        <v>0.47</v>
      </c>
      <c r="AR254" s="154">
        <v>0.20100000000000001</v>
      </c>
      <c r="AS254" s="154">
        <v>9.1999999999999998E-2</v>
      </c>
      <c r="AT254" s="154">
        <v>6.5000000000000002E-2</v>
      </c>
      <c r="AU254" s="154">
        <v>0.371</v>
      </c>
      <c r="AW254" s="196"/>
      <c r="AX254" s="144">
        <f t="shared" si="95"/>
        <v>78.621058257616255</v>
      </c>
      <c r="AY254" s="149">
        <v>167</v>
      </c>
      <c r="AZ254" s="150" t="s">
        <v>418</v>
      </c>
      <c r="BA254" s="149">
        <v>23</v>
      </c>
      <c r="BB254" s="151">
        <v>1</v>
      </c>
      <c r="BC254" s="152">
        <v>1871</v>
      </c>
      <c r="BD254" s="152">
        <v>1471</v>
      </c>
      <c r="BE254" s="149">
        <v>0.78600000000000003</v>
      </c>
      <c r="BF254" s="152">
        <v>746</v>
      </c>
      <c r="BG254" s="152">
        <v>537</v>
      </c>
      <c r="BH254" s="152">
        <v>1283</v>
      </c>
      <c r="BI254" s="153">
        <v>0.41899999999999998</v>
      </c>
      <c r="BJ254" s="153">
        <v>0.46700000000000003</v>
      </c>
      <c r="BK254" s="154">
        <v>0.218</v>
      </c>
      <c r="BL254" s="154">
        <v>0.11700000000000001</v>
      </c>
      <c r="BM254" s="155">
        <v>0.09</v>
      </c>
      <c r="BN254" s="154">
        <v>0.374</v>
      </c>
      <c r="DU254" s="4"/>
      <c r="DZ254" s="196"/>
      <c r="EA254" s="196"/>
      <c r="EB254" s="196"/>
      <c r="EC254" s="196"/>
      <c r="ED254" s="196"/>
      <c r="EE254" s="196"/>
    </row>
    <row r="255" spans="30:135" ht="13" x14ac:dyDescent="0.15">
      <c r="AD255" s="144">
        <f t="shared" si="93"/>
        <v>81</v>
      </c>
      <c r="AE255" s="144">
        <f t="shared" si="94"/>
        <v>79.066022544283413</v>
      </c>
      <c r="AF255" s="149">
        <v>168</v>
      </c>
      <c r="AG255" s="150" t="s">
        <v>363</v>
      </c>
      <c r="AH255" s="149">
        <v>23</v>
      </c>
      <c r="AI255" s="151">
        <v>1</v>
      </c>
      <c r="AJ255" s="152">
        <v>1863</v>
      </c>
      <c r="AK255" s="152">
        <v>1473</v>
      </c>
      <c r="AL255" s="149">
        <v>0.79100000000000004</v>
      </c>
      <c r="AM255" s="152">
        <v>867</v>
      </c>
      <c r="AN255" s="152">
        <v>541</v>
      </c>
      <c r="AO255" s="152">
        <v>1408</v>
      </c>
      <c r="AP255" s="153">
        <v>0.38400000000000001</v>
      </c>
      <c r="AQ255" s="153">
        <v>0.442</v>
      </c>
      <c r="AR255" s="154">
        <v>0.159</v>
      </c>
      <c r="AS255" s="154">
        <v>0.105</v>
      </c>
      <c r="AT255" s="154">
        <v>8.6999999999999994E-2</v>
      </c>
      <c r="AU255" s="154">
        <v>0.36299999999999999</v>
      </c>
      <c r="AW255" s="196"/>
      <c r="AX255" s="144">
        <f t="shared" si="95"/>
        <v>78.566899175649979</v>
      </c>
      <c r="AY255" s="149">
        <v>168</v>
      </c>
      <c r="AZ255" s="150" t="s">
        <v>414</v>
      </c>
      <c r="BA255" s="149">
        <v>19</v>
      </c>
      <c r="BB255" s="151">
        <v>1</v>
      </c>
      <c r="BC255" s="152">
        <v>1577</v>
      </c>
      <c r="BD255" s="152">
        <v>1239</v>
      </c>
      <c r="BE255" s="149">
        <v>0.78600000000000003</v>
      </c>
      <c r="BF255" s="152">
        <v>742</v>
      </c>
      <c r="BG255" s="152">
        <v>441</v>
      </c>
      <c r="BH255" s="152">
        <v>1183</v>
      </c>
      <c r="BI255" s="153">
        <v>0.373</v>
      </c>
      <c r="BJ255" s="153">
        <v>0.42499999999999999</v>
      </c>
      <c r="BK255" s="155">
        <v>0.16</v>
      </c>
      <c r="BL255" s="154">
        <v>0.112</v>
      </c>
      <c r="BM255" s="154">
        <v>9.0999999999999998E-2</v>
      </c>
      <c r="BN255" s="154">
        <v>0.36299999999999999</v>
      </c>
      <c r="DU255" s="4"/>
      <c r="DZ255" s="196"/>
      <c r="EA255" s="196"/>
      <c r="EB255" s="196"/>
      <c r="EC255" s="196"/>
      <c r="ED255" s="196"/>
      <c r="EE255" s="196"/>
    </row>
    <row r="256" spans="30:135" ht="13" x14ac:dyDescent="0.15">
      <c r="AD256" s="144">
        <f t="shared" si="93"/>
        <v>79.19047619047619</v>
      </c>
      <c r="AE256" s="144">
        <f t="shared" si="94"/>
        <v>79.013830426939265</v>
      </c>
      <c r="AF256" s="149">
        <v>169</v>
      </c>
      <c r="AG256" s="150" t="s">
        <v>496</v>
      </c>
      <c r="AH256" s="149">
        <v>21</v>
      </c>
      <c r="AI256" s="151">
        <v>1</v>
      </c>
      <c r="AJ256" s="152">
        <v>1663</v>
      </c>
      <c r="AK256" s="152">
        <v>1314</v>
      </c>
      <c r="AL256" s="149">
        <v>0.79</v>
      </c>
      <c r="AM256" s="152">
        <v>760</v>
      </c>
      <c r="AN256" s="152">
        <v>480</v>
      </c>
      <c r="AO256" s="152">
        <v>1240</v>
      </c>
      <c r="AP256" s="153">
        <v>0.38700000000000001</v>
      </c>
      <c r="AQ256" s="153">
        <v>0.44600000000000001</v>
      </c>
      <c r="AR256" s="154">
        <v>0.17299999999999999</v>
      </c>
      <c r="AS256" s="154">
        <v>0.10199999999999999</v>
      </c>
      <c r="AT256" s="154">
        <v>7.5999999999999998E-2</v>
      </c>
      <c r="AU256" s="154">
        <v>0.36199999999999999</v>
      </c>
      <c r="AW256" s="196"/>
      <c r="AX256" s="144">
        <f t="shared" si="95"/>
        <v>78.595317725752508</v>
      </c>
      <c r="AY256" s="149">
        <v>169</v>
      </c>
      <c r="AZ256" s="150" t="s">
        <v>497</v>
      </c>
      <c r="BA256" s="149">
        <v>22</v>
      </c>
      <c r="BB256" s="151">
        <v>1</v>
      </c>
      <c r="BC256" s="152">
        <v>1794</v>
      </c>
      <c r="BD256" s="152">
        <v>1410</v>
      </c>
      <c r="BE256" s="149">
        <v>0.78600000000000003</v>
      </c>
      <c r="BF256" s="152">
        <v>687</v>
      </c>
      <c r="BG256" s="152">
        <v>493</v>
      </c>
      <c r="BH256" s="152">
        <v>1180</v>
      </c>
      <c r="BI256" s="153">
        <v>0.41799999999999998</v>
      </c>
      <c r="BJ256" s="153">
        <v>0.46400000000000002</v>
      </c>
      <c r="BK256" s="154">
        <v>0.22900000000000001</v>
      </c>
      <c r="BL256" s="154">
        <v>0.13800000000000001</v>
      </c>
      <c r="BM256" s="154">
        <v>0.104</v>
      </c>
      <c r="BN256" s="154">
        <v>0.376</v>
      </c>
      <c r="DU256" s="4"/>
      <c r="DZ256" s="196"/>
      <c r="EA256" s="196"/>
      <c r="EB256" s="196"/>
      <c r="EC256" s="196"/>
      <c r="ED256" s="196"/>
      <c r="EE256" s="196"/>
    </row>
    <row r="257" spans="30:135" ht="13" x14ac:dyDescent="0.15">
      <c r="AD257" s="144">
        <f t="shared" si="93"/>
        <v>83.22727272727272</v>
      </c>
      <c r="AE257" s="144">
        <f t="shared" si="94"/>
        <v>78.918623702894592</v>
      </c>
      <c r="AF257" s="149">
        <v>170</v>
      </c>
      <c r="AG257" s="150" t="s">
        <v>498</v>
      </c>
      <c r="AH257" s="149">
        <v>22</v>
      </c>
      <c r="AI257" s="151">
        <v>1</v>
      </c>
      <c r="AJ257" s="152">
        <v>1831</v>
      </c>
      <c r="AK257" s="152">
        <v>1445</v>
      </c>
      <c r="AL257" s="149">
        <v>0.78900000000000003</v>
      </c>
      <c r="AM257" s="152">
        <v>766</v>
      </c>
      <c r="AN257" s="152">
        <v>535</v>
      </c>
      <c r="AO257" s="152">
        <v>1301</v>
      </c>
      <c r="AP257" s="153">
        <v>0.41099999999999998</v>
      </c>
      <c r="AQ257" s="153">
        <v>0.46200000000000002</v>
      </c>
      <c r="AR257" s="154">
        <v>0.20300000000000001</v>
      </c>
      <c r="AS257" s="154">
        <v>0.106</v>
      </c>
      <c r="AT257" s="154">
        <v>8.7999999999999995E-2</v>
      </c>
      <c r="AU257" s="154">
        <v>0.36799999999999999</v>
      </c>
      <c r="AW257" s="196"/>
      <c r="AX257" s="144">
        <f t="shared" si="95"/>
        <v>78.692493946731233</v>
      </c>
      <c r="AY257" s="149">
        <v>170</v>
      </c>
      <c r="AZ257" s="150" t="s">
        <v>369</v>
      </c>
      <c r="BA257" s="149">
        <v>25</v>
      </c>
      <c r="BB257" s="151">
        <v>1</v>
      </c>
      <c r="BC257" s="152">
        <v>2065</v>
      </c>
      <c r="BD257" s="152">
        <v>1625</v>
      </c>
      <c r="BE257" s="149">
        <v>0.78700000000000003</v>
      </c>
      <c r="BF257" s="152">
        <v>904</v>
      </c>
      <c r="BG257" s="152">
        <v>605</v>
      </c>
      <c r="BH257" s="152">
        <v>1509</v>
      </c>
      <c r="BI257" s="153">
        <v>0.40100000000000002</v>
      </c>
      <c r="BJ257" s="151">
        <v>0.44</v>
      </c>
      <c r="BK257" s="154">
        <v>0.184</v>
      </c>
      <c r="BL257" s="154">
        <v>0.108</v>
      </c>
      <c r="BM257" s="155">
        <v>0.09</v>
      </c>
      <c r="BN257" s="154">
        <v>0.36899999999999999</v>
      </c>
      <c r="DU257" s="4"/>
      <c r="DZ257" s="196"/>
      <c r="EA257" s="196"/>
      <c r="EB257" s="196"/>
      <c r="EC257" s="196"/>
      <c r="ED257" s="196"/>
      <c r="EE257" s="196"/>
    </row>
    <row r="258" spans="30:135" ht="13" x14ac:dyDescent="0.15">
      <c r="AD258" s="144">
        <f t="shared" si="93"/>
        <v>90.227272727272734</v>
      </c>
      <c r="AE258" s="144">
        <f t="shared" si="94"/>
        <v>78.790931989924431</v>
      </c>
      <c r="AF258" s="149">
        <v>171</v>
      </c>
      <c r="AG258" s="150" t="s">
        <v>499</v>
      </c>
      <c r="AH258" s="149">
        <v>22</v>
      </c>
      <c r="AI258" s="151">
        <v>1</v>
      </c>
      <c r="AJ258" s="152">
        <v>1985</v>
      </c>
      <c r="AK258" s="152">
        <v>1564</v>
      </c>
      <c r="AL258" s="149">
        <v>0.78800000000000003</v>
      </c>
      <c r="AM258" s="152">
        <v>832</v>
      </c>
      <c r="AN258" s="152">
        <v>593</v>
      </c>
      <c r="AO258" s="152">
        <v>1425</v>
      </c>
      <c r="AP258" s="153">
        <v>0.41599999999999998</v>
      </c>
      <c r="AQ258" s="151">
        <v>0.46</v>
      </c>
      <c r="AR258" s="154">
        <v>0.191</v>
      </c>
      <c r="AS258" s="154">
        <v>0.108</v>
      </c>
      <c r="AT258" s="154">
        <v>8.4000000000000005E-2</v>
      </c>
      <c r="AU258" s="154">
        <v>0.379</v>
      </c>
      <c r="AW258" s="196"/>
      <c r="AX258" s="144">
        <f t="shared" si="95"/>
        <v>78.733031674208149</v>
      </c>
      <c r="AY258" s="149">
        <v>171</v>
      </c>
      <c r="AZ258" s="150" t="s">
        <v>500</v>
      </c>
      <c r="BA258" s="149">
        <v>19</v>
      </c>
      <c r="BB258" s="151">
        <v>1</v>
      </c>
      <c r="BC258" s="152">
        <v>1547</v>
      </c>
      <c r="BD258" s="152">
        <v>1218</v>
      </c>
      <c r="BE258" s="149">
        <v>0.78700000000000003</v>
      </c>
      <c r="BF258" s="152">
        <v>654</v>
      </c>
      <c r="BG258" s="152">
        <v>428</v>
      </c>
      <c r="BH258" s="152">
        <v>1082</v>
      </c>
      <c r="BI258" s="153">
        <v>0.39600000000000002</v>
      </c>
      <c r="BJ258" s="153">
        <v>0.45100000000000001</v>
      </c>
      <c r="BK258" s="154">
        <v>0.19400000000000001</v>
      </c>
      <c r="BL258" s="154">
        <v>0.121</v>
      </c>
      <c r="BM258" s="154">
        <v>8.5000000000000006E-2</v>
      </c>
      <c r="BN258" s="154">
        <v>0.371</v>
      </c>
      <c r="DU258" s="4"/>
      <c r="DZ258" s="196"/>
      <c r="EA258" s="196"/>
      <c r="EB258" s="196"/>
      <c r="EC258" s="196"/>
      <c r="ED258" s="196"/>
      <c r="EE258" s="196"/>
    </row>
    <row r="259" spans="30:135" ht="13" x14ac:dyDescent="0.15">
      <c r="AD259" s="144">
        <f t="shared" si="93"/>
        <v>82.529411764705884</v>
      </c>
      <c r="AE259" s="144">
        <f t="shared" si="94"/>
        <v>78.759800427655023</v>
      </c>
      <c r="AF259" s="149">
        <v>172</v>
      </c>
      <c r="AG259" s="150" t="s">
        <v>463</v>
      </c>
      <c r="AH259" s="149">
        <v>17</v>
      </c>
      <c r="AI259" s="151">
        <v>1</v>
      </c>
      <c r="AJ259" s="152">
        <v>1403</v>
      </c>
      <c r="AK259" s="152">
        <v>1105</v>
      </c>
      <c r="AL259" s="149">
        <v>0.78800000000000003</v>
      </c>
      <c r="AM259" s="152">
        <v>613</v>
      </c>
      <c r="AN259" s="152">
        <v>405</v>
      </c>
      <c r="AO259" s="152">
        <v>1018</v>
      </c>
      <c r="AP259" s="153">
        <v>0.39800000000000002</v>
      </c>
      <c r="AQ259" s="153">
        <v>0.441</v>
      </c>
      <c r="AR259" s="154">
        <v>0.185</v>
      </c>
      <c r="AS259" s="155">
        <v>0.11</v>
      </c>
      <c r="AT259" s="154">
        <v>7.8E-2</v>
      </c>
      <c r="AU259" s="154">
        <v>0.374</v>
      </c>
      <c r="AW259" s="196"/>
      <c r="AX259" s="144">
        <f t="shared" si="95"/>
        <v>78.689609530112506</v>
      </c>
      <c r="AY259" s="149">
        <v>172</v>
      </c>
      <c r="AZ259" s="150" t="s">
        <v>501</v>
      </c>
      <c r="BA259" s="149">
        <v>18</v>
      </c>
      <c r="BB259" s="151">
        <v>1</v>
      </c>
      <c r="BC259" s="152">
        <v>1511</v>
      </c>
      <c r="BD259" s="152">
        <v>1189</v>
      </c>
      <c r="BE259" s="149">
        <v>0.78700000000000003</v>
      </c>
      <c r="BF259" s="152">
        <v>610</v>
      </c>
      <c r="BG259" s="152">
        <v>419</v>
      </c>
      <c r="BH259" s="152">
        <v>1029</v>
      </c>
      <c r="BI259" s="153">
        <v>0.40699999999999997</v>
      </c>
      <c r="BJ259" s="153">
        <v>0.46700000000000003</v>
      </c>
      <c r="BK259" s="154">
        <v>0.222</v>
      </c>
      <c r="BL259" s="154">
        <v>0.11899999999999999</v>
      </c>
      <c r="BM259" s="154">
        <v>9.5000000000000001E-2</v>
      </c>
      <c r="BN259" s="154">
        <v>0.36499999999999999</v>
      </c>
      <c r="DU259" s="4"/>
      <c r="DZ259" s="196"/>
      <c r="EA259" s="196"/>
      <c r="EB259" s="196"/>
      <c r="EC259" s="196"/>
      <c r="ED259" s="196"/>
      <c r="EE259" s="196"/>
    </row>
    <row r="260" spans="30:135" ht="13" x14ac:dyDescent="0.15">
      <c r="AD260" s="144">
        <f t="shared" si="93"/>
        <v>81.272727272727266</v>
      </c>
      <c r="AE260" s="144">
        <f t="shared" si="94"/>
        <v>78.74720357941834</v>
      </c>
      <c r="AF260" s="149">
        <v>173</v>
      </c>
      <c r="AG260" s="150" t="s">
        <v>502</v>
      </c>
      <c r="AH260" s="149">
        <v>22</v>
      </c>
      <c r="AI260" s="151">
        <v>1</v>
      </c>
      <c r="AJ260" s="152">
        <v>1788</v>
      </c>
      <c r="AK260" s="152">
        <v>1408</v>
      </c>
      <c r="AL260" s="149">
        <v>0.78700000000000003</v>
      </c>
      <c r="AM260" s="152">
        <v>818</v>
      </c>
      <c r="AN260" s="152">
        <v>510</v>
      </c>
      <c r="AO260" s="152">
        <v>1328</v>
      </c>
      <c r="AP260" s="153">
        <v>0.38400000000000001</v>
      </c>
      <c r="AQ260" s="153">
        <v>0.432</v>
      </c>
      <c r="AR260" s="154">
        <v>0.161</v>
      </c>
      <c r="AS260" s="154">
        <v>0.107</v>
      </c>
      <c r="AT260" s="154">
        <v>8.4000000000000005E-2</v>
      </c>
      <c r="AU260" s="154">
        <v>0.36699999999999999</v>
      </c>
      <c r="AW260" s="196"/>
      <c r="AX260" s="144">
        <f t="shared" si="95"/>
        <v>78.730330982094415</v>
      </c>
      <c r="AY260" s="149">
        <v>173</v>
      </c>
      <c r="AZ260" s="150" t="s">
        <v>503</v>
      </c>
      <c r="BA260" s="149">
        <v>24</v>
      </c>
      <c r="BB260" s="151">
        <v>1</v>
      </c>
      <c r="BC260" s="152">
        <v>1843</v>
      </c>
      <c r="BD260" s="152">
        <v>1451</v>
      </c>
      <c r="BE260" s="149">
        <v>0.78700000000000003</v>
      </c>
      <c r="BF260" s="152">
        <v>710</v>
      </c>
      <c r="BG260" s="152">
        <v>501</v>
      </c>
      <c r="BH260" s="152">
        <v>1211</v>
      </c>
      <c r="BI260" s="153">
        <v>0.41399999999999998</v>
      </c>
      <c r="BJ260" s="153">
        <v>0.45700000000000002</v>
      </c>
      <c r="BK260" s="154">
        <v>0.215</v>
      </c>
      <c r="BL260" s="154">
        <v>0.155</v>
      </c>
      <c r="BM260" s="154">
        <v>0.11700000000000001</v>
      </c>
      <c r="BN260" s="155">
        <v>0.38</v>
      </c>
      <c r="DU260" s="4"/>
      <c r="DZ260" s="196"/>
      <c r="EA260" s="196"/>
      <c r="EB260" s="196"/>
      <c r="EC260" s="196"/>
      <c r="ED260" s="196"/>
      <c r="EE260" s="196"/>
    </row>
    <row r="261" spans="30:135" ht="13" x14ac:dyDescent="0.15">
      <c r="AD261" s="144">
        <f t="shared" si="93"/>
        <v>88.466666666666654</v>
      </c>
      <c r="AE261" s="144">
        <f t="shared" si="94"/>
        <v>78.598342125094206</v>
      </c>
      <c r="AF261" s="149">
        <v>174</v>
      </c>
      <c r="AG261" s="150" t="s">
        <v>214</v>
      </c>
      <c r="AH261" s="149">
        <v>15</v>
      </c>
      <c r="AI261" s="151">
        <v>1</v>
      </c>
      <c r="AJ261" s="152">
        <v>1327</v>
      </c>
      <c r="AK261" s="152">
        <v>1043</v>
      </c>
      <c r="AL261" s="149">
        <v>0.78600000000000003</v>
      </c>
      <c r="AM261" s="152">
        <v>576</v>
      </c>
      <c r="AN261" s="152">
        <v>399</v>
      </c>
      <c r="AO261" s="152">
        <v>975</v>
      </c>
      <c r="AP261" s="153">
        <v>0.40899999999999997</v>
      </c>
      <c r="AQ261" s="151">
        <v>0.45</v>
      </c>
      <c r="AR261" s="154">
        <v>0.187</v>
      </c>
      <c r="AS261" s="154">
        <v>9.7000000000000003E-2</v>
      </c>
      <c r="AT261" s="154">
        <v>7.8E-2</v>
      </c>
      <c r="AU261" s="154">
        <v>0.375</v>
      </c>
      <c r="AW261" s="196"/>
      <c r="AX261" s="144">
        <f t="shared" si="95"/>
        <v>78.789592760180994</v>
      </c>
      <c r="AY261" s="149">
        <v>174</v>
      </c>
      <c r="AZ261" s="150" t="s">
        <v>298</v>
      </c>
      <c r="BA261" s="149">
        <v>20</v>
      </c>
      <c r="BB261" s="151">
        <v>1</v>
      </c>
      <c r="BC261" s="152">
        <v>1768</v>
      </c>
      <c r="BD261" s="152">
        <v>1393</v>
      </c>
      <c r="BE261" s="149">
        <v>0.78800000000000003</v>
      </c>
      <c r="BF261" s="152">
        <v>768</v>
      </c>
      <c r="BG261" s="152">
        <v>511</v>
      </c>
      <c r="BH261" s="152">
        <v>1279</v>
      </c>
      <c r="BI261" s="151">
        <v>0.4</v>
      </c>
      <c r="BJ261" s="153">
        <v>0.437</v>
      </c>
      <c r="BK261" s="154">
        <v>0.17899999999999999</v>
      </c>
      <c r="BL261" s="154">
        <v>0.11899999999999999</v>
      </c>
      <c r="BM261" s="154">
        <v>9.2999999999999999E-2</v>
      </c>
      <c r="BN261" s="154">
        <v>0.376</v>
      </c>
      <c r="DU261" s="4"/>
      <c r="DZ261" s="196"/>
      <c r="EA261" s="196"/>
      <c r="EB261" s="196"/>
      <c r="EC261" s="196"/>
      <c r="ED261" s="196"/>
      <c r="EE261" s="196"/>
    </row>
    <row r="262" spans="30:135" ht="13" x14ac:dyDescent="0.15">
      <c r="AD262" s="144">
        <f t="shared" si="93"/>
        <v>78.368421052631575</v>
      </c>
      <c r="AE262" s="144">
        <f t="shared" si="94"/>
        <v>78.64338482202821</v>
      </c>
      <c r="AF262" s="149">
        <v>175</v>
      </c>
      <c r="AG262" s="150" t="s">
        <v>500</v>
      </c>
      <c r="AH262" s="149">
        <v>19</v>
      </c>
      <c r="AI262" s="151">
        <v>1</v>
      </c>
      <c r="AJ262" s="152">
        <v>1489</v>
      </c>
      <c r="AK262" s="152">
        <v>1171</v>
      </c>
      <c r="AL262" s="149">
        <v>0.78600000000000003</v>
      </c>
      <c r="AM262" s="152">
        <v>626</v>
      </c>
      <c r="AN262" s="152">
        <v>429</v>
      </c>
      <c r="AO262" s="152">
        <v>1055</v>
      </c>
      <c r="AP262" s="153">
        <v>0.40699999999999997</v>
      </c>
      <c r="AQ262" s="153">
        <v>0.47299999999999998</v>
      </c>
      <c r="AR262" s="154">
        <v>0.221</v>
      </c>
      <c r="AS262" s="154">
        <v>8.7999999999999995E-2</v>
      </c>
      <c r="AT262" s="154">
        <v>6.6000000000000003E-2</v>
      </c>
      <c r="AU262" s="154">
        <v>0.35299999999999998</v>
      </c>
      <c r="AW262" s="196"/>
      <c r="AX262" s="144">
        <f t="shared" si="95"/>
        <v>78.841991341991346</v>
      </c>
      <c r="AY262" s="149">
        <v>175</v>
      </c>
      <c r="AZ262" s="150" t="s">
        <v>504</v>
      </c>
      <c r="BA262" s="149">
        <v>22</v>
      </c>
      <c r="BB262" s="151">
        <v>1</v>
      </c>
      <c r="BC262" s="152">
        <v>1848</v>
      </c>
      <c r="BD262" s="152">
        <v>1457</v>
      </c>
      <c r="BE262" s="149">
        <v>0.78800000000000003</v>
      </c>
      <c r="BF262" s="152">
        <v>876</v>
      </c>
      <c r="BG262" s="152">
        <v>519</v>
      </c>
      <c r="BH262" s="152">
        <v>1395</v>
      </c>
      <c r="BI262" s="153">
        <v>0.372</v>
      </c>
      <c r="BJ262" s="153">
        <v>0.432</v>
      </c>
      <c r="BK262" s="154">
        <v>0.157</v>
      </c>
      <c r="BL262" s="154">
        <v>0.10100000000000001</v>
      </c>
      <c r="BM262" s="154">
        <v>7.3999999999999996E-2</v>
      </c>
      <c r="BN262" s="154">
        <v>0.36299999999999999</v>
      </c>
      <c r="DU262" s="4"/>
      <c r="DZ262" s="196"/>
      <c r="EA262" s="196"/>
      <c r="EB262" s="196"/>
      <c r="EC262" s="196"/>
      <c r="ED262" s="196"/>
      <c r="EE262" s="196"/>
    </row>
    <row r="263" spans="30:135" ht="13" x14ac:dyDescent="0.15">
      <c r="AD263" s="144">
        <f t="shared" si="93"/>
        <v>83.38095238095238</v>
      </c>
      <c r="AE263" s="144">
        <f t="shared" si="94"/>
        <v>78.640776699029118</v>
      </c>
      <c r="AF263" s="149">
        <v>176</v>
      </c>
      <c r="AG263" s="150" t="s">
        <v>459</v>
      </c>
      <c r="AH263" s="149">
        <v>21</v>
      </c>
      <c r="AI263" s="151">
        <v>1</v>
      </c>
      <c r="AJ263" s="152">
        <v>1751</v>
      </c>
      <c r="AK263" s="152">
        <v>1377</v>
      </c>
      <c r="AL263" s="149">
        <v>0.78600000000000003</v>
      </c>
      <c r="AM263" s="152">
        <v>735</v>
      </c>
      <c r="AN263" s="152">
        <v>474</v>
      </c>
      <c r="AO263" s="152">
        <v>1209</v>
      </c>
      <c r="AP263" s="153">
        <v>0.39200000000000002</v>
      </c>
      <c r="AQ263" s="153">
        <v>0.442</v>
      </c>
      <c r="AR263" s="154">
        <v>0.191</v>
      </c>
      <c r="AS263" s="154">
        <v>0.13600000000000001</v>
      </c>
      <c r="AT263" s="154">
        <v>9.9000000000000005E-2</v>
      </c>
      <c r="AU263" s="154">
        <v>0.376</v>
      </c>
      <c r="AW263" s="196"/>
      <c r="AX263" s="144">
        <f t="shared" si="95"/>
        <v>78.784704033525415</v>
      </c>
      <c r="AY263" s="149">
        <v>176</v>
      </c>
      <c r="AZ263" s="150" t="s">
        <v>321</v>
      </c>
      <c r="BA263" s="149">
        <v>23</v>
      </c>
      <c r="BB263" s="151">
        <v>1</v>
      </c>
      <c r="BC263" s="152">
        <v>1909</v>
      </c>
      <c r="BD263" s="152">
        <v>1504</v>
      </c>
      <c r="BE263" s="149">
        <v>0.78800000000000003</v>
      </c>
      <c r="BF263" s="152">
        <v>804</v>
      </c>
      <c r="BG263" s="152">
        <v>561</v>
      </c>
      <c r="BH263" s="152">
        <v>1365</v>
      </c>
      <c r="BI263" s="153">
        <v>0.41099999999999998</v>
      </c>
      <c r="BJ263" s="151">
        <v>0.45</v>
      </c>
      <c r="BK263" s="154">
        <v>0.191</v>
      </c>
      <c r="BL263" s="154">
        <v>0.11700000000000001</v>
      </c>
      <c r="BM263" s="155">
        <v>0.1</v>
      </c>
      <c r="BN263" s="154">
        <v>0.376</v>
      </c>
      <c r="DU263" s="4"/>
      <c r="DZ263" s="196"/>
      <c r="EA263" s="196"/>
      <c r="EB263" s="196"/>
      <c r="EC263" s="196"/>
      <c r="ED263" s="196"/>
      <c r="EE263" s="196"/>
    </row>
    <row r="264" spans="30:135" ht="13" x14ac:dyDescent="0.15">
      <c r="AD264" s="144">
        <f t="shared" si="93"/>
        <v>83.636363636363626</v>
      </c>
      <c r="AE264" s="144">
        <f t="shared" si="94"/>
        <v>78.532608695652172</v>
      </c>
      <c r="AF264" s="149">
        <v>177</v>
      </c>
      <c r="AG264" s="150" t="s">
        <v>504</v>
      </c>
      <c r="AH264" s="149">
        <v>22</v>
      </c>
      <c r="AI264" s="151">
        <v>1</v>
      </c>
      <c r="AJ264" s="152">
        <v>1840</v>
      </c>
      <c r="AK264" s="152">
        <v>1445</v>
      </c>
      <c r="AL264" s="149">
        <v>0.78500000000000003</v>
      </c>
      <c r="AM264" s="152">
        <v>804</v>
      </c>
      <c r="AN264" s="152">
        <v>509</v>
      </c>
      <c r="AO264" s="152">
        <v>1313</v>
      </c>
      <c r="AP264" s="153">
        <v>0.38800000000000001</v>
      </c>
      <c r="AQ264" s="153">
        <v>0.433</v>
      </c>
      <c r="AR264" s="154">
        <v>0.189</v>
      </c>
      <c r="AS264" s="154">
        <v>0.11700000000000001</v>
      </c>
      <c r="AT264" s="154">
        <v>9.4E-2</v>
      </c>
      <c r="AU264" s="154">
        <v>0.36799999999999999</v>
      </c>
      <c r="AW264" s="196"/>
      <c r="AX264" s="144">
        <f t="shared" si="95"/>
        <v>78.767541183648575</v>
      </c>
      <c r="AY264" s="149">
        <v>177</v>
      </c>
      <c r="AZ264" s="150" t="s">
        <v>404</v>
      </c>
      <c r="BA264" s="149">
        <v>21</v>
      </c>
      <c r="BB264" s="151">
        <v>1</v>
      </c>
      <c r="BC264" s="152">
        <v>1639</v>
      </c>
      <c r="BD264" s="152">
        <v>1291</v>
      </c>
      <c r="BE264" s="149">
        <v>0.78800000000000003</v>
      </c>
      <c r="BF264" s="152">
        <v>737</v>
      </c>
      <c r="BG264" s="152">
        <v>496</v>
      </c>
      <c r="BH264" s="152">
        <v>1233</v>
      </c>
      <c r="BI264" s="153">
        <v>0.40200000000000002</v>
      </c>
      <c r="BJ264" s="153">
        <v>0.44500000000000001</v>
      </c>
      <c r="BK264" s="154">
        <v>0.16900000000000001</v>
      </c>
      <c r="BL264" s="154">
        <v>9.6000000000000002E-2</v>
      </c>
      <c r="BM264" s="154">
        <v>7.4999999999999997E-2</v>
      </c>
      <c r="BN264" s="155">
        <v>0.37</v>
      </c>
      <c r="DU264" s="4"/>
      <c r="DZ264" s="196"/>
      <c r="EA264" s="196"/>
      <c r="EB264" s="196"/>
      <c r="EC264" s="196"/>
      <c r="ED264" s="196"/>
      <c r="EE264" s="196"/>
    </row>
    <row r="265" spans="30:135" ht="13" x14ac:dyDescent="0.15">
      <c r="AD265" s="144">
        <f t="shared" si="93"/>
        <v>84.55</v>
      </c>
      <c r="AE265" s="144">
        <f t="shared" si="94"/>
        <v>78.415138971023069</v>
      </c>
      <c r="AF265" s="149">
        <v>178</v>
      </c>
      <c r="AG265" s="150" t="s">
        <v>334</v>
      </c>
      <c r="AH265" s="149">
        <v>20</v>
      </c>
      <c r="AI265" s="151">
        <v>1</v>
      </c>
      <c r="AJ265" s="152">
        <v>1691</v>
      </c>
      <c r="AK265" s="152">
        <v>1326</v>
      </c>
      <c r="AL265" s="149">
        <v>0.78400000000000003</v>
      </c>
      <c r="AM265" s="152">
        <v>721</v>
      </c>
      <c r="AN265" s="152">
        <v>485</v>
      </c>
      <c r="AO265" s="152">
        <v>1206</v>
      </c>
      <c r="AP265" s="153">
        <v>0.40200000000000002</v>
      </c>
      <c r="AQ265" s="153">
        <v>0.45100000000000001</v>
      </c>
      <c r="AR265" s="154">
        <v>0.19600000000000001</v>
      </c>
      <c r="AS265" s="154">
        <v>0.11700000000000001</v>
      </c>
      <c r="AT265" s="154">
        <v>0.10100000000000001</v>
      </c>
      <c r="AU265" s="154">
        <v>0.36699999999999999</v>
      </c>
      <c r="AW265" s="196"/>
      <c r="AX265" s="144">
        <f t="shared" si="95"/>
        <v>78.958479943701619</v>
      </c>
      <c r="AY265" s="149">
        <v>178</v>
      </c>
      <c r="AZ265" s="150" t="s">
        <v>423</v>
      </c>
      <c r="BA265" s="149">
        <v>19</v>
      </c>
      <c r="BB265" s="151">
        <v>1</v>
      </c>
      <c r="BC265" s="152">
        <v>1421</v>
      </c>
      <c r="BD265" s="152">
        <v>1122</v>
      </c>
      <c r="BE265" s="149">
        <v>0.79</v>
      </c>
      <c r="BF265" s="152">
        <v>637</v>
      </c>
      <c r="BG265" s="152">
        <v>419</v>
      </c>
      <c r="BH265" s="152">
        <v>1056</v>
      </c>
      <c r="BI265" s="153">
        <v>0.39700000000000002</v>
      </c>
      <c r="BJ265" s="153">
        <v>0.44600000000000001</v>
      </c>
      <c r="BK265" s="154">
        <v>0.17799999999999999</v>
      </c>
      <c r="BL265" s="154">
        <v>9.4E-2</v>
      </c>
      <c r="BM265" s="154">
        <v>7.0999999999999994E-2</v>
      </c>
      <c r="BN265" s="154">
        <v>0.36699999999999999</v>
      </c>
      <c r="DU265" s="4"/>
      <c r="DZ265" s="196"/>
      <c r="EA265" s="196"/>
      <c r="EB265" s="196"/>
      <c r="EC265" s="196"/>
      <c r="ED265" s="196"/>
      <c r="EE265" s="196"/>
    </row>
    <row r="266" spans="30:135" ht="13" x14ac:dyDescent="0.15">
      <c r="AD266" s="144">
        <f t="shared" si="93"/>
        <v>80.523809523809518</v>
      </c>
      <c r="AE266" s="144">
        <f t="shared" si="94"/>
        <v>78.415138971023069</v>
      </c>
      <c r="AF266" s="149">
        <v>179</v>
      </c>
      <c r="AG266" s="150" t="s">
        <v>505</v>
      </c>
      <c r="AH266" s="149">
        <v>21</v>
      </c>
      <c r="AI266" s="151">
        <v>1</v>
      </c>
      <c r="AJ266" s="152">
        <v>1691</v>
      </c>
      <c r="AK266" s="152">
        <v>1326</v>
      </c>
      <c r="AL266" s="149">
        <v>0.78400000000000003</v>
      </c>
      <c r="AM266" s="152">
        <v>706</v>
      </c>
      <c r="AN266" s="152">
        <v>469</v>
      </c>
      <c r="AO266" s="152">
        <v>1175</v>
      </c>
      <c r="AP266" s="153">
        <v>0.39900000000000002</v>
      </c>
      <c r="AQ266" s="153">
        <v>0.46400000000000002</v>
      </c>
      <c r="AR266" s="154">
        <v>0.221</v>
      </c>
      <c r="AS266" s="154">
        <v>9.6000000000000002E-2</v>
      </c>
      <c r="AT266" s="154">
        <v>7.3999999999999996E-2</v>
      </c>
      <c r="AU266" s="154">
        <v>0.35399999999999998</v>
      </c>
      <c r="AW266" s="196"/>
      <c r="AX266" s="144">
        <f t="shared" si="95"/>
        <v>78.986332574031891</v>
      </c>
      <c r="AY266" s="149">
        <v>179</v>
      </c>
      <c r="AZ266" s="150" t="s">
        <v>502</v>
      </c>
      <c r="BA266" s="149">
        <v>22</v>
      </c>
      <c r="BB266" s="151">
        <v>1</v>
      </c>
      <c r="BC266" s="152">
        <v>1756</v>
      </c>
      <c r="BD266" s="152">
        <v>1387</v>
      </c>
      <c r="BE266" s="149">
        <v>0.79</v>
      </c>
      <c r="BF266" s="152">
        <v>761</v>
      </c>
      <c r="BG266" s="152">
        <v>521</v>
      </c>
      <c r="BH266" s="152">
        <v>1282</v>
      </c>
      <c r="BI266" s="153">
        <v>0.40600000000000003</v>
      </c>
      <c r="BJ266" s="153">
        <v>0.46100000000000002</v>
      </c>
      <c r="BK266" s="154">
        <v>0.191</v>
      </c>
      <c r="BL266" s="154">
        <v>9.2999999999999999E-2</v>
      </c>
      <c r="BM266" s="154">
        <v>6.9000000000000006E-2</v>
      </c>
      <c r="BN266" s="154">
        <v>0.36399999999999999</v>
      </c>
      <c r="DU266" s="4"/>
      <c r="DZ266" s="196"/>
      <c r="EA266" s="196"/>
      <c r="EB266" s="196"/>
      <c r="EC266" s="196"/>
      <c r="ED266" s="196"/>
      <c r="EE266" s="196"/>
    </row>
    <row r="267" spans="30:135" ht="13" x14ac:dyDescent="0.15">
      <c r="AD267" s="144">
        <f t="shared" si="93"/>
        <v>92.4</v>
      </c>
      <c r="AE267" s="144">
        <f t="shared" si="94"/>
        <v>78.409090909090907</v>
      </c>
      <c r="AF267" s="149">
        <v>180</v>
      </c>
      <c r="AG267" s="150" t="s">
        <v>474</v>
      </c>
      <c r="AH267" s="149">
        <v>20</v>
      </c>
      <c r="AI267" s="151">
        <v>1</v>
      </c>
      <c r="AJ267" s="152">
        <v>1848</v>
      </c>
      <c r="AK267" s="152">
        <v>1449</v>
      </c>
      <c r="AL267" s="149">
        <v>0.78400000000000003</v>
      </c>
      <c r="AM267" s="152">
        <v>787</v>
      </c>
      <c r="AN267" s="152">
        <v>529</v>
      </c>
      <c r="AO267" s="152">
        <v>1316</v>
      </c>
      <c r="AP267" s="153">
        <v>0.40200000000000002</v>
      </c>
      <c r="AQ267" s="153">
        <v>0.46700000000000003</v>
      </c>
      <c r="AR267" s="154">
        <v>0.19800000000000001</v>
      </c>
      <c r="AS267" s="154">
        <v>0.10299999999999999</v>
      </c>
      <c r="AT267" s="154">
        <v>7.6999999999999999E-2</v>
      </c>
      <c r="AU267" s="155">
        <v>0.36</v>
      </c>
      <c r="AW267" s="196"/>
      <c r="AX267" s="144">
        <f t="shared" si="95"/>
        <v>79.020979020979027</v>
      </c>
      <c r="AY267" s="149">
        <v>180</v>
      </c>
      <c r="AZ267" s="150" t="s">
        <v>506</v>
      </c>
      <c r="BA267" s="149">
        <v>19</v>
      </c>
      <c r="BB267" s="151">
        <v>1</v>
      </c>
      <c r="BC267" s="152">
        <v>1573</v>
      </c>
      <c r="BD267" s="152">
        <v>1243</v>
      </c>
      <c r="BE267" s="149">
        <v>0.79</v>
      </c>
      <c r="BF267" s="152">
        <v>657</v>
      </c>
      <c r="BG267" s="152">
        <v>428</v>
      </c>
      <c r="BH267" s="152">
        <v>1085</v>
      </c>
      <c r="BI267" s="153">
        <v>0.39400000000000002</v>
      </c>
      <c r="BJ267" s="153">
        <v>0.45400000000000001</v>
      </c>
      <c r="BK267" s="154">
        <v>0.20699999999999999</v>
      </c>
      <c r="BL267" s="154">
        <v>0.124</v>
      </c>
      <c r="BM267" s="154">
        <v>9.6000000000000002E-2</v>
      </c>
      <c r="BN267" s="154">
        <v>0.36599999999999999</v>
      </c>
      <c r="DU267" s="4"/>
      <c r="DZ267" s="196"/>
      <c r="EA267" s="196"/>
      <c r="EB267" s="196"/>
      <c r="EC267" s="196"/>
      <c r="ED267" s="196"/>
      <c r="EE267" s="196"/>
    </row>
    <row r="268" spans="30:135" ht="13" x14ac:dyDescent="0.15">
      <c r="AD268" s="144">
        <f t="shared" si="93"/>
        <v>82.61904761904762</v>
      </c>
      <c r="AE268" s="144">
        <f t="shared" si="94"/>
        <v>78.38616714697406</v>
      </c>
      <c r="AF268" s="149">
        <v>181</v>
      </c>
      <c r="AG268" s="150" t="s">
        <v>507</v>
      </c>
      <c r="AH268" s="149">
        <v>21</v>
      </c>
      <c r="AI268" s="151">
        <v>1</v>
      </c>
      <c r="AJ268" s="152">
        <v>1735</v>
      </c>
      <c r="AK268" s="152">
        <v>1360</v>
      </c>
      <c r="AL268" s="149">
        <v>0.78400000000000003</v>
      </c>
      <c r="AM268" s="152">
        <v>718</v>
      </c>
      <c r="AN268" s="152">
        <v>485</v>
      </c>
      <c r="AO268" s="152">
        <v>1203</v>
      </c>
      <c r="AP268" s="153">
        <v>0.40300000000000002</v>
      </c>
      <c r="AQ268" s="153">
        <v>0.46700000000000003</v>
      </c>
      <c r="AR268" s="154">
        <v>0.20599999999999999</v>
      </c>
      <c r="AS268" s="154">
        <v>0.11700000000000001</v>
      </c>
      <c r="AT268" s="154">
        <v>9.2999999999999999E-2</v>
      </c>
      <c r="AU268" s="154">
        <v>0.36499999999999999</v>
      </c>
      <c r="AW268" s="196"/>
      <c r="AX268" s="144">
        <f t="shared" si="95"/>
        <v>78.957654723127035</v>
      </c>
      <c r="AY268" s="149">
        <v>181</v>
      </c>
      <c r="AZ268" s="150" t="s">
        <v>240</v>
      </c>
      <c r="BA268" s="149">
        <v>18</v>
      </c>
      <c r="BB268" s="151">
        <v>1</v>
      </c>
      <c r="BC268" s="152">
        <v>1535</v>
      </c>
      <c r="BD268" s="152">
        <v>1212</v>
      </c>
      <c r="BE268" s="149">
        <v>0.79</v>
      </c>
      <c r="BF268" s="152">
        <v>675</v>
      </c>
      <c r="BG268" s="152">
        <v>443</v>
      </c>
      <c r="BH268" s="152">
        <v>1118</v>
      </c>
      <c r="BI268" s="153">
        <v>0.39600000000000002</v>
      </c>
      <c r="BJ268" s="153">
        <v>0.44700000000000001</v>
      </c>
      <c r="BK268" s="154">
        <v>0.185</v>
      </c>
      <c r="BL268" s="154">
        <v>0.108</v>
      </c>
      <c r="BM268" s="154">
        <v>9.2999999999999999E-2</v>
      </c>
      <c r="BN268" s="154">
        <v>0.36699999999999999</v>
      </c>
      <c r="DU268" s="4"/>
      <c r="DZ268" s="196"/>
      <c r="EA268" s="196"/>
      <c r="EB268" s="196"/>
      <c r="EC268" s="196"/>
      <c r="ED268" s="196"/>
      <c r="EE268" s="196"/>
    </row>
    <row r="269" spans="30:135" ht="13" x14ac:dyDescent="0.15">
      <c r="AD269" s="144">
        <f t="shared" si="93"/>
        <v>78.10526315789474</v>
      </c>
      <c r="AE269" s="144">
        <f t="shared" si="94"/>
        <v>78.301886792452834</v>
      </c>
      <c r="AF269" s="149">
        <v>182</v>
      </c>
      <c r="AG269" s="150" t="s">
        <v>250</v>
      </c>
      <c r="AH269" s="149">
        <v>19</v>
      </c>
      <c r="AI269" s="151">
        <v>1</v>
      </c>
      <c r="AJ269" s="152">
        <v>1484</v>
      </c>
      <c r="AK269" s="152">
        <v>1162</v>
      </c>
      <c r="AL269" s="149">
        <v>0.78300000000000003</v>
      </c>
      <c r="AM269" s="152">
        <v>641</v>
      </c>
      <c r="AN269" s="152">
        <v>421</v>
      </c>
      <c r="AO269" s="152">
        <v>1062</v>
      </c>
      <c r="AP269" s="153">
        <v>0.39600000000000002</v>
      </c>
      <c r="AQ269" s="153">
        <v>0.44900000000000001</v>
      </c>
      <c r="AR269" s="154">
        <v>0.19500000000000001</v>
      </c>
      <c r="AS269" s="154">
        <v>0.106</v>
      </c>
      <c r="AT269" s="154">
        <v>7.9000000000000001E-2</v>
      </c>
      <c r="AU269" s="154">
        <v>0.36399999999999999</v>
      </c>
      <c r="AW269" s="196"/>
      <c r="AX269" s="144">
        <f t="shared" si="95"/>
        <v>79.071803852889673</v>
      </c>
      <c r="AY269" s="149">
        <v>182</v>
      </c>
      <c r="AZ269" s="150" t="s">
        <v>508</v>
      </c>
      <c r="BA269" s="149">
        <v>14</v>
      </c>
      <c r="BB269" s="151">
        <v>1</v>
      </c>
      <c r="BC269" s="152">
        <v>1142</v>
      </c>
      <c r="BD269" s="152">
        <v>903</v>
      </c>
      <c r="BE269" s="149">
        <v>0.79100000000000004</v>
      </c>
      <c r="BF269" s="152">
        <v>474</v>
      </c>
      <c r="BG269" s="152">
        <v>335</v>
      </c>
      <c r="BH269" s="152">
        <v>809</v>
      </c>
      <c r="BI269" s="153">
        <v>0.41399999999999998</v>
      </c>
      <c r="BJ269" s="153">
        <v>0.45100000000000001</v>
      </c>
      <c r="BK269" s="154">
        <v>0.19800000000000001</v>
      </c>
      <c r="BL269" s="154">
        <v>0.114</v>
      </c>
      <c r="BM269" s="154">
        <v>9.2999999999999999E-2</v>
      </c>
      <c r="BN269" s="154">
        <v>0.377</v>
      </c>
      <c r="DU269" s="4"/>
      <c r="DZ269" s="196"/>
      <c r="EA269" s="196"/>
      <c r="EB269" s="196"/>
      <c r="EC269" s="196"/>
      <c r="ED269" s="196"/>
      <c r="EE269" s="196"/>
    </row>
    <row r="270" spans="30:135" ht="13" x14ac:dyDescent="0.15">
      <c r="AD270" s="144">
        <f t="shared" si="93"/>
        <v>82.476190476190467</v>
      </c>
      <c r="AE270" s="144">
        <f t="shared" si="94"/>
        <v>78.233256351039259</v>
      </c>
      <c r="AF270" s="149">
        <v>183</v>
      </c>
      <c r="AG270" s="150" t="s">
        <v>456</v>
      </c>
      <c r="AH270" s="149">
        <v>21</v>
      </c>
      <c r="AI270" s="151">
        <v>1</v>
      </c>
      <c r="AJ270" s="152">
        <v>1732</v>
      </c>
      <c r="AK270" s="152">
        <v>1355</v>
      </c>
      <c r="AL270" s="149">
        <v>0.78200000000000003</v>
      </c>
      <c r="AM270" s="152">
        <v>771</v>
      </c>
      <c r="AN270" s="152">
        <v>470</v>
      </c>
      <c r="AO270" s="152">
        <v>1241</v>
      </c>
      <c r="AP270" s="153">
        <v>0.379</v>
      </c>
      <c r="AQ270" s="153">
        <v>0.45100000000000001</v>
      </c>
      <c r="AR270" s="155">
        <v>0.19</v>
      </c>
      <c r="AS270" s="154">
        <v>0.105</v>
      </c>
      <c r="AT270" s="154">
        <v>8.4000000000000005E-2</v>
      </c>
      <c r="AU270" s="154">
        <v>0.35599999999999998</v>
      </c>
      <c r="AW270" s="196"/>
      <c r="AX270" s="144">
        <f t="shared" si="95"/>
        <v>79.211697393515578</v>
      </c>
      <c r="AY270" s="149">
        <v>183</v>
      </c>
      <c r="AZ270" s="150" t="s">
        <v>509</v>
      </c>
      <c r="BA270" s="149">
        <v>18</v>
      </c>
      <c r="BB270" s="151">
        <v>1</v>
      </c>
      <c r="BC270" s="152">
        <v>1573</v>
      </c>
      <c r="BD270" s="152">
        <v>1246</v>
      </c>
      <c r="BE270" s="149">
        <v>0.79200000000000004</v>
      </c>
      <c r="BF270" s="152">
        <v>692</v>
      </c>
      <c r="BG270" s="152">
        <v>480</v>
      </c>
      <c r="BH270" s="152">
        <v>1172</v>
      </c>
      <c r="BI270" s="151">
        <v>0.41</v>
      </c>
      <c r="BJ270" s="153">
        <v>0.46200000000000002</v>
      </c>
      <c r="BK270" s="154">
        <v>0.188</v>
      </c>
      <c r="BL270" s="154">
        <v>8.3000000000000004E-2</v>
      </c>
      <c r="BM270" s="154">
        <v>6.6000000000000003E-2</v>
      </c>
      <c r="BN270" s="154">
        <v>0.36299999999999999</v>
      </c>
      <c r="DU270" s="4"/>
      <c r="DZ270" s="196"/>
      <c r="EA270" s="196"/>
      <c r="EB270" s="196"/>
      <c r="EC270" s="196"/>
      <c r="ED270" s="196"/>
      <c r="EE270" s="196"/>
    </row>
    <row r="271" spans="30:135" ht="13" x14ac:dyDescent="0.15">
      <c r="AD271" s="144">
        <f t="shared" si="93"/>
        <v>87.705882352941188</v>
      </c>
      <c r="AE271" s="144">
        <f t="shared" si="94"/>
        <v>78.202548625083836</v>
      </c>
      <c r="AF271" s="149">
        <v>184</v>
      </c>
      <c r="AG271" s="150" t="s">
        <v>510</v>
      </c>
      <c r="AH271" s="149">
        <v>17</v>
      </c>
      <c r="AI271" s="151">
        <v>1</v>
      </c>
      <c r="AJ271" s="152">
        <v>1491</v>
      </c>
      <c r="AK271" s="152">
        <v>1166</v>
      </c>
      <c r="AL271" s="149">
        <v>0.78200000000000003</v>
      </c>
      <c r="AM271" s="152">
        <v>687</v>
      </c>
      <c r="AN271" s="152">
        <v>434</v>
      </c>
      <c r="AO271" s="152">
        <v>1121</v>
      </c>
      <c r="AP271" s="153">
        <v>0.38700000000000001</v>
      </c>
      <c r="AQ271" s="151">
        <v>0.44</v>
      </c>
      <c r="AR271" s="154">
        <v>0.182</v>
      </c>
      <c r="AS271" s="154">
        <v>8.8999999999999996E-2</v>
      </c>
      <c r="AT271" s="154">
        <v>7.6999999999999999E-2</v>
      </c>
      <c r="AU271" s="154">
        <v>0.35199999999999998</v>
      </c>
      <c r="AW271" s="196"/>
      <c r="AX271" s="144">
        <f t="shared" si="95"/>
        <v>79.189944134078218</v>
      </c>
      <c r="AY271" s="149">
        <v>184</v>
      </c>
      <c r="AZ271" s="150" t="s">
        <v>511</v>
      </c>
      <c r="BA271" s="149">
        <v>17</v>
      </c>
      <c r="BB271" s="151">
        <v>1</v>
      </c>
      <c r="BC271" s="152">
        <v>1432</v>
      </c>
      <c r="BD271" s="152">
        <v>1134</v>
      </c>
      <c r="BE271" s="149">
        <v>0.79200000000000004</v>
      </c>
      <c r="BF271" s="152">
        <v>510</v>
      </c>
      <c r="BG271" s="152">
        <v>414</v>
      </c>
      <c r="BH271" s="152">
        <v>924</v>
      </c>
      <c r="BI271" s="153">
        <v>0.44800000000000001</v>
      </c>
      <c r="BJ271" s="153">
        <v>0.495</v>
      </c>
      <c r="BK271" s="154">
        <v>0.246</v>
      </c>
      <c r="BL271" s="154">
        <v>0.13100000000000001</v>
      </c>
      <c r="BM271" s="154">
        <v>0.10100000000000001</v>
      </c>
      <c r="BN271" s="155">
        <v>0.38</v>
      </c>
      <c r="DU271" s="4"/>
      <c r="DZ271" s="196"/>
      <c r="EA271" s="196"/>
      <c r="EB271" s="196"/>
      <c r="EC271" s="196"/>
      <c r="ED271" s="196"/>
      <c r="EE271" s="196"/>
    </row>
    <row r="272" spans="30:135" ht="13" x14ac:dyDescent="0.15">
      <c r="AD272" s="144">
        <f t="shared" si="93"/>
        <v>85.260869565217391</v>
      </c>
      <c r="AE272" s="144">
        <f t="shared" si="94"/>
        <v>78.072412034676191</v>
      </c>
      <c r="AF272" s="149">
        <v>185</v>
      </c>
      <c r="AG272" s="150" t="s">
        <v>325</v>
      </c>
      <c r="AH272" s="149">
        <v>23</v>
      </c>
      <c r="AI272" s="151">
        <v>1</v>
      </c>
      <c r="AJ272" s="152">
        <v>1961</v>
      </c>
      <c r="AK272" s="152">
        <v>1531</v>
      </c>
      <c r="AL272" s="149">
        <v>0.78100000000000003</v>
      </c>
      <c r="AM272" s="152">
        <v>854</v>
      </c>
      <c r="AN272" s="152">
        <v>553</v>
      </c>
      <c r="AO272" s="152">
        <v>1407</v>
      </c>
      <c r="AP272" s="153">
        <v>0.39300000000000002</v>
      </c>
      <c r="AQ272" s="153">
        <v>0.44500000000000001</v>
      </c>
      <c r="AR272" s="154">
        <v>0.187</v>
      </c>
      <c r="AS272" s="154">
        <v>0.122</v>
      </c>
      <c r="AT272" s="154">
        <v>9.6000000000000002E-2</v>
      </c>
      <c r="AU272" s="154">
        <v>0.36599999999999999</v>
      </c>
      <c r="AW272" s="196"/>
      <c r="AX272" s="144">
        <f t="shared" si="95"/>
        <v>79.314221472737486</v>
      </c>
      <c r="AY272" s="149">
        <v>185</v>
      </c>
      <c r="AZ272" s="150" t="s">
        <v>448</v>
      </c>
      <c r="BA272" s="149">
        <v>21</v>
      </c>
      <c r="BB272" s="151">
        <v>1</v>
      </c>
      <c r="BC272" s="152">
        <v>1779</v>
      </c>
      <c r="BD272" s="152">
        <v>1411</v>
      </c>
      <c r="BE272" s="149">
        <v>0.79300000000000004</v>
      </c>
      <c r="BF272" s="152">
        <v>896</v>
      </c>
      <c r="BG272" s="152">
        <v>517</v>
      </c>
      <c r="BH272" s="152">
        <v>1413</v>
      </c>
      <c r="BI272" s="153">
        <v>0.36599999999999999</v>
      </c>
      <c r="BJ272" s="153">
        <v>0.40500000000000003</v>
      </c>
      <c r="BK272" s="154">
        <v>0.108</v>
      </c>
      <c r="BL272" s="154">
        <v>0.11899999999999999</v>
      </c>
      <c r="BM272" s="154">
        <v>9.9000000000000005E-2</v>
      </c>
      <c r="BN272" s="154">
        <v>0.378</v>
      </c>
      <c r="DU272" s="4"/>
      <c r="DZ272" s="196"/>
      <c r="EA272" s="196"/>
      <c r="EB272" s="196"/>
      <c r="EC272" s="196"/>
      <c r="ED272" s="196"/>
      <c r="EE272" s="196"/>
    </row>
    <row r="273" spans="30:135" ht="13" x14ac:dyDescent="0.15">
      <c r="AD273" s="144">
        <f t="shared" si="93"/>
        <v>87</v>
      </c>
      <c r="AE273" s="144">
        <f t="shared" si="94"/>
        <v>77.873563218390814</v>
      </c>
      <c r="AF273" s="149">
        <v>186</v>
      </c>
      <c r="AG273" s="150" t="s">
        <v>267</v>
      </c>
      <c r="AH273" s="149">
        <v>20</v>
      </c>
      <c r="AI273" s="151">
        <v>1</v>
      </c>
      <c r="AJ273" s="152">
        <v>1740</v>
      </c>
      <c r="AK273" s="152">
        <v>1355</v>
      </c>
      <c r="AL273" s="149">
        <v>0.77900000000000003</v>
      </c>
      <c r="AM273" s="152">
        <v>680</v>
      </c>
      <c r="AN273" s="152">
        <v>484</v>
      </c>
      <c r="AO273" s="152">
        <v>1164</v>
      </c>
      <c r="AP273" s="153">
        <v>0.41599999999999998</v>
      </c>
      <c r="AQ273" s="153">
        <v>0.45400000000000001</v>
      </c>
      <c r="AR273" s="154">
        <v>0.21099999999999999</v>
      </c>
      <c r="AS273" s="154">
        <v>0.13500000000000001</v>
      </c>
      <c r="AT273" s="154">
        <v>0.10199999999999999</v>
      </c>
      <c r="AU273" s="154">
        <v>0.38400000000000001</v>
      </c>
      <c r="AW273" s="196"/>
      <c r="AX273" s="144">
        <f t="shared" si="95"/>
        <v>79.450343535290443</v>
      </c>
      <c r="AY273" s="149">
        <v>186</v>
      </c>
      <c r="AZ273" s="150" t="s">
        <v>512</v>
      </c>
      <c r="BA273" s="149">
        <v>19</v>
      </c>
      <c r="BB273" s="151">
        <v>1</v>
      </c>
      <c r="BC273" s="152">
        <v>1601</v>
      </c>
      <c r="BD273" s="152">
        <v>1272</v>
      </c>
      <c r="BE273" s="149">
        <v>0.79500000000000004</v>
      </c>
      <c r="BF273" s="152">
        <v>718</v>
      </c>
      <c r="BG273" s="152">
        <v>482</v>
      </c>
      <c r="BH273" s="152">
        <v>1200</v>
      </c>
      <c r="BI273" s="153">
        <v>0.40200000000000002</v>
      </c>
      <c r="BJ273" s="153">
        <v>0.45500000000000002</v>
      </c>
      <c r="BK273" s="154">
        <v>0.17699999999999999</v>
      </c>
      <c r="BL273" s="155">
        <v>0.09</v>
      </c>
      <c r="BM273" s="154">
        <v>7.1999999999999995E-2</v>
      </c>
      <c r="BN273" s="154">
        <v>0.36699999999999999</v>
      </c>
      <c r="DU273" s="4"/>
      <c r="DZ273" s="196"/>
      <c r="EA273" s="196"/>
      <c r="EB273" s="196"/>
      <c r="EC273" s="196"/>
      <c r="ED273" s="196"/>
      <c r="EE273" s="196"/>
    </row>
    <row r="274" spans="30:135" ht="13" x14ac:dyDescent="0.15">
      <c r="AD274" s="144">
        <f t="shared" si="93"/>
        <v>80.066666666666663</v>
      </c>
      <c r="AE274" s="144">
        <f t="shared" si="94"/>
        <v>77.935054121565358</v>
      </c>
      <c r="AF274" s="149">
        <v>187</v>
      </c>
      <c r="AG274" s="150" t="s">
        <v>513</v>
      </c>
      <c r="AH274" s="149">
        <v>15</v>
      </c>
      <c r="AI274" s="151">
        <v>1</v>
      </c>
      <c r="AJ274" s="152">
        <v>1201</v>
      </c>
      <c r="AK274" s="152">
        <v>936</v>
      </c>
      <c r="AL274" s="149">
        <v>0.77900000000000003</v>
      </c>
      <c r="AM274" s="152">
        <v>532</v>
      </c>
      <c r="AN274" s="152">
        <v>344</v>
      </c>
      <c r="AO274" s="152">
        <v>876</v>
      </c>
      <c r="AP274" s="153">
        <v>0.39300000000000002</v>
      </c>
      <c r="AQ274" s="153">
        <v>0.45800000000000002</v>
      </c>
      <c r="AR274" s="154">
        <v>0.20100000000000001</v>
      </c>
      <c r="AS274" s="154">
        <v>8.5999999999999993E-2</v>
      </c>
      <c r="AT274" s="154">
        <v>6.9000000000000006E-2</v>
      </c>
      <c r="AU274" s="154">
        <v>0.35099999999999998</v>
      </c>
      <c r="AW274" s="196"/>
      <c r="AX274" s="144">
        <f t="shared" si="95"/>
        <v>79.476584022038566</v>
      </c>
      <c r="AY274" s="149">
        <v>187</v>
      </c>
      <c r="AZ274" s="150" t="s">
        <v>312</v>
      </c>
      <c r="BA274" s="149">
        <v>18</v>
      </c>
      <c r="BB274" s="151">
        <v>1</v>
      </c>
      <c r="BC274" s="152">
        <v>1452</v>
      </c>
      <c r="BD274" s="152">
        <v>1154</v>
      </c>
      <c r="BE274" s="149">
        <v>0.79500000000000004</v>
      </c>
      <c r="BF274" s="152">
        <v>673</v>
      </c>
      <c r="BG274" s="152">
        <v>420</v>
      </c>
      <c r="BH274" s="152">
        <v>1093</v>
      </c>
      <c r="BI274" s="153">
        <v>0.38400000000000001</v>
      </c>
      <c r="BJ274" s="153">
        <v>0.433</v>
      </c>
      <c r="BK274" s="154">
        <v>0.154</v>
      </c>
      <c r="BL274" s="154">
        <v>0.114</v>
      </c>
      <c r="BM274" s="155">
        <v>0.1</v>
      </c>
      <c r="BN274" s="154">
        <v>0.373</v>
      </c>
      <c r="DU274" s="4"/>
      <c r="DZ274" s="196"/>
      <c r="EA274" s="196"/>
      <c r="EB274" s="196"/>
      <c r="EC274" s="196"/>
      <c r="ED274" s="196"/>
      <c r="EE274" s="196"/>
    </row>
    <row r="275" spans="30:135" ht="13" x14ac:dyDescent="0.15">
      <c r="AD275" s="144">
        <f t="shared" si="93"/>
        <v>80.600000000000009</v>
      </c>
      <c r="AE275" s="144">
        <f t="shared" si="94"/>
        <v>77.750206782464844</v>
      </c>
      <c r="AF275" s="149">
        <v>188</v>
      </c>
      <c r="AG275" s="150" t="s">
        <v>514</v>
      </c>
      <c r="AH275" s="149">
        <v>15</v>
      </c>
      <c r="AI275" s="151">
        <v>1</v>
      </c>
      <c r="AJ275" s="152">
        <v>1209</v>
      </c>
      <c r="AK275" s="152">
        <v>940</v>
      </c>
      <c r="AL275" s="149">
        <v>0.77800000000000002</v>
      </c>
      <c r="AM275" s="152">
        <v>520</v>
      </c>
      <c r="AN275" s="152">
        <v>321</v>
      </c>
      <c r="AO275" s="152">
        <v>841</v>
      </c>
      <c r="AP275" s="153">
        <v>0.38200000000000001</v>
      </c>
      <c r="AQ275" s="153">
        <v>0.442</v>
      </c>
      <c r="AR275" s="154">
        <v>0.19700000000000001</v>
      </c>
      <c r="AS275" s="155">
        <v>0.13</v>
      </c>
      <c r="AT275" s="154">
        <v>0.112</v>
      </c>
      <c r="AU275" s="154">
        <v>0.36099999999999999</v>
      </c>
      <c r="AW275" s="196"/>
      <c r="AX275" s="144">
        <f t="shared" si="95"/>
        <v>79.613095238095227</v>
      </c>
      <c r="AY275" s="149">
        <v>188</v>
      </c>
      <c r="AZ275" s="150" t="s">
        <v>515</v>
      </c>
      <c r="BA275" s="149">
        <v>16</v>
      </c>
      <c r="BB275" s="151">
        <v>1</v>
      </c>
      <c r="BC275" s="152">
        <v>1344</v>
      </c>
      <c r="BD275" s="152">
        <v>1070</v>
      </c>
      <c r="BE275" s="149">
        <v>0.79600000000000004</v>
      </c>
      <c r="BF275" s="152">
        <v>594</v>
      </c>
      <c r="BG275" s="152">
        <v>369</v>
      </c>
      <c r="BH275" s="152">
        <v>963</v>
      </c>
      <c r="BI275" s="153">
        <v>0.38300000000000001</v>
      </c>
      <c r="BJ275" s="151">
        <v>0.44</v>
      </c>
      <c r="BK275" s="154">
        <v>0.17199999999999999</v>
      </c>
      <c r="BL275" s="154">
        <v>0.129</v>
      </c>
      <c r="BM275" s="155">
        <v>0.1</v>
      </c>
      <c r="BN275" s="154">
        <v>0.374</v>
      </c>
      <c r="DU275" s="4"/>
      <c r="DZ275" s="196"/>
      <c r="EA275" s="196"/>
      <c r="EB275" s="196"/>
      <c r="EC275" s="196"/>
      <c r="ED275" s="196"/>
      <c r="EE275" s="196"/>
    </row>
    <row r="276" spans="30:135" ht="13" x14ac:dyDescent="0.15">
      <c r="AD276" s="144">
        <f t="shared" si="93"/>
        <v>75.199999999999989</v>
      </c>
      <c r="AE276" s="144">
        <f t="shared" si="94"/>
        <v>77.792553191489361</v>
      </c>
      <c r="AF276" s="149">
        <v>189</v>
      </c>
      <c r="AG276" s="150" t="s">
        <v>516</v>
      </c>
      <c r="AH276" s="149">
        <v>20</v>
      </c>
      <c r="AI276" s="151">
        <v>1</v>
      </c>
      <c r="AJ276" s="152">
        <v>1504</v>
      </c>
      <c r="AK276" s="152">
        <v>1170</v>
      </c>
      <c r="AL276" s="149">
        <v>0.77800000000000002</v>
      </c>
      <c r="AM276" s="152">
        <v>673</v>
      </c>
      <c r="AN276" s="152">
        <v>445</v>
      </c>
      <c r="AO276" s="152">
        <v>1118</v>
      </c>
      <c r="AP276" s="153">
        <v>0.39800000000000002</v>
      </c>
      <c r="AQ276" s="153">
        <v>0.44600000000000001</v>
      </c>
      <c r="AR276" s="154">
        <v>0.183</v>
      </c>
      <c r="AS276" s="154">
        <v>9.0999999999999998E-2</v>
      </c>
      <c r="AT276" s="154">
        <v>7.5999999999999998E-2</v>
      </c>
      <c r="AU276" s="154">
        <v>0.36599999999999999</v>
      </c>
      <c r="AW276" s="196"/>
      <c r="AX276" s="144">
        <f t="shared" si="95"/>
        <v>79.65517241379311</v>
      </c>
      <c r="AY276" s="149">
        <v>189</v>
      </c>
      <c r="AZ276" s="150" t="s">
        <v>517</v>
      </c>
      <c r="BA276" s="149">
        <v>23</v>
      </c>
      <c r="BB276" s="151">
        <v>1</v>
      </c>
      <c r="BC276" s="152">
        <v>2030</v>
      </c>
      <c r="BD276" s="152">
        <v>1617</v>
      </c>
      <c r="BE276" s="149">
        <v>0.79700000000000004</v>
      </c>
      <c r="BF276" s="152">
        <v>853</v>
      </c>
      <c r="BG276" s="152">
        <v>563</v>
      </c>
      <c r="BH276" s="152">
        <v>1416</v>
      </c>
      <c r="BI276" s="153">
        <v>0.39800000000000002</v>
      </c>
      <c r="BJ276" s="153">
        <v>0.46100000000000002</v>
      </c>
      <c r="BK276" s="155">
        <v>0.2</v>
      </c>
      <c r="BL276" s="154">
        <v>0.11700000000000001</v>
      </c>
      <c r="BM276" s="154">
        <v>8.3000000000000004E-2</v>
      </c>
      <c r="BN276" s="154">
        <v>0.36799999999999999</v>
      </c>
      <c r="DU276" s="4"/>
      <c r="DZ276" s="196"/>
      <c r="EA276" s="196"/>
      <c r="EB276" s="196"/>
      <c r="EC276" s="196"/>
      <c r="ED276" s="196"/>
      <c r="EE276" s="196"/>
    </row>
    <row r="277" spans="30:135" ht="13" x14ac:dyDescent="0.15">
      <c r="AD277" s="144">
        <f t="shared" si="93"/>
        <v>81.590909090909079</v>
      </c>
      <c r="AE277" s="144">
        <f t="shared" si="94"/>
        <v>77.715877437325915</v>
      </c>
      <c r="AF277" s="149">
        <v>190</v>
      </c>
      <c r="AG277" s="150" t="s">
        <v>518</v>
      </c>
      <c r="AH277" s="149">
        <v>22</v>
      </c>
      <c r="AI277" s="151">
        <v>1</v>
      </c>
      <c r="AJ277" s="152">
        <v>1795</v>
      </c>
      <c r="AK277" s="152">
        <v>1395</v>
      </c>
      <c r="AL277" s="149">
        <v>0.77700000000000002</v>
      </c>
      <c r="AM277" s="152">
        <v>829</v>
      </c>
      <c r="AN277" s="152">
        <v>493</v>
      </c>
      <c r="AO277" s="152">
        <v>1322</v>
      </c>
      <c r="AP277" s="153">
        <v>0.373</v>
      </c>
      <c r="AQ277" s="153">
        <v>0.42899999999999999</v>
      </c>
      <c r="AR277" s="154">
        <v>0.17399999999999999</v>
      </c>
      <c r="AS277" s="154">
        <v>0.105</v>
      </c>
      <c r="AT277" s="155">
        <v>0.08</v>
      </c>
      <c r="AU277" s="154">
        <v>0.35799999999999998</v>
      </c>
      <c r="AW277" s="196"/>
      <c r="AX277" s="144">
        <f t="shared" si="95"/>
        <v>79.695431472081211</v>
      </c>
      <c r="AY277" s="149">
        <v>190</v>
      </c>
      <c r="AZ277" s="150" t="s">
        <v>442</v>
      </c>
      <c r="BA277" s="149">
        <v>22</v>
      </c>
      <c r="BB277" s="151">
        <v>1</v>
      </c>
      <c r="BC277" s="152">
        <v>1773</v>
      </c>
      <c r="BD277" s="152">
        <v>1413</v>
      </c>
      <c r="BE277" s="149">
        <v>0.79700000000000004</v>
      </c>
      <c r="BF277" s="152">
        <v>827</v>
      </c>
      <c r="BG277" s="152">
        <v>535</v>
      </c>
      <c r="BH277" s="152">
        <v>1362</v>
      </c>
      <c r="BI277" s="153">
        <v>0.39300000000000002</v>
      </c>
      <c r="BJ277" s="153">
        <v>0.44700000000000001</v>
      </c>
      <c r="BK277" s="154">
        <v>0.16400000000000001</v>
      </c>
      <c r="BL277" s="154">
        <v>8.7999999999999995E-2</v>
      </c>
      <c r="BM277" s="154">
        <v>7.0999999999999994E-2</v>
      </c>
      <c r="BN277" s="154">
        <v>0.36099999999999999</v>
      </c>
      <c r="DU277" s="4"/>
      <c r="DZ277" s="196"/>
      <c r="EA277" s="196"/>
      <c r="EB277" s="196"/>
      <c r="EC277" s="196"/>
      <c r="ED277" s="196"/>
      <c r="EE277" s="196"/>
    </row>
    <row r="278" spans="30:135" ht="13" x14ac:dyDescent="0.15">
      <c r="AD278" s="144">
        <f t="shared" si="93"/>
        <v>76.26315789473685</v>
      </c>
      <c r="AE278" s="144">
        <f t="shared" si="94"/>
        <v>77.570738440303657</v>
      </c>
      <c r="AF278" s="149">
        <v>191</v>
      </c>
      <c r="AG278" s="150" t="s">
        <v>465</v>
      </c>
      <c r="AH278" s="149">
        <v>19</v>
      </c>
      <c r="AI278" s="151">
        <v>1</v>
      </c>
      <c r="AJ278" s="152">
        <v>1449</v>
      </c>
      <c r="AK278" s="152">
        <v>1124</v>
      </c>
      <c r="AL278" s="149">
        <v>0.77600000000000002</v>
      </c>
      <c r="AM278" s="152">
        <v>626</v>
      </c>
      <c r="AN278" s="152">
        <v>390</v>
      </c>
      <c r="AO278" s="152">
        <v>1016</v>
      </c>
      <c r="AP278" s="153">
        <v>0.38400000000000001</v>
      </c>
      <c r="AQ278" s="153">
        <v>0.44800000000000001</v>
      </c>
      <c r="AR278" s="154">
        <v>0.20200000000000001</v>
      </c>
      <c r="AS278" s="154">
        <v>0.11700000000000001</v>
      </c>
      <c r="AT278" s="154">
        <v>8.8999999999999996E-2</v>
      </c>
      <c r="AU278" s="154">
        <v>0.35299999999999998</v>
      </c>
      <c r="AW278" s="196"/>
      <c r="AX278" s="144">
        <f t="shared" si="95"/>
        <v>79.73664959765911</v>
      </c>
      <c r="AY278" s="149">
        <v>191</v>
      </c>
      <c r="AZ278" s="150" t="s">
        <v>492</v>
      </c>
      <c r="BA278" s="149">
        <v>17</v>
      </c>
      <c r="BB278" s="151">
        <v>1</v>
      </c>
      <c r="BC278" s="152">
        <v>1367</v>
      </c>
      <c r="BD278" s="152">
        <v>1090</v>
      </c>
      <c r="BE278" s="149">
        <v>0.79700000000000004</v>
      </c>
      <c r="BF278" s="152">
        <v>631</v>
      </c>
      <c r="BG278" s="152">
        <v>397</v>
      </c>
      <c r="BH278" s="152">
        <v>1028</v>
      </c>
      <c r="BI278" s="153">
        <v>0.38600000000000001</v>
      </c>
      <c r="BJ278" s="153">
        <v>0.434</v>
      </c>
      <c r="BK278" s="154">
        <v>0.161</v>
      </c>
      <c r="BL278" s="154">
        <v>0.105</v>
      </c>
      <c r="BM278" s="155">
        <v>0.08</v>
      </c>
      <c r="BN278" s="154">
        <v>0.372</v>
      </c>
      <c r="DU278" s="4"/>
      <c r="DZ278" s="196"/>
      <c r="EA278" s="196"/>
      <c r="EB278" s="196"/>
      <c r="EC278" s="196"/>
      <c r="ED278" s="196"/>
      <c r="EE278" s="196"/>
    </row>
    <row r="279" spans="30:135" ht="13" x14ac:dyDescent="0.15">
      <c r="AD279" s="144">
        <f t="shared" si="93"/>
        <v>76.529411764705884</v>
      </c>
      <c r="AE279" s="144">
        <f t="shared" si="94"/>
        <v>77.555726364335129</v>
      </c>
      <c r="AF279" s="149">
        <v>192</v>
      </c>
      <c r="AG279" s="150" t="s">
        <v>447</v>
      </c>
      <c r="AH279" s="149">
        <v>17</v>
      </c>
      <c r="AI279" s="151">
        <v>1</v>
      </c>
      <c r="AJ279" s="152">
        <v>1301</v>
      </c>
      <c r="AK279" s="152">
        <v>1009</v>
      </c>
      <c r="AL279" s="149">
        <v>0.77600000000000002</v>
      </c>
      <c r="AM279" s="152">
        <v>569</v>
      </c>
      <c r="AN279" s="152">
        <v>377</v>
      </c>
      <c r="AO279" s="152">
        <v>946</v>
      </c>
      <c r="AP279" s="153">
        <v>0.39900000000000002</v>
      </c>
      <c r="AQ279" s="153">
        <v>0.44600000000000001</v>
      </c>
      <c r="AR279" s="154">
        <v>0.193</v>
      </c>
      <c r="AS279" s="154">
        <v>0.10100000000000001</v>
      </c>
      <c r="AT279" s="154">
        <v>7.5999999999999998E-2</v>
      </c>
      <c r="AU279" s="154">
        <v>0.36299999999999999</v>
      </c>
      <c r="AW279" s="196"/>
      <c r="AX279" s="144">
        <f t="shared" si="95"/>
        <v>79.72027972027972</v>
      </c>
      <c r="AY279" s="149">
        <v>192</v>
      </c>
      <c r="AZ279" s="150" t="s">
        <v>519</v>
      </c>
      <c r="BA279" s="149">
        <v>22</v>
      </c>
      <c r="BB279" s="151">
        <v>1</v>
      </c>
      <c r="BC279" s="152">
        <v>1859</v>
      </c>
      <c r="BD279" s="152">
        <v>1482</v>
      </c>
      <c r="BE279" s="149">
        <v>0.79700000000000004</v>
      </c>
      <c r="BF279" s="152">
        <v>658</v>
      </c>
      <c r="BG279" s="152">
        <v>528</v>
      </c>
      <c r="BH279" s="152">
        <v>1186</v>
      </c>
      <c r="BI279" s="153">
        <v>0.44500000000000001</v>
      </c>
      <c r="BJ279" s="153">
        <v>0.497</v>
      </c>
      <c r="BK279" s="154">
        <v>0.254</v>
      </c>
      <c r="BL279" s="154">
        <v>0.128</v>
      </c>
      <c r="BM279" s="154">
        <v>8.6999999999999994E-2</v>
      </c>
      <c r="BN279" s="154">
        <v>0.38100000000000001</v>
      </c>
      <c r="DU279" s="4"/>
      <c r="DZ279" s="196"/>
      <c r="EA279" s="196"/>
      <c r="EB279" s="196"/>
      <c r="EC279" s="196"/>
      <c r="ED279" s="196"/>
      <c r="EE279" s="196"/>
    </row>
    <row r="280" spans="30:135" ht="13" x14ac:dyDescent="0.15">
      <c r="AD280" s="144">
        <f t="shared" si="93"/>
        <v>82.4375</v>
      </c>
      <c r="AE280" s="144">
        <f t="shared" si="94"/>
        <v>77.25549658832449</v>
      </c>
      <c r="AF280" s="149">
        <v>193</v>
      </c>
      <c r="AG280" s="150" t="s">
        <v>515</v>
      </c>
      <c r="AH280" s="149">
        <v>16</v>
      </c>
      <c r="AI280" s="151">
        <v>1</v>
      </c>
      <c r="AJ280" s="152">
        <v>1319</v>
      </c>
      <c r="AK280" s="152">
        <v>1019</v>
      </c>
      <c r="AL280" s="149">
        <v>0.77300000000000002</v>
      </c>
      <c r="AM280" s="152">
        <v>544</v>
      </c>
      <c r="AN280" s="152">
        <v>376</v>
      </c>
      <c r="AO280" s="152">
        <v>920</v>
      </c>
      <c r="AP280" s="153">
        <v>0.40899999999999997</v>
      </c>
      <c r="AQ280" s="153">
        <v>0.44900000000000001</v>
      </c>
      <c r="AR280" s="154">
        <v>0.20100000000000001</v>
      </c>
      <c r="AS280" s="154">
        <v>0.11799999999999999</v>
      </c>
      <c r="AT280" s="154">
        <v>8.8999999999999996E-2</v>
      </c>
      <c r="AU280" s="154">
        <v>0.376</v>
      </c>
      <c r="AW280" s="196"/>
      <c r="AX280" s="144">
        <f t="shared" si="95"/>
        <v>79.705573080967412</v>
      </c>
      <c r="AY280" s="149">
        <v>193</v>
      </c>
      <c r="AZ280" s="150" t="s">
        <v>499</v>
      </c>
      <c r="BA280" s="149">
        <v>22</v>
      </c>
      <c r="BB280" s="151">
        <v>1</v>
      </c>
      <c r="BC280" s="152">
        <v>1902</v>
      </c>
      <c r="BD280" s="152">
        <v>1516</v>
      </c>
      <c r="BE280" s="149">
        <v>0.79700000000000004</v>
      </c>
      <c r="BF280" s="152">
        <v>826</v>
      </c>
      <c r="BG280" s="152">
        <v>569</v>
      </c>
      <c r="BH280" s="152">
        <v>1395</v>
      </c>
      <c r="BI280" s="153">
        <v>0.40799999999999997</v>
      </c>
      <c r="BJ280" s="153">
        <v>0.45900000000000002</v>
      </c>
      <c r="BK280" s="154">
        <v>0.184</v>
      </c>
      <c r="BL280" s="154">
        <v>0.105</v>
      </c>
      <c r="BM280" s="154">
        <v>7.8E-2</v>
      </c>
      <c r="BN280" s="154">
        <v>0.36899999999999999</v>
      </c>
      <c r="DU280" s="4"/>
      <c r="DZ280" s="196"/>
      <c r="EA280" s="196"/>
      <c r="EB280" s="196"/>
      <c r="EC280" s="196"/>
      <c r="ED280" s="196"/>
      <c r="EE280" s="196"/>
    </row>
    <row r="281" spans="30:135" ht="13" x14ac:dyDescent="0.15">
      <c r="AD281" s="144">
        <f t="shared" si="93"/>
        <v>78.533333333333331</v>
      </c>
      <c r="AE281" s="144">
        <f t="shared" si="94"/>
        <v>77.249575551782684</v>
      </c>
      <c r="AF281" s="149">
        <v>194</v>
      </c>
      <c r="AG281" s="150" t="s">
        <v>520</v>
      </c>
      <c r="AH281" s="149">
        <v>15</v>
      </c>
      <c r="AI281" s="151">
        <v>1</v>
      </c>
      <c r="AJ281" s="152">
        <v>1178</v>
      </c>
      <c r="AK281" s="152">
        <v>910</v>
      </c>
      <c r="AL281" s="149">
        <v>0.77200000000000002</v>
      </c>
      <c r="AM281" s="152">
        <v>573</v>
      </c>
      <c r="AN281" s="152">
        <v>319</v>
      </c>
      <c r="AO281" s="152">
        <v>892</v>
      </c>
      <c r="AP281" s="153">
        <v>0.35799999999999998</v>
      </c>
      <c r="AQ281" s="153">
        <v>0.432</v>
      </c>
      <c r="AR281" s="154">
        <v>0.16800000000000001</v>
      </c>
      <c r="AS281" s="154">
        <v>8.6999999999999994E-2</v>
      </c>
      <c r="AT281" s="155">
        <v>7.0000000000000007E-2</v>
      </c>
      <c r="AU281" s="154">
        <v>0.34100000000000003</v>
      </c>
      <c r="AW281" s="196"/>
      <c r="AX281" s="144">
        <f t="shared" si="95"/>
        <v>79.841374752148056</v>
      </c>
      <c r="AY281" s="149">
        <v>194</v>
      </c>
      <c r="AZ281" s="150" t="s">
        <v>521</v>
      </c>
      <c r="BA281" s="149">
        <v>19</v>
      </c>
      <c r="BB281" s="151">
        <v>1</v>
      </c>
      <c r="BC281" s="152">
        <v>1513</v>
      </c>
      <c r="BD281" s="152">
        <v>1208</v>
      </c>
      <c r="BE281" s="149">
        <v>0.79800000000000004</v>
      </c>
      <c r="BF281" s="152">
        <v>683</v>
      </c>
      <c r="BG281" s="152">
        <v>447</v>
      </c>
      <c r="BH281" s="152">
        <v>1130</v>
      </c>
      <c r="BI281" s="153">
        <v>0.39600000000000002</v>
      </c>
      <c r="BJ281" s="153">
        <v>0.45200000000000001</v>
      </c>
      <c r="BK281" s="155">
        <v>0.18</v>
      </c>
      <c r="BL281" s="154">
        <v>8.6999999999999994E-2</v>
      </c>
      <c r="BM281" s="154">
        <v>7.0999999999999994E-2</v>
      </c>
      <c r="BN281" s="154">
        <v>0.36199999999999999</v>
      </c>
      <c r="DU281" s="4"/>
      <c r="DZ281" s="196"/>
      <c r="EA281" s="196"/>
      <c r="EB281" s="196"/>
      <c r="EC281" s="196"/>
      <c r="ED281" s="196"/>
      <c r="EE281" s="196"/>
    </row>
    <row r="282" spans="30:135" ht="13" x14ac:dyDescent="0.15">
      <c r="AD282" s="144">
        <f t="shared" si="93"/>
        <v>81.882352941176464</v>
      </c>
      <c r="AE282" s="144">
        <f t="shared" si="94"/>
        <v>77.083333333333343</v>
      </c>
      <c r="AF282" s="149">
        <v>195</v>
      </c>
      <c r="AG282" s="150" t="s">
        <v>394</v>
      </c>
      <c r="AH282" s="149">
        <v>17</v>
      </c>
      <c r="AI282" s="151">
        <v>1</v>
      </c>
      <c r="AJ282" s="152">
        <v>1392</v>
      </c>
      <c r="AK282" s="152">
        <v>1073</v>
      </c>
      <c r="AL282" s="149">
        <v>0.77100000000000002</v>
      </c>
      <c r="AM282" s="152">
        <v>600</v>
      </c>
      <c r="AN282" s="152">
        <v>384</v>
      </c>
      <c r="AO282" s="152">
        <v>984</v>
      </c>
      <c r="AP282" s="151">
        <v>0.39</v>
      </c>
      <c r="AQ282" s="153">
        <v>0.441</v>
      </c>
      <c r="AR282" s="154">
        <v>0.187</v>
      </c>
      <c r="AS282" s="154">
        <v>0.129</v>
      </c>
      <c r="AT282" s="154">
        <v>0.104</v>
      </c>
      <c r="AU282" s="154">
        <v>0.36599999999999999</v>
      </c>
      <c r="AW282" s="196"/>
      <c r="AX282" s="144">
        <f t="shared" si="95"/>
        <v>79.897435897435898</v>
      </c>
      <c r="AY282" s="149">
        <v>195</v>
      </c>
      <c r="AZ282" s="150" t="s">
        <v>395</v>
      </c>
      <c r="BA282" s="149">
        <v>21</v>
      </c>
      <c r="BB282" s="151">
        <v>1</v>
      </c>
      <c r="BC282" s="152">
        <v>1950</v>
      </c>
      <c r="BD282" s="152">
        <v>1558</v>
      </c>
      <c r="BE282" s="149">
        <v>0.79900000000000004</v>
      </c>
      <c r="BF282" s="152">
        <v>873</v>
      </c>
      <c r="BG282" s="152">
        <v>551</v>
      </c>
      <c r="BH282" s="152">
        <v>1424</v>
      </c>
      <c r="BI282" s="153">
        <v>0.38700000000000001</v>
      </c>
      <c r="BJ282" s="151">
        <v>0.44</v>
      </c>
      <c r="BK282" s="154">
        <v>0.17499999999999999</v>
      </c>
      <c r="BL282" s="154">
        <v>0.115</v>
      </c>
      <c r="BM282" s="154">
        <v>9.2999999999999999E-2</v>
      </c>
      <c r="BN282" s="154">
        <v>0.36799999999999999</v>
      </c>
      <c r="DU282" s="4"/>
      <c r="DZ282" s="196"/>
      <c r="EA282" s="196"/>
      <c r="EB282" s="196"/>
      <c r="EC282" s="196"/>
      <c r="ED282" s="196"/>
      <c r="EE282" s="196"/>
    </row>
    <row r="283" spans="30:135" ht="13" x14ac:dyDescent="0.15">
      <c r="AD283" s="144">
        <f t="shared" si="93"/>
        <v>82.521739130434781</v>
      </c>
      <c r="AE283" s="144">
        <f t="shared" si="94"/>
        <v>77.133825079030558</v>
      </c>
      <c r="AF283" s="149">
        <v>196</v>
      </c>
      <c r="AG283" s="150" t="s">
        <v>522</v>
      </c>
      <c r="AH283" s="149">
        <v>23</v>
      </c>
      <c r="AI283" s="151">
        <v>1</v>
      </c>
      <c r="AJ283" s="152">
        <v>1898</v>
      </c>
      <c r="AK283" s="152">
        <v>1464</v>
      </c>
      <c r="AL283" s="149">
        <v>0.77100000000000002</v>
      </c>
      <c r="AM283" s="152">
        <v>794</v>
      </c>
      <c r="AN283" s="152">
        <v>547</v>
      </c>
      <c r="AO283" s="152">
        <v>1341</v>
      </c>
      <c r="AP283" s="153">
        <v>0.40799999999999997</v>
      </c>
      <c r="AQ283" s="153">
        <v>0.44500000000000001</v>
      </c>
      <c r="AR283" s="154">
        <v>0.20499999999999999</v>
      </c>
      <c r="AS283" s="154">
        <v>0.112</v>
      </c>
      <c r="AT283" s="154">
        <v>9.1999999999999998E-2</v>
      </c>
      <c r="AU283" s="154">
        <v>0.36899999999999999</v>
      </c>
      <c r="AW283" s="196"/>
      <c r="AX283" s="144">
        <f t="shared" si="95"/>
        <v>79.930555555555557</v>
      </c>
      <c r="AY283" s="149">
        <v>196</v>
      </c>
      <c r="AZ283" s="150" t="s">
        <v>523</v>
      </c>
      <c r="BA283" s="149">
        <v>18</v>
      </c>
      <c r="BB283" s="151">
        <v>1</v>
      </c>
      <c r="BC283" s="152">
        <v>1440</v>
      </c>
      <c r="BD283" s="152">
        <v>1151</v>
      </c>
      <c r="BE283" s="149">
        <v>0.79900000000000004</v>
      </c>
      <c r="BF283" s="152">
        <v>601</v>
      </c>
      <c r="BG283" s="152">
        <v>412</v>
      </c>
      <c r="BH283" s="152">
        <v>1013</v>
      </c>
      <c r="BI283" s="153">
        <v>0.40699999999999997</v>
      </c>
      <c r="BJ283" s="153">
        <v>0.45400000000000001</v>
      </c>
      <c r="BK283" s="154">
        <v>0.19800000000000001</v>
      </c>
      <c r="BL283" s="154">
        <v>0.11799999999999999</v>
      </c>
      <c r="BM283" s="154">
        <v>9.1999999999999998E-2</v>
      </c>
      <c r="BN283" s="154">
        <v>0.378</v>
      </c>
      <c r="DU283" s="4"/>
      <c r="DZ283" s="196"/>
      <c r="EA283" s="196"/>
      <c r="EB283" s="196"/>
      <c r="EC283" s="196"/>
      <c r="ED283" s="196"/>
      <c r="EE283" s="196"/>
    </row>
    <row r="284" spans="30:135" ht="13" x14ac:dyDescent="0.15">
      <c r="AD284" s="144">
        <f t="shared" si="93"/>
        <v>77.75</v>
      </c>
      <c r="AE284" s="144">
        <f t="shared" si="94"/>
        <v>77.0096463022508</v>
      </c>
      <c r="AF284" s="149">
        <v>197</v>
      </c>
      <c r="AG284" s="150" t="s">
        <v>494</v>
      </c>
      <c r="AH284" s="149">
        <v>16</v>
      </c>
      <c r="AI284" s="151">
        <v>1</v>
      </c>
      <c r="AJ284" s="152">
        <v>1244</v>
      </c>
      <c r="AK284" s="152">
        <v>958</v>
      </c>
      <c r="AL284" s="149">
        <v>0.77</v>
      </c>
      <c r="AM284" s="152">
        <v>570</v>
      </c>
      <c r="AN284" s="152">
        <v>366</v>
      </c>
      <c r="AO284" s="152">
        <v>936</v>
      </c>
      <c r="AP284" s="153">
        <v>0.39100000000000001</v>
      </c>
      <c r="AQ284" s="153">
        <v>0.434</v>
      </c>
      <c r="AR284" s="154">
        <v>0.17499999999999999</v>
      </c>
      <c r="AS284" s="154">
        <v>8.6999999999999994E-2</v>
      </c>
      <c r="AT284" s="155">
        <v>7.0000000000000007E-2</v>
      </c>
      <c r="AU284" s="154">
        <v>0.36099999999999999</v>
      </c>
      <c r="AW284" s="196"/>
      <c r="AX284" s="144">
        <f t="shared" si="95"/>
        <v>79.955207166853299</v>
      </c>
      <c r="AY284" s="149">
        <v>197</v>
      </c>
      <c r="AZ284" s="150" t="s">
        <v>374</v>
      </c>
      <c r="BA284" s="149">
        <v>21</v>
      </c>
      <c r="BB284" s="151">
        <v>1</v>
      </c>
      <c r="BC284" s="152">
        <v>1786</v>
      </c>
      <c r="BD284" s="152">
        <v>1428</v>
      </c>
      <c r="BE284" s="149">
        <v>0.8</v>
      </c>
      <c r="BF284" s="152">
        <v>835</v>
      </c>
      <c r="BG284" s="152">
        <v>559</v>
      </c>
      <c r="BH284" s="152">
        <v>1394</v>
      </c>
      <c r="BI284" s="153">
        <v>0.40100000000000002</v>
      </c>
      <c r="BJ284" s="151">
        <v>0.45</v>
      </c>
      <c r="BK284" s="154">
        <v>0.156</v>
      </c>
      <c r="BL284" s="154">
        <v>8.4000000000000005E-2</v>
      </c>
      <c r="BM284" s="154">
        <v>7.4999999999999997E-2</v>
      </c>
      <c r="BN284" s="155">
        <v>0.37</v>
      </c>
      <c r="DU284" s="4"/>
      <c r="DZ284" s="196"/>
      <c r="EA284" s="196"/>
      <c r="EB284" s="196"/>
      <c r="EC284" s="196"/>
      <c r="ED284" s="196"/>
      <c r="EE284" s="196"/>
    </row>
    <row r="285" spans="30:135" ht="13" x14ac:dyDescent="0.15">
      <c r="AD285" s="144">
        <f t="shared" si="93"/>
        <v>80.666666666666657</v>
      </c>
      <c r="AE285" s="144">
        <f t="shared" si="94"/>
        <v>76.859504132231407</v>
      </c>
      <c r="AF285" s="149">
        <v>198</v>
      </c>
      <c r="AG285" s="150" t="s">
        <v>524</v>
      </c>
      <c r="AH285" s="149">
        <v>24</v>
      </c>
      <c r="AI285" s="151">
        <v>1</v>
      </c>
      <c r="AJ285" s="152">
        <v>1936</v>
      </c>
      <c r="AK285" s="152">
        <v>1488</v>
      </c>
      <c r="AL285" s="149">
        <v>0.76900000000000002</v>
      </c>
      <c r="AM285" s="152">
        <v>821</v>
      </c>
      <c r="AN285" s="152">
        <v>523</v>
      </c>
      <c r="AO285" s="152">
        <v>1344</v>
      </c>
      <c r="AP285" s="153">
        <v>0.38900000000000001</v>
      </c>
      <c r="AQ285" s="153">
        <v>0.442</v>
      </c>
      <c r="AR285" s="154">
        <v>0.215</v>
      </c>
      <c r="AS285" s="155">
        <v>0.11</v>
      </c>
      <c r="AT285" s="154">
        <v>8.7999999999999995E-2</v>
      </c>
      <c r="AU285" s="154">
        <v>0.35599999999999998</v>
      </c>
      <c r="AW285" s="196"/>
      <c r="AX285" s="144">
        <f t="shared" si="95"/>
        <v>80.012187690432668</v>
      </c>
      <c r="AY285" s="149">
        <v>198</v>
      </c>
      <c r="AZ285" s="150" t="s">
        <v>525</v>
      </c>
      <c r="BA285" s="149">
        <v>20</v>
      </c>
      <c r="BB285" s="151">
        <v>1</v>
      </c>
      <c r="BC285" s="152">
        <v>1641</v>
      </c>
      <c r="BD285" s="152">
        <v>1313</v>
      </c>
      <c r="BE285" s="149">
        <v>0.8</v>
      </c>
      <c r="BF285" s="152">
        <v>729</v>
      </c>
      <c r="BG285" s="152">
        <v>486</v>
      </c>
      <c r="BH285" s="152">
        <v>1215</v>
      </c>
      <c r="BI285" s="151">
        <v>0.4</v>
      </c>
      <c r="BJ285" s="153">
        <v>0.45900000000000002</v>
      </c>
      <c r="BK285" s="154">
        <v>0.185</v>
      </c>
      <c r="BL285" s="155">
        <v>0.09</v>
      </c>
      <c r="BM285" s="154">
        <v>5.8999999999999997E-2</v>
      </c>
      <c r="BN285" s="154">
        <v>0.36599999999999999</v>
      </c>
      <c r="DU285" s="4"/>
      <c r="DZ285" s="196"/>
      <c r="EA285" s="196"/>
      <c r="EB285" s="196"/>
      <c r="EC285" s="196"/>
      <c r="ED285" s="196"/>
      <c r="EE285" s="196"/>
    </row>
    <row r="286" spans="30:135" ht="13" x14ac:dyDescent="0.15">
      <c r="AD286" s="144">
        <f t="shared" si="93"/>
        <v>81.214285714285722</v>
      </c>
      <c r="AE286" s="144">
        <f t="shared" si="94"/>
        <v>76.868953386103783</v>
      </c>
      <c r="AF286" s="149">
        <v>199</v>
      </c>
      <c r="AG286" s="150" t="s">
        <v>422</v>
      </c>
      <c r="AH286" s="149">
        <v>14</v>
      </c>
      <c r="AI286" s="151">
        <v>1</v>
      </c>
      <c r="AJ286" s="152">
        <v>1137</v>
      </c>
      <c r="AK286" s="152">
        <v>874</v>
      </c>
      <c r="AL286" s="149">
        <v>0.76900000000000002</v>
      </c>
      <c r="AM286" s="152">
        <v>491</v>
      </c>
      <c r="AN286" s="152">
        <v>316</v>
      </c>
      <c r="AO286" s="152">
        <v>807</v>
      </c>
      <c r="AP286" s="153">
        <v>0.39200000000000002</v>
      </c>
      <c r="AQ286" s="153">
        <v>0.441</v>
      </c>
      <c r="AR286" s="154">
        <v>0.19400000000000001</v>
      </c>
      <c r="AS286" s="154">
        <v>0.113</v>
      </c>
      <c r="AT286" s="154">
        <v>8.5000000000000006E-2</v>
      </c>
      <c r="AU286" s="154">
        <v>0.36499999999999999</v>
      </c>
      <c r="AW286" s="196"/>
      <c r="AX286" s="144">
        <f t="shared" si="95"/>
        <v>80.098955470038476</v>
      </c>
      <c r="AY286" s="149">
        <v>199</v>
      </c>
      <c r="AZ286" s="150" t="s">
        <v>518</v>
      </c>
      <c r="BA286" s="149">
        <v>22</v>
      </c>
      <c r="BB286" s="151">
        <v>1</v>
      </c>
      <c r="BC286" s="152">
        <v>1819</v>
      </c>
      <c r="BD286" s="152">
        <v>1457</v>
      </c>
      <c r="BE286" s="149">
        <v>0.80100000000000005</v>
      </c>
      <c r="BF286" s="152">
        <v>796</v>
      </c>
      <c r="BG286" s="152">
        <v>545</v>
      </c>
      <c r="BH286" s="152">
        <v>1341</v>
      </c>
      <c r="BI286" s="153">
        <v>0.40600000000000003</v>
      </c>
      <c r="BJ286" s="153">
        <v>0.45700000000000002</v>
      </c>
      <c r="BK286" s="154">
        <v>0.184</v>
      </c>
      <c r="BL286" s="154">
        <v>9.2999999999999999E-2</v>
      </c>
      <c r="BM286" s="154">
        <v>7.8E-2</v>
      </c>
      <c r="BN286" s="155">
        <v>0.37</v>
      </c>
      <c r="DU286" s="4"/>
      <c r="DZ286" s="196"/>
      <c r="EA286" s="196"/>
      <c r="EB286" s="196"/>
      <c r="EC286" s="196"/>
      <c r="ED286" s="196"/>
      <c r="EE286" s="196"/>
    </row>
    <row r="287" spans="30:135" ht="13" x14ac:dyDescent="0.15">
      <c r="AD287" s="144">
        <f t="shared" si="93"/>
        <v>80.5</v>
      </c>
      <c r="AE287" s="144">
        <f t="shared" si="94"/>
        <v>76.83229813664596</v>
      </c>
      <c r="AF287" s="149">
        <v>200</v>
      </c>
      <c r="AG287" s="150" t="s">
        <v>358</v>
      </c>
      <c r="AH287" s="149">
        <v>20</v>
      </c>
      <c r="AI287" s="151">
        <v>1</v>
      </c>
      <c r="AJ287" s="152">
        <v>1610</v>
      </c>
      <c r="AK287" s="152">
        <v>1237</v>
      </c>
      <c r="AL287" s="149">
        <v>0.76800000000000002</v>
      </c>
      <c r="AM287" s="152">
        <v>681</v>
      </c>
      <c r="AN287" s="152">
        <v>427</v>
      </c>
      <c r="AO287" s="152">
        <v>1108</v>
      </c>
      <c r="AP287" s="153">
        <v>0.38500000000000001</v>
      </c>
      <c r="AQ287" s="153">
        <v>0.42599999999999999</v>
      </c>
      <c r="AR287" s="154">
        <v>0.19400000000000001</v>
      </c>
      <c r="AS287" s="154">
        <v>0.13400000000000001</v>
      </c>
      <c r="AT287" s="154">
        <v>9.7000000000000003E-2</v>
      </c>
      <c r="AU287" s="154">
        <v>0.371</v>
      </c>
      <c r="AW287" s="196"/>
      <c r="AX287" s="144">
        <f t="shared" si="95"/>
        <v>80.09563658099222</v>
      </c>
      <c r="AY287" s="149">
        <v>200</v>
      </c>
      <c r="AZ287" s="150" t="s">
        <v>441</v>
      </c>
      <c r="BA287" s="149">
        <v>20</v>
      </c>
      <c r="BB287" s="151">
        <v>1</v>
      </c>
      <c r="BC287" s="152">
        <v>1673</v>
      </c>
      <c r="BD287" s="152">
        <v>1340</v>
      </c>
      <c r="BE287" s="149">
        <v>0.80100000000000005</v>
      </c>
      <c r="BF287" s="152">
        <v>733</v>
      </c>
      <c r="BG287" s="152">
        <v>502</v>
      </c>
      <c r="BH287" s="152">
        <v>1235</v>
      </c>
      <c r="BI287" s="153">
        <v>0.40600000000000003</v>
      </c>
      <c r="BJ287" s="153">
        <v>0.44800000000000001</v>
      </c>
      <c r="BK287" s="154">
        <v>0.17899999999999999</v>
      </c>
      <c r="BL287" s="154">
        <v>0.104</v>
      </c>
      <c r="BM287" s="154">
        <v>7.8E-2</v>
      </c>
      <c r="BN287" s="154">
        <v>0.375</v>
      </c>
      <c r="DU287" s="4"/>
      <c r="DZ287" s="196"/>
      <c r="EA287" s="196"/>
      <c r="EB287" s="196"/>
      <c r="EC287" s="196"/>
      <c r="ED287" s="196"/>
      <c r="EE287" s="196"/>
    </row>
    <row r="288" spans="30:135" ht="13" x14ac:dyDescent="0.15">
      <c r="AD288" s="144">
        <f t="shared" si="93"/>
        <v>79.599999999999994</v>
      </c>
      <c r="AE288" s="144">
        <f t="shared" si="94"/>
        <v>76.695979899497488</v>
      </c>
      <c r="AF288" s="149">
        <v>201</v>
      </c>
      <c r="AG288" s="150" t="s">
        <v>253</v>
      </c>
      <c r="AH288" s="149">
        <v>20</v>
      </c>
      <c r="AI288" s="151">
        <v>1</v>
      </c>
      <c r="AJ288" s="152">
        <v>1592</v>
      </c>
      <c r="AK288" s="152">
        <v>1221</v>
      </c>
      <c r="AL288" s="149">
        <v>0.76700000000000002</v>
      </c>
      <c r="AM288" s="152">
        <v>733</v>
      </c>
      <c r="AN288" s="152">
        <v>462</v>
      </c>
      <c r="AO288" s="152">
        <v>1195</v>
      </c>
      <c r="AP288" s="153">
        <v>0.38700000000000001</v>
      </c>
      <c r="AQ288" s="153">
        <v>0.44400000000000001</v>
      </c>
      <c r="AR288" s="154">
        <v>0.17499999999999999</v>
      </c>
      <c r="AS288" s="154">
        <v>9.4E-2</v>
      </c>
      <c r="AT288" s="154">
        <v>7.1999999999999995E-2</v>
      </c>
      <c r="AU288" s="154">
        <v>0.35099999999999998</v>
      </c>
      <c r="AW288" s="196"/>
      <c r="AX288" s="144">
        <f t="shared" si="95"/>
        <v>80.090270812437311</v>
      </c>
      <c r="AY288" s="149">
        <v>201</v>
      </c>
      <c r="AZ288" s="150" t="s">
        <v>439</v>
      </c>
      <c r="BA288" s="149">
        <v>23</v>
      </c>
      <c r="BB288" s="151">
        <v>1</v>
      </c>
      <c r="BC288" s="152">
        <v>1994</v>
      </c>
      <c r="BD288" s="152">
        <v>1597</v>
      </c>
      <c r="BE288" s="149">
        <v>0.80100000000000005</v>
      </c>
      <c r="BF288" s="152">
        <v>869</v>
      </c>
      <c r="BG288" s="152">
        <v>573</v>
      </c>
      <c r="BH288" s="152">
        <v>1442</v>
      </c>
      <c r="BI288" s="153">
        <v>0.39700000000000002</v>
      </c>
      <c r="BJ288" s="153">
        <v>0.44800000000000001</v>
      </c>
      <c r="BK288" s="154">
        <v>0.17599999999999999</v>
      </c>
      <c r="BL288" s="154">
        <v>0.11799999999999999</v>
      </c>
      <c r="BM288" s="154">
        <v>8.5000000000000006E-2</v>
      </c>
      <c r="BN288" s="155">
        <v>0.38</v>
      </c>
      <c r="DU288" s="4"/>
      <c r="DZ288" s="196"/>
      <c r="EA288" s="196"/>
      <c r="EB288" s="196"/>
      <c r="EC288" s="196"/>
      <c r="ED288" s="196"/>
      <c r="EE288" s="196"/>
    </row>
    <row r="289" spans="30:135" ht="13" x14ac:dyDescent="0.15">
      <c r="AD289" s="144">
        <f t="shared" si="93"/>
        <v>87.764705882352956</v>
      </c>
      <c r="AE289" s="144">
        <f t="shared" si="94"/>
        <v>76.675603217158169</v>
      </c>
      <c r="AF289" s="149">
        <v>202</v>
      </c>
      <c r="AG289" s="150" t="s">
        <v>526</v>
      </c>
      <c r="AH289" s="149">
        <v>17</v>
      </c>
      <c r="AI289" s="151">
        <v>1</v>
      </c>
      <c r="AJ289" s="152">
        <v>1492</v>
      </c>
      <c r="AK289" s="152">
        <v>1144</v>
      </c>
      <c r="AL289" s="149">
        <v>0.76700000000000002</v>
      </c>
      <c r="AM289" s="152">
        <v>615</v>
      </c>
      <c r="AN289" s="152">
        <v>444</v>
      </c>
      <c r="AO289" s="152">
        <v>1059</v>
      </c>
      <c r="AP289" s="153">
        <v>0.41899999999999998</v>
      </c>
      <c r="AQ289" s="151">
        <v>0.45</v>
      </c>
      <c r="AR289" s="154">
        <v>0.20599999999999999</v>
      </c>
      <c r="AS289" s="154">
        <v>0.107</v>
      </c>
      <c r="AT289" s="154">
        <v>8.7999999999999995E-2</v>
      </c>
      <c r="AU289" s="154">
        <v>0.373</v>
      </c>
      <c r="AW289" s="196"/>
      <c r="AX289" s="144">
        <f t="shared" si="95"/>
        <v>80.075365049458313</v>
      </c>
      <c r="AY289" s="149">
        <v>202</v>
      </c>
      <c r="AZ289" s="150" t="s">
        <v>295</v>
      </c>
      <c r="BA289" s="149">
        <v>25</v>
      </c>
      <c r="BB289" s="151">
        <v>1</v>
      </c>
      <c r="BC289" s="152">
        <v>2123</v>
      </c>
      <c r="BD289" s="152">
        <v>1700</v>
      </c>
      <c r="BE289" s="149">
        <v>0.80100000000000005</v>
      </c>
      <c r="BF289" s="152">
        <v>963</v>
      </c>
      <c r="BG289" s="152">
        <v>617</v>
      </c>
      <c r="BH289" s="152">
        <v>1580</v>
      </c>
      <c r="BI289" s="153">
        <v>0.39100000000000001</v>
      </c>
      <c r="BJ289" s="153">
        <v>0.44800000000000001</v>
      </c>
      <c r="BK289" s="155">
        <v>0.17</v>
      </c>
      <c r="BL289" s="154">
        <v>0.10100000000000001</v>
      </c>
      <c r="BM289" s="154">
        <v>7.9000000000000001E-2</v>
      </c>
      <c r="BN289" s="155">
        <v>0.37</v>
      </c>
      <c r="DU289" s="4"/>
      <c r="DZ289" s="196"/>
      <c r="EA289" s="196"/>
      <c r="EB289" s="196"/>
      <c r="EC289" s="196"/>
      <c r="ED289" s="196"/>
      <c r="EE289" s="196"/>
    </row>
    <row r="290" spans="30:135" ht="13" x14ac:dyDescent="0.15">
      <c r="AD290" s="144">
        <f t="shared" si="93"/>
        <v>83.714285714285722</v>
      </c>
      <c r="AE290" s="144">
        <f t="shared" si="94"/>
        <v>76.706484641638227</v>
      </c>
      <c r="AF290" s="149">
        <v>203</v>
      </c>
      <c r="AG290" s="150" t="s">
        <v>527</v>
      </c>
      <c r="AH290" s="149">
        <v>14</v>
      </c>
      <c r="AI290" s="151">
        <v>1</v>
      </c>
      <c r="AJ290" s="152">
        <v>1172</v>
      </c>
      <c r="AK290" s="152">
        <v>899</v>
      </c>
      <c r="AL290" s="149">
        <v>0.76700000000000002</v>
      </c>
      <c r="AM290" s="152">
        <v>515</v>
      </c>
      <c r="AN290" s="152">
        <v>328</v>
      </c>
      <c r="AO290" s="152">
        <v>843</v>
      </c>
      <c r="AP290" s="153">
        <v>0.38900000000000001</v>
      </c>
      <c r="AQ290" s="153">
        <v>0.441</v>
      </c>
      <c r="AR290" s="154">
        <v>0.193</v>
      </c>
      <c r="AS290" s="154">
        <v>0.107</v>
      </c>
      <c r="AT290" s="154">
        <v>7.3999999999999996E-2</v>
      </c>
      <c r="AU290" s="154">
        <v>0.35799999999999998</v>
      </c>
      <c r="AW290" s="196"/>
      <c r="AX290" s="144">
        <f t="shared" si="95"/>
        <v>80.120481927710841</v>
      </c>
      <c r="AY290" s="149">
        <v>203</v>
      </c>
      <c r="AZ290" s="150" t="s">
        <v>528</v>
      </c>
      <c r="BA290" s="149">
        <v>22</v>
      </c>
      <c r="BB290" s="151">
        <v>1</v>
      </c>
      <c r="BC290" s="152">
        <v>1826</v>
      </c>
      <c r="BD290" s="152">
        <v>1463</v>
      </c>
      <c r="BE290" s="149">
        <v>0.80100000000000005</v>
      </c>
      <c r="BF290" s="152">
        <v>799</v>
      </c>
      <c r="BG290" s="152">
        <v>524</v>
      </c>
      <c r="BH290" s="152">
        <v>1323</v>
      </c>
      <c r="BI290" s="153">
        <v>0.39600000000000002</v>
      </c>
      <c r="BJ290" s="153">
        <v>0.443</v>
      </c>
      <c r="BK290" s="154">
        <v>0.16700000000000001</v>
      </c>
      <c r="BL290" s="154">
        <v>0.125</v>
      </c>
      <c r="BM290" s="154">
        <v>0.10299999999999999</v>
      </c>
      <c r="BN290" s="154">
        <v>0.38600000000000001</v>
      </c>
      <c r="DU290" s="4"/>
      <c r="DZ290" s="196"/>
      <c r="EA290" s="196"/>
      <c r="EB290" s="196"/>
      <c r="EC290" s="196"/>
      <c r="ED290" s="196"/>
      <c r="EE290" s="196"/>
    </row>
    <row r="291" spans="30:135" ht="13" x14ac:dyDescent="0.15">
      <c r="AD291" s="144">
        <f t="shared" si="93"/>
        <v>75.263157894736835</v>
      </c>
      <c r="AE291" s="144">
        <f t="shared" si="94"/>
        <v>76.64335664335664</v>
      </c>
      <c r="AF291" s="149">
        <v>204</v>
      </c>
      <c r="AG291" s="150" t="s">
        <v>521</v>
      </c>
      <c r="AH291" s="149">
        <v>19</v>
      </c>
      <c r="AI291" s="151">
        <v>1</v>
      </c>
      <c r="AJ291" s="152">
        <v>1430</v>
      </c>
      <c r="AK291" s="152">
        <v>1096</v>
      </c>
      <c r="AL291" s="149">
        <v>0.76600000000000001</v>
      </c>
      <c r="AM291" s="152">
        <v>609</v>
      </c>
      <c r="AN291" s="152">
        <v>433</v>
      </c>
      <c r="AO291" s="152">
        <v>1042</v>
      </c>
      <c r="AP291" s="153">
        <v>0.41599999999999998</v>
      </c>
      <c r="AQ291" s="153">
        <v>0.45700000000000002</v>
      </c>
      <c r="AR291" s="154">
        <v>0.20499999999999999</v>
      </c>
      <c r="AS291" s="154">
        <v>7.6999999999999999E-2</v>
      </c>
      <c r="AT291" s="154">
        <v>6.2E-2</v>
      </c>
      <c r="AU291" s="154">
        <v>0.36499999999999999</v>
      </c>
      <c r="AW291" s="196"/>
      <c r="AX291" s="144">
        <f t="shared" si="95"/>
        <v>80.190930787589494</v>
      </c>
      <c r="AY291" s="149">
        <v>204</v>
      </c>
      <c r="AZ291" s="150" t="s">
        <v>339</v>
      </c>
      <c r="BA291" s="149">
        <v>16</v>
      </c>
      <c r="BB291" s="151">
        <v>1</v>
      </c>
      <c r="BC291" s="152">
        <v>1257</v>
      </c>
      <c r="BD291" s="152">
        <v>1008</v>
      </c>
      <c r="BE291" s="149">
        <v>0.80200000000000005</v>
      </c>
      <c r="BF291" s="152">
        <v>574</v>
      </c>
      <c r="BG291" s="152">
        <v>379</v>
      </c>
      <c r="BH291" s="152">
        <v>953</v>
      </c>
      <c r="BI291" s="153">
        <v>0.39800000000000002</v>
      </c>
      <c r="BJ291" s="153">
        <v>0.45100000000000001</v>
      </c>
      <c r="BK291" s="154">
        <v>0.156</v>
      </c>
      <c r="BL291" s="154">
        <v>0.106</v>
      </c>
      <c r="BM291" s="154">
        <v>8.4000000000000005E-2</v>
      </c>
      <c r="BN291" s="154">
        <v>0.374</v>
      </c>
      <c r="DU291" s="4"/>
      <c r="DZ291" s="196"/>
      <c r="EA291" s="196"/>
      <c r="EB291" s="196"/>
      <c r="EC291" s="196"/>
      <c r="ED291" s="196"/>
      <c r="EE291" s="196"/>
    </row>
    <row r="292" spans="30:135" ht="13" x14ac:dyDescent="0.15">
      <c r="AD292" s="144">
        <f t="shared" si="93"/>
        <v>83.800000000000011</v>
      </c>
      <c r="AE292" s="144">
        <f t="shared" si="94"/>
        <v>76.551312649164686</v>
      </c>
      <c r="AF292" s="149">
        <v>205</v>
      </c>
      <c r="AG292" s="150" t="s">
        <v>278</v>
      </c>
      <c r="AH292" s="149">
        <v>20</v>
      </c>
      <c r="AI292" s="151">
        <v>1</v>
      </c>
      <c r="AJ292" s="152">
        <v>1676</v>
      </c>
      <c r="AK292" s="152">
        <v>1283</v>
      </c>
      <c r="AL292" s="149">
        <v>0.76600000000000001</v>
      </c>
      <c r="AM292" s="152">
        <v>775</v>
      </c>
      <c r="AN292" s="152">
        <v>468</v>
      </c>
      <c r="AO292" s="152">
        <v>1243</v>
      </c>
      <c r="AP292" s="153">
        <v>0.377</v>
      </c>
      <c r="AQ292" s="153">
        <v>0.41699999999999998</v>
      </c>
      <c r="AR292" s="154">
        <v>0.16400000000000001</v>
      </c>
      <c r="AS292" s="154">
        <v>0.112</v>
      </c>
      <c r="AT292" s="154">
        <v>8.4000000000000005E-2</v>
      </c>
      <c r="AU292" s="154">
        <v>0.36199999999999999</v>
      </c>
      <c r="AW292" s="196"/>
      <c r="AX292" s="144">
        <f t="shared" si="95"/>
        <v>80.187207488299521</v>
      </c>
      <c r="AY292" s="149">
        <v>205</v>
      </c>
      <c r="AZ292" s="150" t="s">
        <v>529</v>
      </c>
      <c r="BA292" s="149">
        <v>8</v>
      </c>
      <c r="BB292" s="151">
        <v>1</v>
      </c>
      <c r="BC292" s="152">
        <v>641</v>
      </c>
      <c r="BD292" s="152">
        <v>514</v>
      </c>
      <c r="BE292" s="149">
        <v>0.80200000000000005</v>
      </c>
      <c r="BF292" s="152">
        <v>254</v>
      </c>
      <c r="BG292" s="152">
        <v>195</v>
      </c>
      <c r="BH292" s="152">
        <v>449</v>
      </c>
      <c r="BI292" s="153">
        <v>0.434</v>
      </c>
      <c r="BJ292" s="153">
        <v>0.47599999999999998</v>
      </c>
      <c r="BK292" s="154">
        <v>0.20300000000000001</v>
      </c>
      <c r="BL292" s="154">
        <v>0.106</v>
      </c>
      <c r="BM292" s="154">
        <v>7.4999999999999997E-2</v>
      </c>
      <c r="BN292" s="154">
        <v>0.38700000000000001</v>
      </c>
      <c r="DU292" s="4"/>
      <c r="DZ292" s="196"/>
      <c r="EA292" s="196"/>
      <c r="EB292" s="196"/>
      <c r="EC292" s="196"/>
      <c r="ED292" s="196"/>
      <c r="EE292" s="196"/>
    </row>
    <row r="293" spans="30:135" ht="13" x14ac:dyDescent="0.15">
      <c r="AD293" s="144">
        <f t="shared" si="93"/>
        <v>81.125</v>
      </c>
      <c r="AE293" s="144">
        <f t="shared" si="94"/>
        <v>76.579352850539294</v>
      </c>
      <c r="AF293" s="149">
        <v>206</v>
      </c>
      <c r="AG293" s="150" t="s">
        <v>530</v>
      </c>
      <c r="AH293" s="149">
        <v>24</v>
      </c>
      <c r="AI293" s="151">
        <v>1</v>
      </c>
      <c r="AJ293" s="152">
        <v>1947</v>
      </c>
      <c r="AK293" s="152">
        <v>1491</v>
      </c>
      <c r="AL293" s="149">
        <v>0.76600000000000001</v>
      </c>
      <c r="AM293" s="152">
        <v>815</v>
      </c>
      <c r="AN293" s="152">
        <v>566</v>
      </c>
      <c r="AO293" s="152">
        <v>1381</v>
      </c>
      <c r="AP293" s="151">
        <v>0.41</v>
      </c>
      <c r="AQ293" s="153">
        <v>0.47099999999999997</v>
      </c>
      <c r="AR293" s="154">
        <v>0.22700000000000001</v>
      </c>
      <c r="AS293" s="154">
        <v>7.8E-2</v>
      </c>
      <c r="AT293" s="155">
        <v>0.06</v>
      </c>
      <c r="AU293" s="154">
        <v>0.34499999999999997</v>
      </c>
      <c r="AW293" s="196"/>
      <c r="AX293" s="144">
        <f t="shared" si="95"/>
        <v>80.345821325648416</v>
      </c>
      <c r="AY293" s="149">
        <v>206</v>
      </c>
      <c r="AZ293" s="150" t="s">
        <v>473</v>
      </c>
      <c r="BA293" s="149">
        <v>21</v>
      </c>
      <c r="BB293" s="151">
        <v>1</v>
      </c>
      <c r="BC293" s="152">
        <v>1735</v>
      </c>
      <c r="BD293" s="152">
        <v>1394</v>
      </c>
      <c r="BE293" s="149">
        <v>0.80300000000000005</v>
      </c>
      <c r="BF293" s="152">
        <v>767</v>
      </c>
      <c r="BG293" s="152">
        <v>528</v>
      </c>
      <c r="BH293" s="152">
        <v>1295</v>
      </c>
      <c r="BI293" s="153">
        <v>0.40799999999999997</v>
      </c>
      <c r="BJ293" s="153">
        <v>0.46400000000000002</v>
      </c>
      <c r="BK293" s="154">
        <v>0.183</v>
      </c>
      <c r="BL293" s="154">
        <v>8.8999999999999996E-2</v>
      </c>
      <c r="BM293" s="154">
        <v>6.9000000000000006E-2</v>
      </c>
      <c r="BN293" s="154">
        <v>0.36899999999999999</v>
      </c>
      <c r="DU293" s="4"/>
      <c r="DZ293" s="196"/>
      <c r="EA293" s="196"/>
      <c r="EB293" s="196"/>
      <c r="EC293" s="196"/>
      <c r="ED293" s="196"/>
      <c r="EE293" s="196"/>
    </row>
    <row r="294" spans="30:135" ht="13" x14ac:dyDescent="0.15">
      <c r="AD294" s="144">
        <f t="shared" si="93"/>
        <v>76.384615384615387</v>
      </c>
      <c r="AE294" s="144">
        <f t="shared" si="94"/>
        <v>76.636455186304133</v>
      </c>
      <c r="AF294" s="149">
        <v>207</v>
      </c>
      <c r="AG294" s="150" t="s">
        <v>432</v>
      </c>
      <c r="AH294" s="149">
        <v>13</v>
      </c>
      <c r="AI294" s="151">
        <v>1</v>
      </c>
      <c r="AJ294" s="152">
        <v>993</v>
      </c>
      <c r="AK294" s="152">
        <v>761</v>
      </c>
      <c r="AL294" s="149">
        <v>0.76600000000000001</v>
      </c>
      <c r="AM294" s="152">
        <v>446</v>
      </c>
      <c r="AN294" s="152">
        <v>269</v>
      </c>
      <c r="AO294" s="152">
        <v>715</v>
      </c>
      <c r="AP294" s="153">
        <v>0.376</v>
      </c>
      <c r="AQ294" s="153">
        <v>0.437</v>
      </c>
      <c r="AR294" s="154">
        <v>0.186</v>
      </c>
      <c r="AS294" s="154">
        <v>0.106</v>
      </c>
      <c r="AT294" s="154">
        <v>8.1000000000000003E-2</v>
      </c>
      <c r="AU294" s="154">
        <v>0.35299999999999998</v>
      </c>
      <c r="AW294" s="196"/>
      <c r="AX294" s="144">
        <f t="shared" si="95"/>
        <v>80.327868852459019</v>
      </c>
      <c r="AY294" s="149">
        <v>207</v>
      </c>
      <c r="AZ294" s="150" t="s">
        <v>531</v>
      </c>
      <c r="BA294" s="149">
        <v>3</v>
      </c>
      <c r="BB294" s="151">
        <v>1</v>
      </c>
      <c r="BC294" s="152">
        <v>244</v>
      </c>
      <c r="BD294" s="152">
        <v>196</v>
      </c>
      <c r="BE294" s="149">
        <v>0.80300000000000005</v>
      </c>
      <c r="BF294" s="152">
        <v>109</v>
      </c>
      <c r="BG294" s="152">
        <v>70</v>
      </c>
      <c r="BH294" s="152">
        <v>179</v>
      </c>
      <c r="BI294" s="153">
        <v>0.39100000000000001</v>
      </c>
      <c r="BJ294" s="153">
        <v>0.441</v>
      </c>
      <c r="BK294" s="154">
        <v>0.16800000000000001</v>
      </c>
      <c r="BL294" s="154">
        <v>0.123</v>
      </c>
      <c r="BM294" s="154">
        <v>0.10199999999999999</v>
      </c>
      <c r="BN294" s="154">
        <v>0.36899999999999999</v>
      </c>
      <c r="DU294" s="4"/>
      <c r="DZ294" s="196"/>
      <c r="EA294" s="196"/>
      <c r="EB294" s="196"/>
      <c r="EC294" s="196"/>
      <c r="ED294" s="196"/>
      <c r="EE294" s="196"/>
    </row>
    <row r="295" spans="30:135" ht="13" x14ac:dyDescent="0.15">
      <c r="AD295" s="144">
        <f t="shared" si="93"/>
        <v>78.5</v>
      </c>
      <c r="AE295" s="144">
        <f t="shared" si="94"/>
        <v>76.539278131634831</v>
      </c>
      <c r="AF295" s="149">
        <v>208</v>
      </c>
      <c r="AG295" s="150" t="s">
        <v>532</v>
      </c>
      <c r="AH295" s="149">
        <v>12</v>
      </c>
      <c r="AI295" s="151">
        <v>1</v>
      </c>
      <c r="AJ295" s="152">
        <v>942</v>
      </c>
      <c r="AK295" s="152">
        <v>721</v>
      </c>
      <c r="AL295" s="149">
        <v>0.76500000000000001</v>
      </c>
      <c r="AM295" s="152">
        <v>405</v>
      </c>
      <c r="AN295" s="152">
        <v>284</v>
      </c>
      <c r="AO295" s="152">
        <v>689</v>
      </c>
      <c r="AP295" s="153">
        <v>0.41199999999999998</v>
      </c>
      <c r="AQ295" s="153">
        <v>0.45900000000000002</v>
      </c>
      <c r="AR295" s="155">
        <v>0.21</v>
      </c>
      <c r="AS295" s="154">
        <v>7.3999999999999996E-2</v>
      </c>
      <c r="AT295" s="154">
        <v>6.3E-2</v>
      </c>
      <c r="AU295" s="154">
        <v>0.35499999999999998</v>
      </c>
      <c r="AW295" s="196"/>
      <c r="AX295" s="144">
        <f t="shared" si="95"/>
        <v>80.296735905044514</v>
      </c>
      <c r="AY295" s="149">
        <v>208</v>
      </c>
      <c r="AZ295" s="150" t="s">
        <v>364</v>
      </c>
      <c r="BA295" s="149">
        <v>19</v>
      </c>
      <c r="BB295" s="151">
        <v>1</v>
      </c>
      <c r="BC295" s="152">
        <v>1685</v>
      </c>
      <c r="BD295" s="152">
        <v>1353</v>
      </c>
      <c r="BE295" s="149">
        <v>0.80300000000000005</v>
      </c>
      <c r="BF295" s="152">
        <v>773</v>
      </c>
      <c r="BG295" s="152">
        <v>483</v>
      </c>
      <c r="BH295" s="152">
        <v>1256</v>
      </c>
      <c r="BI295" s="153">
        <v>0.38500000000000001</v>
      </c>
      <c r="BJ295" s="153">
        <v>0.42899999999999999</v>
      </c>
      <c r="BK295" s="154">
        <v>0.14899999999999999</v>
      </c>
      <c r="BL295" s="154">
        <v>0.13100000000000001</v>
      </c>
      <c r="BM295" s="154">
        <v>0.10299999999999999</v>
      </c>
      <c r="BN295" s="154">
        <v>0.38300000000000001</v>
      </c>
      <c r="DU295" s="4"/>
      <c r="DZ295" s="196"/>
      <c r="EA295" s="196"/>
      <c r="EB295" s="196"/>
      <c r="EC295" s="196"/>
      <c r="ED295" s="196"/>
      <c r="EE295" s="196"/>
    </row>
    <row r="296" spans="30:135" ht="13" x14ac:dyDescent="0.15">
      <c r="AD296" s="144">
        <f t="shared" si="93"/>
        <v>80.16</v>
      </c>
      <c r="AE296" s="144">
        <f t="shared" si="94"/>
        <v>76.447105788423158</v>
      </c>
      <c r="AF296" s="149">
        <v>209</v>
      </c>
      <c r="AG296" s="150" t="s">
        <v>413</v>
      </c>
      <c r="AH296" s="149">
        <v>25</v>
      </c>
      <c r="AI296" s="151">
        <v>1</v>
      </c>
      <c r="AJ296" s="152">
        <v>2004</v>
      </c>
      <c r="AK296" s="152">
        <v>1532</v>
      </c>
      <c r="AL296" s="149">
        <v>0.76400000000000001</v>
      </c>
      <c r="AM296" s="152">
        <v>908</v>
      </c>
      <c r="AN296" s="152">
        <v>499</v>
      </c>
      <c r="AO296" s="152">
        <v>1407</v>
      </c>
      <c r="AP296" s="153">
        <v>0.35499999999999998</v>
      </c>
      <c r="AQ296" s="153">
        <v>0.40500000000000003</v>
      </c>
      <c r="AR296" s="154">
        <v>0.17599999999999999</v>
      </c>
      <c r="AS296" s="154">
        <v>0.14499999999999999</v>
      </c>
      <c r="AT296" s="154">
        <v>0.108</v>
      </c>
      <c r="AU296" s="154">
        <v>0.36299999999999999</v>
      </c>
      <c r="AW296" s="196"/>
      <c r="AX296" s="144">
        <f t="shared" si="95"/>
        <v>80.394190871369304</v>
      </c>
      <c r="AY296" s="149">
        <v>209</v>
      </c>
      <c r="AZ296" s="150" t="s">
        <v>427</v>
      </c>
      <c r="BA296" s="149">
        <v>23</v>
      </c>
      <c r="BB296" s="151">
        <v>1</v>
      </c>
      <c r="BC296" s="152">
        <v>1928</v>
      </c>
      <c r="BD296" s="152">
        <v>1550</v>
      </c>
      <c r="BE296" s="149">
        <v>0.80400000000000005</v>
      </c>
      <c r="BF296" s="152">
        <v>904</v>
      </c>
      <c r="BG296" s="152">
        <v>589</v>
      </c>
      <c r="BH296" s="152">
        <v>1493</v>
      </c>
      <c r="BI296" s="153">
        <v>0.39500000000000002</v>
      </c>
      <c r="BJ296" s="153">
        <v>0.44900000000000001</v>
      </c>
      <c r="BK296" s="154">
        <v>0.157</v>
      </c>
      <c r="BL296" s="154">
        <v>8.4000000000000005E-2</v>
      </c>
      <c r="BM296" s="154">
        <v>6.6000000000000003E-2</v>
      </c>
      <c r="BN296" s="154">
        <v>0.36599999999999999</v>
      </c>
      <c r="DU296" s="4"/>
      <c r="DZ296" s="196"/>
      <c r="EA296" s="196"/>
      <c r="EB296" s="196"/>
      <c r="EC296" s="196"/>
      <c r="ED296" s="196"/>
      <c r="EE296" s="196"/>
    </row>
    <row r="297" spans="30:135" ht="13" x14ac:dyDescent="0.15">
      <c r="AD297" s="144">
        <f t="shared" si="93"/>
        <v>96.045454545454561</v>
      </c>
      <c r="AE297" s="144">
        <f t="shared" si="94"/>
        <v>76.289635589209652</v>
      </c>
      <c r="AF297" s="149">
        <v>210</v>
      </c>
      <c r="AG297" s="150" t="s">
        <v>452</v>
      </c>
      <c r="AH297" s="149">
        <v>22</v>
      </c>
      <c r="AI297" s="151">
        <v>1</v>
      </c>
      <c r="AJ297" s="152">
        <v>2113</v>
      </c>
      <c r="AK297" s="152">
        <v>1612</v>
      </c>
      <c r="AL297" s="149">
        <v>0.76300000000000001</v>
      </c>
      <c r="AM297" s="152">
        <v>878</v>
      </c>
      <c r="AN297" s="152">
        <v>578</v>
      </c>
      <c r="AO297" s="152">
        <v>1456</v>
      </c>
      <c r="AP297" s="153">
        <v>0.39700000000000002</v>
      </c>
      <c r="AQ297" s="153">
        <v>0.443</v>
      </c>
      <c r="AR297" s="154">
        <v>0.215</v>
      </c>
      <c r="AS297" s="154">
        <v>0.115</v>
      </c>
      <c r="AT297" s="154">
        <v>9.4E-2</v>
      </c>
      <c r="AU297" s="154">
        <v>0.36299999999999999</v>
      </c>
      <c r="AW297" s="196"/>
      <c r="AX297" s="144">
        <f t="shared" si="95"/>
        <v>80.350194552529189</v>
      </c>
      <c r="AY297" s="149">
        <v>210</v>
      </c>
      <c r="AZ297" s="150" t="s">
        <v>533</v>
      </c>
      <c r="BA297" s="149">
        <v>18</v>
      </c>
      <c r="BB297" s="151">
        <v>1</v>
      </c>
      <c r="BC297" s="152">
        <v>1542</v>
      </c>
      <c r="BD297" s="152">
        <v>1239</v>
      </c>
      <c r="BE297" s="149">
        <v>0.80400000000000005</v>
      </c>
      <c r="BF297" s="152">
        <v>701</v>
      </c>
      <c r="BG297" s="152">
        <v>463</v>
      </c>
      <c r="BH297" s="152">
        <v>1164</v>
      </c>
      <c r="BI297" s="153">
        <v>0.39800000000000002</v>
      </c>
      <c r="BJ297" s="153">
        <v>0.44800000000000001</v>
      </c>
      <c r="BK297" s="154">
        <v>0.16300000000000001</v>
      </c>
      <c r="BL297" s="154">
        <v>9.7000000000000003E-2</v>
      </c>
      <c r="BM297" s="154">
        <v>6.7000000000000004E-2</v>
      </c>
      <c r="BN297" s="154">
        <v>0.375</v>
      </c>
      <c r="DU297" s="4"/>
      <c r="DZ297" s="196"/>
      <c r="EA297" s="196"/>
      <c r="EB297" s="196"/>
      <c r="EC297" s="196"/>
      <c r="ED297" s="196"/>
      <c r="EE297" s="196"/>
    </row>
    <row r="298" spans="30:135" ht="13" x14ac:dyDescent="0.15">
      <c r="AD298" s="144">
        <f t="shared" si="93"/>
        <v>76.454545454545453</v>
      </c>
      <c r="AE298" s="144">
        <f t="shared" si="94"/>
        <v>76.337693222354346</v>
      </c>
      <c r="AF298" s="149">
        <v>211</v>
      </c>
      <c r="AG298" s="150" t="s">
        <v>487</v>
      </c>
      <c r="AH298" s="149">
        <v>22</v>
      </c>
      <c r="AI298" s="151">
        <v>1</v>
      </c>
      <c r="AJ298" s="152">
        <v>1682</v>
      </c>
      <c r="AK298" s="152">
        <v>1284</v>
      </c>
      <c r="AL298" s="149">
        <v>0.76300000000000001</v>
      </c>
      <c r="AM298" s="152">
        <v>737</v>
      </c>
      <c r="AN298" s="152">
        <v>473</v>
      </c>
      <c r="AO298" s="152">
        <v>1210</v>
      </c>
      <c r="AP298" s="153">
        <v>0.39100000000000001</v>
      </c>
      <c r="AQ298" s="153">
        <v>0.437</v>
      </c>
      <c r="AR298" s="154">
        <v>0.19400000000000001</v>
      </c>
      <c r="AS298" s="155">
        <v>0.1</v>
      </c>
      <c r="AT298" s="154">
        <v>7.8E-2</v>
      </c>
      <c r="AU298" s="154">
        <v>0.36099999999999999</v>
      </c>
      <c r="AW298" s="196"/>
      <c r="AX298" s="144">
        <f t="shared" si="95"/>
        <v>80.441810344827587</v>
      </c>
      <c r="AY298" s="149">
        <v>211</v>
      </c>
      <c r="AZ298" s="150" t="s">
        <v>464</v>
      </c>
      <c r="BA298" s="149">
        <v>22</v>
      </c>
      <c r="BB298" s="151">
        <v>1</v>
      </c>
      <c r="BC298" s="152">
        <v>1856</v>
      </c>
      <c r="BD298" s="152">
        <v>1493</v>
      </c>
      <c r="BE298" s="149">
        <v>0.80400000000000005</v>
      </c>
      <c r="BF298" s="152">
        <v>869</v>
      </c>
      <c r="BG298" s="152">
        <v>538</v>
      </c>
      <c r="BH298" s="152">
        <v>1407</v>
      </c>
      <c r="BI298" s="153">
        <v>0.38200000000000001</v>
      </c>
      <c r="BJ298" s="153">
        <v>0.432</v>
      </c>
      <c r="BK298" s="155">
        <v>0.15</v>
      </c>
      <c r="BL298" s="154">
        <v>0.108</v>
      </c>
      <c r="BM298" s="154">
        <v>8.8999999999999996E-2</v>
      </c>
      <c r="BN298" s="154">
        <v>0.376</v>
      </c>
      <c r="DU298" s="4"/>
      <c r="DZ298" s="196"/>
      <c r="EA298" s="196"/>
      <c r="EB298" s="196"/>
      <c r="EC298" s="196"/>
      <c r="ED298" s="196"/>
      <c r="EE298" s="196"/>
    </row>
    <row r="299" spans="30:135" ht="13" x14ac:dyDescent="0.15">
      <c r="AD299" s="144">
        <f t="shared" si="93"/>
        <v>76.739130434782609</v>
      </c>
      <c r="AE299" s="144">
        <f t="shared" si="94"/>
        <v>76.260623229461757</v>
      </c>
      <c r="AF299" s="149">
        <v>212</v>
      </c>
      <c r="AG299" s="150" t="s">
        <v>534</v>
      </c>
      <c r="AH299" s="149">
        <v>23</v>
      </c>
      <c r="AI299" s="151">
        <v>1</v>
      </c>
      <c r="AJ299" s="152">
        <v>1765</v>
      </c>
      <c r="AK299" s="152">
        <v>1346</v>
      </c>
      <c r="AL299" s="149">
        <v>0.76300000000000001</v>
      </c>
      <c r="AM299" s="152">
        <v>808</v>
      </c>
      <c r="AN299" s="152">
        <v>508</v>
      </c>
      <c r="AO299" s="152">
        <v>1316</v>
      </c>
      <c r="AP299" s="153">
        <v>0.38600000000000001</v>
      </c>
      <c r="AQ299" s="153">
        <v>0.438</v>
      </c>
      <c r="AR299" s="154">
        <v>0.17599999999999999</v>
      </c>
      <c r="AS299" s="154">
        <v>9.6000000000000002E-2</v>
      </c>
      <c r="AT299" s="154">
        <v>8.2000000000000003E-2</v>
      </c>
      <c r="AU299" s="154">
        <v>0.35199999999999998</v>
      </c>
      <c r="AW299" s="196"/>
      <c r="AX299" s="144">
        <f t="shared" si="95"/>
        <v>80.438268305718864</v>
      </c>
      <c r="AY299" s="149">
        <v>212</v>
      </c>
      <c r="AZ299" s="150" t="s">
        <v>416</v>
      </c>
      <c r="BA299" s="149">
        <v>22</v>
      </c>
      <c r="BB299" s="151">
        <v>1</v>
      </c>
      <c r="BC299" s="152">
        <v>1871</v>
      </c>
      <c r="BD299" s="152">
        <v>1505</v>
      </c>
      <c r="BE299" s="149">
        <v>0.80400000000000005</v>
      </c>
      <c r="BF299" s="152">
        <v>821</v>
      </c>
      <c r="BG299" s="152">
        <v>525</v>
      </c>
      <c r="BH299" s="152">
        <v>1346</v>
      </c>
      <c r="BI299" s="151">
        <v>0.39</v>
      </c>
      <c r="BJ299" s="153">
        <v>0.45400000000000001</v>
      </c>
      <c r="BK299" s="154">
        <v>0.17899999999999999</v>
      </c>
      <c r="BL299" s="154">
        <v>0.113</v>
      </c>
      <c r="BM299" s="155">
        <v>0.09</v>
      </c>
      <c r="BN299" s="154">
        <v>0.36799999999999999</v>
      </c>
      <c r="DU299" s="4"/>
      <c r="DZ299" s="196"/>
      <c r="EA299" s="196"/>
      <c r="EB299" s="196"/>
      <c r="EC299" s="196"/>
      <c r="ED299" s="196"/>
      <c r="EE299" s="196"/>
    </row>
    <row r="300" spans="30:135" ht="13" x14ac:dyDescent="0.15">
      <c r="AD300" s="144">
        <f t="shared" si="93"/>
        <v>81.400000000000006</v>
      </c>
      <c r="AE300" s="144">
        <f t="shared" si="94"/>
        <v>76.167076167076161</v>
      </c>
      <c r="AF300" s="149">
        <v>213</v>
      </c>
      <c r="AG300" s="150" t="s">
        <v>535</v>
      </c>
      <c r="AH300" s="149">
        <v>15</v>
      </c>
      <c r="AI300" s="151">
        <v>1</v>
      </c>
      <c r="AJ300" s="152">
        <v>1221</v>
      </c>
      <c r="AK300" s="152">
        <v>930</v>
      </c>
      <c r="AL300" s="149">
        <v>0.76200000000000001</v>
      </c>
      <c r="AM300" s="152">
        <v>552</v>
      </c>
      <c r="AN300" s="152">
        <v>323</v>
      </c>
      <c r="AO300" s="152">
        <v>875</v>
      </c>
      <c r="AP300" s="153">
        <v>0.36899999999999999</v>
      </c>
      <c r="AQ300" s="153">
        <v>0.42399999999999999</v>
      </c>
      <c r="AR300" s="155">
        <v>0.18</v>
      </c>
      <c r="AS300" s="154">
        <v>0.123</v>
      </c>
      <c r="AT300" s="155">
        <v>0.09</v>
      </c>
      <c r="AU300" s="155">
        <v>0.36</v>
      </c>
      <c r="AW300" s="196"/>
      <c r="AX300" s="144">
        <f t="shared" si="95"/>
        <v>80.502793296089379</v>
      </c>
      <c r="AY300" s="149">
        <v>213</v>
      </c>
      <c r="AZ300" s="150" t="s">
        <v>536</v>
      </c>
      <c r="BA300" s="149">
        <v>23</v>
      </c>
      <c r="BB300" s="151">
        <v>1</v>
      </c>
      <c r="BC300" s="152">
        <v>1790</v>
      </c>
      <c r="BD300" s="152">
        <v>1441</v>
      </c>
      <c r="BE300" s="149">
        <v>0.80500000000000005</v>
      </c>
      <c r="BF300" s="152">
        <v>784</v>
      </c>
      <c r="BG300" s="152">
        <v>535</v>
      </c>
      <c r="BH300" s="152">
        <v>1319</v>
      </c>
      <c r="BI300" s="153">
        <v>0.40600000000000003</v>
      </c>
      <c r="BJ300" s="153">
        <v>0.46200000000000002</v>
      </c>
      <c r="BK300" s="154">
        <v>0.17499999999999999</v>
      </c>
      <c r="BL300" s="154">
        <v>0.106</v>
      </c>
      <c r="BM300" s="154">
        <v>8.7999999999999995E-2</v>
      </c>
      <c r="BN300" s="154">
        <v>0.372</v>
      </c>
      <c r="DU300" s="4"/>
      <c r="DZ300" s="196"/>
      <c r="EA300" s="196"/>
      <c r="EB300" s="196"/>
      <c r="EC300" s="196"/>
      <c r="ED300" s="196"/>
      <c r="EE300" s="196"/>
    </row>
    <row r="301" spans="30:135" ht="13" x14ac:dyDescent="0.15">
      <c r="AD301" s="144">
        <f t="shared" si="93"/>
        <v>84.333333333333343</v>
      </c>
      <c r="AE301" s="144">
        <f t="shared" si="94"/>
        <v>76.171654432523994</v>
      </c>
      <c r="AF301" s="149">
        <v>214</v>
      </c>
      <c r="AG301" s="150" t="s">
        <v>495</v>
      </c>
      <c r="AH301" s="149">
        <v>21</v>
      </c>
      <c r="AI301" s="151">
        <v>1</v>
      </c>
      <c r="AJ301" s="152">
        <v>1771</v>
      </c>
      <c r="AK301" s="152">
        <v>1349</v>
      </c>
      <c r="AL301" s="149">
        <v>0.76200000000000001</v>
      </c>
      <c r="AM301" s="152">
        <v>816</v>
      </c>
      <c r="AN301" s="152">
        <v>507</v>
      </c>
      <c r="AO301" s="152">
        <v>1323</v>
      </c>
      <c r="AP301" s="153">
        <v>0.38300000000000001</v>
      </c>
      <c r="AQ301" s="153">
        <v>0.41599999999999998</v>
      </c>
      <c r="AR301" s="154">
        <v>0.17199999999999999</v>
      </c>
      <c r="AS301" s="154">
        <v>9.7000000000000003E-2</v>
      </c>
      <c r="AT301" s="154">
        <v>7.6999999999999999E-2</v>
      </c>
      <c r="AU301" s="154">
        <v>0.36499999999999999</v>
      </c>
      <c r="AW301" s="196"/>
      <c r="AX301" s="144">
        <f t="shared" si="95"/>
        <v>80.490349504434008</v>
      </c>
      <c r="AY301" s="149">
        <v>214</v>
      </c>
      <c r="AZ301" s="150" t="s">
        <v>537</v>
      </c>
      <c r="BA301" s="149">
        <v>23</v>
      </c>
      <c r="BB301" s="151">
        <v>1</v>
      </c>
      <c r="BC301" s="152">
        <v>1917</v>
      </c>
      <c r="BD301" s="152">
        <v>1543</v>
      </c>
      <c r="BE301" s="149">
        <v>0.80500000000000005</v>
      </c>
      <c r="BF301" s="152">
        <v>846</v>
      </c>
      <c r="BG301" s="152">
        <v>561</v>
      </c>
      <c r="BH301" s="152">
        <v>1407</v>
      </c>
      <c r="BI301" s="153">
        <v>0.39900000000000002</v>
      </c>
      <c r="BJ301" s="153">
        <v>0.45500000000000002</v>
      </c>
      <c r="BK301" s="155">
        <v>0.18</v>
      </c>
      <c r="BL301" s="154">
        <v>0.10100000000000001</v>
      </c>
      <c r="BM301" s="154">
        <v>8.3000000000000004E-2</v>
      </c>
      <c r="BN301" s="155">
        <v>0.37</v>
      </c>
      <c r="DU301" s="4"/>
      <c r="DZ301" s="196"/>
      <c r="EA301" s="196"/>
      <c r="EB301" s="196"/>
      <c r="EC301" s="196"/>
      <c r="ED301" s="196"/>
      <c r="EE301" s="196"/>
    </row>
    <row r="302" spans="30:135" ht="13" x14ac:dyDescent="0.15">
      <c r="AD302" s="144">
        <f t="shared" si="93"/>
        <v>81.045454545454561</v>
      </c>
      <c r="AE302" s="144">
        <f t="shared" si="94"/>
        <v>76.051598429613009</v>
      </c>
      <c r="AF302" s="149">
        <v>215</v>
      </c>
      <c r="AG302" s="150" t="s">
        <v>528</v>
      </c>
      <c r="AH302" s="149">
        <v>22</v>
      </c>
      <c r="AI302" s="151">
        <v>1</v>
      </c>
      <c r="AJ302" s="152">
        <v>1783</v>
      </c>
      <c r="AK302" s="152">
        <v>1356</v>
      </c>
      <c r="AL302" s="149">
        <v>0.76100000000000001</v>
      </c>
      <c r="AM302" s="152">
        <v>736</v>
      </c>
      <c r="AN302" s="152">
        <v>502</v>
      </c>
      <c r="AO302" s="152">
        <v>1238</v>
      </c>
      <c r="AP302" s="153">
        <v>0.40500000000000003</v>
      </c>
      <c r="AQ302" s="151">
        <v>0.44</v>
      </c>
      <c r="AR302" s="154">
        <v>0.21299999999999999</v>
      </c>
      <c r="AS302" s="154">
        <v>0.114</v>
      </c>
      <c r="AT302" s="154">
        <v>9.8000000000000004E-2</v>
      </c>
      <c r="AU302" s="154">
        <v>0.36499999999999999</v>
      </c>
      <c r="AW302" s="196"/>
      <c r="AX302" s="144">
        <f t="shared" si="95"/>
        <v>80.454928390901443</v>
      </c>
      <c r="AY302" s="149">
        <v>215</v>
      </c>
      <c r="AZ302" s="150" t="s">
        <v>514</v>
      </c>
      <c r="BA302" s="149">
        <v>15</v>
      </c>
      <c r="BB302" s="151">
        <v>1</v>
      </c>
      <c r="BC302" s="152">
        <v>1187</v>
      </c>
      <c r="BD302" s="152">
        <v>955</v>
      </c>
      <c r="BE302" s="149">
        <v>0.80500000000000005</v>
      </c>
      <c r="BF302" s="152">
        <v>572</v>
      </c>
      <c r="BG302" s="152">
        <v>351</v>
      </c>
      <c r="BH302" s="152">
        <v>923</v>
      </c>
      <c r="BI302" s="151">
        <v>0.38</v>
      </c>
      <c r="BJ302" s="153">
        <v>0.434</v>
      </c>
      <c r="BK302" s="154">
        <v>0.13700000000000001</v>
      </c>
      <c r="BL302" s="155">
        <v>0.1</v>
      </c>
      <c r="BM302" s="154">
        <v>7.2999999999999995E-2</v>
      </c>
      <c r="BN302" s="154">
        <v>0.373</v>
      </c>
      <c r="DU302" s="4"/>
      <c r="DZ302" s="196"/>
      <c r="EA302" s="196"/>
      <c r="EB302" s="196"/>
      <c r="EC302" s="196"/>
      <c r="ED302" s="196"/>
      <c r="EE302" s="196"/>
    </row>
    <row r="303" spans="30:135" ht="13" x14ac:dyDescent="0.15">
      <c r="AD303" s="144">
        <f t="shared" si="93"/>
        <v>77.25</v>
      </c>
      <c r="AE303" s="144">
        <f t="shared" si="94"/>
        <v>76.132686084142392</v>
      </c>
      <c r="AF303" s="149">
        <v>216</v>
      </c>
      <c r="AG303" s="150" t="s">
        <v>538</v>
      </c>
      <c r="AH303" s="149">
        <v>16</v>
      </c>
      <c r="AI303" s="151">
        <v>1</v>
      </c>
      <c r="AJ303" s="152">
        <v>1236</v>
      </c>
      <c r="AK303" s="152">
        <v>941</v>
      </c>
      <c r="AL303" s="149">
        <v>0.76100000000000001</v>
      </c>
      <c r="AM303" s="152">
        <v>602</v>
      </c>
      <c r="AN303" s="152">
        <v>348</v>
      </c>
      <c r="AO303" s="152">
        <v>950</v>
      </c>
      <c r="AP303" s="153">
        <v>0.36599999999999999</v>
      </c>
      <c r="AQ303" s="153">
        <v>0.433</v>
      </c>
      <c r="AR303" s="154">
        <v>0.17599999999999999</v>
      </c>
      <c r="AS303" s="154">
        <v>6.6000000000000003E-2</v>
      </c>
      <c r="AT303" s="154">
        <v>4.9000000000000002E-2</v>
      </c>
      <c r="AU303" s="154">
        <v>0.33200000000000002</v>
      </c>
      <c r="AW303" s="196"/>
      <c r="AX303" s="144">
        <f t="shared" si="95"/>
        <v>80.537580886012933</v>
      </c>
      <c r="AY303" s="149">
        <v>216</v>
      </c>
      <c r="AZ303" s="150" t="s">
        <v>345</v>
      </c>
      <c r="BA303" s="149">
        <v>25</v>
      </c>
      <c r="BB303" s="151">
        <v>1</v>
      </c>
      <c r="BC303" s="152">
        <v>2009</v>
      </c>
      <c r="BD303" s="152">
        <v>1618</v>
      </c>
      <c r="BE303" s="149">
        <v>0.80500000000000005</v>
      </c>
      <c r="BF303" s="152">
        <v>919</v>
      </c>
      <c r="BG303" s="152">
        <v>557</v>
      </c>
      <c r="BH303" s="152">
        <v>1476</v>
      </c>
      <c r="BI303" s="153">
        <v>0.377</v>
      </c>
      <c r="BJ303" s="153">
        <v>0.439</v>
      </c>
      <c r="BK303" s="155">
        <v>0.16</v>
      </c>
      <c r="BL303" s="154">
        <v>0.121</v>
      </c>
      <c r="BM303" s="154">
        <v>9.6000000000000002E-2</v>
      </c>
      <c r="BN303" s="154">
        <v>0.374</v>
      </c>
      <c r="DU303" s="4"/>
      <c r="DZ303" s="196"/>
      <c r="EA303" s="196"/>
      <c r="EB303" s="196"/>
      <c r="EC303" s="196"/>
      <c r="ED303" s="196"/>
      <c r="EE303" s="196"/>
    </row>
    <row r="304" spans="30:135" ht="13" x14ac:dyDescent="0.15">
      <c r="AD304" s="144">
        <f t="shared" si="93"/>
        <v>79.555555555555557</v>
      </c>
      <c r="AE304" s="144">
        <f t="shared" si="94"/>
        <v>76.117318435754186</v>
      </c>
      <c r="AF304" s="149">
        <v>217</v>
      </c>
      <c r="AG304" s="150" t="s">
        <v>484</v>
      </c>
      <c r="AH304" s="149">
        <v>18</v>
      </c>
      <c r="AI304" s="151">
        <v>1</v>
      </c>
      <c r="AJ304" s="152">
        <v>1432</v>
      </c>
      <c r="AK304" s="152">
        <v>1090</v>
      </c>
      <c r="AL304" s="149">
        <v>0.76100000000000001</v>
      </c>
      <c r="AM304" s="152">
        <v>642</v>
      </c>
      <c r="AN304" s="152">
        <v>386</v>
      </c>
      <c r="AO304" s="152">
        <v>1028</v>
      </c>
      <c r="AP304" s="153">
        <v>0.375</v>
      </c>
      <c r="AQ304" s="153">
        <v>0.42799999999999999</v>
      </c>
      <c r="AR304" s="154">
        <v>0.184</v>
      </c>
      <c r="AS304" s="154">
        <v>0.115</v>
      </c>
      <c r="AT304" s="154">
        <v>9.5000000000000001E-2</v>
      </c>
      <c r="AU304" s="154">
        <v>0.35499999999999998</v>
      </c>
      <c r="AW304" s="196"/>
      <c r="AX304" s="144">
        <f t="shared" si="95"/>
        <v>80.569105691056905</v>
      </c>
      <c r="AY304" s="149">
        <v>217</v>
      </c>
      <c r="AZ304" s="150" t="s">
        <v>513</v>
      </c>
      <c r="BA304" s="149">
        <v>15</v>
      </c>
      <c r="BB304" s="151">
        <v>1</v>
      </c>
      <c r="BC304" s="152">
        <v>1230</v>
      </c>
      <c r="BD304" s="152">
        <v>991</v>
      </c>
      <c r="BE304" s="149">
        <v>0.80600000000000005</v>
      </c>
      <c r="BF304" s="152">
        <v>527</v>
      </c>
      <c r="BG304" s="152">
        <v>358</v>
      </c>
      <c r="BH304" s="152">
        <v>885</v>
      </c>
      <c r="BI304" s="153">
        <v>0.40500000000000003</v>
      </c>
      <c r="BJ304" s="153">
        <v>0.46300000000000002</v>
      </c>
      <c r="BK304" s="154">
        <v>0.193</v>
      </c>
      <c r="BL304" s="154">
        <v>0.105</v>
      </c>
      <c r="BM304" s="154">
        <v>6.7000000000000004E-2</v>
      </c>
      <c r="BN304" s="154">
        <v>0.373</v>
      </c>
      <c r="DU304" s="4"/>
      <c r="DZ304" s="196"/>
      <c r="EA304" s="196"/>
      <c r="EB304" s="196"/>
      <c r="EC304" s="196"/>
      <c r="ED304" s="196"/>
      <c r="EE304" s="196"/>
    </row>
    <row r="305" spans="30:135" ht="13" x14ac:dyDescent="0.15">
      <c r="AD305" s="144">
        <f t="shared" si="93"/>
        <v>81.050000000000011</v>
      </c>
      <c r="AE305" s="144">
        <f t="shared" si="94"/>
        <v>76.125848241826034</v>
      </c>
      <c r="AF305" s="149">
        <v>218</v>
      </c>
      <c r="AG305" s="150" t="s">
        <v>491</v>
      </c>
      <c r="AH305" s="149">
        <v>20</v>
      </c>
      <c r="AI305" s="151">
        <v>1</v>
      </c>
      <c r="AJ305" s="152">
        <v>1621</v>
      </c>
      <c r="AK305" s="152">
        <v>1234</v>
      </c>
      <c r="AL305" s="149">
        <v>0.76100000000000001</v>
      </c>
      <c r="AM305" s="152">
        <v>697</v>
      </c>
      <c r="AN305" s="152">
        <v>441</v>
      </c>
      <c r="AO305" s="152">
        <v>1138</v>
      </c>
      <c r="AP305" s="153">
        <v>0.38800000000000001</v>
      </c>
      <c r="AQ305" s="153">
        <v>0.442</v>
      </c>
      <c r="AR305" s="154">
        <v>0.20699999999999999</v>
      </c>
      <c r="AS305" s="154">
        <v>0.112</v>
      </c>
      <c r="AT305" s="154">
        <v>9.0999999999999998E-2</v>
      </c>
      <c r="AU305" s="154">
        <v>0.35199999999999998</v>
      </c>
      <c r="AW305" s="196"/>
      <c r="AX305" s="144">
        <f t="shared" si="95"/>
        <v>80.6640625</v>
      </c>
      <c r="AY305" s="149">
        <v>218</v>
      </c>
      <c r="AZ305" s="150" t="s">
        <v>539</v>
      </c>
      <c r="BA305" s="149">
        <v>25</v>
      </c>
      <c r="BB305" s="151">
        <v>1</v>
      </c>
      <c r="BC305" s="152">
        <v>2048</v>
      </c>
      <c r="BD305" s="152">
        <v>1652</v>
      </c>
      <c r="BE305" s="149">
        <v>0.80700000000000005</v>
      </c>
      <c r="BF305" s="152">
        <v>861</v>
      </c>
      <c r="BG305" s="152">
        <v>608</v>
      </c>
      <c r="BH305" s="152">
        <v>1469</v>
      </c>
      <c r="BI305" s="153">
        <v>0.41399999999999998</v>
      </c>
      <c r="BJ305" s="153">
        <v>0.47099999999999997</v>
      </c>
      <c r="BK305" s="154">
        <v>0.19900000000000001</v>
      </c>
      <c r="BL305" s="154">
        <v>0.107</v>
      </c>
      <c r="BM305" s="154">
        <v>8.6999999999999994E-2</v>
      </c>
      <c r="BN305" s="154">
        <v>0.372</v>
      </c>
      <c r="DU305" s="4"/>
      <c r="DZ305" s="196"/>
      <c r="EA305" s="196"/>
      <c r="EB305" s="196"/>
      <c r="EC305" s="196"/>
      <c r="ED305" s="196"/>
      <c r="EE305" s="196"/>
    </row>
    <row r="306" spans="30:135" ht="13" x14ac:dyDescent="0.15">
      <c r="AD306" s="144">
        <f t="shared" si="93"/>
        <v>86.050000000000011</v>
      </c>
      <c r="AE306" s="144">
        <f t="shared" si="94"/>
        <v>75.886112725159791</v>
      </c>
      <c r="AF306" s="149">
        <v>219</v>
      </c>
      <c r="AG306" s="150" t="s">
        <v>313</v>
      </c>
      <c r="AH306" s="149">
        <v>20</v>
      </c>
      <c r="AI306" s="151">
        <v>1</v>
      </c>
      <c r="AJ306" s="152">
        <v>1721</v>
      </c>
      <c r="AK306" s="152">
        <v>1306</v>
      </c>
      <c r="AL306" s="149">
        <v>0.75900000000000001</v>
      </c>
      <c r="AM306" s="152">
        <v>764</v>
      </c>
      <c r="AN306" s="152">
        <v>460</v>
      </c>
      <c r="AO306" s="152">
        <v>1224</v>
      </c>
      <c r="AP306" s="153">
        <v>0.376</v>
      </c>
      <c r="AQ306" s="153">
        <v>0.41599999999999998</v>
      </c>
      <c r="AR306" s="155">
        <v>0.18</v>
      </c>
      <c r="AS306" s="154">
        <v>0.125</v>
      </c>
      <c r="AT306" s="154">
        <v>0.104</v>
      </c>
      <c r="AU306" s="154">
        <v>0.36599999999999999</v>
      </c>
      <c r="AW306" s="196"/>
      <c r="AX306" s="144">
        <f t="shared" si="95"/>
        <v>80.657969370391385</v>
      </c>
      <c r="AY306" s="149">
        <v>219</v>
      </c>
      <c r="AZ306" s="150" t="s">
        <v>360</v>
      </c>
      <c r="BA306" s="149">
        <v>22</v>
      </c>
      <c r="BB306" s="151">
        <v>1</v>
      </c>
      <c r="BC306" s="152">
        <v>1763</v>
      </c>
      <c r="BD306" s="152">
        <v>1422</v>
      </c>
      <c r="BE306" s="149">
        <v>0.80700000000000005</v>
      </c>
      <c r="BF306" s="152">
        <v>741</v>
      </c>
      <c r="BG306" s="152">
        <v>492</v>
      </c>
      <c r="BH306" s="152">
        <v>1233</v>
      </c>
      <c r="BI306" s="153">
        <v>0.39900000000000002</v>
      </c>
      <c r="BJ306" s="153">
        <v>0.44500000000000001</v>
      </c>
      <c r="BK306" s="154">
        <v>0.182</v>
      </c>
      <c r="BL306" s="154">
        <v>0.14399999999999999</v>
      </c>
      <c r="BM306" s="154">
        <v>0.108</v>
      </c>
      <c r="BN306" s="154">
        <v>0.38700000000000001</v>
      </c>
      <c r="DU306" s="4"/>
      <c r="DZ306" s="196"/>
      <c r="EA306" s="196"/>
      <c r="EB306" s="196"/>
      <c r="EC306" s="196"/>
      <c r="ED306" s="196"/>
      <c r="EE306" s="196"/>
    </row>
    <row r="307" spans="30:135" ht="13" x14ac:dyDescent="0.15">
      <c r="AD307" s="144">
        <f t="shared" si="93"/>
        <v>85.210526315789465</v>
      </c>
      <c r="AE307" s="144">
        <f t="shared" si="94"/>
        <v>75.849289684990737</v>
      </c>
      <c r="AF307" s="149">
        <v>220</v>
      </c>
      <c r="AG307" s="150" t="s">
        <v>378</v>
      </c>
      <c r="AH307" s="149">
        <v>19</v>
      </c>
      <c r="AI307" s="151">
        <v>1</v>
      </c>
      <c r="AJ307" s="152">
        <v>1619</v>
      </c>
      <c r="AK307" s="152">
        <v>1228</v>
      </c>
      <c r="AL307" s="149">
        <v>0.75800000000000001</v>
      </c>
      <c r="AM307" s="152">
        <v>749</v>
      </c>
      <c r="AN307" s="152">
        <v>444</v>
      </c>
      <c r="AO307" s="152">
        <v>1193</v>
      </c>
      <c r="AP307" s="153">
        <v>0.372</v>
      </c>
      <c r="AQ307" s="153">
        <v>0.41099999999999998</v>
      </c>
      <c r="AR307" s="154">
        <v>0.16700000000000001</v>
      </c>
      <c r="AS307" s="154">
        <v>0.11799999999999999</v>
      </c>
      <c r="AT307" s="154">
        <v>9.5000000000000001E-2</v>
      </c>
      <c r="AU307" s="154">
        <v>0.36199999999999999</v>
      </c>
      <c r="AW307" s="196"/>
      <c r="AX307" s="144">
        <f t="shared" si="95"/>
        <v>80.691358024691368</v>
      </c>
      <c r="AY307" s="149">
        <v>220</v>
      </c>
      <c r="AZ307" s="150" t="s">
        <v>540</v>
      </c>
      <c r="BA307" s="149">
        <v>24</v>
      </c>
      <c r="BB307" s="151">
        <v>1</v>
      </c>
      <c r="BC307" s="152">
        <v>2025</v>
      </c>
      <c r="BD307" s="152">
        <v>1634</v>
      </c>
      <c r="BE307" s="149">
        <v>0.80700000000000005</v>
      </c>
      <c r="BF307" s="152">
        <v>802</v>
      </c>
      <c r="BG307" s="152">
        <v>591</v>
      </c>
      <c r="BH307" s="152">
        <v>1393</v>
      </c>
      <c r="BI307" s="153">
        <v>0.42399999999999999</v>
      </c>
      <c r="BJ307" s="153">
        <v>0.47099999999999997</v>
      </c>
      <c r="BK307" s="154">
        <v>0.21099999999999999</v>
      </c>
      <c r="BL307" s="154">
        <v>0.125</v>
      </c>
      <c r="BM307" s="154">
        <v>9.0999999999999998E-2</v>
      </c>
      <c r="BN307" s="154">
        <v>0.38100000000000001</v>
      </c>
      <c r="DU307" s="4"/>
      <c r="DZ307" s="196"/>
      <c r="EA307" s="196"/>
      <c r="EB307" s="196"/>
      <c r="EC307" s="196"/>
      <c r="ED307" s="196"/>
      <c r="EE307" s="196"/>
    </row>
    <row r="308" spans="30:135" ht="13" x14ac:dyDescent="0.15">
      <c r="AD308" s="144">
        <f t="shared" si="93"/>
        <v>86</v>
      </c>
      <c r="AE308" s="144">
        <f t="shared" si="94"/>
        <v>75.834175935288172</v>
      </c>
      <c r="AF308" s="149">
        <v>221</v>
      </c>
      <c r="AG308" s="150" t="s">
        <v>541</v>
      </c>
      <c r="AH308" s="149">
        <v>23</v>
      </c>
      <c r="AI308" s="151">
        <v>1</v>
      </c>
      <c r="AJ308" s="152">
        <v>1978</v>
      </c>
      <c r="AK308" s="152">
        <v>1500</v>
      </c>
      <c r="AL308" s="149">
        <v>0.75800000000000001</v>
      </c>
      <c r="AM308" s="152">
        <v>961</v>
      </c>
      <c r="AN308" s="152">
        <v>530</v>
      </c>
      <c r="AO308" s="152">
        <v>1491</v>
      </c>
      <c r="AP308" s="153">
        <v>0.35499999999999998</v>
      </c>
      <c r="AQ308" s="151">
        <v>0.42</v>
      </c>
      <c r="AR308" s="154">
        <v>0.16400000000000001</v>
      </c>
      <c r="AS308" s="154">
        <v>9.7000000000000003E-2</v>
      </c>
      <c r="AT308" s="154">
        <v>8.2000000000000003E-2</v>
      </c>
      <c r="AU308" s="154">
        <v>0.34200000000000003</v>
      </c>
      <c r="AW308" s="196"/>
      <c r="AX308" s="144">
        <f t="shared" si="95"/>
        <v>80.69358178053831</v>
      </c>
      <c r="AY308" s="149">
        <v>221</v>
      </c>
      <c r="AZ308" s="150" t="s">
        <v>542</v>
      </c>
      <c r="BA308" s="149">
        <v>24</v>
      </c>
      <c r="BB308" s="151">
        <v>1</v>
      </c>
      <c r="BC308" s="152">
        <v>1932</v>
      </c>
      <c r="BD308" s="152">
        <v>1559</v>
      </c>
      <c r="BE308" s="149">
        <v>0.80700000000000005</v>
      </c>
      <c r="BF308" s="152">
        <v>746</v>
      </c>
      <c r="BG308" s="152">
        <v>582</v>
      </c>
      <c r="BH308" s="152">
        <v>1328</v>
      </c>
      <c r="BI308" s="153">
        <v>0.438</v>
      </c>
      <c r="BJ308" s="153">
        <v>0.48299999999999998</v>
      </c>
      <c r="BK308" s="154">
        <v>0.216</v>
      </c>
      <c r="BL308" s="154">
        <v>0.115</v>
      </c>
      <c r="BM308" s="155">
        <v>0.09</v>
      </c>
      <c r="BN308" s="154">
        <v>0.38500000000000001</v>
      </c>
      <c r="DU308" s="4"/>
      <c r="DZ308" s="196"/>
      <c r="EA308" s="196"/>
      <c r="EB308" s="196"/>
      <c r="EC308" s="196"/>
      <c r="ED308" s="196"/>
      <c r="EE308" s="196"/>
    </row>
    <row r="309" spans="30:135" ht="13" x14ac:dyDescent="0.15">
      <c r="AD309" s="144">
        <f t="shared" si="93"/>
        <v>77.722222222222229</v>
      </c>
      <c r="AE309" s="144">
        <f t="shared" si="94"/>
        <v>75.768406004288778</v>
      </c>
      <c r="AF309" s="149">
        <v>222</v>
      </c>
      <c r="AG309" s="150" t="s">
        <v>238</v>
      </c>
      <c r="AH309" s="149">
        <v>18</v>
      </c>
      <c r="AI309" s="151">
        <v>1</v>
      </c>
      <c r="AJ309" s="152">
        <v>1399</v>
      </c>
      <c r="AK309" s="152">
        <v>1060</v>
      </c>
      <c r="AL309" s="149">
        <v>0.75800000000000001</v>
      </c>
      <c r="AM309" s="152">
        <v>597</v>
      </c>
      <c r="AN309" s="152">
        <v>392</v>
      </c>
      <c r="AO309" s="152">
        <v>989</v>
      </c>
      <c r="AP309" s="153">
        <v>0.39600000000000002</v>
      </c>
      <c r="AQ309" s="153">
        <v>0.433</v>
      </c>
      <c r="AR309" s="154">
        <v>0.19500000000000001</v>
      </c>
      <c r="AS309" s="154">
        <v>0.115</v>
      </c>
      <c r="AT309" s="155">
        <v>0.09</v>
      </c>
      <c r="AU309" s="154">
        <v>0.36199999999999999</v>
      </c>
      <c r="AW309" s="196"/>
      <c r="AX309" s="144">
        <f t="shared" si="95"/>
        <v>80.800405268490366</v>
      </c>
      <c r="AY309" s="149">
        <v>222</v>
      </c>
      <c r="AZ309" s="150" t="s">
        <v>326</v>
      </c>
      <c r="BA309" s="149">
        <v>24</v>
      </c>
      <c r="BB309" s="151">
        <v>1</v>
      </c>
      <c r="BC309" s="152">
        <v>1974</v>
      </c>
      <c r="BD309" s="152">
        <v>1595</v>
      </c>
      <c r="BE309" s="149">
        <v>0.80800000000000005</v>
      </c>
      <c r="BF309" s="152">
        <v>860</v>
      </c>
      <c r="BG309" s="152">
        <v>591</v>
      </c>
      <c r="BH309" s="152">
        <v>1451</v>
      </c>
      <c r="BI309" s="153">
        <v>0.40699999999999997</v>
      </c>
      <c r="BJ309" s="153">
        <v>0.45900000000000002</v>
      </c>
      <c r="BK309" s="154">
        <v>0.184</v>
      </c>
      <c r="BL309" s="154">
        <v>0.105</v>
      </c>
      <c r="BM309" s="154">
        <v>9.0999999999999998E-2</v>
      </c>
      <c r="BN309" s="154">
        <v>0.373</v>
      </c>
      <c r="DU309" s="4"/>
      <c r="DZ309" s="196"/>
      <c r="EA309" s="196"/>
      <c r="EB309" s="196"/>
      <c r="EC309" s="196"/>
      <c r="ED309" s="196"/>
      <c r="EE309" s="196"/>
    </row>
    <row r="310" spans="30:135" ht="13" x14ac:dyDescent="0.15">
      <c r="AD310" s="144">
        <f t="shared" si="93"/>
        <v>80.357142857142861</v>
      </c>
      <c r="AE310" s="144">
        <f t="shared" si="94"/>
        <v>75.733333333333334</v>
      </c>
      <c r="AF310" s="149">
        <v>223</v>
      </c>
      <c r="AG310" s="150" t="s">
        <v>488</v>
      </c>
      <c r="AH310" s="149">
        <v>14</v>
      </c>
      <c r="AI310" s="151">
        <v>1</v>
      </c>
      <c r="AJ310" s="152">
        <v>1125</v>
      </c>
      <c r="AK310" s="152">
        <v>852</v>
      </c>
      <c r="AL310" s="149">
        <v>0.75700000000000001</v>
      </c>
      <c r="AM310" s="152">
        <v>522</v>
      </c>
      <c r="AN310" s="152">
        <v>318</v>
      </c>
      <c r="AO310" s="152">
        <v>840</v>
      </c>
      <c r="AP310" s="153">
        <v>0.379</v>
      </c>
      <c r="AQ310" s="153">
        <v>0.42899999999999999</v>
      </c>
      <c r="AR310" s="154">
        <v>0.182</v>
      </c>
      <c r="AS310" s="154">
        <v>8.5999999999999993E-2</v>
      </c>
      <c r="AT310" s="154">
        <v>6.5000000000000002E-2</v>
      </c>
      <c r="AU310" s="154">
        <v>0.34599999999999997</v>
      </c>
      <c r="AW310" s="196"/>
      <c r="AX310" s="144">
        <f t="shared" si="95"/>
        <v>80.792891319207101</v>
      </c>
      <c r="AY310" s="149">
        <v>223</v>
      </c>
      <c r="AZ310" s="150" t="s">
        <v>337</v>
      </c>
      <c r="BA310" s="149">
        <v>18</v>
      </c>
      <c r="BB310" s="151">
        <v>1</v>
      </c>
      <c r="BC310" s="152">
        <v>1463</v>
      </c>
      <c r="BD310" s="152">
        <v>1182</v>
      </c>
      <c r="BE310" s="149">
        <v>0.80800000000000005</v>
      </c>
      <c r="BF310" s="152">
        <v>658</v>
      </c>
      <c r="BG310" s="152">
        <v>436</v>
      </c>
      <c r="BH310" s="152">
        <v>1094</v>
      </c>
      <c r="BI310" s="153">
        <v>0.39900000000000002</v>
      </c>
      <c r="BJ310" s="153">
        <v>0.436</v>
      </c>
      <c r="BK310" s="154">
        <v>0.16300000000000001</v>
      </c>
      <c r="BL310" s="154">
        <v>0.11600000000000001</v>
      </c>
      <c r="BM310" s="154">
        <v>9.6000000000000002E-2</v>
      </c>
      <c r="BN310" s="154">
        <v>0.38300000000000001</v>
      </c>
      <c r="DU310" s="4"/>
      <c r="DZ310" s="196"/>
      <c r="EA310" s="196"/>
      <c r="EB310" s="196"/>
      <c r="EC310" s="196"/>
      <c r="ED310" s="196"/>
      <c r="EE310" s="196"/>
    </row>
    <row r="311" spans="30:135" ht="13" x14ac:dyDescent="0.15">
      <c r="AD311" s="144">
        <f t="shared" si="93"/>
        <v>89.666666666666671</v>
      </c>
      <c r="AE311" s="144">
        <f t="shared" si="94"/>
        <v>75.73021773765268</v>
      </c>
      <c r="AF311" s="149">
        <v>224</v>
      </c>
      <c r="AG311" s="150" t="s">
        <v>281</v>
      </c>
      <c r="AH311" s="149">
        <v>21</v>
      </c>
      <c r="AI311" s="151">
        <v>1</v>
      </c>
      <c r="AJ311" s="152">
        <v>1883</v>
      </c>
      <c r="AK311" s="152">
        <v>1426</v>
      </c>
      <c r="AL311" s="149">
        <v>0.75700000000000001</v>
      </c>
      <c r="AM311" s="152">
        <v>831</v>
      </c>
      <c r="AN311" s="152">
        <v>522</v>
      </c>
      <c r="AO311" s="152">
        <v>1353</v>
      </c>
      <c r="AP311" s="153">
        <v>0.38600000000000001</v>
      </c>
      <c r="AQ311" s="153">
        <v>0.439</v>
      </c>
      <c r="AR311" s="154">
        <v>0.193</v>
      </c>
      <c r="AS311" s="154">
        <v>0.105</v>
      </c>
      <c r="AT311" s="154">
        <v>8.3000000000000004E-2</v>
      </c>
      <c r="AU311" s="154">
        <v>0.35599999999999998</v>
      </c>
      <c r="AW311" s="196"/>
      <c r="AX311" s="144">
        <f t="shared" si="95"/>
        <v>80.83067092651757</v>
      </c>
      <c r="AY311" s="149">
        <v>224</v>
      </c>
      <c r="AZ311" s="150" t="s">
        <v>543</v>
      </c>
      <c r="BA311" s="149">
        <v>16</v>
      </c>
      <c r="BB311" s="151">
        <v>1</v>
      </c>
      <c r="BC311" s="152">
        <v>1252</v>
      </c>
      <c r="BD311" s="152">
        <v>1012</v>
      </c>
      <c r="BE311" s="149">
        <v>0.80800000000000005</v>
      </c>
      <c r="BF311" s="152">
        <v>567</v>
      </c>
      <c r="BG311" s="152">
        <v>361</v>
      </c>
      <c r="BH311" s="152">
        <v>928</v>
      </c>
      <c r="BI311" s="153">
        <v>0.38900000000000001</v>
      </c>
      <c r="BJ311" s="153">
        <v>0.44900000000000001</v>
      </c>
      <c r="BK311" s="154">
        <v>0.17100000000000001</v>
      </c>
      <c r="BL311" s="154">
        <v>0.10299999999999999</v>
      </c>
      <c r="BM311" s="154">
        <v>7.9000000000000001E-2</v>
      </c>
      <c r="BN311" s="154">
        <v>0.36899999999999999</v>
      </c>
      <c r="DU311" s="4"/>
      <c r="DZ311" s="196"/>
      <c r="EA311" s="196"/>
      <c r="EB311" s="196"/>
      <c r="EC311" s="196"/>
      <c r="ED311" s="196"/>
      <c r="EE311" s="196"/>
    </row>
    <row r="312" spans="30:135" ht="13" x14ac:dyDescent="0.15">
      <c r="AD312" s="144">
        <f t="shared" si="93"/>
        <v>78.055555555555557</v>
      </c>
      <c r="AE312" s="144">
        <f t="shared" si="94"/>
        <v>75.658362989323848</v>
      </c>
      <c r="AF312" s="149">
        <v>225</v>
      </c>
      <c r="AG312" s="150" t="s">
        <v>440</v>
      </c>
      <c r="AH312" s="149">
        <v>18</v>
      </c>
      <c r="AI312" s="151">
        <v>1</v>
      </c>
      <c r="AJ312" s="152">
        <v>1405</v>
      </c>
      <c r="AK312" s="152">
        <v>1063</v>
      </c>
      <c r="AL312" s="149">
        <v>0.75700000000000001</v>
      </c>
      <c r="AM312" s="152">
        <v>640</v>
      </c>
      <c r="AN312" s="152">
        <v>397</v>
      </c>
      <c r="AO312" s="152">
        <v>1037</v>
      </c>
      <c r="AP312" s="153">
        <v>0.38300000000000001</v>
      </c>
      <c r="AQ312" s="153">
        <v>0.42599999999999999</v>
      </c>
      <c r="AR312" s="154">
        <v>0.17799999999999999</v>
      </c>
      <c r="AS312" s="154">
        <v>9.7000000000000003E-2</v>
      </c>
      <c r="AT312" s="154">
        <v>8.3000000000000004E-2</v>
      </c>
      <c r="AU312" s="155">
        <v>0.36</v>
      </c>
      <c r="AW312" s="196"/>
      <c r="AX312" s="144">
        <f t="shared" si="95"/>
        <v>80.947136563876654</v>
      </c>
      <c r="AY312" s="149">
        <v>225</v>
      </c>
      <c r="AZ312" s="150" t="s">
        <v>489</v>
      </c>
      <c r="BA312" s="149">
        <v>21</v>
      </c>
      <c r="BB312" s="151">
        <v>1</v>
      </c>
      <c r="BC312" s="152">
        <v>1816</v>
      </c>
      <c r="BD312" s="152">
        <v>1470</v>
      </c>
      <c r="BE312" s="149">
        <v>0.80900000000000005</v>
      </c>
      <c r="BF312" s="152">
        <v>780</v>
      </c>
      <c r="BG312" s="152">
        <v>533</v>
      </c>
      <c r="BH312" s="152">
        <v>1313</v>
      </c>
      <c r="BI312" s="153">
        <v>0.40600000000000003</v>
      </c>
      <c r="BJ312" s="153">
        <v>0.45800000000000002</v>
      </c>
      <c r="BK312" s="154">
        <v>0.187</v>
      </c>
      <c r="BL312" s="154">
        <v>0.109</v>
      </c>
      <c r="BM312" s="154">
        <v>8.8999999999999996E-2</v>
      </c>
      <c r="BN312" s="154">
        <v>0.376</v>
      </c>
      <c r="DU312" s="4"/>
      <c r="DZ312" s="196"/>
      <c r="EA312" s="196"/>
      <c r="EB312" s="196"/>
      <c r="EC312" s="196"/>
      <c r="ED312" s="196"/>
      <c r="EE312" s="196"/>
    </row>
    <row r="313" spans="30:135" ht="13" x14ac:dyDescent="0.15">
      <c r="AD313" s="144">
        <f t="shared" si="93"/>
        <v>82.047619047619037</v>
      </c>
      <c r="AE313" s="144">
        <f t="shared" si="94"/>
        <v>75.623911781775973</v>
      </c>
      <c r="AF313" s="149">
        <v>226</v>
      </c>
      <c r="AG313" s="150" t="s">
        <v>544</v>
      </c>
      <c r="AH313" s="149">
        <v>21</v>
      </c>
      <c r="AI313" s="151">
        <v>1</v>
      </c>
      <c r="AJ313" s="152">
        <v>1723</v>
      </c>
      <c r="AK313" s="152">
        <v>1303</v>
      </c>
      <c r="AL313" s="149">
        <v>0.75600000000000001</v>
      </c>
      <c r="AM313" s="152">
        <v>791</v>
      </c>
      <c r="AN313" s="152">
        <v>516</v>
      </c>
      <c r="AO313" s="152">
        <v>1307</v>
      </c>
      <c r="AP313" s="153">
        <v>0.39500000000000002</v>
      </c>
      <c r="AQ313" s="153">
        <v>0.435</v>
      </c>
      <c r="AR313" s="154">
        <v>0.182</v>
      </c>
      <c r="AS313" s="154">
        <v>6.9000000000000006E-2</v>
      </c>
      <c r="AT313" s="154">
        <v>5.2999999999999999E-2</v>
      </c>
      <c r="AU313" s="154">
        <v>0.35499999999999998</v>
      </c>
      <c r="AW313" s="196"/>
      <c r="AX313" s="144">
        <f t="shared" si="95"/>
        <v>80.922098569157399</v>
      </c>
      <c r="AY313" s="149">
        <v>226</v>
      </c>
      <c r="AZ313" s="150" t="s">
        <v>430</v>
      </c>
      <c r="BA313" s="149">
        <v>24</v>
      </c>
      <c r="BB313" s="151">
        <v>1</v>
      </c>
      <c r="BC313" s="152">
        <v>1887</v>
      </c>
      <c r="BD313" s="152">
        <v>1527</v>
      </c>
      <c r="BE313" s="149">
        <v>0.80900000000000005</v>
      </c>
      <c r="BF313" s="152">
        <v>873</v>
      </c>
      <c r="BG313" s="152">
        <v>542</v>
      </c>
      <c r="BH313" s="152">
        <v>1415</v>
      </c>
      <c r="BI313" s="153">
        <v>0.38300000000000001</v>
      </c>
      <c r="BJ313" s="151">
        <v>0.44</v>
      </c>
      <c r="BK313" s="154">
        <v>0.16300000000000001</v>
      </c>
      <c r="BL313" s="154">
        <v>0.10100000000000001</v>
      </c>
      <c r="BM313" s="154">
        <v>7.9000000000000001E-2</v>
      </c>
      <c r="BN313" s="155">
        <v>0.37</v>
      </c>
      <c r="DU313" s="4"/>
      <c r="DZ313" s="196"/>
      <c r="EA313" s="196"/>
      <c r="EB313" s="196"/>
      <c r="EC313" s="196"/>
      <c r="ED313" s="196"/>
      <c r="EE313" s="196"/>
    </row>
    <row r="314" spans="30:135" ht="13" x14ac:dyDescent="0.15">
      <c r="AD314" s="144">
        <f t="shared" si="93"/>
        <v>85.833333333333343</v>
      </c>
      <c r="AE314" s="144">
        <f t="shared" si="94"/>
        <v>75.582524271844662</v>
      </c>
      <c r="AF314" s="149">
        <v>227</v>
      </c>
      <c r="AG314" s="150" t="s">
        <v>545</v>
      </c>
      <c r="AH314" s="149">
        <v>24</v>
      </c>
      <c r="AI314" s="151">
        <v>1</v>
      </c>
      <c r="AJ314" s="152">
        <v>2060</v>
      </c>
      <c r="AK314" s="152">
        <v>1557</v>
      </c>
      <c r="AL314" s="149">
        <v>0.75600000000000001</v>
      </c>
      <c r="AM314" s="152">
        <v>892</v>
      </c>
      <c r="AN314" s="152">
        <v>583</v>
      </c>
      <c r="AO314" s="152">
        <v>1475</v>
      </c>
      <c r="AP314" s="153">
        <v>0.39500000000000002</v>
      </c>
      <c r="AQ314" s="153">
        <v>0.44600000000000001</v>
      </c>
      <c r="AR314" s="154">
        <v>0.217</v>
      </c>
      <c r="AS314" s="155">
        <v>0.09</v>
      </c>
      <c r="AT314" s="154">
        <v>7.1999999999999995E-2</v>
      </c>
      <c r="AU314" s="154">
        <v>0.34599999999999997</v>
      </c>
      <c r="AW314" s="196"/>
      <c r="AX314" s="144">
        <f t="shared" si="95"/>
        <v>80.915609487038054</v>
      </c>
      <c r="AY314" s="149">
        <v>227</v>
      </c>
      <c r="AZ314" s="150" t="s">
        <v>357</v>
      </c>
      <c r="BA314" s="149">
        <v>21</v>
      </c>
      <c r="BB314" s="151">
        <v>1</v>
      </c>
      <c r="BC314" s="152">
        <v>1813</v>
      </c>
      <c r="BD314" s="152">
        <v>1467</v>
      </c>
      <c r="BE314" s="149">
        <v>0.80900000000000005</v>
      </c>
      <c r="BF314" s="152">
        <v>803</v>
      </c>
      <c r="BG314" s="152">
        <v>537</v>
      </c>
      <c r="BH314" s="152">
        <v>1340</v>
      </c>
      <c r="BI314" s="153">
        <v>0.40100000000000002</v>
      </c>
      <c r="BJ314" s="153">
        <v>0.45800000000000002</v>
      </c>
      <c r="BK314" s="155">
        <v>0.17</v>
      </c>
      <c r="BL314" s="154">
        <v>0.104</v>
      </c>
      <c r="BM314" s="154">
        <v>8.4000000000000005E-2</v>
      </c>
      <c r="BN314" s="154">
        <v>0.378</v>
      </c>
      <c r="DU314" s="4"/>
      <c r="DZ314" s="196"/>
      <c r="EA314" s="196"/>
      <c r="EB314" s="196"/>
      <c r="EC314" s="196"/>
      <c r="ED314" s="196"/>
      <c r="EE314" s="196"/>
    </row>
    <row r="315" spans="30:135" ht="13" x14ac:dyDescent="0.15">
      <c r="AD315" s="144">
        <f t="shared" si="93"/>
        <v>79.954545454545453</v>
      </c>
      <c r="AE315" s="144">
        <f t="shared" si="94"/>
        <v>75.554292211483798</v>
      </c>
      <c r="AF315" s="149">
        <v>228</v>
      </c>
      <c r="AG315" s="150" t="s">
        <v>546</v>
      </c>
      <c r="AH315" s="149">
        <v>22</v>
      </c>
      <c r="AI315" s="151">
        <v>1</v>
      </c>
      <c r="AJ315" s="152">
        <v>1759</v>
      </c>
      <c r="AK315" s="152">
        <v>1329</v>
      </c>
      <c r="AL315" s="149">
        <v>0.75600000000000001</v>
      </c>
      <c r="AM315" s="152">
        <v>806</v>
      </c>
      <c r="AN315" s="152">
        <v>490</v>
      </c>
      <c r="AO315" s="152">
        <v>1296</v>
      </c>
      <c r="AP315" s="153">
        <v>0.378</v>
      </c>
      <c r="AQ315" s="153">
        <v>0.42299999999999999</v>
      </c>
      <c r="AR315" s="154">
        <v>0.17599999999999999</v>
      </c>
      <c r="AS315" s="154">
        <v>0.107</v>
      </c>
      <c r="AT315" s="154">
        <v>8.7999999999999995E-2</v>
      </c>
      <c r="AU315" s="154">
        <v>0.35499999999999998</v>
      </c>
      <c r="AW315" s="196"/>
      <c r="AX315" s="144">
        <f t="shared" si="95"/>
        <v>80.873410724156997</v>
      </c>
      <c r="AY315" s="149">
        <v>228</v>
      </c>
      <c r="AZ315" s="150" t="s">
        <v>547</v>
      </c>
      <c r="BA315" s="149">
        <v>22</v>
      </c>
      <c r="BB315" s="151">
        <v>1</v>
      </c>
      <c r="BC315" s="152">
        <v>1809</v>
      </c>
      <c r="BD315" s="152">
        <v>1463</v>
      </c>
      <c r="BE315" s="149">
        <v>0.80900000000000005</v>
      </c>
      <c r="BF315" s="152">
        <v>849</v>
      </c>
      <c r="BG315" s="152">
        <v>536</v>
      </c>
      <c r="BH315" s="152">
        <v>1385</v>
      </c>
      <c r="BI315" s="153">
        <v>0.38700000000000001</v>
      </c>
      <c r="BJ315" s="153">
        <v>0.44800000000000001</v>
      </c>
      <c r="BK315" s="154">
        <v>0.157</v>
      </c>
      <c r="BL315" s="154">
        <v>9.2999999999999999E-2</v>
      </c>
      <c r="BM315" s="154">
        <v>7.6999999999999999E-2</v>
      </c>
      <c r="BN315" s="154">
        <v>0.36399999999999999</v>
      </c>
      <c r="DU315" s="4"/>
      <c r="DZ315" s="196"/>
      <c r="EA315" s="196"/>
      <c r="EB315" s="196"/>
      <c r="EC315" s="196"/>
      <c r="ED315" s="196"/>
      <c r="EE315" s="196"/>
    </row>
    <row r="316" spans="30:135" ht="13" x14ac:dyDescent="0.15">
      <c r="AD316" s="144">
        <f t="shared" si="93"/>
        <v>79.05</v>
      </c>
      <c r="AE316" s="144">
        <f t="shared" si="94"/>
        <v>75.585072738772936</v>
      </c>
      <c r="AF316" s="149">
        <v>229</v>
      </c>
      <c r="AG316" s="150" t="s">
        <v>399</v>
      </c>
      <c r="AH316" s="149">
        <v>20</v>
      </c>
      <c r="AI316" s="151">
        <v>1</v>
      </c>
      <c r="AJ316" s="152">
        <v>1581</v>
      </c>
      <c r="AK316" s="152">
        <v>1195</v>
      </c>
      <c r="AL316" s="149">
        <v>0.75600000000000001</v>
      </c>
      <c r="AM316" s="152">
        <v>672</v>
      </c>
      <c r="AN316" s="152">
        <v>415</v>
      </c>
      <c r="AO316" s="152">
        <v>1087</v>
      </c>
      <c r="AP316" s="153">
        <v>0.38200000000000001</v>
      </c>
      <c r="AQ316" s="153">
        <v>0.42399999999999999</v>
      </c>
      <c r="AR316" s="154">
        <v>0.20499999999999999</v>
      </c>
      <c r="AS316" s="154">
        <v>0.127</v>
      </c>
      <c r="AT316" s="154">
        <v>9.7000000000000003E-2</v>
      </c>
      <c r="AU316" s="154">
        <v>0.35899999999999999</v>
      </c>
      <c r="AW316" s="196"/>
      <c r="AX316" s="144">
        <f t="shared" si="95"/>
        <v>80.978809283551968</v>
      </c>
      <c r="AY316" s="149">
        <v>229</v>
      </c>
      <c r="AZ316" s="150" t="s">
        <v>217</v>
      </c>
      <c r="BA316" s="149">
        <v>23</v>
      </c>
      <c r="BB316" s="151">
        <v>1</v>
      </c>
      <c r="BC316" s="152">
        <v>1982</v>
      </c>
      <c r="BD316" s="152">
        <v>1605</v>
      </c>
      <c r="BE316" s="149">
        <v>0.81</v>
      </c>
      <c r="BF316" s="152">
        <v>864</v>
      </c>
      <c r="BG316" s="152">
        <v>599</v>
      </c>
      <c r="BH316" s="152">
        <v>1463</v>
      </c>
      <c r="BI316" s="153">
        <v>0.40899999999999997</v>
      </c>
      <c r="BJ316" s="153">
        <v>0.46300000000000002</v>
      </c>
      <c r="BK316" s="155">
        <v>0.18</v>
      </c>
      <c r="BL316" s="154">
        <v>0.10199999999999999</v>
      </c>
      <c r="BM316" s="154">
        <v>8.3000000000000004E-2</v>
      </c>
      <c r="BN316" s="154">
        <v>0.375</v>
      </c>
      <c r="DU316" s="4"/>
      <c r="DZ316" s="196"/>
      <c r="EA316" s="196"/>
      <c r="EB316" s="196"/>
      <c r="EC316" s="196"/>
      <c r="ED316" s="196"/>
      <c r="EE316" s="196"/>
    </row>
    <row r="317" spans="30:135" ht="13" x14ac:dyDescent="0.15">
      <c r="AD317" s="144">
        <f t="shared" si="93"/>
        <v>81.72727272727272</v>
      </c>
      <c r="AE317" s="144">
        <f t="shared" si="94"/>
        <v>75.472747497219132</v>
      </c>
      <c r="AF317" s="149">
        <v>230</v>
      </c>
      <c r="AG317" s="150" t="s">
        <v>497</v>
      </c>
      <c r="AH317" s="149">
        <v>22</v>
      </c>
      <c r="AI317" s="151">
        <v>1</v>
      </c>
      <c r="AJ317" s="152">
        <v>1798</v>
      </c>
      <c r="AK317" s="152">
        <v>1357</v>
      </c>
      <c r="AL317" s="149">
        <v>0.755</v>
      </c>
      <c r="AM317" s="152">
        <v>809</v>
      </c>
      <c r="AN317" s="152">
        <v>488</v>
      </c>
      <c r="AO317" s="152">
        <v>1297</v>
      </c>
      <c r="AP317" s="153">
        <v>0.376</v>
      </c>
      <c r="AQ317" s="153">
        <v>0.41699999999999998</v>
      </c>
      <c r="AR317" s="154">
        <v>0.18099999999999999</v>
      </c>
      <c r="AS317" s="154">
        <v>0.111</v>
      </c>
      <c r="AT317" s="154">
        <v>8.5000000000000006E-2</v>
      </c>
      <c r="AU317" s="154">
        <v>0.36199999999999999</v>
      </c>
      <c r="AW317" s="196"/>
      <c r="AX317" s="144">
        <f t="shared" si="95"/>
        <v>80.98290598290599</v>
      </c>
      <c r="AY317" s="149">
        <v>230</v>
      </c>
      <c r="AZ317" s="150" t="s">
        <v>532</v>
      </c>
      <c r="BA317" s="149">
        <v>12</v>
      </c>
      <c r="BB317" s="151">
        <v>1</v>
      </c>
      <c r="BC317" s="152">
        <v>936</v>
      </c>
      <c r="BD317" s="152">
        <v>758</v>
      </c>
      <c r="BE317" s="149">
        <v>0.81</v>
      </c>
      <c r="BF317" s="152">
        <v>462</v>
      </c>
      <c r="BG317" s="152">
        <v>266</v>
      </c>
      <c r="BH317" s="152">
        <v>728</v>
      </c>
      <c r="BI317" s="153">
        <v>0.36499999999999999</v>
      </c>
      <c r="BJ317" s="153">
        <v>0.432</v>
      </c>
      <c r="BK317" s="154">
        <v>0.14499999999999999</v>
      </c>
      <c r="BL317" s="154">
        <v>9.2999999999999999E-2</v>
      </c>
      <c r="BM317" s="154">
        <v>7.4999999999999997E-2</v>
      </c>
      <c r="BN317" s="154">
        <v>0.35499999999999998</v>
      </c>
      <c r="DU317" s="4"/>
      <c r="DZ317" s="196"/>
      <c r="EA317" s="196"/>
      <c r="EB317" s="196"/>
      <c r="EC317" s="196"/>
      <c r="ED317" s="196"/>
      <c r="EE317" s="196"/>
    </row>
    <row r="318" spans="30:135" ht="13" x14ac:dyDescent="0.15">
      <c r="AD318" s="144">
        <f t="shared" si="93"/>
        <v>82.84210526315789</v>
      </c>
      <c r="AE318" s="144">
        <f t="shared" si="94"/>
        <v>75.285895806861504</v>
      </c>
      <c r="AF318" s="149">
        <v>231</v>
      </c>
      <c r="AG318" s="150" t="s">
        <v>548</v>
      </c>
      <c r="AH318" s="149">
        <v>19</v>
      </c>
      <c r="AI318" s="151">
        <v>1</v>
      </c>
      <c r="AJ318" s="152">
        <v>1574</v>
      </c>
      <c r="AK318" s="152">
        <v>1185</v>
      </c>
      <c r="AL318" s="149">
        <v>0.753</v>
      </c>
      <c r="AM318" s="152">
        <v>705</v>
      </c>
      <c r="AN318" s="152">
        <v>422</v>
      </c>
      <c r="AO318" s="152">
        <v>1127</v>
      </c>
      <c r="AP318" s="153">
        <v>0.374</v>
      </c>
      <c r="AQ318" s="153">
        <v>0.432</v>
      </c>
      <c r="AR318" s="154">
        <v>0.193</v>
      </c>
      <c r="AS318" s="154">
        <v>0.109</v>
      </c>
      <c r="AT318" s="154">
        <v>8.7999999999999995E-2</v>
      </c>
      <c r="AU318" s="154">
        <v>0.34899999999999998</v>
      </c>
      <c r="AW318" s="196"/>
      <c r="AX318" s="144">
        <f t="shared" si="95"/>
        <v>81.099873577749676</v>
      </c>
      <c r="AY318" s="149">
        <v>231</v>
      </c>
      <c r="AZ318" s="150" t="s">
        <v>516</v>
      </c>
      <c r="BA318" s="149">
        <v>20</v>
      </c>
      <c r="BB318" s="151">
        <v>1</v>
      </c>
      <c r="BC318" s="152">
        <v>1582</v>
      </c>
      <c r="BD318" s="152">
        <v>1283</v>
      </c>
      <c r="BE318" s="149">
        <v>0.81100000000000005</v>
      </c>
      <c r="BF318" s="152">
        <v>710</v>
      </c>
      <c r="BG318" s="152">
        <v>470</v>
      </c>
      <c r="BH318" s="152">
        <v>1180</v>
      </c>
      <c r="BI318" s="153">
        <v>0.39800000000000002</v>
      </c>
      <c r="BJ318" s="151">
        <v>0.46</v>
      </c>
      <c r="BK318" s="155">
        <v>0.17</v>
      </c>
      <c r="BL318" s="154">
        <v>9.8000000000000004E-2</v>
      </c>
      <c r="BM318" s="155">
        <v>0.08</v>
      </c>
      <c r="BN318" s="154">
        <v>0.372</v>
      </c>
      <c r="DU318" s="4"/>
      <c r="DZ318" s="196"/>
      <c r="EA318" s="196"/>
      <c r="EB318" s="196"/>
      <c r="EC318" s="196"/>
      <c r="ED318" s="196"/>
      <c r="EE318" s="196"/>
    </row>
    <row r="319" spans="30:135" ht="13" x14ac:dyDescent="0.15">
      <c r="AD319" s="144">
        <f t="shared" si="93"/>
        <v>80.900000000000006</v>
      </c>
      <c r="AE319" s="144">
        <f t="shared" si="94"/>
        <v>75.154511742892467</v>
      </c>
      <c r="AF319" s="149">
        <v>232</v>
      </c>
      <c r="AG319" s="150" t="s">
        <v>549</v>
      </c>
      <c r="AH319" s="149">
        <v>20</v>
      </c>
      <c r="AI319" s="151">
        <v>1</v>
      </c>
      <c r="AJ319" s="152">
        <v>1618</v>
      </c>
      <c r="AK319" s="152">
        <v>1216</v>
      </c>
      <c r="AL319" s="149">
        <v>0.752</v>
      </c>
      <c r="AM319" s="152">
        <v>692</v>
      </c>
      <c r="AN319" s="152">
        <v>417</v>
      </c>
      <c r="AO319" s="152">
        <v>1109</v>
      </c>
      <c r="AP319" s="153">
        <v>0.376</v>
      </c>
      <c r="AQ319" s="153">
        <v>0.438</v>
      </c>
      <c r="AR319" s="154">
        <v>0.217</v>
      </c>
      <c r="AS319" s="154">
        <v>0.112</v>
      </c>
      <c r="AT319" s="154">
        <v>8.5000000000000006E-2</v>
      </c>
      <c r="AU319" s="154">
        <v>0.34300000000000003</v>
      </c>
      <c r="AW319" s="196"/>
      <c r="AX319" s="144">
        <f t="shared" si="95"/>
        <v>81.228668941979521</v>
      </c>
      <c r="AY319" s="149">
        <v>232</v>
      </c>
      <c r="AZ319" s="150" t="s">
        <v>550</v>
      </c>
      <c r="BA319" s="149">
        <v>21</v>
      </c>
      <c r="BB319" s="151">
        <v>1</v>
      </c>
      <c r="BC319" s="152">
        <v>1758</v>
      </c>
      <c r="BD319" s="152">
        <v>1428</v>
      </c>
      <c r="BE319" s="149">
        <v>0.81200000000000006</v>
      </c>
      <c r="BF319" s="152">
        <v>658</v>
      </c>
      <c r="BG319" s="152">
        <v>508</v>
      </c>
      <c r="BH319" s="152">
        <v>1166</v>
      </c>
      <c r="BI319" s="153">
        <v>0.436</v>
      </c>
      <c r="BJ319" s="151">
        <v>0.49</v>
      </c>
      <c r="BK319" s="154">
        <v>0.221</v>
      </c>
      <c r="BL319" s="154">
        <v>0.13700000000000001</v>
      </c>
      <c r="BM319" s="154">
        <v>0.105</v>
      </c>
      <c r="BN319" s="154">
        <v>0.39100000000000001</v>
      </c>
      <c r="DU319" s="4"/>
      <c r="DZ319" s="196"/>
      <c r="EA319" s="196"/>
      <c r="EB319" s="196"/>
      <c r="EC319" s="196"/>
      <c r="ED319" s="196"/>
      <c r="EE319" s="196"/>
    </row>
    <row r="320" spans="30:135" ht="13" x14ac:dyDescent="0.15">
      <c r="AD320" s="144">
        <f t="shared" si="93"/>
        <v>78.529411764705884</v>
      </c>
      <c r="AE320" s="144">
        <f t="shared" si="94"/>
        <v>75.205992509363298</v>
      </c>
      <c r="AF320" s="149">
        <v>233</v>
      </c>
      <c r="AG320" s="150" t="s">
        <v>551</v>
      </c>
      <c r="AH320" s="149">
        <v>17</v>
      </c>
      <c r="AI320" s="151">
        <v>1</v>
      </c>
      <c r="AJ320" s="152">
        <v>1335</v>
      </c>
      <c r="AK320" s="152">
        <v>1004</v>
      </c>
      <c r="AL320" s="149">
        <v>0.752</v>
      </c>
      <c r="AM320" s="152">
        <v>581</v>
      </c>
      <c r="AN320" s="152">
        <v>368</v>
      </c>
      <c r="AO320" s="152">
        <v>949</v>
      </c>
      <c r="AP320" s="153">
        <v>0.38800000000000001</v>
      </c>
      <c r="AQ320" s="153">
        <v>0.44500000000000001</v>
      </c>
      <c r="AR320" s="155">
        <v>0.21</v>
      </c>
      <c r="AS320" s="154">
        <v>9.7000000000000003E-2</v>
      </c>
      <c r="AT320" s="154">
        <v>8.5000000000000006E-2</v>
      </c>
      <c r="AU320" s="154">
        <v>0.34599999999999997</v>
      </c>
      <c r="AW320" s="196"/>
      <c r="AX320" s="144">
        <f t="shared" si="95"/>
        <v>81.163767246550691</v>
      </c>
      <c r="AY320" s="149">
        <v>233</v>
      </c>
      <c r="AZ320" s="150" t="s">
        <v>552</v>
      </c>
      <c r="BA320" s="149">
        <v>21</v>
      </c>
      <c r="BB320" s="151">
        <v>1</v>
      </c>
      <c r="BC320" s="152">
        <v>1667</v>
      </c>
      <c r="BD320" s="152">
        <v>1353</v>
      </c>
      <c r="BE320" s="149">
        <v>0.81200000000000006</v>
      </c>
      <c r="BF320" s="152">
        <v>809</v>
      </c>
      <c r="BG320" s="152">
        <v>510</v>
      </c>
      <c r="BH320" s="152">
        <v>1319</v>
      </c>
      <c r="BI320" s="153">
        <v>0.38700000000000001</v>
      </c>
      <c r="BJ320" s="153">
        <v>0.44700000000000001</v>
      </c>
      <c r="BK320" s="154">
        <v>0.14699999999999999</v>
      </c>
      <c r="BL320" s="154">
        <v>8.1000000000000003E-2</v>
      </c>
      <c r="BM320" s="154">
        <v>6.0999999999999999E-2</v>
      </c>
      <c r="BN320" s="154">
        <v>0.36399999999999999</v>
      </c>
      <c r="DU320" s="4"/>
      <c r="DZ320" s="196"/>
      <c r="EA320" s="196"/>
      <c r="EB320" s="196"/>
      <c r="EC320" s="196"/>
      <c r="ED320" s="196"/>
      <c r="EE320" s="196"/>
    </row>
    <row r="321" spans="30:135" ht="13" x14ac:dyDescent="0.15">
      <c r="AD321" s="144">
        <f t="shared" si="93"/>
        <v>88.913043478260875</v>
      </c>
      <c r="AE321" s="144">
        <f t="shared" si="94"/>
        <v>75.110024449877756</v>
      </c>
      <c r="AF321" s="149">
        <v>234</v>
      </c>
      <c r="AG321" s="150" t="s">
        <v>517</v>
      </c>
      <c r="AH321" s="149">
        <v>23</v>
      </c>
      <c r="AI321" s="151">
        <v>1</v>
      </c>
      <c r="AJ321" s="152">
        <v>2045</v>
      </c>
      <c r="AK321" s="152">
        <v>1536</v>
      </c>
      <c r="AL321" s="149">
        <v>0.751</v>
      </c>
      <c r="AM321" s="152">
        <v>925</v>
      </c>
      <c r="AN321" s="152">
        <v>561</v>
      </c>
      <c r="AO321" s="152">
        <v>1486</v>
      </c>
      <c r="AP321" s="153">
        <v>0.378</v>
      </c>
      <c r="AQ321" s="153">
        <v>0.42299999999999999</v>
      </c>
      <c r="AR321" s="154">
        <v>0.17799999999999999</v>
      </c>
      <c r="AS321" s="154">
        <v>0.109</v>
      </c>
      <c r="AT321" s="154">
        <v>8.4000000000000005E-2</v>
      </c>
      <c r="AU321" s="154">
        <v>0.35899999999999999</v>
      </c>
      <c r="AW321" s="196"/>
      <c r="AX321" s="144">
        <f t="shared" si="95"/>
        <v>81.339439038351458</v>
      </c>
      <c r="AY321" s="149">
        <v>234</v>
      </c>
      <c r="AZ321" s="150" t="s">
        <v>353</v>
      </c>
      <c r="BA321" s="149">
        <v>23</v>
      </c>
      <c r="BB321" s="151">
        <v>1</v>
      </c>
      <c r="BC321" s="152">
        <v>1747</v>
      </c>
      <c r="BD321" s="152">
        <v>1421</v>
      </c>
      <c r="BE321" s="149">
        <v>0.81299999999999994</v>
      </c>
      <c r="BF321" s="152">
        <v>723</v>
      </c>
      <c r="BG321" s="152">
        <v>538</v>
      </c>
      <c r="BH321" s="152">
        <v>1261</v>
      </c>
      <c r="BI321" s="153">
        <v>0.42699999999999999</v>
      </c>
      <c r="BJ321" s="153">
        <v>0.47399999999999998</v>
      </c>
      <c r="BK321" s="154">
        <v>0.193</v>
      </c>
      <c r="BL321" s="154">
        <v>0.10199999999999999</v>
      </c>
      <c r="BM321" s="154">
        <v>7.9000000000000001E-2</v>
      </c>
      <c r="BN321" s="154">
        <v>0.38500000000000001</v>
      </c>
      <c r="DU321" s="4"/>
      <c r="DZ321" s="196"/>
      <c r="EA321" s="196"/>
      <c r="EB321" s="196"/>
      <c r="EC321" s="196"/>
      <c r="ED321" s="196"/>
      <c r="EE321" s="196"/>
    </row>
    <row r="322" spans="30:135" ht="13" x14ac:dyDescent="0.15">
      <c r="AD322" s="144">
        <f t="shared" si="93"/>
        <v>85.111111111111114</v>
      </c>
      <c r="AE322" s="144">
        <f t="shared" si="94"/>
        <v>75</v>
      </c>
      <c r="AF322" s="149">
        <v>235</v>
      </c>
      <c r="AG322" s="150" t="s">
        <v>349</v>
      </c>
      <c r="AH322" s="149">
        <v>18</v>
      </c>
      <c r="AI322" s="151">
        <v>1</v>
      </c>
      <c r="AJ322" s="152">
        <v>1532</v>
      </c>
      <c r="AK322" s="152">
        <v>1149</v>
      </c>
      <c r="AL322" s="149">
        <v>0.75</v>
      </c>
      <c r="AM322" s="152">
        <v>684</v>
      </c>
      <c r="AN322" s="152">
        <v>432</v>
      </c>
      <c r="AO322" s="152">
        <v>1116</v>
      </c>
      <c r="AP322" s="153">
        <v>0.38700000000000001</v>
      </c>
      <c r="AQ322" s="153">
        <v>0.43099999999999999</v>
      </c>
      <c r="AR322" s="154">
        <v>0.183</v>
      </c>
      <c r="AS322" s="154">
        <v>0.107</v>
      </c>
      <c r="AT322" s="154">
        <v>9.0999999999999998E-2</v>
      </c>
      <c r="AU322" s="154">
        <v>0.35799999999999998</v>
      </c>
      <c r="AW322" s="196"/>
      <c r="AX322" s="144">
        <f t="shared" si="95"/>
        <v>81.32678132678133</v>
      </c>
      <c r="AY322" s="149">
        <v>235</v>
      </c>
      <c r="AZ322" s="150" t="s">
        <v>437</v>
      </c>
      <c r="BA322" s="149">
        <v>20</v>
      </c>
      <c r="BB322" s="151">
        <v>1</v>
      </c>
      <c r="BC322" s="152">
        <v>1628</v>
      </c>
      <c r="BD322" s="152">
        <v>1324</v>
      </c>
      <c r="BE322" s="149">
        <v>0.81299999999999994</v>
      </c>
      <c r="BF322" s="152">
        <v>708</v>
      </c>
      <c r="BG322" s="152">
        <v>467</v>
      </c>
      <c r="BH322" s="152">
        <v>1175</v>
      </c>
      <c r="BI322" s="153">
        <v>0.39700000000000002</v>
      </c>
      <c r="BJ322" s="153">
        <v>0.46800000000000003</v>
      </c>
      <c r="BK322" s="154">
        <v>0.187</v>
      </c>
      <c r="BL322" s="154">
        <v>0.104</v>
      </c>
      <c r="BM322" s="154">
        <v>7.6999999999999999E-2</v>
      </c>
      <c r="BN322" s="155">
        <v>0.37</v>
      </c>
      <c r="DU322" s="4"/>
      <c r="DZ322" s="196"/>
      <c r="EA322" s="196"/>
      <c r="EB322" s="196"/>
      <c r="EC322" s="196"/>
      <c r="ED322" s="196"/>
      <c r="EE322" s="196"/>
    </row>
    <row r="323" spans="30:135" ht="13" x14ac:dyDescent="0.15">
      <c r="AD323" s="144">
        <f t="shared" si="93"/>
        <v>86.25</v>
      </c>
      <c r="AE323" s="144">
        <f t="shared" si="94"/>
        <v>74.830917874396135</v>
      </c>
      <c r="AF323" s="149">
        <v>236</v>
      </c>
      <c r="AG323" s="150" t="s">
        <v>540</v>
      </c>
      <c r="AH323" s="149">
        <v>24</v>
      </c>
      <c r="AI323" s="151">
        <v>1</v>
      </c>
      <c r="AJ323" s="152">
        <v>2070</v>
      </c>
      <c r="AK323" s="152">
        <v>1549</v>
      </c>
      <c r="AL323" s="149">
        <v>0.748</v>
      </c>
      <c r="AM323" s="152">
        <v>941</v>
      </c>
      <c r="AN323" s="152">
        <v>535</v>
      </c>
      <c r="AO323" s="152">
        <v>1476</v>
      </c>
      <c r="AP323" s="153">
        <v>0.36199999999999999</v>
      </c>
      <c r="AQ323" s="153">
        <v>0.42299999999999999</v>
      </c>
      <c r="AR323" s="154">
        <v>0.187</v>
      </c>
      <c r="AS323" s="154">
        <v>0.11899999999999999</v>
      </c>
      <c r="AT323" s="154">
        <v>8.7999999999999995E-2</v>
      </c>
      <c r="AU323" s="154">
        <v>0.34499999999999997</v>
      </c>
      <c r="AW323" s="196"/>
      <c r="AX323" s="144">
        <f t="shared" si="95"/>
        <v>81.287970838396106</v>
      </c>
      <c r="AY323" s="149">
        <v>236</v>
      </c>
      <c r="AZ323" s="150" t="s">
        <v>486</v>
      </c>
      <c r="BA323" s="149">
        <v>20</v>
      </c>
      <c r="BB323" s="151">
        <v>1</v>
      </c>
      <c r="BC323" s="152">
        <v>1646</v>
      </c>
      <c r="BD323" s="152">
        <v>1338</v>
      </c>
      <c r="BE323" s="149">
        <v>0.81299999999999994</v>
      </c>
      <c r="BF323" s="152">
        <v>720</v>
      </c>
      <c r="BG323" s="152">
        <v>525</v>
      </c>
      <c r="BH323" s="152">
        <v>1245</v>
      </c>
      <c r="BI323" s="153">
        <v>0.42199999999999999</v>
      </c>
      <c r="BJ323" s="153">
        <v>0.46600000000000003</v>
      </c>
      <c r="BK323" s="154">
        <v>0.17299999999999999</v>
      </c>
      <c r="BL323" s="154">
        <v>8.8999999999999996E-2</v>
      </c>
      <c r="BM323" s="155">
        <v>0.08</v>
      </c>
      <c r="BN323" s="155">
        <v>0.38</v>
      </c>
      <c r="DU323" s="4"/>
      <c r="DZ323" s="196"/>
      <c r="EA323" s="196"/>
      <c r="EB323" s="196"/>
      <c r="EC323" s="196"/>
      <c r="ED323" s="196"/>
      <c r="EE323" s="196"/>
    </row>
    <row r="324" spans="30:135" ht="13" x14ac:dyDescent="0.15">
      <c r="AD324" s="144">
        <f t="shared" si="93"/>
        <v>86.478260869565219</v>
      </c>
      <c r="AE324" s="144">
        <f t="shared" si="94"/>
        <v>74.811463046757169</v>
      </c>
      <c r="AF324" s="149">
        <v>237</v>
      </c>
      <c r="AG324" s="150" t="s">
        <v>553</v>
      </c>
      <c r="AH324" s="149">
        <v>23</v>
      </c>
      <c r="AI324" s="151">
        <v>1</v>
      </c>
      <c r="AJ324" s="152">
        <v>1989</v>
      </c>
      <c r="AK324" s="152">
        <v>1488</v>
      </c>
      <c r="AL324" s="149">
        <v>0.748</v>
      </c>
      <c r="AM324" s="152">
        <v>919</v>
      </c>
      <c r="AN324" s="152">
        <v>551</v>
      </c>
      <c r="AO324" s="152">
        <v>1470</v>
      </c>
      <c r="AP324" s="153">
        <v>0.375</v>
      </c>
      <c r="AQ324" s="153">
        <v>0.41199999999999998</v>
      </c>
      <c r="AR324" s="154">
        <v>0.17699999999999999</v>
      </c>
      <c r="AS324" s="155">
        <v>0.11</v>
      </c>
      <c r="AT324" s="154">
        <v>9.5000000000000001E-2</v>
      </c>
      <c r="AU324" s="154">
        <v>0.35399999999999998</v>
      </c>
      <c r="AW324" s="196"/>
      <c r="AX324" s="144">
        <f t="shared" si="95"/>
        <v>81.272822117892545</v>
      </c>
      <c r="AY324" s="149">
        <v>237</v>
      </c>
      <c r="AZ324" s="150" t="s">
        <v>324</v>
      </c>
      <c r="BA324" s="149">
        <v>23</v>
      </c>
      <c r="BB324" s="151">
        <v>1</v>
      </c>
      <c r="BC324" s="152">
        <v>1917</v>
      </c>
      <c r="BD324" s="152">
        <v>1558</v>
      </c>
      <c r="BE324" s="149">
        <v>0.81299999999999994</v>
      </c>
      <c r="BF324" s="152">
        <v>813</v>
      </c>
      <c r="BG324" s="152">
        <v>573</v>
      </c>
      <c r="BH324" s="152">
        <v>1386</v>
      </c>
      <c r="BI324" s="153">
        <v>0.41299999999999998</v>
      </c>
      <c r="BJ324" s="153">
        <v>0.45900000000000002</v>
      </c>
      <c r="BK324" s="154">
        <v>0.184</v>
      </c>
      <c r="BL324" s="154">
        <v>0.109</v>
      </c>
      <c r="BM324" s="154">
        <v>7.9000000000000001E-2</v>
      </c>
      <c r="BN324" s="154">
        <v>0.38400000000000001</v>
      </c>
      <c r="DU324" s="4"/>
      <c r="DZ324" s="196"/>
      <c r="EA324" s="196"/>
      <c r="EB324" s="196"/>
      <c r="EC324" s="196"/>
      <c r="ED324" s="196"/>
      <c r="EE324" s="196"/>
    </row>
    <row r="325" spans="30:135" ht="13" x14ac:dyDescent="0.15">
      <c r="AD325" s="144">
        <f t="shared" si="93"/>
        <v>84.45</v>
      </c>
      <c r="AE325" s="144">
        <f t="shared" si="94"/>
        <v>74.837181764357609</v>
      </c>
      <c r="AF325" s="149">
        <v>238</v>
      </c>
      <c r="AG325" s="150" t="s">
        <v>554</v>
      </c>
      <c r="AH325" s="149">
        <v>20</v>
      </c>
      <c r="AI325" s="151">
        <v>1</v>
      </c>
      <c r="AJ325" s="152">
        <v>1689</v>
      </c>
      <c r="AK325" s="152">
        <v>1264</v>
      </c>
      <c r="AL325" s="149">
        <v>0.748</v>
      </c>
      <c r="AM325" s="152">
        <v>765</v>
      </c>
      <c r="AN325" s="152">
        <v>440</v>
      </c>
      <c r="AO325" s="152">
        <v>1205</v>
      </c>
      <c r="AP325" s="153">
        <v>0.36499999999999999</v>
      </c>
      <c r="AQ325" s="151">
        <v>0.41</v>
      </c>
      <c r="AR325" s="154">
        <v>0.185</v>
      </c>
      <c r="AS325" s="154">
        <v>0.115</v>
      </c>
      <c r="AT325" s="155">
        <v>0.08</v>
      </c>
      <c r="AU325" s="154">
        <v>0.35499999999999998</v>
      </c>
      <c r="AW325" s="196"/>
      <c r="AX325" s="144">
        <f t="shared" si="95"/>
        <v>81.312889314805943</v>
      </c>
      <c r="AY325" s="149">
        <v>238</v>
      </c>
      <c r="AZ325" s="150" t="s">
        <v>388</v>
      </c>
      <c r="BA325" s="149">
        <v>25</v>
      </c>
      <c r="BB325" s="151">
        <v>1</v>
      </c>
      <c r="BC325" s="152">
        <v>2087</v>
      </c>
      <c r="BD325" s="152">
        <v>1697</v>
      </c>
      <c r="BE325" s="149">
        <v>0.81299999999999994</v>
      </c>
      <c r="BF325" s="152">
        <v>938</v>
      </c>
      <c r="BG325" s="152">
        <v>649</v>
      </c>
      <c r="BH325" s="152">
        <v>1587</v>
      </c>
      <c r="BI325" s="153">
        <v>0.40899999999999997</v>
      </c>
      <c r="BJ325" s="153">
        <v>0.45400000000000001</v>
      </c>
      <c r="BK325" s="154">
        <v>0.16300000000000001</v>
      </c>
      <c r="BL325" s="154">
        <v>9.6000000000000002E-2</v>
      </c>
      <c r="BM325" s="154">
        <v>7.3999999999999996E-2</v>
      </c>
      <c r="BN325" s="154">
        <v>0.38100000000000001</v>
      </c>
      <c r="DU325" s="4"/>
      <c r="DZ325" s="196"/>
      <c r="EA325" s="196"/>
      <c r="EB325" s="196"/>
      <c r="EC325" s="196"/>
      <c r="ED325" s="196"/>
      <c r="EE325" s="196"/>
    </row>
    <row r="326" spans="30:135" ht="13" x14ac:dyDescent="0.15">
      <c r="AD326" s="144">
        <f t="shared" si="93"/>
        <v>83.5</v>
      </c>
      <c r="AE326" s="144">
        <f t="shared" si="94"/>
        <v>74.750499001996005</v>
      </c>
      <c r="AF326" s="149">
        <v>239</v>
      </c>
      <c r="AG326" s="150" t="s">
        <v>354</v>
      </c>
      <c r="AH326" s="149">
        <v>24</v>
      </c>
      <c r="AI326" s="151">
        <v>1</v>
      </c>
      <c r="AJ326" s="152">
        <v>2004</v>
      </c>
      <c r="AK326" s="152">
        <v>1498</v>
      </c>
      <c r="AL326" s="149">
        <v>0.748</v>
      </c>
      <c r="AM326" s="152">
        <v>850</v>
      </c>
      <c r="AN326" s="152">
        <v>530</v>
      </c>
      <c r="AO326" s="152">
        <v>1380</v>
      </c>
      <c r="AP326" s="153">
        <v>0.38400000000000001</v>
      </c>
      <c r="AQ326" s="153">
        <v>0.44800000000000001</v>
      </c>
      <c r="AR326" s="154">
        <v>0.21299999999999999</v>
      </c>
      <c r="AS326" s="154">
        <v>0.113</v>
      </c>
      <c r="AT326" s="155">
        <v>0.09</v>
      </c>
      <c r="AU326" s="154">
        <v>0.34799999999999998</v>
      </c>
      <c r="AW326" s="196"/>
      <c r="AX326" s="144">
        <f t="shared" si="95"/>
        <v>81.405405405405403</v>
      </c>
      <c r="AY326" s="149">
        <v>239</v>
      </c>
      <c r="AZ326" s="150" t="s">
        <v>555</v>
      </c>
      <c r="BA326" s="149">
        <v>23</v>
      </c>
      <c r="BB326" s="151">
        <v>1</v>
      </c>
      <c r="BC326" s="152">
        <v>1850</v>
      </c>
      <c r="BD326" s="152">
        <v>1506</v>
      </c>
      <c r="BE326" s="149">
        <v>0.81399999999999995</v>
      </c>
      <c r="BF326" s="152">
        <v>772</v>
      </c>
      <c r="BG326" s="152">
        <v>543</v>
      </c>
      <c r="BH326" s="152">
        <v>1315</v>
      </c>
      <c r="BI326" s="153">
        <v>0.41299999999999998</v>
      </c>
      <c r="BJ326" s="153">
        <v>0.46500000000000002</v>
      </c>
      <c r="BK326" s="154">
        <v>0.189</v>
      </c>
      <c r="BL326" s="154">
        <v>0.121</v>
      </c>
      <c r="BM326" s="155">
        <v>0.09</v>
      </c>
      <c r="BN326" s="155">
        <v>0.38</v>
      </c>
      <c r="DU326" s="4"/>
      <c r="DZ326" s="196"/>
      <c r="EA326" s="196"/>
      <c r="EB326" s="196"/>
      <c r="EC326" s="196"/>
      <c r="ED326" s="196"/>
      <c r="EE326" s="196"/>
    </row>
    <row r="327" spans="30:135" ht="13" x14ac:dyDescent="0.15">
      <c r="AD327" s="144">
        <f t="shared" si="93"/>
        <v>77.529411764705884</v>
      </c>
      <c r="AE327" s="144">
        <f t="shared" si="94"/>
        <v>74.81031866464339</v>
      </c>
      <c r="AF327" s="149">
        <v>240</v>
      </c>
      <c r="AG327" s="150" t="s">
        <v>222</v>
      </c>
      <c r="AH327" s="149">
        <v>17</v>
      </c>
      <c r="AI327" s="151">
        <v>1</v>
      </c>
      <c r="AJ327" s="152">
        <v>1318</v>
      </c>
      <c r="AK327" s="152">
        <v>986</v>
      </c>
      <c r="AL327" s="149">
        <v>0.748</v>
      </c>
      <c r="AM327" s="152">
        <v>524</v>
      </c>
      <c r="AN327" s="152">
        <v>360</v>
      </c>
      <c r="AO327" s="152">
        <v>884</v>
      </c>
      <c r="AP327" s="153">
        <v>0.40699999999999997</v>
      </c>
      <c r="AQ327" s="153">
        <v>0.442</v>
      </c>
      <c r="AR327" s="154">
        <v>0.222</v>
      </c>
      <c r="AS327" s="154">
        <v>0.125</v>
      </c>
      <c r="AT327" s="154">
        <v>9.7000000000000003E-2</v>
      </c>
      <c r="AU327" s="154">
        <v>0.36799999999999999</v>
      </c>
      <c r="AW327" s="196"/>
      <c r="AX327" s="144">
        <f t="shared" si="95"/>
        <v>81.728665207877455</v>
      </c>
      <c r="AY327" s="149">
        <v>240</v>
      </c>
      <c r="AZ327" s="150" t="s">
        <v>471</v>
      </c>
      <c r="BA327" s="149">
        <v>23</v>
      </c>
      <c r="BB327" s="151">
        <v>1</v>
      </c>
      <c r="BC327" s="152">
        <v>1828</v>
      </c>
      <c r="BD327" s="152">
        <v>1494</v>
      </c>
      <c r="BE327" s="149">
        <v>0.81699999999999995</v>
      </c>
      <c r="BF327" s="152">
        <v>759</v>
      </c>
      <c r="BG327" s="152">
        <v>555</v>
      </c>
      <c r="BH327" s="152">
        <v>1314</v>
      </c>
      <c r="BI327" s="153">
        <v>0.42199999999999999</v>
      </c>
      <c r="BJ327" s="153">
        <v>0.48199999999999998</v>
      </c>
      <c r="BK327" s="154">
        <v>0.20200000000000001</v>
      </c>
      <c r="BL327" s="154">
        <v>9.1999999999999998E-2</v>
      </c>
      <c r="BM327" s="154">
        <v>7.1999999999999995E-2</v>
      </c>
      <c r="BN327" s="154">
        <v>0.379</v>
      </c>
      <c r="DU327" s="4"/>
      <c r="DZ327" s="196"/>
      <c r="EA327" s="196"/>
      <c r="EB327" s="196"/>
      <c r="EC327" s="196"/>
      <c r="ED327" s="196"/>
      <c r="EE327" s="196"/>
    </row>
    <row r="328" spans="30:135" ht="13" x14ac:dyDescent="0.15">
      <c r="AD328" s="144">
        <f t="shared" si="93"/>
        <v>78.826086956521735</v>
      </c>
      <c r="AE328" s="144">
        <f t="shared" si="94"/>
        <v>74.738003309431875</v>
      </c>
      <c r="AF328" s="149">
        <v>241</v>
      </c>
      <c r="AG328" s="150" t="s">
        <v>537</v>
      </c>
      <c r="AH328" s="149">
        <v>23</v>
      </c>
      <c r="AI328" s="151">
        <v>1</v>
      </c>
      <c r="AJ328" s="152">
        <v>1813</v>
      </c>
      <c r="AK328" s="152">
        <v>1355</v>
      </c>
      <c r="AL328" s="149">
        <v>0.747</v>
      </c>
      <c r="AM328" s="152">
        <v>786</v>
      </c>
      <c r="AN328" s="152">
        <v>492</v>
      </c>
      <c r="AO328" s="152">
        <v>1278</v>
      </c>
      <c r="AP328" s="153">
        <v>0.38500000000000001</v>
      </c>
      <c r="AQ328" s="153">
        <v>0.42899999999999999</v>
      </c>
      <c r="AR328" s="154">
        <v>0.20499999999999999</v>
      </c>
      <c r="AS328" s="154">
        <v>0.10299999999999999</v>
      </c>
      <c r="AT328" s="154">
        <v>7.6999999999999999E-2</v>
      </c>
      <c r="AU328" s="154">
        <v>0.35399999999999998</v>
      </c>
      <c r="AW328" s="196"/>
      <c r="AX328" s="144">
        <f t="shared" si="95"/>
        <v>81.834640917320456</v>
      </c>
      <c r="AY328" s="149">
        <v>241</v>
      </c>
      <c r="AZ328" s="150" t="s">
        <v>475</v>
      </c>
      <c r="BA328" s="149">
        <v>21</v>
      </c>
      <c r="BB328" s="151">
        <v>1</v>
      </c>
      <c r="BC328" s="152">
        <v>1657</v>
      </c>
      <c r="BD328" s="152">
        <v>1356</v>
      </c>
      <c r="BE328" s="149">
        <v>0.81799999999999995</v>
      </c>
      <c r="BF328" s="152">
        <v>715</v>
      </c>
      <c r="BG328" s="152">
        <v>488</v>
      </c>
      <c r="BH328" s="152">
        <v>1203</v>
      </c>
      <c r="BI328" s="153">
        <v>0.40600000000000003</v>
      </c>
      <c r="BJ328" s="153">
        <v>0.45900000000000002</v>
      </c>
      <c r="BK328" s="154">
        <v>0.182</v>
      </c>
      <c r="BL328" s="154">
        <v>0.113</v>
      </c>
      <c r="BM328" s="154">
        <v>8.4000000000000005E-2</v>
      </c>
      <c r="BN328" s="155">
        <v>0.38</v>
      </c>
      <c r="DU328" s="4"/>
      <c r="DZ328" s="196"/>
      <c r="EA328" s="196"/>
      <c r="EB328" s="196"/>
      <c r="EC328" s="196"/>
      <c r="ED328" s="196"/>
      <c r="EE328" s="196"/>
    </row>
    <row r="329" spans="30:135" ht="13" x14ac:dyDescent="0.15">
      <c r="AD329" s="144">
        <f t="shared" si="93"/>
        <v>77.333333333333329</v>
      </c>
      <c r="AE329" s="144">
        <f t="shared" si="94"/>
        <v>74.640804597701148</v>
      </c>
      <c r="AF329" s="149">
        <v>242</v>
      </c>
      <c r="AG329" s="150" t="s">
        <v>556</v>
      </c>
      <c r="AH329" s="149">
        <v>18</v>
      </c>
      <c r="AI329" s="151">
        <v>1</v>
      </c>
      <c r="AJ329" s="152">
        <v>1392</v>
      </c>
      <c r="AK329" s="152">
        <v>1039</v>
      </c>
      <c r="AL329" s="149">
        <v>0.746</v>
      </c>
      <c r="AM329" s="152">
        <v>632</v>
      </c>
      <c r="AN329" s="152">
        <v>363</v>
      </c>
      <c r="AO329" s="152">
        <v>995</v>
      </c>
      <c r="AP329" s="153">
        <v>0.36499999999999999</v>
      </c>
      <c r="AQ329" s="153">
        <v>0.434</v>
      </c>
      <c r="AR329" s="155">
        <v>0.21</v>
      </c>
      <c r="AS329" s="154">
        <v>9.8000000000000004E-2</v>
      </c>
      <c r="AT329" s="154">
        <v>8.7999999999999995E-2</v>
      </c>
      <c r="AU329" s="154">
        <v>0.32800000000000001</v>
      </c>
      <c r="AW329" s="196"/>
      <c r="AX329" s="144">
        <f t="shared" si="95"/>
        <v>81.923714759535656</v>
      </c>
      <c r="AY329" s="149">
        <v>242</v>
      </c>
      <c r="AZ329" s="150" t="s">
        <v>272</v>
      </c>
      <c r="BA329" s="149">
        <v>21</v>
      </c>
      <c r="BB329" s="151">
        <v>1</v>
      </c>
      <c r="BC329" s="152">
        <v>1809</v>
      </c>
      <c r="BD329" s="152">
        <v>1482</v>
      </c>
      <c r="BE329" s="149">
        <v>0.81899999999999995</v>
      </c>
      <c r="BF329" s="152">
        <v>821</v>
      </c>
      <c r="BG329" s="152">
        <v>578</v>
      </c>
      <c r="BH329" s="152">
        <v>1399</v>
      </c>
      <c r="BI329" s="153">
        <v>0.41299999999999998</v>
      </c>
      <c r="BJ329" s="153">
        <v>0.46600000000000003</v>
      </c>
      <c r="BK329" s="154">
        <v>0.16300000000000001</v>
      </c>
      <c r="BL329" s="154">
        <v>7.5999999999999998E-2</v>
      </c>
      <c r="BM329" s="154">
        <v>6.2E-2</v>
      </c>
      <c r="BN329" s="154">
        <v>0.376</v>
      </c>
      <c r="DU329" s="4"/>
      <c r="DZ329" s="196"/>
      <c r="EA329" s="196"/>
      <c r="EB329" s="196"/>
      <c r="EC329" s="196"/>
      <c r="ED329" s="196"/>
      <c r="EE329" s="196"/>
    </row>
    <row r="330" spans="30:135" ht="13" x14ac:dyDescent="0.15">
      <c r="AD330" s="144">
        <f t="shared" si="93"/>
        <v>88.611111111111114</v>
      </c>
      <c r="AE330" s="144">
        <f t="shared" si="94"/>
        <v>74.608150470219442</v>
      </c>
      <c r="AF330" s="149">
        <v>243</v>
      </c>
      <c r="AG330" s="150" t="s">
        <v>557</v>
      </c>
      <c r="AH330" s="149">
        <v>18</v>
      </c>
      <c r="AI330" s="151">
        <v>1</v>
      </c>
      <c r="AJ330" s="152">
        <v>1595</v>
      </c>
      <c r="AK330" s="152">
        <v>1190</v>
      </c>
      <c r="AL330" s="149">
        <v>0.746</v>
      </c>
      <c r="AM330" s="152">
        <v>713</v>
      </c>
      <c r="AN330" s="152">
        <v>438</v>
      </c>
      <c r="AO330" s="152">
        <v>1151</v>
      </c>
      <c r="AP330" s="153">
        <v>0.38100000000000001</v>
      </c>
      <c r="AQ330" s="153">
        <v>0.43099999999999999</v>
      </c>
      <c r="AR330" s="154">
        <v>0.19400000000000001</v>
      </c>
      <c r="AS330" s="154">
        <v>0.104</v>
      </c>
      <c r="AT330" s="154">
        <v>8.6999999999999994E-2</v>
      </c>
      <c r="AU330" s="154">
        <v>0.34699999999999998</v>
      </c>
      <c r="AW330" s="196"/>
      <c r="AX330" s="144">
        <f t="shared" si="95"/>
        <v>82.073265783320352</v>
      </c>
      <c r="AY330" s="149">
        <v>243</v>
      </c>
      <c r="AZ330" s="150" t="s">
        <v>401</v>
      </c>
      <c r="BA330" s="149">
        <v>18</v>
      </c>
      <c r="BB330" s="151">
        <v>1</v>
      </c>
      <c r="BC330" s="152">
        <v>1283</v>
      </c>
      <c r="BD330" s="152">
        <v>1053</v>
      </c>
      <c r="BE330" s="149">
        <v>0.82099999999999995</v>
      </c>
      <c r="BF330" s="152">
        <v>554</v>
      </c>
      <c r="BG330" s="152">
        <v>391</v>
      </c>
      <c r="BH330" s="152">
        <v>945</v>
      </c>
      <c r="BI330" s="153">
        <v>0.41399999999999998</v>
      </c>
      <c r="BJ330" s="153">
        <v>0.47599999999999998</v>
      </c>
      <c r="BK330" s="154">
        <v>0.193</v>
      </c>
      <c r="BL330" s="154">
        <v>8.2000000000000003E-2</v>
      </c>
      <c r="BM330" s="154">
        <v>6.8000000000000005E-2</v>
      </c>
      <c r="BN330" s="155">
        <v>0.37</v>
      </c>
      <c r="DU330" s="4"/>
      <c r="DZ330" s="196"/>
      <c r="EA330" s="196"/>
      <c r="EB330" s="196"/>
      <c r="EC330" s="196"/>
      <c r="ED330" s="196"/>
      <c r="EE330" s="196"/>
    </row>
    <row r="331" spans="30:135" ht="13" x14ac:dyDescent="0.15">
      <c r="AD331" s="144">
        <f t="shared" si="93"/>
        <v>83.545454545454561</v>
      </c>
      <c r="AE331" s="144">
        <f t="shared" si="94"/>
        <v>74.646354733405872</v>
      </c>
      <c r="AF331" s="149">
        <v>244</v>
      </c>
      <c r="AG331" s="150" t="s">
        <v>344</v>
      </c>
      <c r="AH331" s="149">
        <v>22</v>
      </c>
      <c r="AI331" s="151">
        <v>1</v>
      </c>
      <c r="AJ331" s="152">
        <v>1838</v>
      </c>
      <c r="AK331" s="152">
        <v>1372</v>
      </c>
      <c r="AL331" s="149">
        <v>0.746</v>
      </c>
      <c r="AM331" s="152">
        <v>820</v>
      </c>
      <c r="AN331" s="152">
        <v>516</v>
      </c>
      <c r="AO331" s="152">
        <v>1336</v>
      </c>
      <c r="AP331" s="153">
        <v>0.38600000000000001</v>
      </c>
      <c r="AQ331" s="153">
        <v>0.41899999999999998</v>
      </c>
      <c r="AR331" s="154">
        <v>0.17199999999999999</v>
      </c>
      <c r="AS331" s="154">
        <v>0.124</v>
      </c>
      <c r="AT331" s="155">
        <v>0.1</v>
      </c>
      <c r="AU331" s="154">
        <v>0.371</v>
      </c>
      <c r="AW331" s="196"/>
      <c r="AX331" s="144">
        <f t="shared" si="95"/>
        <v>82.223701731025301</v>
      </c>
      <c r="AY331" s="149">
        <v>244</v>
      </c>
      <c r="AZ331" s="150" t="s">
        <v>558</v>
      </c>
      <c r="BA331" s="149">
        <v>18</v>
      </c>
      <c r="BB331" s="151">
        <v>1</v>
      </c>
      <c r="BC331" s="152">
        <v>1502</v>
      </c>
      <c r="BD331" s="152">
        <v>1235</v>
      </c>
      <c r="BE331" s="149">
        <v>0.82199999999999995</v>
      </c>
      <c r="BF331" s="152">
        <v>617</v>
      </c>
      <c r="BG331" s="152">
        <v>427</v>
      </c>
      <c r="BH331" s="152">
        <v>1044</v>
      </c>
      <c r="BI331" s="153">
        <v>0.40899999999999997</v>
      </c>
      <c r="BJ331" s="153">
        <v>0.47699999999999998</v>
      </c>
      <c r="BK331" s="154">
        <v>0.20100000000000001</v>
      </c>
      <c r="BL331" s="154">
        <v>0.126</v>
      </c>
      <c r="BM331" s="154">
        <v>0.10100000000000001</v>
      </c>
      <c r="BN331" s="154">
        <v>0.376</v>
      </c>
      <c r="DU331" s="4"/>
      <c r="DZ331" s="196"/>
      <c r="EA331" s="196"/>
      <c r="EB331" s="196"/>
      <c r="EC331" s="196"/>
      <c r="ED331" s="196"/>
      <c r="EE331" s="196"/>
    </row>
    <row r="332" spans="30:135" ht="13" x14ac:dyDescent="0.15">
      <c r="AD332" s="144">
        <f t="shared" si="93"/>
        <v>77.27272727272728</v>
      </c>
      <c r="AE332" s="144">
        <f t="shared" si="94"/>
        <v>74.470588235294116</v>
      </c>
      <c r="AF332" s="149">
        <v>245</v>
      </c>
      <c r="AG332" s="150" t="s">
        <v>547</v>
      </c>
      <c r="AH332" s="149">
        <v>22</v>
      </c>
      <c r="AI332" s="151">
        <v>1</v>
      </c>
      <c r="AJ332" s="152">
        <v>1700</v>
      </c>
      <c r="AK332" s="152">
        <v>1266</v>
      </c>
      <c r="AL332" s="149">
        <v>0.745</v>
      </c>
      <c r="AM332" s="152">
        <v>727</v>
      </c>
      <c r="AN332" s="152">
        <v>456</v>
      </c>
      <c r="AO332" s="152">
        <v>1183</v>
      </c>
      <c r="AP332" s="153">
        <v>0.38500000000000001</v>
      </c>
      <c r="AQ332" s="153">
        <v>0.433</v>
      </c>
      <c r="AR332" s="154">
        <v>0.21299999999999999</v>
      </c>
      <c r="AS332" s="154">
        <v>0.108</v>
      </c>
      <c r="AT332" s="154">
        <v>8.4000000000000005E-2</v>
      </c>
      <c r="AU332" s="154">
        <v>0.34899999999999998</v>
      </c>
      <c r="AW332" s="196"/>
      <c r="AX332" s="144">
        <f t="shared" si="95"/>
        <v>82.179341657207715</v>
      </c>
      <c r="AY332" s="149">
        <v>245</v>
      </c>
      <c r="AZ332" s="150" t="s">
        <v>559</v>
      </c>
      <c r="BA332" s="149">
        <v>11</v>
      </c>
      <c r="BB332" s="151">
        <v>1</v>
      </c>
      <c r="BC332" s="152">
        <v>881</v>
      </c>
      <c r="BD332" s="152">
        <v>724</v>
      </c>
      <c r="BE332" s="149">
        <v>0.82199999999999995</v>
      </c>
      <c r="BF332" s="152">
        <v>378</v>
      </c>
      <c r="BG332" s="152">
        <v>275</v>
      </c>
      <c r="BH332" s="152">
        <v>653</v>
      </c>
      <c r="BI332" s="153">
        <v>0.42099999999999999</v>
      </c>
      <c r="BJ332" s="153">
        <v>0.47199999999999998</v>
      </c>
      <c r="BK332" s="154">
        <v>0.183</v>
      </c>
      <c r="BL332" s="154">
        <v>9.6000000000000002E-2</v>
      </c>
      <c r="BM332" s="154">
        <v>7.5999999999999998E-2</v>
      </c>
      <c r="BN332" s="154">
        <v>0.378</v>
      </c>
      <c r="DU332" s="4"/>
      <c r="DZ332" s="196"/>
      <c r="EA332" s="196"/>
      <c r="EB332" s="196"/>
      <c r="EC332" s="196"/>
      <c r="ED332" s="196"/>
      <c r="EE332" s="196"/>
    </row>
    <row r="333" spans="30:135" ht="13" x14ac:dyDescent="0.15">
      <c r="AD333" s="144">
        <f t="shared" si="93"/>
        <v>79.521739130434781</v>
      </c>
      <c r="AE333" s="144">
        <f t="shared" si="94"/>
        <v>74.466921815199555</v>
      </c>
      <c r="AF333" s="149">
        <v>246</v>
      </c>
      <c r="AG333" s="150" t="s">
        <v>477</v>
      </c>
      <c r="AH333" s="149">
        <v>23</v>
      </c>
      <c r="AI333" s="151">
        <v>1</v>
      </c>
      <c r="AJ333" s="152">
        <v>1829</v>
      </c>
      <c r="AK333" s="152">
        <v>1362</v>
      </c>
      <c r="AL333" s="149">
        <v>0.745</v>
      </c>
      <c r="AM333" s="152">
        <v>770</v>
      </c>
      <c r="AN333" s="152">
        <v>503</v>
      </c>
      <c r="AO333" s="152">
        <v>1273</v>
      </c>
      <c r="AP333" s="153">
        <v>0.39500000000000002</v>
      </c>
      <c r="AQ333" s="151">
        <v>0.45</v>
      </c>
      <c r="AR333" s="154">
        <v>0.219</v>
      </c>
      <c r="AS333" s="155">
        <v>0.1</v>
      </c>
      <c r="AT333" s="154">
        <v>7.6999999999999999E-2</v>
      </c>
      <c r="AU333" s="154">
        <v>0.34899999999999998</v>
      </c>
      <c r="AW333" s="196"/>
      <c r="AX333" s="144">
        <f t="shared" si="95"/>
        <v>82.223579718998167</v>
      </c>
      <c r="AY333" s="149">
        <v>246</v>
      </c>
      <c r="AZ333" s="150" t="s">
        <v>322</v>
      </c>
      <c r="BA333" s="149">
        <v>20</v>
      </c>
      <c r="BB333" s="151">
        <v>1</v>
      </c>
      <c r="BC333" s="152">
        <v>1637</v>
      </c>
      <c r="BD333" s="152">
        <v>1346</v>
      </c>
      <c r="BE333" s="149">
        <v>0.82199999999999995</v>
      </c>
      <c r="BF333" s="152">
        <v>656</v>
      </c>
      <c r="BG333" s="152">
        <v>472</v>
      </c>
      <c r="BH333" s="152">
        <v>1128</v>
      </c>
      <c r="BI333" s="153">
        <v>0.41799999999999998</v>
      </c>
      <c r="BJ333" s="151">
        <v>0.47</v>
      </c>
      <c r="BK333" s="154">
        <v>0.20699999999999999</v>
      </c>
      <c r="BL333" s="154">
        <v>0.123</v>
      </c>
      <c r="BM333" s="154">
        <v>9.6000000000000002E-2</v>
      </c>
      <c r="BN333" s="154">
        <v>0.38600000000000001</v>
      </c>
      <c r="DU333" s="4"/>
      <c r="DZ333" s="196"/>
      <c r="EA333" s="196"/>
      <c r="EB333" s="196"/>
      <c r="EC333" s="196"/>
      <c r="ED333" s="196"/>
      <c r="EE333" s="196"/>
    </row>
    <row r="334" spans="30:135" ht="13" x14ac:dyDescent="0.15">
      <c r="AD334" s="144">
        <f t="shared" si="93"/>
        <v>92.64705882352942</v>
      </c>
      <c r="AE334" s="144">
        <f t="shared" si="94"/>
        <v>74.476190476190467</v>
      </c>
      <c r="AF334" s="149">
        <v>247</v>
      </c>
      <c r="AG334" s="150" t="s">
        <v>245</v>
      </c>
      <c r="AH334" s="149">
        <v>17</v>
      </c>
      <c r="AI334" s="151">
        <v>1</v>
      </c>
      <c r="AJ334" s="152">
        <v>1575</v>
      </c>
      <c r="AK334" s="152">
        <v>1173</v>
      </c>
      <c r="AL334" s="149">
        <v>0.745</v>
      </c>
      <c r="AM334" s="152">
        <v>652</v>
      </c>
      <c r="AN334" s="152">
        <v>390</v>
      </c>
      <c r="AO334" s="152">
        <v>1042</v>
      </c>
      <c r="AP334" s="153">
        <v>0.374</v>
      </c>
      <c r="AQ334" s="153">
        <v>0.41499999999999998</v>
      </c>
      <c r="AR334" s="154">
        <v>0.20300000000000001</v>
      </c>
      <c r="AS334" s="154">
        <v>0.159</v>
      </c>
      <c r="AT334" s="154">
        <v>0.11700000000000001</v>
      </c>
      <c r="AU334" s="154">
        <v>0.36299999999999999</v>
      </c>
      <c r="AW334" s="196"/>
      <c r="AX334" s="144">
        <f t="shared" si="95"/>
        <v>82.307147912243451</v>
      </c>
      <c r="AY334" s="149">
        <v>247</v>
      </c>
      <c r="AZ334" s="150" t="s">
        <v>526</v>
      </c>
      <c r="BA334" s="149">
        <v>17</v>
      </c>
      <c r="BB334" s="151">
        <v>1</v>
      </c>
      <c r="BC334" s="152">
        <v>1413</v>
      </c>
      <c r="BD334" s="152">
        <v>1163</v>
      </c>
      <c r="BE334" s="149">
        <v>0.82299999999999995</v>
      </c>
      <c r="BF334" s="152">
        <v>605</v>
      </c>
      <c r="BG334" s="152">
        <v>430</v>
      </c>
      <c r="BH334" s="152">
        <v>1035</v>
      </c>
      <c r="BI334" s="153">
        <v>0.41499999999999998</v>
      </c>
      <c r="BJ334" s="153">
        <v>0.47099999999999997</v>
      </c>
      <c r="BK334" s="155">
        <v>0.18</v>
      </c>
      <c r="BL334" s="154">
        <v>0.106</v>
      </c>
      <c r="BM334" s="155">
        <v>0.08</v>
      </c>
      <c r="BN334" s="154">
        <v>0.38400000000000001</v>
      </c>
      <c r="DU334" s="4"/>
      <c r="DZ334" s="196"/>
      <c r="EA334" s="196"/>
      <c r="EB334" s="196"/>
      <c r="EC334" s="196"/>
      <c r="ED334" s="196"/>
      <c r="EE334" s="196"/>
    </row>
    <row r="335" spans="30:135" ht="13" x14ac:dyDescent="0.15">
      <c r="AD335" s="144">
        <f t="shared" si="93"/>
        <v>86</v>
      </c>
      <c r="AE335" s="144">
        <f t="shared" si="94"/>
        <v>74.547803617571063</v>
      </c>
      <c r="AF335" s="149">
        <v>248</v>
      </c>
      <c r="AG335" s="150" t="s">
        <v>558</v>
      </c>
      <c r="AH335" s="149">
        <v>18</v>
      </c>
      <c r="AI335" s="151">
        <v>1</v>
      </c>
      <c r="AJ335" s="152">
        <v>1548</v>
      </c>
      <c r="AK335" s="152">
        <v>1154</v>
      </c>
      <c r="AL335" s="149">
        <v>0.745</v>
      </c>
      <c r="AM335" s="152">
        <v>639</v>
      </c>
      <c r="AN335" s="152">
        <v>458</v>
      </c>
      <c r="AO335" s="152">
        <v>1097</v>
      </c>
      <c r="AP335" s="153">
        <v>0.41799999999999998</v>
      </c>
      <c r="AQ335" s="153">
        <v>0.44600000000000001</v>
      </c>
      <c r="AR335" s="154">
        <v>0.20899999999999999</v>
      </c>
      <c r="AS335" s="154">
        <v>9.6000000000000002E-2</v>
      </c>
      <c r="AT335" s="154">
        <v>7.5999999999999998E-2</v>
      </c>
      <c r="AU335" s="154">
        <v>0.36399999999999999</v>
      </c>
      <c r="AW335" s="196"/>
      <c r="AX335" s="144">
        <f t="shared" si="95"/>
        <v>82.341891045710696</v>
      </c>
      <c r="AY335" s="149">
        <v>248</v>
      </c>
      <c r="AZ335" s="150" t="s">
        <v>560</v>
      </c>
      <c r="BA335" s="149">
        <v>20</v>
      </c>
      <c r="BB335" s="151">
        <v>1</v>
      </c>
      <c r="BC335" s="152">
        <v>1597</v>
      </c>
      <c r="BD335" s="152">
        <v>1315</v>
      </c>
      <c r="BE335" s="149">
        <v>0.82299999999999995</v>
      </c>
      <c r="BF335" s="152">
        <v>685</v>
      </c>
      <c r="BG335" s="152">
        <v>467</v>
      </c>
      <c r="BH335" s="152">
        <v>1152</v>
      </c>
      <c r="BI335" s="153">
        <v>0.40500000000000003</v>
      </c>
      <c r="BJ335" s="153">
        <v>0.46600000000000003</v>
      </c>
      <c r="BK335" s="154">
        <v>0.183</v>
      </c>
      <c r="BL335" s="154">
        <v>0.115</v>
      </c>
      <c r="BM335" s="154">
        <v>9.2999999999999999E-2</v>
      </c>
      <c r="BN335" s="154">
        <v>0.379</v>
      </c>
      <c r="DU335" s="4"/>
      <c r="DZ335" s="196"/>
      <c r="EA335" s="196"/>
      <c r="EB335" s="196"/>
      <c r="EC335" s="196"/>
      <c r="ED335" s="196"/>
      <c r="EE335" s="196"/>
    </row>
    <row r="336" spans="30:135" ht="13" x14ac:dyDescent="0.15">
      <c r="AD336" s="144">
        <f t="shared" si="93"/>
        <v>84.235294117647058</v>
      </c>
      <c r="AE336" s="144">
        <f t="shared" si="94"/>
        <v>74.162011173184368</v>
      </c>
      <c r="AF336" s="149">
        <v>249</v>
      </c>
      <c r="AG336" s="150" t="s">
        <v>352</v>
      </c>
      <c r="AH336" s="149">
        <v>17</v>
      </c>
      <c r="AI336" s="151">
        <v>1</v>
      </c>
      <c r="AJ336" s="152">
        <v>1432</v>
      </c>
      <c r="AK336" s="152">
        <v>1062</v>
      </c>
      <c r="AL336" s="149">
        <v>0.74199999999999999</v>
      </c>
      <c r="AM336" s="152">
        <v>594</v>
      </c>
      <c r="AN336" s="152">
        <v>378</v>
      </c>
      <c r="AO336" s="152">
        <v>972</v>
      </c>
      <c r="AP336" s="153">
        <v>0.38900000000000001</v>
      </c>
      <c r="AQ336" s="153">
        <v>0.432</v>
      </c>
      <c r="AR336" s="154">
        <v>0.214</v>
      </c>
      <c r="AS336" s="154">
        <v>0.13100000000000001</v>
      </c>
      <c r="AT336" s="154">
        <v>9.8000000000000004E-2</v>
      </c>
      <c r="AU336" s="154">
        <v>0.35599999999999998</v>
      </c>
      <c r="AW336" s="196"/>
      <c r="AX336" s="144">
        <f t="shared" si="95"/>
        <v>82.342121397915392</v>
      </c>
      <c r="AY336" s="149">
        <v>249</v>
      </c>
      <c r="AZ336" s="150" t="s">
        <v>544</v>
      </c>
      <c r="BA336" s="149">
        <v>21</v>
      </c>
      <c r="BB336" s="151">
        <v>1</v>
      </c>
      <c r="BC336" s="152">
        <v>1631</v>
      </c>
      <c r="BD336" s="152">
        <v>1343</v>
      </c>
      <c r="BE336" s="149">
        <v>0.82299999999999995</v>
      </c>
      <c r="BF336" s="152">
        <v>680</v>
      </c>
      <c r="BG336" s="152">
        <v>453</v>
      </c>
      <c r="BH336" s="152">
        <v>1133</v>
      </c>
      <c r="BI336" s="151">
        <v>0.4</v>
      </c>
      <c r="BJ336" s="153">
        <v>0.47499999999999998</v>
      </c>
      <c r="BK336" s="155">
        <v>0.2</v>
      </c>
      <c r="BL336" s="154">
        <v>0.124</v>
      </c>
      <c r="BM336" s="154">
        <v>8.7999999999999995E-2</v>
      </c>
      <c r="BN336" s="155">
        <v>0.37</v>
      </c>
      <c r="DU336" s="4"/>
      <c r="DZ336" s="196"/>
      <c r="EA336" s="196"/>
      <c r="EB336" s="196"/>
      <c r="EC336" s="196"/>
      <c r="ED336" s="196"/>
      <c r="EE336" s="196"/>
    </row>
    <row r="337" spans="30:135" ht="13" x14ac:dyDescent="0.15">
      <c r="AD337" s="144">
        <f t="shared" si="93"/>
        <v>89.095238095238102</v>
      </c>
      <c r="AE337" s="144">
        <f t="shared" si="94"/>
        <v>74.238375200427569</v>
      </c>
      <c r="AF337" s="149">
        <v>250</v>
      </c>
      <c r="AG337" s="150" t="s">
        <v>561</v>
      </c>
      <c r="AH337" s="149">
        <v>21</v>
      </c>
      <c r="AI337" s="151">
        <v>1</v>
      </c>
      <c r="AJ337" s="152">
        <v>1871</v>
      </c>
      <c r="AK337" s="152">
        <v>1389</v>
      </c>
      <c r="AL337" s="149">
        <v>0.74199999999999999</v>
      </c>
      <c r="AM337" s="152">
        <v>868</v>
      </c>
      <c r="AN337" s="152">
        <v>490</v>
      </c>
      <c r="AO337" s="152">
        <v>1358</v>
      </c>
      <c r="AP337" s="153">
        <v>0.36099999999999999</v>
      </c>
      <c r="AQ337" s="153">
        <v>0.40600000000000003</v>
      </c>
      <c r="AR337" s="154">
        <v>0.17199999999999999</v>
      </c>
      <c r="AS337" s="154">
        <v>0.122</v>
      </c>
      <c r="AT337" s="154">
        <v>9.6000000000000002E-2</v>
      </c>
      <c r="AU337" s="154">
        <v>0.35299999999999998</v>
      </c>
      <c r="AW337" s="196"/>
      <c r="AX337" s="144">
        <f t="shared" si="95"/>
        <v>82.349785407725321</v>
      </c>
      <c r="AY337" s="149">
        <v>250</v>
      </c>
      <c r="AZ337" s="150" t="s">
        <v>453</v>
      </c>
      <c r="BA337" s="149">
        <v>21</v>
      </c>
      <c r="BB337" s="151">
        <v>1</v>
      </c>
      <c r="BC337" s="152">
        <v>1864</v>
      </c>
      <c r="BD337" s="152">
        <v>1535</v>
      </c>
      <c r="BE337" s="149">
        <v>0.82299999999999995</v>
      </c>
      <c r="BF337" s="152">
        <v>803</v>
      </c>
      <c r="BG337" s="152">
        <v>558</v>
      </c>
      <c r="BH337" s="152">
        <v>1361</v>
      </c>
      <c r="BI337" s="151">
        <v>0.41</v>
      </c>
      <c r="BJ337" s="153">
        <v>0.46100000000000002</v>
      </c>
      <c r="BK337" s="154">
        <v>0.17299999999999999</v>
      </c>
      <c r="BL337" s="154">
        <v>0.121</v>
      </c>
      <c r="BM337" s="154">
        <v>9.0999999999999998E-2</v>
      </c>
      <c r="BN337" s="154">
        <v>0.38600000000000001</v>
      </c>
      <c r="DU337" s="4"/>
      <c r="DZ337" s="196"/>
      <c r="EA337" s="196"/>
      <c r="EB337" s="196"/>
      <c r="EC337" s="196"/>
      <c r="ED337" s="196"/>
      <c r="EE337" s="196"/>
    </row>
    <row r="338" spans="30:135" ht="13" x14ac:dyDescent="0.15">
      <c r="AD338" s="144">
        <f t="shared" si="93"/>
        <v>81.666666666666657</v>
      </c>
      <c r="AE338" s="144">
        <f t="shared" si="94"/>
        <v>74.217687074829925</v>
      </c>
      <c r="AF338" s="149">
        <v>251</v>
      </c>
      <c r="AG338" s="150" t="s">
        <v>523</v>
      </c>
      <c r="AH338" s="149">
        <v>18</v>
      </c>
      <c r="AI338" s="151">
        <v>1</v>
      </c>
      <c r="AJ338" s="152">
        <v>1470</v>
      </c>
      <c r="AK338" s="152">
        <v>1091</v>
      </c>
      <c r="AL338" s="149">
        <v>0.74199999999999999</v>
      </c>
      <c r="AM338" s="152">
        <v>654</v>
      </c>
      <c r="AN338" s="152">
        <v>384</v>
      </c>
      <c r="AO338" s="152">
        <v>1038</v>
      </c>
      <c r="AP338" s="151">
        <v>0.37</v>
      </c>
      <c r="AQ338" s="153">
        <v>0.41499999999999998</v>
      </c>
      <c r="AR338" s="154">
        <v>0.19700000000000001</v>
      </c>
      <c r="AS338" s="154">
        <v>0.114</v>
      </c>
      <c r="AT338" s="154">
        <v>7.8E-2</v>
      </c>
      <c r="AU338" s="154">
        <v>0.35199999999999998</v>
      </c>
      <c r="AW338" s="196"/>
      <c r="AX338" s="144">
        <f t="shared" si="95"/>
        <v>82.434782608695656</v>
      </c>
      <c r="AY338" s="149">
        <v>251</v>
      </c>
      <c r="AZ338" s="150" t="s">
        <v>527</v>
      </c>
      <c r="BA338" s="149">
        <v>14</v>
      </c>
      <c r="BB338" s="151">
        <v>1</v>
      </c>
      <c r="BC338" s="152">
        <v>1150</v>
      </c>
      <c r="BD338" s="152">
        <v>948</v>
      </c>
      <c r="BE338" s="149">
        <v>0.82399999999999995</v>
      </c>
      <c r="BF338" s="152">
        <v>472</v>
      </c>
      <c r="BG338" s="152">
        <v>361</v>
      </c>
      <c r="BH338" s="152">
        <v>833</v>
      </c>
      <c r="BI338" s="153">
        <v>0.433</v>
      </c>
      <c r="BJ338" s="153">
        <v>0.495</v>
      </c>
      <c r="BK338" s="154">
        <v>0.20799999999999999</v>
      </c>
      <c r="BL338" s="154">
        <v>8.6999999999999994E-2</v>
      </c>
      <c r="BM338" s="154">
        <v>6.5000000000000002E-2</v>
      </c>
      <c r="BN338" s="154">
        <v>0.374</v>
      </c>
      <c r="DU338" s="4"/>
      <c r="DZ338" s="196"/>
      <c r="EA338" s="196"/>
      <c r="EB338" s="196"/>
      <c r="EC338" s="196"/>
      <c r="ED338" s="196"/>
      <c r="EE338" s="196"/>
    </row>
    <row r="339" spans="30:135" ht="13" x14ac:dyDescent="0.15">
      <c r="AD339" s="144">
        <f t="shared" si="93"/>
        <v>79.882352941176464</v>
      </c>
      <c r="AE339" s="144">
        <f t="shared" si="94"/>
        <v>74.153166421207658</v>
      </c>
      <c r="AF339" s="149">
        <v>252</v>
      </c>
      <c r="AG339" s="150" t="s">
        <v>307</v>
      </c>
      <c r="AH339" s="149">
        <v>17</v>
      </c>
      <c r="AI339" s="151">
        <v>1</v>
      </c>
      <c r="AJ339" s="152">
        <v>1358</v>
      </c>
      <c r="AK339" s="152">
        <v>1007</v>
      </c>
      <c r="AL339" s="149">
        <v>0.74199999999999999</v>
      </c>
      <c r="AM339" s="152">
        <v>569</v>
      </c>
      <c r="AN339" s="152">
        <v>388</v>
      </c>
      <c r="AO339" s="152">
        <v>957</v>
      </c>
      <c r="AP339" s="153">
        <v>0.40500000000000003</v>
      </c>
      <c r="AQ339" s="153">
        <v>0.441</v>
      </c>
      <c r="AR339" s="154">
        <v>0.21299999999999999</v>
      </c>
      <c r="AS339" s="154">
        <v>9.5000000000000001E-2</v>
      </c>
      <c r="AT339" s="154">
        <v>6.6000000000000003E-2</v>
      </c>
      <c r="AU339" s="154">
        <v>0.35799999999999998</v>
      </c>
      <c r="AW339" s="196"/>
      <c r="AX339" s="144">
        <f t="shared" si="95"/>
        <v>82.403651115618658</v>
      </c>
      <c r="AY339" s="149">
        <v>252</v>
      </c>
      <c r="AZ339" s="150" t="s">
        <v>351</v>
      </c>
      <c r="BA339" s="149">
        <v>22</v>
      </c>
      <c r="BB339" s="151">
        <v>1</v>
      </c>
      <c r="BC339" s="152">
        <v>1972</v>
      </c>
      <c r="BD339" s="152">
        <v>1625</v>
      </c>
      <c r="BE339" s="149">
        <v>0.82399999999999995</v>
      </c>
      <c r="BF339" s="152">
        <v>929</v>
      </c>
      <c r="BG339" s="152">
        <v>603</v>
      </c>
      <c r="BH339" s="152">
        <v>1532</v>
      </c>
      <c r="BI339" s="153">
        <v>0.39400000000000002</v>
      </c>
      <c r="BJ339" s="153">
        <v>0.45800000000000002</v>
      </c>
      <c r="BK339" s="154">
        <v>0.152</v>
      </c>
      <c r="BL339" s="155">
        <v>0.09</v>
      </c>
      <c r="BM339" s="154">
        <v>7.4999999999999997E-2</v>
      </c>
      <c r="BN339" s="154">
        <v>0.36799999999999999</v>
      </c>
      <c r="DU339" s="4"/>
      <c r="DZ339" s="196"/>
      <c r="EA339" s="196"/>
      <c r="EB339" s="196"/>
      <c r="EC339" s="196"/>
      <c r="ED339" s="196"/>
      <c r="EE339" s="196"/>
    </row>
    <row r="340" spans="30:135" ht="13" x14ac:dyDescent="0.15">
      <c r="AD340" s="144">
        <f t="shared" si="93"/>
        <v>76.782608695652172</v>
      </c>
      <c r="AE340" s="144">
        <f t="shared" si="94"/>
        <v>74.009060022650047</v>
      </c>
      <c r="AF340" s="149">
        <v>253</v>
      </c>
      <c r="AG340" s="150" t="s">
        <v>384</v>
      </c>
      <c r="AH340" s="149">
        <v>23</v>
      </c>
      <c r="AI340" s="151">
        <v>1</v>
      </c>
      <c r="AJ340" s="152">
        <v>1766</v>
      </c>
      <c r="AK340" s="152">
        <v>1307</v>
      </c>
      <c r="AL340" s="149">
        <v>0.74</v>
      </c>
      <c r="AM340" s="152">
        <v>762</v>
      </c>
      <c r="AN340" s="152">
        <v>477</v>
      </c>
      <c r="AO340" s="152">
        <v>1239</v>
      </c>
      <c r="AP340" s="153">
        <v>0.38500000000000001</v>
      </c>
      <c r="AQ340" s="153">
        <v>0.41599999999999998</v>
      </c>
      <c r="AR340" s="154">
        <v>0.19800000000000001</v>
      </c>
      <c r="AS340" s="154">
        <v>0.115</v>
      </c>
      <c r="AT340" s="154">
        <v>9.6000000000000002E-2</v>
      </c>
      <c r="AU340" s="154">
        <v>0.36199999999999999</v>
      </c>
      <c r="AW340" s="196"/>
      <c r="AX340" s="144">
        <f t="shared" si="95"/>
        <v>82.362373062533408</v>
      </c>
      <c r="AY340" s="149">
        <v>253</v>
      </c>
      <c r="AZ340" s="150" t="s">
        <v>402</v>
      </c>
      <c r="BA340" s="149">
        <v>22</v>
      </c>
      <c r="BB340" s="151">
        <v>1</v>
      </c>
      <c r="BC340" s="152">
        <v>1871</v>
      </c>
      <c r="BD340" s="152">
        <v>1541</v>
      </c>
      <c r="BE340" s="149">
        <v>0.82399999999999995</v>
      </c>
      <c r="BF340" s="152">
        <v>821</v>
      </c>
      <c r="BG340" s="152">
        <v>596</v>
      </c>
      <c r="BH340" s="152">
        <v>1417</v>
      </c>
      <c r="BI340" s="153">
        <v>0.42099999999999999</v>
      </c>
      <c r="BJ340" s="153">
        <v>0.45800000000000002</v>
      </c>
      <c r="BK340" s="155">
        <v>0.16</v>
      </c>
      <c r="BL340" s="154">
        <v>0.10100000000000001</v>
      </c>
      <c r="BM340" s="154">
        <v>8.4000000000000005E-2</v>
      </c>
      <c r="BN340" s="154">
        <v>0.39300000000000002</v>
      </c>
      <c r="DU340" s="4"/>
      <c r="DZ340" s="196"/>
      <c r="EA340" s="196"/>
      <c r="EB340" s="196"/>
      <c r="EC340" s="196"/>
      <c r="ED340" s="196"/>
      <c r="EE340" s="196"/>
    </row>
    <row r="341" spans="30:135" ht="13" x14ac:dyDescent="0.15">
      <c r="AD341" s="144">
        <f t="shared" si="93"/>
        <v>83.913043478260875</v>
      </c>
      <c r="AE341" s="144">
        <f t="shared" si="94"/>
        <v>74.041450777202073</v>
      </c>
      <c r="AF341" s="149">
        <v>254</v>
      </c>
      <c r="AG341" s="150" t="s">
        <v>457</v>
      </c>
      <c r="AH341" s="149">
        <v>23</v>
      </c>
      <c r="AI341" s="151">
        <v>1</v>
      </c>
      <c r="AJ341" s="152">
        <v>1930</v>
      </c>
      <c r="AK341" s="152">
        <v>1429</v>
      </c>
      <c r="AL341" s="149">
        <v>0.74</v>
      </c>
      <c r="AM341" s="152">
        <v>764</v>
      </c>
      <c r="AN341" s="152">
        <v>501</v>
      </c>
      <c r="AO341" s="152">
        <v>1265</v>
      </c>
      <c r="AP341" s="153">
        <v>0.39600000000000002</v>
      </c>
      <c r="AQ341" s="153">
        <v>0.43099999999999999</v>
      </c>
      <c r="AR341" s="155">
        <v>0.23</v>
      </c>
      <c r="AS341" s="154">
        <v>0.13500000000000001</v>
      </c>
      <c r="AT341" s="154">
        <v>0.106</v>
      </c>
      <c r="AU341" s="154">
        <v>0.36399999999999999</v>
      </c>
      <c r="AW341" s="196"/>
      <c r="AX341" s="144">
        <f t="shared" si="95"/>
        <v>82.452193475815534</v>
      </c>
      <c r="AY341" s="149">
        <v>254</v>
      </c>
      <c r="AZ341" s="150" t="s">
        <v>562</v>
      </c>
      <c r="BA341" s="149">
        <v>22</v>
      </c>
      <c r="BB341" s="151">
        <v>1</v>
      </c>
      <c r="BC341" s="152">
        <v>1778</v>
      </c>
      <c r="BD341" s="152">
        <v>1466</v>
      </c>
      <c r="BE341" s="149">
        <v>0.82499999999999996</v>
      </c>
      <c r="BF341" s="152">
        <v>810</v>
      </c>
      <c r="BG341" s="152">
        <v>550</v>
      </c>
      <c r="BH341" s="152">
        <v>1360</v>
      </c>
      <c r="BI341" s="153">
        <v>0.40400000000000003</v>
      </c>
      <c r="BJ341" s="153">
        <v>0.45800000000000002</v>
      </c>
      <c r="BK341" s="154">
        <v>0.155</v>
      </c>
      <c r="BL341" s="154">
        <v>9.4E-2</v>
      </c>
      <c r="BM341" s="155">
        <v>7.0000000000000007E-2</v>
      </c>
      <c r="BN341" s="155">
        <v>0.38</v>
      </c>
      <c r="DU341" s="4"/>
      <c r="DZ341" s="196"/>
      <c r="EA341" s="196"/>
      <c r="EB341" s="196"/>
      <c r="EC341" s="196"/>
      <c r="ED341" s="196"/>
      <c r="EE341" s="196"/>
    </row>
    <row r="342" spans="30:135" ht="13" x14ac:dyDescent="0.15">
      <c r="AD342" s="144">
        <f t="shared" si="93"/>
        <v>79.5</v>
      </c>
      <c r="AE342" s="144">
        <f t="shared" si="94"/>
        <v>73.944294699011678</v>
      </c>
      <c r="AF342" s="149">
        <v>255</v>
      </c>
      <c r="AG342" s="150" t="s">
        <v>508</v>
      </c>
      <c r="AH342" s="149">
        <v>14</v>
      </c>
      <c r="AI342" s="151">
        <v>1</v>
      </c>
      <c r="AJ342" s="152">
        <v>1113</v>
      </c>
      <c r="AK342" s="152">
        <v>823</v>
      </c>
      <c r="AL342" s="149">
        <v>0.73899999999999999</v>
      </c>
      <c r="AM342" s="152">
        <v>494</v>
      </c>
      <c r="AN342" s="152">
        <v>290</v>
      </c>
      <c r="AO342" s="152">
        <v>784</v>
      </c>
      <c r="AP342" s="151">
        <v>0.37</v>
      </c>
      <c r="AQ342" s="151">
        <v>0.42</v>
      </c>
      <c r="AR342" s="154">
        <v>0.192</v>
      </c>
      <c r="AS342" s="154">
        <v>0.126</v>
      </c>
      <c r="AT342" s="154">
        <v>9.4E-2</v>
      </c>
      <c r="AU342" s="154">
        <v>0.35499999999999998</v>
      </c>
      <c r="AW342" s="196"/>
      <c r="AX342" s="144">
        <f t="shared" si="95"/>
        <v>82.511467889908246</v>
      </c>
      <c r="AY342" s="149">
        <v>255</v>
      </c>
      <c r="AZ342" s="150" t="s">
        <v>329</v>
      </c>
      <c r="BA342" s="149">
        <v>20</v>
      </c>
      <c r="BB342" s="151">
        <v>1</v>
      </c>
      <c r="BC342" s="152">
        <v>1744</v>
      </c>
      <c r="BD342" s="152">
        <v>1439</v>
      </c>
      <c r="BE342" s="149">
        <v>0.82499999999999996</v>
      </c>
      <c r="BF342" s="152">
        <v>682</v>
      </c>
      <c r="BG342" s="152">
        <v>520</v>
      </c>
      <c r="BH342" s="152">
        <v>1202</v>
      </c>
      <c r="BI342" s="153">
        <v>0.433</v>
      </c>
      <c r="BJ342" s="153">
        <v>0.499</v>
      </c>
      <c r="BK342" s="154">
        <v>0.22800000000000001</v>
      </c>
      <c r="BL342" s="155">
        <v>0.1</v>
      </c>
      <c r="BM342" s="154">
        <v>7.0999999999999994E-2</v>
      </c>
      <c r="BN342" s="154">
        <v>0.377</v>
      </c>
      <c r="DU342" s="4"/>
      <c r="DZ342" s="196"/>
      <c r="EA342" s="196"/>
      <c r="EB342" s="196"/>
      <c r="EC342" s="196"/>
      <c r="ED342" s="196"/>
      <c r="EE342" s="196"/>
    </row>
    <row r="343" spans="30:135" ht="13" x14ac:dyDescent="0.15">
      <c r="AD343" s="144">
        <f t="shared" ref="AD343:AD430" si="98">40*(AJ343/(AH343*40))</f>
        <v>83.055555555555557</v>
      </c>
      <c r="AE343" s="144">
        <f t="shared" ref="AE343:AE430" si="99">100*(AK343/AJ343)</f>
        <v>73.779264214046819</v>
      </c>
      <c r="AF343" s="149">
        <v>256</v>
      </c>
      <c r="AG343" s="150" t="s">
        <v>509</v>
      </c>
      <c r="AH343" s="149">
        <v>18</v>
      </c>
      <c r="AI343" s="151">
        <v>1</v>
      </c>
      <c r="AJ343" s="152">
        <v>1495</v>
      </c>
      <c r="AK343" s="152">
        <v>1103</v>
      </c>
      <c r="AL343" s="149">
        <v>0.73799999999999999</v>
      </c>
      <c r="AM343" s="152">
        <v>697</v>
      </c>
      <c r="AN343" s="152">
        <v>390</v>
      </c>
      <c r="AO343" s="152">
        <v>1087</v>
      </c>
      <c r="AP343" s="153">
        <v>0.35899999999999999</v>
      </c>
      <c r="AQ343" s="153">
        <v>0.41399999999999998</v>
      </c>
      <c r="AR343" s="154">
        <v>0.191</v>
      </c>
      <c r="AS343" s="154">
        <v>9.7000000000000003E-2</v>
      </c>
      <c r="AT343" s="154">
        <v>7.3999999999999996E-2</v>
      </c>
      <c r="AU343" s="154">
        <v>0.33900000000000002</v>
      </c>
      <c r="AW343" s="196"/>
      <c r="AX343" s="144">
        <f t="shared" ref="AX343:AX430" si="100">100*(BD343/BC343)</f>
        <v>82.643607164916617</v>
      </c>
      <c r="AY343" s="149">
        <v>256</v>
      </c>
      <c r="AZ343" s="150" t="s">
        <v>382</v>
      </c>
      <c r="BA343" s="149">
        <v>19</v>
      </c>
      <c r="BB343" s="151">
        <v>1</v>
      </c>
      <c r="BC343" s="152">
        <v>1619</v>
      </c>
      <c r="BD343" s="152">
        <v>1338</v>
      </c>
      <c r="BE343" s="149">
        <v>0.82599999999999996</v>
      </c>
      <c r="BF343" s="152">
        <v>716</v>
      </c>
      <c r="BG343" s="152">
        <v>500</v>
      </c>
      <c r="BH343" s="152">
        <v>1216</v>
      </c>
      <c r="BI343" s="153">
        <v>0.41099999999999998</v>
      </c>
      <c r="BJ343" s="153">
        <v>0.47699999999999998</v>
      </c>
      <c r="BK343" s="154">
        <v>0.18099999999999999</v>
      </c>
      <c r="BL343" s="154">
        <v>9.2999999999999999E-2</v>
      </c>
      <c r="BM343" s="154">
        <v>7.4999999999999997E-2</v>
      </c>
      <c r="BN343" s="154">
        <v>0.36699999999999999</v>
      </c>
      <c r="DU343" s="4"/>
      <c r="DZ343" s="196"/>
      <c r="EA343" s="196"/>
      <c r="EB343" s="196"/>
      <c r="EC343" s="196"/>
      <c r="ED343" s="196"/>
      <c r="EE343" s="196"/>
    </row>
    <row r="344" spans="30:135" ht="13" x14ac:dyDescent="0.15">
      <c r="AD344" s="144">
        <f t="shared" si="98"/>
        <v>80.916666666666671</v>
      </c>
      <c r="AE344" s="144">
        <f t="shared" si="99"/>
        <v>73.635427394438722</v>
      </c>
      <c r="AF344" s="149">
        <v>257</v>
      </c>
      <c r="AG344" s="150" t="s">
        <v>481</v>
      </c>
      <c r="AH344" s="149">
        <v>24</v>
      </c>
      <c r="AI344" s="151">
        <v>1</v>
      </c>
      <c r="AJ344" s="152">
        <v>1942</v>
      </c>
      <c r="AK344" s="152">
        <v>1430</v>
      </c>
      <c r="AL344" s="149">
        <v>0.73599999999999999</v>
      </c>
      <c r="AM344" s="152">
        <v>899</v>
      </c>
      <c r="AN344" s="152">
        <v>511</v>
      </c>
      <c r="AO344" s="152">
        <v>1410</v>
      </c>
      <c r="AP344" s="153">
        <v>0.36199999999999999</v>
      </c>
      <c r="AQ344" s="153">
        <v>0.41099999999999998</v>
      </c>
      <c r="AR344" s="155">
        <v>0.18</v>
      </c>
      <c r="AS344" s="154">
        <v>0.109</v>
      </c>
      <c r="AT344" s="154">
        <v>8.3000000000000004E-2</v>
      </c>
      <c r="AU344" s="154">
        <v>0.34699999999999998</v>
      </c>
      <c r="AW344" s="196"/>
      <c r="AX344" s="144">
        <f t="shared" si="100"/>
        <v>82.604055496264678</v>
      </c>
      <c r="AY344" s="149">
        <v>257</v>
      </c>
      <c r="AZ344" s="150" t="s">
        <v>376</v>
      </c>
      <c r="BA344" s="149">
        <v>22</v>
      </c>
      <c r="BB344" s="151">
        <v>1</v>
      </c>
      <c r="BC344" s="152">
        <v>1874</v>
      </c>
      <c r="BD344" s="152">
        <v>1548</v>
      </c>
      <c r="BE344" s="149">
        <v>0.82599999999999996</v>
      </c>
      <c r="BF344" s="152">
        <v>919</v>
      </c>
      <c r="BG344" s="152">
        <v>569</v>
      </c>
      <c r="BH344" s="152">
        <v>1488</v>
      </c>
      <c r="BI344" s="153">
        <v>0.38200000000000001</v>
      </c>
      <c r="BJ344" s="153">
        <v>0.436</v>
      </c>
      <c r="BK344" s="154">
        <v>0.115</v>
      </c>
      <c r="BL344" s="154">
        <v>0.107</v>
      </c>
      <c r="BM344" s="154">
        <v>8.2000000000000003E-2</v>
      </c>
      <c r="BN344" s="154">
        <v>0.38200000000000001</v>
      </c>
      <c r="DU344" s="4"/>
      <c r="DZ344" s="196"/>
      <c r="EA344" s="196"/>
      <c r="EB344" s="196"/>
      <c r="EC344" s="196"/>
      <c r="ED344" s="196"/>
      <c r="EE344" s="196"/>
    </row>
    <row r="345" spans="30:135" ht="13" x14ac:dyDescent="0.15">
      <c r="AD345" s="144">
        <f t="shared" si="98"/>
        <v>76.5</v>
      </c>
      <c r="AE345" s="144">
        <f t="shared" si="99"/>
        <v>73.611111111111114</v>
      </c>
      <c r="AF345" s="149">
        <v>258</v>
      </c>
      <c r="AG345" s="150" t="s">
        <v>563</v>
      </c>
      <c r="AH345" s="149">
        <v>16</v>
      </c>
      <c r="AI345" s="151">
        <v>1</v>
      </c>
      <c r="AJ345" s="152">
        <v>1224</v>
      </c>
      <c r="AK345" s="152">
        <v>901</v>
      </c>
      <c r="AL345" s="149">
        <v>0.73599999999999999</v>
      </c>
      <c r="AM345" s="152">
        <v>592</v>
      </c>
      <c r="AN345" s="152">
        <v>347</v>
      </c>
      <c r="AO345" s="152">
        <v>939</v>
      </c>
      <c r="AP345" s="151">
        <v>0.37</v>
      </c>
      <c r="AQ345" s="153">
        <v>0.41899999999999998</v>
      </c>
      <c r="AR345" s="154">
        <v>0.17199999999999999</v>
      </c>
      <c r="AS345" s="154">
        <v>7.3999999999999996E-2</v>
      </c>
      <c r="AT345" s="155">
        <v>0.06</v>
      </c>
      <c r="AU345" s="154">
        <v>0.33700000000000002</v>
      </c>
      <c r="AW345" s="196"/>
      <c r="AX345" s="144">
        <f t="shared" si="100"/>
        <v>82.628205128205124</v>
      </c>
      <c r="AY345" s="149">
        <v>258</v>
      </c>
      <c r="AZ345" s="150" t="s">
        <v>257</v>
      </c>
      <c r="BA345" s="149">
        <v>19</v>
      </c>
      <c r="BB345" s="151">
        <v>1</v>
      </c>
      <c r="BC345" s="152">
        <v>1560</v>
      </c>
      <c r="BD345" s="152">
        <v>1289</v>
      </c>
      <c r="BE345" s="149">
        <v>0.82599999999999996</v>
      </c>
      <c r="BF345" s="152">
        <v>707</v>
      </c>
      <c r="BG345" s="152">
        <v>458</v>
      </c>
      <c r="BH345" s="152">
        <v>1165</v>
      </c>
      <c r="BI345" s="153">
        <v>0.39300000000000002</v>
      </c>
      <c r="BJ345" s="153">
        <v>0.44600000000000001</v>
      </c>
      <c r="BK345" s="154">
        <v>0.151</v>
      </c>
      <c r="BL345" s="154">
        <v>0.125</v>
      </c>
      <c r="BM345" s="154">
        <v>9.6000000000000002E-2</v>
      </c>
      <c r="BN345" s="154">
        <v>0.38100000000000001</v>
      </c>
      <c r="DU345" s="4"/>
      <c r="DZ345" s="196"/>
      <c r="EA345" s="196"/>
      <c r="EB345" s="196"/>
      <c r="EC345" s="196"/>
      <c r="ED345" s="196"/>
      <c r="EE345" s="196"/>
    </row>
    <row r="346" spans="30:135" ht="13" x14ac:dyDescent="0.15">
      <c r="AD346" s="144">
        <f t="shared" si="98"/>
        <v>86.357142857142861</v>
      </c>
      <c r="AE346" s="144">
        <f t="shared" si="99"/>
        <v>73.531844499586427</v>
      </c>
      <c r="AF346" s="149">
        <v>259</v>
      </c>
      <c r="AG346" s="150" t="s">
        <v>258</v>
      </c>
      <c r="AH346" s="149">
        <v>14</v>
      </c>
      <c r="AI346" s="151">
        <v>1</v>
      </c>
      <c r="AJ346" s="152">
        <v>1209</v>
      </c>
      <c r="AK346" s="152">
        <v>889</v>
      </c>
      <c r="AL346" s="149">
        <v>0.73499999999999999</v>
      </c>
      <c r="AM346" s="152">
        <v>531</v>
      </c>
      <c r="AN346" s="152">
        <v>302</v>
      </c>
      <c r="AO346" s="152">
        <v>833</v>
      </c>
      <c r="AP346" s="153">
        <v>0.36299999999999999</v>
      </c>
      <c r="AQ346" s="153">
        <v>0.39700000000000002</v>
      </c>
      <c r="AR346" s="154">
        <v>0.19500000000000001</v>
      </c>
      <c r="AS346" s="154">
        <v>0.13400000000000001</v>
      </c>
      <c r="AT346" s="154">
        <v>0.112</v>
      </c>
      <c r="AU346" s="154">
        <v>0.35599999999999998</v>
      </c>
      <c r="AW346" s="196"/>
      <c r="AX346" s="144">
        <f t="shared" si="100"/>
        <v>82.784090909090907</v>
      </c>
      <c r="AY346" s="149">
        <v>259</v>
      </c>
      <c r="AZ346" s="150" t="s">
        <v>564</v>
      </c>
      <c r="BA346" s="149">
        <v>23</v>
      </c>
      <c r="BB346" s="151">
        <v>1</v>
      </c>
      <c r="BC346" s="152">
        <v>1760</v>
      </c>
      <c r="BD346" s="152">
        <v>1457</v>
      </c>
      <c r="BE346" s="149">
        <v>0.82799999999999996</v>
      </c>
      <c r="BF346" s="152">
        <v>725</v>
      </c>
      <c r="BG346" s="152">
        <v>512</v>
      </c>
      <c r="BH346" s="152">
        <v>1237</v>
      </c>
      <c r="BI346" s="153">
        <v>0.41399999999999998</v>
      </c>
      <c r="BJ346" s="153">
        <v>0.47199999999999998</v>
      </c>
      <c r="BK346" s="155">
        <v>0.19</v>
      </c>
      <c r="BL346" s="154">
        <v>0.13100000000000001</v>
      </c>
      <c r="BM346" s="154">
        <v>0.10100000000000001</v>
      </c>
      <c r="BN346" s="154">
        <v>0.38800000000000001</v>
      </c>
      <c r="DU346" s="4"/>
      <c r="DZ346" s="196"/>
      <c r="EA346" s="196"/>
      <c r="EB346" s="196"/>
      <c r="EC346" s="196"/>
      <c r="ED346" s="196"/>
      <c r="EE346" s="196"/>
    </row>
    <row r="347" spans="30:135" ht="13" x14ac:dyDescent="0.15">
      <c r="AD347" s="144">
        <f t="shared" si="98"/>
        <v>83.857142857142861</v>
      </c>
      <c r="AE347" s="144">
        <f t="shared" si="99"/>
        <v>73.537762634866553</v>
      </c>
      <c r="AF347" s="149">
        <v>260</v>
      </c>
      <c r="AG347" s="150" t="s">
        <v>396</v>
      </c>
      <c r="AH347" s="149">
        <v>21</v>
      </c>
      <c r="AI347" s="151">
        <v>1</v>
      </c>
      <c r="AJ347" s="152">
        <v>1761</v>
      </c>
      <c r="AK347" s="152">
        <v>1295</v>
      </c>
      <c r="AL347" s="149">
        <v>0.73499999999999999</v>
      </c>
      <c r="AM347" s="152">
        <v>799</v>
      </c>
      <c r="AN347" s="152">
        <v>475</v>
      </c>
      <c r="AO347" s="152">
        <v>1274</v>
      </c>
      <c r="AP347" s="153">
        <v>0.373</v>
      </c>
      <c r="AQ347" s="153">
        <v>0.41499999999999998</v>
      </c>
      <c r="AR347" s="154">
        <v>0.186</v>
      </c>
      <c r="AS347" s="154">
        <v>0.108</v>
      </c>
      <c r="AT347" s="154">
        <v>8.1000000000000003E-2</v>
      </c>
      <c r="AU347" s="154">
        <v>0.34799999999999998</v>
      </c>
      <c r="AW347" s="196"/>
      <c r="AX347" s="144">
        <f t="shared" si="100"/>
        <v>82.829808660624366</v>
      </c>
      <c r="AY347" s="149">
        <v>260</v>
      </c>
      <c r="AZ347" s="150" t="s">
        <v>405</v>
      </c>
      <c r="BA347" s="149">
        <v>24</v>
      </c>
      <c r="BB347" s="151">
        <v>1</v>
      </c>
      <c r="BC347" s="152">
        <v>1986</v>
      </c>
      <c r="BD347" s="152">
        <v>1645</v>
      </c>
      <c r="BE347" s="149">
        <v>0.82799999999999996</v>
      </c>
      <c r="BF347" s="152">
        <v>828</v>
      </c>
      <c r="BG347" s="152">
        <v>592</v>
      </c>
      <c r="BH347" s="152">
        <v>1420</v>
      </c>
      <c r="BI347" s="153">
        <v>0.41699999999999998</v>
      </c>
      <c r="BJ347" s="153">
        <v>0.47199999999999998</v>
      </c>
      <c r="BK347" s="154">
        <v>0.186</v>
      </c>
      <c r="BL347" s="154">
        <v>0.123</v>
      </c>
      <c r="BM347" s="154">
        <v>8.5999999999999993E-2</v>
      </c>
      <c r="BN347" s="154">
        <v>0.38700000000000001</v>
      </c>
      <c r="DU347" s="4"/>
      <c r="DZ347" s="196"/>
      <c r="EA347" s="196"/>
      <c r="EB347" s="196"/>
      <c r="EC347" s="196"/>
      <c r="ED347" s="196"/>
      <c r="EE347" s="196"/>
    </row>
    <row r="348" spans="30:135" ht="13" x14ac:dyDescent="0.15">
      <c r="AD348" s="144">
        <f t="shared" si="98"/>
        <v>81.791666666666671</v>
      </c>
      <c r="AE348" s="144">
        <f t="shared" si="99"/>
        <v>73.357106469689242</v>
      </c>
      <c r="AF348" s="149">
        <v>261</v>
      </c>
      <c r="AG348" s="150" t="s">
        <v>542</v>
      </c>
      <c r="AH348" s="149">
        <v>24</v>
      </c>
      <c r="AI348" s="151">
        <v>1</v>
      </c>
      <c r="AJ348" s="152">
        <v>1963</v>
      </c>
      <c r="AK348" s="152">
        <v>1440</v>
      </c>
      <c r="AL348" s="149">
        <v>0.73399999999999999</v>
      </c>
      <c r="AM348" s="152">
        <v>934</v>
      </c>
      <c r="AN348" s="152">
        <v>543</v>
      </c>
      <c r="AO348" s="152">
        <v>1477</v>
      </c>
      <c r="AP348" s="153">
        <v>0.36799999999999999</v>
      </c>
      <c r="AQ348" s="153">
        <v>0.41399999999999998</v>
      </c>
      <c r="AR348" s="154">
        <v>0.18099999999999999</v>
      </c>
      <c r="AS348" s="154">
        <v>7.8E-2</v>
      </c>
      <c r="AT348" s="154">
        <v>6.7000000000000004E-2</v>
      </c>
      <c r="AU348" s="154">
        <v>0.33900000000000002</v>
      </c>
      <c r="AW348" s="196"/>
      <c r="AX348" s="144">
        <f t="shared" si="100"/>
        <v>82.942603071948255</v>
      </c>
      <c r="AY348" s="149">
        <v>261</v>
      </c>
      <c r="AZ348" s="150" t="s">
        <v>563</v>
      </c>
      <c r="BA348" s="149">
        <v>16</v>
      </c>
      <c r="BB348" s="151">
        <v>1</v>
      </c>
      <c r="BC348" s="152">
        <v>1237</v>
      </c>
      <c r="BD348" s="152">
        <v>1026</v>
      </c>
      <c r="BE348" s="149">
        <v>0.82899999999999996</v>
      </c>
      <c r="BF348" s="152">
        <v>482</v>
      </c>
      <c r="BG348" s="152">
        <v>348</v>
      </c>
      <c r="BH348" s="152">
        <v>830</v>
      </c>
      <c r="BI348" s="153">
        <v>0.41899999999999998</v>
      </c>
      <c r="BJ348" s="153">
        <v>0.47499999999999998</v>
      </c>
      <c r="BK348" s="154">
        <v>0.20499999999999999</v>
      </c>
      <c r="BL348" s="154">
        <v>0.14599999999999999</v>
      </c>
      <c r="BM348" s="155">
        <v>0.1</v>
      </c>
      <c r="BN348" s="154">
        <v>0.39900000000000002</v>
      </c>
      <c r="DU348" s="4"/>
      <c r="DZ348" s="196"/>
      <c r="EA348" s="196"/>
      <c r="EB348" s="196"/>
      <c r="EC348" s="196"/>
      <c r="ED348" s="196"/>
      <c r="EE348" s="196"/>
    </row>
    <row r="349" spans="30:135" ht="13" x14ac:dyDescent="0.15">
      <c r="AD349" s="144">
        <f t="shared" si="98"/>
        <v>78.909090909090907</v>
      </c>
      <c r="AE349" s="144">
        <f t="shared" si="99"/>
        <v>73.444700460829495</v>
      </c>
      <c r="AF349" s="149">
        <v>262</v>
      </c>
      <c r="AG349" s="150" t="s">
        <v>562</v>
      </c>
      <c r="AH349" s="149">
        <v>22</v>
      </c>
      <c r="AI349" s="151">
        <v>1</v>
      </c>
      <c r="AJ349" s="152">
        <v>1736</v>
      </c>
      <c r="AK349" s="152">
        <v>1275</v>
      </c>
      <c r="AL349" s="149">
        <v>0.73399999999999999</v>
      </c>
      <c r="AM349" s="152">
        <v>734</v>
      </c>
      <c r="AN349" s="152">
        <v>459</v>
      </c>
      <c r="AO349" s="152">
        <v>1193</v>
      </c>
      <c r="AP349" s="153">
        <v>0.38500000000000001</v>
      </c>
      <c r="AQ349" s="153">
        <v>0.42199999999999999</v>
      </c>
      <c r="AR349" s="155">
        <v>0.21</v>
      </c>
      <c r="AS349" s="154">
        <v>0.11799999999999999</v>
      </c>
      <c r="AT349" s="154">
        <v>9.5000000000000001E-2</v>
      </c>
      <c r="AU349" s="154">
        <v>0.35499999999999998</v>
      </c>
      <c r="AW349" s="196"/>
      <c r="AX349" s="144">
        <f t="shared" si="100"/>
        <v>82.995495495495504</v>
      </c>
      <c r="AY349" s="149">
        <v>262</v>
      </c>
      <c r="AZ349" s="150" t="s">
        <v>507</v>
      </c>
      <c r="BA349" s="149">
        <v>21</v>
      </c>
      <c r="BB349" s="151">
        <v>1</v>
      </c>
      <c r="BC349" s="152">
        <v>1776</v>
      </c>
      <c r="BD349" s="152">
        <v>1474</v>
      </c>
      <c r="BE349" s="149">
        <v>0.83</v>
      </c>
      <c r="BF349" s="152">
        <v>755</v>
      </c>
      <c r="BG349" s="152">
        <v>538</v>
      </c>
      <c r="BH349" s="152">
        <v>1293</v>
      </c>
      <c r="BI349" s="153">
        <v>0.41599999999999998</v>
      </c>
      <c r="BJ349" s="153">
        <v>0.47599999999999998</v>
      </c>
      <c r="BK349" s="154">
        <v>0.186</v>
      </c>
      <c r="BL349" s="154">
        <v>0.109</v>
      </c>
      <c r="BM349" s="154">
        <v>8.6999999999999994E-2</v>
      </c>
      <c r="BN349" s="154">
        <v>0.38200000000000001</v>
      </c>
      <c r="DU349" s="4"/>
      <c r="DZ349" s="196"/>
      <c r="EA349" s="196"/>
      <c r="EB349" s="196"/>
      <c r="EC349" s="196"/>
      <c r="ED349" s="196"/>
      <c r="EE349" s="196"/>
    </row>
    <row r="350" spans="30:135" ht="13" x14ac:dyDescent="0.15">
      <c r="AD350" s="144">
        <f t="shared" si="98"/>
        <v>84.590909090909093</v>
      </c>
      <c r="AE350" s="144">
        <f t="shared" si="99"/>
        <v>73.240193444384744</v>
      </c>
      <c r="AF350" s="149">
        <v>263</v>
      </c>
      <c r="AG350" s="150" t="s">
        <v>469</v>
      </c>
      <c r="AH350" s="149">
        <v>22</v>
      </c>
      <c r="AI350" s="151">
        <v>1</v>
      </c>
      <c r="AJ350" s="152">
        <v>1861</v>
      </c>
      <c r="AK350" s="152">
        <v>1363</v>
      </c>
      <c r="AL350" s="149">
        <v>0.73199999999999998</v>
      </c>
      <c r="AM350" s="152">
        <v>808</v>
      </c>
      <c r="AN350" s="152">
        <v>500</v>
      </c>
      <c r="AO350" s="152">
        <v>1308</v>
      </c>
      <c r="AP350" s="153">
        <v>0.38200000000000001</v>
      </c>
      <c r="AQ350" s="153">
        <v>0.42499999999999999</v>
      </c>
      <c r="AR350" s="154">
        <v>0.20200000000000001</v>
      </c>
      <c r="AS350" s="154">
        <v>0.11700000000000001</v>
      </c>
      <c r="AT350" s="154">
        <v>9.5000000000000001E-2</v>
      </c>
      <c r="AU350" s="154">
        <v>0.35199999999999998</v>
      </c>
      <c r="AW350" s="196"/>
      <c r="AX350" s="144">
        <f t="shared" si="100"/>
        <v>83.002207505518768</v>
      </c>
      <c r="AY350" s="149">
        <v>263</v>
      </c>
      <c r="AZ350" s="150" t="s">
        <v>565</v>
      </c>
      <c r="BA350" s="149">
        <v>10</v>
      </c>
      <c r="BB350" s="151">
        <v>1</v>
      </c>
      <c r="BC350" s="152">
        <v>906</v>
      </c>
      <c r="BD350" s="152">
        <v>752</v>
      </c>
      <c r="BE350" s="149">
        <v>0.83</v>
      </c>
      <c r="BF350" s="152">
        <v>399</v>
      </c>
      <c r="BG350" s="152">
        <v>285</v>
      </c>
      <c r="BH350" s="152">
        <v>684</v>
      </c>
      <c r="BI350" s="153">
        <v>0.41699999999999998</v>
      </c>
      <c r="BJ350" s="153">
        <v>0.46800000000000003</v>
      </c>
      <c r="BK350" s="154">
        <v>0.16200000000000001</v>
      </c>
      <c r="BL350" s="154">
        <v>0.104</v>
      </c>
      <c r="BM350" s="154">
        <v>9.4E-2</v>
      </c>
      <c r="BN350" s="154">
        <v>0.38400000000000001</v>
      </c>
      <c r="DU350" s="4"/>
      <c r="DZ350" s="196"/>
      <c r="EA350" s="196"/>
      <c r="EB350" s="196"/>
      <c r="EC350" s="196"/>
      <c r="ED350" s="196"/>
      <c r="EE350" s="196"/>
    </row>
    <row r="351" spans="30:135" ht="13" x14ac:dyDescent="0.15">
      <c r="AD351" s="144">
        <f t="shared" si="98"/>
        <v>83.666666666666671</v>
      </c>
      <c r="AE351" s="144">
        <f t="shared" si="99"/>
        <v>73.079112122936834</v>
      </c>
      <c r="AF351" s="149">
        <v>264</v>
      </c>
      <c r="AG351" s="150" t="s">
        <v>436</v>
      </c>
      <c r="AH351" s="149">
        <v>21</v>
      </c>
      <c r="AI351" s="151">
        <v>1</v>
      </c>
      <c r="AJ351" s="152">
        <v>1757</v>
      </c>
      <c r="AK351" s="152">
        <v>1284</v>
      </c>
      <c r="AL351" s="149">
        <v>0.73099999999999998</v>
      </c>
      <c r="AM351" s="152">
        <v>753</v>
      </c>
      <c r="AN351" s="152">
        <v>468</v>
      </c>
      <c r="AO351" s="152">
        <v>1221</v>
      </c>
      <c r="AP351" s="153">
        <v>0.38300000000000001</v>
      </c>
      <c r="AQ351" s="153">
        <v>0.41799999999999998</v>
      </c>
      <c r="AR351" s="154">
        <v>0.20200000000000001</v>
      </c>
      <c r="AS351" s="154">
        <v>0.125</v>
      </c>
      <c r="AT351" s="154">
        <v>0.104</v>
      </c>
      <c r="AU351" s="154">
        <v>0.35599999999999998</v>
      </c>
      <c r="AW351" s="196"/>
      <c r="AX351" s="144">
        <f t="shared" si="100"/>
        <v>82.952182952182952</v>
      </c>
      <c r="AY351" s="149">
        <v>264</v>
      </c>
      <c r="AZ351" s="150" t="s">
        <v>566</v>
      </c>
      <c r="BA351" s="149">
        <v>18</v>
      </c>
      <c r="BB351" s="151">
        <v>1</v>
      </c>
      <c r="BC351" s="152">
        <v>1443</v>
      </c>
      <c r="BD351" s="152">
        <v>1197</v>
      </c>
      <c r="BE351" s="149">
        <v>0.83</v>
      </c>
      <c r="BF351" s="152">
        <v>588</v>
      </c>
      <c r="BG351" s="152">
        <v>435</v>
      </c>
      <c r="BH351" s="152">
        <v>1023</v>
      </c>
      <c r="BI351" s="153">
        <v>0.42499999999999999</v>
      </c>
      <c r="BJ351" s="153">
        <v>0.48099999999999998</v>
      </c>
      <c r="BK351" s="154">
        <v>0.19500000000000001</v>
      </c>
      <c r="BL351" s="154">
        <v>0.11899999999999999</v>
      </c>
      <c r="BM351" s="154">
        <v>9.2999999999999999E-2</v>
      </c>
      <c r="BN351" s="154">
        <v>0.38500000000000001</v>
      </c>
      <c r="DU351" s="4"/>
      <c r="DZ351" s="196"/>
      <c r="EA351" s="196"/>
      <c r="EB351" s="196"/>
      <c r="EC351" s="196"/>
      <c r="ED351" s="196"/>
      <c r="EE351" s="196"/>
    </row>
    <row r="352" spans="30:135" ht="13" x14ac:dyDescent="0.15">
      <c r="AD352" s="144">
        <f t="shared" si="98"/>
        <v>87.391304347826093</v>
      </c>
      <c r="AE352" s="144">
        <f t="shared" si="99"/>
        <v>73.084577114427859</v>
      </c>
      <c r="AF352" s="149">
        <v>265</v>
      </c>
      <c r="AG352" s="150" t="s">
        <v>567</v>
      </c>
      <c r="AH352" s="149">
        <v>23</v>
      </c>
      <c r="AI352" s="151">
        <v>1</v>
      </c>
      <c r="AJ352" s="152">
        <v>2010</v>
      </c>
      <c r="AK352" s="152">
        <v>1469</v>
      </c>
      <c r="AL352" s="149">
        <v>0.73099999999999998</v>
      </c>
      <c r="AM352" s="152">
        <v>952</v>
      </c>
      <c r="AN352" s="152">
        <v>546</v>
      </c>
      <c r="AO352" s="152">
        <v>1498</v>
      </c>
      <c r="AP352" s="153">
        <v>0.36399999999999999</v>
      </c>
      <c r="AQ352" s="153">
        <v>0.41399999999999998</v>
      </c>
      <c r="AR352" s="154">
        <v>0.17899999999999999</v>
      </c>
      <c r="AS352" s="154">
        <v>9.4E-2</v>
      </c>
      <c r="AT352" s="154">
        <v>7.6999999999999999E-2</v>
      </c>
      <c r="AU352" s="154">
        <v>0.33900000000000002</v>
      </c>
      <c r="AW352" s="196"/>
      <c r="AX352" s="144">
        <f t="shared" si="100"/>
        <v>83.033932135728534</v>
      </c>
      <c r="AY352" s="149">
        <v>265</v>
      </c>
      <c r="AZ352" s="150" t="s">
        <v>308</v>
      </c>
      <c r="BA352" s="149">
        <v>12</v>
      </c>
      <c r="BB352" s="151">
        <v>1</v>
      </c>
      <c r="BC352" s="152">
        <v>1002</v>
      </c>
      <c r="BD352" s="152">
        <v>832</v>
      </c>
      <c r="BE352" s="149">
        <v>0.83</v>
      </c>
      <c r="BF352" s="152">
        <v>442</v>
      </c>
      <c r="BG352" s="152">
        <v>323</v>
      </c>
      <c r="BH352" s="152">
        <v>765</v>
      </c>
      <c r="BI352" s="153">
        <v>0.42199999999999999</v>
      </c>
      <c r="BJ352" s="151">
        <v>0.46</v>
      </c>
      <c r="BK352" s="154">
        <v>0.16500000000000001</v>
      </c>
      <c r="BL352" s="154">
        <v>9.9000000000000005E-2</v>
      </c>
      <c r="BM352" s="154">
        <v>8.2000000000000003E-2</v>
      </c>
      <c r="BN352" s="154">
        <v>0.38800000000000001</v>
      </c>
      <c r="DU352" s="4"/>
      <c r="DZ352" s="196"/>
      <c r="EA352" s="196"/>
      <c r="EB352" s="196"/>
      <c r="EC352" s="196"/>
      <c r="ED352" s="196"/>
      <c r="EE352" s="196"/>
    </row>
    <row r="353" spans="30:135" ht="13" x14ac:dyDescent="0.15">
      <c r="AD353" s="144">
        <f t="shared" si="98"/>
        <v>82.684210526315795</v>
      </c>
      <c r="AE353" s="144">
        <f t="shared" si="99"/>
        <v>72.883513685550611</v>
      </c>
      <c r="AF353" s="149">
        <v>266</v>
      </c>
      <c r="AG353" s="150" t="s">
        <v>568</v>
      </c>
      <c r="AH353" s="149">
        <v>19</v>
      </c>
      <c r="AI353" s="151">
        <v>1</v>
      </c>
      <c r="AJ353" s="152">
        <v>1571</v>
      </c>
      <c r="AK353" s="152">
        <v>1145</v>
      </c>
      <c r="AL353" s="149">
        <v>0.72899999999999998</v>
      </c>
      <c r="AM353" s="152">
        <v>735</v>
      </c>
      <c r="AN353" s="152">
        <v>419</v>
      </c>
      <c r="AO353" s="152">
        <v>1154</v>
      </c>
      <c r="AP353" s="153">
        <v>0.36299999999999999</v>
      </c>
      <c r="AQ353" s="153">
        <v>0.40500000000000003</v>
      </c>
      <c r="AR353" s="154">
        <v>0.17299999999999999</v>
      </c>
      <c r="AS353" s="154">
        <v>0.108</v>
      </c>
      <c r="AT353" s="154">
        <v>9.0999999999999998E-2</v>
      </c>
      <c r="AU353" s="154">
        <v>0.34899999999999998</v>
      </c>
      <c r="AW353" s="196"/>
      <c r="AX353" s="144">
        <f t="shared" si="100"/>
        <v>83.195798949737437</v>
      </c>
      <c r="AY353" s="149">
        <v>266</v>
      </c>
      <c r="AZ353" s="150" t="s">
        <v>551</v>
      </c>
      <c r="BA353" s="149">
        <v>17</v>
      </c>
      <c r="BB353" s="151">
        <v>1</v>
      </c>
      <c r="BC353" s="152">
        <v>1333</v>
      </c>
      <c r="BD353" s="152">
        <v>1109</v>
      </c>
      <c r="BE353" s="149">
        <v>0.83199999999999996</v>
      </c>
      <c r="BF353" s="152">
        <v>534</v>
      </c>
      <c r="BG353" s="152">
        <v>393</v>
      </c>
      <c r="BH353" s="152">
        <v>927</v>
      </c>
      <c r="BI353" s="153">
        <v>0.42399999999999999</v>
      </c>
      <c r="BJ353" s="153">
        <v>0.49199999999999999</v>
      </c>
      <c r="BK353" s="154">
        <v>0.215</v>
      </c>
      <c r="BL353" s="154">
        <v>0.109</v>
      </c>
      <c r="BM353" s="154">
        <v>7.6999999999999999E-2</v>
      </c>
      <c r="BN353" s="154">
        <v>0.377</v>
      </c>
      <c r="DU353" s="4"/>
      <c r="DZ353" s="196"/>
      <c r="EA353" s="196"/>
      <c r="EB353" s="196"/>
      <c r="EC353" s="196"/>
      <c r="ED353" s="196"/>
      <c r="EE353" s="196"/>
    </row>
    <row r="354" spans="30:135" ht="13" x14ac:dyDescent="0.15">
      <c r="AD354" s="144">
        <f t="shared" si="98"/>
        <v>80</v>
      </c>
      <c r="AE354" s="144">
        <f t="shared" si="99"/>
        <v>72.8125</v>
      </c>
      <c r="AF354" s="149">
        <v>267</v>
      </c>
      <c r="AG354" s="150" t="s">
        <v>386</v>
      </c>
      <c r="AH354" s="149">
        <v>12</v>
      </c>
      <c r="AI354" s="151">
        <v>1</v>
      </c>
      <c r="AJ354" s="152">
        <v>960</v>
      </c>
      <c r="AK354" s="152">
        <v>699</v>
      </c>
      <c r="AL354" s="149">
        <v>0.72799999999999998</v>
      </c>
      <c r="AM354" s="152">
        <v>420</v>
      </c>
      <c r="AN354" s="152">
        <v>263</v>
      </c>
      <c r="AO354" s="152">
        <v>683</v>
      </c>
      <c r="AP354" s="153">
        <v>0.38500000000000001</v>
      </c>
      <c r="AQ354" s="153">
        <v>0.42199999999999999</v>
      </c>
      <c r="AR354" s="154">
        <v>0.20799999999999999</v>
      </c>
      <c r="AS354" s="154">
        <v>9.8000000000000004E-2</v>
      </c>
      <c r="AT354" s="154">
        <v>7.8E-2</v>
      </c>
      <c r="AU354" s="154">
        <v>0.34899999999999998</v>
      </c>
      <c r="AW354" s="196"/>
      <c r="AX354" s="144">
        <f t="shared" si="100"/>
        <v>83.248081841432224</v>
      </c>
      <c r="AY354" s="149">
        <v>267</v>
      </c>
      <c r="AZ354" s="150" t="s">
        <v>557</v>
      </c>
      <c r="BA354" s="149">
        <v>18</v>
      </c>
      <c r="BB354" s="151">
        <v>1</v>
      </c>
      <c r="BC354" s="152">
        <v>1564</v>
      </c>
      <c r="BD354" s="152">
        <v>1302</v>
      </c>
      <c r="BE354" s="149">
        <v>0.83199999999999996</v>
      </c>
      <c r="BF354" s="152">
        <v>689</v>
      </c>
      <c r="BG354" s="152">
        <v>447</v>
      </c>
      <c r="BH354" s="152">
        <v>1136</v>
      </c>
      <c r="BI354" s="153">
        <v>0.39300000000000002</v>
      </c>
      <c r="BJ354" s="153">
        <v>0.45300000000000001</v>
      </c>
      <c r="BK354" s="154">
        <v>0.16200000000000001</v>
      </c>
      <c r="BL354" s="154">
        <v>0.127</v>
      </c>
      <c r="BM354" s="154">
        <v>9.9000000000000005E-2</v>
      </c>
      <c r="BN354" s="154">
        <v>0.38600000000000001</v>
      </c>
      <c r="DU354" s="4"/>
      <c r="DZ354" s="196"/>
      <c r="EA354" s="196"/>
      <c r="EB354" s="196"/>
      <c r="EC354" s="196"/>
      <c r="ED354" s="196"/>
      <c r="EE354" s="196"/>
    </row>
    <row r="355" spans="30:135" ht="13" x14ac:dyDescent="0.15">
      <c r="AD355" s="144">
        <f t="shared" si="98"/>
        <v>88.235294117647072</v>
      </c>
      <c r="AE355" s="144">
        <f t="shared" si="99"/>
        <v>72.733333333333334</v>
      </c>
      <c r="AF355" s="149">
        <v>268</v>
      </c>
      <c r="AG355" s="150" t="s">
        <v>569</v>
      </c>
      <c r="AH355" s="149">
        <v>17</v>
      </c>
      <c r="AI355" s="151">
        <v>1</v>
      </c>
      <c r="AJ355" s="152">
        <v>1500</v>
      </c>
      <c r="AK355" s="152">
        <v>1091</v>
      </c>
      <c r="AL355" s="149">
        <v>0.72699999999999998</v>
      </c>
      <c r="AM355" s="152">
        <v>613</v>
      </c>
      <c r="AN355" s="152">
        <v>406</v>
      </c>
      <c r="AO355" s="152">
        <v>1019</v>
      </c>
      <c r="AP355" s="153">
        <v>0.39800000000000002</v>
      </c>
      <c r="AQ355" s="153">
        <v>0.437</v>
      </c>
      <c r="AR355" s="154">
        <v>0.22600000000000001</v>
      </c>
      <c r="AS355" s="154">
        <v>0.107</v>
      </c>
      <c r="AT355" s="154">
        <v>8.8999999999999996E-2</v>
      </c>
      <c r="AU355" s="154">
        <v>0.35099999999999998</v>
      </c>
      <c r="AW355" s="196"/>
      <c r="AX355" s="144">
        <f t="shared" si="100"/>
        <v>83.235451147891084</v>
      </c>
      <c r="AY355" s="149">
        <v>268</v>
      </c>
      <c r="AZ355" s="150" t="s">
        <v>570</v>
      </c>
      <c r="BA355" s="149">
        <v>22</v>
      </c>
      <c r="BB355" s="151">
        <v>1</v>
      </c>
      <c r="BC355" s="152">
        <v>1873</v>
      </c>
      <c r="BD355" s="152">
        <v>1559</v>
      </c>
      <c r="BE355" s="149">
        <v>0.83199999999999996</v>
      </c>
      <c r="BF355" s="152">
        <v>876</v>
      </c>
      <c r="BG355" s="152">
        <v>560</v>
      </c>
      <c r="BH355" s="152">
        <v>1436</v>
      </c>
      <c r="BI355" s="151">
        <v>0.39</v>
      </c>
      <c r="BJ355" s="153">
        <v>0.46500000000000002</v>
      </c>
      <c r="BK355" s="154">
        <v>0.154</v>
      </c>
      <c r="BL355" s="154">
        <v>9.0999999999999998E-2</v>
      </c>
      <c r="BM355" s="154">
        <v>8.1000000000000003E-2</v>
      </c>
      <c r="BN355" s="154">
        <v>0.36899999999999999</v>
      </c>
      <c r="DU355" s="4"/>
      <c r="DZ355" s="196"/>
      <c r="EA355" s="196"/>
      <c r="EB355" s="196"/>
      <c r="EC355" s="196"/>
      <c r="ED355" s="196"/>
      <c r="EE355" s="196"/>
    </row>
    <row r="356" spans="30:135" ht="13" x14ac:dyDescent="0.15">
      <c r="AD356" s="144">
        <f t="shared" si="98"/>
        <v>88.05</v>
      </c>
      <c r="AE356" s="144">
        <f t="shared" si="99"/>
        <v>72.742759795570706</v>
      </c>
      <c r="AF356" s="149">
        <v>269</v>
      </c>
      <c r="AG356" s="150" t="s">
        <v>571</v>
      </c>
      <c r="AH356" s="149">
        <v>20</v>
      </c>
      <c r="AI356" s="151">
        <v>1</v>
      </c>
      <c r="AJ356" s="152">
        <v>1761</v>
      </c>
      <c r="AK356" s="152">
        <v>1281</v>
      </c>
      <c r="AL356" s="149">
        <v>0.72699999999999998</v>
      </c>
      <c r="AM356" s="152">
        <v>809</v>
      </c>
      <c r="AN356" s="152">
        <v>439</v>
      </c>
      <c r="AO356" s="152">
        <v>1248</v>
      </c>
      <c r="AP356" s="153">
        <v>0.35199999999999998</v>
      </c>
      <c r="AQ356" s="153">
        <v>0.40699999999999997</v>
      </c>
      <c r="AR356" s="154">
        <v>0.187</v>
      </c>
      <c r="AS356" s="155">
        <v>0.12</v>
      </c>
      <c r="AT356" s="154">
        <v>9.9000000000000005E-2</v>
      </c>
      <c r="AU356" s="154">
        <v>0.34200000000000003</v>
      </c>
      <c r="AW356" s="196"/>
      <c r="AX356" s="144">
        <f t="shared" si="100"/>
        <v>83.498023715415016</v>
      </c>
      <c r="AY356" s="149">
        <v>269</v>
      </c>
      <c r="AZ356" s="150" t="s">
        <v>466</v>
      </c>
      <c r="BA356" s="149">
        <v>23</v>
      </c>
      <c r="BB356" s="151">
        <v>1</v>
      </c>
      <c r="BC356" s="152">
        <v>2024</v>
      </c>
      <c r="BD356" s="152">
        <v>1690</v>
      </c>
      <c r="BE356" s="149">
        <v>0.83499999999999996</v>
      </c>
      <c r="BF356" s="152">
        <v>888</v>
      </c>
      <c r="BG356" s="152">
        <v>618</v>
      </c>
      <c r="BH356" s="152">
        <v>1506</v>
      </c>
      <c r="BI356" s="151">
        <v>0.41</v>
      </c>
      <c r="BJ356" s="153">
        <v>0.46100000000000002</v>
      </c>
      <c r="BK356" s="154">
        <v>0.16300000000000001</v>
      </c>
      <c r="BL356" s="154">
        <v>0.11799999999999999</v>
      </c>
      <c r="BM356" s="154">
        <v>8.7999999999999995E-2</v>
      </c>
      <c r="BN356" s="154">
        <v>0.38800000000000001</v>
      </c>
      <c r="DU356" s="4"/>
      <c r="DZ356" s="196"/>
      <c r="EA356" s="196"/>
      <c r="EB356" s="196"/>
      <c r="EC356" s="196"/>
      <c r="ED356" s="196"/>
      <c r="EE356" s="196"/>
    </row>
    <row r="357" spans="30:135" ht="13" x14ac:dyDescent="0.15">
      <c r="AD357" s="144">
        <f t="shared" si="98"/>
        <v>75.333333333333329</v>
      </c>
      <c r="AE357" s="144">
        <f t="shared" si="99"/>
        <v>72.56637168141593</v>
      </c>
      <c r="AF357" s="149">
        <v>270</v>
      </c>
      <c r="AG357" s="150" t="s">
        <v>572</v>
      </c>
      <c r="AH357" s="149">
        <v>9</v>
      </c>
      <c r="AI357" s="151">
        <v>1</v>
      </c>
      <c r="AJ357" s="152">
        <v>678</v>
      </c>
      <c r="AK357" s="152">
        <v>492</v>
      </c>
      <c r="AL357" s="149">
        <v>0.72599999999999998</v>
      </c>
      <c r="AM357" s="152">
        <v>326</v>
      </c>
      <c r="AN357" s="152">
        <v>188</v>
      </c>
      <c r="AO357" s="152">
        <v>514</v>
      </c>
      <c r="AP357" s="153">
        <v>0.36599999999999999</v>
      </c>
      <c r="AQ357" s="153">
        <v>0.41599999999999998</v>
      </c>
      <c r="AR357" s="154">
        <v>0.187</v>
      </c>
      <c r="AS357" s="154">
        <v>7.6999999999999999E-2</v>
      </c>
      <c r="AT357" s="154">
        <v>5.8000000000000003E-2</v>
      </c>
      <c r="AU357" s="154">
        <v>0.32900000000000001</v>
      </c>
      <c r="AW357" s="196"/>
      <c r="AX357" s="144">
        <f t="shared" si="100"/>
        <v>83.623693379790936</v>
      </c>
      <c r="AY357" s="149">
        <v>270</v>
      </c>
      <c r="AZ357" s="150" t="s">
        <v>573</v>
      </c>
      <c r="BA357" s="149">
        <v>22</v>
      </c>
      <c r="BB357" s="151">
        <v>1</v>
      </c>
      <c r="BC357" s="152">
        <v>1722</v>
      </c>
      <c r="BD357" s="152">
        <v>1440</v>
      </c>
      <c r="BE357" s="149">
        <v>0.83599999999999997</v>
      </c>
      <c r="BF357" s="152">
        <v>744</v>
      </c>
      <c r="BG357" s="152">
        <v>504</v>
      </c>
      <c r="BH357" s="152">
        <v>1248</v>
      </c>
      <c r="BI357" s="153">
        <v>0.40400000000000003</v>
      </c>
      <c r="BJ357" s="153">
        <v>0.45400000000000001</v>
      </c>
      <c r="BK357" s="154">
        <v>0.156</v>
      </c>
      <c r="BL357" s="154">
        <v>0.14399999999999999</v>
      </c>
      <c r="BM357" s="154">
        <v>0.113</v>
      </c>
      <c r="BN357" s="154">
        <v>0.39700000000000002</v>
      </c>
      <c r="DU357" s="4"/>
      <c r="DZ357" s="196"/>
      <c r="EA357" s="196"/>
      <c r="EB357" s="196"/>
      <c r="EC357" s="196"/>
      <c r="ED357" s="196"/>
      <c r="EE357" s="196"/>
    </row>
    <row r="358" spans="30:135" ht="13" x14ac:dyDescent="0.15">
      <c r="AD358" s="144">
        <f t="shared" si="98"/>
        <v>83.529411764705884</v>
      </c>
      <c r="AE358" s="144">
        <f t="shared" si="99"/>
        <v>72.464788732394368</v>
      </c>
      <c r="AF358" s="149">
        <v>271</v>
      </c>
      <c r="AG358" s="150" t="s">
        <v>574</v>
      </c>
      <c r="AH358" s="149">
        <v>17</v>
      </c>
      <c r="AI358" s="151">
        <v>1</v>
      </c>
      <c r="AJ358" s="152">
        <v>1420</v>
      </c>
      <c r="AK358" s="152">
        <v>1029</v>
      </c>
      <c r="AL358" s="149">
        <v>0.72499999999999998</v>
      </c>
      <c r="AM358" s="152">
        <v>580</v>
      </c>
      <c r="AN358" s="152">
        <v>370</v>
      </c>
      <c r="AO358" s="152">
        <v>950</v>
      </c>
      <c r="AP358" s="153">
        <v>0.38900000000000001</v>
      </c>
      <c r="AQ358" s="153">
        <v>0.438</v>
      </c>
      <c r="AR358" s="154">
        <v>0.22600000000000001</v>
      </c>
      <c r="AS358" s="154">
        <v>0.13300000000000001</v>
      </c>
      <c r="AT358" s="154">
        <v>0.104</v>
      </c>
      <c r="AU358" s="154">
        <v>0.34699999999999998</v>
      </c>
      <c r="AW358" s="196"/>
      <c r="AX358" s="144">
        <f t="shared" si="100"/>
        <v>83.562462641960551</v>
      </c>
      <c r="AY358" s="149">
        <v>271</v>
      </c>
      <c r="AZ358" s="150" t="s">
        <v>480</v>
      </c>
      <c r="BA358" s="149">
        <v>20</v>
      </c>
      <c r="BB358" s="151">
        <v>1</v>
      </c>
      <c r="BC358" s="152">
        <v>1673</v>
      </c>
      <c r="BD358" s="152">
        <v>1398</v>
      </c>
      <c r="BE358" s="149">
        <v>0.83599999999999997</v>
      </c>
      <c r="BF358" s="152">
        <v>745</v>
      </c>
      <c r="BG358" s="152">
        <v>480</v>
      </c>
      <c r="BH358" s="152">
        <v>1225</v>
      </c>
      <c r="BI358" s="153">
        <v>0.39200000000000002</v>
      </c>
      <c r="BJ358" s="153">
        <v>0.46800000000000003</v>
      </c>
      <c r="BK358" s="154">
        <v>0.17199999999999999</v>
      </c>
      <c r="BL358" s="155">
        <v>0.12</v>
      </c>
      <c r="BM358" s="155">
        <v>0.09</v>
      </c>
      <c r="BN358" s="154">
        <v>0.371</v>
      </c>
      <c r="DU358" s="4"/>
      <c r="DZ358" s="196"/>
      <c r="EA358" s="196"/>
      <c r="EB358" s="196"/>
      <c r="EC358" s="196"/>
      <c r="ED358" s="196"/>
      <c r="EE358" s="196"/>
    </row>
    <row r="359" spans="30:135" ht="13" x14ac:dyDescent="0.15">
      <c r="AD359" s="144">
        <f t="shared" si="98"/>
        <v>78.45</v>
      </c>
      <c r="AE359" s="144">
        <f t="shared" si="99"/>
        <v>72.27533460803059</v>
      </c>
      <c r="AF359" s="149">
        <v>272</v>
      </c>
      <c r="AG359" s="150" t="s">
        <v>560</v>
      </c>
      <c r="AH359" s="149">
        <v>20</v>
      </c>
      <c r="AI359" s="151">
        <v>1</v>
      </c>
      <c r="AJ359" s="152">
        <v>1569</v>
      </c>
      <c r="AK359" s="152">
        <v>1134</v>
      </c>
      <c r="AL359" s="149">
        <v>0.72299999999999998</v>
      </c>
      <c r="AM359" s="152">
        <v>653</v>
      </c>
      <c r="AN359" s="152">
        <v>421</v>
      </c>
      <c r="AO359" s="152">
        <v>1074</v>
      </c>
      <c r="AP359" s="153">
        <v>0.39200000000000002</v>
      </c>
      <c r="AQ359" s="153">
        <v>0.443</v>
      </c>
      <c r="AR359" s="154">
        <v>0.23300000000000001</v>
      </c>
      <c r="AS359" s="154">
        <v>9.9000000000000005E-2</v>
      </c>
      <c r="AT359" s="154">
        <v>7.1999999999999995E-2</v>
      </c>
      <c r="AU359" s="154">
        <v>0.34200000000000003</v>
      </c>
      <c r="AW359" s="196"/>
      <c r="AX359" s="144">
        <f t="shared" si="100"/>
        <v>83.718104495747269</v>
      </c>
      <c r="AY359" s="149">
        <v>272</v>
      </c>
      <c r="AZ359" s="150" t="s">
        <v>575</v>
      </c>
      <c r="BA359" s="149">
        <v>19</v>
      </c>
      <c r="BB359" s="151">
        <v>1</v>
      </c>
      <c r="BC359" s="152">
        <v>1646</v>
      </c>
      <c r="BD359" s="152">
        <v>1378</v>
      </c>
      <c r="BE359" s="149">
        <v>0.83699999999999997</v>
      </c>
      <c r="BF359" s="152">
        <v>651</v>
      </c>
      <c r="BG359" s="152">
        <v>529</v>
      </c>
      <c r="BH359" s="152">
        <v>1180</v>
      </c>
      <c r="BI359" s="153">
        <v>0.44800000000000001</v>
      </c>
      <c r="BJ359" s="153">
        <v>0.499</v>
      </c>
      <c r="BK359" s="154">
        <v>0.191</v>
      </c>
      <c r="BL359" s="155">
        <v>0.12</v>
      </c>
      <c r="BM359" s="154">
        <v>9.5000000000000001E-2</v>
      </c>
      <c r="BN359" s="154">
        <v>0.39600000000000002</v>
      </c>
      <c r="DU359" s="4"/>
      <c r="DZ359" s="196"/>
      <c r="EA359" s="196"/>
      <c r="EB359" s="196"/>
      <c r="EC359" s="196"/>
      <c r="ED359" s="196"/>
      <c r="EE359" s="196"/>
    </row>
    <row r="360" spans="30:135" ht="13" x14ac:dyDescent="0.15">
      <c r="AD360" s="144">
        <f t="shared" si="98"/>
        <v>85.888888888888886</v>
      </c>
      <c r="AE360" s="144">
        <f t="shared" si="99"/>
        <v>72.2509702457956</v>
      </c>
      <c r="AF360" s="149">
        <v>273</v>
      </c>
      <c r="AG360" s="150" t="s">
        <v>409</v>
      </c>
      <c r="AH360" s="149">
        <v>18</v>
      </c>
      <c r="AI360" s="151">
        <v>1</v>
      </c>
      <c r="AJ360" s="152">
        <v>1546</v>
      </c>
      <c r="AK360" s="152">
        <v>1117</v>
      </c>
      <c r="AL360" s="149">
        <v>0.72299999999999998</v>
      </c>
      <c r="AM360" s="152">
        <v>660</v>
      </c>
      <c r="AN360" s="152">
        <v>430</v>
      </c>
      <c r="AO360" s="152">
        <v>1090</v>
      </c>
      <c r="AP360" s="153">
        <v>0.39400000000000002</v>
      </c>
      <c r="AQ360" s="153">
        <v>0.42799999999999999</v>
      </c>
      <c r="AR360" s="154">
        <v>0.20399999999999999</v>
      </c>
      <c r="AS360" s="154">
        <v>0.106</v>
      </c>
      <c r="AT360" s="155">
        <v>0.09</v>
      </c>
      <c r="AU360" s="154">
        <v>0.35299999999999998</v>
      </c>
      <c r="AW360" s="196"/>
      <c r="AX360" s="144">
        <f t="shared" si="100"/>
        <v>83.746792130025653</v>
      </c>
      <c r="AY360" s="149">
        <v>273</v>
      </c>
      <c r="AZ360" s="150" t="s">
        <v>249</v>
      </c>
      <c r="BA360" s="149">
        <v>14</v>
      </c>
      <c r="BB360" s="151">
        <v>1</v>
      </c>
      <c r="BC360" s="152">
        <v>1169</v>
      </c>
      <c r="BD360" s="152">
        <v>979</v>
      </c>
      <c r="BE360" s="149">
        <v>0.83699999999999997</v>
      </c>
      <c r="BF360" s="152">
        <v>598</v>
      </c>
      <c r="BG360" s="152">
        <v>345</v>
      </c>
      <c r="BH360" s="152">
        <v>943</v>
      </c>
      <c r="BI360" s="153">
        <v>0.36599999999999999</v>
      </c>
      <c r="BJ360" s="153">
        <v>0.435</v>
      </c>
      <c r="BK360" s="154">
        <v>0.113</v>
      </c>
      <c r="BL360" s="154">
        <v>9.4E-2</v>
      </c>
      <c r="BM360" s="154">
        <v>8.4000000000000005E-2</v>
      </c>
      <c r="BN360" s="154">
        <v>0.36699999999999999</v>
      </c>
      <c r="DU360" s="4"/>
      <c r="DZ360" s="196"/>
      <c r="EA360" s="196"/>
      <c r="EB360" s="196"/>
      <c r="EC360" s="196"/>
      <c r="ED360" s="196"/>
      <c r="EE360" s="196"/>
    </row>
    <row r="361" spans="30:135" ht="13" x14ac:dyDescent="0.15">
      <c r="AD361" s="144">
        <f t="shared" si="98"/>
        <v>79.27272727272728</v>
      </c>
      <c r="AE361" s="144">
        <f t="shared" si="99"/>
        <v>72.018348623853214</v>
      </c>
      <c r="AF361" s="149">
        <v>274</v>
      </c>
      <c r="AG361" s="150" t="s">
        <v>559</v>
      </c>
      <c r="AH361" s="149">
        <v>11</v>
      </c>
      <c r="AI361" s="151">
        <v>1</v>
      </c>
      <c r="AJ361" s="152">
        <v>872</v>
      </c>
      <c r="AK361" s="152">
        <v>628</v>
      </c>
      <c r="AL361" s="149">
        <v>0.72</v>
      </c>
      <c r="AM361" s="152">
        <v>399</v>
      </c>
      <c r="AN361" s="152">
        <v>232</v>
      </c>
      <c r="AO361" s="152">
        <v>631</v>
      </c>
      <c r="AP361" s="153">
        <v>0.36799999999999999</v>
      </c>
      <c r="AQ361" s="153">
        <v>0.41899999999999998</v>
      </c>
      <c r="AR361" s="154">
        <v>0.19500000000000001</v>
      </c>
      <c r="AS361" s="154">
        <v>9.4E-2</v>
      </c>
      <c r="AT361" s="154">
        <v>7.8E-2</v>
      </c>
      <c r="AU361" s="155">
        <v>0.33</v>
      </c>
      <c r="AW361" s="196"/>
      <c r="AX361" s="144">
        <f t="shared" si="100"/>
        <v>83.687150837988824</v>
      </c>
      <c r="AY361" s="149">
        <v>274</v>
      </c>
      <c r="AZ361" s="150" t="s">
        <v>576</v>
      </c>
      <c r="BA361" s="149">
        <v>21</v>
      </c>
      <c r="BB361" s="151">
        <v>1</v>
      </c>
      <c r="BC361" s="152">
        <v>1790</v>
      </c>
      <c r="BD361" s="152">
        <v>1498</v>
      </c>
      <c r="BE361" s="149">
        <v>0.83699999999999997</v>
      </c>
      <c r="BF361" s="152">
        <v>768</v>
      </c>
      <c r="BG361" s="152">
        <v>535</v>
      </c>
      <c r="BH361" s="152">
        <v>1303</v>
      </c>
      <c r="BI361" s="153">
        <v>0.41099999999999998</v>
      </c>
      <c r="BJ361" s="153">
        <v>0.46700000000000003</v>
      </c>
      <c r="BK361" s="154">
        <v>0.17399999999999999</v>
      </c>
      <c r="BL361" s="154">
        <v>0.113</v>
      </c>
      <c r="BM361" s="154">
        <v>8.3000000000000004E-2</v>
      </c>
      <c r="BN361" s="155">
        <v>0.39</v>
      </c>
      <c r="DU361" s="4"/>
      <c r="DZ361" s="196"/>
      <c r="EA361" s="196"/>
      <c r="EB361" s="196"/>
      <c r="EC361" s="196"/>
      <c r="ED361" s="196"/>
      <c r="EE361" s="196"/>
    </row>
    <row r="362" spans="30:135" ht="13" x14ac:dyDescent="0.15">
      <c r="AD362" s="144">
        <f t="shared" si="98"/>
        <v>83.666666666666671</v>
      </c>
      <c r="AE362" s="144">
        <f t="shared" si="99"/>
        <v>71.713147410358573</v>
      </c>
      <c r="AF362" s="149">
        <v>275</v>
      </c>
      <c r="AG362" s="150" t="s">
        <v>531</v>
      </c>
      <c r="AH362" s="149">
        <v>3</v>
      </c>
      <c r="AI362" s="151">
        <v>1</v>
      </c>
      <c r="AJ362" s="152">
        <v>251</v>
      </c>
      <c r="AK362" s="152">
        <v>180</v>
      </c>
      <c r="AL362" s="149">
        <v>0.71699999999999997</v>
      </c>
      <c r="AM362" s="152">
        <v>120</v>
      </c>
      <c r="AN362" s="152">
        <v>69</v>
      </c>
      <c r="AO362" s="152">
        <v>189</v>
      </c>
      <c r="AP362" s="153">
        <v>0.36499999999999999</v>
      </c>
      <c r="AQ362" s="151">
        <v>0.41</v>
      </c>
      <c r="AR362" s="154">
        <v>0.17899999999999999</v>
      </c>
      <c r="AS362" s="154">
        <v>9.6000000000000002E-2</v>
      </c>
      <c r="AT362" s="155">
        <v>0.08</v>
      </c>
      <c r="AU362" s="154">
        <v>0.32300000000000001</v>
      </c>
      <c r="AW362" s="196"/>
      <c r="AX362" s="144">
        <f t="shared" si="100"/>
        <v>83.772652388797368</v>
      </c>
      <c r="AY362" s="149">
        <v>275</v>
      </c>
      <c r="AZ362" s="150" t="s">
        <v>535</v>
      </c>
      <c r="BA362" s="149">
        <v>15</v>
      </c>
      <c r="BB362" s="151">
        <v>1</v>
      </c>
      <c r="BC362" s="152">
        <v>1214</v>
      </c>
      <c r="BD362" s="152">
        <v>1017</v>
      </c>
      <c r="BE362" s="149">
        <v>0.83799999999999997</v>
      </c>
      <c r="BF362" s="152">
        <v>503</v>
      </c>
      <c r="BG362" s="152">
        <v>371</v>
      </c>
      <c r="BH362" s="152">
        <v>874</v>
      </c>
      <c r="BI362" s="153">
        <v>0.42399999999999999</v>
      </c>
      <c r="BJ362" s="153">
        <v>0.48699999999999999</v>
      </c>
      <c r="BK362" s="154">
        <v>0.185</v>
      </c>
      <c r="BL362" s="154">
        <v>0.108</v>
      </c>
      <c r="BM362" s="154">
        <v>7.5999999999999998E-2</v>
      </c>
      <c r="BN362" s="155">
        <v>0.39</v>
      </c>
      <c r="DU362" s="4"/>
      <c r="DZ362" s="196"/>
      <c r="EA362" s="196"/>
      <c r="EB362" s="196"/>
      <c r="EC362" s="196"/>
      <c r="ED362" s="196"/>
      <c r="EE362" s="196"/>
    </row>
    <row r="363" spans="30:135" ht="13" x14ac:dyDescent="0.15">
      <c r="AD363" s="144">
        <f t="shared" si="98"/>
        <v>88.142857142857153</v>
      </c>
      <c r="AE363" s="144">
        <f t="shared" si="99"/>
        <v>71.636952998379257</v>
      </c>
      <c r="AF363" s="149">
        <v>276</v>
      </c>
      <c r="AG363" s="150" t="s">
        <v>577</v>
      </c>
      <c r="AH363" s="149">
        <v>14</v>
      </c>
      <c r="AI363" s="151">
        <v>1</v>
      </c>
      <c r="AJ363" s="152">
        <v>1234</v>
      </c>
      <c r="AK363" s="152">
        <v>884</v>
      </c>
      <c r="AL363" s="149">
        <v>0.71599999999999997</v>
      </c>
      <c r="AM363" s="152">
        <v>536</v>
      </c>
      <c r="AN363" s="152">
        <v>325</v>
      </c>
      <c r="AO363" s="152">
        <v>861</v>
      </c>
      <c r="AP363" s="153">
        <v>0.377</v>
      </c>
      <c r="AQ363" s="153">
        <v>0.41099999999999998</v>
      </c>
      <c r="AR363" s="154">
        <v>0.21099999999999999</v>
      </c>
      <c r="AS363" s="154">
        <v>0.106</v>
      </c>
      <c r="AT363" s="154">
        <v>8.4000000000000005E-2</v>
      </c>
      <c r="AU363" s="154">
        <v>0.34699999999999998</v>
      </c>
      <c r="AW363" s="196"/>
      <c r="AX363" s="144">
        <f t="shared" si="100"/>
        <v>83.819051761635492</v>
      </c>
      <c r="AY363" s="149">
        <v>276</v>
      </c>
      <c r="AZ363" s="150" t="s">
        <v>221</v>
      </c>
      <c r="BA363" s="149">
        <v>26</v>
      </c>
      <c r="BB363" s="151">
        <v>1</v>
      </c>
      <c r="BC363" s="152">
        <v>2299</v>
      </c>
      <c r="BD363" s="152">
        <v>1927</v>
      </c>
      <c r="BE363" s="149">
        <v>0.83799999999999997</v>
      </c>
      <c r="BF363" s="152">
        <v>949</v>
      </c>
      <c r="BG363" s="152">
        <v>721</v>
      </c>
      <c r="BH363" s="152">
        <v>1670</v>
      </c>
      <c r="BI363" s="153">
        <v>0.432</v>
      </c>
      <c r="BJ363" s="153">
        <v>0.48099999999999998</v>
      </c>
      <c r="BK363" s="154">
        <v>0.189</v>
      </c>
      <c r="BL363" s="155">
        <v>0.11</v>
      </c>
      <c r="BM363" s="155">
        <v>0.1</v>
      </c>
      <c r="BN363" s="154">
        <v>0.39200000000000002</v>
      </c>
      <c r="DU363" s="4"/>
      <c r="DZ363" s="196"/>
      <c r="EA363" s="196"/>
      <c r="EB363" s="196"/>
      <c r="EC363" s="196"/>
      <c r="ED363" s="196"/>
      <c r="EE363" s="196"/>
    </row>
    <row r="364" spans="30:135" ht="13" x14ac:dyDescent="0.15">
      <c r="AD364" s="144">
        <f t="shared" si="98"/>
        <v>83.05</v>
      </c>
      <c r="AE364" s="144">
        <f t="shared" si="99"/>
        <v>71.523178807947019</v>
      </c>
      <c r="AF364" s="149">
        <v>277</v>
      </c>
      <c r="AG364" s="150" t="s">
        <v>438</v>
      </c>
      <c r="AH364" s="149">
        <v>20</v>
      </c>
      <c r="AI364" s="151">
        <v>1</v>
      </c>
      <c r="AJ364" s="152">
        <v>1661</v>
      </c>
      <c r="AK364" s="152">
        <v>1188</v>
      </c>
      <c r="AL364" s="149">
        <v>0.71499999999999997</v>
      </c>
      <c r="AM364" s="152">
        <v>720</v>
      </c>
      <c r="AN364" s="152">
        <v>454</v>
      </c>
      <c r="AO364" s="152">
        <v>1174</v>
      </c>
      <c r="AP364" s="153">
        <v>0.38700000000000001</v>
      </c>
      <c r="AQ364" s="153">
        <v>0.40899999999999997</v>
      </c>
      <c r="AR364" s="154">
        <v>0.19700000000000001</v>
      </c>
      <c r="AS364" s="154">
        <v>0.113</v>
      </c>
      <c r="AT364" s="154">
        <v>8.6999999999999994E-2</v>
      </c>
      <c r="AU364" s="154">
        <v>0.35599999999999998</v>
      </c>
      <c r="AW364" s="196"/>
      <c r="AX364" s="144">
        <f t="shared" si="100"/>
        <v>83.87715930902111</v>
      </c>
      <c r="AY364" s="149">
        <v>277</v>
      </c>
      <c r="AZ364" s="150" t="s">
        <v>578</v>
      </c>
      <c r="BA364" s="149">
        <v>6</v>
      </c>
      <c r="BB364" s="151">
        <v>1</v>
      </c>
      <c r="BC364" s="152">
        <v>521</v>
      </c>
      <c r="BD364" s="152">
        <v>437</v>
      </c>
      <c r="BE364" s="149">
        <v>0.83899999999999997</v>
      </c>
      <c r="BF364" s="152">
        <v>201</v>
      </c>
      <c r="BG364" s="152">
        <v>155</v>
      </c>
      <c r="BH364" s="152">
        <v>356</v>
      </c>
      <c r="BI364" s="153">
        <v>0.435</v>
      </c>
      <c r="BJ364" s="153">
        <v>0.47799999999999998</v>
      </c>
      <c r="BK364" s="154">
        <v>0.192</v>
      </c>
      <c r="BL364" s="154">
        <v>0.154</v>
      </c>
      <c r="BM364" s="154">
        <v>0.11899999999999999</v>
      </c>
      <c r="BN364" s="154">
        <v>0.40300000000000002</v>
      </c>
      <c r="DU364" s="4"/>
      <c r="DZ364" s="196"/>
      <c r="EA364" s="196"/>
      <c r="EB364" s="196"/>
      <c r="EC364" s="196"/>
      <c r="ED364" s="196"/>
      <c r="EE364" s="196"/>
    </row>
    <row r="365" spans="30:135" ht="13" x14ac:dyDescent="0.15">
      <c r="AD365" s="144">
        <f t="shared" si="98"/>
        <v>79.4375</v>
      </c>
      <c r="AE365" s="144">
        <f t="shared" si="99"/>
        <v>71.518489378442169</v>
      </c>
      <c r="AF365" s="149">
        <v>278</v>
      </c>
      <c r="AG365" s="150" t="s">
        <v>323</v>
      </c>
      <c r="AH365" s="149">
        <v>16</v>
      </c>
      <c r="AI365" s="151">
        <v>1</v>
      </c>
      <c r="AJ365" s="152">
        <v>1271</v>
      </c>
      <c r="AK365" s="152">
        <v>909</v>
      </c>
      <c r="AL365" s="149">
        <v>0.71499999999999997</v>
      </c>
      <c r="AM365" s="152">
        <v>554</v>
      </c>
      <c r="AN365" s="152">
        <v>305</v>
      </c>
      <c r="AO365" s="152">
        <v>859</v>
      </c>
      <c r="AP365" s="153">
        <v>0.35499999999999998</v>
      </c>
      <c r="AQ365" s="153">
        <v>0.41299999999999998</v>
      </c>
      <c r="AR365" s="154">
        <v>0.221</v>
      </c>
      <c r="AS365" s="154">
        <v>0.115</v>
      </c>
      <c r="AT365" s="154">
        <v>9.4E-2</v>
      </c>
      <c r="AU365" s="154">
        <v>0.33400000000000002</v>
      </c>
      <c r="AW365" s="196"/>
      <c r="AX365" s="144">
        <f t="shared" si="100"/>
        <v>83.925888833249871</v>
      </c>
      <c r="AY365" s="149">
        <v>278</v>
      </c>
      <c r="AZ365" s="150" t="s">
        <v>393</v>
      </c>
      <c r="BA365" s="149">
        <v>23</v>
      </c>
      <c r="BB365" s="151">
        <v>1</v>
      </c>
      <c r="BC365" s="152">
        <v>1997</v>
      </c>
      <c r="BD365" s="152">
        <v>1676</v>
      </c>
      <c r="BE365" s="149">
        <v>0.83899999999999997</v>
      </c>
      <c r="BF365" s="152">
        <v>805</v>
      </c>
      <c r="BG365" s="152">
        <v>624</v>
      </c>
      <c r="BH365" s="152">
        <v>1429</v>
      </c>
      <c r="BI365" s="153">
        <v>0.437</v>
      </c>
      <c r="BJ365" s="153">
        <v>0.49199999999999999</v>
      </c>
      <c r="BK365" s="154">
        <v>0.188</v>
      </c>
      <c r="BL365" s="154">
        <v>0.11600000000000001</v>
      </c>
      <c r="BM365" s="154">
        <v>8.2000000000000003E-2</v>
      </c>
      <c r="BN365" s="154">
        <v>0.39200000000000002</v>
      </c>
      <c r="DU365" s="4"/>
      <c r="DZ365" s="196"/>
      <c r="EA365" s="196"/>
      <c r="EB365" s="196"/>
      <c r="EC365" s="196"/>
      <c r="ED365" s="196"/>
      <c r="EE365" s="196"/>
    </row>
    <row r="366" spans="30:135" ht="13" x14ac:dyDescent="0.15">
      <c r="AD366" s="144">
        <f t="shared" si="98"/>
        <v>79.900000000000006</v>
      </c>
      <c r="AE366" s="144">
        <f t="shared" si="99"/>
        <v>71.52690863579474</v>
      </c>
      <c r="AF366" s="149">
        <v>279</v>
      </c>
      <c r="AG366" s="150" t="s">
        <v>368</v>
      </c>
      <c r="AH366" s="149">
        <v>20</v>
      </c>
      <c r="AI366" s="151">
        <v>1</v>
      </c>
      <c r="AJ366" s="152">
        <v>1598</v>
      </c>
      <c r="AK366" s="152">
        <v>1143</v>
      </c>
      <c r="AL366" s="149">
        <v>0.71499999999999997</v>
      </c>
      <c r="AM366" s="152">
        <v>744</v>
      </c>
      <c r="AN366" s="152">
        <v>403</v>
      </c>
      <c r="AO366" s="152">
        <v>1147</v>
      </c>
      <c r="AP366" s="153">
        <v>0.35099999999999998</v>
      </c>
      <c r="AQ366" s="153">
        <v>0.38700000000000001</v>
      </c>
      <c r="AR366" s="154">
        <v>0.16500000000000001</v>
      </c>
      <c r="AS366" s="154">
        <v>0.13100000000000001</v>
      </c>
      <c r="AT366" s="154">
        <v>0.108</v>
      </c>
      <c r="AU366" s="154">
        <v>0.35599999999999998</v>
      </c>
      <c r="AW366" s="196"/>
      <c r="AX366" s="144">
        <f t="shared" si="100"/>
        <v>83.86831275720165</v>
      </c>
      <c r="AY366" s="149">
        <v>279</v>
      </c>
      <c r="AZ366" s="150" t="s">
        <v>579</v>
      </c>
      <c r="BA366" s="149">
        <v>14</v>
      </c>
      <c r="BB366" s="151">
        <v>1</v>
      </c>
      <c r="BC366" s="152">
        <v>1215</v>
      </c>
      <c r="BD366" s="152">
        <v>1019</v>
      </c>
      <c r="BE366" s="149">
        <v>0.83899999999999997</v>
      </c>
      <c r="BF366" s="152">
        <v>463</v>
      </c>
      <c r="BG366" s="152">
        <v>367</v>
      </c>
      <c r="BH366" s="152">
        <v>830</v>
      </c>
      <c r="BI366" s="153">
        <v>0.442</v>
      </c>
      <c r="BJ366" s="153">
        <v>0.496</v>
      </c>
      <c r="BK366" s="154">
        <v>0.19900000000000001</v>
      </c>
      <c r="BL366" s="154">
        <v>0.14199999999999999</v>
      </c>
      <c r="BM366" s="154">
        <v>0.106</v>
      </c>
      <c r="BN366" s="154">
        <v>0.40200000000000002</v>
      </c>
      <c r="DU366" s="4"/>
      <c r="DZ366" s="196"/>
      <c r="EA366" s="196"/>
      <c r="EB366" s="196"/>
      <c r="EC366" s="196"/>
      <c r="ED366" s="196"/>
      <c r="EE366" s="196"/>
    </row>
    <row r="367" spans="30:135" ht="13" x14ac:dyDescent="0.15">
      <c r="AD367" s="144">
        <f t="shared" si="98"/>
        <v>93.714285714285722</v>
      </c>
      <c r="AE367" s="144">
        <f t="shared" si="99"/>
        <v>71.265243902439025</v>
      </c>
      <c r="AF367" s="149">
        <v>280</v>
      </c>
      <c r="AG367" s="150" t="s">
        <v>454</v>
      </c>
      <c r="AH367" s="149">
        <v>14</v>
      </c>
      <c r="AI367" s="151">
        <v>1</v>
      </c>
      <c r="AJ367" s="152">
        <v>1312</v>
      </c>
      <c r="AK367" s="152">
        <v>935</v>
      </c>
      <c r="AL367" s="149">
        <v>0.71299999999999997</v>
      </c>
      <c r="AM367" s="152">
        <v>632</v>
      </c>
      <c r="AN367" s="152">
        <v>329</v>
      </c>
      <c r="AO367" s="152">
        <v>961</v>
      </c>
      <c r="AP367" s="153">
        <v>0.34200000000000003</v>
      </c>
      <c r="AQ367" s="153">
        <v>0.39100000000000001</v>
      </c>
      <c r="AR367" s="154">
        <v>0.16900000000000001</v>
      </c>
      <c r="AS367" s="154">
        <v>0.114</v>
      </c>
      <c r="AT367" s="154">
        <v>9.5000000000000001E-2</v>
      </c>
      <c r="AU367" s="154">
        <v>0.33400000000000002</v>
      </c>
      <c r="AW367" s="196"/>
      <c r="AX367" s="144">
        <f t="shared" si="100"/>
        <v>83.983451536643031</v>
      </c>
      <c r="AY367" s="149">
        <v>280</v>
      </c>
      <c r="AZ367" s="150" t="s">
        <v>387</v>
      </c>
      <c r="BA367" s="149">
        <v>21</v>
      </c>
      <c r="BB367" s="151">
        <v>1</v>
      </c>
      <c r="BC367" s="152">
        <v>1692</v>
      </c>
      <c r="BD367" s="152">
        <v>1421</v>
      </c>
      <c r="BE367" s="149">
        <v>0.84</v>
      </c>
      <c r="BF367" s="152">
        <v>757</v>
      </c>
      <c r="BG367" s="152">
        <v>507</v>
      </c>
      <c r="BH367" s="152">
        <v>1264</v>
      </c>
      <c r="BI367" s="153">
        <v>0.40100000000000002</v>
      </c>
      <c r="BJ367" s="153">
        <v>0.46800000000000003</v>
      </c>
      <c r="BK367" s="154">
        <v>0.16500000000000001</v>
      </c>
      <c r="BL367" s="154">
        <v>0.111</v>
      </c>
      <c r="BM367" s="154">
        <v>9.6000000000000002E-2</v>
      </c>
      <c r="BN367" s="154">
        <v>0.38100000000000001</v>
      </c>
      <c r="DU367" s="4"/>
      <c r="DZ367" s="196"/>
      <c r="EA367" s="196"/>
      <c r="EB367" s="196"/>
      <c r="EC367" s="196"/>
      <c r="ED367" s="196"/>
      <c r="EE367" s="196"/>
    </row>
    <row r="368" spans="30:135" ht="13" x14ac:dyDescent="0.15">
      <c r="AD368" s="144">
        <f t="shared" si="98"/>
        <v>77</v>
      </c>
      <c r="AE368" s="144">
        <f t="shared" si="99"/>
        <v>71.335807050092768</v>
      </c>
      <c r="AF368" s="149">
        <v>281</v>
      </c>
      <c r="AG368" s="150" t="s">
        <v>290</v>
      </c>
      <c r="AH368" s="149">
        <v>14</v>
      </c>
      <c r="AI368" s="151">
        <v>1</v>
      </c>
      <c r="AJ368" s="152">
        <v>1078</v>
      </c>
      <c r="AK368" s="152">
        <v>769</v>
      </c>
      <c r="AL368" s="149">
        <v>0.71299999999999997</v>
      </c>
      <c r="AM368" s="152">
        <v>453</v>
      </c>
      <c r="AN368" s="152">
        <v>286</v>
      </c>
      <c r="AO368" s="152">
        <v>739</v>
      </c>
      <c r="AP368" s="153">
        <v>0.38700000000000001</v>
      </c>
      <c r="AQ368" s="153">
        <v>0.442</v>
      </c>
      <c r="AR368" s="154">
        <v>0.23899999999999999</v>
      </c>
      <c r="AS368" s="154">
        <v>8.3000000000000004E-2</v>
      </c>
      <c r="AT368" s="154">
        <v>5.2999999999999999E-2</v>
      </c>
      <c r="AU368" s="154">
        <v>0.32900000000000001</v>
      </c>
      <c r="AW368" s="196"/>
      <c r="AX368" s="144">
        <f t="shared" si="100"/>
        <v>84.029038112522699</v>
      </c>
      <c r="AY368" s="149">
        <v>281</v>
      </c>
      <c r="AZ368" s="150" t="s">
        <v>425</v>
      </c>
      <c r="BA368" s="149">
        <v>20</v>
      </c>
      <c r="BB368" s="151">
        <v>1</v>
      </c>
      <c r="BC368" s="152">
        <v>1653</v>
      </c>
      <c r="BD368" s="152">
        <v>1389</v>
      </c>
      <c r="BE368" s="149">
        <v>0.84</v>
      </c>
      <c r="BF368" s="152">
        <v>754</v>
      </c>
      <c r="BG368" s="152">
        <v>530</v>
      </c>
      <c r="BH368" s="152">
        <v>1284</v>
      </c>
      <c r="BI368" s="153">
        <v>0.41299999999999998</v>
      </c>
      <c r="BJ368" s="153">
        <v>0.45700000000000002</v>
      </c>
      <c r="BK368" s="154">
        <v>0.14499999999999999</v>
      </c>
      <c r="BL368" s="154">
        <v>9.8000000000000004E-2</v>
      </c>
      <c r="BM368" s="154">
        <v>7.9000000000000001E-2</v>
      </c>
      <c r="BN368" s="154">
        <v>0.39200000000000002</v>
      </c>
      <c r="DU368" s="4"/>
      <c r="DZ368" s="196"/>
      <c r="EA368" s="196"/>
      <c r="EB368" s="196"/>
      <c r="EC368" s="196"/>
      <c r="ED368" s="196"/>
      <c r="EE368" s="196"/>
    </row>
    <row r="369" spans="30:135" ht="13" x14ac:dyDescent="0.15">
      <c r="AD369" s="144">
        <f t="shared" si="98"/>
        <v>85.952380952380949</v>
      </c>
      <c r="AE369" s="144">
        <f t="shared" si="99"/>
        <v>71.19113573407202</v>
      </c>
      <c r="AF369" s="149">
        <v>282</v>
      </c>
      <c r="AG369" s="150" t="s">
        <v>580</v>
      </c>
      <c r="AH369" s="149">
        <v>21</v>
      </c>
      <c r="AI369" s="151">
        <v>1</v>
      </c>
      <c r="AJ369" s="152">
        <v>1805</v>
      </c>
      <c r="AK369" s="152">
        <v>1285</v>
      </c>
      <c r="AL369" s="149">
        <v>0.71199999999999997</v>
      </c>
      <c r="AM369" s="152">
        <v>784</v>
      </c>
      <c r="AN369" s="152">
        <v>443</v>
      </c>
      <c r="AO369" s="152">
        <v>1227</v>
      </c>
      <c r="AP369" s="153">
        <v>0.36099999999999999</v>
      </c>
      <c r="AQ369" s="153">
        <v>0.39500000000000002</v>
      </c>
      <c r="AR369" s="154">
        <v>0.218</v>
      </c>
      <c r="AS369" s="154">
        <v>0.126</v>
      </c>
      <c r="AT369" s="154">
        <v>0.107</v>
      </c>
      <c r="AU369" s="155">
        <v>0.34</v>
      </c>
      <c r="AW369" s="196"/>
      <c r="AX369" s="144">
        <f t="shared" si="100"/>
        <v>83.979848866498742</v>
      </c>
      <c r="AY369" s="149">
        <v>282</v>
      </c>
      <c r="AZ369" s="150" t="s">
        <v>468</v>
      </c>
      <c r="BA369" s="149">
        <v>23</v>
      </c>
      <c r="BB369" s="151">
        <v>1</v>
      </c>
      <c r="BC369" s="152">
        <v>1985</v>
      </c>
      <c r="BD369" s="152">
        <v>1667</v>
      </c>
      <c r="BE369" s="149">
        <v>0.84</v>
      </c>
      <c r="BF369" s="152">
        <v>786</v>
      </c>
      <c r="BG369" s="152">
        <v>610</v>
      </c>
      <c r="BH369" s="152">
        <v>1396</v>
      </c>
      <c r="BI369" s="153">
        <v>0.437</v>
      </c>
      <c r="BJ369" s="153">
        <v>0.48399999999999999</v>
      </c>
      <c r="BK369" s="154">
        <v>0.19400000000000001</v>
      </c>
      <c r="BL369" s="154">
        <v>0.126</v>
      </c>
      <c r="BM369" s="154">
        <v>9.8000000000000004E-2</v>
      </c>
      <c r="BN369" s="154">
        <v>0.39800000000000002</v>
      </c>
      <c r="DU369" s="4"/>
      <c r="DZ369" s="196"/>
      <c r="EA369" s="196"/>
      <c r="EB369" s="196"/>
      <c r="EC369" s="196"/>
      <c r="ED369" s="196"/>
      <c r="EE369" s="196"/>
    </row>
    <row r="370" spans="30:135" ht="13" x14ac:dyDescent="0.15">
      <c r="AD370" s="144">
        <f t="shared" si="98"/>
        <v>78.476190476190467</v>
      </c>
      <c r="AE370" s="144">
        <f t="shared" si="99"/>
        <v>71.116504854368941</v>
      </c>
      <c r="AF370" s="149">
        <v>283</v>
      </c>
      <c r="AG370" s="150" t="s">
        <v>320</v>
      </c>
      <c r="AH370" s="149">
        <v>21</v>
      </c>
      <c r="AI370" s="151">
        <v>1</v>
      </c>
      <c r="AJ370" s="152">
        <v>1648</v>
      </c>
      <c r="AK370" s="152">
        <v>1172</v>
      </c>
      <c r="AL370" s="149">
        <v>0.71099999999999997</v>
      </c>
      <c r="AM370" s="152">
        <v>775</v>
      </c>
      <c r="AN370" s="152">
        <v>459</v>
      </c>
      <c r="AO370" s="152">
        <v>1234</v>
      </c>
      <c r="AP370" s="153">
        <v>0.372</v>
      </c>
      <c r="AQ370" s="153">
        <v>0.40200000000000002</v>
      </c>
      <c r="AR370" s="154">
        <v>0.17699999999999999</v>
      </c>
      <c r="AS370" s="154">
        <v>8.8999999999999996E-2</v>
      </c>
      <c r="AT370" s="154">
        <v>6.9000000000000006E-2</v>
      </c>
      <c r="AU370" s="155">
        <v>0.34</v>
      </c>
      <c r="AW370" s="196"/>
      <c r="AX370" s="144">
        <f t="shared" si="100"/>
        <v>84.119106699751853</v>
      </c>
      <c r="AY370" s="149">
        <v>283</v>
      </c>
      <c r="AZ370" s="150" t="s">
        <v>524</v>
      </c>
      <c r="BA370" s="149">
        <v>24</v>
      </c>
      <c r="BB370" s="151">
        <v>1</v>
      </c>
      <c r="BC370" s="152">
        <v>2015</v>
      </c>
      <c r="BD370" s="152">
        <v>1695</v>
      </c>
      <c r="BE370" s="149">
        <v>0.84099999999999997</v>
      </c>
      <c r="BF370" s="152">
        <v>896</v>
      </c>
      <c r="BG370" s="152">
        <v>616</v>
      </c>
      <c r="BH370" s="152">
        <v>1512</v>
      </c>
      <c r="BI370" s="153">
        <v>0.40699999999999997</v>
      </c>
      <c r="BJ370" s="151">
        <v>0.46</v>
      </c>
      <c r="BK370" s="154">
        <v>0.158</v>
      </c>
      <c r="BL370" s="154">
        <v>0.109</v>
      </c>
      <c r="BM370" s="155">
        <v>0.09</v>
      </c>
      <c r="BN370" s="154">
        <v>0.39300000000000002</v>
      </c>
      <c r="DU370" s="4"/>
      <c r="DZ370" s="196"/>
      <c r="EA370" s="196"/>
      <c r="EB370" s="196"/>
      <c r="EC370" s="196"/>
      <c r="ED370" s="196"/>
      <c r="EE370" s="196"/>
    </row>
    <row r="371" spans="30:135" ht="13" x14ac:dyDescent="0.15">
      <c r="AD371" s="144">
        <f t="shared" si="98"/>
        <v>84.571428571428569</v>
      </c>
      <c r="AE371" s="144">
        <f t="shared" si="99"/>
        <v>71.058558558558559</v>
      </c>
      <c r="AF371" s="149">
        <v>284</v>
      </c>
      <c r="AG371" s="150" t="s">
        <v>576</v>
      </c>
      <c r="AH371" s="149">
        <v>21</v>
      </c>
      <c r="AI371" s="151">
        <v>1</v>
      </c>
      <c r="AJ371" s="152">
        <v>1776</v>
      </c>
      <c r="AK371" s="152">
        <v>1262</v>
      </c>
      <c r="AL371" s="149">
        <v>0.71099999999999997</v>
      </c>
      <c r="AM371" s="152">
        <v>801</v>
      </c>
      <c r="AN371" s="152">
        <v>466</v>
      </c>
      <c r="AO371" s="152">
        <v>1267</v>
      </c>
      <c r="AP371" s="153">
        <v>0.36799999999999999</v>
      </c>
      <c r="AQ371" s="153">
        <v>0.40899999999999997</v>
      </c>
      <c r="AR371" s="154">
        <v>0.20399999999999999</v>
      </c>
      <c r="AS371" s="155">
        <v>0.1</v>
      </c>
      <c r="AT371" s="154">
        <v>8.8999999999999996E-2</v>
      </c>
      <c r="AU371" s="154">
        <v>0.33700000000000002</v>
      </c>
      <c r="AW371" s="196"/>
      <c r="AX371" s="144">
        <f t="shared" si="100"/>
        <v>84.151156232374504</v>
      </c>
      <c r="AY371" s="149">
        <v>284</v>
      </c>
      <c r="AZ371" s="150" t="s">
        <v>400</v>
      </c>
      <c r="BA371" s="149">
        <v>22</v>
      </c>
      <c r="BB371" s="151">
        <v>1</v>
      </c>
      <c r="BC371" s="152">
        <v>1773</v>
      </c>
      <c r="BD371" s="152">
        <v>1492</v>
      </c>
      <c r="BE371" s="149">
        <v>0.84199999999999997</v>
      </c>
      <c r="BF371" s="152">
        <v>798</v>
      </c>
      <c r="BG371" s="152">
        <v>581</v>
      </c>
      <c r="BH371" s="152">
        <v>1379</v>
      </c>
      <c r="BI371" s="153">
        <v>0.42099999999999999</v>
      </c>
      <c r="BJ371" s="153">
        <v>0.46700000000000003</v>
      </c>
      <c r="BK371" s="154">
        <v>0.14799999999999999</v>
      </c>
      <c r="BL371" s="155">
        <v>0.09</v>
      </c>
      <c r="BM371" s="154">
        <v>6.7000000000000004E-2</v>
      </c>
      <c r="BN371" s="154">
        <v>0.39500000000000002</v>
      </c>
      <c r="DU371" s="4"/>
      <c r="DZ371" s="196"/>
      <c r="EA371" s="196"/>
      <c r="EB371" s="196"/>
      <c r="EC371" s="196"/>
      <c r="ED371" s="196"/>
      <c r="EE371" s="196"/>
    </row>
    <row r="372" spans="30:135" ht="13" x14ac:dyDescent="0.15">
      <c r="AD372" s="144">
        <f t="shared" si="98"/>
        <v>80.473684210526315</v>
      </c>
      <c r="AE372" s="144">
        <f t="shared" si="99"/>
        <v>70.765206017004573</v>
      </c>
      <c r="AF372" s="149">
        <v>285</v>
      </c>
      <c r="AG372" s="150" t="s">
        <v>264</v>
      </c>
      <c r="AH372" s="149">
        <v>19</v>
      </c>
      <c r="AI372" s="151">
        <v>1</v>
      </c>
      <c r="AJ372" s="152">
        <v>1529</v>
      </c>
      <c r="AK372" s="152">
        <v>1082</v>
      </c>
      <c r="AL372" s="149">
        <v>0.70799999999999996</v>
      </c>
      <c r="AM372" s="152">
        <v>656</v>
      </c>
      <c r="AN372" s="152">
        <v>389</v>
      </c>
      <c r="AO372" s="152">
        <v>1045</v>
      </c>
      <c r="AP372" s="153">
        <v>0.372</v>
      </c>
      <c r="AQ372" s="151">
        <v>0.41</v>
      </c>
      <c r="AR372" s="154">
        <v>0.216</v>
      </c>
      <c r="AS372" s="154">
        <v>0.11799999999999999</v>
      </c>
      <c r="AT372" s="155">
        <v>0.09</v>
      </c>
      <c r="AU372" s="154">
        <v>0.34599999999999997</v>
      </c>
      <c r="AW372" s="196"/>
      <c r="AX372" s="144">
        <f t="shared" si="100"/>
        <v>84.17462482946793</v>
      </c>
      <c r="AY372" s="149">
        <v>285</v>
      </c>
      <c r="AZ372" s="150" t="s">
        <v>458</v>
      </c>
      <c r="BA372" s="149">
        <v>8</v>
      </c>
      <c r="BB372" s="151">
        <v>1</v>
      </c>
      <c r="BC372" s="152">
        <v>733</v>
      </c>
      <c r="BD372" s="152">
        <v>617</v>
      </c>
      <c r="BE372" s="149">
        <v>0.84199999999999997</v>
      </c>
      <c r="BF372" s="152">
        <v>298</v>
      </c>
      <c r="BG372" s="152">
        <v>221</v>
      </c>
      <c r="BH372" s="152">
        <v>519</v>
      </c>
      <c r="BI372" s="153">
        <v>0.42599999999999999</v>
      </c>
      <c r="BJ372" s="151">
        <v>0.48</v>
      </c>
      <c r="BK372" s="155">
        <v>0.18</v>
      </c>
      <c r="BL372" s="154">
        <v>0.127</v>
      </c>
      <c r="BM372" s="154">
        <v>8.8999999999999996E-2</v>
      </c>
      <c r="BN372" s="154">
        <v>0.40200000000000002</v>
      </c>
      <c r="DU372" s="4"/>
      <c r="DZ372" s="196"/>
      <c r="EA372" s="196"/>
      <c r="EB372" s="196"/>
      <c r="EC372" s="196"/>
      <c r="ED372" s="196"/>
      <c r="EE372" s="196"/>
    </row>
    <row r="373" spans="30:135" ht="13" x14ac:dyDescent="0.15">
      <c r="AD373" s="144">
        <f t="shared" si="98"/>
        <v>82</v>
      </c>
      <c r="AE373" s="144">
        <f t="shared" si="99"/>
        <v>70.83775185577943</v>
      </c>
      <c r="AF373" s="149">
        <v>286</v>
      </c>
      <c r="AG373" s="150" t="s">
        <v>555</v>
      </c>
      <c r="AH373" s="149">
        <v>23</v>
      </c>
      <c r="AI373" s="151">
        <v>1</v>
      </c>
      <c r="AJ373" s="152">
        <v>1886</v>
      </c>
      <c r="AK373" s="152">
        <v>1336</v>
      </c>
      <c r="AL373" s="149">
        <v>0.70799999999999996</v>
      </c>
      <c r="AM373" s="152">
        <v>843</v>
      </c>
      <c r="AN373" s="152">
        <v>463</v>
      </c>
      <c r="AO373" s="152">
        <v>1306</v>
      </c>
      <c r="AP373" s="153">
        <v>0.35499999999999998</v>
      </c>
      <c r="AQ373" s="153">
        <v>0.39100000000000001</v>
      </c>
      <c r="AR373" s="154">
        <v>0.20300000000000001</v>
      </c>
      <c r="AS373" s="154">
        <v>0.11799999999999999</v>
      </c>
      <c r="AT373" s="154">
        <v>8.8999999999999996E-2</v>
      </c>
      <c r="AU373" s="154">
        <v>0.34300000000000003</v>
      </c>
      <c r="AW373" s="196"/>
      <c r="AX373" s="144">
        <f t="shared" si="100"/>
        <v>84.163402350307777</v>
      </c>
      <c r="AY373" s="149">
        <v>286</v>
      </c>
      <c r="AZ373" s="150" t="s">
        <v>546</v>
      </c>
      <c r="BA373" s="149">
        <v>22</v>
      </c>
      <c r="BB373" s="151">
        <v>1</v>
      </c>
      <c r="BC373" s="152">
        <v>1787</v>
      </c>
      <c r="BD373" s="152">
        <v>1504</v>
      </c>
      <c r="BE373" s="149">
        <v>0.84199999999999997</v>
      </c>
      <c r="BF373" s="152">
        <v>833</v>
      </c>
      <c r="BG373" s="152">
        <v>553</v>
      </c>
      <c r="BH373" s="152">
        <v>1386</v>
      </c>
      <c r="BI373" s="153">
        <v>0.39900000000000002</v>
      </c>
      <c r="BJ373" s="153">
        <v>0.45900000000000002</v>
      </c>
      <c r="BK373" s="154">
        <v>0.14699999999999999</v>
      </c>
      <c r="BL373" s="154">
        <v>9.5000000000000001E-2</v>
      </c>
      <c r="BM373" s="154">
        <v>7.4999999999999997E-2</v>
      </c>
      <c r="BN373" s="154">
        <v>0.38300000000000001</v>
      </c>
      <c r="DU373" s="4"/>
      <c r="DZ373" s="196"/>
      <c r="EA373" s="196"/>
      <c r="EB373" s="196"/>
      <c r="EC373" s="196"/>
      <c r="ED373" s="196"/>
      <c r="EE373" s="196"/>
    </row>
    <row r="374" spans="30:135" ht="13" x14ac:dyDescent="0.15">
      <c r="AD374" s="144">
        <f t="shared" si="98"/>
        <v>87.476190476190467</v>
      </c>
      <c r="AE374" s="144">
        <f t="shared" si="99"/>
        <v>70.549809471965162</v>
      </c>
      <c r="AF374" s="149">
        <v>287</v>
      </c>
      <c r="AG374" s="150" t="s">
        <v>581</v>
      </c>
      <c r="AH374" s="149">
        <v>21</v>
      </c>
      <c r="AI374" s="151">
        <v>1</v>
      </c>
      <c r="AJ374" s="152">
        <v>1837</v>
      </c>
      <c r="AK374" s="152">
        <v>1296</v>
      </c>
      <c r="AL374" s="149">
        <v>0.70499999999999996</v>
      </c>
      <c r="AM374" s="152">
        <v>784</v>
      </c>
      <c r="AN374" s="152">
        <v>453</v>
      </c>
      <c r="AO374" s="152">
        <v>1237</v>
      </c>
      <c r="AP374" s="153">
        <v>0.36599999999999999</v>
      </c>
      <c r="AQ374" s="153">
        <v>0.40899999999999997</v>
      </c>
      <c r="AR374" s="154">
        <v>0.219</v>
      </c>
      <c r="AS374" s="154">
        <v>0.126</v>
      </c>
      <c r="AT374" s="154">
        <v>0.107</v>
      </c>
      <c r="AU374" s="154">
        <v>0.34300000000000003</v>
      </c>
      <c r="AW374" s="196"/>
      <c r="AX374" s="144">
        <f t="shared" si="100"/>
        <v>84.18952618453865</v>
      </c>
      <c r="AY374" s="149">
        <v>287</v>
      </c>
      <c r="AZ374" s="150" t="s">
        <v>483</v>
      </c>
      <c r="BA374" s="149">
        <v>25</v>
      </c>
      <c r="BB374" s="151">
        <v>1</v>
      </c>
      <c r="BC374" s="152">
        <v>2005</v>
      </c>
      <c r="BD374" s="152">
        <v>1688</v>
      </c>
      <c r="BE374" s="149">
        <v>0.84199999999999997</v>
      </c>
      <c r="BF374" s="152">
        <v>926</v>
      </c>
      <c r="BG374" s="152">
        <v>608</v>
      </c>
      <c r="BH374" s="152">
        <v>1534</v>
      </c>
      <c r="BI374" s="153">
        <v>0.39600000000000002</v>
      </c>
      <c r="BJ374" s="153">
        <v>0.45500000000000002</v>
      </c>
      <c r="BK374" s="154">
        <v>0.14499999999999999</v>
      </c>
      <c r="BL374" s="154">
        <v>0.108</v>
      </c>
      <c r="BM374" s="154">
        <v>8.5999999999999993E-2</v>
      </c>
      <c r="BN374" s="154">
        <v>0.38600000000000001</v>
      </c>
      <c r="DU374" s="4"/>
      <c r="DZ374" s="196"/>
      <c r="EA374" s="196"/>
      <c r="EB374" s="196"/>
      <c r="EC374" s="196"/>
      <c r="ED374" s="196"/>
      <c r="EE374" s="196"/>
    </row>
    <row r="375" spans="30:135" ht="13" x14ac:dyDescent="0.15">
      <c r="AD375" s="144">
        <f t="shared" si="98"/>
        <v>85.111111111111114</v>
      </c>
      <c r="AE375" s="144">
        <f t="shared" si="99"/>
        <v>70.36553524804178</v>
      </c>
      <c r="AF375" s="149">
        <v>288</v>
      </c>
      <c r="AG375" s="150" t="s">
        <v>476</v>
      </c>
      <c r="AH375" s="149">
        <v>18</v>
      </c>
      <c r="AI375" s="151">
        <v>1</v>
      </c>
      <c r="AJ375" s="152">
        <v>1532</v>
      </c>
      <c r="AK375" s="152">
        <v>1078</v>
      </c>
      <c r="AL375" s="149">
        <v>0.70399999999999996</v>
      </c>
      <c r="AM375" s="152">
        <v>640</v>
      </c>
      <c r="AN375" s="152">
        <v>400</v>
      </c>
      <c r="AO375" s="152">
        <v>1040</v>
      </c>
      <c r="AP375" s="153">
        <v>0.38500000000000001</v>
      </c>
      <c r="AQ375" s="151">
        <v>0.41</v>
      </c>
      <c r="AR375" s="154">
        <v>0.214</v>
      </c>
      <c r="AS375" s="154">
        <v>0.129</v>
      </c>
      <c r="AT375" s="154">
        <v>9.2999999999999999E-2</v>
      </c>
      <c r="AU375" s="154">
        <v>0.34799999999999998</v>
      </c>
      <c r="AW375" s="196"/>
      <c r="AX375" s="144">
        <f t="shared" si="100"/>
        <v>84.322508398656211</v>
      </c>
      <c r="AY375" s="149">
        <v>288</v>
      </c>
      <c r="AZ375" s="150" t="s">
        <v>582</v>
      </c>
      <c r="BA375" s="149">
        <v>12</v>
      </c>
      <c r="BB375" s="151">
        <v>1</v>
      </c>
      <c r="BC375" s="152">
        <v>893</v>
      </c>
      <c r="BD375" s="152">
        <v>753</v>
      </c>
      <c r="BE375" s="149">
        <v>0.84299999999999997</v>
      </c>
      <c r="BF375" s="152">
        <v>351</v>
      </c>
      <c r="BG375" s="152">
        <v>282</v>
      </c>
      <c r="BH375" s="152">
        <v>633</v>
      </c>
      <c r="BI375" s="153">
        <v>0.44500000000000001</v>
      </c>
      <c r="BJ375" s="153">
        <v>0.49399999999999999</v>
      </c>
      <c r="BK375" s="154">
        <v>0.20300000000000001</v>
      </c>
      <c r="BL375" s="154">
        <v>0.113</v>
      </c>
      <c r="BM375" s="155">
        <v>0.09</v>
      </c>
      <c r="BN375" s="154">
        <v>0.39300000000000002</v>
      </c>
      <c r="DU375" s="4"/>
      <c r="DZ375" s="196"/>
      <c r="EA375" s="196"/>
      <c r="EB375" s="196"/>
      <c r="EC375" s="196"/>
      <c r="ED375" s="196"/>
      <c r="EE375" s="196"/>
    </row>
    <row r="376" spans="30:135" ht="13" x14ac:dyDescent="0.15">
      <c r="AD376" s="144">
        <f t="shared" si="98"/>
        <v>87.899999999999991</v>
      </c>
      <c r="AE376" s="144">
        <f t="shared" si="99"/>
        <v>70.420932878270762</v>
      </c>
      <c r="AF376" s="149">
        <v>289</v>
      </c>
      <c r="AG376" s="150" t="s">
        <v>460</v>
      </c>
      <c r="AH376" s="149">
        <v>10</v>
      </c>
      <c r="AI376" s="151">
        <v>1</v>
      </c>
      <c r="AJ376" s="152">
        <v>879</v>
      </c>
      <c r="AK376" s="152">
        <v>619</v>
      </c>
      <c r="AL376" s="149">
        <v>0.70399999999999996</v>
      </c>
      <c r="AM376" s="152">
        <v>368</v>
      </c>
      <c r="AN376" s="152">
        <v>228</v>
      </c>
      <c r="AO376" s="152">
        <v>596</v>
      </c>
      <c r="AP376" s="153">
        <v>0.38300000000000001</v>
      </c>
      <c r="AQ376" s="153">
        <v>0.41799999999999998</v>
      </c>
      <c r="AR376" s="154">
        <v>0.23799999999999999</v>
      </c>
      <c r="AS376" s="154">
        <v>0.10100000000000001</v>
      </c>
      <c r="AT376" s="154">
        <v>7.6999999999999999E-2</v>
      </c>
      <c r="AU376" s="154">
        <v>0.33600000000000002</v>
      </c>
      <c r="AW376" s="196"/>
      <c r="AX376" s="144">
        <f t="shared" si="100"/>
        <v>84.273182957393487</v>
      </c>
      <c r="AY376" s="149">
        <v>289</v>
      </c>
      <c r="AZ376" s="150" t="s">
        <v>583</v>
      </c>
      <c r="BA376" s="149">
        <v>19</v>
      </c>
      <c r="BB376" s="151">
        <v>1</v>
      </c>
      <c r="BC376" s="152">
        <v>1596</v>
      </c>
      <c r="BD376" s="152">
        <v>1345</v>
      </c>
      <c r="BE376" s="149">
        <v>0.84299999999999997</v>
      </c>
      <c r="BF376" s="152">
        <v>685</v>
      </c>
      <c r="BG376" s="152">
        <v>480</v>
      </c>
      <c r="BH376" s="152">
        <v>1165</v>
      </c>
      <c r="BI376" s="153">
        <v>0.41199999999999998</v>
      </c>
      <c r="BJ376" s="151">
        <v>0.47</v>
      </c>
      <c r="BK376" s="154">
        <v>0.17199999999999999</v>
      </c>
      <c r="BL376" s="154">
        <v>0.11700000000000001</v>
      </c>
      <c r="BM376" s="155">
        <v>0.08</v>
      </c>
      <c r="BN376" s="154">
        <v>0.39100000000000001</v>
      </c>
      <c r="DU376" s="4"/>
      <c r="DZ376" s="196"/>
      <c r="EA376" s="196"/>
      <c r="EB376" s="196"/>
      <c r="EC376" s="196"/>
      <c r="ED376" s="196"/>
      <c r="EE376" s="196"/>
    </row>
    <row r="377" spans="30:135" ht="13" x14ac:dyDescent="0.15">
      <c r="AD377" s="144">
        <f t="shared" si="98"/>
        <v>92.75</v>
      </c>
      <c r="AE377" s="144">
        <f t="shared" si="99"/>
        <v>70.350404312668473</v>
      </c>
      <c r="AF377" s="149">
        <v>290</v>
      </c>
      <c r="AG377" s="150" t="s">
        <v>370</v>
      </c>
      <c r="AH377" s="149">
        <v>4</v>
      </c>
      <c r="AI377" s="151">
        <v>1</v>
      </c>
      <c r="AJ377" s="152">
        <v>371</v>
      </c>
      <c r="AK377" s="152">
        <v>261</v>
      </c>
      <c r="AL377" s="149">
        <v>0.70399999999999996</v>
      </c>
      <c r="AM377" s="152">
        <v>193</v>
      </c>
      <c r="AN377" s="152">
        <v>96</v>
      </c>
      <c r="AO377" s="152">
        <v>289</v>
      </c>
      <c r="AP377" s="153">
        <v>0.33200000000000002</v>
      </c>
      <c r="AQ377" s="153">
        <v>0.375</v>
      </c>
      <c r="AR377" s="154">
        <v>0.13500000000000001</v>
      </c>
      <c r="AS377" s="154">
        <v>9.7000000000000003E-2</v>
      </c>
      <c r="AT377" s="154">
        <v>7.2999999999999995E-2</v>
      </c>
      <c r="AU377" s="154">
        <v>0.33700000000000002</v>
      </c>
      <c r="AW377" s="196"/>
      <c r="AX377" s="144">
        <f t="shared" si="100"/>
        <v>84.338624338624328</v>
      </c>
      <c r="AY377" s="149">
        <v>290</v>
      </c>
      <c r="AZ377" s="150" t="s">
        <v>581</v>
      </c>
      <c r="BA377" s="149">
        <v>21</v>
      </c>
      <c r="BB377" s="151">
        <v>1</v>
      </c>
      <c r="BC377" s="152">
        <v>1890</v>
      </c>
      <c r="BD377" s="152">
        <v>1594</v>
      </c>
      <c r="BE377" s="149">
        <v>0.84299999999999997</v>
      </c>
      <c r="BF377" s="152">
        <v>793</v>
      </c>
      <c r="BG377" s="152">
        <v>578</v>
      </c>
      <c r="BH377" s="152">
        <v>1371</v>
      </c>
      <c r="BI377" s="153">
        <v>0.42199999999999999</v>
      </c>
      <c r="BJ377" s="153">
        <v>0.47099999999999997</v>
      </c>
      <c r="BK377" s="154">
        <v>0.16700000000000001</v>
      </c>
      <c r="BL377" s="154">
        <v>0.126</v>
      </c>
      <c r="BM377" s="154">
        <v>8.8999999999999996E-2</v>
      </c>
      <c r="BN377" s="154">
        <v>0.40500000000000003</v>
      </c>
      <c r="DU377" s="4"/>
      <c r="DZ377" s="196"/>
      <c r="EA377" s="196"/>
      <c r="EB377" s="196"/>
      <c r="EC377" s="196"/>
      <c r="ED377" s="196"/>
      <c r="EE377" s="196"/>
    </row>
    <row r="378" spans="30:135" ht="13" x14ac:dyDescent="0.15">
      <c r="AD378" s="144">
        <f t="shared" si="98"/>
        <v>77.478260869565219</v>
      </c>
      <c r="AE378" s="144">
        <f t="shared" si="99"/>
        <v>70.370370370370367</v>
      </c>
      <c r="AF378" s="149">
        <v>291</v>
      </c>
      <c r="AG378" s="150" t="s">
        <v>564</v>
      </c>
      <c r="AH378" s="149">
        <v>23</v>
      </c>
      <c r="AI378" s="151">
        <v>1</v>
      </c>
      <c r="AJ378" s="152">
        <v>1782</v>
      </c>
      <c r="AK378" s="152">
        <v>1254</v>
      </c>
      <c r="AL378" s="149">
        <v>0.70399999999999996</v>
      </c>
      <c r="AM378" s="152">
        <v>797</v>
      </c>
      <c r="AN378" s="152">
        <v>481</v>
      </c>
      <c r="AO378" s="152">
        <v>1278</v>
      </c>
      <c r="AP378" s="153">
        <v>0.376</v>
      </c>
      <c r="AQ378" s="153">
        <v>0.41099999999999998</v>
      </c>
      <c r="AR378" s="154">
        <v>0.21199999999999999</v>
      </c>
      <c r="AS378" s="154">
        <v>8.7999999999999995E-2</v>
      </c>
      <c r="AT378" s="154">
        <v>7.3999999999999996E-2</v>
      </c>
      <c r="AU378" s="154">
        <v>0.33400000000000002</v>
      </c>
      <c r="AW378" s="196"/>
      <c r="AX378" s="144">
        <f t="shared" si="100"/>
        <v>84.387966804979257</v>
      </c>
      <c r="AY378" s="149">
        <v>291</v>
      </c>
      <c r="AZ378" s="150" t="s">
        <v>348</v>
      </c>
      <c r="BA378" s="149">
        <v>21</v>
      </c>
      <c r="BB378" s="151">
        <v>1</v>
      </c>
      <c r="BC378" s="152">
        <v>1928</v>
      </c>
      <c r="BD378" s="152">
        <v>1627</v>
      </c>
      <c r="BE378" s="149">
        <v>0.84399999999999997</v>
      </c>
      <c r="BF378" s="152">
        <v>694</v>
      </c>
      <c r="BG378" s="152">
        <v>637</v>
      </c>
      <c r="BH378" s="152">
        <v>1331</v>
      </c>
      <c r="BI378" s="153">
        <v>0.47899999999999998</v>
      </c>
      <c r="BJ378" s="153">
        <v>0.52300000000000002</v>
      </c>
      <c r="BK378" s="154">
        <v>0.23100000000000001</v>
      </c>
      <c r="BL378" s="154">
        <v>9.6000000000000002E-2</v>
      </c>
      <c r="BM378" s="154">
        <v>7.8E-2</v>
      </c>
      <c r="BN378" s="155">
        <v>0.4</v>
      </c>
      <c r="DU378" s="4"/>
      <c r="DZ378" s="196"/>
      <c r="EA378" s="196"/>
      <c r="EB378" s="196"/>
      <c r="EC378" s="196"/>
      <c r="ED378" s="196"/>
      <c r="EE378" s="196"/>
    </row>
    <row r="379" spans="30:135" ht="13" x14ac:dyDescent="0.15">
      <c r="AD379" s="144">
        <f t="shared" si="98"/>
        <v>89.454545454545453</v>
      </c>
      <c r="AE379" s="144">
        <f t="shared" si="99"/>
        <v>70.325203252032523</v>
      </c>
      <c r="AF379" s="149">
        <v>292</v>
      </c>
      <c r="AG379" s="150" t="s">
        <v>519</v>
      </c>
      <c r="AH379" s="149">
        <v>22</v>
      </c>
      <c r="AI379" s="151">
        <v>1</v>
      </c>
      <c r="AJ379" s="152">
        <v>1968</v>
      </c>
      <c r="AK379" s="152">
        <v>1384</v>
      </c>
      <c r="AL379" s="149">
        <v>0.70299999999999996</v>
      </c>
      <c r="AM379" s="152">
        <v>959</v>
      </c>
      <c r="AN379" s="152">
        <v>512</v>
      </c>
      <c r="AO379" s="152">
        <v>1471</v>
      </c>
      <c r="AP379" s="153">
        <v>0.34799999999999998</v>
      </c>
      <c r="AQ379" s="153">
        <v>0.39600000000000002</v>
      </c>
      <c r="AR379" s="154">
        <v>0.17899999999999999</v>
      </c>
      <c r="AS379" s="154">
        <v>8.8999999999999996E-2</v>
      </c>
      <c r="AT379" s="155">
        <v>0.08</v>
      </c>
      <c r="AU379" s="154">
        <v>0.32600000000000001</v>
      </c>
      <c r="AW379" s="196"/>
      <c r="AX379" s="144">
        <f t="shared" si="100"/>
        <v>84.399788471708092</v>
      </c>
      <c r="AY379" s="149">
        <v>292</v>
      </c>
      <c r="AZ379" s="150" t="s">
        <v>283</v>
      </c>
      <c r="BA379" s="149">
        <v>23</v>
      </c>
      <c r="BB379" s="151">
        <v>1</v>
      </c>
      <c r="BC379" s="152">
        <v>1891</v>
      </c>
      <c r="BD379" s="152">
        <v>1596</v>
      </c>
      <c r="BE379" s="149">
        <v>0.84399999999999997</v>
      </c>
      <c r="BF379" s="152">
        <v>852</v>
      </c>
      <c r="BG379" s="152">
        <v>623</v>
      </c>
      <c r="BH379" s="152">
        <v>1475</v>
      </c>
      <c r="BI379" s="153">
        <v>0.42199999999999999</v>
      </c>
      <c r="BJ379" s="151">
        <v>0.47</v>
      </c>
      <c r="BK379" s="154">
        <v>0.152</v>
      </c>
      <c r="BL379" s="154">
        <v>9.5000000000000001E-2</v>
      </c>
      <c r="BM379" s="154">
        <v>8.5000000000000006E-2</v>
      </c>
      <c r="BN379" s="154">
        <v>0.38900000000000001</v>
      </c>
      <c r="DU379" s="4"/>
      <c r="DZ379" s="196"/>
      <c r="EA379" s="196"/>
      <c r="EB379" s="196"/>
      <c r="EC379" s="196"/>
      <c r="ED379" s="196"/>
      <c r="EE379" s="196"/>
    </row>
    <row r="380" spans="30:135" ht="13" x14ac:dyDescent="0.15">
      <c r="AD380" s="144">
        <f t="shared" si="98"/>
        <v>84.263157894736835</v>
      </c>
      <c r="AE380" s="144">
        <f t="shared" si="99"/>
        <v>70.081199250468458</v>
      </c>
      <c r="AF380" s="149">
        <v>293</v>
      </c>
      <c r="AG380" s="150" t="s">
        <v>512</v>
      </c>
      <c r="AH380" s="149">
        <v>19</v>
      </c>
      <c r="AI380" s="151">
        <v>1</v>
      </c>
      <c r="AJ380" s="152">
        <v>1601</v>
      </c>
      <c r="AK380" s="152">
        <v>1122</v>
      </c>
      <c r="AL380" s="149">
        <v>0.70099999999999996</v>
      </c>
      <c r="AM380" s="152">
        <v>716</v>
      </c>
      <c r="AN380" s="152">
        <v>388</v>
      </c>
      <c r="AO380" s="152">
        <v>1104</v>
      </c>
      <c r="AP380" s="153">
        <v>0.35099999999999998</v>
      </c>
      <c r="AQ380" s="153">
        <v>0.39300000000000002</v>
      </c>
      <c r="AR380" s="154">
        <v>0.19900000000000001</v>
      </c>
      <c r="AS380" s="154">
        <v>0.13200000000000001</v>
      </c>
      <c r="AT380" s="154">
        <v>0.10100000000000001</v>
      </c>
      <c r="AU380" s="155">
        <v>0.34</v>
      </c>
      <c r="AW380" s="196"/>
      <c r="AX380" s="144">
        <f t="shared" si="100"/>
        <v>84.74834773767158</v>
      </c>
      <c r="AY380" s="149">
        <v>293</v>
      </c>
      <c r="AZ380" s="150" t="s">
        <v>385</v>
      </c>
      <c r="BA380" s="149">
        <v>23</v>
      </c>
      <c r="BB380" s="151">
        <v>1</v>
      </c>
      <c r="BC380" s="152">
        <v>1967</v>
      </c>
      <c r="BD380" s="152">
        <v>1667</v>
      </c>
      <c r="BE380" s="149">
        <v>0.84699999999999998</v>
      </c>
      <c r="BF380" s="152">
        <v>901</v>
      </c>
      <c r="BG380" s="152">
        <v>619</v>
      </c>
      <c r="BH380" s="152">
        <v>1520</v>
      </c>
      <c r="BI380" s="153">
        <v>0.40699999999999997</v>
      </c>
      <c r="BJ380" s="153">
        <v>0.47099999999999997</v>
      </c>
      <c r="BK380" s="154">
        <v>0.154</v>
      </c>
      <c r="BL380" s="154">
        <v>9.5000000000000001E-2</v>
      </c>
      <c r="BM380" s="154">
        <v>7.2999999999999995E-2</v>
      </c>
      <c r="BN380" s="154">
        <v>0.38200000000000001</v>
      </c>
      <c r="DU380" s="4"/>
      <c r="DZ380" s="196"/>
      <c r="EA380" s="196"/>
      <c r="EB380" s="196"/>
      <c r="EC380" s="196"/>
      <c r="ED380" s="196"/>
      <c r="EE380" s="196"/>
    </row>
    <row r="381" spans="30:135" ht="13" x14ac:dyDescent="0.15">
      <c r="AD381" s="144">
        <f t="shared" si="98"/>
        <v>84.357142857142847</v>
      </c>
      <c r="AE381" s="144">
        <f t="shared" si="99"/>
        <v>69.771380186282812</v>
      </c>
      <c r="AF381" s="149">
        <v>294</v>
      </c>
      <c r="AG381" s="150" t="s">
        <v>482</v>
      </c>
      <c r="AH381" s="149">
        <v>14</v>
      </c>
      <c r="AI381" s="151">
        <v>1</v>
      </c>
      <c r="AJ381" s="152">
        <v>1181</v>
      </c>
      <c r="AK381" s="152">
        <v>824</v>
      </c>
      <c r="AL381" s="149">
        <v>0.69799999999999995</v>
      </c>
      <c r="AM381" s="152">
        <v>536</v>
      </c>
      <c r="AN381" s="152">
        <v>314</v>
      </c>
      <c r="AO381" s="152">
        <v>850</v>
      </c>
      <c r="AP381" s="153">
        <v>0.36899999999999999</v>
      </c>
      <c r="AQ381" s="153">
        <v>0.40799999999999997</v>
      </c>
      <c r="AR381" s="155">
        <v>0.2</v>
      </c>
      <c r="AS381" s="155">
        <v>0.1</v>
      </c>
      <c r="AT381" s="154">
        <v>8.2000000000000003E-2</v>
      </c>
      <c r="AU381" s="154">
        <v>0.33400000000000002</v>
      </c>
      <c r="AW381" s="196"/>
      <c r="AX381" s="144">
        <f t="shared" si="100"/>
        <v>84.694494857834243</v>
      </c>
      <c r="AY381" s="149">
        <v>294</v>
      </c>
      <c r="AZ381" s="150" t="s">
        <v>496</v>
      </c>
      <c r="BA381" s="149">
        <v>21</v>
      </c>
      <c r="BB381" s="151">
        <v>1</v>
      </c>
      <c r="BC381" s="152">
        <v>1653</v>
      </c>
      <c r="BD381" s="152">
        <v>1400</v>
      </c>
      <c r="BE381" s="149">
        <v>0.84699999999999998</v>
      </c>
      <c r="BF381" s="152">
        <v>687</v>
      </c>
      <c r="BG381" s="152">
        <v>515</v>
      </c>
      <c r="BH381" s="152">
        <v>1202</v>
      </c>
      <c r="BI381" s="153">
        <v>0.42799999999999999</v>
      </c>
      <c r="BJ381" s="153">
        <v>0.47699999999999998</v>
      </c>
      <c r="BK381" s="154">
        <v>0.17699999999999999</v>
      </c>
      <c r="BL381" s="154">
        <v>0.11600000000000001</v>
      </c>
      <c r="BM381" s="154">
        <v>8.8999999999999996E-2</v>
      </c>
      <c r="BN381" s="154">
        <v>0.39900000000000002</v>
      </c>
      <c r="DU381" s="4"/>
      <c r="DZ381" s="196"/>
      <c r="EA381" s="196"/>
      <c r="EB381" s="196"/>
      <c r="EC381" s="196"/>
      <c r="ED381" s="196"/>
      <c r="EE381" s="196"/>
    </row>
    <row r="382" spans="30:135" ht="13" x14ac:dyDescent="0.15">
      <c r="AD382" s="144">
        <f t="shared" si="98"/>
        <v>81.642857142857139</v>
      </c>
      <c r="AE382" s="144">
        <f t="shared" si="99"/>
        <v>69.728783902012253</v>
      </c>
      <c r="AF382" s="149">
        <v>295</v>
      </c>
      <c r="AG382" s="150" t="s">
        <v>579</v>
      </c>
      <c r="AH382" s="149">
        <v>14</v>
      </c>
      <c r="AI382" s="151">
        <v>1</v>
      </c>
      <c r="AJ382" s="152">
        <v>1143</v>
      </c>
      <c r="AK382" s="152">
        <v>797</v>
      </c>
      <c r="AL382" s="149">
        <v>0.69699999999999995</v>
      </c>
      <c r="AM382" s="152">
        <v>503</v>
      </c>
      <c r="AN382" s="152">
        <v>271</v>
      </c>
      <c r="AO382" s="152">
        <v>774</v>
      </c>
      <c r="AP382" s="151">
        <v>0.35</v>
      </c>
      <c r="AQ382" s="153">
        <v>0.40200000000000002</v>
      </c>
      <c r="AR382" s="154">
        <v>0.224</v>
      </c>
      <c r="AS382" s="154">
        <v>0.114</v>
      </c>
      <c r="AT382" s="154">
        <v>8.5000000000000006E-2</v>
      </c>
      <c r="AU382" s="154">
        <v>0.32600000000000001</v>
      </c>
      <c r="AW382" s="196"/>
      <c r="AX382" s="144">
        <f t="shared" si="100"/>
        <v>84.722222222222214</v>
      </c>
      <c r="AY382" s="149">
        <v>295</v>
      </c>
      <c r="AZ382" s="150" t="s">
        <v>510</v>
      </c>
      <c r="BA382" s="149">
        <v>17</v>
      </c>
      <c r="BB382" s="151">
        <v>1</v>
      </c>
      <c r="BC382" s="152">
        <v>1440</v>
      </c>
      <c r="BD382" s="152">
        <v>1220</v>
      </c>
      <c r="BE382" s="149">
        <v>0.84699999999999998</v>
      </c>
      <c r="BF382" s="152">
        <v>552</v>
      </c>
      <c r="BG382" s="152">
        <v>459</v>
      </c>
      <c r="BH382" s="152">
        <v>1011</v>
      </c>
      <c r="BI382" s="153">
        <v>0.45400000000000001</v>
      </c>
      <c r="BJ382" s="153">
        <v>0.499</v>
      </c>
      <c r="BK382" s="154">
        <v>0.21299999999999999</v>
      </c>
      <c r="BL382" s="154">
        <v>0.108</v>
      </c>
      <c r="BM382" s="154">
        <v>8.4000000000000005E-2</v>
      </c>
      <c r="BN382" s="154">
        <v>0.40100000000000002</v>
      </c>
      <c r="DU382" s="4"/>
      <c r="DZ382" s="196"/>
      <c r="EA382" s="196"/>
      <c r="EB382" s="196"/>
      <c r="EC382" s="196"/>
      <c r="ED382" s="196"/>
      <c r="EE382" s="196"/>
    </row>
    <row r="383" spans="30:135" ht="13" x14ac:dyDescent="0.15">
      <c r="AD383" s="144">
        <f t="shared" si="98"/>
        <v>85.476190476190482</v>
      </c>
      <c r="AE383" s="144">
        <f t="shared" si="99"/>
        <v>69.749303621169915</v>
      </c>
      <c r="AF383" s="149">
        <v>296</v>
      </c>
      <c r="AG383" s="150" t="s">
        <v>428</v>
      </c>
      <c r="AH383" s="149">
        <v>21</v>
      </c>
      <c r="AI383" s="151">
        <v>1</v>
      </c>
      <c r="AJ383" s="152">
        <v>1795</v>
      </c>
      <c r="AK383" s="152">
        <v>1252</v>
      </c>
      <c r="AL383" s="149">
        <v>0.69699999999999995</v>
      </c>
      <c r="AM383" s="152">
        <v>861</v>
      </c>
      <c r="AN383" s="152">
        <v>467</v>
      </c>
      <c r="AO383" s="152">
        <v>1328</v>
      </c>
      <c r="AP383" s="153">
        <v>0.35199999999999998</v>
      </c>
      <c r="AQ383" s="153">
        <v>0.39200000000000002</v>
      </c>
      <c r="AR383" s="154">
        <v>0.17599999999999999</v>
      </c>
      <c r="AS383" s="154">
        <v>0.10100000000000001</v>
      </c>
      <c r="AT383" s="154">
        <v>8.4000000000000005E-2</v>
      </c>
      <c r="AU383" s="154">
        <v>0.33400000000000002</v>
      </c>
      <c r="AW383" s="196"/>
      <c r="AX383" s="144">
        <f t="shared" si="100"/>
        <v>84.78676002546149</v>
      </c>
      <c r="AY383" s="149">
        <v>296</v>
      </c>
      <c r="AZ383" s="150" t="s">
        <v>584</v>
      </c>
      <c r="BA383" s="149">
        <v>19</v>
      </c>
      <c r="BB383" s="151">
        <v>1</v>
      </c>
      <c r="BC383" s="152">
        <v>1571</v>
      </c>
      <c r="BD383" s="152">
        <v>1332</v>
      </c>
      <c r="BE383" s="149">
        <v>0.84799999999999998</v>
      </c>
      <c r="BF383" s="152">
        <v>676</v>
      </c>
      <c r="BG383" s="152">
        <v>519</v>
      </c>
      <c r="BH383" s="152">
        <v>1195</v>
      </c>
      <c r="BI383" s="153">
        <v>0.434</v>
      </c>
      <c r="BJ383" s="153">
        <v>0.49199999999999999</v>
      </c>
      <c r="BK383" s="154">
        <v>0.16400000000000001</v>
      </c>
      <c r="BL383" s="154">
        <v>9.4E-2</v>
      </c>
      <c r="BM383" s="154">
        <v>7.8E-2</v>
      </c>
      <c r="BN383" s="154">
        <v>0.39300000000000002</v>
      </c>
      <c r="DU383" s="4"/>
      <c r="DZ383" s="196"/>
      <c r="EA383" s="196"/>
      <c r="EB383" s="196"/>
      <c r="EC383" s="196"/>
      <c r="ED383" s="196"/>
      <c r="EE383" s="196"/>
    </row>
    <row r="384" spans="30:135" ht="13" x14ac:dyDescent="0.15">
      <c r="AD384" s="144">
        <f t="shared" si="98"/>
        <v>78.727272727272734</v>
      </c>
      <c r="AE384" s="144">
        <f t="shared" si="99"/>
        <v>69.688221709006925</v>
      </c>
      <c r="AF384" s="149">
        <v>297</v>
      </c>
      <c r="AG384" s="150" t="s">
        <v>570</v>
      </c>
      <c r="AH384" s="149">
        <v>22</v>
      </c>
      <c r="AI384" s="151">
        <v>1</v>
      </c>
      <c r="AJ384" s="152">
        <v>1732</v>
      </c>
      <c r="AK384" s="152">
        <v>1207</v>
      </c>
      <c r="AL384" s="149">
        <v>0.69699999999999995</v>
      </c>
      <c r="AM384" s="152">
        <v>720</v>
      </c>
      <c r="AN384" s="152">
        <v>421</v>
      </c>
      <c r="AO384" s="152">
        <v>1141</v>
      </c>
      <c r="AP384" s="153">
        <v>0.36899999999999999</v>
      </c>
      <c r="AQ384" s="153">
        <v>0.41099999999999998</v>
      </c>
      <c r="AR384" s="154">
        <v>0.23300000000000001</v>
      </c>
      <c r="AS384" s="154">
        <v>0.127</v>
      </c>
      <c r="AT384" s="154">
        <v>9.5000000000000001E-2</v>
      </c>
      <c r="AU384" s="154">
        <v>0.33900000000000002</v>
      </c>
      <c r="AW384" s="196"/>
      <c r="AX384" s="144">
        <f t="shared" si="100"/>
        <v>84.918549658434046</v>
      </c>
      <c r="AY384" s="149">
        <v>297</v>
      </c>
      <c r="AZ384" s="150" t="s">
        <v>411</v>
      </c>
      <c r="BA384" s="149">
        <v>23</v>
      </c>
      <c r="BB384" s="151">
        <v>1</v>
      </c>
      <c r="BC384" s="152">
        <v>1903</v>
      </c>
      <c r="BD384" s="152">
        <v>1616</v>
      </c>
      <c r="BE384" s="149">
        <v>0.84899999999999998</v>
      </c>
      <c r="BF384" s="152">
        <v>711</v>
      </c>
      <c r="BG384" s="152">
        <v>625</v>
      </c>
      <c r="BH384" s="152">
        <v>1336</v>
      </c>
      <c r="BI384" s="153">
        <v>0.46800000000000003</v>
      </c>
      <c r="BJ384" s="153">
        <v>0.51100000000000001</v>
      </c>
      <c r="BK384" s="154">
        <v>0.21099999999999999</v>
      </c>
      <c r="BL384" s="154">
        <v>0.105</v>
      </c>
      <c r="BM384" s="154">
        <v>7.2999999999999995E-2</v>
      </c>
      <c r="BN384" s="154">
        <v>0.40699999999999997</v>
      </c>
      <c r="DU384" s="4"/>
      <c r="DZ384" s="196"/>
      <c r="EA384" s="196"/>
      <c r="EB384" s="196"/>
      <c r="EC384" s="196"/>
      <c r="ED384" s="196"/>
      <c r="EE384" s="196"/>
    </row>
    <row r="385" spans="30:135" ht="13" x14ac:dyDescent="0.15">
      <c r="AD385" s="144">
        <f t="shared" si="98"/>
        <v>86.777777777777771</v>
      </c>
      <c r="AE385" s="144">
        <f t="shared" si="99"/>
        <v>69.462227912932136</v>
      </c>
      <c r="AF385" s="149">
        <v>298</v>
      </c>
      <c r="AG385" s="150" t="s">
        <v>533</v>
      </c>
      <c r="AH385" s="149">
        <v>18</v>
      </c>
      <c r="AI385" s="151">
        <v>1</v>
      </c>
      <c r="AJ385" s="152">
        <v>1562</v>
      </c>
      <c r="AK385" s="152">
        <v>1085</v>
      </c>
      <c r="AL385" s="149">
        <v>0.69499999999999995</v>
      </c>
      <c r="AM385" s="152">
        <v>656</v>
      </c>
      <c r="AN385" s="152">
        <v>409</v>
      </c>
      <c r="AO385" s="152">
        <v>1065</v>
      </c>
      <c r="AP385" s="153">
        <v>0.38400000000000001</v>
      </c>
      <c r="AQ385" s="153">
        <v>0.41799999999999998</v>
      </c>
      <c r="AR385" s="154">
        <v>0.23699999999999999</v>
      </c>
      <c r="AS385" s="154">
        <v>0.10100000000000001</v>
      </c>
      <c r="AT385" s="154">
        <v>8.5999999999999993E-2</v>
      </c>
      <c r="AU385" s="154">
        <v>0.33700000000000002</v>
      </c>
      <c r="AW385" s="196"/>
      <c r="AX385" s="144">
        <f t="shared" si="100"/>
        <v>84.850078905839027</v>
      </c>
      <c r="AY385" s="149">
        <v>298</v>
      </c>
      <c r="AZ385" s="150" t="s">
        <v>410</v>
      </c>
      <c r="BA385" s="149">
        <v>24</v>
      </c>
      <c r="BB385" s="151">
        <v>1</v>
      </c>
      <c r="BC385" s="152">
        <v>1901</v>
      </c>
      <c r="BD385" s="152">
        <v>1613</v>
      </c>
      <c r="BE385" s="149">
        <v>0.84899999999999998</v>
      </c>
      <c r="BF385" s="152">
        <v>754</v>
      </c>
      <c r="BG385" s="152">
        <v>571</v>
      </c>
      <c r="BH385" s="152">
        <v>1325</v>
      </c>
      <c r="BI385" s="153">
        <v>0.43099999999999999</v>
      </c>
      <c r="BJ385" s="153">
        <v>0.499</v>
      </c>
      <c r="BK385" s="154">
        <v>0.20699999999999999</v>
      </c>
      <c r="BL385" s="155">
        <v>0.12</v>
      </c>
      <c r="BM385" s="154">
        <v>8.5000000000000006E-2</v>
      </c>
      <c r="BN385" s="154">
        <v>0.38700000000000001</v>
      </c>
      <c r="DU385" s="4"/>
      <c r="DZ385" s="196"/>
      <c r="EA385" s="196"/>
      <c r="EB385" s="196"/>
      <c r="EC385" s="196"/>
      <c r="ED385" s="196"/>
      <c r="EE385" s="196"/>
    </row>
    <row r="386" spans="30:135" ht="13" x14ac:dyDescent="0.15">
      <c r="AD386" s="144">
        <f t="shared" si="98"/>
        <v>87.578947368421055</v>
      </c>
      <c r="AE386" s="144">
        <f t="shared" si="99"/>
        <v>69.47115384615384</v>
      </c>
      <c r="AF386" s="149">
        <v>299</v>
      </c>
      <c r="AG386" s="150" t="s">
        <v>575</v>
      </c>
      <c r="AH386" s="149">
        <v>19</v>
      </c>
      <c r="AI386" s="151">
        <v>1</v>
      </c>
      <c r="AJ386" s="152">
        <v>1664</v>
      </c>
      <c r="AK386" s="152">
        <v>1156</v>
      </c>
      <c r="AL386" s="149">
        <v>0.69499999999999995</v>
      </c>
      <c r="AM386" s="152">
        <v>785</v>
      </c>
      <c r="AN386" s="152">
        <v>432</v>
      </c>
      <c r="AO386" s="152">
        <v>1217</v>
      </c>
      <c r="AP386" s="153">
        <v>0.35499999999999998</v>
      </c>
      <c r="AQ386" s="153">
        <v>0.38500000000000001</v>
      </c>
      <c r="AR386" s="154">
        <v>0.17399999999999999</v>
      </c>
      <c r="AS386" s="154">
        <v>0.114</v>
      </c>
      <c r="AT386" s="154">
        <v>9.8000000000000004E-2</v>
      </c>
      <c r="AU386" s="154">
        <v>0.33900000000000002</v>
      </c>
      <c r="AW386" s="196"/>
      <c r="AX386" s="144">
        <f t="shared" si="100"/>
        <v>85.025641025641036</v>
      </c>
      <c r="AY386" s="149">
        <v>299</v>
      </c>
      <c r="AZ386" s="150" t="s">
        <v>455</v>
      </c>
      <c r="BA386" s="149">
        <v>23</v>
      </c>
      <c r="BB386" s="151">
        <v>1</v>
      </c>
      <c r="BC386" s="152">
        <v>1950</v>
      </c>
      <c r="BD386" s="152">
        <v>1658</v>
      </c>
      <c r="BE386" s="149">
        <v>0.85</v>
      </c>
      <c r="BF386" s="152">
        <v>830</v>
      </c>
      <c r="BG386" s="152">
        <v>593</v>
      </c>
      <c r="BH386" s="152">
        <v>1423</v>
      </c>
      <c r="BI386" s="153">
        <v>0.41699999999999998</v>
      </c>
      <c r="BJ386" s="151">
        <v>0.47</v>
      </c>
      <c r="BK386" s="154">
        <v>0.17499999999999999</v>
      </c>
      <c r="BL386" s="154">
        <v>0.11700000000000001</v>
      </c>
      <c r="BM386" s="154">
        <v>8.3000000000000004E-2</v>
      </c>
      <c r="BN386" s="154">
        <v>0.39200000000000002</v>
      </c>
      <c r="DU386" s="4"/>
      <c r="DZ386" s="196"/>
      <c r="EA386" s="196"/>
      <c r="EB386" s="196"/>
      <c r="EC386" s="196"/>
      <c r="ED386" s="196"/>
      <c r="EE386" s="196"/>
    </row>
    <row r="387" spans="30:135" ht="13" x14ac:dyDescent="0.15">
      <c r="AD387" s="144">
        <f t="shared" si="98"/>
        <v>80.333333333333329</v>
      </c>
      <c r="AE387" s="144">
        <f t="shared" si="99"/>
        <v>69.353882631890926</v>
      </c>
      <c r="AF387" s="149">
        <v>300</v>
      </c>
      <c r="AG387" s="150" t="s">
        <v>424</v>
      </c>
      <c r="AH387" s="149">
        <v>21</v>
      </c>
      <c r="AI387" s="151">
        <v>1</v>
      </c>
      <c r="AJ387" s="152">
        <v>1687</v>
      </c>
      <c r="AK387" s="152">
        <v>1170</v>
      </c>
      <c r="AL387" s="149">
        <v>0.69399999999999995</v>
      </c>
      <c r="AM387" s="152">
        <v>729</v>
      </c>
      <c r="AN387" s="152">
        <v>435</v>
      </c>
      <c r="AO387" s="152">
        <v>1164</v>
      </c>
      <c r="AP387" s="153">
        <v>0.374</v>
      </c>
      <c r="AQ387" s="153">
        <v>0.40799999999999997</v>
      </c>
      <c r="AR387" s="154">
        <v>0.219</v>
      </c>
      <c r="AS387" s="154">
        <v>0.111</v>
      </c>
      <c r="AT387" s="154">
        <v>8.2000000000000003E-2</v>
      </c>
      <c r="AU387" s="154">
        <v>0.33700000000000002</v>
      </c>
      <c r="AW387" s="196"/>
      <c r="AX387" s="144">
        <f t="shared" si="100"/>
        <v>85.03898635477583</v>
      </c>
      <c r="AY387" s="149">
        <v>300</v>
      </c>
      <c r="AZ387" s="150" t="s">
        <v>269</v>
      </c>
      <c r="BA387" s="149">
        <v>25</v>
      </c>
      <c r="BB387" s="151">
        <v>1</v>
      </c>
      <c r="BC387" s="152">
        <v>2052</v>
      </c>
      <c r="BD387" s="152">
        <v>1745</v>
      </c>
      <c r="BE387" s="149">
        <v>0.85</v>
      </c>
      <c r="BF387" s="152">
        <v>922</v>
      </c>
      <c r="BG387" s="152">
        <v>642</v>
      </c>
      <c r="BH387" s="152">
        <v>1564</v>
      </c>
      <c r="BI387" s="151">
        <v>0.41</v>
      </c>
      <c r="BJ387" s="153">
        <v>0.46500000000000002</v>
      </c>
      <c r="BK387" s="154">
        <v>0.14799999999999999</v>
      </c>
      <c r="BL387" s="154">
        <v>0.106</v>
      </c>
      <c r="BM387" s="155">
        <v>0.09</v>
      </c>
      <c r="BN387" s="154">
        <v>0.39600000000000002</v>
      </c>
      <c r="DU387" s="4"/>
      <c r="DZ387" s="196"/>
      <c r="EA387" s="196"/>
      <c r="EB387" s="196"/>
      <c r="EC387" s="196"/>
      <c r="ED387" s="196"/>
      <c r="EE387" s="196"/>
    </row>
    <row r="388" spans="30:135" ht="13" x14ac:dyDescent="0.15">
      <c r="AD388" s="144">
        <f t="shared" si="98"/>
        <v>83.15789473684211</v>
      </c>
      <c r="AE388" s="144">
        <f t="shared" si="99"/>
        <v>69.303797468354432</v>
      </c>
      <c r="AF388" s="149">
        <v>301</v>
      </c>
      <c r="AG388" s="150" t="s">
        <v>506</v>
      </c>
      <c r="AH388" s="149">
        <v>19</v>
      </c>
      <c r="AI388" s="151">
        <v>1</v>
      </c>
      <c r="AJ388" s="152">
        <v>1580</v>
      </c>
      <c r="AK388" s="152">
        <v>1095</v>
      </c>
      <c r="AL388" s="149">
        <v>0.69299999999999995</v>
      </c>
      <c r="AM388" s="152">
        <v>635</v>
      </c>
      <c r="AN388" s="152">
        <v>405</v>
      </c>
      <c r="AO388" s="152">
        <v>1040</v>
      </c>
      <c r="AP388" s="153">
        <v>0.38900000000000001</v>
      </c>
      <c r="AQ388" s="153">
        <v>0.41299999999999998</v>
      </c>
      <c r="AR388" s="155">
        <v>0.24</v>
      </c>
      <c r="AS388" s="154">
        <v>0.129</v>
      </c>
      <c r="AT388" s="154">
        <v>0.10299999999999999</v>
      </c>
      <c r="AU388" s="154">
        <v>0.34599999999999997</v>
      </c>
      <c r="AW388" s="196"/>
      <c r="AX388" s="144">
        <f t="shared" si="100"/>
        <v>85.236593059936908</v>
      </c>
      <c r="AY388" s="149">
        <v>301</v>
      </c>
      <c r="AZ388" s="150" t="s">
        <v>548</v>
      </c>
      <c r="BA388" s="149">
        <v>19</v>
      </c>
      <c r="BB388" s="151">
        <v>1</v>
      </c>
      <c r="BC388" s="152">
        <v>1585</v>
      </c>
      <c r="BD388" s="152">
        <v>1351</v>
      </c>
      <c r="BE388" s="149">
        <v>0.85199999999999998</v>
      </c>
      <c r="BF388" s="152">
        <v>705</v>
      </c>
      <c r="BG388" s="152">
        <v>495</v>
      </c>
      <c r="BH388" s="152">
        <v>1200</v>
      </c>
      <c r="BI388" s="153">
        <v>0.41299999999999998</v>
      </c>
      <c r="BJ388" s="153">
        <v>0.46100000000000002</v>
      </c>
      <c r="BK388" s="154">
        <v>0.14199999999999999</v>
      </c>
      <c r="BL388" s="154">
        <v>0.125</v>
      </c>
      <c r="BM388" s="154">
        <v>0.104</v>
      </c>
      <c r="BN388" s="154">
        <v>0.40200000000000002</v>
      </c>
      <c r="DU388" s="4"/>
      <c r="DZ388" s="196"/>
      <c r="EA388" s="196"/>
      <c r="EB388" s="196"/>
      <c r="EC388" s="196"/>
      <c r="ED388" s="196"/>
      <c r="EE388" s="196"/>
    </row>
    <row r="389" spans="30:135" ht="13" x14ac:dyDescent="0.15">
      <c r="AD389" s="144">
        <f t="shared" si="98"/>
        <v>84.444444444444443</v>
      </c>
      <c r="AE389" s="144">
        <f t="shared" si="99"/>
        <v>68.881578947368411</v>
      </c>
      <c r="AF389" s="149">
        <v>302</v>
      </c>
      <c r="AG389" s="150" t="s">
        <v>421</v>
      </c>
      <c r="AH389" s="149">
        <v>18</v>
      </c>
      <c r="AI389" s="151">
        <v>1</v>
      </c>
      <c r="AJ389" s="152">
        <v>1520</v>
      </c>
      <c r="AK389" s="152">
        <v>1047</v>
      </c>
      <c r="AL389" s="149">
        <v>0.68899999999999995</v>
      </c>
      <c r="AM389" s="152">
        <v>715</v>
      </c>
      <c r="AN389" s="152">
        <v>378</v>
      </c>
      <c r="AO389" s="152">
        <v>1093</v>
      </c>
      <c r="AP389" s="153">
        <v>0.34599999999999997</v>
      </c>
      <c r="AQ389" s="153">
        <v>0.39500000000000002</v>
      </c>
      <c r="AR389" s="154">
        <v>0.192</v>
      </c>
      <c r="AS389" s="154">
        <v>0.105</v>
      </c>
      <c r="AT389" s="154">
        <v>7.4999999999999997E-2</v>
      </c>
      <c r="AU389" s="154">
        <v>0.32600000000000001</v>
      </c>
      <c r="AW389" s="196"/>
      <c r="AX389" s="144">
        <f t="shared" si="100"/>
        <v>85.180995475113122</v>
      </c>
      <c r="AY389" s="149">
        <v>302</v>
      </c>
      <c r="AZ389" s="150" t="s">
        <v>505</v>
      </c>
      <c r="BA389" s="149">
        <v>21</v>
      </c>
      <c r="BB389" s="151">
        <v>1</v>
      </c>
      <c r="BC389" s="152">
        <v>1768</v>
      </c>
      <c r="BD389" s="152">
        <v>1506</v>
      </c>
      <c r="BE389" s="149">
        <v>0.85199999999999998</v>
      </c>
      <c r="BF389" s="152">
        <v>758</v>
      </c>
      <c r="BG389" s="152">
        <v>542</v>
      </c>
      <c r="BH389" s="152">
        <v>1300</v>
      </c>
      <c r="BI389" s="153">
        <v>0.41699999999999998</v>
      </c>
      <c r="BJ389" s="153">
        <v>0.47799999999999998</v>
      </c>
      <c r="BK389" s="155">
        <v>0.18</v>
      </c>
      <c r="BL389" s="154">
        <v>0.104</v>
      </c>
      <c r="BM389" s="154">
        <v>8.3000000000000004E-2</v>
      </c>
      <c r="BN389" s="154">
        <v>0.38700000000000001</v>
      </c>
      <c r="DU389" s="4"/>
      <c r="DZ389" s="196"/>
      <c r="EA389" s="196"/>
      <c r="EB389" s="196"/>
      <c r="EC389" s="196"/>
      <c r="ED389" s="196"/>
      <c r="EE389" s="196"/>
    </row>
    <row r="390" spans="30:135" ht="13" x14ac:dyDescent="0.15">
      <c r="AD390" s="144">
        <f t="shared" si="98"/>
        <v>80.277777777777786</v>
      </c>
      <c r="AE390" s="144">
        <f t="shared" si="99"/>
        <v>68.927335640138409</v>
      </c>
      <c r="AF390" s="149">
        <v>303</v>
      </c>
      <c r="AG390" s="150" t="s">
        <v>485</v>
      </c>
      <c r="AH390" s="149">
        <v>18</v>
      </c>
      <c r="AI390" s="151">
        <v>1</v>
      </c>
      <c r="AJ390" s="152">
        <v>1445</v>
      </c>
      <c r="AK390" s="152">
        <v>996</v>
      </c>
      <c r="AL390" s="149">
        <v>0.68899999999999995</v>
      </c>
      <c r="AM390" s="152">
        <v>734</v>
      </c>
      <c r="AN390" s="152">
        <v>364</v>
      </c>
      <c r="AO390" s="152">
        <v>1098</v>
      </c>
      <c r="AP390" s="153">
        <v>0.33200000000000002</v>
      </c>
      <c r="AQ390" s="153">
        <v>0.38100000000000001</v>
      </c>
      <c r="AR390" s="155">
        <v>0.16</v>
      </c>
      <c r="AS390" s="154">
        <v>9.2999999999999999E-2</v>
      </c>
      <c r="AT390" s="154">
        <v>7.4999999999999997E-2</v>
      </c>
      <c r="AU390" s="154">
        <v>0.31900000000000001</v>
      </c>
      <c r="AW390" s="196"/>
      <c r="AX390" s="144">
        <f t="shared" si="100"/>
        <v>85.174418604651152</v>
      </c>
      <c r="AY390" s="149">
        <v>303</v>
      </c>
      <c r="AZ390" s="150" t="s">
        <v>371</v>
      </c>
      <c r="BA390" s="149">
        <v>24</v>
      </c>
      <c r="BB390" s="151">
        <v>1</v>
      </c>
      <c r="BC390" s="152">
        <v>2064</v>
      </c>
      <c r="BD390" s="152">
        <v>1758</v>
      </c>
      <c r="BE390" s="149">
        <v>0.85199999999999998</v>
      </c>
      <c r="BF390" s="152">
        <v>910</v>
      </c>
      <c r="BG390" s="152">
        <v>632</v>
      </c>
      <c r="BH390" s="152">
        <v>1542</v>
      </c>
      <c r="BI390" s="151">
        <v>0.41</v>
      </c>
      <c r="BJ390" s="153">
        <v>0.47399999999999998</v>
      </c>
      <c r="BK390" s="154">
        <v>0.16900000000000001</v>
      </c>
      <c r="BL390" s="154">
        <v>0.108</v>
      </c>
      <c r="BM390" s="154">
        <v>8.5999999999999993E-2</v>
      </c>
      <c r="BN390" s="154">
        <v>0.38300000000000001</v>
      </c>
      <c r="DU390" s="4"/>
      <c r="DZ390" s="196"/>
      <c r="EA390" s="196"/>
      <c r="EB390" s="196"/>
      <c r="EC390" s="196"/>
      <c r="ED390" s="196"/>
      <c r="EE390" s="196"/>
    </row>
    <row r="391" spans="30:135" ht="13" x14ac:dyDescent="0.15">
      <c r="AD391" s="144">
        <f t="shared" si="98"/>
        <v>78.94736842105263</v>
      </c>
      <c r="AE391" s="144">
        <f t="shared" si="99"/>
        <v>68.733333333333334</v>
      </c>
      <c r="AF391" s="149">
        <v>304</v>
      </c>
      <c r="AG391" s="150" t="s">
        <v>443</v>
      </c>
      <c r="AH391" s="149">
        <v>19</v>
      </c>
      <c r="AI391" s="151">
        <v>1</v>
      </c>
      <c r="AJ391" s="152">
        <v>1500</v>
      </c>
      <c r="AK391" s="152">
        <v>1031</v>
      </c>
      <c r="AL391" s="149">
        <v>0.68700000000000006</v>
      </c>
      <c r="AM391" s="152">
        <v>728</v>
      </c>
      <c r="AN391" s="152">
        <v>353</v>
      </c>
      <c r="AO391" s="152">
        <v>1081</v>
      </c>
      <c r="AP391" s="153">
        <v>0.32700000000000001</v>
      </c>
      <c r="AQ391" s="153">
        <v>0.372</v>
      </c>
      <c r="AR391" s="155">
        <v>0.18</v>
      </c>
      <c r="AS391" s="154">
        <v>0.113</v>
      </c>
      <c r="AT391" s="155">
        <v>0.08</v>
      </c>
      <c r="AU391" s="154">
        <v>0.32400000000000001</v>
      </c>
      <c r="AW391" s="196"/>
      <c r="AX391" s="144">
        <f t="shared" si="100"/>
        <v>85.482493595217761</v>
      </c>
      <c r="AY391" s="149">
        <v>304</v>
      </c>
      <c r="AZ391" s="150" t="s">
        <v>520</v>
      </c>
      <c r="BA391" s="149">
        <v>15</v>
      </c>
      <c r="BB391" s="151">
        <v>1</v>
      </c>
      <c r="BC391" s="152">
        <v>1171</v>
      </c>
      <c r="BD391" s="152">
        <v>1001</v>
      </c>
      <c r="BE391" s="149">
        <v>0.85499999999999998</v>
      </c>
      <c r="BF391" s="152">
        <v>521</v>
      </c>
      <c r="BG391" s="152">
        <v>371</v>
      </c>
      <c r="BH391" s="152">
        <v>892</v>
      </c>
      <c r="BI391" s="153">
        <v>0.41599999999999998</v>
      </c>
      <c r="BJ391" s="153">
        <v>0.47299999999999998</v>
      </c>
      <c r="BK391" s="155">
        <v>0.16</v>
      </c>
      <c r="BL391" s="154">
        <v>9.6000000000000002E-2</v>
      </c>
      <c r="BM391" s="154">
        <v>7.8E-2</v>
      </c>
      <c r="BN391" s="154">
        <v>0.38900000000000001</v>
      </c>
      <c r="DU391" s="4"/>
      <c r="DZ391" s="196"/>
      <c r="EA391" s="196"/>
      <c r="EB391" s="196"/>
      <c r="EC391" s="196"/>
      <c r="ED391" s="196"/>
      <c r="EE391" s="196"/>
    </row>
    <row r="392" spans="30:135" ht="13" x14ac:dyDescent="0.15">
      <c r="AD392" s="144">
        <f t="shared" si="98"/>
        <v>78.1875</v>
      </c>
      <c r="AE392" s="144">
        <f t="shared" si="99"/>
        <v>68.585131894484405</v>
      </c>
      <c r="AF392" s="149">
        <v>305</v>
      </c>
      <c r="AG392" s="150" t="s">
        <v>340</v>
      </c>
      <c r="AH392" s="149">
        <v>16</v>
      </c>
      <c r="AI392" s="151">
        <v>1</v>
      </c>
      <c r="AJ392" s="152">
        <v>1251</v>
      </c>
      <c r="AK392" s="152">
        <v>858</v>
      </c>
      <c r="AL392" s="149">
        <v>0.68600000000000005</v>
      </c>
      <c r="AM392" s="152">
        <v>559</v>
      </c>
      <c r="AN392" s="152">
        <v>346</v>
      </c>
      <c r="AO392" s="152">
        <v>905</v>
      </c>
      <c r="AP392" s="153">
        <v>0.38200000000000001</v>
      </c>
      <c r="AQ392" s="153">
        <v>0.41599999999999998</v>
      </c>
      <c r="AR392" s="155">
        <v>0.21</v>
      </c>
      <c r="AS392" s="154">
        <v>7.5999999999999998E-2</v>
      </c>
      <c r="AT392" s="154">
        <v>4.9000000000000002E-2</v>
      </c>
      <c r="AU392" s="154">
        <v>0.32900000000000001</v>
      </c>
      <c r="AW392" s="196"/>
      <c r="AX392" s="144">
        <f t="shared" si="100"/>
        <v>85.547785547785551</v>
      </c>
      <c r="AY392" s="149">
        <v>305</v>
      </c>
      <c r="AZ392" s="150" t="s">
        <v>585</v>
      </c>
      <c r="BA392" s="149">
        <v>5</v>
      </c>
      <c r="BB392" s="151">
        <v>1</v>
      </c>
      <c r="BC392" s="152">
        <v>429</v>
      </c>
      <c r="BD392" s="152">
        <v>367</v>
      </c>
      <c r="BE392" s="149">
        <v>0.85499999999999998</v>
      </c>
      <c r="BF392" s="152">
        <v>180</v>
      </c>
      <c r="BG392" s="152">
        <v>142</v>
      </c>
      <c r="BH392" s="152">
        <v>322</v>
      </c>
      <c r="BI392" s="153">
        <v>0.441</v>
      </c>
      <c r="BJ392" s="153">
        <v>0.48899999999999999</v>
      </c>
      <c r="BK392" s="155">
        <v>0.17</v>
      </c>
      <c r="BL392" s="154">
        <v>9.8000000000000004E-2</v>
      </c>
      <c r="BM392" s="154">
        <v>8.2000000000000003E-2</v>
      </c>
      <c r="BN392" s="154">
        <v>0.40100000000000002</v>
      </c>
      <c r="DU392" s="4"/>
      <c r="DZ392" s="196"/>
      <c r="EA392" s="196"/>
      <c r="EB392" s="196"/>
      <c r="EC392" s="196"/>
      <c r="ED392" s="196"/>
      <c r="EE392" s="196"/>
    </row>
    <row r="393" spans="30:135" ht="13" x14ac:dyDescent="0.15">
      <c r="AD393" s="144">
        <f t="shared" si="98"/>
        <v>81.4375</v>
      </c>
      <c r="AE393" s="144">
        <f t="shared" si="99"/>
        <v>68.610897927858787</v>
      </c>
      <c r="AF393" s="149">
        <v>306</v>
      </c>
      <c r="AG393" s="150" t="s">
        <v>309</v>
      </c>
      <c r="AH393" s="149">
        <v>16</v>
      </c>
      <c r="AI393" s="151">
        <v>1</v>
      </c>
      <c r="AJ393" s="152">
        <v>1303</v>
      </c>
      <c r="AK393" s="152">
        <v>894</v>
      </c>
      <c r="AL393" s="149">
        <v>0.68600000000000005</v>
      </c>
      <c r="AM393" s="152">
        <v>623</v>
      </c>
      <c r="AN393" s="152">
        <v>322</v>
      </c>
      <c r="AO393" s="152">
        <v>945</v>
      </c>
      <c r="AP393" s="153">
        <v>0.34100000000000003</v>
      </c>
      <c r="AQ393" s="153">
        <v>0.38500000000000001</v>
      </c>
      <c r="AR393" s="154">
        <v>0.193</v>
      </c>
      <c r="AS393" s="154">
        <v>9.7000000000000003E-2</v>
      </c>
      <c r="AT393" s="155">
        <v>7.0000000000000007E-2</v>
      </c>
      <c r="AU393" s="154">
        <v>0.32300000000000001</v>
      </c>
      <c r="AW393" s="196"/>
      <c r="AX393" s="144">
        <f t="shared" si="100"/>
        <v>85.721676151060535</v>
      </c>
      <c r="AY393" s="149">
        <v>306</v>
      </c>
      <c r="AZ393" s="150" t="s">
        <v>553</v>
      </c>
      <c r="BA393" s="149">
        <v>23</v>
      </c>
      <c r="BB393" s="151">
        <v>1</v>
      </c>
      <c r="BC393" s="152">
        <v>1933</v>
      </c>
      <c r="BD393" s="152">
        <v>1657</v>
      </c>
      <c r="BE393" s="149">
        <v>0.85699999999999998</v>
      </c>
      <c r="BF393" s="152">
        <v>766</v>
      </c>
      <c r="BG393" s="152">
        <v>610</v>
      </c>
      <c r="BH393" s="152">
        <v>1376</v>
      </c>
      <c r="BI393" s="153">
        <v>0.443</v>
      </c>
      <c r="BJ393" s="151">
        <v>0.51</v>
      </c>
      <c r="BK393" s="154">
        <v>0.21099999999999999</v>
      </c>
      <c r="BL393" s="154">
        <v>0.10199999999999999</v>
      </c>
      <c r="BM393" s="154">
        <v>8.5000000000000006E-2</v>
      </c>
      <c r="BN393" s="154">
        <v>0.38700000000000001</v>
      </c>
      <c r="DU393" s="4"/>
      <c r="DZ393" s="196"/>
      <c r="EA393" s="196"/>
      <c r="EB393" s="196"/>
      <c r="EC393" s="196"/>
      <c r="ED393" s="196"/>
      <c r="EE393" s="196"/>
    </row>
    <row r="394" spans="30:135" ht="13" x14ac:dyDescent="0.15">
      <c r="AD394" s="144">
        <f t="shared" si="98"/>
        <v>82.25</v>
      </c>
      <c r="AE394" s="144">
        <f t="shared" si="99"/>
        <v>68.510638297872333</v>
      </c>
      <c r="AF394" s="149">
        <v>307</v>
      </c>
      <c r="AG394" s="150" t="s">
        <v>525</v>
      </c>
      <c r="AH394" s="149">
        <v>20</v>
      </c>
      <c r="AI394" s="151">
        <v>1</v>
      </c>
      <c r="AJ394" s="152">
        <v>1645</v>
      </c>
      <c r="AK394" s="152">
        <v>1127</v>
      </c>
      <c r="AL394" s="149">
        <v>0.68500000000000005</v>
      </c>
      <c r="AM394" s="152">
        <v>692</v>
      </c>
      <c r="AN394" s="152">
        <v>427</v>
      </c>
      <c r="AO394" s="152">
        <v>1119</v>
      </c>
      <c r="AP394" s="153">
        <v>0.38200000000000001</v>
      </c>
      <c r="AQ394" s="153">
        <v>0.42099999999999999</v>
      </c>
      <c r="AR394" s="154">
        <v>0.24399999999999999</v>
      </c>
      <c r="AS394" s="155">
        <v>0.09</v>
      </c>
      <c r="AT394" s="154">
        <v>6.8000000000000005E-2</v>
      </c>
      <c r="AU394" s="154">
        <v>0.32500000000000001</v>
      </c>
      <c r="AW394" s="196"/>
      <c r="AX394" s="144">
        <f t="shared" si="100"/>
        <v>85.829959514170042</v>
      </c>
      <c r="AY394" s="149">
        <v>307</v>
      </c>
      <c r="AZ394" s="150" t="s">
        <v>538</v>
      </c>
      <c r="BA394" s="149">
        <v>16</v>
      </c>
      <c r="BB394" s="151">
        <v>1</v>
      </c>
      <c r="BC394" s="152">
        <v>1235</v>
      </c>
      <c r="BD394" s="152">
        <v>1060</v>
      </c>
      <c r="BE394" s="149">
        <v>0.85799999999999998</v>
      </c>
      <c r="BF394" s="152">
        <v>536</v>
      </c>
      <c r="BG394" s="152">
        <v>402</v>
      </c>
      <c r="BH394" s="152">
        <v>938</v>
      </c>
      <c r="BI394" s="153">
        <v>0.42899999999999999</v>
      </c>
      <c r="BJ394" s="153">
        <v>0.47299999999999998</v>
      </c>
      <c r="BK394" s="154">
        <v>0.16300000000000001</v>
      </c>
      <c r="BL394" s="154">
        <v>0.104</v>
      </c>
      <c r="BM394" s="154">
        <v>9.5000000000000001E-2</v>
      </c>
      <c r="BN394" s="155">
        <v>0.4</v>
      </c>
      <c r="DU394" s="4"/>
      <c r="DZ394" s="196"/>
      <c r="EA394" s="196"/>
      <c r="EB394" s="196"/>
      <c r="EC394" s="196"/>
      <c r="ED394" s="196"/>
      <c r="EE394" s="196"/>
    </row>
    <row r="395" spans="30:135" ht="13" x14ac:dyDescent="0.15">
      <c r="AD395" s="144">
        <f t="shared" si="98"/>
        <v>83.5</v>
      </c>
      <c r="AE395" s="144">
        <f t="shared" si="99"/>
        <v>68.263473053892227</v>
      </c>
      <c r="AF395" s="149">
        <v>308</v>
      </c>
      <c r="AG395" s="150" t="s">
        <v>415</v>
      </c>
      <c r="AH395" s="149">
        <v>14</v>
      </c>
      <c r="AI395" s="151">
        <v>1</v>
      </c>
      <c r="AJ395" s="152">
        <v>1169</v>
      </c>
      <c r="AK395" s="152">
        <v>798</v>
      </c>
      <c r="AL395" s="149">
        <v>0.68300000000000005</v>
      </c>
      <c r="AM395" s="152">
        <v>492</v>
      </c>
      <c r="AN395" s="152">
        <v>303</v>
      </c>
      <c r="AO395" s="152">
        <v>795</v>
      </c>
      <c r="AP395" s="153">
        <v>0.38100000000000001</v>
      </c>
      <c r="AQ395" s="151">
        <v>0.42</v>
      </c>
      <c r="AR395" s="154">
        <v>0.23699999999999999</v>
      </c>
      <c r="AS395" s="154">
        <v>9.9000000000000005E-2</v>
      </c>
      <c r="AT395" s="154">
        <v>7.8E-2</v>
      </c>
      <c r="AU395" s="154">
        <v>0.32900000000000001</v>
      </c>
      <c r="AW395" s="196"/>
      <c r="AX395" s="144">
        <f t="shared" si="100"/>
        <v>85.911602209944746</v>
      </c>
      <c r="AY395" s="149">
        <v>308</v>
      </c>
      <c r="AZ395" s="150" t="s">
        <v>574</v>
      </c>
      <c r="BA395" s="149">
        <v>17</v>
      </c>
      <c r="BB395" s="151">
        <v>1</v>
      </c>
      <c r="BC395" s="152">
        <v>1448</v>
      </c>
      <c r="BD395" s="152">
        <v>1244</v>
      </c>
      <c r="BE395" s="149">
        <v>0.85899999999999999</v>
      </c>
      <c r="BF395" s="152">
        <v>544</v>
      </c>
      <c r="BG395" s="152">
        <v>449</v>
      </c>
      <c r="BH395" s="152">
        <v>993</v>
      </c>
      <c r="BI395" s="153">
        <v>0.45200000000000001</v>
      </c>
      <c r="BJ395" s="153">
        <v>0.51100000000000001</v>
      </c>
      <c r="BK395" s="154">
        <v>0.21299999999999999</v>
      </c>
      <c r="BL395" s="155">
        <v>0.12</v>
      </c>
      <c r="BM395" s="154">
        <v>8.4000000000000005E-2</v>
      </c>
      <c r="BN395" s="154">
        <v>0.39900000000000002</v>
      </c>
      <c r="DU395" s="4"/>
      <c r="DZ395" s="196"/>
      <c r="EA395" s="196"/>
      <c r="EB395" s="196"/>
      <c r="EC395" s="196"/>
      <c r="ED395" s="196"/>
      <c r="EE395" s="196"/>
    </row>
    <row r="396" spans="30:135" ht="13" x14ac:dyDescent="0.15">
      <c r="AD396" s="144">
        <f t="shared" si="98"/>
        <v>73.375</v>
      </c>
      <c r="AE396" s="144">
        <f t="shared" si="99"/>
        <v>68.057921635434411</v>
      </c>
      <c r="AF396" s="149">
        <v>309</v>
      </c>
      <c r="AG396" s="150" t="s">
        <v>467</v>
      </c>
      <c r="AH396" s="149">
        <v>16</v>
      </c>
      <c r="AI396" s="151">
        <v>1</v>
      </c>
      <c r="AJ396" s="152">
        <v>1174</v>
      </c>
      <c r="AK396" s="152">
        <v>799</v>
      </c>
      <c r="AL396" s="149">
        <v>0.68100000000000005</v>
      </c>
      <c r="AM396" s="152">
        <v>510</v>
      </c>
      <c r="AN396" s="152">
        <v>301</v>
      </c>
      <c r="AO396" s="152">
        <v>811</v>
      </c>
      <c r="AP396" s="153">
        <v>0.371</v>
      </c>
      <c r="AQ396" s="153">
        <v>0.41399999999999998</v>
      </c>
      <c r="AR396" s="154">
        <v>0.23300000000000001</v>
      </c>
      <c r="AS396" s="154">
        <v>8.5999999999999993E-2</v>
      </c>
      <c r="AT396" s="154">
        <v>6.0999999999999999E-2</v>
      </c>
      <c r="AU396" s="154">
        <v>0.32300000000000001</v>
      </c>
      <c r="AW396" s="196"/>
      <c r="AX396" s="144">
        <f t="shared" si="100"/>
        <v>85.892388451443566</v>
      </c>
      <c r="AY396" s="149">
        <v>309</v>
      </c>
      <c r="AZ396" s="150" t="s">
        <v>569</v>
      </c>
      <c r="BA396" s="149">
        <v>17</v>
      </c>
      <c r="BB396" s="151">
        <v>1</v>
      </c>
      <c r="BC396" s="152">
        <v>1524</v>
      </c>
      <c r="BD396" s="152">
        <v>1309</v>
      </c>
      <c r="BE396" s="149">
        <v>0.85899999999999999</v>
      </c>
      <c r="BF396" s="152">
        <v>653</v>
      </c>
      <c r="BG396" s="152">
        <v>479</v>
      </c>
      <c r="BH396" s="152">
        <v>1132</v>
      </c>
      <c r="BI396" s="153">
        <v>0.42299999999999999</v>
      </c>
      <c r="BJ396" s="153">
        <v>0.49299999999999999</v>
      </c>
      <c r="BK396" s="154">
        <v>0.17699999999999999</v>
      </c>
      <c r="BL396" s="154">
        <v>9.6000000000000002E-2</v>
      </c>
      <c r="BM396" s="154">
        <v>6.2E-2</v>
      </c>
      <c r="BN396" s="154">
        <v>0.38900000000000001</v>
      </c>
      <c r="DU396" s="4"/>
      <c r="DZ396" s="196"/>
      <c r="EA396" s="196"/>
      <c r="EB396" s="196"/>
      <c r="EC396" s="196"/>
      <c r="ED396" s="196"/>
      <c r="EE396" s="196"/>
    </row>
    <row r="397" spans="30:135" ht="13" x14ac:dyDescent="0.15">
      <c r="AD397" s="144">
        <f t="shared" si="98"/>
        <v>78.090909090909093</v>
      </c>
      <c r="AE397" s="144">
        <f t="shared" si="99"/>
        <v>67.986030267753208</v>
      </c>
      <c r="AF397" s="149">
        <v>310</v>
      </c>
      <c r="AG397" s="150" t="s">
        <v>586</v>
      </c>
      <c r="AH397" s="149">
        <v>22</v>
      </c>
      <c r="AI397" s="151">
        <v>1</v>
      </c>
      <c r="AJ397" s="152">
        <v>1718</v>
      </c>
      <c r="AK397" s="152">
        <v>1168</v>
      </c>
      <c r="AL397" s="149">
        <v>0.68</v>
      </c>
      <c r="AM397" s="152">
        <v>817</v>
      </c>
      <c r="AN397" s="152">
        <v>414</v>
      </c>
      <c r="AO397" s="152">
        <v>1231</v>
      </c>
      <c r="AP397" s="153">
        <v>0.33600000000000002</v>
      </c>
      <c r="AQ397" s="153">
        <v>0.39100000000000001</v>
      </c>
      <c r="AR397" s="154">
        <v>0.20499999999999999</v>
      </c>
      <c r="AS397" s="155">
        <v>0.09</v>
      </c>
      <c r="AT397" s="154">
        <v>6.8000000000000005E-2</v>
      </c>
      <c r="AU397" s="154">
        <v>0.317</v>
      </c>
      <c r="AW397" s="196"/>
      <c r="AX397" s="144">
        <f t="shared" si="100"/>
        <v>86.118386589837613</v>
      </c>
      <c r="AY397" s="149">
        <v>310</v>
      </c>
      <c r="AZ397" s="150" t="s">
        <v>350</v>
      </c>
      <c r="BA397" s="149">
        <v>23</v>
      </c>
      <c r="BB397" s="151">
        <v>1</v>
      </c>
      <c r="BC397" s="152">
        <v>1909</v>
      </c>
      <c r="BD397" s="152">
        <v>1644</v>
      </c>
      <c r="BE397" s="149">
        <v>0.86099999999999999</v>
      </c>
      <c r="BF397" s="152">
        <v>782</v>
      </c>
      <c r="BG397" s="152">
        <v>618</v>
      </c>
      <c r="BH397" s="152">
        <v>1400</v>
      </c>
      <c r="BI397" s="153">
        <v>0.441</v>
      </c>
      <c r="BJ397" s="153">
        <v>0.49299999999999999</v>
      </c>
      <c r="BK397" s="154">
        <v>0.17899999999999999</v>
      </c>
      <c r="BL397" s="154">
        <v>0.105</v>
      </c>
      <c r="BM397" s="154">
        <v>7.9000000000000001E-2</v>
      </c>
      <c r="BN397" s="154">
        <v>0.40500000000000003</v>
      </c>
      <c r="DU397" s="4"/>
      <c r="DZ397" s="196"/>
      <c r="EA397" s="196"/>
      <c r="EB397" s="196"/>
      <c r="EC397" s="196"/>
      <c r="ED397" s="196"/>
      <c r="EE397" s="196"/>
    </row>
    <row r="398" spans="30:135" ht="13" x14ac:dyDescent="0.15">
      <c r="AD398" s="144">
        <f t="shared" si="98"/>
        <v>88.04</v>
      </c>
      <c r="AE398" s="144">
        <f t="shared" si="99"/>
        <v>67.969104952294416</v>
      </c>
      <c r="AF398" s="149">
        <v>311</v>
      </c>
      <c r="AG398" s="150" t="s">
        <v>462</v>
      </c>
      <c r="AH398" s="149">
        <v>25</v>
      </c>
      <c r="AI398" s="151">
        <v>1</v>
      </c>
      <c r="AJ398" s="152">
        <v>2201</v>
      </c>
      <c r="AK398" s="152">
        <v>1496</v>
      </c>
      <c r="AL398" s="149">
        <v>0.68</v>
      </c>
      <c r="AM398" s="152">
        <v>1081</v>
      </c>
      <c r="AN398" s="152">
        <v>554</v>
      </c>
      <c r="AO398" s="152">
        <v>1635</v>
      </c>
      <c r="AP398" s="153">
        <v>0.33900000000000002</v>
      </c>
      <c r="AQ398" s="153">
        <v>0.379</v>
      </c>
      <c r="AR398" s="154">
        <v>0.17100000000000001</v>
      </c>
      <c r="AS398" s="154">
        <v>9.6000000000000002E-2</v>
      </c>
      <c r="AT398" s="154">
        <v>7.0999999999999994E-2</v>
      </c>
      <c r="AU398" s="154">
        <v>0.32600000000000001</v>
      </c>
      <c r="AW398" s="196"/>
      <c r="AX398" s="144">
        <f t="shared" si="100"/>
        <v>86.282151208106001</v>
      </c>
      <c r="AY398" s="149">
        <v>311</v>
      </c>
      <c r="AZ398" s="150" t="s">
        <v>587</v>
      </c>
      <c r="BA398" s="149">
        <v>16</v>
      </c>
      <c r="BB398" s="151">
        <v>1</v>
      </c>
      <c r="BC398" s="152">
        <v>1283</v>
      </c>
      <c r="BD398" s="152">
        <v>1107</v>
      </c>
      <c r="BE398" s="149">
        <v>0.86299999999999999</v>
      </c>
      <c r="BF398" s="152">
        <v>599</v>
      </c>
      <c r="BG398" s="152">
        <v>436</v>
      </c>
      <c r="BH398" s="152">
        <v>1035</v>
      </c>
      <c r="BI398" s="153">
        <v>0.42099999999999999</v>
      </c>
      <c r="BJ398" s="153">
        <v>0.47899999999999998</v>
      </c>
      <c r="BK398" s="154">
        <v>0.13400000000000001</v>
      </c>
      <c r="BL398" s="154">
        <v>7.2999999999999995E-2</v>
      </c>
      <c r="BM398" s="154">
        <v>6.3E-2</v>
      </c>
      <c r="BN398" s="154">
        <v>0.39200000000000002</v>
      </c>
      <c r="DU398" s="4"/>
      <c r="DZ398" s="196"/>
      <c r="EA398" s="196"/>
      <c r="EB398" s="196"/>
      <c r="EC398" s="196"/>
      <c r="ED398" s="196"/>
      <c r="EE398" s="196"/>
    </row>
    <row r="399" spans="30:135" ht="13" x14ac:dyDescent="0.15">
      <c r="AD399" s="144">
        <f t="shared" si="98"/>
        <v>77.826086956521735</v>
      </c>
      <c r="AE399" s="144">
        <f t="shared" si="99"/>
        <v>67.932960893854741</v>
      </c>
      <c r="AF399" s="149">
        <v>312</v>
      </c>
      <c r="AG399" s="150" t="s">
        <v>336</v>
      </c>
      <c r="AH399" s="149">
        <v>23</v>
      </c>
      <c r="AI399" s="151">
        <v>1</v>
      </c>
      <c r="AJ399" s="152">
        <v>1790</v>
      </c>
      <c r="AK399" s="152">
        <v>1216</v>
      </c>
      <c r="AL399" s="149">
        <v>0.67900000000000005</v>
      </c>
      <c r="AM399" s="152">
        <v>797</v>
      </c>
      <c r="AN399" s="152">
        <v>436</v>
      </c>
      <c r="AO399" s="152">
        <v>1233</v>
      </c>
      <c r="AP399" s="153">
        <v>0.35399999999999998</v>
      </c>
      <c r="AQ399" s="153">
        <v>0.40300000000000002</v>
      </c>
      <c r="AR399" s="154">
        <v>0.23200000000000001</v>
      </c>
      <c r="AS399" s="154">
        <v>9.2999999999999999E-2</v>
      </c>
      <c r="AT399" s="154">
        <v>7.3999999999999996E-2</v>
      </c>
      <c r="AU399" s="154">
        <v>0.317</v>
      </c>
      <c r="AW399" s="196"/>
      <c r="AX399" s="144">
        <f t="shared" si="100"/>
        <v>86.551724137931032</v>
      </c>
      <c r="AY399" s="149">
        <v>312</v>
      </c>
      <c r="AZ399" s="150" t="s">
        <v>380</v>
      </c>
      <c r="BA399" s="149">
        <v>24</v>
      </c>
      <c r="BB399" s="151">
        <v>1</v>
      </c>
      <c r="BC399" s="152">
        <v>2030</v>
      </c>
      <c r="BD399" s="152">
        <v>1757</v>
      </c>
      <c r="BE399" s="149">
        <v>0.86599999999999999</v>
      </c>
      <c r="BF399" s="152">
        <v>918</v>
      </c>
      <c r="BG399" s="152">
        <v>640</v>
      </c>
      <c r="BH399" s="152">
        <v>1558</v>
      </c>
      <c r="BI399" s="153">
        <v>0.41099999999999998</v>
      </c>
      <c r="BJ399" s="153">
        <v>0.46800000000000003</v>
      </c>
      <c r="BK399" s="154">
        <v>0.14499999999999999</v>
      </c>
      <c r="BL399" s="154">
        <v>0.105</v>
      </c>
      <c r="BM399" s="155">
        <v>0.09</v>
      </c>
      <c r="BN399" s="154">
        <v>0.39500000000000002</v>
      </c>
      <c r="DU399" s="4"/>
      <c r="DZ399" s="196"/>
      <c r="EA399" s="196"/>
      <c r="EB399" s="196"/>
      <c r="EC399" s="196"/>
      <c r="ED399" s="196"/>
      <c r="EE399" s="196"/>
    </row>
    <row r="400" spans="30:135" ht="13" x14ac:dyDescent="0.15">
      <c r="AD400" s="144">
        <f t="shared" si="98"/>
        <v>83.235294117647072</v>
      </c>
      <c r="AE400" s="144">
        <f t="shared" si="99"/>
        <v>67.773851590106005</v>
      </c>
      <c r="AF400" s="149">
        <v>313</v>
      </c>
      <c r="AG400" s="150" t="s">
        <v>511</v>
      </c>
      <c r="AH400" s="149">
        <v>17</v>
      </c>
      <c r="AI400" s="151">
        <v>1</v>
      </c>
      <c r="AJ400" s="152">
        <v>1415</v>
      </c>
      <c r="AK400" s="152">
        <v>959</v>
      </c>
      <c r="AL400" s="149">
        <v>0.67800000000000005</v>
      </c>
      <c r="AM400" s="152">
        <v>646</v>
      </c>
      <c r="AN400" s="152">
        <v>372</v>
      </c>
      <c r="AO400" s="152">
        <v>1018</v>
      </c>
      <c r="AP400" s="153">
        <v>0.36499999999999999</v>
      </c>
      <c r="AQ400" s="153">
        <v>0.39900000000000002</v>
      </c>
      <c r="AR400" s="154">
        <v>0.20200000000000001</v>
      </c>
      <c r="AS400" s="154">
        <v>9.1999999999999998E-2</v>
      </c>
      <c r="AT400" s="154">
        <v>7.2999999999999995E-2</v>
      </c>
      <c r="AU400" s="154">
        <v>0.33100000000000002</v>
      </c>
      <c r="AW400" s="196"/>
      <c r="AX400" s="144">
        <f t="shared" si="100"/>
        <v>86.60022148394242</v>
      </c>
      <c r="AY400" s="149">
        <v>313</v>
      </c>
      <c r="AZ400" s="150" t="s">
        <v>588</v>
      </c>
      <c r="BA400" s="149">
        <v>22</v>
      </c>
      <c r="BB400" s="151">
        <v>1</v>
      </c>
      <c r="BC400" s="152">
        <v>1806</v>
      </c>
      <c r="BD400" s="152">
        <v>1564</v>
      </c>
      <c r="BE400" s="149">
        <v>0.86599999999999999</v>
      </c>
      <c r="BF400" s="152">
        <v>727</v>
      </c>
      <c r="BG400" s="152">
        <v>556</v>
      </c>
      <c r="BH400" s="152">
        <v>1283</v>
      </c>
      <c r="BI400" s="153">
        <v>0.433</v>
      </c>
      <c r="BJ400" s="153">
        <v>0.50800000000000001</v>
      </c>
      <c r="BK400" s="154">
        <v>0.20100000000000001</v>
      </c>
      <c r="BL400" s="154">
        <v>0.104</v>
      </c>
      <c r="BM400" s="154">
        <v>8.8999999999999996E-2</v>
      </c>
      <c r="BN400" s="154">
        <v>0.39100000000000001</v>
      </c>
      <c r="DU400" s="4"/>
      <c r="DZ400" s="196"/>
      <c r="EA400" s="196"/>
      <c r="EB400" s="196"/>
      <c r="EC400" s="196"/>
      <c r="ED400" s="196"/>
      <c r="EE400" s="196"/>
    </row>
    <row r="401" spans="30:135" ht="13" x14ac:dyDescent="0.15">
      <c r="AD401" s="144">
        <f t="shared" si="98"/>
        <v>84.5</v>
      </c>
      <c r="AE401" s="144">
        <f t="shared" si="99"/>
        <v>67.751479289940832</v>
      </c>
      <c r="AF401" s="149">
        <v>314</v>
      </c>
      <c r="AG401" s="150" t="s">
        <v>529</v>
      </c>
      <c r="AH401" s="149">
        <v>8</v>
      </c>
      <c r="AI401" s="151">
        <v>1</v>
      </c>
      <c r="AJ401" s="152">
        <v>676</v>
      </c>
      <c r="AK401" s="152">
        <v>458</v>
      </c>
      <c r="AL401" s="149">
        <v>0.67800000000000005</v>
      </c>
      <c r="AM401" s="152">
        <v>309</v>
      </c>
      <c r="AN401" s="152">
        <v>164</v>
      </c>
      <c r="AO401" s="152">
        <v>473</v>
      </c>
      <c r="AP401" s="153">
        <v>0.34699999999999998</v>
      </c>
      <c r="AQ401" s="151">
        <v>0.37</v>
      </c>
      <c r="AR401" s="154">
        <v>0.191</v>
      </c>
      <c r="AS401" s="154">
        <v>0.127</v>
      </c>
      <c r="AT401" s="154">
        <v>0.104</v>
      </c>
      <c r="AU401" s="155">
        <v>0.34</v>
      </c>
      <c r="AW401" s="196"/>
      <c r="AX401" s="144">
        <f t="shared" si="100"/>
        <v>86.596218020022235</v>
      </c>
      <c r="AY401" s="149">
        <v>314</v>
      </c>
      <c r="AZ401" s="150" t="s">
        <v>571</v>
      </c>
      <c r="BA401" s="149">
        <v>20</v>
      </c>
      <c r="BB401" s="151">
        <v>1</v>
      </c>
      <c r="BC401" s="152">
        <v>1798</v>
      </c>
      <c r="BD401" s="152">
        <v>1557</v>
      </c>
      <c r="BE401" s="149">
        <v>0.86599999999999999</v>
      </c>
      <c r="BF401" s="152">
        <v>738</v>
      </c>
      <c r="BG401" s="152">
        <v>554</v>
      </c>
      <c r="BH401" s="152">
        <v>1292</v>
      </c>
      <c r="BI401" s="153">
        <v>0.42899999999999999</v>
      </c>
      <c r="BJ401" s="153">
        <v>0.49099999999999999</v>
      </c>
      <c r="BK401" s="154">
        <v>0.17399999999999999</v>
      </c>
      <c r="BL401" s="155">
        <v>0.13</v>
      </c>
      <c r="BM401" s="154">
        <v>9.9000000000000005E-2</v>
      </c>
      <c r="BN401" s="154">
        <v>0.40400000000000003</v>
      </c>
      <c r="DU401" s="4"/>
      <c r="DZ401" s="196"/>
      <c r="EA401" s="196"/>
      <c r="EB401" s="196"/>
      <c r="EC401" s="196"/>
      <c r="ED401" s="196"/>
      <c r="EE401" s="196"/>
    </row>
    <row r="402" spans="30:135" ht="13" x14ac:dyDescent="0.15">
      <c r="AD402" s="144">
        <f t="shared" si="98"/>
        <v>81.31578947368422</v>
      </c>
      <c r="AE402" s="144">
        <f t="shared" si="99"/>
        <v>67.702265372168284</v>
      </c>
      <c r="AF402" s="149">
        <v>315</v>
      </c>
      <c r="AG402" s="150" t="s">
        <v>584</v>
      </c>
      <c r="AH402" s="149">
        <v>19</v>
      </c>
      <c r="AI402" s="151">
        <v>1</v>
      </c>
      <c r="AJ402" s="152">
        <v>1545</v>
      </c>
      <c r="AK402" s="152">
        <v>1046</v>
      </c>
      <c r="AL402" s="149">
        <v>0.67700000000000005</v>
      </c>
      <c r="AM402" s="152">
        <v>677</v>
      </c>
      <c r="AN402" s="152">
        <v>377</v>
      </c>
      <c r="AO402" s="152">
        <v>1054</v>
      </c>
      <c r="AP402" s="153">
        <v>0.35799999999999998</v>
      </c>
      <c r="AQ402" s="153">
        <v>0.38500000000000001</v>
      </c>
      <c r="AR402" s="154">
        <v>0.20499999999999999</v>
      </c>
      <c r="AS402" s="154">
        <v>0.13300000000000001</v>
      </c>
      <c r="AT402" s="154">
        <v>9.8000000000000004E-2</v>
      </c>
      <c r="AU402" s="154">
        <v>0.33900000000000002</v>
      </c>
      <c r="AW402" s="196"/>
      <c r="AX402" s="144">
        <f t="shared" si="100"/>
        <v>86.612161471640263</v>
      </c>
      <c r="AY402" s="149">
        <v>315</v>
      </c>
      <c r="AZ402" s="150" t="s">
        <v>274</v>
      </c>
      <c r="BA402" s="149">
        <v>23</v>
      </c>
      <c r="BB402" s="151">
        <v>1</v>
      </c>
      <c r="BC402" s="152">
        <v>1957</v>
      </c>
      <c r="BD402" s="152">
        <v>1695</v>
      </c>
      <c r="BE402" s="149">
        <v>0.86599999999999999</v>
      </c>
      <c r="BF402" s="152">
        <v>804</v>
      </c>
      <c r="BG402" s="152">
        <v>646</v>
      </c>
      <c r="BH402" s="152">
        <v>1450</v>
      </c>
      <c r="BI402" s="153">
        <v>0.44600000000000001</v>
      </c>
      <c r="BJ402" s="153">
        <v>0.495</v>
      </c>
      <c r="BK402" s="154">
        <v>0.17399999999999999</v>
      </c>
      <c r="BL402" s="154">
        <v>0.109</v>
      </c>
      <c r="BM402" s="154">
        <v>8.6999999999999994E-2</v>
      </c>
      <c r="BN402" s="154">
        <v>0.40500000000000003</v>
      </c>
      <c r="DU402" s="4"/>
      <c r="DZ402" s="196"/>
      <c r="EA402" s="196"/>
      <c r="EB402" s="196"/>
      <c r="EC402" s="196"/>
      <c r="ED402" s="196"/>
      <c r="EE402" s="196"/>
    </row>
    <row r="403" spans="30:135" ht="13" x14ac:dyDescent="0.15">
      <c r="AD403" s="144">
        <f t="shared" si="98"/>
        <v>85.733333333333348</v>
      </c>
      <c r="AE403" s="144">
        <f t="shared" si="99"/>
        <v>66.951788491446337</v>
      </c>
      <c r="AF403" s="149">
        <v>316</v>
      </c>
      <c r="AG403" s="150" t="s">
        <v>403</v>
      </c>
      <c r="AH403" s="149">
        <v>15</v>
      </c>
      <c r="AI403" s="151">
        <v>1</v>
      </c>
      <c r="AJ403" s="152">
        <v>1286</v>
      </c>
      <c r="AK403" s="152">
        <v>861</v>
      </c>
      <c r="AL403" s="149">
        <v>0.67</v>
      </c>
      <c r="AM403" s="152">
        <v>611</v>
      </c>
      <c r="AN403" s="152">
        <v>326</v>
      </c>
      <c r="AO403" s="152">
        <v>937</v>
      </c>
      <c r="AP403" s="153">
        <v>0.34799999999999998</v>
      </c>
      <c r="AQ403" s="153">
        <v>0.38600000000000001</v>
      </c>
      <c r="AR403" s="154">
        <v>0.20100000000000001</v>
      </c>
      <c r="AS403" s="154">
        <v>8.5999999999999993E-2</v>
      </c>
      <c r="AT403" s="154">
        <v>7.4999999999999997E-2</v>
      </c>
      <c r="AU403" s="154">
        <v>0.316</v>
      </c>
      <c r="AW403" s="196"/>
      <c r="AX403" s="144">
        <f t="shared" si="100"/>
        <v>86.727879799666113</v>
      </c>
      <c r="AY403" s="149">
        <v>316</v>
      </c>
      <c r="AZ403" s="150" t="s">
        <v>577</v>
      </c>
      <c r="BA403" s="149">
        <v>14</v>
      </c>
      <c r="BB403" s="151">
        <v>1</v>
      </c>
      <c r="BC403" s="152">
        <v>1198</v>
      </c>
      <c r="BD403" s="152">
        <v>1039</v>
      </c>
      <c r="BE403" s="149">
        <v>0.86699999999999999</v>
      </c>
      <c r="BF403" s="152">
        <v>448</v>
      </c>
      <c r="BG403" s="152">
        <v>372</v>
      </c>
      <c r="BH403" s="152">
        <v>820</v>
      </c>
      <c r="BI403" s="153">
        <v>0.45400000000000001</v>
      </c>
      <c r="BJ403" s="151">
        <v>0.51</v>
      </c>
      <c r="BK403" s="154">
        <v>0.20899999999999999</v>
      </c>
      <c r="BL403" s="154">
        <v>0.128</v>
      </c>
      <c r="BM403" s="154">
        <v>9.8000000000000004E-2</v>
      </c>
      <c r="BN403" s="154">
        <v>0.41199999999999998</v>
      </c>
      <c r="DU403" s="4"/>
      <c r="DZ403" s="196"/>
      <c r="EA403" s="196"/>
      <c r="EB403" s="196"/>
      <c r="EC403" s="196"/>
      <c r="ED403" s="196"/>
      <c r="EE403" s="196"/>
    </row>
    <row r="404" spans="30:135" ht="13" x14ac:dyDescent="0.15">
      <c r="AD404" s="144">
        <f t="shared" si="98"/>
        <v>81.904761904761898</v>
      </c>
      <c r="AE404" s="144">
        <f t="shared" si="99"/>
        <v>66.976744186046517</v>
      </c>
      <c r="AF404" s="149">
        <v>317</v>
      </c>
      <c r="AG404" s="150" t="s">
        <v>550</v>
      </c>
      <c r="AH404" s="149">
        <v>21</v>
      </c>
      <c r="AI404" s="151">
        <v>1</v>
      </c>
      <c r="AJ404" s="152">
        <v>1720</v>
      </c>
      <c r="AK404" s="152">
        <v>1152</v>
      </c>
      <c r="AL404" s="149">
        <v>0.67</v>
      </c>
      <c r="AM404" s="152">
        <v>751</v>
      </c>
      <c r="AN404" s="152">
        <v>400</v>
      </c>
      <c r="AO404" s="152">
        <v>1151</v>
      </c>
      <c r="AP404" s="153">
        <v>0.34799999999999998</v>
      </c>
      <c r="AQ404" s="153">
        <v>0.39400000000000002</v>
      </c>
      <c r="AR404" s="154">
        <v>0.23699999999999999</v>
      </c>
      <c r="AS404" s="155">
        <v>0.11</v>
      </c>
      <c r="AT404" s="154">
        <v>8.1000000000000003E-2</v>
      </c>
      <c r="AU404" s="154">
        <v>0.317</v>
      </c>
      <c r="AW404" s="196"/>
      <c r="AX404" s="144">
        <f t="shared" si="100"/>
        <v>86.666666666666671</v>
      </c>
      <c r="AY404" s="149">
        <v>317</v>
      </c>
      <c r="AZ404" s="150" t="s">
        <v>534</v>
      </c>
      <c r="BA404" s="149">
        <v>23</v>
      </c>
      <c r="BB404" s="151">
        <v>1</v>
      </c>
      <c r="BC404" s="152">
        <v>1665</v>
      </c>
      <c r="BD404" s="152">
        <v>1443</v>
      </c>
      <c r="BE404" s="149">
        <v>0.86699999999999999</v>
      </c>
      <c r="BF404" s="152">
        <v>653</v>
      </c>
      <c r="BG404" s="152">
        <v>530</v>
      </c>
      <c r="BH404" s="152">
        <v>1183</v>
      </c>
      <c r="BI404" s="153">
        <v>0.44800000000000001</v>
      </c>
      <c r="BJ404" s="153">
        <v>0.502</v>
      </c>
      <c r="BK404" s="154">
        <v>0.19400000000000001</v>
      </c>
      <c r="BL404" s="154">
        <v>0.11799999999999999</v>
      </c>
      <c r="BM404" s="154">
        <v>9.4E-2</v>
      </c>
      <c r="BN404" s="154">
        <v>0.40500000000000003</v>
      </c>
      <c r="DU404" s="4"/>
      <c r="DZ404" s="196"/>
      <c r="EA404" s="196"/>
      <c r="EB404" s="196"/>
      <c r="EC404" s="196"/>
      <c r="ED404" s="196"/>
      <c r="EE404" s="196"/>
    </row>
    <row r="405" spans="30:135" ht="13" x14ac:dyDescent="0.15">
      <c r="AD405" s="144">
        <f t="shared" si="98"/>
        <v>83.266666666666666</v>
      </c>
      <c r="AE405" s="144">
        <f t="shared" si="99"/>
        <v>66.85348278622898</v>
      </c>
      <c r="AF405" s="149">
        <v>318</v>
      </c>
      <c r="AG405" s="150" t="s">
        <v>472</v>
      </c>
      <c r="AH405" s="149">
        <v>15</v>
      </c>
      <c r="AI405" s="151">
        <v>1</v>
      </c>
      <c r="AJ405" s="152">
        <v>1249</v>
      </c>
      <c r="AK405" s="152">
        <v>835</v>
      </c>
      <c r="AL405" s="149">
        <v>0.66900000000000004</v>
      </c>
      <c r="AM405" s="152">
        <v>619</v>
      </c>
      <c r="AN405" s="152">
        <v>299</v>
      </c>
      <c r="AO405" s="152">
        <v>918</v>
      </c>
      <c r="AP405" s="153">
        <v>0.32600000000000001</v>
      </c>
      <c r="AQ405" s="153">
        <v>0.36399999999999999</v>
      </c>
      <c r="AR405" s="154">
        <v>0.16700000000000001</v>
      </c>
      <c r="AS405" s="154">
        <v>0.11799999999999999</v>
      </c>
      <c r="AT405" s="155">
        <v>0.09</v>
      </c>
      <c r="AU405" s="154">
        <v>0.32300000000000001</v>
      </c>
      <c r="AW405" s="196"/>
      <c r="AX405" s="144">
        <f t="shared" si="100"/>
        <v>87.033639143730895</v>
      </c>
      <c r="AY405" s="149">
        <v>318</v>
      </c>
      <c r="AZ405" s="150" t="s">
        <v>549</v>
      </c>
      <c r="BA405" s="149">
        <v>20</v>
      </c>
      <c r="BB405" s="151">
        <v>1</v>
      </c>
      <c r="BC405" s="152">
        <v>1635</v>
      </c>
      <c r="BD405" s="152">
        <v>1423</v>
      </c>
      <c r="BE405" s="149">
        <v>0.87</v>
      </c>
      <c r="BF405" s="152">
        <v>699</v>
      </c>
      <c r="BG405" s="152">
        <v>514</v>
      </c>
      <c r="BH405" s="152">
        <v>1213</v>
      </c>
      <c r="BI405" s="153">
        <v>0.42399999999999999</v>
      </c>
      <c r="BJ405" s="153">
        <v>0.48499999999999999</v>
      </c>
      <c r="BK405" s="154">
        <v>0.16500000000000001</v>
      </c>
      <c r="BL405" s="154">
        <v>0.111</v>
      </c>
      <c r="BM405" s="154">
        <v>8.3000000000000004E-2</v>
      </c>
      <c r="BN405" s="154">
        <v>0.39800000000000002</v>
      </c>
      <c r="DU405" s="4"/>
      <c r="DZ405" s="196"/>
      <c r="EA405" s="196"/>
      <c r="EB405" s="196"/>
      <c r="EC405" s="196"/>
      <c r="ED405" s="196"/>
      <c r="EE405" s="196"/>
    </row>
    <row r="406" spans="30:135" ht="13" x14ac:dyDescent="0.15">
      <c r="AD406" s="144">
        <f t="shared" si="98"/>
        <v>85.277777777777786</v>
      </c>
      <c r="AE406" s="144">
        <f t="shared" si="99"/>
        <v>66.840390879478832</v>
      </c>
      <c r="AF406" s="149">
        <v>319</v>
      </c>
      <c r="AG406" s="150" t="s">
        <v>501</v>
      </c>
      <c r="AH406" s="149">
        <v>18</v>
      </c>
      <c r="AI406" s="151">
        <v>1</v>
      </c>
      <c r="AJ406" s="152">
        <v>1535</v>
      </c>
      <c r="AK406" s="152">
        <v>1026</v>
      </c>
      <c r="AL406" s="149">
        <v>0.66800000000000004</v>
      </c>
      <c r="AM406" s="152">
        <v>705</v>
      </c>
      <c r="AN406" s="152">
        <v>368</v>
      </c>
      <c r="AO406" s="152">
        <v>1073</v>
      </c>
      <c r="AP406" s="153">
        <v>0.34300000000000003</v>
      </c>
      <c r="AQ406" s="153">
        <v>0.38700000000000001</v>
      </c>
      <c r="AR406" s="154">
        <v>0.214</v>
      </c>
      <c r="AS406" s="154">
        <v>0.108</v>
      </c>
      <c r="AT406" s="154">
        <v>7.9000000000000001E-2</v>
      </c>
      <c r="AU406" s="154">
        <v>0.317</v>
      </c>
      <c r="AW406" s="196"/>
      <c r="AX406" s="144">
        <f t="shared" si="100"/>
        <v>87.022900763358777</v>
      </c>
      <c r="AY406" s="149">
        <v>319</v>
      </c>
      <c r="AZ406" s="150" t="s">
        <v>362</v>
      </c>
      <c r="BA406" s="149">
        <v>21</v>
      </c>
      <c r="BB406" s="151">
        <v>1</v>
      </c>
      <c r="BC406" s="152">
        <v>1703</v>
      </c>
      <c r="BD406" s="152">
        <v>1482</v>
      </c>
      <c r="BE406" s="149">
        <v>0.87</v>
      </c>
      <c r="BF406" s="152">
        <v>695</v>
      </c>
      <c r="BG406" s="152">
        <v>507</v>
      </c>
      <c r="BH406" s="152">
        <v>1202</v>
      </c>
      <c r="BI406" s="153">
        <v>0.42199999999999999</v>
      </c>
      <c r="BJ406" s="153">
        <v>0.47699999999999998</v>
      </c>
      <c r="BK406" s="154">
        <v>0.16700000000000001</v>
      </c>
      <c r="BL406" s="155">
        <v>0.15</v>
      </c>
      <c r="BM406" s="154">
        <v>0.111</v>
      </c>
      <c r="BN406" s="154">
        <v>0.41199999999999998</v>
      </c>
      <c r="DU406" s="4"/>
      <c r="DZ406" s="196"/>
      <c r="EA406" s="196"/>
      <c r="EB406" s="196"/>
      <c r="EC406" s="196"/>
      <c r="ED406" s="196"/>
      <c r="EE406" s="196"/>
    </row>
    <row r="407" spans="30:135" ht="13" x14ac:dyDescent="0.15">
      <c r="AD407" s="144">
        <f t="shared" si="98"/>
        <v>81.111111111111114</v>
      </c>
      <c r="AE407" s="144">
        <f t="shared" si="99"/>
        <v>66.575342465753423</v>
      </c>
      <c r="AF407" s="149">
        <v>320</v>
      </c>
      <c r="AG407" s="150" t="s">
        <v>566</v>
      </c>
      <c r="AH407" s="149">
        <v>18</v>
      </c>
      <c r="AI407" s="151">
        <v>1</v>
      </c>
      <c r="AJ407" s="152">
        <v>1460</v>
      </c>
      <c r="AK407" s="152">
        <v>972</v>
      </c>
      <c r="AL407" s="149">
        <v>0.66600000000000004</v>
      </c>
      <c r="AM407" s="152">
        <v>683</v>
      </c>
      <c r="AN407" s="152">
        <v>341</v>
      </c>
      <c r="AO407" s="152">
        <v>1024</v>
      </c>
      <c r="AP407" s="153">
        <v>0.33300000000000002</v>
      </c>
      <c r="AQ407" s="153">
        <v>0.371</v>
      </c>
      <c r="AR407" s="154">
        <v>0.20799999999999999</v>
      </c>
      <c r="AS407" s="154">
        <v>0.109</v>
      </c>
      <c r="AT407" s="154">
        <v>8.7999999999999995E-2</v>
      </c>
      <c r="AU407" s="154">
        <v>0.317</v>
      </c>
      <c r="AW407" s="196"/>
      <c r="AX407" s="144">
        <f t="shared" si="100"/>
        <v>86.956521739130437</v>
      </c>
      <c r="AY407" s="149">
        <v>320</v>
      </c>
      <c r="AZ407" s="150" t="s">
        <v>589</v>
      </c>
      <c r="BA407" s="149">
        <v>13</v>
      </c>
      <c r="BB407" s="151">
        <v>1</v>
      </c>
      <c r="BC407" s="152">
        <v>1081</v>
      </c>
      <c r="BD407" s="152">
        <v>940</v>
      </c>
      <c r="BE407" s="149">
        <v>0.87</v>
      </c>
      <c r="BF407" s="152">
        <v>434</v>
      </c>
      <c r="BG407" s="152">
        <v>341</v>
      </c>
      <c r="BH407" s="152">
        <v>775</v>
      </c>
      <c r="BI407" s="151">
        <v>0.44</v>
      </c>
      <c r="BJ407" s="153">
        <v>0.49099999999999999</v>
      </c>
      <c r="BK407" s="154">
        <v>0.17599999999999999</v>
      </c>
      <c r="BL407" s="155">
        <v>0.13</v>
      </c>
      <c r="BM407" s="154">
        <v>0.104</v>
      </c>
      <c r="BN407" s="154">
        <v>0.41099999999999998</v>
      </c>
      <c r="DU407" s="4"/>
      <c r="DZ407" s="196"/>
      <c r="EA407" s="196"/>
      <c r="EB407" s="196"/>
      <c r="EC407" s="196"/>
      <c r="ED407" s="196"/>
      <c r="EE407" s="196"/>
    </row>
    <row r="408" spans="30:135" ht="13" x14ac:dyDescent="0.15">
      <c r="AD408" s="144">
        <f t="shared" si="98"/>
        <v>82.076923076923066</v>
      </c>
      <c r="AE408" s="144">
        <f t="shared" si="99"/>
        <v>66.541705716963449</v>
      </c>
      <c r="AF408" s="149">
        <v>321</v>
      </c>
      <c r="AG408" s="150" t="s">
        <v>255</v>
      </c>
      <c r="AH408" s="149">
        <v>13</v>
      </c>
      <c r="AI408" s="151">
        <v>1</v>
      </c>
      <c r="AJ408" s="152">
        <v>1067</v>
      </c>
      <c r="AK408" s="152">
        <v>710</v>
      </c>
      <c r="AL408" s="149">
        <v>0.66500000000000004</v>
      </c>
      <c r="AM408" s="152">
        <v>478</v>
      </c>
      <c r="AN408" s="152">
        <v>248</v>
      </c>
      <c r="AO408" s="152">
        <v>726</v>
      </c>
      <c r="AP408" s="153">
        <v>0.34200000000000003</v>
      </c>
      <c r="AQ408" s="153">
        <v>0.38800000000000001</v>
      </c>
      <c r="AR408" s="154">
        <v>0.222</v>
      </c>
      <c r="AS408" s="154">
        <v>0.121</v>
      </c>
      <c r="AT408" s="154">
        <v>0.10100000000000001</v>
      </c>
      <c r="AU408" s="154">
        <v>0.311</v>
      </c>
      <c r="AW408" s="196"/>
      <c r="AX408" s="144">
        <f t="shared" si="100"/>
        <v>87.112561174551388</v>
      </c>
      <c r="AY408" s="149">
        <v>321</v>
      </c>
      <c r="AZ408" s="150" t="s">
        <v>580</v>
      </c>
      <c r="BA408" s="149">
        <v>21</v>
      </c>
      <c r="BB408" s="151">
        <v>1</v>
      </c>
      <c r="BC408" s="152">
        <v>1839</v>
      </c>
      <c r="BD408" s="152">
        <v>1602</v>
      </c>
      <c r="BE408" s="149">
        <v>0.871</v>
      </c>
      <c r="BF408" s="152">
        <v>801</v>
      </c>
      <c r="BG408" s="152">
        <v>568</v>
      </c>
      <c r="BH408" s="152">
        <v>1369</v>
      </c>
      <c r="BI408" s="153">
        <v>0.41499999999999998</v>
      </c>
      <c r="BJ408" s="153">
        <v>0.47899999999999998</v>
      </c>
      <c r="BK408" s="154">
        <v>0.16200000000000001</v>
      </c>
      <c r="BL408" s="155">
        <v>0.11</v>
      </c>
      <c r="BM408" s="154">
        <v>7.6999999999999999E-2</v>
      </c>
      <c r="BN408" s="154">
        <v>0.39900000000000002</v>
      </c>
      <c r="DU408" s="4"/>
      <c r="DZ408" s="196"/>
      <c r="EA408" s="196"/>
      <c r="EB408" s="196"/>
      <c r="EC408" s="196"/>
      <c r="ED408" s="196"/>
      <c r="EE408" s="196"/>
    </row>
    <row r="409" spans="30:135" ht="13" x14ac:dyDescent="0.15">
      <c r="AD409" s="144">
        <f t="shared" si="98"/>
        <v>84.76</v>
      </c>
      <c r="AE409" s="144">
        <f t="shared" si="99"/>
        <v>66.39924492685229</v>
      </c>
      <c r="AF409" s="149">
        <v>322</v>
      </c>
      <c r="AG409" s="150" t="s">
        <v>539</v>
      </c>
      <c r="AH409" s="149">
        <v>25</v>
      </c>
      <c r="AI409" s="151">
        <v>1</v>
      </c>
      <c r="AJ409" s="152">
        <v>2119</v>
      </c>
      <c r="AK409" s="152">
        <v>1407</v>
      </c>
      <c r="AL409" s="149">
        <v>0.66400000000000003</v>
      </c>
      <c r="AM409" s="152">
        <v>927</v>
      </c>
      <c r="AN409" s="152">
        <v>530</v>
      </c>
      <c r="AO409" s="152">
        <v>1457</v>
      </c>
      <c r="AP409" s="153">
        <v>0.36399999999999999</v>
      </c>
      <c r="AQ409" s="153">
        <v>0.39800000000000002</v>
      </c>
      <c r="AR409" s="154">
        <v>0.222</v>
      </c>
      <c r="AS409" s="154">
        <v>0.112</v>
      </c>
      <c r="AT409" s="154">
        <v>9.7000000000000003E-2</v>
      </c>
      <c r="AU409" s="154">
        <v>0.32200000000000001</v>
      </c>
      <c r="AW409" s="196"/>
      <c r="AX409" s="144">
        <f t="shared" si="100"/>
        <v>87.223823246878013</v>
      </c>
      <c r="AY409" s="149">
        <v>322</v>
      </c>
      <c r="AZ409" s="150" t="s">
        <v>446</v>
      </c>
      <c r="BA409" s="149">
        <v>24</v>
      </c>
      <c r="BB409" s="151">
        <v>1</v>
      </c>
      <c r="BC409" s="152">
        <v>2082</v>
      </c>
      <c r="BD409" s="152">
        <v>1816</v>
      </c>
      <c r="BE409" s="149">
        <v>0.872</v>
      </c>
      <c r="BF409" s="152">
        <v>849</v>
      </c>
      <c r="BG409" s="152">
        <v>675</v>
      </c>
      <c r="BH409" s="152">
        <v>1524</v>
      </c>
      <c r="BI409" s="153">
        <v>0.443</v>
      </c>
      <c r="BJ409" s="153">
        <v>0.49199999999999999</v>
      </c>
      <c r="BK409" s="154">
        <v>0.17100000000000001</v>
      </c>
      <c r="BL409" s="154">
        <v>0.121</v>
      </c>
      <c r="BM409" s="155">
        <v>0.1</v>
      </c>
      <c r="BN409" s="154">
        <v>0.41199999999999998</v>
      </c>
      <c r="DU409" s="4"/>
      <c r="DZ409" s="196"/>
      <c r="EA409" s="196"/>
      <c r="EB409" s="196"/>
      <c r="EC409" s="196"/>
      <c r="ED409" s="196"/>
      <c r="EE409" s="196"/>
    </row>
    <row r="410" spans="30:135" ht="13" x14ac:dyDescent="0.15">
      <c r="AD410" s="144">
        <f t="shared" si="98"/>
        <v>81.625</v>
      </c>
      <c r="AE410" s="144">
        <f t="shared" si="99"/>
        <v>66.054109239407865</v>
      </c>
      <c r="AF410" s="149">
        <v>323</v>
      </c>
      <c r="AG410" s="150" t="s">
        <v>503</v>
      </c>
      <c r="AH410" s="149">
        <v>24</v>
      </c>
      <c r="AI410" s="151">
        <v>1</v>
      </c>
      <c r="AJ410" s="152">
        <v>1959</v>
      </c>
      <c r="AK410" s="152">
        <v>1294</v>
      </c>
      <c r="AL410" s="149">
        <v>0.66100000000000003</v>
      </c>
      <c r="AM410" s="152">
        <v>831</v>
      </c>
      <c r="AN410" s="152">
        <v>461</v>
      </c>
      <c r="AO410" s="152">
        <v>1292</v>
      </c>
      <c r="AP410" s="153">
        <v>0.35699999999999998</v>
      </c>
      <c r="AQ410" s="153">
        <v>0.38200000000000001</v>
      </c>
      <c r="AR410" s="155">
        <v>0.23</v>
      </c>
      <c r="AS410" s="154">
        <v>0.13500000000000001</v>
      </c>
      <c r="AT410" s="154">
        <v>0.105</v>
      </c>
      <c r="AU410" s="155">
        <v>0.33</v>
      </c>
      <c r="AW410" s="196"/>
      <c r="AX410" s="144">
        <f t="shared" si="100"/>
        <v>87.315472936030616</v>
      </c>
      <c r="AY410" s="149">
        <v>323</v>
      </c>
      <c r="AZ410" s="150" t="s">
        <v>498</v>
      </c>
      <c r="BA410" s="149">
        <v>22</v>
      </c>
      <c r="BB410" s="151">
        <v>1</v>
      </c>
      <c r="BC410" s="152">
        <v>1829</v>
      </c>
      <c r="BD410" s="152">
        <v>1597</v>
      </c>
      <c r="BE410" s="149">
        <v>0.873</v>
      </c>
      <c r="BF410" s="152">
        <v>765</v>
      </c>
      <c r="BG410" s="152">
        <v>601</v>
      </c>
      <c r="BH410" s="152">
        <v>1366</v>
      </c>
      <c r="BI410" s="151">
        <v>0.44</v>
      </c>
      <c r="BJ410" s="153">
        <v>0.48599999999999999</v>
      </c>
      <c r="BK410" s="154">
        <v>0.16300000000000001</v>
      </c>
      <c r="BL410" s="154">
        <v>0.111</v>
      </c>
      <c r="BM410" s="154">
        <v>9.6000000000000002E-2</v>
      </c>
      <c r="BN410" s="154">
        <v>0.41299999999999998</v>
      </c>
      <c r="DU410" s="4"/>
      <c r="DZ410" s="196"/>
      <c r="EA410" s="196"/>
      <c r="EB410" s="196"/>
      <c r="EC410" s="196"/>
      <c r="ED410" s="196"/>
      <c r="EE410" s="196"/>
    </row>
    <row r="411" spans="30:135" ht="13" x14ac:dyDescent="0.15">
      <c r="AD411" s="144">
        <f t="shared" si="98"/>
        <v>86.578947368421041</v>
      </c>
      <c r="AE411" s="144">
        <f t="shared" si="99"/>
        <v>66.139817629179333</v>
      </c>
      <c r="AF411" s="149">
        <v>324</v>
      </c>
      <c r="AG411" s="150" t="s">
        <v>583</v>
      </c>
      <c r="AH411" s="149">
        <v>19</v>
      </c>
      <c r="AI411" s="151">
        <v>1</v>
      </c>
      <c r="AJ411" s="152">
        <v>1645</v>
      </c>
      <c r="AK411" s="152">
        <v>1088</v>
      </c>
      <c r="AL411" s="149">
        <v>0.66100000000000003</v>
      </c>
      <c r="AM411" s="152">
        <v>815</v>
      </c>
      <c r="AN411" s="152">
        <v>401</v>
      </c>
      <c r="AO411" s="152">
        <v>1216</v>
      </c>
      <c r="AP411" s="151">
        <v>0.33</v>
      </c>
      <c r="AQ411" s="153">
        <v>0.373</v>
      </c>
      <c r="AR411" s="154">
        <v>0.17199999999999999</v>
      </c>
      <c r="AS411" s="154">
        <v>0.109</v>
      </c>
      <c r="AT411" s="154">
        <v>8.8999999999999996E-2</v>
      </c>
      <c r="AU411" s="154">
        <v>0.313</v>
      </c>
      <c r="AW411" s="196"/>
      <c r="AX411" s="144">
        <f t="shared" si="100"/>
        <v>87.584541062801932</v>
      </c>
      <c r="AY411" s="149">
        <v>324</v>
      </c>
      <c r="AZ411" s="150" t="s">
        <v>567</v>
      </c>
      <c r="BA411" s="149">
        <v>23</v>
      </c>
      <c r="BB411" s="151">
        <v>1</v>
      </c>
      <c r="BC411" s="152">
        <v>2070</v>
      </c>
      <c r="BD411" s="152">
        <v>1813</v>
      </c>
      <c r="BE411" s="149">
        <v>0.876</v>
      </c>
      <c r="BF411" s="152">
        <v>943</v>
      </c>
      <c r="BG411" s="152">
        <v>657</v>
      </c>
      <c r="BH411" s="152">
        <v>1600</v>
      </c>
      <c r="BI411" s="153">
        <v>0.41099999999999998</v>
      </c>
      <c r="BJ411" s="153">
        <v>0.47099999999999997</v>
      </c>
      <c r="BK411" s="154">
        <v>0.13400000000000001</v>
      </c>
      <c r="BL411" s="154">
        <v>0.113</v>
      </c>
      <c r="BM411" s="155">
        <v>0.09</v>
      </c>
      <c r="BN411" s="154">
        <v>0.40400000000000003</v>
      </c>
      <c r="DU411" s="4"/>
      <c r="DZ411" s="196"/>
      <c r="EA411" s="196"/>
      <c r="EB411" s="196"/>
      <c r="EC411" s="196"/>
      <c r="ED411" s="196"/>
      <c r="EE411" s="196"/>
    </row>
    <row r="412" spans="30:135" ht="13" x14ac:dyDescent="0.15">
      <c r="AD412" s="144">
        <f t="shared" si="98"/>
        <v>74.75</v>
      </c>
      <c r="AE412" s="144">
        <f t="shared" si="99"/>
        <v>65.997770345596436</v>
      </c>
      <c r="AF412" s="149">
        <v>325</v>
      </c>
      <c r="AG412" s="150" t="s">
        <v>582</v>
      </c>
      <c r="AH412" s="149">
        <v>12</v>
      </c>
      <c r="AI412" s="151">
        <v>1</v>
      </c>
      <c r="AJ412" s="152">
        <v>897</v>
      </c>
      <c r="AK412" s="152">
        <v>592</v>
      </c>
      <c r="AL412" s="149">
        <v>0.66</v>
      </c>
      <c r="AM412" s="152">
        <v>448</v>
      </c>
      <c r="AN412" s="152">
        <v>214</v>
      </c>
      <c r="AO412" s="152">
        <v>662</v>
      </c>
      <c r="AP412" s="153">
        <v>0.32300000000000001</v>
      </c>
      <c r="AQ412" s="153">
        <v>0.36899999999999999</v>
      </c>
      <c r="AR412" s="154">
        <v>0.186</v>
      </c>
      <c r="AS412" s="154">
        <v>8.4000000000000005E-2</v>
      </c>
      <c r="AT412" s="155">
        <v>7.0000000000000007E-2</v>
      </c>
      <c r="AU412" s="155">
        <v>0.31</v>
      </c>
      <c r="AW412" s="196"/>
      <c r="AX412" s="144">
        <f t="shared" si="100"/>
        <v>87.61904761904762</v>
      </c>
      <c r="AY412" s="149">
        <v>325</v>
      </c>
      <c r="AZ412" s="150" t="s">
        <v>435</v>
      </c>
      <c r="BA412" s="149">
        <v>23</v>
      </c>
      <c r="BB412" s="151">
        <v>1</v>
      </c>
      <c r="BC412" s="152">
        <v>1995</v>
      </c>
      <c r="BD412" s="152">
        <v>1748</v>
      </c>
      <c r="BE412" s="149">
        <v>0.876</v>
      </c>
      <c r="BF412" s="152">
        <v>827</v>
      </c>
      <c r="BG412" s="152">
        <v>665</v>
      </c>
      <c r="BH412" s="152">
        <v>1492</v>
      </c>
      <c r="BI412" s="153">
        <v>0.44600000000000001</v>
      </c>
      <c r="BJ412" s="153">
        <v>0.499</v>
      </c>
      <c r="BK412" s="154">
        <v>0.16700000000000001</v>
      </c>
      <c r="BL412" s="154">
        <v>0.10299999999999999</v>
      </c>
      <c r="BM412" s="154">
        <v>8.5000000000000006E-2</v>
      </c>
      <c r="BN412" s="155">
        <v>0.41</v>
      </c>
      <c r="DU412" s="4"/>
      <c r="DZ412" s="196"/>
      <c r="EA412" s="196"/>
      <c r="EB412" s="196"/>
      <c r="EC412" s="196"/>
      <c r="ED412" s="196"/>
      <c r="EE412" s="196"/>
    </row>
    <row r="413" spans="30:135" ht="13" x14ac:dyDescent="0.15">
      <c r="AD413" s="144">
        <f t="shared" si="98"/>
        <v>95.533333333333331</v>
      </c>
      <c r="AE413" s="144">
        <f t="shared" si="99"/>
        <v>66.015352407536625</v>
      </c>
      <c r="AF413" s="149">
        <v>326</v>
      </c>
      <c r="AG413" s="150" t="s">
        <v>426</v>
      </c>
      <c r="AH413" s="149">
        <v>15</v>
      </c>
      <c r="AI413" s="151">
        <v>1</v>
      </c>
      <c r="AJ413" s="152">
        <v>1433</v>
      </c>
      <c r="AK413" s="152">
        <v>946</v>
      </c>
      <c r="AL413" s="149">
        <v>0.66</v>
      </c>
      <c r="AM413" s="152">
        <v>600</v>
      </c>
      <c r="AN413" s="152">
        <v>329</v>
      </c>
      <c r="AO413" s="152">
        <v>929</v>
      </c>
      <c r="AP413" s="153">
        <v>0.35399999999999998</v>
      </c>
      <c r="AQ413" s="153">
        <v>0.39800000000000002</v>
      </c>
      <c r="AR413" s="154">
        <v>0.245</v>
      </c>
      <c r="AS413" s="155">
        <v>0.12</v>
      </c>
      <c r="AT413" s="154">
        <v>8.6999999999999994E-2</v>
      </c>
      <c r="AU413" s="154">
        <v>0.31900000000000001</v>
      </c>
      <c r="AW413" s="196"/>
      <c r="AX413" s="144">
        <f t="shared" si="100"/>
        <v>87.683923705722066</v>
      </c>
      <c r="AY413" s="149">
        <v>326</v>
      </c>
      <c r="AZ413" s="150" t="s">
        <v>470</v>
      </c>
      <c r="BA413" s="149">
        <v>21</v>
      </c>
      <c r="BB413" s="151">
        <v>1</v>
      </c>
      <c r="BC413" s="152">
        <v>1835</v>
      </c>
      <c r="BD413" s="152">
        <v>1609</v>
      </c>
      <c r="BE413" s="149">
        <v>0.877</v>
      </c>
      <c r="BF413" s="152">
        <v>756</v>
      </c>
      <c r="BG413" s="152">
        <v>572</v>
      </c>
      <c r="BH413" s="152">
        <v>1328</v>
      </c>
      <c r="BI413" s="153">
        <v>0.43099999999999999</v>
      </c>
      <c r="BJ413" s="153">
        <v>0.49299999999999999</v>
      </c>
      <c r="BK413" s="154">
        <v>0.182</v>
      </c>
      <c r="BL413" s="154">
        <v>0.114</v>
      </c>
      <c r="BM413" s="154">
        <v>9.1999999999999998E-2</v>
      </c>
      <c r="BN413" s="155">
        <v>0.4</v>
      </c>
      <c r="DU413" s="4"/>
      <c r="DZ413" s="196"/>
      <c r="EA413" s="196"/>
      <c r="EB413" s="196"/>
      <c r="EC413" s="196"/>
      <c r="ED413" s="196"/>
      <c r="EE413" s="196"/>
    </row>
    <row r="414" spans="30:135" ht="13" x14ac:dyDescent="0.15">
      <c r="AD414" s="144">
        <f t="shared" si="98"/>
        <v>73.8</v>
      </c>
      <c r="AE414" s="144">
        <f t="shared" si="99"/>
        <v>65.853658536585371</v>
      </c>
      <c r="AF414" s="149">
        <v>327</v>
      </c>
      <c r="AG414" s="150" t="s">
        <v>585</v>
      </c>
      <c r="AH414" s="149">
        <v>5</v>
      </c>
      <c r="AI414" s="151">
        <v>1</v>
      </c>
      <c r="AJ414" s="152">
        <v>369</v>
      </c>
      <c r="AK414" s="152">
        <v>243</v>
      </c>
      <c r="AL414" s="149">
        <v>0.65900000000000003</v>
      </c>
      <c r="AM414" s="152">
        <v>185</v>
      </c>
      <c r="AN414" s="152">
        <v>86</v>
      </c>
      <c r="AO414" s="152">
        <v>271</v>
      </c>
      <c r="AP414" s="153">
        <v>0.317</v>
      </c>
      <c r="AQ414" s="153">
        <v>0.378</v>
      </c>
      <c r="AR414" s="154">
        <v>0.187</v>
      </c>
      <c r="AS414" s="154">
        <v>8.8999999999999996E-2</v>
      </c>
      <c r="AT414" s="154">
        <v>7.2999999999999995E-2</v>
      </c>
      <c r="AU414" s="154">
        <v>0.29499999999999998</v>
      </c>
      <c r="AW414" s="196"/>
      <c r="AX414" s="144">
        <f t="shared" si="100"/>
        <v>87.7</v>
      </c>
      <c r="AY414" s="149">
        <v>327</v>
      </c>
      <c r="AZ414" s="150" t="s">
        <v>541</v>
      </c>
      <c r="BA414" s="149">
        <v>23</v>
      </c>
      <c r="BB414" s="151">
        <v>1</v>
      </c>
      <c r="BC414" s="152">
        <v>2000</v>
      </c>
      <c r="BD414" s="152">
        <v>1754</v>
      </c>
      <c r="BE414" s="149">
        <v>0.877</v>
      </c>
      <c r="BF414" s="152">
        <v>837</v>
      </c>
      <c r="BG414" s="152">
        <v>649</v>
      </c>
      <c r="BH414" s="152">
        <v>1486</v>
      </c>
      <c r="BI414" s="153">
        <v>0.437</v>
      </c>
      <c r="BJ414" s="153">
        <v>0.49199999999999999</v>
      </c>
      <c r="BK414" s="154">
        <v>0.17399999999999999</v>
      </c>
      <c r="BL414" s="154">
        <v>0.10100000000000001</v>
      </c>
      <c r="BM414" s="154">
        <v>8.3000000000000004E-2</v>
      </c>
      <c r="BN414" s="154">
        <v>0.40600000000000003</v>
      </c>
      <c r="DU414" s="4"/>
      <c r="DZ414" s="196"/>
      <c r="EA414" s="196"/>
      <c r="EB414" s="196"/>
      <c r="EC414" s="196"/>
      <c r="ED414" s="196"/>
      <c r="EE414" s="196"/>
    </row>
    <row r="415" spans="30:135" ht="13" x14ac:dyDescent="0.15">
      <c r="AD415" s="144">
        <f t="shared" si="98"/>
        <v>75.304347826086953</v>
      </c>
      <c r="AE415" s="144">
        <f t="shared" si="99"/>
        <v>65.819861431870677</v>
      </c>
      <c r="AF415" s="149">
        <v>328</v>
      </c>
      <c r="AG415" s="150" t="s">
        <v>318</v>
      </c>
      <c r="AH415" s="149">
        <v>23</v>
      </c>
      <c r="AI415" s="151">
        <v>1</v>
      </c>
      <c r="AJ415" s="152">
        <v>1732</v>
      </c>
      <c r="AK415" s="152">
        <v>1140</v>
      </c>
      <c r="AL415" s="149">
        <v>0.65800000000000003</v>
      </c>
      <c r="AM415" s="152">
        <v>851</v>
      </c>
      <c r="AN415" s="152">
        <v>411</v>
      </c>
      <c r="AO415" s="152">
        <v>1262</v>
      </c>
      <c r="AP415" s="153">
        <v>0.32600000000000001</v>
      </c>
      <c r="AQ415" s="153">
        <v>0.36699999999999999</v>
      </c>
      <c r="AR415" s="154">
        <v>0.186</v>
      </c>
      <c r="AS415" s="154">
        <v>0.10299999999999999</v>
      </c>
      <c r="AT415" s="154">
        <v>8.5000000000000006E-2</v>
      </c>
      <c r="AU415" s="154">
        <v>0.312</v>
      </c>
      <c r="AW415" s="196"/>
      <c r="AX415" s="144">
        <f t="shared" si="100"/>
        <v>87.837150127226465</v>
      </c>
      <c r="AY415" s="149">
        <v>328</v>
      </c>
      <c r="AZ415" s="150" t="s">
        <v>530</v>
      </c>
      <c r="BA415" s="149">
        <v>24</v>
      </c>
      <c r="BB415" s="151">
        <v>1</v>
      </c>
      <c r="BC415" s="152">
        <v>1965</v>
      </c>
      <c r="BD415" s="152">
        <v>1726</v>
      </c>
      <c r="BE415" s="149">
        <v>0.878</v>
      </c>
      <c r="BF415" s="152">
        <v>832</v>
      </c>
      <c r="BG415" s="152">
        <v>672</v>
      </c>
      <c r="BH415" s="152">
        <v>1504</v>
      </c>
      <c r="BI415" s="153">
        <v>0.44700000000000001</v>
      </c>
      <c r="BJ415" s="153">
        <v>0.495</v>
      </c>
      <c r="BK415" s="154">
        <v>0.158</v>
      </c>
      <c r="BL415" s="154">
        <v>9.5000000000000001E-2</v>
      </c>
      <c r="BM415" s="154">
        <v>8.1000000000000003E-2</v>
      </c>
      <c r="BN415" s="155">
        <v>0.41</v>
      </c>
      <c r="DU415" s="4"/>
      <c r="DZ415" s="196"/>
      <c r="EA415" s="196"/>
      <c r="EB415" s="196"/>
      <c r="EC415" s="196"/>
      <c r="ED415" s="196"/>
      <c r="EE415" s="196"/>
    </row>
    <row r="416" spans="30:135" ht="13" x14ac:dyDescent="0.15">
      <c r="AD416" s="144">
        <f t="shared" si="98"/>
        <v>77.454545454545453</v>
      </c>
      <c r="AE416" s="144">
        <f t="shared" si="99"/>
        <v>65.66901408450704</v>
      </c>
      <c r="AF416" s="149">
        <v>329</v>
      </c>
      <c r="AG416" s="150" t="s">
        <v>573</v>
      </c>
      <c r="AH416" s="149">
        <v>22</v>
      </c>
      <c r="AI416" s="151">
        <v>1</v>
      </c>
      <c r="AJ416" s="152">
        <v>1704</v>
      </c>
      <c r="AK416" s="152">
        <v>1119</v>
      </c>
      <c r="AL416" s="149">
        <v>0.65700000000000003</v>
      </c>
      <c r="AM416" s="152">
        <v>727</v>
      </c>
      <c r="AN416" s="152">
        <v>417</v>
      </c>
      <c r="AO416" s="152">
        <v>1144</v>
      </c>
      <c r="AP416" s="153">
        <v>0.36499999999999999</v>
      </c>
      <c r="AQ416" s="153">
        <v>0.40300000000000002</v>
      </c>
      <c r="AR416" s="154">
        <v>0.24399999999999999</v>
      </c>
      <c r="AS416" s="154">
        <v>0.10199999999999999</v>
      </c>
      <c r="AT416" s="154">
        <v>8.5999999999999993E-2</v>
      </c>
      <c r="AU416" s="154">
        <v>0.315</v>
      </c>
      <c r="AW416" s="196"/>
      <c r="AX416" s="144">
        <f t="shared" si="100"/>
        <v>87.928759894459105</v>
      </c>
      <c r="AY416" s="149">
        <v>329</v>
      </c>
      <c r="AZ416" s="150" t="s">
        <v>478</v>
      </c>
      <c r="BA416" s="149">
        <v>19</v>
      </c>
      <c r="BB416" s="151">
        <v>1</v>
      </c>
      <c r="BC416" s="152">
        <v>1516</v>
      </c>
      <c r="BD416" s="152">
        <v>1333</v>
      </c>
      <c r="BE416" s="149">
        <v>0.879</v>
      </c>
      <c r="BF416" s="152">
        <v>644</v>
      </c>
      <c r="BG416" s="152">
        <v>478</v>
      </c>
      <c r="BH416" s="152">
        <v>1122</v>
      </c>
      <c r="BI416" s="153">
        <v>0.42599999999999999</v>
      </c>
      <c r="BJ416" s="153">
        <v>0.47799999999999998</v>
      </c>
      <c r="BK416" s="154">
        <v>0.156</v>
      </c>
      <c r="BL416" s="154">
        <v>0.128</v>
      </c>
      <c r="BM416" s="155">
        <v>0.11</v>
      </c>
      <c r="BN416" s="154">
        <v>0.41199999999999998</v>
      </c>
      <c r="DU416" s="4"/>
      <c r="DZ416" s="196"/>
      <c r="EA416" s="196"/>
      <c r="EB416" s="196"/>
      <c r="EC416" s="196"/>
      <c r="ED416" s="196"/>
      <c r="EE416" s="196"/>
    </row>
    <row r="417" spans="30:135" ht="13" x14ac:dyDescent="0.15">
      <c r="AD417" s="144">
        <f t="shared" si="98"/>
        <v>79.043478260869563</v>
      </c>
      <c r="AE417" s="144">
        <f t="shared" si="99"/>
        <v>65.45654565456546</v>
      </c>
      <c r="AF417" s="149">
        <v>330</v>
      </c>
      <c r="AG417" s="150" t="s">
        <v>536</v>
      </c>
      <c r="AH417" s="149">
        <v>23</v>
      </c>
      <c r="AI417" s="151">
        <v>1</v>
      </c>
      <c r="AJ417" s="152">
        <v>1818</v>
      </c>
      <c r="AK417" s="152">
        <v>1190</v>
      </c>
      <c r="AL417" s="149">
        <v>0.65500000000000003</v>
      </c>
      <c r="AM417" s="152">
        <v>822</v>
      </c>
      <c r="AN417" s="152">
        <v>449</v>
      </c>
      <c r="AO417" s="152">
        <v>1271</v>
      </c>
      <c r="AP417" s="153">
        <v>0.35299999999999998</v>
      </c>
      <c r="AQ417" s="153">
        <v>0.38600000000000001</v>
      </c>
      <c r="AR417" s="154">
        <v>0.219</v>
      </c>
      <c r="AS417" s="154">
        <v>9.7000000000000003E-2</v>
      </c>
      <c r="AT417" s="154">
        <v>7.9000000000000001E-2</v>
      </c>
      <c r="AU417" s="154">
        <v>0.317</v>
      </c>
      <c r="AW417" s="196"/>
      <c r="AX417" s="144">
        <f t="shared" si="100"/>
        <v>87.869198312236279</v>
      </c>
      <c r="AY417" s="149">
        <v>330</v>
      </c>
      <c r="AZ417" s="150" t="s">
        <v>263</v>
      </c>
      <c r="BA417" s="149">
        <v>23</v>
      </c>
      <c r="BB417" s="151">
        <v>1</v>
      </c>
      <c r="BC417" s="152">
        <v>1896</v>
      </c>
      <c r="BD417" s="152">
        <v>1666</v>
      </c>
      <c r="BE417" s="149">
        <v>0.879</v>
      </c>
      <c r="BF417" s="152">
        <v>816</v>
      </c>
      <c r="BG417" s="152">
        <v>596</v>
      </c>
      <c r="BH417" s="152">
        <v>1412</v>
      </c>
      <c r="BI417" s="153">
        <v>0.42199999999999999</v>
      </c>
      <c r="BJ417" s="153">
        <v>0.48199999999999998</v>
      </c>
      <c r="BK417" s="154">
        <v>0.161</v>
      </c>
      <c r="BL417" s="154">
        <v>0.11700000000000001</v>
      </c>
      <c r="BM417" s="154">
        <v>9.1999999999999998E-2</v>
      </c>
      <c r="BN417" s="154">
        <v>0.40400000000000003</v>
      </c>
      <c r="DU417" s="4"/>
      <c r="DZ417" s="196"/>
      <c r="EA417" s="196"/>
      <c r="EB417" s="196"/>
      <c r="EC417" s="196"/>
      <c r="ED417" s="196"/>
      <c r="EE417" s="196"/>
    </row>
    <row r="418" spans="30:135" ht="13" x14ac:dyDescent="0.15">
      <c r="AD418" s="144">
        <f t="shared" si="98"/>
        <v>78.600000000000009</v>
      </c>
      <c r="AE418" s="144">
        <f t="shared" si="99"/>
        <v>65.394402035623415</v>
      </c>
      <c r="AF418" s="149">
        <v>331</v>
      </c>
      <c r="AG418" s="150" t="s">
        <v>444</v>
      </c>
      <c r="AH418" s="149">
        <v>5</v>
      </c>
      <c r="AI418" s="151">
        <v>1</v>
      </c>
      <c r="AJ418" s="152">
        <v>393</v>
      </c>
      <c r="AK418" s="152">
        <v>257</v>
      </c>
      <c r="AL418" s="149">
        <v>0.65400000000000003</v>
      </c>
      <c r="AM418" s="152">
        <v>166</v>
      </c>
      <c r="AN418" s="152">
        <v>95</v>
      </c>
      <c r="AO418" s="152">
        <v>261</v>
      </c>
      <c r="AP418" s="153">
        <v>0.36399999999999999</v>
      </c>
      <c r="AQ418" s="153">
        <v>0.40600000000000003</v>
      </c>
      <c r="AR418" s="154">
        <v>0.254</v>
      </c>
      <c r="AS418" s="154">
        <v>9.4E-2</v>
      </c>
      <c r="AT418" s="154">
        <v>7.9000000000000001E-2</v>
      </c>
      <c r="AU418" s="154">
        <v>0.313</v>
      </c>
      <c r="AW418" s="196"/>
      <c r="AX418" s="144">
        <f t="shared" si="100"/>
        <v>88.634046890927621</v>
      </c>
      <c r="AY418" s="149">
        <v>331</v>
      </c>
      <c r="AZ418" s="150" t="s">
        <v>522</v>
      </c>
      <c r="BA418" s="149">
        <v>23</v>
      </c>
      <c r="BB418" s="151">
        <v>1</v>
      </c>
      <c r="BC418" s="152">
        <v>1962</v>
      </c>
      <c r="BD418" s="152">
        <v>1739</v>
      </c>
      <c r="BE418" s="149">
        <v>0.88600000000000001</v>
      </c>
      <c r="BF418" s="152">
        <v>874</v>
      </c>
      <c r="BG418" s="152">
        <v>639</v>
      </c>
      <c r="BH418" s="152">
        <v>1513</v>
      </c>
      <c r="BI418" s="153">
        <v>0.42199999999999999</v>
      </c>
      <c r="BJ418" s="153">
        <v>0.47699999999999998</v>
      </c>
      <c r="BK418" s="154">
        <v>0.13400000000000001</v>
      </c>
      <c r="BL418" s="154">
        <v>0.11700000000000001</v>
      </c>
      <c r="BM418" s="154">
        <v>9.6000000000000002E-2</v>
      </c>
      <c r="BN418" s="155">
        <v>0.41</v>
      </c>
      <c r="DU418" s="4"/>
      <c r="DZ418" s="196"/>
      <c r="EA418" s="196"/>
      <c r="EB418" s="196"/>
      <c r="EC418" s="196"/>
      <c r="ED418" s="196"/>
      <c r="EE418" s="196"/>
    </row>
    <row r="419" spans="30:135" ht="13" x14ac:dyDescent="0.15">
      <c r="AD419" s="144">
        <f t="shared" si="98"/>
        <v>85.1</v>
      </c>
      <c r="AE419" s="144">
        <f t="shared" si="99"/>
        <v>64.394829612220917</v>
      </c>
      <c r="AF419" s="149">
        <v>332</v>
      </c>
      <c r="AG419" s="150" t="s">
        <v>419</v>
      </c>
      <c r="AH419" s="149">
        <v>20</v>
      </c>
      <c r="AI419" s="151">
        <v>1</v>
      </c>
      <c r="AJ419" s="152">
        <v>1702</v>
      </c>
      <c r="AK419" s="152">
        <v>1096</v>
      </c>
      <c r="AL419" s="149">
        <v>0.64400000000000002</v>
      </c>
      <c r="AM419" s="152">
        <v>770</v>
      </c>
      <c r="AN419" s="152">
        <v>365</v>
      </c>
      <c r="AO419" s="152">
        <v>1135</v>
      </c>
      <c r="AP419" s="153">
        <v>0.32200000000000001</v>
      </c>
      <c r="AQ419" s="153">
        <v>0.36099999999999999</v>
      </c>
      <c r="AR419" s="154">
        <v>0.224</v>
      </c>
      <c r="AS419" s="154">
        <v>0.121</v>
      </c>
      <c r="AT419" s="154">
        <v>8.2000000000000003E-2</v>
      </c>
      <c r="AU419" s="154">
        <v>0.313</v>
      </c>
      <c r="AW419" s="196"/>
      <c r="AX419" s="144">
        <f t="shared" si="100"/>
        <v>88.60830527497194</v>
      </c>
      <c r="AY419" s="149">
        <v>332</v>
      </c>
      <c r="AZ419" s="150" t="s">
        <v>561</v>
      </c>
      <c r="BA419" s="149">
        <v>21</v>
      </c>
      <c r="BB419" s="151">
        <v>1</v>
      </c>
      <c r="BC419" s="152">
        <v>1782</v>
      </c>
      <c r="BD419" s="152">
        <v>1579</v>
      </c>
      <c r="BE419" s="149">
        <v>0.88600000000000001</v>
      </c>
      <c r="BF419" s="152">
        <v>782</v>
      </c>
      <c r="BG419" s="152">
        <v>522</v>
      </c>
      <c r="BH419" s="152">
        <v>1304</v>
      </c>
      <c r="BI419" s="151">
        <v>0.4</v>
      </c>
      <c r="BJ419" s="153">
        <v>0.47099999999999997</v>
      </c>
      <c r="BK419" s="154">
        <v>0.14599999999999999</v>
      </c>
      <c r="BL419" s="154">
        <v>0.14399999999999999</v>
      </c>
      <c r="BM419" s="154">
        <v>0.10199999999999999</v>
      </c>
      <c r="BN419" s="154">
        <v>0.40699999999999997</v>
      </c>
      <c r="DU419" s="4"/>
      <c r="DZ419" s="196"/>
      <c r="EA419" s="196"/>
      <c r="EB419" s="196"/>
      <c r="EC419" s="196"/>
      <c r="ED419" s="196"/>
      <c r="EE419" s="196"/>
    </row>
    <row r="420" spans="30:135" ht="13" x14ac:dyDescent="0.15">
      <c r="AD420" s="144">
        <f t="shared" si="98"/>
        <v>78.181818181818187</v>
      </c>
      <c r="AE420" s="144">
        <f t="shared" si="99"/>
        <v>63.837209302325583</v>
      </c>
      <c r="AF420" s="149">
        <v>333</v>
      </c>
      <c r="AG420" s="150" t="s">
        <v>588</v>
      </c>
      <c r="AH420" s="149">
        <v>22</v>
      </c>
      <c r="AI420" s="151">
        <v>1</v>
      </c>
      <c r="AJ420" s="152">
        <v>1720</v>
      </c>
      <c r="AK420" s="152">
        <v>1098</v>
      </c>
      <c r="AL420" s="149">
        <v>0.63800000000000001</v>
      </c>
      <c r="AM420" s="152">
        <v>814</v>
      </c>
      <c r="AN420" s="152">
        <v>419</v>
      </c>
      <c r="AO420" s="152">
        <v>1233</v>
      </c>
      <c r="AP420" s="151">
        <v>0.34</v>
      </c>
      <c r="AQ420" s="153">
        <v>0.377</v>
      </c>
      <c r="AR420" s="154">
        <v>0.219</v>
      </c>
      <c r="AS420" s="154">
        <v>8.1000000000000003E-2</v>
      </c>
      <c r="AT420" s="154">
        <v>7.1999999999999995E-2</v>
      </c>
      <c r="AU420" s="154">
        <v>0.29899999999999999</v>
      </c>
      <c r="AW420" s="196"/>
      <c r="AX420" s="144">
        <f t="shared" si="100"/>
        <v>88.870246085011189</v>
      </c>
      <c r="AY420" s="149">
        <v>333</v>
      </c>
      <c r="AZ420" s="150" t="s">
        <v>586</v>
      </c>
      <c r="BA420" s="149">
        <v>22</v>
      </c>
      <c r="BB420" s="151">
        <v>1</v>
      </c>
      <c r="BC420" s="152">
        <v>1788</v>
      </c>
      <c r="BD420" s="152">
        <v>1589</v>
      </c>
      <c r="BE420" s="149">
        <v>0.88900000000000001</v>
      </c>
      <c r="BF420" s="152">
        <v>675</v>
      </c>
      <c r="BG420" s="152">
        <v>591</v>
      </c>
      <c r="BH420" s="152">
        <v>1266</v>
      </c>
      <c r="BI420" s="153">
        <v>0.46700000000000003</v>
      </c>
      <c r="BJ420" s="153">
        <v>0.51700000000000002</v>
      </c>
      <c r="BK420" s="154">
        <v>0.192</v>
      </c>
      <c r="BL420" s="154">
        <v>0.126</v>
      </c>
      <c r="BM420" s="154">
        <v>9.4E-2</v>
      </c>
      <c r="BN420" s="154">
        <v>0.42099999999999999</v>
      </c>
      <c r="DU420" s="4"/>
      <c r="DZ420" s="196"/>
      <c r="EA420" s="196"/>
      <c r="EB420" s="196"/>
      <c r="EC420" s="196"/>
      <c r="ED420" s="196"/>
      <c r="EE420" s="196"/>
    </row>
    <row r="421" spans="30:135" ht="13" x14ac:dyDescent="0.15">
      <c r="AD421" s="144">
        <f t="shared" si="98"/>
        <v>79.8125</v>
      </c>
      <c r="AE421" s="144">
        <f t="shared" si="99"/>
        <v>63.508222396241187</v>
      </c>
      <c r="AF421" s="149">
        <v>334</v>
      </c>
      <c r="AG421" s="150" t="s">
        <v>543</v>
      </c>
      <c r="AH421" s="149">
        <v>16</v>
      </c>
      <c r="AI421" s="151">
        <v>1</v>
      </c>
      <c r="AJ421" s="152">
        <v>1277</v>
      </c>
      <c r="AK421" s="152">
        <v>811</v>
      </c>
      <c r="AL421" s="149">
        <v>0.63500000000000001</v>
      </c>
      <c r="AM421" s="152">
        <v>587</v>
      </c>
      <c r="AN421" s="152">
        <v>321</v>
      </c>
      <c r="AO421" s="152">
        <v>908</v>
      </c>
      <c r="AP421" s="153">
        <v>0.35399999999999998</v>
      </c>
      <c r="AQ421" s="153">
        <v>0.38600000000000001</v>
      </c>
      <c r="AR421" s="154">
        <v>0.22700000000000001</v>
      </c>
      <c r="AS421" s="154">
        <v>7.9000000000000001E-2</v>
      </c>
      <c r="AT421" s="154">
        <v>6.6000000000000003E-2</v>
      </c>
      <c r="AU421" s="154">
        <v>0.30499999999999999</v>
      </c>
      <c r="AW421" s="196"/>
      <c r="AX421" s="144">
        <f t="shared" si="100"/>
        <v>89.515279241306629</v>
      </c>
      <c r="AY421" s="149">
        <v>334</v>
      </c>
      <c r="AZ421" s="150" t="s">
        <v>366</v>
      </c>
      <c r="BA421" s="149">
        <v>22</v>
      </c>
      <c r="BB421" s="151">
        <v>1</v>
      </c>
      <c r="BC421" s="152">
        <v>1898</v>
      </c>
      <c r="BD421" s="152">
        <v>1699</v>
      </c>
      <c r="BE421" s="149">
        <v>0.89500000000000002</v>
      </c>
      <c r="BF421" s="152">
        <v>842</v>
      </c>
      <c r="BG421" s="152">
        <v>637</v>
      </c>
      <c r="BH421" s="152">
        <v>1479</v>
      </c>
      <c r="BI421" s="153">
        <v>0.43099999999999999</v>
      </c>
      <c r="BJ421" s="153">
        <v>0.49299999999999999</v>
      </c>
      <c r="BK421" s="154">
        <v>0.13800000000000001</v>
      </c>
      <c r="BL421" s="154">
        <v>0.105</v>
      </c>
      <c r="BM421" s="154">
        <v>8.5000000000000006E-2</v>
      </c>
      <c r="BN421" s="154">
        <v>0.40799999999999997</v>
      </c>
      <c r="DU421" s="4"/>
      <c r="DZ421" s="196"/>
      <c r="EA421" s="196"/>
      <c r="EB421" s="196"/>
      <c r="EC421" s="196"/>
      <c r="ED421" s="196"/>
      <c r="EE421" s="196"/>
    </row>
    <row r="422" spans="30:135" ht="13" x14ac:dyDescent="0.15">
      <c r="AD422" s="144">
        <f t="shared" si="98"/>
        <v>81.666666666666657</v>
      </c>
      <c r="AE422" s="144">
        <f t="shared" si="99"/>
        <v>62.65306122448979</v>
      </c>
      <c r="AF422" s="149">
        <v>335</v>
      </c>
      <c r="AG422" s="150" t="s">
        <v>490</v>
      </c>
      <c r="AH422" s="149">
        <v>12</v>
      </c>
      <c r="AI422" s="151">
        <v>1</v>
      </c>
      <c r="AJ422" s="152">
        <v>980</v>
      </c>
      <c r="AK422" s="152">
        <v>614</v>
      </c>
      <c r="AL422" s="149">
        <v>0.627</v>
      </c>
      <c r="AM422" s="152">
        <v>449</v>
      </c>
      <c r="AN422" s="152">
        <v>227</v>
      </c>
      <c r="AO422" s="152">
        <v>676</v>
      </c>
      <c r="AP422" s="153">
        <v>0.33600000000000002</v>
      </c>
      <c r="AQ422" s="153">
        <v>0.378</v>
      </c>
      <c r="AR422" s="154">
        <v>0.23599999999999999</v>
      </c>
      <c r="AS422" s="155">
        <v>0.09</v>
      </c>
      <c r="AT422" s="154">
        <v>6.8000000000000005E-2</v>
      </c>
      <c r="AU422" s="154">
        <v>0.29599999999999999</v>
      </c>
      <c r="AW422" s="196"/>
      <c r="AX422" s="144">
        <f t="shared" si="100"/>
        <v>89.598811292719176</v>
      </c>
      <c r="AY422" s="149">
        <v>335</v>
      </c>
      <c r="AZ422" s="150" t="s">
        <v>461</v>
      </c>
      <c r="BA422" s="149">
        <v>17</v>
      </c>
      <c r="BB422" s="151">
        <v>1</v>
      </c>
      <c r="BC422" s="152">
        <v>1346</v>
      </c>
      <c r="BD422" s="152">
        <v>1206</v>
      </c>
      <c r="BE422" s="149">
        <v>0.89600000000000002</v>
      </c>
      <c r="BF422" s="152">
        <v>569</v>
      </c>
      <c r="BG422" s="152">
        <v>415</v>
      </c>
      <c r="BH422" s="152">
        <v>984</v>
      </c>
      <c r="BI422" s="153">
        <v>0.42199999999999999</v>
      </c>
      <c r="BJ422" s="153">
        <v>0.505</v>
      </c>
      <c r="BK422" s="154">
        <v>0.16900000000000001</v>
      </c>
      <c r="BL422" s="154">
        <v>0.121</v>
      </c>
      <c r="BM422" s="154">
        <v>8.6999999999999994E-2</v>
      </c>
      <c r="BN422" s="154">
        <v>0.39600000000000002</v>
      </c>
      <c r="DU422" s="4"/>
      <c r="DZ422" s="196"/>
      <c r="EA422" s="196"/>
      <c r="EB422" s="196"/>
      <c r="EC422" s="196"/>
      <c r="ED422" s="196"/>
      <c r="EE422" s="196"/>
    </row>
    <row r="423" spans="30:135" ht="13" x14ac:dyDescent="0.15">
      <c r="AD423" s="144">
        <f t="shared" si="98"/>
        <v>81.095238095238088</v>
      </c>
      <c r="AE423" s="144">
        <f t="shared" si="99"/>
        <v>61.714621256605994</v>
      </c>
      <c r="AF423" s="149">
        <v>336</v>
      </c>
      <c r="AG423" s="150" t="s">
        <v>552</v>
      </c>
      <c r="AH423" s="149">
        <v>21</v>
      </c>
      <c r="AI423" s="151">
        <v>1</v>
      </c>
      <c r="AJ423" s="152">
        <v>1703</v>
      </c>
      <c r="AK423" s="152">
        <v>1051</v>
      </c>
      <c r="AL423" s="149">
        <v>0.61699999999999999</v>
      </c>
      <c r="AM423" s="152">
        <v>852</v>
      </c>
      <c r="AN423" s="152">
        <v>360</v>
      </c>
      <c r="AO423" s="152">
        <v>1212</v>
      </c>
      <c r="AP423" s="153">
        <v>0.29699999999999999</v>
      </c>
      <c r="AQ423" s="153">
        <v>0.34699999999999998</v>
      </c>
      <c r="AR423" s="154">
        <v>0.20799999999999999</v>
      </c>
      <c r="AS423" s="154">
        <v>9.1999999999999998E-2</v>
      </c>
      <c r="AT423" s="154">
        <v>7.4999999999999997E-2</v>
      </c>
      <c r="AU423" s="154">
        <v>0.28699999999999998</v>
      </c>
      <c r="AW423" s="196"/>
      <c r="AX423" s="144">
        <f t="shared" si="100"/>
        <v>89.728096676737152</v>
      </c>
      <c r="AY423" s="149">
        <v>336</v>
      </c>
      <c r="AZ423" s="150" t="s">
        <v>545</v>
      </c>
      <c r="BA423" s="149">
        <v>24</v>
      </c>
      <c r="BB423" s="151">
        <v>1</v>
      </c>
      <c r="BC423" s="152">
        <v>1986</v>
      </c>
      <c r="BD423" s="152">
        <v>1782</v>
      </c>
      <c r="BE423" s="149">
        <v>0.89700000000000002</v>
      </c>
      <c r="BF423" s="152">
        <v>733</v>
      </c>
      <c r="BG423" s="152">
        <v>641</v>
      </c>
      <c r="BH423" s="152">
        <v>1374</v>
      </c>
      <c r="BI423" s="153">
        <v>0.46700000000000003</v>
      </c>
      <c r="BJ423" s="153">
        <v>0.51700000000000002</v>
      </c>
      <c r="BK423" s="154">
        <v>0.185</v>
      </c>
      <c r="BL423" s="154">
        <v>0.14699999999999999</v>
      </c>
      <c r="BM423" s="154">
        <v>0.10299999999999999</v>
      </c>
      <c r="BN423" s="154">
        <v>0.43099999999999999</v>
      </c>
      <c r="DU423" s="4"/>
      <c r="DZ423" s="196"/>
      <c r="EA423" s="196"/>
      <c r="EB423" s="196"/>
      <c r="EC423" s="196"/>
      <c r="ED423" s="196"/>
      <c r="EE423" s="196"/>
    </row>
    <row r="424" spans="30:135" ht="13" x14ac:dyDescent="0.15">
      <c r="AD424" s="144">
        <f t="shared" si="98"/>
        <v>89.5</v>
      </c>
      <c r="AE424" s="144">
        <f t="shared" si="99"/>
        <v>61.638733705772808</v>
      </c>
      <c r="AF424" s="149">
        <v>337</v>
      </c>
      <c r="AG424" s="150" t="s">
        <v>578</v>
      </c>
      <c r="AH424" s="149">
        <v>6</v>
      </c>
      <c r="AI424" s="151">
        <v>1</v>
      </c>
      <c r="AJ424" s="152">
        <v>537</v>
      </c>
      <c r="AK424" s="152">
        <v>331</v>
      </c>
      <c r="AL424" s="149">
        <v>0.61599999999999999</v>
      </c>
      <c r="AM424" s="152">
        <v>254</v>
      </c>
      <c r="AN424" s="152">
        <v>126</v>
      </c>
      <c r="AO424" s="152">
        <v>380</v>
      </c>
      <c r="AP424" s="153">
        <v>0.33200000000000002</v>
      </c>
      <c r="AQ424" s="153">
        <v>0.374</v>
      </c>
      <c r="AR424" s="154">
        <v>0.22500000000000001</v>
      </c>
      <c r="AS424" s="154">
        <v>7.5999999999999998E-2</v>
      </c>
      <c r="AT424" s="154">
        <v>7.0999999999999994E-2</v>
      </c>
      <c r="AU424" s="154">
        <v>0.29199999999999998</v>
      </c>
      <c r="AW424" s="196"/>
      <c r="AX424" s="144">
        <f t="shared" si="100"/>
        <v>89.912536443148682</v>
      </c>
      <c r="AY424" s="149">
        <v>337</v>
      </c>
      <c r="AZ424" s="150" t="s">
        <v>590</v>
      </c>
      <c r="BA424" s="149">
        <v>20</v>
      </c>
      <c r="BB424" s="151">
        <v>1</v>
      </c>
      <c r="BC424" s="152">
        <v>1715</v>
      </c>
      <c r="BD424" s="152">
        <v>1542</v>
      </c>
      <c r="BE424" s="149">
        <v>0.89900000000000002</v>
      </c>
      <c r="BF424" s="152">
        <v>663</v>
      </c>
      <c r="BG424" s="152">
        <v>570</v>
      </c>
      <c r="BH424" s="152">
        <v>1233</v>
      </c>
      <c r="BI424" s="153">
        <v>0.46200000000000002</v>
      </c>
      <c r="BJ424" s="153">
        <v>0.51600000000000001</v>
      </c>
      <c r="BK424" s="154">
        <v>0.17699999999999999</v>
      </c>
      <c r="BL424" s="154">
        <v>0.129</v>
      </c>
      <c r="BM424" s="154">
        <v>0.104</v>
      </c>
      <c r="BN424" s="154">
        <v>0.42399999999999999</v>
      </c>
      <c r="DU424" s="4"/>
      <c r="DZ424" s="196"/>
      <c r="EA424" s="196"/>
      <c r="EB424" s="196"/>
      <c r="EC424" s="196"/>
      <c r="ED424" s="196"/>
      <c r="EE424" s="196"/>
    </row>
    <row r="425" spans="30:135" ht="13" x14ac:dyDescent="0.15">
      <c r="AD425" s="144">
        <f t="shared" si="98"/>
        <v>79.3125</v>
      </c>
      <c r="AE425" s="144">
        <f t="shared" si="99"/>
        <v>61.386918833727343</v>
      </c>
      <c r="AF425" s="149">
        <v>338</v>
      </c>
      <c r="AG425" s="150" t="s">
        <v>587</v>
      </c>
      <c r="AH425" s="149">
        <v>16</v>
      </c>
      <c r="AI425" s="151">
        <v>1</v>
      </c>
      <c r="AJ425" s="152">
        <v>1269</v>
      </c>
      <c r="AK425" s="152">
        <v>779</v>
      </c>
      <c r="AL425" s="149">
        <v>0.61399999999999999</v>
      </c>
      <c r="AM425" s="152">
        <v>552</v>
      </c>
      <c r="AN425" s="152">
        <v>280</v>
      </c>
      <c r="AO425" s="152">
        <v>832</v>
      </c>
      <c r="AP425" s="153">
        <v>0.33700000000000002</v>
      </c>
      <c r="AQ425" s="153">
        <v>0.36499999999999999</v>
      </c>
      <c r="AR425" s="154">
        <v>0.255</v>
      </c>
      <c r="AS425" s="154">
        <v>0.113</v>
      </c>
      <c r="AT425" s="155">
        <v>0.09</v>
      </c>
      <c r="AU425" s="154">
        <v>0.30099999999999999</v>
      </c>
      <c r="AW425" s="196"/>
      <c r="AX425" s="144">
        <f t="shared" si="100"/>
        <v>90.476190476190482</v>
      </c>
      <c r="AY425" s="149">
        <v>338</v>
      </c>
      <c r="AZ425" s="150" t="s">
        <v>568</v>
      </c>
      <c r="BA425" s="149">
        <v>19</v>
      </c>
      <c r="BB425" s="151">
        <v>1</v>
      </c>
      <c r="BC425" s="152">
        <v>1554</v>
      </c>
      <c r="BD425" s="152">
        <v>1406</v>
      </c>
      <c r="BE425" s="149">
        <v>0.90500000000000003</v>
      </c>
      <c r="BF425" s="152">
        <v>614</v>
      </c>
      <c r="BG425" s="152">
        <v>506</v>
      </c>
      <c r="BH425" s="152">
        <v>1120</v>
      </c>
      <c r="BI425" s="153">
        <v>0.45200000000000001</v>
      </c>
      <c r="BJ425" s="153">
        <v>0.51400000000000001</v>
      </c>
      <c r="BK425" s="154">
        <v>0.17499999999999999</v>
      </c>
      <c r="BL425" s="154">
        <v>0.13100000000000001</v>
      </c>
      <c r="BM425" s="154">
        <v>0.107</v>
      </c>
      <c r="BN425" s="154">
        <v>0.41799999999999998</v>
      </c>
      <c r="DU425" s="4"/>
      <c r="DZ425" s="196"/>
      <c r="EA425" s="196"/>
      <c r="EB425" s="196"/>
      <c r="EC425" s="196"/>
      <c r="ED425" s="196"/>
      <c r="EE425" s="196"/>
    </row>
    <row r="426" spans="30:135" ht="13" x14ac:dyDescent="0.15">
      <c r="AD426" s="144">
        <f t="shared" si="98"/>
        <v>83.214285714285708</v>
      </c>
      <c r="AE426" s="144">
        <f t="shared" si="99"/>
        <v>61.201716738197419</v>
      </c>
      <c r="AF426" s="149">
        <v>339</v>
      </c>
      <c r="AG426" s="150" t="s">
        <v>408</v>
      </c>
      <c r="AH426" s="149">
        <v>14</v>
      </c>
      <c r="AI426" s="151">
        <v>1</v>
      </c>
      <c r="AJ426" s="152">
        <v>1165</v>
      </c>
      <c r="AK426" s="152">
        <v>713</v>
      </c>
      <c r="AL426" s="149">
        <v>0.61199999999999999</v>
      </c>
      <c r="AM426" s="152">
        <v>513</v>
      </c>
      <c r="AN426" s="152">
        <v>250</v>
      </c>
      <c r="AO426" s="152">
        <v>763</v>
      </c>
      <c r="AP426" s="153">
        <v>0.32800000000000001</v>
      </c>
      <c r="AQ426" s="153">
        <v>0.38700000000000001</v>
      </c>
      <c r="AR426" s="154">
        <v>0.25900000000000001</v>
      </c>
      <c r="AS426" s="154">
        <v>0.10100000000000001</v>
      </c>
      <c r="AT426" s="154">
        <v>7.9000000000000001E-2</v>
      </c>
      <c r="AU426" s="154">
        <v>0.28199999999999997</v>
      </c>
      <c r="AW426" s="196"/>
      <c r="AX426" s="144">
        <f t="shared" si="100"/>
        <v>91.457286432160799</v>
      </c>
      <c r="AY426" s="149">
        <v>339</v>
      </c>
      <c r="AZ426" s="150" t="s">
        <v>213</v>
      </c>
      <c r="BA426" s="149">
        <v>23</v>
      </c>
      <c r="BB426" s="151">
        <v>1</v>
      </c>
      <c r="BC426" s="152">
        <v>1990</v>
      </c>
      <c r="BD426" s="152">
        <v>1820</v>
      </c>
      <c r="BE426" s="149">
        <v>0.91500000000000004</v>
      </c>
      <c r="BF426" s="152">
        <v>838</v>
      </c>
      <c r="BG426" s="152">
        <v>675</v>
      </c>
      <c r="BH426" s="152">
        <v>1513</v>
      </c>
      <c r="BI426" s="153">
        <v>0.44600000000000001</v>
      </c>
      <c r="BJ426" s="153">
        <v>0.50700000000000001</v>
      </c>
      <c r="BK426" s="155">
        <v>0.15</v>
      </c>
      <c r="BL426" s="154">
        <v>0.11700000000000001</v>
      </c>
      <c r="BM426" s="154">
        <v>9.0999999999999998E-2</v>
      </c>
      <c r="BN426" s="154">
        <v>0.42099999999999999</v>
      </c>
      <c r="DU426" s="4"/>
      <c r="DZ426" s="196"/>
      <c r="EA426" s="196"/>
      <c r="EB426" s="196"/>
      <c r="EC426" s="196"/>
      <c r="ED426" s="196"/>
      <c r="EE426" s="196"/>
    </row>
    <row r="427" spans="30:135" ht="13" x14ac:dyDescent="0.15">
      <c r="AD427" s="144">
        <f t="shared" si="98"/>
        <v>75.705882352941174</v>
      </c>
      <c r="AE427" s="144">
        <f t="shared" si="99"/>
        <v>61.072261072261071</v>
      </c>
      <c r="AF427" s="149">
        <v>340</v>
      </c>
      <c r="AG427" s="150" t="s">
        <v>493</v>
      </c>
      <c r="AH427" s="149">
        <v>17</v>
      </c>
      <c r="AI427" s="151">
        <v>1</v>
      </c>
      <c r="AJ427" s="152">
        <v>1287</v>
      </c>
      <c r="AK427" s="152">
        <v>786</v>
      </c>
      <c r="AL427" s="149">
        <v>0.61099999999999999</v>
      </c>
      <c r="AM427" s="152">
        <v>570</v>
      </c>
      <c r="AN427" s="152">
        <v>286</v>
      </c>
      <c r="AO427" s="152">
        <v>856</v>
      </c>
      <c r="AP427" s="153">
        <v>0.33400000000000002</v>
      </c>
      <c r="AQ427" s="153">
        <v>0.373</v>
      </c>
      <c r="AR427" s="154">
        <v>0.247</v>
      </c>
      <c r="AS427" s="154">
        <v>0.10299999999999999</v>
      </c>
      <c r="AT427" s="154">
        <v>7.5999999999999998E-2</v>
      </c>
      <c r="AU427" s="154">
        <v>0.29099999999999998</v>
      </c>
      <c r="AW427" s="196"/>
      <c r="AX427" s="144">
        <f t="shared" si="100"/>
        <v>91.595441595441599</v>
      </c>
      <c r="AY427" s="149">
        <v>340</v>
      </c>
      <c r="AZ427" s="150" t="s">
        <v>572</v>
      </c>
      <c r="BA427" s="149">
        <v>9</v>
      </c>
      <c r="BB427" s="151">
        <v>1</v>
      </c>
      <c r="BC427" s="152">
        <v>702</v>
      </c>
      <c r="BD427" s="152">
        <v>643</v>
      </c>
      <c r="BE427" s="149">
        <v>0.91600000000000004</v>
      </c>
      <c r="BF427" s="152">
        <v>278</v>
      </c>
      <c r="BG427" s="152">
        <v>225</v>
      </c>
      <c r="BH427" s="152">
        <v>503</v>
      </c>
      <c r="BI427" s="153">
        <v>0.44700000000000001</v>
      </c>
      <c r="BJ427" s="153">
        <v>0.52400000000000002</v>
      </c>
      <c r="BK427" s="155">
        <v>0.17</v>
      </c>
      <c r="BL427" s="154">
        <v>0.13200000000000001</v>
      </c>
      <c r="BM427" s="154">
        <v>0.10100000000000001</v>
      </c>
      <c r="BN427" s="154">
        <v>0.41899999999999998</v>
      </c>
      <c r="DU427" s="4"/>
      <c r="DZ427" s="196"/>
      <c r="EA427" s="196"/>
      <c r="EB427" s="196"/>
      <c r="EC427" s="196"/>
      <c r="ED427" s="196"/>
      <c r="EE427" s="196"/>
    </row>
    <row r="428" spans="30:135" ht="13" x14ac:dyDescent="0.15">
      <c r="AD428" s="144">
        <f t="shared" si="98"/>
        <v>82</v>
      </c>
      <c r="AE428" s="144">
        <f t="shared" si="99"/>
        <v>60.31894934333959</v>
      </c>
      <c r="AF428" s="149">
        <v>341</v>
      </c>
      <c r="AG428" s="150" t="s">
        <v>589</v>
      </c>
      <c r="AH428" s="149">
        <v>13</v>
      </c>
      <c r="AI428" s="151">
        <v>1</v>
      </c>
      <c r="AJ428" s="152">
        <v>1066</v>
      </c>
      <c r="AK428" s="152">
        <v>643</v>
      </c>
      <c r="AL428" s="149">
        <v>0.60299999999999998</v>
      </c>
      <c r="AM428" s="152">
        <v>455</v>
      </c>
      <c r="AN428" s="152">
        <v>235</v>
      </c>
      <c r="AO428" s="152">
        <v>690</v>
      </c>
      <c r="AP428" s="153">
        <v>0.34100000000000003</v>
      </c>
      <c r="AQ428" s="153">
        <v>0.36699999999999999</v>
      </c>
      <c r="AR428" s="154">
        <v>0.255</v>
      </c>
      <c r="AS428" s="155">
        <v>0.12</v>
      </c>
      <c r="AT428" s="154">
        <v>9.8000000000000004E-2</v>
      </c>
      <c r="AU428" s="154">
        <v>0.30199999999999999</v>
      </c>
      <c r="AW428" s="196"/>
      <c r="AX428" s="144">
        <f t="shared" si="100"/>
        <v>91.786570743405278</v>
      </c>
      <c r="AY428" s="149">
        <v>341</v>
      </c>
      <c r="AZ428" s="150" t="s">
        <v>554</v>
      </c>
      <c r="BA428" s="149">
        <v>20</v>
      </c>
      <c r="BB428" s="151">
        <v>1</v>
      </c>
      <c r="BC428" s="152">
        <v>1668</v>
      </c>
      <c r="BD428" s="152">
        <v>1531</v>
      </c>
      <c r="BE428" s="149">
        <v>0.91800000000000004</v>
      </c>
      <c r="BF428" s="152">
        <v>638</v>
      </c>
      <c r="BG428" s="152">
        <v>568</v>
      </c>
      <c r="BH428" s="152">
        <v>1206</v>
      </c>
      <c r="BI428" s="153">
        <v>0.47099999999999997</v>
      </c>
      <c r="BJ428" s="153">
        <v>0.53500000000000003</v>
      </c>
      <c r="BK428" s="154">
        <v>0.186</v>
      </c>
      <c r="BL428" s="154">
        <v>0.11600000000000001</v>
      </c>
      <c r="BM428" s="155">
        <v>0.09</v>
      </c>
      <c r="BN428" s="154">
        <v>0.42399999999999999</v>
      </c>
      <c r="DU428" s="4"/>
      <c r="DZ428" s="196"/>
      <c r="EA428" s="196"/>
      <c r="EB428" s="196"/>
      <c r="EC428" s="196"/>
      <c r="ED428" s="196"/>
      <c r="EE428" s="196"/>
    </row>
    <row r="429" spans="30:135" ht="13" x14ac:dyDescent="0.15">
      <c r="AD429" s="144">
        <f t="shared" si="98"/>
        <v>80.75</v>
      </c>
      <c r="AE429" s="144">
        <f t="shared" si="99"/>
        <v>57.275541795665632</v>
      </c>
      <c r="AF429" s="149">
        <v>342</v>
      </c>
      <c r="AG429" s="150" t="s">
        <v>590</v>
      </c>
      <c r="AH429" s="149">
        <v>20</v>
      </c>
      <c r="AI429" s="151">
        <v>1</v>
      </c>
      <c r="AJ429" s="152">
        <v>1615</v>
      </c>
      <c r="AK429" s="152">
        <v>925</v>
      </c>
      <c r="AL429" s="149">
        <v>0.57299999999999995</v>
      </c>
      <c r="AM429" s="152">
        <v>751</v>
      </c>
      <c r="AN429" s="152">
        <v>328</v>
      </c>
      <c r="AO429" s="152">
        <v>1079</v>
      </c>
      <c r="AP429" s="153">
        <v>0.30399999999999999</v>
      </c>
      <c r="AQ429" s="153">
        <v>0.34899999999999998</v>
      </c>
      <c r="AR429" s="155">
        <v>0.25</v>
      </c>
      <c r="AS429" s="154">
        <v>9.7000000000000003E-2</v>
      </c>
      <c r="AT429" s="154">
        <v>8.1000000000000003E-2</v>
      </c>
      <c r="AU429" s="154">
        <v>0.27100000000000002</v>
      </c>
      <c r="AW429" s="196"/>
      <c r="AX429" s="144">
        <f t="shared" si="100"/>
        <v>92.722371967654979</v>
      </c>
      <c r="AY429" s="149">
        <v>342</v>
      </c>
      <c r="AZ429" s="150" t="s">
        <v>556</v>
      </c>
      <c r="BA429" s="149">
        <v>18</v>
      </c>
      <c r="BB429" s="151">
        <v>1</v>
      </c>
      <c r="BC429" s="152">
        <v>1484</v>
      </c>
      <c r="BD429" s="152">
        <v>1376</v>
      </c>
      <c r="BE429" s="149">
        <v>0.92700000000000005</v>
      </c>
      <c r="BF429" s="152">
        <v>632</v>
      </c>
      <c r="BG429" s="152">
        <v>521</v>
      </c>
      <c r="BH429" s="152">
        <v>1153</v>
      </c>
      <c r="BI429" s="153">
        <v>0.45200000000000001</v>
      </c>
      <c r="BJ429" s="153">
        <v>0.52300000000000002</v>
      </c>
      <c r="BK429" s="154">
        <v>0.159</v>
      </c>
      <c r="BL429" s="154">
        <v>8.7999999999999995E-2</v>
      </c>
      <c r="BM429" s="154">
        <v>7.3999999999999996E-2</v>
      </c>
      <c r="BN429" s="155">
        <v>0.41</v>
      </c>
      <c r="DU429" s="4"/>
      <c r="DZ429" s="196"/>
      <c r="EA429" s="196"/>
      <c r="EB429" s="196"/>
      <c r="EC429" s="196"/>
      <c r="ED429" s="196"/>
      <c r="EE429" s="196"/>
    </row>
    <row r="430" spans="30:135" ht="13" x14ac:dyDescent="0.15">
      <c r="AD430" s="144">
        <f t="shared" si="98"/>
        <v>82.4</v>
      </c>
      <c r="AE430" s="144">
        <f t="shared" si="99"/>
        <v>55.582524271844655</v>
      </c>
      <c r="AF430" s="167">
        <v>343</v>
      </c>
      <c r="AG430" s="168" t="s">
        <v>565</v>
      </c>
      <c r="AH430" s="167">
        <v>10</v>
      </c>
      <c r="AI430" s="169">
        <v>1</v>
      </c>
      <c r="AJ430" s="170">
        <v>824</v>
      </c>
      <c r="AK430" s="170">
        <v>458</v>
      </c>
      <c r="AL430" s="167">
        <v>0.55600000000000005</v>
      </c>
      <c r="AM430" s="170">
        <v>374</v>
      </c>
      <c r="AN430" s="170">
        <v>164</v>
      </c>
      <c r="AO430" s="170">
        <v>538</v>
      </c>
      <c r="AP430" s="171">
        <v>0.30499999999999999</v>
      </c>
      <c r="AQ430" s="171">
        <v>0.34899999999999998</v>
      </c>
      <c r="AR430" s="172">
        <v>0.27200000000000002</v>
      </c>
      <c r="AS430" s="172">
        <v>8.4000000000000005E-2</v>
      </c>
      <c r="AT430" s="172">
        <v>6.8000000000000005E-2</v>
      </c>
      <c r="AU430" s="172">
        <v>0.26100000000000001</v>
      </c>
      <c r="AW430" s="196"/>
      <c r="AX430" s="144">
        <f t="shared" si="100"/>
        <v>94.638554216867462</v>
      </c>
      <c r="AY430" s="167">
        <v>343</v>
      </c>
      <c r="AZ430" s="168" t="s">
        <v>420</v>
      </c>
      <c r="BA430" s="167">
        <v>20</v>
      </c>
      <c r="BB430" s="169">
        <v>1</v>
      </c>
      <c r="BC430" s="170">
        <v>1660</v>
      </c>
      <c r="BD430" s="170">
        <v>1571</v>
      </c>
      <c r="BE430" s="167">
        <v>0.94599999999999995</v>
      </c>
      <c r="BF430" s="170">
        <v>682</v>
      </c>
      <c r="BG430" s="170">
        <v>584</v>
      </c>
      <c r="BH430" s="170">
        <v>1266</v>
      </c>
      <c r="BI430" s="171">
        <v>0.46100000000000002</v>
      </c>
      <c r="BJ430" s="171">
        <v>0.52100000000000002</v>
      </c>
      <c r="BK430" s="172">
        <v>0.154</v>
      </c>
      <c r="BL430" s="172">
        <v>0.108</v>
      </c>
      <c r="BM430" s="172">
        <v>9.5000000000000001E-2</v>
      </c>
      <c r="BN430" s="172">
        <v>0.432</v>
      </c>
      <c r="DU430" s="4"/>
      <c r="DZ430" s="196"/>
      <c r="EA430" s="196"/>
      <c r="EB430" s="196"/>
      <c r="EC430" s="196"/>
      <c r="ED430" s="196"/>
      <c r="EE430" s="196"/>
    </row>
    <row r="431" spans="30:135" ht="13" x14ac:dyDescent="0.15">
      <c r="AW431" s="196"/>
      <c r="DU431" s="4"/>
      <c r="DZ431" s="196"/>
      <c r="EA431" s="196"/>
      <c r="EB431" s="196"/>
      <c r="EC431" s="196"/>
      <c r="ED431" s="196"/>
      <c r="EE431" s="196"/>
    </row>
    <row r="432" spans="30:135" ht="13" x14ac:dyDescent="0.15">
      <c r="AW432" s="196"/>
      <c r="DU432" s="4"/>
      <c r="DZ432" s="196"/>
      <c r="EA432" s="196"/>
      <c r="EB432" s="196"/>
      <c r="EC432" s="196"/>
      <c r="ED432" s="196"/>
      <c r="EE432" s="196"/>
    </row>
    <row r="433" spans="49:135" ht="13" x14ac:dyDescent="0.15">
      <c r="AW433" s="196"/>
      <c r="DU433" s="4"/>
      <c r="DZ433" s="196"/>
      <c r="EA433" s="196"/>
      <c r="EB433" s="196"/>
      <c r="EC433" s="196"/>
      <c r="ED433" s="196"/>
      <c r="EE433" s="196"/>
    </row>
    <row r="434" spans="49:135" ht="13" x14ac:dyDescent="0.15">
      <c r="AW434" s="196"/>
      <c r="DU434" s="4"/>
      <c r="DZ434" s="196"/>
      <c r="EA434" s="196"/>
      <c r="EB434" s="196"/>
      <c r="EC434" s="196"/>
      <c r="ED434" s="196"/>
      <c r="EE434" s="196"/>
    </row>
    <row r="435" spans="49:135" ht="13" x14ac:dyDescent="0.15">
      <c r="AW435" s="196"/>
      <c r="DU435" s="4"/>
      <c r="DZ435" s="196"/>
      <c r="EA435" s="196"/>
      <c r="EB435" s="196"/>
      <c r="EC435" s="196"/>
      <c r="ED435" s="196"/>
      <c r="EE435" s="196"/>
    </row>
    <row r="436" spans="49:135" ht="13" x14ac:dyDescent="0.15">
      <c r="AW436" s="196"/>
      <c r="DU436" s="4"/>
      <c r="DZ436" s="196"/>
      <c r="EA436" s="196"/>
      <c r="EB436" s="196"/>
      <c r="EC436" s="196"/>
      <c r="ED436" s="196"/>
      <c r="EE436" s="196"/>
    </row>
    <row r="437" spans="49:135" ht="13" x14ac:dyDescent="0.15">
      <c r="AW437" s="196"/>
      <c r="DU437" s="4"/>
      <c r="DZ437" s="196"/>
      <c r="EA437" s="196"/>
      <c r="EB437" s="196"/>
      <c r="EC437" s="196"/>
      <c r="ED437" s="196"/>
      <c r="EE437" s="196"/>
    </row>
    <row r="438" spans="49:135" ht="13" x14ac:dyDescent="0.15">
      <c r="AW438" s="196"/>
      <c r="DU438" s="4"/>
      <c r="DZ438" s="196"/>
      <c r="EA438" s="196"/>
      <c r="EB438" s="196"/>
      <c r="EC438" s="196"/>
      <c r="ED438" s="196"/>
      <c r="EE438" s="196"/>
    </row>
    <row r="439" spans="49:135" ht="13" x14ac:dyDescent="0.15">
      <c r="AW439" s="196"/>
      <c r="DU439" s="4"/>
      <c r="DZ439" s="196"/>
      <c r="EA439" s="196"/>
      <c r="EB439" s="196"/>
      <c r="EC439" s="196"/>
      <c r="ED439" s="196"/>
      <c r="EE439" s="196"/>
    </row>
    <row r="440" spans="49:135" ht="13" x14ac:dyDescent="0.15">
      <c r="AW440" s="196"/>
      <c r="DU440" s="4"/>
      <c r="DZ440" s="196"/>
      <c r="EA440" s="196"/>
      <c r="EB440" s="196"/>
      <c r="EC440" s="196"/>
      <c r="ED440" s="196"/>
      <c r="EE440" s="196"/>
    </row>
    <row r="441" spans="49:135" ht="13" x14ac:dyDescent="0.15">
      <c r="AW441" s="196"/>
      <c r="DU441" s="4"/>
      <c r="DZ441" s="196"/>
      <c r="EA441" s="196"/>
      <c r="EB441" s="196"/>
      <c r="EC441" s="196"/>
      <c r="ED441" s="196"/>
      <c r="EE441" s="196"/>
    </row>
    <row r="442" spans="49:135" ht="13" x14ac:dyDescent="0.15">
      <c r="AW442" s="196"/>
      <c r="DU442" s="4"/>
      <c r="DZ442" s="196"/>
      <c r="EA442" s="196"/>
      <c r="EB442" s="196"/>
      <c r="EC442" s="196"/>
      <c r="ED442" s="196"/>
      <c r="EE442" s="196"/>
    </row>
    <row r="443" spans="49:135" ht="13" x14ac:dyDescent="0.15">
      <c r="AW443" s="196"/>
      <c r="DU443" s="4"/>
      <c r="DZ443" s="196"/>
      <c r="EA443" s="196"/>
      <c r="EB443" s="196"/>
      <c r="EC443" s="196"/>
      <c r="ED443" s="196"/>
      <c r="EE443" s="196"/>
    </row>
    <row r="444" spans="49:135" ht="13" x14ac:dyDescent="0.15">
      <c r="AW444" s="196"/>
      <c r="DU444" s="4"/>
      <c r="DZ444" s="196"/>
      <c r="EA444" s="196"/>
      <c r="EB444" s="196"/>
      <c r="EC444" s="196"/>
      <c r="ED444" s="196"/>
      <c r="EE444" s="196"/>
    </row>
    <row r="445" spans="49:135" ht="13" x14ac:dyDescent="0.15">
      <c r="AW445" s="196"/>
      <c r="DU445" s="4"/>
      <c r="DZ445" s="196"/>
      <c r="EA445" s="196"/>
      <c r="EB445" s="196"/>
      <c r="EC445" s="196"/>
      <c r="ED445" s="196"/>
      <c r="EE445" s="196"/>
    </row>
    <row r="446" spans="49:135" ht="13" x14ac:dyDescent="0.15">
      <c r="AW446" s="196"/>
      <c r="DU446" s="4"/>
      <c r="DZ446" s="196"/>
      <c r="EA446" s="196"/>
      <c r="EB446" s="196"/>
      <c r="EC446" s="196"/>
      <c r="ED446" s="196"/>
      <c r="EE446" s="196"/>
    </row>
    <row r="447" spans="49:135" ht="13" x14ac:dyDescent="0.15">
      <c r="AW447" s="196"/>
      <c r="DU447" s="4"/>
      <c r="DZ447" s="196"/>
      <c r="EA447" s="196"/>
      <c r="EB447" s="196"/>
      <c r="EC447" s="196"/>
      <c r="ED447" s="196"/>
      <c r="EE447" s="196"/>
    </row>
    <row r="448" spans="49:135" ht="13" x14ac:dyDescent="0.15">
      <c r="AW448" s="196"/>
      <c r="DU448" s="4"/>
      <c r="DZ448" s="196"/>
      <c r="EA448" s="196"/>
      <c r="EB448" s="196"/>
      <c r="EC448" s="196"/>
      <c r="ED448" s="196"/>
      <c r="EE448" s="196"/>
    </row>
    <row r="449" spans="49:135" ht="13" x14ac:dyDescent="0.15">
      <c r="AW449" s="196"/>
      <c r="DU449" s="4"/>
      <c r="DZ449" s="196"/>
      <c r="EA449" s="196"/>
      <c r="EB449" s="196"/>
      <c r="EC449" s="196"/>
      <c r="ED449" s="196"/>
      <c r="EE449" s="196"/>
    </row>
    <row r="450" spans="49:135" ht="13" x14ac:dyDescent="0.15">
      <c r="AW450" s="196"/>
      <c r="DU450" s="4"/>
      <c r="DZ450" s="196"/>
      <c r="EA450" s="196"/>
      <c r="EB450" s="196"/>
      <c r="EC450" s="196"/>
      <c r="ED450" s="196"/>
      <c r="EE450" s="196"/>
    </row>
    <row r="451" spans="49:135" ht="13" x14ac:dyDescent="0.15">
      <c r="AW451" s="196"/>
      <c r="DU451" s="4"/>
      <c r="DZ451" s="196"/>
      <c r="EA451" s="196"/>
      <c r="EB451" s="196"/>
      <c r="EC451" s="196"/>
      <c r="ED451" s="196"/>
      <c r="EE451" s="196"/>
    </row>
    <row r="452" spans="49:135" ht="13" x14ac:dyDescent="0.15">
      <c r="AW452" s="196"/>
      <c r="DU452" s="4"/>
      <c r="DZ452" s="196"/>
      <c r="EA452" s="196"/>
      <c r="EB452" s="196"/>
      <c r="EC452" s="196"/>
      <c r="ED452" s="196"/>
      <c r="EE452" s="196"/>
    </row>
    <row r="453" spans="49:135" ht="13" x14ac:dyDescent="0.15">
      <c r="AW453" s="196"/>
      <c r="DU453" s="4"/>
      <c r="DZ453" s="196"/>
      <c r="EA453" s="196"/>
      <c r="EB453" s="196"/>
      <c r="EC453" s="196"/>
      <c r="ED453" s="196"/>
      <c r="EE453" s="196"/>
    </row>
    <row r="454" spans="49:135" ht="13" x14ac:dyDescent="0.15">
      <c r="AW454" s="196"/>
      <c r="DU454" s="4"/>
      <c r="DZ454" s="196"/>
      <c r="EA454" s="196"/>
      <c r="EB454" s="196"/>
      <c r="EC454" s="196"/>
      <c r="ED454" s="196"/>
      <c r="EE454" s="196"/>
    </row>
    <row r="455" spans="49:135" ht="13" x14ac:dyDescent="0.15">
      <c r="AW455" s="196"/>
      <c r="DU455" s="4"/>
      <c r="DZ455" s="196"/>
      <c r="EA455" s="196"/>
      <c r="EB455" s="196"/>
      <c r="EC455" s="196"/>
      <c r="ED455" s="196"/>
      <c r="EE455" s="196"/>
    </row>
    <row r="456" spans="49:135" ht="13" x14ac:dyDescent="0.15">
      <c r="AW456" s="196"/>
      <c r="DU456" s="4"/>
      <c r="DZ456" s="196"/>
      <c r="EA456" s="196"/>
      <c r="EB456" s="196"/>
      <c r="EC456" s="196"/>
      <c r="ED456" s="196"/>
      <c r="EE456" s="196"/>
    </row>
    <row r="457" spans="49:135" ht="13" x14ac:dyDescent="0.15">
      <c r="AW457" s="196"/>
      <c r="DU457" s="4"/>
      <c r="DZ457" s="196"/>
      <c r="EA457" s="196"/>
      <c r="EB457" s="196"/>
      <c r="EC457" s="196"/>
      <c r="ED457" s="196"/>
      <c r="EE457" s="196"/>
    </row>
    <row r="458" spans="49:135" ht="13" x14ac:dyDescent="0.15">
      <c r="AW458" s="196"/>
      <c r="DU458" s="4"/>
      <c r="DZ458" s="196"/>
      <c r="EA458" s="196"/>
      <c r="EB458" s="196"/>
      <c r="EC458" s="196"/>
      <c r="ED458" s="196"/>
      <c r="EE458" s="196"/>
    </row>
    <row r="459" spans="49:135" ht="13" x14ac:dyDescent="0.15">
      <c r="AW459" s="196"/>
      <c r="DU459" s="4"/>
      <c r="DZ459" s="196"/>
      <c r="EA459" s="196"/>
      <c r="EB459" s="196"/>
      <c r="EC459" s="196"/>
      <c r="ED459" s="196"/>
      <c r="EE459" s="196"/>
    </row>
    <row r="460" spans="49:135" ht="13" x14ac:dyDescent="0.15">
      <c r="AW460" s="196"/>
      <c r="DU460" s="4"/>
      <c r="DZ460" s="196"/>
      <c r="EA460" s="196"/>
      <c r="EB460" s="196"/>
      <c r="EC460" s="196"/>
      <c r="ED460" s="196"/>
      <c r="EE460" s="196"/>
    </row>
    <row r="461" spans="49:135" ht="13" x14ac:dyDescent="0.15">
      <c r="AW461" s="196"/>
      <c r="DU461" s="4"/>
      <c r="DZ461" s="196"/>
      <c r="EA461" s="196"/>
      <c r="EB461" s="196"/>
      <c r="EC461" s="196"/>
      <c r="ED461" s="196"/>
      <c r="EE461" s="196"/>
    </row>
    <row r="462" spans="49:135" ht="13" x14ac:dyDescent="0.15">
      <c r="AW462" s="196"/>
      <c r="DU462" s="4"/>
      <c r="DZ462" s="196"/>
      <c r="EA462" s="196"/>
      <c r="EB462" s="196"/>
      <c r="EC462" s="196"/>
      <c r="ED462" s="196"/>
      <c r="EE462" s="196"/>
    </row>
    <row r="463" spans="49:135" ht="13" x14ac:dyDescent="0.15">
      <c r="AW463" s="196"/>
      <c r="DU463" s="4"/>
      <c r="DZ463" s="196"/>
      <c r="EA463" s="196"/>
      <c r="EB463" s="196"/>
      <c r="EC463" s="196"/>
      <c r="ED463" s="196"/>
      <c r="EE463" s="196"/>
    </row>
    <row r="464" spans="49:135" ht="13" x14ac:dyDescent="0.15">
      <c r="AW464" s="196"/>
      <c r="DU464" s="4"/>
      <c r="DZ464" s="196"/>
      <c r="EA464" s="196"/>
      <c r="EB464" s="196"/>
      <c r="EC464" s="196"/>
      <c r="ED464" s="196"/>
      <c r="EE464" s="196"/>
    </row>
    <row r="465" spans="49:135" ht="13" x14ac:dyDescent="0.15">
      <c r="AW465" s="196"/>
      <c r="DU465" s="4"/>
      <c r="DZ465" s="196"/>
      <c r="EA465" s="196"/>
      <c r="EB465" s="196"/>
      <c r="EC465" s="196"/>
      <c r="ED465" s="196"/>
      <c r="EE465" s="196"/>
    </row>
    <row r="466" spans="49:135" ht="13" x14ac:dyDescent="0.15">
      <c r="AW466" s="196"/>
      <c r="DU466" s="4"/>
      <c r="DZ466" s="196"/>
      <c r="EA466" s="196"/>
      <c r="EB466" s="196"/>
      <c r="EC466" s="196"/>
      <c r="ED466" s="196"/>
      <c r="EE466" s="196"/>
    </row>
    <row r="467" spans="49:135" ht="13" x14ac:dyDescent="0.15">
      <c r="AW467" s="196"/>
      <c r="DU467" s="4"/>
      <c r="DZ467" s="196"/>
      <c r="EA467" s="196"/>
      <c r="EB467" s="196"/>
      <c r="EC467" s="196"/>
      <c r="ED467" s="196"/>
      <c r="EE467" s="196"/>
    </row>
    <row r="468" spans="49:135" ht="13" x14ac:dyDescent="0.15">
      <c r="AW468" s="196"/>
      <c r="DU468" s="4"/>
      <c r="DZ468" s="196"/>
      <c r="EA468" s="196"/>
      <c r="EB468" s="196"/>
      <c r="EC468" s="196"/>
      <c r="ED468" s="196"/>
      <c r="EE468" s="196"/>
    </row>
    <row r="469" spans="49:135" ht="13" x14ac:dyDescent="0.15">
      <c r="AW469" s="196"/>
      <c r="DU469" s="4"/>
      <c r="DZ469" s="196"/>
      <c r="EA469" s="196"/>
      <c r="EB469" s="196"/>
      <c r="EC469" s="196"/>
      <c r="ED469" s="196"/>
      <c r="EE469" s="196"/>
    </row>
    <row r="470" spans="49:135" ht="13" x14ac:dyDescent="0.15">
      <c r="AW470" s="196"/>
      <c r="DU470" s="4"/>
      <c r="DZ470" s="196"/>
      <c r="EA470" s="196"/>
      <c r="EB470" s="196"/>
      <c r="EC470" s="196"/>
      <c r="ED470" s="196"/>
      <c r="EE470" s="196"/>
    </row>
    <row r="471" spans="49:135" ht="13" x14ac:dyDescent="0.15">
      <c r="AW471" s="196"/>
      <c r="DU471" s="4"/>
      <c r="DZ471" s="196"/>
      <c r="EA471" s="196"/>
      <c r="EB471" s="196"/>
      <c r="EC471" s="196"/>
      <c r="ED471" s="196"/>
      <c r="EE471" s="196"/>
    </row>
    <row r="472" spans="49:135" ht="13" x14ac:dyDescent="0.15">
      <c r="AW472" s="196"/>
      <c r="DU472" s="4"/>
      <c r="DZ472" s="196"/>
      <c r="EA472" s="196"/>
      <c r="EB472" s="196"/>
      <c r="EC472" s="196"/>
      <c r="ED472" s="196"/>
      <c r="EE472" s="196"/>
    </row>
    <row r="473" spans="49:135" ht="13" x14ac:dyDescent="0.15">
      <c r="AW473" s="196"/>
      <c r="DU473" s="4"/>
      <c r="DZ473" s="196"/>
      <c r="EA473" s="196"/>
      <c r="EB473" s="196"/>
      <c r="EC473" s="196"/>
      <c r="ED473" s="196"/>
      <c r="EE473" s="196"/>
    </row>
    <row r="474" spans="49:135" ht="13" x14ac:dyDescent="0.15">
      <c r="AW474" s="196"/>
      <c r="DU474" s="4"/>
      <c r="DZ474" s="196"/>
      <c r="EA474" s="196"/>
      <c r="EB474" s="196"/>
      <c r="EC474" s="196"/>
      <c r="ED474" s="196"/>
      <c r="EE474" s="196"/>
    </row>
    <row r="475" spans="49:135" ht="13" x14ac:dyDescent="0.15">
      <c r="AW475" s="196"/>
      <c r="DU475" s="4"/>
      <c r="DZ475" s="196"/>
      <c r="EA475" s="196"/>
      <c r="EB475" s="196"/>
      <c r="EC475" s="196"/>
      <c r="ED475" s="196"/>
      <c r="EE475" s="196"/>
    </row>
    <row r="476" spans="49:135" ht="13" x14ac:dyDescent="0.15">
      <c r="AW476" s="196"/>
      <c r="DU476" s="4"/>
      <c r="DZ476" s="196"/>
      <c r="EA476" s="196"/>
      <c r="EB476" s="196"/>
      <c r="EC476" s="196"/>
      <c r="ED476" s="196"/>
      <c r="EE476" s="196"/>
    </row>
    <row r="477" spans="49:135" ht="13" x14ac:dyDescent="0.15">
      <c r="AW477" s="196"/>
      <c r="DU477" s="4"/>
      <c r="DZ477" s="196"/>
      <c r="EA477" s="196"/>
      <c r="EB477" s="196"/>
      <c r="EC477" s="196"/>
      <c r="ED477" s="196"/>
      <c r="EE477" s="196"/>
    </row>
    <row r="478" spans="49:135" ht="13" x14ac:dyDescent="0.15">
      <c r="AW478" s="196"/>
      <c r="DU478" s="4"/>
      <c r="DZ478" s="196"/>
      <c r="EA478" s="196"/>
      <c r="EB478" s="196"/>
      <c r="EC478" s="196"/>
      <c r="ED478" s="196"/>
      <c r="EE478" s="196"/>
    </row>
    <row r="479" spans="49:135" ht="13" x14ac:dyDescent="0.15">
      <c r="AW479" s="196"/>
      <c r="DU479" s="4"/>
      <c r="DZ479" s="196"/>
      <c r="EA479" s="196"/>
      <c r="EB479" s="196"/>
      <c r="EC479" s="196"/>
      <c r="ED479" s="196"/>
      <c r="EE479" s="196"/>
    </row>
    <row r="480" spans="49:135" ht="13" x14ac:dyDescent="0.15">
      <c r="AW480" s="196"/>
      <c r="DU480" s="4"/>
      <c r="DZ480" s="196"/>
      <c r="EA480" s="196"/>
      <c r="EB480" s="196"/>
      <c r="EC480" s="196"/>
      <c r="ED480" s="196"/>
      <c r="EE480" s="196"/>
    </row>
    <row r="481" spans="49:135" ht="13" x14ac:dyDescent="0.15">
      <c r="AW481" s="196"/>
      <c r="DU481" s="4"/>
      <c r="DZ481" s="196"/>
      <c r="EA481" s="196"/>
      <c r="EB481" s="196"/>
      <c r="EC481" s="196"/>
      <c r="ED481" s="196"/>
      <c r="EE481" s="196"/>
    </row>
    <row r="482" spans="49:135" ht="13" x14ac:dyDescent="0.15">
      <c r="AW482" s="196"/>
      <c r="DU482" s="4"/>
      <c r="DZ482" s="196"/>
      <c r="EA482" s="196"/>
      <c r="EB482" s="196"/>
      <c r="EC482" s="196"/>
      <c r="ED482" s="196"/>
      <c r="EE482" s="196"/>
    </row>
    <row r="483" spans="49:135" ht="13" x14ac:dyDescent="0.15">
      <c r="AW483" s="196"/>
      <c r="DU483" s="4"/>
      <c r="DZ483" s="196"/>
      <c r="EA483" s="196"/>
      <c r="EB483" s="196"/>
      <c r="EC483" s="196"/>
      <c r="ED483" s="196"/>
      <c r="EE483" s="196"/>
    </row>
    <row r="484" spans="49:135" ht="13" x14ac:dyDescent="0.15">
      <c r="AW484" s="196"/>
      <c r="DU484" s="4"/>
      <c r="DZ484" s="196"/>
      <c r="EA484" s="196"/>
      <c r="EB484" s="196"/>
      <c r="EC484" s="196"/>
      <c r="ED484" s="196"/>
      <c r="EE484" s="196"/>
    </row>
    <row r="485" spans="49:135" ht="13" x14ac:dyDescent="0.15">
      <c r="AW485" s="196"/>
      <c r="DU485" s="4"/>
      <c r="DZ485" s="196"/>
      <c r="EA485" s="196"/>
      <c r="EB485" s="196"/>
      <c r="EC485" s="196"/>
      <c r="ED485" s="196"/>
      <c r="EE485" s="196"/>
    </row>
    <row r="486" spans="49:135" ht="13" x14ac:dyDescent="0.15">
      <c r="AW486" s="196"/>
      <c r="DU486" s="4"/>
      <c r="DZ486" s="196"/>
      <c r="EA486" s="196"/>
      <c r="EB486" s="196"/>
      <c r="EC486" s="196"/>
      <c r="ED486" s="196"/>
      <c r="EE486" s="196"/>
    </row>
    <row r="487" spans="49:135" ht="13" x14ac:dyDescent="0.15">
      <c r="AW487" s="196"/>
      <c r="DU487" s="4"/>
      <c r="DZ487" s="196"/>
      <c r="EA487" s="196"/>
      <c r="EB487" s="196"/>
      <c r="EC487" s="196"/>
      <c r="ED487" s="196"/>
      <c r="EE487" s="196"/>
    </row>
    <row r="488" spans="49:135" ht="13" x14ac:dyDescent="0.15">
      <c r="AW488" s="196"/>
      <c r="DU488" s="4"/>
      <c r="DZ488" s="196"/>
      <c r="EA488" s="196"/>
      <c r="EB488" s="196"/>
      <c r="EC488" s="196"/>
      <c r="ED488" s="196"/>
      <c r="EE488" s="196"/>
    </row>
    <row r="489" spans="49:135" ht="13" x14ac:dyDescent="0.15">
      <c r="AW489" s="196"/>
      <c r="DU489" s="4"/>
      <c r="DZ489" s="196"/>
      <c r="EA489" s="196"/>
      <c r="EB489" s="196"/>
      <c r="EC489" s="196"/>
      <c r="ED489" s="196"/>
      <c r="EE489" s="196"/>
    </row>
    <row r="490" spans="49:135" ht="13" x14ac:dyDescent="0.15">
      <c r="AW490" s="196"/>
      <c r="DU490" s="4"/>
      <c r="DZ490" s="196"/>
      <c r="EA490" s="196"/>
      <c r="EB490" s="196"/>
      <c r="EC490" s="196"/>
      <c r="ED490" s="196"/>
      <c r="EE490" s="196"/>
    </row>
    <row r="491" spans="49:135" ht="13" x14ac:dyDescent="0.15">
      <c r="AW491" s="196"/>
      <c r="DU491" s="4"/>
      <c r="DZ491" s="196"/>
      <c r="EA491" s="196"/>
      <c r="EB491" s="196"/>
      <c r="EC491" s="196"/>
      <c r="ED491" s="196"/>
      <c r="EE491" s="196"/>
    </row>
    <row r="492" spans="49:135" ht="13" x14ac:dyDescent="0.15">
      <c r="AW492" s="196"/>
      <c r="DU492" s="4"/>
      <c r="DZ492" s="196"/>
      <c r="EA492" s="196"/>
      <c r="EB492" s="196"/>
      <c r="EC492" s="196"/>
      <c r="ED492" s="196"/>
      <c r="EE492" s="196"/>
    </row>
    <row r="493" spans="49:135" ht="13" x14ac:dyDescent="0.15">
      <c r="AW493" s="196"/>
      <c r="DU493" s="4"/>
      <c r="DZ493" s="196"/>
      <c r="EA493" s="196"/>
      <c r="EB493" s="196"/>
      <c r="EC493" s="196"/>
      <c r="ED493" s="196"/>
      <c r="EE493" s="196"/>
    </row>
    <row r="494" spans="49:135" ht="13" x14ac:dyDescent="0.15">
      <c r="AW494" s="196"/>
      <c r="DU494" s="4"/>
      <c r="DZ494" s="196"/>
      <c r="EA494" s="196"/>
      <c r="EB494" s="196"/>
      <c r="EC494" s="196"/>
      <c r="ED494" s="196"/>
      <c r="EE494" s="196"/>
    </row>
    <row r="495" spans="49:135" ht="13" x14ac:dyDescent="0.15">
      <c r="AW495" s="196"/>
      <c r="DU495" s="4"/>
      <c r="DZ495" s="196"/>
      <c r="EA495" s="196"/>
      <c r="EB495" s="196"/>
      <c r="EC495" s="196"/>
      <c r="ED495" s="196"/>
      <c r="EE495" s="196"/>
    </row>
    <row r="496" spans="49:135" ht="13" x14ac:dyDescent="0.15">
      <c r="AW496" s="196"/>
      <c r="DU496" s="4"/>
      <c r="DZ496" s="196"/>
      <c r="EA496" s="196"/>
      <c r="EB496" s="196"/>
      <c r="EC496" s="196"/>
      <c r="ED496" s="196"/>
      <c r="EE496" s="196"/>
    </row>
    <row r="497" spans="49:135" ht="13" x14ac:dyDescent="0.15">
      <c r="AW497" s="196"/>
      <c r="DU497" s="4"/>
      <c r="DZ497" s="196"/>
      <c r="EA497" s="196"/>
      <c r="EB497" s="196"/>
      <c r="EC497" s="196"/>
      <c r="ED497" s="196"/>
      <c r="EE497" s="196"/>
    </row>
    <row r="498" spans="49:135" ht="13" x14ac:dyDescent="0.15">
      <c r="AW498" s="196"/>
      <c r="DU498" s="4"/>
      <c r="DZ498" s="196"/>
      <c r="EA498" s="196"/>
      <c r="EB498" s="196"/>
      <c r="EC498" s="196"/>
      <c r="ED498" s="196"/>
      <c r="EE498" s="196"/>
    </row>
    <row r="499" spans="49:135" ht="13" x14ac:dyDescent="0.15">
      <c r="AW499" s="196"/>
      <c r="DU499" s="4"/>
      <c r="DZ499" s="196"/>
      <c r="EA499" s="196"/>
      <c r="EB499" s="196"/>
      <c r="EC499" s="196"/>
      <c r="ED499" s="196"/>
      <c r="EE499" s="196"/>
    </row>
    <row r="500" spans="49:135" ht="13" x14ac:dyDescent="0.15">
      <c r="AW500" s="196"/>
      <c r="DU500" s="4"/>
      <c r="DZ500" s="196"/>
      <c r="EA500" s="196"/>
      <c r="EB500" s="196"/>
      <c r="EC500" s="196"/>
      <c r="ED500" s="196"/>
      <c r="EE500" s="196"/>
    </row>
    <row r="501" spans="49:135" ht="13" x14ac:dyDescent="0.15">
      <c r="AW501" s="196"/>
      <c r="DU501" s="4"/>
      <c r="DZ501" s="196"/>
      <c r="EA501" s="196"/>
      <c r="EB501" s="196"/>
      <c r="EC501" s="196"/>
      <c r="ED501" s="196"/>
      <c r="EE501" s="196"/>
    </row>
    <row r="502" spans="49:135" ht="13" x14ac:dyDescent="0.15">
      <c r="AW502" s="196"/>
      <c r="DU502" s="4"/>
      <c r="DZ502" s="196"/>
      <c r="EA502" s="196"/>
      <c r="EB502" s="196"/>
      <c r="EC502" s="196"/>
      <c r="ED502" s="196"/>
      <c r="EE502" s="196"/>
    </row>
    <row r="503" spans="49:135" ht="13" x14ac:dyDescent="0.15">
      <c r="AW503" s="196"/>
      <c r="DU503" s="4"/>
      <c r="DZ503" s="196"/>
      <c r="EA503" s="196"/>
      <c r="EB503" s="196"/>
      <c r="EC503" s="196"/>
      <c r="ED503" s="196"/>
      <c r="EE503" s="196"/>
    </row>
    <row r="504" spans="49:135" ht="13" x14ac:dyDescent="0.15">
      <c r="AW504" s="196"/>
      <c r="DU504" s="4"/>
      <c r="DZ504" s="196"/>
      <c r="EA504" s="196"/>
      <c r="EB504" s="196"/>
      <c r="EC504" s="196"/>
      <c r="ED504" s="196"/>
      <c r="EE504" s="196"/>
    </row>
    <row r="505" spans="49:135" ht="13" x14ac:dyDescent="0.15">
      <c r="AW505" s="196"/>
      <c r="DU505" s="4"/>
      <c r="DZ505" s="196"/>
      <c r="EA505" s="196"/>
      <c r="EB505" s="196"/>
      <c r="EC505" s="196"/>
      <c r="ED505" s="196"/>
      <c r="EE505" s="196"/>
    </row>
    <row r="506" spans="49:135" ht="13" x14ac:dyDescent="0.15">
      <c r="AW506" s="196"/>
      <c r="DU506" s="4"/>
      <c r="DZ506" s="196"/>
      <c r="EA506" s="196"/>
      <c r="EB506" s="196"/>
      <c r="EC506" s="196"/>
      <c r="ED506" s="196"/>
      <c r="EE506" s="196"/>
    </row>
    <row r="507" spans="49:135" ht="13" x14ac:dyDescent="0.15">
      <c r="AW507" s="196"/>
      <c r="DU507" s="4"/>
      <c r="DZ507" s="196"/>
      <c r="EA507" s="196"/>
      <c r="EB507" s="196"/>
      <c r="EC507" s="196"/>
      <c r="ED507" s="196"/>
      <c r="EE507" s="196"/>
    </row>
    <row r="508" spans="49:135" ht="13" x14ac:dyDescent="0.15">
      <c r="AW508" s="196"/>
      <c r="DU508" s="4"/>
      <c r="DZ508" s="196"/>
      <c r="EA508" s="196"/>
      <c r="EB508" s="196"/>
      <c r="EC508" s="196"/>
      <c r="ED508" s="196"/>
      <c r="EE508" s="196"/>
    </row>
    <row r="509" spans="49:135" ht="13" x14ac:dyDescent="0.15">
      <c r="AW509" s="196"/>
      <c r="DU509" s="4"/>
      <c r="DZ509" s="196"/>
      <c r="EA509" s="196"/>
      <c r="EB509" s="196"/>
      <c r="EC509" s="196"/>
      <c r="ED509" s="196"/>
      <c r="EE509" s="196"/>
    </row>
    <row r="510" spans="49:135" ht="13" x14ac:dyDescent="0.15">
      <c r="AW510" s="196"/>
      <c r="DU510" s="4"/>
      <c r="DZ510" s="196"/>
      <c r="EA510" s="196"/>
      <c r="EB510" s="196"/>
      <c r="EC510" s="196"/>
      <c r="ED510" s="196"/>
      <c r="EE510" s="196"/>
    </row>
    <row r="511" spans="49:135" ht="13" x14ac:dyDescent="0.15">
      <c r="AW511" s="196"/>
      <c r="DU511" s="4"/>
      <c r="DZ511" s="196"/>
      <c r="EA511" s="196"/>
      <c r="EB511" s="196"/>
      <c r="EC511" s="196"/>
      <c r="ED511" s="196"/>
      <c r="EE511" s="196"/>
    </row>
    <row r="512" spans="49:135" ht="13" x14ac:dyDescent="0.15">
      <c r="AW512" s="196"/>
      <c r="DU512" s="4"/>
      <c r="DZ512" s="196"/>
      <c r="EA512" s="196"/>
      <c r="EB512" s="196"/>
      <c r="EC512" s="196"/>
      <c r="ED512" s="196"/>
      <c r="EE512" s="196"/>
    </row>
    <row r="513" spans="49:135" ht="13" x14ac:dyDescent="0.15">
      <c r="AW513" s="196"/>
      <c r="DU513" s="4"/>
      <c r="DZ513" s="196"/>
      <c r="EA513" s="196"/>
      <c r="EB513" s="196"/>
      <c r="EC513" s="196"/>
      <c r="ED513" s="196"/>
      <c r="EE513" s="196"/>
    </row>
    <row r="514" spans="49:135" ht="13" x14ac:dyDescent="0.15">
      <c r="AW514" s="196"/>
      <c r="DU514" s="4"/>
      <c r="DZ514" s="196"/>
      <c r="EA514" s="196"/>
      <c r="EB514" s="196"/>
      <c r="EC514" s="196"/>
      <c r="ED514" s="196"/>
      <c r="EE514" s="196"/>
    </row>
    <row r="515" spans="49:135" ht="13" x14ac:dyDescent="0.15">
      <c r="AW515" s="196"/>
      <c r="DU515" s="4"/>
      <c r="DZ515" s="196"/>
      <c r="EA515" s="196"/>
      <c r="EB515" s="196"/>
      <c r="EC515" s="196"/>
      <c r="ED515" s="196"/>
      <c r="EE515" s="196"/>
    </row>
    <row r="516" spans="49:135" ht="13" x14ac:dyDescent="0.15">
      <c r="AW516" s="196"/>
      <c r="DU516" s="4"/>
      <c r="DZ516" s="196"/>
      <c r="EA516" s="196"/>
      <c r="EB516" s="196"/>
      <c r="EC516" s="196"/>
      <c r="ED516" s="196"/>
      <c r="EE516" s="196"/>
    </row>
    <row r="517" spans="49:135" ht="13" x14ac:dyDescent="0.15">
      <c r="AW517" s="196"/>
      <c r="DU517" s="4"/>
      <c r="DZ517" s="196"/>
      <c r="EA517" s="196"/>
      <c r="EB517" s="196"/>
      <c r="EC517" s="196"/>
      <c r="ED517" s="196"/>
      <c r="EE517" s="196"/>
    </row>
    <row r="518" spans="49:135" ht="13" x14ac:dyDescent="0.15">
      <c r="AW518" s="196"/>
      <c r="DU518" s="4"/>
      <c r="DZ518" s="196"/>
      <c r="EA518" s="196"/>
      <c r="EB518" s="196"/>
      <c r="EC518" s="196"/>
      <c r="ED518" s="196"/>
      <c r="EE518" s="196"/>
    </row>
    <row r="519" spans="49:135" ht="13" x14ac:dyDescent="0.15">
      <c r="AW519" s="196"/>
      <c r="DU519" s="4"/>
      <c r="DZ519" s="196"/>
      <c r="EA519" s="196"/>
      <c r="EB519" s="196"/>
      <c r="EC519" s="196"/>
      <c r="ED519" s="196"/>
      <c r="EE519" s="196"/>
    </row>
    <row r="520" spans="49:135" ht="13" x14ac:dyDescent="0.15">
      <c r="AW520" s="196"/>
      <c r="DU520" s="4"/>
      <c r="DZ520" s="196"/>
      <c r="EA520" s="196"/>
      <c r="EB520" s="196"/>
      <c r="EC520" s="196"/>
      <c r="ED520" s="196"/>
      <c r="EE520" s="196"/>
    </row>
    <row r="521" spans="49:135" ht="13" x14ac:dyDescent="0.15">
      <c r="AW521" s="196"/>
      <c r="DU521" s="4"/>
      <c r="DZ521" s="196"/>
      <c r="EA521" s="196"/>
      <c r="EB521" s="196"/>
      <c r="EC521" s="196"/>
      <c r="ED521" s="196"/>
      <c r="EE521" s="196"/>
    </row>
    <row r="522" spans="49:135" ht="13" x14ac:dyDescent="0.15">
      <c r="AW522" s="196"/>
      <c r="DU522" s="4"/>
      <c r="DZ522" s="196"/>
      <c r="EA522" s="196"/>
      <c r="EB522" s="196"/>
      <c r="EC522" s="196"/>
      <c r="ED522" s="196"/>
      <c r="EE522" s="196"/>
    </row>
    <row r="523" spans="49:135" ht="13" x14ac:dyDescent="0.15">
      <c r="AW523" s="196"/>
      <c r="DU523" s="4"/>
      <c r="DZ523" s="196"/>
      <c r="EA523" s="196"/>
      <c r="EB523" s="196"/>
      <c r="EC523" s="196"/>
      <c r="ED523" s="196"/>
      <c r="EE523" s="196"/>
    </row>
    <row r="524" spans="49:135" ht="13" x14ac:dyDescent="0.15">
      <c r="AW524" s="196"/>
      <c r="DU524" s="4"/>
      <c r="DZ524" s="196"/>
      <c r="EA524" s="196"/>
      <c r="EB524" s="196"/>
      <c r="EC524" s="196"/>
      <c r="ED524" s="196"/>
      <c r="EE524" s="196"/>
    </row>
    <row r="525" spans="49:135" ht="13" x14ac:dyDescent="0.15">
      <c r="AW525" s="196"/>
      <c r="DU525" s="4"/>
      <c r="DZ525" s="196"/>
      <c r="EA525" s="196"/>
      <c r="EB525" s="196"/>
      <c r="EC525" s="196"/>
      <c r="ED525" s="196"/>
      <c r="EE525" s="196"/>
    </row>
    <row r="526" spans="49:135" ht="13" x14ac:dyDescent="0.15">
      <c r="AW526" s="196"/>
      <c r="DU526" s="4"/>
      <c r="DZ526" s="196"/>
      <c r="EA526" s="196"/>
      <c r="EB526" s="196"/>
      <c r="EC526" s="196"/>
      <c r="ED526" s="196"/>
      <c r="EE526" s="196"/>
    </row>
    <row r="527" spans="49:135" ht="13" x14ac:dyDescent="0.15">
      <c r="AW527" s="196"/>
      <c r="DU527" s="4"/>
      <c r="DZ527" s="196"/>
      <c r="EA527" s="196"/>
      <c r="EB527" s="196"/>
      <c r="EC527" s="196"/>
      <c r="ED527" s="196"/>
      <c r="EE527" s="196"/>
    </row>
    <row r="528" spans="49:135" ht="13" x14ac:dyDescent="0.15">
      <c r="AW528" s="196"/>
      <c r="DU528" s="4"/>
      <c r="DZ528" s="196"/>
      <c r="EA528" s="196"/>
      <c r="EB528" s="196"/>
      <c r="EC528" s="196"/>
      <c r="ED528" s="196"/>
      <c r="EE528" s="196"/>
    </row>
    <row r="529" spans="49:135" ht="13" x14ac:dyDescent="0.15">
      <c r="AW529" s="196"/>
      <c r="DU529" s="4"/>
      <c r="DZ529" s="196"/>
      <c r="EA529" s="196"/>
      <c r="EB529" s="196"/>
      <c r="EC529" s="196"/>
      <c r="ED529" s="196"/>
      <c r="EE529" s="196"/>
    </row>
    <row r="530" spans="49:135" ht="13" x14ac:dyDescent="0.15">
      <c r="AW530" s="196"/>
      <c r="DU530" s="4"/>
      <c r="DZ530" s="196"/>
      <c r="EA530" s="196"/>
      <c r="EB530" s="196"/>
      <c r="EC530" s="196"/>
      <c r="ED530" s="196"/>
      <c r="EE530" s="196"/>
    </row>
    <row r="531" spans="49:135" ht="13" x14ac:dyDescent="0.15">
      <c r="AW531" s="196"/>
      <c r="DU531" s="4"/>
      <c r="DZ531" s="196"/>
      <c r="EA531" s="196"/>
      <c r="EB531" s="196"/>
      <c r="EC531" s="196"/>
      <c r="ED531" s="196"/>
      <c r="EE531" s="196"/>
    </row>
    <row r="532" spans="49:135" ht="13" x14ac:dyDescent="0.15">
      <c r="AW532" s="196"/>
      <c r="DU532" s="4"/>
      <c r="DZ532" s="196"/>
      <c r="EA532" s="196"/>
      <c r="EB532" s="196"/>
      <c r="EC532" s="196"/>
      <c r="ED532" s="196"/>
      <c r="EE532" s="196"/>
    </row>
    <row r="533" spans="49:135" ht="13" x14ac:dyDescent="0.15">
      <c r="AW533" s="196"/>
      <c r="DU533" s="4"/>
      <c r="DZ533" s="196"/>
      <c r="EA533" s="196"/>
      <c r="EB533" s="196"/>
      <c r="EC533" s="196"/>
      <c r="ED533" s="196"/>
      <c r="EE533" s="196"/>
    </row>
    <row r="534" spans="49:135" ht="13" x14ac:dyDescent="0.15">
      <c r="AW534" s="196"/>
      <c r="DU534" s="4"/>
      <c r="DZ534" s="196"/>
      <c r="EA534" s="196"/>
      <c r="EB534" s="196"/>
      <c r="EC534" s="196"/>
      <c r="ED534" s="196"/>
      <c r="EE534" s="196"/>
    </row>
    <row r="535" spans="49:135" ht="13" x14ac:dyDescent="0.15">
      <c r="AW535" s="196"/>
      <c r="DU535" s="4"/>
      <c r="DZ535" s="196"/>
      <c r="EA535" s="196"/>
      <c r="EB535" s="196"/>
      <c r="EC535" s="196"/>
      <c r="ED535" s="196"/>
      <c r="EE535" s="196"/>
    </row>
    <row r="536" spans="49:135" ht="13" x14ac:dyDescent="0.15">
      <c r="AW536" s="196"/>
      <c r="DU536" s="4"/>
      <c r="DZ536" s="196"/>
      <c r="EA536" s="196"/>
      <c r="EB536" s="196"/>
      <c r="EC536" s="196"/>
      <c r="ED536" s="196"/>
      <c r="EE536" s="196"/>
    </row>
    <row r="537" spans="49:135" ht="13" x14ac:dyDescent="0.15">
      <c r="AW537" s="196"/>
      <c r="DU537" s="4"/>
      <c r="DZ537" s="196"/>
      <c r="EA537" s="196"/>
      <c r="EB537" s="196"/>
      <c r="EC537" s="196"/>
      <c r="ED537" s="196"/>
      <c r="EE537" s="196"/>
    </row>
    <row r="538" spans="49:135" ht="13" x14ac:dyDescent="0.15">
      <c r="AW538" s="196"/>
      <c r="DU538" s="4"/>
      <c r="DZ538" s="196"/>
      <c r="EA538" s="196"/>
      <c r="EB538" s="196"/>
      <c r="EC538" s="196"/>
      <c r="ED538" s="196"/>
      <c r="EE538" s="196"/>
    </row>
    <row r="539" spans="49:135" ht="13" x14ac:dyDescent="0.15">
      <c r="AW539" s="196"/>
      <c r="DU539" s="4"/>
      <c r="DZ539" s="196"/>
      <c r="EA539" s="196"/>
      <c r="EB539" s="196"/>
      <c r="EC539" s="196"/>
      <c r="ED539" s="196"/>
      <c r="EE539" s="196"/>
    </row>
    <row r="540" spans="49:135" ht="13" x14ac:dyDescent="0.15">
      <c r="AW540" s="196"/>
      <c r="DU540" s="4"/>
      <c r="DZ540" s="196"/>
      <c r="EA540" s="196"/>
      <c r="EB540" s="196"/>
      <c r="EC540" s="196"/>
      <c r="ED540" s="196"/>
      <c r="EE540" s="196"/>
    </row>
    <row r="541" spans="49:135" ht="13" x14ac:dyDescent="0.15">
      <c r="AW541" s="196"/>
      <c r="DU541" s="4"/>
      <c r="DZ541" s="196"/>
      <c r="EA541" s="196"/>
      <c r="EB541" s="196"/>
      <c r="EC541" s="196"/>
      <c r="ED541" s="196"/>
      <c r="EE541" s="196"/>
    </row>
    <row r="542" spans="49:135" ht="13" x14ac:dyDescent="0.15">
      <c r="AW542" s="196"/>
      <c r="DU542" s="4"/>
      <c r="DZ542" s="196"/>
      <c r="EA542" s="196"/>
      <c r="EB542" s="196"/>
      <c r="EC542" s="196"/>
      <c r="ED542" s="196"/>
      <c r="EE542" s="196"/>
    </row>
    <row r="543" spans="49:135" ht="13" x14ac:dyDescent="0.15">
      <c r="AW543" s="196"/>
      <c r="DU543" s="4"/>
      <c r="DZ543" s="196"/>
      <c r="EA543" s="196"/>
      <c r="EB543" s="196"/>
      <c r="EC543" s="196"/>
      <c r="ED543" s="196"/>
      <c r="EE543" s="196"/>
    </row>
    <row r="544" spans="49:135" ht="13" x14ac:dyDescent="0.15">
      <c r="AW544" s="196"/>
      <c r="DU544" s="4"/>
      <c r="DZ544" s="196"/>
      <c r="EA544" s="196"/>
      <c r="EB544" s="196"/>
      <c r="EC544" s="196"/>
      <c r="ED544" s="196"/>
      <c r="EE544" s="196"/>
    </row>
    <row r="545" spans="49:135" ht="13" x14ac:dyDescent="0.15">
      <c r="AW545" s="196"/>
      <c r="DU545" s="4"/>
      <c r="DZ545" s="196"/>
      <c r="EA545" s="196"/>
      <c r="EB545" s="196"/>
      <c r="EC545" s="196"/>
      <c r="ED545" s="196"/>
      <c r="EE545" s="196"/>
    </row>
    <row r="546" spans="49:135" ht="13" x14ac:dyDescent="0.15">
      <c r="AW546" s="196"/>
      <c r="DU546" s="4"/>
      <c r="DZ546" s="196"/>
      <c r="EA546" s="196"/>
      <c r="EB546" s="196"/>
      <c r="EC546" s="196"/>
      <c r="ED546" s="196"/>
      <c r="EE546" s="196"/>
    </row>
    <row r="547" spans="49:135" ht="13" x14ac:dyDescent="0.15">
      <c r="AW547" s="196"/>
      <c r="DU547" s="4"/>
      <c r="DZ547" s="196"/>
      <c r="EA547" s="196"/>
      <c r="EB547" s="196"/>
      <c r="EC547" s="196"/>
      <c r="ED547" s="196"/>
      <c r="EE547" s="196"/>
    </row>
    <row r="548" spans="49:135" ht="13" x14ac:dyDescent="0.15">
      <c r="AW548" s="196"/>
      <c r="DU548" s="4"/>
      <c r="DZ548" s="196"/>
      <c r="EA548" s="196"/>
      <c r="EB548" s="196"/>
      <c r="EC548" s="196"/>
      <c r="ED548" s="196"/>
      <c r="EE548" s="196"/>
    </row>
    <row r="549" spans="49:135" ht="13" x14ac:dyDescent="0.15">
      <c r="AW549" s="196"/>
      <c r="DU549" s="4"/>
      <c r="DZ549" s="196"/>
      <c r="EA549" s="196"/>
      <c r="EB549" s="196"/>
      <c r="EC549" s="196"/>
      <c r="ED549" s="196"/>
      <c r="EE549" s="196"/>
    </row>
    <row r="550" spans="49:135" ht="13" x14ac:dyDescent="0.15">
      <c r="AW550" s="196"/>
      <c r="DU550" s="4"/>
      <c r="DZ550" s="196"/>
      <c r="EA550" s="196"/>
      <c r="EB550" s="196"/>
      <c r="EC550" s="196"/>
      <c r="ED550" s="196"/>
      <c r="EE550" s="196"/>
    </row>
    <row r="551" spans="49:135" ht="13" x14ac:dyDescent="0.15">
      <c r="AW551" s="196"/>
      <c r="DU551" s="4"/>
      <c r="DZ551" s="196"/>
      <c r="EA551" s="196"/>
      <c r="EB551" s="196"/>
      <c r="EC551" s="196"/>
      <c r="ED551" s="196"/>
      <c r="EE551" s="196"/>
    </row>
    <row r="552" spans="49:135" ht="13" x14ac:dyDescent="0.15">
      <c r="AW552" s="196"/>
      <c r="DU552" s="4"/>
      <c r="DZ552" s="196"/>
      <c r="EA552" s="196"/>
      <c r="EB552" s="196"/>
      <c r="EC552" s="196"/>
      <c r="ED552" s="196"/>
      <c r="EE552" s="196"/>
    </row>
    <row r="553" spans="49:135" ht="13" x14ac:dyDescent="0.15">
      <c r="AW553" s="196"/>
      <c r="DU553" s="4"/>
      <c r="DZ553" s="196"/>
      <c r="EA553" s="196"/>
      <c r="EB553" s="196"/>
      <c r="EC553" s="196"/>
      <c r="ED553" s="196"/>
      <c r="EE553" s="196"/>
    </row>
    <row r="554" spans="49:135" ht="13" x14ac:dyDescent="0.15">
      <c r="AW554" s="196"/>
      <c r="DU554" s="4"/>
      <c r="DZ554" s="196"/>
      <c r="EA554" s="196"/>
      <c r="EB554" s="196"/>
      <c r="EC554" s="196"/>
      <c r="ED554" s="196"/>
      <c r="EE554" s="196"/>
    </row>
    <row r="555" spans="49:135" ht="13" x14ac:dyDescent="0.15">
      <c r="AW555" s="196"/>
      <c r="DU555" s="4"/>
      <c r="DZ555" s="196"/>
      <c r="EA555" s="196"/>
      <c r="EB555" s="196"/>
      <c r="EC555" s="196"/>
      <c r="ED555" s="196"/>
      <c r="EE555" s="196"/>
    </row>
    <row r="556" spans="49:135" ht="13" x14ac:dyDescent="0.15">
      <c r="AW556" s="196"/>
      <c r="DU556" s="4"/>
      <c r="DZ556" s="196"/>
      <c r="EA556" s="196"/>
      <c r="EB556" s="196"/>
      <c r="EC556" s="196"/>
      <c r="ED556" s="196"/>
      <c r="EE556" s="196"/>
    </row>
    <row r="557" spans="49:135" ht="13" x14ac:dyDescent="0.15">
      <c r="AW557" s="196"/>
      <c r="DU557" s="4"/>
      <c r="DZ557" s="196"/>
      <c r="EA557" s="196"/>
      <c r="EB557" s="196"/>
      <c r="EC557" s="196"/>
      <c r="ED557" s="196"/>
      <c r="EE557" s="196"/>
    </row>
    <row r="558" spans="49:135" ht="13" x14ac:dyDescent="0.15">
      <c r="AW558" s="196"/>
      <c r="DU558" s="4"/>
      <c r="DZ558" s="196"/>
      <c r="EA558" s="196"/>
      <c r="EB558" s="196"/>
      <c r="EC558" s="196"/>
      <c r="ED558" s="196"/>
      <c r="EE558" s="196"/>
    </row>
    <row r="559" spans="49:135" ht="13" x14ac:dyDescent="0.15">
      <c r="AW559" s="196"/>
      <c r="DU559" s="4"/>
      <c r="DZ559" s="196"/>
      <c r="EA559" s="196"/>
      <c r="EB559" s="196"/>
      <c r="EC559" s="196"/>
      <c r="ED559" s="196"/>
      <c r="EE559" s="196"/>
    </row>
    <row r="560" spans="49:135" ht="13" x14ac:dyDescent="0.15">
      <c r="AW560" s="196"/>
      <c r="DU560" s="4"/>
      <c r="DZ560" s="196"/>
      <c r="EA560" s="196"/>
      <c r="EB560" s="196"/>
      <c r="EC560" s="196"/>
      <c r="ED560" s="196"/>
      <c r="EE560" s="196"/>
    </row>
    <row r="561" spans="49:135" ht="13" x14ac:dyDescent="0.15">
      <c r="AW561" s="196"/>
      <c r="DU561" s="4"/>
      <c r="DZ561" s="196"/>
      <c r="EA561" s="196"/>
      <c r="EB561" s="196"/>
      <c r="EC561" s="196"/>
      <c r="ED561" s="196"/>
      <c r="EE561" s="196"/>
    </row>
    <row r="562" spans="49:135" ht="13" x14ac:dyDescent="0.15">
      <c r="AW562" s="196"/>
      <c r="DU562" s="4"/>
      <c r="DZ562" s="196"/>
      <c r="EA562" s="196"/>
      <c r="EB562" s="196"/>
      <c r="EC562" s="196"/>
      <c r="ED562" s="196"/>
      <c r="EE562" s="196"/>
    </row>
    <row r="563" spans="49:135" ht="13" x14ac:dyDescent="0.15">
      <c r="AW563" s="196"/>
      <c r="DU563" s="4"/>
      <c r="DZ563" s="196"/>
      <c r="EA563" s="196"/>
      <c r="EB563" s="196"/>
      <c r="EC563" s="196"/>
      <c r="ED563" s="196"/>
      <c r="EE563" s="196"/>
    </row>
    <row r="564" spans="49:135" ht="13" x14ac:dyDescent="0.15">
      <c r="AW564" s="196"/>
      <c r="DU564" s="4"/>
      <c r="DZ564" s="196"/>
      <c r="EA564" s="196"/>
      <c r="EB564" s="196"/>
      <c r="EC564" s="196"/>
      <c r="ED564" s="196"/>
      <c r="EE564" s="196"/>
    </row>
    <row r="565" spans="49:135" ht="13" x14ac:dyDescent="0.15">
      <c r="AW565" s="196"/>
      <c r="DU565" s="4"/>
      <c r="DZ565" s="196"/>
      <c r="EA565" s="196"/>
      <c r="EB565" s="196"/>
      <c r="EC565" s="196"/>
      <c r="ED565" s="196"/>
      <c r="EE565" s="196"/>
    </row>
    <row r="566" spans="49:135" ht="13" x14ac:dyDescent="0.15">
      <c r="AW566" s="196"/>
      <c r="DU566" s="4"/>
      <c r="DZ566" s="196"/>
      <c r="EA566" s="196"/>
      <c r="EB566" s="196"/>
      <c r="EC566" s="196"/>
      <c r="ED566" s="196"/>
      <c r="EE566" s="196"/>
    </row>
    <row r="567" spans="49:135" ht="13" x14ac:dyDescent="0.15">
      <c r="AW567" s="196"/>
      <c r="DU567" s="4"/>
      <c r="DZ567" s="196"/>
      <c r="EA567" s="196"/>
      <c r="EB567" s="196"/>
      <c r="EC567" s="196"/>
      <c r="ED567" s="196"/>
      <c r="EE567" s="196"/>
    </row>
    <row r="568" spans="49:135" ht="13" x14ac:dyDescent="0.15">
      <c r="AW568" s="196"/>
      <c r="DU568" s="4"/>
      <c r="DZ568" s="196"/>
      <c r="EA568" s="196"/>
      <c r="EB568" s="196"/>
      <c r="EC568" s="196"/>
      <c r="ED568" s="196"/>
      <c r="EE568" s="196"/>
    </row>
    <row r="569" spans="49:135" ht="13" x14ac:dyDescent="0.15">
      <c r="AW569" s="196"/>
      <c r="DU569" s="4"/>
      <c r="DZ569" s="196"/>
      <c r="EA569" s="196"/>
      <c r="EB569" s="196"/>
      <c r="EC569" s="196"/>
      <c r="ED569" s="196"/>
      <c r="EE569" s="196"/>
    </row>
    <row r="570" spans="49:135" ht="13" x14ac:dyDescent="0.15">
      <c r="AW570" s="196"/>
      <c r="DU570" s="4"/>
      <c r="DZ570" s="196"/>
      <c r="EA570" s="196"/>
      <c r="EB570" s="196"/>
      <c r="EC570" s="196"/>
      <c r="ED570" s="196"/>
      <c r="EE570" s="196"/>
    </row>
    <row r="571" spans="49:135" ht="13" x14ac:dyDescent="0.15">
      <c r="AW571" s="196"/>
      <c r="DU571" s="4"/>
      <c r="DZ571" s="196"/>
      <c r="EA571" s="196"/>
      <c r="EB571" s="196"/>
      <c r="EC571" s="196"/>
      <c r="ED571" s="196"/>
      <c r="EE571" s="196"/>
    </row>
    <row r="572" spans="49:135" ht="13" x14ac:dyDescent="0.15">
      <c r="AW572" s="196"/>
      <c r="DU572" s="4"/>
      <c r="DZ572" s="196"/>
      <c r="EA572" s="196"/>
      <c r="EB572" s="196"/>
      <c r="EC572" s="196"/>
      <c r="ED572" s="196"/>
      <c r="EE572" s="196"/>
    </row>
    <row r="573" spans="49:135" ht="13" x14ac:dyDescent="0.15">
      <c r="AW573" s="196"/>
      <c r="DU573" s="4"/>
      <c r="DZ573" s="196"/>
      <c r="EA573" s="196"/>
      <c r="EB573" s="196"/>
      <c r="EC573" s="196"/>
      <c r="ED573" s="196"/>
      <c r="EE573" s="196"/>
    </row>
    <row r="574" spans="49:135" ht="13" x14ac:dyDescent="0.15">
      <c r="AW574" s="196"/>
      <c r="DU574" s="4"/>
      <c r="DZ574" s="196"/>
      <c r="EA574" s="196"/>
      <c r="EB574" s="196"/>
      <c r="EC574" s="196"/>
      <c r="ED574" s="196"/>
      <c r="EE574" s="196"/>
    </row>
    <row r="575" spans="49:135" ht="13" x14ac:dyDescent="0.15">
      <c r="AW575" s="196"/>
      <c r="DU575" s="4"/>
      <c r="DZ575" s="196"/>
      <c r="EA575" s="196"/>
      <c r="EB575" s="196"/>
      <c r="EC575" s="196"/>
      <c r="ED575" s="196"/>
      <c r="EE575" s="196"/>
    </row>
    <row r="576" spans="49:135" ht="13" x14ac:dyDescent="0.15">
      <c r="AW576" s="196"/>
      <c r="DU576" s="4"/>
      <c r="DZ576" s="196"/>
      <c r="EA576" s="196"/>
      <c r="EB576" s="196"/>
      <c r="EC576" s="196"/>
      <c r="ED576" s="196"/>
      <c r="EE576" s="196"/>
    </row>
    <row r="577" spans="49:135" ht="13" x14ac:dyDescent="0.15">
      <c r="AW577" s="196"/>
      <c r="DU577" s="4"/>
      <c r="DZ577" s="196"/>
      <c r="EA577" s="196"/>
      <c r="EB577" s="196"/>
      <c r="EC577" s="196"/>
      <c r="ED577" s="196"/>
      <c r="EE577" s="196"/>
    </row>
    <row r="578" spans="49:135" ht="13" x14ac:dyDescent="0.15">
      <c r="AW578" s="196"/>
      <c r="DU578" s="4"/>
      <c r="DZ578" s="196"/>
      <c r="EA578" s="196"/>
      <c r="EB578" s="196"/>
      <c r="EC578" s="196"/>
      <c r="ED578" s="196"/>
      <c r="EE578" s="196"/>
    </row>
    <row r="579" spans="49:135" ht="13" x14ac:dyDescent="0.15">
      <c r="AW579" s="196"/>
      <c r="DU579" s="4"/>
      <c r="DZ579" s="196"/>
      <c r="EA579" s="196"/>
      <c r="EB579" s="196"/>
      <c r="EC579" s="196"/>
      <c r="ED579" s="196"/>
      <c r="EE579" s="196"/>
    </row>
    <row r="580" spans="49:135" ht="13" x14ac:dyDescent="0.15">
      <c r="AW580" s="196"/>
      <c r="DU580" s="4"/>
      <c r="DZ580" s="196"/>
      <c r="EA580" s="196"/>
      <c r="EB580" s="196"/>
      <c r="EC580" s="196"/>
      <c r="ED580" s="196"/>
      <c r="EE580" s="196"/>
    </row>
    <row r="581" spans="49:135" ht="13" x14ac:dyDescent="0.15">
      <c r="AW581" s="196"/>
      <c r="DU581" s="4"/>
      <c r="DZ581" s="196"/>
      <c r="EA581" s="196"/>
      <c r="EB581" s="196"/>
      <c r="EC581" s="196"/>
      <c r="ED581" s="196"/>
      <c r="EE581" s="196"/>
    </row>
    <row r="582" spans="49:135" ht="13" x14ac:dyDescent="0.15">
      <c r="AW582" s="196"/>
      <c r="DU582" s="4"/>
      <c r="DZ582" s="196"/>
      <c r="EA582" s="196"/>
      <c r="EB582" s="196"/>
      <c r="EC582" s="196"/>
      <c r="ED582" s="196"/>
      <c r="EE582" s="196"/>
    </row>
    <row r="583" spans="49:135" ht="13" x14ac:dyDescent="0.15">
      <c r="AW583" s="196"/>
      <c r="DU583" s="4"/>
      <c r="DZ583" s="196"/>
      <c r="EA583" s="196"/>
      <c r="EB583" s="196"/>
      <c r="EC583" s="196"/>
      <c r="ED583" s="196"/>
      <c r="EE583" s="196"/>
    </row>
    <row r="584" spans="49:135" ht="13" x14ac:dyDescent="0.15">
      <c r="AW584" s="196"/>
      <c r="DU584" s="4"/>
      <c r="DZ584" s="196"/>
      <c r="EA584" s="196"/>
      <c r="EB584" s="196"/>
      <c r="EC584" s="196"/>
      <c r="ED584" s="196"/>
      <c r="EE584" s="196"/>
    </row>
    <row r="585" spans="49:135" ht="13" x14ac:dyDescent="0.15">
      <c r="AW585" s="196"/>
      <c r="DU585" s="4"/>
      <c r="DZ585" s="196"/>
      <c r="EA585" s="196"/>
      <c r="EB585" s="196"/>
      <c r="EC585" s="196"/>
      <c r="ED585" s="196"/>
      <c r="EE585" s="196"/>
    </row>
    <row r="586" spans="49:135" ht="13" x14ac:dyDescent="0.15">
      <c r="AW586" s="196"/>
      <c r="DU586" s="4"/>
      <c r="DZ586" s="196"/>
      <c r="EA586" s="196"/>
      <c r="EB586" s="196"/>
      <c r="EC586" s="196"/>
      <c r="ED586" s="196"/>
      <c r="EE586" s="196"/>
    </row>
    <row r="587" spans="49:135" ht="13" x14ac:dyDescent="0.15">
      <c r="AW587" s="196"/>
      <c r="DU587" s="4"/>
      <c r="DZ587" s="196"/>
      <c r="EA587" s="196"/>
      <c r="EB587" s="196"/>
      <c r="EC587" s="196"/>
      <c r="ED587" s="196"/>
      <c r="EE587" s="196"/>
    </row>
    <row r="588" spans="49:135" ht="13" x14ac:dyDescent="0.15">
      <c r="AW588" s="196"/>
      <c r="DU588" s="4"/>
      <c r="DZ588" s="196"/>
      <c r="EA588" s="196"/>
      <c r="EB588" s="196"/>
      <c r="EC588" s="196"/>
      <c r="ED588" s="196"/>
      <c r="EE588" s="196"/>
    </row>
    <row r="589" spans="49:135" ht="13" x14ac:dyDescent="0.15">
      <c r="AW589" s="196"/>
      <c r="DU589" s="4"/>
      <c r="DZ589" s="196"/>
      <c r="EA589" s="196"/>
      <c r="EB589" s="196"/>
      <c r="EC589" s="196"/>
      <c r="ED589" s="196"/>
      <c r="EE589" s="196"/>
    </row>
    <row r="590" spans="49:135" ht="13" x14ac:dyDescent="0.15">
      <c r="AW590" s="196"/>
      <c r="DU590" s="4"/>
      <c r="DZ590" s="196"/>
      <c r="EA590" s="196"/>
      <c r="EB590" s="196"/>
      <c r="EC590" s="196"/>
      <c r="ED590" s="196"/>
      <c r="EE590" s="196"/>
    </row>
    <row r="591" spans="49:135" ht="13" x14ac:dyDescent="0.15">
      <c r="AW591" s="196"/>
      <c r="DU591" s="4"/>
      <c r="DZ591" s="196"/>
      <c r="EA591" s="196"/>
      <c r="EB591" s="196"/>
      <c r="EC591" s="196"/>
      <c r="ED591" s="196"/>
      <c r="EE591" s="196"/>
    </row>
    <row r="592" spans="49:135" ht="13" x14ac:dyDescent="0.15">
      <c r="AW592" s="196"/>
      <c r="DU592" s="4"/>
      <c r="DZ592" s="196"/>
      <c r="EA592" s="196"/>
      <c r="EB592" s="196"/>
      <c r="EC592" s="196"/>
      <c r="ED592" s="196"/>
      <c r="EE592" s="196"/>
    </row>
    <row r="593" spans="49:135" ht="13" x14ac:dyDescent="0.15">
      <c r="AW593" s="196"/>
      <c r="DU593" s="4"/>
      <c r="DZ593" s="196"/>
      <c r="EA593" s="196"/>
      <c r="EB593" s="196"/>
      <c r="EC593" s="196"/>
      <c r="ED593" s="196"/>
      <c r="EE593" s="196"/>
    </row>
    <row r="594" spans="49:135" ht="13" x14ac:dyDescent="0.15">
      <c r="AW594" s="196"/>
      <c r="DU594" s="4"/>
      <c r="DZ594" s="196"/>
      <c r="EA594" s="196"/>
      <c r="EB594" s="196"/>
      <c r="EC594" s="196"/>
      <c r="ED594" s="196"/>
      <c r="EE594" s="196"/>
    </row>
    <row r="595" spans="49:135" ht="13" x14ac:dyDescent="0.15">
      <c r="AW595" s="196"/>
      <c r="DU595" s="4"/>
      <c r="DZ595" s="196"/>
      <c r="EA595" s="196"/>
      <c r="EB595" s="196"/>
      <c r="EC595" s="196"/>
      <c r="ED595" s="196"/>
      <c r="EE595" s="196"/>
    </row>
    <row r="596" spans="49:135" ht="13" x14ac:dyDescent="0.15">
      <c r="AW596" s="196"/>
      <c r="DU596" s="4"/>
      <c r="DZ596" s="196"/>
      <c r="EA596" s="196"/>
      <c r="EB596" s="196"/>
      <c r="EC596" s="196"/>
      <c r="ED596" s="196"/>
      <c r="EE596" s="196"/>
    </row>
    <row r="597" spans="49:135" ht="13" x14ac:dyDescent="0.15">
      <c r="AW597" s="196"/>
      <c r="DU597" s="4"/>
      <c r="DZ597" s="196"/>
      <c r="EA597" s="196"/>
      <c r="EB597" s="196"/>
      <c r="EC597" s="196"/>
      <c r="ED597" s="196"/>
      <c r="EE597" s="196"/>
    </row>
    <row r="598" spans="49:135" ht="13" x14ac:dyDescent="0.15">
      <c r="AW598" s="196"/>
      <c r="DU598" s="4"/>
      <c r="DZ598" s="196"/>
      <c r="EA598" s="196"/>
      <c r="EB598" s="196"/>
      <c r="EC598" s="196"/>
      <c r="ED598" s="196"/>
      <c r="EE598" s="196"/>
    </row>
    <row r="599" spans="49:135" ht="13" x14ac:dyDescent="0.15">
      <c r="AW599" s="196"/>
      <c r="DU599" s="4"/>
      <c r="DZ599" s="196"/>
      <c r="EA599" s="196"/>
      <c r="EB599" s="196"/>
      <c r="EC599" s="196"/>
      <c r="ED599" s="196"/>
      <c r="EE599" s="196"/>
    </row>
    <row r="600" spans="49:135" ht="13" x14ac:dyDescent="0.15">
      <c r="AW600" s="196"/>
      <c r="DU600" s="4"/>
      <c r="DZ600" s="196"/>
      <c r="EA600" s="196"/>
      <c r="EB600" s="196"/>
      <c r="EC600" s="196"/>
      <c r="ED600" s="196"/>
      <c r="EE600" s="196"/>
    </row>
    <row r="601" spans="49:135" ht="13" x14ac:dyDescent="0.15">
      <c r="AW601" s="196"/>
      <c r="DU601" s="4"/>
      <c r="DZ601" s="196"/>
      <c r="EA601" s="196"/>
      <c r="EB601" s="196"/>
      <c r="EC601" s="196"/>
      <c r="ED601" s="196"/>
      <c r="EE601" s="196"/>
    </row>
    <row r="602" spans="49:135" ht="13" x14ac:dyDescent="0.15">
      <c r="AW602" s="196"/>
      <c r="DU602" s="4"/>
      <c r="DZ602" s="196"/>
      <c r="EA602" s="196"/>
      <c r="EB602" s="196"/>
      <c r="EC602" s="196"/>
      <c r="ED602" s="196"/>
      <c r="EE602" s="196"/>
    </row>
    <row r="603" spans="49:135" ht="13" x14ac:dyDescent="0.15">
      <c r="AW603" s="196"/>
      <c r="DU603" s="4"/>
      <c r="DZ603" s="196"/>
      <c r="EA603" s="196"/>
      <c r="EB603" s="196"/>
      <c r="EC603" s="196"/>
      <c r="ED603" s="196"/>
      <c r="EE603" s="196"/>
    </row>
    <row r="604" spans="49:135" ht="13" x14ac:dyDescent="0.15">
      <c r="AW604" s="196"/>
      <c r="DU604" s="4"/>
      <c r="DZ604" s="196"/>
      <c r="EA604" s="196"/>
      <c r="EB604" s="196"/>
      <c r="EC604" s="196"/>
      <c r="ED604" s="196"/>
      <c r="EE604" s="196"/>
    </row>
    <row r="605" spans="49:135" ht="13" x14ac:dyDescent="0.15">
      <c r="AW605" s="196"/>
      <c r="DU605" s="4"/>
      <c r="DZ605" s="196"/>
      <c r="EA605" s="196"/>
      <c r="EB605" s="196"/>
      <c r="EC605" s="196"/>
      <c r="ED605" s="196"/>
      <c r="EE605" s="196"/>
    </row>
    <row r="606" spans="49:135" ht="13" x14ac:dyDescent="0.15">
      <c r="AW606" s="196"/>
      <c r="DU606" s="4"/>
      <c r="DZ606" s="196"/>
      <c r="EA606" s="196"/>
      <c r="EB606" s="196"/>
      <c r="EC606" s="196"/>
      <c r="ED606" s="196"/>
      <c r="EE606" s="196"/>
    </row>
    <row r="607" spans="49:135" ht="13" x14ac:dyDescent="0.15">
      <c r="AW607" s="196"/>
      <c r="DU607" s="4"/>
      <c r="DZ607" s="196"/>
      <c r="EA607" s="196"/>
      <c r="EB607" s="196"/>
      <c r="EC607" s="196"/>
      <c r="ED607" s="196"/>
      <c r="EE607" s="196"/>
    </row>
    <row r="608" spans="49:135" ht="13" x14ac:dyDescent="0.15">
      <c r="AW608" s="196"/>
      <c r="DU608" s="4"/>
      <c r="DZ608" s="196"/>
      <c r="EA608" s="196"/>
      <c r="EB608" s="196"/>
      <c r="EC608" s="196"/>
      <c r="ED608" s="196"/>
      <c r="EE608" s="196"/>
    </row>
    <row r="609" spans="49:135" ht="13" x14ac:dyDescent="0.15">
      <c r="AW609" s="196"/>
      <c r="DU609" s="4"/>
      <c r="DZ609" s="196"/>
      <c r="EA609" s="196"/>
      <c r="EB609" s="196"/>
      <c r="EC609" s="196"/>
      <c r="ED609" s="196"/>
      <c r="EE609" s="196"/>
    </row>
    <row r="610" spans="49:135" ht="13" x14ac:dyDescent="0.15">
      <c r="AW610" s="196"/>
      <c r="DU610" s="4"/>
      <c r="DZ610" s="196"/>
      <c r="EA610" s="196"/>
      <c r="EB610" s="196"/>
      <c r="EC610" s="196"/>
      <c r="ED610" s="196"/>
      <c r="EE610" s="196"/>
    </row>
    <row r="611" spans="49:135" ht="13" x14ac:dyDescent="0.15">
      <c r="AW611" s="196"/>
      <c r="DU611" s="4"/>
      <c r="DZ611" s="196"/>
      <c r="EA611" s="196"/>
      <c r="EB611" s="196"/>
      <c r="EC611" s="196"/>
      <c r="ED611" s="196"/>
      <c r="EE611" s="196"/>
    </row>
    <row r="612" spans="49:135" ht="13" x14ac:dyDescent="0.15">
      <c r="AW612" s="196"/>
      <c r="DU612" s="4"/>
      <c r="DZ612" s="196"/>
      <c r="EA612" s="196"/>
      <c r="EB612" s="196"/>
      <c r="EC612" s="196"/>
      <c r="ED612" s="196"/>
      <c r="EE612" s="196"/>
    </row>
    <row r="613" spans="49:135" ht="13" x14ac:dyDescent="0.15">
      <c r="AW613" s="196"/>
      <c r="DU613" s="4"/>
      <c r="DZ613" s="196"/>
      <c r="EA613" s="196"/>
      <c r="EB613" s="196"/>
      <c r="EC613" s="196"/>
      <c r="ED613" s="196"/>
      <c r="EE613" s="196"/>
    </row>
    <row r="614" spans="49:135" ht="13" x14ac:dyDescent="0.15">
      <c r="AW614" s="196"/>
      <c r="DU614" s="4"/>
      <c r="DZ614" s="196"/>
      <c r="EA614" s="196"/>
      <c r="EB614" s="196"/>
      <c r="EC614" s="196"/>
      <c r="ED614" s="196"/>
      <c r="EE614" s="196"/>
    </row>
    <row r="615" spans="49:135" ht="13" x14ac:dyDescent="0.15">
      <c r="AW615" s="196"/>
      <c r="DU615" s="4"/>
      <c r="DZ615" s="196"/>
      <c r="EA615" s="196"/>
      <c r="EB615" s="196"/>
      <c r="EC615" s="196"/>
      <c r="ED615" s="196"/>
      <c r="EE615" s="196"/>
    </row>
    <row r="616" spans="49:135" ht="13" x14ac:dyDescent="0.15">
      <c r="AW616" s="196"/>
      <c r="DU616" s="4"/>
      <c r="DZ616" s="196"/>
      <c r="EA616" s="196"/>
      <c r="EB616" s="196"/>
      <c r="EC616" s="196"/>
      <c r="ED616" s="196"/>
      <c r="EE616" s="196"/>
    </row>
    <row r="617" spans="49:135" ht="13" x14ac:dyDescent="0.15">
      <c r="AW617" s="196"/>
      <c r="DU617" s="4"/>
      <c r="DZ617" s="196"/>
      <c r="EA617" s="196"/>
      <c r="EB617" s="196"/>
      <c r="EC617" s="196"/>
      <c r="ED617" s="196"/>
      <c r="EE617" s="196"/>
    </row>
    <row r="618" spans="49:135" ht="13" x14ac:dyDescent="0.15">
      <c r="AW618" s="196"/>
      <c r="DU618" s="4"/>
      <c r="DZ618" s="196"/>
      <c r="EA618" s="196"/>
      <c r="EB618" s="196"/>
      <c r="EC618" s="196"/>
      <c r="ED618" s="196"/>
      <c r="EE618" s="196"/>
    </row>
    <row r="619" spans="49:135" ht="13" x14ac:dyDescent="0.15">
      <c r="AW619" s="196"/>
      <c r="DU619" s="4"/>
      <c r="DZ619" s="196"/>
      <c r="EA619" s="196"/>
      <c r="EB619" s="196"/>
      <c r="EC619" s="196"/>
      <c r="ED619" s="196"/>
      <c r="EE619" s="196"/>
    </row>
    <row r="620" spans="49:135" ht="13" x14ac:dyDescent="0.15">
      <c r="AW620" s="196"/>
      <c r="DU620" s="4"/>
      <c r="DZ620" s="196"/>
      <c r="EA620" s="196"/>
      <c r="EB620" s="196"/>
      <c r="EC620" s="196"/>
      <c r="ED620" s="196"/>
      <c r="EE620" s="196"/>
    </row>
    <row r="621" spans="49:135" ht="13" x14ac:dyDescent="0.15">
      <c r="AW621" s="196"/>
      <c r="DU621" s="4"/>
      <c r="DZ621" s="196"/>
      <c r="EA621" s="196"/>
      <c r="EB621" s="196"/>
      <c r="EC621" s="196"/>
      <c r="ED621" s="196"/>
      <c r="EE621" s="196"/>
    </row>
    <row r="622" spans="49:135" ht="13" x14ac:dyDescent="0.15">
      <c r="AW622" s="196"/>
      <c r="DU622" s="4"/>
      <c r="DZ622" s="196"/>
      <c r="EA622" s="196"/>
      <c r="EB622" s="196"/>
      <c r="EC622" s="196"/>
      <c r="ED622" s="196"/>
      <c r="EE622" s="196"/>
    </row>
    <row r="623" spans="49:135" ht="13" x14ac:dyDescent="0.15">
      <c r="AW623" s="196"/>
      <c r="DU623" s="4"/>
      <c r="DZ623" s="196"/>
      <c r="EA623" s="196"/>
      <c r="EB623" s="196"/>
      <c r="EC623" s="196"/>
      <c r="ED623" s="196"/>
      <c r="EE623" s="196"/>
    </row>
    <row r="624" spans="49:135" ht="13" x14ac:dyDescent="0.15">
      <c r="AW624" s="196"/>
      <c r="DU624" s="4"/>
      <c r="DZ624" s="196"/>
      <c r="EA624" s="196"/>
      <c r="EB624" s="196"/>
      <c r="EC624" s="196"/>
      <c r="ED624" s="196"/>
      <c r="EE624" s="196"/>
    </row>
    <row r="625" spans="49:135" ht="13" x14ac:dyDescent="0.15">
      <c r="AW625" s="196"/>
      <c r="DU625" s="4"/>
      <c r="DZ625" s="196"/>
      <c r="EA625" s="196"/>
      <c r="EB625" s="196"/>
      <c r="EC625" s="196"/>
      <c r="ED625" s="196"/>
      <c r="EE625" s="196"/>
    </row>
    <row r="626" spans="49:135" ht="13" x14ac:dyDescent="0.15">
      <c r="AW626" s="196"/>
      <c r="DU626" s="4"/>
      <c r="DZ626" s="196"/>
      <c r="EA626" s="196"/>
      <c r="EB626" s="196"/>
      <c r="EC626" s="196"/>
      <c r="ED626" s="196"/>
      <c r="EE626" s="196"/>
    </row>
    <row r="627" spans="49:135" ht="13" x14ac:dyDescent="0.15">
      <c r="AW627" s="196"/>
      <c r="DU627" s="4"/>
      <c r="DZ627" s="196"/>
      <c r="EA627" s="196"/>
      <c r="EB627" s="196"/>
      <c r="EC627" s="196"/>
      <c r="ED627" s="196"/>
      <c r="EE627" s="196"/>
    </row>
    <row r="628" spans="49:135" ht="13" x14ac:dyDescent="0.15">
      <c r="AW628" s="196"/>
      <c r="DU628" s="4"/>
      <c r="DZ628" s="196"/>
      <c r="EA628" s="196"/>
      <c r="EB628" s="196"/>
      <c r="EC628" s="196"/>
      <c r="ED628" s="196"/>
      <c r="EE628" s="196"/>
    </row>
    <row r="629" spans="49:135" ht="13" x14ac:dyDescent="0.15">
      <c r="AW629" s="196"/>
      <c r="DU629" s="4"/>
      <c r="DZ629" s="196"/>
      <c r="EA629" s="196"/>
      <c r="EB629" s="196"/>
      <c r="EC629" s="196"/>
      <c r="ED629" s="196"/>
      <c r="EE629" s="196"/>
    </row>
    <row r="630" spans="49:135" ht="13" x14ac:dyDescent="0.15">
      <c r="AW630" s="196"/>
      <c r="DU630" s="4"/>
      <c r="DZ630" s="196"/>
      <c r="EA630" s="196"/>
      <c r="EB630" s="196"/>
      <c r="EC630" s="196"/>
      <c r="ED630" s="196"/>
      <c r="EE630" s="196"/>
    </row>
    <row r="631" spans="49:135" ht="13" x14ac:dyDescent="0.15">
      <c r="AW631" s="196"/>
      <c r="DU631" s="4"/>
      <c r="DZ631" s="196"/>
      <c r="EA631" s="196"/>
      <c r="EB631" s="196"/>
      <c r="EC631" s="196"/>
      <c r="ED631" s="196"/>
      <c r="EE631" s="196"/>
    </row>
    <row r="632" spans="49:135" ht="13" x14ac:dyDescent="0.15">
      <c r="AW632" s="196"/>
      <c r="DU632" s="4"/>
      <c r="DZ632" s="196"/>
      <c r="EA632" s="196"/>
      <c r="EB632" s="196"/>
      <c r="EC632" s="196"/>
      <c r="ED632" s="196"/>
      <c r="EE632" s="196"/>
    </row>
    <row r="633" spans="49:135" ht="13" x14ac:dyDescent="0.15">
      <c r="AW633" s="196"/>
      <c r="DU633" s="4"/>
      <c r="DZ633" s="196"/>
      <c r="EA633" s="196"/>
      <c r="EB633" s="196"/>
      <c r="EC633" s="196"/>
      <c r="ED633" s="196"/>
      <c r="EE633" s="196"/>
    </row>
    <row r="634" spans="49:135" ht="13" x14ac:dyDescent="0.15">
      <c r="AW634" s="196"/>
      <c r="DU634" s="4"/>
      <c r="DZ634" s="196"/>
      <c r="EA634" s="196"/>
      <c r="EB634" s="196"/>
      <c r="EC634" s="196"/>
      <c r="ED634" s="196"/>
      <c r="EE634" s="196"/>
    </row>
    <row r="635" spans="49:135" ht="13" x14ac:dyDescent="0.15">
      <c r="AW635" s="196"/>
      <c r="DU635" s="4"/>
      <c r="DZ635" s="196"/>
      <c r="EA635" s="196"/>
      <c r="EB635" s="196"/>
      <c r="EC635" s="196"/>
      <c r="ED635" s="196"/>
      <c r="EE635" s="196"/>
    </row>
    <row r="636" spans="49:135" ht="13" x14ac:dyDescent="0.15">
      <c r="AW636" s="196"/>
      <c r="DU636" s="4"/>
      <c r="DZ636" s="196"/>
      <c r="EA636" s="196"/>
      <c r="EB636" s="196"/>
      <c r="EC636" s="196"/>
      <c r="ED636" s="196"/>
      <c r="EE636" s="196"/>
    </row>
    <row r="637" spans="49:135" ht="13" x14ac:dyDescent="0.15">
      <c r="AW637" s="196"/>
      <c r="DU637" s="4"/>
      <c r="DZ637" s="196"/>
      <c r="EA637" s="196"/>
      <c r="EB637" s="196"/>
      <c r="EC637" s="196"/>
      <c r="ED637" s="196"/>
      <c r="EE637" s="196"/>
    </row>
    <row r="638" spans="49:135" ht="13" x14ac:dyDescent="0.15">
      <c r="AW638" s="196"/>
      <c r="DU638" s="4"/>
      <c r="DZ638" s="196"/>
      <c r="EA638" s="196"/>
      <c r="EB638" s="196"/>
      <c r="EC638" s="196"/>
      <c r="ED638" s="196"/>
      <c r="EE638" s="196"/>
    </row>
    <row r="639" spans="49:135" ht="13" x14ac:dyDescent="0.15">
      <c r="AW639" s="196"/>
      <c r="DU639" s="4"/>
      <c r="DZ639" s="196"/>
      <c r="EA639" s="196"/>
      <c r="EB639" s="196"/>
      <c r="EC639" s="196"/>
      <c r="ED639" s="196"/>
      <c r="EE639" s="196"/>
    </row>
    <row r="640" spans="49:135" ht="13" x14ac:dyDescent="0.15">
      <c r="AW640" s="196"/>
      <c r="DU640" s="4"/>
      <c r="DZ640" s="196"/>
      <c r="EA640" s="196"/>
      <c r="EB640" s="196"/>
      <c r="EC640" s="196"/>
      <c r="ED640" s="196"/>
      <c r="EE640" s="196"/>
    </row>
    <row r="641" spans="49:135" ht="13" x14ac:dyDescent="0.15">
      <c r="AW641" s="196"/>
      <c r="DU641" s="4"/>
      <c r="DZ641" s="196"/>
      <c r="EA641" s="196"/>
      <c r="EB641" s="196"/>
      <c r="EC641" s="196"/>
      <c r="ED641" s="196"/>
      <c r="EE641" s="196"/>
    </row>
    <row r="642" spans="49:135" ht="13" x14ac:dyDescent="0.15">
      <c r="AW642" s="196"/>
      <c r="DU642" s="4"/>
      <c r="DZ642" s="196"/>
      <c r="EA642" s="196"/>
      <c r="EB642" s="196"/>
      <c r="EC642" s="196"/>
      <c r="ED642" s="196"/>
      <c r="EE642" s="196"/>
    </row>
    <row r="643" spans="49:135" ht="13" x14ac:dyDescent="0.15">
      <c r="AW643" s="196"/>
      <c r="DU643" s="4"/>
      <c r="DZ643" s="196"/>
      <c r="EA643" s="196"/>
      <c r="EB643" s="196"/>
      <c r="EC643" s="196"/>
      <c r="ED643" s="196"/>
      <c r="EE643" s="196"/>
    </row>
    <row r="644" spans="49:135" ht="13" x14ac:dyDescent="0.15">
      <c r="AW644" s="196"/>
      <c r="DU644" s="4"/>
      <c r="DZ644" s="196"/>
      <c r="EA644" s="196"/>
      <c r="EB644" s="196"/>
      <c r="EC644" s="196"/>
      <c r="ED644" s="196"/>
      <c r="EE644" s="196"/>
    </row>
    <row r="645" spans="49:135" ht="13" x14ac:dyDescent="0.15">
      <c r="AW645" s="196"/>
      <c r="DU645" s="4"/>
      <c r="DZ645" s="196"/>
      <c r="EA645" s="196"/>
      <c r="EB645" s="196"/>
      <c r="EC645" s="196"/>
      <c r="ED645" s="196"/>
      <c r="EE645" s="196"/>
    </row>
    <row r="646" spans="49:135" ht="13" x14ac:dyDescent="0.15">
      <c r="AW646" s="196"/>
      <c r="DU646" s="4"/>
      <c r="DZ646" s="196"/>
      <c r="EA646" s="196"/>
      <c r="EB646" s="196"/>
      <c r="EC646" s="196"/>
      <c r="ED646" s="196"/>
      <c r="EE646" s="196"/>
    </row>
    <row r="647" spans="49:135" ht="13" x14ac:dyDescent="0.15">
      <c r="AW647" s="196"/>
      <c r="DU647" s="4"/>
      <c r="DZ647" s="196"/>
      <c r="EA647" s="196"/>
      <c r="EB647" s="196"/>
      <c r="EC647" s="196"/>
      <c r="ED647" s="196"/>
      <c r="EE647" s="196"/>
    </row>
    <row r="648" spans="49:135" ht="13" x14ac:dyDescent="0.15">
      <c r="AW648" s="196"/>
      <c r="DU648" s="4"/>
      <c r="DZ648" s="196"/>
      <c r="EA648" s="196"/>
      <c r="EB648" s="196"/>
      <c r="EC648" s="196"/>
      <c r="ED648" s="196"/>
      <c r="EE648" s="196"/>
    </row>
    <row r="649" spans="49:135" ht="13" x14ac:dyDescent="0.15">
      <c r="AW649" s="196"/>
      <c r="DU649" s="4"/>
      <c r="DZ649" s="196"/>
      <c r="EA649" s="196"/>
      <c r="EB649" s="196"/>
      <c r="EC649" s="196"/>
      <c r="ED649" s="196"/>
      <c r="EE649" s="196"/>
    </row>
    <row r="650" spans="49:135" ht="13" x14ac:dyDescent="0.15">
      <c r="AW650" s="196"/>
      <c r="DU650" s="4"/>
      <c r="DZ650" s="196"/>
      <c r="EA650" s="196"/>
      <c r="EB650" s="196"/>
      <c r="EC650" s="196"/>
      <c r="ED650" s="196"/>
      <c r="EE650" s="196"/>
    </row>
    <row r="651" spans="49:135" ht="13" x14ac:dyDescent="0.15">
      <c r="AW651" s="196"/>
      <c r="DU651" s="4"/>
      <c r="DZ651" s="196"/>
      <c r="EA651" s="196"/>
      <c r="EB651" s="196"/>
      <c r="EC651" s="196"/>
      <c r="ED651" s="196"/>
      <c r="EE651" s="196"/>
    </row>
    <row r="652" spans="49:135" ht="13" x14ac:dyDescent="0.15">
      <c r="AW652" s="196"/>
      <c r="DU652" s="4"/>
      <c r="DZ652" s="196"/>
      <c r="EA652" s="196"/>
      <c r="EB652" s="196"/>
      <c r="EC652" s="196"/>
      <c r="ED652" s="196"/>
      <c r="EE652" s="196"/>
    </row>
    <row r="653" spans="49:135" ht="13" x14ac:dyDescent="0.15">
      <c r="AW653" s="196"/>
      <c r="DU653" s="4"/>
      <c r="DZ653" s="196"/>
      <c r="EA653" s="196"/>
      <c r="EB653" s="196"/>
      <c r="EC653" s="196"/>
      <c r="ED653" s="196"/>
      <c r="EE653" s="196"/>
    </row>
    <row r="654" spans="49:135" ht="13" x14ac:dyDescent="0.15">
      <c r="AW654" s="196"/>
      <c r="DU654" s="4"/>
      <c r="DZ654" s="196"/>
      <c r="EA654" s="196"/>
      <c r="EB654" s="196"/>
      <c r="EC654" s="196"/>
      <c r="ED654" s="196"/>
      <c r="EE654" s="196"/>
    </row>
    <row r="655" spans="49:135" ht="13" x14ac:dyDescent="0.15">
      <c r="AW655" s="196"/>
      <c r="DU655" s="4"/>
      <c r="DZ655" s="196"/>
      <c r="EA655" s="196"/>
      <c r="EB655" s="196"/>
      <c r="EC655" s="196"/>
      <c r="ED655" s="196"/>
      <c r="EE655" s="196"/>
    </row>
    <row r="656" spans="49:135" ht="13" x14ac:dyDescent="0.15">
      <c r="AW656" s="196"/>
      <c r="DU656" s="4"/>
      <c r="DZ656" s="196"/>
      <c r="EA656" s="196"/>
      <c r="EB656" s="196"/>
      <c r="EC656" s="196"/>
      <c r="ED656" s="196"/>
      <c r="EE656" s="196"/>
    </row>
    <row r="657" spans="49:135" ht="13" x14ac:dyDescent="0.15">
      <c r="AW657" s="196"/>
      <c r="DU657" s="4"/>
      <c r="DZ657" s="196"/>
      <c r="EA657" s="196"/>
      <c r="EB657" s="196"/>
      <c r="EC657" s="196"/>
      <c r="ED657" s="196"/>
      <c r="EE657" s="196"/>
    </row>
    <row r="658" spans="49:135" ht="13" x14ac:dyDescent="0.15">
      <c r="AW658" s="196"/>
      <c r="DU658" s="4"/>
      <c r="DZ658" s="196"/>
      <c r="EA658" s="196"/>
      <c r="EB658" s="196"/>
      <c r="EC658" s="196"/>
      <c r="ED658" s="196"/>
      <c r="EE658" s="196"/>
    </row>
    <row r="659" spans="49:135" ht="13" x14ac:dyDescent="0.15">
      <c r="AW659" s="196"/>
      <c r="DU659" s="4"/>
      <c r="DZ659" s="196"/>
      <c r="EA659" s="196"/>
      <c r="EB659" s="196"/>
      <c r="EC659" s="196"/>
      <c r="ED659" s="196"/>
      <c r="EE659" s="196"/>
    </row>
    <row r="660" spans="49:135" ht="13" x14ac:dyDescent="0.15">
      <c r="AW660" s="196"/>
      <c r="DU660" s="4"/>
      <c r="DZ660" s="196"/>
      <c r="EA660" s="196"/>
      <c r="EB660" s="196"/>
      <c r="EC660" s="196"/>
      <c r="ED660" s="196"/>
      <c r="EE660" s="196"/>
    </row>
    <row r="661" spans="49:135" ht="13" x14ac:dyDescent="0.15">
      <c r="AW661" s="196"/>
      <c r="DU661" s="4"/>
      <c r="DZ661" s="196"/>
      <c r="EA661" s="196"/>
      <c r="EB661" s="196"/>
      <c r="EC661" s="196"/>
      <c r="ED661" s="196"/>
      <c r="EE661" s="196"/>
    </row>
    <row r="662" spans="49:135" ht="13" x14ac:dyDescent="0.15">
      <c r="AW662" s="196"/>
      <c r="DU662" s="4"/>
      <c r="DZ662" s="196"/>
      <c r="EA662" s="196"/>
      <c r="EB662" s="196"/>
      <c r="EC662" s="196"/>
      <c r="ED662" s="196"/>
      <c r="EE662" s="196"/>
    </row>
    <row r="663" spans="49:135" ht="13" x14ac:dyDescent="0.15">
      <c r="AW663" s="196"/>
      <c r="DU663" s="4"/>
      <c r="DZ663" s="196"/>
      <c r="EA663" s="196"/>
      <c r="EB663" s="196"/>
      <c r="EC663" s="196"/>
      <c r="ED663" s="196"/>
      <c r="EE663" s="196"/>
    </row>
    <row r="664" spans="49:135" ht="13" x14ac:dyDescent="0.15">
      <c r="AW664" s="196"/>
      <c r="DU664" s="4"/>
      <c r="DZ664" s="196"/>
      <c r="EA664" s="196"/>
      <c r="EB664" s="196"/>
      <c r="EC664" s="196"/>
      <c r="ED664" s="196"/>
      <c r="EE664" s="196"/>
    </row>
    <row r="665" spans="49:135" ht="13" x14ac:dyDescent="0.15">
      <c r="AW665" s="196"/>
      <c r="DU665" s="4"/>
      <c r="DZ665" s="196"/>
      <c r="EA665" s="196"/>
      <c r="EB665" s="196"/>
      <c r="EC665" s="196"/>
      <c r="ED665" s="196"/>
      <c r="EE665" s="196"/>
    </row>
    <row r="666" spans="49:135" ht="13" x14ac:dyDescent="0.15">
      <c r="AW666" s="196"/>
      <c r="DU666" s="4"/>
      <c r="DZ666" s="196"/>
      <c r="EA666" s="196"/>
      <c r="EB666" s="196"/>
      <c r="EC666" s="196"/>
      <c r="ED666" s="196"/>
      <c r="EE666" s="196"/>
    </row>
    <row r="667" spans="49:135" ht="13" x14ac:dyDescent="0.15">
      <c r="AW667" s="196"/>
      <c r="DU667" s="4"/>
      <c r="DZ667" s="196"/>
      <c r="EA667" s="196"/>
      <c r="EB667" s="196"/>
      <c r="EC667" s="196"/>
      <c r="ED667" s="196"/>
      <c r="EE667" s="196"/>
    </row>
    <row r="668" spans="49:135" ht="13" x14ac:dyDescent="0.15">
      <c r="AW668" s="196"/>
      <c r="DU668" s="4"/>
      <c r="DZ668" s="196"/>
      <c r="EA668" s="196"/>
      <c r="EB668" s="196"/>
      <c r="EC668" s="196"/>
      <c r="ED668" s="196"/>
      <c r="EE668" s="196"/>
    </row>
    <row r="669" spans="49:135" ht="13" x14ac:dyDescent="0.15">
      <c r="AW669" s="196"/>
      <c r="DU669" s="4"/>
      <c r="DZ669" s="196"/>
      <c r="EA669" s="196"/>
      <c r="EB669" s="196"/>
      <c r="EC669" s="196"/>
      <c r="ED669" s="196"/>
      <c r="EE669" s="196"/>
    </row>
    <row r="670" spans="49:135" ht="13" x14ac:dyDescent="0.15">
      <c r="AW670" s="196"/>
      <c r="DU670" s="4"/>
      <c r="DZ670" s="196"/>
      <c r="EA670" s="196"/>
      <c r="EB670" s="196"/>
      <c r="EC670" s="196"/>
      <c r="ED670" s="196"/>
      <c r="EE670" s="196"/>
    </row>
    <row r="671" spans="49:135" ht="13" x14ac:dyDescent="0.15">
      <c r="AW671" s="196"/>
      <c r="DU671" s="4"/>
      <c r="DZ671" s="196"/>
      <c r="EA671" s="196"/>
      <c r="EB671" s="196"/>
      <c r="EC671" s="196"/>
      <c r="ED671" s="196"/>
      <c r="EE671" s="196"/>
    </row>
    <row r="672" spans="49:135" ht="13" x14ac:dyDescent="0.15">
      <c r="AW672" s="196"/>
      <c r="DU672" s="4"/>
      <c r="DZ672" s="196"/>
      <c r="EA672" s="196"/>
      <c r="EB672" s="196"/>
      <c r="EC672" s="196"/>
      <c r="ED672" s="196"/>
      <c r="EE672" s="196"/>
    </row>
    <row r="673" spans="49:135" ht="13" x14ac:dyDescent="0.15">
      <c r="AW673" s="196"/>
      <c r="DU673" s="4"/>
      <c r="DZ673" s="196"/>
      <c r="EA673" s="196"/>
      <c r="EB673" s="196"/>
      <c r="EC673" s="196"/>
      <c r="ED673" s="196"/>
      <c r="EE673" s="196"/>
    </row>
    <row r="674" spans="49:135" ht="13" x14ac:dyDescent="0.15">
      <c r="AW674" s="196"/>
      <c r="DU674" s="4"/>
      <c r="DZ674" s="196"/>
      <c r="EA674" s="196"/>
      <c r="EB674" s="196"/>
      <c r="EC674" s="196"/>
      <c r="ED674" s="196"/>
      <c r="EE674" s="196"/>
    </row>
    <row r="675" spans="49:135" ht="13" x14ac:dyDescent="0.15">
      <c r="AW675" s="196"/>
      <c r="DU675" s="4"/>
      <c r="DZ675" s="196"/>
      <c r="EA675" s="196"/>
      <c r="EB675" s="196"/>
      <c r="EC675" s="196"/>
      <c r="ED675" s="196"/>
      <c r="EE675" s="196"/>
    </row>
    <row r="676" spans="49:135" ht="13" x14ac:dyDescent="0.15">
      <c r="AW676" s="196"/>
      <c r="DU676" s="4"/>
      <c r="DZ676" s="196"/>
      <c r="EA676" s="196"/>
      <c r="EB676" s="196"/>
      <c r="EC676" s="196"/>
      <c r="ED676" s="196"/>
      <c r="EE676" s="196"/>
    </row>
    <row r="677" spans="49:135" ht="13" x14ac:dyDescent="0.15">
      <c r="AW677" s="196"/>
      <c r="DU677" s="4"/>
      <c r="DZ677" s="196"/>
      <c r="EA677" s="196"/>
      <c r="EB677" s="196"/>
      <c r="EC677" s="196"/>
      <c r="ED677" s="196"/>
      <c r="EE677" s="196"/>
    </row>
    <row r="678" spans="49:135" ht="13" x14ac:dyDescent="0.15">
      <c r="AW678" s="196"/>
      <c r="DU678" s="4"/>
      <c r="DZ678" s="196"/>
      <c r="EA678" s="196"/>
      <c r="EB678" s="196"/>
      <c r="EC678" s="196"/>
      <c r="ED678" s="196"/>
      <c r="EE678" s="196"/>
    </row>
    <row r="679" spans="49:135" ht="13" x14ac:dyDescent="0.15">
      <c r="AW679" s="196"/>
      <c r="DU679" s="4"/>
      <c r="DZ679" s="196"/>
      <c r="EA679" s="196"/>
      <c r="EB679" s="196"/>
      <c r="EC679" s="196"/>
      <c r="ED679" s="196"/>
      <c r="EE679" s="196"/>
    </row>
    <row r="680" spans="49:135" ht="13" x14ac:dyDescent="0.15">
      <c r="AW680" s="196"/>
      <c r="DU680" s="4"/>
      <c r="DZ680" s="196"/>
      <c r="EA680" s="196"/>
      <c r="EB680" s="196"/>
      <c r="EC680" s="196"/>
      <c r="ED680" s="196"/>
      <c r="EE680" s="196"/>
    </row>
    <row r="681" spans="49:135" ht="13" x14ac:dyDescent="0.15">
      <c r="AW681" s="196"/>
      <c r="DU681" s="4"/>
      <c r="DZ681" s="196"/>
      <c r="EA681" s="196"/>
      <c r="EB681" s="196"/>
      <c r="EC681" s="196"/>
      <c r="ED681" s="196"/>
      <c r="EE681" s="196"/>
    </row>
    <row r="682" spans="49:135" ht="13" x14ac:dyDescent="0.15">
      <c r="AW682" s="196"/>
      <c r="DU682" s="4"/>
      <c r="DZ682" s="196"/>
      <c r="EA682" s="196"/>
      <c r="EB682" s="196"/>
      <c r="EC682" s="196"/>
      <c r="ED682" s="196"/>
      <c r="EE682" s="196"/>
    </row>
    <row r="683" spans="49:135" ht="13" x14ac:dyDescent="0.15">
      <c r="AW683" s="196"/>
      <c r="DU683" s="4"/>
      <c r="DZ683" s="196"/>
      <c r="EA683" s="196"/>
      <c r="EB683" s="196"/>
      <c r="EC683" s="196"/>
      <c r="ED683" s="196"/>
      <c r="EE683" s="196"/>
    </row>
    <row r="684" spans="49:135" ht="13" x14ac:dyDescent="0.15">
      <c r="AW684" s="196"/>
      <c r="DU684" s="4"/>
      <c r="DZ684" s="196"/>
      <c r="EA684" s="196"/>
      <c r="EB684" s="196"/>
      <c r="EC684" s="196"/>
      <c r="ED684" s="196"/>
      <c r="EE684" s="196"/>
    </row>
    <row r="685" spans="49:135" ht="13" x14ac:dyDescent="0.15">
      <c r="AW685" s="196"/>
      <c r="DU685" s="4"/>
      <c r="DZ685" s="196"/>
      <c r="EA685" s="196"/>
      <c r="EB685" s="196"/>
      <c r="EC685" s="196"/>
      <c r="ED685" s="196"/>
      <c r="EE685" s="196"/>
    </row>
    <row r="686" spans="49:135" ht="13" x14ac:dyDescent="0.15">
      <c r="AW686" s="196"/>
      <c r="DU686" s="4"/>
      <c r="DZ686" s="196"/>
      <c r="EA686" s="196"/>
      <c r="EB686" s="196"/>
      <c r="EC686" s="196"/>
      <c r="ED686" s="196"/>
      <c r="EE686" s="196"/>
    </row>
    <row r="687" spans="49:135" ht="13" x14ac:dyDescent="0.15">
      <c r="AW687" s="196"/>
      <c r="DU687" s="4"/>
      <c r="DZ687" s="196"/>
      <c r="EA687" s="196"/>
      <c r="EB687" s="196"/>
      <c r="EC687" s="196"/>
      <c r="ED687" s="196"/>
      <c r="EE687" s="196"/>
    </row>
    <row r="688" spans="49:135" ht="13" x14ac:dyDescent="0.15">
      <c r="AW688" s="196"/>
      <c r="DU688" s="4"/>
      <c r="DZ688" s="196"/>
      <c r="EA688" s="196"/>
      <c r="EB688" s="196"/>
      <c r="EC688" s="196"/>
      <c r="ED688" s="196"/>
      <c r="EE688" s="196"/>
    </row>
    <row r="689" spans="49:135" ht="13" x14ac:dyDescent="0.15">
      <c r="AW689" s="196"/>
      <c r="DU689" s="4"/>
      <c r="DZ689" s="196"/>
      <c r="EA689" s="196"/>
      <c r="EB689" s="196"/>
      <c r="EC689" s="196"/>
      <c r="ED689" s="196"/>
      <c r="EE689" s="196"/>
    </row>
    <row r="690" spans="49:135" ht="13" x14ac:dyDescent="0.15">
      <c r="AW690" s="196"/>
      <c r="DU690" s="4"/>
      <c r="DZ690" s="196"/>
      <c r="EA690" s="196"/>
      <c r="EB690" s="196"/>
      <c r="EC690" s="196"/>
      <c r="ED690" s="196"/>
      <c r="EE690" s="196"/>
    </row>
    <row r="691" spans="49:135" ht="13" x14ac:dyDescent="0.15">
      <c r="AW691" s="196"/>
      <c r="DU691" s="4"/>
      <c r="DZ691" s="196"/>
      <c r="EA691" s="196"/>
      <c r="EB691" s="196"/>
      <c r="EC691" s="196"/>
      <c r="ED691" s="196"/>
      <c r="EE691" s="196"/>
    </row>
    <row r="692" spans="49:135" ht="13" x14ac:dyDescent="0.15">
      <c r="AW692" s="196"/>
      <c r="DU692" s="4"/>
      <c r="DZ692" s="196"/>
      <c r="EA692" s="196"/>
      <c r="EB692" s="196"/>
      <c r="EC692" s="196"/>
      <c r="ED692" s="196"/>
      <c r="EE692" s="196"/>
    </row>
    <row r="693" spans="49:135" ht="13" x14ac:dyDescent="0.15">
      <c r="AW693" s="196"/>
      <c r="DU693" s="4"/>
      <c r="DZ693" s="196"/>
      <c r="EA693" s="196"/>
      <c r="EB693" s="196"/>
      <c r="EC693" s="196"/>
      <c r="ED693" s="196"/>
      <c r="EE693" s="196"/>
    </row>
    <row r="694" spans="49:135" ht="13" x14ac:dyDescent="0.15">
      <c r="AW694" s="196"/>
      <c r="DU694" s="4"/>
      <c r="DZ694" s="196"/>
      <c r="EA694" s="196"/>
      <c r="EB694" s="196"/>
      <c r="EC694" s="196"/>
      <c r="ED694" s="196"/>
      <c r="EE694" s="196"/>
    </row>
    <row r="695" spans="49:135" ht="13" x14ac:dyDescent="0.15">
      <c r="AW695" s="196"/>
      <c r="DU695" s="4"/>
      <c r="DZ695" s="196"/>
      <c r="EA695" s="196"/>
      <c r="EB695" s="196"/>
      <c r="EC695" s="196"/>
      <c r="ED695" s="196"/>
      <c r="EE695" s="196"/>
    </row>
    <row r="696" spans="49:135" ht="13" x14ac:dyDescent="0.15">
      <c r="AW696" s="196"/>
      <c r="DU696" s="4"/>
      <c r="DZ696" s="196"/>
      <c r="EA696" s="196"/>
      <c r="EB696" s="196"/>
      <c r="EC696" s="196"/>
      <c r="ED696" s="196"/>
      <c r="EE696" s="196"/>
    </row>
    <row r="697" spans="49:135" ht="13" x14ac:dyDescent="0.15">
      <c r="AW697" s="196"/>
      <c r="DU697" s="4"/>
      <c r="DZ697" s="196"/>
      <c r="EA697" s="196"/>
      <c r="EB697" s="196"/>
      <c r="EC697" s="196"/>
      <c r="ED697" s="196"/>
      <c r="EE697" s="196"/>
    </row>
    <row r="698" spans="49:135" ht="13" x14ac:dyDescent="0.15">
      <c r="AW698" s="196"/>
      <c r="DU698" s="4"/>
      <c r="DZ698" s="196"/>
      <c r="EA698" s="196"/>
      <c r="EB698" s="196"/>
      <c r="EC698" s="196"/>
      <c r="ED698" s="196"/>
      <c r="EE698" s="196"/>
    </row>
    <row r="699" spans="49:135" ht="13" x14ac:dyDescent="0.15">
      <c r="AW699" s="196"/>
      <c r="DU699" s="4"/>
      <c r="DZ699" s="196"/>
      <c r="EA699" s="196"/>
      <c r="EB699" s="196"/>
      <c r="EC699" s="196"/>
      <c r="ED699" s="196"/>
      <c r="EE699" s="196"/>
    </row>
    <row r="700" spans="49:135" ht="13" x14ac:dyDescent="0.15">
      <c r="AW700" s="196"/>
      <c r="DU700" s="4"/>
      <c r="DZ700" s="196"/>
      <c r="EA700" s="196"/>
      <c r="EB700" s="196"/>
      <c r="EC700" s="196"/>
      <c r="ED700" s="196"/>
      <c r="EE700" s="196"/>
    </row>
    <row r="701" spans="49:135" ht="13" x14ac:dyDescent="0.15">
      <c r="AW701" s="196"/>
      <c r="DU701" s="4"/>
      <c r="DZ701" s="196"/>
      <c r="EA701" s="196"/>
      <c r="EB701" s="196"/>
      <c r="EC701" s="196"/>
      <c r="ED701" s="196"/>
      <c r="EE701" s="196"/>
    </row>
    <row r="702" spans="49:135" ht="13" x14ac:dyDescent="0.15">
      <c r="AW702" s="196"/>
      <c r="DU702" s="4"/>
      <c r="DZ702" s="196"/>
      <c r="EA702" s="196"/>
      <c r="EB702" s="196"/>
      <c r="EC702" s="196"/>
      <c r="ED702" s="196"/>
      <c r="EE702" s="196"/>
    </row>
    <row r="703" spans="49:135" ht="13" x14ac:dyDescent="0.15">
      <c r="AW703" s="196"/>
      <c r="DU703" s="4"/>
      <c r="DZ703" s="196"/>
      <c r="EA703" s="196"/>
      <c r="EB703" s="196"/>
      <c r="EC703" s="196"/>
      <c r="ED703" s="196"/>
      <c r="EE703" s="196"/>
    </row>
    <row r="704" spans="49:135" ht="13" x14ac:dyDescent="0.15">
      <c r="AW704" s="196"/>
      <c r="DU704" s="4"/>
      <c r="DZ704" s="196"/>
      <c r="EA704" s="196"/>
      <c r="EB704" s="196"/>
      <c r="EC704" s="196"/>
      <c r="ED704" s="196"/>
      <c r="EE704" s="196"/>
    </row>
    <row r="705" spans="49:135" ht="13" x14ac:dyDescent="0.15">
      <c r="AW705" s="196"/>
      <c r="DU705" s="4"/>
      <c r="DZ705" s="196"/>
      <c r="EA705" s="196"/>
      <c r="EB705" s="196"/>
      <c r="EC705" s="196"/>
      <c r="ED705" s="196"/>
      <c r="EE705" s="196"/>
    </row>
    <row r="706" spans="49:135" ht="13" x14ac:dyDescent="0.15">
      <c r="AW706" s="196"/>
      <c r="DU706" s="4"/>
      <c r="DZ706" s="196"/>
      <c r="EA706" s="196"/>
      <c r="EB706" s="196"/>
      <c r="EC706" s="196"/>
      <c r="ED706" s="196"/>
      <c r="EE706" s="196"/>
    </row>
    <row r="707" spans="49:135" ht="13" x14ac:dyDescent="0.15">
      <c r="AW707" s="196"/>
      <c r="DU707" s="4"/>
      <c r="DZ707" s="196"/>
      <c r="EA707" s="196"/>
      <c r="EB707" s="196"/>
      <c r="EC707" s="196"/>
      <c r="ED707" s="196"/>
      <c r="EE707" s="196"/>
    </row>
    <row r="708" spans="49:135" ht="13" x14ac:dyDescent="0.15">
      <c r="AW708" s="196"/>
      <c r="DU708" s="4"/>
      <c r="DZ708" s="196"/>
      <c r="EA708" s="196"/>
      <c r="EB708" s="196"/>
      <c r="EC708" s="196"/>
      <c r="ED708" s="196"/>
      <c r="EE708" s="196"/>
    </row>
    <row r="709" spans="49:135" ht="13" x14ac:dyDescent="0.15">
      <c r="AW709" s="196"/>
      <c r="DU709" s="4"/>
      <c r="DZ709" s="196"/>
      <c r="EA709" s="196"/>
      <c r="EB709" s="196"/>
      <c r="EC709" s="196"/>
      <c r="ED709" s="196"/>
      <c r="EE709" s="196"/>
    </row>
    <row r="710" spans="49:135" ht="13" x14ac:dyDescent="0.15">
      <c r="AW710" s="196"/>
      <c r="DU710" s="4"/>
      <c r="DZ710" s="196"/>
      <c r="EA710" s="196"/>
      <c r="EB710" s="196"/>
      <c r="EC710" s="196"/>
      <c r="ED710" s="196"/>
      <c r="EE710" s="196"/>
    </row>
    <row r="711" spans="49:135" ht="13" x14ac:dyDescent="0.15">
      <c r="AW711" s="196"/>
      <c r="DU711" s="4"/>
      <c r="DZ711" s="196"/>
      <c r="EA711" s="196"/>
      <c r="EB711" s="196"/>
      <c r="EC711" s="196"/>
      <c r="ED711" s="196"/>
      <c r="EE711" s="196"/>
    </row>
    <row r="712" spans="49:135" ht="13" x14ac:dyDescent="0.15">
      <c r="AW712" s="196"/>
      <c r="DU712" s="4"/>
      <c r="DZ712" s="196"/>
      <c r="EA712" s="196"/>
      <c r="EB712" s="196"/>
      <c r="EC712" s="196"/>
      <c r="ED712" s="196"/>
      <c r="EE712" s="196"/>
    </row>
    <row r="713" spans="49:135" ht="13" x14ac:dyDescent="0.15">
      <c r="AW713" s="196"/>
      <c r="DU713" s="4"/>
      <c r="DZ713" s="196"/>
      <c r="EA713" s="196"/>
      <c r="EB713" s="196"/>
      <c r="EC713" s="196"/>
      <c r="ED713" s="196"/>
      <c r="EE713" s="196"/>
    </row>
    <row r="714" spans="49:135" ht="13" x14ac:dyDescent="0.15">
      <c r="AW714" s="196"/>
      <c r="DU714" s="4"/>
      <c r="DZ714" s="196"/>
      <c r="EA714" s="196"/>
      <c r="EB714" s="196"/>
      <c r="EC714" s="196"/>
      <c r="ED714" s="196"/>
      <c r="EE714" s="196"/>
    </row>
    <row r="715" spans="49:135" ht="13" x14ac:dyDescent="0.15">
      <c r="AW715" s="196"/>
      <c r="DU715" s="4"/>
      <c r="DZ715" s="196"/>
      <c r="EA715" s="196"/>
      <c r="EB715" s="196"/>
      <c r="EC715" s="196"/>
      <c r="ED715" s="196"/>
      <c r="EE715" s="196"/>
    </row>
    <row r="716" spans="49:135" ht="13" x14ac:dyDescent="0.15">
      <c r="AW716" s="196"/>
      <c r="DU716" s="4"/>
      <c r="DZ716" s="196"/>
      <c r="EA716" s="196"/>
      <c r="EB716" s="196"/>
      <c r="EC716" s="196"/>
      <c r="ED716" s="196"/>
      <c r="EE716" s="196"/>
    </row>
    <row r="717" spans="49:135" ht="13" x14ac:dyDescent="0.15">
      <c r="AW717" s="196"/>
      <c r="DU717" s="4"/>
      <c r="DZ717" s="196"/>
      <c r="EA717" s="196"/>
      <c r="EB717" s="196"/>
      <c r="EC717" s="196"/>
      <c r="ED717" s="196"/>
      <c r="EE717" s="196"/>
    </row>
    <row r="718" spans="49:135" ht="13" x14ac:dyDescent="0.15">
      <c r="AW718" s="196"/>
      <c r="DU718" s="4"/>
      <c r="DZ718" s="196"/>
      <c r="EA718" s="196"/>
      <c r="EB718" s="196"/>
      <c r="EC718" s="196"/>
      <c r="ED718" s="196"/>
      <c r="EE718" s="196"/>
    </row>
    <row r="719" spans="49:135" ht="13" x14ac:dyDescent="0.15">
      <c r="AW719" s="196"/>
      <c r="DU719" s="4"/>
      <c r="DZ719" s="196"/>
      <c r="EA719" s="196"/>
      <c r="EB719" s="196"/>
      <c r="EC719" s="196"/>
      <c r="ED719" s="196"/>
      <c r="EE719" s="196"/>
    </row>
    <row r="720" spans="49:135" ht="13" x14ac:dyDescent="0.15">
      <c r="AW720" s="196"/>
      <c r="DU720" s="4"/>
      <c r="DZ720" s="196"/>
      <c r="EA720" s="196"/>
      <c r="EB720" s="196"/>
      <c r="EC720" s="196"/>
      <c r="ED720" s="196"/>
      <c r="EE720" s="196"/>
    </row>
    <row r="721" spans="49:135" ht="13" x14ac:dyDescent="0.15">
      <c r="AW721" s="196"/>
      <c r="DU721" s="4"/>
      <c r="DZ721" s="196"/>
      <c r="EA721" s="196"/>
      <c r="EB721" s="196"/>
      <c r="EC721" s="196"/>
      <c r="ED721" s="196"/>
      <c r="EE721" s="196"/>
    </row>
    <row r="722" spans="49:135" ht="13" x14ac:dyDescent="0.15">
      <c r="AW722" s="196"/>
      <c r="DU722" s="4"/>
      <c r="DZ722" s="196"/>
      <c r="EA722" s="196"/>
      <c r="EB722" s="196"/>
      <c r="EC722" s="196"/>
      <c r="ED722" s="196"/>
      <c r="EE722" s="196"/>
    </row>
    <row r="723" spans="49:135" ht="13" x14ac:dyDescent="0.15">
      <c r="AW723" s="196"/>
      <c r="DU723" s="4"/>
      <c r="DZ723" s="196"/>
      <c r="EA723" s="196"/>
      <c r="EB723" s="196"/>
      <c r="EC723" s="196"/>
      <c r="ED723" s="196"/>
      <c r="EE723" s="196"/>
    </row>
    <row r="724" spans="49:135" ht="13" x14ac:dyDescent="0.15">
      <c r="AW724" s="196"/>
      <c r="DU724" s="4"/>
      <c r="DZ724" s="196"/>
      <c r="EA724" s="196"/>
      <c r="EB724" s="196"/>
      <c r="EC724" s="196"/>
      <c r="ED724" s="196"/>
      <c r="EE724" s="196"/>
    </row>
    <row r="725" spans="49:135" ht="13" x14ac:dyDescent="0.15">
      <c r="AW725" s="196"/>
      <c r="DU725" s="4"/>
      <c r="DZ725" s="196"/>
      <c r="EA725" s="196"/>
      <c r="EB725" s="196"/>
      <c r="EC725" s="196"/>
      <c r="ED725" s="196"/>
      <c r="EE725" s="196"/>
    </row>
    <row r="726" spans="49:135" ht="13" x14ac:dyDescent="0.15">
      <c r="AW726" s="196"/>
      <c r="DU726" s="4"/>
      <c r="DZ726" s="196"/>
      <c r="EA726" s="196"/>
      <c r="EB726" s="196"/>
      <c r="EC726" s="196"/>
      <c r="ED726" s="196"/>
      <c r="EE726" s="196"/>
    </row>
    <row r="727" spans="49:135" ht="13" x14ac:dyDescent="0.15">
      <c r="AW727" s="196"/>
      <c r="DU727" s="4"/>
      <c r="DZ727" s="196"/>
      <c r="EA727" s="196"/>
      <c r="EB727" s="196"/>
      <c r="EC727" s="196"/>
      <c r="ED727" s="196"/>
      <c r="EE727" s="196"/>
    </row>
    <row r="728" spans="49:135" ht="13" x14ac:dyDescent="0.15">
      <c r="AW728" s="196"/>
      <c r="DU728" s="4"/>
      <c r="DZ728" s="196"/>
      <c r="EA728" s="196"/>
      <c r="EB728" s="196"/>
      <c r="EC728" s="196"/>
      <c r="ED728" s="196"/>
      <c r="EE728" s="196"/>
    </row>
    <row r="729" spans="49:135" ht="13" x14ac:dyDescent="0.15">
      <c r="AW729" s="196"/>
      <c r="DU729" s="4"/>
      <c r="DZ729" s="196"/>
      <c r="EA729" s="196"/>
      <c r="EB729" s="196"/>
      <c r="EC729" s="196"/>
      <c r="ED729" s="196"/>
      <c r="EE729" s="196"/>
    </row>
    <row r="730" spans="49:135" ht="13" x14ac:dyDescent="0.15">
      <c r="AW730" s="196"/>
      <c r="DU730" s="4"/>
      <c r="DZ730" s="196"/>
      <c r="EA730" s="196"/>
      <c r="EB730" s="196"/>
      <c r="EC730" s="196"/>
      <c r="ED730" s="196"/>
      <c r="EE730" s="196"/>
    </row>
    <row r="731" spans="49:135" ht="13" x14ac:dyDescent="0.15">
      <c r="AW731" s="196"/>
      <c r="DU731" s="4"/>
      <c r="DZ731" s="196"/>
      <c r="EA731" s="196"/>
      <c r="EB731" s="196"/>
      <c r="EC731" s="196"/>
      <c r="ED731" s="196"/>
      <c r="EE731" s="196"/>
    </row>
    <row r="732" spans="49:135" ht="13" x14ac:dyDescent="0.15">
      <c r="AW732" s="196"/>
      <c r="DU732" s="4"/>
      <c r="DZ732" s="196"/>
      <c r="EA732" s="196"/>
      <c r="EB732" s="196"/>
      <c r="EC732" s="196"/>
      <c r="ED732" s="196"/>
      <c r="EE732" s="196"/>
    </row>
    <row r="733" spans="49:135" ht="13" x14ac:dyDescent="0.15">
      <c r="AW733" s="196"/>
      <c r="DU733" s="4"/>
      <c r="DZ733" s="196"/>
      <c r="EA733" s="196"/>
      <c r="EB733" s="196"/>
      <c r="EC733" s="196"/>
      <c r="ED733" s="196"/>
      <c r="EE733" s="196"/>
    </row>
    <row r="734" spans="49:135" ht="13" x14ac:dyDescent="0.15">
      <c r="AW734" s="196"/>
      <c r="DU734" s="4"/>
      <c r="DZ734" s="196"/>
      <c r="EA734" s="196"/>
      <c r="EB734" s="196"/>
      <c r="EC734" s="196"/>
      <c r="ED734" s="196"/>
      <c r="EE734" s="196"/>
    </row>
    <row r="735" spans="49:135" ht="13" x14ac:dyDescent="0.15">
      <c r="AW735" s="196"/>
      <c r="DU735" s="4"/>
      <c r="DZ735" s="196"/>
      <c r="EA735" s="196"/>
      <c r="EB735" s="196"/>
      <c r="EC735" s="196"/>
      <c r="ED735" s="196"/>
      <c r="EE735" s="196"/>
    </row>
    <row r="736" spans="49:135" ht="13" x14ac:dyDescent="0.15">
      <c r="AW736" s="196"/>
      <c r="DU736" s="4"/>
      <c r="DZ736" s="196"/>
      <c r="EA736" s="196"/>
      <c r="EB736" s="196"/>
      <c r="EC736" s="196"/>
      <c r="ED736" s="196"/>
      <c r="EE736" s="196"/>
    </row>
    <row r="737" spans="49:135" ht="13" x14ac:dyDescent="0.15">
      <c r="AW737" s="196"/>
      <c r="DU737" s="4"/>
      <c r="DZ737" s="196"/>
      <c r="EA737" s="196"/>
      <c r="EB737" s="196"/>
      <c r="EC737" s="196"/>
      <c r="ED737" s="196"/>
      <c r="EE737" s="196"/>
    </row>
    <row r="738" spans="49:135" ht="13" x14ac:dyDescent="0.15">
      <c r="AW738" s="196"/>
      <c r="DU738" s="4"/>
      <c r="DZ738" s="196"/>
      <c r="EA738" s="196"/>
      <c r="EB738" s="196"/>
      <c r="EC738" s="196"/>
      <c r="ED738" s="196"/>
      <c r="EE738" s="196"/>
    </row>
    <row r="739" spans="49:135" ht="13" x14ac:dyDescent="0.15">
      <c r="AW739" s="196"/>
      <c r="DU739" s="4"/>
      <c r="DZ739" s="196"/>
      <c r="EA739" s="196"/>
      <c r="EB739" s="196"/>
      <c r="EC739" s="196"/>
      <c r="ED739" s="196"/>
      <c r="EE739" s="196"/>
    </row>
    <row r="740" spans="49:135" ht="13" x14ac:dyDescent="0.15">
      <c r="AW740" s="196"/>
      <c r="DU740" s="4"/>
      <c r="DZ740" s="196"/>
      <c r="EA740" s="196"/>
      <c r="EB740" s="196"/>
      <c r="EC740" s="196"/>
      <c r="ED740" s="196"/>
      <c r="EE740" s="196"/>
    </row>
    <row r="741" spans="49:135" ht="13" x14ac:dyDescent="0.15">
      <c r="AW741" s="196"/>
      <c r="DU741" s="4"/>
      <c r="DZ741" s="196"/>
      <c r="EA741" s="196"/>
      <c r="EB741" s="196"/>
      <c r="EC741" s="196"/>
      <c r="ED741" s="196"/>
      <c r="EE741" s="196"/>
    </row>
    <row r="742" spans="49:135" ht="13" x14ac:dyDescent="0.15">
      <c r="AW742" s="196"/>
      <c r="DU742" s="4"/>
      <c r="DZ742" s="196"/>
      <c r="EA742" s="196"/>
      <c r="EB742" s="196"/>
      <c r="EC742" s="196"/>
      <c r="ED742" s="196"/>
      <c r="EE742" s="196"/>
    </row>
    <row r="743" spans="49:135" ht="13" x14ac:dyDescent="0.15">
      <c r="AW743" s="196"/>
      <c r="DU743" s="4"/>
      <c r="DZ743" s="196"/>
      <c r="EA743" s="196"/>
      <c r="EB743" s="196"/>
      <c r="EC743" s="196"/>
      <c r="ED743" s="196"/>
      <c r="EE743" s="196"/>
    </row>
    <row r="744" spans="49:135" ht="13" x14ac:dyDescent="0.15">
      <c r="AW744" s="196"/>
      <c r="DU744" s="4"/>
      <c r="DZ744" s="196"/>
      <c r="EA744" s="196"/>
      <c r="EB744" s="196"/>
      <c r="EC744" s="196"/>
      <c r="ED744" s="196"/>
      <c r="EE744" s="196"/>
    </row>
    <row r="745" spans="49:135" ht="13" x14ac:dyDescent="0.15">
      <c r="AW745" s="196"/>
      <c r="DU745" s="4"/>
      <c r="DZ745" s="196"/>
      <c r="EA745" s="196"/>
      <c r="EB745" s="196"/>
      <c r="EC745" s="196"/>
      <c r="ED745" s="196"/>
      <c r="EE745" s="196"/>
    </row>
    <row r="746" spans="49:135" ht="13" x14ac:dyDescent="0.15">
      <c r="AW746" s="196"/>
      <c r="DU746" s="4"/>
      <c r="DZ746" s="196"/>
      <c r="EA746" s="196"/>
      <c r="EB746" s="196"/>
      <c r="EC746" s="196"/>
      <c r="ED746" s="196"/>
      <c r="EE746" s="196"/>
    </row>
    <row r="747" spans="49:135" ht="13" x14ac:dyDescent="0.15">
      <c r="AW747" s="196"/>
      <c r="DU747" s="4"/>
      <c r="DZ747" s="196"/>
      <c r="EA747" s="196"/>
      <c r="EB747" s="196"/>
      <c r="EC747" s="196"/>
      <c r="ED747" s="196"/>
      <c r="EE747" s="196"/>
    </row>
    <row r="748" spans="49:135" ht="13" x14ac:dyDescent="0.15">
      <c r="AW748" s="196"/>
      <c r="DU748" s="4"/>
      <c r="DZ748" s="196"/>
      <c r="EA748" s="196"/>
      <c r="EB748" s="196"/>
      <c r="EC748" s="196"/>
      <c r="ED748" s="196"/>
      <c r="EE748" s="196"/>
    </row>
    <row r="749" spans="49:135" ht="13" x14ac:dyDescent="0.15">
      <c r="AW749" s="196"/>
      <c r="DU749" s="4"/>
      <c r="DZ749" s="196"/>
      <c r="EA749" s="196"/>
      <c r="EB749" s="196"/>
      <c r="EC749" s="196"/>
      <c r="ED749" s="196"/>
      <c r="EE749" s="196"/>
    </row>
    <row r="750" spans="49:135" ht="13" x14ac:dyDescent="0.15">
      <c r="AW750" s="196"/>
      <c r="DU750" s="4"/>
      <c r="DZ750" s="196"/>
      <c r="EA750" s="196"/>
      <c r="EB750" s="196"/>
      <c r="EC750" s="196"/>
      <c r="ED750" s="196"/>
      <c r="EE750" s="196"/>
    </row>
    <row r="751" spans="49:135" ht="13" x14ac:dyDescent="0.15">
      <c r="AW751" s="196"/>
      <c r="DU751" s="4"/>
      <c r="DZ751" s="196"/>
      <c r="EA751" s="196"/>
      <c r="EB751" s="196"/>
      <c r="EC751" s="196"/>
      <c r="ED751" s="196"/>
      <c r="EE751" s="196"/>
    </row>
    <row r="752" spans="49:135" ht="13" x14ac:dyDescent="0.15">
      <c r="AW752" s="196"/>
      <c r="DU752" s="4"/>
      <c r="DZ752" s="196"/>
      <c r="EA752" s="196"/>
      <c r="EB752" s="196"/>
      <c r="EC752" s="196"/>
      <c r="ED752" s="196"/>
      <c r="EE752" s="196"/>
    </row>
    <row r="753" spans="49:135" ht="13" x14ac:dyDescent="0.15">
      <c r="AW753" s="196"/>
      <c r="DU753" s="4"/>
      <c r="DZ753" s="196"/>
      <c r="EA753" s="196"/>
      <c r="EB753" s="196"/>
      <c r="EC753" s="196"/>
      <c r="ED753" s="196"/>
      <c r="EE753" s="196"/>
    </row>
    <row r="754" spans="49:135" ht="13" x14ac:dyDescent="0.15">
      <c r="AW754" s="196"/>
      <c r="DU754" s="4"/>
      <c r="DZ754" s="196"/>
      <c r="EA754" s="196"/>
      <c r="EB754" s="196"/>
      <c r="EC754" s="196"/>
      <c r="ED754" s="196"/>
      <c r="EE754" s="196"/>
    </row>
    <row r="755" spans="49:135" ht="13" x14ac:dyDescent="0.15">
      <c r="AW755" s="196"/>
      <c r="DU755" s="4"/>
      <c r="DZ755" s="196"/>
      <c r="EA755" s="196"/>
      <c r="EB755" s="196"/>
      <c r="EC755" s="196"/>
      <c r="ED755" s="196"/>
      <c r="EE755" s="196"/>
    </row>
    <row r="756" spans="49:135" ht="13" x14ac:dyDescent="0.15">
      <c r="AW756" s="196"/>
      <c r="DU756" s="4"/>
      <c r="DZ756" s="196"/>
      <c r="EA756" s="196"/>
      <c r="EB756" s="196"/>
      <c r="EC756" s="196"/>
      <c r="ED756" s="196"/>
      <c r="EE756" s="196"/>
    </row>
    <row r="757" spans="49:135" ht="13" x14ac:dyDescent="0.15">
      <c r="AW757" s="196"/>
      <c r="DU757" s="4"/>
      <c r="DZ757" s="196"/>
      <c r="EA757" s="196"/>
      <c r="EB757" s="196"/>
      <c r="EC757" s="196"/>
      <c r="ED757" s="196"/>
      <c r="EE757" s="196"/>
    </row>
    <row r="758" spans="49:135" ht="13" x14ac:dyDescent="0.15">
      <c r="AW758" s="196"/>
      <c r="DU758" s="4"/>
      <c r="DZ758" s="196"/>
      <c r="EA758" s="196"/>
      <c r="EB758" s="196"/>
      <c r="EC758" s="196"/>
      <c r="ED758" s="196"/>
      <c r="EE758" s="196"/>
    </row>
    <row r="759" spans="49:135" ht="13" x14ac:dyDescent="0.15">
      <c r="AW759" s="196"/>
      <c r="DU759" s="4"/>
      <c r="DZ759" s="196"/>
      <c r="EA759" s="196"/>
      <c r="EB759" s="196"/>
      <c r="EC759" s="196"/>
      <c r="ED759" s="196"/>
      <c r="EE759" s="196"/>
    </row>
    <row r="760" spans="49:135" ht="13" x14ac:dyDescent="0.15">
      <c r="AW760" s="196"/>
      <c r="DU760" s="4"/>
      <c r="DZ760" s="196"/>
      <c r="EA760" s="196"/>
      <c r="EB760" s="196"/>
      <c r="EC760" s="196"/>
      <c r="ED760" s="196"/>
      <c r="EE760" s="196"/>
    </row>
    <row r="761" spans="49:135" ht="13" x14ac:dyDescent="0.15">
      <c r="AW761" s="196"/>
      <c r="DU761" s="4"/>
      <c r="DZ761" s="196"/>
      <c r="EA761" s="196"/>
      <c r="EB761" s="196"/>
      <c r="EC761" s="196"/>
      <c r="ED761" s="196"/>
      <c r="EE761" s="196"/>
    </row>
    <row r="762" spans="49:135" ht="13" x14ac:dyDescent="0.15">
      <c r="AW762" s="196"/>
      <c r="DU762" s="4"/>
      <c r="DZ762" s="196"/>
      <c r="EA762" s="196"/>
      <c r="EB762" s="196"/>
      <c r="EC762" s="196"/>
      <c r="ED762" s="196"/>
      <c r="EE762" s="196"/>
    </row>
    <row r="763" spans="49:135" ht="13" x14ac:dyDescent="0.15">
      <c r="AW763" s="196"/>
      <c r="DU763" s="4"/>
      <c r="DZ763" s="196"/>
      <c r="EA763" s="196"/>
      <c r="EB763" s="196"/>
      <c r="EC763" s="196"/>
      <c r="ED763" s="196"/>
      <c r="EE763" s="196"/>
    </row>
    <row r="764" spans="49:135" ht="13" x14ac:dyDescent="0.15">
      <c r="AW764" s="196"/>
      <c r="DU764" s="4"/>
      <c r="DZ764" s="196"/>
      <c r="EA764" s="196"/>
      <c r="EB764" s="196"/>
      <c r="EC764" s="196"/>
      <c r="ED764" s="196"/>
      <c r="EE764" s="196"/>
    </row>
    <row r="765" spans="49:135" ht="13" x14ac:dyDescent="0.15">
      <c r="AW765" s="196"/>
      <c r="DU765" s="4"/>
      <c r="DZ765" s="196"/>
      <c r="EA765" s="196"/>
      <c r="EB765" s="196"/>
      <c r="EC765" s="196"/>
      <c r="ED765" s="196"/>
      <c r="EE765" s="196"/>
    </row>
    <row r="766" spans="49:135" ht="13" x14ac:dyDescent="0.15">
      <c r="AW766" s="196"/>
      <c r="DU766" s="4"/>
      <c r="DZ766" s="196"/>
      <c r="EA766" s="196"/>
      <c r="EB766" s="196"/>
      <c r="EC766" s="196"/>
      <c r="ED766" s="196"/>
      <c r="EE766" s="196"/>
    </row>
    <row r="767" spans="49:135" ht="13" x14ac:dyDescent="0.15">
      <c r="AW767" s="196"/>
      <c r="DU767" s="4"/>
      <c r="DZ767" s="196"/>
      <c r="EA767" s="196"/>
      <c r="EB767" s="196"/>
      <c r="EC767" s="196"/>
      <c r="ED767" s="196"/>
      <c r="EE767" s="196"/>
    </row>
    <row r="768" spans="49:135" ht="13" x14ac:dyDescent="0.15">
      <c r="AW768" s="196"/>
      <c r="DU768" s="4"/>
      <c r="DZ768" s="196"/>
      <c r="EA768" s="196"/>
      <c r="EB768" s="196"/>
      <c r="EC768" s="196"/>
      <c r="ED768" s="196"/>
      <c r="EE768" s="196"/>
    </row>
    <row r="769" spans="49:135" ht="13" x14ac:dyDescent="0.15">
      <c r="AW769" s="196"/>
      <c r="DU769" s="4"/>
      <c r="DZ769" s="196"/>
      <c r="EA769" s="196"/>
      <c r="EB769" s="196"/>
      <c r="EC769" s="196"/>
      <c r="ED769" s="196"/>
      <c r="EE769" s="196"/>
    </row>
    <row r="770" spans="49:135" ht="13" x14ac:dyDescent="0.15">
      <c r="AW770" s="196"/>
      <c r="DU770" s="4"/>
      <c r="DZ770" s="196"/>
      <c r="EA770" s="196"/>
      <c r="EB770" s="196"/>
      <c r="EC770" s="196"/>
      <c r="ED770" s="196"/>
      <c r="EE770" s="196"/>
    </row>
    <row r="771" spans="49:135" ht="13" x14ac:dyDescent="0.15">
      <c r="AW771" s="196"/>
      <c r="DU771" s="4"/>
      <c r="DZ771" s="196"/>
      <c r="EA771" s="196"/>
      <c r="EB771" s="196"/>
      <c r="EC771" s="196"/>
      <c r="ED771" s="196"/>
      <c r="EE771" s="196"/>
    </row>
    <row r="772" spans="49:135" ht="13" x14ac:dyDescent="0.15">
      <c r="AW772" s="196"/>
      <c r="DU772" s="4"/>
      <c r="DZ772" s="196"/>
      <c r="EA772" s="196"/>
      <c r="EB772" s="196"/>
      <c r="EC772" s="196"/>
      <c r="ED772" s="196"/>
      <c r="EE772" s="196"/>
    </row>
    <row r="773" spans="49:135" ht="13" x14ac:dyDescent="0.15">
      <c r="AW773" s="196"/>
      <c r="DU773" s="4"/>
      <c r="DZ773" s="196"/>
      <c r="EA773" s="196"/>
      <c r="EB773" s="196"/>
      <c r="EC773" s="196"/>
      <c r="ED773" s="196"/>
      <c r="EE773" s="196"/>
    </row>
    <row r="774" spans="49:135" ht="13" x14ac:dyDescent="0.15">
      <c r="AW774" s="196"/>
      <c r="DU774" s="4"/>
      <c r="DZ774" s="196"/>
      <c r="EA774" s="196"/>
      <c r="EB774" s="196"/>
      <c r="EC774" s="196"/>
      <c r="ED774" s="196"/>
      <c r="EE774" s="196"/>
    </row>
    <row r="775" spans="49:135" ht="13" x14ac:dyDescent="0.15">
      <c r="AW775" s="196"/>
      <c r="DU775" s="4"/>
      <c r="DZ775" s="196"/>
      <c r="EA775" s="196"/>
      <c r="EB775" s="196"/>
      <c r="EC775" s="196"/>
      <c r="ED775" s="196"/>
      <c r="EE775" s="196"/>
    </row>
    <row r="776" spans="49:135" ht="13" x14ac:dyDescent="0.15">
      <c r="AW776" s="196"/>
      <c r="DU776" s="4"/>
      <c r="DZ776" s="196"/>
      <c r="EA776" s="196"/>
      <c r="EB776" s="196"/>
      <c r="EC776" s="196"/>
      <c r="ED776" s="196"/>
      <c r="EE776" s="196"/>
    </row>
    <row r="777" spans="49:135" ht="13" x14ac:dyDescent="0.15">
      <c r="AW777" s="196"/>
      <c r="DU777" s="4"/>
      <c r="DZ777" s="196"/>
      <c r="EA777" s="196"/>
      <c r="EB777" s="196"/>
      <c r="EC777" s="196"/>
      <c r="ED777" s="196"/>
      <c r="EE777" s="196"/>
    </row>
    <row r="778" spans="49:135" ht="13" x14ac:dyDescent="0.15">
      <c r="AW778" s="196"/>
      <c r="DU778" s="4"/>
      <c r="DZ778" s="196"/>
      <c r="EA778" s="196"/>
      <c r="EB778" s="196"/>
      <c r="EC778" s="196"/>
      <c r="ED778" s="196"/>
      <c r="EE778" s="196"/>
    </row>
    <row r="779" spans="49:135" ht="13" x14ac:dyDescent="0.15">
      <c r="AW779" s="196"/>
      <c r="DU779" s="4"/>
      <c r="DZ779" s="196"/>
      <c r="EA779" s="196"/>
      <c r="EB779" s="196"/>
      <c r="EC779" s="196"/>
      <c r="ED779" s="196"/>
      <c r="EE779" s="196"/>
    </row>
    <row r="780" spans="49:135" ht="13" x14ac:dyDescent="0.15">
      <c r="AW780" s="196"/>
      <c r="DU780" s="4"/>
      <c r="DZ780" s="196"/>
      <c r="EA780" s="196"/>
      <c r="EB780" s="196"/>
      <c r="EC780" s="196"/>
      <c r="ED780" s="196"/>
      <c r="EE780" s="196"/>
    </row>
    <row r="781" spans="49:135" ht="13" x14ac:dyDescent="0.15">
      <c r="AW781" s="196"/>
      <c r="DU781" s="4"/>
      <c r="DZ781" s="196"/>
      <c r="EA781" s="196"/>
      <c r="EB781" s="196"/>
      <c r="EC781" s="196"/>
      <c r="ED781" s="196"/>
      <c r="EE781" s="196"/>
    </row>
    <row r="782" spans="49:135" ht="13" x14ac:dyDescent="0.15">
      <c r="AW782" s="196"/>
      <c r="DU782" s="4"/>
      <c r="DZ782" s="196"/>
      <c r="EA782" s="196"/>
      <c r="EB782" s="196"/>
      <c r="EC782" s="196"/>
      <c r="ED782" s="196"/>
      <c r="EE782" s="196"/>
    </row>
    <row r="783" spans="49:135" ht="13" x14ac:dyDescent="0.15">
      <c r="AW783" s="196"/>
      <c r="DU783" s="4"/>
      <c r="DZ783" s="196"/>
      <c r="EA783" s="196"/>
      <c r="EB783" s="196"/>
      <c r="EC783" s="196"/>
      <c r="ED783" s="196"/>
      <c r="EE783" s="196"/>
    </row>
    <row r="784" spans="49:135" ht="13" x14ac:dyDescent="0.15">
      <c r="AW784" s="196"/>
      <c r="DU784" s="4"/>
      <c r="DZ784" s="196"/>
      <c r="EA784" s="196"/>
      <c r="EB784" s="196"/>
      <c r="EC784" s="196"/>
      <c r="ED784" s="196"/>
      <c r="EE784" s="196"/>
    </row>
    <row r="785" spans="49:135" ht="13" x14ac:dyDescent="0.15">
      <c r="AW785" s="196"/>
      <c r="DU785" s="4"/>
      <c r="DZ785" s="196"/>
      <c r="EA785" s="196"/>
      <c r="EB785" s="196"/>
      <c r="EC785" s="196"/>
      <c r="ED785" s="196"/>
      <c r="EE785" s="196"/>
    </row>
    <row r="786" spans="49:135" ht="13" x14ac:dyDescent="0.15">
      <c r="AW786" s="196"/>
      <c r="DU786" s="4"/>
      <c r="DZ786" s="196"/>
      <c r="EA786" s="196"/>
      <c r="EB786" s="196"/>
      <c r="EC786" s="196"/>
      <c r="ED786" s="196"/>
      <c r="EE786" s="196"/>
    </row>
    <row r="787" spans="49:135" ht="13" x14ac:dyDescent="0.15">
      <c r="AW787" s="196"/>
      <c r="DU787" s="4"/>
      <c r="DZ787" s="196"/>
      <c r="EA787" s="196"/>
      <c r="EB787" s="196"/>
      <c r="EC787" s="196"/>
      <c r="ED787" s="196"/>
      <c r="EE787" s="196"/>
    </row>
    <row r="788" spans="49:135" ht="13" x14ac:dyDescent="0.15">
      <c r="AW788" s="196"/>
      <c r="DU788" s="4"/>
      <c r="DZ788" s="196"/>
      <c r="EA788" s="196"/>
      <c r="EB788" s="196"/>
      <c r="EC788" s="196"/>
      <c r="ED788" s="196"/>
      <c r="EE788" s="196"/>
    </row>
    <row r="789" spans="49:135" ht="13" x14ac:dyDescent="0.15">
      <c r="AW789" s="196"/>
      <c r="DU789" s="4"/>
      <c r="DZ789" s="196"/>
      <c r="EA789" s="196"/>
      <c r="EB789" s="196"/>
      <c r="EC789" s="196"/>
      <c r="ED789" s="196"/>
      <c r="EE789" s="196"/>
    </row>
    <row r="790" spans="49:135" ht="13" x14ac:dyDescent="0.15">
      <c r="AW790" s="196"/>
      <c r="DU790" s="4"/>
      <c r="DZ790" s="196"/>
      <c r="EA790" s="196"/>
      <c r="EB790" s="196"/>
      <c r="EC790" s="196"/>
      <c r="ED790" s="196"/>
      <c r="EE790" s="196"/>
    </row>
    <row r="791" spans="49:135" ht="13" x14ac:dyDescent="0.15">
      <c r="AW791" s="196"/>
      <c r="DU791" s="4"/>
      <c r="DZ791" s="196"/>
      <c r="EA791" s="196"/>
      <c r="EB791" s="196"/>
      <c r="EC791" s="196"/>
      <c r="ED791" s="196"/>
      <c r="EE791" s="196"/>
    </row>
    <row r="792" spans="49:135" ht="13" x14ac:dyDescent="0.15">
      <c r="AW792" s="196"/>
      <c r="DU792" s="4"/>
      <c r="DZ792" s="196"/>
      <c r="EA792" s="196"/>
      <c r="EB792" s="196"/>
      <c r="EC792" s="196"/>
      <c r="ED792" s="196"/>
      <c r="EE792" s="196"/>
    </row>
    <row r="793" spans="49:135" ht="13" x14ac:dyDescent="0.15">
      <c r="AW793" s="196"/>
      <c r="DU793" s="4"/>
      <c r="DZ793" s="196"/>
      <c r="EA793" s="196"/>
      <c r="EB793" s="196"/>
      <c r="EC793" s="196"/>
      <c r="ED793" s="196"/>
      <c r="EE793" s="196"/>
    </row>
    <row r="794" spans="49:135" ht="13" x14ac:dyDescent="0.15">
      <c r="AW794" s="196"/>
      <c r="DU794" s="4"/>
      <c r="DZ794" s="196"/>
      <c r="EA794" s="196"/>
      <c r="EB794" s="196"/>
      <c r="EC794" s="196"/>
      <c r="ED794" s="196"/>
      <c r="EE794" s="196"/>
    </row>
    <row r="795" spans="49:135" ht="13" x14ac:dyDescent="0.15">
      <c r="AW795" s="196"/>
      <c r="DU795" s="4"/>
      <c r="DZ795" s="196"/>
      <c r="EA795" s="196"/>
      <c r="EB795" s="196"/>
      <c r="EC795" s="196"/>
      <c r="ED795" s="196"/>
      <c r="EE795" s="196"/>
    </row>
    <row r="796" spans="49:135" ht="13" x14ac:dyDescent="0.15">
      <c r="AW796" s="196"/>
      <c r="DU796" s="4"/>
      <c r="DZ796" s="196"/>
      <c r="EA796" s="196"/>
      <c r="EB796" s="196"/>
      <c r="EC796" s="196"/>
      <c r="ED796" s="196"/>
      <c r="EE796" s="196"/>
    </row>
    <row r="797" spans="49:135" ht="13" x14ac:dyDescent="0.15">
      <c r="AW797" s="196"/>
      <c r="DU797" s="4"/>
      <c r="DZ797" s="196"/>
      <c r="EA797" s="196"/>
      <c r="EB797" s="196"/>
      <c r="EC797" s="196"/>
      <c r="ED797" s="196"/>
      <c r="EE797" s="196"/>
    </row>
    <row r="798" spans="49:135" ht="13" x14ac:dyDescent="0.15">
      <c r="AW798" s="196"/>
      <c r="DU798" s="4"/>
      <c r="DZ798" s="196"/>
      <c r="EA798" s="196"/>
      <c r="EB798" s="196"/>
      <c r="EC798" s="196"/>
      <c r="ED798" s="196"/>
      <c r="EE798" s="196"/>
    </row>
    <row r="799" spans="49:135" ht="13" x14ac:dyDescent="0.15">
      <c r="AW799" s="196"/>
      <c r="DU799" s="4"/>
      <c r="DZ799" s="196"/>
      <c r="EA799" s="196"/>
      <c r="EB799" s="196"/>
      <c r="EC799" s="196"/>
      <c r="ED799" s="196"/>
      <c r="EE799" s="196"/>
    </row>
    <row r="800" spans="49:135" ht="13" x14ac:dyDescent="0.15">
      <c r="AW800" s="196"/>
      <c r="DU800" s="4"/>
      <c r="DZ800" s="196"/>
      <c r="EA800" s="196"/>
      <c r="EB800" s="196"/>
      <c r="EC800" s="196"/>
      <c r="ED800" s="196"/>
      <c r="EE800" s="196"/>
    </row>
    <row r="801" spans="49:135" ht="13" x14ac:dyDescent="0.15">
      <c r="AW801" s="196"/>
      <c r="DU801" s="4"/>
      <c r="DZ801" s="196"/>
      <c r="EA801" s="196"/>
      <c r="EB801" s="196"/>
      <c r="EC801" s="196"/>
      <c r="ED801" s="196"/>
      <c r="EE801" s="196"/>
    </row>
    <row r="802" spans="49:135" ht="13" x14ac:dyDescent="0.15">
      <c r="AW802" s="196"/>
      <c r="DU802" s="4"/>
      <c r="DZ802" s="196"/>
      <c r="EA802" s="196"/>
      <c r="EB802" s="196"/>
      <c r="EC802" s="196"/>
      <c r="ED802" s="196"/>
      <c r="EE802" s="196"/>
    </row>
    <row r="803" spans="49:135" ht="13" x14ac:dyDescent="0.15">
      <c r="AW803" s="196"/>
      <c r="DU803" s="4"/>
      <c r="DZ803" s="196"/>
      <c r="EA803" s="196"/>
      <c r="EB803" s="196"/>
      <c r="EC803" s="196"/>
      <c r="ED803" s="196"/>
      <c r="EE803" s="196"/>
    </row>
    <row r="804" spans="49:135" ht="13" x14ac:dyDescent="0.15">
      <c r="AW804" s="196"/>
      <c r="DU804" s="4"/>
      <c r="DZ804" s="196"/>
      <c r="EA804" s="196"/>
      <c r="EB804" s="196"/>
      <c r="EC804" s="196"/>
      <c r="ED804" s="196"/>
      <c r="EE804" s="196"/>
    </row>
    <row r="805" spans="49:135" ht="13" x14ac:dyDescent="0.15">
      <c r="AW805" s="196"/>
      <c r="DU805" s="4"/>
      <c r="DZ805" s="196"/>
      <c r="EA805" s="196"/>
      <c r="EB805" s="196"/>
      <c r="EC805" s="196"/>
      <c r="ED805" s="196"/>
      <c r="EE805" s="196"/>
    </row>
    <row r="806" spans="49:135" ht="13" x14ac:dyDescent="0.15">
      <c r="AW806" s="196"/>
      <c r="DU806" s="4"/>
      <c r="DZ806" s="196"/>
      <c r="EA806" s="196"/>
      <c r="EB806" s="196"/>
      <c r="EC806" s="196"/>
      <c r="ED806" s="196"/>
      <c r="EE806" s="196"/>
    </row>
    <row r="807" spans="49:135" ht="13" x14ac:dyDescent="0.15">
      <c r="AW807" s="196"/>
      <c r="DU807" s="4"/>
      <c r="DZ807" s="196"/>
      <c r="EA807" s="196"/>
      <c r="EB807" s="196"/>
      <c r="EC807" s="196"/>
      <c r="ED807" s="196"/>
      <c r="EE807" s="196"/>
    </row>
    <row r="808" spans="49:135" ht="13" x14ac:dyDescent="0.15">
      <c r="AW808" s="196"/>
      <c r="DU808" s="4"/>
      <c r="DZ808" s="196"/>
      <c r="EA808" s="196"/>
      <c r="EB808" s="196"/>
      <c r="EC808" s="196"/>
      <c r="ED808" s="196"/>
      <c r="EE808" s="196"/>
    </row>
    <row r="809" spans="49:135" ht="13" x14ac:dyDescent="0.15">
      <c r="AW809" s="196"/>
      <c r="DU809" s="4"/>
      <c r="DZ809" s="196"/>
      <c r="EA809" s="196"/>
      <c r="EB809" s="196"/>
      <c r="EC809" s="196"/>
      <c r="ED809" s="196"/>
      <c r="EE809" s="196"/>
    </row>
    <row r="810" spans="49:135" ht="13" x14ac:dyDescent="0.15">
      <c r="AW810" s="196"/>
      <c r="DU810" s="4"/>
      <c r="DZ810" s="196"/>
      <c r="EA810" s="196"/>
      <c r="EB810" s="196"/>
      <c r="EC810" s="196"/>
      <c r="ED810" s="196"/>
      <c r="EE810" s="196"/>
    </row>
    <row r="811" spans="49:135" ht="13" x14ac:dyDescent="0.15">
      <c r="AW811" s="196"/>
      <c r="DU811" s="4"/>
      <c r="DZ811" s="196"/>
      <c r="EA811" s="196"/>
      <c r="EB811" s="196"/>
      <c r="EC811" s="196"/>
      <c r="ED811" s="196"/>
      <c r="EE811" s="196"/>
    </row>
    <row r="812" spans="49:135" ht="13" x14ac:dyDescent="0.15">
      <c r="AW812" s="196"/>
      <c r="DU812" s="4"/>
      <c r="DZ812" s="196"/>
      <c r="EA812" s="196"/>
      <c r="EB812" s="196"/>
      <c r="EC812" s="196"/>
      <c r="ED812" s="196"/>
      <c r="EE812" s="196"/>
    </row>
    <row r="813" spans="49:135" ht="13" x14ac:dyDescent="0.15">
      <c r="AW813" s="196"/>
      <c r="DU813" s="4"/>
      <c r="DZ813" s="196"/>
      <c r="EA813" s="196"/>
      <c r="EB813" s="196"/>
      <c r="EC813" s="196"/>
      <c r="ED813" s="196"/>
      <c r="EE813" s="196"/>
    </row>
    <row r="814" spans="49:135" ht="13" x14ac:dyDescent="0.15">
      <c r="AW814" s="196"/>
      <c r="DU814" s="4"/>
      <c r="DZ814" s="196"/>
      <c r="EA814" s="196"/>
      <c r="EB814" s="196"/>
      <c r="EC814" s="196"/>
      <c r="ED814" s="196"/>
      <c r="EE814" s="196"/>
    </row>
    <row r="815" spans="49:135" ht="13" x14ac:dyDescent="0.15">
      <c r="AW815" s="196"/>
      <c r="DU815" s="4"/>
      <c r="DZ815" s="196"/>
      <c r="EA815" s="196"/>
      <c r="EB815" s="196"/>
      <c r="EC815" s="196"/>
      <c r="ED815" s="196"/>
      <c r="EE815" s="196"/>
    </row>
    <row r="816" spans="49:135" ht="13" x14ac:dyDescent="0.15">
      <c r="AW816" s="196"/>
      <c r="DU816" s="4"/>
      <c r="DZ816" s="196"/>
      <c r="EA816" s="196"/>
      <c r="EB816" s="196"/>
      <c r="EC816" s="196"/>
      <c r="ED816" s="196"/>
      <c r="EE816" s="196"/>
    </row>
    <row r="817" spans="49:135" ht="13" x14ac:dyDescent="0.15">
      <c r="AW817" s="196"/>
      <c r="DU817" s="4"/>
      <c r="DZ817" s="196"/>
      <c r="EA817" s="196"/>
      <c r="EB817" s="196"/>
      <c r="EC817" s="196"/>
      <c r="ED817" s="196"/>
      <c r="EE817" s="196"/>
    </row>
    <row r="818" spans="49:135" ht="13" x14ac:dyDescent="0.15">
      <c r="AW818" s="196"/>
      <c r="DU818" s="4"/>
      <c r="DZ818" s="196"/>
      <c r="EA818" s="196"/>
      <c r="EB818" s="196"/>
      <c r="EC818" s="196"/>
      <c r="ED818" s="196"/>
      <c r="EE818" s="196"/>
    </row>
    <row r="819" spans="49:135" ht="13" x14ac:dyDescent="0.15">
      <c r="AW819" s="196"/>
      <c r="DU819" s="4"/>
      <c r="DZ819" s="196"/>
      <c r="EA819" s="196"/>
      <c r="EB819" s="196"/>
      <c r="EC819" s="196"/>
      <c r="ED819" s="196"/>
      <c r="EE819" s="196"/>
    </row>
    <row r="820" spans="49:135" ht="13" x14ac:dyDescent="0.15">
      <c r="AW820" s="196"/>
      <c r="DU820" s="4"/>
      <c r="DZ820" s="196"/>
      <c r="EA820" s="196"/>
      <c r="EB820" s="196"/>
      <c r="EC820" s="196"/>
      <c r="ED820" s="196"/>
      <c r="EE820" s="196"/>
    </row>
    <row r="821" spans="49:135" ht="13" x14ac:dyDescent="0.15">
      <c r="AW821" s="196"/>
      <c r="DU821" s="4"/>
      <c r="DZ821" s="196"/>
      <c r="EA821" s="196"/>
      <c r="EB821" s="196"/>
      <c r="EC821" s="196"/>
      <c r="ED821" s="196"/>
      <c r="EE821" s="196"/>
    </row>
    <row r="822" spans="49:135" ht="13" x14ac:dyDescent="0.15">
      <c r="AW822" s="196"/>
      <c r="DU822" s="4"/>
      <c r="DZ822" s="196"/>
      <c r="EA822" s="196"/>
      <c r="EB822" s="196"/>
      <c r="EC822" s="196"/>
      <c r="ED822" s="196"/>
      <c r="EE822" s="196"/>
    </row>
    <row r="823" spans="49:135" ht="13" x14ac:dyDescent="0.15">
      <c r="AW823" s="196"/>
      <c r="DU823" s="4"/>
      <c r="DZ823" s="196"/>
      <c r="EA823" s="196"/>
      <c r="EB823" s="196"/>
      <c r="EC823" s="196"/>
      <c r="ED823" s="196"/>
      <c r="EE823" s="196"/>
    </row>
    <row r="824" spans="49:135" ht="13" x14ac:dyDescent="0.15">
      <c r="AW824" s="196"/>
      <c r="DU824" s="4"/>
      <c r="DZ824" s="196"/>
      <c r="EA824" s="196"/>
      <c r="EB824" s="196"/>
      <c r="EC824" s="196"/>
      <c r="ED824" s="196"/>
      <c r="EE824" s="196"/>
    </row>
    <row r="825" spans="49:135" ht="13" x14ac:dyDescent="0.15">
      <c r="AW825" s="196"/>
      <c r="DU825" s="4"/>
      <c r="DZ825" s="196"/>
      <c r="EA825" s="196"/>
      <c r="EB825" s="196"/>
      <c r="EC825" s="196"/>
      <c r="ED825" s="196"/>
      <c r="EE825" s="196"/>
    </row>
    <row r="826" spans="49:135" ht="13" x14ac:dyDescent="0.15">
      <c r="AW826" s="196"/>
      <c r="DU826" s="4"/>
      <c r="DZ826" s="196"/>
      <c r="EA826" s="196"/>
      <c r="EB826" s="196"/>
      <c r="EC826" s="196"/>
      <c r="ED826" s="196"/>
      <c r="EE826" s="196"/>
    </row>
    <row r="827" spans="49:135" ht="13" x14ac:dyDescent="0.15">
      <c r="AW827" s="196"/>
      <c r="DU827" s="4"/>
      <c r="DZ827" s="196"/>
      <c r="EA827" s="196"/>
      <c r="EB827" s="196"/>
      <c r="EC827" s="196"/>
      <c r="ED827" s="196"/>
      <c r="EE827" s="196"/>
    </row>
    <row r="828" spans="49:135" ht="13" x14ac:dyDescent="0.15">
      <c r="AW828" s="196"/>
      <c r="DU828" s="4"/>
      <c r="DZ828" s="196"/>
      <c r="EA828" s="196"/>
      <c r="EB828" s="196"/>
      <c r="EC828" s="196"/>
      <c r="ED828" s="196"/>
      <c r="EE828" s="196"/>
    </row>
    <row r="829" spans="49:135" ht="13" x14ac:dyDescent="0.15">
      <c r="AW829" s="196"/>
      <c r="DU829" s="4"/>
      <c r="DZ829" s="196"/>
      <c r="EA829" s="196"/>
      <c r="EB829" s="196"/>
      <c r="EC829" s="196"/>
      <c r="ED829" s="196"/>
      <c r="EE829" s="196"/>
    </row>
    <row r="830" spans="49:135" ht="13" x14ac:dyDescent="0.15">
      <c r="AW830" s="196"/>
      <c r="DU830" s="4"/>
      <c r="DZ830" s="196"/>
      <c r="EA830" s="196"/>
      <c r="EB830" s="196"/>
      <c r="EC830" s="196"/>
      <c r="ED830" s="196"/>
      <c r="EE830" s="196"/>
    </row>
    <row r="831" spans="49:135" ht="13" x14ac:dyDescent="0.15">
      <c r="AW831" s="196"/>
      <c r="DU831" s="4"/>
      <c r="DZ831" s="196"/>
      <c r="EA831" s="196"/>
      <c r="EB831" s="196"/>
      <c r="EC831" s="196"/>
      <c r="ED831" s="196"/>
      <c r="EE831" s="196"/>
    </row>
    <row r="832" spans="49:135" ht="13" x14ac:dyDescent="0.15">
      <c r="AW832" s="196"/>
      <c r="DU832" s="4"/>
      <c r="DZ832" s="196"/>
      <c r="EA832" s="196"/>
      <c r="EB832" s="196"/>
      <c r="EC832" s="196"/>
      <c r="ED832" s="196"/>
      <c r="EE832" s="196"/>
    </row>
    <row r="833" spans="49:135" ht="13" x14ac:dyDescent="0.15">
      <c r="AW833" s="196"/>
      <c r="DU833" s="4"/>
      <c r="DZ833" s="196"/>
      <c r="EA833" s="196"/>
      <c r="EB833" s="196"/>
      <c r="EC833" s="196"/>
      <c r="ED833" s="196"/>
      <c r="EE833" s="196"/>
    </row>
    <row r="834" spans="49:135" ht="13" x14ac:dyDescent="0.15">
      <c r="AW834" s="196"/>
      <c r="DU834" s="4"/>
      <c r="DZ834" s="196"/>
      <c r="EA834" s="196"/>
      <c r="EB834" s="196"/>
      <c r="EC834" s="196"/>
      <c r="ED834" s="196"/>
      <c r="EE834" s="196"/>
    </row>
    <row r="835" spans="49:135" ht="13" x14ac:dyDescent="0.15">
      <c r="AW835" s="196"/>
      <c r="DU835" s="4"/>
      <c r="DZ835" s="196"/>
      <c r="EA835" s="196"/>
      <c r="EB835" s="196"/>
      <c r="EC835" s="196"/>
      <c r="ED835" s="196"/>
      <c r="EE835" s="196"/>
    </row>
    <row r="836" spans="49:135" ht="13" x14ac:dyDescent="0.15">
      <c r="AW836" s="196"/>
      <c r="DU836" s="4"/>
      <c r="DZ836" s="196"/>
      <c r="EA836" s="196"/>
      <c r="EB836" s="196"/>
      <c r="EC836" s="196"/>
      <c r="ED836" s="196"/>
      <c r="EE836" s="196"/>
    </row>
    <row r="837" spans="49:135" ht="13" x14ac:dyDescent="0.15">
      <c r="AW837" s="196"/>
      <c r="DU837" s="4"/>
      <c r="DZ837" s="196"/>
      <c r="EA837" s="196"/>
      <c r="EB837" s="196"/>
      <c r="EC837" s="196"/>
      <c r="ED837" s="196"/>
      <c r="EE837" s="196"/>
    </row>
    <row r="838" spans="49:135" ht="13" x14ac:dyDescent="0.15">
      <c r="AW838" s="196"/>
      <c r="DU838" s="4"/>
      <c r="DZ838" s="196"/>
      <c r="EA838" s="196"/>
      <c r="EB838" s="196"/>
      <c r="EC838" s="196"/>
      <c r="ED838" s="196"/>
      <c r="EE838" s="196"/>
    </row>
    <row r="839" spans="49:135" ht="13" x14ac:dyDescent="0.15">
      <c r="AW839" s="196"/>
      <c r="DU839" s="4"/>
      <c r="DZ839" s="196"/>
      <c r="EA839" s="196"/>
      <c r="EB839" s="196"/>
      <c r="EC839" s="196"/>
      <c r="ED839" s="196"/>
      <c r="EE839" s="196"/>
    </row>
    <row r="840" spans="49:135" ht="13" x14ac:dyDescent="0.15">
      <c r="AW840" s="196"/>
      <c r="DU840" s="4"/>
      <c r="DZ840" s="196"/>
      <c r="EA840" s="196"/>
      <c r="EB840" s="196"/>
      <c r="EC840" s="196"/>
      <c r="ED840" s="196"/>
      <c r="EE840" s="196"/>
    </row>
    <row r="841" spans="49:135" ht="13" x14ac:dyDescent="0.15">
      <c r="AW841" s="196"/>
      <c r="DU841" s="4"/>
      <c r="DZ841" s="196"/>
      <c r="EA841" s="196"/>
      <c r="EB841" s="196"/>
      <c r="EC841" s="196"/>
      <c r="ED841" s="196"/>
      <c r="EE841" s="196"/>
    </row>
    <row r="842" spans="49:135" ht="13" x14ac:dyDescent="0.15">
      <c r="AW842" s="196"/>
      <c r="DU842" s="4"/>
      <c r="DZ842" s="196"/>
      <c r="EA842" s="196"/>
      <c r="EB842" s="196"/>
      <c r="EC842" s="196"/>
      <c r="ED842" s="196"/>
      <c r="EE842" s="196"/>
    </row>
    <row r="843" spans="49:135" ht="13" x14ac:dyDescent="0.15">
      <c r="AW843" s="196"/>
      <c r="DU843" s="4"/>
      <c r="DZ843" s="196"/>
      <c r="EA843" s="196"/>
      <c r="EB843" s="196"/>
      <c r="EC843" s="196"/>
      <c r="ED843" s="196"/>
      <c r="EE843" s="196"/>
    </row>
    <row r="844" spans="49:135" ht="13" x14ac:dyDescent="0.15">
      <c r="AW844" s="196"/>
      <c r="DU844" s="4"/>
      <c r="DZ844" s="196"/>
      <c r="EA844" s="196"/>
      <c r="EB844" s="196"/>
      <c r="EC844" s="196"/>
      <c r="ED844" s="196"/>
      <c r="EE844" s="196"/>
    </row>
    <row r="845" spans="49:135" ht="13" x14ac:dyDescent="0.15">
      <c r="AW845" s="196"/>
      <c r="DU845" s="4"/>
      <c r="DZ845" s="196"/>
      <c r="EA845" s="196"/>
      <c r="EB845" s="196"/>
      <c r="EC845" s="196"/>
      <c r="ED845" s="196"/>
      <c r="EE845" s="196"/>
    </row>
    <row r="846" spans="49:135" ht="13" x14ac:dyDescent="0.15">
      <c r="AW846" s="196"/>
      <c r="DU846" s="4"/>
      <c r="DZ846" s="196"/>
      <c r="EA846" s="196"/>
      <c r="EB846" s="196"/>
      <c r="EC846" s="196"/>
      <c r="ED846" s="196"/>
      <c r="EE846" s="196"/>
    </row>
    <row r="847" spans="49:135" ht="13" x14ac:dyDescent="0.15">
      <c r="AW847" s="196"/>
      <c r="DU847" s="4"/>
      <c r="DZ847" s="196"/>
      <c r="EA847" s="196"/>
      <c r="EB847" s="196"/>
      <c r="EC847" s="196"/>
      <c r="ED847" s="196"/>
      <c r="EE847" s="196"/>
    </row>
    <row r="848" spans="49:135" ht="13" x14ac:dyDescent="0.15">
      <c r="AW848" s="196"/>
      <c r="DU848" s="4"/>
      <c r="DZ848" s="196"/>
      <c r="EA848" s="196"/>
      <c r="EB848" s="196"/>
      <c r="EC848" s="196"/>
      <c r="ED848" s="196"/>
      <c r="EE848" s="196"/>
    </row>
    <row r="849" spans="49:135" ht="13" x14ac:dyDescent="0.15">
      <c r="AW849" s="196"/>
      <c r="DU849" s="4"/>
      <c r="DZ849" s="196"/>
      <c r="EA849" s="196"/>
      <c r="EB849" s="196"/>
      <c r="EC849" s="196"/>
      <c r="ED849" s="196"/>
      <c r="EE849" s="196"/>
    </row>
    <row r="850" spans="49:135" ht="13" x14ac:dyDescent="0.15">
      <c r="AW850" s="196"/>
      <c r="DU850" s="4"/>
      <c r="DZ850" s="196"/>
      <c r="EA850" s="196"/>
      <c r="EB850" s="196"/>
      <c r="EC850" s="196"/>
      <c r="ED850" s="196"/>
      <c r="EE850" s="196"/>
    </row>
    <row r="851" spans="49:135" ht="13" x14ac:dyDescent="0.15">
      <c r="AW851" s="196"/>
      <c r="DU851" s="4"/>
      <c r="DZ851" s="196"/>
      <c r="EA851" s="196"/>
      <c r="EB851" s="196"/>
      <c r="EC851" s="196"/>
      <c r="ED851" s="196"/>
      <c r="EE851" s="196"/>
    </row>
    <row r="852" spans="49:135" ht="13" x14ac:dyDescent="0.15">
      <c r="AW852" s="196"/>
      <c r="DU852" s="4"/>
      <c r="DZ852" s="196"/>
      <c r="EA852" s="196"/>
      <c r="EB852" s="196"/>
      <c r="EC852" s="196"/>
      <c r="ED852" s="196"/>
      <c r="EE852" s="196"/>
    </row>
    <row r="853" spans="49:135" ht="13" x14ac:dyDescent="0.15">
      <c r="AW853" s="196"/>
      <c r="DU853" s="4"/>
      <c r="DZ853" s="196"/>
      <c r="EA853" s="196"/>
      <c r="EB853" s="196"/>
      <c r="EC853" s="196"/>
      <c r="ED853" s="196"/>
      <c r="EE853" s="196"/>
    </row>
    <row r="854" spans="49:135" ht="13" x14ac:dyDescent="0.15">
      <c r="AW854" s="196"/>
      <c r="DU854" s="4"/>
      <c r="DZ854" s="196"/>
      <c r="EA854" s="196"/>
      <c r="EB854" s="196"/>
      <c r="EC854" s="196"/>
      <c r="ED854" s="196"/>
      <c r="EE854" s="196"/>
    </row>
    <row r="855" spans="49:135" ht="13" x14ac:dyDescent="0.15">
      <c r="AW855" s="196"/>
      <c r="DU855" s="4"/>
      <c r="DZ855" s="196"/>
      <c r="EA855" s="196"/>
      <c r="EB855" s="196"/>
      <c r="EC855" s="196"/>
      <c r="ED855" s="196"/>
      <c r="EE855" s="196"/>
    </row>
    <row r="856" spans="49:135" ht="13" x14ac:dyDescent="0.15">
      <c r="AW856" s="196"/>
      <c r="DU856" s="4"/>
      <c r="DZ856" s="196"/>
      <c r="EA856" s="196"/>
      <c r="EB856" s="196"/>
      <c r="EC856" s="196"/>
      <c r="ED856" s="196"/>
      <c r="EE856" s="196"/>
    </row>
    <row r="857" spans="49:135" ht="13" x14ac:dyDescent="0.15">
      <c r="AW857" s="196"/>
      <c r="DU857" s="4"/>
      <c r="DZ857" s="196"/>
      <c r="EA857" s="196"/>
      <c r="EB857" s="196"/>
      <c r="EC857" s="196"/>
      <c r="ED857" s="196"/>
      <c r="EE857" s="196"/>
    </row>
    <row r="858" spans="49:135" ht="13" x14ac:dyDescent="0.15">
      <c r="AW858" s="196"/>
      <c r="DU858" s="4"/>
      <c r="DZ858" s="196"/>
      <c r="EA858" s="196"/>
      <c r="EB858" s="196"/>
      <c r="EC858" s="196"/>
      <c r="ED858" s="196"/>
      <c r="EE858" s="196"/>
    </row>
    <row r="859" spans="49:135" ht="13" x14ac:dyDescent="0.15">
      <c r="AW859" s="196"/>
      <c r="DU859" s="4"/>
      <c r="DZ859" s="196"/>
      <c r="EA859" s="196"/>
      <c r="EB859" s="196"/>
      <c r="EC859" s="196"/>
      <c r="ED859" s="196"/>
      <c r="EE859" s="196"/>
    </row>
    <row r="860" spans="49:135" ht="13" x14ac:dyDescent="0.15">
      <c r="AW860" s="196"/>
      <c r="DU860" s="4"/>
      <c r="DZ860" s="196"/>
      <c r="EA860" s="196"/>
      <c r="EB860" s="196"/>
      <c r="EC860" s="196"/>
      <c r="ED860" s="196"/>
      <c r="EE860" s="196"/>
    </row>
    <row r="861" spans="49:135" ht="13" x14ac:dyDescent="0.15">
      <c r="AW861" s="196"/>
      <c r="DU861" s="4"/>
      <c r="DZ861" s="196"/>
      <c r="EA861" s="196"/>
      <c r="EB861" s="196"/>
      <c r="EC861" s="196"/>
      <c r="ED861" s="196"/>
      <c r="EE861" s="196"/>
    </row>
    <row r="862" spans="49:135" ht="13" x14ac:dyDescent="0.15">
      <c r="AW862" s="196"/>
      <c r="DU862" s="4"/>
      <c r="DZ862" s="196"/>
      <c r="EA862" s="196"/>
      <c r="EB862" s="196"/>
      <c r="EC862" s="196"/>
      <c r="ED862" s="196"/>
      <c r="EE862" s="196"/>
    </row>
    <row r="863" spans="49:135" ht="13" x14ac:dyDescent="0.15">
      <c r="AW863" s="196"/>
      <c r="DU863" s="4"/>
      <c r="DZ863" s="196"/>
      <c r="EA863" s="196"/>
      <c r="EB863" s="196"/>
      <c r="EC863" s="196"/>
      <c r="ED863" s="196"/>
      <c r="EE863" s="196"/>
    </row>
    <row r="864" spans="49:135" ht="13" x14ac:dyDescent="0.15">
      <c r="AW864" s="196"/>
      <c r="DU864" s="4"/>
      <c r="DZ864" s="196"/>
      <c r="EA864" s="196"/>
      <c r="EB864" s="196"/>
      <c r="EC864" s="196"/>
      <c r="ED864" s="196"/>
      <c r="EE864" s="196"/>
    </row>
    <row r="865" spans="49:135" ht="13" x14ac:dyDescent="0.15">
      <c r="AW865" s="196"/>
      <c r="DU865" s="4"/>
      <c r="DZ865" s="196"/>
      <c r="EA865" s="196"/>
      <c r="EB865" s="196"/>
      <c r="EC865" s="196"/>
      <c r="ED865" s="196"/>
      <c r="EE865" s="196"/>
    </row>
    <row r="866" spans="49:135" ht="13" x14ac:dyDescent="0.15">
      <c r="AW866" s="196"/>
      <c r="DU866" s="4"/>
      <c r="DZ866" s="196"/>
      <c r="EA866" s="196"/>
      <c r="EB866" s="196"/>
      <c r="EC866" s="196"/>
      <c r="ED866" s="196"/>
      <c r="EE866" s="196"/>
    </row>
    <row r="867" spans="49:135" ht="13" x14ac:dyDescent="0.15">
      <c r="AW867" s="196"/>
      <c r="DU867" s="4"/>
      <c r="DZ867" s="196"/>
      <c r="EA867" s="196"/>
      <c r="EB867" s="196"/>
      <c r="EC867" s="196"/>
      <c r="ED867" s="196"/>
      <c r="EE867" s="196"/>
    </row>
    <row r="868" spans="49:135" ht="13" x14ac:dyDescent="0.15">
      <c r="AW868" s="196"/>
      <c r="DU868" s="4"/>
      <c r="DZ868" s="196"/>
      <c r="EA868" s="196"/>
      <c r="EB868" s="196"/>
      <c r="EC868" s="196"/>
      <c r="ED868" s="196"/>
      <c r="EE868" s="196"/>
    </row>
    <row r="869" spans="49:135" ht="13" x14ac:dyDescent="0.15">
      <c r="AW869" s="196"/>
      <c r="DU869" s="4"/>
      <c r="DZ869" s="196"/>
      <c r="EA869" s="196"/>
      <c r="EB869" s="196"/>
      <c r="EC869" s="196"/>
      <c r="ED869" s="196"/>
      <c r="EE869" s="196"/>
    </row>
    <row r="870" spans="49:135" ht="13" x14ac:dyDescent="0.15">
      <c r="AW870" s="196"/>
      <c r="DU870" s="4"/>
      <c r="DZ870" s="196"/>
      <c r="EA870" s="196"/>
      <c r="EB870" s="196"/>
      <c r="EC870" s="196"/>
      <c r="ED870" s="196"/>
      <c r="EE870" s="196"/>
    </row>
    <row r="871" spans="49:135" ht="13" x14ac:dyDescent="0.15">
      <c r="AW871" s="196"/>
      <c r="DU871" s="4"/>
      <c r="DZ871" s="196"/>
      <c r="EA871" s="196"/>
      <c r="EB871" s="196"/>
      <c r="EC871" s="196"/>
      <c r="ED871" s="196"/>
      <c r="EE871" s="196"/>
    </row>
    <row r="872" spans="49:135" ht="13" x14ac:dyDescent="0.15">
      <c r="AW872" s="196"/>
      <c r="DU872" s="4"/>
      <c r="DZ872" s="196"/>
      <c r="EA872" s="196"/>
      <c r="EB872" s="196"/>
      <c r="EC872" s="196"/>
      <c r="ED872" s="196"/>
      <c r="EE872" s="196"/>
    </row>
    <row r="873" spans="49:135" ht="13" x14ac:dyDescent="0.15">
      <c r="AW873" s="196"/>
      <c r="DU873" s="4"/>
      <c r="DZ873" s="196"/>
      <c r="EA873" s="196"/>
      <c r="EB873" s="196"/>
      <c r="EC873" s="196"/>
      <c r="ED873" s="196"/>
      <c r="EE873" s="196"/>
    </row>
    <row r="874" spans="49:135" ht="13" x14ac:dyDescent="0.15">
      <c r="AW874" s="196"/>
      <c r="DU874" s="4"/>
      <c r="DZ874" s="196"/>
      <c r="EA874" s="196"/>
      <c r="EB874" s="196"/>
      <c r="EC874" s="196"/>
      <c r="ED874" s="196"/>
      <c r="EE874" s="196"/>
    </row>
    <row r="875" spans="49:135" ht="13" x14ac:dyDescent="0.15">
      <c r="AW875" s="196"/>
      <c r="DU875" s="4"/>
      <c r="DZ875" s="196"/>
      <c r="EA875" s="196"/>
      <c r="EB875" s="196"/>
      <c r="EC875" s="196"/>
      <c r="ED875" s="196"/>
      <c r="EE875" s="196"/>
    </row>
    <row r="876" spans="49:135" ht="13" x14ac:dyDescent="0.15">
      <c r="AW876" s="196"/>
      <c r="DU876" s="4"/>
      <c r="DZ876" s="196"/>
      <c r="EA876" s="196"/>
      <c r="EB876" s="196"/>
      <c r="EC876" s="196"/>
      <c r="ED876" s="196"/>
      <c r="EE876" s="196"/>
    </row>
    <row r="877" spans="49:135" ht="13" x14ac:dyDescent="0.15">
      <c r="AW877" s="196"/>
      <c r="DU877" s="4"/>
      <c r="DZ877" s="196"/>
      <c r="EA877" s="196"/>
      <c r="EB877" s="196"/>
      <c r="EC877" s="196"/>
      <c r="ED877" s="196"/>
      <c r="EE877" s="196"/>
    </row>
    <row r="878" spans="49:135" ht="13" x14ac:dyDescent="0.15">
      <c r="AW878" s="196"/>
      <c r="DU878" s="4"/>
      <c r="DZ878" s="196"/>
      <c r="EA878" s="196"/>
      <c r="EB878" s="196"/>
      <c r="EC878" s="196"/>
      <c r="ED878" s="196"/>
      <c r="EE878" s="196"/>
    </row>
    <row r="879" spans="49:135" ht="13" x14ac:dyDescent="0.15">
      <c r="AW879" s="196"/>
      <c r="DU879" s="4"/>
      <c r="DZ879" s="196"/>
      <c r="EA879" s="196"/>
      <c r="EB879" s="196"/>
      <c r="EC879" s="196"/>
      <c r="ED879" s="196"/>
      <c r="EE879" s="196"/>
    </row>
    <row r="880" spans="49:135" ht="13" x14ac:dyDescent="0.15">
      <c r="AW880" s="196"/>
      <c r="DU880" s="4"/>
      <c r="DZ880" s="196"/>
      <c r="EA880" s="196"/>
      <c r="EB880" s="196"/>
      <c r="EC880" s="196"/>
      <c r="ED880" s="196"/>
      <c r="EE880" s="196"/>
    </row>
    <row r="881" spans="49:135" ht="13" x14ac:dyDescent="0.15">
      <c r="AW881" s="196"/>
      <c r="DU881" s="4"/>
      <c r="DZ881" s="196"/>
      <c r="EA881" s="196"/>
      <c r="EB881" s="196"/>
      <c r="EC881" s="196"/>
      <c r="ED881" s="196"/>
      <c r="EE881" s="196"/>
    </row>
    <row r="882" spans="49:135" ht="13" x14ac:dyDescent="0.15">
      <c r="AW882" s="196"/>
      <c r="DU882" s="4"/>
      <c r="DZ882" s="196"/>
      <c r="EA882" s="196"/>
      <c r="EB882" s="196"/>
      <c r="EC882" s="196"/>
      <c r="ED882" s="196"/>
      <c r="EE882" s="196"/>
    </row>
    <row r="883" spans="49:135" ht="13" x14ac:dyDescent="0.15">
      <c r="AW883" s="196"/>
      <c r="DU883" s="4"/>
      <c r="DZ883" s="196"/>
      <c r="EA883" s="196"/>
      <c r="EB883" s="196"/>
      <c r="EC883" s="196"/>
      <c r="ED883" s="196"/>
      <c r="EE883" s="196"/>
    </row>
    <row r="884" spans="49:135" ht="13" x14ac:dyDescent="0.15">
      <c r="AW884" s="196"/>
      <c r="DU884" s="4"/>
      <c r="DZ884" s="196"/>
      <c r="EA884" s="196"/>
      <c r="EB884" s="196"/>
      <c r="EC884" s="196"/>
      <c r="ED884" s="196"/>
      <c r="EE884" s="196"/>
    </row>
    <row r="885" spans="49:135" ht="13" x14ac:dyDescent="0.15">
      <c r="AW885" s="196"/>
      <c r="DU885" s="4"/>
      <c r="DZ885" s="196"/>
      <c r="EA885" s="196"/>
      <c r="EB885" s="196"/>
      <c r="EC885" s="196"/>
      <c r="ED885" s="196"/>
      <c r="EE885" s="196"/>
    </row>
    <row r="886" spans="49:135" ht="13" x14ac:dyDescent="0.15">
      <c r="AW886" s="196"/>
      <c r="DU886" s="4"/>
      <c r="DZ886" s="196"/>
      <c r="EA886" s="196"/>
      <c r="EB886" s="196"/>
      <c r="EC886" s="196"/>
      <c r="ED886" s="196"/>
      <c r="EE886" s="196"/>
    </row>
    <row r="887" spans="49:135" ht="13" x14ac:dyDescent="0.15">
      <c r="AW887" s="196"/>
      <c r="DU887" s="4"/>
      <c r="DZ887" s="196"/>
      <c r="EA887" s="196"/>
      <c r="EB887" s="196"/>
      <c r="EC887" s="196"/>
      <c r="ED887" s="196"/>
      <c r="EE887" s="196"/>
    </row>
    <row r="888" spans="49:135" ht="13" x14ac:dyDescent="0.15">
      <c r="AW888" s="196"/>
      <c r="DU888" s="4"/>
      <c r="DZ888" s="196"/>
      <c r="EA888" s="196"/>
      <c r="EB888" s="196"/>
      <c r="EC888" s="196"/>
      <c r="ED888" s="196"/>
      <c r="EE888" s="196"/>
    </row>
    <row r="889" spans="49:135" ht="13" x14ac:dyDescent="0.15">
      <c r="AW889" s="196"/>
      <c r="DU889" s="4"/>
      <c r="DZ889" s="196"/>
      <c r="EA889" s="196"/>
      <c r="EB889" s="196"/>
      <c r="EC889" s="196"/>
      <c r="ED889" s="196"/>
      <c r="EE889" s="196"/>
    </row>
    <row r="890" spans="49:135" ht="13" x14ac:dyDescent="0.15">
      <c r="AW890" s="196"/>
      <c r="DU890" s="4"/>
      <c r="DZ890" s="196"/>
      <c r="EA890" s="196"/>
      <c r="EB890" s="196"/>
      <c r="EC890" s="196"/>
      <c r="ED890" s="196"/>
      <c r="EE890" s="196"/>
    </row>
    <row r="891" spans="49:135" ht="13" x14ac:dyDescent="0.15">
      <c r="AW891" s="196"/>
      <c r="DU891" s="4"/>
      <c r="DZ891" s="196"/>
      <c r="EA891" s="196"/>
      <c r="EB891" s="196"/>
      <c r="EC891" s="196"/>
      <c r="ED891" s="196"/>
      <c r="EE891" s="196"/>
    </row>
    <row r="892" spans="49:135" ht="13" x14ac:dyDescent="0.15">
      <c r="AW892" s="196"/>
      <c r="DU892" s="4"/>
      <c r="DZ892" s="196"/>
      <c r="EA892" s="196"/>
      <c r="EB892" s="196"/>
      <c r="EC892" s="196"/>
      <c r="ED892" s="196"/>
      <c r="EE892" s="196"/>
    </row>
    <row r="893" spans="49:135" ht="13" x14ac:dyDescent="0.15">
      <c r="AW893" s="196"/>
      <c r="DU893" s="4"/>
      <c r="DZ893" s="196"/>
      <c r="EA893" s="196"/>
      <c r="EB893" s="196"/>
      <c r="EC893" s="196"/>
      <c r="ED893" s="196"/>
      <c r="EE893" s="196"/>
    </row>
    <row r="894" spans="49:135" ht="13" x14ac:dyDescent="0.15">
      <c r="AW894" s="196"/>
      <c r="DU894" s="4"/>
      <c r="DZ894" s="196"/>
      <c r="EA894" s="196"/>
      <c r="EB894" s="196"/>
      <c r="EC894" s="196"/>
      <c r="ED894" s="196"/>
      <c r="EE894" s="196"/>
    </row>
    <row r="895" spans="49:135" ht="13" x14ac:dyDescent="0.15">
      <c r="AW895" s="196"/>
      <c r="DU895" s="4"/>
      <c r="DZ895" s="196"/>
      <c r="EA895" s="196"/>
      <c r="EB895" s="196"/>
      <c r="EC895" s="196"/>
      <c r="ED895" s="196"/>
      <c r="EE895" s="196"/>
    </row>
    <row r="896" spans="49:135" ht="13" x14ac:dyDescent="0.15">
      <c r="AW896" s="196"/>
      <c r="DU896" s="4"/>
      <c r="DZ896" s="196"/>
      <c r="EA896" s="196"/>
      <c r="EB896" s="196"/>
      <c r="EC896" s="196"/>
      <c r="ED896" s="196"/>
      <c r="EE896" s="196"/>
    </row>
    <row r="897" spans="49:135" ht="13" x14ac:dyDescent="0.15">
      <c r="AW897" s="196"/>
      <c r="DU897" s="4"/>
      <c r="DZ897" s="196"/>
      <c r="EA897" s="196"/>
      <c r="EB897" s="196"/>
      <c r="EC897" s="196"/>
      <c r="ED897" s="196"/>
      <c r="EE897" s="196"/>
    </row>
    <row r="898" spans="49:135" ht="13" x14ac:dyDescent="0.15">
      <c r="AW898" s="196"/>
      <c r="DU898" s="4"/>
      <c r="DZ898" s="196"/>
      <c r="EA898" s="196"/>
      <c r="EB898" s="196"/>
      <c r="EC898" s="196"/>
      <c r="ED898" s="196"/>
      <c r="EE898" s="196"/>
    </row>
    <row r="899" spans="49:135" ht="13" x14ac:dyDescent="0.15">
      <c r="AW899" s="196"/>
      <c r="DU899" s="4"/>
      <c r="DZ899" s="196"/>
      <c r="EA899" s="196"/>
      <c r="EB899" s="196"/>
      <c r="EC899" s="196"/>
      <c r="ED899" s="196"/>
      <c r="EE899" s="196"/>
    </row>
    <row r="900" spans="49:135" ht="13" x14ac:dyDescent="0.15">
      <c r="AW900" s="196"/>
      <c r="DU900" s="4"/>
      <c r="DZ900" s="196"/>
      <c r="EA900" s="196"/>
      <c r="EB900" s="196"/>
      <c r="EC900" s="196"/>
      <c r="ED900" s="196"/>
      <c r="EE900" s="196"/>
    </row>
    <row r="901" spans="49:135" ht="13" x14ac:dyDescent="0.15">
      <c r="AW901" s="196"/>
      <c r="DU901" s="4"/>
      <c r="DZ901" s="196"/>
      <c r="EA901" s="196"/>
      <c r="EB901" s="196"/>
      <c r="EC901" s="196"/>
      <c r="ED901" s="196"/>
      <c r="EE901" s="196"/>
    </row>
    <row r="902" spans="49:135" ht="13" x14ac:dyDescent="0.15">
      <c r="AW902" s="196"/>
      <c r="DU902" s="4"/>
      <c r="DZ902" s="196"/>
      <c r="EA902" s="196"/>
      <c r="EB902" s="196"/>
      <c r="EC902" s="196"/>
      <c r="ED902" s="196"/>
      <c r="EE902" s="196"/>
    </row>
    <row r="903" spans="49:135" ht="13" x14ac:dyDescent="0.15">
      <c r="AW903" s="196"/>
      <c r="DU903" s="4"/>
      <c r="DZ903" s="196"/>
      <c r="EA903" s="196"/>
      <c r="EB903" s="196"/>
      <c r="EC903" s="196"/>
      <c r="ED903" s="196"/>
      <c r="EE903" s="196"/>
    </row>
    <row r="904" spans="49:135" ht="13" x14ac:dyDescent="0.15">
      <c r="AW904" s="196"/>
      <c r="DU904" s="4"/>
      <c r="DZ904" s="196"/>
      <c r="EA904" s="196"/>
      <c r="EB904" s="196"/>
      <c r="EC904" s="196"/>
      <c r="ED904" s="196"/>
      <c r="EE904" s="196"/>
    </row>
    <row r="905" spans="49:135" ht="13" x14ac:dyDescent="0.15">
      <c r="AW905" s="196"/>
      <c r="DU905" s="4"/>
      <c r="DZ905" s="196"/>
      <c r="EA905" s="196"/>
      <c r="EB905" s="196"/>
      <c r="EC905" s="196"/>
      <c r="ED905" s="196"/>
      <c r="EE905" s="196"/>
    </row>
    <row r="906" spans="49:135" ht="13" x14ac:dyDescent="0.15">
      <c r="AW906" s="196"/>
      <c r="DU906" s="4"/>
      <c r="DZ906" s="196"/>
      <c r="EA906" s="196"/>
      <c r="EB906" s="196"/>
      <c r="EC906" s="196"/>
      <c r="ED906" s="196"/>
      <c r="EE906" s="196"/>
    </row>
    <row r="907" spans="49:135" ht="13" x14ac:dyDescent="0.15">
      <c r="AW907" s="196"/>
      <c r="DU907" s="4"/>
      <c r="DZ907" s="196"/>
      <c r="EA907" s="196"/>
      <c r="EB907" s="196"/>
      <c r="EC907" s="196"/>
      <c r="ED907" s="196"/>
      <c r="EE907" s="196"/>
    </row>
    <row r="908" spans="49:135" ht="13" x14ac:dyDescent="0.15">
      <c r="AW908" s="196"/>
      <c r="DU908" s="4"/>
      <c r="DZ908" s="196"/>
      <c r="EA908" s="196"/>
      <c r="EB908" s="196"/>
      <c r="EC908" s="196"/>
      <c r="ED908" s="196"/>
      <c r="EE908" s="196"/>
    </row>
    <row r="909" spans="49:135" ht="13" x14ac:dyDescent="0.15">
      <c r="AW909" s="196"/>
      <c r="DU909" s="4"/>
      <c r="DZ909" s="196"/>
      <c r="EA909" s="196"/>
      <c r="EB909" s="196"/>
      <c r="EC909" s="196"/>
      <c r="ED909" s="196"/>
      <c r="EE909" s="196"/>
    </row>
    <row r="910" spans="49:135" ht="13" x14ac:dyDescent="0.15">
      <c r="AW910" s="196"/>
      <c r="DU910" s="4"/>
      <c r="DZ910" s="196"/>
      <c r="EA910" s="196"/>
      <c r="EB910" s="196"/>
      <c r="EC910" s="196"/>
      <c r="ED910" s="196"/>
      <c r="EE910" s="196"/>
    </row>
    <row r="911" spans="49:135" ht="13" x14ac:dyDescent="0.15">
      <c r="AW911" s="196"/>
      <c r="DU911" s="4"/>
      <c r="DZ911" s="196"/>
      <c r="EA911" s="196"/>
      <c r="EB911" s="196"/>
      <c r="EC911" s="196"/>
      <c r="ED911" s="196"/>
      <c r="EE911" s="196"/>
    </row>
    <row r="912" spans="49:135" ht="13" x14ac:dyDescent="0.15">
      <c r="AW912" s="196"/>
      <c r="DU912" s="4"/>
      <c r="DZ912" s="196"/>
      <c r="EA912" s="196"/>
      <c r="EB912" s="196"/>
      <c r="EC912" s="196"/>
      <c r="ED912" s="196"/>
      <c r="EE912" s="196"/>
    </row>
    <row r="913" spans="49:135" ht="13" x14ac:dyDescent="0.15">
      <c r="AW913" s="196"/>
      <c r="DU913" s="4"/>
      <c r="DZ913" s="196"/>
      <c r="EA913" s="196"/>
      <c r="EB913" s="196"/>
      <c r="EC913" s="196"/>
      <c r="ED913" s="196"/>
      <c r="EE913" s="196"/>
    </row>
    <row r="914" spans="49:135" ht="13" x14ac:dyDescent="0.15">
      <c r="AW914" s="196"/>
      <c r="DU914" s="4"/>
      <c r="DZ914" s="196"/>
      <c r="EA914" s="196"/>
      <c r="EB914" s="196"/>
      <c r="EC914" s="196"/>
      <c r="ED914" s="196"/>
      <c r="EE914" s="196"/>
    </row>
    <row r="915" spans="49:135" ht="13" x14ac:dyDescent="0.15">
      <c r="AW915" s="196"/>
      <c r="DU915" s="4"/>
      <c r="DZ915" s="196"/>
      <c r="EA915" s="196"/>
      <c r="EB915" s="196"/>
      <c r="EC915" s="196"/>
      <c r="ED915" s="196"/>
      <c r="EE915" s="196"/>
    </row>
    <row r="916" spans="49:135" ht="13" x14ac:dyDescent="0.15">
      <c r="AW916" s="196"/>
      <c r="DU916" s="4"/>
      <c r="DZ916" s="196"/>
      <c r="EA916" s="196"/>
      <c r="EB916" s="196"/>
      <c r="EC916" s="196"/>
      <c r="ED916" s="196"/>
      <c r="EE916" s="196"/>
    </row>
    <row r="917" spans="49:135" ht="13" x14ac:dyDescent="0.15">
      <c r="AW917" s="196"/>
      <c r="DU917" s="4"/>
      <c r="DZ917" s="196"/>
      <c r="EA917" s="196"/>
      <c r="EB917" s="196"/>
      <c r="EC917" s="196"/>
      <c r="ED917" s="196"/>
      <c r="EE917" s="196"/>
    </row>
    <row r="918" spans="49:135" ht="13" x14ac:dyDescent="0.15">
      <c r="AW918" s="196"/>
      <c r="DU918" s="4"/>
      <c r="DZ918" s="196"/>
      <c r="EA918" s="196"/>
      <c r="EB918" s="196"/>
      <c r="EC918" s="196"/>
      <c r="ED918" s="196"/>
      <c r="EE918" s="196"/>
    </row>
    <row r="919" spans="49:135" ht="13" x14ac:dyDescent="0.15">
      <c r="AW919" s="196"/>
      <c r="DU919" s="4"/>
      <c r="DZ919" s="196"/>
      <c r="EA919" s="196"/>
      <c r="EB919" s="196"/>
      <c r="EC919" s="196"/>
      <c r="ED919" s="196"/>
      <c r="EE919" s="196"/>
    </row>
    <row r="920" spans="49:135" ht="13" x14ac:dyDescent="0.15">
      <c r="AW920" s="196"/>
      <c r="DU920" s="4"/>
      <c r="DZ920" s="196"/>
      <c r="EA920" s="196"/>
      <c r="EB920" s="196"/>
      <c r="EC920" s="196"/>
      <c r="ED920" s="196"/>
      <c r="EE920" s="196"/>
    </row>
    <row r="921" spans="49:135" ht="13" x14ac:dyDescent="0.15">
      <c r="AW921" s="196"/>
      <c r="DU921" s="4"/>
      <c r="DZ921" s="196"/>
      <c r="EA921" s="196"/>
      <c r="EB921" s="196"/>
      <c r="EC921" s="196"/>
      <c r="ED921" s="196"/>
      <c r="EE921" s="196"/>
    </row>
    <row r="922" spans="49:135" ht="13" x14ac:dyDescent="0.15">
      <c r="AW922" s="196"/>
      <c r="DU922" s="4"/>
      <c r="DZ922" s="196"/>
      <c r="EA922" s="196"/>
      <c r="EB922" s="196"/>
      <c r="EC922" s="196"/>
      <c r="ED922" s="196"/>
      <c r="EE922" s="196"/>
    </row>
    <row r="923" spans="49:135" ht="13" x14ac:dyDescent="0.15">
      <c r="AW923" s="196"/>
      <c r="DU923" s="4"/>
      <c r="DZ923" s="196"/>
      <c r="EA923" s="196"/>
      <c r="EB923" s="196"/>
      <c r="EC923" s="196"/>
      <c r="ED923" s="196"/>
      <c r="EE923" s="196"/>
    </row>
    <row r="924" spans="49:135" ht="13" x14ac:dyDescent="0.15">
      <c r="AW924" s="196"/>
      <c r="DU924" s="4"/>
      <c r="DZ924" s="196"/>
      <c r="EA924" s="196"/>
      <c r="EB924" s="196"/>
      <c r="EC924" s="196"/>
      <c r="ED924" s="196"/>
      <c r="EE924" s="196"/>
    </row>
    <row r="925" spans="49:135" ht="13" x14ac:dyDescent="0.15">
      <c r="AW925" s="196"/>
      <c r="DU925" s="4"/>
      <c r="DZ925" s="196"/>
      <c r="EA925" s="196"/>
      <c r="EB925" s="196"/>
      <c r="EC925" s="196"/>
      <c r="ED925" s="196"/>
      <c r="EE925" s="196"/>
    </row>
    <row r="926" spans="49:135" ht="13" x14ac:dyDescent="0.15">
      <c r="AW926" s="196"/>
      <c r="DU926" s="4"/>
      <c r="DZ926" s="196"/>
      <c r="EA926" s="196"/>
      <c r="EB926" s="196"/>
      <c r="EC926" s="196"/>
      <c r="ED926" s="196"/>
      <c r="EE926" s="196"/>
    </row>
    <row r="927" spans="49:135" ht="13" x14ac:dyDescent="0.15">
      <c r="AW927" s="196"/>
      <c r="DU927" s="4"/>
      <c r="DZ927" s="196"/>
      <c r="EA927" s="196"/>
      <c r="EB927" s="196"/>
      <c r="EC927" s="196"/>
      <c r="ED927" s="196"/>
      <c r="EE927" s="196"/>
    </row>
    <row r="928" spans="49:135" ht="13" x14ac:dyDescent="0.15">
      <c r="AW928" s="196"/>
      <c r="DU928" s="4"/>
      <c r="DZ928" s="196"/>
      <c r="EA928" s="196"/>
      <c r="EB928" s="196"/>
      <c r="EC928" s="196"/>
      <c r="ED928" s="196"/>
      <c r="EE928" s="196"/>
    </row>
    <row r="929" spans="49:135" ht="13" x14ac:dyDescent="0.15">
      <c r="AW929" s="196"/>
      <c r="DU929" s="4"/>
      <c r="DZ929" s="196"/>
      <c r="EA929" s="196"/>
      <c r="EB929" s="196"/>
      <c r="EC929" s="196"/>
      <c r="ED929" s="196"/>
      <c r="EE929" s="196"/>
    </row>
    <row r="930" spans="49:135" ht="13" x14ac:dyDescent="0.15">
      <c r="AW930" s="196"/>
      <c r="DU930" s="4"/>
      <c r="DZ930" s="196"/>
      <c r="EA930" s="196"/>
      <c r="EB930" s="196"/>
      <c r="EC930" s="196"/>
      <c r="ED930" s="196"/>
      <c r="EE930" s="196"/>
    </row>
    <row r="931" spans="49:135" ht="13" x14ac:dyDescent="0.15">
      <c r="AW931" s="196"/>
      <c r="DU931" s="4"/>
      <c r="DZ931" s="196"/>
      <c r="EA931" s="196"/>
      <c r="EB931" s="196"/>
      <c r="EC931" s="196"/>
      <c r="ED931" s="196"/>
      <c r="EE931" s="196"/>
    </row>
    <row r="932" spans="49:135" ht="13" x14ac:dyDescent="0.15">
      <c r="AW932" s="196"/>
      <c r="DU932" s="4"/>
      <c r="DZ932" s="196"/>
      <c r="EA932" s="196"/>
      <c r="EB932" s="196"/>
      <c r="EC932" s="196"/>
      <c r="ED932" s="196"/>
      <c r="EE932" s="196"/>
    </row>
    <row r="933" spans="49:135" ht="13" x14ac:dyDescent="0.15">
      <c r="AW933" s="196"/>
      <c r="DU933" s="4"/>
      <c r="DZ933" s="196"/>
      <c r="EA933" s="196"/>
      <c r="EB933" s="196"/>
      <c r="EC933" s="196"/>
      <c r="ED933" s="196"/>
      <c r="EE933" s="196"/>
    </row>
    <row r="934" spans="49:135" ht="13" x14ac:dyDescent="0.15">
      <c r="AW934" s="196"/>
      <c r="DU934" s="4"/>
      <c r="DZ934" s="196"/>
      <c r="EA934" s="196"/>
      <c r="EB934" s="196"/>
      <c r="EC934" s="196"/>
      <c r="ED934" s="196"/>
      <c r="EE934" s="196"/>
    </row>
    <row r="935" spans="49:135" ht="13" x14ac:dyDescent="0.15">
      <c r="AW935" s="196"/>
      <c r="DU935" s="4"/>
      <c r="DZ935" s="196"/>
      <c r="EA935" s="196"/>
      <c r="EB935" s="196"/>
      <c r="EC935" s="196"/>
      <c r="ED935" s="196"/>
      <c r="EE935" s="196"/>
    </row>
    <row r="936" spans="49:135" ht="13" x14ac:dyDescent="0.15">
      <c r="AW936" s="196"/>
      <c r="DU936" s="4"/>
      <c r="DZ936" s="196"/>
      <c r="EA936" s="196"/>
      <c r="EB936" s="196"/>
      <c r="EC936" s="196"/>
      <c r="ED936" s="196"/>
      <c r="EE936" s="196"/>
    </row>
    <row r="937" spans="49:135" ht="13" x14ac:dyDescent="0.15">
      <c r="AW937" s="196"/>
      <c r="DU937" s="4"/>
      <c r="DZ937" s="196"/>
      <c r="EA937" s="196"/>
      <c r="EB937" s="196"/>
      <c r="EC937" s="196"/>
      <c r="ED937" s="196"/>
      <c r="EE937" s="196"/>
    </row>
    <row r="938" spans="49:135" ht="13" x14ac:dyDescent="0.15">
      <c r="AW938" s="196"/>
      <c r="DU938" s="4"/>
      <c r="DZ938" s="196"/>
      <c r="EA938" s="196"/>
      <c r="EB938" s="196"/>
      <c r="EC938" s="196"/>
      <c r="ED938" s="196"/>
      <c r="EE938" s="196"/>
    </row>
    <row r="939" spans="49:135" ht="13" x14ac:dyDescent="0.15">
      <c r="AW939" s="196"/>
      <c r="DU939" s="4"/>
      <c r="DZ939" s="196"/>
      <c r="EA939" s="196"/>
      <c r="EB939" s="196"/>
      <c r="EC939" s="196"/>
      <c r="ED939" s="196"/>
      <c r="EE939" s="196"/>
    </row>
    <row r="940" spans="49:135" ht="13" x14ac:dyDescent="0.15">
      <c r="AW940" s="196"/>
      <c r="DU940" s="4"/>
      <c r="DZ940" s="196"/>
      <c r="EA940" s="196"/>
      <c r="EB940" s="196"/>
      <c r="EC940" s="196"/>
      <c r="ED940" s="196"/>
      <c r="EE940" s="196"/>
    </row>
    <row r="941" spans="49:135" ht="13" x14ac:dyDescent="0.15">
      <c r="AW941" s="196"/>
      <c r="DU941" s="4"/>
      <c r="DZ941" s="196"/>
      <c r="EA941" s="196"/>
      <c r="EB941" s="196"/>
      <c r="EC941" s="196"/>
      <c r="ED941" s="196"/>
      <c r="EE941" s="196"/>
    </row>
    <row r="942" spans="49:135" ht="13" x14ac:dyDescent="0.15">
      <c r="AW942" s="196"/>
      <c r="DU942" s="4"/>
      <c r="DZ942" s="196"/>
      <c r="EA942" s="196"/>
      <c r="EB942" s="196"/>
      <c r="EC942" s="196"/>
      <c r="ED942" s="196"/>
      <c r="EE942" s="196"/>
    </row>
    <row r="943" spans="49:135" ht="13" x14ac:dyDescent="0.15">
      <c r="AW943" s="196"/>
      <c r="DU943" s="4"/>
      <c r="DZ943" s="196"/>
      <c r="EA943" s="196"/>
      <c r="EB943" s="196"/>
      <c r="EC943" s="196"/>
      <c r="ED943" s="196"/>
      <c r="EE943" s="196"/>
    </row>
    <row r="944" spans="49:135" ht="13" x14ac:dyDescent="0.15">
      <c r="AW944" s="196"/>
      <c r="DU944" s="4"/>
      <c r="DZ944" s="196"/>
      <c r="EA944" s="196"/>
      <c r="EB944" s="196"/>
      <c r="EC944" s="196"/>
      <c r="ED944" s="196"/>
      <c r="EE944" s="196"/>
    </row>
    <row r="945" spans="49:135" ht="13" x14ac:dyDescent="0.15">
      <c r="AW945" s="196"/>
      <c r="DU945" s="4"/>
      <c r="DZ945" s="196"/>
      <c r="EA945" s="196"/>
      <c r="EB945" s="196"/>
      <c r="EC945" s="196"/>
      <c r="ED945" s="196"/>
      <c r="EE945" s="196"/>
    </row>
    <row r="946" spans="49:135" ht="13" x14ac:dyDescent="0.15">
      <c r="AW946" s="196"/>
      <c r="DU946" s="4"/>
      <c r="DZ946" s="196"/>
      <c r="EA946" s="196"/>
      <c r="EB946" s="196"/>
      <c r="EC946" s="196"/>
      <c r="ED946" s="196"/>
      <c r="EE946" s="196"/>
    </row>
    <row r="947" spans="49:135" ht="13" x14ac:dyDescent="0.15">
      <c r="AW947" s="196"/>
      <c r="DU947" s="4"/>
      <c r="DZ947" s="196"/>
      <c r="EA947" s="196"/>
      <c r="EB947" s="196"/>
      <c r="EC947" s="196"/>
      <c r="ED947" s="196"/>
      <c r="EE947" s="196"/>
    </row>
    <row r="948" spans="49:135" ht="13" x14ac:dyDescent="0.15">
      <c r="AW948" s="196"/>
      <c r="DU948" s="4"/>
      <c r="DZ948" s="196"/>
      <c r="EA948" s="196"/>
      <c r="EB948" s="196"/>
      <c r="EC948" s="196"/>
      <c r="ED948" s="196"/>
      <c r="EE948" s="196"/>
    </row>
    <row r="949" spans="49:135" ht="13" x14ac:dyDescent="0.15">
      <c r="AW949" s="196"/>
      <c r="DU949" s="4"/>
      <c r="DZ949" s="196"/>
      <c r="EA949" s="196"/>
      <c r="EB949" s="196"/>
      <c r="EC949" s="196"/>
      <c r="ED949" s="196"/>
      <c r="EE949" s="196"/>
    </row>
    <row r="950" spans="49:135" ht="13" x14ac:dyDescent="0.15">
      <c r="AW950" s="196"/>
      <c r="DU950" s="4"/>
      <c r="DZ950" s="196"/>
      <c r="EA950" s="196"/>
      <c r="EB950" s="196"/>
      <c r="EC950" s="196"/>
      <c r="ED950" s="196"/>
      <c r="EE950" s="196"/>
    </row>
    <row r="951" spans="49:135" ht="13" x14ac:dyDescent="0.15">
      <c r="AW951" s="196"/>
      <c r="DU951" s="4"/>
      <c r="DZ951" s="196"/>
      <c r="EA951" s="196"/>
      <c r="EB951" s="196"/>
      <c r="EC951" s="196"/>
      <c r="ED951" s="196"/>
      <c r="EE951" s="196"/>
    </row>
    <row r="952" spans="49:135" ht="13" x14ac:dyDescent="0.15">
      <c r="AW952" s="196"/>
      <c r="DU952" s="4"/>
      <c r="DZ952" s="196"/>
      <c r="EA952" s="196"/>
      <c r="EB952" s="196"/>
      <c r="EC952" s="196"/>
      <c r="ED952" s="196"/>
      <c r="EE952" s="196"/>
    </row>
    <row r="953" spans="49:135" ht="13" x14ac:dyDescent="0.15">
      <c r="AW953" s="196"/>
      <c r="DU953" s="4"/>
      <c r="DZ953" s="196"/>
      <c r="EA953" s="196"/>
      <c r="EB953" s="196"/>
      <c r="EC953" s="196"/>
      <c r="ED953" s="196"/>
      <c r="EE953" s="196"/>
    </row>
    <row r="954" spans="49:135" ht="13" x14ac:dyDescent="0.15">
      <c r="AW954" s="196"/>
      <c r="DU954" s="4"/>
      <c r="DZ954" s="196"/>
      <c r="EA954" s="196"/>
      <c r="EB954" s="196"/>
      <c r="EC954" s="196"/>
      <c r="ED954" s="196"/>
      <c r="EE954" s="196"/>
    </row>
    <row r="955" spans="49:135" ht="13" x14ac:dyDescent="0.15">
      <c r="AW955" s="196"/>
      <c r="DU955" s="4"/>
      <c r="DZ955" s="196"/>
      <c r="EA955" s="196"/>
      <c r="EB955" s="196"/>
      <c r="EC955" s="196"/>
      <c r="ED955" s="196"/>
      <c r="EE955" s="196"/>
    </row>
    <row r="956" spans="49:135" ht="13" x14ac:dyDescent="0.15">
      <c r="AW956" s="196"/>
      <c r="DU956" s="4"/>
      <c r="DZ956" s="196"/>
      <c r="EA956" s="196"/>
      <c r="EB956" s="196"/>
      <c r="EC956" s="196"/>
      <c r="ED956" s="196"/>
      <c r="EE956" s="196"/>
    </row>
    <row r="957" spans="49:135" ht="13" x14ac:dyDescent="0.15">
      <c r="AW957" s="196"/>
      <c r="DU957" s="4"/>
      <c r="DZ957" s="196"/>
      <c r="EA957" s="196"/>
      <c r="EB957" s="196"/>
      <c r="EC957" s="196"/>
      <c r="ED957" s="196"/>
      <c r="EE957" s="196"/>
    </row>
    <row r="958" spans="49:135" ht="13" x14ac:dyDescent="0.15">
      <c r="AW958" s="196"/>
      <c r="DU958" s="4"/>
      <c r="DZ958" s="196"/>
      <c r="EA958" s="196"/>
      <c r="EB958" s="196"/>
      <c r="EC958" s="196"/>
      <c r="ED958" s="196"/>
      <c r="EE958" s="196"/>
    </row>
    <row r="959" spans="49:135" ht="13" x14ac:dyDescent="0.15">
      <c r="AW959" s="196"/>
      <c r="DU959" s="4"/>
      <c r="DZ959" s="196"/>
      <c r="EA959" s="196"/>
      <c r="EB959" s="196"/>
      <c r="EC959" s="196"/>
      <c r="ED959" s="196"/>
      <c r="EE959" s="196"/>
    </row>
    <row r="960" spans="49:135" ht="13" x14ac:dyDescent="0.15">
      <c r="AW960" s="196"/>
      <c r="DU960" s="4"/>
      <c r="DZ960" s="196"/>
      <c r="EA960" s="196"/>
      <c r="EB960" s="196"/>
      <c r="EC960" s="196"/>
      <c r="ED960" s="196"/>
      <c r="EE960" s="196"/>
    </row>
    <row r="961" spans="49:135" ht="13" x14ac:dyDescent="0.15">
      <c r="AW961" s="196"/>
      <c r="DU961" s="4"/>
      <c r="DZ961" s="196"/>
      <c r="EA961" s="196"/>
      <c r="EB961" s="196"/>
      <c r="EC961" s="196"/>
      <c r="ED961" s="196"/>
      <c r="EE961" s="196"/>
    </row>
    <row r="962" spans="49:135" ht="13" x14ac:dyDescent="0.15">
      <c r="AW962" s="196"/>
      <c r="DU962" s="4"/>
      <c r="DZ962" s="196"/>
      <c r="EA962" s="196"/>
      <c r="EB962" s="196"/>
      <c r="EC962" s="196"/>
      <c r="ED962" s="196"/>
      <c r="EE962" s="196"/>
    </row>
    <row r="963" spans="49:135" ht="13" x14ac:dyDescent="0.15">
      <c r="AW963" s="196"/>
      <c r="DU963" s="4"/>
      <c r="DZ963" s="196"/>
      <c r="EA963" s="196"/>
      <c r="EB963" s="196"/>
      <c r="EC963" s="196"/>
      <c r="ED963" s="196"/>
      <c r="EE963" s="196"/>
    </row>
    <row r="964" spans="49:135" ht="13" x14ac:dyDescent="0.15">
      <c r="AW964" s="196"/>
      <c r="DU964" s="4"/>
      <c r="DZ964" s="196"/>
      <c r="EA964" s="196"/>
      <c r="EB964" s="196"/>
      <c r="EC964" s="196"/>
      <c r="ED964" s="196"/>
      <c r="EE964" s="196"/>
    </row>
    <row r="965" spans="49:135" ht="13" x14ac:dyDescent="0.15">
      <c r="AW965" s="196"/>
      <c r="DU965" s="4"/>
      <c r="DZ965" s="196"/>
      <c r="EA965" s="196"/>
      <c r="EB965" s="196"/>
      <c r="EC965" s="196"/>
      <c r="ED965" s="196"/>
      <c r="EE965" s="196"/>
    </row>
    <row r="966" spans="49:135" ht="13" x14ac:dyDescent="0.15">
      <c r="AW966" s="196"/>
      <c r="DU966" s="4"/>
      <c r="DZ966" s="196"/>
      <c r="EA966" s="196"/>
      <c r="EB966" s="196"/>
      <c r="EC966" s="196"/>
      <c r="ED966" s="196"/>
      <c r="EE966" s="196"/>
    </row>
    <row r="967" spans="49:135" ht="13" x14ac:dyDescent="0.15">
      <c r="AW967" s="196"/>
      <c r="DU967" s="4"/>
      <c r="DZ967" s="196"/>
      <c r="EA967" s="196"/>
      <c r="EB967" s="196"/>
      <c r="EC967" s="196"/>
      <c r="ED967" s="196"/>
      <c r="EE967" s="196"/>
    </row>
    <row r="968" spans="49:135" ht="13" x14ac:dyDescent="0.15">
      <c r="AW968" s="196"/>
      <c r="DU968" s="4"/>
      <c r="DZ968" s="196"/>
      <c r="EA968" s="196"/>
      <c r="EB968" s="196"/>
      <c r="EC968" s="196"/>
      <c r="ED968" s="196"/>
      <c r="EE968" s="196"/>
    </row>
    <row r="969" spans="49:135" ht="13" x14ac:dyDescent="0.15">
      <c r="AW969" s="196"/>
      <c r="DU969" s="4"/>
      <c r="DZ969" s="196"/>
      <c r="EA969" s="196"/>
      <c r="EB969" s="196"/>
      <c r="EC969" s="196"/>
      <c r="ED969" s="196"/>
      <c r="EE969" s="196"/>
    </row>
    <row r="970" spans="49:135" ht="13" x14ac:dyDescent="0.15">
      <c r="AW970" s="196"/>
      <c r="DU970" s="4"/>
      <c r="DZ970" s="196"/>
      <c r="EA970" s="196"/>
      <c r="EB970" s="196"/>
      <c r="EC970" s="196"/>
      <c r="ED970" s="196"/>
      <c r="EE970" s="196"/>
    </row>
    <row r="971" spans="49:135" ht="13" x14ac:dyDescent="0.15">
      <c r="AW971" s="196"/>
      <c r="DU971" s="4"/>
      <c r="DZ971" s="196"/>
      <c r="EA971" s="196"/>
      <c r="EB971" s="196"/>
      <c r="EC971" s="196"/>
      <c r="ED971" s="196"/>
      <c r="EE971" s="196"/>
    </row>
    <row r="972" spans="49:135" ht="13" x14ac:dyDescent="0.15">
      <c r="AW972" s="196"/>
      <c r="DU972" s="4"/>
      <c r="DZ972" s="196"/>
      <c r="EA972" s="196"/>
      <c r="EB972" s="196"/>
      <c r="EC972" s="196"/>
      <c r="ED972" s="196"/>
      <c r="EE972" s="196"/>
    </row>
    <row r="973" spans="49:135" ht="13" x14ac:dyDescent="0.15">
      <c r="AW973" s="196"/>
      <c r="DU973" s="4"/>
      <c r="DZ973" s="196"/>
      <c r="EA973" s="196"/>
      <c r="EB973" s="196"/>
      <c r="EC973" s="196"/>
      <c r="ED973" s="196"/>
      <c r="EE973" s="196"/>
    </row>
    <row r="974" spans="49:135" ht="13" x14ac:dyDescent="0.15">
      <c r="AW974" s="196"/>
      <c r="DU974" s="4"/>
      <c r="DZ974" s="196"/>
      <c r="EA974" s="196"/>
      <c r="EB974" s="196"/>
      <c r="EC974" s="196"/>
      <c r="ED974" s="196"/>
      <c r="EE974" s="196"/>
    </row>
    <row r="975" spans="49:135" ht="13" x14ac:dyDescent="0.15">
      <c r="AW975" s="196"/>
      <c r="DU975" s="4"/>
      <c r="DZ975" s="196"/>
      <c r="EA975" s="196"/>
      <c r="EB975" s="196"/>
      <c r="EC975" s="196"/>
      <c r="ED975" s="196"/>
      <c r="EE975" s="196"/>
    </row>
    <row r="976" spans="49:135" ht="13" x14ac:dyDescent="0.15">
      <c r="AW976" s="196"/>
      <c r="DU976" s="4"/>
      <c r="DZ976" s="196"/>
      <c r="EA976" s="196"/>
      <c r="EB976" s="196"/>
      <c r="EC976" s="196"/>
      <c r="ED976" s="196"/>
      <c r="EE976" s="196"/>
    </row>
    <row r="977" spans="49:135" ht="13" x14ac:dyDescent="0.15">
      <c r="AW977" s="196"/>
      <c r="DU977" s="4"/>
      <c r="DZ977" s="196"/>
      <c r="EA977" s="196"/>
      <c r="EB977" s="196"/>
      <c r="EC977" s="196"/>
      <c r="ED977" s="196"/>
      <c r="EE977" s="196"/>
    </row>
    <row r="978" spans="49:135" ht="13" x14ac:dyDescent="0.15">
      <c r="AW978" s="196"/>
      <c r="DU978" s="4"/>
      <c r="DZ978" s="196"/>
      <c r="EA978" s="196"/>
      <c r="EB978" s="196"/>
      <c r="EC978" s="196"/>
      <c r="ED978" s="196"/>
      <c r="EE978" s="196"/>
    </row>
    <row r="979" spans="49:135" ht="13" x14ac:dyDescent="0.15">
      <c r="AW979" s="196"/>
      <c r="DU979" s="4"/>
      <c r="DZ979" s="196"/>
      <c r="EA979" s="196"/>
      <c r="EB979" s="196"/>
      <c r="EC979" s="196"/>
      <c r="ED979" s="196"/>
      <c r="EE979" s="196"/>
    </row>
    <row r="980" spans="49:135" ht="13" x14ac:dyDescent="0.15">
      <c r="AW980" s="196"/>
      <c r="DU980" s="4"/>
      <c r="DZ980" s="196"/>
      <c r="EA980" s="196"/>
      <c r="EB980" s="196"/>
      <c r="EC980" s="196"/>
      <c r="ED980" s="196"/>
      <c r="EE980" s="196"/>
    </row>
    <row r="981" spans="49:135" ht="13" x14ac:dyDescent="0.15">
      <c r="AW981" s="196"/>
      <c r="DU981" s="4"/>
      <c r="DZ981" s="196"/>
      <c r="EA981" s="196"/>
      <c r="EB981" s="196"/>
      <c r="EC981" s="196"/>
      <c r="ED981" s="196"/>
      <c r="EE981" s="196"/>
    </row>
    <row r="982" spans="49:135" ht="13" x14ac:dyDescent="0.15">
      <c r="AW982" s="196"/>
      <c r="DU982" s="4"/>
      <c r="DZ982" s="196"/>
      <c r="EA982" s="196"/>
      <c r="EB982" s="196"/>
      <c r="EC982" s="196"/>
      <c r="ED982" s="196"/>
      <c r="EE982" s="196"/>
    </row>
    <row r="983" spans="49:135" ht="13" x14ac:dyDescent="0.15">
      <c r="AW983" s="196"/>
      <c r="DU983" s="4"/>
      <c r="DZ983" s="196"/>
      <c r="EA983" s="196"/>
      <c r="EB983" s="196"/>
      <c r="EC983" s="196"/>
      <c r="ED983" s="196"/>
      <c r="EE983" s="196"/>
    </row>
    <row r="984" spans="49:135" ht="13" x14ac:dyDescent="0.15">
      <c r="AW984" s="196"/>
      <c r="DU984" s="4"/>
      <c r="DZ984" s="196"/>
      <c r="EA984" s="196"/>
      <c r="EB984" s="196"/>
      <c r="EC984" s="196"/>
      <c r="ED984" s="196"/>
      <c r="EE984" s="196"/>
    </row>
    <row r="985" spans="49:135" ht="13" x14ac:dyDescent="0.15">
      <c r="AW985" s="196"/>
      <c r="DU985" s="4"/>
      <c r="DZ985" s="196"/>
      <c r="EA985" s="196"/>
      <c r="EB985" s="196"/>
      <c r="EC985" s="196"/>
      <c r="ED985" s="196"/>
      <c r="EE985" s="196"/>
    </row>
    <row r="986" spans="49:135" ht="13" x14ac:dyDescent="0.15">
      <c r="AW986" s="196"/>
      <c r="DU986" s="4"/>
      <c r="DZ986" s="196"/>
      <c r="EA986" s="196"/>
      <c r="EB986" s="196"/>
      <c r="EC986" s="196"/>
      <c r="ED986" s="196"/>
      <c r="EE986" s="196"/>
    </row>
    <row r="987" spans="49:135" ht="13" x14ac:dyDescent="0.15">
      <c r="AW987" s="196"/>
      <c r="DU987" s="4"/>
      <c r="DZ987" s="196"/>
      <c r="EA987" s="196"/>
      <c r="EB987" s="196"/>
      <c r="EC987" s="196"/>
      <c r="ED987" s="196"/>
      <c r="EE987" s="196"/>
    </row>
    <row r="988" spans="49:135" ht="13" x14ac:dyDescent="0.15">
      <c r="AW988" s="196"/>
      <c r="DU988" s="4"/>
      <c r="DZ988" s="196"/>
      <c r="EA988" s="196"/>
      <c r="EB988" s="196"/>
      <c r="EC988" s="196"/>
      <c r="ED988" s="196"/>
      <c r="EE988" s="196"/>
    </row>
    <row r="989" spans="49:135" ht="13" x14ac:dyDescent="0.15">
      <c r="AW989" s="196"/>
      <c r="DU989" s="4"/>
      <c r="DZ989" s="196"/>
      <c r="EA989" s="196"/>
      <c r="EB989" s="196"/>
      <c r="EC989" s="196"/>
      <c r="ED989" s="196"/>
      <c r="EE989" s="196"/>
    </row>
    <row r="990" spans="49:135" ht="13" x14ac:dyDescent="0.15">
      <c r="AW990" s="196"/>
      <c r="DU990" s="4"/>
      <c r="DZ990" s="196"/>
      <c r="EA990" s="196"/>
      <c r="EB990" s="196"/>
      <c r="EC990" s="196"/>
      <c r="ED990" s="196"/>
      <c r="EE990" s="196"/>
    </row>
    <row r="991" spans="49:135" ht="13" x14ac:dyDescent="0.15">
      <c r="AW991" s="196"/>
      <c r="DU991" s="4"/>
      <c r="DZ991" s="196"/>
      <c r="EA991" s="196"/>
      <c r="EB991" s="196"/>
      <c r="EC991" s="196"/>
      <c r="ED991" s="196"/>
      <c r="EE991" s="196"/>
    </row>
    <row r="992" spans="49:135" ht="13" x14ac:dyDescent="0.15">
      <c r="AW992" s="196"/>
      <c r="DU992" s="4"/>
      <c r="DZ992" s="196"/>
      <c r="EA992" s="196"/>
      <c r="EB992" s="196"/>
      <c r="EC992" s="196"/>
      <c r="ED992" s="196"/>
      <c r="EE992" s="196"/>
    </row>
    <row r="993" spans="49:135" ht="13" x14ac:dyDescent="0.15">
      <c r="AW993" s="196"/>
      <c r="DU993" s="4"/>
      <c r="DZ993" s="196"/>
      <c r="EA993" s="196"/>
      <c r="EB993" s="196"/>
      <c r="EC993" s="196"/>
      <c r="ED993" s="196"/>
      <c r="EE993" s="196"/>
    </row>
    <row r="994" spans="49:135" ht="13" x14ac:dyDescent="0.15">
      <c r="AW994" s="196"/>
      <c r="DU994" s="4"/>
      <c r="DZ994" s="196"/>
      <c r="EA994" s="196"/>
      <c r="EB994" s="196"/>
      <c r="EC994" s="196"/>
      <c r="ED994" s="196"/>
      <c r="EE994" s="196"/>
    </row>
    <row r="995" spans="49:135" ht="13" x14ac:dyDescent="0.15">
      <c r="AW995" s="196"/>
      <c r="DU995" s="4"/>
      <c r="DZ995" s="196"/>
      <c r="EA995" s="196"/>
      <c r="EB995" s="196"/>
      <c r="EC995" s="196"/>
      <c r="ED995" s="196"/>
      <c r="EE995" s="196"/>
    </row>
    <row r="996" spans="49:135" ht="13" x14ac:dyDescent="0.15">
      <c r="AW996" s="196"/>
      <c r="DU996" s="4"/>
      <c r="DZ996" s="196"/>
      <c r="EA996" s="196"/>
      <c r="EB996" s="196"/>
      <c r="EC996" s="196"/>
      <c r="ED996" s="196"/>
      <c r="EE996" s="196"/>
    </row>
    <row r="997" spans="49:135" ht="13" x14ac:dyDescent="0.15">
      <c r="AW997" s="196"/>
      <c r="DU997" s="4"/>
      <c r="DZ997" s="196"/>
      <c r="EA997" s="196"/>
      <c r="EB997" s="196"/>
      <c r="EC997" s="196"/>
      <c r="ED997" s="196"/>
      <c r="EE997" s="196"/>
    </row>
    <row r="998" spans="49:135" ht="13" x14ac:dyDescent="0.15">
      <c r="AW998" s="196"/>
      <c r="DU998" s="4"/>
      <c r="DZ998" s="196"/>
      <c r="EA998" s="196"/>
      <c r="EB998" s="196"/>
      <c r="EC998" s="196"/>
      <c r="ED998" s="196"/>
      <c r="EE998" s="196"/>
    </row>
    <row r="999" spans="49:135" ht="13" x14ac:dyDescent="0.15">
      <c r="AW999" s="196"/>
      <c r="DU999" s="4"/>
      <c r="DZ999" s="196"/>
      <c r="EA999" s="196"/>
      <c r="EB999" s="196"/>
      <c r="EC999" s="196"/>
      <c r="ED999" s="196"/>
      <c r="EE999" s="196"/>
    </row>
    <row r="1000" spans="49:135" ht="13" x14ac:dyDescent="0.15">
      <c r="AW1000" s="196"/>
      <c r="DU1000" s="4"/>
      <c r="DZ1000" s="196"/>
      <c r="EA1000" s="196"/>
      <c r="EB1000" s="196"/>
      <c r="EC1000" s="196"/>
      <c r="ED1000" s="196"/>
      <c r="EE1000" s="196"/>
    </row>
    <row r="1001" spans="49:135" ht="13" x14ac:dyDescent="0.15">
      <c r="AW1001" s="196"/>
      <c r="DU1001" s="4"/>
      <c r="DZ1001" s="196"/>
      <c r="EA1001" s="196"/>
      <c r="EB1001" s="196"/>
      <c r="EC1001" s="196"/>
      <c r="ED1001" s="196"/>
      <c r="EE1001" s="196"/>
    </row>
    <row r="1002" spans="49:135" ht="13" x14ac:dyDescent="0.15">
      <c r="AW1002" s="196"/>
      <c r="DU1002" s="4"/>
      <c r="DZ1002" s="196"/>
      <c r="EA1002" s="196"/>
      <c r="EB1002" s="196"/>
      <c r="EC1002" s="196"/>
      <c r="ED1002" s="196"/>
      <c r="EE1002" s="196"/>
    </row>
    <row r="1003" spans="49:135" ht="13" x14ac:dyDescent="0.15">
      <c r="AW1003" s="196"/>
      <c r="DU1003" s="4"/>
      <c r="DZ1003" s="196"/>
      <c r="EA1003" s="196"/>
      <c r="EB1003" s="196"/>
      <c r="EC1003" s="196"/>
      <c r="ED1003" s="196"/>
      <c r="EE1003" s="196"/>
    </row>
    <row r="1004" spans="49:135" ht="13" x14ac:dyDescent="0.15">
      <c r="AW1004" s="196"/>
      <c r="DU1004" s="4"/>
      <c r="DZ1004" s="196"/>
      <c r="EA1004" s="196"/>
      <c r="EB1004" s="196"/>
      <c r="EC1004" s="196"/>
      <c r="ED1004" s="196"/>
      <c r="EE1004" s="196"/>
    </row>
    <row r="1005" spans="49:135" ht="13" x14ac:dyDescent="0.15">
      <c r="AW1005" s="196"/>
      <c r="DU1005" s="4"/>
      <c r="DZ1005" s="196"/>
      <c r="EA1005" s="196"/>
      <c r="EB1005" s="196"/>
      <c r="EC1005" s="196"/>
      <c r="ED1005" s="196"/>
      <c r="EE1005" s="196"/>
    </row>
    <row r="1006" spans="49:135" ht="13" x14ac:dyDescent="0.15">
      <c r="AW1006" s="196"/>
      <c r="DU1006" s="4"/>
      <c r="DZ1006" s="196"/>
      <c r="EA1006" s="196"/>
      <c r="EB1006" s="196"/>
      <c r="EC1006" s="196"/>
      <c r="ED1006" s="196"/>
      <c r="EE1006" s="196"/>
    </row>
  </sheetData>
  <mergeCells count="26">
    <mergeCell ref="AS75:AS76"/>
    <mergeCell ref="AV75:AV76"/>
    <mergeCell ref="AZ75:AZ76"/>
    <mergeCell ref="BC75:BC76"/>
    <mergeCell ref="AX68:AX69"/>
    <mergeCell ref="AN70:AN71"/>
    <mergeCell ref="AQ70:AQ71"/>
    <mergeCell ref="AT70:AT71"/>
    <mergeCell ref="AW70:AW71"/>
    <mergeCell ref="BA70:BA71"/>
    <mergeCell ref="AT67:AT68"/>
    <mergeCell ref="AW67:AW68"/>
    <mergeCell ref="AL68:AL69"/>
    <mergeCell ref="AO68:AO69"/>
    <mergeCell ref="AR68:AR69"/>
    <mergeCell ref="AU68:AU69"/>
    <mergeCell ref="CO2:CQ2"/>
    <mergeCell ref="CO6:CQ6"/>
    <mergeCell ref="AJ66:AJ67"/>
    <mergeCell ref="AM66:AM67"/>
    <mergeCell ref="AP66:AP67"/>
    <mergeCell ref="AS66:AS67"/>
    <mergeCell ref="AV66:AV67"/>
    <mergeCell ref="AK67:AK68"/>
    <mergeCell ref="AN67:AN68"/>
    <mergeCell ref="AQ67:AQ68"/>
  </mergeCells>
  <conditionalFormatting sqref="DU14:DU39">
    <cfRule type="expression" dxfId="5" priority="1">
      <formula>DS14&lt;50</formula>
    </cfRule>
  </conditionalFormatting>
  <conditionalFormatting sqref="DV14:DV39">
    <cfRule type="expression" dxfId="4" priority="2">
      <formula>DS14&lt;50</formula>
    </cfRule>
  </conditionalFormatting>
  <conditionalFormatting sqref="DW14:DW39">
    <cfRule type="expression" dxfId="3" priority="3">
      <formula>DS14&lt;50</formula>
    </cfRule>
  </conditionalFormatting>
  <conditionalFormatting sqref="DU14:DW39">
    <cfRule type="colorScale" priority="4">
      <colorScale>
        <cfvo type="formula" val="-5"/>
        <cfvo type="formula" val="0"/>
        <cfvo type="formula" val="10"/>
        <color rgb="FFF8962E"/>
        <color rgb="FFEFEFEF"/>
        <color rgb="FF4E9DFF"/>
      </colorScale>
    </cfRule>
  </conditionalFormatting>
  <conditionalFormatting sqref="O89:Q118">
    <cfRule type="colorScale" priority="5">
      <colorScale>
        <cfvo type="min"/>
        <cfvo type="percentile" val="50"/>
        <cfvo type="max"/>
        <color rgb="FFE67C73"/>
        <color rgb="FFFFFFFF"/>
        <color rgb="FF57BB8A"/>
      </colorScale>
    </cfRule>
  </conditionalFormatting>
  <conditionalFormatting sqref="DX14:DX39">
    <cfRule type="colorScale" priority="6">
      <colorScale>
        <cfvo type="formula" val="-4"/>
        <cfvo type="formula" val="0"/>
        <cfvo type="formula" val="8"/>
        <color rgb="FFCC0000"/>
        <color rgb="FFFFFFFF"/>
        <color rgb="FF57BB8A"/>
      </colorScale>
    </cfRule>
  </conditionalFormatting>
  <conditionalFormatting sqref="DQ14:DQ39 DR14:DR29">
    <cfRule type="colorScale" priority="7">
      <colorScale>
        <cfvo type="formula" val="1"/>
        <cfvo type="formula" val="5"/>
        <color rgb="FFFFFFFF"/>
        <color rgb="FF57BB8A"/>
      </colorScale>
    </cfRule>
  </conditionalFormatting>
  <conditionalFormatting sqref="BM14:BM39 BY14:BY33">
    <cfRule type="colorScale" priority="8">
      <colorScale>
        <cfvo type="min"/>
        <cfvo type="percentile" val="50"/>
        <cfvo type="max"/>
        <color rgb="FF57BB8A"/>
        <color rgb="FFFFD666"/>
        <color rgb="FFE67C73"/>
      </colorScale>
    </cfRule>
  </conditionalFormatting>
  <conditionalFormatting sqref="DY14:DY39">
    <cfRule type="colorScale" priority="9">
      <colorScale>
        <cfvo type="formula" val="-0.5"/>
        <cfvo type="formula" val="0"/>
        <cfvo type="max"/>
        <color rgb="FF999999"/>
        <color rgb="FFFFFFFF"/>
        <color rgb="FF57BB8A"/>
      </colorScale>
    </cfRule>
  </conditionalFormatting>
  <conditionalFormatting sqref="EC14:EE33">
    <cfRule type="colorScale" priority="10">
      <colorScale>
        <cfvo type="min"/>
        <cfvo type="formula" val="0"/>
        <cfvo type="max"/>
        <color rgb="FFF8962E"/>
        <color rgb="FFEFEFEF"/>
        <color rgb="FF4E9DFF"/>
      </colorScale>
    </cfRule>
  </conditionalFormatting>
  <hyperlinks>
    <hyperlink ref="AG88" r:id="rId1" location="1" xr:uid="{DAB0B00B-6C4B-F143-9B41-83B87806741C}"/>
    <hyperlink ref="AZ88" r:id="rId2" location="1" xr:uid="{10EFB5A4-8EDC-4D40-B521-57C5F87CE580}"/>
    <hyperlink ref="AG89" r:id="rId3" location="1" xr:uid="{248699E2-A409-204D-AC32-C4C08E62B8FE}"/>
    <hyperlink ref="AZ89" r:id="rId4" location="1" xr:uid="{EC6E3308-B18D-B948-9C52-11983AC7CC13}"/>
    <hyperlink ref="AG90" r:id="rId5" location="1" xr:uid="{1685291D-D97E-A44F-B011-D06146BA8B22}"/>
    <hyperlink ref="AZ90" r:id="rId6" location="1" xr:uid="{C56E3F0D-EBA0-6149-B8C2-F20F059745B3}"/>
    <hyperlink ref="AG91" r:id="rId7" location="1" xr:uid="{F79CEF5D-E044-2649-A8B4-B30F5467EE80}"/>
    <hyperlink ref="AZ91" r:id="rId8" location="1" xr:uid="{70D6CC3E-91B3-8543-A3C1-7C569B63F89C}"/>
    <hyperlink ref="AG92" r:id="rId9" location="1" xr:uid="{61CAC02E-87CA-5A4A-9269-3DBDDE61BAFB}"/>
    <hyperlink ref="AZ92" r:id="rId10" location="1" xr:uid="{0009D4B8-39F7-FA49-BB14-E212EF16A3D2}"/>
    <hyperlink ref="AG93" r:id="rId11" location="1" xr:uid="{C3A18B5A-8DC6-D648-8AF4-E8D67B3BB633}"/>
    <hyperlink ref="AZ93" r:id="rId12" location="1" xr:uid="{8DD967E3-1693-194D-B68A-6C105FA8D1C0}"/>
    <hyperlink ref="AG94" r:id="rId13" location="1" xr:uid="{461CD193-F014-FB4B-98D0-9DCB106ADEDA}"/>
    <hyperlink ref="AZ94" r:id="rId14" location="1" xr:uid="{13E85B2E-628E-B74A-AF5F-DB350EB6ED45}"/>
    <hyperlink ref="AG95" r:id="rId15" location="1" xr:uid="{A72290F4-36A6-3F4D-BA03-FCFF03761B65}"/>
    <hyperlink ref="AZ95" r:id="rId16" location="1" xr:uid="{D32244E2-4A4A-E94F-9E45-688DFBFFFDAF}"/>
    <hyperlink ref="AG96" r:id="rId17" location="1" xr:uid="{D51A9CDD-D087-4A4D-8422-C3B261BF34E3}"/>
    <hyperlink ref="AZ96" r:id="rId18" location="1" xr:uid="{FA88C7F3-31BE-5149-BBAE-0F9BEEBF6B1A}"/>
    <hyperlink ref="AG97" r:id="rId19" location="1" xr:uid="{919A6C7B-41E2-D540-9E23-5D1CBFB73476}"/>
    <hyperlink ref="AZ97" r:id="rId20" location="1" xr:uid="{FBFFC1C8-1C7A-584F-8B47-23B8A6356D0B}"/>
    <hyperlink ref="AG98" r:id="rId21" location="1" xr:uid="{9F5C86C4-A036-7C44-8729-7104D97A380B}"/>
    <hyperlink ref="AZ98" r:id="rId22" location="1" xr:uid="{C3438577-4D18-A24F-B7E3-10285504DD95}"/>
    <hyperlink ref="AG99" r:id="rId23" location="1" xr:uid="{C75FA49D-4A99-2A49-8343-2E447DD3A2A7}"/>
    <hyperlink ref="AZ99" r:id="rId24" location="1" xr:uid="{595497F1-78EF-9046-BF03-B37FF6ACB4BE}"/>
    <hyperlink ref="AG100" r:id="rId25" location="1" xr:uid="{F006B3BC-69D5-304F-ACB3-08F0505D4FE7}"/>
    <hyperlink ref="AZ100" r:id="rId26" location="1" xr:uid="{30EFA83E-3CEB-094A-9611-4D1C7B16A3B6}"/>
    <hyperlink ref="AG101" r:id="rId27" location="1" xr:uid="{88433727-1CEC-504E-9A60-301279E79EEB}"/>
    <hyperlink ref="AZ101" r:id="rId28" location="1" xr:uid="{0B46B8D4-0B01-C440-8F9F-10AC9664AB82}"/>
    <hyperlink ref="AG102" r:id="rId29" location="1" xr:uid="{B2FF234D-6E7B-454D-A609-95C20305B3A1}"/>
    <hyperlink ref="AZ102" r:id="rId30" location="1" xr:uid="{62ADECD0-4E4C-3043-9807-E82B58C62206}"/>
    <hyperlink ref="AG103" r:id="rId31" location="1" xr:uid="{E98936FF-F6BB-B24C-805B-06585C65F0E8}"/>
    <hyperlink ref="AZ103" r:id="rId32" location="1" xr:uid="{D3E975CC-AC25-AC42-8A77-FAE832A57E91}"/>
    <hyperlink ref="AG104" r:id="rId33" location="1" xr:uid="{C61CA236-AA37-3348-A9DE-220912B9B7D8}"/>
    <hyperlink ref="AZ104" r:id="rId34" location="1" xr:uid="{A16E5E6A-869E-AD48-B372-0FB01BA57C71}"/>
    <hyperlink ref="AG105" r:id="rId35" location="1" xr:uid="{4A33768C-8988-5F45-94D7-20B21B973908}"/>
    <hyperlink ref="AZ105" r:id="rId36" location="1" xr:uid="{758B98A4-AB5F-FD4C-AE73-EDFDADEB6630}"/>
    <hyperlink ref="AG106" r:id="rId37" location="1" xr:uid="{1D530454-3007-4E42-9E80-4884EB1A1A7C}"/>
    <hyperlink ref="AZ106" r:id="rId38" location="1" xr:uid="{1EA20984-11CD-874A-B592-EAED229198B1}"/>
    <hyperlink ref="AG107" r:id="rId39" location="1" xr:uid="{610B574A-E9A0-A746-93C9-CDD96BEEB1D6}"/>
    <hyperlink ref="AZ107" r:id="rId40" location="1" xr:uid="{F3E8F03E-D529-2C4B-BB8C-BD22F0AFD07E}"/>
    <hyperlink ref="AG108" r:id="rId41" location="1" xr:uid="{625A685B-7238-CD49-9A6A-F094F7DAC37E}"/>
    <hyperlink ref="AZ108" r:id="rId42" location="1" xr:uid="{8259D4F9-6215-1647-A557-4ABCF356684F}"/>
    <hyperlink ref="AG109" r:id="rId43" location="1" xr:uid="{69FE899E-1388-824A-945D-629AB6D8F417}"/>
    <hyperlink ref="AZ109" r:id="rId44" location="1" xr:uid="{B67B2B2C-8459-5245-8DEA-68CFDBE287F7}"/>
    <hyperlink ref="AG110" r:id="rId45" location="1" xr:uid="{4B21E2FF-E6DA-C744-AA00-FFA405CC86D0}"/>
    <hyperlink ref="AZ110" r:id="rId46" location="1" xr:uid="{6610AE4C-CEDC-E342-ABB6-505BD5185ACE}"/>
    <hyperlink ref="AG111" r:id="rId47" location="1" xr:uid="{D6E1B8CD-5CDE-B14A-AC59-4938B3201339}"/>
    <hyperlink ref="AZ111" r:id="rId48" location="1" xr:uid="{CAD37115-69E3-5C4D-9B35-5E1CEBF100A8}"/>
    <hyperlink ref="AG112" r:id="rId49" location="1" xr:uid="{F8F7E5A6-4132-C240-9515-784CA6ACE37B}"/>
    <hyperlink ref="AZ112" r:id="rId50" location="1" xr:uid="{2AA42575-79AB-AF47-B9F8-1CD5FDA0A02C}"/>
    <hyperlink ref="AG113" r:id="rId51" location="1" xr:uid="{F02CE0A7-D982-494D-8AD2-353AD9DFB4D2}"/>
    <hyperlink ref="AZ113" r:id="rId52" location="1" xr:uid="{EB7ABC85-4296-4648-9513-BD56BA53C0EE}"/>
    <hyperlink ref="AG114" r:id="rId53" location="1" xr:uid="{127E4455-77B6-9B44-843A-F5A7295D64AC}"/>
    <hyperlink ref="AZ114" r:id="rId54" location="1" xr:uid="{43D09890-0F64-4646-8C0B-E6B1746F19CA}"/>
    <hyperlink ref="AG115" r:id="rId55" location="1" xr:uid="{E1F991A5-EC1E-2D44-9100-A85122890001}"/>
    <hyperlink ref="AZ115" r:id="rId56" location="1" xr:uid="{BE899D4A-3C98-0048-8C56-F2EA4200BD48}"/>
    <hyperlink ref="AG116" r:id="rId57" location="1" xr:uid="{EC785CA7-E3DF-8C40-B2D3-00BF6EA20222}"/>
    <hyperlink ref="AZ116" r:id="rId58" location="1" xr:uid="{6119F333-B7EE-CD47-A236-0F6BE7FC5A78}"/>
    <hyperlink ref="AG117" r:id="rId59" location="1" xr:uid="{0951209C-9ED4-CD4A-BD09-860B313A0837}"/>
    <hyperlink ref="AZ117" r:id="rId60" location="1" xr:uid="{395BD93E-006A-9C42-893A-7D05F4FD0B5A}"/>
    <hyperlink ref="AG118" r:id="rId61" location="1" xr:uid="{FC683319-8858-E941-B497-D86AEB389614}"/>
    <hyperlink ref="AZ118" r:id="rId62" location="1" xr:uid="{20A95301-7DB5-CE40-9D3E-219DC7D05236}"/>
    <hyperlink ref="AG119" r:id="rId63" location="1" xr:uid="{FD1C904C-BA62-AD49-8065-654C2DF2695F}"/>
    <hyperlink ref="AZ119" r:id="rId64" location="1" xr:uid="{2929735B-B804-EC4A-B45B-494D38B5D287}"/>
    <hyperlink ref="AG120" r:id="rId65" location="1" xr:uid="{9A76E364-6136-4446-9365-DCF592559018}"/>
    <hyperlink ref="AZ120" r:id="rId66" location="1" xr:uid="{13F2504C-CBB3-3040-AA46-119B750EF5B0}"/>
    <hyperlink ref="AG121" r:id="rId67" location="1" xr:uid="{5124EF81-1F34-9A49-83AD-5C1DD7498AA4}"/>
    <hyperlink ref="AZ121" r:id="rId68" location="1" xr:uid="{4530A0E0-41DD-5049-BD1C-1436EC282E78}"/>
    <hyperlink ref="AG122" r:id="rId69" location="1" xr:uid="{4E8FB8B4-CB3C-5347-8236-102CCF6764B8}"/>
    <hyperlink ref="AZ122" r:id="rId70" location="1" xr:uid="{4CEC750E-0141-C747-ABAA-1AFF913BCB8C}"/>
    <hyperlink ref="AG123" r:id="rId71" location="1" xr:uid="{BBE928E8-1B34-0540-92DF-A1A682BB6B2E}"/>
    <hyperlink ref="AZ123" r:id="rId72" location="1" xr:uid="{AC476062-6609-364E-9E09-B04BA6427BC2}"/>
    <hyperlink ref="AG124" r:id="rId73" location="1" xr:uid="{6F177687-F2C7-8F43-A2CB-1765D639BFC5}"/>
    <hyperlink ref="AZ124" r:id="rId74" location="1" xr:uid="{A8E5A0CA-E07D-6742-84A1-5E4934213246}"/>
    <hyperlink ref="AG125" r:id="rId75" location="1" xr:uid="{455318C8-C9B2-FB40-BC57-B65EF2283E83}"/>
    <hyperlink ref="AZ125" r:id="rId76" location="1" xr:uid="{9771AD95-BA7D-0F48-81B4-F0691F61FA2B}"/>
    <hyperlink ref="AG126" r:id="rId77" location="1" xr:uid="{8581B08D-5CC8-7C4A-90B2-979EBCA23FEB}"/>
    <hyperlink ref="AZ126" r:id="rId78" location="1" xr:uid="{56699F56-004D-B349-BB7C-DC521E769D5D}"/>
    <hyperlink ref="AG127" r:id="rId79" location="1" xr:uid="{FE896C77-D3A5-954D-9E8A-317789F5F22F}"/>
    <hyperlink ref="AZ127" r:id="rId80" location="1" xr:uid="{932D87B2-BD98-F64C-BDEE-066D2B5EA2D8}"/>
    <hyperlink ref="AG128" r:id="rId81" location="1" xr:uid="{14CE5B4F-274A-5E41-9FE3-355EE7DA6644}"/>
    <hyperlink ref="AZ128" r:id="rId82" location="1" xr:uid="{BA993FB1-C6B7-774E-A1BA-674525580330}"/>
    <hyperlink ref="AG129" r:id="rId83" location="1" xr:uid="{A29969D8-7C0D-2642-961E-EBFBD9B98C81}"/>
    <hyperlink ref="AZ129" r:id="rId84" location="1" xr:uid="{345F56CA-D292-6941-ADB6-E5516151EE0B}"/>
    <hyperlink ref="AG130" r:id="rId85" location="1" xr:uid="{1A40632F-7173-CA46-B04A-1FFF07E81112}"/>
    <hyperlink ref="AZ130" r:id="rId86" location="1" xr:uid="{25720215-FCA5-9B40-B350-6A3492D6037F}"/>
    <hyperlink ref="AG131" r:id="rId87" location="1" xr:uid="{A76EFDE4-648E-5E43-AB41-CE20E6E6E8F0}"/>
    <hyperlink ref="AZ131" r:id="rId88" location="1" xr:uid="{E9E204A9-85A2-4748-83F2-6213AF6E11D6}"/>
    <hyperlink ref="AG132" r:id="rId89" location="1" xr:uid="{C433E305-76F9-084C-AC30-EC87A67E973C}"/>
    <hyperlink ref="AZ132" r:id="rId90" location="1" xr:uid="{4693FF9F-1E37-C749-B072-887A826CCAD8}"/>
    <hyperlink ref="AG133" r:id="rId91" location="1" xr:uid="{4ED52DC7-FF72-D04B-B7FD-856084F48C41}"/>
    <hyperlink ref="AZ133" r:id="rId92" location="1" xr:uid="{C2632A2F-77FD-5E45-97E0-B5A1B08B0BDD}"/>
    <hyperlink ref="AG134" r:id="rId93" location="1" xr:uid="{4D05B464-2C75-B449-B7C2-A0606E02ECEE}"/>
    <hyperlink ref="AZ134" r:id="rId94" location="1" xr:uid="{64AD8FE4-8066-2E44-9DD3-9FF99ECFED45}"/>
    <hyperlink ref="AG135" r:id="rId95" location="1" xr:uid="{A13E7C12-4B6C-5B4C-A6EF-E03DD81B3E15}"/>
    <hyperlink ref="AZ135" r:id="rId96" location="1" xr:uid="{4745BF17-97D0-D145-8599-53F9B69E65B0}"/>
    <hyperlink ref="AG136" r:id="rId97" location="1" xr:uid="{C9A82597-2F61-8848-BF4A-DB45ED95B818}"/>
    <hyperlink ref="AZ136" r:id="rId98" location="1" xr:uid="{7368937B-CAF4-2546-B048-7A1D24D72C0C}"/>
    <hyperlink ref="AG137" r:id="rId99" location="1" xr:uid="{C49CD9E4-868C-9148-883D-4CA6ABA4C661}"/>
    <hyperlink ref="AZ137" r:id="rId100" location="1" xr:uid="{0CF37097-DCCC-8243-AE16-614AD35B132C}"/>
    <hyperlink ref="AG138" r:id="rId101" location="1" xr:uid="{406EBF52-C61D-5D42-B1A4-CECC5013F5BF}"/>
    <hyperlink ref="AZ138" r:id="rId102" location="1" xr:uid="{A9E3AE02-E7F4-E942-B452-1A8C3CA4AD35}"/>
    <hyperlink ref="AG139" r:id="rId103" location="1" xr:uid="{64E33928-1C9D-F24B-89D4-937CDC38219C}"/>
    <hyperlink ref="AZ139" r:id="rId104" location="1" xr:uid="{5FCC6881-6441-B24A-A15D-4F6163975FD1}"/>
    <hyperlink ref="AG140" r:id="rId105" location="1" xr:uid="{8A7A1403-0382-D940-9645-F052C12F785C}"/>
    <hyperlink ref="AZ140" r:id="rId106" location="1" xr:uid="{0DFA41AF-7BDE-614F-BC45-147E183D490A}"/>
    <hyperlink ref="AG141" r:id="rId107" location="1" xr:uid="{36A46512-B552-CD45-9352-9C8B69F7D94B}"/>
    <hyperlink ref="AZ141" r:id="rId108" location="1" xr:uid="{ADEB0330-8285-BB40-BF37-A775C909A0C0}"/>
    <hyperlink ref="AG142" r:id="rId109" location="1" xr:uid="{DD560EE6-E258-2749-9B07-32E6D188CC72}"/>
    <hyperlink ref="AZ142" r:id="rId110" location="1" xr:uid="{C6CA4988-2FAD-5948-81B0-D1ACDA1E7874}"/>
    <hyperlink ref="AG143" r:id="rId111" location="1" xr:uid="{B2CED015-3534-BB46-B757-36C74114F4F1}"/>
    <hyperlink ref="AZ143" r:id="rId112" location="1" xr:uid="{DCEC2B44-5D68-454F-AF73-3CB594CAC497}"/>
    <hyperlink ref="AG144" r:id="rId113" location="1" xr:uid="{BFA901E9-2280-0B48-B77B-A192F5DE4C7B}"/>
    <hyperlink ref="AZ144" r:id="rId114" location="1" xr:uid="{C483A66F-CD8C-FC4C-98C1-C04B5A92C1DD}"/>
    <hyperlink ref="AG145" r:id="rId115" location="1" xr:uid="{36C0D020-D212-3746-93E2-BDF47919A75B}"/>
    <hyperlink ref="AZ145" r:id="rId116" location="1" xr:uid="{3095BC38-412B-284E-BA6F-C4BB24413095}"/>
    <hyperlink ref="AG146" r:id="rId117" location="1" xr:uid="{A35B9636-343B-D748-9198-04E09A04D66C}"/>
    <hyperlink ref="AZ146" r:id="rId118" location="1" xr:uid="{AF92C172-708B-B84B-A408-6083B705CD6E}"/>
    <hyperlink ref="AG147" r:id="rId119" location="1" xr:uid="{A197498C-54DA-5744-8559-818AE92C6769}"/>
    <hyperlink ref="AZ147" r:id="rId120" location="1" xr:uid="{9C9EEDFF-DBC5-FA48-87B7-CEA707A171D7}"/>
    <hyperlink ref="AG148" r:id="rId121" location="1" xr:uid="{7D6BE095-3296-C846-A3F9-CA34BB89A8B6}"/>
    <hyperlink ref="AZ148" r:id="rId122" location="1" xr:uid="{474CFEE6-A974-0341-88D1-DFDF299E749D}"/>
    <hyperlink ref="AG149" r:id="rId123" location="1" xr:uid="{D896DB66-F327-7943-A7E2-D29BE8C2E4F5}"/>
    <hyperlink ref="AZ149" r:id="rId124" location="1" xr:uid="{B61ECF4C-8635-1447-A39B-388C3E567BE7}"/>
    <hyperlink ref="AG150" r:id="rId125" location="1" xr:uid="{123552F3-5877-0548-A893-8612673E5F9B}"/>
    <hyperlink ref="AZ150" r:id="rId126" location="1" xr:uid="{7EA44651-EC12-A948-A7B1-97EB6A8EE6B2}"/>
    <hyperlink ref="AG151" r:id="rId127" location="1" xr:uid="{770198DB-9499-364C-93D7-CFD19280FFD9}"/>
    <hyperlink ref="AZ151" r:id="rId128" location="1" xr:uid="{35FDAF19-9836-2F41-844A-94098B8C7B35}"/>
    <hyperlink ref="AG152" r:id="rId129" location="1" xr:uid="{ED1FC174-A8F5-6846-9D28-99301B98F5D9}"/>
    <hyperlink ref="AZ152" r:id="rId130" location="1" xr:uid="{A41BF969-AD0D-BC4D-8709-120A447DC7E7}"/>
    <hyperlink ref="AG153" r:id="rId131" location="1" xr:uid="{391911F9-08BC-084B-9315-0D9812B2B729}"/>
    <hyperlink ref="AZ153" r:id="rId132" location="1" xr:uid="{68142BE6-3177-1E4A-B257-44FA2864283B}"/>
    <hyperlink ref="AG154" r:id="rId133" location="1" xr:uid="{FF08C2D7-05F6-E747-BC89-8FA00E6A74AB}"/>
    <hyperlink ref="AZ154" r:id="rId134" location="1" xr:uid="{C8D65FA2-D6A7-D346-8382-DBD14E015041}"/>
    <hyperlink ref="AG155" r:id="rId135" location="1" xr:uid="{3DD7A5D6-79B3-6249-87C4-08624D49A856}"/>
    <hyperlink ref="AZ155" r:id="rId136" location="1" xr:uid="{AA91670A-C50F-ED4A-B451-8D87C6E52D74}"/>
    <hyperlink ref="AG156" r:id="rId137" location="1" xr:uid="{5E2F356A-27DF-A74E-8D69-671890C180DD}"/>
    <hyperlink ref="AZ156" r:id="rId138" location="1" xr:uid="{998BDA5A-DBD8-1643-9AE6-F1724CF90918}"/>
    <hyperlink ref="AG157" r:id="rId139" location="1" xr:uid="{EF08D929-8052-6E4A-B6E7-C580EC225F5F}"/>
    <hyperlink ref="AZ157" r:id="rId140" location="1" xr:uid="{2C20C90E-A4CD-A544-A06C-92EED321B3C8}"/>
    <hyperlink ref="AG158" r:id="rId141" location="1" xr:uid="{E746810E-CD07-7E4E-8099-4984BB23A0B0}"/>
    <hyperlink ref="AZ158" r:id="rId142" location="1" xr:uid="{D5430C0A-7D54-684D-BCCD-D7A61CB8504A}"/>
    <hyperlink ref="AG159" r:id="rId143" location="1" xr:uid="{25901715-40D9-EC43-90F8-64F384691FFD}"/>
    <hyperlink ref="AZ159" r:id="rId144" location="1" xr:uid="{F2C2115C-969A-3B4A-9F3E-D5187DF93086}"/>
    <hyperlink ref="AG160" r:id="rId145" location="1" xr:uid="{B7B323D8-539F-7E47-B264-CE164C329FDB}"/>
    <hyperlink ref="AZ160" r:id="rId146" location="1" xr:uid="{8896DE87-77A5-6B49-9F86-871963B50171}"/>
    <hyperlink ref="AG161" r:id="rId147" location="1" xr:uid="{2C83B0F5-D170-5D40-9A0D-7603DC2146D5}"/>
    <hyperlink ref="AZ161" r:id="rId148" location="1" xr:uid="{DCA234A5-A81D-D948-B48A-F48557332D41}"/>
    <hyperlink ref="AG162" r:id="rId149" location="1" xr:uid="{9BB2D709-58F7-8A40-9880-F90CC2CEFBCC}"/>
    <hyperlink ref="AZ162" r:id="rId150" location="1" xr:uid="{98044103-DD57-384E-A74C-106208378DD0}"/>
    <hyperlink ref="AG163" r:id="rId151" location="1" xr:uid="{ABFBD62E-FEE0-3C49-AA56-3677E7CA5F5C}"/>
    <hyperlink ref="AZ163" r:id="rId152" location="1" xr:uid="{0690A5B4-E8B6-8A4F-B290-E61121C00484}"/>
    <hyperlink ref="AG164" r:id="rId153" location="1" xr:uid="{4C860D45-57A9-C94F-B1A2-491B2764903C}"/>
    <hyperlink ref="AZ164" r:id="rId154" location="1" xr:uid="{CEC2FA2B-517D-BD4D-9D4B-4CDC5811BD1F}"/>
    <hyperlink ref="AG165" r:id="rId155" location="1" xr:uid="{AA1B17FB-6476-9D4A-B929-136DA07FD4A4}"/>
    <hyperlink ref="AZ165" r:id="rId156" location="1" xr:uid="{C4AFC89E-FD0F-9B49-AE0C-F4FB6493BAA0}"/>
    <hyperlink ref="AG166" r:id="rId157" location="1" xr:uid="{4C478AB7-757D-FA4B-8B22-C299BC7B1254}"/>
    <hyperlink ref="AZ166" r:id="rId158" location="1" xr:uid="{52AE4F74-CE86-C74D-B834-394ACF9B3C7A}"/>
    <hyperlink ref="AG167" r:id="rId159" location="1" xr:uid="{BB36F25C-3C7A-E545-9E1E-FECB10CCAC1C}"/>
    <hyperlink ref="AZ167" r:id="rId160" location="1" xr:uid="{0FEB6970-9452-2C47-84A9-B4E9748B0B65}"/>
    <hyperlink ref="AG168" r:id="rId161" location="1" xr:uid="{26C2176F-2DBA-B645-85A6-538D7E6E9EE8}"/>
    <hyperlink ref="AZ168" r:id="rId162" location="1" xr:uid="{0120EE7F-F389-DC48-860E-4E9B7186AE37}"/>
    <hyperlink ref="AG169" r:id="rId163" location="1" xr:uid="{5C662E17-07EF-824D-8A9A-100290669FAF}"/>
    <hyperlink ref="AZ169" r:id="rId164" location="1" xr:uid="{43B8E6BE-3CE5-544A-9AB4-08136FA54467}"/>
    <hyperlink ref="AG170" r:id="rId165" location="1" xr:uid="{6738104B-C62B-EA41-824B-C92C936A996E}"/>
    <hyperlink ref="AZ170" r:id="rId166" location="1" xr:uid="{AA380A39-2518-E343-8931-4089DE19FB99}"/>
    <hyperlink ref="AG171" r:id="rId167" location="1" xr:uid="{7E8EA8F2-683E-1246-93D8-F442401DA3FC}"/>
    <hyperlink ref="AZ171" r:id="rId168" location="1" xr:uid="{8E4FB923-29C7-D64A-A3FB-C91E2F463558}"/>
    <hyperlink ref="AG172" r:id="rId169" location="1" xr:uid="{9C555AD2-7758-7B49-9FBD-1A0DCCC29BD3}"/>
    <hyperlink ref="AZ172" r:id="rId170" location="1" xr:uid="{9D38925A-DD05-6941-A8A6-D744E50C65CB}"/>
    <hyperlink ref="AG173" r:id="rId171" location="1" xr:uid="{D270EBAC-2AD1-DC42-AE81-BBE71D42E197}"/>
    <hyperlink ref="AZ173" r:id="rId172" location="1" xr:uid="{BA77B107-8D08-4D45-8E09-B74B52044726}"/>
    <hyperlink ref="AG174" r:id="rId173" location="1" xr:uid="{54578EA6-6D1C-434E-B631-A2572F536937}"/>
    <hyperlink ref="AZ174" r:id="rId174" location="1" xr:uid="{B7BE995A-CED6-A949-9164-9ABC139329D9}"/>
    <hyperlink ref="AG175" r:id="rId175" location="1" xr:uid="{EC1D3416-0295-324B-A694-047AFC60821B}"/>
    <hyperlink ref="AZ175" r:id="rId176" location="1" xr:uid="{BB01F5FE-78EC-CB4F-BB0B-DEC3AC9AD9D1}"/>
    <hyperlink ref="AG176" r:id="rId177" location="1" xr:uid="{318A49F2-1656-CD45-9FE4-C002ABEE45A4}"/>
    <hyperlink ref="AZ176" r:id="rId178" location="1" xr:uid="{62AC14B2-000A-C848-80D9-3E51DF77C6FF}"/>
    <hyperlink ref="AG177" r:id="rId179" location="1" xr:uid="{ED52C45A-2AB7-DE4E-8D5C-96C04D058400}"/>
    <hyperlink ref="AZ177" r:id="rId180" location="1" xr:uid="{0ED11B20-6A5B-544C-84F5-442D786D0279}"/>
    <hyperlink ref="AG178" r:id="rId181" location="1" xr:uid="{0A11E289-63AC-8B44-B8FC-17C2E0B2713F}"/>
    <hyperlink ref="AZ178" r:id="rId182" location="1" xr:uid="{686D0D3B-B5DC-F54B-AD64-3F47617B61FA}"/>
    <hyperlink ref="AG179" r:id="rId183" location="1" xr:uid="{2DDC149B-D152-474F-8BB7-B21B35FC0F41}"/>
    <hyperlink ref="AZ179" r:id="rId184" location="1" xr:uid="{87670473-121A-B648-A6DF-F640261DA034}"/>
    <hyperlink ref="AG180" r:id="rId185" location="1" xr:uid="{0120D7F6-BC24-6842-B740-20125984AD61}"/>
    <hyperlink ref="AZ180" r:id="rId186" location="1" xr:uid="{0F62B29A-DAA8-A346-A2AE-BE15CA7B653B}"/>
    <hyperlink ref="AG181" r:id="rId187" location="1" xr:uid="{6371DECE-40B4-B44E-AF0E-46FB29FA296F}"/>
    <hyperlink ref="AZ181" r:id="rId188" location="1" xr:uid="{A858135C-5B5C-B048-A11A-51D6A9576412}"/>
    <hyperlink ref="AG182" r:id="rId189" location="1" xr:uid="{F70D1165-7E8A-BE40-B789-611BEF6CC749}"/>
    <hyperlink ref="AZ182" r:id="rId190" location="1" xr:uid="{B48F527A-5675-C345-9559-9B19CED4AC51}"/>
    <hyperlink ref="AG183" r:id="rId191" location="1" xr:uid="{15B3104F-CF6B-5B44-BC41-3FF8E267CFCD}"/>
    <hyperlink ref="AZ183" r:id="rId192" location="1" xr:uid="{E4FD9DE8-4D41-AC4F-A142-02D201FAFE59}"/>
    <hyperlink ref="AG184" r:id="rId193" location="1" xr:uid="{FB0866E0-D456-384F-BC5D-4879E24412DD}"/>
    <hyperlink ref="AZ184" r:id="rId194" location="1" xr:uid="{0B20A779-838E-4B45-999C-4B900A3FB119}"/>
    <hyperlink ref="AG185" r:id="rId195" location="1" xr:uid="{6C6C43C0-C6B7-F348-9F5D-F8517159FA2C}"/>
    <hyperlink ref="AZ185" r:id="rId196" location="1" xr:uid="{2EC70D59-440C-454A-9C0B-A3CBDD54E0F5}"/>
    <hyperlink ref="AG186" r:id="rId197" location="1" xr:uid="{F2DEB750-5E25-2048-A206-6D266AAFF031}"/>
    <hyperlink ref="AZ186" r:id="rId198" location="1" xr:uid="{EA8931CE-541B-2044-851C-4C1B101715D3}"/>
    <hyperlink ref="AG187" r:id="rId199" location="1" xr:uid="{61D67235-4BDE-8A47-AC19-BF11B54DCCA6}"/>
    <hyperlink ref="AZ187" r:id="rId200" location="1" xr:uid="{E401DB00-7D2C-854C-95F4-C5A5B48DB3D2}"/>
    <hyperlink ref="AG188" r:id="rId201" location="1" xr:uid="{1DB6CF32-869B-C04C-8640-96FC3A4949C0}"/>
    <hyperlink ref="AZ188" r:id="rId202" location="1" xr:uid="{6B39D86E-F839-2443-B299-B5DC41368B12}"/>
    <hyperlink ref="AG189" r:id="rId203" location="1" xr:uid="{F5A3AA48-DDC2-654E-9B33-F608D7C907FA}"/>
    <hyperlink ref="AZ189" r:id="rId204" location="1" xr:uid="{CD0987D9-69F9-8F4E-A2A9-DC63618B9E79}"/>
    <hyperlink ref="AG190" r:id="rId205" location="1" xr:uid="{3610FD4C-C032-0944-8510-64925A7313FC}"/>
    <hyperlink ref="AZ190" r:id="rId206" location="1" xr:uid="{2F783477-22ED-6145-B55E-57A73375477B}"/>
    <hyperlink ref="AG191" r:id="rId207" location="1" xr:uid="{BDC5E315-E33F-CA45-9616-1271A0EB00A3}"/>
    <hyperlink ref="AZ191" r:id="rId208" location="1" xr:uid="{B9D86413-3EA7-404E-B09B-01F1AE972037}"/>
    <hyperlink ref="AG192" r:id="rId209" location="1" xr:uid="{B95FB71F-DAE7-4A4B-92A6-F2FEFF1B7350}"/>
    <hyperlink ref="AZ192" r:id="rId210" location="1" xr:uid="{61A2A334-5871-5F4F-B11A-0DAC5B0FC3AA}"/>
    <hyperlink ref="AG193" r:id="rId211" location="1" xr:uid="{0F76342B-03CA-6247-ADEA-759880256ADB}"/>
    <hyperlink ref="AZ193" r:id="rId212" location="1" xr:uid="{636BF079-E406-2242-8C30-34AB8A1FAFC1}"/>
    <hyperlink ref="AG194" r:id="rId213" location="1" xr:uid="{3A00A22A-8D07-E948-ADA7-16841B0BB5AB}"/>
    <hyperlink ref="AZ194" r:id="rId214" location="1" xr:uid="{2E85A8D5-258B-B344-A02B-CDB3DF92B50D}"/>
    <hyperlink ref="AG195" r:id="rId215" location="1" xr:uid="{D3117C99-D7F6-2748-A1B6-9EE398B5ABE0}"/>
    <hyperlink ref="AZ195" r:id="rId216" location="1" xr:uid="{C226D586-9E1E-DF42-AF9A-B310E53D0A2A}"/>
    <hyperlink ref="AG196" r:id="rId217" location="1" xr:uid="{66BD6A5D-72D3-D249-9EC1-6E0F1B5F79F3}"/>
    <hyperlink ref="AZ196" r:id="rId218" location="1" xr:uid="{75E23274-C232-1149-A72D-1754C09C0E39}"/>
    <hyperlink ref="AG197" r:id="rId219" location="1" xr:uid="{1D42D4AC-DAB6-684F-96B8-4EF667657D79}"/>
    <hyperlink ref="AZ197" r:id="rId220" location="1" xr:uid="{2EC90716-3EB2-B449-A8DD-57D1924E8A0C}"/>
    <hyperlink ref="AG198" r:id="rId221" location="1" xr:uid="{66CF3E3C-54F1-2A43-AEA6-6F2E2F8AF5D9}"/>
    <hyperlink ref="AZ198" r:id="rId222" location="1" xr:uid="{04B6C537-84FC-B840-86DB-79AD83EFB329}"/>
    <hyperlink ref="AG199" r:id="rId223" location="1" xr:uid="{056EB1E9-DAD8-D249-89D6-FE99E230B6A3}"/>
    <hyperlink ref="AZ199" r:id="rId224" location="1" xr:uid="{51FF0E0B-E18D-F74A-BE42-BF496ECB9416}"/>
    <hyperlink ref="AG200" r:id="rId225" location="1" xr:uid="{AD801396-3FE1-5E44-BDDB-28697F6F3F56}"/>
    <hyperlink ref="AZ200" r:id="rId226" location="1" xr:uid="{A4334082-1683-2A4B-A169-AA7CAA3C794E}"/>
    <hyperlink ref="AG201" r:id="rId227" location="1" xr:uid="{E3684901-011A-2643-96C5-3585028F3EDC}"/>
    <hyperlink ref="AZ201" r:id="rId228" location="1" xr:uid="{273A708C-4512-A742-AEA1-880A23A860A9}"/>
    <hyperlink ref="AG202" r:id="rId229" location="1" xr:uid="{B6B5D717-A420-7C45-828B-F347E6B4159C}"/>
    <hyperlink ref="AZ202" r:id="rId230" location="1" xr:uid="{AE70C600-F9DD-0847-BC18-06CAD0B1AFBE}"/>
    <hyperlink ref="AG203" r:id="rId231" location="1" xr:uid="{1CD39D73-E16C-B44F-912F-294894C9708C}"/>
    <hyperlink ref="AZ203" r:id="rId232" location="1" xr:uid="{33C3CAF4-FDD8-5342-9520-FD4186476DE1}"/>
    <hyperlink ref="AG204" r:id="rId233" location="1" xr:uid="{F00C474E-B796-1E45-9B00-8F93C38D7108}"/>
    <hyperlink ref="AZ204" r:id="rId234" location="1" xr:uid="{41F8548D-C548-2244-83B0-8FA5FE79B6EA}"/>
    <hyperlink ref="AG205" r:id="rId235" location="1" xr:uid="{8760C638-ABDF-D743-BC24-E8A7FCDC917E}"/>
    <hyperlink ref="AZ205" r:id="rId236" location="1" xr:uid="{2F6B07ED-5F5D-6945-9E85-C38D92DBF2FA}"/>
    <hyperlink ref="AG206" r:id="rId237" location="1" xr:uid="{1D2413F0-06FF-A34D-BED7-739D217654F0}"/>
    <hyperlink ref="AZ206" r:id="rId238" location="1" xr:uid="{42F202D3-58B2-7A45-8313-5738A72EAA16}"/>
    <hyperlink ref="AG207" r:id="rId239" location="1" xr:uid="{431175EC-C000-934B-82A4-118898ABD120}"/>
    <hyperlink ref="AZ207" r:id="rId240" location="1" xr:uid="{E7B9ED3C-FFA7-6E4F-A0DE-AAB79117114D}"/>
    <hyperlink ref="AG208" r:id="rId241" location="1" xr:uid="{DB82E100-8F89-164B-B294-9B8A8F620144}"/>
    <hyperlink ref="AZ208" r:id="rId242" location="1" xr:uid="{D3A54588-4267-C444-B18D-CCCDCDA2DEE3}"/>
    <hyperlink ref="AG209" r:id="rId243" location="1" xr:uid="{6E855A37-A829-F347-A054-28B799E8EA7E}"/>
    <hyperlink ref="AZ209" r:id="rId244" location="1" xr:uid="{5A508D47-0469-6E4B-9FC0-8094B76FBF29}"/>
    <hyperlink ref="AG210" r:id="rId245" location="1" xr:uid="{8B3FF0D6-AB0C-9649-A985-FC76E007F819}"/>
    <hyperlink ref="AZ210" r:id="rId246" location="1" xr:uid="{A801A29E-DB1E-5143-87DC-F2A8DDEDEC35}"/>
    <hyperlink ref="AG211" r:id="rId247" location="1" xr:uid="{C4A5ABA0-A2D4-F540-B3EF-413A1CCE2F44}"/>
    <hyperlink ref="AZ211" r:id="rId248" location="1" xr:uid="{4E357538-EA03-3B43-B11E-38B485E14C98}"/>
    <hyperlink ref="AG212" r:id="rId249" location="1" xr:uid="{5E69EF64-BC86-694F-9ED5-51717F6B29F2}"/>
    <hyperlink ref="AZ212" r:id="rId250" location="1" xr:uid="{9E768DAF-2234-2C4D-8989-47D712E9E16E}"/>
    <hyperlink ref="AG213" r:id="rId251" location="1" xr:uid="{A6B9E16D-2DA5-A44B-BD7B-FA7C7ADE705B}"/>
    <hyperlink ref="AZ213" r:id="rId252" location="1" xr:uid="{99FF2D2E-8A64-FE4D-9278-E72CD5268040}"/>
    <hyperlink ref="AG214" r:id="rId253" location="1" xr:uid="{A0280DAC-D068-6C46-B46C-3AC7D5A870CC}"/>
    <hyperlink ref="AZ214" r:id="rId254" location="1" xr:uid="{DCEB1325-3FA3-4148-9FCB-E6A954DF47EE}"/>
    <hyperlink ref="AG215" r:id="rId255" location="1" xr:uid="{C8E29A9E-67F0-934E-9B83-E2D870760FD1}"/>
    <hyperlink ref="AZ215" r:id="rId256" location="1" xr:uid="{FBD53116-D837-0344-A9DD-E15BEA869C52}"/>
    <hyperlink ref="AG216" r:id="rId257" location="1" xr:uid="{7D0ACD22-7E9E-E147-A7A3-71CE1575D634}"/>
    <hyperlink ref="AZ216" r:id="rId258" location="1" xr:uid="{CD9C4E7F-E688-464D-9E39-533025DE6A3D}"/>
    <hyperlink ref="AG217" r:id="rId259" location="1" xr:uid="{E9B3BB36-4AC2-7845-9E99-03A02DAC2F21}"/>
    <hyperlink ref="AZ217" r:id="rId260" location="1" xr:uid="{9C419755-120E-A44C-A4A6-DFE5A6BA2DDE}"/>
    <hyperlink ref="AG218" r:id="rId261" location="1" xr:uid="{394DC8E4-52DC-A941-AAE6-B285B87D9657}"/>
    <hyperlink ref="AZ218" r:id="rId262" location="1" xr:uid="{38C37BCA-23CA-A349-AE46-93550C735A15}"/>
    <hyperlink ref="AG219" r:id="rId263" location="1" xr:uid="{D17A5CDC-B75B-8344-B698-C65B2CD5CC42}"/>
    <hyperlink ref="AZ219" r:id="rId264" location="1" xr:uid="{3DD0FDA5-2DA2-294B-97CF-BDA311ABE649}"/>
    <hyperlink ref="AG220" r:id="rId265" location="1" xr:uid="{8740A616-E2C2-BB4C-96FD-851530F850A5}"/>
    <hyperlink ref="AZ220" r:id="rId266" location="1" xr:uid="{4E6C4DB8-30F6-584C-8AB2-E29B7D900AF9}"/>
    <hyperlink ref="AG221" r:id="rId267" location="1" xr:uid="{9E743577-D2ED-2C43-A917-9DA76481F964}"/>
    <hyperlink ref="AZ221" r:id="rId268" location="1" xr:uid="{E6BBC802-73B6-9A4C-9BD3-883AE7520759}"/>
    <hyperlink ref="AG222" r:id="rId269" location="1" xr:uid="{41A175B0-8505-8648-B4F0-5B2861E5A964}"/>
    <hyperlink ref="AZ222" r:id="rId270" location="1" xr:uid="{E859FC97-E81B-0A4B-B2FE-ADD82C3465BF}"/>
    <hyperlink ref="AG223" r:id="rId271" location="1" xr:uid="{FF2A74FD-8746-9247-B494-6497A13F3442}"/>
    <hyperlink ref="AZ223" r:id="rId272" location="1" xr:uid="{FADD5B71-88CB-2648-A689-288D9F9EDF5D}"/>
    <hyperlink ref="AG224" r:id="rId273" location="1" xr:uid="{55489DD5-1576-C74E-A04B-8E93588AF443}"/>
    <hyperlink ref="AZ224" r:id="rId274" location="1" xr:uid="{1055E785-1C85-EC41-A7DE-EC25A77DB654}"/>
    <hyperlink ref="AG225" r:id="rId275" location="1" xr:uid="{5105C062-6F4B-BB4E-9057-400D0FA6DDB0}"/>
    <hyperlink ref="AZ225" r:id="rId276" location="1" xr:uid="{92016845-E310-7E46-AFC1-FE44D3B6BD66}"/>
    <hyperlink ref="AG226" r:id="rId277" location="1" xr:uid="{B6CA5B7D-7919-5146-BF49-17954ACB138C}"/>
    <hyperlink ref="AZ226" r:id="rId278" location="1" xr:uid="{AB898F28-85A7-9548-981F-39BA4556D7CC}"/>
    <hyperlink ref="AG227" r:id="rId279" location="1" xr:uid="{3DAD760D-52E7-E640-9545-BE0702EFF0B3}"/>
    <hyperlink ref="AZ227" r:id="rId280" location="1" xr:uid="{0650F251-4AFA-6442-9F92-45CF6B6B3DC4}"/>
    <hyperlink ref="AG228" r:id="rId281" location="1" xr:uid="{4C6A6231-5F1B-3748-B6C8-1AE075377F61}"/>
    <hyperlink ref="AZ228" r:id="rId282" location="1" xr:uid="{0FF2C614-9817-D84D-AF6C-6A4F1E71899C}"/>
    <hyperlink ref="AG229" r:id="rId283" location="1" xr:uid="{460360EB-05AB-294A-A320-A763DDE2E8FD}"/>
    <hyperlink ref="AZ229" r:id="rId284" location="1" xr:uid="{B3754C34-ACAB-C947-9E93-E82E0F7F46BB}"/>
    <hyperlink ref="AG230" r:id="rId285" location="1" xr:uid="{20FFBA93-5766-B14C-AF8A-507E7EBF5017}"/>
    <hyperlink ref="AZ230" r:id="rId286" location="1" xr:uid="{D6F4DBA8-ACE9-9845-B7E3-29C700F41220}"/>
    <hyperlink ref="AG231" r:id="rId287" location="1" xr:uid="{024951B3-8AB4-4642-AF5C-3D7158446C66}"/>
    <hyperlink ref="AZ231" r:id="rId288" location="1" xr:uid="{50B56E30-3C47-684A-9958-17A5F788F9B3}"/>
    <hyperlink ref="AG232" r:id="rId289" location="1" xr:uid="{7DF79FD0-A1E1-004E-9E37-27410CD36ABC}"/>
    <hyperlink ref="AZ232" r:id="rId290" location="1" xr:uid="{FF7A6D47-A1FC-B947-92AB-70C4DBDF1F9A}"/>
    <hyperlink ref="AG233" r:id="rId291" location="1" xr:uid="{8AD06F4A-E661-454A-9E94-28B9CB8801A5}"/>
    <hyperlink ref="AZ233" r:id="rId292" location="1" xr:uid="{184A597E-CEB4-4940-840F-5FC8BFB92560}"/>
    <hyperlink ref="AG234" r:id="rId293" location="1" xr:uid="{04F8DAA8-5B99-D847-B47F-EBCECA76DC6A}"/>
    <hyperlink ref="AZ234" r:id="rId294" location="1" xr:uid="{2DD15B25-62FA-EF40-9E6A-5ADE7D4B2082}"/>
    <hyperlink ref="AG235" r:id="rId295" location="1" xr:uid="{30828F70-A42A-D84F-9011-8FC75FC66DB1}"/>
    <hyperlink ref="AZ235" r:id="rId296" location="1" xr:uid="{6F07BFE2-07B1-AB43-BA46-848AFA3CB9A1}"/>
    <hyperlink ref="AG236" r:id="rId297" location="1" xr:uid="{61363E99-7D21-314B-9278-B3BDF97083E9}"/>
    <hyperlink ref="AZ236" r:id="rId298" location="1" xr:uid="{FC1AB85B-D695-454A-8903-8DA3DA18A737}"/>
    <hyperlink ref="AG237" r:id="rId299" location="1" xr:uid="{9876C06B-A119-0843-910B-0D9135145F64}"/>
    <hyperlink ref="AZ237" r:id="rId300" location="1" xr:uid="{FE6AE784-D792-2743-AADA-A85A72A01774}"/>
    <hyperlink ref="AG238" r:id="rId301" location="1" xr:uid="{DFC9B5B4-3BB8-8C40-8A91-32020FB32070}"/>
    <hyperlink ref="AZ238" r:id="rId302" location="1" xr:uid="{236FF6C1-BFE5-BE40-B006-733CE332B8E2}"/>
    <hyperlink ref="AG239" r:id="rId303" location="1" xr:uid="{EADFCEC5-D394-1B44-8334-CE53517EAD4D}"/>
    <hyperlink ref="AZ239" r:id="rId304" location="1" xr:uid="{BE0AAB59-B6FF-AA40-9002-6FF6A556FB2D}"/>
    <hyperlink ref="AG240" r:id="rId305" location="1" xr:uid="{2D897F89-6AB7-1341-B782-2597B8CE5079}"/>
    <hyperlink ref="AZ240" r:id="rId306" location="1" xr:uid="{4B126664-C0A5-4040-92E0-5A20C522E916}"/>
    <hyperlink ref="AG241" r:id="rId307" location="1" xr:uid="{42B0139C-F73A-5946-B724-56915F97E252}"/>
    <hyperlink ref="AZ241" r:id="rId308" location="1" xr:uid="{008C29B3-BEFB-1443-98A4-C5DE5AC619A8}"/>
    <hyperlink ref="AG242" r:id="rId309" location="1" xr:uid="{1AFCCB7F-E0BD-0747-A213-8ECFB926424F}"/>
    <hyperlink ref="AZ242" r:id="rId310" location="1" xr:uid="{5EE9F808-E01D-E748-9B81-0C5D4B0AE816}"/>
    <hyperlink ref="AG243" r:id="rId311" location="1" xr:uid="{B704EA91-8103-F34F-945C-421F89A54427}"/>
    <hyperlink ref="AZ243" r:id="rId312" location="1" xr:uid="{B254A99C-893C-494F-8A60-F0318F4062ED}"/>
    <hyperlink ref="AG244" r:id="rId313" location="1" xr:uid="{1445CAEF-B337-BE4E-859A-E671D99828DF}"/>
    <hyperlink ref="AZ244" r:id="rId314" location="1" xr:uid="{9DC38564-611D-3C47-8376-E3DDDEEEC7AA}"/>
    <hyperlink ref="AG245" r:id="rId315" location="1" xr:uid="{F0543727-1939-F64E-9C2E-0CA3F8596776}"/>
    <hyperlink ref="AZ245" r:id="rId316" location="1" xr:uid="{D26526AB-07AD-1D40-9690-1FA137D46DBC}"/>
    <hyperlink ref="AG246" r:id="rId317" location="1" xr:uid="{477AA6E8-463C-2F48-B5DA-4A0ADB6CC824}"/>
    <hyperlink ref="AZ246" r:id="rId318" location="1" xr:uid="{19404D80-51B5-F04F-8F28-820B8E59F275}"/>
    <hyperlink ref="AG247" r:id="rId319" location="1" xr:uid="{FA6DBC44-863C-DB49-AB1B-3499B2589730}"/>
    <hyperlink ref="AZ247" r:id="rId320" location="1" xr:uid="{DDB2AEE9-99E6-1A48-8D5F-14F2D4F109C1}"/>
    <hyperlink ref="AG248" r:id="rId321" location="1" xr:uid="{66994C64-AD78-3848-B4CF-D407BD94083C}"/>
    <hyperlink ref="AZ248" r:id="rId322" location="1" xr:uid="{14B3683A-A958-4746-8ECB-0FDF035BBAF6}"/>
    <hyperlink ref="AG249" r:id="rId323" location="1" xr:uid="{06F241A7-E3EF-174C-8C32-3382EB236374}"/>
    <hyperlink ref="AZ249" r:id="rId324" location="1" xr:uid="{3218CFCF-174C-E147-822F-B5F63F1EF67B}"/>
    <hyperlink ref="AG250" r:id="rId325" location="1" xr:uid="{6A4E302A-42AD-B04F-A8ED-214705D7D863}"/>
    <hyperlink ref="AZ250" r:id="rId326" location="1" xr:uid="{723EDF81-EE3F-E148-891C-5B014F5D7A17}"/>
    <hyperlink ref="AG251" r:id="rId327" location="1" xr:uid="{C13EED35-01D4-7D4D-89D9-9C1C00E56D48}"/>
    <hyperlink ref="AZ251" r:id="rId328" location="1" xr:uid="{15A7E1DA-EA5E-6441-A5E9-80344BC6F1CD}"/>
    <hyperlink ref="AG252" r:id="rId329" location="1" xr:uid="{538A2884-5D92-3B41-8457-3F597E0CADF5}"/>
    <hyperlink ref="AZ252" r:id="rId330" location="1" xr:uid="{8AC00E4C-659D-4640-A2C6-6EC8985A9785}"/>
    <hyperlink ref="AG253" r:id="rId331" location="1" xr:uid="{A8C75814-5B09-6B43-A27D-231538EA770C}"/>
    <hyperlink ref="AZ253" r:id="rId332" location="1" xr:uid="{92500843-002B-CE4E-97E4-4A622BE07783}"/>
    <hyperlink ref="AG254" r:id="rId333" location="1" xr:uid="{288F03D5-B895-4740-9E78-9AC093766F45}"/>
    <hyperlink ref="AZ254" r:id="rId334" location="1" xr:uid="{4CDB1FAB-FCE9-7A4E-AACB-90C428351569}"/>
    <hyperlink ref="AG255" r:id="rId335" location="1" xr:uid="{58E1F0B5-54AD-AC48-A67E-0D3604F691E4}"/>
    <hyperlink ref="AZ255" r:id="rId336" location="1" xr:uid="{650B98A2-BBCD-A046-8DBC-0801741A2A89}"/>
    <hyperlink ref="AG256" r:id="rId337" location="1" xr:uid="{D289EB38-0161-024A-ADEC-9D60B28EC03D}"/>
    <hyperlink ref="AZ256" r:id="rId338" location="1" xr:uid="{4A935CC8-A0C9-E04B-AC10-E3BAD57571F0}"/>
    <hyperlink ref="AG257" r:id="rId339" location="1" xr:uid="{A72C62C3-B711-5F45-8E4C-C13435F699AC}"/>
    <hyperlink ref="AZ257" r:id="rId340" location="1" xr:uid="{E6420510-D3E9-B046-B2D6-1FFE45BFF734}"/>
    <hyperlink ref="AG258" r:id="rId341" location="1" xr:uid="{399B5069-FD01-F342-80AE-2EE47DA82BF8}"/>
    <hyperlink ref="AZ258" r:id="rId342" location="1" xr:uid="{84DF4410-2422-0D40-B7CC-19F6CD0F4F4A}"/>
    <hyperlink ref="AG259" r:id="rId343" location="1" xr:uid="{D1A29CC5-6065-A741-9045-3528C313E34F}"/>
    <hyperlink ref="AZ259" r:id="rId344" location="1" xr:uid="{7B395B66-5863-544A-8BF4-47F6571C91DB}"/>
    <hyperlink ref="AG260" r:id="rId345" location="1" xr:uid="{F21EC47E-128B-5446-9759-272F9269A003}"/>
    <hyperlink ref="AZ260" r:id="rId346" location="1" xr:uid="{C3454BB8-ABB0-E24C-9F87-B88F052F2E5F}"/>
    <hyperlink ref="AG261" r:id="rId347" location="1" xr:uid="{B07BB753-9334-C640-B40A-0192C9563501}"/>
    <hyperlink ref="AZ261" r:id="rId348" location="1" xr:uid="{603EBCDB-DF43-5949-A726-80990A9AB259}"/>
    <hyperlink ref="AG262" r:id="rId349" location="1" xr:uid="{0F07C613-4358-9043-ADF1-7A36A974C6C2}"/>
    <hyperlink ref="AZ262" r:id="rId350" location="1" xr:uid="{E1AA9687-E560-064E-BACB-A027357A80FF}"/>
    <hyperlink ref="AG263" r:id="rId351" location="1" xr:uid="{67051E4C-73EE-3848-8779-3A277A627D07}"/>
    <hyperlink ref="AZ263" r:id="rId352" location="1" xr:uid="{AD3F9E48-3B79-BD40-86C4-238ED12717A4}"/>
    <hyperlink ref="AG264" r:id="rId353" location="1" xr:uid="{99AC0C1B-FDAA-534F-A4B8-5C56C341B98D}"/>
    <hyperlink ref="AZ264" r:id="rId354" location="1" xr:uid="{10B9D15C-5A81-8048-9F70-FC315E1E89CC}"/>
    <hyperlink ref="AG265" r:id="rId355" location="1" xr:uid="{DF7B4E9F-03C8-0B4F-9939-5B8B09A8F93E}"/>
    <hyperlink ref="AZ265" r:id="rId356" location="1" xr:uid="{2275327E-AB37-804E-A6EC-ADE6301850DE}"/>
    <hyperlink ref="AG266" r:id="rId357" location="1" xr:uid="{792B1D78-096C-BA41-9452-5FA373C64B32}"/>
    <hyperlink ref="AZ266" r:id="rId358" location="1" xr:uid="{719B15EB-1CE3-B448-80DA-9DE779EC550B}"/>
    <hyperlink ref="AG267" r:id="rId359" location="1" xr:uid="{BBB18210-7FB2-3749-A8E7-9DDDBB2AEC54}"/>
    <hyperlink ref="AZ267" r:id="rId360" location="1" xr:uid="{19A709CD-34FD-FF45-9274-A8B0ED38B1E6}"/>
    <hyperlink ref="AG268" r:id="rId361" location="1" xr:uid="{183E4D32-2A35-D540-83AA-D06A8B7B8E80}"/>
    <hyperlink ref="AZ268" r:id="rId362" location="1" xr:uid="{44F972B5-48B6-1A41-94CD-A0A04AAD64B2}"/>
    <hyperlink ref="AG269" r:id="rId363" location="1" xr:uid="{94437C8D-E763-7F49-A482-EBE4BCC0C40C}"/>
    <hyperlink ref="AZ269" r:id="rId364" location="1" xr:uid="{F7ACF163-C32C-D346-AAAE-1706CA188B32}"/>
    <hyperlink ref="AG270" r:id="rId365" location="1" xr:uid="{C29D34DF-53E9-1340-96E8-59AD5931C7B0}"/>
    <hyperlink ref="AZ270" r:id="rId366" location="1" xr:uid="{D7D6298D-9AC7-EE40-84EF-F02CE8FC54C8}"/>
    <hyperlink ref="AG271" r:id="rId367" location="1" xr:uid="{33D1147F-A2C4-6F45-AAD7-1E08769714D0}"/>
    <hyperlink ref="AZ271" r:id="rId368" location="1" xr:uid="{38A851D2-73C5-8140-97EB-FE65C64A6F42}"/>
    <hyperlink ref="AG272" r:id="rId369" location="1" xr:uid="{D0DE10DC-4E26-1643-BEAA-8B5FC788166C}"/>
    <hyperlink ref="AZ272" r:id="rId370" location="1" xr:uid="{31478CA0-8E2D-6D4E-AD5D-4ED97B381E11}"/>
    <hyperlink ref="AG273" r:id="rId371" location="1" xr:uid="{704A1952-8D65-A443-A3CD-880D526FAC0B}"/>
    <hyperlink ref="AZ273" r:id="rId372" location="1" xr:uid="{008588F1-E5B9-8248-B335-964B82C566F3}"/>
    <hyperlink ref="AG274" r:id="rId373" location="1" xr:uid="{113D0A89-8222-8C4A-941B-DD1D4B30F5CB}"/>
    <hyperlink ref="AZ274" r:id="rId374" location="1" xr:uid="{D16DC9A2-B965-9147-9ABD-3AB2A926B24E}"/>
    <hyperlink ref="AG275" r:id="rId375" location="1" xr:uid="{50DC4CF4-072A-DC40-AA65-744A96E0347A}"/>
    <hyperlink ref="AZ275" r:id="rId376" location="1" xr:uid="{C1E0E75C-EBBB-CD4B-9CA2-53CF80745B15}"/>
    <hyperlink ref="AG276" r:id="rId377" location="1" xr:uid="{D1763EA3-126A-104C-B695-BAD7CAC1728C}"/>
    <hyperlink ref="AZ276" r:id="rId378" location="1" xr:uid="{87A5A479-1DC5-AD4D-B766-D8E4CE926B2A}"/>
    <hyperlink ref="AG277" r:id="rId379" location="1" xr:uid="{1290F917-5D9E-6C41-9456-84BB2D647A6B}"/>
    <hyperlink ref="AZ277" r:id="rId380" location="1" xr:uid="{46C380FD-1C47-064C-BF5E-C3076BF83B42}"/>
    <hyperlink ref="AG278" r:id="rId381" location="1" xr:uid="{99483CB6-AF88-F745-B20B-C8D8DDE67889}"/>
    <hyperlink ref="AZ278" r:id="rId382" location="1" xr:uid="{25D2EE68-B8D2-8D49-B16B-C40E1CCE345B}"/>
    <hyperlink ref="AG279" r:id="rId383" location="1" xr:uid="{2F61507F-879C-A145-9308-2FB2B6E81ED0}"/>
    <hyperlink ref="AZ279" r:id="rId384" location="1" xr:uid="{DE40AC73-530A-8C41-8B67-B97DFBA8182F}"/>
    <hyperlink ref="AG280" r:id="rId385" location="1" xr:uid="{26012342-06EB-7042-A85D-277CAB170E73}"/>
    <hyperlink ref="AZ280" r:id="rId386" location="1" xr:uid="{A4937281-F480-3540-B922-A70F6664D524}"/>
    <hyperlink ref="AG281" r:id="rId387" location="1" xr:uid="{F061C4C5-5D42-6F4E-9E26-3CEA0DB9DE06}"/>
    <hyperlink ref="AZ281" r:id="rId388" location="1" xr:uid="{B2E154E4-6079-5646-9EBD-A68A0344DBF9}"/>
    <hyperlink ref="AG282" r:id="rId389" location="1" xr:uid="{1A9A01D5-0F40-5240-BD71-38F6ED4F9A19}"/>
    <hyperlink ref="AZ282" r:id="rId390" location="1" xr:uid="{2E058A9F-F296-A34B-A9A8-18DC8E8970AF}"/>
    <hyperlink ref="AG283" r:id="rId391" location="1" xr:uid="{0255CB38-0F42-274D-99B4-0AC641EBA004}"/>
    <hyperlink ref="AZ283" r:id="rId392" location="1" xr:uid="{E7C34633-48E7-B640-888D-0F13F83BF7B7}"/>
    <hyperlink ref="AG284" r:id="rId393" location="1" xr:uid="{7367E372-A0D3-EA45-8892-1D4050DC3BA0}"/>
    <hyperlink ref="AZ284" r:id="rId394" location="1" xr:uid="{EDB7D68E-18CF-9C4F-A5F6-01F4A4D1B480}"/>
    <hyperlink ref="AG285" r:id="rId395" location="1" xr:uid="{66A71174-ACE8-8142-BD25-826779FB14D4}"/>
    <hyperlink ref="AZ285" r:id="rId396" location="1" xr:uid="{1890AC5B-3046-174B-A8BB-501536F36D47}"/>
    <hyperlink ref="AG286" r:id="rId397" location="1" xr:uid="{176A3DEE-2D45-0A4C-909C-92662B441154}"/>
    <hyperlink ref="AZ286" r:id="rId398" location="1" xr:uid="{74131C35-E4E7-7D48-BDDE-16D72F24AAA8}"/>
    <hyperlink ref="AG287" r:id="rId399" location="1" xr:uid="{E388AE72-2434-6943-A273-7806381526CE}"/>
    <hyperlink ref="AZ287" r:id="rId400" location="1" xr:uid="{4969A90C-0997-0840-BF45-683729212335}"/>
    <hyperlink ref="AG288" r:id="rId401" location="1" xr:uid="{07AF983F-A50C-9D4B-B4B1-43FBD5C808F3}"/>
    <hyperlink ref="AZ288" r:id="rId402" location="1" xr:uid="{AA73B191-E6EC-594E-873E-7063877FA500}"/>
    <hyperlink ref="AG289" r:id="rId403" location="1" xr:uid="{3D073C87-27B7-DF4B-9574-71331DBC0297}"/>
    <hyperlink ref="AZ289" r:id="rId404" location="1" xr:uid="{A3C0FA47-AF22-9044-80E8-D6F1E313CC6E}"/>
    <hyperlink ref="AG290" r:id="rId405" location="1" xr:uid="{D268B0F3-6FE4-6E42-9CE3-C65D47E07210}"/>
    <hyperlink ref="AZ290" r:id="rId406" location="1" xr:uid="{908FB545-D33E-7C4A-979E-A315B997428A}"/>
    <hyperlink ref="AG291" r:id="rId407" location="1" xr:uid="{E8DF6206-588A-5543-A598-B042A443CDFD}"/>
    <hyperlink ref="AZ291" r:id="rId408" location="1" xr:uid="{0A672A69-4F9E-884E-BAC0-D5B4E3C89048}"/>
    <hyperlink ref="AG292" r:id="rId409" location="1" xr:uid="{B735436B-874E-B04D-BF6A-CDAF6BC29FE5}"/>
    <hyperlink ref="AZ292" r:id="rId410" location="1" xr:uid="{D2A642EF-9D43-9C41-95C1-B1926E961898}"/>
    <hyperlink ref="AG293" r:id="rId411" location="1" xr:uid="{BF3D035B-F8B5-B84D-81FB-12C375DF7593}"/>
    <hyperlink ref="AZ293" r:id="rId412" location="1" xr:uid="{864A2D36-51A4-1344-9F9B-CC9BB6907D9A}"/>
    <hyperlink ref="AG294" r:id="rId413" location="1" xr:uid="{CAA0F35A-D825-484C-90ED-39D84C02F572}"/>
    <hyperlink ref="AZ294" r:id="rId414" location="1" xr:uid="{97C4591B-4715-8544-AC84-9FA941786C96}"/>
    <hyperlink ref="AG295" r:id="rId415" location="1" xr:uid="{33D74CD5-2476-E748-AF56-B47433BD2A0D}"/>
    <hyperlink ref="AZ295" r:id="rId416" location="1" xr:uid="{ED34E3B8-81A7-4348-8094-A277088FC32F}"/>
    <hyperlink ref="AG296" r:id="rId417" location="1" xr:uid="{004C3B6B-940A-C341-BADA-2878F2D2C97F}"/>
    <hyperlink ref="AZ296" r:id="rId418" location="1" xr:uid="{9F469AD3-83F2-A046-815B-FD89EC3FF1EA}"/>
    <hyperlink ref="AG297" r:id="rId419" location="1" xr:uid="{17CEEA87-EF60-554C-9D64-6828B4643FD1}"/>
    <hyperlink ref="AZ297" r:id="rId420" location="1" xr:uid="{DB05B31C-C481-FC40-BEE7-FBF1612D7A15}"/>
    <hyperlink ref="AG298" r:id="rId421" location="1" xr:uid="{5155202C-38AB-6D44-8B5E-5DFDA13270AC}"/>
    <hyperlink ref="AZ298" r:id="rId422" location="1" xr:uid="{CB1C76C8-1941-AD45-BB1E-336C00222BA2}"/>
    <hyperlink ref="AG299" r:id="rId423" location="1" xr:uid="{39070BEA-5778-2B4F-A713-88648FE5115E}"/>
    <hyperlink ref="AZ299" r:id="rId424" location="1" xr:uid="{C0939ADE-EB97-5144-BC65-74C1DFEBDB47}"/>
    <hyperlink ref="AG300" r:id="rId425" location="1" xr:uid="{8AD5CBDC-B329-BC48-B70A-399E61EF540F}"/>
    <hyperlink ref="AZ300" r:id="rId426" location="1" xr:uid="{B841C545-B901-D64B-8A71-E7C690CDD32E}"/>
    <hyperlink ref="AG301" r:id="rId427" location="1" xr:uid="{7404CBF8-6504-E847-8AEB-A4883D3117D4}"/>
    <hyperlink ref="AZ301" r:id="rId428" location="1" xr:uid="{7E340A32-445C-B24E-8999-F3376B767975}"/>
    <hyperlink ref="AG302" r:id="rId429" location="1" xr:uid="{B0CA00DB-A767-4D48-A305-CBF117471DBD}"/>
    <hyperlink ref="AZ302" r:id="rId430" location="1" xr:uid="{455B6C63-2791-C740-A5F3-CE64859E3E1B}"/>
    <hyperlink ref="AG303" r:id="rId431" location="1" xr:uid="{24A2F1D7-CD13-7740-A674-D85FAB6B9A9D}"/>
    <hyperlink ref="AZ303" r:id="rId432" location="1" xr:uid="{4604DB6E-0B57-4046-8299-77283DFCD62A}"/>
    <hyperlink ref="AG304" r:id="rId433" location="1" xr:uid="{94875D57-E606-C240-9255-113077616196}"/>
    <hyperlink ref="AZ304" r:id="rId434" location="1" xr:uid="{F404E560-2630-434A-880B-A9A46F91B885}"/>
    <hyperlink ref="AG305" r:id="rId435" location="1" xr:uid="{F43ADF8E-75DF-A749-ACA5-F04BA00E7166}"/>
    <hyperlink ref="AZ305" r:id="rId436" location="1" xr:uid="{83E4DE59-D7F6-A543-9FDD-C1DE4F9D1D34}"/>
    <hyperlink ref="AG306" r:id="rId437" location="1" xr:uid="{FEE9C3A1-8504-6F45-884F-D040CAFF5F3C}"/>
    <hyperlink ref="AZ306" r:id="rId438" location="1" xr:uid="{001D5910-DB26-D241-8298-9A8F80A9F32D}"/>
    <hyperlink ref="AG307" r:id="rId439" location="1" xr:uid="{8D74CA15-39F3-A545-A3A3-350666C82622}"/>
    <hyperlink ref="AZ307" r:id="rId440" location="1" xr:uid="{8C235DD5-E47F-3B44-B9CF-1A4C7E5DCDC9}"/>
    <hyperlink ref="AG308" r:id="rId441" location="1" xr:uid="{3A9C1F61-CEFA-5A45-A84C-EDFFC1344CCE}"/>
    <hyperlink ref="AZ308" r:id="rId442" location="1" xr:uid="{00C42B12-33E6-7741-A223-D7E46E36CBD4}"/>
    <hyperlink ref="AG309" r:id="rId443" location="1" xr:uid="{A4A261C9-1F4F-5548-AEB3-13494D1C9B51}"/>
    <hyperlink ref="AZ309" r:id="rId444" location="1" xr:uid="{91A72F83-1566-F847-82D2-145F126BAD66}"/>
    <hyperlink ref="AG310" r:id="rId445" location="1" xr:uid="{4564FD9F-6F25-C94D-A496-1114A66DC638}"/>
    <hyperlink ref="AZ310" r:id="rId446" location="1" xr:uid="{9B4830FA-1945-DD43-97D0-3822F3EB05B0}"/>
    <hyperlink ref="AG311" r:id="rId447" location="1" xr:uid="{6AA6FC91-C030-B84F-AAF1-714CDD91A17C}"/>
    <hyperlink ref="AZ311" r:id="rId448" location="1" xr:uid="{0AC7A000-F9FF-4440-81DD-7C133096D88D}"/>
    <hyperlink ref="AG312" r:id="rId449" location="1" xr:uid="{EEC854AE-9C21-D049-BEFA-B60C8945B9AF}"/>
    <hyperlink ref="AZ312" r:id="rId450" location="1" xr:uid="{7CA3E291-2215-E140-951F-FAD6CE766B23}"/>
    <hyperlink ref="AG313" r:id="rId451" location="1" xr:uid="{A04C11F1-16C2-F149-AD98-54D8F8391608}"/>
    <hyperlink ref="AZ313" r:id="rId452" location="1" xr:uid="{9842F024-4E14-0248-9497-3BD2E2604C3C}"/>
    <hyperlink ref="AG314" r:id="rId453" location="1" xr:uid="{C9DBF0D5-FBC7-CC45-B0D7-524306DE0E7B}"/>
    <hyperlink ref="AZ314" r:id="rId454" location="1" xr:uid="{45CF99B4-3E66-0144-91F2-B259AC7FBC2A}"/>
    <hyperlink ref="AG315" r:id="rId455" location="1" xr:uid="{06EC31A8-E9D2-2C49-B9F8-DFD1DDA6AFC7}"/>
    <hyperlink ref="AZ315" r:id="rId456" location="1" xr:uid="{D83BA59A-1D1A-5B49-A27A-1A9EEF2409DD}"/>
    <hyperlink ref="AG316" r:id="rId457" location="1" xr:uid="{5D556AC7-6390-7C48-8C27-2A93B2411E23}"/>
    <hyperlink ref="AZ316" r:id="rId458" location="1" xr:uid="{0FE64B60-ED8E-4B48-A485-5AD950691AEC}"/>
    <hyperlink ref="AG317" r:id="rId459" location="1" xr:uid="{74678153-7A46-9144-BA5A-251E4B2F063C}"/>
    <hyperlink ref="AZ317" r:id="rId460" location="1" xr:uid="{48E273E7-192D-6B48-9A4B-D1760038EC45}"/>
    <hyperlink ref="AG318" r:id="rId461" location="1" xr:uid="{F7826BF2-DE5F-F74A-B6A1-D56BE1CE33CE}"/>
    <hyperlink ref="AZ318" r:id="rId462" location="1" xr:uid="{B2D75BCB-54D3-D44B-82E2-DA6ABEBBBEB0}"/>
    <hyperlink ref="AG319" r:id="rId463" location="1" xr:uid="{1D1F8543-6767-0E4F-8976-2A24354D18D9}"/>
    <hyperlink ref="AZ319" r:id="rId464" location="1" xr:uid="{534E5296-0722-B84E-9832-D03256CAF646}"/>
    <hyperlink ref="AG320" r:id="rId465" location="1" xr:uid="{81FDE64A-9791-BA4B-A13D-40B9B8BB038C}"/>
    <hyperlink ref="AZ320" r:id="rId466" location="1" xr:uid="{5BF6D417-A6A1-F04A-BC1C-37F2AEBD17A9}"/>
    <hyperlink ref="AG321" r:id="rId467" location="1" xr:uid="{E07E3B73-A0B4-AB4E-94C3-684028B1B74A}"/>
    <hyperlink ref="AZ321" r:id="rId468" location="1" xr:uid="{46FD32C6-AFE7-8D44-8A79-F67B58416B98}"/>
    <hyperlink ref="AG322" r:id="rId469" location="1" xr:uid="{0F6F661F-E3E7-5A44-8158-FC03B3AFFB56}"/>
    <hyperlink ref="AZ322" r:id="rId470" location="1" xr:uid="{A3CBB38A-4958-B04C-B72E-92D464FEE757}"/>
    <hyperlink ref="AG323" r:id="rId471" location="1" xr:uid="{132CD08D-339C-9E47-BE51-9442E9DA6DCB}"/>
    <hyperlink ref="AZ323" r:id="rId472" location="1" xr:uid="{A5E75041-CAFA-054B-B191-D14FEACA88E7}"/>
    <hyperlink ref="AG324" r:id="rId473" location="1" xr:uid="{3CA9AD88-30C2-B348-A8EF-DA66994455E9}"/>
    <hyperlink ref="AZ324" r:id="rId474" location="1" xr:uid="{EFFFDB4A-09A3-D749-9FCA-113C112E6100}"/>
    <hyperlink ref="AG325" r:id="rId475" location="1" xr:uid="{0D685FA5-12FC-3D4C-B36C-24EAABEA7BD3}"/>
    <hyperlink ref="AZ325" r:id="rId476" location="1" xr:uid="{A9A0FD4B-6AF0-3943-AFE6-8EA9D20CCDC0}"/>
    <hyperlink ref="AG326" r:id="rId477" location="1" xr:uid="{E6792F57-B2F8-F24C-93BA-6F1DFC964CE4}"/>
    <hyperlink ref="AZ326" r:id="rId478" location="1" xr:uid="{881C1020-271C-ED44-BFD7-0D8781F9B7CB}"/>
    <hyperlink ref="AG327" r:id="rId479" location="1" xr:uid="{EE8B1455-A168-C94E-A145-E7F5E6E49A73}"/>
    <hyperlink ref="AZ327" r:id="rId480" location="1" xr:uid="{B3707CDB-1537-FD41-BCC9-6D603C34013F}"/>
    <hyperlink ref="AG328" r:id="rId481" location="1" xr:uid="{03E394D0-4221-6546-9A07-19C44D9A80AD}"/>
    <hyperlink ref="AZ328" r:id="rId482" location="1" xr:uid="{B09C1E13-627B-9A48-9D20-C281853DD6B7}"/>
    <hyperlink ref="AG329" r:id="rId483" location="1" xr:uid="{031D237D-28F4-564A-98A7-B1437A83001E}"/>
    <hyperlink ref="AZ329" r:id="rId484" location="1" xr:uid="{64C6481A-F41C-1543-944B-384AFFEF2AEB}"/>
    <hyperlink ref="AG330" r:id="rId485" location="1" xr:uid="{058DA6E6-2672-F644-B987-65319D6B067E}"/>
    <hyperlink ref="AZ330" r:id="rId486" location="1" xr:uid="{C8B0C1C8-91F4-A549-B05F-EA58058EE517}"/>
    <hyperlink ref="AG331" r:id="rId487" location="1" xr:uid="{E51BB88B-E1E6-F243-896E-5BA52772F51D}"/>
    <hyperlink ref="AZ331" r:id="rId488" location="1" xr:uid="{A0CB44C7-CD4E-1642-BE2B-E46DA9DFE3BE}"/>
    <hyperlink ref="AG332" r:id="rId489" location="1" xr:uid="{66EDB28E-7C5B-604D-8BD4-64D99806C29F}"/>
    <hyperlink ref="AZ332" r:id="rId490" location="1" xr:uid="{AA78754C-7CF8-2D4A-9CF7-81F8F81E5D1D}"/>
    <hyperlink ref="AG333" r:id="rId491" location="1" xr:uid="{54BF408D-E132-654A-A2A5-3AEC82CE932E}"/>
    <hyperlink ref="AZ333" r:id="rId492" location="1" xr:uid="{73B2868E-09C2-4143-AFED-13B8D0A7DA87}"/>
    <hyperlink ref="AG334" r:id="rId493" location="1" xr:uid="{065B840A-606B-7644-A832-C1921A7D519A}"/>
    <hyperlink ref="AZ334" r:id="rId494" location="1" xr:uid="{4A37AD30-E241-C54A-ADA3-D0909DDF4CC8}"/>
    <hyperlink ref="AG335" r:id="rId495" location="1" xr:uid="{5FF862CF-A745-354A-AA23-369DCDC04146}"/>
    <hyperlink ref="AZ335" r:id="rId496" location="1" xr:uid="{1B7CCA5C-3229-7C4D-ABC9-A4E53EF47E0F}"/>
    <hyperlink ref="AG336" r:id="rId497" location="1" xr:uid="{94A7A9BF-4B3C-FF41-A0DF-4775E6273B6F}"/>
    <hyperlink ref="AZ336" r:id="rId498" location="1" xr:uid="{0D3E7B18-BDFE-0743-855A-BF136038B059}"/>
    <hyperlink ref="AG337" r:id="rId499" location="1" xr:uid="{C860BAE8-0A60-5947-8BC0-BE4B6BF39EFA}"/>
    <hyperlink ref="AZ337" r:id="rId500" location="1" xr:uid="{5CBC30E4-B342-AA4D-A129-BD1C4F5D75E1}"/>
    <hyperlink ref="AG338" r:id="rId501" location="1" xr:uid="{7783BD70-86A8-374D-9A28-AB42EAA31B71}"/>
    <hyperlink ref="AZ338" r:id="rId502" location="1" xr:uid="{558D7799-92CC-324D-8C3B-89EA3D20B3C5}"/>
    <hyperlink ref="AG339" r:id="rId503" location="1" xr:uid="{3B7B9A9E-E463-F14A-9952-C22C419A216E}"/>
    <hyperlink ref="AZ339" r:id="rId504" location="1" xr:uid="{9DF725F2-2211-614D-8CC6-E1BDED3C7563}"/>
    <hyperlink ref="AG340" r:id="rId505" location="1" xr:uid="{210ED58B-6D1F-B145-8026-F26C32121009}"/>
    <hyperlink ref="AZ340" r:id="rId506" location="1" xr:uid="{3C5D7FA7-E979-2441-8F52-E6526D156AC0}"/>
    <hyperlink ref="AG341" r:id="rId507" location="1" xr:uid="{3C76196A-7BD2-C545-8A0A-361ED82F0F58}"/>
    <hyperlink ref="AZ341" r:id="rId508" location="1" xr:uid="{AD44E80B-042F-CB4A-9617-6453BB66C9CC}"/>
    <hyperlink ref="AG342" r:id="rId509" location="1" xr:uid="{A656236C-1F97-E54F-8FE9-08392A6FC88C}"/>
    <hyperlink ref="AZ342" r:id="rId510" location="1" xr:uid="{8091DAD5-7FD6-E74E-A6BA-E2E11F808CAC}"/>
    <hyperlink ref="AG343" r:id="rId511" location="1" xr:uid="{3CF8275A-A02D-214A-9EAD-D4CD16DDFE56}"/>
    <hyperlink ref="AZ343" r:id="rId512" location="1" xr:uid="{0A89A806-53FD-B047-8559-9E62C65151CD}"/>
    <hyperlink ref="AG344" r:id="rId513" location="1" xr:uid="{D50D0E4E-503F-A54A-A8CE-F83468926036}"/>
    <hyperlink ref="AZ344" r:id="rId514" location="1" xr:uid="{2EB85D00-3C51-1D42-86E0-B963334EE765}"/>
    <hyperlink ref="AG345" r:id="rId515" location="1" xr:uid="{58112706-61A1-8244-9BD8-EF8311DC2D2E}"/>
    <hyperlink ref="AZ345" r:id="rId516" location="1" xr:uid="{971E6CB3-7C1D-3F44-9E70-8432928BC7DC}"/>
    <hyperlink ref="AG346" r:id="rId517" location="1" xr:uid="{A8C428B4-5A15-0D4D-A3EC-3B3F48A682FD}"/>
    <hyperlink ref="AZ346" r:id="rId518" location="1" xr:uid="{E869E126-5D06-1648-A0A3-23C9980C424B}"/>
    <hyperlink ref="AG347" r:id="rId519" location="1" xr:uid="{4F8377A0-06DB-AD47-96EF-26F12DD55160}"/>
    <hyperlink ref="AZ347" r:id="rId520" location="1" xr:uid="{D04BF075-46CB-5E48-887F-27AAC1289EEB}"/>
    <hyperlink ref="AG348" r:id="rId521" location="1" xr:uid="{4E20BB5A-BE9B-8147-B236-5315B4CDE710}"/>
    <hyperlink ref="AZ348" r:id="rId522" location="1" xr:uid="{A7C80792-1FCC-3246-9472-3489674E3A70}"/>
    <hyperlink ref="AG349" r:id="rId523" location="1" xr:uid="{1E736282-DB66-E644-9605-424AA9BC96CC}"/>
    <hyperlink ref="AZ349" r:id="rId524" location="1" xr:uid="{E3042EF7-C090-6643-992A-8F1AE2463D65}"/>
    <hyperlink ref="AG350" r:id="rId525" location="1" xr:uid="{5E6E14DB-8D1C-3047-BE40-E0752121BD3A}"/>
    <hyperlink ref="AZ350" r:id="rId526" location="1" xr:uid="{52CFFBF4-6736-994C-B722-3955AE4BCCB8}"/>
    <hyperlink ref="AG351" r:id="rId527" location="1" xr:uid="{6FE4C2AD-88E9-FF40-996D-042B34F2FD22}"/>
    <hyperlink ref="AZ351" r:id="rId528" location="1" xr:uid="{C886D511-551A-B946-8220-79B98C0EFA5F}"/>
    <hyperlink ref="AG352" r:id="rId529" location="1" xr:uid="{689940B2-F86E-2E43-9C1F-CEEB5FB283E9}"/>
    <hyperlink ref="AZ352" r:id="rId530" location="1" xr:uid="{42C7445F-CDFC-E646-B503-A718FF527032}"/>
    <hyperlink ref="AG353" r:id="rId531" location="1" xr:uid="{4782A5C4-B785-7944-8716-9EC5A2C960BD}"/>
    <hyperlink ref="AZ353" r:id="rId532" location="1" xr:uid="{7857F931-9CD2-D04C-A628-70CAAE037047}"/>
    <hyperlink ref="AG354" r:id="rId533" location="1" xr:uid="{1255D9FF-1254-994B-8B79-27977DAD7582}"/>
    <hyperlink ref="AZ354" r:id="rId534" location="1" xr:uid="{6B3DEF3C-62DA-2E4B-8DB0-BD497182AE65}"/>
    <hyperlink ref="AG355" r:id="rId535" location="1" xr:uid="{F35713E6-251E-6040-8D63-F65773CE5F8C}"/>
    <hyperlink ref="AZ355" r:id="rId536" location="1" xr:uid="{41A00BD2-D6C5-3D44-A958-C657B762B982}"/>
    <hyperlink ref="AG356" r:id="rId537" location="1" xr:uid="{14823446-A5FE-E74B-A3D8-1DC820311100}"/>
    <hyperlink ref="AZ356" r:id="rId538" location="1" xr:uid="{E798A56B-4F54-F14B-8CBB-23E384C0BD6C}"/>
    <hyperlink ref="AG357" r:id="rId539" location="1" xr:uid="{A7F6AC11-861B-A94A-9108-741AAE8466B5}"/>
    <hyperlink ref="AZ357" r:id="rId540" location="1" xr:uid="{617F42FB-BC3E-814A-8D0C-4318745CDB56}"/>
    <hyperlink ref="AG358" r:id="rId541" location="1" xr:uid="{6D9A41A2-3D67-8247-BB89-9B752FFC76F1}"/>
    <hyperlink ref="AZ358" r:id="rId542" location="1" xr:uid="{37E0C1A7-4697-7340-9EC3-9E745C740A95}"/>
    <hyperlink ref="AG359" r:id="rId543" location="1" xr:uid="{4B858A2D-E074-754F-A6E1-B4DB52E578B9}"/>
    <hyperlink ref="AZ359" r:id="rId544" location="1" xr:uid="{34F85E85-E809-A742-A23F-CD674604D52E}"/>
    <hyperlink ref="AG360" r:id="rId545" location="1" xr:uid="{4E5D72B6-9EE7-4642-895A-3FDBB91B2914}"/>
    <hyperlink ref="AZ360" r:id="rId546" location="1" xr:uid="{986B4497-3846-074E-96A8-8952AC617EEA}"/>
    <hyperlink ref="AG361" r:id="rId547" location="1" xr:uid="{401CFB71-BCAD-D74B-A7C6-7DF819EA8037}"/>
    <hyperlink ref="AZ361" r:id="rId548" location="1" xr:uid="{AF909C6B-D6AF-B34F-997A-447BEE1542E0}"/>
    <hyperlink ref="AG362" r:id="rId549" location="1" xr:uid="{D62A0091-30D0-8B4C-855B-5B0A5AA07643}"/>
    <hyperlink ref="AZ362" r:id="rId550" location="1" xr:uid="{B6339A02-8BA3-444E-871D-6E32A94C7689}"/>
    <hyperlink ref="AG363" r:id="rId551" location="1" xr:uid="{24CC790E-2FF5-2840-BF05-2C0D9B103BAF}"/>
    <hyperlink ref="AZ363" r:id="rId552" location="1" xr:uid="{60369E3F-704E-E64E-98C1-59B41A0A5286}"/>
    <hyperlink ref="AG364" r:id="rId553" location="1" xr:uid="{D5E18DEB-B887-3B45-85C9-6FE57672A5EF}"/>
    <hyperlink ref="AZ364" r:id="rId554" location="1" xr:uid="{9F043D37-BBDC-8A40-8A03-79640FDAE8E3}"/>
    <hyperlink ref="AG365" r:id="rId555" location="1" xr:uid="{C193A7F3-EC5B-424F-9349-FFD22DE4C5A2}"/>
    <hyperlink ref="AZ365" r:id="rId556" location="1" xr:uid="{A335D36B-0FA3-984F-8469-F780BA95A9E6}"/>
    <hyperlink ref="AG366" r:id="rId557" location="1" xr:uid="{9A571B6C-25CA-C746-8087-2CFB27E00C49}"/>
    <hyperlink ref="AZ366" r:id="rId558" location="1" xr:uid="{8CCF4004-D54A-7E45-AFE6-F13C427DCF1D}"/>
    <hyperlink ref="AG367" r:id="rId559" location="1" xr:uid="{F37896C6-3C32-1B48-A914-E9B8D21864C4}"/>
    <hyperlink ref="AZ367" r:id="rId560" location="1" xr:uid="{252C2073-992E-124F-8926-13370139AC7B}"/>
    <hyperlink ref="AG368" r:id="rId561" location="1" xr:uid="{91161F84-3B16-C848-9134-C1C127E5A85F}"/>
    <hyperlink ref="AZ368" r:id="rId562" location="1" xr:uid="{6DD2CF25-3FC7-164F-9CC3-B1655C4E4233}"/>
    <hyperlink ref="AG369" r:id="rId563" location="1" xr:uid="{4CA7D1B3-F1C0-A34F-A823-8BD240831467}"/>
    <hyperlink ref="AZ369" r:id="rId564" location="1" xr:uid="{5443AA89-CDDD-5146-9289-406105406400}"/>
    <hyperlink ref="AG370" r:id="rId565" location="1" xr:uid="{AB4BE580-18EB-2347-8EFC-DEA4F58411D1}"/>
    <hyperlink ref="AZ370" r:id="rId566" location="1" xr:uid="{970789B8-61DB-F649-9AF2-3456A6CCB0D7}"/>
    <hyperlink ref="AG371" r:id="rId567" location="1" xr:uid="{52BD5191-A35A-0D4F-B01C-B933C8E8067F}"/>
    <hyperlink ref="AZ371" r:id="rId568" location="1" xr:uid="{E0E14E81-7069-E34E-A3B3-4251F1D28102}"/>
    <hyperlink ref="AG372" r:id="rId569" location="1" xr:uid="{E9A9F82C-A8BE-6F4E-9DAB-E334AD984F82}"/>
    <hyperlink ref="AZ372" r:id="rId570" location="1" xr:uid="{6F87BB7B-E431-D342-B3C2-0C988D5AD6CC}"/>
    <hyperlink ref="AG373" r:id="rId571" location="1" xr:uid="{D7883CA9-5707-FC49-9B20-294586581355}"/>
    <hyperlink ref="AZ373" r:id="rId572" location="1" xr:uid="{BAD90599-428C-9B4C-BA5F-8BA8DFAF47D8}"/>
    <hyperlink ref="AG374" r:id="rId573" location="1" xr:uid="{B2F2C9D6-EE90-0548-BE27-982C5C609028}"/>
    <hyperlink ref="AZ374" r:id="rId574" location="1" xr:uid="{6FD22947-AB13-7044-9CEF-C0FD46465915}"/>
    <hyperlink ref="AG375" r:id="rId575" location="1" xr:uid="{45AAC437-4EA4-714F-BD4E-82CEB10E96AE}"/>
    <hyperlink ref="AZ375" r:id="rId576" location="1" xr:uid="{DADF6374-A5CF-BF47-B5CB-85B10D4F3ED5}"/>
    <hyperlink ref="AG376" r:id="rId577" location="1" xr:uid="{2B367075-9F16-8D43-BFA8-A3D5AE58A748}"/>
    <hyperlink ref="AZ376" r:id="rId578" location="1" xr:uid="{AFBAFC94-DBAE-8444-BCC0-4C3D1ECDE2B1}"/>
    <hyperlink ref="AG377" r:id="rId579" location="1" xr:uid="{BADBBB35-90D0-B249-8EC4-DDB22B1C1C47}"/>
    <hyperlink ref="AZ377" r:id="rId580" location="1" xr:uid="{C8E11D4B-2935-664B-99A1-C17F24F4C1DE}"/>
    <hyperlink ref="AG378" r:id="rId581" location="1" xr:uid="{3540ED6D-A6E5-404A-A392-FE2705DF91E1}"/>
    <hyperlink ref="AZ378" r:id="rId582" location="1" xr:uid="{A99BE4A2-7A5E-E74E-90AA-72ADF3222148}"/>
    <hyperlink ref="AG379" r:id="rId583" location="1" xr:uid="{168CB09E-0D4C-0A48-B905-D6D340C93200}"/>
    <hyperlink ref="AZ379" r:id="rId584" location="1" xr:uid="{7CED3444-011F-0146-A31F-C94EF2716DE1}"/>
    <hyperlink ref="AG380" r:id="rId585" location="1" xr:uid="{0B9E22AA-7300-D949-9730-96DD0100A182}"/>
    <hyperlink ref="AZ380" r:id="rId586" location="1" xr:uid="{9BDF6BB4-140E-C54B-B71B-2330EA2B74B0}"/>
    <hyperlink ref="AG381" r:id="rId587" location="1" xr:uid="{CA34C3A4-30BA-384E-9D78-8E0BE73D6DEE}"/>
    <hyperlink ref="AZ381" r:id="rId588" location="1" xr:uid="{D64E8B22-F55D-1D48-ADC7-0875A0183C38}"/>
    <hyperlink ref="AG382" r:id="rId589" location="1" xr:uid="{D53823C8-7EA4-7B44-B057-AF160B83E1A3}"/>
    <hyperlink ref="AZ382" r:id="rId590" location="1" xr:uid="{FD560493-BF6F-C545-BD04-2D28230F6649}"/>
    <hyperlink ref="AG383" r:id="rId591" location="1" xr:uid="{7FA1A906-8824-0E40-B618-6652525159A1}"/>
    <hyperlink ref="AZ383" r:id="rId592" location="1" xr:uid="{ACC0ACA3-B889-744F-9FD5-50A780878EF2}"/>
    <hyperlink ref="AG384" r:id="rId593" location="1" xr:uid="{BF4694BC-E527-5643-AA73-90F58BEC2966}"/>
    <hyperlink ref="AZ384" r:id="rId594" location="1" xr:uid="{E26761D3-C621-CA41-B5BA-BB8499DCF63B}"/>
    <hyperlink ref="AG385" r:id="rId595" location="1" xr:uid="{73170D3A-EC04-464B-AC79-39AC199CC937}"/>
    <hyperlink ref="AZ385" r:id="rId596" location="1" xr:uid="{9ECA21D0-07A7-2549-BFEB-F0FCA9DF3049}"/>
    <hyperlink ref="AG386" r:id="rId597" location="1" xr:uid="{3B30A937-FDF5-1F4B-B97A-CEE2111FBF32}"/>
    <hyperlink ref="AZ386" r:id="rId598" location="1" xr:uid="{09FEDFEA-79D4-E14E-BE91-A01A1AA0EEBA}"/>
    <hyperlink ref="AG387" r:id="rId599" location="1" xr:uid="{6C53851B-9EE9-5245-8BD4-CA55517A2EC8}"/>
    <hyperlink ref="AZ387" r:id="rId600" location="1" xr:uid="{4D52233C-DC46-2B48-B6CA-4EC06598E821}"/>
    <hyperlink ref="AG388" r:id="rId601" location="1" xr:uid="{7DE1E3CE-AAB8-C84E-AC66-A9330B4E1A29}"/>
    <hyperlink ref="AZ388" r:id="rId602" location="1" xr:uid="{A00942EB-BBB1-3F43-804B-09774DFDC2F6}"/>
    <hyperlink ref="AG389" r:id="rId603" location="1" xr:uid="{61EBC3C8-BC13-784D-A9A2-2744CC81222E}"/>
    <hyperlink ref="AZ389" r:id="rId604" location="1" xr:uid="{0BC5A5BB-3738-1C45-A967-64DD6FDB43B2}"/>
    <hyperlink ref="AG390" r:id="rId605" location="1" xr:uid="{3ABD447E-9B29-A346-AF2F-8AB68798A100}"/>
    <hyperlink ref="AZ390" r:id="rId606" location="1" xr:uid="{D760D5C7-5F48-C641-B570-6FC9FB9532A2}"/>
    <hyperlink ref="AG391" r:id="rId607" location="1" xr:uid="{DBEB5F04-0EB4-E244-9DF2-602B9411B329}"/>
    <hyperlink ref="AZ391" r:id="rId608" location="1" xr:uid="{A657B405-5C28-DE45-8F14-2BDC24B162CC}"/>
    <hyperlink ref="AG392" r:id="rId609" location="1" xr:uid="{CF7B73A5-EDEB-5044-B91B-A88FA1836A04}"/>
    <hyperlink ref="AZ392" r:id="rId610" location="1" xr:uid="{7976A0A2-B657-4444-8C5F-5C94FA083685}"/>
    <hyperlink ref="AG393" r:id="rId611" location="1" xr:uid="{7971F8B5-91DD-F74E-8B6C-85E7EDD29787}"/>
    <hyperlink ref="AZ393" r:id="rId612" location="1" xr:uid="{BD4A0C32-95ED-D84C-8CB0-0A4BCA57C846}"/>
    <hyperlink ref="AG394" r:id="rId613" location="1" xr:uid="{0B45ED66-2275-8B41-9CEB-3B559C1D2FFE}"/>
    <hyperlink ref="AZ394" r:id="rId614" location="1" xr:uid="{9A3A36BF-44C0-304A-9B41-DA35E3554800}"/>
    <hyperlink ref="AG395" r:id="rId615" location="1" xr:uid="{4DE697FF-DF1E-D341-B3EA-86532B3272C9}"/>
    <hyperlink ref="AZ395" r:id="rId616" location="1" xr:uid="{6E48B201-D85E-A24A-863E-76A00A5C1D31}"/>
    <hyperlink ref="AG396" r:id="rId617" location="1" xr:uid="{8EBBBCC2-AA1F-4541-80B9-E54CA5C91AD4}"/>
    <hyperlink ref="AZ396" r:id="rId618" location="1" xr:uid="{96059C78-8E45-A840-B84A-3688BABE7495}"/>
    <hyperlink ref="AG397" r:id="rId619" location="1" xr:uid="{8703C4A7-FA15-7940-8FEB-63A9FC8A56FF}"/>
    <hyperlink ref="AZ397" r:id="rId620" location="1" xr:uid="{E537115C-AE26-6745-A452-66B30627BB1F}"/>
    <hyperlink ref="AG398" r:id="rId621" location="1" xr:uid="{EE7BEDB5-591F-C347-AD50-2C4289A7282A}"/>
    <hyperlink ref="AZ398" r:id="rId622" location="1" xr:uid="{491D501E-EDA7-4E46-9E34-8E05BD8E6959}"/>
    <hyperlink ref="AG399" r:id="rId623" location="1" xr:uid="{D796D46C-CCC0-5941-A672-066E791E2FB0}"/>
    <hyperlink ref="AZ399" r:id="rId624" location="1" xr:uid="{F9C76D67-90DD-A74C-A141-4A950AACFBD9}"/>
    <hyperlink ref="AG400" r:id="rId625" location="1" xr:uid="{632A536A-F86E-EB44-9C24-70092CDDBAD3}"/>
    <hyperlink ref="AZ400" r:id="rId626" location="1" xr:uid="{ECB68DE5-9263-124D-A368-722F2960EA1B}"/>
    <hyperlink ref="AG401" r:id="rId627" location="1" xr:uid="{60E4E6AF-F81B-3B48-9725-549BFEF6E0DC}"/>
    <hyperlink ref="AZ401" r:id="rId628" location="1" xr:uid="{02E7C004-6E22-8A42-B647-31D8A2BF657F}"/>
    <hyperlink ref="AG402" r:id="rId629" location="1" xr:uid="{7B39EA21-8AC5-A741-B0A3-ACFEF858E09D}"/>
    <hyperlink ref="AZ402" r:id="rId630" location="1" xr:uid="{367BBE3C-A1A9-EC47-992E-5F68A24E6A0D}"/>
    <hyperlink ref="AG403" r:id="rId631" location="1" xr:uid="{59C4036B-4455-BE46-8855-79047ADE33E9}"/>
    <hyperlink ref="AZ403" r:id="rId632" location="1" xr:uid="{F23BBD36-943F-4142-BC5E-D581AA84B6DD}"/>
    <hyperlink ref="AG404" r:id="rId633" location="1" xr:uid="{6F1299BD-30FC-C64A-B94D-934BB2A42139}"/>
    <hyperlink ref="AZ404" r:id="rId634" location="1" xr:uid="{F585A38E-5838-904B-80B6-22B925BC40A6}"/>
    <hyperlink ref="AG405" r:id="rId635" location="1" xr:uid="{A3DD9A1B-192F-3B4E-BAD3-EC5D2082FDBF}"/>
    <hyperlink ref="AZ405" r:id="rId636" location="1" xr:uid="{41562D95-0943-1746-AAAA-F9840B963190}"/>
    <hyperlink ref="AG406" r:id="rId637" location="1" xr:uid="{F366DB10-CDD8-5B4C-BA46-9505CA1070F3}"/>
    <hyperlink ref="AZ406" r:id="rId638" location="1" xr:uid="{C8D8DA31-FC67-394A-98D1-0B44D97C2B72}"/>
    <hyperlink ref="AG407" r:id="rId639" location="1" xr:uid="{B8D6A99E-E66D-904A-82BD-AAA20EDDE90A}"/>
    <hyperlink ref="AZ407" r:id="rId640" location="1" xr:uid="{57FB72A9-087A-8E41-80BF-ED89D86F4B00}"/>
    <hyperlink ref="AG408" r:id="rId641" location="1" xr:uid="{AE0AD31C-5F19-C54A-A50A-5FED5F2922E7}"/>
    <hyperlink ref="AZ408" r:id="rId642" location="1" xr:uid="{B6456C89-266C-E441-A77C-3DEE37E90424}"/>
    <hyperlink ref="AG409" r:id="rId643" location="1" xr:uid="{DE0606F9-2B66-2643-9581-C8B8F735174F}"/>
    <hyperlink ref="AZ409" r:id="rId644" location="1" xr:uid="{F0B22B47-C0EF-1148-B64A-6919A51F7402}"/>
    <hyperlink ref="AG410" r:id="rId645" location="1" xr:uid="{264477B5-689B-0948-919D-3AB9D5496C71}"/>
    <hyperlink ref="AZ410" r:id="rId646" location="1" xr:uid="{C86E594B-9724-9442-9319-44DDF16736F1}"/>
    <hyperlink ref="AG411" r:id="rId647" location="1" xr:uid="{A1554ED0-1DFC-A641-A53F-DDFAA3105C25}"/>
    <hyperlink ref="AZ411" r:id="rId648" location="1" xr:uid="{22B63C14-5914-5443-887C-5169FC1937D1}"/>
    <hyperlink ref="AG412" r:id="rId649" location="1" xr:uid="{F789539F-9877-4A41-A7A5-91A264825E59}"/>
    <hyperlink ref="AZ412" r:id="rId650" location="1" xr:uid="{B064BF00-809A-884E-98DE-48D3368B74FC}"/>
    <hyperlink ref="AG413" r:id="rId651" location="1" xr:uid="{FBD5A61A-5185-8047-9C50-4C2B1D6FD1A4}"/>
    <hyperlink ref="AZ413" r:id="rId652" location="1" xr:uid="{AF77A3C9-958B-D04F-BA3C-9C0C3465EF74}"/>
    <hyperlink ref="AG414" r:id="rId653" location="1" xr:uid="{3AF61542-4F56-914F-B583-E92944D8A872}"/>
    <hyperlink ref="AZ414" r:id="rId654" location="1" xr:uid="{88785F2F-E25F-6943-87B1-44066804815F}"/>
    <hyperlink ref="AG415" r:id="rId655" location="1" xr:uid="{A9063786-C30C-DC4A-8987-69664513B8A9}"/>
    <hyperlink ref="AZ415" r:id="rId656" location="1" xr:uid="{6C1A127B-AB17-ED43-ACAF-DA8CDA9E5E08}"/>
    <hyperlink ref="AG416" r:id="rId657" location="1" xr:uid="{D87C3BFC-F877-EC4B-AE56-A7D8FF76AC78}"/>
    <hyperlink ref="AZ416" r:id="rId658" location="1" xr:uid="{AA33686C-6E77-B34C-B420-F5AF4D9C49C2}"/>
    <hyperlink ref="AG417" r:id="rId659" location="1" xr:uid="{9A9B5390-E390-6D4D-8A59-C9337F4737A7}"/>
    <hyperlink ref="AZ417" r:id="rId660" location="1" xr:uid="{7D5829F9-8C8A-0643-B867-0FDDADE11E90}"/>
    <hyperlink ref="AG418" r:id="rId661" location="1" xr:uid="{B88ED20C-96F6-A546-AE41-2CF6B2E86DFB}"/>
    <hyperlink ref="AZ418" r:id="rId662" location="1" xr:uid="{801E4450-2492-8D49-BB65-6B6E1EDA26A4}"/>
    <hyperlink ref="AG419" r:id="rId663" location="1" xr:uid="{81578702-9F84-954D-A1A5-C46652A98A34}"/>
    <hyperlink ref="AZ419" r:id="rId664" location="1" xr:uid="{466CFA2C-7695-F345-A819-27E39D656C52}"/>
    <hyperlink ref="AG420" r:id="rId665" location="1" xr:uid="{A9A9B821-0AAE-CD42-BED9-0936723B58E4}"/>
    <hyperlink ref="AZ420" r:id="rId666" location="1" xr:uid="{25CAACE6-CB7C-4844-AD50-3B5B8E8D6161}"/>
    <hyperlink ref="AG421" r:id="rId667" location="1" xr:uid="{8FE77FE4-7D33-8545-8E7D-DA45A9DE5EAE}"/>
    <hyperlink ref="AZ421" r:id="rId668" location="1" xr:uid="{720C59FE-2776-6341-A58B-EFC9B5DC7684}"/>
    <hyperlink ref="AG422" r:id="rId669" location="1" xr:uid="{783D11FA-E426-FE4A-9B73-8C8555261757}"/>
    <hyperlink ref="AZ422" r:id="rId670" location="1" xr:uid="{0897DD62-C003-9743-BDB6-81537BC77132}"/>
    <hyperlink ref="AG423" r:id="rId671" location="1" xr:uid="{E3790262-E6D7-834A-8399-16E68D7C552D}"/>
    <hyperlink ref="AZ423" r:id="rId672" location="1" xr:uid="{0708F891-2426-9849-ABBC-D311ACDE4906}"/>
    <hyperlink ref="AG424" r:id="rId673" location="1" xr:uid="{25E30A7C-B44F-854B-8FD8-E5383A297CA7}"/>
    <hyperlink ref="AZ424" r:id="rId674" location="1" xr:uid="{00FD5554-AE54-AE47-AB9F-2EE1C35681FD}"/>
    <hyperlink ref="AG425" r:id="rId675" location="1" xr:uid="{55D3329F-860F-134E-8A95-494A5B2376E4}"/>
    <hyperlink ref="AZ425" r:id="rId676" location="1" xr:uid="{FD296EA5-9215-3946-9341-D6DF8BA81E3E}"/>
    <hyperlink ref="AG426" r:id="rId677" location="1" xr:uid="{72DEEE18-2CF4-0243-8B49-886782D7E865}"/>
    <hyperlink ref="AZ426" r:id="rId678" location="1" xr:uid="{215359B5-9695-4C46-A8A6-9A68C3B54B30}"/>
    <hyperlink ref="AG427" r:id="rId679" location="1" xr:uid="{D3AFEBAF-6672-8049-895B-DE3CD8CA1348}"/>
    <hyperlink ref="AZ427" r:id="rId680" location="1" xr:uid="{11E5644E-0169-C84E-9F35-88478C86108A}"/>
    <hyperlink ref="AG428" r:id="rId681" location="1" xr:uid="{F70023DB-E4F4-2442-82E8-B05F638BDA69}"/>
    <hyperlink ref="AZ428" r:id="rId682" location="1" xr:uid="{04D70791-231F-2842-85FA-82B02A965A04}"/>
    <hyperlink ref="AG429" r:id="rId683" location="1" xr:uid="{25681701-6B9C-914B-B5F6-23DE79CCE8C6}"/>
    <hyperlink ref="AZ429" r:id="rId684" location="1" xr:uid="{74AEC03A-EED2-C446-8C10-EBEEBB603363}"/>
    <hyperlink ref="AG430" r:id="rId685" location="1" xr:uid="{D89B3E15-BBBB-754A-B638-19C02B850AD3}"/>
    <hyperlink ref="AZ430" r:id="rId686" location="1" xr:uid="{A3858626-32CC-A242-8AE0-1F9ABBEFFC3A}"/>
  </hyperlinks>
  <pageMargins left="0.7" right="0.7" top="0.75" bottom="0.75" header="0.3" footer="0.3"/>
  <drawing r:id="rId68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ADD3B-AD0B-6442-9197-3B32C7719DC9}">
  <dimension ref="A1:EE1002"/>
  <sheetViews>
    <sheetView tabSelected="1" workbookViewId="0">
      <selection activeCell="C60" sqref="C60"/>
    </sheetView>
  </sheetViews>
  <sheetFormatPr baseColWidth="10" defaultColWidth="14.5" defaultRowHeight="15.75" customHeight="1" x14ac:dyDescent="0.15"/>
  <cols>
    <col min="1" max="1" width="3.5" style="195" customWidth="1"/>
    <col min="2" max="2" width="20.83203125" style="195" customWidth="1"/>
    <col min="3" max="3" width="6" style="195" customWidth="1"/>
    <col min="4" max="4" width="9.83203125" style="195" customWidth="1"/>
    <col min="5" max="15" width="6.5" style="195" customWidth="1"/>
    <col min="16" max="16" width="6.33203125" style="195" customWidth="1"/>
    <col min="17" max="17" width="7" style="195" customWidth="1"/>
    <col min="18" max="18" width="5.6640625" style="195" customWidth="1"/>
    <col min="19" max="19" width="5.1640625" style="195" customWidth="1"/>
    <col min="20" max="20" width="5" style="195" customWidth="1"/>
    <col min="21" max="22" width="4.83203125" style="195" customWidth="1"/>
    <col min="23" max="23" width="4.6640625" style="195" customWidth="1"/>
    <col min="24" max="24" width="4.83203125" style="195" customWidth="1"/>
    <col min="25" max="25" width="5" style="195" customWidth="1"/>
    <col min="26" max="26" width="4.6640625" style="195" customWidth="1"/>
    <col min="27" max="27" width="4.83203125" style="195" customWidth="1"/>
    <col min="28" max="28" width="5.33203125" style="195" customWidth="1"/>
    <col min="29" max="29" width="5.5" style="195" customWidth="1"/>
    <col min="30" max="30" width="7.33203125" style="195" customWidth="1"/>
    <col min="31" max="31" width="8" style="195" customWidth="1"/>
    <col min="32" max="33" width="12.33203125" style="195" customWidth="1"/>
    <col min="34" max="45" width="6.5" style="195" customWidth="1"/>
    <col min="46" max="46" width="9.5" style="195" customWidth="1"/>
    <col min="47" max="47" width="8.1640625" style="195" customWidth="1"/>
    <col min="48" max="48" width="7.5" style="195" customWidth="1"/>
    <col min="49" max="50" width="8.5" style="195" customWidth="1"/>
    <col min="51" max="51" width="14.33203125" style="195" customWidth="1"/>
    <col min="52" max="52" width="8.1640625" style="195" customWidth="1"/>
    <col min="53" max="53" width="9.1640625" style="195" customWidth="1"/>
    <col min="54" max="64" width="8.83203125" style="195" customWidth="1"/>
    <col min="65" max="65" width="10.6640625" style="195" customWidth="1"/>
    <col min="66" max="76" width="10.33203125" style="195" customWidth="1"/>
    <col min="77" max="77" width="12.6640625" style="195" customWidth="1"/>
    <col min="78" max="78" width="18.1640625" style="195" customWidth="1"/>
    <col min="79" max="90" width="7.6640625" style="195" customWidth="1"/>
    <col min="91" max="91" width="8.6640625" style="195" customWidth="1"/>
    <col min="92" max="92" width="12.6640625" style="195" customWidth="1"/>
    <col min="93" max="93" width="12.1640625" style="195" customWidth="1"/>
    <col min="94" max="94" width="8.5" style="195" customWidth="1"/>
    <col min="95" max="95" width="10.5" style="195" customWidth="1"/>
    <col min="96" max="96" width="9.83203125" style="195" customWidth="1"/>
    <col min="97" max="97" width="6.5" style="195" customWidth="1"/>
    <col min="98" max="98" width="7.6640625" style="195" customWidth="1"/>
    <col min="99" max="99" width="12.1640625" style="195" customWidth="1"/>
    <col min="100" max="111" width="8.1640625" style="195" customWidth="1"/>
    <col min="112" max="112" width="10.6640625" style="195" customWidth="1"/>
    <col min="113" max="113" width="12.6640625" style="195" customWidth="1"/>
    <col min="114" max="114" width="12.1640625" style="195" customWidth="1"/>
    <col min="115" max="115" width="8.5" style="195" customWidth="1"/>
    <col min="116" max="116" width="10.5" style="195" customWidth="1"/>
    <col min="117" max="117" width="11.33203125" style="195" customWidth="1"/>
    <col min="118" max="118" width="6.5" style="195" customWidth="1"/>
    <col min="119" max="119" width="7.6640625" style="195" customWidth="1"/>
    <col min="120" max="120" width="21.6640625" style="195" customWidth="1"/>
    <col min="121" max="121" width="6.5" style="195" customWidth="1"/>
    <col min="122" max="129" width="7.83203125" style="195" customWidth="1"/>
    <col min="130" max="130" width="7.6640625" style="195" customWidth="1"/>
    <col min="131" max="132" width="8.5" style="195" customWidth="1"/>
    <col min="133" max="133" width="7.5" style="195" customWidth="1"/>
    <col min="134" max="134" width="9" style="195" customWidth="1"/>
    <col min="135" max="135" width="8.83203125" style="195" customWidth="1"/>
    <col min="136" max="16384" width="14.5" style="195"/>
  </cols>
  <sheetData>
    <row r="1" spans="1:135" ht="13" x14ac:dyDescent="0.15">
      <c r="BH1" s="1"/>
      <c r="BI1" s="1"/>
      <c r="BJ1" s="1"/>
      <c r="BK1" s="1"/>
      <c r="BL1" s="1"/>
      <c r="BM1" s="59"/>
      <c r="BN1" s="3"/>
      <c r="BO1" s="3"/>
      <c r="BP1" s="3"/>
      <c r="BQ1" s="3"/>
      <c r="BR1" s="3"/>
      <c r="BS1" s="3"/>
      <c r="BT1" s="3"/>
      <c r="BU1" s="3"/>
      <c r="BV1" s="3"/>
      <c r="BW1" s="3"/>
      <c r="BX1" s="3"/>
      <c r="BY1" s="3"/>
      <c r="BZ1" s="3" t="s">
        <v>0</v>
      </c>
      <c r="CA1" s="1"/>
      <c r="CB1" s="1"/>
      <c r="CC1" s="1"/>
      <c r="CD1" s="1"/>
      <c r="CE1" s="1"/>
      <c r="CF1" s="1"/>
      <c r="CG1" s="1"/>
      <c r="CH1" s="1"/>
      <c r="CI1" s="1"/>
      <c r="CJ1" s="1"/>
      <c r="CK1" s="1"/>
      <c r="CL1" s="1"/>
      <c r="DU1" s="4"/>
      <c r="DZ1" s="196"/>
      <c r="EA1" s="196"/>
      <c r="EB1" s="196"/>
      <c r="EC1" s="196"/>
      <c r="ED1" s="196"/>
      <c r="EE1" s="196"/>
    </row>
    <row r="2" spans="1:135" ht="16" x14ac:dyDescent="0.2">
      <c r="A2" s="57"/>
      <c r="B2" s="7" t="s">
        <v>1</v>
      </c>
      <c r="C2" s="57"/>
      <c r="D2" s="57"/>
      <c r="E2" s="57"/>
      <c r="F2" s="57"/>
      <c r="G2" s="8" t="s">
        <v>2</v>
      </c>
      <c r="H2" s="57"/>
      <c r="I2" s="57"/>
      <c r="J2" s="57"/>
      <c r="K2" s="57"/>
      <c r="L2" s="57"/>
      <c r="M2" s="57"/>
      <c r="N2" s="57"/>
      <c r="O2" s="57"/>
      <c r="P2" s="57"/>
      <c r="Q2" s="57"/>
      <c r="R2" s="57"/>
      <c r="S2" s="57"/>
      <c r="T2" s="57"/>
      <c r="U2" s="57"/>
      <c r="V2" s="57"/>
      <c r="W2" s="57"/>
      <c r="X2" s="57"/>
      <c r="Y2" s="57"/>
      <c r="Z2" s="57"/>
      <c r="AA2" s="57"/>
      <c r="AB2" s="57"/>
      <c r="AC2" s="57"/>
      <c r="AD2" s="57"/>
      <c r="AE2" s="57"/>
      <c r="AF2" s="57"/>
      <c r="AG2" s="57"/>
      <c r="BJ2" s="9" t="s">
        <v>3</v>
      </c>
      <c r="BK2" s="10" t="s">
        <v>4</v>
      </c>
      <c r="BL2" s="10" t="s">
        <v>5</v>
      </c>
      <c r="BM2" s="10" t="s">
        <v>6</v>
      </c>
      <c r="BN2" s="10" t="s">
        <v>7</v>
      </c>
      <c r="BO2" s="10" t="s">
        <v>8</v>
      </c>
      <c r="BP2" s="10" t="s">
        <v>9</v>
      </c>
      <c r="BQ2" s="10" t="s">
        <v>10</v>
      </c>
      <c r="BV2" s="11"/>
      <c r="BW2" s="11"/>
      <c r="BX2" s="11"/>
      <c r="BY2" s="11"/>
      <c r="BZ2" s="12" t="s">
        <v>11</v>
      </c>
      <c r="CA2" s="12" t="s">
        <v>12</v>
      </c>
      <c r="CB2" s="13" t="s">
        <v>13</v>
      </c>
      <c r="CC2" s="13" t="s">
        <v>14</v>
      </c>
      <c r="CD2" s="12" t="s">
        <v>15</v>
      </c>
      <c r="CE2" s="12" t="s">
        <v>16</v>
      </c>
      <c r="CF2" s="12" t="s">
        <v>17</v>
      </c>
      <c r="CG2" s="12" t="s">
        <v>18</v>
      </c>
      <c r="CH2" s="12" t="s">
        <v>19</v>
      </c>
      <c r="CI2" s="12" t="s">
        <v>20</v>
      </c>
      <c r="CJ2" s="12" t="s">
        <v>21</v>
      </c>
      <c r="CK2" s="12" t="s">
        <v>22</v>
      </c>
      <c r="CL2" s="12" t="s">
        <v>23</v>
      </c>
      <c r="CM2" s="57"/>
      <c r="CN2" s="27"/>
      <c r="CO2" s="198" t="s">
        <v>24</v>
      </c>
      <c r="CP2" s="199"/>
      <c r="CQ2" s="200"/>
      <c r="CR2" s="15"/>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7"/>
      <c r="DV2" s="16"/>
      <c r="DW2" s="16"/>
      <c r="DX2" s="16"/>
      <c r="DY2" s="16"/>
      <c r="DZ2" s="18"/>
      <c r="EA2" s="18"/>
      <c r="EB2" s="18"/>
      <c r="EC2" s="18"/>
      <c r="ED2" s="18"/>
      <c r="EE2" s="18"/>
    </row>
    <row r="3" spans="1:135" ht="15" x14ac:dyDescent="0.2">
      <c r="A3" s="57"/>
      <c r="B3" s="19" t="str">
        <f>A11</f>
        <v>Santa Clara Broncos</v>
      </c>
      <c r="C3" s="19">
        <v>2020</v>
      </c>
      <c r="D3" s="57"/>
      <c r="F3" s="57"/>
      <c r="G3" s="57"/>
      <c r="H3" s="57"/>
      <c r="I3" s="57"/>
      <c r="J3" s="57"/>
      <c r="K3" s="57"/>
      <c r="L3" s="57"/>
      <c r="M3" s="57"/>
      <c r="N3" s="57"/>
      <c r="O3" s="57"/>
      <c r="P3" s="57"/>
      <c r="Q3" s="57"/>
      <c r="R3" s="57"/>
      <c r="S3" s="57"/>
      <c r="T3" s="57"/>
      <c r="U3" s="57"/>
      <c r="V3" s="57"/>
      <c r="W3" s="32"/>
      <c r="X3" s="57"/>
      <c r="Y3" s="57"/>
      <c r="Z3" s="57"/>
      <c r="AA3" s="57"/>
      <c r="AB3" s="57"/>
      <c r="AC3" s="57"/>
      <c r="AD3" s="57"/>
      <c r="AE3" s="57"/>
      <c r="AF3" s="57"/>
      <c r="AG3" s="57"/>
      <c r="BJ3" s="9" t="s">
        <v>25</v>
      </c>
      <c r="BK3" s="21">
        <v>2.1295999999999999</v>
      </c>
      <c r="BL3" s="21">
        <v>8.6676000000000002</v>
      </c>
      <c r="BM3" s="21">
        <v>-2.4861</v>
      </c>
      <c r="BN3" s="21">
        <v>0.99199999999999999</v>
      </c>
      <c r="BO3" s="21">
        <v>-3.5360999999999998</v>
      </c>
      <c r="BP3" s="21">
        <v>1.6669</v>
      </c>
      <c r="BQ3" s="22">
        <v>50</v>
      </c>
      <c r="BV3" s="23"/>
      <c r="BW3" s="23"/>
      <c r="BX3" s="23"/>
      <c r="BY3" s="23"/>
      <c r="BZ3" s="24" t="s">
        <v>26</v>
      </c>
      <c r="CA3" s="25">
        <v>0.86</v>
      </c>
      <c r="CB3" s="25">
        <v>-0.56000000000000005</v>
      </c>
      <c r="CC3" s="26">
        <f t="shared" ref="CC3:CC4" si="0">0.44*CB3</f>
        <v>-0.24640000000000004</v>
      </c>
      <c r="CD3" s="25">
        <v>0.38900000000000001</v>
      </c>
      <c r="CE3" s="25">
        <v>0.57999999999999996</v>
      </c>
      <c r="CF3" s="25">
        <v>-0.96399999999999997</v>
      </c>
      <c r="CG3" s="25">
        <v>0.61299999999999999</v>
      </c>
      <c r="CH3" s="25">
        <v>0.11600000000000001</v>
      </c>
      <c r="CI3" s="25">
        <v>0</v>
      </c>
      <c r="CJ3" s="25">
        <v>1.369</v>
      </c>
      <c r="CK3" s="25">
        <v>1.327</v>
      </c>
      <c r="CL3" s="25">
        <v>-0.36699999999999999</v>
      </c>
      <c r="CM3" s="57"/>
      <c r="CN3" s="27"/>
      <c r="CO3" s="24" t="s">
        <v>26</v>
      </c>
      <c r="CP3" s="24" t="s">
        <v>27</v>
      </c>
      <c r="CQ3" s="24" t="s">
        <v>28</v>
      </c>
      <c r="CR3" s="13" t="s">
        <v>29</v>
      </c>
      <c r="CT3" s="28"/>
      <c r="CU3" s="28"/>
      <c r="CV3" s="28"/>
      <c r="CW3" s="28"/>
      <c r="CX3" s="28"/>
      <c r="CY3" s="28"/>
      <c r="CZ3" s="28"/>
      <c r="DA3" s="28"/>
      <c r="DB3" s="28"/>
      <c r="DC3" s="28"/>
      <c r="DD3" s="28"/>
      <c r="DE3" s="28"/>
      <c r="DF3" s="28"/>
      <c r="DG3" s="28"/>
      <c r="DH3" s="28"/>
      <c r="DI3" s="28"/>
      <c r="DJ3" s="28"/>
      <c r="DK3" s="28"/>
      <c r="DL3" s="28"/>
      <c r="DM3" s="28"/>
      <c r="DN3" s="28"/>
      <c r="DO3" s="28"/>
      <c r="DP3" s="28"/>
      <c r="DQ3" s="28"/>
      <c r="DR3" s="28"/>
      <c r="DS3" s="28"/>
      <c r="DT3" s="28"/>
      <c r="DU3" s="29"/>
      <c r="DV3" s="28"/>
      <c r="DW3" s="28"/>
      <c r="DX3" s="28"/>
      <c r="DY3" s="28"/>
      <c r="DZ3" s="28"/>
      <c r="EA3" s="28"/>
      <c r="EB3" s="28"/>
      <c r="EC3" s="28"/>
      <c r="ED3" s="28"/>
      <c r="EE3" s="28"/>
    </row>
    <row r="4" spans="1:135" ht="15" x14ac:dyDescent="0.2">
      <c r="A4" s="57"/>
      <c r="B4" s="66" t="s">
        <v>30</v>
      </c>
      <c r="C4" s="50">
        <f>IF(M85="",D125, VLOOKUP($A$11,$B$85:$S$116,14,FALSE))</f>
        <v>-0.54141851651326478</v>
      </c>
      <c r="D4" s="57"/>
      <c r="E4" s="32" t="s">
        <v>31</v>
      </c>
      <c r="F4" s="33">
        <f>C4*C7/100/2</f>
        <v>-0.21739130434782608</v>
      </c>
      <c r="G4" s="57"/>
      <c r="H4" s="57"/>
      <c r="I4" s="57"/>
      <c r="J4" s="57"/>
      <c r="K4" s="57"/>
      <c r="L4" s="57"/>
      <c r="M4" s="57"/>
      <c r="N4" s="57"/>
      <c r="O4" s="57"/>
      <c r="P4" s="57"/>
      <c r="Q4" s="32" t="s">
        <v>32</v>
      </c>
      <c r="R4" s="57">
        <f>SUM(AB14:AB39)</f>
        <v>1489</v>
      </c>
      <c r="S4" s="57"/>
      <c r="T4" s="57"/>
      <c r="U4" s="57"/>
      <c r="V4" s="57"/>
      <c r="W4" s="32" t="s">
        <v>33</v>
      </c>
      <c r="X4" s="57">
        <f>SUM(V14:V41)</f>
        <v>716</v>
      </c>
      <c r="Y4" s="57"/>
      <c r="Z4" s="57"/>
      <c r="AA4" s="32" t="s">
        <v>34</v>
      </c>
      <c r="AB4" s="34">
        <f>SUM(AG14:AG37)</f>
        <v>478.81680000000006</v>
      </c>
      <c r="AC4" s="57"/>
      <c r="AD4" s="57"/>
      <c r="AE4" s="57"/>
      <c r="AF4" s="57"/>
      <c r="AG4" s="57"/>
      <c r="AH4" s="57"/>
      <c r="AI4" s="57"/>
      <c r="AJ4" s="57"/>
      <c r="AK4" s="28"/>
      <c r="AL4" s="28"/>
      <c r="AM4" s="57"/>
      <c r="AN4" s="57"/>
      <c r="BJ4" s="9" t="s">
        <v>35</v>
      </c>
      <c r="BK4" s="21">
        <v>1.5895999999999999</v>
      </c>
      <c r="BL4" s="21">
        <v>10.8919</v>
      </c>
      <c r="BM4" s="35"/>
      <c r="BN4" s="21">
        <v>1.4677</v>
      </c>
      <c r="BO4" s="21">
        <v>-4.3994999999999997</v>
      </c>
      <c r="BP4" s="35"/>
      <c r="BQ4" s="36"/>
      <c r="BV4" s="23"/>
      <c r="BW4" s="23"/>
      <c r="BX4" s="23"/>
      <c r="BY4" s="23"/>
      <c r="BZ4" s="24" t="s">
        <v>28</v>
      </c>
      <c r="CA4" s="26">
        <f>CA3</f>
        <v>0.86</v>
      </c>
      <c r="CB4" s="25">
        <v>-0.78</v>
      </c>
      <c r="CC4" s="26">
        <f t="shared" si="0"/>
        <v>-0.34320000000000001</v>
      </c>
      <c r="CD4" s="26">
        <f>CD3</f>
        <v>0.38900000000000001</v>
      </c>
      <c r="CE4" s="25">
        <v>1.034</v>
      </c>
      <c r="CF4" s="26">
        <f>CF3</f>
        <v>-0.96399999999999997</v>
      </c>
      <c r="CG4" s="37">
        <v>0.18099999999999999</v>
      </c>
      <c r="CH4" s="26">
        <f>CG4</f>
        <v>0.18099999999999999</v>
      </c>
      <c r="CI4" s="25">
        <v>0</v>
      </c>
      <c r="CJ4" s="25">
        <v>1.008</v>
      </c>
      <c r="CK4" s="25">
        <v>0.70299999999999996</v>
      </c>
      <c r="CL4" s="26">
        <f>CL3</f>
        <v>-0.36699999999999999</v>
      </c>
      <c r="CM4" s="57"/>
      <c r="CN4" s="38" t="s">
        <v>24</v>
      </c>
      <c r="CO4" s="39">
        <f>-0.409*2</f>
        <v>-0.81799999999999995</v>
      </c>
      <c r="CP4" s="40">
        <v>0</v>
      </c>
      <c r="CQ4" s="40">
        <v>0</v>
      </c>
      <c r="CR4" s="41">
        <v>1.387</v>
      </c>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9"/>
      <c r="DV4" s="28"/>
      <c r="DW4" s="28"/>
      <c r="DX4" s="28"/>
      <c r="DY4" s="28"/>
      <c r="DZ4" s="28"/>
      <c r="EA4" s="28"/>
      <c r="EB4" s="28"/>
      <c r="EC4" s="28"/>
      <c r="ED4" s="28"/>
      <c r="EE4" s="28"/>
    </row>
    <row r="5" spans="1:135" ht="13" x14ac:dyDescent="0.15">
      <c r="A5" s="57"/>
      <c r="B5" s="66" t="s">
        <v>36</v>
      </c>
      <c r="C5" s="50">
        <f>IF(M85="",N125, VLOOKUP($A$11,$B$85:$S$116,15,FALSE))</f>
        <v>1.4786786480997876</v>
      </c>
      <c r="D5" s="57"/>
      <c r="E5" s="32" t="s">
        <v>37</v>
      </c>
      <c r="F5" s="33">
        <f>0.35/2*F4</f>
        <v>-3.8043478260869561E-2</v>
      </c>
      <c r="G5" s="57"/>
      <c r="H5" s="57"/>
      <c r="I5" s="57"/>
      <c r="J5" s="57"/>
      <c r="K5" s="57"/>
      <c r="L5" s="57"/>
      <c r="M5" s="57"/>
      <c r="N5" s="57"/>
      <c r="O5" s="57"/>
      <c r="P5" s="57"/>
      <c r="Q5" s="32" t="s">
        <v>38</v>
      </c>
      <c r="R5" s="57">
        <f>SUM(H14:H39)</f>
        <v>1282</v>
      </c>
      <c r="S5" s="57"/>
      <c r="T5" s="57"/>
      <c r="U5" s="57"/>
      <c r="V5" s="57"/>
      <c r="W5" s="32" t="s">
        <v>39</v>
      </c>
      <c r="X5" s="57">
        <f>SUM(X14:X40)</f>
        <v>201</v>
      </c>
      <c r="Y5" s="57"/>
      <c r="Z5" s="57"/>
      <c r="AA5" s="57"/>
      <c r="AB5" s="57"/>
      <c r="AC5" s="57"/>
      <c r="AD5" s="57"/>
      <c r="AE5" s="57"/>
      <c r="AF5" s="57"/>
      <c r="AG5" s="57"/>
      <c r="AH5" s="57"/>
      <c r="AI5" s="57"/>
      <c r="AJ5" s="57"/>
      <c r="AK5" s="122"/>
      <c r="AL5" s="122"/>
      <c r="AM5" s="122"/>
      <c r="AN5" s="122"/>
      <c r="BJ5" s="122"/>
      <c r="BK5" s="122"/>
      <c r="BL5" s="122"/>
      <c r="BM5" s="44"/>
      <c r="BN5" s="44"/>
      <c r="BO5" s="44"/>
      <c r="BP5" s="44"/>
      <c r="BQ5" s="44"/>
      <c r="BV5" s="45"/>
      <c r="BW5" s="45"/>
      <c r="BX5" s="45"/>
      <c r="BY5" s="45"/>
      <c r="BZ5" s="45" t="s">
        <v>40</v>
      </c>
      <c r="CA5" s="46"/>
      <c r="CB5" s="46"/>
      <c r="CC5" s="46"/>
      <c r="CD5" s="46"/>
      <c r="CE5" s="46"/>
      <c r="CF5" s="46"/>
      <c r="CG5" s="46"/>
      <c r="CH5" s="46"/>
      <c r="CI5" s="46"/>
      <c r="CJ5" s="46"/>
      <c r="CK5" s="46"/>
      <c r="CL5" s="46"/>
      <c r="CM5" s="122"/>
      <c r="CN5" s="122"/>
      <c r="CO5" s="122"/>
      <c r="CP5" s="122"/>
      <c r="CQ5" s="122"/>
      <c r="CR5" s="47"/>
      <c r="CT5" s="122"/>
      <c r="CU5" s="122"/>
      <c r="CV5" s="122"/>
      <c r="CW5" s="122"/>
      <c r="CX5" s="122"/>
      <c r="CY5" s="122"/>
      <c r="CZ5" s="122"/>
      <c r="DA5" s="122"/>
      <c r="DB5" s="122"/>
      <c r="DC5" s="122"/>
      <c r="DD5" s="122"/>
      <c r="DE5" s="122"/>
      <c r="DF5" s="122"/>
      <c r="DG5" s="122"/>
      <c r="DH5" s="122"/>
      <c r="DI5" s="122"/>
      <c r="DJ5" s="122"/>
      <c r="DK5" s="122"/>
      <c r="DL5" s="122"/>
      <c r="DM5" s="122"/>
      <c r="DN5" s="122"/>
      <c r="DO5" s="122"/>
      <c r="DP5" s="122"/>
      <c r="DQ5" s="122"/>
      <c r="DR5" s="122"/>
      <c r="DS5" s="122"/>
      <c r="DT5" s="122"/>
      <c r="DU5" s="48"/>
      <c r="DV5" s="122"/>
      <c r="DW5" s="122"/>
      <c r="DX5" s="122"/>
      <c r="DY5" s="122"/>
      <c r="DZ5" s="196"/>
      <c r="EA5" s="196"/>
      <c r="EB5" s="196"/>
      <c r="EC5" s="196"/>
      <c r="ED5" s="196"/>
      <c r="EE5" s="196"/>
    </row>
    <row r="6" spans="1:135" ht="15" x14ac:dyDescent="0.2">
      <c r="A6" s="57"/>
      <c r="B6" s="66" t="s">
        <v>41</v>
      </c>
      <c r="C6" s="50">
        <f>IF(M85="",N125, VLOOKUP($A$11,$B$85:$S$116,16,FALSE))</f>
        <v>-3.0398155659515425</v>
      </c>
      <c r="D6" s="57"/>
      <c r="E6" s="51" t="s">
        <v>42</v>
      </c>
      <c r="F6" s="52">
        <f>C4+F5</f>
        <v>-0.57946199477413429</v>
      </c>
      <c r="G6" s="57"/>
      <c r="H6" s="57"/>
      <c r="I6" s="57"/>
      <c r="J6" s="57"/>
      <c r="K6" s="57"/>
      <c r="L6" s="57"/>
      <c r="M6" s="57"/>
      <c r="N6" s="57"/>
      <c r="O6" s="57"/>
      <c r="P6" s="57"/>
      <c r="Q6" s="32" t="s">
        <v>43</v>
      </c>
      <c r="R6" s="57">
        <f>SUM(R14:R39)</f>
        <v>384</v>
      </c>
      <c r="S6" s="57">
        <f>CC3/CB3</f>
        <v>0.44</v>
      </c>
      <c r="T6" s="57"/>
      <c r="U6" s="57"/>
      <c r="V6" s="57"/>
      <c r="W6" s="32" t="s">
        <v>44</v>
      </c>
      <c r="X6" s="57">
        <f>SUM(AA14:AA42)</f>
        <v>381</v>
      </c>
      <c r="Y6" s="57"/>
      <c r="Z6" s="57"/>
      <c r="AA6" s="57"/>
      <c r="AB6" s="57"/>
      <c r="AC6" s="57"/>
      <c r="AD6" s="57"/>
      <c r="AE6" s="57"/>
      <c r="AF6" s="57"/>
      <c r="AG6" s="57"/>
      <c r="AH6" s="57"/>
      <c r="AI6" s="57"/>
      <c r="AJ6" s="57"/>
      <c r="AK6" s="28"/>
      <c r="AL6" s="28"/>
      <c r="AM6" s="28"/>
      <c r="AN6" s="28"/>
      <c r="BJ6" s="9" t="s">
        <v>45</v>
      </c>
      <c r="BK6" s="10" t="s">
        <v>4</v>
      </c>
      <c r="BL6" s="10" t="s">
        <v>46</v>
      </c>
      <c r="BM6" s="10" t="s">
        <v>47</v>
      </c>
      <c r="BN6" s="10" t="s">
        <v>48</v>
      </c>
      <c r="BP6" s="10" t="s">
        <v>49</v>
      </c>
      <c r="BQ6" s="10" t="s">
        <v>10</v>
      </c>
      <c r="BV6" s="11"/>
      <c r="BW6" s="11"/>
      <c r="BX6" s="11"/>
      <c r="BY6" s="11"/>
      <c r="BZ6" s="12" t="s">
        <v>11</v>
      </c>
      <c r="CA6" s="53" t="s">
        <v>12</v>
      </c>
      <c r="CB6" s="54" t="s">
        <v>13</v>
      </c>
      <c r="CC6" s="54" t="s">
        <v>14</v>
      </c>
      <c r="CD6" s="53" t="s">
        <v>15</v>
      </c>
      <c r="CE6" s="53" t="s">
        <v>16</v>
      </c>
      <c r="CF6" s="53" t="s">
        <v>17</v>
      </c>
      <c r="CG6" s="53" t="s">
        <v>18</v>
      </c>
      <c r="CH6" s="53" t="s">
        <v>19</v>
      </c>
      <c r="CI6" s="53" t="s">
        <v>20</v>
      </c>
      <c r="CJ6" s="53" t="s">
        <v>21</v>
      </c>
      <c r="CK6" s="53" t="s">
        <v>22</v>
      </c>
      <c r="CL6" s="53" t="s">
        <v>23</v>
      </c>
      <c r="CM6" s="28"/>
      <c r="CN6" s="27"/>
      <c r="CO6" s="198" t="s">
        <v>24</v>
      </c>
      <c r="CP6" s="199"/>
      <c r="CQ6" s="200"/>
      <c r="CR6" s="55"/>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9"/>
      <c r="DV6" s="28"/>
      <c r="DW6" s="28"/>
      <c r="DX6" s="28"/>
      <c r="DY6" s="28"/>
      <c r="DZ6" s="28"/>
      <c r="EA6" s="28"/>
      <c r="EB6" s="28"/>
      <c r="EC6" s="28"/>
      <c r="ED6" s="28"/>
      <c r="EE6" s="28"/>
    </row>
    <row r="7" spans="1:135" ht="15" x14ac:dyDescent="0.2">
      <c r="A7" s="57"/>
      <c r="B7" s="66" t="s">
        <v>50</v>
      </c>
      <c r="C7" s="181">
        <f>_xlfn.XLOOKUP(A11, AG:AG, AD:AD)</f>
        <v>80.304347826086953</v>
      </c>
      <c r="D7" s="57"/>
      <c r="E7" s="51" t="s">
        <v>51</v>
      </c>
      <c r="F7" s="52">
        <f>C5+F5/2</f>
        <v>1.4596569089693527</v>
      </c>
      <c r="G7" s="57"/>
      <c r="H7" s="57"/>
      <c r="I7" s="57"/>
      <c r="J7" s="57"/>
      <c r="K7" s="57"/>
      <c r="L7" s="57"/>
      <c r="M7" s="57"/>
      <c r="N7" s="57"/>
      <c r="O7" s="57"/>
      <c r="P7" s="57"/>
      <c r="Q7" s="32" t="s">
        <v>52</v>
      </c>
      <c r="R7" s="33">
        <f>R4/(R5+R6*S6)</f>
        <v>1.0262171252136516</v>
      </c>
      <c r="S7" s="57"/>
      <c r="T7" s="57"/>
      <c r="U7" s="57"/>
      <c r="V7" s="57"/>
      <c r="W7" s="32" t="s">
        <v>53</v>
      </c>
      <c r="X7" s="57">
        <f>SUM(W14:W41)</f>
        <v>277</v>
      </c>
      <c r="Y7" s="57"/>
      <c r="Z7" s="57"/>
      <c r="AA7" s="57"/>
      <c r="AB7" s="57"/>
      <c r="AC7" s="57"/>
      <c r="AD7" s="57"/>
      <c r="AE7" s="57"/>
      <c r="AF7" s="57"/>
      <c r="AG7" s="57"/>
      <c r="AH7" s="57"/>
      <c r="AI7" s="57"/>
      <c r="AJ7" s="57"/>
      <c r="AK7" s="28"/>
      <c r="AL7" s="28"/>
      <c r="AM7" s="28"/>
      <c r="AN7" s="28"/>
      <c r="BJ7" s="28"/>
      <c r="BK7" s="21">
        <v>6</v>
      </c>
      <c r="BL7" s="21">
        <v>-6.6416000000000004</v>
      </c>
      <c r="BM7" s="21">
        <v>-8.5441000000000003</v>
      </c>
      <c r="BN7" s="21">
        <v>-0.33</v>
      </c>
      <c r="BO7" s="56"/>
      <c r="BP7" s="21">
        <v>4</v>
      </c>
      <c r="BQ7" s="22">
        <v>50</v>
      </c>
      <c r="BV7" s="23"/>
      <c r="BW7" s="23"/>
      <c r="BX7" s="23"/>
      <c r="BY7" s="23"/>
      <c r="BZ7" s="24" t="s">
        <v>26</v>
      </c>
      <c r="CA7" s="25">
        <v>0.60499999999999998</v>
      </c>
      <c r="CB7" s="25">
        <v>-0.33</v>
      </c>
      <c r="CC7" s="26">
        <f t="shared" ref="CC7:CC8" si="1">0.44*CB7</f>
        <v>-0.1452</v>
      </c>
      <c r="CD7" s="25">
        <v>0.47699999999999998</v>
      </c>
      <c r="CE7" s="25">
        <v>0.47599999999999998</v>
      </c>
      <c r="CF7" s="25">
        <v>-0.57899999999999996</v>
      </c>
      <c r="CG7" s="25">
        <v>0.60599999999999998</v>
      </c>
      <c r="CH7" s="25">
        <v>-0.112</v>
      </c>
      <c r="CI7" s="25">
        <v>0</v>
      </c>
      <c r="CJ7" s="25">
        <v>0.17699999999999999</v>
      </c>
      <c r="CK7" s="25">
        <v>0.72499999999999998</v>
      </c>
      <c r="CL7" s="25">
        <v>-0.439</v>
      </c>
      <c r="CM7" s="28"/>
      <c r="CN7" s="27"/>
      <c r="CO7" s="24" t="s">
        <v>26</v>
      </c>
      <c r="CP7" s="24" t="s">
        <v>27</v>
      </c>
      <c r="CQ7" s="24" t="s">
        <v>28</v>
      </c>
      <c r="CR7" s="13" t="s">
        <v>29</v>
      </c>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9"/>
      <c r="DV7" s="28"/>
      <c r="DW7" s="28"/>
      <c r="DX7" s="28"/>
      <c r="DY7" s="28"/>
      <c r="DZ7" s="196"/>
      <c r="EA7" s="196"/>
      <c r="EB7" s="196"/>
      <c r="EC7" s="196"/>
      <c r="ED7" s="196"/>
      <c r="EE7" s="196"/>
    </row>
    <row r="8" spans="1:135" ht="14" x14ac:dyDescent="0.15">
      <c r="A8" s="57"/>
      <c r="B8" s="57" t="s">
        <v>54</v>
      </c>
      <c r="D8" s="57"/>
      <c r="E8" s="57"/>
      <c r="F8" s="57"/>
      <c r="G8" s="57"/>
      <c r="H8" s="57"/>
      <c r="I8" s="57"/>
      <c r="J8" s="57"/>
      <c r="K8" s="57"/>
      <c r="L8" s="57"/>
      <c r="M8" s="57"/>
      <c r="N8" s="57"/>
      <c r="O8" s="57"/>
      <c r="P8" s="57"/>
      <c r="Q8" s="32" t="s">
        <v>55</v>
      </c>
      <c r="R8" s="58">
        <v>1</v>
      </c>
      <c r="S8" s="57"/>
      <c r="T8" s="57"/>
      <c r="U8" s="57"/>
      <c r="V8" s="57"/>
      <c r="W8" s="32" t="s">
        <v>56</v>
      </c>
      <c r="X8" s="57">
        <f>SUM(Y14:Y44)</f>
        <v>48</v>
      </c>
      <c r="Y8" s="57"/>
      <c r="Z8" s="57"/>
      <c r="AA8" s="57"/>
      <c r="AB8" s="57"/>
      <c r="AC8" s="57"/>
      <c r="AD8" s="57"/>
      <c r="AE8" s="57"/>
      <c r="AF8" s="57"/>
      <c r="AG8" s="57"/>
      <c r="AH8" s="57"/>
      <c r="AI8" s="57"/>
      <c r="AJ8" s="57"/>
      <c r="AK8" s="122"/>
      <c r="AL8" s="122"/>
      <c r="AM8" s="122"/>
      <c r="AN8" s="122"/>
      <c r="BE8" s="122"/>
      <c r="BF8" s="122"/>
      <c r="BG8" s="122"/>
      <c r="BH8" s="44"/>
      <c r="BI8" s="44"/>
      <c r="BJ8" s="44"/>
      <c r="BK8" s="44"/>
      <c r="BL8" s="44"/>
      <c r="BM8" s="59"/>
      <c r="BN8" s="23"/>
      <c r="BO8" s="23"/>
      <c r="BP8" s="23"/>
      <c r="BQ8" s="23"/>
      <c r="BR8" s="23"/>
      <c r="BS8" s="23"/>
      <c r="BT8" s="23"/>
      <c r="BU8" s="23"/>
      <c r="BV8" s="23"/>
      <c r="BW8" s="23"/>
      <c r="BX8" s="23"/>
      <c r="BY8" s="23"/>
      <c r="BZ8" s="24" t="s">
        <v>28</v>
      </c>
      <c r="CA8" s="26">
        <f>CA7</f>
        <v>0.60499999999999998</v>
      </c>
      <c r="CB8" s="25">
        <v>-0.47199999999999998</v>
      </c>
      <c r="CC8" s="26">
        <f t="shared" si="1"/>
        <v>-0.20768</v>
      </c>
      <c r="CD8" s="26">
        <f t="shared" ref="CD8:CE8" si="2">CD7</f>
        <v>0.47699999999999998</v>
      </c>
      <c r="CE8" s="26">
        <f t="shared" si="2"/>
        <v>0.47599999999999998</v>
      </c>
      <c r="CF8" s="25">
        <v>-0.88200000000000001</v>
      </c>
      <c r="CG8" s="37">
        <v>0.42199999999999999</v>
      </c>
      <c r="CH8" s="37">
        <v>0.10299999999999999</v>
      </c>
      <c r="CI8" s="25">
        <v>0</v>
      </c>
      <c r="CJ8" s="25">
        <v>0.29399999999999998</v>
      </c>
      <c r="CK8" s="25">
        <v>9.7000000000000003E-2</v>
      </c>
      <c r="CL8" s="60">
        <f>CL7</f>
        <v>-0.439</v>
      </c>
      <c r="CM8" s="122"/>
      <c r="CN8" s="38" t="s">
        <v>24</v>
      </c>
      <c r="CO8" s="40">
        <f>-0.849*2</f>
        <v>-1.698</v>
      </c>
      <c r="CP8" s="40">
        <v>0</v>
      </c>
      <c r="CQ8" s="40">
        <f>0</f>
        <v>0</v>
      </c>
      <c r="CR8" s="41">
        <v>0.43</v>
      </c>
      <c r="CT8" s="61" t="s">
        <v>57</v>
      </c>
      <c r="CU8" s="122"/>
      <c r="CV8" s="122"/>
      <c r="CW8" s="122"/>
      <c r="CX8" s="122"/>
      <c r="CY8" s="122"/>
      <c r="DA8" s="122"/>
      <c r="DC8" s="122"/>
      <c r="DD8" s="122"/>
      <c r="DE8" s="122"/>
      <c r="DF8" s="122"/>
      <c r="DG8" s="122"/>
      <c r="DH8" s="122"/>
      <c r="DI8" s="122"/>
      <c r="DJ8" s="122"/>
      <c r="DK8" s="122"/>
      <c r="DL8" s="122"/>
      <c r="DM8" s="122"/>
      <c r="DN8" s="122"/>
      <c r="DO8" s="61" t="s">
        <v>57</v>
      </c>
      <c r="DP8" s="122"/>
      <c r="DQ8" s="122"/>
      <c r="DR8" s="122"/>
      <c r="DS8" s="122"/>
      <c r="DT8" s="122"/>
      <c r="DU8" s="48"/>
      <c r="DV8" s="122"/>
      <c r="DW8" s="122"/>
      <c r="DX8" s="122"/>
      <c r="DY8" s="122"/>
      <c r="DZ8" s="28"/>
      <c r="EA8" s="28"/>
      <c r="EB8" s="28"/>
      <c r="EC8" s="28"/>
      <c r="ED8" s="28"/>
      <c r="EE8" s="28"/>
    </row>
    <row r="9" spans="1:135" ht="14" x14ac:dyDescent="0.15">
      <c r="A9" s="57"/>
      <c r="B9" s="62" t="str">
        <f>CONCATENATE("https://www.basketball-reference.com/teams/",B3,"/",C3,".html")</f>
        <v>https://www.basketball-reference.com/teams/Santa Clara Broncos/2020.html</v>
      </c>
      <c r="C9" s="57"/>
      <c r="D9" s="57"/>
      <c r="E9" s="57"/>
      <c r="F9" s="57"/>
      <c r="G9" s="57"/>
      <c r="H9" s="57"/>
      <c r="I9" s="57"/>
      <c r="J9" s="57"/>
      <c r="K9" s="57"/>
      <c r="L9" s="57"/>
      <c r="M9" s="57"/>
      <c r="N9" s="57"/>
      <c r="O9" s="57"/>
      <c r="P9" s="57"/>
      <c r="Q9" s="32" t="s">
        <v>58</v>
      </c>
      <c r="R9" s="57">
        <f>SUM(F13:F39)</f>
        <v>4598</v>
      </c>
      <c r="S9" s="57"/>
      <c r="T9" s="57"/>
      <c r="U9" s="57"/>
      <c r="V9" s="57"/>
      <c r="W9" s="32" t="s">
        <v>59</v>
      </c>
      <c r="X9" s="57">
        <v>21</v>
      </c>
      <c r="Y9" s="57"/>
      <c r="Z9" s="57"/>
      <c r="AA9" s="57"/>
      <c r="AB9" s="57"/>
      <c r="AC9" s="57"/>
      <c r="AD9" s="57"/>
      <c r="AE9" s="57"/>
      <c r="AF9" s="57"/>
      <c r="AG9" s="57"/>
      <c r="AH9" s="57"/>
      <c r="AI9" s="57"/>
      <c r="AJ9" s="57"/>
      <c r="AK9" s="28"/>
      <c r="AL9" s="28"/>
      <c r="AM9" s="28"/>
      <c r="AN9" s="28"/>
      <c r="AO9" s="28"/>
      <c r="AP9" s="28"/>
      <c r="AQ9" s="28"/>
      <c r="AR9" s="56"/>
      <c r="AS9" s="56"/>
      <c r="AT9" s="56"/>
      <c r="AU9" s="56"/>
      <c r="AV9" s="56"/>
      <c r="AW9" s="56"/>
      <c r="AX9" s="63"/>
      <c r="AY9" s="1"/>
      <c r="AZ9" s="1"/>
      <c r="BA9" s="1"/>
      <c r="BB9" s="1"/>
      <c r="BC9" s="56"/>
      <c r="BD9" s="56"/>
      <c r="BE9" s="56"/>
      <c r="BF9" s="56"/>
      <c r="BG9" s="56"/>
      <c r="BH9" s="56"/>
      <c r="BI9" s="56"/>
      <c r="BJ9" s="56"/>
      <c r="BK9" s="56"/>
      <c r="BL9" s="56"/>
      <c r="BM9" s="56"/>
      <c r="BN9" s="64"/>
      <c r="BO9" s="64"/>
      <c r="BP9" s="64"/>
      <c r="BQ9" s="64"/>
      <c r="BR9" s="64"/>
      <c r="BS9" s="64"/>
      <c r="BT9" s="64"/>
      <c r="BU9" s="64"/>
      <c r="BV9" s="64"/>
      <c r="BW9" s="64"/>
      <c r="BX9" s="64"/>
      <c r="BY9" s="64"/>
      <c r="BZ9" s="64"/>
      <c r="CA9" s="28"/>
      <c r="CB9" s="28"/>
      <c r="CC9" s="28"/>
      <c r="CD9" s="28"/>
      <c r="CE9" s="28"/>
      <c r="CF9" s="28"/>
      <c r="CH9" s="28"/>
      <c r="CI9" s="28"/>
      <c r="CJ9" s="28"/>
      <c r="CK9" s="28"/>
      <c r="CL9" s="28"/>
      <c r="CM9" s="28"/>
      <c r="CN9" s="28"/>
      <c r="CO9" s="28"/>
      <c r="CP9" s="28"/>
      <c r="CQ9" s="28"/>
      <c r="CR9" s="28"/>
      <c r="CS9" s="28"/>
      <c r="CT9" s="65">
        <f>SUM($CT$14:$CT$38)</f>
        <v>24.65116389823115</v>
      </c>
      <c r="CU9" s="28"/>
      <c r="CV9" s="28"/>
      <c r="CW9" s="28"/>
      <c r="CX9" s="28"/>
      <c r="CY9" s="28"/>
      <c r="CZ9" s="28"/>
      <c r="DA9" s="28"/>
      <c r="DC9" s="28"/>
      <c r="DD9" s="28"/>
      <c r="DE9" s="28"/>
      <c r="DF9" s="28"/>
      <c r="DG9" s="28"/>
      <c r="DH9" s="28"/>
      <c r="DI9" s="28"/>
      <c r="DJ9" s="28"/>
      <c r="DK9" s="28"/>
      <c r="DL9" s="28"/>
      <c r="DM9" s="28"/>
      <c r="DN9" s="28"/>
      <c r="DO9" s="65">
        <f>SUM($DO$14:$DO$41)</f>
        <v>10.57949109911309</v>
      </c>
      <c r="DP9" s="28"/>
      <c r="DQ9" s="28"/>
      <c r="DR9" s="28"/>
      <c r="DS9" s="28"/>
      <c r="DT9" s="28"/>
      <c r="DU9" s="29"/>
      <c r="DV9" s="28"/>
      <c r="DW9" s="28"/>
      <c r="DX9" s="28"/>
      <c r="DY9" s="28"/>
      <c r="DZ9" s="196"/>
      <c r="EA9" s="196"/>
      <c r="EB9" s="196"/>
      <c r="EC9" s="196"/>
      <c r="ED9" s="196"/>
      <c r="EE9" s="196"/>
    </row>
    <row r="10" spans="1:135" ht="14" x14ac:dyDescent="0.15">
      <c r="AW10" s="196"/>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T10" s="66" t="s">
        <v>60</v>
      </c>
      <c r="DO10" s="66" t="s">
        <v>60</v>
      </c>
      <c r="DU10" s="4"/>
      <c r="DZ10" s="28"/>
      <c r="EA10" s="28"/>
      <c r="EB10" s="28"/>
      <c r="EC10" s="28"/>
      <c r="ED10" s="28"/>
      <c r="EE10" s="28"/>
    </row>
    <row r="11" spans="1:135" ht="16" x14ac:dyDescent="0.2">
      <c r="A11" s="67" t="s">
        <v>471</v>
      </c>
      <c r="B11" s="68"/>
      <c r="D11" s="69"/>
      <c r="AW11" s="196"/>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T11" s="65">
        <f>($F$6-CT9)/5</f>
        <v>-5.0461251786010575</v>
      </c>
      <c r="DO11" s="65">
        <f>($F$7-DO9)/5</f>
        <v>-1.8239668380287477</v>
      </c>
      <c r="DP11" s="70" t="str">
        <f>CONCATENATE(C3," ",A11)</f>
        <v>2020 Santa Clara Broncos</v>
      </c>
      <c r="DQ11" s="71"/>
      <c r="DR11" s="71"/>
      <c r="DS11" s="72"/>
      <c r="DT11" s="73"/>
      <c r="DU11" s="74"/>
      <c r="DV11" s="73"/>
      <c r="DW11" s="73"/>
      <c r="DX11" s="73"/>
      <c r="DY11" s="75"/>
      <c r="DZ11" s="196"/>
      <c r="EA11" s="196"/>
      <c r="EB11" s="196"/>
      <c r="EC11" s="196"/>
      <c r="ED11" s="196"/>
      <c r="EE11" s="196"/>
    </row>
    <row r="12" spans="1:135" ht="14" x14ac:dyDescent="0.15">
      <c r="A12" s="66" t="s">
        <v>61</v>
      </c>
      <c r="B12" s="6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66" t="s">
        <v>62</v>
      </c>
      <c r="AD12" s="76"/>
      <c r="AE12" s="76"/>
      <c r="AF12" s="76"/>
      <c r="AG12" s="76"/>
      <c r="AH12" s="66" t="s">
        <v>63</v>
      </c>
      <c r="AI12" s="76"/>
      <c r="AJ12" s="76"/>
      <c r="AK12" s="76"/>
      <c r="AL12" s="76"/>
      <c r="AM12" s="76"/>
      <c r="AN12" s="76"/>
      <c r="AO12" s="76"/>
      <c r="AP12" s="76"/>
      <c r="AQ12" s="76"/>
      <c r="AR12" s="76"/>
      <c r="AS12" s="76"/>
      <c r="AT12" s="66" t="s">
        <v>64</v>
      </c>
      <c r="AU12" s="66"/>
      <c r="AV12" s="66"/>
      <c r="AW12" s="66"/>
      <c r="AX12" s="66"/>
      <c r="AY12" s="66"/>
      <c r="AZ12" s="77" t="s">
        <v>65</v>
      </c>
      <c r="BA12" s="78"/>
      <c r="BB12" s="78"/>
      <c r="BC12" s="78"/>
      <c r="BD12" s="78"/>
      <c r="BE12" s="78"/>
      <c r="BF12" s="78"/>
      <c r="BG12" s="78"/>
      <c r="BH12" s="78"/>
      <c r="BI12" s="78"/>
      <c r="BJ12" s="78"/>
      <c r="BK12" s="78"/>
      <c r="BL12" s="78"/>
      <c r="BM12" s="79"/>
      <c r="BN12" s="80" t="s">
        <v>66</v>
      </c>
      <c r="BO12" s="80"/>
      <c r="BP12" s="80"/>
      <c r="BQ12" s="80"/>
      <c r="BR12" s="80"/>
      <c r="BS12" s="80"/>
      <c r="BT12" s="80"/>
      <c r="BU12" s="80"/>
      <c r="BV12" s="80"/>
      <c r="BW12" s="80"/>
      <c r="BX12" s="80"/>
      <c r="BY12" s="80"/>
      <c r="BZ12" s="3" t="s">
        <v>67</v>
      </c>
      <c r="CA12" s="81"/>
      <c r="CB12" s="81"/>
      <c r="CC12" s="81"/>
      <c r="CD12" s="81"/>
      <c r="CE12" s="81"/>
      <c r="CF12" s="81"/>
      <c r="CG12" s="81"/>
      <c r="CH12" s="81"/>
      <c r="CI12" s="81"/>
      <c r="CJ12" s="81"/>
      <c r="CK12" s="81"/>
      <c r="CL12" s="81"/>
      <c r="CM12" s="11" t="s">
        <v>68</v>
      </c>
      <c r="CN12" s="76"/>
      <c r="CO12" s="76"/>
      <c r="CP12" s="76"/>
      <c r="CQ12" s="76"/>
      <c r="CR12" s="76"/>
      <c r="CS12" s="76"/>
      <c r="CT12" s="76"/>
      <c r="CU12" s="3" t="s">
        <v>69</v>
      </c>
      <c r="CV12" s="81"/>
      <c r="CW12" s="81"/>
      <c r="CX12" s="81"/>
      <c r="CY12" s="81"/>
      <c r="CZ12" s="81"/>
      <c r="DA12" s="81"/>
      <c r="DB12" s="81"/>
      <c r="DC12" s="81"/>
      <c r="DD12" s="81"/>
      <c r="DE12" s="81"/>
      <c r="DF12" s="81"/>
      <c r="DG12" s="81"/>
      <c r="DH12" s="11" t="s">
        <v>70</v>
      </c>
      <c r="DI12" s="76"/>
      <c r="DJ12" s="76"/>
      <c r="DK12" s="76"/>
      <c r="DL12" s="76"/>
      <c r="DM12" s="76"/>
      <c r="DN12" s="76"/>
      <c r="DO12" s="76"/>
      <c r="DP12" s="82"/>
      <c r="DQ12" s="83"/>
      <c r="DR12" s="83"/>
      <c r="DS12" s="84"/>
      <c r="DT12" s="85" t="s">
        <v>71</v>
      </c>
      <c r="DU12" s="86">
        <f>C7</f>
        <v>80.304347826086953</v>
      </c>
      <c r="DV12" s="85" t="s">
        <v>72</v>
      </c>
      <c r="DW12" s="86">
        <f>C4</f>
        <v>-0.54141851651326478</v>
      </c>
      <c r="DX12" s="85" t="s">
        <v>73</v>
      </c>
      <c r="DY12" s="87">
        <f>C5</f>
        <v>1.4786786480997876</v>
      </c>
      <c r="DZ12" s="28"/>
      <c r="EA12" s="28"/>
      <c r="EB12" s="28"/>
      <c r="EC12" s="28"/>
      <c r="ED12" s="28"/>
      <c r="EE12" s="28"/>
    </row>
    <row r="13" spans="1:135" ht="15" x14ac:dyDescent="0.2">
      <c r="A13" s="89" t="s">
        <v>74</v>
      </c>
      <c r="B13" s="89"/>
      <c r="C13" s="89" t="s">
        <v>75</v>
      </c>
      <c r="D13" s="89" t="s">
        <v>76</v>
      </c>
      <c r="E13" s="89" t="s">
        <v>77</v>
      </c>
      <c r="F13" s="89" t="s">
        <v>78</v>
      </c>
      <c r="G13" s="89" t="s">
        <v>79</v>
      </c>
      <c r="H13" s="89" t="s">
        <v>13</v>
      </c>
      <c r="I13" s="89" t="s">
        <v>80</v>
      </c>
      <c r="J13" s="89" t="s">
        <v>81</v>
      </c>
      <c r="K13" s="89" t="s">
        <v>82</v>
      </c>
      <c r="L13" s="89" t="s">
        <v>83</v>
      </c>
      <c r="M13" s="89" t="s">
        <v>84</v>
      </c>
      <c r="N13" s="89" t="s">
        <v>85</v>
      </c>
      <c r="O13" s="89" t="s">
        <v>86</v>
      </c>
      <c r="P13" s="89" t="s">
        <v>87</v>
      </c>
      <c r="Q13" s="89" t="s">
        <v>88</v>
      </c>
      <c r="R13" s="89" t="s">
        <v>14</v>
      </c>
      <c r="S13" s="89" t="s">
        <v>89</v>
      </c>
      <c r="T13" s="89" t="s">
        <v>18</v>
      </c>
      <c r="U13" s="89" t="s">
        <v>19</v>
      </c>
      <c r="V13" s="89" t="s">
        <v>20</v>
      </c>
      <c r="W13" s="89" t="s">
        <v>16</v>
      </c>
      <c r="X13" s="89" t="s">
        <v>21</v>
      </c>
      <c r="Y13" s="89" t="s">
        <v>22</v>
      </c>
      <c r="Z13" s="89" t="s">
        <v>90</v>
      </c>
      <c r="AA13" s="89" t="s">
        <v>23</v>
      </c>
      <c r="AB13" s="89" t="s">
        <v>91</v>
      </c>
      <c r="AC13" s="90" t="s">
        <v>92</v>
      </c>
      <c r="AD13" s="90" t="s">
        <v>93</v>
      </c>
      <c r="AE13" s="90" t="s">
        <v>94</v>
      </c>
      <c r="AF13" s="90" t="s">
        <v>95</v>
      </c>
      <c r="AG13" s="91" t="s">
        <v>96</v>
      </c>
      <c r="AH13" s="92" t="s">
        <v>97</v>
      </c>
      <c r="AI13" s="92" t="s">
        <v>13</v>
      </c>
      <c r="AJ13" s="92" t="s">
        <v>14</v>
      </c>
      <c r="AK13" s="92" t="s">
        <v>98</v>
      </c>
      <c r="AL13" s="93" t="s">
        <v>16</v>
      </c>
      <c r="AM13" s="93" t="s">
        <v>17</v>
      </c>
      <c r="AN13" s="92" t="s">
        <v>18</v>
      </c>
      <c r="AO13" s="92" t="s">
        <v>19</v>
      </c>
      <c r="AP13" s="92" t="s">
        <v>20</v>
      </c>
      <c r="AQ13" s="92" t="s">
        <v>21</v>
      </c>
      <c r="AR13" s="92" t="s">
        <v>22</v>
      </c>
      <c r="AS13" s="92" t="s">
        <v>23</v>
      </c>
      <c r="AT13" s="10" t="s">
        <v>5</v>
      </c>
      <c r="AU13" s="10" t="s">
        <v>6</v>
      </c>
      <c r="AV13" s="10" t="s">
        <v>7</v>
      </c>
      <c r="AW13" s="10" t="s">
        <v>8</v>
      </c>
      <c r="AX13" s="10" t="s">
        <v>9</v>
      </c>
      <c r="AY13" s="94" t="s">
        <v>99</v>
      </c>
      <c r="AZ13" s="94" t="s">
        <v>100</v>
      </c>
      <c r="BA13" s="94" t="s">
        <v>101</v>
      </c>
      <c r="BB13" s="94" t="s">
        <v>102</v>
      </c>
      <c r="BC13" s="94" t="s">
        <v>103</v>
      </c>
      <c r="BD13" s="94" t="s">
        <v>104</v>
      </c>
      <c r="BE13" s="94" t="s">
        <v>105</v>
      </c>
      <c r="BF13" s="94" t="s">
        <v>106</v>
      </c>
      <c r="BG13" s="94" t="s">
        <v>107</v>
      </c>
      <c r="BH13" s="94" t="s">
        <v>108</v>
      </c>
      <c r="BI13" s="94" t="s">
        <v>109</v>
      </c>
      <c r="BJ13" s="94" t="s">
        <v>110</v>
      </c>
      <c r="BK13" s="94" t="s">
        <v>111</v>
      </c>
      <c r="BL13" s="94" t="s">
        <v>112</v>
      </c>
      <c r="BM13" s="94" t="s">
        <v>100</v>
      </c>
      <c r="BN13" s="94" t="s">
        <v>113</v>
      </c>
      <c r="BO13" s="94" t="s">
        <v>103</v>
      </c>
      <c r="BP13" s="94" t="s">
        <v>104</v>
      </c>
      <c r="BQ13" s="94" t="s">
        <v>105</v>
      </c>
      <c r="BR13" s="94" t="s">
        <v>114</v>
      </c>
      <c r="BS13" s="94" t="s">
        <v>107</v>
      </c>
      <c r="BT13" s="94" t="s">
        <v>108</v>
      </c>
      <c r="BU13" s="94" t="s">
        <v>115</v>
      </c>
      <c r="BV13" s="94" t="s">
        <v>110</v>
      </c>
      <c r="BW13" s="94" t="s">
        <v>111</v>
      </c>
      <c r="BX13" s="94" t="s">
        <v>116</v>
      </c>
      <c r="BY13" s="94" t="s">
        <v>66</v>
      </c>
      <c r="BZ13" s="95" t="s">
        <v>117</v>
      </c>
      <c r="CA13" s="96" t="s">
        <v>12</v>
      </c>
      <c r="CB13" s="97" t="s">
        <v>13</v>
      </c>
      <c r="CC13" s="97" t="s">
        <v>14</v>
      </c>
      <c r="CD13" s="96" t="s">
        <v>98</v>
      </c>
      <c r="CE13" s="96" t="s">
        <v>16</v>
      </c>
      <c r="CF13" s="96" t="s">
        <v>17</v>
      </c>
      <c r="CG13" s="96" t="s">
        <v>18</v>
      </c>
      <c r="CH13" s="96" t="s">
        <v>19</v>
      </c>
      <c r="CI13" s="98" t="s">
        <v>20</v>
      </c>
      <c r="CJ13" s="96" t="s">
        <v>21</v>
      </c>
      <c r="CK13" s="96" t="s">
        <v>22</v>
      </c>
      <c r="CL13" s="99" t="s">
        <v>23</v>
      </c>
      <c r="CM13" s="100" t="s">
        <v>118</v>
      </c>
      <c r="CN13" s="100" t="s">
        <v>119</v>
      </c>
      <c r="CO13" s="100" t="s">
        <v>120</v>
      </c>
      <c r="CP13" s="100" t="s">
        <v>121</v>
      </c>
      <c r="CQ13" s="94" t="s">
        <v>122</v>
      </c>
      <c r="CR13" s="100" t="s">
        <v>123</v>
      </c>
      <c r="CS13" s="100" t="s">
        <v>124</v>
      </c>
      <c r="CT13" s="100" t="s">
        <v>125</v>
      </c>
      <c r="CU13" s="95" t="s">
        <v>117</v>
      </c>
      <c r="CV13" s="96" t="s">
        <v>12</v>
      </c>
      <c r="CW13" s="97" t="s">
        <v>13</v>
      </c>
      <c r="CX13" s="97" t="s">
        <v>14</v>
      </c>
      <c r="CY13" s="96" t="s">
        <v>98</v>
      </c>
      <c r="CZ13" s="96" t="s">
        <v>16</v>
      </c>
      <c r="DA13" s="96" t="s">
        <v>17</v>
      </c>
      <c r="DB13" s="96" t="s">
        <v>18</v>
      </c>
      <c r="DC13" s="96" t="s">
        <v>19</v>
      </c>
      <c r="DD13" s="98" t="s">
        <v>20</v>
      </c>
      <c r="DE13" s="96" t="s">
        <v>21</v>
      </c>
      <c r="DF13" s="96" t="s">
        <v>22</v>
      </c>
      <c r="DG13" s="99" t="s">
        <v>23</v>
      </c>
      <c r="DH13" s="100" t="s">
        <v>118</v>
      </c>
      <c r="DI13" s="100" t="s">
        <v>119</v>
      </c>
      <c r="DJ13" s="100" t="s">
        <v>120</v>
      </c>
      <c r="DK13" s="100" t="s">
        <v>121</v>
      </c>
      <c r="DL13" s="94" t="s">
        <v>122</v>
      </c>
      <c r="DM13" s="100" t="s">
        <v>126</v>
      </c>
      <c r="DN13" s="100" t="s">
        <v>124</v>
      </c>
      <c r="DO13" s="100" t="s">
        <v>125</v>
      </c>
      <c r="DP13" s="101" t="s">
        <v>117</v>
      </c>
      <c r="DQ13" s="101" t="s">
        <v>127</v>
      </c>
      <c r="DR13" s="101" t="s">
        <v>128</v>
      </c>
      <c r="DS13" s="101" t="s">
        <v>129</v>
      </c>
      <c r="DT13" s="101" t="s">
        <v>130</v>
      </c>
      <c r="DU13" s="102" t="s">
        <v>131</v>
      </c>
      <c r="DV13" s="101" t="s">
        <v>132</v>
      </c>
      <c r="DW13" s="101" t="s">
        <v>133</v>
      </c>
      <c r="DX13" s="101" t="s">
        <v>125</v>
      </c>
      <c r="DY13" s="103" t="s">
        <v>134</v>
      </c>
      <c r="DZ13" s="104" t="s">
        <v>135</v>
      </c>
      <c r="EA13" s="104" t="s">
        <v>136</v>
      </c>
      <c r="EB13" s="104" t="s">
        <v>137</v>
      </c>
      <c r="EC13" s="104" t="s">
        <v>138</v>
      </c>
      <c r="ED13" s="104" t="s">
        <v>139</v>
      </c>
      <c r="EE13" s="104" t="s">
        <v>140</v>
      </c>
    </row>
    <row r="14" spans="1:135" ht="14" x14ac:dyDescent="0.15">
      <c r="A14" s="105">
        <v>1</v>
      </c>
      <c r="B14" s="194" t="s">
        <v>802</v>
      </c>
      <c r="C14" s="135">
        <v>21</v>
      </c>
      <c r="D14" s="194">
        <v>23</v>
      </c>
      <c r="E14" s="193"/>
      <c r="F14" s="194">
        <v>610</v>
      </c>
      <c r="G14" s="193">
        <v>56</v>
      </c>
      <c r="H14" s="135">
        <v>157</v>
      </c>
      <c r="I14" s="135">
        <v>0.35699999999999998</v>
      </c>
      <c r="J14" s="135">
        <v>7</v>
      </c>
      <c r="K14" s="135">
        <v>37</v>
      </c>
      <c r="L14" s="135">
        <v>0.189</v>
      </c>
      <c r="M14" s="135">
        <v>49</v>
      </c>
      <c r="N14" s="135">
        <v>120</v>
      </c>
      <c r="O14" s="135">
        <v>0.40799999999999997</v>
      </c>
      <c r="P14" s="135"/>
      <c r="Q14" s="135">
        <v>25</v>
      </c>
      <c r="R14" s="135">
        <v>36</v>
      </c>
      <c r="S14" s="135">
        <v>0.69399999999999995</v>
      </c>
      <c r="T14" s="135">
        <v>15</v>
      </c>
      <c r="U14" s="135">
        <v>39</v>
      </c>
      <c r="V14" s="135">
        <v>54</v>
      </c>
      <c r="W14" s="135">
        <v>45</v>
      </c>
      <c r="X14" s="135">
        <v>28</v>
      </c>
      <c r="Y14" s="135">
        <v>2</v>
      </c>
      <c r="Z14" s="135">
        <v>48</v>
      </c>
      <c r="AA14" s="135">
        <v>35</v>
      </c>
      <c r="AB14" s="135">
        <v>144</v>
      </c>
      <c r="AC14" s="107">
        <f t="shared" ref="AC14:AC26" si="3">H14+$S$6*R14</f>
        <v>172.84</v>
      </c>
      <c r="AD14" s="108">
        <f t="shared" ref="AD14:AD26" si="4">IF(AC14=0,0,AB14/AC14)</f>
        <v>0.83314047674149505</v>
      </c>
      <c r="AE14" s="4">
        <f t="shared" ref="AE14:AE26" si="5">((AD14-$R$7)+$R$8)*AC14</f>
        <v>139.46863207807246</v>
      </c>
      <c r="AF14" s="107">
        <f t="shared" ref="AF14:AF26" si="6">F14*$C$7/40</f>
        <v>1224.641304347826</v>
      </c>
      <c r="AG14" s="109">
        <f t="shared" ref="AG14:AG26" si="7">AC14*(AD14-($R$7+BN$7))</f>
        <v>23.665832078072473</v>
      </c>
      <c r="AH14" s="110">
        <f t="shared" ref="AH14:AH26" si="8">AE14/$AF14*100</f>
        <v>11.38852916220603</v>
      </c>
      <c r="AI14" s="110">
        <f t="shared" ref="AI14:AI26" si="9">H14/$AF14*100</f>
        <v>12.820080413963272</v>
      </c>
      <c r="AJ14" s="110">
        <f t="shared" ref="AJ14:AJ26" si="10">R14/$AF14*100</f>
        <v>2.9396362732654642</v>
      </c>
      <c r="AK14" s="110">
        <f t="shared" ref="AK14:AK26" si="11">J14/$AF14*100</f>
        <v>0.57159594202384023</v>
      </c>
      <c r="AL14" s="110">
        <f t="shared" ref="AL14:AL26" si="12">W14/$AF14*100</f>
        <v>3.6745453415818301</v>
      </c>
      <c r="AM14" s="110">
        <f t="shared" ref="AM14:AM26" si="13">Z14/$AF14*100</f>
        <v>3.9195150310206186</v>
      </c>
      <c r="AN14" s="110">
        <f t="shared" ref="AN14:AP26" si="14">T14/$AF14*100</f>
        <v>1.2248484471939431</v>
      </c>
      <c r="AO14" s="110">
        <f t="shared" si="14"/>
        <v>3.1846059627042527</v>
      </c>
      <c r="AP14" s="110">
        <f t="shared" si="14"/>
        <v>4.4094544098981965</v>
      </c>
      <c r="AQ14" s="110">
        <f t="shared" ref="AQ14:AR26" si="15">X14/$AF14*100</f>
        <v>2.2863837680953609</v>
      </c>
      <c r="AR14" s="110">
        <f t="shared" si="15"/>
        <v>0.16331312629252576</v>
      </c>
      <c r="AS14" s="110">
        <f t="shared" ref="AS14:AS26" si="16">AA14/$AF14*100</f>
        <v>2.857979710119201</v>
      </c>
      <c r="AT14" s="111">
        <f t="shared" ref="AT14:AT26" si="17">V14/$X$4/$CS14</f>
        <v>0.11369722502060629</v>
      </c>
      <c r="AU14" s="111">
        <f t="shared" ref="AU14:AU26" si="18">X14/$X$5/$CS14</f>
        <v>0.21000570915912242</v>
      </c>
      <c r="AV14" s="111">
        <f t="shared" ref="AV14:AV26" si="19">AA14/$X$6/$CS14</f>
        <v>0.13848801686674411</v>
      </c>
      <c r="AW14" s="111">
        <f t="shared" ref="AW14:AW26" si="20">W14/$X$7/$CS14</f>
        <v>0.24490738000828549</v>
      </c>
      <c r="AX14" s="111">
        <f t="shared" ref="AX14:AX26" si="21">Y14/$X$8/$CS14</f>
        <v>6.2814207650273221E-2</v>
      </c>
      <c r="AY14" s="112">
        <f t="shared" ref="AY14:AY26" si="22">AG14/$AB$4/$CS14</f>
        <v>7.4511194613148479E-2</v>
      </c>
      <c r="AZ14" s="113" t="str">
        <f>IF(ISERROR(INDEX($C$48:$C$76,MATCH(B14,$N$48:$N$76,FALSE))),"?",INDEX($C$48:$C$76,MATCH(B14,$N$48:$N$76,FALSE)))</f>
        <v>SG</v>
      </c>
      <c r="BA14" s="114">
        <f>VLOOKUP(AZ14,$S$48:$T$60,2,FALSE)</f>
        <v>2</v>
      </c>
      <c r="BB14" s="115">
        <f t="shared" ref="BB14:BB26" si="23">$BK$3+SUMPRODUCT($BL$3:$BP$3,AT14:AX14)</f>
        <v>1.969055003064865</v>
      </c>
      <c r="BC14" s="115">
        <f t="shared" ref="BC14:BC26" si="24">(BB14*$F14+ BA14*$BQ$3)/($F14+$BQ$3)</f>
        <v>1.9713993210144962</v>
      </c>
      <c r="BD14" s="115">
        <f t="shared" ref="BD14:BD26" si="25">MAX(MIN(BC14,5),1)</f>
        <v>1.9713993210144962</v>
      </c>
      <c r="BE14" s="116">
        <f>SUMPRODUCT(BD14:BD36,$F14:$F36)/$R$9</f>
        <v>3.0329225471930146</v>
      </c>
      <c r="BF14" s="115">
        <f t="shared" ref="BF14:BF26" si="26">BC14-(BE14-3)</f>
        <v>1.9384767738214816</v>
      </c>
      <c r="BG14" s="115">
        <f t="shared" ref="BG14:BG26" si="27">MAX(MIN(BF14,5),1)</f>
        <v>1.9384767738214816</v>
      </c>
      <c r="BH14" s="116">
        <f>SUMPRODUCT(BG14:BG36,$F14:$F36)/$R$9</f>
        <v>3.0059357963512423</v>
      </c>
      <c r="BI14" s="115">
        <f t="shared" ref="BI14:BI26" si="28">BC14-(BE14-3)-(BH14-3)</f>
        <v>1.9325409774702393</v>
      </c>
      <c r="BJ14" s="115">
        <f t="shared" ref="BJ14:BJ26" si="29">MAX(MIN(BI14,5),1)</f>
        <v>1.9325409774702393</v>
      </c>
      <c r="BK14" s="116">
        <f>SUMPRODUCT(BJ14:BJ36,$F14:$F36)/$R$9</f>
        <v>3.001070199037664</v>
      </c>
      <c r="BL14" s="115">
        <f t="shared" ref="BL14:BL26" si="30">BC14-(BE14-3)-(BH14-3)-(BK14-3)</f>
        <v>1.9314707784325753</v>
      </c>
      <c r="BM14" s="115">
        <f t="shared" ref="BM14:BM26" si="31">MAX(MIN(BL14,5),1)</f>
        <v>1.9314707784325753</v>
      </c>
      <c r="BN14" s="117">
        <f t="shared" ref="BN14:BN26" si="32">$BK$7+$BL$7*AW14+$BM$7*AY14</f>
        <v>3.7367920470427687</v>
      </c>
      <c r="BO14" s="115">
        <f t="shared" ref="BO14:BO26" si="33">(BN14*$F14+$BP$7*$BQ$7)/($F14+$BQ$7)</f>
        <v>3.7567320434789226</v>
      </c>
      <c r="BP14" s="115">
        <f t="shared" ref="BP14:BP26" si="34">MAX(MIN(BO14,5),1)</f>
        <v>3.7567320434789226</v>
      </c>
      <c r="BQ14" s="116">
        <f>SUMPRODUCT(BP14:BP36,$F14:$F36)/$R$9</f>
        <v>3.0231261659877697</v>
      </c>
      <c r="BR14" s="115">
        <f t="shared" ref="BR14:BR26" si="35">BO14-(BQ14-3)</f>
        <v>3.7336058774911529</v>
      </c>
      <c r="BS14" s="115">
        <f t="shared" ref="BS14:BS26" si="36">MAX(MIN(BR14,5),1)</f>
        <v>3.7336058774911529</v>
      </c>
      <c r="BT14" s="116">
        <f>SUMPRODUCT(BS14:BS36,$F14:$F36)/$R$9</f>
        <v>3.0008097678825645</v>
      </c>
      <c r="BU14" s="115">
        <f t="shared" ref="BU14:BU26" si="37">BO14-(BQ14-3)-(BT14-3)</f>
        <v>3.7327961096085884</v>
      </c>
      <c r="BV14" s="115">
        <f t="shared" ref="BV14:BV26" si="38">MAX(MIN(BU14,5),1)</f>
        <v>3.7327961096085884</v>
      </c>
      <c r="BW14" s="116">
        <f>SUMPRODUCT(BV14:BV36,$F14:$F36)/$R$9</f>
        <v>3.000028354203804</v>
      </c>
      <c r="BX14" s="115">
        <f t="shared" ref="BX14:BX26" si="39">BO14-(BQ14-3)-(BT14-3)-(BW14-3)</f>
        <v>3.7327677554047844</v>
      </c>
      <c r="BY14" s="115">
        <f t="shared" ref="BY14:BY26" si="40">MAX(MIN(BX14,5),1)</f>
        <v>3.7327677554047844</v>
      </c>
      <c r="BZ14" s="57" t="str">
        <f t="shared" ref="BZ14:BZ26" si="41">B14</f>
        <v>#3 Lexie Pritchard</v>
      </c>
      <c r="CA14" s="118">
        <f t="shared" ref="CA14:CA26" si="42">(5-$BM14)/4*CA$3+($BM14-1)/4*CA$4</f>
        <v>0.86</v>
      </c>
      <c r="CB14" s="119">
        <f t="shared" ref="CB14:CC26" si="43">(5-$BY14)/4*CB$3+($BY14-1)/4*CB$4</f>
        <v>-0.71030222654726316</v>
      </c>
      <c r="CC14" s="119">
        <f t="shared" si="43"/>
        <v>-0.3125329796807958</v>
      </c>
      <c r="CD14" s="118">
        <f t="shared" ref="CD14:CL26" si="44">(5-$BM14)/4*CD$3+($BM14-1)/4*CD$4</f>
        <v>0.38900000000000001</v>
      </c>
      <c r="CE14" s="118">
        <f t="shared" si="44"/>
        <v>0.6857219333520973</v>
      </c>
      <c r="CF14" s="118">
        <f t="shared" si="44"/>
        <v>-0.96399999999999997</v>
      </c>
      <c r="CG14" s="118">
        <f t="shared" si="44"/>
        <v>0.51240115592928182</v>
      </c>
      <c r="CH14" s="118">
        <f t="shared" si="44"/>
        <v>0.13113640014952935</v>
      </c>
      <c r="CI14" s="118">
        <f t="shared" si="44"/>
        <v>0</v>
      </c>
      <c r="CJ14" s="118">
        <f t="shared" si="44"/>
        <v>1.2849347622464602</v>
      </c>
      <c r="CK14" s="118">
        <f t="shared" si="44"/>
        <v>1.1816905585645183</v>
      </c>
      <c r="CL14" s="118">
        <f t="shared" si="44"/>
        <v>-0.36699999999999999</v>
      </c>
      <c r="CM14" s="115">
        <f t="shared" ref="CM14:CM26" si="45">SUMPRODUCT(CA14:CD14,AH14:AK14)</f>
        <v>-8.3790452700168161E-3</v>
      </c>
      <c r="CN14" s="115">
        <f t="shared" ref="CN14:CN26" si="46">SUMPRODUCT(CE14:CF14,AL14:AM14)</f>
        <v>-1.2586961540844408</v>
      </c>
      <c r="CO14" s="115">
        <f t="shared" ref="CO14:CO26" si="47">SUMPRODUCT(CG14:CI14,AN14:AP14)</f>
        <v>1.0452315220241244</v>
      </c>
      <c r="CP14" s="115">
        <f t="shared" ref="CP14:CP26" si="48">SUMPRODUCT(CJ14:CL14,AQ14:AS14)</f>
        <v>2.0819610092775642</v>
      </c>
      <c r="CQ14" s="120">
        <f t="shared" ref="CQ14:CQ26" si="49">IF(BM14&lt;3,(BM14-1)/2*$CP$4+(3-BM14)/2*$CO$4,(BM14-3)/2*$CQ$4+(5-BM14)/2*$CP$4)+$CR$4*(BY14-3)</f>
        <v>0.57932042512535942</v>
      </c>
      <c r="CR14" s="121">
        <f t="shared" ref="CR14:CR26" si="50">SUM(CM14:CQ14)</f>
        <v>2.4394377570725903</v>
      </c>
      <c r="CS14" s="111">
        <f t="shared" ref="CS14:CS26" si="51">F14/($R$9/5)</f>
        <v>0.66333188342757721</v>
      </c>
      <c r="CT14" s="115">
        <f t="shared" ref="CT14:CT26" si="52">CS14*CR14</f>
        <v>1.6181568419033059</v>
      </c>
      <c r="CU14" s="122" t="str">
        <f t="shared" ref="CU14:CU26" si="53">BZ14</f>
        <v>#3 Lexie Pritchard</v>
      </c>
      <c r="CV14" s="118">
        <f t="shared" ref="CV14:CV26" si="54">(5-$BM14)/4*CA$7+($BM14-1)/4*CA$8</f>
        <v>0.60499999999999998</v>
      </c>
      <c r="CW14" s="119">
        <f t="shared" ref="CW14:CX26" si="55">(5-$BY14)/4*CB$7+($BY14-1)/4*CB$8</f>
        <v>-0.42701325531686984</v>
      </c>
      <c r="CX14" s="119">
        <f t="shared" si="55"/>
        <v>-0.18788583233942274</v>
      </c>
      <c r="CY14" s="118">
        <f t="shared" ref="CY14:DG26" si="56">(5-$BM14)/4*CD$7+($BM14-1)/4*CD$8</f>
        <v>0.47699999999999998</v>
      </c>
      <c r="CZ14" s="118">
        <f t="shared" si="56"/>
        <v>0.47599999999999998</v>
      </c>
      <c r="DA14" s="118">
        <f t="shared" si="56"/>
        <v>-0.64955891146626754</v>
      </c>
      <c r="DB14" s="118">
        <f t="shared" si="56"/>
        <v>0.56315234419210147</v>
      </c>
      <c r="DC14" s="118">
        <f t="shared" si="56"/>
        <v>-6.1933445659249076E-2</v>
      </c>
      <c r="DD14" s="118">
        <f t="shared" si="56"/>
        <v>0</v>
      </c>
      <c r="DE14" s="118">
        <f t="shared" si="56"/>
        <v>0.20424552026915282</v>
      </c>
      <c r="DF14" s="118">
        <f t="shared" si="56"/>
        <v>0.57875908778608565</v>
      </c>
      <c r="DG14" s="118">
        <f t="shared" si="56"/>
        <v>-0.43900000000000006</v>
      </c>
      <c r="DH14" s="115">
        <f t="shared" ref="DH14:DH26" si="57">SUMPRODUCT(CV14:CY14,AH14:AK14)</f>
        <v>1.1360511285118791</v>
      </c>
      <c r="DI14" s="115">
        <f t="shared" ref="DI14:DI26" si="58">SUMPRODUCT(CZ14:DA14,AL14:AM14)</f>
        <v>-0.79687233443247574</v>
      </c>
      <c r="DJ14" s="115">
        <f t="shared" ref="DJ14:DJ26" si="59">SUMPRODUCT(DB14:DD14,AN14:AP14)</f>
        <v>0.49254265398006003</v>
      </c>
      <c r="DK14" s="115">
        <f t="shared" ref="DK14:DK26" si="60">SUMPRODUCT(DE14:DG14,AQ14:AS14)</f>
        <v>-0.69315049449619037</v>
      </c>
      <c r="DL14" s="120">
        <f t="shared" ref="DL14:DL26" si="61">IF(BM14&lt;3,(BM14-1)/2*$CP$8+(3-BM14)/2*$CO$8,(BM14-3)/2*$CQ$8+(5-BM14)/2*$CP$8)+$CR$8*(BY14-3)</f>
        <v>-0.59209117428668634</v>
      </c>
      <c r="DM14" s="121">
        <f t="shared" ref="DM14:DM26" si="62">SUM(DH14:DL14)</f>
        <v>-0.45352022072341336</v>
      </c>
      <c r="DN14" s="111">
        <f t="shared" ref="DN14:DN26" si="63">CS14</f>
        <v>0.66333188342757721</v>
      </c>
      <c r="DO14" s="115">
        <f t="shared" ref="DO14:DO26" si="64">DN14*DM14</f>
        <v>-0.30083442218495232</v>
      </c>
      <c r="DP14" s="123" t="str">
        <f>CONCATENATE(B14,IF(ISERROR(VLOOKUP(B14,$N$48:$O$76,2,FALSE)),"",CONCATENATE(" (",VLOOKUP(B14,$N$48:$O$76,2,FALSE),")")))</f>
        <v>#3 Lexie Pritchard (1st)</v>
      </c>
      <c r="DQ14" s="124">
        <f t="shared" ref="DQ14:DQ26" si="65">BM14</f>
        <v>1.9314707784325753</v>
      </c>
      <c r="DR14" s="124">
        <f t="shared" ref="DR14:DR26" si="66">BY14</f>
        <v>3.7327677554047844</v>
      </c>
      <c r="DS14" s="125">
        <f t="shared" ref="DS14:DS26" si="67">F14</f>
        <v>610</v>
      </c>
      <c r="DT14" s="124">
        <f t="shared" ref="DT14:DT26" si="68">F14/D14</f>
        <v>26.521739130434781</v>
      </c>
      <c r="DU14" s="124">
        <f t="shared" ref="DU14:DU26" si="69">CR14+$CT$11</f>
        <v>-2.6066874215284672</v>
      </c>
      <c r="DV14" s="124">
        <f t="shared" ref="DV14:DV26" si="70">DM14+$DO$11</f>
        <v>-2.2774870587521612</v>
      </c>
      <c r="DW14" s="124">
        <f t="shared" ref="DW14:DW26" si="71">DU14-DV14</f>
        <v>-0.32920036277630604</v>
      </c>
      <c r="DX14" s="124">
        <f t="shared" ref="DX14:DX26" si="72">DU14*CS14</f>
        <v>-1.7290988768294531</v>
      </c>
      <c r="DY14" s="126">
        <f>(DU14+2)*DN14*$X$9/21</f>
        <v>-0.40243510997429854</v>
      </c>
      <c r="DZ14" s="127">
        <f t="shared" ref="DZ14:DZ26" si="73">F14/(D14+4)</f>
        <v>22.592592592592592</v>
      </c>
      <c r="EA14" s="127">
        <f t="shared" ref="EA14:EA26" si="74">MAX((450-DS14)/3,0)</f>
        <v>0</v>
      </c>
      <c r="EB14" s="127">
        <f t="shared" ref="EB14:EB26" si="75">-4.75+0.175*DZ14</f>
        <v>-0.79629629629629672</v>
      </c>
      <c r="EC14" s="127">
        <f t="shared" ref="EC14:EC26" si="76">(DU14*DS14+EB14* EA14)/(DS14+ EA14)</f>
        <v>-2.6066874215284672</v>
      </c>
      <c r="ED14" s="29">
        <f t="shared" ref="ED14:ED26" si="77">(DV14*DS14+EB14* EA14)/(DS14+ EA14)</f>
        <v>-2.2774870587521612</v>
      </c>
      <c r="EE14" s="29">
        <f t="shared" ref="EE14:EE26" si="78">EC14-ED14</f>
        <v>-0.32920036277630604</v>
      </c>
    </row>
    <row r="15" spans="1:135" ht="14" x14ac:dyDescent="0.15">
      <c r="A15" s="105">
        <v>2</v>
      </c>
      <c r="B15" s="194" t="s">
        <v>803</v>
      </c>
      <c r="C15" s="135">
        <v>21</v>
      </c>
      <c r="D15" s="194">
        <v>8</v>
      </c>
      <c r="E15" s="193"/>
      <c r="F15" s="194">
        <v>25</v>
      </c>
      <c r="G15" s="193">
        <v>1</v>
      </c>
      <c r="H15" s="135">
        <v>7</v>
      </c>
      <c r="I15" s="135">
        <v>0.14299999999999999</v>
      </c>
      <c r="J15" s="135">
        <v>1</v>
      </c>
      <c r="K15" s="135">
        <v>4</v>
      </c>
      <c r="L15" s="135">
        <v>0.25</v>
      </c>
      <c r="M15" s="135">
        <v>0</v>
      </c>
      <c r="N15" s="135">
        <v>3</v>
      </c>
      <c r="O15" s="135">
        <v>0</v>
      </c>
      <c r="P15" s="135"/>
      <c r="Q15" s="135">
        <v>0</v>
      </c>
      <c r="R15" s="135">
        <v>0</v>
      </c>
      <c r="S15" s="135"/>
      <c r="T15" s="135">
        <v>1</v>
      </c>
      <c r="U15" s="135">
        <v>1</v>
      </c>
      <c r="V15" s="128">
        <v>2</v>
      </c>
      <c r="W15" s="135">
        <v>0</v>
      </c>
      <c r="X15" s="135">
        <v>2</v>
      </c>
      <c r="Y15" s="135">
        <v>0</v>
      </c>
      <c r="Z15" s="135">
        <v>2</v>
      </c>
      <c r="AA15" s="135">
        <v>2</v>
      </c>
      <c r="AB15" s="135">
        <v>3</v>
      </c>
      <c r="AC15" s="107">
        <f t="shared" si="3"/>
        <v>7</v>
      </c>
      <c r="AD15" s="108">
        <f t="shared" si="4"/>
        <v>0.42857142857142855</v>
      </c>
      <c r="AE15" s="4">
        <f t="shared" si="5"/>
        <v>2.816480123504439</v>
      </c>
      <c r="AF15" s="107">
        <f t="shared" si="6"/>
        <v>50.190217391304344</v>
      </c>
      <c r="AG15" s="109">
        <f t="shared" si="7"/>
        <v>-1.873519876495561</v>
      </c>
      <c r="AH15" s="110">
        <f t="shared" si="8"/>
        <v>5.6116117241452823</v>
      </c>
      <c r="AI15" s="110">
        <f t="shared" si="9"/>
        <v>13.946940985381701</v>
      </c>
      <c r="AJ15" s="110">
        <f t="shared" si="10"/>
        <v>0</v>
      </c>
      <c r="AK15" s="110">
        <f t="shared" si="11"/>
        <v>1.9924201407688142</v>
      </c>
      <c r="AL15" s="110">
        <f t="shared" si="12"/>
        <v>0</v>
      </c>
      <c r="AM15" s="110">
        <f t="shared" si="13"/>
        <v>3.9848402815376285</v>
      </c>
      <c r="AN15" s="110">
        <f t="shared" si="14"/>
        <v>1.9924201407688142</v>
      </c>
      <c r="AO15" s="110">
        <f t="shared" si="14"/>
        <v>1.9924201407688142</v>
      </c>
      <c r="AP15" s="110">
        <f t="shared" si="14"/>
        <v>3.9848402815376285</v>
      </c>
      <c r="AQ15" s="110">
        <f t="shared" si="15"/>
        <v>3.9848402815376285</v>
      </c>
      <c r="AR15" s="110">
        <f t="shared" si="15"/>
        <v>0</v>
      </c>
      <c r="AS15" s="110">
        <f t="shared" si="16"/>
        <v>3.9848402815376285</v>
      </c>
      <c r="AT15" s="111">
        <f t="shared" si="17"/>
        <v>0.10274860335195532</v>
      </c>
      <c r="AU15" s="111">
        <f t="shared" si="18"/>
        <v>0.36600995024875621</v>
      </c>
      <c r="AV15" s="111">
        <f t="shared" si="19"/>
        <v>0.19309186351706037</v>
      </c>
      <c r="AW15" s="111">
        <f t="shared" si="20"/>
        <v>0</v>
      </c>
      <c r="AX15" s="111">
        <f t="shared" si="21"/>
        <v>0</v>
      </c>
      <c r="AY15" s="112">
        <f t="shared" si="22"/>
        <v>-0.14392885783667722</v>
      </c>
      <c r="AZ15" s="113" t="str">
        <f>IF(ISERROR(INDEX($C$48:$C$76,MATCH(B15,$N$48:$N$76,FALSE))),"?",INDEX($C$48:$C$76,MATCH(B15,$N$48:$N$76,FALSE)))</f>
        <v>SG</v>
      </c>
      <c r="BA15" s="114">
        <f>VLOOKUP(AZ15,$S$48:$T$60,2,FALSE)</f>
        <v>2</v>
      </c>
      <c r="BB15" s="115">
        <f t="shared" si="23"/>
        <v>2.3017935857088991</v>
      </c>
      <c r="BC15" s="115">
        <f t="shared" si="24"/>
        <v>2.1005978619029664</v>
      </c>
      <c r="BD15" s="115">
        <f t="shared" si="25"/>
        <v>2.1005978619029664</v>
      </c>
      <c r="BE15" s="129">
        <f t="shared" ref="BE15:BE26" si="79">BE14</f>
        <v>3.0329225471930146</v>
      </c>
      <c r="BF15" s="115">
        <f t="shared" si="26"/>
        <v>2.0676753147099518</v>
      </c>
      <c r="BG15" s="115">
        <f t="shared" si="27"/>
        <v>2.0676753147099518</v>
      </c>
      <c r="BH15" s="129">
        <f t="shared" ref="BH15:BH26" si="80">BH14</f>
        <v>3.0059357963512423</v>
      </c>
      <c r="BI15" s="115">
        <f t="shared" si="28"/>
        <v>2.0617395183587095</v>
      </c>
      <c r="BJ15" s="115">
        <f t="shared" si="29"/>
        <v>2.0617395183587095</v>
      </c>
      <c r="BK15" s="129">
        <f t="shared" ref="BK15:BK26" si="81">BK14</f>
        <v>3.001070199037664</v>
      </c>
      <c r="BL15" s="115">
        <f t="shared" si="30"/>
        <v>2.0606693193210455</v>
      </c>
      <c r="BM15" s="115">
        <f t="shared" si="31"/>
        <v>2.0606693193210455</v>
      </c>
      <c r="BN15" s="117">
        <f t="shared" si="32"/>
        <v>7.2297425542423541</v>
      </c>
      <c r="BO15" s="115">
        <f t="shared" si="33"/>
        <v>5.0765808514141177</v>
      </c>
      <c r="BP15" s="115">
        <f t="shared" si="34"/>
        <v>5</v>
      </c>
      <c r="BQ15" s="129">
        <f t="shared" ref="BQ15:BQ26" si="82">BQ14</f>
        <v>3.0231261659877697</v>
      </c>
      <c r="BR15" s="115">
        <f t="shared" si="35"/>
        <v>5.053454685426348</v>
      </c>
      <c r="BS15" s="115">
        <f t="shared" si="36"/>
        <v>5</v>
      </c>
      <c r="BT15" s="129">
        <f t="shared" ref="BT15:BT26" si="83">BT14</f>
        <v>3.0008097678825645</v>
      </c>
      <c r="BU15" s="115">
        <f t="shared" si="37"/>
        <v>5.052644917543784</v>
      </c>
      <c r="BV15" s="115">
        <f t="shared" si="38"/>
        <v>5</v>
      </c>
      <c r="BW15" s="129">
        <f t="shared" ref="BW15:BW26" si="84">BW14</f>
        <v>3.000028354203804</v>
      </c>
      <c r="BX15" s="115">
        <f t="shared" si="39"/>
        <v>5.0526165633399795</v>
      </c>
      <c r="BY15" s="115">
        <f t="shared" si="40"/>
        <v>5</v>
      </c>
      <c r="BZ15" s="57" t="str">
        <f t="shared" si="41"/>
        <v>#4 Anna Johnson</v>
      </c>
      <c r="CA15" s="118">
        <f t="shared" si="42"/>
        <v>0.85999999999999988</v>
      </c>
      <c r="CB15" s="119">
        <f t="shared" si="43"/>
        <v>-0.78</v>
      </c>
      <c r="CC15" s="119">
        <f t="shared" si="43"/>
        <v>-0.34320000000000001</v>
      </c>
      <c r="CD15" s="118">
        <f t="shared" si="44"/>
        <v>0.38900000000000001</v>
      </c>
      <c r="CE15" s="118">
        <f t="shared" si="44"/>
        <v>0.70038596774293871</v>
      </c>
      <c r="CF15" s="118">
        <f t="shared" si="44"/>
        <v>-0.96399999999999997</v>
      </c>
      <c r="CG15" s="118">
        <f t="shared" si="44"/>
        <v>0.49844771351332712</v>
      </c>
      <c r="CH15" s="118">
        <f t="shared" si="44"/>
        <v>0.133235876438967</v>
      </c>
      <c r="CI15" s="118">
        <f t="shared" si="44"/>
        <v>0</v>
      </c>
      <c r="CJ15" s="118">
        <f t="shared" si="44"/>
        <v>1.2732745939312757</v>
      </c>
      <c r="CK15" s="118">
        <f t="shared" si="44"/>
        <v>1.1615355861859169</v>
      </c>
      <c r="CL15" s="118">
        <f t="shared" si="44"/>
        <v>-0.36699999999999999</v>
      </c>
      <c r="CM15" s="115">
        <f t="shared" si="45"/>
        <v>-5.2775764510737169</v>
      </c>
      <c r="CN15" s="115">
        <f t="shared" si="46"/>
        <v>-3.8413860314022736</v>
      </c>
      <c r="CO15" s="115">
        <f t="shared" si="47"/>
        <v>1.2585791072140997</v>
      </c>
      <c r="CP15" s="115">
        <f t="shared" si="48"/>
        <v>3.6113595080315051</v>
      </c>
      <c r="CQ15" s="120">
        <f t="shared" si="49"/>
        <v>2.3898137516023077</v>
      </c>
      <c r="CR15" s="121">
        <f t="shared" si="50"/>
        <v>-1.8592101156280769</v>
      </c>
      <c r="CS15" s="111">
        <f t="shared" si="51"/>
        <v>2.7185732927359721E-2</v>
      </c>
      <c r="CT15" s="115">
        <f t="shared" si="52"/>
        <v>-5.0543989659310486E-2</v>
      </c>
      <c r="CU15" s="122" t="str">
        <f t="shared" si="53"/>
        <v>#4 Anna Johnson</v>
      </c>
      <c r="CV15" s="118">
        <f t="shared" si="54"/>
        <v>0.60499999999999998</v>
      </c>
      <c r="CW15" s="119">
        <f t="shared" si="55"/>
        <v>-0.47199999999999998</v>
      </c>
      <c r="CX15" s="119">
        <f t="shared" si="55"/>
        <v>-0.20768</v>
      </c>
      <c r="CY15" s="118">
        <f t="shared" si="56"/>
        <v>0.47699999999999998</v>
      </c>
      <c r="CZ15" s="118">
        <f t="shared" si="56"/>
        <v>0.47599999999999998</v>
      </c>
      <c r="DA15" s="118">
        <f t="shared" si="56"/>
        <v>-0.65934570093856926</v>
      </c>
      <c r="DB15" s="118">
        <f t="shared" si="56"/>
        <v>0.55720921131123191</v>
      </c>
      <c r="DC15" s="118">
        <f t="shared" si="56"/>
        <v>-5.498902408649381E-2</v>
      </c>
      <c r="DD15" s="118">
        <f t="shared" si="56"/>
        <v>0</v>
      </c>
      <c r="DE15" s="118">
        <f t="shared" si="56"/>
        <v>0.20802457759014054</v>
      </c>
      <c r="DF15" s="118">
        <f t="shared" si="56"/>
        <v>0.55847491686659589</v>
      </c>
      <c r="DG15" s="118">
        <f t="shared" si="56"/>
        <v>-0.439</v>
      </c>
      <c r="DH15" s="115">
        <f t="shared" si="57"/>
        <v>-2.2375466448455423</v>
      </c>
      <c r="DI15" s="115">
        <f t="shared" si="58"/>
        <v>-2.6273873085586734</v>
      </c>
      <c r="DJ15" s="115">
        <f t="shared" si="59"/>
        <v>1.0006336161272529</v>
      </c>
      <c r="DK15" s="115">
        <f t="shared" si="60"/>
        <v>-0.92040016726397711</v>
      </c>
      <c r="DL15" s="120">
        <f t="shared" si="61"/>
        <v>6.2508252103567585E-2</v>
      </c>
      <c r="DM15" s="121">
        <f t="shared" si="62"/>
        <v>-4.7221922524373721</v>
      </c>
      <c r="DN15" s="111">
        <f t="shared" si="63"/>
        <v>2.7185732927359721E-2</v>
      </c>
      <c r="DO15" s="115">
        <f t="shared" si="64"/>
        <v>-0.12837625740640962</v>
      </c>
      <c r="DP15" s="123" t="str">
        <f>CONCATENATE(B15,IF(ISERROR(VLOOKUP(B15,$N$48:$O$76,2,FALSE)),"",CONCATENATE(" (",VLOOKUP(B15,$N$48:$O$76,2,FALSE),")")))</f>
        <v>#4 Anna Johnson (4th)</v>
      </c>
      <c r="DQ15" s="124">
        <f t="shared" si="65"/>
        <v>2.0606693193210455</v>
      </c>
      <c r="DR15" s="124">
        <f t="shared" si="66"/>
        <v>5</v>
      </c>
      <c r="DS15" s="125">
        <f t="shared" si="67"/>
        <v>25</v>
      </c>
      <c r="DT15" s="124">
        <f t="shared" si="68"/>
        <v>3.125</v>
      </c>
      <c r="DU15" s="124">
        <f t="shared" si="69"/>
        <v>-6.9053352942291344</v>
      </c>
      <c r="DV15" s="124">
        <f t="shared" si="70"/>
        <v>-6.5461590904661193</v>
      </c>
      <c r="DW15" s="124">
        <f t="shared" si="71"/>
        <v>-0.35917620376301507</v>
      </c>
      <c r="DX15" s="124">
        <f t="shared" si="72"/>
        <v>-0.18772660108278422</v>
      </c>
      <c r="DY15" s="126">
        <f t="shared" ref="DY15:DY26" si="85">(DU15+2)*DN15*$X$9/21</f>
        <v>-0.13335513522806478</v>
      </c>
      <c r="DZ15" s="127">
        <f t="shared" si="73"/>
        <v>2.0833333333333335</v>
      </c>
      <c r="EA15" s="127">
        <f t="shared" si="74"/>
        <v>141.66666666666666</v>
      </c>
      <c r="EB15" s="127">
        <f t="shared" si="75"/>
        <v>-4.385416666666667</v>
      </c>
      <c r="EC15" s="127">
        <f t="shared" si="76"/>
        <v>-4.7634044608010369</v>
      </c>
      <c r="ED15" s="29">
        <f t="shared" si="77"/>
        <v>-4.7095280302365845</v>
      </c>
      <c r="EE15" s="29">
        <f t="shared" si="78"/>
        <v>-5.3876430564452349E-2</v>
      </c>
    </row>
    <row r="16" spans="1:135" ht="14" x14ac:dyDescent="0.15">
      <c r="A16" s="105">
        <v>3</v>
      </c>
      <c r="B16" s="194" t="s">
        <v>804</v>
      </c>
      <c r="C16" s="135">
        <v>21</v>
      </c>
      <c r="D16" s="194">
        <v>23</v>
      </c>
      <c r="E16" s="193"/>
      <c r="F16" s="194">
        <v>565</v>
      </c>
      <c r="G16" s="193">
        <v>99</v>
      </c>
      <c r="H16" s="135">
        <v>190</v>
      </c>
      <c r="I16" s="135">
        <v>0.52100000000000002</v>
      </c>
      <c r="J16" s="135">
        <v>37</v>
      </c>
      <c r="K16" s="135">
        <v>85</v>
      </c>
      <c r="L16" s="135">
        <v>0.435</v>
      </c>
      <c r="M16" s="135">
        <v>62</v>
      </c>
      <c r="N16" s="135">
        <v>105</v>
      </c>
      <c r="O16" s="135">
        <v>0.59</v>
      </c>
      <c r="P16" s="135"/>
      <c r="Q16" s="135">
        <v>12</v>
      </c>
      <c r="R16" s="135">
        <v>19</v>
      </c>
      <c r="S16" s="135">
        <v>0.63200000000000001</v>
      </c>
      <c r="T16" s="135">
        <v>36</v>
      </c>
      <c r="U16" s="135">
        <v>83</v>
      </c>
      <c r="V16" s="128">
        <v>119</v>
      </c>
      <c r="W16" s="135">
        <v>27</v>
      </c>
      <c r="X16" s="135">
        <v>29</v>
      </c>
      <c r="Y16" s="135">
        <v>3</v>
      </c>
      <c r="Z16" s="135">
        <v>48</v>
      </c>
      <c r="AA16" s="135">
        <v>34</v>
      </c>
      <c r="AB16" s="135">
        <v>247</v>
      </c>
      <c r="AC16" s="107">
        <f t="shared" si="3"/>
        <v>198.36</v>
      </c>
      <c r="AD16" s="108">
        <f t="shared" si="4"/>
        <v>1.2452107279693485</v>
      </c>
      <c r="AE16" s="4">
        <f t="shared" si="5"/>
        <v>241.79957104262004</v>
      </c>
      <c r="AF16" s="107">
        <f t="shared" si="6"/>
        <v>1134.2989130434783</v>
      </c>
      <c r="AG16" s="109">
        <f t="shared" si="7"/>
        <v>108.89837104262006</v>
      </c>
      <c r="AH16" s="110">
        <f t="shared" si="8"/>
        <v>21.317094485600705</v>
      </c>
      <c r="AI16" s="110">
        <f t="shared" si="9"/>
        <v>16.750434811773218</v>
      </c>
      <c r="AJ16" s="110">
        <f t="shared" si="10"/>
        <v>1.6750434811773216</v>
      </c>
      <c r="AK16" s="110">
        <f t="shared" si="11"/>
        <v>3.2619267791347841</v>
      </c>
      <c r="AL16" s="110">
        <f t="shared" si="12"/>
        <v>2.3803249469361942</v>
      </c>
      <c r="AM16" s="110">
        <f t="shared" si="13"/>
        <v>4.231688794553234</v>
      </c>
      <c r="AN16" s="110">
        <f t="shared" si="14"/>
        <v>3.173766595914925</v>
      </c>
      <c r="AO16" s="110">
        <f t="shared" si="14"/>
        <v>7.3172952072483008</v>
      </c>
      <c r="AP16" s="110">
        <f t="shared" si="14"/>
        <v>10.491061803163227</v>
      </c>
      <c r="AQ16" s="110">
        <f t="shared" si="15"/>
        <v>2.5566453133759119</v>
      </c>
      <c r="AR16" s="110">
        <f t="shared" si="15"/>
        <v>0.26448054965957712</v>
      </c>
      <c r="AS16" s="110">
        <f t="shared" si="16"/>
        <v>2.9974462294752073</v>
      </c>
      <c r="AT16" s="111">
        <f t="shared" si="17"/>
        <v>0.27051070351510359</v>
      </c>
      <c r="AU16" s="111">
        <f t="shared" si="18"/>
        <v>0.23482939285871529</v>
      </c>
      <c r="AV16" s="111">
        <f t="shared" si="19"/>
        <v>0.14524609202610736</v>
      </c>
      <c r="AW16" s="111">
        <f t="shared" si="20"/>
        <v>0.15864796651864158</v>
      </c>
      <c r="AX16" s="111">
        <f t="shared" si="21"/>
        <v>0.10172566371681416</v>
      </c>
      <c r="AY16" s="112">
        <f t="shared" si="22"/>
        <v>0.37017110751303361</v>
      </c>
      <c r="AZ16" s="113" t="str">
        <f>IF(ISERROR(INDEX($C$48:$C$76,MATCH(B16,$N$48:$N$76,FALSE))),"?",INDEX($C$48:$C$76,MATCH(B16,$N$48:$N$76,FALSE)))</f>
        <v>SF</v>
      </c>
      <c r="BA16" s="114">
        <f>VLOOKUP(AZ16,$S$48:$T$60,2,FALSE)</f>
        <v>3</v>
      </c>
      <c r="BB16" s="115">
        <f t="shared" si="23"/>
        <v>3.6431247779343474</v>
      </c>
      <c r="BC16" s="115">
        <f t="shared" si="24"/>
        <v>3.5908382106226115</v>
      </c>
      <c r="BD16" s="115">
        <f t="shared" si="25"/>
        <v>3.5908382106226115</v>
      </c>
      <c r="BE16" s="129">
        <f t="shared" si="79"/>
        <v>3.0329225471930146</v>
      </c>
      <c r="BF16" s="115">
        <f t="shared" si="26"/>
        <v>3.557915663429597</v>
      </c>
      <c r="BG16" s="115">
        <f t="shared" si="27"/>
        <v>3.557915663429597</v>
      </c>
      <c r="BH16" s="129">
        <f t="shared" si="80"/>
        <v>3.0059357963512423</v>
      </c>
      <c r="BI16" s="115">
        <f t="shared" si="28"/>
        <v>3.5519798670783547</v>
      </c>
      <c r="BJ16" s="115">
        <f t="shared" si="29"/>
        <v>3.5519798670783547</v>
      </c>
      <c r="BK16" s="129">
        <f t="shared" si="81"/>
        <v>3.001070199037664</v>
      </c>
      <c r="BL16" s="115">
        <f t="shared" si="30"/>
        <v>3.5509096680406906</v>
      </c>
      <c r="BM16" s="115">
        <f t="shared" si="31"/>
        <v>3.5509096680406906</v>
      </c>
      <c r="BN16" s="117">
        <f t="shared" si="32"/>
        <v>1.7835447058676794</v>
      </c>
      <c r="BO16" s="115">
        <f t="shared" si="33"/>
        <v>1.9637443232768113</v>
      </c>
      <c r="BP16" s="115">
        <f t="shared" si="34"/>
        <v>1.9637443232768113</v>
      </c>
      <c r="BQ16" s="129">
        <f t="shared" si="82"/>
        <v>3.0231261659877697</v>
      </c>
      <c r="BR16" s="115">
        <f t="shared" si="35"/>
        <v>1.9406181572890415</v>
      </c>
      <c r="BS16" s="115">
        <f t="shared" si="36"/>
        <v>1.9406181572890415</v>
      </c>
      <c r="BT16" s="129">
        <f t="shared" si="83"/>
        <v>3.0008097678825645</v>
      </c>
      <c r="BU16" s="115">
        <f t="shared" si="37"/>
        <v>1.939808389406477</v>
      </c>
      <c r="BV16" s="115">
        <f t="shared" si="38"/>
        <v>1.939808389406477</v>
      </c>
      <c r="BW16" s="129">
        <f t="shared" si="84"/>
        <v>3.000028354203804</v>
      </c>
      <c r="BX16" s="115">
        <f t="shared" si="39"/>
        <v>1.9397800352026731</v>
      </c>
      <c r="BY16" s="115">
        <f t="shared" si="40"/>
        <v>1.9397800352026731</v>
      </c>
      <c r="BZ16" s="57" t="str">
        <f t="shared" si="41"/>
        <v>#5 Merle Wiehl</v>
      </c>
      <c r="CA16" s="118">
        <f t="shared" si="42"/>
        <v>0.85999999999999988</v>
      </c>
      <c r="CB16" s="119">
        <f t="shared" si="43"/>
        <v>-0.61168790193614708</v>
      </c>
      <c r="CC16" s="119">
        <f t="shared" si="43"/>
        <v>-0.26914267685190474</v>
      </c>
      <c r="CD16" s="118">
        <f t="shared" si="44"/>
        <v>0.38900000000000001</v>
      </c>
      <c r="CE16" s="118">
        <f t="shared" si="44"/>
        <v>0.86952824732261846</v>
      </c>
      <c r="CF16" s="118">
        <f t="shared" si="44"/>
        <v>-0.96399999999999997</v>
      </c>
      <c r="CG16" s="118">
        <f t="shared" si="44"/>
        <v>0.33750175585160541</v>
      </c>
      <c r="CH16" s="118">
        <f t="shared" si="44"/>
        <v>0.15745228210566123</v>
      </c>
      <c r="CI16" s="118">
        <f t="shared" si="44"/>
        <v>0</v>
      </c>
      <c r="CJ16" s="118">
        <f t="shared" si="44"/>
        <v>1.1387804024593275</v>
      </c>
      <c r="CK16" s="118">
        <f t="shared" si="44"/>
        <v>0.92905809178565224</v>
      </c>
      <c r="CL16" s="118">
        <f t="shared" si="44"/>
        <v>-0.36699999999999999</v>
      </c>
      <c r="CM16" s="115">
        <f t="shared" si="45"/>
        <v>8.9047267618008785</v>
      </c>
      <c r="CN16" s="115">
        <f t="shared" si="46"/>
        <v>-2.0095882187815834</v>
      </c>
      <c r="CO16" s="115">
        <f t="shared" si="47"/>
        <v>2.2232766280065221</v>
      </c>
      <c r="CP16" s="115">
        <f t="shared" si="48"/>
        <v>2.0571126074757204</v>
      </c>
      <c r="CQ16" s="120">
        <f t="shared" si="49"/>
        <v>-1.4705250911738925</v>
      </c>
      <c r="CR16" s="121">
        <f t="shared" si="50"/>
        <v>9.705002687327644</v>
      </c>
      <c r="CS16" s="111">
        <f t="shared" si="51"/>
        <v>0.61439756415832969</v>
      </c>
      <c r="CT16" s="115">
        <f t="shared" si="52"/>
        <v>5.9627300112441484</v>
      </c>
      <c r="CU16" s="122" t="str">
        <f t="shared" si="53"/>
        <v>#5 Merle Wiehl</v>
      </c>
      <c r="CV16" s="118">
        <f t="shared" si="54"/>
        <v>0.60499999999999998</v>
      </c>
      <c r="CW16" s="119">
        <f t="shared" si="55"/>
        <v>-0.36336219124969488</v>
      </c>
      <c r="CX16" s="119">
        <f t="shared" si="55"/>
        <v>-0.15987936414986575</v>
      </c>
      <c r="CY16" s="118">
        <f t="shared" si="56"/>
        <v>0.47699999999999998</v>
      </c>
      <c r="CZ16" s="118">
        <f t="shared" si="56"/>
        <v>0.47599999999999998</v>
      </c>
      <c r="DA16" s="118">
        <f t="shared" si="56"/>
        <v>-0.77223140735408236</v>
      </c>
      <c r="DB16" s="118">
        <f t="shared" si="56"/>
        <v>0.48865815527012824</v>
      </c>
      <c r="DC16" s="118">
        <f t="shared" si="56"/>
        <v>2.5111394657187119E-2</v>
      </c>
      <c r="DD16" s="118">
        <f t="shared" si="56"/>
        <v>0</v>
      </c>
      <c r="DE16" s="118">
        <f t="shared" si="56"/>
        <v>0.25161410779019017</v>
      </c>
      <c r="DF16" s="118">
        <f t="shared" si="56"/>
        <v>0.32450718211761154</v>
      </c>
      <c r="DG16" s="118">
        <f t="shared" si="56"/>
        <v>-0.439</v>
      </c>
      <c r="DH16" s="115">
        <f t="shared" si="57"/>
        <v>8.0985016531506222</v>
      </c>
      <c r="DI16" s="115">
        <f t="shared" si="58"/>
        <v>-2.1348083185607161</v>
      </c>
      <c r="DJ16" s="115">
        <f t="shared" si="59"/>
        <v>1.7346344177900976</v>
      </c>
      <c r="DK16" s="115">
        <f t="shared" si="60"/>
        <v>-0.58676502738361846</v>
      </c>
      <c r="DL16" s="120">
        <f t="shared" si="61"/>
        <v>-0.45589458486285056</v>
      </c>
      <c r="DM16" s="121">
        <f t="shared" si="62"/>
        <v>6.6556681401335345</v>
      </c>
      <c r="DN16" s="111">
        <f t="shared" si="63"/>
        <v>0.61439756415832969</v>
      </c>
      <c r="DO16" s="115">
        <f t="shared" si="64"/>
        <v>4.089226293144244</v>
      </c>
      <c r="DP16" s="123" t="str">
        <f>CONCATENATE(B16,IF(ISERROR(VLOOKUP(B16,$N$48:$O$76,2,FALSE)),"",CONCATENATE(" (",VLOOKUP(B16,$N$48:$O$76,2,FALSE),")")))</f>
        <v>#5 Merle Wiehl (5th)</v>
      </c>
      <c r="DQ16" s="124">
        <f t="shared" si="65"/>
        <v>3.5509096680406906</v>
      </c>
      <c r="DR16" s="124">
        <f t="shared" si="66"/>
        <v>1.9397800352026731</v>
      </c>
      <c r="DS16" s="125">
        <f t="shared" si="67"/>
        <v>565</v>
      </c>
      <c r="DT16" s="124">
        <f t="shared" si="68"/>
        <v>24.565217391304348</v>
      </c>
      <c r="DU16" s="124">
        <f t="shared" si="69"/>
        <v>4.6588775087265866</v>
      </c>
      <c r="DV16" s="124">
        <f t="shared" si="70"/>
        <v>4.8317013021047863</v>
      </c>
      <c r="DW16" s="124">
        <f t="shared" si="71"/>
        <v>-0.17282379337819975</v>
      </c>
      <c r="DX16" s="124">
        <f t="shared" si="72"/>
        <v>2.8624029930736423</v>
      </c>
      <c r="DY16" s="126">
        <f t="shared" si="85"/>
        <v>4.0911981213903017</v>
      </c>
      <c r="DZ16" s="127">
        <f t="shared" si="73"/>
        <v>20.925925925925927</v>
      </c>
      <c r="EA16" s="127">
        <f t="shared" si="74"/>
        <v>0</v>
      </c>
      <c r="EB16" s="127">
        <f t="shared" si="75"/>
        <v>-1.0879629629629628</v>
      </c>
      <c r="EC16" s="127">
        <f t="shared" si="76"/>
        <v>4.6588775087265866</v>
      </c>
      <c r="ED16" s="29">
        <f t="shared" si="77"/>
        <v>4.8317013021047863</v>
      </c>
      <c r="EE16" s="29">
        <f t="shared" si="78"/>
        <v>-0.17282379337819975</v>
      </c>
    </row>
    <row r="17" spans="1:135" ht="14" x14ac:dyDescent="0.15">
      <c r="A17" s="105">
        <v>4</v>
      </c>
      <c r="B17" s="194" t="s">
        <v>805</v>
      </c>
      <c r="C17" s="135">
        <v>21</v>
      </c>
      <c r="D17" s="194">
        <v>23</v>
      </c>
      <c r="E17" s="193"/>
      <c r="F17" s="194">
        <v>263</v>
      </c>
      <c r="G17" s="193">
        <v>30</v>
      </c>
      <c r="H17" s="135">
        <v>75</v>
      </c>
      <c r="I17" s="135">
        <v>0.4</v>
      </c>
      <c r="J17" s="135">
        <v>17</v>
      </c>
      <c r="K17" s="135">
        <v>45</v>
      </c>
      <c r="L17" s="135">
        <v>0.378</v>
      </c>
      <c r="M17" s="135">
        <v>13</v>
      </c>
      <c r="N17" s="135">
        <v>30</v>
      </c>
      <c r="O17" s="135">
        <v>0.433</v>
      </c>
      <c r="P17" s="135"/>
      <c r="Q17" s="135">
        <v>3</v>
      </c>
      <c r="R17" s="135">
        <v>5</v>
      </c>
      <c r="S17" s="135">
        <v>0.6</v>
      </c>
      <c r="T17" s="135">
        <v>1</v>
      </c>
      <c r="U17" s="135">
        <v>9</v>
      </c>
      <c r="V17" s="128">
        <v>10</v>
      </c>
      <c r="W17" s="135">
        <v>12</v>
      </c>
      <c r="X17" s="135">
        <v>13</v>
      </c>
      <c r="Y17" s="135">
        <v>1</v>
      </c>
      <c r="Z17" s="135">
        <v>22</v>
      </c>
      <c r="AA17" s="135">
        <v>10</v>
      </c>
      <c r="AB17" s="135">
        <v>80</v>
      </c>
      <c r="AC17" s="107">
        <f t="shared" si="3"/>
        <v>77.2</v>
      </c>
      <c r="AD17" s="108">
        <f t="shared" si="4"/>
        <v>1.0362694300518134</v>
      </c>
      <c r="AE17" s="4">
        <f t="shared" si="5"/>
        <v>77.976037933506092</v>
      </c>
      <c r="AF17" s="107">
        <f t="shared" si="6"/>
        <v>528.0010869565217</v>
      </c>
      <c r="AG17" s="109">
        <f t="shared" si="7"/>
        <v>26.252037933506095</v>
      </c>
      <c r="AH17" s="110">
        <f t="shared" si="8"/>
        <v>14.768158600386942</v>
      </c>
      <c r="AI17" s="110">
        <f t="shared" si="9"/>
        <v>14.204516212705427</v>
      </c>
      <c r="AJ17" s="110">
        <f t="shared" si="10"/>
        <v>0.94696774751369495</v>
      </c>
      <c r="AK17" s="110">
        <f t="shared" si="11"/>
        <v>3.2196903415465634</v>
      </c>
      <c r="AL17" s="110">
        <f t="shared" si="12"/>
        <v>2.2727225940328681</v>
      </c>
      <c r="AM17" s="110">
        <f t="shared" si="13"/>
        <v>4.1666580890602587</v>
      </c>
      <c r="AN17" s="110">
        <f t="shared" si="14"/>
        <v>0.18939354950273901</v>
      </c>
      <c r="AO17" s="110">
        <f t="shared" si="14"/>
        <v>1.7045419455246509</v>
      </c>
      <c r="AP17" s="110">
        <f t="shared" si="14"/>
        <v>1.8939354950273899</v>
      </c>
      <c r="AQ17" s="110">
        <f t="shared" si="15"/>
        <v>2.4621161435356074</v>
      </c>
      <c r="AR17" s="110">
        <f t="shared" si="15"/>
        <v>0.18939354950273901</v>
      </c>
      <c r="AS17" s="110">
        <f t="shared" si="16"/>
        <v>1.8939354950273899</v>
      </c>
      <c r="AT17" s="111">
        <f t="shared" si="17"/>
        <v>4.8834887524693581E-2</v>
      </c>
      <c r="AU17" s="111">
        <f t="shared" si="18"/>
        <v>0.22614683237803376</v>
      </c>
      <c r="AV17" s="111">
        <f t="shared" si="19"/>
        <v>9.1773699390237815E-2</v>
      </c>
      <c r="AW17" s="111">
        <f t="shared" si="20"/>
        <v>0.15147630094302067</v>
      </c>
      <c r="AX17" s="111">
        <f t="shared" si="21"/>
        <v>7.2845373891001264E-2</v>
      </c>
      <c r="AY17" s="112">
        <f t="shared" si="22"/>
        <v>0.19170650840993042</v>
      </c>
      <c r="AZ17" s="113" t="str">
        <f>IF(ISERROR(INDEX($C$48:$C$76,MATCH(B17,$N$48:$N$76,FALSE))),"?",INDEX($C$48:$C$76,MATCH(B17,$N$48:$N$76,FALSE)))</f>
        <v>SG</v>
      </c>
      <c r="BA17" s="114">
        <f>VLOOKUP(AZ17,$S$48:$T$60,2,FALSE)</f>
        <v>2</v>
      </c>
      <c r="BB17" s="115">
        <f t="shared" si="23"/>
        <v>1.6674877469034148</v>
      </c>
      <c r="BC17" s="115">
        <f t="shared" si="24"/>
        <v>1.7206047202415276</v>
      </c>
      <c r="BD17" s="115">
        <f t="shared" si="25"/>
        <v>1.7206047202415276</v>
      </c>
      <c r="BE17" s="129">
        <f t="shared" si="79"/>
        <v>3.0329225471930146</v>
      </c>
      <c r="BF17" s="115">
        <f t="shared" si="26"/>
        <v>1.687682173048513</v>
      </c>
      <c r="BG17" s="115">
        <f t="shared" si="27"/>
        <v>1.687682173048513</v>
      </c>
      <c r="BH17" s="129">
        <f t="shared" si="80"/>
        <v>3.0059357963512423</v>
      </c>
      <c r="BI17" s="115">
        <f t="shared" si="28"/>
        <v>1.6817463766972707</v>
      </c>
      <c r="BJ17" s="115">
        <f t="shared" si="29"/>
        <v>1.6817463766972707</v>
      </c>
      <c r="BK17" s="129">
        <f t="shared" si="81"/>
        <v>3.001070199037664</v>
      </c>
      <c r="BL17" s="115">
        <f t="shared" si="30"/>
        <v>1.6806761776596066</v>
      </c>
      <c r="BM17" s="115">
        <f t="shared" si="31"/>
        <v>1.6806761776596066</v>
      </c>
      <c r="BN17" s="117">
        <f t="shared" si="32"/>
        <v>3.3559954211515475</v>
      </c>
      <c r="BO17" s="115">
        <f t="shared" si="33"/>
        <v>3.4588715519580098</v>
      </c>
      <c r="BP17" s="115">
        <f t="shared" si="34"/>
        <v>3.4588715519580098</v>
      </c>
      <c r="BQ17" s="129">
        <f t="shared" si="82"/>
        <v>3.0231261659877697</v>
      </c>
      <c r="BR17" s="115">
        <f t="shared" si="35"/>
        <v>3.43574538597024</v>
      </c>
      <c r="BS17" s="115">
        <f t="shared" si="36"/>
        <v>3.43574538597024</v>
      </c>
      <c r="BT17" s="129">
        <f t="shared" si="83"/>
        <v>3.0008097678825645</v>
      </c>
      <c r="BU17" s="115">
        <f t="shared" si="37"/>
        <v>3.4349356180876756</v>
      </c>
      <c r="BV17" s="115">
        <f t="shared" si="38"/>
        <v>3.4349356180876756</v>
      </c>
      <c r="BW17" s="129">
        <f t="shared" si="84"/>
        <v>3.000028354203804</v>
      </c>
      <c r="BX17" s="115">
        <f t="shared" si="39"/>
        <v>3.4349072638838716</v>
      </c>
      <c r="BY17" s="115">
        <f t="shared" si="40"/>
        <v>3.4349072638838716</v>
      </c>
      <c r="BZ17" s="57" t="str">
        <f t="shared" si="41"/>
        <v>#11 Bryce Nixon</v>
      </c>
      <c r="CA17" s="118">
        <f t="shared" si="42"/>
        <v>0.85999999999999988</v>
      </c>
      <c r="CB17" s="119">
        <f t="shared" si="43"/>
        <v>-0.69391989951361299</v>
      </c>
      <c r="CC17" s="119">
        <f t="shared" si="43"/>
        <v>-0.30532475578598972</v>
      </c>
      <c r="CD17" s="118">
        <f t="shared" si="44"/>
        <v>0.38900000000000001</v>
      </c>
      <c r="CE17" s="118">
        <f t="shared" si="44"/>
        <v>0.65725674616436536</v>
      </c>
      <c r="CF17" s="118">
        <f t="shared" si="44"/>
        <v>-0.96399999999999997</v>
      </c>
      <c r="CG17" s="118">
        <f t="shared" si="44"/>
        <v>0.53948697281276248</v>
      </c>
      <c r="CH17" s="118">
        <f t="shared" si="44"/>
        <v>0.12706098788696862</v>
      </c>
      <c r="CI17" s="118">
        <f t="shared" si="44"/>
        <v>0</v>
      </c>
      <c r="CJ17" s="118">
        <f t="shared" si="44"/>
        <v>1.3075689749662205</v>
      </c>
      <c r="CK17" s="118">
        <f t="shared" si="44"/>
        <v>1.2208145162851014</v>
      </c>
      <c r="CL17" s="118">
        <f t="shared" si="44"/>
        <v>-0.36699999999999999</v>
      </c>
      <c r="CM17" s="115">
        <f t="shared" si="45"/>
        <v>3.8071467799875176</v>
      </c>
      <c r="CN17" s="115">
        <f t="shared" si="46"/>
        <v>-2.5228961407658099</v>
      </c>
      <c r="CO17" s="115">
        <f t="shared" si="47"/>
        <v>0.31875613618463433</v>
      </c>
      <c r="CP17" s="115">
        <f t="shared" si="48"/>
        <v>2.7555267498992908</v>
      </c>
      <c r="CQ17" s="120">
        <f t="shared" si="49"/>
        <v>6.361293166970905E-2</v>
      </c>
      <c r="CR17" s="121">
        <f t="shared" si="50"/>
        <v>4.4221464569753426</v>
      </c>
      <c r="CS17" s="111">
        <f t="shared" si="51"/>
        <v>0.28599391039582428</v>
      </c>
      <c r="CT17" s="115">
        <f t="shared" si="52"/>
        <v>1.264706957573418</v>
      </c>
      <c r="CU17" s="122" t="str">
        <f t="shared" si="53"/>
        <v>#11 Bryce Nixon</v>
      </c>
      <c r="CV17" s="118">
        <f t="shared" si="54"/>
        <v>0.60499999999999998</v>
      </c>
      <c r="CW17" s="119">
        <f t="shared" si="55"/>
        <v>-0.41643920786787741</v>
      </c>
      <c r="CX17" s="119">
        <f t="shared" si="55"/>
        <v>-0.18323325146186606</v>
      </c>
      <c r="CY17" s="118">
        <f t="shared" si="56"/>
        <v>0.47699999999999998</v>
      </c>
      <c r="CZ17" s="118">
        <f t="shared" si="56"/>
        <v>0.47599999999999998</v>
      </c>
      <c r="DA17" s="118">
        <f t="shared" si="56"/>
        <v>-0.63056122045771512</v>
      </c>
      <c r="DB17" s="118">
        <f t="shared" si="56"/>
        <v>0.57468889582765803</v>
      </c>
      <c r="DC17" s="118">
        <f t="shared" si="56"/>
        <v>-7.5413655450796147E-2</v>
      </c>
      <c r="DD17" s="118">
        <f t="shared" si="56"/>
        <v>0</v>
      </c>
      <c r="DE17" s="118">
        <f t="shared" si="56"/>
        <v>0.19690977819654348</v>
      </c>
      <c r="DF17" s="118">
        <f t="shared" si="56"/>
        <v>0.61813384010744177</v>
      </c>
      <c r="DG17" s="118">
        <f t="shared" si="56"/>
        <v>-0.43899999999999995</v>
      </c>
      <c r="DH17" s="115">
        <f t="shared" si="57"/>
        <v>4.3816947869798861</v>
      </c>
      <c r="DI17" s="115">
        <f t="shared" si="58"/>
        <v>-1.5455170551082025</v>
      </c>
      <c r="DJ17" s="115">
        <f t="shared" si="59"/>
        <v>-1.9703369140615781E-2</v>
      </c>
      <c r="DK17" s="115">
        <f t="shared" si="60"/>
        <v>-0.22955237655359173</v>
      </c>
      <c r="DL17" s="120">
        <f t="shared" si="61"/>
        <v>-0.93309580169692929</v>
      </c>
      <c r="DM17" s="121">
        <f t="shared" si="62"/>
        <v>1.6538261844805466</v>
      </c>
      <c r="DN17" s="111">
        <f t="shared" si="63"/>
        <v>0.28599391039582428</v>
      </c>
      <c r="DO17" s="115">
        <f t="shared" si="64"/>
        <v>0.47298421761459741</v>
      </c>
      <c r="DP17" s="123" t="str">
        <f>CONCATENATE(B17,IF(ISERROR(VLOOKUP(B17,$N$48:$O$76,2,FALSE)),"",CONCATENATE(" (",VLOOKUP(B17,$N$48:$O$76,2,FALSE),")")))</f>
        <v>#11 Bryce Nixon (2nd)</v>
      </c>
      <c r="DQ17" s="124">
        <f t="shared" si="65"/>
        <v>1.6806761776596066</v>
      </c>
      <c r="DR17" s="124">
        <f t="shared" si="66"/>
        <v>3.4349072638838716</v>
      </c>
      <c r="DS17" s="125">
        <f t="shared" si="67"/>
        <v>263</v>
      </c>
      <c r="DT17" s="124">
        <f t="shared" si="68"/>
        <v>11.434782608695652</v>
      </c>
      <c r="DU17" s="124">
        <f t="shared" si="69"/>
        <v>-0.62397872162571488</v>
      </c>
      <c r="DV17" s="124">
        <f t="shared" si="70"/>
        <v>-0.17014065354820107</v>
      </c>
      <c r="DW17" s="124">
        <f t="shared" si="71"/>
        <v>-0.45383806807751381</v>
      </c>
      <c r="DX17" s="124">
        <f t="shared" si="72"/>
        <v>-0.17845411460152569</v>
      </c>
      <c r="DY17" s="126">
        <f t="shared" si="85"/>
        <v>0.39353370619012285</v>
      </c>
      <c r="DZ17" s="127">
        <f t="shared" si="73"/>
        <v>9.7407407407407405</v>
      </c>
      <c r="EA17" s="127">
        <f t="shared" si="74"/>
        <v>62.333333333333336</v>
      </c>
      <c r="EB17" s="127">
        <f t="shared" si="75"/>
        <v>-3.0453703703703705</v>
      </c>
      <c r="EC17" s="127">
        <f t="shared" si="76"/>
        <v>-1.0879133920306849</v>
      </c>
      <c r="ED17" s="29">
        <f t="shared" si="77"/>
        <v>-0.7210299537999898</v>
      </c>
      <c r="EE17" s="29">
        <f t="shared" si="78"/>
        <v>-0.36688343823069514</v>
      </c>
    </row>
    <row r="18" spans="1:135" ht="14" x14ac:dyDescent="0.15">
      <c r="A18" s="105">
        <v>5</v>
      </c>
      <c r="B18" s="194" t="s">
        <v>806</v>
      </c>
      <c r="C18" s="135">
        <v>21</v>
      </c>
      <c r="D18" s="194">
        <v>23</v>
      </c>
      <c r="E18" s="193"/>
      <c r="F18" s="194">
        <v>492</v>
      </c>
      <c r="G18" s="193">
        <v>46</v>
      </c>
      <c r="H18" s="135">
        <v>126</v>
      </c>
      <c r="I18" s="135">
        <v>0.36499999999999999</v>
      </c>
      <c r="J18" s="135">
        <v>14</v>
      </c>
      <c r="K18" s="135">
        <v>54</v>
      </c>
      <c r="L18" s="135">
        <v>0.25900000000000001</v>
      </c>
      <c r="M18" s="135">
        <v>32</v>
      </c>
      <c r="N18" s="135">
        <v>72</v>
      </c>
      <c r="O18" s="135">
        <v>0.44400000000000001</v>
      </c>
      <c r="P18" s="135"/>
      <c r="Q18" s="135">
        <v>26</v>
      </c>
      <c r="R18" s="135">
        <v>33</v>
      </c>
      <c r="S18" s="135">
        <v>0.78800000000000003</v>
      </c>
      <c r="T18" s="135">
        <v>9</v>
      </c>
      <c r="U18" s="135">
        <v>37</v>
      </c>
      <c r="V18" s="128">
        <v>46</v>
      </c>
      <c r="W18" s="135">
        <v>78</v>
      </c>
      <c r="X18" s="135">
        <v>20</v>
      </c>
      <c r="Y18" s="135">
        <v>0</v>
      </c>
      <c r="Z18" s="135">
        <v>36</v>
      </c>
      <c r="AA18" s="135">
        <v>27</v>
      </c>
      <c r="AB18" s="135">
        <v>132</v>
      </c>
      <c r="AC18" s="107">
        <f t="shared" si="3"/>
        <v>140.52000000000001</v>
      </c>
      <c r="AD18" s="108">
        <f t="shared" si="4"/>
        <v>0.93936806148590946</v>
      </c>
      <c r="AE18" s="4">
        <f t="shared" si="5"/>
        <v>128.31596956497768</v>
      </c>
      <c r="AF18" s="107">
        <f t="shared" si="6"/>
        <v>987.74347826086955</v>
      </c>
      <c r="AG18" s="109">
        <f t="shared" si="7"/>
        <v>34.167569564977683</v>
      </c>
      <c r="AH18" s="110">
        <f t="shared" si="8"/>
        <v>12.990819214610758</v>
      </c>
      <c r="AI18" s="110">
        <f t="shared" si="9"/>
        <v>12.756348462239361</v>
      </c>
      <c r="AJ18" s="110">
        <f t="shared" si="10"/>
        <v>3.3409484067769752</v>
      </c>
      <c r="AK18" s="110">
        <f t="shared" si="11"/>
        <v>1.4173720513599288</v>
      </c>
      <c r="AL18" s="110">
        <f t="shared" si="12"/>
        <v>7.896787143291033</v>
      </c>
      <c r="AM18" s="110">
        <f t="shared" si="13"/>
        <v>3.6446709892112454</v>
      </c>
      <c r="AN18" s="110">
        <f t="shared" si="14"/>
        <v>0.91116774730281136</v>
      </c>
      <c r="AO18" s="110">
        <f t="shared" si="14"/>
        <v>3.7459118500226691</v>
      </c>
      <c r="AP18" s="110">
        <f t="shared" si="14"/>
        <v>4.657079597325481</v>
      </c>
      <c r="AQ18" s="110">
        <f t="shared" si="15"/>
        <v>2.0248172162284699</v>
      </c>
      <c r="AR18" s="110">
        <f t="shared" si="15"/>
        <v>0</v>
      </c>
      <c r="AS18" s="110">
        <f t="shared" si="16"/>
        <v>2.7335032419084344</v>
      </c>
      <c r="AT18" s="111">
        <f t="shared" si="17"/>
        <v>0.12008220920198029</v>
      </c>
      <c r="AU18" s="111">
        <f t="shared" si="18"/>
        <v>0.18598066577680702</v>
      </c>
      <c r="AV18" s="111">
        <f t="shared" si="19"/>
        <v>0.13245630881505666</v>
      </c>
      <c r="AW18" s="111">
        <f t="shared" si="20"/>
        <v>0.52631857004490623</v>
      </c>
      <c r="AX18" s="111">
        <f t="shared" si="21"/>
        <v>0</v>
      </c>
      <c r="AY18" s="112">
        <f t="shared" si="22"/>
        <v>0.13337626984575868</v>
      </c>
      <c r="AZ18" s="113" t="str">
        <f>IF(ISERROR(INDEX($C$48:$C$76,MATCH(B18,$N$48:$N$76,FALSE))),"?",INDEX($C$48:$C$76,MATCH(B18,$N$48:$N$76,FALSE)))</f>
        <v>PG</v>
      </c>
      <c r="BA18" s="114">
        <f>VLOOKUP(AZ18,$S$48:$T$60,2,FALSE)</f>
        <v>1</v>
      </c>
      <c r="BB18" s="115">
        <f t="shared" si="23"/>
        <v>0.97833958610010763</v>
      </c>
      <c r="BC18" s="115">
        <f t="shared" si="24"/>
        <v>0.98033777926430443</v>
      </c>
      <c r="BD18" s="115">
        <f t="shared" si="25"/>
        <v>1</v>
      </c>
      <c r="BE18" s="129">
        <f t="shared" si="79"/>
        <v>3.0329225471930146</v>
      </c>
      <c r="BF18" s="115">
        <f t="shared" si="26"/>
        <v>0.94741523207128986</v>
      </c>
      <c r="BG18" s="115">
        <f t="shared" si="27"/>
        <v>1</v>
      </c>
      <c r="BH18" s="129">
        <f t="shared" si="80"/>
        <v>3.0059357963512423</v>
      </c>
      <c r="BI18" s="115">
        <f t="shared" si="28"/>
        <v>0.94147943572004755</v>
      </c>
      <c r="BJ18" s="115">
        <f t="shared" si="29"/>
        <v>1</v>
      </c>
      <c r="BK18" s="129">
        <f t="shared" si="81"/>
        <v>3.001070199037664</v>
      </c>
      <c r="BL18" s="115">
        <f t="shared" si="30"/>
        <v>0.94040923668238352</v>
      </c>
      <c r="BM18" s="115">
        <f t="shared" si="31"/>
        <v>1</v>
      </c>
      <c r="BN18" s="117">
        <f t="shared" si="32"/>
        <v>1.364822398000604</v>
      </c>
      <c r="BO18" s="115">
        <f t="shared" si="33"/>
        <v>1.6079199627606959</v>
      </c>
      <c r="BP18" s="115">
        <f t="shared" si="34"/>
        <v>1.6079199627606959</v>
      </c>
      <c r="BQ18" s="129">
        <f t="shared" si="82"/>
        <v>3.0231261659877697</v>
      </c>
      <c r="BR18" s="115">
        <f t="shared" si="35"/>
        <v>1.5847937967729262</v>
      </c>
      <c r="BS18" s="115">
        <f t="shared" si="36"/>
        <v>1.5847937967729262</v>
      </c>
      <c r="BT18" s="129">
        <f t="shared" si="83"/>
        <v>3.0008097678825645</v>
      </c>
      <c r="BU18" s="115">
        <f t="shared" si="37"/>
        <v>1.5839840288903617</v>
      </c>
      <c r="BV18" s="115">
        <f t="shared" si="38"/>
        <v>1.5839840288903617</v>
      </c>
      <c r="BW18" s="129">
        <f t="shared" si="84"/>
        <v>3.000028354203804</v>
      </c>
      <c r="BX18" s="115">
        <f t="shared" si="39"/>
        <v>1.5839556746865577</v>
      </c>
      <c r="BY18" s="115">
        <f t="shared" si="40"/>
        <v>1.5839556746865577</v>
      </c>
      <c r="BZ18" s="57" t="str">
        <f t="shared" si="41"/>
        <v>#12 Ashlee Maldonado</v>
      </c>
      <c r="CA18" s="118">
        <f t="shared" si="42"/>
        <v>0.86</v>
      </c>
      <c r="CB18" s="119">
        <f t="shared" si="43"/>
        <v>-0.59211756210776079</v>
      </c>
      <c r="CC18" s="119">
        <f t="shared" si="43"/>
        <v>-0.26053172732741475</v>
      </c>
      <c r="CD18" s="118">
        <f t="shared" si="44"/>
        <v>0.38900000000000001</v>
      </c>
      <c r="CE18" s="118">
        <f t="shared" si="44"/>
        <v>0.57999999999999996</v>
      </c>
      <c r="CF18" s="118">
        <f t="shared" si="44"/>
        <v>-0.96399999999999997</v>
      </c>
      <c r="CG18" s="118">
        <f t="shared" si="44"/>
        <v>0.61299999999999999</v>
      </c>
      <c r="CH18" s="118">
        <f t="shared" si="44"/>
        <v>0.11600000000000001</v>
      </c>
      <c r="CI18" s="118">
        <f t="shared" si="44"/>
        <v>0</v>
      </c>
      <c r="CJ18" s="118">
        <f t="shared" si="44"/>
        <v>1.369</v>
      </c>
      <c r="CK18" s="118">
        <f t="shared" si="44"/>
        <v>1.327</v>
      </c>
      <c r="CL18" s="118">
        <f t="shared" si="44"/>
        <v>-0.36699999999999999</v>
      </c>
      <c r="CM18" s="115">
        <f t="shared" si="45"/>
        <v>3.29978124035663</v>
      </c>
      <c r="CN18" s="115">
        <f t="shared" si="46"/>
        <v>1.0666737095091587</v>
      </c>
      <c r="CO18" s="115">
        <f t="shared" si="47"/>
        <v>0.99307160369925296</v>
      </c>
      <c r="CP18" s="115">
        <f t="shared" si="48"/>
        <v>1.76877907923638</v>
      </c>
      <c r="CQ18" s="120">
        <f t="shared" si="49"/>
        <v>-2.7820534792097442</v>
      </c>
      <c r="CR18" s="121">
        <f t="shared" si="50"/>
        <v>4.3462521535916769</v>
      </c>
      <c r="CS18" s="111">
        <f t="shared" si="51"/>
        <v>0.53501522401043933</v>
      </c>
      <c r="CT18" s="115">
        <f t="shared" si="52"/>
        <v>2.3253110695597052</v>
      </c>
      <c r="CU18" s="122" t="str">
        <f t="shared" si="53"/>
        <v>#12 Ashlee Maldonado</v>
      </c>
      <c r="CV18" s="118">
        <f t="shared" si="54"/>
        <v>0.60499999999999998</v>
      </c>
      <c r="CW18" s="119">
        <f t="shared" si="55"/>
        <v>-0.35073042645137287</v>
      </c>
      <c r="CX18" s="119">
        <f t="shared" si="55"/>
        <v>-0.15432138763860404</v>
      </c>
      <c r="CY18" s="118">
        <f t="shared" si="56"/>
        <v>0.47699999999999998</v>
      </c>
      <c r="CZ18" s="118">
        <f t="shared" si="56"/>
        <v>0.47599999999999998</v>
      </c>
      <c r="DA18" s="118">
        <f t="shared" si="56"/>
        <v>-0.57899999999999996</v>
      </c>
      <c r="DB18" s="118">
        <f t="shared" si="56"/>
        <v>0.60599999999999998</v>
      </c>
      <c r="DC18" s="118">
        <f t="shared" si="56"/>
        <v>-0.112</v>
      </c>
      <c r="DD18" s="118">
        <f t="shared" si="56"/>
        <v>0</v>
      </c>
      <c r="DE18" s="118">
        <f t="shared" si="56"/>
        <v>0.17699999999999999</v>
      </c>
      <c r="DF18" s="118">
        <f t="shared" si="56"/>
        <v>0.72499999999999998</v>
      </c>
      <c r="DG18" s="118">
        <f t="shared" si="56"/>
        <v>-0.439</v>
      </c>
      <c r="DH18" s="115">
        <f t="shared" si="57"/>
        <v>3.5459127630518621</v>
      </c>
      <c r="DI18" s="115">
        <f t="shared" si="58"/>
        <v>1.6486061774532206</v>
      </c>
      <c r="DJ18" s="115">
        <f t="shared" si="59"/>
        <v>0.1326255276629647</v>
      </c>
      <c r="DK18" s="115">
        <f t="shared" si="60"/>
        <v>-0.84161527592536356</v>
      </c>
      <c r="DL18" s="120">
        <f t="shared" si="61"/>
        <v>-2.3068990598847803</v>
      </c>
      <c r="DM18" s="121">
        <f t="shared" si="62"/>
        <v>2.1786301323579034</v>
      </c>
      <c r="DN18" s="111">
        <f t="shared" si="63"/>
        <v>0.53501522401043933</v>
      </c>
      <c r="DO18" s="115">
        <f t="shared" si="64"/>
        <v>1.1656002882993568</v>
      </c>
      <c r="DP18" s="123" t="str">
        <f>CONCATENATE(B18,IF(ISERROR(VLOOKUP(B18,$N$48:$O$76,2,FALSE)),"",CONCATENATE(" (",VLOOKUP(B18,$N$48:$O$76,2,FALSE),")")))</f>
        <v>#12 Ashlee Maldonado (2nd)</v>
      </c>
      <c r="DQ18" s="124">
        <f t="shared" si="65"/>
        <v>1</v>
      </c>
      <c r="DR18" s="124">
        <f t="shared" si="66"/>
        <v>1.5839556746865577</v>
      </c>
      <c r="DS18" s="125">
        <f t="shared" si="67"/>
        <v>492</v>
      </c>
      <c r="DT18" s="124">
        <f t="shared" si="68"/>
        <v>21.391304347826086</v>
      </c>
      <c r="DU18" s="124">
        <f t="shared" si="69"/>
        <v>-0.69987302500938053</v>
      </c>
      <c r="DV18" s="124">
        <f t="shared" si="70"/>
        <v>0.35466329432915566</v>
      </c>
      <c r="DW18" s="124">
        <f t="shared" si="71"/>
        <v>-1.0545363193385362</v>
      </c>
      <c r="DX18" s="124">
        <f t="shared" si="72"/>
        <v>-0.37444272325425754</v>
      </c>
      <c r="DY18" s="126">
        <f t="shared" si="85"/>
        <v>0.69558772476662112</v>
      </c>
      <c r="DZ18" s="127">
        <f t="shared" si="73"/>
        <v>18.222222222222221</v>
      </c>
      <c r="EA18" s="127">
        <f t="shared" si="74"/>
        <v>0</v>
      </c>
      <c r="EB18" s="127">
        <f t="shared" si="75"/>
        <v>-1.5611111111111113</v>
      </c>
      <c r="EC18" s="127">
        <f t="shared" si="76"/>
        <v>-0.69987302500938053</v>
      </c>
      <c r="ED18" s="29">
        <f t="shared" si="77"/>
        <v>0.35466329432915566</v>
      </c>
      <c r="EE18" s="29">
        <f t="shared" si="78"/>
        <v>-1.0545363193385362</v>
      </c>
    </row>
    <row r="19" spans="1:135" ht="14" x14ac:dyDescent="0.15">
      <c r="A19" s="105">
        <v>6</v>
      </c>
      <c r="B19" s="194" t="s">
        <v>807</v>
      </c>
      <c r="C19" s="135">
        <v>21</v>
      </c>
      <c r="D19" s="194">
        <v>5</v>
      </c>
      <c r="E19" s="193"/>
      <c r="F19" s="194">
        <v>7</v>
      </c>
      <c r="G19" s="193">
        <v>0</v>
      </c>
      <c r="H19" s="135">
        <v>0</v>
      </c>
      <c r="I19" s="135"/>
      <c r="J19" s="135">
        <v>0</v>
      </c>
      <c r="K19" s="135">
        <v>0</v>
      </c>
      <c r="L19" s="135" t="s">
        <v>676</v>
      </c>
      <c r="M19" s="135">
        <v>0</v>
      </c>
      <c r="N19" s="135">
        <v>0</v>
      </c>
      <c r="O19" s="135"/>
      <c r="P19" s="135"/>
      <c r="Q19" s="135">
        <v>2</v>
      </c>
      <c r="R19" s="135">
        <v>2</v>
      </c>
      <c r="S19" s="135">
        <v>1</v>
      </c>
      <c r="T19" s="135">
        <v>1</v>
      </c>
      <c r="U19" s="135">
        <v>0</v>
      </c>
      <c r="V19" s="128">
        <v>1</v>
      </c>
      <c r="W19" s="135">
        <v>0</v>
      </c>
      <c r="X19" s="135">
        <v>0</v>
      </c>
      <c r="Y19" s="135">
        <v>1</v>
      </c>
      <c r="Z19" s="135">
        <v>1</v>
      </c>
      <c r="AA19" s="135">
        <v>0</v>
      </c>
      <c r="AB19" s="135">
        <v>2</v>
      </c>
      <c r="AC19" s="107">
        <f t="shared" si="3"/>
        <v>0.88</v>
      </c>
      <c r="AD19" s="108">
        <f t="shared" si="4"/>
        <v>2.2727272727272729</v>
      </c>
      <c r="AE19" s="4">
        <f t="shared" si="5"/>
        <v>1.976928929811987</v>
      </c>
      <c r="AF19" s="107">
        <f t="shared" si="6"/>
        <v>14.053260869565216</v>
      </c>
      <c r="AG19" s="109">
        <f t="shared" si="7"/>
        <v>1.3873289298119869</v>
      </c>
      <c r="AH19" s="110">
        <f t="shared" si="8"/>
        <v>14.067403630806933</v>
      </c>
      <c r="AI19" s="110">
        <f t="shared" si="9"/>
        <v>0</v>
      </c>
      <c r="AJ19" s="110">
        <f t="shared" si="10"/>
        <v>14.231572434062961</v>
      </c>
      <c r="AK19" s="110">
        <f t="shared" si="11"/>
        <v>0</v>
      </c>
      <c r="AL19" s="110">
        <f t="shared" si="12"/>
        <v>0</v>
      </c>
      <c r="AM19" s="110">
        <f t="shared" si="13"/>
        <v>7.1157862170314807</v>
      </c>
      <c r="AN19" s="110">
        <f t="shared" si="14"/>
        <v>7.1157862170314807</v>
      </c>
      <c r="AO19" s="110">
        <f t="shared" si="14"/>
        <v>0</v>
      </c>
      <c r="AP19" s="110">
        <f t="shared" si="14"/>
        <v>7.1157862170314807</v>
      </c>
      <c r="AQ19" s="110">
        <f t="shared" si="15"/>
        <v>0</v>
      </c>
      <c r="AR19" s="110">
        <f t="shared" si="15"/>
        <v>7.1157862170314807</v>
      </c>
      <c r="AS19" s="110">
        <f t="shared" si="16"/>
        <v>0</v>
      </c>
      <c r="AT19" s="111">
        <f t="shared" si="17"/>
        <v>0.18347964884277734</v>
      </c>
      <c r="AU19" s="111">
        <f t="shared" si="18"/>
        <v>0</v>
      </c>
      <c r="AV19" s="111">
        <f t="shared" si="19"/>
        <v>0</v>
      </c>
      <c r="AW19" s="111">
        <f t="shared" si="20"/>
        <v>0</v>
      </c>
      <c r="AX19" s="111">
        <f t="shared" si="21"/>
        <v>2.736904761904762</v>
      </c>
      <c r="AY19" s="112">
        <f t="shared" si="22"/>
        <v>0.38063698560257669</v>
      </c>
      <c r="AZ19" s="113" t="str">
        <f>IF(ISERROR(INDEX($C$48:$C$76,MATCH(B19,$N$48:$N$76,FALSE))),"?",INDEX($C$48:$C$76,MATCH(B19,$N$48:$N$76,FALSE)))</f>
        <v>C</v>
      </c>
      <c r="BA19" s="114">
        <f>VLOOKUP(AZ19,$S$48:$T$60,2,FALSE)</f>
        <v>5</v>
      </c>
      <c r="BB19" s="115">
        <f t="shared" si="23"/>
        <v>8.2820747519287039</v>
      </c>
      <c r="BC19" s="115">
        <f t="shared" si="24"/>
        <v>5.4030618116403675</v>
      </c>
      <c r="BD19" s="115">
        <f t="shared" si="25"/>
        <v>5</v>
      </c>
      <c r="BE19" s="129">
        <f t="shared" si="79"/>
        <v>3.0329225471930146</v>
      </c>
      <c r="BF19" s="115">
        <f t="shared" si="26"/>
        <v>5.3701392644473529</v>
      </c>
      <c r="BG19" s="115">
        <f t="shared" si="27"/>
        <v>5</v>
      </c>
      <c r="BH19" s="129">
        <f t="shared" si="80"/>
        <v>3.0059357963512423</v>
      </c>
      <c r="BI19" s="115">
        <f t="shared" si="28"/>
        <v>5.364203468096111</v>
      </c>
      <c r="BJ19" s="115">
        <f t="shared" si="29"/>
        <v>5</v>
      </c>
      <c r="BK19" s="129">
        <f t="shared" si="81"/>
        <v>3.001070199037664</v>
      </c>
      <c r="BL19" s="115">
        <f t="shared" si="30"/>
        <v>5.363133269058447</v>
      </c>
      <c r="BM19" s="115">
        <f t="shared" si="31"/>
        <v>5</v>
      </c>
      <c r="BN19" s="117">
        <f t="shared" si="32"/>
        <v>2.7477995313130243</v>
      </c>
      <c r="BO19" s="115">
        <f t="shared" si="33"/>
        <v>3.8462209950735291</v>
      </c>
      <c r="BP19" s="115">
        <f t="shared" si="34"/>
        <v>3.8462209950735291</v>
      </c>
      <c r="BQ19" s="129">
        <f t="shared" si="82"/>
        <v>3.0231261659877697</v>
      </c>
      <c r="BR19" s="115">
        <f t="shared" si="35"/>
        <v>3.8230948290857594</v>
      </c>
      <c r="BS19" s="115">
        <f t="shared" si="36"/>
        <v>3.8230948290857594</v>
      </c>
      <c r="BT19" s="129">
        <f t="shared" si="83"/>
        <v>3.0008097678825645</v>
      </c>
      <c r="BU19" s="115">
        <f t="shared" si="37"/>
        <v>3.8222850612031949</v>
      </c>
      <c r="BV19" s="115">
        <f t="shared" si="38"/>
        <v>3.8222850612031949</v>
      </c>
      <c r="BW19" s="129">
        <f t="shared" si="84"/>
        <v>3.000028354203804</v>
      </c>
      <c r="BX19" s="115">
        <f t="shared" si="39"/>
        <v>3.8222567069993909</v>
      </c>
      <c r="BY19" s="115">
        <f t="shared" si="40"/>
        <v>3.8222567069993909</v>
      </c>
      <c r="BZ19" s="57" t="str">
        <f t="shared" si="41"/>
        <v>#14 Katie Harris</v>
      </c>
      <c r="CA19" s="118">
        <f t="shared" si="42"/>
        <v>0.86</v>
      </c>
      <c r="CB19" s="119">
        <f t="shared" si="43"/>
        <v>-0.71522411888496662</v>
      </c>
      <c r="CC19" s="119">
        <f t="shared" si="43"/>
        <v>-0.31469861230938528</v>
      </c>
      <c r="CD19" s="118">
        <f t="shared" si="44"/>
        <v>0.38900000000000001</v>
      </c>
      <c r="CE19" s="118">
        <f t="shared" si="44"/>
        <v>1.034</v>
      </c>
      <c r="CF19" s="118">
        <f t="shared" si="44"/>
        <v>-0.96399999999999997</v>
      </c>
      <c r="CG19" s="118">
        <f t="shared" si="44"/>
        <v>0.18099999999999999</v>
      </c>
      <c r="CH19" s="118">
        <f t="shared" si="44"/>
        <v>0.18099999999999999</v>
      </c>
      <c r="CI19" s="118">
        <f t="shared" si="44"/>
        <v>0</v>
      </c>
      <c r="CJ19" s="118">
        <f t="shared" si="44"/>
        <v>1.008</v>
      </c>
      <c r="CK19" s="118">
        <f t="shared" si="44"/>
        <v>0.70299999999999996</v>
      </c>
      <c r="CL19" s="118">
        <f t="shared" si="44"/>
        <v>-0.36699999999999999</v>
      </c>
      <c r="CM19" s="115">
        <f t="shared" si="45"/>
        <v>7.6193110265138477</v>
      </c>
      <c r="CN19" s="115">
        <f t="shared" si="46"/>
        <v>-6.8596179132183472</v>
      </c>
      <c r="CO19" s="115">
        <f t="shared" si="47"/>
        <v>1.287957305282698</v>
      </c>
      <c r="CP19" s="115">
        <f t="shared" si="48"/>
        <v>5.0023977105731303</v>
      </c>
      <c r="CQ19" s="120">
        <f t="shared" si="49"/>
        <v>1.1404700526081553</v>
      </c>
      <c r="CR19" s="121">
        <f t="shared" si="50"/>
        <v>8.1905181817594848</v>
      </c>
      <c r="CS19" s="111">
        <f t="shared" si="51"/>
        <v>7.6120052196607217E-3</v>
      </c>
      <c r="CT19" s="115">
        <f t="shared" si="52"/>
        <v>6.2346267151279243E-2</v>
      </c>
      <c r="CU19" s="122" t="str">
        <f t="shared" si="53"/>
        <v>#14 Katie Harris</v>
      </c>
      <c r="CV19" s="118">
        <f t="shared" si="54"/>
        <v>0.60499999999999998</v>
      </c>
      <c r="CW19" s="119">
        <f t="shared" si="55"/>
        <v>-0.43019011309847832</v>
      </c>
      <c r="CX19" s="119">
        <f t="shared" si="55"/>
        <v>-0.18928364976333048</v>
      </c>
      <c r="CY19" s="118">
        <f t="shared" si="56"/>
        <v>0.47699999999999998</v>
      </c>
      <c r="CZ19" s="118">
        <f t="shared" si="56"/>
        <v>0.47599999999999998</v>
      </c>
      <c r="DA19" s="118">
        <f t="shared" si="56"/>
        <v>-0.88200000000000001</v>
      </c>
      <c r="DB19" s="118">
        <f t="shared" si="56"/>
        <v>0.42199999999999999</v>
      </c>
      <c r="DC19" s="118">
        <f t="shared" si="56"/>
        <v>0.10299999999999999</v>
      </c>
      <c r="DD19" s="118">
        <f t="shared" si="56"/>
        <v>0</v>
      </c>
      <c r="DE19" s="118">
        <f t="shared" si="56"/>
        <v>0.29399999999999998</v>
      </c>
      <c r="DF19" s="118">
        <f t="shared" si="56"/>
        <v>9.7000000000000003E-2</v>
      </c>
      <c r="DG19" s="118">
        <f t="shared" si="56"/>
        <v>-0.439</v>
      </c>
      <c r="DH19" s="115">
        <f t="shared" si="57"/>
        <v>5.8169752244475514</v>
      </c>
      <c r="DI19" s="115">
        <f t="shared" si="58"/>
        <v>-6.2761234434217661</v>
      </c>
      <c r="DJ19" s="115">
        <f t="shared" si="59"/>
        <v>3.0028617835872846</v>
      </c>
      <c r="DK19" s="115">
        <f t="shared" si="60"/>
        <v>0.69023126305205362</v>
      </c>
      <c r="DL19" s="120">
        <f t="shared" si="61"/>
        <v>0.35357038400973806</v>
      </c>
      <c r="DM19" s="121">
        <f t="shared" si="62"/>
        <v>3.5875152116748619</v>
      </c>
      <c r="DN19" s="111">
        <f t="shared" si="63"/>
        <v>7.6120052196607217E-3</v>
      </c>
      <c r="DO19" s="115">
        <f t="shared" si="64"/>
        <v>2.7308184516881287E-2</v>
      </c>
      <c r="DP19" s="123" t="str">
        <f>CONCATENATE(B19,IF(ISERROR(VLOOKUP(B19,$N$48:$O$76,2,FALSE)),"",CONCATENATE(" (",VLOOKUP(B19,$N$48:$O$76,2,FALSE),")")))</f>
        <v>#14 Katie Harris (4th)</v>
      </c>
      <c r="DQ19" s="124">
        <f t="shared" si="65"/>
        <v>5</v>
      </c>
      <c r="DR19" s="124">
        <f t="shared" si="66"/>
        <v>3.8222567069993909</v>
      </c>
      <c r="DS19" s="125">
        <f t="shared" si="67"/>
        <v>7</v>
      </c>
      <c r="DT19" s="124">
        <f t="shared" si="68"/>
        <v>1.4</v>
      </c>
      <c r="DU19" s="124">
        <f t="shared" si="69"/>
        <v>3.1443930031584273</v>
      </c>
      <c r="DV19" s="124">
        <f t="shared" si="70"/>
        <v>1.7635483736461142</v>
      </c>
      <c r="DW19" s="124">
        <f t="shared" si="71"/>
        <v>1.3808446295123131</v>
      </c>
      <c r="DX19" s="124">
        <f t="shared" si="72"/>
        <v>2.3935135952706601E-2</v>
      </c>
      <c r="DY19" s="126">
        <f t="shared" si="85"/>
        <v>3.9159146392028041E-2</v>
      </c>
      <c r="DZ19" s="127">
        <f t="shared" si="73"/>
        <v>0.77777777777777779</v>
      </c>
      <c r="EA19" s="127">
        <f t="shared" si="74"/>
        <v>147.66666666666666</v>
      </c>
      <c r="EB19" s="127">
        <f t="shared" si="75"/>
        <v>-4.6138888888888889</v>
      </c>
      <c r="EC19" s="127">
        <f t="shared" si="76"/>
        <v>-4.2627597515332996</v>
      </c>
      <c r="ED19" s="29">
        <f t="shared" si="77"/>
        <v>-4.3252548748517441</v>
      </c>
      <c r="EE19" s="29">
        <f t="shared" si="78"/>
        <v>6.2495123318444534E-2</v>
      </c>
    </row>
    <row r="20" spans="1:135" ht="14" x14ac:dyDescent="0.15">
      <c r="A20" s="105">
        <v>7</v>
      </c>
      <c r="B20" s="194" t="s">
        <v>808</v>
      </c>
      <c r="C20" s="135">
        <v>21</v>
      </c>
      <c r="D20" s="194">
        <v>23</v>
      </c>
      <c r="E20" s="193"/>
      <c r="F20" s="194">
        <v>710</v>
      </c>
      <c r="G20" s="193">
        <v>98</v>
      </c>
      <c r="H20" s="135">
        <v>203</v>
      </c>
      <c r="I20" s="135">
        <v>0.48299999999999998</v>
      </c>
      <c r="J20" s="135">
        <v>24</v>
      </c>
      <c r="K20" s="135">
        <v>56</v>
      </c>
      <c r="L20" s="135">
        <v>0.42899999999999999</v>
      </c>
      <c r="M20" s="135">
        <v>74</v>
      </c>
      <c r="N20" s="135">
        <v>147</v>
      </c>
      <c r="O20" s="135">
        <v>0.503</v>
      </c>
      <c r="P20" s="135"/>
      <c r="Q20" s="135">
        <v>46</v>
      </c>
      <c r="R20" s="135">
        <v>58</v>
      </c>
      <c r="S20" s="135">
        <v>0.79300000000000004</v>
      </c>
      <c r="T20" s="135">
        <v>40</v>
      </c>
      <c r="U20" s="135">
        <v>112</v>
      </c>
      <c r="V20" s="128">
        <v>152</v>
      </c>
      <c r="W20" s="135">
        <v>29</v>
      </c>
      <c r="X20" s="135">
        <v>20</v>
      </c>
      <c r="Y20" s="135">
        <v>10</v>
      </c>
      <c r="Z20" s="135">
        <v>57</v>
      </c>
      <c r="AA20" s="135">
        <v>60</v>
      </c>
      <c r="AB20" s="135">
        <v>266</v>
      </c>
      <c r="AC20" s="107">
        <f t="shared" si="3"/>
        <v>228.52</v>
      </c>
      <c r="AD20" s="108">
        <f t="shared" si="4"/>
        <v>1.1640119026781026</v>
      </c>
      <c r="AE20" s="4">
        <f t="shared" si="5"/>
        <v>260.00886254617637</v>
      </c>
      <c r="AF20" s="107">
        <f t="shared" si="6"/>
        <v>1425.4021739130435</v>
      </c>
      <c r="AG20" s="109">
        <f t="shared" si="7"/>
        <v>106.90046254617637</v>
      </c>
      <c r="AH20" s="110">
        <f t="shared" si="8"/>
        <v>18.241087835049015</v>
      </c>
      <c r="AI20" s="110">
        <f t="shared" si="9"/>
        <v>14.241594668171453</v>
      </c>
      <c r="AJ20" s="110">
        <f t="shared" si="10"/>
        <v>4.0690270480489872</v>
      </c>
      <c r="AK20" s="110">
        <f t="shared" si="11"/>
        <v>1.6837353302271669</v>
      </c>
      <c r="AL20" s="110">
        <f t="shared" si="12"/>
        <v>2.0345135240244936</v>
      </c>
      <c r="AM20" s="110">
        <f t="shared" si="13"/>
        <v>3.9988714092895212</v>
      </c>
      <c r="AN20" s="110">
        <f t="shared" si="14"/>
        <v>2.8062255503786115</v>
      </c>
      <c r="AO20" s="110">
        <f t="shared" si="14"/>
        <v>7.8574315410601132</v>
      </c>
      <c r="AP20" s="110">
        <f t="shared" si="14"/>
        <v>10.663657091438724</v>
      </c>
      <c r="AQ20" s="110">
        <f t="shared" si="15"/>
        <v>1.4031127751893058</v>
      </c>
      <c r="AR20" s="110">
        <f t="shared" si="15"/>
        <v>0.70155638759465289</v>
      </c>
      <c r="AS20" s="110">
        <f t="shared" si="16"/>
        <v>4.2093383255679173</v>
      </c>
      <c r="AT20" s="111">
        <f t="shared" si="17"/>
        <v>0.27496105122354236</v>
      </c>
      <c r="AU20" s="111">
        <f t="shared" si="18"/>
        <v>0.12887674304533672</v>
      </c>
      <c r="AV20" s="111">
        <f t="shared" si="19"/>
        <v>0.20397027836309195</v>
      </c>
      <c r="AW20" s="111">
        <f t="shared" si="20"/>
        <v>0.13559973559770175</v>
      </c>
      <c r="AX20" s="111">
        <f t="shared" si="21"/>
        <v>0.26983568075117376</v>
      </c>
      <c r="AY20" s="112">
        <f t="shared" si="22"/>
        <v>0.28916839092124935</v>
      </c>
      <c r="AZ20" s="113" t="str">
        <f>IF(ISERROR(INDEX($C$48:$C$76,MATCH(B20,$N$48:$N$76,FALSE))),"?",INDEX($C$48:$C$76,MATCH(B20,$N$48:$N$76,FALSE)))</f>
        <v>SF</v>
      </c>
      <c r="BA20" s="114">
        <f>VLOOKUP(AZ20,$S$48:$T$60,2,FALSE)</f>
        <v>3</v>
      </c>
      <c r="BB20" s="115">
        <f t="shared" si="23"/>
        <v>4.3650853240334495</v>
      </c>
      <c r="BC20" s="115">
        <f t="shared" si="24"/>
        <v>4.2752770790312491</v>
      </c>
      <c r="BD20" s="115">
        <f t="shared" si="25"/>
        <v>4.2752770790312491</v>
      </c>
      <c r="BE20" s="129">
        <f t="shared" si="79"/>
        <v>3.0329225471930146</v>
      </c>
      <c r="BF20" s="115">
        <f t="shared" si="26"/>
        <v>4.2423545318382345</v>
      </c>
      <c r="BG20" s="115">
        <f t="shared" si="27"/>
        <v>4.2423545318382345</v>
      </c>
      <c r="BH20" s="129">
        <f t="shared" si="80"/>
        <v>3.0059357963512423</v>
      </c>
      <c r="BI20" s="115">
        <f t="shared" si="28"/>
        <v>4.2364187354869927</v>
      </c>
      <c r="BJ20" s="115">
        <f t="shared" si="29"/>
        <v>4.2364187354869927</v>
      </c>
      <c r="BK20" s="129">
        <f t="shared" si="81"/>
        <v>3.001070199037664</v>
      </c>
      <c r="BL20" s="115">
        <f t="shared" si="30"/>
        <v>4.2353485364493286</v>
      </c>
      <c r="BM20" s="115">
        <f t="shared" si="31"/>
        <v>4.2353485364493286</v>
      </c>
      <c r="BN20" s="117">
        <f t="shared" si="32"/>
        <v>2.6287171471840578</v>
      </c>
      <c r="BO20" s="115">
        <f t="shared" si="33"/>
        <v>2.7189331243430015</v>
      </c>
      <c r="BP20" s="115">
        <f t="shared" si="34"/>
        <v>2.7189331243430015</v>
      </c>
      <c r="BQ20" s="129">
        <f t="shared" si="82"/>
        <v>3.0231261659877697</v>
      </c>
      <c r="BR20" s="115">
        <f t="shared" si="35"/>
        <v>2.6958069583552318</v>
      </c>
      <c r="BS20" s="115">
        <f t="shared" si="36"/>
        <v>2.6958069583552318</v>
      </c>
      <c r="BT20" s="129">
        <f t="shared" si="83"/>
        <v>3.0008097678825645</v>
      </c>
      <c r="BU20" s="115">
        <f t="shared" si="37"/>
        <v>2.6949971904726673</v>
      </c>
      <c r="BV20" s="115">
        <f t="shared" si="38"/>
        <v>2.6949971904726673</v>
      </c>
      <c r="BW20" s="129">
        <f t="shared" si="84"/>
        <v>3.000028354203804</v>
      </c>
      <c r="BX20" s="115">
        <f t="shared" si="39"/>
        <v>2.6949688362688633</v>
      </c>
      <c r="BY20" s="115">
        <f t="shared" si="40"/>
        <v>2.6949688362688633</v>
      </c>
      <c r="BZ20" s="57" t="str">
        <f t="shared" si="41"/>
        <v>#22 Ashlyn Herlihy</v>
      </c>
      <c r="CA20" s="118">
        <f t="shared" si="42"/>
        <v>0.8600000000000001</v>
      </c>
      <c r="CB20" s="119">
        <f t="shared" si="43"/>
        <v>-0.65322328599478752</v>
      </c>
      <c r="CC20" s="119">
        <f t="shared" si="43"/>
        <v>-0.28741824583770653</v>
      </c>
      <c r="CD20" s="118">
        <f t="shared" si="44"/>
        <v>0.38900000000000001</v>
      </c>
      <c r="CE20" s="118">
        <f t="shared" si="44"/>
        <v>0.94721205888699878</v>
      </c>
      <c r="CF20" s="118">
        <f t="shared" si="44"/>
        <v>-0.96399999999999997</v>
      </c>
      <c r="CG20" s="118">
        <f t="shared" si="44"/>
        <v>0.26358235806347252</v>
      </c>
      <c r="CH20" s="118">
        <f t="shared" si="44"/>
        <v>0.16857441371730159</v>
      </c>
      <c r="CI20" s="118">
        <f t="shared" si="44"/>
        <v>0</v>
      </c>
      <c r="CJ20" s="118">
        <f t="shared" si="44"/>
        <v>1.0770097945854482</v>
      </c>
      <c r="CK20" s="118">
        <f t="shared" si="44"/>
        <v>0.82228562831390473</v>
      </c>
      <c r="CL20" s="118">
        <f t="shared" si="44"/>
        <v>-0.36699999999999999</v>
      </c>
      <c r="CM20" s="115">
        <f t="shared" si="45"/>
        <v>5.8698546982352973</v>
      </c>
      <c r="CN20" s="115">
        <f t="shared" si="46"/>
        <v>-1.9277962946304144</v>
      </c>
      <c r="CO20" s="115">
        <f t="shared" si="47"/>
        <v>2.0642334631848027</v>
      </c>
      <c r="CP20" s="115">
        <f t="shared" si="48"/>
        <v>0.54321877127432905</v>
      </c>
      <c r="CQ20" s="120">
        <f t="shared" si="49"/>
        <v>-0.42307822409508661</v>
      </c>
      <c r="CR20" s="121">
        <f t="shared" si="50"/>
        <v>6.1264324139689288</v>
      </c>
      <c r="CS20" s="111">
        <f t="shared" si="51"/>
        <v>0.77207481513701604</v>
      </c>
      <c r="CT20" s="115">
        <f t="shared" si="52"/>
        <v>4.7300641734644833</v>
      </c>
      <c r="CU20" s="122" t="str">
        <f t="shared" si="53"/>
        <v>#22 Ashlyn Herlihy</v>
      </c>
      <c r="CV20" s="118">
        <f t="shared" si="54"/>
        <v>0.60499999999999998</v>
      </c>
      <c r="CW20" s="119">
        <f t="shared" si="55"/>
        <v>-0.39017139368754461</v>
      </c>
      <c r="CX20" s="119">
        <f t="shared" si="55"/>
        <v>-0.17167541322251967</v>
      </c>
      <c r="CY20" s="118">
        <f t="shared" si="56"/>
        <v>0.47699999999999998</v>
      </c>
      <c r="CZ20" s="118">
        <f t="shared" si="56"/>
        <v>0.47599999999999998</v>
      </c>
      <c r="DA20" s="118">
        <f t="shared" si="56"/>
        <v>-0.82407765163603663</v>
      </c>
      <c r="DB20" s="118">
        <f t="shared" si="56"/>
        <v>0.45717396732333082</v>
      </c>
      <c r="DC20" s="118">
        <f t="shared" si="56"/>
        <v>6.1899983834151413E-2</v>
      </c>
      <c r="DD20" s="118">
        <f t="shared" si="56"/>
        <v>0</v>
      </c>
      <c r="DE20" s="118">
        <f t="shared" si="56"/>
        <v>0.27163394469114288</v>
      </c>
      <c r="DF20" s="118">
        <f t="shared" si="56"/>
        <v>0.21705027977745539</v>
      </c>
      <c r="DG20" s="118">
        <f t="shared" si="56"/>
        <v>-0.43900000000000006</v>
      </c>
      <c r="DH20" s="115">
        <f t="shared" si="57"/>
        <v>5.5837851528220339</v>
      </c>
      <c r="DI20" s="115">
        <f t="shared" si="58"/>
        <v>-2.3269521227261381</v>
      </c>
      <c r="DJ20" s="115">
        <f t="shared" si="59"/>
        <v>1.7693081534402597</v>
      </c>
      <c r="DK20" s="115">
        <f t="shared" si="60"/>
        <v>-1.3144934567460278</v>
      </c>
      <c r="DL20" s="120">
        <f t="shared" si="61"/>
        <v>-0.13116340040438879</v>
      </c>
      <c r="DM20" s="121">
        <f t="shared" si="62"/>
        <v>3.5804843263857395</v>
      </c>
      <c r="DN20" s="111">
        <f t="shared" si="63"/>
        <v>0.77207481513701604</v>
      </c>
      <c r="DO20" s="115">
        <f t="shared" si="64"/>
        <v>2.7644017743952531</v>
      </c>
      <c r="DP20" s="123" t="str">
        <f>CONCATENATE(B20,IF(ISERROR(VLOOKUP(B20,$N$48:$O$76,2,FALSE)),"",CONCATENATE(" (",VLOOKUP(B20,$N$48:$O$76,2,FALSE),")")))</f>
        <v>#22 Ashlyn Herlihy (3rd)</v>
      </c>
      <c r="DQ20" s="124">
        <f t="shared" si="65"/>
        <v>4.2353485364493286</v>
      </c>
      <c r="DR20" s="124">
        <f t="shared" si="66"/>
        <v>2.6949688362688633</v>
      </c>
      <c r="DS20" s="125">
        <f t="shared" si="67"/>
        <v>710</v>
      </c>
      <c r="DT20" s="124">
        <f t="shared" si="68"/>
        <v>30.869565217391305</v>
      </c>
      <c r="DU20" s="124">
        <f t="shared" si="69"/>
        <v>1.0803072353678713</v>
      </c>
      <c r="DV20" s="124">
        <f t="shared" si="70"/>
        <v>1.7565174883569918</v>
      </c>
      <c r="DW20" s="124">
        <f t="shared" si="71"/>
        <v>-0.67621025298912052</v>
      </c>
      <c r="DX20" s="124">
        <f t="shared" si="72"/>
        <v>0.83407800903783014</v>
      </c>
      <c r="DY20" s="126">
        <f t="shared" si="85"/>
        <v>2.378227639311862</v>
      </c>
      <c r="DZ20" s="127">
        <f t="shared" si="73"/>
        <v>26.296296296296298</v>
      </c>
      <c r="EA20" s="127">
        <f t="shared" si="74"/>
        <v>0</v>
      </c>
      <c r="EB20" s="127">
        <f t="shared" si="75"/>
        <v>-0.14814814814814792</v>
      </c>
      <c r="EC20" s="127">
        <f t="shared" si="76"/>
        <v>1.0803072353678713</v>
      </c>
      <c r="ED20" s="29">
        <f t="shared" si="77"/>
        <v>1.7565174883569921</v>
      </c>
      <c r="EE20" s="29">
        <f t="shared" si="78"/>
        <v>-0.67621025298912074</v>
      </c>
    </row>
    <row r="21" spans="1:135" ht="14" x14ac:dyDescent="0.15">
      <c r="A21" s="105">
        <v>8</v>
      </c>
      <c r="B21" s="194" t="s">
        <v>809</v>
      </c>
      <c r="C21" s="135">
        <v>21</v>
      </c>
      <c r="D21" s="194">
        <v>22</v>
      </c>
      <c r="E21" s="193"/>
      <c r="F21" s="194">
        <v>618</v>
      </c>
      <c r="G21" s="193">
        <v>81</v>
      </c>
      <c r="H21" s="135">
        <v>204</v>
      </c>
      <c r="I21" s="135">
        <v>0.39700000000000002</v>
      </c>
      <c r="J21" s="135">
        <v>28</v>
      </c>
      <c r="K21" s="135">
        <v>84</v>
      </c>
      <c r="L21" s="135">
        <v>0.33300000000000002</v>
      </c>
      <c r="M21" s="135">
        <v>53</v>
      </c>
      <c r="N21" s="135">
        <v>120</v>
      </c>
      <c r="O21" s="135">
        <v>0.442</v>
      </c>
      <c r="P21" s="135"/>
      <c r="Q21" s="135">
        <v>82</v>
      </c>
      <c r="R21" s="135">
        <v>105</v>
      </c>
      <c r="S21" s="135">
        <v>0.78100000000000003</v>
      </c>
      <c r="T21" s="135">
        <v>15</v>
      </c>
      <c r="U21" s="135">
        <v>74</v>
      </c>
      <c r="V21" s="128">
        <v>89</v>
      </c>
      <c r="W21" s="135">
        <v>25</v>
      </c>
      <c r="X21" s="135">
        <v>29</v>
      </c>
      <c r="Y21" s="135">
        <v>4</v>
      </c>
      <c r="Z21" s="135">
        <v>45</v>
      </c>
      <c r="AA21" s="135">
        <v>43</v>
      </c>
      <c r="AB21" s="135">
        <v>272</v>
      </c>
      <c r="AC21" s="107">
        <f t="shared" si="3"/>
        <v>250.2</v>
      </c>
      <c r="AD21" s="108">
        <f t="shared" si="4"/>
        <v>1.0871302957633893</v>
      </c>
      <c r="AE21" s="4">
        <f t="shared" si="5"/>
        <v>265.44047527154436</v>
      </c>
      <c r="AF21" s="107">
        <f t="shared" si="6"/>
        <v>1240.7021739130435</v>
      </c>
      <c r="AG21" s="109">
        <f t="shared" si="7"/>
        <v>97.806475271544372</v>
      </c>
      <c r="AH21" s="110">
        <f t="shared" si="8"/>
        <v>21.39437496384593</v>
      </c>
      <c r="AI21" s="110">
        <f t="shared" si="9"/>
        <v>16.442302132558176</v>
      </c>
      <c r="AJ21" s="110">
        <f t="shared" si="10"/>
        <v>8.4629496270520015</v>
      </c>
      <c r="AK21" s="110">
        <f t="shared" si="11"/>
        <v>2.2567865672138674</v>
      </c>
      <c r="AL21" s="110">
        <f t="shared" si="12"/>
        <v>2.0149880064409533</v>
      </c>
      <c r="AM21" s="110">
        <f t="shared" si="13"/>
        <v>3.6269784115937154</v>
      </c>
      <c r="AN21" s="110">
        <f t="shared" si="14"/>
        <v>1.2089928038645719</v>
      </c>
      <c r="AO21" s="110">
        <f t="shared" si="14"/>
        <v>5.9643644990652209</v>
      </c>
      <c r="AP21" s="110">
        <f t="shared" si="14"/>
        <v>7.1733573029297935</v>
      </c>
      <c r="AQ21" s="110">
        <f t="shared" si="15"/>
        <v>2.3373860874715056</v>
      </c>
      <c r="AR21" s="110">
        <f t="shared" si="15"/>
        <v>0.32239808103055251</v>
      </c>
      <c r="AS21" s="110">
        <f t="shared" si="16"/>
        <v>3.465779371078439</v>
      </c>
      <c r="AT21" s="111">
        <f t="shared" si="17"/>
        <v>0.18496411202111693</v>
      </c>
      <c r="AU21" s="111">
        <f t="shared" si="18"/>
        <v>0.21469030253264423</v>
      </c>
      <c r="AV21" s="111">
        <f t="shared" si="19"/>
        <v>0.16793992983886721</v>
      </c>
      <c r="AW21" s="111">
        <f t="shared" si="20"/>
        <v>0.13429836552054492</v>
      </c>
      <c r="AX21" s="111">
        <f t="shared" si="21"/>
        <v>0.12400215749730312</v>
      </c>
      <c r="AY21" s="112">
        <f t="shared" si="22"/>
        <v>0.30395459685319631</v>
      </c>
      <c r="AZ21" s="113" t="str">
        <f>IF(ISERROR(INDEX($C$48:$C$76,MATCH(B21,$N$48:$N$76,FALSE))),"?",INDEX($C$48:$C$76,MATCH(B21,$N$48:$N$76,FALSE)))</f>
        <v>PG</v>
      </c>
      <c r="BA21" s="114">
        <f>VLOOKUP(AZ21,$S$48:$T$60,2,FALSE)</f>
        <v>1</v>
      </c>
      <c r="BB21" s="115">
        <f t="shared" si="23"/>
        <v>3.0974565326430383</v>
      </c>
      <c r="BC21" s="115">
        <f t="shared" si="24"/>
        <v>2.9404612831937094</v>
      </c>
      <c r="BD21" s="115">
        <f t="shared" si="25"/>
        <v>2.9404612831937094</v>
      </c>
      <c r="BE21" s="129">
        <f t="shared" si="79"/>
        <v>3.0329225471930146</v>
      </c>
      <c r="BF21" s="115">
        <f t="shared" si="26"/>
        <v>2.9075387360006948</v>
      </c>
      <c r="BG21" s="115">
        <f t="shared" si="27"/>
        <v>2.9075387360006948</v>
      </c>
      <c r="BH21" s="129">
        <f t="shared" si="80"/>
        <v>3.0059357963512423</v>
      </c>
      <c r="BI21" s="115">
        <f t="shared" si="28"/>
        <v>2.9016029396494525</v>
      </c>
      <c r="BJ21" s="115">
        <f t="shared" si="29"/>
        <v>2.9016029396494525</v>
      </c>
      <c r="BK21" s="129">
        <f t="shared" si="81"/>
        <v>3.001070199037664</v>
      </c>
      <c r="BL21" s="115">
        <f t="shared" si="30"/>
        <v>2.9005327406117885</v>
      </c>
      <c r="BM21" s="115">
        <f t="shared" si="31"/>
        <v>2.9005327406117885</v>
      </c>
      <c r="BN21" s="117">
        <f t="shared" si="32"/>
        <v>2.511025504585354</v>
      </c>
      <c r="BO21" s="115">
        <f t="shared" si="33"/>
        <v>2.6224756913678871</v>
      </c>
      <c r="BP21" s="115">
        <f t="shared" si="34"/>
        <v>2.6224756913678871</v>
      </c>
      <c r="BQ21" s="129">
        <f t="shared" si="82"/>
        <v>3.0231261659877697</v>
      </c>
      <c r="BR21" s="115">
        <f t="shared" si="35"/>
        <v>2.5993495253801173</v>
      </c>
      <c r="BS21" s="115">
        <f t="shared" si="36"/>
        <v>2.5993495253801173</v>
      </c>
      <c r="BT21" s="129">
        <f t="shared" si="83"/>
        <v>3.0008097678825645</v>
      </c>
      <c r="BU21" s="115">
        <f t="shared" si="37"/>
        <v>2.5985397574975528</v>
      </c>
      <c r="BV21" s="115">
        <f t="shared" si="38"/>
        <v>2.5985397574975528</v>
      </c>
      <c r="BW21" s="129">
        <f t="shared" si="84"/>
        <v>3.000028354203804</v>
      </c>
      <c r="BX21" s="115">
        <f t="shared" si="39"/>
        <v>2.5985114032937489</v>
      </c>
      <c r="BY21" s="115">
        <f t="shared" si="40"/>
        <v>2.5985114032937489</v>
      </c>
      <c r="BZ21" s="57" t="str">
        <f t="shared" si="41"/>
        <v>#23 Lindsey VanAllen</v>
      </c>
      <c r="CA21" s="118">
        <f t="shared" si="42"/>
        <v>0.86</v>
      </c>
      <c r="CB21" s="119">
        <f t="shared" si="43"/>
        <v>-0.64791812718115627</v>
      </c>
      <c r="CC21" s="119">
        <f t="shared" si="43"/>
        <v>-0.28508397595970875</v>
      </c>
      <c r="CD21" s="118">
        <f t="shared" si="44"/>
        <v>0.38900000000000001</v>
      </c>
      <c r="CE21" s="118">
        <f t="shared" si="44"/>
        <v>0.79571046605943796</v>
      </c>
      <c r="CF21" s="118">
        <f t="shared" si="44"/>
        <v>-0.96399999999999997</v>
      </c>
      <c r="CG21" s="118">
        <f t="shared" si="44"/>
        <v>0.40774246401392683</v>
      </c>
      <c r="CH21" s="118">
        <f t="shared" si="44"/>
        <v>0.14688365703494155</v>
      </c>
      <c r="CI21" s="118">
        <f t="shared" si="44"/>
        <v>0</v>
      </c>
      <c r="CJ21" s="118">
        <f t="shared" si="44"/>
        <v>1.1974769201597861</v>
      </c>
      <c r="CK21" s="118">
        <f t="shared" si="44"/>
        <v>1.0305168924645609</v>
      </c>
      <c r="CL21" s="118">
        <f t="shared" si="44"/>
        <v>-0.36699999999999999</v>
      </c>
      <c r="CM21" s="115">
        <f t="shared" si="45"/>
        <v>6.2111355112531488</v>
      </c>
      <c r="CN21" s="115">
        <f t="shared" si="46"/>
        <v>-1.8930601430670329</v>
      </c>
      <c r="CO21" s="115">
        <f t="shared" si="47"/>
        <v>1.3690253743349234</v>
      </c>
      <c r="CP21" s="115">
        <f t="shared" si="48"/>
        <v>1.8592615326640667</v>
      </c>
      <c r="CQ21" s="120">
        <f t="shared" si="49"/>
        <v>-0.59754679272134892</v>
      </c>
      <c r="CR21" s="121">
        <f t="shared" si="50"/>
        <v>6.9488154824637576</v>
      </c>
      <c r="CS21" s="111">
        <f t="shared" si="51"/>
        <v>0.67203131796433235</v>
      </c>
      <c r="CT21" s="115">
        <f t="shared" si="52"/>
        <v>4.6698216269710766</v>
      </c>
      <c r="CU21" s="122" t="str">
        <f t="shared" si="53"/>
        <v>#23 Lindsey VanAllen</v>
      </c>
      <c r="CV21" s="118">
        <f t="shared" si="54"/>
        <v>0.60499999999999998</v>
      </c>
      <c r="CW21" s="119">
        <f t="shared" si="55"/>
        <v>-0.38674715481692812</v>
      </c>
      <c r="CX21" s="119">
        <f t="shared" si="55"/>
        <v>-0.17016874811944838</v>
      </c>
      <c r="CY21" s="118">
        <f t="shared" si="56"/>
        <v>0.47699999999999998</v>
      </c>
      <c r="CZ21" s="118">
        <f t="shared" si="56"/>
        <v>0.47599999999999998</v>
      </c>
      <c r="DA21" s="118">
        <f t="shared" si="56"/>
        <v>-0.72296535510134297</v>
      </c>
      <c r="DB21" s="118">
        <f t="shared" si="56"/>
        <v>0.51857549393185765</v>
      </c>
      <c r="DC21" s="118">
        <f t="shared" si="56"/>
        <v>-9.8463651921163742E-3</v>
      </c>
      <c r="DD21" s="118">
        <f t="shared" si="56"/>
        <v>0</v>
      </c>
      <c r="DE21" s="118">
        <f t="shared" si="56"/>
        <v>0.23259058266289478</v>
      </c>
      <c r="DF21" s="118">
        <f t="shared" si="56"/>
        <v>0.42661635972394923</v>
      </c>
      <c r="DG21" s="118">
        <f t="shared" si="56"/>
        <v>-0.439</v>
      </c>
      <c r="DH21" s="115">
        <f t="shared" si="57"/>
        <v>6.2209409338472268</v>
      </c>
      <c r="DI21" s="115">
        <f t="shared" si="58"/>
        <v>-1.6630454442168614</v>
      </c>
      <c r="DJ21" s="115">
        <f t="shared" si="59"/>
        <v>0.56822672942744146</v>
      </c>
      <c r="DK21" s="115">
        <f t="shared" si="60"/>
        <v>-0.84028285619905208</v>
      </c>
      <c r="DL21" s="120">
        <f t="shared" si="61"/>
        <v>-0.25708779980427959</v>
      </c>
      <c r="DM21" s="121">
        <f t="shared" si="62"/>
        <v>4.0287515630544739</v>
      </c>
      <c r="DN21" s="111">
        <f t="shared" si="63"/>
        <v>0.67203131796433235</v>
      </c>
      <c r="DO21" s="115">
        <f t="shared" si="64"/>
        <v>2.7074472226703623</v>
      </c>
      <c r="DP21" s="123" t="str">
        <f>CONCATENATE(B21,IF(ISERROR(VLOOKUP(B21,$N$48:$O$76,2,FALSE)),"",CONCATENATE(" (",VLOOKUP(B21,$N$48:$O$76,2,FALSE),")")))</f>
        <v>#23 Lindsey VanAllen (2nd)</v>
      </c>
      <c r="DQ21" s="124">
        <f t="shared" si="65"/>
        <v>2.9005327406117885</v>
      </c>
      <c r="DR21" s="124">
        <f t="shared" si="66"/>
        <v>2.5985114032937489</v>
      </c>
      <c r="DS21" s="125">
        <f t="shared" si="67"/>
        <v>618</v>
      </c>
      <c r="DT21" s="124">
        <f t="shared" si="68"/>
        <v>28.09090909090909</v>
      </c>
      <c r="DU21" s="124">
        <f t="shared" si="69"/>
        <v>1.9026903038627001</v>
      </c>
      <c r="DV21" s="124">
        <f t="shared" si="70"/>
        <v>2.2047847250257262</v>
      </c>
      <c r="DW21" s="124">
        <f t="shared" si="71"/>
        <v>-0.30209442116302609</v>
      </c>
      <c r="DX21" s="124">
        <f t="shared" si="72"/>
        <v>1.2786674725828064</v>
      </c>
      <c r="DY21" s="126">
        <f t="shared" si="85"/>
        <v>2.6227301085114711</v>
      </c>
      <c r="DZ21" s="127">
        <f t="shared" si="73"/>
        <v>23.76923076923077</v>
      </c>
      <c r="EA21" s="127">
        <f t="shared" si="74"/>
        <v>0</v>
      </c>
      <c r="EB21" s="127">
        <f t="shared" si="75"/>
        <v>-0.59038461538461551</v>
      </c>
      <c r="EC21" s="127">
        <f t="shared" si="76"/>
        <v>1.9026903038626999</v>
      </c>
      <c r="ED21" s="29">
        <f t="shared" si="77"/>
        <v>2.2047847250257262</v>
      </c>
      <c r="EE21" s="29">
        <f t="shared" si="78"/>
        <v>-0.30209442116302632</v>
      </c>
    </row>
    <row r="22" spans="1:135" ht="14" x14ac:dyDescent="0.15">
      <c r="A22" s="105">
        <v>9</v>
      </c>
      <c r="B22" s="194" t="s">
        <v>810</v>
      </c>
      <c r="C22" s="135">
        <v>21</v>
      </c>
      <c r="D22" s="194">
        <v>17</v>
      </c>
      <c r="E22" s="193"/>
      <c r="F22" s="194">
        <v>136</v>
      </c>
      <c r="G22" s="193">
        <v>9</v>
      </c>
      <c r="H22" s="135">
        <v>24</v>
      </c>
      <c r="I22" s="135">
        <v>0.375</v>
      </c>
      <c r="J22" s="135">
        <v>0</v>
      </c>
      <c r="K22" s="135">
        <v>0</v>
      </c>
      <c r="L22" s="135" t="s">
        <v>676</v>
      </c>
      <c r="M22" s="135">
        <v>9</v>
      </c>
      <c r="N22" s="135">
        <v>24</v>
      </c>
      <c r="O22" s="135">
        <v>0.375</v>
      </c>
      <c r="P22" s="135"/>
      <c r="Q22" s="135">
        <v>2</v>
      </c>
      <c r="R22" s="135">
        <v>4</v>
      </c>
      <c r="S22" s="135">
        <v>0.5</v>
      </c>
      <c r="T22" s="135">
        <v>16</v>
      </c>
      <c r="U22" s="135">
        <v>16</v>
      </c>
      <c r="V22" s="128">
        <v>32</v>
      </c>
      <c r="W22" s="135">
        <v>1</v>
      </c>
      <c r="X22" s="135">
        <v>6</v>
      </c>
      <c r="Y22" s="135">
        <v>4</v>
      </c>
      <c r="Z22" s="135">
        <v>14</v>
      </c>
      <c r="AA22" s="135">
        <v>15</v>
      </c>
      <c r="AB22" s="135">
        <v>20</v>
      </c>
      <c r="AC22" s="107">
        <f t="shared" si="3"/>
        <v>25.76</v>
      </c>
      <c r="AD22" s="108">
        <f t="shared" si="4"/>
        <v>0.77639751552795022</v>
      </c>
      <c r="AE22" s="4">
        <f t="shared" si="5"/>
        <v>19.324646854496333</v>
      </c>
      <c r="AF22" s="107">
        <f t="shared" si="6"/>
        <v>273.03478260869565</v>
      </c>
      <c r="AG22" s="109">
        <f t="shared" si="7"/>
        <v>2.0654468544963343</v>
      </c>
      <c r="AH22" s="110">
        <f t="shared" si="8"/>
        <v>7.0777234570116185</v>
      </c>
      <c r="AI22" s="110">
        <f t="shared" si="9"/>
        <v>8.7900888563330053</v>
      </c>
      <c r="AJ22" s="110">
        <f t="shared" si="10"/>
        <v>1.465014809388834</v>
      </c>
      <c r="AK22" s="110">
        <f t="shared" si="11"/>
        <v>0</v>
      </c>
      <c r="AL22" s="110">
        <f t="shared" si="12"/>
        <v>0.3662537023472085</v>
      </c>
      <c r="AM22" s="110">
        <f t="shared" si="13"/>
        <v>5.1275518328609193</v>
      </c>
      <c r="AN22" s="110">
        <f t="shared" si="14"/>
        <v>5.860059237555336</v>
      </c>
      <c r="AO22" s="110">
        <f t="shared" si="14"/>
        <v>5.860059237555336</v>
      </c>
      <c r="AP22" s="110">
        <f t="shared" si="14"/>
        <v>11.720118475110672</v>
      </c>
      <c r="AQ22" s="110">
        <f t="shared" si="15"/>
        <v>2.1975222140832513</v>
      </c>
      <c r="AR22" s="110">
        <f t="shared" si="15"/>
        <v>1.465014809388834</v>
      </c>
      <c r="AS22" s="110">
        <f t="shared" si="16"/>
        <v>5.4938055352081276</v>
      </c>
      <c r="AT22" s="111">
        <f t="shared" si="17"/>
        <v>0.30220177456457448</v>
      </c>
      <c r="AU22" s="111">
        <f t="shared" si="18"/>
        <v>0.20184372256365235</v>
      </c>
      <c r="AV22" s="111">
        <f t="shared" si="19"/>
        <v>0.26621120889300603</v>
      </c>
      <c r="AW22" s="111">
        <f t="shared" si="20"/>
        <v>2.4410702909322575E-2</v>
      </c>
      <c r="AX22" s="111">
        <f t="shared" si="21"/>
        <v>0.56348039215686274</v>
      </c>
      <c r="AY22" s="112">
        <f t="shared" si="22"/>
        <v>2.9167868885571758E-2</v>
      </c>
      <c r="AZ22" s="113" t="str">
        <f>IF(ISERROR(INDEX($C$48:$C$76,MATCH(B22,$N$48:$N$76,FALSE))),"?",INDEX($C$48:$C$76,MATCH(B22,$N$48:$N$76,FALSE)))</f>
        <v>C</v>
      </c>
      <c r="BA22" s="114">
        <f>VLOOKUP(AZ22,$S$48:$T$60,2,FALSE)</f>
        <v>5</v>
      </c>
      <c r="BB22" s="115">
        <f t="shared" si="23"/>
        <v>5.3641887209008914</v>
      </c>
      <c r="BC22" s="115">
        <f t="shared" si="24"/>
        <v>5.2662885271103299</v>
      </c>
      <c r="BD22" s="115">
        <f t="shared" si="25"/>
        <v>5</v>
      </c>
      <c r="BE22" s="129">
        <f t="shared" si="79"/>
        <v>3.0329225471930146</v>
      </c>
      <c r="BF22" s="115">
        <f t="shared" si="26"/>
        <v>5.2333659799173153</v>
      </c>
      <c r="BG22" s="115">
        <f t="shared" si="27"/>
        <v>5</v>
      </c>
      <c r="BH22" s="129">
        <f t="shared" si="80"/>
        <v>3.0059357963512423</v>
      </c>
      <c r="BI22" s="115">
        <f t="shared" si="28"/>
        <v>5.2274301835660726</v>
      </c>
      <c r="BJ22" s="115">
        <f t="shared" si="29"/>
        <v>5</v>
      </c>
      <c r="BK22" s="129">
        <f t="shared" si="81"/>
        <v>3.001070199037664</v>
      </c>
      <c r="BL22" s="115">
        <f t="shared" si="30"/>
        <v>5.2263599845284086</v>
      </c>
      <c r="BM22" s="115">
        <f t="shared" si="31"/>
        <v>5</v>
      </c>
      <c r="BN22" s="117">
        <f t="shared" si="32"/>
        <v>5.5886606870122302</v>
      </c>
      <c r="BO22" s="115">
        <f t="shared" si="33"/>
        <v>5.1616013625465769</v>
      </c>
      <c r="BP22" s="115">
        <f t="shared" si="34"/>
        <v>5</v>
      </c>
      <c r="BQ22" s="129">
        <f t="shared" si="82"/>
        <v>3.0231261659877697</v>
      </c>
      <c r="BR22" s="115">
        <f t="shared" si="35"/>
        <v>5.1384751965588071</v>
      </c>
      <c r="BS22" s="115">
        <f t="shared" si="36"/>
        <v>5</v>
      </c>
      <c r="BT22" s="129">
        <f t="shared" si="83"/>
        <v>3.0008097678825645</v>
      </c>
      <c r="BU22" s="115">
        <f t="shared" si="37"/>
        <v>5.1376654286762431</v>
      </c>
      <c r="BV22" s="115">
        <f t="shared" si="38"/>
        <v>5</v>
      </c>
      <c r="BW22" s="129">
        <f t="shared" si="84"/>
        <v>3.000028354203804</v>
      </c>
      <c r="BX22" s="115">
        <f t="shared" si="39"/>
        <v>5.1376370744724387</v>
      </c>
      <c r="BY22" s="115">
        <f t="shared" si="40"/>
        <v>5</v>
      </c>
      <c r="BZ22" s="57" t="str">
        <f t="shared" si="41"/>
        <v>#24 Shayley Harris</v>
      </c>
      <c r="CA22" s="118">
        <f t="shared" si="42"/>
        <v>0.86</v>
      </c>
      <c r="CB22" s="119">
        <f t="shared" si="43"/>
        <v>-0.78</v>
      </c>
      <c r="CC22" s="119">
        <f t="shared" si="43"/>
        <v>-0.34320000000000001</v>
      </c>
      <c r="CD22" s="118">
        <f t="shared" si="44"/>
        <v>0.38900000000000001</v>
      </c>
      <c r="CE22" s="118">
        <f t="shared" si="44"/>
        <v>1.034</v>
      </c>
      <c r="CF22" s="118">
        <f t="shared" si="44"/>
        <v>-0.96399999999999997</v>
      </c>
      <c r="CG22" s="118">
        <f t="shared" si="44"/>
        <v>0.18099999999999999</v>
      </c>
      <c r="CH22" s="118">
        <f t="shared" si="44"/>
        <v>0.18099999999999999</v>
      </c>
      <c r="CI22" s="118">
        <f t="shared" si="44"/>
        <v>0</v>
      </c>
      <c r="CJ22" s="118">
        <f t="shared" si="44"/>
        <v>1.008</v>
      </c>
      <c r="CK22" s="118">
        <f t="shared" si="44"/>
        <v>0.70299999999999996</v>
      </c>
      <c r="CL22" s="118">
        <f t="shared" si="44"/>
        <v>-0.36699999999999999</v>
      </c>
      <c r="CM22" s="115">
        <f t="shared" si="45"/>
        <v>-1.2722202174919999</v>
      </c>
      <c r="CN22" s="115">
        <f t="shared" si="46"/>
        <v>-4.5642536386509125</v>
      </c>
      <c r="CO22" s="115">
        <f t="shared" si="47"/>
        <v>2.1213414439950316</v>
      </c>
      <c r="CP22" s="115">
        <f t="shared" si="48"/>
        <v>1.2287811713748851</v>
      </c>
      <c r="CQ22" s="120">
        <f t="shared" si="49"/>
        <v>2.774</v>
      </c>
      <c r="CR22" s="121">
        <f t="shared" si="50"/>
        <v>0.28764875922700384</v>
      </c>
      <c r="CS22" s="111">
        <f t="shared" si="51"/>
        <v>0.14789038712483688</v>
      </c>
      <c r="CT22" s="115">
        <f t="shared" si="52"/>
        <v>4.254048635806059E-2</v>
      </c>
      <c r="CU22" s="122" t="str">
        <f t="shared" si="53"/>
        <v>#24 Shayley Harris</v>
      </c>
      <c r="CV22" s="118">
        <f t="shared" si="54"/>
        <v>0.60499999999999998</v>
      </c>
      <c r="CW22" s="119">
        <f t="shared" si="55"/>
        <v>-0.47199999999999998</v>
      </c>
      <c r="CX22" s="119">
        <f t="shared" si="55"/>
        <v>-0.20768</v>
      </c>
      <c r="CY22" s="118">
        <f t="shared" si="56"/>
        <v>0.47699999999999998</v>
      </c>
      <c r="CZ22" s="118">
        <f t="shared" si="56"/>
        <v>0.47599999999999998</v>
      </c>
      <c r="DA22" s="118">
        <f t="shared" si="56"/>
        <v>-0.88200000000000001</v>
      </c>
      <c r="DB22" s="118">
        <f t="shared" si="56"/>
        <v>0.42199999999999999</v>
      </c>
      <c r="DC22" s="118">
        <f t="shared" si="56"/>
        <v>0.10299999999999999</v>
      </c>
      <c r="DD22" s="118">
        <f t="shared" si="56"/>
        <v>0</v>
      </c>
      <c r="DE22" s="118">
        <f t="shared" si="56"/>
        <v>0.29399999999999998</v>
      </c>
      <c r="DF22" s="118">
        <f t="shared" si="56"/>
        <v>9.7000000000000003E-2</v>
      </c>
      <c r="DG22" s="118">
        <f t="shared" si="56"/>
        <v>-0.439</v>
      </c>
      <c r="DH22" s="115">
        <f t="shared" si="57"/>
        <v>-0.17115352431102221</v>
      </c>
      <c r="DI22" s="115">
        <f t="shared" si="58"/>
        <v>-4.3481639542660604</v>
      </c>
      <c r="DJ22" s="115">
        <f t="shared" si="59"/>
        <v>3.0765310997165511</v>
      </c>
      <c r="DK22" s="115">
        <f t="shared" si="60"/>
        <v>-1.6236026625051756</v>
      </c>
      <c r="DL22" s="120">
        <f t="shared" si="61"/>
        <v>0.86</v>
      </c>
      <c r="DM22" s="121">
        <f t="shared" si="62"/>
        <v>-2.2063890413657075</v>
      </c>
      <c r="DN22" s="111">
        <f t="shared" si="63"/>
        <v>0.14789038712483688</v>
      </c>
      <c r="DO22" s="115">
        <f t="shared" si="64"/>
        <v>-0.32630372947557218</v>
      </c>
      <c r="DP22" s="123" t="str">
        <f>CONCATENATE(B22,IF(ISERROR(VLOOKUP(B22,$N$48:$O$76,2,FALSE)),"",CONCATENATE(" (",VLOOKUP(B22,$N$48:$O$76,2,FALSE),")")))</f>
        <v>#24 Shayley Harris (1st)</v>
      </c>
      <c r="DQ22" s="124">
        <f t="shared" si="65"/>
        <v>5</v>
      </c>
      <c r="DR22" s="124">
        <f t="shared" si="66"/>
        <v>5</v>
      </c>
      <c r="DS22" s="125">
        <f t="shared" si="67"/>
        <v>136</v>
      </c>
      <c r="DT22" s="124">
        <f t="shared" si="68"/>
        <v>8</v>
      </c>
      <c r="DU22" s="124">
        <f t="shared" si="69"/>
        <v>-4.7584764193740536</v>
      </c>
      <c r="DV22" s="124">
        <f t="shared" si="70"/>
        <v>-4.0303558793944552</v>
      </c>
      <c r="DW22" s="124">
        <f t="shared" si="71"/>
        <v>-0.72812053997959847</v>
      </c>
      <c r="DX22" s="124">
        <f t="shared" si="72"/>
        <v>-0.70373291978563646</v>
      </c>
      <c r="DY22" s="126">
        <f t="shared" si="85"/>
        <v>-0.40795214553596265</v>
      </c>
      <c r="DZ22" s="127">
        <f t="shared" si="73"/>
        <v>6.4761904761904763</v>
      </c>
      <c r="EA22" s="127">
        <f t="shared" si="74"/>
        <v>104.66666666666667</v>
      </c>
      <c r="EB22" s="127">
        <f t="shared" si="75"/>
        <v>-3.6166666666666667</v>
      </c>
      <c r="EC22" s="127">
        <f t="shared" si="76"/>
        <v>-4.261899878722919</v>
      </c>
      <c r="ED22" s="29">
        <f t="shared" si="77"/>
        <v>-3.850441180230292</v>
      </c>
      <c r="EE22" s="29">
        <f t="shared" si="78"/>
        <v>-0.41145869849262695</v>
      </c>
    </row>
    <row r="23" spans="1:135" ht="14" x14ac:dyDescent="0.15">
      <c r="A23" s="105">
        <v>10</v>
      </c>
      <c r="B23" s="194" t="s">
        <v>811</v>
      </c>
      <c r="C23" s="135">
        <v>21</v>
      </c>
      <c r="D23" s="194">
        <v>20</v>
      </c>
      <c r="E23" s="193"/>
      <c r="F23" s="194">
        <v>194</v>
      </c>
      <c r="G23" s="193">
        <v>19</v>
      </c>
      <c r="H23" s="135">
        <v>47</v>
      </c>
      <c r="I23" s="135">
        <v>0.40400000000000003</v>
      </c>
      <c r="J23" s="135">
        <v>3</v>
      </c>
      <c r="K23" s="135">
        <v>11</v>
      </c>
      <c r="L23" s="135">
        <v>0.27300000000000002</v>
      </c>
      <c r="M23" s="135">
        <v>16</v>
      </c>
      <c r="N23" s="135">
        <v>36</v>
      </c>
      <c r="O23" s="135">
        <v>0.44400000000000001</v>
      </c>
      <c r="P23" s="135"/>
      <c r="Q23" s="135">
        <v>11</v>
      </c>
      <c r="R23" s="135">
        <v>17</v>
      </c>
      <c r="S23" s="135">
        <v>0.64700000000000002</v>
      </c>
      <c r="T23" s="135">
        <v>14</v>
      </c>
      <c r="U23" s="135">
        <v>39</v>
      </c>
      <c r="V23" s="128">
        <v>53</v>
      </c>
      <c r="W23" s="135">
        <v>0</v>
      </c>
      <c r="X23" s="135">
        <v>7</v>
      </c>
      <c r="Y23" s="135">
        <v>7</v>
      </c>
      <c r="Z23" s="135">
        <v>13</v>
      </c>
      <c r="AA23" s="135">
        <v>34</v>
      </c>
      <c r="AB23" s="135">
        <v>52</v>
      </c>
      <c r="AC23" s="107">
        <f t="shared" si="3"/>
        <v>54.480000000000004</v>
      </c>
      <c r="AD23" s="108">
        <f t="shared" si="4"/>
        <v>0.95447870778267252</v>
      </c>
      <c r="AE23" s="4">
        <f t="shared" si="5"/>
        <v>50.571691018360262</v>
      </c>
      <c r="AF23" s="107">
        <f t="shared" si="6"/>
        <v>389.47608695652173</v>
      </c>
      <c r="AG23" s="109">
        <f t="shared" si="7"/>
        <v>14.070091018360264</v>
      </c>
      <c r="AH23" s="110">
        <f t="shared" si="8"/>
        <v>12.98454326516989</v>
      </c>
      <c r="AI23" s="110">
        <f t="shared" si="9"/>
        <v>12.067493120635859</v>
      </c>
      <c r="AJ23" s="110">
        <f t="shared" si="10"/>
        <v>4.3648379372512691</v>
      </c>
      <c r="AK23" s="110">
        <f t="shared" si="11"/>
        <v>0.77026551833845913</v>
      </c>
      <c r="AL23" s="110">
        <f t="shared" si="12"/>
        <v>0</v>
      </c>
      <c r="AM23" s="110">
        <f t="shared" si="13"/>
        <v>3.3378172461333233</v>
      </c>
      <c r="AN23" s="110">
        <f t="shared" si="14"/>
        <v>3.5945724189128092</v>
      </c>
      <c r="AO23" s="110">
        <f t="shared" si="14"/>
        <v>10.013451738399969</v>
      </c>
      <c r="AP23" s="110">
        <f t="shared" si="14"/>
        <v>13.608024157312778</v>
      </c>
      <c r="AQ23" s="110">
        <f t="shared" si="15"/>
        <v>1.7972862094564046</v>
      </c>
      <c r="AR23" s="110">
        <f t="shared" si="15"/>
        <v>1.7972862094564046</v>
      </c>
      <c r="AS23" s="110">
        <f t="shared" si="16"/>
        <v>8.7296758745025382</v>
      </c>
      <c r="AT23" s="111">
        <f t="shared" si="17"/>
        <v>0.35088118412716701</v>
      </c>
      <c r="AU23" s="111">
        <f t="shared" si="18"/>
        <v>0.16508180745755757</v>
      </c>
      <c r="AV23" s="111">
        <f t="shared" si="19"/>
        <v>0.4230105257461374</v>
      </c>
      <c r="AW23" s="111">
        <f t="shared" si="20"/>
        <v>0</v>
      </c>
      <c r="AX23" s="111">
        <f t="shared" si="21"/>
        <v>0.69128006872852243</v>
      </c>
      <c r="AY23" s="112">
        <f t="shared" si="22"/>
        <v>0.13929154632152035</v>
      </c>
      <c r="AZ23" s="113" t="str">
        <f>IF(ISERROR(INDEX($C$48:$C$76,MATCH(B23,$N$48:$N$76,FALSE))),"?",INDEX($C$48:$C$76,MATCH(B23,$N$48:$N$76,FALSE)))</f>
        <v>SG</v>
      </c>
      <c r="BA23" s="114">
        <f>VLOOKUP(AZ23,$S$48:$T$60,2,FALSE)</f>
        <v>2</v>
      </c>
      <c r="BB23" s="115">
        <f t="shared" si="23"/>
        <v>6.3324090581241421</v>
      </c>
      <c r="BC23" s="115">
        <f t="shared" si="24"/>
        <v>5.4446203167052598</v>
      </c>
      <c r="BD23" s="115">
        <f t="shared" si="25"/>
        <v>5</v>
      </c>
      <c r="BE23" s="129">
        <f t="shared" si="79"/>
        <v>3.0329225471930146</v>
      </c>
      <c r="BF23" s="115">
        <f t="shared" si="26"/>
        <v>5.4116977695122452</v>
      </c>
      <c r="BG23" s="115">
        <f t="shared" si="27"/>
        <v>5</v>
      </c>
      <c r="BH23" s="129">
        <f t="shared" si="80"/>
        <v>3.0059357963512423</v>
      </c>
      <c r="BI23" s="115">
        <f t="shared" si="28"/>
        <v>5.4057619731610025</v>
      </c>
      <c r="BJ23" s="115">
        <f t="shared" si="29"/>
        <v>5</v>
      </c>
      <c r="BK23" s="129">
        <f t="shared" si="81"/>
        <v>3.001070199037664</v>
      </c>
      <c r="BL23" s="115">
        <f t="shared" si="30"/>
        <v>5.4046917741233385</v>
      </c>
      <c r="BM23" s="115">
        <f t="shared" si="31"/>
        <v>5</v>
      </c>
      <c r="BN23" s="117">
        <f t="shared" si="32"/>
        <v>4.8098790990742977</v>
      </c>
      <c r="BO23" s="115">
        <f t="shared" si="33"/>
        <v>4.6439202672967772</v>
      </c>
      <c r="BP23" s="115">
        <f t="shared" si="34"/>
        <v>4.6439202672967772</v>
      </c>
      <c r="BQ23" s="129">
        <f t="shared" si="82"/>
        <v>3.0231261659877697</v>
      </c>
      <c r="BR23" s="115">
        <f t="shared" si="35"/>
        <v>4.6207941013090075</v>
      </c>
      <c r="BS23" s="115">
        <f t="shared" si="36"/>
        <v>4.6207941013090075</v>
      </c>
      <c r="BT23" s="129">
        <f t="shared" si="83"/>
        <v>3.0008097678825645</v>
      </c>
      <c r="BU23" s="115">
        <f t="shared" si="37"/>
        <v>4.6199843334264425</v>
      </c>
      <c r="BV23" s="115">
        <f t="shared" si="38"/>
        <v>4.6199843334264425</v>
      </c>
      <c r="BW23" s="129">
        <f t="shared" si="84"/>
        <v>3.000028354203804</v>
      </c>
      <c r="BX23" s="115">
        <f t="shared" si="39"/>
        <v>4.6199559792226381</v>
      </c>
      <c r="BY23" s="115">
        <f t="shared" si="40"/>
        <v>4.6199559792226381</v>
      </c>
      <c r="BZ23" s="57" t="str">
        <f t="shared" si="41"/>
        <v>#30 Lara Edmanson</v>
      </c>
      <c r="CA23" s="118">
        <f t="shared" si="42"/>
        <v>0.86</v>
      </c>
      <c r="CB23" s="119">
        <f t="shared" si="43"/>
        <v>-0.75909757885724505</v>
      </c>
      <c r="CC23" s="119">
        <f t="shared" si="43"/>
        <v>-0.33400293469718789</v>
      </c>
      <c r="CD23" s="118">
        <f t="shared" si="44"/>
        <v>0.38900000000000001</v>
      </c>
      <c r="CE23" s="118">
        <f t="shared" si="44"/>
        <v>1.034</v>
      </c>
      <c r="CF23" s="118">
        <f t="shared" si="44"/>
        <v>-0.96399999999999997</v>
      </c>
      <c r="CG23" s="118">
        <f t="shared" si="44"/>
        <v>0.18099999999999999</v>
      </c>
      <c r="CH23" s="118">
        <f t="shared" si="44"/>
        <v>0.18099999999999999</v>
      </c>
      <c r="CI23" s="118">
        <f t="shared" si="44"/>
        <v>0</v>
      </c>
      <c r="CJ23" s="118">
        <f t="shared" si="44"/>
        <v>1.008</v>
      </c>
      <c r="CK23" s="118">
        <f t="shared" si="44"/>
        <v>0.70299999999999996</v>
      </c>
      <c r="CL23" s="118">
        <f t="shared" si="44"/>
        <v>-0.36699999999999999</v>
      </c>
      <c r="CM23" s="115">
        <f t="shared" si="45"/>
        <v>0.84806700340908137</v>
      </c>
      <c r="CN23" s="115">
        <f t="shared" si="46"/>
        <v>-3.2176558252725234</v>
      </c>
      <c r="CO23" s="115">
        <f t="shared" si="47"/>
        <v>2.4630523724736126</v>
      </c>
      <c r="CP23" s="115">
        <f t="shared" si="48"/>
        <v>-0.12863434156252351</v>
      </c>
      <c r="CQ23" s="120">
        <f t="shared" si="49"/>
        <v>2.246878943181799</v>
      </c>
      <c r="CR23" s="121">
        <f t="shared" si="50"/>
        <v>2.2117081522294462</v>
      </c>
      <c r="CS23" s="111">
        <f t="shared" si="51"/>
        <v>0.21096128751631144</v>
      </c>
      <c r="CT23" s="115">
        <f t="shared" si="52"/>
        <v>0.46658479940464609</v>
      </c>
      <c r="CU23" s="122" t="str">
        <f t="shared" si="53"/>
        <v>#30 Lara Edmanson</v>
      </c>
      <c r="CV23" s="118">
        <f t="shared" si="54"/>
        <v>0.60499999999999998</v>
      </c>
      <c r="CW23" s="119">
        <f t="shared" si="55"/>
        <v>-0.45850843726240365</v>
      </c>
      <c r="CX23" s="119">
        <f t="shared" si="55"/>
        <v>-0.2017437123954576</v>
      </c>
      <c r="CY23" s="118">
        <f t="shared" si="56"/>
        <v>0.47699999999999998</v>
      </c>
      <c r="CZ23" s="118">
        <f t="shared" si="56"/>
        <v>0.47599999999999998</v>
      </c>
      <c r="DA23" s="118">
        <f t="shared" si="56"/>
        <v>-0.88200000000000001</v>
      </c>
      <c r="DB23" s="118">
        <f t="shared" si="56"/>
        <v>0.42199999999999999</v>
      </c>
      <c r="DC23" s="118">
        <f t="shared" si="56"/>
        <v>0.10299999999999999</v>
      </c>
      <c r="DD23" s="118">
        <f t="shared" si="56"/>
        <v>0</v>
      </c>
      <c r="DE23" s="118">
        <f t="shared" si="56"/>
        <v>0.29399999999999998</v>
      </c>
      <c r="DF23" s="118">
        <f t="shared" si="56"/>
        <v>9.7000000000000003E-2</v>
      </c>
      <c r="DG23" s="118">
        <f t="shared" si="56"/>
        <v>-0.439</v>
      </c>
      <c r="DH23" s="115">
        <f t="shared" si="57"/>
        <v>1.8094393057920719</v>
      </c>
      <c r="DI23" s="115">
        <f t="shared" si="58"/>
        <v>-2.9439548110895912</v>
      </c>
      <c r="DJ23" s="115">
        <f t="shared" si="59"/>
        <v>2.5482950898364023</v>
      </c>
      <c r="DK23" s="115">
        <f t="shared" si="60"/>
        <v>-3.1295888010091599</v>
      </c>
      <c r="DL23" s="120">
        <f t="shared" si="61"/>
        <v>0.69658107106573441</v>
      </c>
      <c r="DM23" s="121">
        <f t="shared" si="62"/>
        <v>-1.0192281454045427</v>
      </c>
      <c r="DN23" s="111">
        <f t="shared" si="63"/>
        <v>0.21096128751631144</v>
      </c>
      <c r="DO23" s="115">
        <f t="shared" si="64"/>
        <v>-0.21501768182740461</v>
      </c>
      <c r="DP23" s="123" t="str">
        <f>CONCATENATE(B23,IF(ISERROR(VLOOKUP(B23,$N$48:$O$76,2,FALSE)),"",CONCATENATE(" (",VLOOKUP(B23,$N$48:$O$76,2,FALSE),")")))</f>
        <v>#30 Lara Edmanson (4th)</v>
      </c>
      <c r="DQ23" s="124">
        <f t="shared" si="65"/>
        <v>5</v>
      </c>
      <c r="DR23" s="124">
        <f t="shared" si="66"/>
        <v>4.6199559792226381</v>
      </c>
      <c r="DS23" s="125">
        <f t="shared" si="67"/>
        <v>194</v>
      </c>
      <c r="DT23" s="124">
        <f t="shared" si="68"/>
        <v>9.6999999999999993</v>
      </c>
      <c r="DU23" s="124">
        <f t="shared" si="69"/>
        <v>-2.8344170263716113</v>
      </c>
      <c r="DV23" s="124">
        <f t="shared" si="70"/>
        <v>-2.8431949834332904</v>
      </c>
      <c r="DW23" s="124">
        <f t="shared" si="71"/>
        <v>8.7779570616790537E-3</v>
      </c>
      <c r="DX23" s="124">
        <f t="shared" si="72"/>
        <v>-0.59795226524151002</v>
      </c>
      <c r="DY23" s="126">
        <f t="shared" si="85"/>
        <v>-0.17602969020888712</v>
      </c>
      <c r="DZ23" s="127">
        <f t="shared" si="73"/>
        <v>8.0833333333333339</v>
      </c>
      <c r="EA23" s="127">
        <f t="shared" si="74"/>
        <v>85.333333333333329</v>
      </c>
      <c r="EB23" s="127">
        <f t="shared" si="75"/>
        <v>-3.3354166666666667</v>
      </c>
      <c r="EC23" s="127">
        <f t="shared" si="76"/>
        <v>-2.9874670358173563</v>
      </c>
      <c r="ED23" s="29">
        <f t="shared" si="77"/>
        <v>-2.9935634212706939</v>
      </c>
      <c r="EE23" s="29">
        <f t="shared" si="78"/>
        <v>6.0963854533375716E-3</v>
      </c>
    </row>
    <row r="24" spans="1:135" ht="14" x14ac:dyDescent="0.15">
      <c r="A24" s="105">
        <v>11</v>
      </c>
      <c r="B24" s="194" t="s">
        <v>812</v>
      </c>
      <c r="C24" s="135">
        <v>21</v>
      </c>
      <c r="D24" s="194">
        <v>23</v>
      </c>
      <c r="E24" s="193"/>
      <c r="F24" s="194">
        <v>400</v>
      </c>
      <c r="G24" s="193">
        <v>31</v>
      </c>
      <c r="H24" s="135">
        <v>107</v>
      </c>
      <c r="I24" s="135">
        <v>0.28999999999999998</v>
      </c>
      <c r="J24" s="135">
        <v>12</v>
      </c>
      <c r="K24" s="135">
        <v>44</v>
      </c>
      <c r="L24" s="135">
        <v>0.27300000000000002</v>
      </c>
      <c r="M24" s="135">
        <v>19</v>
      </c>
      <c r="N24" s="135">
        <v>63</v>
      </c>
      <c r="O24" s="135">
        <v>0.30199999999999999</v>
      </c>
      <c r="P24" s="135"/>
      <c r="Q24" s="135">
        <v>44</v>
      </c>
      <c r="R24" s="135">
        <v>58</v>
      </c>
      <c r="S24" s="135">
        <v>0.75900000000000001</v>
      </c>
      <c r="T24" s="135">
        <v>13</v>
      </c>
      <c r="U24" s="135">
        <v>30</v>
      </c>
      <c r="V24" s="128">
        <v>43</v>
      </c>
      <c r="W24" s="135">
        <v>37</v>
      </c>
      <c r="X24" s="135">
        <v>24</v>
      </c>
      <c r="Y24" s="135">
        <v>2</v>
      </c>
      <c r="Z24" s="135">
        <v>42</v>
      </c>
      <c r="AA24" s="128">
        <v>48</v>
      </c>
      <c r="AB24" s="128">
        <v>118</v>
      </c>
      <c r="AC24" s="107">
        <f t="shared" si="3"/>
        <v>132.52000000000001</v>
      </c>
      <c r="AD24" s="108">
        <f t="shared" si="4"/>
        <v>0.89043163296106242</v>
      </c>
      <c r="AE24" s="4">
        <f t="shared" si="5"/>
        <v>114.52570656668689</v>
      </c>
      <c r="AF24" s="107">
        <f t="shared" si="6"/>
        <v>803.04347826086951</v>
      </c>
      <c r="AG24" s="109">
        <f t="shared" si="7"/>
        <v>25.737306566686893</v>
      </c>
      <c r="AH24" s="110">
        <f t="shared" si="8"/>
        <v>14.261457774952891</v>
      </c>
      <c r="AI24" s="110">
        <f t="shared" si="9"/>
        <v>13.324309691391448</v>
      </c>
      <c r="AJ24" s="110">
        <f t="shared" si="10"/>
        <v>7.2225230102869524</v>
      </c>
      <c r="AK24" s="110">
        <f t="shared" si="11"/>
        <v>1.4943151055766108</v>
      </c>
      <c r="AL24" s="110">
        <f t="shared" si="12"/>
        <v>4.6074715755278834</v>
      </c>
      <c r="AM24" s="110">
        <f t="shared" si="13"/>
        <v>5.230102869518138</v>
      </c>
      <c r="AN24" s="110">
        <f t="shared" si="14"/>
        <v>1.6188413643746618</v>
      </c>
      <c r="AO24" s="110">
        <f t="shared" si="14"/>
        <v>3.7357877639415267</v>
      </c>
      <c r="AP24" s="110">
        <f t="shared" si="14"/>
        <v>5.3546291283161889</v>
      </c>
      <c r="AQ24" s="110">
        <f t="shared" si="15"/>
        <v>2.9886302111532217</v>
      </c>
      <c r="AR24" s="110">
        <f t="shared" si="15"/>
        <v>0.24905251759610178</v>
      </c>
      <c r="AS24" s="110">
        <f t="shared" si="16"/>
        <v>5.9772604223064434</v>
      </c>
      <c r="AT24" s="111">
        <f t="shared" si="17"/>
        <v>0.13806843575418995</v>
      </c>
      <c r="AU24" s="111">
        <f t="shared" si="18"/>
        <v>0.27450746268656717</v>
      </c>
      <c r="AV24" s="111">
        <f t="shared" si="19"/>
        <v>0.28963779527559058</v>
      </c>
      <c r="AW24" s="111">
        <f t="shared" si="20"/>
        <v>0.30708664259927804</v>
      </c>
      <c r="AX24" s="111">
        <f t="shared" si="21"/>
        <v>9.5791666666666664E-2</v>
      </c>
      <c r="AY24" s="112">
        <f t="shared" si="22"/>
        <v>0.12357558840210528</v>
      </c>
      <c r="AZ24" s="113" t="str">
        <f>IF(ISERROR(INDEX($C$48:$C$76,MATCH(B24,$N$48:$N$76,FALSE))),"?",INDEX($C$48:$C$76,MATCH(B24,$N$48:$N$76,FALSE)))</f>
        <v>PG</v>
      </c>
      <c r="BA24" s="114">
        <f>VLOOKUP(AZ24,$S$48:$T$60,2,FALSE)</f>
        <v>1</v>
      </c>
      <c r="BB24" s="115">
        <f t="shared" si="23"/>
        <v>2.0049757159426873</v>
      </c>
      <c r="BC24" s="115">
        <f t="shared" si="24"/>
        <v>1.8933117475046108</v>
      </c>
      <c r="BD24" s="115">
        <f t="shared" si="25"/>
        <v>1.8933117475046108</v>
      </c>
      <c r="BE24" s="129">
        <f t="shared" si="79"/>
        <v>3.0329225471930146</v>
      </c>
      <c r="BF24" s="115">
        <f t="shared" si="26"/>
        <v>1.8603892003115963</v>
      </c>
      <c r="BG24" s="115">
        <f t="shared" si="27"/>
        <v>1.8603892003115963</v>
      </c>
      <c r="BH24" s="129">
        <f t="shared" si="80"/>
        <v>3.0059357963512423</v>
      </c>
      <c r="BI24" s="115">
        <f t="shared" si="28"/>
        <v>1.854453403960354</v>
      </c>
      <c r="BJ24" s="115">
        <f t="shared" si="29"/>
        <v>1.854453403960354</v>
      </c>
      <c r="BK24" s="129">
        <f t="shared" si="81"/>
        <v>3.001070199037664</v>
      </c>
      <c r="BL24" s="115">
        <f t="shared" si="30"/>
        <v>1.8533832049226899</v>
      </c>
      <c r="BM24" s="115">
        <f t="shared" si="31"/>
        <v>1.8533832049226899</v>
      </c>
      <c r="BN24" s="117">
        <f t="shared" si="32"/>
        <v>2.9046111696462074</v>
      </c>
      <c r="BO24" s="115">
        <f t="shared" si="33"/>
        <v>3.0263210396855174</v>
      </c>
      <c r="BP24" s="115">
        <f t="shared" si="34"/>
        <v>3.0263210396855174</v>
      </c>
      <c r="BQ24" s="129">
        <f t="shared" si="82"/>
        <v>3.0231261659877697</v>
      </c>
      <c r="BR24" s="115">
        <f t="shared" si="35"/>
        <v>3.0031948736977476</v>
      </c>
      <c r="BS24" s="115">
        <f t="shared" si="36"/>
        <v>3.0031948736977476</v>
      </c>
      <c r="BT24" s="129">
        <f t="shared" si="83"/>
        <v>3.0008097678825645</v>
      </c>
      <c r="BU24" s="115">
        <f t="shared" si="37"/>
        <v>3.0023851058151831</v>
      </c>
      <c r="BV24" s="115">
        <f t="shared" si="38"/>
        <v>3.0023851058151831</v>
      </c>
      <c r="BW24" s="129">
        <f t="shared" si="84"/>
        <v>3.000028354203804</v>
      </c>
      <c r="BX24" s="115">
        <f t="shared" si="39"/>
        <v>3.0023567516113792</v>
      </c>
      <c r="BY24" s="115">
        <f t="shared" si="40"/>
        <v>3.0023567516113792</v>
      </c>
      <c r="BZ24" s="57" t="str">
        <f t="shared" si="41"/>
        <v>#31 Ashley Hiraki</v>
      </c>
      <c r="CA24" s="118">
        <f t="shared" si="42"/>
        <v>0.86</v>
      </c>
      <c r="CB24" s="119">
        <f t="shared" si="43"/>
        <v>-0.67012962133862586</v>
      </c>
      <c r="CC24" s="119">
        <f t="shared" si="43"/>
        <v>-0.29485703338899538</v>
      </c>
      <c r="CD24" s="118">
        <f t="shared" si="44"/>
        <v>0.38900000000000001</v>
      </c>
      <c r="CE24" s="118">
        <f t="shared" si="44"/>
        <v>0.67685899375872527</v>
      </c>
      <c r="CF24" s="118">
        <f t="shared" si="44"/>
        <v>-0.96399999999999997</v>
      </c>
      <c r="CG24" s="118">
        <f t="shared" si="44"/>
        <v>0.52083461386834951</v>
      </c>
      <c r="CH24" s="118">
        <f t="shared" si="44"/>
        <v>0.12986747707999372</v>
      </c>
      <c r="CI24" s="118">
        <f t="shared" si="44"/>
        <v>0</v>
      </c>
      <c r="CJ24" s="118">
        <f t="shared" si="44"/>
        <v>1.2919821657557273</v>
      </c>
      <c r="CK24" s="118">
        <f t="shared" si="44"/>
        <v>1.1938722200320604</v>
      </c>
      <c r="CL24" s="118">
        <f t="shared" si="44"/>
        <v>-0.36699999999999999</v>
      </c>
      <c r="CM24" s="115">
        <f t="shared" si="45"/>
        <v>1.7875159460410874</v>
      </c>
      <c r="CN24" s="115">
        <f t="shared" si="46"/>
        <v>-1.9232105918317535</v>
      </c>
      <c r="CO24" s="115">
        <f t="shared" si="47"/>
        <v>1.3283059487375861</v>
      </c>
      <c r="CP24" s="115">
        <f t="shared" si="48"/>
        <v>1.9649392399493029</v>
      </c>
      <c r="CQ24" s="120">
        <f t="shared" si="49"/>
        <v>-0.46569745470163687</v>
      </c>
      <c r="CR24" s="121">
        <f t="shared" si="50"/>
        <v>2.6918530881945859</v>
      </c>
      <c r="CS24" s="111">
        <f t="shared" si="51"/>
        <v>0.43497172683775553</v>
      </c>
      <c r="CT24" s="115">
        <f t="shared" si="52"/>
        <v>1.1708799861655441</v>
      </c>
      <c r="CU24" s="122" t="str">
        <f t="shared" si="53"/>
        <v>#31 Ashley Hiraki</v>
      </c>
      <c r="CV24" s="118">
        <f t="shared" si="54"/>
        <v>0.60499999999999998</v>
      </c>
      <c r="CW24" s="119">
        <f t="shared" si="55"/>
        <v>-0.40108366468220397</v>
      </c>
      <c r="CX24" s="119">
        <f t="shared" si="55"/>
        <v>-0.17647681246016975</v>
      </c>
      <c r="CY24" s="118">
        <f t="shared" si="56"/>
        <v>0.47699999999999998</v>
      </c>
      <c r="CZ24" s="118">
        <f t="shared" si="56"/>
        <v>0.47599999999999998</v>
      </c>
      <c r="DA24" s="118">
        <f t="shared" si="56"/>
        <v>-0.64364377777289372</v>
      </c>
      <c r="DB24" s="118">
        <f t="shared" si="56"/>
        <v>0.56674437257355625</v>
      </c>
      <c r="DC24" s="118">
        <f t="shared" si="56"/>
        <v>-6.6130652735405415E-2</v>
      </c>
      <c r="DD24" s="118">
        <f t="shared" si="56"/>
        <v>0</v>
      </c>
      <c r="DE24" s="118">
        <f t="shared" si="56"/>
        <v>0.20196145874398869</v>
      </c>
      <c r="DF24" s="118">
        <f t="shared" si="56"/>
        <v>0.59101883682713763</v>
      </c>
      <c r="DG24" s="118">
        <f t="shared" si="56"/>
        <v>-0.439</v>
      </c>
      <c r="DH24" s="115">
        <f t="shared" si="57"/>
        <v>2.7221994600469817</v>
      </c>
      <c r="DI24" s="115">
        <f t="shared" si="58"/>
        <v>-1.1731666991262339</v>
      </c>
      <c r="DJ24" s="115">
        <f t="shared" si="59"/>
        <v>0.67041915003824359</v>
      </c>
      <c r="DK24" s="115">
        <f t="shared" si="60"/>
        <v>-1.873234479043151</v>
      </c>
      <c r="DL24" s="120">
        <f t="shared" si="61"/>
        <v>-0.97246425582774321</v>
      </c>
      <c r="DM24" s="121">
        <f t="shared" si="62"/>
        <v>-0.62624682391190301</v>
      </c>
      <c r="DN24" s="111">
        <f t="shared" si="63"/>
        <v>0.43497172683775553</v>
      </c>
      <c r="DO24" s="115">
        <f t="shared" si="64"/>
        <v>-0.27239966242362029</v>
      </c>
      <c r="DP24" s="123" t="str">
        <f>CONCATENATE(B24,IF(ISERROR(VLOOKUP(B24,$N$48:$O$76,2,FALSE)),"",CONCATENATE(" (",VLOOKUP(B24,$N$48:$O$76,2,FALSE),")")))</f>
        <v>#31 Ashley Hiraki (1st)</v>
      </c>
      <c r="DQ24" s="124">
        <f t="shared" si="65"/>
        <v>1.8533832049226899</v>
      </c>
      <c r="DR24" s="124">
        <f t="shared" si="66"/>
        <v>3.0023567516113792</v>
      </c>
      <c r="DS24" s="125">
        <f t="shared" si="67"/>
        <v>400</v>
      </c>
      <c r="DT24" s="124">
        <f t="shared" si="68"/>
        <v>17.391304347826086</v>
      </c>
      <c r="DU24" s="124">
        <f t="shared" si="69"/>
        <v>-2.3542720904064716</v>
      </c>
      <c r="DV24" s="124">
        <f t="shared" si="70"/>
        <v>-2.4502136619406505</v>
      </c>
      <c r="DW24" s="124">
        <f t="shared" si="71"/>
        <v>9.5941571534178927E-2</v>
      </c>
      <c r="DX24" s="124">
        <f t="shared" si="72"/>
        <v>-1.0240417966100355</v>
      </c>
      <c r="DY24" s="126">
        <f t="shared" si="85"/>
        <v>-0.15409834293452437</v>
      </c>
      <c r="DZ24" s="127">
        <f t="shared" si="73"/>
        <v>14.814814814814815</v>
      </c>
      <c r="EA24" s="127">
        <f t="shared" si="74"/>
        <v>16.666666666666668</v>
      </c>
      <c r="EB24" s="127">
        <f t="shared" si="75"/>
        <v>-2.1574074074074074</v>
      </c>
      <c r="EC24" s="127">
        <f t="shared" si="76"/>
        <v>-2.346397503086509</v>
      </c>
      <c r="ED24" s="29">
        <f t="shared" si="77"/>
        <v>-2.4385014117593209</v>
      </c>
      <c r="EE24" s="29">
        <f t="shared" si="78"/>
        <v>9.2103908672811929E-2</v>
      </c>
    </row>
    <row r="25" spans="1:135" ht="14" x14ac:dyDescent="0.15">
      <c r="A25" s="105">
        <v>12</v>
      </c>
      <c r="B25" s="194" t="s">
        <v>813</v>
      </c>
      <c r="C25" s="135">
        <v>21</v>
      </c>
      <c r="D25" s="194">
        <v>21</v>
      </c>
      <c r="E25" s="193"/>
      <c r="F25" s="194">
        <v>242</v>
      </c>
      <c r="G25" s="193">
        <v>15</v>
      </c>
      <c r="H25" s="135">
        <v>42</v>
      </c>
      <c r="I25" s="135">
        <v>0.35699999999999998</v>
      </c>
      <c r="J25" s="135">
        <v>0</v>
      </c>
      <c r="K25" s="135">
        <v>0</v>
      </c>
      <c r="L25" s="135" t="s">
        <v>676</v>
      </c>
      <c r="M25" s="135">
        <v>15</v>
      </c>
      <c r="N25" s="135">
        <v>42</v>
      </c>
      <c r="O25" s="135">
        <v>0.35699999999999998</v>
      </c>
      <c r="P25" s="135"/>
      <c r="Q25" s="135">
        <v>19</v>
      </c>
      <c r="R25" s="135">
        <v>24</v>
      </c>
      <c r="S25" s="135">
        <v>0.79200000000000004</v>
      </c>
      <c r="T25" s="135">
        <v>24</v>
      </c>
      <c r="U25" s="135">
        <v>30</v>
      </c>
      <c r="V25" s="128">
        <v>54</v>
      </c>
      <c r="W25" s="135">
        <v>7</v>
      </c>
      <c r="X25" s="135">
        <v>11</v>
      </c>
      <c r="Y25" s="135">
        <v>9</v>
      </c>
      <c r="Z25" s="135">
        <v>21</v>
      </c>
      <c r="AA25" s="128">
        <v>39</v>
      </c>
      <c r="AB25" s="128">
        <v>49</v>
      </c>
      <c r="AC25" s="107">
        <f t="shared" si="3"/>
        <v>52.56</v>
      </c>
      <c r="AD25" s="108">
        <f t="shared" si="4"/>
        <v>0.93226788432267882</v>
      </c>
      <c r="AE25" s="4">
        <f t="shared" si="5"/>
        <v>47.622027898770476</v>
      </c>
      <c r="AF25" s="107">
        <f t="shared" si="6"/>
        <v>485.84130434782611</v>
      </c>
      <c r="AG25" s="109">
        <f t="shared" si="7"/>
        <v>12.406827898770475</v>
      </c>
      <c r="AH25" s="110">
        <f t="shared" si="8"/>
        <v>9.8019718522484158</v>
      </c>
      <c r="AI25" s="110">
        <f t="shared" si="9"/>
        <v>8.6447981314349374</v>
      </c>
      <c r="AJ25" s="110">
        <f t="shared" si="10"/>
        <v>4.9398846465342503</v>
      </c>
      <c r="AK25" s="110">
        <f t="shared" si="11"/>
        <v>0</v>
      </c>
      <c r="AL25" s="110">
        <f t="shared" si="12"/>
        <v>1.4407996885724896</v>
      </c>
      <c r="AM25" s="110">
        <f t="shared" si="13"/>
        <v>4.3223990657174687</v>
      </c>
      <c r="AN25" s="110">
        <f t="shared" si="14"/>
        <v>4.9398846465342503</v>
      </c>
      <c r="AO25" s="110">
        <f t="shared" si="14"/>
        <v>6.1748558081678127</v>
      </c>
      <c r="AP25" s="110">
        <f t="shared" si="14"/>
        <v>11.114740454702062</v>
      </c>
      <c r="AQ25" s="110">
        <f t="shared" si="15"/>
        <v>2.2641137963281981</v>
      </c>
      <c r="AR25" s="110">
        <f t="shared" si="15"/>
        <v>1.8524567424503438</v>
      </c>
      <c r="AS25" s="110">
        <f t="shared" si="16"/>
        <v>8.0273125506181575</v>
      </c>
      <c r="AT25" s="111">
        <f t="shared" si="17"/>
        <v>0.28659217877094972</v>
      </c>
      <c r="AU25" s="111">
        <f t="shared" si="18"/>
        <v>0.20796019900497514</v>
      </c>
      <c r="AV25" s="111">
        <f t="shared" si="19"/>
        <v>0.38897637795275591</v>
      </c>
      <c r="AW25" s="111">
        <f t="shared" si="20"/>
        <v>9.6028880866425997E-2</v>
      </c>
      <c r="AX25" s="111">
        <f t="shared" si="21"/>
        <v>0.71250000000000002</v>
      </c>
      <c r="AY25" s="112">
        <f t="shared" si="22"/>
        <v>9.8463433228173705E-2</v>
      </c>
      <c r="AZ25" s="113" t="str">
        <f>IF(ISERROR(INDEX($C$48:$C$76,MATCH(B25,$N$48:$N$76,FALSE))),"?",INDEX($C$48:$C$76,MATCH(B25,$N$48:$N$76,FALSE)))</f>
        <v>SF</v>
      </c>
      <c r="BA25" s="114">
        <f>VLOOKUP(AZ25,$S$48:$T$60,2,FALSE)</f>
        <v>3</v>
      </c>
      <c r="BB25" s="115">
        <f t="shared" si="23"/>
        <v>5.3306196092661793</v>
      </c>
      <c r="BC25" s="115">
        <f t="shared" si="24"/>
        <v>4.9315409090493674</v>
      </c>
      <c r="BD25" s="115">
        <f t="shared" si="25"/>
        <v>4.9315409090493674</v>
      </c>
      <c r="BE25" s="129">
        <f t="shared" si="79"/>
        <v>3.0329225471930146</v>
      </c>
      <c r="BF25" s="115">
        <f t="shared" si="26"/>
        <v>4.8986183618563528</v>
      </c>
      <c r="BG25" s="115">
        <f t="shared" si="27"/>
        <v>4.8986183618563528</v>
      </c>
      <c r="BH25" s="129">
        <f t="shared" si="80"/>
        <v>3.0059357963512423</v>
      </c>
      <c r="BI25" s="115">
        <f t="shared" si="28"/>
        <v>4.89268256550511</v>
      </c>
      <c r="BJ25" s="115">
        <f t="shared" si="29"/>
        <v>4.89268256550511</v>
      </c>
      <c r="BK25" s="129">
        <f t="shared" si="81"/>
        <v>3.001070199037664</v>
      </c>
      <c r="BL25" s="115">
        <f t="shared" si="30"/>
        <v>4.891612366467446</v>
      </c>
      <c r="BM25" s="115">
        <f t="shared" si="31"/>
        <v>4.891612366467446</v>
      </c>
      <c r="BN25" s="117">
        <f t="shared" si="32"/>
        <v>4.520933164992706</v>
      </c>
      <c r="BO25" s="115">
        <f t="shared" si="33"/>
        <v>4.4317322805761474</v>
      </c>
      <c r="BP25" s="115">
        <f t="shared" si="34"/>
        <v>4.4317322805761474</v>
      </c>
      <c r="BQ25" s="129">
        <f t="shared" si="82"/>
        <v>3.0231261659877697</v>
      </c>
      <c r="BR25" s="115">
        <f t="shared" si="35"/>
        <v>4.4086061145883777</v>
      </c>
      <c r="BS25" s="115">
        <f t="shared" si="36"/>
        <v>4.4086061145883777</v>
      </c>
      <c r="BT25" s="129">
        <f t="shared" si="83"/>
        <v>3.0008097678825645</v>
      </c>
      <c r="BU25" s="115">
        <f t="shared" si="37"/>
        <v>4.4077963467058137</v>
      </c>
      <c r="BV25" s="115">
        <f t="shared" si="38"/>
        <v>4.4077963467058137</v>
      </c>
      <c r="BW25" s="129">
        <f t="shared" si="84"/>
        <v>3.000028354203804</v>
      </c>
      <c r="BX25" s="115">
        <f t="shared" si="39"/>
        <v>4.4077679925020092</v>
      </c>
      <c r="BY25" s="115">
        <f t="shared" si="40"/>
        <v>4.4077679925020092</v>
      </c>
      <c r="BZ25" s="57" t="str">
        <f t="shared" si="41"/>
        <v>#33 Danja Stafford</v>
      </c>
      <c r="CA25" s="118">
        <f t="shared" si="42"/>
        <v>0.86</v>
      </c>
      <c r="CB25" s="119">
        <f t="shared" si="43"/>
        <v>-0.74742723958761048</v>
      </c>
      <c r="CC25" s="119">
        <f t="shared" si="43"/>
        <v>-0.32886798541854867</v>
      </c>
      <c r="CD25" s="118">
        <f t="shared" si="44"/>
        <v>0.38900000000000001</v>
      </c>
      <c r="CE25" s="118">
        <f t="shared" si="44"/>
        <v>1.021698003594055</v>
      </c>
      <c r="CF25" s="118">
        <f t="shared" si="44"/>
        <v>-0.96399999999999997</v>
      </c>
      <c r="CG25" s="118">
        <f t="shared" si="44"/>
        <v>0.19270586442151583</v>
      </c>
      <c r="CH25" s="118">
        <f t="shared" si="44"/>
        <v>0.179238700955096</v>
      </c>
      <c r="CI25" s="118">
        <f t="shared" si="44"/>
        <v>0</v>
      </c>
      <c r="CJ25" s="118">
        <f t="shared" si="44"/>
        <v>1.0177819839263129</v>
      </c>
      <c r="CK25" s="118">
        <f t="shared" si="44"/>
        <v>0.71990847083107834</v>
      </c>
      <c r="CL25" s="118">
        <f t="shared" si="44"/>
        <v>-0.36699999999999999</v>
      </c>
      <c r="CM25" s="115">
        <f t="shared" si="45"/>
        <v>0.34376827685735067</v>
      </c>
      <c r="CN25" s="115">
        <f t="shared" si="46"/>
        <v>-2.6947305339581908</v>
      </c>
      <c r="CO25" s="115">
        <f t="shared" si="47"/>
        <v>2.0587178745939854</v>
      </c>
      <c r="CP25" s="115">
        <f t="shared" si="48"/>
        <v>0.69194982612313316</v>
      </c>
      <c r="CQ25" s="120">
        <f t="shared" si="49"/>
        <v>1.9525742056002868</v>
      </c>
      <c r="CR25" s="121">
        <f t="shared" si="50"/>
        <v>2.3522796492165652</v>
      </c>
      <c r="CS25" s="111">
        <f t="shared" si="51"/>
        <v>0.26315789473684209</v>
      </c>
      <c r="CT25" s="115">
        <f t="shared" si="52"/>
        <v>0.61902096032014875</v>
      </c>
      <c r="CU25" s="122" t="str">
        <f t="shared" si="53"/>
        <v>#33 Danja Stafford</v>
      </c>
      <c r="CV25" s="118">
        <f t="shared" si="54"/>
        <v>0.60499999999999998</v>
      </c>
      <c r="CW25" s="119">
        <f t="shared" si="55"/>
        <v>-0.45097576373382131</v>
      </c>
      <c r="CX25" s="119">
        <f t="shared" si="55"/>
        <v>-0.19842933604288138</v>
      </c>
      <c r="CY25" s="118">
        <f t="shared" si="56"/>
        <v>0.47699999999999998</v>
      </c>
      <c r="CZ25" s="118">
        <f t="shared" si="56"/>
        <v>0.47599999999999998</v>
      </c>
      <c r="DA25" s="118">
        <f t="shared" si="56"/>
        <v>-0.87378963675990906</v>
      </c>
      <c r="DB25" s="118">
        <f t="shared" si="56"/>
        <v>0.4269858311424975</v>
      </c>
      <c r="DC25" s="118">
        <f t="shared" si="56"/>
        <v>9.7174164697625229E-2</v>
      </c>
      <c r="DD25" s="118">
        <f t="shared" si="56"/>
        <v>0</v>
      </c>
      <c r="DE25" s="118">
        <f t="shared" si="56"/>
        <v>0.29082966171917279</v>
      </c>
      <c r="DF25" s="118">
        <f t="shared" si="56"/>
        <v>0.11401685846461097</v>
      </c>
      <c r="DG25" s="118">
        <f t="shared" si="56"/>
        <v>-0.439</v>
      </c>
      <c r="DH25" s="115">
        <f t="shared" si="57"/>
        <v>1.0513805004214944</v>
      </c>
      <c r="DI25" s="115">
        <f t="shared" si="58"/>
        <v>-3.0910468578041321</v>
      </c>
      <c r="DJ25" s="115">
        <f t="shared" si="59"/>
        <v>2.7092972068354761</v>
      </c>
      <c r="DK25" s="115">
        <f t="shared" si="60"/>
        <v>-2.6543074620257543</v>
      </c>
      <c r="DL25" s="120">
        <f t="shared" si="61"/>
        <v>0.60534023677586402</v>
      </c>
      <c r="DM25" s="121">
        <f t="shared" si="62"/>
        <v>-1.3793363757970518</v>
      </c>
      <c r="DN25" s="111">
        <f t="shared" si="63"/>
        <v>0.26315789473684209</v>
      </c>
      <c r="DO25" s="115">
        <f t="shared" si="64"/>
        <v>-0.36298325678869781</v>
      </c>
      <c r="DP25" s="123" t="str">
        <f>CONCATENATE(B25,IF(ISERROR(VLOOKUP(B25,$N$48:$O$76,2,FALSE)),"",CONCATENATE(" (",VLOOKUP(B25,$N$48:$O$76,2,FALSE),")")))</f>
        <v>#33 Danja Stafford (3rd)</v>
      </c>
      <c r="DQ25" s="124">
        <f t="shared" si="65"/>
        <v>4.891612366467446</v>
      </c>
      <c r="DR25" s="124">
        <f t="shared" si="66"/>
        <v>4.4077679925020092</v>
      </c>
      <c r="DS25" s="125">
        <f t="shared" si="67"/>
        <v>242</v>
      </c>
      <c r="DT25" s="124">
        <f t="shared" si="68"/>
        <v>11.523809523809524</v>
      </c>
      <c r="DU25" s="124">
        <f t="shared" si="69"/>
        <v>-2.6938455293844923</v>
      </c>
      <c r="DV25" s="124">
        <f t="shared" si="70"/>
        <v>-3.2033032138257997</v>
      </c>
      <c r="DW25" s="124">
        <f t="shared" si="71"/>
        <v>0.50945768444130746</v>
      </c>
      <c r="DX25" s="124">
        <f t="shared" si="72"/>
        <v>-0.70890671825907692</v>
      </c>
      <c r="DY25" s="126">
        <f t="shared" si="85"/>
        <v>-0.18259092878539271</v>
      </c>
      <c r="DZ25" s="127">
        <f t="shared" si="73"/>
        <v>9.68</v>
      </c>
      <c r="EA25" s="127">
        <f t="shared" si="74"/>
        <v>69.333333333333329</v>
      </c>
      <c r="EB25" s="127">
        <f t="shared" si="75"/>
        <v>-3.056</v>
      </c>
      <c r="EC25" s="127">
        <f t="shared" si="76"/>
        <v>-2.7744966320483315</v>
      </c>
      <c r="ED25" s="29">
        <f t="shared" si="77"/>
        <v>-3.1704990719887909</v>
      </c>
      <c r="EE25" s="29">
        <f t="shared" si="78"/>
        <v>0.39600243994045936</v>
      </c>
    </row>
    <row r="26" spans="1:135" ht="14" x14ac:dyDescent="0.15">
      <c r="A26" s="105">
        <v>13</v>
      </c>
      <c r="B26" s="194" t="s">
        <v>814</v>
      </c>
      <c r="C26" s="135">
        <v>21</v>
      </c>
      <c r="D26" s="194">
        <v>23</v>
      </c>
      <c r="E26" s="193"/>
      <c r="F26" s="194">
        <v>336</v>
      </c>
      <c r="G26" s="193">
        <v>39</v>
      </c>
      <c r="H26" s="135">
        <v>100</v>
      </c>
      <c r="I26" s="135">
        <v>0.39</v>
      </c>
      <c r="J26" s="135">
        <v>9</v>
      </c>
      <c r="K26" s="135">
        <v>30</v>
      </c>
      <c r="L26" s="135">
        <v>0.3</v>
      </c>
      <c r="M26" s="135">
        <v>30</v>
      </c>
      <c r="N26" s="135">
        <v>70</v>
      </c>
      <c r="O26" s="135">
        <v>0.42899999999999999</v>
      </c>
      <c r="P26" s="135"/>
      <c r="Q26" s="135">
        <v>17</v>
      </c>
      <c r="R26" s="135">
        <v>23</v>
      </c>
      <c r="S26" s="135">
        <v>0.73899999999999999</v>
      </c>
      <c r="T26" s="135">
        <v>33</v>
      </c>
      <c r="U26" s="135">
        <v>28</v>
      </c>
      <c r="V26" s="128">
        <v>61</v>
      </c>
      <c r="W26" s="135">
        <v>16</v>
      </c>
      <c r="X26" s="135">
        <v>12</v>
      </c>
      <c r="Y26" s="135">
        <v>5</v>
      </c>
      <c r="Z26" s="135">
        <v>22</v>
      </c>
      <c r="AA26" s="128">
        <v>34</v>
      </c>
      <c r="AB26" s="128">
        <v>104</v>
      </c>
      <c r="AC26" s="107">
        <f t="shared" si="3"/>
        <v>110.12</v>
      </c>
      <c r="AD26" s="108">
        <f t="shared" si="4"/>
        <v>0.94442426443879401</v>
      </c>
      <c r="AE26" s="4">
        <f t="shared" si="5"/>
        <v>101.11297017147268</v>
      </c>
      <c r="AF26" s="107">
        <f t="shared" si="6"/>
        <v>674.5565217391304</v>
      </c>
      <c r="AG26" s="109">
        <f t="shared" si="7"/>
        <v>27.332570171472693</v>
      </c>
      <c r="AH26" s="110">
        <f t="shared" si="8"/>
        <v>14.989547489776674</v>
      </c>
      <c r="AI26" s="110">
        <f t="shared" si="9"/>
        <v>14.824554618815583</v>
      </c>
      <c r="AJ26" s="110">
        <f t="shared" si="10"/>
        <v>3.4096475623275841</v>
      </c>
      <c r="AK26" s="110">
        <f t="shared" si="11"/>
        <v>1.3342099156934024</v>
      </c>
      <c r="AL26" s="110">
        <f t="shared" si="12"/>
        <v>2.3719287390104933</v>
      </c>
      <c r="AM26" s="110">
        <f t="shared" si="13"/>
        <v>3.2614020161394279</v>
      </c>
      <c r="AN26" s="110">
        <f t="shared" si="14"/>
        <v>4.8921030242091428</v>
      </c>
      <c r="AO26" s="110">
        <f t="shared" si="14"/>
        <v>4.1508752932683635</v>
      </c>
      <c r="AP26" s="110">
        <f t="shared" si="14"/>
        <v>9.0429783174775054</v>
      </c>
      <c r="AQ26" s="110">
        <f t="shared" si="15"/>
        <v>1.7789465542578702</v>
      </c>
      <c r="AR26" s="110">
        <f t="shared" si="15"/>
        <v>0.74122773094077921</v>
      </c>
      <c r="AS26" s="110">
        <f t="shared" si="16"/>
        <v>5.0403485703972981</v>
      </c>
      <c r="AT26" s="111">
        <f t="shared" si="17"/>
        <v>0.2331720537376962</v>
      </c>
      <c r="AU26" s="111">
        <f t="shared" si="18"/>
        <v>0.16339729921819474</v>
      </c>
      <c r="AV26" s="111">
        <f t="shared" si="19"/>
        <v>0.24423822022247219</v>
      </c>
      <c r="AW26" s="111">
        <f t="shared" si="20"/>
        <v>0.15808836169847001</v>
      </c>
      <c r="AX26" s="111">
        <f t="shared" si="21"/>
        <v>0.28509424603174605</v>
      </c>
      <c r="AY26" s="112">
        <f t="shared" si="22"/>
        <v>0.15623228227873304</v>
      </c>
      <c r="AZ26" s="113" t="str">
        <f>IF(ISERROR(INDEX($C$48:$C$76,MATCH(B26,$N$48:$N$76,FALSE))),"?",INDEX($C$48:$C$76,MATCH(B26,$N$48:$N$76,FALSE)))</f>
        <v>SG</v>
      </c>
      <c r="BA26" s="114">
        <f>VLOOKUP(AZ26,$S$48:$T$60,2,FALSE)</f>
        <v>2</v>
      </c>
      <c r="BB26" s="115">
        <f t="shared" si="23"/>
        <v>3.9029117247595515</v>
      </c>
      <c r="BC26" s="115">
        <f t="shared" si="24"/>
        <v>3.6564205687026146</v>
      </c>
      <c r="BD26" s="115">
        <f t="shared" si="25"/>
        <v>3.6564205687026146</v>
      </c>
      <c r="BE26" s="129">
        <f t="shared" si="79"/>
        <v>3.0329225471930146</v>
      </c>
      <c r="BF26" s="115">
        <f t="shared" si="26"/>
        <v>3.6234980215096</v>
      </c>
      <c r="BG26" s="115">
        <f t="shared" si="27"/>
        <v>3.6234980215096</v>
      </c>
      <c r="BH26" s="129">
        <f t="shared" si="80"/>
        <v>3.0059357963512423</v>
      </c>
      <c r="BI26" s="115">
        <f t="shared" si="28"/>
        <v>3.6175622251583577</v>
      </c>
      <c r="BJ26" s="115">
        <f t="shared" si="29"/>
        <v>3.6175622251583577</v>
      </c>
      <c r="BK26" s="129">
        <f t="shared" si="81"/>
        <v>3.001070199037664</v>
      </c>
      <c r="BL26" s="115">
        <f t="shared" si="30"/>
        <v>3.6164920261206936</v>
      </c>
      <c r="BM26" s="115">
        <f t="shared" si="31"/>
        <v>3.6164920261206936</v>
      </c>
      <c r="BN26" s="117">
        <f t="shared" si="32"/>
        <v>3.6151760939257187</v>
      </c>
      <c r="BO26" s="115">
        <f t="shared" si="33"/>
        <v>3.6650237501529577</v>
      </c>
      <c r="BP26" s="115">
        <f t="shared" si="34"/>
        <v>3.6650237501529577</v>
      </c>
      <c r="BQ26" s="129">
        <f t="shared" si="82"/>
        <v>3.0231261659877697</v>
      </c>
      <c r="BR26" s="115">
        <f t="shared" si="35"/>
        <v>3.6418975841651879</v>
      </c>
      <c r="BS26" s="115">
        <f t="shared" si="36"/>
        <v>3.6418975841651879</v>
      </c>
      <c r="BT26" s="129">
        <f t="shared" si="83"/>
        <v>3.0008097678825645</v>
      </c>
      <c r="BU26" s="115">
        <f t="shared" si="37"/>
        <v>3.6410878162826235</v>
      </c>
      <c r="BV26" s="115">
        <f t="shared" si="38"/>
        <v>3.6410878162826235</v>
      </c>
      <c r="BW26" s="129">
        <f t="shared" si="84"/>
        <v>3.000028354203804</v>
      </c>
      <c r="BX26" s="115">
        <f t="shared" si="39"/>
        <v>3.6410594620788195</v>
      </c>
      <c r="BY26" s="115">
        <f t="shared" si="40"/>
        <v>3.6410594620788195</v>
      </c>
      <c r="BZ26" s="57" t="str">
        <f t="shared" si="41"/>
        <v>#34 Lana Hollingsworth</v>
      </c>
      <c r="CA26" s="118">
        <f t="shared" si="42"/>
        <v>0.86</v>
      </c>
      <c r="CB26" s="119">
        <f t="shared" si="43"/>
        <v>-0.70525827041433509</v>
      </c>
      <c r="CC26" s="119">
        <f t="shared" si="43"/>
        <v>-0.31031363898230746</v>
      </c>
      <c r="CD26" s="118">
        <f t="shared" si="44"/>
        <v>0.38900000000000001</v>
      </c>
      <c r="CE26" s="118">
        <f t="shared" si="44"/>
        <v>0.87697184496469882</v>
      </c>
      <c r="CF26" s="118">
        <f t="shared" si="44"/>
        <v>-0.96399999999999997</v>
      </c>
      <c r="CG26" s="118">
        <f t="shared" si="44"/>
        <v>0.33041886117896507</v>
      </c>
      <c r="CH26" s="118">
        <f t="shared" si="44"/>
        <v>0.15851799542446127</v>
      </c>
      <c r="CI26" s="118">
        <f t="shared" si="44"/>
        <v>0</v>
      </c>
      <c r="CJ26" s="118">
        <f t="shared" si="44"/>
        <v>1.1328615946426073</v>
      </c>
      <c r="CK26" s="118">
        <f t="shared" si="44"/>
        <v>0.91882724392517179</v>
      </c>
      <c r="CL26" s="118">
        <f t="shared" si="44"/>
        <v>-0.36699999999999999</v>
      </c>
      <c r="CM26" s="115">
        <f t="shared" si="45"/>
        <v>1.8968186055709262</v>
      </c>
      <c r="CN26" s="115">
        <f t="shared" si="46"/>
        <v>-1.0638768211835843</v>
      </c>
      <c r="CO26" s="115">
        <f t="shared" si="47"/>
        <v>2.2744315407751796</v>
      </c>
      <c r="CP26" s="115">
        <f t="shared" si="48"/>
        <v>0.84655253804595909</v>
      </c>
      <c r="CQ26" s="120">
        <f t="shared" si="49"/>
        <v>0.88914947390332266</v>
      </c>
      <c r="CR26" s="121">
        <f t="shared" si="50"/>
        <v>4.8430753371118032</v>
      </c>
      <c r="CS26" s="111">
        <f t="shared" si="51"/>
        <v>0.36537625054371464</v>
      </c>
      <c r="CT26" s="115">
        <f t="shared" si="52"/>
        <v>1.7695447077746473</v>
      </c>
      <c r="CU26" s="122" t="str">
        <f t="shared" si="53"/>
        <v>#34 Lana Hollingsworth</v>
      </c>
      <c r="CV26" s="118">
        <f t="shared" si="54"/>
        <v>0.60499999999999998</v>
      </c>
      <c r="CW26" s="119">
        <f t="shared" si="55"/>
        <v>-0.4237576109037981</v>
      </c>
      <c r="CX26" s="119">
        <f t="shared" si="55"/>
        <v>-0.18645334879767114</v>
      </c>
      <c r="CY26" s="118">
        <f t="shared" si="56"/>
        <v>0.47699999999999998</v>
      </c>
      <c r="CZ26" s="118">
        <f t="shared" si="56"/>
        <v>0.47599999999999998</v>
      </c>
      <c r="DA26" s="118">
        <f t="shared" si="56"/>
        <v>-0.7771992709786425</v>
      </c>
      <c r="DB26" s="118">
        <f t="shared" si="56"/>
        <v>0.48564136679844805</v>
      </c>
      <c r="DC26" s="118">
        <f t="shared" si="56"/>
        <v>2.8636446403987277E-2</v>
      </c>
      <c r="DD26" s="118">
        <f t="shared" si="56"/>
        <v>0</v>
      </c>
      <c r="DE26" s="118">
        <f t="shared" si="56"/>
        <v>0.25353239176403025</v>
      </c>
      <c r="DF26" s="118">
        <f t="shared" si="56"/>
        <v>0.31421075189905112</v>
      </c>
      <c r="DG26" s="118">
        <f t="shared" si="56"/>
        <v>-0.439</v>
      </c>
      <c r="DH26" s="115">
        <f t="shared" si="57"/>
        <v>2.7873363069026897</v>
      </c>
      <c r="DI26" s="115">
        <f t="shared" si="58"/>
        <v>-1.4057211895428436</v>
      </c>
      <c r="DJ26" s="115">
        <f t="shared" si="59"/>
        <v>2.4946739170610641</v>
      </c>
      <c r="DK26" s="115">
        <f t="shared" si="60"/>
        <v>-1.528790725015706</v>
      </c>
      <c r="DL26" s="120">
        <f t="shared" si="61"/>
        <v>0.27565556869389235</v>
      </c>
      <c r="DM26" s="121">
        <f t="shared" si="62"/>
        <v>2.6231538780990968</v>
      </c>
      <c r="DN26" s="111">
        <f t="shared" si="63"/>
        <v>0.36537625054371464</v>
      </c>
      <c r="DO26" s="115">
        <f t="shared" si="64"/>
        <v>0.95843812857905231</v>
      </c>
      <c r="DP26" s="123" t="str">
        <f>CONCATENATE(B26,IF(ISERROR(VLOOKUP(B26,$N$48:$O$76,2,FALSE)),"",CONCATENATE(" (",VLOOKUP(B26,$N$48:$O$76,2,FALSE),")")))</f>
        <v>#34 Lana Hollingsworth (1st)</v>
      </c>
      <c r="DQ26" s="124">
        <f t="shared" si="65"/>
        <v>3.6164920261206936</v>
      </c>
      <c r="DR26" s="124">
        <f t="shared" si="66"/>
        <v>3.6410594620788195</v>
      </c>
      <c r="DS26" s="125">
        <f t="shared" si="67"/>
        <v>336</v>
      </c>
      <c r="DT26" s="124">
        <f t="shared" si="68"/>
        <v>14.608695652173912</v>
      </c>
      <c r="DU26" s="124">
        <f t="shared" si="69"/>
        <v>-0.20304984148925431</v>
      </c>
      <c r="DV26" s="124">
        <f t="shared" si="70"/>
        <v>0.79918704007034913</v>
      </c>
      <c r="DW26" s="124">
        <f t="shared" si="71"/>
        <v>-1.0022368815596034</v>
      </c>
      <c r="DX26" s="124">
        <f t="shared" si="72"/>
        <v>-7.4189589756839328E-2</v>
      </c>
      <c r="DY26" s="126">
        <f t="shared" si="85"/>
        <v>0.65656291133058997</v>
      </c>
      <c r="DZ26" s="127">
        <f t="shared" si="73"/>
        <v>12.444444444444445</v>
      </c>
      <c r="EA26" s="127">
        <f t="shared" si="74"/>
        <v>38</v>
      </c>
      <c r="EB26" s="127">
        <f t="shared" si="75"/>
        <v>-2.5722222222222224</v>
      </c>
      <c r="EC26" s="127">
        <f t="shared" si="76"/>
        <v>-0.44376789086853985</v>
      </c>
      <c r="ED26" s="29">
        <f t="shared" si="77"/>
        <v>0.45663743588019473</v>
      </c>
      <c r="EE26" s="29">
        <f t="shared" si="78"/>
        <v>-0.90040532674873464</v>
      </c>
    </row>
    <row r="27" spans="1:135" ht="14" x14ac:dyDescent="0.15">
      <c r="A27" s="105"/>
      <c r="B27" s="135"/>
      <c r="C27" s="135"/>
      <c r="D27" s="135"/>
      <c r="E27" s="135"/>
      <c r="F27" s="135"/>
      <c r="G27" s="135"/>
      <c r="H27" s="135"/>
      <c r="I27" s="135"/>
      <c r="J27" s="135"/>
      <c r="K27" s="135"/>
      <c r="L27" s="135"/>
      <c r="M27" s="135"/>
      <c r="N27" s="135"/>
      <c r="O27" s="135"/>
      <c r="P27" s="135"/>
      <c r="Q27" s="135"/>
      <c r="R27" s="135"/>
      <c r="S27" s="135"/>
      <c r="T27" s="135"/>
      <c r="U27" s="135"/>
      <c r="V27" s="128"/>
      <c r="W27" s="135"/>
      <c r="X27" s="135"/>
      <c r="Y27" s="135"/>
      <c r="Z27" s="135"/>
      <c r="AA27" s="135"/>
      <c r="AB27" s="135"/>
      <c r="AC27" s="107"/>
      <c r="AD27" s="108"/>
      <c r="AE27" s="4"/>
      <c r="AF27" s="107"/>
      <c r="AG27" s="109"/>
      <c r="AH27" s="110"/>
      <c r="AI27" s="110"/>
      <c r="AJ27" s="110"/>
      <c r="AK27" s="110"/>
      <c r="AL27" s="110"/>
      <c r="AM27" s="110"/>
      <c r="AN27" s="110"/>
      <c r="AO27" s="110"/>
      <c r="AP27" s="110"/>
      <c r="AQ27" s="110"/>
      <c r="AR27" s="110"/>
      <c r="AS27" s="110"/>
      <c r="AT27" s="111"/>
      <c r="AU27" s="111"/>
      <c r="AV27" s="111"/>
      <c r="AW27" s="111"/>
      <c r="AX27" s="111"/>
      <c r="AY27" s="112"/>
      <c r="AZ27" s="113"/>
      <c r="BA27" s="114"/>
      <c r="BB27" s="115"/>
      <c r="BC27" s="115"/>
      <c r="BD27" s="115"/>
      <c r="BE27" s="129"/>
      <c r="BF27" s="115"/>
      <c r="BG27" s="115"/>
      <c r="BH27" s="129"/>
      <c r="BI27" s="115"/>
      <c r="BJ27" s="115"/>
      <c r="BK27" s="129"/>
      <c r="BL27" s="115"/>
      <c r="BM27" s="115"/>
      <c r="BN27" s="117"/>
      <c r="BO27" s="115"/>
      <c r="BP27" s="115"/>
      <c r="BQ27" s="129"/>
      <c r="BR27" s="115"/>
      <c r="BS27" s="115"/>
      <c r="BT27" s="129"/>
      <c r="BU27" s="115"/>
      <c r="BV27" s="115"/>
      <c r="BW27" s="129"/>
      <c r="BX27" s="115"/>
      <c r="BY27" s="115"/>
      <c r="CA27" s="118"/>
      <c r="CB27" s="119"/>
      <c r="CC27" s="119"/>
      <c r="CD27" s="118"/>
      <c r="CE27" s="118"/>
      <c r="CF27" s="118"/>
      <c r="CG27" s="118"/>
      <c r="CH27" s="118"/>
      <c r="CI27" s="118"/>
      <c r="CJ27" s="118"/>
      <c r="CK27" s="118"/>
      <c r="CL27" s="118"/>
      <c r="CM27" s="115"/>
      <c r="CN27" s="115"/>
      <c r="CO27" s="115"/>
      <c r="CP27" s="115"/>
      <c r="CQ27" s="120"/>
      <c r="CR27" s="100"/>
      <c r="CS27" s="111"/>
      <c r="CT27" s="115"/>
      <c r="CU27" s="122"/>
      <c r="CV27" s="118"/>
      <c r="CW27" s="119"/>
      <c r="CX27" s="119"/>
      <c r="CY27" s="118"/>
      <c r="CZ27" s="118"/>
      <c r="DA27" s="118"/>
      <c r="DB27" s="118"/>
      <c r="DC27" s="118"/>
      <c r="DD27" s="118"/>
      <c r="DE27" s="118"/>
      <c r="DF27" s="118"/>
      <c r="DG27" s="118"/>
      <c r="DH27" s="115"/>
      <c r="DI27" s="115"/>
      <c r="DJ27" s="115"/>
      <c r="DK27" s="115"/>
      <c r="DL27" s="120"/>
      <c r="DM27" s="100"/>
      <c r="DN27" s="111"/>
      <c r="DO27" s="115"/>
      <c r="DP27" s="130"/>
      <c r="DQ27" s="131"/>
      <c r="DR27" s="124"/>
      <c r="DS27" s="125"/>
      <c r="DT27" s="124"/>
      <c r="DU27" s="124"/>
      <c r="DV27" s="124"/>
      <c r="DW27" s="124"/>
      <c r="DX27" s="124"/>
      <c r="DY27" s="126"/>
      <c r="DZ27" s="127"/>
      <c r="EA27" s="127"/>
      <c r="EB27" s="127"/>
      <c r="EC27" s="127"/>
      <c r="ED27" s="29"/>
      <c r="EE27" s="29"/>
    </row>
    <row r="28" spans="1:135" ht="14" x14ac:dyDescent="0.15">
      <c r="A28" s="105"/>
      <c r="B28" s="135"/>
      <c r="C28" s="135"/>
      <c r="D28" s="135"/>
      <c r="E28" s="135"/>
      <c r="F28" s="135"/>
      <c r="G28" s="135"/>
      <c r="H28" s="135"/>
      <c r="I28" s="135"/>
      <c r="J28" s="135"/>
      <c r="K28" s="135"/>
      <c r="L28" s="135"/>
      <c r="M28" s="135"/>
      <c r="N28" s="135"/>
      <c r="O28" s="135"/>
      <c r="P28" s="135"/>
      <c r="Q28" s="135"/>
      <c r="R28" s="135"/>
      <c r="S28" s="135"/>
      <c r="T28" s="135"/>
      <c r="U28" s="135"/>
      <c r="V28" s="135"/>
      <c r="W28" s="135"/>
      <c r="X28" s="135"/>
      <c r="Y28" s="135"/>
      <c r="Z28" s="135"/>
      <c r="AA28" s="135"/>
      <c r="AB28" s="135"/>
      <c r="AC28" s="107"/>
      <c r="AD28" s="108"/>
      <c r="AE28" s="4"/>
      <c r="AF28" s="107"/>
      <c r="AG28" s="109"/>
      <c r="AH28" s="110"/>
      <c r="AI28" s="110"/>
      <c r="AJ28" s="110"/>
      <c r="AK28" s="110"/>
      <c r="AL28" s="110"/>
      <c r="AM28" s="110"/>
      <c r="AN28" s="110"/>
      <c r="AO28" s="110"/>
      <c r="AP28" s="110"/>
      <c r="AQ28" s="110"/>
      <c r="AR28" s="110"/>
      <c r="AS28" s="110"/>
      <c r="AT28" s="111"/>
      <c r="AU28" s="111"/>
      <c r="AV28" s="111"/>
      <c r="AW28" s="111"/>
      <c r="AX28" s="111"/>
      <c r="AY28" s="112"/>
      <c r="AZ28" s="113"/>
      <c r="BA28" s="114"/>
      <c r="BB28" s="115"/>
      <c r="BC28" s="115"/>
      <c r="BD28" s="115"/>
      <c r="BE28" s="129"/>
      <c r="BF28" s="115"/>
      <c r="BG28" s="115"/>
      <c r="BH28" s="129"/>
      <c r="BI28" s="115"/>
      <c r="BJ28" s="115"/>
      <c r="BK28" s="129"/>
      <c r="BL28" s="115"/>
      <c r="BM28" s="115"/>
      <c r="BN28" s="117"/>
      <c r="BO28" s="115"/>
      <c r="BP28" s="115"/>
      <c r="BQ28" s="129"/>
      <c r="BR28" s="115"/>
      <c r="BS28" s="115"/>
      <c r="BT28" s="129"/>
      <c r="BU28" s="115"/>
      <c r="BV28" s="115"/>
      <c r="BW28" s="129"/>
      <c r="BX28" s="115"/>
      <c r="BY28" s="115"/>
      <c r="CA28" s="118"/>
      <c r="CB28" s="119"/>
      <c r="CC28" s="119"/>
      <c r="CD28" s="118"/>
      <c r="CE28" s="118"/>
      <c r="CF28" s="118"/>
      <c r="CG28" s="118"/>
      <c r="CH28" s="118"/>
      <c r="CI28" s="118"/>
      <c r="CJ28" s="118"/>
      <c r="CK28" s="118"/>
      <c r="CL28" s="118"/>
      <c r="CM28" s="115"/>
      <c r="CN28" s="115"/>
      <c r="CO28" s="115"/>
      <c r="CP28" s="115"/>
      <c r="CQ28" s="120"/>
      <c r="CR28" s="100"/>
      <c r="CS28" s="111"/>
      <c r="CT28" s="115"/>
      <c r="CU28" s="122"/>
      <c r="CV28" s="118"/>
      <c r="CW28" s="119"/>
      <c r="CX28" s="119"/>
      <c r="CY28" s="118"/>
      <c r="CZ28" s="118"/>
      <c r="DA28" s="118"/>
      <c r="DB28" s="118"/>
      <c r="DC28" s="118"/>
      <c r="DD28" s="118"/>
      <c r="DE28" s="118"/>
      <c r="DF28" s="118"/>
      <c r="DG28" s="118"/>
      <c r="DH28" s="115"/>
      <c r="DI28" s="115"/>
      <c r="DJ28" s="115"/>
      <c r="DK28" s="115"/>
      <c r="DL28" s="120"/>
      <c r="DM28" s="100"/>
      <c r="DN28" s="111"/>
      <c r="DO28" s="115"/>
      <c r="DP28" s="130"/>
      <c r="DQ28" s="124"/>
      <c r="DR28" s="132"/>
      <c r="DS28" s="125"/>
      <c r="DT28" s="124"/>
      <c r="DU28" s="124"/>
      <c r="DV28" s="124"/>
      <c r="DW28" s="124"/>
      <c r="DX28" s="124"/>
      <c r="DY28" s="126"/>
      <c r="DZ28" s="127"/>
      <c r="EA28" s="127"/>
      <c r="EB28" s="127"/>
      <c r="EC28" s="127"/>
      <c r="ED28" s="29"/>
      <c r="EE28" s="29"/>
    </row>
    <row r="29" spans="1:135" ht="14" x14ac:dyDescent="0.15">
      <c r="A29" s="105"/>
      <c r="B29" s="135"/>
      <c r="C29" s="135"/>
      <c r="D29" s="135"/>
      <c r="E29" s="135"/>
      <c r="F29" s="135"/>
      <c r="G29" s="135"/>
      <c r="H29" s="135"/>
      <c r="I29" s="135"/>
      <c r="J29" s="135"/>
      <c r="K29" s="135"/>
      <c r="L29" s="135"/>
      <c r="M29" s="135"/>
      <c r="N29" s="135"/>
      <c r="O29" s="135"/>
      <c r="P29" s="135"/>
      <c r="Q29" s="135"/>
      <c r="R29" s="135"/>
      <c r="S29" s="135"/>
      <c r="T29" s="135"/>
      <c r="U29" s="135"/>
      <c r="V29" s="135"/>
      <c r="W29" s="135"/>
      <c r="X29" s="135"/>
      <c r="Y29" s="135"/>
      <c r="Z29" s="135"/>
      <c r="AA29" s="135"/>
      <c r="AB29" s="135"/>
      <c r="AC29" s="107"/>
      <c r="AD29" s="108"/>
      <c r="AE29" s="4"/>
      <c r="AF29" s="107"/>
      <c r="AG29" s="109"/>
      <c r="AH29" s="110"/>
      <c r="AI29" s="110"/>
      <c r="AJ29" s="110"/>
      <c r="AK29" s="110"/>
      <c r="AL29" s="110"/>
      <c r="AM29" s="110"/>
      <c r="AN29" s="110"/>
      <c r="AO29" s="110"/>
      <c r="AP29" s="110"/>
      <c r="AQ29" s="110"/>
      <c r="AR29" s="110"/>
      <c r="AS29" s="110"/>
      <c r="AT29" s="111"/>
      <c r="AU29" s="111"/>
      <c r="AV29" s="111"/>
      <c r="AW29" s="111"/>
      <c r="AX29" s="111"/>
      <c r="AY29" s="112"/>
      <c r="AZ29" s="113"/>
      <c r="BA29" s="114"/>
      <c r="BB29" s="115"/>
      <c r="BC29" s="115"/>
      <c r="BD29" s="115"/>
      <c r="BE29" s="129"/>
      <c r="BF29" s="115"/>
      <c r="BG29" s="115"/>
      <c r="BH29" s="129"/>
      <c r="BI29" s="115"/>
      <c r="BJ29" s="115"/>
      <c r="BK29" s="129"/>
      <c r="BL29" s="115"/>
      <c r="BM29" s="115"/>
      <c r="BN29" s="117"/>
      <c r="BO29" s="115"/>
      <c r="BP29" s="115"/>
      <c r="BQ29" s="129"/>
      <c r="BR29" s="115"/>
      <c r="BS29" s="115"/>
      <c r="BT29" s="129"/>
      <c r="BU29" s="115"/>
      <c r="BV29" s="115"/>
      <c r="BW29" s="129"/>
      <c r="BX29" s="115"/>
      <c r="BY29" s="115"/>
      <c r="CA29" s="118"/>
      <c r="CB29" s="119"/>
      <c r="CC29" s="119"/>
      <c r="CD29" s="118"/>
      <c r="CE29" s="118"/>
      <c r="CF29" s="118"/>
      <c r="CG29" s="118"/>
      <c r="CH29" s="118"/>
      <c r="CI29" s="118"/>
      <c r="CJ29" s="118"/>
      <c r="CK29" s="118"/>
      <c r="CL29" s="118"/>
      <c r="CM29" s="115"/>
      <c r="CN29" s="115"/>
      <c r="CO29" s="115"/>
      <c r="CP29" s="115"/>
      <c r="CQ29" s="120"/>
      <c r="CR29" s="100"/>
      <c r="CS29" s="111"/>
      <c r="CT29" s="115"/>
      <c r="CU29" s="122"/>
      <c r="CV29" s="118"/>
      <c r="CW29" s="119"/>
      <c r="CX29" s="119"/>
      <c r="CY29" s="118"/>
      <c r="CZ29" s="118"/>
      <c r="DA29" s="118"/>
      <c r="DB29" s="118"/>
      <c r="DC29" s="118"/>
      <c r="DD29" s="118"/>
      <c r="DE29" s="118"/>
      <c r="DF29" s="118"/>
      <c r="DG29" s="118"/>
      <c r="DH29" s="115"/>
      <c r="DI29" s="115"/>
      <c r="DJ29" s="115"/>
      <c r="DK29" s="115"/>
      <c r="DL29" s="120"/>
      <c r="DM29" s="100"/>
      <c r="DN29" s="111"/>
      <c r="DO29" s="115"/>
      <c r="DP29" s="130"/>
      <c r="DQ29" s="124"/>
      <c r="DR29" s="132"/>
      <c r="DS29" s="125"/>
      <c r="DT29" s="124"/>
      <c r="DU29" s="124"/>
      <c r="DV29" s="124"/>
      <c r="DW29" s="124"/>
      <c r="DX29" s="124"/>
      <c r="DY29" s="126"/>
      <c r="DZ29" s="127"/>
      <c r="EA29" s="127"/>
      <c r="EB29" s="127"/>
      <c r="EC29" s="127"/>
      <c r="ED29" s="29"/>
      <c r="EE29" s="29"/>
    </row>
    <row r="30" spans="1:135" ht="14" x14ac:dyDescent="0.15">
      <c r="A30" s="105"/>
      <c r="B30" s="135"/>
      <c r="C30" s="135"/>
      <c r="D30" s="135"/>
      <c r="E30" s="135"/>
      <c r="F30" s="135"/>
      <c r="G30" s="135"/>
      <c r="H30" s="135"/>
      <c r="I30" s="135"/>
      <c r="J30" s="135"/>
      <c r="K30" s="135"/>
      <c r="L30" s="135"/>
      <c r="M30" s="135"/>
      <c r="N30" s="135"/>
      <c r="O30" s="135"/>
      <c r="P30" s="135"/>
      <c r="Q30" s="135"/>
      <c r="R30" s="135"/>
      <c r="S30" s="135"/>
      <c r="T30" s="135"/>
      <c r="U30" s="135"/>
      <c r="V30" s="135"/>
      <c r="W30" s="135"/>
      <c r="X30" s="135"/>
      <c r="Y30" s="135"/>
      <c r="Z30" s="135"/>
      <c r="AA30" s="135"/>
      <c r="AB30" s="135"/>
      <c r="AC30" s="107"/>
      <c r="AD30" s="108"/>
      <c r="AE30" s="4"/>
      <c r="AF30" s="107"/>
      <c r="AG30" s="109"/>
      <c r="AH30" s="110"/>
      <c r="AI30" s="110"/>
      <c r="AJ30" s="110"/>
      <c r="AK30" s="110"/>
      <c r="AL30" s="110"/>
      <c r="AM30" s="110"/>
      <c r="AN30" s="110"/>
      <c r="AO30" s="110"/>
      <c r="AP30" s="110"/>
      <c r="AQ30" s="110"/>
      <c r="AR30" s="110"/>
      <c r="AS30" s="110"/>
      <c r="AT30" s="111"/>
      <c r="AU30" s="111"/>
      <c r="AV30" s="111"/>
      <c r="AW30" s="111"/>
      <c r="AX30" s="111"/>
      <c r="AY30" s="112"/>
      <c r="AZ30" s="113"/>
      <c r="BA30" s="114"/>
      <c r="BB30" s="115"/>
      <c r="BC30" s="115"/>
      <c r="BD30" s="115"/>
      <c r="BE30" s="129"/>
      <c r="BF30" s="115"/>
      <c r="BG30" s="115"/>
      <c r="BH30" s="129"/>
      <c r="BI30" s="115"/>
      <c r="BJ30" s="115"/>
      <c r="BK30" s="129"/>
      <c r="BL30" s="115"/>
      <c r="BM30" s="115"/>
      <c r="BN30" s="117"/>
      <c r="BO30" s="115"/>
      <c r="BP30" s="115"/>
      <c r="BQ30" s="129"/>
      <c r="BR30" s="115"/>
      <c r="BS30" s="115"/>
      <c r="BT30" s="129"/>
      <c r="BU30" s="115"/>
      <c r="BV30" s="115"/>
      <c r="BW30" s="129"/>
      <c r="BX30" s="115"/>
      <c r="BY30" s="115"/>
      <c r="CA30" s="118"/>
      <c r="CB30" s="119"/>
      <c r="CC30" s="119"/>
      <c r="CD30" s="118"/>
      <c r="CE30" s="118"/>
      <c r="CF30" s="118"/>
      <c r="CG30" s="118"/>
      <c r="CH30" s="118"/>
      <c r="CI30" s="118"/>
      <c r="CJ30" s="118"/>
      <c r="CK30" s="118"/>
      <c r="CL30" s="118"/>
      <c r="CM30" s="115"/>
      <c r="CN30" s="115"/>
      <c r="CO30" s="115"/>
      <c r="CP30" s="115"/>
      <c r="CQ30" s="120"/>
      <c r="CR30" s="100"/>
      <c r="CS30" s="111"/>
      <c r="CT30" s="115"/>
      <c r="CU30" s="122"/>
      <c r="CV30" s="118"/>
      <c r="CW30" s="119"/>
      <c r="CX30" s="119"/>
      <c r="CY30" s="118"/>
      <c r="CZ30" s="118"/>
      <c r="DA30" s="118"/>
      <c r="DB30" s="118"/>
      <c r="DC30" s="118"/>
      <c r="DD30" s="118"/>
      <c r="DE30" s="118"/>
      <c r="DF30" s="118"/>
      <c r="DG30" s="118"/>
      <c r="DH30" s="115"/>
      <c r="DI30" s="115"/>
      <c r="DJ30" s="115"/>
      <c r="DK30" s="115"/>
      <c r="DL30" s="120"/>
      <c r="DM30" s="100"/>
      <c r="DN30" s="111"/>
      <c r="DO30" s="115"/>
      <c r="DP30" s="130"/>
      <c r="DQ30" s="124"/>
      <c r="DR30" s="132"/>
      <c r="DS30" s="125"/>
      <c r="DT30" s="124"/>
      <c r="DU30" s="124"/>
      <c r="DV30" s="124"/>
      <c r="DW30" s="124"/>
      <c r="DX30" s="124"/>
      <c r="DY30" s="126"/>
      <c r="DZ30" s="127"/>
      <c r="EA30" s="127"/>
      <c r="EB30" s="127"/>
      <c r="EC30" s="127"/>
      <c r="ED30" s="29"/>
      <c r="EE30" s="29"/>
    </row>
    <row r="31" spans="1:135" ht="14" x14ac:dyDescent="0.15">
      <c r="A31" s="105"/>
      <c r="B31" s="135"/>
      <c r="C31" s="135"/>
      <c r="D31" s="135"/>
      <c r="E31" s="135"/>
      <c r="F31" s="135"/>
      <c r="G31" s="135"/>
      <c r="H31" s="135"/>
      <c r="I31" s="135"/>
      <c r="J31" s="135"/>
      <c r="K31" s="135"/>
      <c r="L31" s="135"/>
      <c r="M31" s="135"/>
      <c r="N31" s="135"/>
      <c r="O31" s="135"/>
      <c r="P31" s="135"/>
      <c r="Q31" s="135"/>
      <c r="R31" s="135"/>
      <c r="S31" s="135"/>
      <c r="T31" s="135"/>
      <c r="U31" s="135"/>
      <c r="V31" s="135"/>
      <c r="W31" s="135"/>
      <c r="X31" s="135"/>
      <c r="Y31" s="135"/>
      <c r="Z31" s="135"/>
      <c r="AA31" s="135"/>
      <c r="AB31" s="135"/>
      <c r="AC31" s="107"/>
      <c r="AD31" s="108"/>
      <c r="AE31" s="4"/>
      <c r="AF31" s="107"/>
      <c r="AG31" s="109"/>
      <c r="AH31" s="110"/>
      <c r="AI31" s="110"/>
      <c r="AJ31" s="110"/>
      <c r="AK31" s="110"/>
      <c r="AL31" s="110"/>
      <c r="AM31" s="110"/>
      <c r="AN31" s="110"/>
      <c r="AO31" s="110"/>
      <c r="AP31" s="110"/>
      <c r="AQ31" s="110"/>
      <c r="AR31" s="110"/>
      <c r="AS31" s="110"/>
      <c r="AT31" s="111"/>
      <c r="AU31" s="111"/>
      <c r="AV31" s="111"/>
      <c r="AW31" s="111"/>
      <c r="AX31" s="111"/>
      <c r="AY31" s="112"/>
      <c r="AZ31" s="113"/>
      <c r="BA31" s="114"/>
      <c r="BB31" s="115"/>
      <c r="BC31" s="115"/>
      <c r="BD31" s="115"/>
      <c r="BE31" s="129"/>
      <c r="BF31" s="115"/>
      <c r="BG31" s="115"/>
      <c r="BH31" s="129"/>
      <c r="BI31" s="115"/>
      <c r="BJ31" s="115"/>
      <c r="BK31" s="129"/>
      <c r="BL31" s="115"/>
      <c r="BM31" s="115"/>
      <c r="BN31" s="117"/>
      <c r="BO31" s="115"/>
      <c r="BP31" s="115"/>
      <c r="BQ31" s="129"/>
      <c r="BR31" s="115"/>
      <c r="BS31" s="115"/>
      <c r="BT31" s="129"/>
      <c r="BU31" s="115"/>
      <c r="BV31" s="115"/>
      <c r="BW31" s="129"/>
      <c r="BX31" s="115"/>
      <c r="BY31" s="115"/>
      <c r="CA31" s="118"/>
      <c r="CB31" s="119"/>
      <c r="CC31" s="119"/>
      <c r="CD31" s="118"/>
      <c r="CE31" s="118"/>
      <c r="CF31" s="118"/>
      <c r="CG31" s="118"/>
      <c r="CH31" s="118"/>
      <c r="CI31" s="118"/>
      <c r="CJ31" s="118"/>
      <c r="CK31" s="118"/>
      <c r="CL31" s="118"/>
      <c r="CM31" s="115"/>
      <c r="CN31" s="115"/>
      <c r="CO31" s="115"/>
      <c r="CP31" s="115"/>
      <c r="CQ31" s="120"/>
      <c r="CR31" s="100"/>
      <c r="CS31" s="111"/>
      <c r="CT31" s="115"/>
      <c r="CU31" s="122"/>
      <c r="CV31" s="118"/>
      <c r="CW31" s="119"/>
      <c r="CX31" s="119"/>
      <c r="CY31" s="118"/>
      <c r="CZ31" s="118"/>
      <c r="DA31" s="118"/>
      <c r="DB31" s="118"/>
      <c r="DC31" s="118"/>
      <c r="DD31" s="118"/>
      <c r="DE31" s="118"/>
      <c r="DF31" s="118"/>
      <c r="DG31" s="118"/>
      <c r="DH31" s="115"/>
      <c r="DI31" s="115"/>
      <c r="DJ31" s="115"/>
      <c r="DK31" s="115"/>
      <c r="DL31" s="120"/>
      <c r="DM31" s="100"/>
      <c r="DN31" s="111"/>
      <c r="DO31" s="115"/>
      <c r="DP31" s="130"/>
      <c r="DQ31" s="124"/>
      <c r="DR31" s="132"/>
      <c r="DS31" s="125"/>
      <c r="DT31" s="124"/>
      <c r="DU31" s="124"/>
      <c r="DV31" s="124"/>
      <c r="DW31" s="124"/>
      <c r="DX31" s="124"/>
      <c r="DY31" s="126"/>
      <c r="DZ31" s="127"/>
      <c r="EA31" s="127"/>
      <c r="EB31" s="127"/>
      <c r="EC31" s="127"/>
      <c r="ED31" s="29"/>
      <c r="EE31" s="29"/>
    </row>
    <row r="32" spans="1:135" ht="14" x14ac:dyDescent="0.15">
      <c r="A32" s="105"/>
      <c r="B32" s="135"/>
      <c r="C32" s="135"/>
      <c r="D32" s="135"/>
      <c r="E32" s="135"/>
      <c r="F32" s="135"/>
      <c r="G32" s="135"/>
      <c r="H32" s="135"/>
      <c r="I32" s="135"/>
      <c r="J32" s="135"/>
      <c r="K32" s="135"/>
      <c r="L32" s="135"/>
      <c r="M32" s="135"/>
      <c r="N32" s="135"/>
      <c r="O32" s="135"/>
      <c r="P32" s="135"/>
      <c r="Q32" s="135"/>
      <c r="R32" s="135"/>
      <c r="S32" s="135"/>
      <c r="T32" s="135"/>
      <c r="U32" s="135"/>
      <c r="V32" s="135"/>
      <c r="W32" s="135"/>
      <c r="X32" s="135"/>
      <c r="Y32" s="135"/>
      <c r="Z32" s="135"/>
      <c r="AA32" s="135"/>
      <c r="AB32" s="135"/>
      <c r="AC32" s="107"/>
      <c r="AD32" s="108"/>
      <c r="AE32" s="4"/>
      <c r="AF32" s="107"/>
      <c r="AG32" s="109"/>
      <c r="AH32" s="110"/>
      <c r="AI32" s="110"/>
      <c r="AJ32" s="110"/>
      <c r="AK32" s="110"/>
      <c r="AL32" s="110"/>
      <c r="AM32" s="110"/>
      <c r="AN32" s="110"/>
      <c r="AO32" s="110"/>
      <c r="AP32" s="110"/>
      <c r="AQ32" s="110"/>
      <c r="AR32" s="110"/>
      <c r="AS32" s="110"/>
      <c r="AT32" s="111"/>
      <c r="AU32" s="111"/>
      <c r="AV32" s="111"/>
      <c r="AW32" s="111"/>
      <c r="AX32" s="111"/>
      <c r="AY32" s="133"/>
      <c r="AZ32" s="113"/>
      <c r="BA32" s="114"/>
      <c r="BB32" s="115"/>
      <c r="BC32" s="115"/>
      <c r="BD32" s="115"/>
      <c r="BE32" s="129"/>
      <c r="BF32" s="115"/>
      <c r="BG32" s="115"/>
      <c r="BH32" s="129"/>
      <c r="BI32" s="115"/>
      <c r="BJ32" s="115"/>
      <c r="BK32" s="129"/>
      <c r="BL32" s="115"/>
      <c r="BM32" s="115"/>
      <c r="CA32" s="118"/>
      <c r="CB32" s="119"/>
      <c r="CC32" s="119"/>
      <c r="CD32" s="118"/>
      <c r="CE32" s="118"/>
      <c r="CF32" s="118"/>
      <c r="CG32" s="118"/>
      <c r="CH32" s="118"/>
      <c r="CI32" s="118"/>
      <c r="CJ32" s="118"/>
      <c r="CK32" s="118"/>
      <c r="CL32" s="118"/>
      <c r="CM32" s="115"/>
      <c r="CN32" s="115"/>
      <c r="CO32" s="115"/>
      <c r="CP32" s="115"/>
      <c r="CQ32" s="120"/>
      <c r="CR32" s="100"/>
      <c r="CS32" s="111"/>
      <c r="CT32" s="115"/>
      <c r="CU32" s="122"/>
      <c r="CV32" s="118"/>
      <c r="CW32" s="119"/>
      <c r="CX32" s="119"/>
      <c r="CY32" s="118"/>
      <c r="CZ32" s="118"/>
      <c r="DA32" s="118"/>
      <c r="DB32" s="118"/>
      <c r="DC32" s="118"/>
      <c r="DD32" s="118"/>
      <c r="DE32" s="118"/>
      <c r="DF32" s="118"/>
      <c r="DG32" s="118"/>
      <c r="DH32" s="115"/>
      <c r="DI32" s="115"/>
      <c r="DJ32" s="115"/>
      <c r="DK32" s="115"/>
      <c r="DL32" s="120"/>
      <c r="DM32" s="100"/>
      <c r="DN32" s="111"/>
      <c r="DO32" s="115"/>
      <c r="DP32" s="130"/>
      <c r="DQ32" s="124"/>
      <c r="DR32" s="132"/>
      <c r="DS32" s="125"/>
      <c r="DT32" s="124"/>
      <c r="DU32" s="124"/>
      <c r="DV32" s="124"/>
      <c r="DW32" s="124"/>
      <c r="DX32" s="124"/>
      <c r="DY32" s="126"/>
      <c r="DZ32" s="56"/>
      <c r="EA32" s="56"/>
      <c r="EB32" s="56"/>
      <c r="EC32" s="56"/>
      <c r="ED32" s="28"/>
      <c r="EE32" s="28"/>
    </row>
    <row r="33" spans="1:135" ht="14" x14ac:dyDescent="0.15">
      <c r="A33" s="105"/>
      <c r="B33" s="135"/>
      <c r="C33" s="135"/>
      <c r="D33" s="135"/>
      <c r="E33" s="135"/>
      <c r="F33" s="135"/>
      <c r="G33" s="135"/>
      <c r="H33" s="135"/>
      <c r="I33" s="135"/>
      <c r="J33" s="135"/>
      <c r="K33" s="135"/>
      <c r="L33" s="135"/>
      <c r="M33" s="135"/>
      <c r="N33" s="135"/>
      <c r="O33" s="135"/>
      <c r="P33" s="135"/>
      <c r="Q33" s="135"/>
      <c r="R33" s="135"/>
      <c r="S33" s="135"/>
      <c r="T33" s="135"/>
      <c r="U33" s="135"/>
      <c r="V33" s="135"/>
      <c r="W33" s="135"/>
      <c r="X33" s="135"/>
      <c r="Y33" s="135"/>
      <c r="Z33" s="135"/>
      <c r="AA33" s="135"/>
      <c r="AB33" s="135"/>
      <c r="AC33" s="107"/>
      <c r="AD33" s="108"/>
      <c r="AE33" s="4"/>
      <c r="AF33" s="107"/>
      <c r="AG33" s="134"/>
      <c r="AH33" s="110"/>
      <c r="AI33" s="110"/>
      <c r="AJ33" s="110"/>
      <c r="AK33" s="110"/>
      <c r="AL33" s="110"/>
      <c r="AM33" s="110"/>
      <c r="AN33" s="110"/>
      <c r="AO33" s="110"/>
      <c r="AP33" s="110"/>
      <c r="AQ33" s="110"/>
      <c r="AR33" s="110"/>
      <c r="AS33" s="110"/>
      <c r="AT33" s="111"/>
      <c r="AU33" s="111"/>
      <c r="AV33" s="111"/>
      <c r="AW33" s="111"/>
      <c r="AX33" s="111"/>
      <c r="AY33" s="133"/>
      <c r="AZ33" s="113"/>
      <c r="BA33" s="114"/>
      <c r="BB33" s="115"/>
      <c r="BC33" s="115"/>
      <c r="BD33" s="115"/>
      <c r="BE33" s="129"/>
      <c r="BF33" s="115"/>
      <c r="BG33" s="115"/>
      <c r="BH33" s="129"/>
      <c r="BI33" s="115"/>
      <c r="BJ33" s="115"/>
      <c r="BK33" s="129"/>
      <c r="BL33" s="115"/>
      <c r="BM33" s="115"/>
      <c r="CA33" s="118"/>
      <c r="CB33" s="119"/>
      <c r="CC33" s="119"/>
      <c r="CD33" s="118"/>
      <c r="CE33" s="118"/>
      <c r="CF33" s="118"/>
      <c r="CG33" s="118"/>
      <c r="CH33" s="118"/>
      <c r="CI33" s="118"/>
      <c r="CJ33" s="118"/>
      <c r="CK33" s="118"/>
      <c r="CL33" s="118"/>
      <c r="CM33" s="115"/>
      <c r="CN33" s="115"/>
      <c r="CO33" s="115"/>
      <c r="CP33" s="115"/>
      <c r="CQ33" s="120"/>
      <c r="CR33" s="100"/>
      <c r="CS33" s="111"/>
      <c r="CT33" s="115"/>
      <c r="CU33" s="122"/>
      <c r="CV33" s="118"/>
      <c r="CW33" s="119"/>
      <c r="CX33" s="119"/>
      <c r="CY33" s="118"/>
      <c r="CZ33" s="118"/>
      <c r="DA33" s="118"/>
      <c r="DB33" s="118"/>
      <c r="DC33" s="118"/>
      <c r="DD33" s="118"/>
      <c r="DE33" s="118"/>
      <c r="DF33" s="118"/>
      <c r="DG33" s="118"/>
      <c r="DH33" s="115"/>
      <c r="DI33" s="115"/>
      <c r="DJ33" s="115"/>
      <c r="DK33" s="115"/>
      <c r="DL33" s="120"/>
      <c r="DM33" s="100"/>
      <c r="DN33" s="111"/>
      <c r="DO33" s="115"/>
      <c r="DP33" s="130"/>
      <c r="DQ33" s="124"/>
      <c r="DR33" s="132"/>
      <c r="DS33" s="125"/>
      <c r="DT33" s="124"/>
      <c r="DU33" s="124"/>
      <c r="DV33" s="124"/>
      <c r="DW33" s="124"/>
      <c r="DX33" s="124"/>
      <c r="DY33" s="126"/>
      <c r="DZ33" s="56"/>
      <c r="EA33" s="56"/>
      <c r="EB33" s="56"/>
      <c r="EC33" s="56"/>
      <c r="ED33" s="28"/>
      <c r="EE33" s="28"/>
    </row>
    <row r="34" spans="1:135" ht="14" x14ac:dyDescent="0.15">
      <c r="A34" s="105"/>
      <c r="B34" s="135"/>
      <c r="C34" s="135"/>
      <c r="D34" s="135"/>
      <c r="E34" s="135"/>
      <c r="F34" s="135"/>
      <c r="G34" s="135"/>
      <c r="H34" s="135"/>
      <c r="I34" s="135"/>
      <c r="J34" s="135"/>
      <c r="K34" s="135"/>
      <c r="L34" s="135"/>
      <c r="M34" s="135"/>
      <c r="N34" s="135"/>
      <c r="O34" s="135"/>
      <c r="P34" s="135"/>
      <c r="Q34" s="135"/>
      <c r="R34" s="135"/>
      <c r="S34" s="135"/>
      <c r="T34" s="135"/>
      <c r="U34" s="135"/>
      <c r="V34" s="135"/>
      <c r="W34" s="135"/>
      <c r="X34" s="135"/>
      <c r="Y34" s="135"/>
      <c r="Z34" s="135"/>
      <c r="AA34" s="135"/>
      <c r="AB34" s="135"/>
      <c r="AC34" s="107"/>
      <c r="AD34" s="108"/>
      <c r="AE34" s="4"/>
      <c r="AF34" s="107"/>
      <c r="AG34" s="134"/>
      <c r="AH34" s="110"/>
      <c r="AI34" s="110"/>
      <c r="AJ34" s="110"/>
      <c r="AK34" s="110"/>
      <c r="AL34" s="110"/>
      <c r="AM34" s="110"/>
      <c r="AN34" s="110"/>
      <c r="AO34" s="110"/>
      <c r="AP34" s="110"/>
      <c r="AQ34" s="110"/>
      <c r="AR34" s="110"/>
      <c r="AS34" s="110"/>
      <c r="AT34" s="111"/>
      <c r="AU34" s="111"/>
      <c r="AV34" s="111"/>
      <c r="AW34" s="111"/>
      <c r="AX34" s="111"/>
      <c r="AY34" s="133"/>
      <c r="AZ34" s="113"/>
      <c r="BA34" s="114"/>
      <c r="BB34" s="115"/>
      <c r="BC34" s="115"/>
      <c r="BD34" s="115"/>
      <c r="BE34" s="129"/>
      <c r="BF34" s="115"/>
      <c r="BG34" s="115"/>
      <c r="BH34" s="129"/>
      <c r="BI34" s="115"/>
      <c r="BJ34" s="115"/>
      <c r="BK34" s="129"/>
      <c r="BL34" s="115"/>
      <c r="BM34" s="115"/>
      <c r="CA34" s="118"/>
      <c r="CB34" s="119"/>
      <c r="CC34" s="119"/>
      <c r="CD34" s="118"/>
      <c r="CE34" s="118"/>
      <c r="CF34" s="118"/>
      <c r="CG34" s="118"/>
      <c r="CH34" s="118"/>
      <c r="CI34" s="118"/>
      <c r="CJ34" s="118"/>
      <c r="CK34" s="118"/>
      <c r="CL34" s="118"/>
      <c r="CM34" s="115"/>
      <c r="CN34" s="115"/>
      <c r="CO34" s="115"/>
      <c r="CP34" s="115"/>
      <c r="CQ34" s="120"/>
      <c r="CR34" s="100"/>
      <c r="CS34" s="111"/>
      <c r="CT34" s="115"/>
      <c r="CU34" s="122"/>
      <c r="CV34" s="118"/>
      <c r="CW34" s="119"/>
      <c r="CX34" s="119"/>
      <c r="CY34" s="118"/>
      <c r="CZ34" s="118"/>
      <c r="DA34" s="118"/>
      <c r="DB34" s="118"/>
      <c r="DC34" s="118"/>
      <c r="DD34" s="118"/>
      <c r="DE34" s="118"/>
      <c r="DF34" s="118"/>
      <c r="DG34" s="118"/>
      <c r="DH34" s="115"/>
      <c r="DI34" s="115"/>
      <c r="DJ34" s="115"/>
      <c r="DK34" s="115"/>
      <c r="DL34" s="120"/>
      <c r="DM34" s="100"/>
      <c r="DN34" s="111"/>
      <c r="DO34" s="115"/>
      <c r="DP34" s="130"/>
      <c r="DQ34" s="124"/>
      <c r="DR34" s="132"/>
      <c r="DS34" s="125"/>
      <c r="DT34" s="124"/>
      <c r="DU34" s="124"/>
      <c r="DV34" s="124"/>
      <c r="DW34" s="124"/>
      <c r="DX34" s="124"/>
      <c r="DY34" s="126"/>
      <c r="DZ34" s="56"/>
      <c r="EA34" s="56"/>
      <c r="EB34" s="56"/>
      <c r="EC34" s="56"/>
      <c r="ED34" s="28"/>
      <c r="EE34" s="28"/>
    </row>
    <row r="35" spans="1:135" ht="14" x14ac:dyDescent="0.15">
      <c r="AC35" s="107"/>
      <c r="AD35" s="108"/>
      <c r="AE35" s="4"/>
      <c r="AF35" s="107"/>
      <c r="AG35" s="136"/>
      <c r="AH35" s="110"/>
      <c r="AI35" s="110"/>
      <c r="AJ35" s="110"/>
      <c r="AK35" s="110"/>
      <c r="AL35" s="110"/>
      <c r="AM35" s="110"/>
      <c r="AN35" s="110"/>
      <c r="AO35" s="110"/>
      <c r="AP35" s="110"/>
      <c r="AQ35" s="110"/>
      <c r="AR35" s="110"/>
      <c r="AS35" s="110"/>
      <c r="AT35" s="111"/>
      <c r="AU35" s="111"/>
      <c r="AV35" s="111"/>
      <c r="AW35" s="111"/>
      <c r="AX35" s="111"/>
      <c r="AY35" s="133"/>
      <c r="AZ35" s="113"/>
      <c r="BA35" s="114"/>
      <c r="BB35" s="115"/>
      <c r="BC35" s="115"/>
      <c r="BD35" s="115"/>
      <c r="BE35" s="129"/>
      <c r="BF35" s="115"/>
      <c r="BG35" s="115"/>
      <c r="BH35" s="129"/>
      <c r="BI35" s="115"/>
      <c r="BJ35" s="115"/>
      <c r="BK35" s="129"/>
      <c r="BL35" s="115"/>
      <c r="BM35" s="115"/>
      <c r="CA35" s="118"/>
      <c r="CB35" s="119"/>
      <c r="CC35" s="119"/>
      <c r="CD35" s="118"/>
      <c r="CE35" s="118"/>
      <c r="CF35" s="118"/>
      <c r="CG35" s="118"/>
      <c r="CH35" s="118"/>
      <c r="CI35" s="118"/>
      <c r="CJ35" s="118"/>
      <c r="CK35" s="118"/>
      <c r="CL35" s="118"/>
      <c r="CM35" s="115"/>
      <c r="CN35" s="115"/>
      <c r="CO35" s="115"/>
      <c r="CP35" s="115"/>
      <c r="CQ35" s="120"/>
      <c r="CR35" s="100"/>
      <c r="CS35" s="111"/>
      <c r="CT35" s="115"/>
      <c r="CU35" s="122"/>
      <c r="CV35" s="118"/>
      <c r="CW35" s="119"/>
      <c r="CX35" s="119"/>
      <c r="CY35" s="118"/>
      <c r="CZ35" s="118"/>
      <c r="DA35" s="118"/>
      <c r="DB35" s="118"/>
      <c r="DC35" s="118"/>
      <c r="DD35" s="118"/>
      <c r="DE35" s="118"/>
      <c r="DF35" s="118"/>
      <c r="DG35" s="118"/>
      <c r="DH35" s="115"/>
      <c r="DI35" s="115"/>
      <c r="DJ35" s="115"/>
      <c r="DK35" s="115"/>
      <c r="DL35" s="120"/>
      <c r="DM35" s="100"/>
      <c r="DN35" s="111"/>
      <c r="DO35" s="115"/>
      <c r="DP35" s="130"/>
      <c r="DQ35" s="124"/>
      <c r="DR35" s="132"/>
      <c r="DS35" s="124"/>
      <c r="DT35" s="124"/>
      <c r="DU35" s="124"/>
      <c r="DV35" s="124"/>
      <c r="DW35" s="124"/>
      <c r="DX35" s="124"/>
      <c r="DY35" s="126"/>
      <c r="DZ35" s="56"/>
      <c r="EA35" s="56"/>
      <c r="EB35" s="56"/>
      <c r="EC35" s="56"/>
      <c r="ED35" s="28"/>
      <c r="EE35" s="28"/>
    </row>
    <row r="36" spans="1:135" ht="13" x14ac:dyDescent="0.15">
      <c r="AC36" s="107"/>
      <c r="AD36" s="108"/>
      <c r="AE36" s="4"/>
      <c r="AF36" s="107"/>
      <c r="AG36" s="136"/>
      <c r="AH36" s="110"/>
      <c r="AI36" s="110"/>
      <c r="AJ36" s="110"/>
      <c r="AK36" s="110"/>
      <c r="AL36" s="110"/>
      <c r="AM36" s="110"/>
      <c r="AN36" s="110"/>
      <c r="AO36" s="110"/>
      <c r="AP36" s="110"/>
      <c r="AQ36" s="110"/>
      <c r="AR36" s="110"/>
      <c r="AS36" s="110"/>
      <c r="AT36" s="111"/>
      <c r="AU36" s="111"/>
      <c r="AV36" s="111"/>
      <c r="AW36" s="111"/>
      <c r="AX36" s="111"/>
      <c r="AY36" s="133"/>
      <c r="AZ36" s="113"/>
      <c r="BA36" s="114"/>
      <c r="BB36" s="115"/>
      <c r="BC36" s="115"/>
      <c r="BD36" s="115"/>
      <c r="BE36" s="129"/>
      <c r="BF36" s="115"/>
      <c r="BG36" s="115"/>
      <c r="BH36" s="129"/>
      <c r="BI36" s="115"/>
      <c r="BJ36" s="115"/>
      <c r="BK36" s="129"/>
      <c r="BL36" s="115"/>
      <c r="BM36" s="115"/>
      <c r="CA36" s="118"/>
      <c r="CB36" s="119"/>
      <c r="CC36" s="119"/>
      <c r="CD36" s="118"/>
      <c r="CE36" s="118"/>
      <c r="CF36" s="118"/>
      <c r="CG36" s="118"/>
      <c r="CH36" s="118"/>
      <c r="CI36" s="118"/>
      <c r="CJ36" s="118"/>
      <c r="CK36" s="118"/>
      <c r="CL36" s="118"/>
      <c r="CM36" s="115"/>
      <c r="CN36" s="115"/>
      <c r="CO36" s="115"/>
      <c r="CP36" s="115"/>
      <c r="CQ36" s="120"/>
      <c r="CR36" s="100"/>
      <c r="CS36" s="111"/>
      <c r="CT36" s="115"/>
      <c r="CU36" s="122"/>
      <c r="CV36" s="118"/>
      <c r="CW36" s="119"/>
      <c r="CX36" s="119"/>
      <c r="CY36" s="118"/>
      <c r="CZ36" s="118"/>
      <c r="DA36" s="118"/>
      <c r="DB36" s="118"/>
      <c r="DC36" s="118"/>
      <c r="DD36" s="118"/>
      <c r="DE36" s="118"/>
      <c r="DF36" s="118"/>
      <c r="DG36" s="118"/>
      <c r="DH36" s="115"/>
      <c r="DI36" s="115"/>
      <c r="DJ36" s="115"/>
      <c r="DK36" s="115"/>
      <c r="DL36" s="120"/>
      <c r="DM36" s="100"/>
      <c r="DN36" s="111"/>
      <c r="DO36" s="115"/>
      <c r="DP36" s="130"/>
      <c r="DQ36" s="124"/>
      <c r="DR36" s="132"/>
      <c r="DS36" s="124"/>
      <c r="DT36" s="124"/>
      <c r="DU36" s="124"/>
      <c r="DV36" s="124"/>
      <c r="DW36" s="124"/>
      <c r="DX36" s="124"/>
      <c r="DY36" s="126"/>
      <c r="DZ36" s="59"/>
      <c r="EA36" s="59"/>
      <c r="EB36" s="59"/>
      <c r="EC36" s="59"/>
      <c r="ED36" s="196"/>
      <c r="EE36" s="196"/>
    </row>
    <row r="37" spans="1:135" ht="13" x14ac:dyDescent="0.15">
      <c r="AC37" s="107"/>
      <c r="AD37" s="108"/>
      <c r="AE37" s="4"/>
      <c r="AF37" s="107"/>
      <c r="AG37" s="136"/>
      <c r="AH37" s="110"/>
      <c r="AI37" s="110"/>
      <c r="AJ37" s="110"/>
      <c r="AK37" s="110"/>
      <c r="AL37" s="110"/>
      <c r="AM37" s="110"/>
      <c r="AN37" s="110"/>
      <c r="AO37" s="110"/>
      <c r="AP37" s="110"/>
      <c r="AQ37" s="110"/>
      <c r="AR37" s="110"/>
      <c r="AS37" s="110"/>
      <c r="AT37" s="111"/>
      <c r="AU37" s="111"/>
      <c r="AV37" s="111"/>
      <c r="AW37" s="111"/>
      <c r="AX37" s="111"/>
      <c r="AY37" s="133"/>
      <c r="AZ37" s="113"/>
      <c r="BA37" s="114"/>
      <c r="BB37" s="115"/>
      <c r="BC37" s="115"/>
      <c r="BD37" s="115"/>
      <c r="BE37" s="129"/>
      <c r="BF37" s="115"/>
      <c r="BG37" s="115"/>
      <c r="BH37" s="129"/>
      <c r="BI37" s="115"/>
      <c r="BJ37" s="115"/>
      <c r="BK37" s="129"/>
      <c r="BL37" s="115"/>
      <c r="BM37" s="115"/>
      <c r="CA37" s="118"/>
      <c r="CB37" s="119"/>
      <c r="CC37" s="119"/>
      <c r="CD37" s="118"/>
      <c r="CE37" s="118"/>
      <c r="CF37" s="118"/>
      <c r="CG37" s="118"/>
      <c r="CH37" s="118"/>
      <c r="CI37" s="118"/>
      <c r="CJ37" s="118"/>
      <c r="CK37" s="118"/>
      <c r="CL37" s="118"/>
      <c r="CM37" s="115"/>
      <c r="CN37" s="115"/>
      <c r="CO37" s="115"/>
      <c r="CP37" s="115"/>
      <c r="CQ37" s="120"/>
      <c r="CR37" s="100"/>
      <c r="CS37" s="111"/>
      <c r="CT37" s="115"/>
      <c r="CU37" s="122"/>
      <c r="CV37" s="118"/>
      <c r="CW37" s="119"/>
      <c r="CX37" s="119"/>
      <c r="CY37" s="118"/>
      <c r="CZ37" s="118"/>
      <c r="DA37" s="118"/>
      <c r="DB37" s="118"/>
      <c r="DC37" s="118"/>
      <c r="DD37" s="118"/>
      <c r="DE37" s="118"/>
      <c r="DF37" s="118"/>
      <c r="DG37" s="118"/>
      <c r="DH37" s="115"/>
      <c r="DI37" s="115"/>
      <c r="DJ37" s="115"/>
      <c r="DK37" s="115"/>
      <c r="DL37" s="120"/>
      <c r="DM37" s="100"/>
      <c r="DN37" s="111"/>
      <c r="DO37" s="115"/>
      <c r="DP37" s="130"/>
      <c r="DQ37" s="124"/>
      <c r="DR37" s="132"/>
      <c r="DS37" s="124"/>
      <c r="DT37" s="124"/>
      <c r="DU37" s="124"/>
      <c r="DV37" s="124"/>
      <c r="DW37" s="124"/>
      <c r="DX37" s="124"/>
      <c r="DY37" s="126"/>
      <c r="DZ37" s="59"/>
      <c r="EA37" s="59"/>
      <c r="EB37" s="59"/>
      <c r="EC37" s="59"/>
      <c r="ED37" s="196"/>
      <c r="EE37" s="196"/>
    </row>
    <row r="38" spans="1:135" ht="13" x14ac:dyDescent="0.15">
      <c r="AW38" s="196"/>
      <c r="DP38" s="137"/>
      <c r="DR38" s="137"/>
      <c r="DU38" s="4"/>
      <c r="DZ38" s="196"/>
      <c r="EA38" s="196"/>
      <c r="EB38" s="196"/>
      <c r="EC38" s="196"/>
      <c r="ED38" s="196"/>
      <c r="EE38" s="196"/>
    </row>
    <row r="39" spans="1:135" ht="13" x14ac:dyDescent="0.15">
      <c r="AW39" s="196"/>
      <c r="DP39" s="137"/>
      <c r="DR39" s="137"/>
      <c r="DU39" s="4"/>
      <c r="DZ39" s="196"/>
      <c r="EA39" s="196"/>
      <c r="EB39" s="196"/>
      <c r="EC39" s="196"/>
      <c r="ED39" s="196"/>
      <c r="EE39" s="196"/>
    </row>
    <row r="40" spans="1:135" ht="13" x14ac:dyDescent="0.15">
      <c r="AW40" s="196"/>
      <c r="DP40" s="137"/>
      <c r="DR40" s="137"/>
      <c r="DU40" s="4"/>
      <c r="DZ40" s="196"/>
      <c r="EA40" s="196"/>
      <c r="EB40" s="196"/>
      <c r="EC40" s="196"/>
      <c r="ED40" s="196"/>
      <c r="EE40" s="196"/>
    </row>
    <row r="41" spans="1:135" ht="13" x14ac:dyDescent="0.15">
      <c r="AW41" s="196"/>
      <c r="DP41" s="137"/>
      <c r="DR41" s="137"/>
      <c r="DU41" s="4"/>
      <c r="DZ41" s="196"/>
      <c r="EA41" s="196"/>
      <c r="EB41" s="196"/>
      <c r="EC41" s="196"/>
      <c r="ED41" s="196"/>
      <c r="EE41" s="196"/>
    </row>
    <row r="42" spans="1:135" ht="13" x14ac:dyDescent="0.15">
      <c r="AW42" s="196"/>
      <c r="DP42" s="137"/>
      <c r="DR42" s="137"/>
      <c r="DU42" s="4"/>
      <c r="DZ42" s="196"/>
      <c r="EA42" s="196"/>
      <c r="EB42" s="196"/>
      <c r="EC42" s="196"/>
      <c r="ED42" s="196"/>
      <c r="EE42" s="196"/>
    </row>
    <row r="43" spans="1:135" ht="13" x14ac:dyDescent="0.15">
      <c r="AW43" s="196"/>
      <c r="DR43" s="137"/>
      <c r="DU43" s="4"/>
      <c r="DZ43" s="196"/>
      <c r="EA43" s="196"/>
      <c r="EB43" s="196"/>
      <c r="EC43" s="196"/>
      <c r="ED43" s="196"/>
      <c r="EE43" s="196"/>
    </row>
    <row r="44" spans="1:135" ht="13" x14ac:dyDescent="0.15">
      <c r="AW44" s="196"/>
      <c r="DR44" s="137"/>
      <c r="DU44" s="4"/>
      <c r="DZ44" s="196"/>
      <c r="EA44" s="196"/>
      <c r="EB44" s="196"/>
      <c r="EC44" s="196"/>
      <c r="ED44" s="196"/>
      <c r="EE44" s="196"/>
    </row>
    <row r="45" spans="1:135" ht="13" x14ac:dyDescent="0.15">
      <c r="L45" s="57" t="s">
        <v>157</v>
      </c>
      <c r="M45" s="57" t="s">
        <v>158</v>
      </c>
      <c r="N45" s="57" t="s">
        <v>159</v>
      </c>
      <c r="AW45" s="196"/>
      <c r="DU45" s="4"/>
      <c r="DZ45" s="196"/>
      <c r="EA45" s="196"/>
      <c r="EB45" s="196"/>
      <c r="EC45" s="196"/>
      <c r="ED45" s="196"/>
      <c r="EE45" s="196"/>
    </row>
    <row r="46" spans="1:135" ht="13" x14ac:dyDescent="0.15">
      <c r="A46" s="57" t="s">
        <v>160</v>
      </c>
      <c r="AW46" s="196"/>
      <c r="DU46" s="4"/>
      <c r="DZ46" s="196"/>
      <c r="EA46" s="196"/>
      <c r="EB46" s="196"/>
      <c r="EC46" s="196"/>
      <c r="ED46" s="196"/>
      <c r="EE46" s="196"/>
    </row>
    <row r="47" spans="1:135" ht="13" x14ac:dyDescent="0.15">
      <c r="A47" s="139" t="s">
        <v>161</v>
      </c>
      <c r="B47" s="139" t="s">
        <v>117</v>
      </c>
      <c r="C47" s="139" t="s">
        <v>127</v>
      </c>
      <c r="D47" s="139" t="s">
        <v>162</v>
      </c>
      <c r="E47" s="139" t="s">
        <v>163</v>
      </c>
      <c r="F47" s="139" t="s">
        <v>164</v>
      </c>
      <c r="G47" s="139"/>
      <c r="H47" s="139" t="s">
        <v>165</v>
      </c>
      <c r="I47" s="139" t="s">
        <v>166</v>
      </c>
      <c r="J47" s="143"/>
      <c r="K47" s="143"/>
      <c r="L47" s="57" t="s">
        <v>117</v>
      </c>
      <c r="M47" s="57" t="s">
        <v>117</v>
      </c>
      <c r="N47" s="57" t="s">
        <v>117</v>
      </c>
      <c r="O47" s="57" t="s">
        <v>167</v>
      </c>
      <c r="AW47" s="196"/>
      <c r="DU47" s="4"/>
      <c r="DZ47" s="196"/>
      <c r="EA47" s="196"/>
      <c r="EB47" s="196"/>
      <c r="EC47" s="196"/>
      <c r="ED47" s="196"/>
      <c r="EE47" s="196"/>
    </row>
    <row r="48" spans="1:135" ht="13" x14ac:dyDescent="0.15">
      <c r="A48" s="139">
        <v>3</v>
      </c>
      <c r="B48" s="141" t="s">
        <v>802</v>
      </c>
      <c r="C48" s="192" t="s">
        <v>172</v>
      </c>
      <c r="D48" s="191" t="s">
        <v>711</v>
      </c>
      <c r="E48" s="141"/>
      <c r="F48" s="142"/>
      <c r="G48" s="141"/>
      <c r="H48" s="141">
        <v>0</v>
      </c>
      <c r="I48" s="143"/>
      <c r="J48" s="143"/>
      <c r="K48" s="143"/>
      <c r="L48" s="144" t="str">
        <f t="shared" ref="L48:L76" si="86">IF(ISERROR(SEARCH(L$45,B48)),B48,TRIM(LEFT(B48,SEARCH(L$45,B48)-1)))</f>
        <v>#3 Lexie Pritchard</v>
      </c>
      <c r="M48" s="144" t="str">
        <f t="shared" ref="M48:N61" si="87">IF(ISERROR(SEARCH(M$45,L48)),L48,TRIM(LEFT(L48,SEARCH(M$45,L48)-1)))</f>
        <v>#3 Lexie Pritchard</v>
      </c>
      <c r="N48" s="144" t="str">
        <f t="shared" si="87"/>
        <v>#3 Lexie Pritchard</v>
      </c>
      <c r="O48" s="144" t="str">
        <f t="shared" ref="O48:O76" si="88">IF(NOT(ISNUMBER(H48)),H48,IF(H48&lt;3,VLOOKUP(H48,$Y$48:$Z$50,2,FALSE),CONCATENATE(H48+1,"th")))</f>
        <v>1st</v>
      </c>
      <c r="S48" s="57" t="s">
        <v>170</v>
      </c>
      <c r="T48" s="57">
        <v>1</v>
      </c>
      <c r="Y48" s="57">
        <v>0</v>
      </c>
      <c r="Z48" s="57" t="s">
        <v>171</v>
      </c>
      <c r="AW48" s="196"/>
      <c r="DU48" s="4"/>
      <c r="DZ48" s="196"/>
      <c r="EA48" s="196"/>
      <c r="EB48" s="196"/>
      <c r="EC48" s="196"/>
      <c r="ED48" s="196"/>
      <c r="EE48" s="196"/>
    </row>
    <row r="49" spans="1:135" ht="13" x14ac:dyDescent="0.15">
      <c r="A49" s="139">
        <v>4</v>
      </c>
      <c r="B49" s="141" t="s">
        <v>803</v>
      </c>
      <c r="C49" s="192" t="s">
        <v>172</v>
      </c>
      <c r="D49" s="191" t="s">
        <v>711</v>
      </c>
      <c r="E49" s="141"/>
      <c r="F49" s="142"/>
      <c r="G49" s="141"/>
      <c r="H49" s="141">
        <v>3</v>
      </c>
      <c r="I49" s="141"/>
      <c r="J49" s="143"/>
      <c r="K49" s="143"/>
      <c r="L49" s="144" t="str">
        <f t="shared" si="86"/>
        <v>#4 Anna Johnson</v>
      </c>
      <c r="M49" s="144" t="str">
        <f t="shared" si="87"/>
        <v>#4 Anna Johnson</v>
      </c>
      <c r="N49" s="144" t="str">
        <f t="shared" si="87"/>
        <v>#4 Anna Johnson</v>
      </c>
      <c r="O49" s="144" t="str">
        <f t="shared" si="88"/>
        <v>4th</v>
      </c>
      <c r="S49" s="57" t="s">
        <v>172</v>
      </c>
      <c r="T49" s="57">
        <v>2</v>
      </c>
      <c r="Y49" s="57">
        <v>1</v>
      </c>
      <c r="Z49" s="57" t="s">
        <v>173</v>
      </c>
      <c r="AW49" s="196"/>
      <c r="DU49" s="4"/>
      <c r="DZ49" s="196"/>
      <c r="EA49" s="196"/>
      <c r="EB49" s="196"/>
      <c r="EC49" s="196"/>
      <c r="ED49" s="196"/>
      <c r="EE49" s="196"/>
    </row>
    <row r="50" spans="1:135" ht="13" x14ac:dyDescent="0.15">
      <c r="A50" s="139">
        <v>5</v>
      </c>
      <c r="B50" s="141" t="s">
        <v>804</v>
      </c>
      <c r="C50" s="192" t="s">
        <v>168</v>
      </c>
      <c r="D50" s="191" t="s">
        <v>689</v>
      </c>
      <c r="E50" s="141"/>
      <c r="F50" s="142"/>
      <c r="G50" s="141"/>
      <c r="H50" s="141">
        <v>4</v>
      </c>
      <c r="I50" s="141"/>
      <c r="J50" s="143"/>
      <c r="K50" s="143"/>
      <c r="L50" s="144" t="str">
        <f t="shared" si="86"/>
        <v>#5 Merle Wiehl</v>
      </c>
      <c r="M50" s="144" t="str">
        <f t="shared" si="87"/>
        <v>#5 Merle Wiehl</v>
      </c>
      <c r="N50" s="144" t="str">
        <f t="shared" si="87"/>
        <v>#5 Merle Wiehl</v>
      </c>
      <c r="O50" s="144" t="str">
        <f t="shared" si="88"/>
        <v>5th</v>
      </c>
      <c r="S50" s="57" t="s">
        <v>168</v>
      </c>
      <c r="T50" s="57">
        <v>3</v>
      </c>
      <c r="Y50" s="57">
        <v>2</v>
      </c>
      <c r="Z50" s="57" t="s">
        <v>174</v>
      </c>
      <c r="AW50" s="196"/>
      <c r="DU50" s="4"/>
      <c r="DZ50" s="196"/>
      <c r="EA50" s="196"/>
      <c r="EB50" s="196"/>
      <c r="EC50" s="196"/>
      <c r="ED50" s="196"/>
      <c r="EE50" s="196"/>
    </row>
    <row r="51" spans="1:135" ht="13" x14ac:dyDescent="0.15">
      <c r="A51" s="139">
        <v>11</v>
      </c>
      <c r="B51" s="141" t="s">
        <v>805</v>
      </c>
      <c r="C51" s="192" t="s">
        <v>172</v>
      </c>
      <c r="D51" s="191" t="s">
        <v>711</v>
      </c>
      <c r="E51" s="141"/>
      <c r="F51" s="142"/>
      <c r="G51" s="141"/>
      <c r="H51" s="141">
        <v>1</v>
      </c>
      <c r="I51" s="141"/>
      <c r="J51" s="143"/>
      <c r="K51" s="143"/>
      <c r="L51" s="144" t="str">
        <f t="shared" si="86"/>
        <v>#11 Bryce Nixon</v>
      </c>
      <c r="M51" s="144" t="str">
        <f t="shared" si="87"/>
        <v>#11 Bryce Nixon</v>
      </c>
      <c r="N51" s="144" t="str">
        <f t="shared" si="87"/>
        <v>#11 Bryce Nixon</v>
      </c>
      <c r="O51" s="144" t="str">
        <f t="shared" si="88"/>
        <v>2nd</v>
      </c>
      <c r="S51" s="57" t="s">
        <v>23</v>
      </c>
      <c r="T51" s="57">
        <v>4</v>
      </c>
      <c r="Y51" s="57">
        <v>3</v>
      </c>
      <c r="AW51" s="196"/>
      <c r="DU51" s="4"/>
      <c r="DZ51" s="196"/>
      <c r="EA51" s="196"/>
      <c r="EB51" s="196"/>
      <c r="EC51" s="196"/>
      <c r="ED51" s="196"/>
      <c r="EE51" s="196"/>
    </row>
    <row r="52" spans="1:135" ht="13" x14ac:dyDescent="0.15">
      <c r="A52" s="139">
        <v>12</v>
      </c>
      <c r="B52" s="141" t="s">
        <v>806</v>
      </c>
      <c r="C52" s="192" t="s">
        <v>170</v>
      </c>
      <c r="D52" s="191" t="s">
        <v>712</v>
      </c>
      <c r="E52" s="141"/>
      <c r="F52" s="142"/>
      <c r="G52" s="141"/>
      <c r="H52" s="141">
        <v>1</v>
      </c>
      <c r="I52" s="141"/>
      <c r="J52" s="143"/>
      <c r="K52" s="143"/>
      <c r="L52" s="144" t="str">
        <f t="shared" si="86"/>
        <v>#12 Ashlee Maldonado</v>
      </c>
      <c r="M52" s="144" t="str">
        <f t="shared" si="87"/>
        <v>#12 Ashlee Maldonado</v>
      </c>
      <c r="N52" s="144" t="str">
        <f t="shared" si="87"/>
        <v>#12 Ashlee Maldonado</v>
      </c>
      <c r="O52" s="144" t="str">
        <f t="shared" si="88"/>
        <v>2nd</v>
      </c>
      <c r="S52" s="57" t="s">
        <v>175</v>
      </c>
      <c r="T52" s="57">
        <v>5</v>
      </c>
      <c r="Y52" s="57">
        <v>4</v>
      </c>
      <c r="AW52" s="196"/>
      <c r="DU52" s="4"/>
      <c r="DZ52" s="196"/>
      <c r="EA52" s="196"/>
      <c r="EB52" s="196"/>
      <c r="EC52" s="196"/>
      <c r="ED52" s="196"/>
      <c r="EE52" s="196"/>
    </row>
    <row r="53" spans="1:135" ht="13" x14ac:dyDescent="0.15">
      <c r="A53" s="139">
        <v>14</v>
      </c>
      <c r="B53" s="141" t="s">
        <v>807</v>
      </c>
      <c r="C53" s="192" t="s">
        <v>175</v>
      </c>
      <c r="D53" s="191" t="s">
        <v>815</v>
      </c>
      <c r="E53" s="141"/>
      <c r="F53" s="142"/>
      <c r="G53" s="141"/>
      <c r="H53" s="141">
        <v>3</v>
      </c>
      <c r="I53" s="141"/>
      <c r="J53" s="143"/>
      <c r="K53" s="143"/>
      <c r="L53" s="144" t="str">
        <f t="shared" si="86"/>
        <v>#14 Katie Harris</v>
      </c>
      <c r="M53" s="144" t="str">
        <f t="shared" si="87"/>
        <v>#14 Katie Harris</v>
      </c>
      <c r="N53" s="144" t="str">
        <f t="shared" si="87"/>
        <v>#14 Katie Harris</v>
      </c>
      <c r="O53" s="144" t="str">
        <f t="shared" si="88"/>
        <v>4th</v>
      </c>
      <c r="S53" s="57" t="s">
        <v>176</v>
      </c>
      <c r="T53" s="57">
        <v>2.5</v>
      </c>
      <c r="AW53" s="196"/>
      <c r="DU53" s="4"/>
      <c r="DZ53" s="196"/>
      <c r="EA53" s="196"/>
      <c r="EB53" s="196"/>
      <c r="EC53" s="196"/>
      <c r="ED53" s="196"/>
      <c r="EE53" s="196"/>
    </row>
    <row r="54" spans="1:135" ht="13" x14ac:dyDescent="0.15">
      <c r="A54" s="139">
        <v>22</v>
      </c>
      <c r="B54" s="141" t="s">
        <v>808</v>
      </c>
      <c r="C54" s="192" t="s">
        <v>168</v>
      </c>
      <c r="D54" s="191" t="s">
        <v>689</v>
      </c>
      <c r="E54" s="141"/>
      <c r="F54" s="142"/>
      <c r="G54" s="141"/>
      <c r="H54" s="141">
        <v>2</v>
      </c>
      <c r="I54" s="141"/>
      <c r="J54" s="143"/>
      <c r="K54" s="143"/>
      <c r="L54" s="144" t="str">
        <f t="shared" si="86"/>
        <v>#22 Ashlyn Herlihy</v>
      </c>
      <c r="M54" s="144" t="str">
        <f t="shared" si="87"/>
        <v>#22 Ashlyn Herlihy</v>
      </c>
      <c r="N54" s="144" t="str">
        <f t="shared" si="87"/>
        <v>#22 Ashlyn Herlihy</v>
      </c>
      <c r="O54" s="144" t="str">
        <f t="shared" si="88"/>
        <v>3rd</v>
      </c>
      <c r="S54" s="57" t="s">
        <v>177</v>
      </c>
      <c r="T54" s="57">
        <v>2.5</v>
      </c>
      <c r="AW54" s="196"/>
      <c r="DU54" s="4"/>
      <c r="DZ54" s="196"/>
      <c r="EA54" s="196"/>
      <c r="EB54" s="196"/>
      <c r="EC54" s="196"/>
      <c r="ED54" s="196"/>
      <c r="EE54" s="196"/>
    </row>
    <row r="55" spans="1:135" ht="13" x14ac:dyDescent="0.15">
      <c r="A55" s="139">
        <v>23</v>
      </c>
      <c r="B55" s="141" t="s">
        <v>809</v>
      </c>
      <c r="C55" s="192" t="s">
        <v>170</v>
      </c>
      <c r="D55" s="191" t="s">
        <v>687</v>
      </c>
      <c r="E55" s="141"/>
      <c r="F55" s="142"/>
      <c r="G55" s="141"/>
      <c r="H55" s="141">
        <v>1</v>
      </c>
      <c r="I55" s="141"/>
      <c r="J55" s="143"/>
      <c r="K55" s="143"/>
      <c r="L55" s="144" t="str">
        <f t="shared" si="86"/>
        <v>#23 Lindsey VanAllen</v>
      </c>
      <c r="M55" s="144" t="str">
        <f t="shared" si="87"/>
        <v>#23 Lindsey VanAllen</v>
      </c>
      <c r="N55" s="144" t="str">
        <f t="shared" si="87"/>
        <v>#23 Lindsey VanAllen</v>
      </c>
      <c r="O55" s="144" t="str">
        <f t="shared" si="88"/>
        <v>2nd</v>
      </c>
      <c r="S55" s="57" t="s">
        <v>76</v>
      </c>
      <c r="T55" s="57">
        <v>1.5</v>
      </c>
      <c r="AW55" s="196"/>
      <c r="DU55" s="4"/>
      <c r="DZ55" s="196"/>
      <c r="EA55" s="196"/>
      <c r="EB55" s="196"/>
      <c r="EC55" s="196"/>
      <c r="ED55" s="196"/>
      <c r="EE55" s="196"/>
    </row>
    <row r="56" spans="1:135" ht="13" x14ac:dyDescent="0.15">
      <c r="A56" s="139">
        <v>24</v>
      </c>
      <c r="B56" s="141" t="s">
        <v>810</v>
      </c>
      <c r="C56" s="192" t="s">
        <v>175</v>
      </c>
      <c r="D56" s="191" t="s">
        <v>816</v>
      </c>
      <c r="E56" s="141"/>
      <c r="F56" s="142"/>
      <c r="G56" s="141"/>
      <c r="H56" s="141">
        <v>0</v>
      </c>
      <c r="I56" s="143"/>
      <c r="J56" s="143"/>
      <c r="K56" s="143"/>
      <c r="L56" s="144" t="str">
        <f t="shared" si="86"/>
        <v>#24 Shayley Harris</v>
      </c>
      <c r="M56" s="144" t="str">
        <f t="shared" si="87"/>
        <v>#24 Shayley Harris</v>
      </c>
      <c r="N56" s="144" t="str">
        <f t="shared" si="87"/>
        <v>#24 Shayley Harris</v>
      </c>
      <c r="O56" s="144" t="str">
        <f t="shared" si="88"/>
        <v>1st</v>
      </c>
      <c r="S56" s="57" t="s">
        <v>178</v>
      </c>
      <c r="T56" s="57">
        <v>3.5</v>
      </c>
      <c r="AW56" s="196"/>
      <c r="DU56" s="4"/>
      <c r="DZ56" s="196"/>
      <c r="EA56" s="196"/>
      <c r="EB56" s="196"/>
      <c r="EC56" s="196"/>
      <c r="ED56" s="196"/>
      <c r="EE56" s="196"/>
    </row>
    <row r="57" spans="1:135" ht="13" x14ac:dyDescent="0.15">
      <c r="A57" s="139">
        <v>30</v>
      </c>
      <c r="B57" s="141" t="s">
        <v>811</v>
      </c>
      <c r="C57" s="192" t="s">
        <v>172</v>
      </c>
      <c r="D57" s="191" t="s">
        <v>169</v>
      </c>
      <c r="E57" s="141"/>
      <c r="F57" s="142"/>
      <c r="G57" s="141"/>
      <c r="H57" s="141">
        <v>3</v>
      </c>
      <c r="I57" s="143"/>
      <c r="J57" s="143"/>
      <c r="K57" s="143"/>
      <c r="L57" s="144" t="str">
        <f t="shared" si="86"/>
        <v>#30 Lara Edmanson</v>
      </c>
      <c r="M57" s="144" t="str">
        <f t="shared" si="87"/>
        <v>#30 Lara Edmanson</v>
      </c>
      <c r="N57" s="144" t="str">
        <f t="shared" si="87"/>
        <v>#30 Lara Edmanson</v>
      </c>
      <c r="O57" s="144" t="str">
        <f t="shared" si="88"/>
        <v>4th</v>
      </c>
      <c r="S57" s="57" t="s">
        <v>179</v>
      </c>
      <c r="T57" s="57">
        <v>3</v>
      </c>
      <c r="AW57" s="196"/>
      <c r="DU57" s="4"/>
      <c r="DZ57" s="196"/>
      <c r="EA57" s="196"/>
      <c r="EB57" s="196"/>
      <c r="EC57" s="196"/>
      <c r="ED57" s="196"/>
      <c r="EE57" s="196"/>
    </row>
    <row r="58" spans="1:135" ht="13" x14ac:dyDescent="0.15">
      <c r="A58" s="139">
        <v>31</v>
      </c>
      <c r="B58" s="141" t="s">
        <v>812</v>
      </c>
      <c r="C58" s="192" t="s">
        <v>170</v>
      </c>
      <c r="D58" s="191" t="s">
        <v>712</v>
      </c>
      <c r="E58" s="141"/>
      <c r="F58" s="142"/>
      <c r="G58" s="141"/>
      <c r="H58" s="141">
        <v>0</v>
      </c>
      <c r="I58" s="143"/>
      <c r="J58" s="143"/>
      <c r="K58" s="143"/>
      <c r="L58" s="144" t="str">
        <f t="shared" si="86"/>
        <v>#31 Ashley Hiraki</v>
      </c>
      <c r="M58" s="144" t="str">
        <f t="shared" si="87"/>
        <v>#31 Ashley Hiraki</v>
      </c>
      <c r="N58" s="144" t="str">
        <f t="shared" si="87"/>
        <v>#31 Ashley Hiraki</v>
      </c>
      <c r="O58" s="144" t="str">
        <f t="shared" si="88"/>
        <v>1st</v>
      </c>
      <c r="AW58" s="196"/>
      <c r="DU58" s="4"/>
      <c r="DZ58" s="196"/>
      <c r="EA58" s="196"/>
      <c r="EB58" s="196"/>
      <c r="EC58" s="196"/>
      <c r="ED58" s="196"/>
      <c r="EE58" s="196"/>
    </row>
    <row r="59" spans="1:135" ht="13" x14ac:dyDescent="0.15">
      <c r="A59" s="139">
        <v>33</v>
      </c>
      <c r="B59" s="141" t="s">
        <v>813</v>
      </c>
      <c r="C59" s="192" t="s">
        <v>168</v>
      </c>
      <c r="D59" s="191" t="s">
        <v>689</v>
      </c>
      <c r="E59" s="141"/>
      <c r="F59" s="142"/>
      <c r="G59" s="141"/>
      <c r="H59" s="141">
        <v>2</v>
      </c>
      <c r="I59" s="141"/>
      <c r="J59" s="143"/>
      <c r="K59" s="143"/>
      <c r="L59" s="144" t="str">
        <f t="shared" si="86"/>
        <v>#33 Danja Stafford</v>
      </c>
      <c r="M59" s="144" t="str">
        <f t="shared" si="87"/>
        <v>#33 Danja Stafford</v>
      </c>
      <c r="N59" s="144" t="str">
        <f t="shared" si="87"/>
        <v>#33 Danja Stafford</v>
      </c>
      <c r="O59" s="144" t="str">
        <f t="shared" si="88"/>
        <v>3rd</v>
      </c>
      <c r="AW59" s="196"/>
      <c r="DU59" s="4"/>
      <c r="DZ59" s="196"/>
      <c r="EA59" s="196"/>
      <c r="EB59" s="196"/>
      <c r="EC59" s="196"/>
      <c r="ED59" s="196"/>
      <c r="EE59" s="196"/>
    </row>
    <row r="60" spans="1:135" ht="13" x14ac:dyDescent="0.15">
      <c r="A60" s="139">
        <v>34</v>
      </c>
      <c r="B60" s="141" t="s">
        <v>814</v>
      </c>
      <c r="C60" s="192" t="s">
        <v>172</v>
      </c>
      <c r="D60" s="191" t="s">
        <v>711</v>
      </c>
      <c r="E60" s="141"/>
      <c r="F60" s="142"/>
      <c r="G60" s="141"/>
      <c r="H60" s="141">
        <v>0</v>
      </c>
      <c r="I60" s="141"/>
      <c r="J60" s="143"/>
      <c r="K60" s="143"/>
      <c r="L60" s="144" t="str">
        <f t="shared" si="86"/>
        <v>#34 Lana Hollingsworth</v>
      </c>
      <c r="M60" s="144" t="str">
        <f t="shared" si="87"/>
        <v>#34 Lana Hollingsworth</v>
      </c>
      <c r="N60" s="144" t="str">
        <f t="shared" si="87"/>
        <v>#34 Lana Hollingsworth</v>
      </c>
      <c r="O60" s="144" t="str">
        <f t="shared" si="88"/>
        <v>1st</v>
      </c>
      <c r="AW60" s="196"/>
      <c r="DU60" s="4"/>
      <c r="DZ60" s="196"/>
      <c r="EA60" s="196"/>
      <c r="EB60" s="196"/>
      <c r="EC60" s="196"/>
      <c r="ED60" s="196"/>
      <c r="EE60" s="196"/>
    </row>
    <row r="61" spans="1:135" ht="13" x14ac:dyDescent="0.15">
      <c r="A61" s="139"/>
      <c r="B61" s="141"/>
      <c r="C61" s="141"/>
      <c r="D61" s="141"/>
      <c r="E61" s="141"/>
      <c r="F61" s="142"/>
      <c r="G61" s="141"/>
      <c r="H61" s="141"/>
      <c r="I61" s="141"/>
      <c r="J61" s="143"/>
      <c r="K61" s="143"/>
      <c r="L61" s="144">
        <f t="shared" si="86"/>
        <v>0</v>
      </c>
      <c r="M61" s="144">
        <f t="shared" si="87"/>
        <v>0</v>
      </c>
      <c r="N61" s="144">
        <f t="shared" si="87"/>
        <v>0</v>
      </c>
      <c r="O61" s="144">
        <f t="shared" si="88"/>
        <v>0</v>
      </c>
      <c r="AW61" s="196"/>
      <c r="DU61" s="4"/>
      <c r="DZ61" s="196"/>
      <c r="EA61" s="196"/>
      <c r="EB61" s="196"/>
      <c r="EC61" s="196"/>
      <c r="ED61" s="196"/>
      <c r="EE61" s="196"/>
    </row>
    <row r="62" spans="1:135" ht="13" x14ac:dyDescent="0.15">
      <c r="A62" s="139"/>
      <c r="B62" s="141"/>
      <c r="C62" s="141"/>
      <c r="D62" s="145"/>
      <c r="E62" s="141"/>
      <c r="F62" s="142"/>
      <c r="G62" s="141"/>
      <c r="H62" s="141"/>
      <c r="I62" s="141"/>
      <c r="J62" s="143"/>
      <c r="K62" s="143"/>
      <c r="L62" s="144">
        <f t="shared" si="86"/>
        <v>0</v>
      </c>
      <c r="M62" s="144">
        <f t="shared" ref="M62:N76" si="89">IF(ISERROR(SEARCH(M$45,L62)),L62,TRIM(LEFT(L62,SEARCH(M$45,L62)-1)))</f>
        <v>0</v>
      </c>
      <c r="N62" s="144">
        <f t="shared" si="89"/>
        <v>0</v>
      </c>
      <c r="O62" s="144">
        <f t="shared" si="88"/>
        <v>0</v>
      </c>
      <c r="AJ62" s="197"/>
      <c r="AM62" s="197"/>
      <c r="AP62" s="197"/>
      <c r="AS62" s="197"/>
      <c r="AV62" s="197"/>
      <c r="AW62" s="196"/>
      <c r="DU62" s="4"/>
      <c r="DZ62" s="196"/>
      <c r="EA62" s="196"/>
      <c r="EB62" s="196"/>
      <c r="EC62" s="196"/>
      <c r="ED62" s="196"/>
      <c r="EE62" s="196"/>
    </row>
    <row r="63" spans="1:135" ht="13" x14ac:dyDescent="0.15">
      <c r="A63" s="139"/>
      <c r="B63" s="141"/>
      <c r="C63" s="141"/>
      <c r="D63" s="145"/>
      <c r="E63" s="141"/>
      <c r="F63" s="142"/>
      <c r="G63" s="141"/>
      <c r="H63" s="141"/>
      <c r="I63" s="141"/>
      <c r="J63" s="143"/>
      <c r="K63" s="143"/>
      <c r="L63" s="144">
        <f t="shared" si="86"/>
        <v>0</v>
      </c>
      <c r="M63" s="144">
        <f t="shared" si="89"/>
        <v>0</v>
      </c>
      <c r="N63" s="144">
        <f t="shared" si="89"/>
        <v>0</v>
      </c>
      <c r="O63" s="144">
        <f t="shared" si="88"/>
        <v>0</v>
      </c>
      <c r="AJ63" s="197"/>
      <c r="AK63" s="197"/>
      <c r="AM63" s="197"/>
      <c r="AN63" s="197"/>
      <c r="AP63" s="197"/>
      <c r="AQ63" s="197"/>
      <c r="AS63" s="197"/>
      <c r="AT63" s="197"/>
      <c r="AV63" s="197"/>
      <c r="AW63" s="201"/>
      <c r="DU63" s="4"/>
      <c r="DZ63" s="196"/>
      <c r="EA63" s="196"/>
      <c r="EB63" s="196"/>
      <c r="EC63" s="196"/>
      <c r="ED63" s="196"/>
      <c r="EE63" s="196"/>
    </row>
    <row r="64" spans="1:135" ht="13" x14ac:dyDescent="0.15">
      <c r="A64" s="139"/>
      <c r="B64" s="141"/>
      <c r="C64" s="141"/>
      <c r="D64" s="145"/>
      <c r="E64" s="141"/>
      <c r="F64" s="142"/>
      <c r="G64" s="141"/>
      <c r="H64" s="141"/>
      <c r="I64" s="141"/>
      <c r="J64" s="143"/>
      <c r="K64" s="143"/>
      <c r="L64" s="144">
        <f t="shared" si="86"/>
        <v>0</v>
      </c>
      <c r="M64" s="144">
        <f t="shared" si="89"/>
        <v>0</v>
      </c>
      <c r="N64" s="144">
        <f t="shared" si="89"/>
        <v>0</v>
      </c>
      <c r="O64" s="144">
        <f t="shared" si="88"/>
        <v>0</v>
      </c>
      <c r="AK64" s="197"/>
      <c r="AL64" s="197"/>
      <c r="AN64" s="197"/>
      <c r="AO64" s="197"/>
      <c r="AQ64" s="197"/>
      <c r="AR64" s="197"/>
      <c r="AT64" s="197"/>
      <c r="AU64" s="197"/>
      <c r="AW64" s="197"/>
      <c r="AX64" s="197"/>
      <c r="DU64" s="4"/>
      <c r="DZ64" s="196"/>
      <c r="EA64" s="196"/>
      <c r="EB64" s="196"/>
      <c r="EC64" s="196"/>
      <c r="ED64" s="196"/>
      <c r="EE64" s="196"/>
    </row>
    <row r="65" spans="1:135" ht="13" x14ac:dyDescent="0.15">
      <c r="A65" s="139"/>
      <c r="B65" s="141"/>
      <c r="C65" s="141"/>
      <c r="D65" s="145"/>
      <c r="E65" s="141"/>
      <c r="F65" s="142"/>
      <c r="G65" s="141"/>
      <c r="H65" s="141"/>
      <c r="I65" s="141"/>
      <c r="J65" s="143"/>
      <c r="K65" s="143"/>
      <c r="L65" s="144">
        <f t="shared" si="86"/>
        <v>0</v>
      </c>
      <c r="M65" s="144">
        <f t="shared" si="89"/>
        <v>0</v>
      </c>
      <c r="N65" s="144">
        <f t="shared" si="89"/>
        <v>0</v>
      </c>
      <c r="O65" s="144">
        <f t="shared" si="88"/>
        <v>0</v>
      </c>
      <c r="AL65" s="197"/>
      <c r="AO65" s="197"/>
      <c r="AR65" s="197"/>
      <c r="AU65" s="197"/>
      <c r="AW65" s="196"/>
      <c r="AX65" s="197"/>
      <c r="DU65" s="4"/>
      <c r="DZ65" s="196"/>
      <c r="EA65" s="196"/>
      <c r="EB65" s="196"/>
      <c r="EC65" s="196"/>
      <c r="ED65" s="196"/>
      <c r="EE65" s="196"/>
    </row>
    <row r="66" spans="1:135" ht="13" x14ac:dyDescent="0.15">
      <c r="A66" s="139"/>
      <c r="B66" s="141"/>
      <c r="C66" s="141"/>
      <c r="D66" s="141"/>
      <c r="E66" s="141"/>
      <c r="F66" s="142"/>
      <c r="G66" s="141"/>
      <c r="H66" s="141"/>
      <c r="I66" s="141"/>
      <c r="J66" s="143"/>
      <c r="K66" s="143"/>
      <c r="L66" s="144">
        <f t="shared" si="86"/>
        <v>0</v>
      </c>
      <c r="M66" s="144">
        <f t="shared" si="89"/>
        <v>0</v>
      </c>
      <c r="N66" s="144">
        <f t="shared" si="89"/>
        <v>0</v>
      </c>
      <c r="O66" s="144">
        <f t="shared" si="88"/>
        <v>0</v>
      </c>
      <c r="AN66" s="197"/>
      <c r="AQ66" s="197"/>
      <c r="AT66" s="197"/>
      <c r="AW66" s="201"/>
      <c r="BA66" s="197"/>
      <c r="DU66" s="4"/>
      <c r="DZ66" s="196"/>
      <c r="EA66" s="196"/>
      <c r="EB66" s="196"/>
      <c r="EC66" s="196"/>
      <c r="ED66" s="196"/>
      <c r="EE66" s="196"/>
    </row>
    <row r="67" spans="1:135" ht="13" x14ac:dyDescent="0.15">
      <c r="A67" s="139"/>
      <c r="B67" s="141"/>
      <c r="C67" s="141"/>
      <c r="D67" s="145"/>
      <c r="E67" s="141"/>
      <c r="F67" s="142"/>
      <c r="G67" s="141"/>
      <c r="H67" s="141"/>
      <c r="I67" s="141"/>
      <c r="J67" s="143"/>
      <c r="K67" s="143"/>
      <c r="L67" s="144">
        <f t="shared" si="86"/>
        <v>0</v>
      </c>
      <c r="M67" s="144">
        <f t="shared" si="89"/>
        <v>0</v>
      </c>
      <c r="N67" s="144">
        <f t="shared" si="89"/>
        <v>0</v>
      </c>
      <c r="O67" s="144">
        <f t="shared" si="88"/>
        <v>0</v>
      </c>
      <c r="AN67" s="197"/>
      <c r="AQ67" s="197"/>
      <c r="AT67" s="197"/>
      <c r="AW67" s="197"/>
      <c r="BA67" s="197"/>
      <c r="DU67" s="4"/>
      <c r="DZ67" s="196"/>
      <c r="EA67" s="196"/>
      <c r="EB67" s="196"/>
      <c r="EC67" s="196"/>
      <c r="ED67" s="196"/>
      <c r="EE67" s="196"/>
    </row>
    <row r="68" spans="1:135" ht="13" x14ac:dyDescent="0.15">
      <c r="A68" s="139"/>
      <c r="B68" s="141"/>
      <c r="C68" s="141"/>
      <c r="D68" s="145"/>
      <c r="E68" s="141"/>
      <c r="F68" s="142"/>
      <c r="G68" s="141"/>
      <c r="H68" s="141"/>
      <c r="I68" s="141"/>
      <c r="J68" s="143"/>
      <c r="K68" s="143"/>
      <c r="L68" s="144">
        <f t="shared" si="86"/>
        <v>0</v>
      </c>
      <c r="M68" s="144">
        <f t="shared" si="89"/>
        <v>0</v>
      </c>
      <c r="N68" s="144">
        <f t="shared" si="89"/>
        <v>0</v>
      </c>
      <c r="O68" s="144">
        <f t="shared" si="88"/>
        <v>0</v>
      </c>
      <c r="AW68" s="196"/>
      <c r="DU68" s="4"/>
      <c r="DZ68" s="196"/>
      <c r="EA68" s="196"/>
      <c r="EB68" s="196"/>
      <c r="EC68" s="196"/>
      <c r="ED68" s="196"/>
      <c r="EE68" s="196"/>
    </row>
    <row r="69" spans="1:135" ht="13" x14ac:dyDescent="0.15">
      <c r="A69" s="139"/>
      <c r="B69" s="141"/>
      <c r="C69" s="141"/>
      <c r="D69" s="145"/>
      <c r="E69" s="141"/>
      <c r="F69" s="142"/>
      <c r="G69" s="141"/>
      <c r="H69" s="141"/>
      <c r="I69" s="141"/>
      <c r="J69" s="143"/>
      <c r="K69" s="143"/>
      <c r="L69" s="144">
        <f t="shared" si="86"/>
        <v>0</v>
      </c>
      <c r="M69" s="144">
        <f t="shared" si="89"/>
        <v>0</v>
      </c>
      <c r="N69" s="144">
        <f t="shared" si="89"/>
        <v>0</v>
      </c>
      <c r="O69" s="144">
        <f t="shared" si="88"/>
        <v>0</v>
      </c>
      <c r="AW69" s="196"/>
      <c r="DU69" s="4"/>
      <c r="DZ69" s="196"/>
      <c r="EA69" s="196"/>
      <c r="EB69" s="196"/>
      <c r="EC69" s="196"/>
      <c r="ED69" s="196"/>
      <c r="EE69" s="196"/>
    </row>
    <row r="70" spans="1:135" ht="13" x14ac:dyDescent="0.15">
      <c r="A70" s="143"/>
      <c r="B70" s="143"/>
      <c r="C70" s="143"/>
      <c r="D70" s="143"/>
      <c r="E70" s="143"/>
      <c r="F70" s="143"/>
      <c r="G70" s="143"/>
      <c r="H70" s="143"/>
      <c r="I70" s="143"/>
      <c r="J70" s="143"/>
      <c r="K70" s="143"/>
      <c r="L70" s="144">
        <f t="shared" si="86"/>
        <v>0</v>
      </c>
      <c r="M70" s="144">
        <f t="shared" si="89"/>
        <v>0</v>
      </c>
      <c r="N70" s="144">
        <f t="shared" si="89"/>
        <v>0</v>
      </c>
      <c r="O70" s="144">
        <f t="shared" si="88"/>
        <v>0</v>
      </c>
      <c r="AW70" s="196"/>
      <c r="DU70" s="4"/>
      <c r="DZ70" s="196"/>
      <c r="EA70" s="196"/>
      <c r="EB70" s="196"/>
      <c r="EC70" s="196"/>
      <c r="ED70" s="196"/>
      <c r="EE70" s="196"/>
    </row>
    <row r="71" spans="1:135" ht="13" x14ac:dyDescent="0.15">
      <c r="A71" s="143"/>
      <c r="B71" s="143"/>
      <c r="C71" s="143"/>
      <c r="D71" s="143"/>
      <c r="E71" s="143"/>
      <c r="F71" s="143"/>
      <c r="G71" s="143"/>
      <c r="H71" s="143"/>
      <c r="I71" s="143"/>
      <c r="J71" s="143"/>
      <c r="K71" s="143"/>
      <c r="L71" s="144">
        <f t="shared" si="86"/>
        <v>0</v>
      </c>
      <c r="M71" s="144">
        <f t="shared" si="89"/>
        <v>0</v>
      </c>
      <c r="N71" s="144">
        <f t="shared" si="89"/>
        <v>0</v>
      </c>
      <c r="O71" s="144">
        <f t="shared" si="88"/>
        <v>0</v>
      </c>
      <c r="AS71" s="197"/>
      <c r="AV71" s="197"/>
      <c r="AW71" s="196"/>
      <c r="AZ71" s="197"/>
      <c r="BC71" s="197"/>
      <c r="DU71" s="4"/>
      <c r="DZ71" s="196"/>
      <c r="EA71" s="196"/>
      <c r="EB71" s="196"/>
      <c r="EC71" s="196"/>
      <c r="ED71" s="196"/>
      <c r="EE71" s="196"/>
    </row>
    <row r="72" spans="1:135" ht="13" x14ac:dyDescent="0.15">
      <c r="A72" s="143"/>
      <c r="B72" s="143"/>
      <c r="C72" s="143"/>
      <c r="D72" s="143"/>
      <c r="E72" s="143"/>
      <c r="F72" s="143"/>
      <c r="G72" s="143"/>
      <c r="H72" s="143"/>
      <c r="I72" s="143"/>
      <c r="J72" s="143"/>
      <c r="K72" s="143"/>
      <c r="L72" s="144">
        <f t="shared" si="86"/>
        <v>0</v>
      </c>
      <c r="M72" s="144">
        <f t="shared" si="89"/>
        <v>0</v>
      </c>
      <c r="N72" s="144">
        <f t="shared" si="89"/>
        <v>0</v>
      </c>
      <c r="O72" s="144">
        <f t="shared" si="88"/>
        <v>0</v>
      </c>
      <c r="AS72" s="197"/>
      <c r="AV72" s="197"/>
      <c r="AW72" s="196"/>
      <c r="AZ72" s="197"/>
      <c r="BC72" s="197"/>
      <c r="DU72" s="4"/>
      <c r="DZ72" s="196"/>
      <c r="EA72" s="196"/>
      <c r="EB72" s="196"/>
      <c r="EC72" s="196"/>
      <c r="ED72" s="196"/>
      <c r="EE72" s="196"/>
    </row>
    <row r="73" spans="1:135" ht="13" x14ac:dyDescent="0.15">
      <c r="A73" s="143"/>
      <c r="B73" s="143"/>
      <c r="C73" s="143"/>
      <c r="D73" s="143"/>
      <c r="E73" s="143"/>
      <c r="F73" s="143"/>
      <c r="G73" s="143"/>
      <c r="H73" s="143"/>
      <c r="I73" s="143"/>
      <c r="J73" s="143"/>
      <c r="K73" s="143"/>
      <c r="L73" s="144">
        <f t="shared" si="86"/>
        <v>0</v>
      </c>
      <c r="M73" s="144">
        <f t="shared" si="89"/>
        <v>0</v>
      </c>
      <c r="N73" s="144">
        <f t="shared" si="89"/>
        <v>0</v>
      </c>
      <c r="O73" s="144">
        <f t="shared" si="88"/>
        <v>0</v>
      </c>
      <c r="AW73" s="196"/>
      <c r="DU73" s="4"/>
      <c r="DZ73" s="196"/>
      <c r="EA73" s="196"/>
      <c r="EB73" s="196"/>
      <c r="EC73" s="196"/>
      <c r="ED73" s="196"/>
      <c r="EE73" s="196"/>
    </row>
    <row r="74" spans="1:135" ht="13" x14ac:dyDescent="0.15">
      <c r="A74" s="143"/>
      <c r="B74" s="143"/>
      <c r="C74" s="143"/>
      <c r="D74" s="143"/>
      <c r="E74" s="143"/>
      <c r="F74" s="143"/>
      <c r="G74" s="143"/>
      <c r="H74" s="143"/>
      <c r="I74" s="143"/>
      <c r="J74" s="143"/>
      <c r="K74" s="143"/>
      <c r="L74" s="144">
        <f t="shared" si="86"/>
        <v>0</v>
      </c>
      <c r="M74" s="144">
        <f t="shared" si="89"/>
        <v>0</v>
      </c>
      <c r="N74" s="144">
        <f t="shared" si="89"/>
        <v>0</v>
      </c>
      <c r="O74" s="144">
        <f t="shared" si="88"/>
        <v>0</v>
      </c>
      <c r="AW74" s="196"/>
      <c r="DU74" s="4"/>
      <c r="DZ74" s="196"/>
      <c r="EA74" s="196"/>
      <c r="EB74" s="196"/>
      <c r="EC74" s="196"/>
      <c r="ED74" s="196"/>
      <c r="EE74" s="196"/>
    </row>
    <row r="75" spans="1:135" ht="13" x14ac:dyDescent="0.15">
      <c r="A75" s="143"/>
      <c r="B75" s="143"/>
      <c r="C75" s="143"/>
      <c r="D75" s="143"/>
      <c r="E75" s="143"/>
      <c r="F75" s="143"/>
      <c r="G75" s="143"/>
      <c r="H75" s="143"/>
      <c r="I75" s="143"/>
      <c r="J75" s="143"/>
      <c r="K75" s="143"/>
      <c r="L75" s="144">
        <f t="shared" si="86"/>
        <v>0</v>
      </c>
      <c r="M75" s="144">
        <f t="shared" si="89"/>
        <v>0</v>
      </c>
      <c r="N75" s="144">
        <f t="shared" si="89"/>
        <v>0</v>
      </c>
      <c r="O75" s="144">
        <f t="shared" si="88"/>
        <v>0</v>
      </c>
      <c r="AW75" s="196"/>
      <c r="DU75" s="4"/>
      <c r="DZ75" s="196"/>
      <c r="EA75" s="196"/>
      <c r="EB75" s="196"/>
      <c r="EC75" s="196"/>
      <c r="ED75" s="196"/>
      <c r="EE75" s="196"/>
    </row>
    <row r="76" spans="1:135" ht="13" x14ac:dyDescent="0.15">
      <c r="A76" s="143"/>
      <c r="B76" s="143"/>
      <c r="C76" s="143"/>
      <c r="D76" s="143"/>
      <c r="E76" s="143"/>
      <c r="F76" s="143"/>
      <c r="G76" s="143"/>
      <c r="H76" s="143"/>
      <c r="I76" s="143"/>
      <c r="J76" s="143"/>
      <c r="K76" s="143"/>
      <c r="L76" s="144">
        <f t="shared" si="86"/>
        <v>0</v>
      </c>
      <c r="M76" s="144">
        <f t="shared" si="89"/>
        <v>0</v>
      </c>
      <c r="N76" s="144">
        <f t="shared" si="89"/>
        <v>0</v>
      </c>
      <c r="O76" s="144">
        <f t="shared" si="88"/>
        <v>0</v>
      </c>
      <c r="AW76" s="196"/>
      <c r="DU76" s="4"/>
      <c r="DZ76" s="196"/>
      <c r="EA76" s="196"/>
      <c r="EB76" s="196"/>
      <c r="EC76" s="196"/>
      <c r="ED76" s="196"/>
      <c r="EE76" s="196"/>
    </row>
    <row r="77" spans="1:135" ht="13" x14ac:dyDescent="0.15">
      <c r="AW77" s="196"/>
      <c r="DU77" s="4"/>
      <c r="DZ77" s="196"/>
      <c r="EA77" s="196"/>
      <c r="EB77" s="196"/>
      <c r="EC77" s="196"/>
      <c r="ED77" s="196"/>
      <c r="EE77" s="196"/>
    </row>
    <row r="78" spans="1:135" ht="13" x14ac:dyDescent="0.15">
      <c r="AW78" s="196"/>
      <c r="DU78" s="4"/>
      <c r="DZ78" s="196"/>
      <c r="EA78" s="196"/>
      <c r="EB78" s="196"/>
      <c r="EC78" s="196"/>
      <c r="ED78" s="196"/>
      <c r="EE78" s="196"/>
    </row>
    <row r="79" spans="1:135" ht="13" x14ac:dyDescent="0.15">
      <c r="S79" s="195">
        <f>_xlfn.XLOOKUP(B91, AZ:AZ, BC:BC)</f>
        <v>1828</v>
      </c>
      <c r="T79" s="180" t="s">
        <v>647</v>
      </c>
      <c r="AW79" s="196"/>
      <c r="DU79" s="4"/>
      <c r="DZ79" s="196"/>
      <c r="EA79" s="196"/>
      <c r="EB79" s="196"/>
      <c r="EC79" s="196"/>
      <c r="ED79" s="196"/>
      <c r="EE79" s="196"/>
    </row>
    <row r="80" spans="1:135" ht="13" x14ac:dyDescent="0.15">
      <c r="S80" s="195">
        <f>_xlfn.XLOOKUP(B91,AG:AG, AJ:AJ)</f>
        <v>1847</v>
      </c>
      <c r="T80" s="180" t="s">
        <v>648</v>
      </c>
      <c r="AF80" s="180" t="s">
        <v>646</v>
      </c>
      <c r="AW80" s="196"/>
      <c r="DU80" s="4"/>
      <c r="DZ80" s="196"/>
      <c r="EA80" s="196"/>
      <c r="EB80" s="196"/>
      <c r="EC80" s="196"/>
      <c r="ED80" s="196"/>
      <c r="EE80" s="196"/>
    </row>
    <row r="81" spans="1:135" ht="13" x14ac:dyDescent="0.15">
      <c r="I81" s="57" t="s">
        <v>180</v>
      </c>
      <c r="S81" s="195">
        <f>_xlfn.XLOOKUP(B91, AG:AG, AK:AK)</f>
        <v>1484</v>
      </c>
      <c r="T81" s="180" t="s">
        <v>649</v>
      </c>
      <c r="AW81" s="196"/>
      <c r="DU81" s="4"/>
      <c r="DZ81" s="196"/>
      <c r="EA81" s="196"/>
      <c r="EB81" s="196"/>
      <c r="EC81" s="196"/>
      <c r="ED81" s="196"/>
      <c r="EE81" s="196"/>
    </row>
    <row r="82" spans="1:135" ht="13" x14ac:dyDescent="0.15">
      <c r="A82" s="146" t="s">
        <v>181</v>
      </c>
      <c r="I82" s="144">
        <f>AVERAGE(AE84:AE426)</f>
        <v>78.867829202468712</v>
      </c>
      <c r="J82" s="144">
        <f>AVERAGE(AX84:AX426)</f>
        <v>78.688849641925913</v>
      </c>
      <c r="S82" s="195">
        <f>_xlfn.XLOOKUP(B91, AZ:AZ, BD:BD)</f>
        <v>1494</v>
      </c>
      <c r="T82" s="180" t="s">
        <v>650</v>
      </c>
      <c r="AW82" s="196"/>
      <c r="DU82" s="4"/>
      <c r="DZ82" s="196"/>
      <c r="EA82" s="196"/>
      <c r="EB82" s="196"/>
      <c r="EC82" s="196"/>
      <c r="ED82" s="196"/>
      <c r="EE82" s="196"/>
    </row>
    <row r="83" spans="1:135" ht="13" x14ac:dyDescent="0.15">
      <c r="H83" s="144" t="s">
        <v>182</v>
      </c>
      <c r="L83" s="144" t="s">
        <v>183</v>
      </c>
      <c r="AF83" s="147" t="s">
        <v>184</v>
      </c>
      <c r="AG83" s="148" t="s">
        <v>185</v>
      </c>
      <c r="AH83" s="147" t="s">
        <v>186</v>
      </c>
      <c r="AI83" s="147" t="s">
        <v>187</v>
      </c>
      <c r="AJ83" s="147" t="s">
        <v>188</v>
      </c>
      <c r="AK83" s="147" t="s">
        <v>189</v>
      </c>
      <c r="AL83" s="147" t="s">
        <v>190</v>
      </c>
      <c r="AM83" s="147" t="s">
        <v>191</v>
      </c>
      <c r="AN83" s="147" t="s">
        <v>192</v>
      </c>
      <c r="AO83" s="147" t="s">
        <v>13</v>
      </c>
      <c r="AP83" s="147" t="s">
        <v>80</v>
      </c>
      <c r="AQ83" s="147" t="s">
        <v>193</v>
      </c>
      <c r="AR83" s="147" t="s">
        <v>194</v>
      </c>
      <c r="AS83" s="147" t="s">
        <v>195</v>
      </c>
      <c r="AT83" s="147" t="s">
        <v>196</v>
      </c>
      <c r="AU83" s="147" t="s">
        <v>197</v>
      </c>
      <c r="AW83" s="196"/>
      <c r="AY83" s="147" t="s">
        <v>184</v>
      </c>
      <c r="AZ83" s="148" t="s">
        <v>185</v>
      </c>
      <c r="BA83" s="147" t="s">
        <v>186</v>
      </c>
      <c r="BB83" s="147" t="s">
        <v>187</v>
      </c>
      <c r="BC83" s="147" t="s">
        <v>188</v>
      </c>
      <c r="BD83" s="147" t="s">
        <v>189</v>
      </c>
      <c r="BE83" s="147" t="s">
        <v>190</v>
      </c>
      <c r="BF83" s="147" t="s">
        <v>191</v>
      </c>
      <c r="BG83" s="147" t="s">
        <v>192</v>
      </c>
      <c r="BH83" s="147" t="s">
        <v>13</v>
      </c>
      <c r="BI83" s="147" t="s">
        <v>80</v>
      </c>
      <c r="BJ83" s="147" t="s">
        <v>193</v>
      </c>
      <c r="BK83" s="147" t="s">
        <v>194</v>
      </c>
      <c r="BL83" s="147" t="s">
        <v>195</v>
      </c>
      <c r="BM83" s="147" t="s">
        <v>196</v>
      </c>
      <c r="BN83" s="147" t="s">
        <v>197</v>
      </c>
      <c r="DU83" s="4"/>
      <c r="DZ83" s="196"/>
      <c r="EA83" s="196"/>
      <c r="EB83" s="196"/>
      <c r="EC83" s="196"/>
      <c r="ED83" s="196"/>
      <c r="EE83" s="196"/>
    </row>
    <row r="84" spans="1:135" ht="13" x14ac:dyDescent="0.15">
      <c r="A84" s="144" t="s">
        <v>74</v>
      </c>
      <c r="B84" s="144" t="s">
        <v>185</v>
      </c>
      <c r="C84" s="144" t="s">
        <v>198</v>
      </c>
      <c r="D84" s="144" t="s">
        <v>199</v>
      </c>
      <c r="E84" s="144" t="s">
        <v>200</v>
      </c>
      <c r="F84" s="144" t="s">
        <v>201</v>
      </c>
      <c r="G84" s="144" t="s">
        <v>202</v>
      </c>
      <c r="H84" s="144" t="s">
        <v>203</v>
      </c>
      <c r="I84" s="144" t="s">
        <v>204</v>
      </c>
      <c r="J84" s="144" t="s">
        <v>205</v>
      </c>
      <c r="K84" s="144" t="s">
        <v>206</v>
      </c>
      <c r="L84" s="144" t="s">
        <v>207</v>
      </c>
      <c r="M84" s="144" t="s">
        <v>208</v>
      </c>
      <c r="N84" s="144" t="s">
        <v>209</v>
      </c>
      <c r="O84" s="144" t="s">
        <v>210</v>
      </c>
      <c r="P84" s="57" t="s">
        <v>211</v>
      </c>
      <c r="Q84" s="57" t="s">
        <v>212</v>
      </c>
      <c r="AD84" s="144">
        <f t="shared" ref="AD84:AD338" si="90">40*(AJ84/(AH84*40))</f>
        <v>82.91304347826086</v>
      </c>
      <c r="AE84" s="144">
        <f t="shared" ref="AE84:AE338" si="91">100*(AK84/AJ84)</f>
        <v>104.19507079181962</v>
      </c>
      <c r="AF84" s="149">
        <v>1</v>
      </c>
      <c r="AG84" s="150" t="s">
        <v>213</v>
      </c>
      <c r="AH84" s="149">
        <v>23</v>
      </c>
      <c r="AI84" s="151">
        <v>1</v>
      </c>
      <c r="AJ84" s="152">
        <v>1907</v>
      </c>
      <c r="AK84" s="152">
        <v>1987</v>
      </c>
      <c r="AL84" s="149">
        <v>1.042</v>
      </c>
      <c r="AM84" s="152">
        <v>682</v>
      </c>
      <c r="AN84" s="152">
        <v>728</v>
      </c>
      <c r="AO84" s="152">
        <v>1410</v>
      </c>
      <c r="AP84" s="153">
        <v>0.51600000000000001</v>
      </c>
      <c r="AQ84" s="153">
        <v>0.59599999999999997</v>
      </c>
      <c r="AR84" s="154">
        <v>0.17299999999999999</v>
      </c>
      <c r="AS84" s="154">
        <v>0.114</v>
      </c>
      <c r="AT84" s="155">
        <v>0.09</v>
      </c>
      <c r="AU84" s="154">
        <v>0.46700000000000003</v>
      </c>
      <c r="AW84" s="196"/>
      <c r="AX84" s="144">
        <f t="shared" ref="AX84:AX338" si="92">100*(BD84/BC84)</f>
        <v>59.616919393455703</v>
      </c>
      <c r="AY84" s="149">
        <v>1</v>
      </c>
      <c r="AZ84" s="150" t="s">
        <v>214</v>
      </c>
      <c r="BA84" s="149">
        <v>15</v>
      </c>
      <c r="BB84" s="151">
        <v>1</v>
      </c>
      <c r="BC84" s="152">
        <v>1253</v>
      </c>
      <c r="BD84" s="152">
        <v>747</v>
      </c>
      <c r="BE84" s="149">
        <v>0.59599999999999997</v>
      </c>
      <c r="BF84" s="152">
        <v>550</v>
      </c>
      <c r="BG84" s="152">
        <v>268</v>
      </c>
      <c r="BH84" s="152">
        <v>818</v>
      </c>
      <c r="BI84" s="153">
        <v>0.32800000000000001</v>
      </c>
      <c r="BJ84" s="153">
        <v>0.36599999999999999</v>
      </c>
      <c r="BK84" s="154">
        <v>0.27100000000000002</v>
      </c>
      <c r="BL84" s="154">
        <v>9.1999999999999998E-2</v>
      </c>
      <c r="BM84" s="154">
        <v>8.1000000000000003E-2</v>
      </c>
      <c r="BN84" s="155">
        <v>0.28000000000000003</v>
      </c>
      <c r="DU84" s="4"/>
      <c r="DZ84" s="196"/>
      <c r="EA84" s="196"/>
      <c r="EB84" s="196"/>
      <c r="EC84" s="196"/>
      <c r="ED84" s="196"/>
      <c r="EE84" s="196"/>
    </row>
    <row r="85" spans="1:135" ht="13" x14ac:dyDescent="0.15">
      <c r="A85" s="156">
        <v>1</v>
      </c>
      <c r="B85" s="156" t="s">
        <v>215</v>
      </c>
      <c r="C85" s="156" t="s">
        <v>200</v>
      </c>
      <c r="D85" s="156" t="s">
        <v>216</v>
      </c>
      <c r="E85" s="156">
        <v>67</v>
      </c>
      <c r="F85" s="156">
        <v>15</v>
      </c>
      <c r="G85" s="156">
        <v>0.81699999999999995</v>
      </c>
      <c r="H85" s="156">
        <v>11.63</v>
      </c>
      <c r="I85" s="156">
        <v>116.26</v>
      </c>
      <c r="J85" s="156">
        <v>104.57</v>
      </c>
      <c r="K85" s="156">
        <v>11.69</v>
      </c>
      <c r="L85" s="156">
        <v>11.35</v>
      </c>
      <c r="M85" s="156">
        <v>116.02</v>
      </c>
      <c r="N85" s="156">
        <v>104.61</v>
      </c>
      <c r="O85" s="178">
        <v>11.41</v>
      </c>
      <c r="P85" s="178">
        <f t="shared" ref="P85:P114" si="93">M85-$I$82</f>
        <v>37.152170797531284</v>
      </c>
      <c r="Q85" s="178">
        <f t="shared" ref="Q85:Q114" si="94">$I$82-N85</f>
        <v>-25.742170797531287</v>
      </c>
      <c r="AD85" s="144">
        <f t="shared" si="90"/>
        <v>89.34782608695653</v>
      </c>
      <c r="AE85" s="144">
        <f t="shared" si="91"/>
        <v>101.60583941605839</v>
      </c>
      <c r="AF85" s="149">
        <v>2</v>
      </c>
      <c r="AG85" s="150" t="s">
        <v>217</v>
      </c>
      <c r="AH85" s="149">
        <v>23</v>
      </c>
      <c r="AI85" s="151">
        <v>1</v>
      </c>
      <c r="AJ85" s="152">
        <v>2055</v>
      </c>
      <c r="AK85" s="152">
        <v>2088</v>
      </c>
      <c r="AL85" s="149">
        <v>1.016</v>
      </c>
      <c r="AM85" s="152">
        <v>803</v>
      </c>
      <c r="AN85" s="152">
        <v>765</v>
      </c>
      <c r="AO85" s="152">
        <v>1568</v>
      </c>
      <c r="AP85" s="153">
        <v>0.48799999999999999</v>
      </c>
      <c r="AQ85" s="151">
        <v>0.55000000000000004</v>
      </c>
      <c r="AR85" s="154">
        <v>0.13700000000000001</v>
      </c>
      <c r="AS85" s="154">
        <v>0.123</v>
      </c>
      <c r="AT85" s="154">
        <v>0.106</v>
      </c>
      <c r="AU85" s="154">
        <v>0.46600000000000003</v>
      </c>
      <c r="AW85" s="196"/>
      <c r="AX85" s="144">
        <f t="shared" si="92"/>
        <v>59.681433549029371</v>
      </c>
      <c r="AY85" s="149">
        <v>2</v>
      </c>
      <c r="AZ85" s="150" t="s">
        <v>218</v>
      </c>
      <c r="BA85" s="149">
        <v>24</v>
      </c>
      <c r="BB85" s="151">
        <v>1</v>
      </c>
      <c r="BC85" s="152">
        <v>2009</v>
      </c>
      <c r="BD85" s="152">
        <v>1199</v>
      </c>
      <c r="BE85" s="149">
        <v>0.59699999999999998</v>
      </c>
      <c r="BF85" s="152">
        <v>837</v>
      </c>
      <c r="BG85" s="152">
        <v>409</v>
      </c>
      <c r="BH85" s="152">
        <v>1246</v>
      </c>
      <c r="BI85" s="153">
        <v>0.32800000000000001</v>
      </c>
      <c r="BJ85" s="153">
        <v>0.36699999999999999</v>
      </c>
      <c r="BK85" s="154">
        <v>0.27800000000000002</v>
      </c>
      <c r="BL85" s="155">
        <v>0.12</v>
      </c>
      <c r="BM85" s="154">
        <v>9.0999999999999998E-2</v>
      </c>
      <c r="BN85" s="154">
        <v>0.29099999999999998</v>
      </c>
      <c r="DU85" s="4"/>
      <c r="DZ85" s="196"/>
      <c r="EA85" s="196"/>
      <c r="EB85" s="196"/>
      <c r="EC85" s="196"/>
      <c r="ED85" s="196"/>
      <c r="EE85" s="196"/>
    </row>
    <row r="86" spans="1:135" ht="13" x14ac:dyDescent="0.15">
      <c r="A86" s="156">
        <v>2</v>
      </c>
      <c r="B86" s="156" t="s">
        <v>219</v>
      </c>
      <c r="C86" s="156" t="s">
        <v>200</v>
      </c>
      <c r="D86" s="156" t="s">
        <v>220</v>
      </c>
      <c r="E86" s="156">
        <v>61</v>
      </c>
      <c r="F86" s="156">
        <v>21</v>
      </c>
      <c r="G86" s="156">
        <v>0.74399999999999999</v>
      </c>
      <c r="H86" s="156">
        <v>7.2</v>
      </c>
      <c r="I86" s="156">
        <v>111.81</v>
      </c>
      <c r="J86" s="156">
        <v>104.25</v>
      </c>
      <c r="K86" s="156">
        <v>7.56</v>
      </c>
      <c r="L86" s="156">
        <v>7.13</v>
      </c>
      <c r="M86" s="156">
        <v>111.62</v>
      </c>
      <c r="N86" s="156">
        <v>104.12</v>
      </c>
      <c r="O86" s="178">
        <v>7.49</v>
      </c>
      <c r="P86" s="178">
        <f t="shared" si="93"/>
        <v>32.752170797531292</v>
      </c>
      <c r="Q86" s="178">
        <f t="shared" si="94"/>
        <v>-25.252170797531292</v>
      </c>
      <c r="AD86" s="144">
        <f t="shared" si="90"/>
        <v>83.846153846153854</v>
      </c>
      <c r="AE86" s="144">
        <f t="shared" si="91"/>
        <v>99.357798165137609</v>
      </c>
      <c r="AF86" s="149">
        <v>3</v>
      </c>
      <c r="AG86" s="150" t="s">
        <v>221</v>
      </c>
      <c r="AH86" s="149">
        <v>26</v>
      </c>
      <c r="AI86" s="151">
        <v>1</v>
      </c>
      <c r="AJ86" s="152">
        <v>2180</v>
      </c>
      <c r="AK86" s="152">
        <v>2166</v>
      </c>
      <c r="AL86" s="149">
        <v>0.99399999999999999</v>
      </c>
      <c r="AM86" s="152">
        <v>912</v>
      </c>
      <c r="AN86" s="152">
        <v>742</v>
      </c>
      <c r="AO86" s="152">
        <v>1654</v>
      </c>
      <c r="AP86" s="153">
        <v>0.44900000000000001</v>
      </c>
      <c r="AQ86" s="153">
        <v>0.52400000000000002</v>
      </c>
      <c r="AR86" s="154">
        <v>0.123</v>
      </c>
      <c r="AS86" s="154">
        <v>0.14899999999999999</v>
      </c>
      <c r="AT86" s="154">
        <v>0.11700000000000001</v>
      </c>
      <c r="AU86" s="155">
        <v>0.45</v>
      </c>
      <c r="AW86" s="196"/>
      <c r="AX86" s="144">
        <f t="shared" si="92"/>
        <v>64.036418816388462</v>
      </c>
      <c r="AY86" s="149">
        <v>3</v>
      </c>
      <c r="AZ86" s="150" t="s">
        <v>222</v>
      </c>
      <c r="BA86" s="149">
        <v>17</v>
      </c>
      <c r="BB86" s="151">
        <v>1</v>
      </c>
      <c r="BC86" s="152">
        <v>1318</v>
      </c>
      <c r="BD86" s="152">
        <v>844</v>
      </c>
      <c r="BE86" s="149">
        <v>0.64</v>
      </c>
      <c r="BF86" s="152">
        <v>605</v>
      </c>
      <c r="BG86" s="152">
        <v>298</v>
      </c>
      <c r="BH86" s="152">
        <v>903</v>
      </c>
      <c r="BI86" s="151">
        <v>0.33</v>
      </c>
      <c r="BJ86" s="153">
        <v>0.38300000000000001</v>
      </c>
      <c r="BK86" s="154">
        <v>0.23400000000000001</v>
      </c>
      <c r="BL86" s="154">
        <v>9.4E-2</v>
      </c>
      <c r="BM86" s="154">
        <v>7.2999999999999995E-2</v>
      </c>
      <c r="BN86" s="154">
        <v>0.29799999999999999</v>
      </c>
      <c r="DU86" s="4"/>
      <c r="DZ86" s="196"/>
      <c r="EA86" s="196"/>
      <c r="EB86" s="196"/>
      <c r="EC86" s="196"/>
      <c r="ED86" s="196"/>
      <c r="EE86" s="196"/>
    </row>
    <row r="87" spans="1:135" ht="13" x14ac:dyDescent="0.15">
      <c r="A87" s="156">
        <v>3</v>
      </c>
      <c r="B87" s="156" t="s">
        <v>223</v>
      </c>
      <c r="C87" s="156" t="s">
        <v>200</v>
      </c>
      <c r="D87" s="156" t="s">
        <v>220</v>
      </c>
      <c r="E87" s="156">
        <v>55</v>
      </c>
      <c r="F87" s="156">
        <v>27</v>
      </c>
      <c r="G87" s="156">
        <v>0.67100000000000004</v>
      </c>
      <c r="H87" s="156">
        <v>5.77</v>
      </c>
      <c r="I87" s="156">
        <v>115.59</v>
      </c>
      <c r="J87" s="156">
        <v>109.96</v>
      </c>
      <c r="K87" s="156">
        <v>5.63</v>
      </c>
      <c r="L87" s="156">
        <v>5.84</v>
      </c>
      <c r="M87" s="156">
        <v>115.7</v>
      </c>
      <c r="N87" s="156">
        <v>109.98</v>
      </c>
      <c r="O87" s="178">
        <v>5.72</v>
      </c>
      <c r="P87" s="178">
        <f t="shared" si="93"/>
        <v>36.83217079753129</v>
      </c>
      <c r="Q87" s="178">
        <f t="shared" si="94"/>
        <v>-31.112170797531292</v>
      </c>
      <c r="AD87" s="144">
        <f t="shared" si="90"/>
        <v>83</v>
      </c>
      <c r="AE87" s="144">
        <f t="shared" si="91"/>
        <v>99.421686746987945</v>
      </c>
      <c r="AF87" s="149">
        <v>4</v>
      </c>
      <c r="AG87" s="150" t="s">
        <v>224</v>
      </c>
      <c r="AH87" s="149">
        <v>25</v>
      </c>
      <c r="AI87" s="151">
        <v>1</v>
      </c>
      <c r="AJ87" s="152">
        <v>2075</v>
      </c>
      <c r="AK87" s="152">
        <v>2063</v>
      </c>
      <c r="AL87" s="149">
        <v>0.99399999999999999</v>
      </c>
      <c r="AM87" s="152">
        <v>895</v>
      </c>
      <c r="AN87" s="152">
        <v>751</v>
      </c>
      <c r="AO87" s="152">
        <v>1646</v>
      </c>
      <c r="AP87" s="153">
        <v>0.45600000000000002</v>
      </c>
      <c r="AQ87" s="153">
        <v>0.54500000000000004</v>
      </c>
      <c r="AR87" s="154">
        <v>0.13100000000000001</v>
      </c>
      <c r="AS87" s="154">
        <v>0.10199999999999999</v>
      </c>
      <c r="AT87" s="154">
        <v>8.6999999999999994E-2</v>
      </c>
      <c r="AU87" s="154">
        <v>0.43099999999999999</v>
      </c>
      <c r="AW87" s="196"/>
      <c r="AX87" s="144">
        <f t="shared" si="92"/>
        <v>64.519774011299432</v>
      </c>
      <c r="AY87" s="149">
        <v>4</v>
      </c>
      <c r="AZ87" s="150" t="s">
        <v>225</v>
      </c>
      <c r="BA87" s="149">
        <v>22</v>
      </c>
      <c r="BB87" s="151">
        <v>1</v>
      </c>
      <c r="BC87" s="152">
        <v>1770</v>
      </c>
      <c r="BD87" s="152">
        <v>1142</v>
      </c>
      <c r="BE87" s="149">
        <v>0.64500000000000002</v>
      </c>
      <c r="BF87" s="152">
        <v>861</v>
      </c>
      <c r="BG87" s="152">
        <v>441</v>
      </c>
      <c r="BH87" s="152">
        <v>1302</v>
      </c>
      <c r="BI87" s="153">
        <v>0.33900000000000002</v>
      </c>
      <c r="BJ87" s="153">
        <v>0.38900000000000001</v>
      </c>
      <c r="BK87" s="154">
        <v>0.21199999999999999</v>
      </c>
      <c r="BL87" s="154">
        <v>6.5000000000000002E-2</v>
      </c>
      <c r="BM87" s="154">
        <v>5.5E-2</v>
      </c>
      <c r="BN87" s="154">
        <v>0.29399999999999998</v>
      </c>
      <c r="DU87" s="4"/>
      <c r="DZ87" s="196"/>
      <c r="EA87" s="196"/>
      <c r="EB87" s="196"/>
      <c r="EC87" s="196"/>
      <c r="ED87" s="196"/>
      <c r="EE87" s="196"/>
    </row>
    <row r="88" spans="1:135" ht="13" x14ac:dyDescent="0.15">
      <c r="A88" s="156">
        <v>4</v>
      </c>
      <c r="B88" s="156" t="s">
        <v>226</v>
      </c>
      <c r="C88" s="156" t="s">
        <v>200</v>
      </c>
      <c r="D88" s="156" t="s">
        <v>216</v>
      </c>
      <c r="E88" s="156">
        <v>51</v>
      </c>
      <c r="F88" s="156">
        <v>31</v>
      </c>
      <c r="G88" s="156">
        <v>0.622</v>
      </c>
      <c r="H88" s="156">
        <v>4.29</v>
      </c>
      <c r="I88" s="156">
        <v>113.38</v>
      </c>
      <c r="J88" s="156">
        <v>108.88</v>
      </c>
      <c r="K88" s="156">
        <v>4.5</v>
      </c>
      <c r="L88" s="156">
        <v>4.42</v>
      </c>
      <c r="M88" s="156">
        <v>113.46</v>
      </c>
      <c r="N88" s="156">
        <v>108.82</v>
      </c>
      <c r="O88" s="178">
        <v>4.6399999999999997</v>
      </c>
      <c r="P88" s="178">
        <f t="shared" si="93"/>
        <v>34.592170797531281</v>
      </c>
      <c r="Q88" s="178">
        <f t="shared" si="94"/>
        <v>-29.952170797531281</v>
      </c>
      <c r="AD88" s="144">
        <f t="shared" si="90"/>
        <v>83.318181818181813</v>
      </c>
      <c r="AE88" s="144">
        <f t="shared" si="91"/>
        <v>98.690671031096571</v>
      </c>
      <c r="AF88" s="149">
        <v>5</v>
      </c>
      <c r="AG88" s="150" t="s">
        <v>225</v>
      </c>
      <c r="AH88" s="149">
        <v>22</v>
      </c>
      <c r="AI88" s="151">
        <v>1</v>
      </c>
      <c r="AJ88" s="152">
        <v>1833</v>
      </c>
      <c r="AK88" s="152">
        <v>1809</v>
      </c>
      <c r="AL88" s="149">
        <v>0.98699999999999999</v>
      </c>
      <c r="AM88" s="152">
        <v>680</v>
      </c>
      <c r="AN88" s="152">
        <v>718</v>
      </c>
      <c r="AO88" s="152">
        <v>1398</v>
      </c>
      <c r="AP88" s="153">
        <v>0.51400000000000001</v>
      </c>
      <c r="AQ88" s="153">
        <v>0.56899999999999995</v>
      </c>
      <c r="AR88" s="154">
        <v>0.16700000000000001</v>
      </c>
      <c r="AS88" s="154">
        <v>0.10100000000000001</v>
      </c>
      <c r="AT88" s="154">
        <v>9.0999999999999998E-2</v>
      </c>
      <c r="AU88" s="154">
        <v>0.45400000000000001</v>
      </c>
      <c r="AW88" s="196"/>
      <c r="AX88" s="144">
        <f t="shared" si="92"/>
        <v>65.188916876574311</v>
      </c>
      <c r="AY88" s="149">
        <v>5</v>
      </c>
      <c r="AZ88" s="150" t="s">
        <v>227</v>
      </c>
      <c r="BA88" s="149">
        <v>22</v>
      </c>
      <c r="BB88" s="151">
        <v>1</v>
      </c>
      <c r="BC88" s="152">
        <v>1985</v>
      </c>
      <c r="BD88" s="152">
        <v>1294</v>
      </c>
      <c r="BE88" s="149">
        <v>0.65200000000000002</v>
      </c>
      <c r="BF88" s="152">
        <v>975</v>
      </c>
      <c r="BG88" s="152">
        <v>452</v>
      </c>
      <c r="BH88" s="152">
        <v>1427</v>
      </c>
      <c r="BI88" s="153">
        <v>0.317</v>
      </c>
      <c r="BJ88" s="153">
        <v>0.35499999999999998</v>
      </c>
      <c r="BK88" s="154">
        <v>0.17799999999999999</v>
      </c>
      <c r="BL88" s="154">
        <v>0.11899999999999999</v>
      </c>
      <c r="BM88" s="154">
        <v>0.104</v>
      </c>
      <c r="BN88" s="154">
        <v>0.317</v>
      </c>
      <c r="DU88" s="4"/>
      <c r="DZ88" s="196"/>
      <c r="EA88" s="196"/>
      <c r="EB88" s="196"/>
      <c r="EC88" s="196"/>
      <c r="ED88" s="196"/>
      <c r="EE88" s="196"/>
    </row>
    <row r="89" spans="1:135" ht="13" x14ac:dyDescent="0.15">
      <c r="A89" s="156">
        <v>5</v>
      </c>
      <c r="B89" s="156" t="s">
        <v>228</v>
      </c>
      <c r="C89" s="156" t="s">
        <v>200</v>
      </c>
      <c r="D89" s="156" t="s">
        <v>229</v>
      </c>
      <c r="E89" s="156">
        <v>51</v>
      </c>
      <c r="F89" s="156">
        <v>31</v>
      </c>
      <c r="G89" s="156">
        <v>0.622</v>
      </c>
      <c r="H89" s="156">
        <v>3.94</v>
      </c>
      <c r="I89" s="156">
        <v>110.46</v>
      </c>
      <c r="J89" s="156">
        <v>106.19</v>
      </c>
      <c r="K89" s="156">
        <v>4.2699999999999996</v>
      </c>
      <c r="L89" s="156">
        <v>4</v>
      </c>
      <c r="M89" s="156">
        <v>110.31</v>
      </c>
      <c r="N89" s="156">
        <v>105.98</v>
      </c>
      <c r="O89" s="178">
        <v>4.33</v>
      </c>
      <c r="P89" s="178">
        <f t="shared" si="93"/>
        <v>31.44217079753129</v>
      </c>
      <c r="Q89" s="178">
        <f t="shared" si="94"/>
        <v>-27.112170797531292</v>
      </c>
      <c r="AD89" s="144">
        <f t="shared" si="90"/>
        <v>82.956521739130423</v>
      </c>
      <c r="AE89" s="144">
        <f t="shared" si="91"/>
        <v>96.645702306079656</v>
      </c>
      <c r="AF89" s="149">
        <v>6</v>
      </c>
      <c r="AG89" s="150" t="s">
        <v>230</v>
      </c>
      <c r="AH89" s="149">
        <v>23</v>
      </c>
      <c r="AI89" s="151">
        <v>1</v>
      </c>
      <c r="AJ89" s="152">
        <v>1908</v>
      </c>
      <c r="AK89" s="152">
        <v>1844</v>
      </c>
      <c r="AL89" s="149">
        <v>0.96599999999999997</v>
      </c>
      <c r="AM89" s="152">
        <v>784</v>
      </c>
      <c r="AN89" s="152">
        <v>702</v>
      </c>
      <c r="AO89" s="152">
        <v>1486</v>
      </c>
      <c r="AP89" s="153">
        <v>0.47199999999999998</v>
      </c>
      <c r="AQ89" s="153">
        <v>0.53100000000000003</v>
      </c>
      <c r="AR89" s="154">
        <v>0.14399999999999999</v>
      </c>
      <c r="AS89" s="154">
        <v>9.9000000000000005E-2</v>
      </c>
      <c r="AT89" s="154">
        <v>8.1000000000000003E-2</v>
      </c>
      <c r="AU89" s="154">
        <v>0.442</v>
      </c>
      <c r="AW89" s="196"/>
      <c r="AX89" s="144">
        <f t="shared" si="92"/>
        <v>65.776209677419345</v>
      </c>
      <c r="AY89" s="149">
        <v>6</v>
      </c>
      <c r="AZ89" s="150" t="s">
        <v>231</v>
      </c>
      <c r="BA89" s="149">
        <v>24</v>
      </c>
      <c r="BB89" s="151">
        <v>1</v>
      </c>
      <c r="BC89" s="152">
        <v>1984</v>
      </c>
      <c r="BD89" s="152">
        <v>1305</v>
      </c>
      <c r="BE89" s="149">
        <v>0.65800000000000003</v>
      </c>
      <c r="BF89" s="152">
        <v>946</v>
      </c>
      <c r="BG89" s="152">
        <v>443</v>
      </c>
      <c r="BH89" s="152">
        <v>1389</v>
      </c>
      <c r="BI89" s="153">
        <v>0.31900000000000001</v>
      </c>
      <c r="BJ89" s="153">
        <v>0.36399999999999999</v>
      </c>
      <c r="BK89" s="154">
        <v>0.20899999999999999</v>
      </c>
      <c r="BL89" s="154">
        <v>0.108</v>
      </c>
      <c r="BM89" s="155">
        <v>0.09</v>
      </c>
      <c r="BN89" s="154">
        <v>0.30499999999999999</v>
      </c>
      <c r="DU89" s="4"/>
      <c r="DZ89" s="196"/>
      <c r="EA89" s="196"/>
      <c r="EB89" s="196"/>
      <c r="EC89" s="196"/>
      <c r="ED89" s="196"/>
      <c r="EE89" s="196"/>
    </row>
    <row r="90" spans="1:135" ht="13" x14ac:dyDescent="0.15">
      <c r="A90" s="156">
        <v>6</v>
      </c>
      <c r="B90" s="156" t="s">
        <v>232</v>
      </c>
      <c r="C90" s="156" t="s">
        <v>233</v>
      </c>
      <c r="D90" s="156" t="s">
        <v>234</v>
      </c>
      <c r="E90" s="156">
        <v>51</v>
      </c>
      <c r="F90" s="156">
        <v>31</v>
      </c>
      <c r="G90" s="156">
        <v>0.622</v>
      </c>
      <c r="H90" s="156">
        <v>4.21</v>
      </c>
      <c r="I90" s="156">
        <v>113.2</v>
      </c>
      <c r="J90" s="156">
        <v>108.68</v>
      </c>
      <c r="K90" s="156">
        <v>4.51</v>
      </c>
      <c r="L90" s="156">
        <v>3.65</v>
      </c>
      <c r="M90" s="156">
        <v>113.07</v>
      </c>
      <c r="N90" s="156">
        <v>109.14</v>
      </c>
      <c r="O90" s="178">
        <v>3.93</v>
      </c>
      <c r="P90" s="178">
        <f t="shared" si="93"/>
        <v>34.202170797531281</v>
      </c>
      <c r="Q90" s="178">
        <f t="shared" si="94"/>
        <v>-30.272170797531288</v>
      </c>
      <c r="AD90" s="144">
        <f t="shared" si="90"/>
        <v>76.25</v>
      </c>
      <c r="AE90" s="144">
        <f t="shared" si="91"/>
        <v>95.901639344262293</v>
      </c>
      <c r="AF90" s="149">
        <v>7</v>
      </c>
      <c r="AG90" s="150" t="s">
        <v>235</v>
      </c>
      <c r="AH90" s="149">
        <v>8</v>
      </c>
      <c r="AI90" s="151">
        <v>1</v>
      </c>
      <c r="AJ90" s="152">
        <v>610</v>
      </c>
      <c r="AK90" s="152">
        <v>585</v>
      </c>
      <c r="AL90" s="149">
        <v>0.95899999999999996</v>
      </c>
      <c r="AM90" s="152">
        <v>269</v>
      </c>
      <c r="AN90" s="152">
        <v>217</v>
      </c>
      <c r="AO90" s="152">
        <v>486</v>
      </c>
      <c r="AP90" s="153">
        <v>0.44700000000000001</v>
      </c>
      <c r="AQ90" s="153">
        <v>0.49299999999999999</v>
      </c>
      <c r="AR90" s="154">
        <v>0.113</v>
      </c>
      <c r="AS90" s="154">
        <v>0.125</v>
      </c>
      <c r="AT90" s="154">
        <v>0.107</v>
      </c>
      <c r="AU90" s="154">
        <v>0.438</v>
      </c>
      <c r="AW90" s="196"/>
      <c r="AX90" s="144">
        <f t="shared" si="92"/>
        <v>66.28602501359434</v>
      </c>
      <c r="AY90" s="149">
        <v>7</v>
      </c>
      <c r="AZ90" s="150" t="s">
        <v>236</v>
      </c>
      <c r="BA90" s="149">
        <v>23</v>
      </c>
      <c r="BB90" s="151">
        <v>1</v>
      </c>
      <c r="BC90" s="152">
        <v>1839</v>
      </c>
      <c r="BD90" s="152">
        <v>1219</v>
      </c>
      <c r="BE90" s="149">
        <v>0.66300000000000003</v>
      </c>
      <c r="BF90" s="152">
        <v>892</v>
      </c>
      <c r="BG90" s="152">
        <v>434</v>
      </c>
      <c r="BH90" s="152">
        <v>1326</v>
      </c>
      <c r="BI90" s="153">
        <v>0.32700000000000001</v>
      </c>
      <c r="BJ90" s="153">
        <v>0.374</v>
      </c>
      <c r="BK90" s="154">
        <v>0.191</v>
      </c>
      <c r="BL90" s="154">
        <v>9.9000000000000005E-2</v>
      </c>
      <c r="BM90" s="154">
        <v>8.5999999999999993E-2</v>
      </c>
      <c r="BN90" s="154">
        <v>0.312</v>
      </c>
      <c r="DU90" s="4"/>
      <c r="DZ90" s="196"/>
      <c r="EA90" s="196"/>
      <c r="EB90" s="196"/>
      <c r="EC90" s="196"/>
      <c r="ED90" s="196"/>
      <c r="EE90" s="196"/>
    </row>
    <row r="91" spans="1:135" ht="65" customHeight="1" x14ac:dyDescent="0.2">
      <c r="A91" s="144">
        <v>7</v>
      </c>
      <c r="B91" s="146" t="str">
        <f>A11</f>
        <v>Santa Clara Broncos</v>
      </c>
      <c r="C91" s="144"/>
      <c r="D91" s="144"/>
      <c r="E91" s="144"/>
      <c r="F91" s="144"/>
      <c r="G91" s="144"/>
      <c r="H91" s="144"/>
      <c r="I91" s="144"/>
      <c r="J91" s="144"/>
      <c r="K91" s="144"/>
      <c r="L91" s="144"/>
      <c r="M91" s="144">
        <f>100*(S81/S80)</f>
        <v>80.3465078505685</v>
      </c>
      <c r="N91" s="144">
        <f>100*(S82/S79)</f>
        <v>81.728665207877455</v>
      </c>
      <c r="O91" s="179">
        <f>100*((S81-S82)/S80)</f>
        <v>-0.54141851651326478</v>
      </c>
      <c r="P91" s="179">
        <f>M91-$I$82</f>
        <v>1.4786786480997876</v>
      </c>
      <c r="Q91" s="179">
        <f>$J$82-N91</f>
        <v>-3.0398155659515425</v>
      </c>
      <c r="AD91" s="144">
        <f t="shared" si="90"/>
        <v>80.17647058823529</v>
      </c>
      <c r="AE91" s="144">
        <f t="shared" si="91"/>
        <v>95.084372707263384</v>
      </c>
      <c r="AF91" s="149">
        <v>8</v>
      </c>
      <c r="AG91" s="150" t="s">
        <v>237</v>
      </c>
      <c r="AH91" s="149">
        <v>17</v>
      </c>
      <c r="AI91" s="151">
        <v>1</v>
      </c>
      <c r="AJ91" s="152">
        <v>1363</v>
      </c>
      <c r="AK91" s="152">
        <v>1296</v>
      </c>
      <c r="AL91" s="149">
        <v>0.95099999999999996</v>
      </c>
      <c r="AM91" s="152">
        <v>547</v>
      </c>
      <c r="AN91" s="152">
        <v>486</v>
      </c>
      <c r="AO91" s="152">
        <v>1033</v>
      </c>
      <c r="AP91" s="151">
        <v>0.47</v>
      </c>
      <c r="AQ91" s="151">
        <v>0.53</v>
      </c>
      <c r="AR91" s="154">
        <v>0.158</v>
      </c>
      <c r="AS91" s="154">
        <v>0.106</v>
      </c>
      <c r="AT91" s="154">
        <v>8.6999999999999994E-2</v>
      </c>
      <c r="AU91" s="154">
        <v>0.432</v>
      </c>
      <c r="AW91" s="196"/>
      <c r="AX91" s="144">
        <f t="shared" si="92"/>
        <v>66.691449814126386</v>
      </c>
      <c r="AY91" s="149">
        <v>8</v>
      </c>
      <c r="AZ91" s="150" t="s">
        <v>238</v>
      </c>
      <c r="BA91" s="149">
        <v>18</v>
      </c>
      <c r="BB91" s="151">
        <v>1</v>
      </c>
      <c r="BC91" s="152">
        <v>1345</v>
      </c>
      <c r="BD91" s="152">
        <v>897</v>
      </c>
      <c r="BE91" s="149">
        <v>0.66700000000000004</v>
      </c>
      <c r="BF91" s="152">
        <v>602</v>
      </c>
      <c r="BG91" s="152">
        <v>318</v>
      </c>
      <c r="BH91" s="152">
        <v>920</v>
      </c>
      <c r="BI91" s="153">
        <v>0.34599999999999997</v>
      </c>
      <c r="BJ91" s="153">
        <v>0.39300000000000002</v>
      </c>
      <c r="BK91" s="154">
        <v>0.23300000000000001</v>
      </c>
      <c r="BL91" s="155">
        <v>0.1</v>
      </c>
      <c r="BM91" s="154">
        <v>7.6999999999999999E-2</v>
      </c>
      <c r="BN91" s="154">
        <v>0.308</v>
      </c>
      <c r="DU91" s="4"/>
      <c r="DZ91" s="196"/>
      <c r="EA91" s="196"/>
      <c r="EB91" s="196"/>
      <c r="EC91" s="196"/>
      <c r="ED91" s="196"/>
      <c r="EE91" s="196"/>
    </row>
    <row r="92" spans="1:135" ht="13" x14ac:dyDescent="0.15">
      <c r="A92" s="156">
        <v>8</v>
      </c>
      <c r="B92" s="156" t="s">
        <v>239</v>
      </c>
      <c r="C92" s="156" t="s">
        <v>233</v>
      </c>
      <c r="D92" s="156" t="s">
        <v>234</v>
      </c>
      <c r="E92" s="156">
        <v>53</v>
      </c>
      <c r="F92" s="156">
        <v>29</v>
      </c>
      <c r="G92" s="156">
        <v>0.64600000000000002</v>
      </c>
      <c r="H92" s="156">
        <v>2.63</v>
      </c>
      <c r="I92" s="156">
        <v>111.88</v>
      </c>
      <c r="J92" s="156">
        <v>109.16</v>
      </c>
      <c r="K92" s="156">
        <v>2.72</v>
      </c>
      <c r="L92" s="156">
        <v>2.25</v>
      </c>
      <c r="M92" s="156">
        <v>111.81</v>
      </c>
      <c r="N92" s="156">
        <v>109.49</v>
      </c>
      <c r="O92" s="157">
        <v>2.33</v>
      </c>
      <c r="P92" s="157">
        <f t="shared" si="93"/>
        <v>32.94217079753129</v>
      </c>
      <c r="Q92" s="157">
        <f t="shared" si="94"/>
        <v>-30.622170797531282</v>
      </c>
      <c r="AD92" s="144">
        <f t="shared" si="90"/>
        <v>84.166666666666657</v>
      </c>
      <c r="AE92" s="144">
        <f t="shared" si="91"/>
        <v>94.983498349834989</v>
      </c>
      <c r="AF92" s="149">
        <v>9</v>
      </c>
      <c r="AG92" s="150" t="s">
        <v>240</v>
      </c>
      <c r="AH92" s="149">
        <v>18</v>
      </c>
      <c r="AI92" s="151">
        <v>1</v>
      </c>
      <c r="AJ92" s="152">
        <v>1515</v>
      </c>
      <c r="AK92" s="152">
        <v>1439</v>
      </c>
      <c r="AL92" s="149">
        <v>0.95</v>
      </c>
      <c r="AM92" s="152">
        <v>647</v>
      </c>
      <c r="AN92" s="152">
        <v>528</v>
      </c>
      <c r="AO92" s="152">
        <v>1175</v>
      </c>
      <c r="AP92" s="153">
        <v>0.44900000000000001</v>
      </c>
      <c r="AQ92" s="153">
        <v>0.52700000000000002</v>
      </c>
      <c r="AR92" s="154">
        <v>0.14499999999999999</v>
      </c>
      <c r="AS92" s="154">
        <v>9.4E-2</v>
      </c>
      <c r="AT92" s="154">
        <v>7.4999999999999997E-2</v>
      </c>
      <c r="AU92" s="154">
        <v>0.42099999999999999</v>
      </c>
      <c r="AW92" s="196"/>
      <c r="AX92" s="144">
        <f t="shared" si="92"/>
        <v>66.788588149231899</v>
      </c>
      <c r="AY92" s="149">
        <v>9</v>
      </c>
      <c r="AZ92" s="150" t="s">
        <v>241</v>
      </c>
      <c r="BA92" s="149">
        <v>18</v>
      </c>
      <c r="BB92" s="151">
        <v>1</v>
      </c>
      <c r="BC92" s="152">
        <v>1367</v>
      </c>
      <c r="BD92" s="152">
        <v>913</v>
      </c>
      <c r="BE92" s="149">
        <v>0.66800000000000004</v>
      </c>
      <c r="BF92" s="152">
        <v>637</v>
      </c>
      <c r="BG92" s="152">
        <v>335</v>
      </c>
      <c r="BH92" s="152">
        <v>972</v>
      </c>
      <c r="BI92" s="153">
        <v>0.34499999999999997</v>
      </c>
      <c r="BJ92" s="153">
        <v>0.38900000000000001</v>
      </c>
      <c r="BK92" s="154">
        <v>0.21199999999999999</v>
      </c>
      <c r="BL92" s="154">
        <v>8.6999999999999994E-2</v>
      </c>
      <c r="BM92" s="154">
        <v>7.6999999999999999E-2</v>
      </c>
      <c r="BN92" s="154">
        <v>0.315</v>
      </c>
      <c r="DU92" s="4"/>
      <c r="DZ92" s="196"/>
      <c r="EA92" s="196"/>
      <c r="EB92" s="196"/>
      <c r="EC92" s="196"/>
      <c r="ED92" s="196"/>
      <c r="EE92" s="196"/>
    </row>
    <row r="93" spans="1:135" ht="13" x14ac:dyDescent="0.15">
      <c r="A93" s="156">
        <v>9</v>
      </c>
      <c r="B93" s="156" t="s">
        <v>242</v>
      </c>
      <c r="C93" s="156" t="s">
        <v>233</v>
      </c>
      <c r="D93" s="156" t="s">
        <v>243</v>
      </c>
      <c r="E93" s="156">
        <v>49</v>
      </c>
      <c r="F93" s="156">
        <v>33</v>
      </c>
      <c r="G93" s="156">
        <v>0.59799999999999998</v>
      </c>
      <c r="H93" s="156">
        <v>1.8</v>
      </c>
      <c r="I93" s="156">
        <v>111.98</v>
      </c>
      <c r="J93" s="156">
        <v>110.06</v>
      </c>
      <c r="K93" s="156">
        <v>1.92</v>
      </c>
      <c r="L93" s="156">
        <v>1.36</v>
      </c>
      <c r="M93" s="156">
        <v>111.96</v>
      </c>
      <c r="N93" s="156">
        <v>110.49</v>
      </c>
      <c r="O93" s="157">
        <v>1.46</v>
      </c>
      <c r="P93" s="157">
        <f t="shared" si="93"/>
        <v>33.092170797531281</v>
      </c>
      <c r="Q93" s="157">
        <f t="shared" si="94"/>
        <v>-31.622170797531282</v>
      </c>
      <c r="AD93" s="144">
        <f t="shared" si="90"/>
        <v>84</v>
      </c>
      <c r="AE93" s="144">
        <f t="shared" si="91"/>
        <v>94.799498746867172</v>
      </c>
      <c r="AF93" s="149">
        <v>10</v>
      </c>
      <c r="AG93" s="150" t="s">
        <v>244</v>
      </c>
      <c r="AH93" s="149">
        <v>19</v>
      </c>
      <c r="AI93" s="151">
        <v>1</v>
      </c>
      <c r="AJ93" s="152">
        <v>1596</v>
      </c>
      <c r="AK93" s="152">
        <v>1513</v>
      </c>
      <c r="AL93" s="149">
        <v>0.94799999999999995</v>
      </c>
      <c r="AM93" s="152">
        <v>647</v>
      </c>
      <c r="AN93" s="152">
        <v>570</v>
      </c>
      <c r="AO93" s="152">
        <v>1217</v>
      </c>
      <c r="AP93" s="153">
        <v>0.46800000000000003</v>
      </c>
      <c r="AQ93" s="153">
        <v>0.52600000000000002</v>
      </c>
      <c r="AR93" s="154">
        <v>0.155</v>
      </c>
      <c r="AS93" s="154">
        <v>0.115</v>
      </c>
      <c r="AT93" s="154">
        <v>9.2999999999999999E-2</v>
      </c>
      <c r="AU93" s="154">
        <v>0.43099999999999999</v>
      </c>
      <c r="AW93" s="196"/>
      <c r="AX93" s="144">
        <f t="shared" si="92"/>
        <v>66.960907944514503</v>
      </c>
      <c r="AY93" s="149">
        <v>10</v>
      </c>
      <c r="AZ93" s="150" t="s">
        <v>245</v>
      </c>
      <c r="BA93" s="149">
        <v>17</v>
      </c>
      <c r="BB93" s="151">
        <v>1</v>
      </c>
      <c r="BC93" s="152">
        <v>1586</v>
      </c>
      <c r="BD93" s="152">
        <v>1062</v>
      </c>
      <c r="BE93" s="149">
        <v>0.67</v>
      </c>
      <c r="BF93" s="152">
        <v>734</v>
      </c>
      <c r="BG93" s="152">
        <v>375</v>
      </c>
      <c r="BH93" s="152">
        <v>1109</v>
      </c>
      <c r="BI93" s="153">
        <v>0.33800000000000002</v>
      </c>
      <c r="BJ93" s="153">
        <v>0.38100000000000001</v>
      </c>
      <c r="BK93" s="154">
        <v>0.20899999999999999</v>
      </c>
      <c r="BL93" s="154">
        <v>0.10299999999999999</v>
      </c>
      <c r="BM93" s="154">
        <v>7.4999999999999997E-2</v>
      </c>
      <c r="BN93" s="154">
        <v>0.317</v>
      </c>
      <c r="DU93" s="4"/>
      <c r="DZ93" s="196"/>
      <c r="EA93" s="196"/>
      <c r="EB93" s="196"/>
      <c r="EC93" s="196"/>
      <c r="ED93" s="196"/>
      <c r="EE93" s="196"/>
    </row>
    <row r="94" spans="1:135" ht="13" x14ac:dyDescent="0.15">
      <c r="A94" s="156">
        <v>10</v>
      </c>
      <c r="B94" s="156" t="s">
        <v>246</v>
      </c>
      <c r="C94" s="156" t="s">
        <v>200</v>
      </c>
      <c r="D94" s="156" t="s">
        <v>229</v>
      </c>
      <c r="E94" s="156">
        <v>47</v>
      </c>
      <c r="F94" s="156">
        <v>35</v>
      </c>
      <c r="G94" s="156">
        <v>0.57299999999999995</v>
      </c>
      <c r="H94" s="156">
        <v>0.76</v>
      </c>
      <c r="I94" s="156">
        <v>108.95</v>
      </c>
      <c r="J94" s="156">
        <v>108.17</v>
      </c>
      <c r="K94" s="156">
        <v>0.78</v>
      </c>
      <c r="L94" s="156">
        <v>1.1499999999999999</v>
      </c>
      <c r="M94" s="156">
        <v>108.94</v>
      </c>
      <c r="N94" s="156">
        <v>107.75</v>
      </c>
      <c r="O94" s="157">
        <v>1.18</v>
      </c>
      <c r="P94" s="157">
        <f t="shared" si="93"/>
        <v>30.072170797531285</v>
      </c>
      <c r="Q94" s="157">
        <f t="shared" si="94"/>
        <v>-28.882170797531288</v>
      </c>
      <c r="AD94" s="144">
        <f t="shared" si="90"/>
        <v>85.5</v>
      </c>
      <c r="AE94" s="144">
        <f t="shared" si="91"/>
        <v>94.785575048732937</v>
      </c>
      <c r="AF94" s="149">
        <v>11</v>
      </c>
      <c r="AG94" s="150" t="s">
        <v>218</v>
      </c>
      <c r="AH94" s="149">
        <v>24</v>
      </c>
      <c r="AI94" s="151">
        <v>1</v>
      </c>
      <c r="AJ94" s="152">
        <v>2052</v>
      </c>
      <c r="AK94" s="152">
        <v>1945</v>
      </c>
      <c r="AL94" s="149">
        <v>0.94799999999999995</v>
      </c>
      <c r="AM94" s="152">
        <v>758</v>
      </c>
      <c r="AN94" s="152">
        <v>725</v>
      </c>
      <c r="AO94" s="152">
        <v>1483</v>
      </c>
      <c r="AP94" s="153">
        <v>0.48899999999999999</v>
      </c>
      <c r="AQ94" s="153">
        <v>0.55700000000000005</v>
      </c>
      <c r="AR94" s="155">
        <v>0.18</v>
      </c>
      <c r="AS94" s="154">
        <v>0.122</v>
      </c>
      <c r="AT94" s="154">
        <v>9.9000000000000005E-2</v>
      </c>
      <c r="AU94" s="154">
        <v>0.435</v>
      </c>
      <c r="AW94" s="196"/>
      <c r="AX94" s="144">
        <f t="shared" si="92"/>
        <v>67.311827956989248</v>
      </c>
      <c r="AY94" s="149">
        <v>11</v>
      </c>
      <c r="AZ94" s="150" t="s">
        <v>247</v>
      </c>
      <c r="BA94" s="149">
        <v>18</v>
      </c>
      <c r="BB94" s="151">
        <v>1</v>
      </c>
      <c r="BC94" s="152">
        <v>1395</v>
      </c>
      <c r="BD94" s="152">
        <v>939</v>
      </c>
      <c r="BE94" s="149">
        <v>0.67300000000000004</v>
      </c>
      <c r="BF94" s="152">
        <v>608</v>
      </c>
      <c r="BG94" s="152">
        <v>340</v>
      </c>
      <c r="BH94" s="152">
        <v>948</v>
      </c>
      <c r="BI94" s="153">
        <v>0.35899999999999999</v>
      </c>
      <c r="BJ94" s="153">
        <v>0.40200000000000002</v>
      </c>
      <c r="BK94" s="155">
        <v>0.23</v>
      </c>
      <c r="BL94" s="154">
        <v>0.10299999999999999</v>
      </c>
      <c r="BM94" s="154">
        <v>7.6999999999999999E-2</v>
      </c>
      <c r="BN94" s="154">
        <v>0.32300000000000001</v>
      </c>
      <c r="DU94" s="4"/>
      <c r="DZ94" s="196"/>
      <c r="EA94" s="196"/>
      <c r="EB94" s="196"/>
      <c r="EC94" s="196"/>
      <c r="ED94" s="196"/>
      <c r="EE94" s="196"/>
    </row>
    <row r="95" spans="1:135" ht="13" x14ac:dyDescent="0.15">
      <c r="A95" s="156">
        <v>11</v>
      </c>
      <c r="B95" s="156" t="s">
        <v>248</v>
      </c>
      <c r="C95" s="156" t="s">
        <v>200</v>
      </c>
      <c r="D95" s="156" t="s">
        <v>220</v>
      </c>
      <c r="E95" s="156">
        <v>43</v>
      </c>
      <c r="F95" s="156">
        <v>39</v>
      </c>
      <c r="G95" s="156">
        <v>0.52400000000000002</v>
      </c>
      <c r="H95" s="156">
        <v>0.49</v>
      </c>
      <c r="I95" s="156">
        <v>108.59</v>
      </c>
      <c r="J95" s="156">
        <v>107.89</v>
      </c>
      <c r="K95" s="156">
        <v>0.7</v>
      </c>
      <c r="L95" s="156">
        <v>0.96</v>
      </c>
      <c r="M95" s="156">
        <v>108.71</v>
      </c>
      <c r="N95" s="156">
        <v>107.55</v>
      </c>
      <c r="O95" s="157">
        <v>1.17</v>
      </c>
      <c r="P95" s="157">
        <f t="shared" si="93"/>
        <v>29.842170797531281</v>
      </c>
      <c r="Q95" s="157">
        <f t="shared" si="94"/>
        <v>-28.682170797531285</v>
      </c>
      <c r="AD95" s="144">
        <f t="shared" si="90"/>
        <v>78.571428571428569</v>
      </c>
      <c r="AE95" s="144">
        <f t="shared" si="91"/>
        <v>94.545454545454547</v>
      </c>
      <c r="AF95" s="149">
        <v>12</v>
      </c>
      <c r="AG95" s="150" t="s">
        <v>249</v>
      </c>
      <c r="AH95" s="149">
        <v>14</v>
      </c>
      <c r="AI95" s="151">
        <v>1</v>
      </c>
      <c r="AJ95" s="152">
        <v>1100</v>
      </c>
      <c r="AK95" s="152">
        <v>1040</v>
      </c>
      <c r="AL95" s="149">
        <v>0.94499999999999995</v>
      </c>
      <c r="AM95" s="152">
        <v>424</v>
      </c>
      <c r="AN95" s="152">
        <v>361</v>
      </c>
      <c r="AO95" s="152">
        <v>785</v>
      </c>
      <c r="AP95" s="151">
        <v>0.46</v>
      </c>
      <c r="AQ95" s="153">
        <v>0.53600000000000003</v>
      </c>
      <c r="AR95" s="154">
        <v>0.17499999999999999</v>
      </c>
      <c r="AS95" s="154">
        <v>0.13400000000000001</v>
      </c>
      <c r="AT95" s="154">
        <v>9.9000000000000005E-2</v>
      </c>
      <c r="AU95" s="154">
        <v>0.433</v>
      </c>
      <c r="AW95" s="196"/>
      <c r="AX95" s="144">
        <f t="shared" si="92"/>
        <v>67.684140676841409</v>
      </c>
      <c r="AY95" s="149">
        <v>12</v>
      </c>
      <c r="AZ95" s="150" t="s">
        <v>250</v>
      </c>
      <c r="BA95" s="149">
        <v>19</v>
      </c>
      <c r="BB95" s="151">
        <v>1</v>
      </c>
      <c r="BC95" s="152">
        <v>1507</v>
      </c>
      <c r="BD95" s="152">
        <v>1020</v>
      </c>
      <c r="BE95" s="149">
        <v>0.67700000000000005</v>
      </c>
      <c r="BF95" s="152">
        <v>678</v>
      </c>
      <c r="BG95" s="152">
        <v>360</v>
      </c>
      <c r="BH95" s="152">
        <v>1038</v>
      </c>
      <c r="BI95" s="153">
        <v>0.34699999999999998</v>
      </c>
      <c r="BJ95" s="153">
        <v>0.38800000000000001</v>
      </c>
      <c r="BK95" s="154">
        <v>0.216</v>
      </c>
      <c r="BL95" s="154">
        <v>0.109</v>
      </c>
      <c r="BM95" s="154">
        <v>9.1999999999999998E-2</v>
      </c>
      <c r="BN95" s="154">
        <v>0.32200000000000001</v>
      </c>
      <c r="DU95" s="4"/>
      <c r="DZ95" s="196"/>
      <c r="EA95" s="196"/>
      <c r="EB95" s="196"/>
      <c r="EC95" s="196"/>
      <c r="ED95" s="196"/>
      <c r="EE95" s="196"/>
    </row>
    <row r="96" spans="1:135" ht="13" x14ac:dyDescent="0.15">
      <c r="A96" s="156">
        <v>12</v>
      </c>
      <c r="B96" s="156" t="s">
        <v>251</v>
      </c>
      <c r="C96" s="156" t="s">
        <v>233</v>
      </c>
      <c r="D96" s="156" t="s">
        <v>243</v>
      </c>
      <c r="E96" s="156">
        <v>41</v>
      </c>
      <c r="F96" s="156">
        <v>41</v>
      </c>
      <c r="G96" s="156">
        <v>0.5</v>
      </c>
      <c r="H96" s="156">
        <v>1.06</v>
      </c>
      <c r="I96" s="156">
        <v>108.73</v>
      </c>
      <c r="J96" s="156">
        <v>107.65</v>
      </c>
      <c r="K96" s="156">
        <v>1.0900000000000001</v>
      </c>
      <c r="L96" s="156">
        <v>0.78</v>
      </c>
      <c r="M96" s="156">
        <v>108.62</v>
      </c>
      <c r="N96" s="156">
        <v>107.84</v>
      </c>
      <c r="O96" s="157">
        <v>0.79</v>
      </c>
      <c r="P96" s="157">
        <f t="shared" si="93"/>
        <v>29.752170797531292</v>
      </c>
      <c r="Q96" s="157">
        <f t="shared" si="94"/>
        <v>-28.972170797531291</v>
      </c>
      <c r="AD96" s="144">
        <f t="shared" si="90"/>
        <v>82.222222222222214</v>
      </c>
      <c r="AE96" s="144">
        <f t="shared" si="91"/>
        <v>93.851351351351354</v>
      </c>
      <c r="AF96" s="149">
        <v>13</v>
      </c>
      <c r="AG96" s="150" t="s">
        <v>252</v>
      </c>
      <c r="AH96" s="149">
        <v>18</v>
      </c>
      <c r="AI96" s="151">
        <v>1</v>
      </c>
      <c r="AJ96" s="152">
        <v>1480</v>
      </c>
      <c r="AK96" s="152">
        <v>1389</v>
      </c>
      <c r="AL96" s="149">
        <v>0.93899999999999995</v>
      </c>
      <c r="AM96" s="152">
        <v>652</v>
      </c>
      <c r="AN96" s="152">
        <v>527</v>
      </c>
      <c r="AO96" s="152">
        <v>1179</v>
      </c>
      <c r="AP96" s="153">
        <v>0.44700000000000001</v>
      </c>
      <c r="AQ96" s="153">
        <v>0.50900000000000001</v>
      </c>
      <c r="AR96" s="154">
        <v>0.128</v>
      </c>
      <c r="AS96" s="154">
        <v>9.2999999999999999E-2</v>
      </c>
      <c r="AT96" s="154">
        <v>7.4999999999999997E-2</v>
      </c>
      <c r="AU96" s="154">
        <v>0.42499999999999999</v>
      </c>
      <c r="AW96" s="196"/>
      <c r="AX96" s="144">
        <f t="shared" si="92"/>
        <v>67.715019255455715</v>
      </c>
      <c r="AY96" s="149">
        <v>13</v>
      </c>
      <c r="AZ96" s="150" t="s">
        <v>253</v>
      </c>
      <c r="BA96" s="149">
        <v>20</v>
      </c>
      <c r="BB96" s="151">
        <v>1</v>
      </c>
      <c r="BC96" s="152">
        <v>1558</v>
      </c>
      <c r="BD96" s="152">
        <v>1055</v>
      </c>
      <c r="BE96" s="149">
        <v>0.67700000000000005</v>
      </c>
      <c r="BF96" s="152">
        <v>711</v>
      </c>
      <c r="BG96" s="152">
        <v>384</v>
      </c>
      <c r="BH96" s="152">
        <v>1095</v>
      </c>
      <c r="BI96" s="153">
        <v>0.35099999999999998</v>
      </c>
      <c r="BJ96" s="153">
        <v>0.38900000000000001</v>
      </c>
      <c r="BK96" s="154">
        <v>0.20899999999999999</v>
      </c>
      <c r="BL96" s="154">
        <v>0.108</v>
      </c>
      <c r="BM96" s="155">
        <v>0.09</v>
      </c>
      <c r="BN96" s="154">
        <v>0.32700000000000001</v>
      </c>
      <c r="DU96" s="4"/>
      <c r="DZ96" s="196"/>
      <c r="EA96" s="196"/>
      <c r="EB96" s="196"/>
      <c r="EC96" s="196"/>
      <c r="ED96" s="196"/>
      <c r="EE96" s="196"/>
    </row>
    <row r="97" spans="1:135" ht="13" x14ac:dyDescent="0.15">
      <c r="A97" s="156">
        <v>13</v>
      </c>
      <c r="B97" s="156" t="s">
        <v>254</v>
      </c>
      <c r="C97" s="156" t="s">
        <v>200</v>
      </c>
      <c r="D97" s="156" t="s">
        <v>229</v>
      </c>
      <c r="E97" s="156">
        <v>40</v>
      </c>
      <c r="F97" s="156">
        <v>42</v>
      </c>
      <c r="G97" s="156">
        <v>0.48799999999999999</v>
      </c>
      <c r="H97" s="156">
        <v>0.51</v>
      </c>
      <c r="I97" s="156">
        <v>113.9</v>
      </c>
      <c r="J97" s="156">
        <v>113.43</v>
      </c>
      <c r="K97" s="156">
        <v>0.47</v>
      </c>
      <c r="L97" s="156">
        <v>0.7</v>
      </c>
      <c r="M97" s="156">
        <v>114.06</v>
      </c>
      <c r="N97" s="156">
        <v>113.39</v>
      </c>
      <c r="O97" s="157">
        <v>0.67</v>
      </c>
      <c r="P97" s="157">
        <f t="shared" si="93"/>
        <v>35.19217079753129</v>
      </c>
      <c r="Q97" s="157">
        <f t="shared" si="94"/>
        <v>-34.522170797531288</v>
      </c>
      <c r="AD97" s="144">
        <f t="shared" si="90"/>
        <v>82.608695652173907</v>
      </c>
      <c r="AE97" s="144">
        <f t="shared" si="91"/>
        <v>93.736842105263165</v>
      </c>
      <c r="AF97" s="149">
        <v>14</v>
      </c>
      <c r="AG97" s="150" t="s">
        <v>236</v>
      </c>
      <c r="AH97" s="149">
        <v>23</v>
      </c>
      <c r="AI97" s="151">
        <v>1</v>
      </c>
      <c r="AJ97" s="152">
        <v>1900</v>
      </c>
      <c r="AK97" s="152">
        <v>1781</v>
      </c>
      <c r="AL97" s="149">
        <v>0.93700000000000006</v>
      </c>
      <c r="AM97" s="152">
        <v>791</v>
      </c>
      <c r="AN97" s="152">
        <v>687</v>
      </c>
      <c r="AO97" s="152">
        <v>1478</v>
      </c>
      <c r="AP97" s="153">
        <v>0.46500000000000002</v>
      </c>
      <c r="AQ97" s="153">
        <v>0.52800000000000002</v>
      </c>
      <c r="AR97" s="154">
        <v>0.152</v>
      </c>
      <c r="AS97" s="154">
        <v>8.8999999999999996E-2</v>
      </c>
      <c r="AT97" s="154">
        <v>7.0999999999999994E-2</v>
      </c>
      <c r="AU97" s="154">
        <v>0.42599999999999999</v>
      </c>
      <c r="AW97" s="196"/>
      <c r="AX97" s="144">
        <f t="shared" si="92"/>
        <v>69.42675159235668</v>
      </c>
      <c r="AY97" s="149">
        <v>14</v>
      </c>
      <c r="AZ97" s="150" t="s">
        <v>255</v>
      </c>
      <c r="BA97" s="149">
        <v>13</v>
      </c>
      <c r="BB97" s="151">
        <v>1</v>
      </c>
      <c r="BC97" s="152">
        <v>1099</v>
      </c>
      <c r="BD97" s="152">
        <v>763</v>
      </c>
      <c r="BE97" s="149">
        <v>0.69399999999999995</v>
      </c>
      <c r="BF97" s="152">
        <v>457</v>
      </c>
      <c r="BG97" s="152">
        <v>277</v>
      </c>
      <c r="BH97" s="152">
        <v>734</v>
      </c>
      <c r="BI97" s="153">
        <v>0.377</v>
      </c>
      <c r="BJ97" s="151">
        <v>0.42</v>
      </c>
      <c r="BK97" s="154">
        <v>0.23599999999999999</v>
      </c>
      <c r="BL97" s="154">
        <v>0.11700000000000001</v>
      </c>
      <c r="BM97" s="154">
        <v>8.5999999999999993E-2</v>
      </c>
      <c r="BN97" s="154">
        <v>0.33200000000000002</v>
      </c>
      <c r="DU97" s="4"/>
      <c r="DZ97" s="196"/>
      <c r="EA97" s="196"/>
      <c r="EB97" s="196"/>
      <c r="EC97" s="196"/>
      <c r="ED97" s="196"/>
      <c r="EE97" s="196"/>
    </row>
    <row r="98" spans="1:135" ht="13" x14ac:dyDescent="0.15">
      <c r="A98" s="156">
        <v>14</v>
      </c>
      <c r="B98" s="156" t="s">
        <v>256</v>
      </c>
      <c r="C98" s="156" t="s">
        <v>233</v>
      </c>
      <c r="D98" s="156" t="s">
        <v>243</v>
      </c>
      <c r="E98" s="156">
        <v>36</v>
      </c>
      <c r="F98" s="156">
        <v>46</v>
      </c>
      <c r="G98" s="156">
        <v>0.439</v>
      </c>
      <c r="H98" s="156">
        <v>0.2</v>
      </c>
      <c r="I98" s="156">
        <v>109.57</v>
      </c>
      <c r="J98" s="156">
        <v>109.31</v>
      </c>
      <c r="K98" s="156">
        <v>0.25</v>
      </c>
      <c r="L98" s="156">
        <v>-0.06</v>
      </c>
      <c r="M98" s="156">
        <v>109.53</v>
      </c>
      <c r="N98" s="156">
        <v>109.55</v>
      </c>
      <c r="O98" s="157">
        <v>-0.02</v>
      </c>
      <c r="P98" s="157">
        <f t="shared" si="93"/>
        <v>30.662170797531289</v>
      </c>
      <c r="Q98" s="157">
        <f t="shared" si="94"/>
        <v>-30.682170797531285</v>
      </c>
      <c r="AD98" s="144">
        <f t="shared" si="90"/>
        <v>80.10526315789474</v>
      </c>
      <c r="AE98" s="144">
        <f t="shared" si="91"/>
        <v>92.904073587385014</v>
      </c>
      <c r="AF98" s="149">
        <v>15</v>
      </c>
      <c r="AG98" s="150" t="s">
        <v>257</v>
      </c>
      <c r="AH98" s="149">
        <v>19</v>
      </c>
      <c r="AI98" s="151">
        <v>1</v>
      </c>
      <c r="AJ98" s="152">
        <v>1522</v>
      </c>
      <c r="AK98" s="152">
        <v>1414</v>
      </c>
      <c r="AL98" s="149">
        <v>0.92900000000000005</v>
      </c>
      <c r="AM98" s="152">
        <v>579</v>
      </c>
      <c r="AN98" s="152">
        <v>534</v>
      </c>
      <c r="AO98" s="152">
        <v>1113</v>
      </c>
      <c r="AP98" s="151">
        <v>0.48</v>
      </c>
      <c r="AQ98" s="153">
        <v>0.54400000000000004</v>
      </c>
      <c r="AR98" s="154">
        <v>0.182</v>
      </c>
      <c r="AS98" s="154">
        <v>0.107</v>
      </c>
      <c r="AT98" s="154">
        <v>8.8999999999999996E-2</v>
      </c>
      <c r="AU98" s="154">
        <v>0.42799999999999999</v>
      </c>
      <c r="AW98" s="196"/>
      <c r="AX98" s="144">
        <f t="shared" si="92"/>
        <v>69.407894736842096</v>
      </c>
      <c r="AY98" s="149">
        <v>15</v>
      </c>
      <c r="AZ98" s="150" t="s">
        <v>258</v>
      </c>
      <c r="BA98" s="149">
        <v>14</v>
      </c>
      <c r="BB98" s="151">
        <v>1</v>
      </c>
      <c r="BC98" s="152">
        <v>1216</v>
      </c>
      <c r="BD98" s="152">
        <v>844</v>
      </c>
      <c r="BE98" s="149">
        <v>0.69399999999999995</v>
      </c>
      <c r="BF98" s="152">
        <v>497</v>
      </c>
      <c r="BG98" s="152">
        <v>295</v>
      </c>
      <c r="BH98" s="152">
        <v>792</v>
      </c>
      <c r="BI98" s="153">
        <v>0.372</v>
      </c>
      <c r="BJ98" s="153">
        <v>0.41599999999999998</v>
      </c>
      <c r="BK98" s="154">
        <v>0.24299999999999999</v>
      </c>
      <c r="BL98" s="154">
        <v>0.122</v>
      </c>
      <c r="BM98" s="155">
        <v>0.09</v>
      </c>
      <c r="BN98" s="154">
        <v>0.33600000000000002</v>
      </c>
      <c r="DU98" s="4"/>
      <c r="DZ98" s="196"/>
      <c r="EA98" s="196"/>
      <c r="EB98" s="196"/>
      <c r="EC98" s="196"/>
      <c r="ED98" s="196"/>
      <c r="EE98" s="196"/>
    </row>
    <row r="99" spans="1:135" ht="13" x14ac:dyDescent="0.15">
      <c r="A99" s="156">
        <v>15</v>
      </c>
      <c r="B99" s="156" t="s">
        <v>259</v>
      </c>
      <c r="C99" s="156" t="s">
        <v>233</v>
      </c>
      <c r="D99" s="156" t="s">
        <v>175</v>
      </c>
      <c r="E99" s="156">
        <v>41</v>
      </c>
      <c r="F99" s="156">
        <v>41</v>
      </c>
      <c r="G99" s="156">
        <v>0.5</v>
      </c>
      <c r="H99" s="156">
        <v>0.43</v>
      </c>
      <c r="I99" s="156">
        <v>108.04</v>
      </c>
      <c r="J99" s="156">
        <v>107.72</v>
      </c>
      <c r="K99" s="156">
        <v>0.32</v>
      </c>
      <c r="L99" s="156">
        <v>0.03</v>
      </c>
      <c r="M99" s="156">
        <v>107.91</v>
      </c>
      <c r="N99" s="156">
        <v>107.98</v>
      </c>
      <c r="O99" s="157">
        <v>-0.08</v>
      </c>
      <c r="P99" s="157">
        <f t="shared" si="93"/>
        <v>29.042170797531284</v>
      </c>
      <c r="Q99" s="157">
        <f t="shared" si="94"/>
        <v>-29.112170797531292</v>
      </c>
      <c r="AD99" s="144">
        <f t="shared" si="90"/>
        <v>77.960000000000008</v>
      </c>
      <c r="AE99" s="144">
        <f t="shared" si="91"/>
        <v>92.714212416623909</v>
      </c>
      <c r="AF99" s="149">
        <v>16</v>
      </c>
      <c r="AG99" s="150" t="s">
        <v>260</v>
      </c>
      <c r="AH99" s="149">
        <v>25</v>
      </c>
      <c r="AI99" s="151">
        <v>1</v>
      </c>
      <c r="AJ99" s="152">
        <v>1949</v>
      </c>
      <c r="AK99" s="152">
        <v>1807</v>
      </c>
      <c r="AL99" s="149">
        <v>0.92700000000000005</v>
      </c>
      <c r="AM99" s="152">
        <v>825</v>
      </c>
      <c r="AN99" s="152">
        <v>607</v>
      </c>
      <c r="AO99" s="152">
        <v>1432</v>
      </c>
      <c r="AP99" s="153">
        <v>0.42399999999999999</v>
      </c>
      <c r="AQ99" s="153">
        <v>0.51500000000000001</v>
      </c>
      <c r="AR99" s="154">
        <v>0.16200000000000001</v>
      </c>
      <c r="AS99" s="154">
        <v>0.122</v>
      </c>
      <c r="AT99" s="154">
        <v>9.2999999999999999E-2</v>
      </c>
      <c r="AU99" s="154">
        <v>0.40699999999999997</v>
      </c>
      <c r="AW99" s="196"/>
      <c r="AX99" s="144">
        <f t="shared" si="92"/>
        <v>69.401330376940123</v>
      </c>
      <c r="AY99" s="149">
        <v>16</v>
      </c>
      <c r="AZ99" s="150" t="s">
        <v>261</v>
      </c>
      <c r="BA99" s="149">
        <v>12</v>
      </c>
      <c r="BB99" s="151">
        <v>1</v>
      </c>
      <c r="BC99" s="152">
        <v>902</v>
      </c>
      <c r="BD99" s="152">
        <v>626</v>
      </c>
      <c r="BE99" s="149">
        <v>0.69399999999999995</v>
      </c>
      <c r="BF99" s="152">
        <v>410</v>
      </c>
      <c r="BG99" s="152">
        <v>228</v>
      </c>
      <c r="BH99" s="152">
        <v>638</v>
      </c>
      <c r="BI99" s="153">
        <v>0.35699999999999998</v>
      </c>
      <c r="BJ99" s="153">
        <v>0.41099999999999998</v>
      </c>
      <c r="BK99" s="154">
        <v>0.22500000000000001</v>
      </c>
      <c r="BL99" s="154">
        <v>8.2000000000000003E-2</v>
      </c>
      <c r="BM99" s="154">
        <v>5.8999999999999997E-2</v>
      </c>
      <c r="BN99" s="154">
        <v>0.316</v>
      </c>
      <c r="DU99" s="4"/>
      <c r="DZ99" s="196"/>
      <c r="EA99" s="196"/>
      <c r="EB99" s="196"/>
      <c r="EC99" s="196"/>
      <c r="ED99" s="196"/>
      <c r="EE99" s="196"/>
    </row>
    <row r="100" spans="1:135" ht="13" x14ac:dyDescent="0.15">
      <c r="A100" s="156">
        <v>16</v>
      </c>
      <c r="B100" s="156" t="s">
        <v>262</v>
      </c>
      <c r="C100" s="156" t="s">
        <v>200</v>
      </c>
      <c r="D100" s="156" t="s">
        <v>229</v>
      </c>
      <c r="E100" s="156">
        <v>41</v>
      </c>
      <c r="F100" s="156">
        <v>41</v>
      </c>
      <c r="G100" s="156">
        <v>0.5</v>
      </c>
      <c r="H100" s="156">
        <v>-0.52</v>
      </c>
      <c r="I100" s="156">
        <v>110.93</v>
      </c>
      <c r="J100" s="156">
        <v>111.46</v>
      </c>
      <c r="K100" s="156">
        <v>-0.53</v>
      </c>
      <c r="L100" s="156">
        <v>-0.23</v>
      </c>
      <c r="M100" s="156">
        <v>111.09</v>
      </c>
      <c r="N100" s="156">
        <v>111.31</v>
      </c>
      <c r="O100" s="157">
        <v>-0.22</v>
      </c>
      <c r="P100" s="157">
        <f t="shared" si="93"/>
        <v>32.222170797531291</v>
      </c>
      <c r="Q100" s="157">
        <f t="shared" si="94"/>
        <v>-32.44217079753129</v>
      </c>
      <c r="AD100" s="144">
        <f t="shared" si="90"/>
        <v>82.608695652173907</v>
      </c>
      <c r="AE100" s="144">
        <f t="shared" si="91"/>
        <v>92.578947368421055</v>
      </c>
      <c r="AF100" s="149">
        <v>17</v>
      </c>
      <c r="AG100" s="150" t="s">
        <v>263</v>
      </c>
      <c r="AH100" s="149">
        <v>23</v>
      </c>
      <c r="AI100" s="151">
        <v>1</v>
      </c>
      <c r="AJ100" s="152">
        <v>1900</v>
      </c>
      <c r="AK100" s="152">
        <v>1759</v>
      </c>
      <c r="AL100" s="149">
        <v>0.92600000000000005</v>
      </c>
      <c r="AM100" s="152">
        <v>791</v>
      </c>
      <c r="AN100" s="152">
        <v>645</v>
      </c>
      <c r="AO100" s="152">
        <v>1436</v>
      </c>
      <c r="AP100" s="153">
        <v>0.44900000000000001</v>
      </c>
      <c r="AQ100" s="153">
        <v>0.52800000000000002</v>
      </c>
      <c r="AR100" s="154">
        <v>0.17100000000000001</v>
      </c>
      <c r="AS100" s="154">
        <v>9.5000000000000001E-2</v>
      </c>
      <c r="AT100" s="154">
        <v>7.2999999999999995E-2</v>
      </c>
      <c r="AU100" s="154">
        <v>0.40699999999999997</v>
      </c>
      <c r="AW100" s="196"/>
      <c r="AX100" s="144">
        <f t="shared" si="92"/>
        <v>69.584954604409859</v>
      </c>
      <c r="AY100" s="149">
        <v>17</v>
      </c>
      <c r="AZ100" s="150" t="s">
        <v>264</v>
      </c>
      <c r="BA100" s="149">
        <v>19</v>
      </c>
      <c r="BB100" s="151">
        <v>1</v>
      </c>
      <c r="BC100" s="152">
        <v>1542</v>
      </c>
      <c r="BD100" s="152">
        <v>1073</v>
      </c>
      <c r="BE100" s="149">
        <v>0.69599999999999995</v>
      </c>
      <c r="BF100" s="152">
        <v>682</v>
      </c>
      <c r="BG100" s="152">
        <v>414</v>
      </c>
      <c r="BH100" s="152">
        <v>1096</v>
      </c>
      <c r="BI100" s="153">
        <v>0.378</v>
      </c>
      <c r="BJ100" s="153">
        <v>0.41599999999999998</v>
      </c>
      <c r="BK100" s="154">
        <v>0.223</v>
      </c>
      <c r="BL100" s="154">
        <v>7.9000000000000001E-2</v>
      </c>
      <c r="BM100" s="154">
        <v>5.8999999999999997E-2</v>
      </c>
      <c r="BN100" s="154">
        <v>0.32900000000000001</v>
      </c>
      <c r="DU100" s="4"/>
      <c r="DZ100" s="196"/>
      <c r="EA100" s="196"/>
      <c r="EB100" s="196"/>
      <c r="EC100" s="196"/>
      <c r="ED100" s="196"/>
      <c r="EE100" s="196"/>
    </row>
    <row r="101" spans="1:135" ht="13" x14ac:dyDescent="0.15">
      <c r="A101" s="156">
        <v>17</v>
      </c>
      <c r="B101" s="156" t="s">
        <v>265</v>
      </c>
      <c r="C101" s="156" t="s">
        <v>233</v>
      </c>
      <c r="D101" s="156" t="s">
        <v>175</v>
      </c>
      <c r="E101" s="156">
        <v>42</v>
      </c>
      <c r="F101" s="156">
        <v>40</v>
      </c>
      <c r="G101" s="156">
        <v>0.51200000000000001</v>
      </c>
      <c r="H101" s="156">
        <v>-0.18</v>
      </c>
      <c r="I101" s="156">
        <v>109.92</v>
      </c>
      <c r="J101" s="156">
        <v>110.16</v>
      </c>
      <c r="K101" s="156">
        <v>-0.23</v>
      </c>
      <c r="L101" s="156">
        <v>-0.44</v>
      </c>
      <c r="M101" s="156">
        <v>109.96</v>
      </c>
      <c r="N101" s="156">
        <v>110.46</v>
      </c>
      <c r="O101" s="157">
        <v>-0.5</v>
      </c>
      <c r="P101" s="157">
        <f t="shared" si="93"/>
        <v>31.092170797531281</v>
      </c>
      <c r="Q101" s="157">
        <f t="shared" si="94"/>
        <v>-31.592170797531281</v>
      </c>
      <c r="AD101" s="144">
        <f t="shared" si="90"/>
        <v>83.045454545454547</v>
      </c>
      <c r="AE101" s="144">
        <f t="shared" si="91"/>
        <v>92.172961138478385</v>
      </c>
      <c r="AF101" s="149">
        <v>18</v>
      </c>
      <c r="AG101" s="150" t="s">
        <v>266</v>
      </c>
      <c r="AH101" s="149">
        <v>22</v>
      </c>
      <c r="AI101" s="151">
        <v>1</v>
      </c>
      <c r="AJ101" s="152">
        <v>1827</v>
      </c>
      <c r="AK101" s="152">
        <v>1684</v>
      </c>
      <c r="AL101" s="149">
        <v>0.92200000000000004</v>
      </c>
      <c r="AM101" s="152">
        <v>760</v>
      </c>
      <c r="AN101" s="152">
        <v>635</v>
      </c>
      <c r="AO101" s="152">
        <v>1395</v>
      </c>
      <c r="AP101" s="153">
        <v>0.45500000000000002</v>
      </c>
      <c r="AQ101" s="153">
        <v>0.49199999999999999</v>
      </c>
      <c r="AR101" s="154">
        <v>0.13400000000000001</v>
      </c>
      <c r="AS101" s="154">
        <v>0.13100000000000001</v>
      </c>
      <c r="AT101" s="154">
        <v>0.107</v>
      </c>
      <c r="AU101" s="154">
        <v>0.442</v>
      </c>
      <c r="AW101" s="196"/>
      <c r="AX101" s="144">
        <f t="shared" si="92"/>
        <v>69.820359281437135</v>
      </c>
      <c r="AY101" s="149">
        <v>18</v>
      </c>
      <c r="AZ101" s="150" t="s">
        <v>267</v>
      </c>
      <c r="BA101" s="149">
        <v>20</v>
      </c>
      <c r="BB101" s="151">
        <v>1</v>
      </c>
      <c r="BC101" s="152">
        <v>1670</v>
      </c>
      <c r="BD101" s="152">
        <v>1166</v>
      </c>
      <c r="BE101" s="149">
        <v>0.69799999999999995</v>
      </c>
      <c r="BF101" s="152">
        <v>787</v>
      </c>
      <c r="BG101" s="152">
        <v>409</v>
      </c>
      <c r="BH101" s="152">
        <v>1196</v>
      </c>
      <c r="BI101" s="153">
        <v>0.34200000000000003</v>
      </c>
      <c r="BJ101" s="153">
        <v>0.38700000000000001</v>
      </c>
      <c r="BK101" s="154">
        <v>0.18099999999999999</v>
      </c>
      <c r="BL101" s="154">
        <v>0.11700000000000001</v>
      </c>
      <c r="BM101" s="154">
        <v>9.5000000000000001E-2</v>
      </c>
      <c r="BN101" s="154">
        <v>0.33500000000000002</v>
      </c>
      <c r="DU101" s="4"/>
      <c r="DZ101" s="196"/>
      <c r="EA101" s="196"/>
      <c r="EB101" s="196"/>
      <c r="EC101" s="196"/>
      <c r="ED101" s="196"/>
      <c r="EE101" s="196"/>
    </row>
    <row r="102" spans="1:135" ht="13" x14ac:dyDescent="0.15">
      <c r="A102" s="156">
        <v>18</v>
      </c>
      <c r="B102" s="156" t="s">
        <v>268</v>
      </c>
      <c r="C102" s="156" t="s">
        <v>233</v>
      </c>
      <c r="D102" s="156" t="s">
        <v>175</v>
      </c>
      <c r="E102" s="156">
        <v>42</v>
      </c>
      <c r="F102" s="156">
        <v>40</v>
      </c>
      <c r="G102" s="156">
        <v>0.51200000000000001</v>
      </c>
      <c r="H102" s="156">
        <v>-0.22</v>
      </c>
      <c r="I102" s="156">
        <v>109.33</v>
      </c>
      <c r="J102" s="156">
        <v>109.49</v>
      </c>
      <c r="K102" s="156">
        <v>-0.16</v>
      </c>
      <c r="L102" s="156">
        <v>-0.64</v>
      </c>
      <c r="M102" s="156">
        <v>109.21</v>
      </c>
      <c r="N102" s="156">
        <v>109.81</v>
      </c>
      <c r="O102" s="157">
        <v>-0.6</v>
      </c>
      <c r="P102" s="157">
        <f t="shared" si="93"/>
        <v>30.342170797531281</v>
      </c>
      <c r="Q102" s="157">
        <f t="shared" si="94"/>
        <v>-30.94217079753129</v>
      </c>
      <c r="AD102" s="144">
        <f t="shared" si="90"/>
        <v>82.759999999999991</v>
      </c>
      <c r="AE102" s="144">
        <f t="shared" si="91"/>
        <v>91.88013533107781</v>
      </c>
      <c r="AF102" s="149">
        <v>19</v>
      </c>
      <c r="AG102" s="150" t="s">
        <v>269</v>
      </c>
      <c r="AH102" s="149">
        <v>25</v>
      </c>
      <c r="AI102" s="151">
        <v>1</v>
      </c>
      <c r="AJ102" s="152">
        <v>2069</v>
      </c>
      <c r="AK102" s="152">
        <v>1901</v>
      </c>
      <c r="AL102" s="149">
        <v>0.91900000000000004</v>
      </c>
      <c r="AM102" s="152">
        <v>907</v>
      </c>
      <c r="AN102" s="152">
        <v>656</v>
      </c>
      <c r="AO102" s="152">
        <v>1563</v>
      </c>
      <c r="AP102" s="151">
        <v>0.42</v>
      </c>
      <c r="AQ102" s="151">
        <v>0.5</v>
      </c>
      <c r="AR102" s="154">
        <v>0.158</v>
      </c>
      <c r="AS102" s="155">
        <v>0.11</v>
      </c>
      <c r="AT102" s="154">
        <v>8.6999999999999994E-2</v>
      </c>
      <c r="AU102" s="154">
        <v>0.39900000000000002</v>
      </c>
      <c r="AW102" s="196"/>
      <c r="AX102" s="144">
        <f t="shared" si="92"/>
        <v>69.873595505617985</v>
      </c>
      <c r="AY102" s="149">
        <v>19</v>
      </c>
      <c r="AZ102" s="150" t="s">
        <v>270</v>
      </c>
      <c r="BA102" s="149">
        <v>18</v>
      </c>
      <c r="BB102" s="151">
        <v>1</v>
      </c>
      <c r="BC102" s="152">
        <v>1424</v>
      </c>
      <c r="BD102" s="152">
        <v>995</v>
      </c>
      <c r="BE102" s="149">
        <v>0.69899999999999995</v>
      </c>
      <c r="BF102" s="152">
        <v>667</v>
      </c>
      <c r="BG102" s="152">
        <v>358</v>
      </c>
      <c r="BH102" s="152">
        <v>1025</v>
      </c>
      <c r="BI102" s="153">
        <v>0.34899999999999998</v>
      </c>
      <c r="BJ102" s="153">
        <v>0.379</v>
      </c>
      <c r="BK102" s="155">
        <v>0.18</v>
      </c>
      <c r="BL102" s="154">
        <v>0.124</v>
      </c>
      <c r="BM102" s="154">
        <v>0.105</v>
      </c>
      <c r="BN102" s="154">
        <v>0.33800000000000002</v>
      </c>
      <c r="DU102" s="4"/>
      <c r="DZ102" s="196"/>
      <c r="EA102" s="196"/>
      <c r="EB102" s="196"/>
      <c r="EC102" s="196"/>
      <c r="ED102" s="196"/>
      <c r="EE102" s="196"/>
    </row>
    <row r="103" spans="1:135" ht="13" x14ac:dyDescent="0.15">
      <c r="A103" s="156">
        <v>19</v>
      </c>
      <c r="B103" s="156" t="s">
        <v>271</v>
      </c>
      <c r="C103" s="156" t="s">
        <v>200</v>
      </c>
      <c r="D103" s="156" t="s">
        <v>229</v>
      </c>
      <c r="E103" s="156">
        <v>31</v>
      </c>
      <c r="F103" s="156">
        <v>51</v>
      </c>
      <c r="G103" s="156">
        <v>0.378</v>
      </c>
      <c r="H103" s="156">
        <v>-1.1100000000000001</v>
      </c>
      <c r="I103" s="156">
        <v>111.54</v>
      </c>
      <c r="J103" s="156">
        <v>112.74</v>
      </c>
      <c r="K103" s="156">
        <v>-1.2</v>
      </c>
      <c r="L103" s="156">
        <v>-0.63</v>
      </c>
      <c r="M103" s="156">
        <v>111.75</v>
      </c>
      <c r="N103" s="156">
        <v>112.46</v>
      </c>
      <c r="O103" s="157">
        <v>-0.71</v>
      </c>
      <c r="P103" s="157">
        <f t="shared" si="93"/>
        <v>32.882170797531288</v>
      </c>
      <c r="Q103" s="157">
        <f t="shared" si="94"/>
        <v>-33.592170797531281</v>
      </c>
      <c r="AD103" s="144">
        <f t="shared" si="90"/>
        <v>83.952380952380963</v>
      </c>
      <c r="AE103" s="144">
        <f t="shared" si="91"/>
        <v>91.832104367555303</v>
      </c>
      <c r="AF103" s="149">
        <v>20</v>
      </c>
      <c r="AG103" s="150" t="s">
        <v>272</v>
      </c>
      <c r="AH103" s="149">
        <v>21</v>
      </c>
      <c r="AI103" s="151">
        <v>1</v>
      </c>
      <c r="AJ103" s="152">
        <v>1763</v>
      </c>
      <c r="AK103" s="152">
        <v>1619</v>
      </c>
      <c r="AL103" s="149">
        <v>0.91800000000000004</v>
      </c>
      <c r="AM103" s="152">
        <v>762</v>
      </c>
      <c r="AN103" s="152">
        <v>613</v>
      </c>
      <c r="AO103" s="152">
        <v>1375</v>
      </c>
      <c r="AP103" s="153">
        <v>0.44600000000000001</v>
      </c>
      <c r="AQ103" s="153">
        <v>0.50700000000000001</v>
      </c>
      <c r="AR103" s="154">
        <v>0.14199999999999999</v>
      </c>
      <c r="AS103" s="154">
        <v>9.8000000000000004E-2</v>
      </c>
      <c r="AT103" s="154">
        <v>8.4000000000000005E-2</v>
      </c>
      <c r="AU103" s="154">
        <v>0.41899999999999998</v>
      </c>
      <c r="AW103" s="196"/>
      <c r="AX103" s="144">
        <f t="shared" si="92"/>
        <v>69.976019184652287</v>
      </c>
      <c r="AY103" s="149">
        <v>20</v>
      </c>
      <c r="AZ103" s="150" t="s">
        <v>224</v>
      </c>
      <c r="BA103" s="149">
        <v>25</v>
      </c>
      <c r="BB103" s="151">
        <v>1</v>
      </c>
      <c r="BC103" s="152">
        <v>2085</v>
      </c>
      <c r="BD103" s="152">
        <v>1459</v>
      </c>
      <c r="BE103" s="149">
        <v>0.7</v>
      </c>
      <c r="BF103" s="152">
        <v>889</v>
      </c>
      <c r="BG103" s="152">
        <v>533</v>
      </c>
      <c r="BH103" s="152">
        <v>1422</v>
      </c>
      <c r="BI103" s="153">
        <v>0.375</v>
      </c>
      <c r="BJ103" s="153">
        <v>0.40799999999999997</v>
      </c>
      <c r="BK103" s="154">
        <v>0.214</v>
      </c>
      <c r="BL103" s="154">
        <v>0.11799999999999999</v>
      </c>
      <c r="BM103" s="154">
        <v>9.9000000000000005E-2</v>
      </c>
      <c r="BN103" s="154">
        <v>0.34699999999999998</v>
      </c>
      <c r="DU103" s="4"/>
      <c r="DZ103" s="196"/>
      <c r="EA103" s="196"/>
      <c r="EB103" s="196"/>
      <c r="EC103" s="196"/>
      <c r="ED103" s="196"/>
      <c r="EE103" s="196"/>
    </row>
    <row r="104" spans="1:135" ht="13" x14ac:dyDescent="0.15">
      <c r="A104" s="156">
        <v>20</v>
      </c>
      <c r="B104" s="156" t="s">
        <v>273</v>
      </c>
      <c r="C104" s="156" t="s">
        <v>233</v>
      </c>
      <c r="D104" s="156" t="s">
        <v>243</v>
      </c>
      <c r="E104" s="156">
        <v>43</v>
      </c>
      <c r="F104" s="156">
        <v>39</v>
      </c>
      <c r="G104" s="156">
        <v>0.52400000000000002</v>
      </c>
      <c r="H104" s="156">
        <v>-0.85</v>
      </c>
      <c r="I104" s="156">
        <v>105.55</v>
      </c>
      <c r="J104" s="156">
        <v>106.54</v>
      </c>
      <c r="K104" s="156">
        <v>-0.99</v>
      </c>
      <c r="L104" s="156">
        <v>-1.23</v>
      </c>
      <c r="M104" s="156">
        <v>105.32</v>
      </c>
      <c r="N104" s="156">
        <v>106.69</v>
      </c>
      <c r="O104" s="157">
        <v>-1.37</v>
      </c>
      <c r="P104" s="157">
        <f t="shared" si="93"/>
        <v>26.452170797531281</v>
      </c>
      <c r="Q104" s="157">
        <f t="shared" si="94"/>
        <v>-27.822170797531285</v>
      </c>
      <c r="AD104" s="144">
        <f t="shared" si="90"/>
        <v>79.652173913043484</v>
      </c>
      <c r="AE104" s="144">
        <f t="shared" si="91"/>
        <v>91.539301310043669</v>
      </c>
      <c r="AF104" s="149">
        <v>21</v>
      </c>
      <c r="AG104" s="150" t="s">
        <v>274</v>
      </c>
      <c r="AH104" s="149">
        <v>23</v>
      </c>
      <c r="AI104" s="151">
        <v>1</v>
      </c>
      <c r="AJ104" s="152">
        <v>1832</v>
      </c>
      <c r="AK104" s="152">
        <v>1677</v>
      </c>
      <c r="AL104" s="149">
        <v>0.91500000000000004</v>
      </c>
      <c r="AM104" s="152">
        <v>721</v>
      </c>
      <c r="AN104" s="152">
        <v>598</v>
      </c>
      <c r="AO104" s="152">
        <v>1319</v>
      </c>
      <c r="AP104" s="153">
        <v>0.45300000000000001</v>
      </c>
      <c r="AQ104" s="153">
        <v>0.52400000000000002</v>
      </c>
      <c r="AR104" s="154">
        <v>0.186</v>
      </c>
      <c r="AS104" s="154">
        <v>0.112</v>
      </c>
      <c r="AT104" s="154">
        <v>8.5000000000000006E-2</v>
      </c>
      <c r="AU104" s="154">
        <v>0.41299999999999998</v>
      </c>
      <c r="AW104" s="196"/>
      <c r="AX104" s="144">
        <f t="shared" si="92"/>
        <v>70.065956367326237</v>
      </c>
      <c r="AY104" s="149">
        <v>21</v>
      </c>
      <c r="AZ104" s="150" t="s">
        <v>275</v>
      </c>
      <c r="BA104" s="149">
        <v>23</v>
      </c>
      <c r="BB104" s="151">
        <v>1</v>
      </c>
      <c r="BC104" s="152">
        <v>1971</v>
      </c>
      <c r="BD104" s="152">
        <v>1381</v>
      </c>
      <c r="BE104" s="149">
        <v>0.70099999999999996</v>
      </c>
      <c r="BF104" s="152">
        <v>875</v>
      </c>
      <c r="BG104" s="152">
        <v>503</v>
      </c>
      <c r="BH104" s="152">
        <v>1378</v>
      </c>
      <c r="BI104" s="153">
        <v>0.36499999999999999</v>
      </c>
      <c r="BJ104" s="153">
        <v>0.39600000000000002</v>
      </c>
      <c r="BK104" s="154">
        <v>0.20799999999999999</v>
      </c>
      <c r="BL104" s="154">
        <v>0.11700000000000001</v>
      </c>
      <c r="BM104" s="154">
        <v>9.8000000000000004E-2</v>
      </c>
      <c r="BN104" s="155">
        <v>0.34</v>
      </c>
      <c r="DU104" s="4"/>
      <c r="DZ104" s="196"/>
      <c r="EA104" s="196"/>
      <c r="EB104" s="196"/>
      <c r="EC104" s="196"/>
      <c r="ED104" s="196"/>
      <c r="EE104" s="196"/>
    </row>
    <row r="105" spans="1:135" ht="13" x14ac:dyDescent="0.15">
      <c r="A105" s="156">
        <v>21</v>
      </c>
      <c r="B105" s="156" t="s">
        <v>276</v>
      </c>
      <c r="C105" s="156" t="s">
        <v>233</v>
      </c>
      <c r="D105" s="156" t="s">
        <v>175</v>
      </c>
      <c r="E105" s="156">
        <v>37</v>
      </c>
      <c r="F105" s="156">
        <v>45</v>
      </c>
      <c r="G105" s="156">
        <v>0.45100000000000001</v>
      </c>
      <c r="H105" s="156">
        <v>-1.1200000000000001</v>
      </c>
      <c r="I105" s="156">
        <v>106.53</v>
      </c>
      <c r="J105" s="156">
        <v>107.9</v>
      </c>
      <c r="K105" s="156">
        <v>-1.37</v>
      </c>
      <c r="L105" s="156">
        <v>-1.29</v>
      </c>
      <c r="M105" s="156">
        <v>106.39</v>
      </c>
      <c r="N105" s="156">
        <v>107.93</v>
      </c>
      <c r="O105" s="157">
        <v>-1.54</v>
      </c>
      <c r="P105" s="157">
        <f t="shared" si="93"/>
        <v>27.522170797531288</v>
      </c>
      <c r="Q105" s="157">
        <f t="shared" si="94"/>
        <v>-29.062170797531294</v>
      </c>
      <c r="AD105" s="144">
        <f t="shared" si="90"/>
        <v>76.909090909090907</v>
      </c>
      <c r="AE105" s="144">
        <f t="shared" si="91"/>
        <v>91.430260047281322</v>
      </c>
      <c r="AF105" s="149">
        <v>22</v>
      </c>
      <c r="AG105" s="150" t="s">
        <v>277</v>
      </c>
      <c r="AH105" s="149">
        <v>22</v>
      </c>
      <c r="AI105" s="151">
        <v>1</v>
      </c>
      <c r="AJ105" s="152">
        <v>1692</v>
      </c>
      <c r="AK105" s="152">
        <v>1547</v>
      </c>
      <c r="AL105" s="149">
        <v>0.91400000000000003</v>
      </c>
      <c r="AM105" s="152">
        <v>656</v>
      </c>
      <c r="AN105" s="152">
        <v>563</v>
      </c>
      <c r="AO105" s="152">
        <v>1219</v>
      </c>
      <c r="AP105" s="153">
        <v>0.46200000000000002</v>
      </c>
      <c r="AQ105" s="153">
        <v>0.52100000000000002</v>
      </c>
      <c r="AR105" s="154">
        <v>0.18099999999999999</v>
      </c>
      <c r="AS105" s="154">
        <v>0.125</v>
      </c>
      <c r="AT105" s="154">
        <v>9.9000000000000005E-2</v>
      </c>
      <c r="AU105" s="154">
        <v>0.42399999999999999</v>
      </c>
      <c r="AW105" s="196"/>
      <c r="AX105" s="144">
        <f t="shared" si="92"/>
        <v>70.275229357798167</v>
      </c>
      <c r="AY105" s="149">
        <v>22</v>
      </c>
      <c r="AZ105" s="150" t="s">
        <v>278</v>
      </c>
      <c r="BA105" s="149">
        <v>20</v>
      </c>
      <c r="BB105" s="151">
        <v>1</v>
      </c>
      <c r="BC105" s="152">
        <v>1635</v>
      </c>
      <c r="BD105" s="152">
        <v>1149</v>
      </c>
      <c r="BE105" s="149">
        <v>0.70299999999999996</v>
      </c>
      <c r="BF105" s="152">
        <v>751</v>
      </c>
      <c r="BG105" s="152">
        <v>432</v>
      </c>
      <c r="BH105" s="152">
        <v>1183</v>
      </c>
      <c r="BI105" s="153">
        <v>0.36499999999999999</v>
      </c>
      <c r="BJ105" s="153">
        <v>0.41299999999999998</v>
      </c>
      <c r="BK105" s="154">
        <v>0.20300000000000001</v>
      </c>
      <c r="BL105" s="154">
        <v>8.5999999999999993E-2</v>
      </c>
      <c r="BM105" s="155">
        <v>7.0000000000000007E-2</v>
      </c>
      <c r="BN105" s="154">
        <v>0.32700000000000001</v>
      </c>
      <c r="DU105" s="4"/>
      <c r="DZ105" s="196"/>
      <c r="EA105" s="196"/>
      <c r="EB105" s="196"/>
      <c r="EC105" s="196"/>
      <c r="ED105" s="196"/>
      <c r="EE105" s="196"/>
    </row>
    <row r="106" spans="1:135" ht="13" x14ac:dyDescent="0.15">
      <c r="A106" s="156">
        <v>22</v>
      </c>
      <c r="B106" s="156" t="s">
        <v>279</v>
      </c>
      <c r="C106" s="156" t="s">
        <v>200</v>
      </c>
      <c r="D106" s="156" t="s">
        <v>220</v>
      </c>
      <c r="E106" s="156">
        <v>34</v>
      </c>
      <c r="F106" s="156">
        <v>48</v>
      </c>
      <c r="G106" s="156">
        <v>0.41499999999999998</v>
      </c>
      <c r="H106" s="156">
        <v>-2.1</v>
      </c>
      <c r="I106" s="156">
        <v>105.81</v>
      </c>
      <c r="J106" s="156">
        <v>108.01</v>
      </c>
      <c r="K106" s="156">
        <v>-2.2000000000000002</v>
      </c>
      <c r="L106" s="156">
        <v>-1.69</v>
      </c>
      <c r="M106" s="156">
        <v>105.79</v>
      </c>
      <c r="N106" s="156">
        <v>107.57</v>
      </c>
      <c r="O106" s="157">
        <v>-1.78</v>
      </c>
      <c r="P106" s="157">
        <f t="shared" si="93"/>
        <v>26.922170797531294</v>
      </c>
      <c r="Q106" s="157">
        <f t="shared" si="94"/>
        <v>-28.702170797531281</v>
      </c>
      <c r="AD106" s="144">
        <f t="shared" si="90"/>
        <v>82.434782608695656</v>
      </c>
      <c r="AE106" s="144">
        <f t="shared" si="91"/>
        <v>91.402953586497887</v>
      </c>
      <c r="AF106" s="149">
        <v>23</v>
      </c>
      <c r="AG106" s="150" t="s">
        <v>280</v>
      </c>
      <c r="AH106" s="149">
        <v>23</v>
      </c>
      <c r="AI106" s="151">
        <v>1</v>
      </c>
      <c r="AJ106" s="152">
        <v>1896</v>
      </c>
      <c r="AK106" s="152">
        <v>1733</v>
      </c>
      <c r="AL106" s="149">
        <v>0.91400000000000003</v>
      </c>
      <c r="AM106" s="152">
        <v>711</v>
      </c>
      <c r="AN106" s="152">
        <v>639</v>
      </c>
      <c r="AO106" s="152">
        <v>1350</v>
      </c>
      <c r="AP106" s="153">
        <v>0.47299999999999998</v>
      </c>
      <c r="AQ106" s="153">
        <v>0.51400000000000001</v>
      </c>
      <c r="AR106" s="154">
        <v>0.17799999999999999</v>
      </c>
      <c r="AS106" s="154">
        <v>0.13600000000000001</v>
      </c>
      <c r="AT106" s="154">
        <v>0.108</v>
      </c>
      <c r="AU106" s="155">
        <v>0.44</v>
      </c>
      <c r="AW106" s="196"/>
      <c r="AX106" s="144">
        <f t="shared" si="92"/>
        <v>70.396523628462788</v>
      </c>
      <c r="AY106" s="149">
        <v>23</v>
      </c>
      <c r="AZ106" s="150" t="s">
        <v>281</v>
      </c>
      <c r="BA106" s="149">
        <v>21</v>
      </c>
      <c r="BB106" s="151">
        <v>1</v>
      </c>
      <c r="BC106" s="152">
        <v>1841</v>
      </c>
      <c r="BD106" s="152">
        <v>1296</v>
      </c>
      <c r="BE106" s="149">
        <v>0.70399999999999996</v>
      </c>
      <c r="BF106" s="152">
        <v>768</v>
      </c>
      <c r="BG106" s="152">
        <v>463</v>
      </c>
      <c r="BH106" s="152">
        <v>1231</v>
      </c>
      <c r="BI106" s="153">
        <v>0.376</v>
      </c>
      <c r="BJ106" s="153">
        <v>0.40899999999999997</v>
      </c>
      <c r="BK106" s="154">
        <v>0.23100000000000001</v>
      </c>
      <c r="BL106" s="154">
        <v>0.11799999999999999</v>
      </c>
      <c r="BM106" s="154">
        <v>9.1999999999999998E-2</v>
      </c>
      <c r="BN106" s="154">
        <v>0.34200000000000003</v>
      </c>
      <c r="DU106" s="4"/>
      <c r="DZ106" s="196"/>
      <c r="EA106" s="196"/>
      <c r="EB106" s="196"/>
      <c r="EC106" s="196"/>
      <c r="ED106" s="196"/>
      <c r="EE106" s="196"/>
    </row>
    <row r="107" spans="1:135" ht="13" x14ac:dyDescent="0.15">
      <c r="A107" s="156">
        <v>23</v>
      </c>
      <c r="B107" s="156" t="s">
        <v>282</v>
      </c>
      <c r="C107" s="156" t="s">
        <v>200</v>
      </c>
      <c r="D107" s="156" t="s">
        <v>220</v>
      </c>
      <c r="E107" s="156">
        <v>33</v>
      </c>
      <c r="F107" s="156">
        <v>49</v>
      </c>
      <c r="G107" s="156">
        <v>0.40200000000000002</v>
      </c>
      <c r="H107" s="156">
        <v>-2.93</v>
      </c>
      <c r="I107" s="156">
        <v>106.28</v>
      </c>
      <c r="J107" s="156">
        <v>109.36</v>
      </c>
      <c r="K107" s="156">
        <v>-3.08</v>
      </c>
      <c r="L107" s="156">
        <v>-2.52</v>
      </c>
      <c r="M107" s="156">
        <v>106.31</v>
      </c>
      <c r="N107" s="156">
        <v>108.96</v>
      </c>
      <c r="O107" s="157">
        <v>-2.65</v>
      </c>
      <c r="P107" s="157">
        <f t="shared" si="93"/>
        <v>27.44217079753129</v>
      </c>
      <c r="Q107" s="157">
        <f t="shared" si="94"/>
        <v>-30.092170797531281</v>
      </c>
      <c r="AD107" s="144">
        <f t="shared" si="90"/>
        <v>82.08695652173914</v>
      </c>
      <c r="AE107" s="144">
        <f t="shared" si="91"/>
        <v>91.260593220338976</v>
      </c>
      <c r="AF107" s="149">
        <v>24</v>
      </c>
      <c r="AG107" s="150" t="s">
        <v>283</v>
      </c>
      <c r="AH107" s="149">
        <v>23</v>
      </c>
      <c r="AI107" s="151">
        <v>1</v>
      </c>
      <c r="AJ107" s="152">
        <v>1888</v>
      </c>
      <c r="AK107" s="152">
        <v>1723</v>
      </c>
      <c r="AL107" s="149">
        <v>0.91300000000000003</v>
      </c>
      <c r="AM107" s="152">
        <v>793</v>
      </c>
      <c r="AN107" s="152">
        <v>602</v>
      </c>
      <c r="AO107" s="152">
        <v>1395</v>
      </c>
      <c r="AP107" s="153">
        <v>0.432</v>
      </c>
      <c r="AQ107" s="151">
        <v>0.5</v>
      </c>
      <c r="AR107" s="154">
        <v>0.159</v>
      </c>
      <c r="AS107" s="154">
        <v>0.13100000000000001</v>
      </c>
      <c r="AT107" s="154">
        <v>0.10299999999999999</v>
      </c>
      <c r="AU107" s="154">
        <v>0.41499999999999998</v>
      </c>
      <c r="AW107" s="196"/>
      <c r="AX107" s="144">
        <f t="shared" si="92"/>
        <v>70.487483530961796</v>
      </c>
      <c r="AY107" s="149">
        <v>24</v>
      </c>
      <c r="AZ107" s="150" t="s">
        <v>284</v>
      </c>
      <c r="BA107" s="149">
        <v>19</v>
      </c>
      <c r="BB107" s="151">
        <v>1</v>
      </c>
      <c r="BC107" s="152">
        <v>1518</v>
      </c>
      <c r="BD107" s="152">
        <v>1070</v>
      </c>
      <c r="BE107" s="149">
        <v>0.70499999999999996</v>
      </c>
      <c r="BF107" s="152">
        <v>674</v>
      </c>
      <c r="BG107" s="152">
        <v>393</v>
      </c>
      <c r="BH107" s="152">
        <v>1067</v>
      </c>
      <c r="BI107" s="153">
        <v>0.36799999999999999</v>
      </c>
      <c r="BJ107" s="153">
        <v>0.41699999999999998</v>
      </c>
      <c r="BK107" s="154">
        <v>0.216</v>
      </c>
      <c r="BL107" s="155">
        <v>0.1</v>
      </c>
      <c r="BM107" s="154">
        <v>8.1000000000000003E-2</v>
      </c>
      <c r="BN107" s="154">
        <v>0.33100000000000002</v>
      </c>
      <c r="DU107" s="4"/>
      <c r="DZ107" s="196"/>
      <c r="EA107" s="196"/>
      <c r="EB107" s="196"/>
      <c r="EC107" s="196"/>
      <c r="ED107" s="196"/>
      <c r="EE107" s="196"/>
    </row>
    <row r="108" spans="1:135" ht="13" x14ac:dyDescent="0.15">
      <c r="A108" s="156">
        <v>24</v>
      </c>
      <c r="B108" s="156" t="s">
        <v>285</v>
      </c>
      <c r="C108" s="156" t="s">
        <v>200</v>
      </c>
      <c r="D108" s="156" t="s">
        <v>216</v>
      </c>
      <c r="E108" s="156">
        <v>32</v>
      </c>
      <c r="F108" s="156">
        <v>50</v>
      </c>
      <c r="G108" s="156">
        <v>0.39</v>
      </c>
      <c r="H108" s="156">
        <v>-3.88</v>
      </c>
      <c r="I108" s="156">
        <v>107.98</v>
      </c>
      <c r="J108" s="156">
        <v>112.18</v>
      </c>
      <c r="K108" s="156">
        <v>-4.21</v>
      </c>
      <c r="L108" s="156">
        <v>-3.29</v>
      </c>
      <c r="M108" s="156">
        <v>108.12</v>
      </c>
      <c r="N108" s="156">
        <v>111.72</v>
      </c>
      <c r="O108" s="157">
        <v>-3.59</v>
      </c>
      <c r="P108" s="157">
        <f t="shared" si="93"/>
        <v>29.252170797531292</v>
      </c>
      <c r="Q108" s="157">
        <f t="shared" si="94"/>
        <v>-32.852170797531286</v>
      </c>
      <c r="AD108" s="144">
        <f t="shared" si="90"/>
        <v>81.476190476190467</v>
      </c>
      <c r="AE108" s="144">
        <f t="shared" si="91"/>
        <v>91.174751607247231</v>
      </c>
      <c r="AF108" s="149">
        <v>25</v>
      </c>
      <c r="AG108" s="150" t="s">
        <v>286</v>
      </c>
      <c r="AH108" s="149">
        <v>21</v>
      </c>
      <c r="AI108" s="151">
        <v>1</v>
      </c>
      <c r="AJ108" s="152">
        <v>1711</v>
      </c>
      <c r="AK108" s="152">
        <v>1560</v>
      </c>
      <c r="AL108" s="149">
        <v>0.91200000000000003</v>
      </c>
      <c r="AM108" s="152">
        <v>719</v>
      </c>
      <c r="AN108" s="152">
        <v>567</v>
      </c>
      <c r="AO108" s="152">
        <v>1286</v>
      </c>
      <c r="AP108" s="153">
        <v>0.441</v>
      </c>
      <c r="AQ108" s="153">
        <v>0.496</v>
      </c>
      <c r="AR108" s="154">
        <v>0.14299999999999999</v>
      </c>
      <c r="AS108" s="154">
        <v>0.126</v>
      </c>
      <c r="AT108" s="154">
        <v>9.7000000000000003E-2</v>
      </c>
      <c r="AU108" s="154">
        <v>0.432</v>
      </c>
      <c r="AW108" s="196"/>
      <c r="AX108" s="144">
        <f t="shared" si="92"/>
        <v>70.594315245478029</v>
      </c>
      <c r="AY108" s="149">
        <v>25</v>
      </c>
      <c r="AZ108" s="150" t="s">
        <v>287</v>
      </c>
      <c r="BA108" s="149">
        <v>23</v>
      </c>
      <c r="BB108" s="151">
        <v>1</v>
      </c>
      <c r="BC108" s="152">
        <v>1935</v>
      </c>
      <c r="BD108" s="152">
        <v>1366</v>
      </c>
      <c r="BE108" s="149">
        <v>0.70599999999999996</v>
      </c>
      <c r="BF108" s="152">
        <v>942</v>
      </c>
      <c r="BG108" s="152">
        <v>532</v>
      </c>
      <c r="BH108" s="152">
        <v>1474</v>
      </c>
      <c r="BI108" s="153">
        <v>0.36099999999999999</v>
      </c>
      <c r="BJ108" s="153">
        <v>0.39300000000000002</v>
      </c>
      <c r="BK108" s="154">
        <v>0.16300000000000001</v>
      </c>
      <c r="BL108" s="155">
        <v>0.09</v>
      </c>
      <c r="BM108" s="154">
        <v>7.6999999999999999E-2</v>
      </c>
      <c r="BN108" s="154">
        <v>0.33900000000000002</v>
      </c>
      <c r="DU108" s="4"/>
      <c r="DZ108" s="196"/>
      <c r="EA108" s="196"/>
      <c r="EB108" s="196"/>
      <c r="EC108" s="196"/>
      <c r="ED108" s="196"/>
      <c r="EE108" s="196"/>
    </row>
    <row r="109" spans="1:135" ht="13" x14ac:dyDescent="0.15">
      <c r="A109" s="156">
        <v>25</v>
      </c>
      <c r="B109" s="156" t="s">
        <v>288</v>
      </c>
      <c r="C109" s="156" t="s">
        <v>233</v>
      </c>
      <c r="D109" s="156" t="s">
        <v>234</v>
      </c>
      <c r="E109" s="156">
        <v>31</v>
      </c>
      <c r="F109" s="156">
        <v>51</v>
      </c>
      <c r="G109" s="156">
        <v>0.378</v>
      </c>
      <c r="H109" s="156">
        <v>-3.67</v>
      </c>
      <c r="I109" s="156">
        <v>108.57</v>
      </c>
      <c r="J109" s="156">
        <v>112.35</v>
      </c>
      <c r="K109" s="156">
        <v>-3.77</v>
      </c>
      <c r="L109" s="156">
        <v>-3.87</v>
      </c>
      <c r="M109" s="156">
        <v>108.62</v>
      </c>
      <c r="N109" s="156">
        <v>112.6</v>
      </c>
      <c r="O109" s="157">
        <v>-3.98</v>
      </c>
      <c r="P109" s="157">
        <f t="shared" si="93"/>
        <v>29.752170797531292</v>
      </c>
      <c r="Q109" s="157">
        <f t="shared" si="94"/>
        <v>-33.732170797531282</v>
      </c>
      <c r="AD109" s="144">
        <f t="shared" si="90"/>
        <v>80.375</v>
      </c>
      <c r="AE109" s="144">
        <f t="shared" si="91"/>
        <v>90.513219284603423</v>
      </c>
      <c r="AF109" s="149">
        <v>26</v>
      </c>
      <c r="AG109" s="150" t="s">
        <v>289</v>
      </c>
      <c r="AH109" s="149">
        <v>24</v>
      </c>
      <c r="AI109" s="151">
        <v>1</v>
      </c>
      <c r="AJ109" s="152">
        <v>1929</v>
      </c>
      <c r="AK109" s="152">
        <v>1746</v>
      </c>
      <c r="AL109" s="149">
        <v>0.90500000000000003</v>
      </c>
      <c r="AM109" s="152">
        <v>762</v>
      </c>
      <c r="AN109" s="152">
        <v>669</v>
      </c>
      <c r="AO109" s="152">
        <v>1431</v>
      </c>
      <c r="AP109" s="153">
        <v>0.46800000000000003</v>
      </c>
      <c r="AQ109" s="151">
        <v>0.52</v>
      </c>
      <c r="AR109" s="154">
        <v>0.17799999999999999</v>
      </c>
      <c r="AS109" s="154">
        <v>9.6000000000000002E-2</v>
      </c>
      <c r="AT109" s="154">
        <v>7.0999999999999994E-2</v>
      </c>
      <c r="AU109" s="154">
        <v>0.42199999999999999</v>
      </c>
      <c r="AW109" s="196"/>
      <c r="AX109" s="144">
        <f t="shared" si="92"/>
        <v>70.795660036166367</v>
      </c>
      <c r="AY109" s="149">
        <v>26</v>
      </c>
      <c r="AZ109" s="150" t="s">
        <v>290</v>
      </c>
      <c r="BA109" s="149">
        <v>14</v>
      </c>
      <c r="BB109" s="151">
        <v>1</v>
      </c>
      <c r="BC109" s="152">
        <v>1106</v>
      </c>
      <c r="BD109" s="152">
        <v>783</v>
      </c>
      <c r="BE109" s="149">
        <v>0.70799999999999996</v>
      </c>
      <c r="BF109" s="152">
        <v>445</v>
      </c>
      <c r="BG109" s="152">
        <v>276</v>
      </c>
      <c r="BH109" s="152">
        <v>721</v>
      </c>
      <c r="BI109" s="153">
        <v>0.38300000000000001</v>
      </c>
      <c r="BJ109" s="153">
        <v>0.42499999999999999</v>
      </c>
      <c r="BK109" s="155">
        <v>0.25</v>
      </c>
      <c r="BL109" s="154">
        <v>0.114</v>
      </c>
      <c r="BM109" s="154">
        <v>7.1999999999999995E-2</v>
      </c>
      <c r="BN109" s="154">
        <v>0.33700000000000002</v>
      </c>
      <c r="DU109" s="4"/>
      <c r="DZ109" s="196"/>
      <c r="EA109" s="196"/>
      <c r="EB109" s="196"/>
      <c r="EC109" s="196"/>
      <c r="ED109" s="196"/>
      <c r="EE109" s="196"/>
    </row>
    <row r="110" spans="1:135" ht="13" x14ac:dyDescent="0.15">
      <c r="A110" s="156">
        <v>26</v>
      </c>
      <c r="B110" s="156" t="s">
        <v>291</v>
      </c>
      <c r="C110" s="156" t="s">
        <v>200</v>
      </c>
      <c r="D110" s="156" t="s">
        <v>216</v>
      </c>
      <c r="E110" s="156">
        <v>24</v>
      </c>
      <c r="F110" s="156">
        <v>58</v>
      </c>
      <c r="G110" s="156">
        <v>0.29299999999999998</v>
      </c>
      <c r="H110" s="156">
        <v>-5.63</v>
      </c>
      <c r="I110" s="156">
        <v>107.32</v>
      </c>
      <c r="J110" s="156">
        <v>112.79</v>
      </c>
      <c r="K110" s="156">
        <v>-5.47</v>
      </c>
      <c r="L110" s="156">
        <v>-5.14</v>
      </c>
      <c r="M110" s="156">
        <v>107.43</v>
      </c>
      <c r="N110" s="156">
        <v>112.41</v>
      </c>
      <c r="O110" s="157">
        <v>-4.9800000000000004</v>
      </c>
      <c r="P110" s="157">
        <f t="shared" si="93"/>
        <v>28.562170797531294</v>
      </c>
      <c r="Q110" s="157">
        <f t="shared" si="94"/>
        <v>-33.542170797531284</v>
      </c>
      <c r="AD110" s="144">
        <f t="shared" si="90"/>
        <v>81.400000000000006</v>
      </c>
      <c r="AE110" s="144">
        <f t="shared" si="91"/>
        <v>90.294840294840299</v>
      </c>
      <c r="AF110" s="149">
        <v>27</v>
      </c>
      <c r="AG110" s="150" t="s">
        <v>292</v>
      </c>
      <c r="AH110" s="149">
        <v>20</v>
      </c>
      <c r="AI110" s="151">
        <v>1</v>
      </c>
      <c r="AJ110" s="152">
        <v>1628</v>
      </c>
      <c r="AK110" s="152">
        <v>1470</v>
      </c>
      <c r="AL110" s="149">
        <v>0.90300000000000002</v>
      </c>
      <c r="AM110" s="152">
        <v>709</v>
      </c>
      <c r="AN110" s="152">
        <v>570</v>
      </c>
      <c r="AO110" s="152">
        <v>1279</v>
      </c>
      <c r="AP110" s="153">
        <v>0.44600000000000001</v>
      </c>
      <c r="AQ110" s="153">
        <v>0.50600000000000001</v>
      </c>
      <c r="AR110" s="154">
        <v>0.14699999999999999</v>
      </c>
      <c r="AS110" s="155">
        <v>0.09</v>
      </c>
      <c r="AT110" s="154">
        <v>7.6999999999999999E-2</v>
      </c>
      <c r="AU110" s="155">
        <v>0.41</v>
      </c>
      <c r="AW110" s="196"/>
      <c r="AX110" s="144">
        <f t="shared" si="92"/>
        <v>71.137339055793987</v>
      </c>
      <c r="AY110" s="149">
        <v>27</v>
      </c>
      <c r="AZ110" s="150" t="s">
        <v>293</v>
      </c>
      <c r="BA110" s="149">
        <v>24</v>
      </c>
      <c r="BB110" s="151">
        <v>1</v>
      </c>
      <c r="BC110" s="152">
        <v>1864</v>
      </c>
      <c r="BD110" s="152">
        <v>1326</v>
      </c>
      <c r="BE110" s="149">
        <v>0.71099999999999997</v>
      </c>
      <c r="BF110" s="152">
        <v>865</v>
      </c>
      <c r="BG110" s="152">
        <v>466</v>
      </c>
      <c r="BH110" s="152">
        <v>1331</v>
      </c>
      <c r="BI110" s="151">
        <v>0.35</v>
      </c>
      <c r="BJ110" s="153">
        <v>0.39400000000000002</v>
      </c>
      <c r="BK110" s="154">
        <v>0.187</v>
      </c>
      <c r="BL110" s="154">
        <v>0.11899999999999999</v>
      </c>
      <c r="BM110" s="154">
        <v>8.5000000000000006E-2</v>
      </c>
      <c r="BN110" s="155">
        <v>0.34</v>
      </c>
      <c r="DU110" s="4"/>
      <c r="DZ110" s="196"/>
      <c r="EA110" s="196"/>
      <c r="EB110" s="196"/>
      <c r="EC110" s="196"/>
      <c r="ED110" s="196"/>
      <c r="EE110" s="196"/>
    </row>
    <row r="111" spans="1:135" ht="13" x14ac:dyDescent="0.15">
      <c r="A111" s="156">
        <v>27</v>
      </c>
      <c r="B111" s="156" t="s">
        <v>294</v>
      </c>
      <c r="C111" s="156" t="s">
        <v>233</v>
      </c>
      <c r="D111" s="156" t="s">
        <v>234</v>
      </c>
      <c r="E111" s="156">
        <v>28</v>
      </c>
      <c r="F111" s="156">
        <v>54</v>
      </c>
      <c r="G111" s="156">
        <v>0.34100000000000003</v>
      </c>
      <c r="H111" s="156">
        <v>-5.7</v>
      </c>
      <c r="I111" s="156">
        <v>103.96</v>
      </c>
      <c r="J111" s="156">
        <v>109.81</v>
      </c>
      <c r="K111" s="156">
        <v>-5.85</v>
      </c>
      <c r="L111" s="156">
        <v>-5.83</v>
      </c>
      <c r="M111" s="156">
        <v>103.92</v>
      </c>
      <c r="N111" s="156">
        <v>109.91</v>
      </c>
      <c r="O111" s="157">
        <v>-5.99</v>
      </c>
      <c r="P111" s="157">
        <f t="shared" si="93"/>
        <v>25.052170797531289</v>
      </c>
      <c r="Q111" s="157">
        <f t="shared" si="94"/>
        <v>-31.042170797531284</v>
      </c>
      <c r="AD111" s="144">
        <f t="shared" si="90"/>
        <v>84.88</v>
      </c>
      <c r="AE111" s="144">
        <f t="shared" si="91"/>
        <v>90.197926484448629</v>
      </c>
      <c r="AF111" s="149">
        <v>28</v>
      </c>
      <c r="AG111" s="150" t="s">
        <v>295</v>
      </c>
      <c r="AH111" s="149">
        <v>25</v>
      </c>
      <c r="AI111" s="151">
        <v>1</v>
      </c>
      <c r="AJ111" s="152">
        <v>2122</v>
      </c>
      <c r="AK111" s="152">
        <v>1914</v>
      </c>
      <c r="AL111" s="149">
        <v>0.90200000000000002</v>
      </c>
      <c r="AM111" s="152">
        <v>767</v>
      </c>
      <c r="AN111" s="152">
        <v>714</v>
      </c>
      <c r="AO111" s="152">
        <v>1481</v>
      </c>
      <c r="AP111" s="153">
        <v>0.48199999999999998</v>
      </c>
      <c r="AQ111" s="153">
        <v>0.55100000000000005</v>
      </c>
      <c r="AR111" s="154">
        <v>0.221</v>
      </c>
      <c r="AS111" s="154">
        <v>9.9000000000000005E-2</v>
      </c>
      <c r="AT111" s="154">
        <v>8.3000000000000004E-2</v>
      </c>
      <c r="AU111" s="154">
        <v>0.41299999999999998</v>
      </c>
      <c r="AW111" s="196"/>
      <c r="AX111" s="144">
        <f t="shared" si="92"/>
        <v>71.085651936715763</v>
      </c>
      <c r="AY111" s="149">
        <v>28</v>
      </c>
      <c r="AZ111" s="150" t="s">
        <v>296</v>
      </c>
      <c r="BA111" s="149">
        <v>22</v>
      </c>
      <c r="BB111" s="151">
        <v>1</v>
      </c>
      <c r="BC111" s="152">
        <v>1833</v>
      </c>
      <c r="BD111" s="152">
        <v>1303</v>
      </c>
      <c r="BE111" s="149">
        <v>0.71099999999999997</v>
      </c>
      <c r="BF111" s="152">
        <v>776</v>
      </c>
      <c r="BG111" s="152">
        <v>463</v>
      </c>
      <c r="BH111" s="152">
        <v>1239</v>
      </c>
      <c r="BI111" s="153">
        <v>0.374</v>
      </c>
      <c r="BJ111" s="151">
        <v>0.41</v>
      </c>
      <c r="BK111" s="154">
        <v>0.218</v>
      </c>
      <c r="BL111" s="154">
        <v>0.125</v>
      </c>
      <c r="BM111" s="154">
        <v>0.10199999999999999</v>
      </c>
      <c r="BN111" s="154">
        <v>0.34899999999999998</v>
      </c>
      <c r="DU111" s="4"/>
      <c r="DZ111" s="196"/>
      <c r="EA111" s="196"/>
      <c r="EB111" s="196"/>
      <c r="EC111" s="196"/>
      <c r="ED111" s="196"/>
      <c r="EE111" s="196"/>
    </row>
    <row r="112" spans="1:135" ht="13" x14ac:dyDescent="0.15">
      <c r="A112" s="156">
        <v>28</v>
      </c>
      <c r="B112" s="156" t="s">
        <v>297</v>
      </c>
      <c r="C112" s="156" t="s">
        <v>200</v>
      </c>
      <c r="D112" s="156" t="s">
        <v>216</v>
      </c>
      <c r="E112" s="156">
        <v>26</v>
      </c>
      <c r="F112" s="156">
        <v>56</v>
      </c>
      <c r="G112" s="156">
        <v>0.317</v>
      </c>
      <c r="H112" s="156">
        <v>-6.88</v>
      </c>
      <c r="I112" s="156">
        <v>106.69</v>
      </c>
      <c r="J112" s="156">
        <v>113.72</v>
      </c>
      <c r="K112" s="156">
        <v>-7.02</v>
      </c>
      <c r="L112" s="156">
        <v>-6.29</v>
      </c>
      <c r="M112" s="156">
        <v>106.96</v>
      </c>
      <c r="N112" s="156">
        <v>113.38</v>
      </c>
      <c r="O112" s="157">
        <v>-6.42</v>
      </c>
      <c r="P112" s="157">
        <f t="shared" si="93"/>
        <v>28.092170797531281</v>
      </c>
      <c r="Q112" s="157">
        <f t="shared" si="94"/>
        <v>-34.512170797531283</v>
      </c>
      <c r="AD112" s="144">
        <f t="shared" si="90"/>
        <v>88.4</v>
      </c>
      <c r="AE112" s="144">
        <f t="shared" si="91"/>
        <v>89.875565610859738</v>
      </c>
      <c r="AF112" s="149">
        <v>29</v>
      </c>
      <c r="AG112" s="150" t="s">
        <v>298</v>
      </c>
      <c r="AH112" s="149">
        <v>20</v>
      </c>
      <c r="AI112" s="151">
        <v>1</v>
      </c>
      <c r="AJ112" s="152">
        <v>1768</v>
      </c>
      <c r="AK112" s="152">
        <v>1589</v>
      </c>
      <c r="AL112" s="149">
        <v>0.89900000000000002</v>
      </c>
      <c r="AM112" s="152">
        <v>755</v>
      </c>
      <c r="AN112" s="152">
        <v>578</v>
      </c>
      <c r="AO112" s="152">
        <v>1333</v>
      </c>
      <c r="AP112" s="153">
        <v>0.434</v>
      </c>
      <c r="AQ112" s="153">
        <v>0.48499999999999999</v>
      </c>
      <c r="AR112" s="154">
        <v>0.14099999999999999</v>
      </c>
      <c r="AS112" s="154">
        <v>0.13300000000000001</v>
      </c>
      <c r="AT112" s="155">
        <v>0.11</v>
      </c>
      <c r="AU112" s="154">
        <v>0.42199999999999999</v>
      </c>
      <c r="AW112" s="196"/>
      <c r="AX112" s="144">
        <f t="shared" si="92"/>
        <v>71.086956521739125</v>
      </c>
      <c r="AY112" s="149">
        <v>29</v>
      </c>
      <c r="AZ112" s="150" t="s">
        <v>299</v>
      </c>
      <c r="BA112" s="149">
        <v>16</v>
      </c>
      <c r="BB112" s="151">
        <v>1</v>
      </c>
      <c r="BC112" s="152">
        <v>1380</v>
      </c>
      <c r="BD112" s="152">
        <v>981</v>
      </c>
      <c r="BE112" s="149">
        <v>0.71099999999999997</v>
      </c>
      <c r="BF112" s="152">
        <v>626</v>
      </c>
      <c r="BG112" s="152">
        <v>343</v>
      </c>
      <c r="BH112" s="152">
        <v>969</v>
      </c>
      <c r="BI112" s="153">
        <v>0.35399999999999998</v>
      </c>
      <c r="BJ112" s="153">
        <v>0.38900000000000001</v>
      </c>
      <c r="BK112" s="154">
        <v>0.189</v>
      </c>
      <c r="BL112" s="154">
        <v>0.13300000000000001</v>
      </c>
      <c r="BM112" s="154">
        <v>0.114</v>
      </c>
      <c r="BN112" s="154">
        <v>0.34599999999999997</v>
      </c>
      <c r="DU112" s="4"/>
      <c r="DZ112" s="196"/>
      <c r="EA112" s="196"/>
      <c r="EB112" s="196"/>
      <c r="EC112" s="196"/>
      <c r="ED112" s="196"/>
      <c r="EE112" s="196"/>
    </row>
    <row r="113" spans="1:135" ht="13" x14ac:dyDescent="0.15">
      <c r="A113" s="156">
        <v>29</v>
      </c>
      <c r="B113" s="156" t="s">
        <v>300</v>
      </c>
      <c r="C113" s="156" t="s">
        <v>233</v>
      </c>
      <c r="D113" s="156" t="s">
        <v>234</v>
      </c>
      <c r="E113" s="156">
        <v>20</v>
      </c>
      <c r="F113" s="156">
        <v>62</v>
      </c>
      <c r="G113" s="156">
        <v>0.24399999999999999</v>
      </c>
      <c r="H113" s="156">
        <v>-6.73</v>
      </c>
      <c r="I113" s="156">
        <v>104.61</v>
      </c>
      <c r="J113" s="156">
        <v>111.34</v>
      </c>
      <c r="K113" s="156">
        <v>-6.73</v>
      </c>
      <c r="L113" s="156">
        <v>-6.74</v>
      </c>
      <c r="M113" s="156">
        <v>104.63</v>
      </c>
      <c r="N113" s="156">
        <v>111.37</v>
      </c>
      <c r="O113" s="157">
        <v>-6.74</v>
      </c>
      <c r="P113" s="157">
        <f t="shared" si="93"/>
        <v>25.762170797531283</v>
      </c>
      <c r="Q113" s="157">
        <f t="shared" si="94"/>
        <v>-32.502170797531292</v>
      </c>
      <c r="AD113" s="144">
        <f t="shared" si="90"/>
        <v>79.521739130434781</v>
      </c>
      <c r="AE113" s="144">
        <f t="shared" si="91"/>
        <v>89.885183160196817</v>
      </c>
      <c r="AF113" s="149">
        <v>30</v>
      </c>
      <c r="AG113" s="150" t="s">
        <v>301</v>
      </c>
      <c r="AH113" s="149">
        <v>23</v>
      </c>
      <c r="AI113" s="151">
        <v>1</v>
      </c>
      <c r="AJ113" s="152">
        <v>1829</v>
      </c>
      <c r="AK113" s="152">
        <v>1644</v>
      </c>
      <c r="AL113" s="149">
        <v>0.89900000000000002</v>
      </c>
      <c r="AM113" s="152">
        <v>741</v>
      </c>
      <c r="AN113" s="152">
        <v>564</v>
      </c>
      <c r="AO113" s="152">
        <v>1305</v>
      </c>
      <c r="AP113" s="153">
        <v>0.432</v>
      </c>
      <c r="AQ113" s="153">
        <v>0.49099999999999999</v>
      </c>
      <c r="AR113" s="154">
        <v>0.16500000000000001</v>
      </c>
      <c r="AS113" s="155">
        <v>0.15</v>
      </c>
      <c r="AT113" s="154">
        <v>0.109</v>
      </c>
      <c r="AU113" s="154">
        <v>0.41899999999999998</v>
      </c>
      <c r="AW113" s="196"/>
      <c r="AX113" s="144">
        <f t="shared" si="92"/>
        <v>71.198453608247419</v>
      </c>
      <c r="AY113" s="149">
        <v>30</v>
      </c>
      <c r="AZ113" s="150" t="s">
        <v>302</v>
      </c>
      <c r="BA113" s="149">
        <v>19</v>
      </c>
      <c r="BB113" s="151">
        <v>1</v>
      </c>
      <c r="BC113" s="152">
        <v>1552</v>
      </c>
      <c r="BD113" s="152">
        <v>1105</v>
      </c>
      <c r="BE113" s="149">
        <v>0.71199999999999997</v>
      </c>
      <c r="BF113" s="152">
        <v>804</v>
      </c>
      <c r="BG113" s="152">
        <v>414</v>
      </c>
      <c r="BH113" s="152">
        <v>1218</v>
      </c>
      <c r="BI113" s="151">
        <v>0.34</v>
      </c>
      <c r="BJ113" s="153">
        <v>0.38400000000000001</v>
      </c>
      <c r="BK113" s="154">
        <v>0.14299999999999999</v>
      </c>
      <c r="BL113" s="154">
        <v>8.6999999999999994E-2</v>
      </c>
      <c r="BM113" s="154">
        <v>7.5999999999999998E-2</v>
      </c>
      <c r="BN113" s="154">
        <v>0.32800000000000001</v>
      </c>
      <c r="DU113" s="4"/>
      <c r="DZ113" s="196"/>
      <c r="EA113" s="196"/>
      <c r="EB113" s="196"/>
      <c r="EC113" s="196"/>
      <c r="ED113" s="196"/>
      <c r="EE113" s="196"/>
    </row>
    <row r="114" spans="1:135" ht="13" x14ac:dyDescent="0.15">
      <c r="A114" s="156">
        <v>30</v>
      </c>
      <c r="B114" s="156" t="s">
        <v>303</v>
      </c>
      <c r="C114" s="156" t="s">
        <v>233</v>
      </c>
      <c r="D114" s="156" t="s">
        <v>243</v>
      </c>
      <c r="E114" s="156">
        <v>29</v>
      </c>
      <c r="F114" s="156">
        <v>53</v>
      </c>
      <c r="G114" s="156">
        <v>0.35399999999999998</v>
      </c>
      <c r="H114" s="156">
        <v>-6.57</v>
      </c>
      <c r="I114" s="156">
        <v>104.23</v>
      </c>
      <c r="J114" s="156">
        <v>111.11</v>
      </c>
      <c r="K114" s="156">
        <v>-6.88</v>
      </c>
      <c r="L114" s="156">
        <v>-6.61</v>
      </c>
      <c r="M114" s="156">
        <v>104.3</v>
      </c>
      <c r="N114" s="156">
        <v>111.21</v>
      </c>
      <c r="O114" s="157">
        <v>-6.92</v>
      </c>
      <c r="P114" s="157">
        <f t="shared" si="93"/>
        <v>25.432170797531285</v>
      </c>
      <c r="Q114" s="157">
        <f t="shared" si="94"/>
        <v>-32.342170797531281</v>
      </c>
      <c r="AD114" s="144">
        <f t="shared" si="90"/>
        <v>91.041666666666657</v>
      </c>
      <c r="AE114" s="144">
        <f t="shared" si="91"/>
        <v>89.839816933638446</v>
      </c>
      <c r="AF114" s="149">
        <v>31</v>
      </c>
      <c r="AG114" s="150" t="s">
        <v>231</v>
      </c>
      <c r="AH114" s="149">
        <v>24</v>
      </c>
      <c r="AI114" s="151">
        <v>1</v>
      </c>
      <c r="AJ114" s="152">
        <v>2185</v>
      </c>
      <c r="AK114" s="152">
        <v>1963</v>
      </c>
      <c r="AL114" s="149">
        <v>0.89800000000000002</v>
      </c>
      <c r="AM114" s="152">
        <v>826</v>
      </c>
      <c r="AN114" s="152">
        <v>770</v>
      </c>
      <c r="AO114" s="152">
        <v>1596</v>
      </c>
      <c r="AP114" s="153">
        <v>0.48199999999999998</v>
      </c>
      <c r="AQ114" s="153">
        <v>0.50900000000000001</v>
      </c>
      <c r="AR114" s="154">
        <v>0.17599999999999999</v>
      </c>
      <c r="AS114" s="154">
        <v>0.125</v>
      </c>
      <c r="AT114" s="154">
        <v>0.106</v>
      </c>
      <c r="AU114" s="154">
        <v>0.436</v>
      </c>
      <c r="AW114" s="196"/>
      <c r="AX114" s="144">
        <f t="shared" si="92"/>
        <v>71.457905544147849</v>
      </c>
      <c r="AY114" s="149">
        <v>31</v>
      </c>
      <c r="AZ114" s="150" t="s">
        <v>304</v>
      </c>
      <c r="BA114" s="149">
        <v>6</v>
      </c>
      <c r="BB114" s="151">
        <v>1</v>
      </c>
      <c r="BC114" s="152">
        <v>487</v>
      </c>
      <c r="BD114" s="152">
        <v>348</v>
      </c>
      <c r="BE114" s="149">
        <v>0.71499999999999997</v>
      </c>
      <c r="BF114" s="152">
        <v>237</v>
      </c>
      <c r="BG114" s="152">
        <v>127</v>
      </c>
      <c r="BH114" s="152">
        <v>364</v>
      </c>
      <c r="BI114" s="153">
        <v>0.34899999999999998</v>
      </c>
      <c r="BJ114" s="153">
        <v>0.39100000000000001</v>
      </c>
      <c r="BK114" s="155">
        <v>0.17</v>
      </c>
      <c r="BL114" s="154">
        <v>9.9000000000000005E-2</v>
      </c>
      <c r="BM114" s="154">
        <v>8.4000000000000005E-2</v>
      </c>
      <c r="BN114" s="154">
        <v>0.33500000000000002</v>
      </c>
      <c r="DU114" s="4"/>
      <c r="DZ114" s="196"/>
      <c r="EA114" s="196"/>
      <c r="EB114" s="196"/>
      <c r="EC114" s="196"/>
      <c r="ED114" s="196"/>
      <c r="EE114" s="196"/>
    </row>
    <row r="115" spans="1:135" ht="13" x14ac:dyDescent="0.15">
      <c r="AD115" s="144">
        <f t="shared" si="90"/>
        <v>82.333333333333329</v>
      </c>
      <c r="AE115" s="144">
        <f t="shared" si="91"/>
        <v>89.820705610179303</v>
      </c>
      <c r="AF115" s="149">
        <v>32</v>
      </c>
      <c r="AG115" s="150" t="s">
        <v>305</v>
      </c>
      <c r="AH115" s="149">
        <v>21</v>
      </c>
      <c r="AI115" s="151">
        <v>1</v>
      </c>
      <c r="AJ115" s="152">
        <v>1729</v>
      </c>
      <c r="AK115" s="152">
        <v>1553</v>
      </c>
      <c r="AL115" s="149">
        <v>0.89800000000000002</v>
      </c>
      <c r="AM115" s="152">
        <v>734</v>
      </c>
      <c r="AN115" s="152">
        <v>555</v>
      </c>
      <c r="AO115" s="152">
        <v>1289</v>
      </c>
      <c r="AP115" s="153">
        <v>0.43099999999999999</v>
      </c>
      <c r="AQ115" s="153">
        <v>0.51300000000000001</v>
      </c>
      <c r="AR115" s="154">
        <v>0.17199999999999999</v>
      </c>
      <c r="AS115" s="154">
        <v>9.4E-2</v>
      </c>
      <c r="AT115" s="154">
        <v>6.9000000000000006E-2</v>
      </c>
      <c r="AU115" s="154">
        <v>0.39800000000000002</v>
      </c>
      <c r="AW115" s="196"/>
      <c r="AX115" s="144">
        <f t="shared" si="92"/>
        <v>71.471471471471475</v>
      </c>
      <c r="AY115" s="149">
        <v>32</v>
      </c>
      <c r="AZ115" s="150" t="s">
        <v>237</v>
      </c>
      <c r="BA115" s="149">
        <v>17</v>
      </c>
      <c r="BB115" s="151">
        <v>1</v>
      </c>
      <c r="BC115" s="152">
        <v>1332</v>
      </c>
      <c r="BD115" s="152">
        <v>952</v>
      </c>
      <c r="BE115" s="149">
        <v>0.71499999999999997</v>
      </c>
      <c r="BF115" s="152">
        <v>559</v>
      </c>
      <c r="BG115" s="152">
        <v>318</v>
      </c>
      <c r="BH115" s="152">
        <v>877</v>
      </c>
      <c r="BI115" s="153">
        <v>0.36299999999999999</v>
      </c>
      <c r="BJ115" s="153">
        <v>0.42099999999999999</v>
      </c>
      <c r="BK115" s="154">
        <v>0.23699999999999999</v>
      </c>
      <c r="BL115" s="154">
        <v>0.123</v>
      </c>
      <c r="BM115" s="154">
        <v>9.6000000000000002E-2</v>
      </c>
      <c r="BN115" s="154">
        <v>0.33200000000000002</v>
      </c>
      <c r="DU115" s="4"/>
      <c r="DZ115" s="196"/>
      <c r="EA115" s="196"/>
      <c r="EB115" s="196"/>
      <c r="EC115" s="196"/>
      <c r="ED115" s="196"/>
      <c r="EE115" s="196"/>
    </row>
    <row r="116" spans="1:135" ht="13" x14ac:dyDescent="0.15">
      <c r="AD116" s="144">
        <f t="shared" si="90"/>
        <v>79.705882352941174</v>
      </c>
      <c r="AE116" s="144">
        <f t="shared" si="91"/>
        <v>89.594095940959406</v>
      </c>
      <c r="AF116" s="149">
        <v>33</v>
      </c>
      <c r="AG116" s="150" t="s">
        <v>306</v>
      </c>
      <c r="AH116" s="149">
        <v>17</v>
      </c>
      <c r="AI116" s="151">
        <v>1</v>
      </c>
      <c r="AJ116" s="152">
        <v>1355</v>
      </c>
      <c r="AK116" s="152">
        <v>1214</v>
      </c>
      <c r="AL116" s="149">
        <v>0.89600000000000002</v>
      </c>
      <c r="AM116" s="152">
        <v>519</v>
      </c>
      <c r="AN116" s="152">
        <v>443</v>
      </c>
      <c r="AO116" s="152">
        <v>962</v>
      </c>
      <c r="AP116" s="151">
        <v>0.46</v>
      </c>
      <c r="AQ116" s="153">
        <v>0.52400000000000002</v>
      </c>
      <c r="AR116" s="154">
        <v>0.19600000000000001</v>
      </c>
      <c r="AS116" s="154">
        <v>0.124</v>
      </c>
      <c r="AT116" s="154">
        <v>9.7000000000000003E-2</v>
      </c>
      <c r="AU116" s="154">
        <v>0.41299999999999998</v>
      </c>
      <c r="AW116" s="196"/>
      <c r="AX116" s="144">
        <f t="shared" si="92"/>
        <v>71.809661139149242</v>
      </c>
      <c r="AY116" s="149">
        <v>33</v>
      </c>
      <c r="AZ116" s="150" t="s">
        <v>307</v>
      </c>
      <c r="BA116" s="149">
        <v>17</v>
      </c>
      <c r="BB116" s="151">
        <v>1</v>
      </c>
      <c r="BC116" s="152">
        <v>1387</v>
      </c>
      <c r="BD116" s="152">
        <v>996</v>
      </c>
      <c r="BE116" s="149">
        <v>0.71799999999999997</v>
      </c>
      <c r="BF116" s="152">
        <v>587</v>
      </c>
      <c r="BG116" s="152">
        <v>353</v>
      </c>
      <c r="BH116" s="152">
        <v>940</v>
      </c>
      <c r="BI116" s="153">
        <v>0.376</v>
      </c>
      <c r="BJ116" s="153">
        <v>0.42199999999999999</v>
      </c>
      <c r="BK116" s="155">
        <v>0.23</v>
      </c>
      <c r="BL116" s="154">
        <v>0.115</v>
      </c>
      <c r="BM116" s="154">
        <v>8.6999999999999994E-2</v>
      </c>
      <c r="BN116" s="154">
        <v>0.33900000000000002</v>
      </c>
      <c r="DU116" s="4"/>
      <c r="DZ116" s="196"/>
      <c r="EA116" s="196"/>
      <c r="EB116" s="196"/>
      <c r="EC116" s="196"/>
      <c r="ED116" s="196"/>
      <c r="EE116" s="196"/>
    </row>
    <row r="117" spans="1:135" ht="13" x14ac:dyDescent="0.15">
      <c r="AD117" s="144">
        <f t="shared" si="90"/>
        <v>82.333333333333329</v>
      </c>
      <c r="AE117" s="144">
        <f t="shared" si="91"/>
        <v>89.271255060728748</v>
      </c>
      <c r="AF117" s="149">
        <v>34</v>
      </c>
      <c r="AG117" s="150" t="s">
        <v>308</v>
      </c>
      <c r="AH117" s="149">
        <v>12</v>
      </c>
      <c r="AI117" s="151">
        <v>1</v>
      </c>
      <c r="AJ117" s="152">
        <v>988</v>
      </c>
      <c r="AK117" s="152">
        <v>882</v>
      </c>
      <c r="AL117" s="149">
        <v>0.89300000000000002</v>
      </c>
      <c r="AM117" s="152">
        <v>464</v>
      </c>
      <c r="AN117" s="152">
        <v>308</v>
      </c>
      <c r="AO117" s="152">
        <v>772</v>
      </c>
      <c r="AP117" s="153">
        <v>0.39900000000000002</v>
      </c>
      <c r="AQ117" s="153">
        <v>0.47699999999999998</v>
      </c>
      <c r="AR117" s="154">
        <v>0.14199999999999999</v>
      </c>
      <c r="AS117" s="154">
        <v>9.8000000000000004E-2</v>
      </c>
      <c r="AT117" s="155">
        <v>0.08</v>
      </c>
      <c r="AU117" s="154">
        <v>0.38600000000000001</v>
      </c>
      <c r="AW117" s="196"/>
      <c r="AX117" s="144">
        <f t="shared" si="92"/>
        <v>71.763754045307451</v>
      </c>
      <c r="AY117" s="149">
        <v>34</v>
      </c>
      <c r="AZ117" s="150" t="s">
        <v>309</v>
      </c>
      <c r="BA117" s="149">
        <v>16</v>
      </c>
      <c r="BB117" s="151">
        <v>1</v>
      </c>
      <c r="BC117" s="152">
        <v>1236</v>
      </c>
      <c r="BD117" s="152">
        <v>887</v>
      </c>
      <c r="BE117" s="149">
        <v>0.71799999999999997</v>
      </c>
      <c r="BF117" s="152">
        <v>550</v>
      </c>
      <c r="BG117" s="152">
        <v>321</v>
      </c>
      <c r="BH117" s="152">
        <v>871</v>
      </c>
      <c r="BI117" s="153">
        <v>0.36899999999999999</v>
      </c>
      <c r="BJ117" s="153">
        <v>0.41799999999999998</v>
      </c>
      <c r="BK117" s="154">
        <v>0.20899999999999999</v>
      </c>
      <c r="BL117" s="154">
        <v>0.10299999999999999</v>
      </c>
      <c r="BM117" s="154">
        <v>8.1000000000000003E-2</v>
      </c>
      <c r="BN117" s="154">
        <v>0.33300000000000002</v>
      </c>
      <c r="DU117" s="4"/>
      <c r="DZ117" s="196"/>
      <c r="EA117" s="196"/>
      <c r="EB117" s="196"/>
      <c r="EC117" s="196"/>
      <c r="ED117" s="196"/>
      <c r="EE117" s="196"/>
    </row>
    <row r="118" spans="1:135" ht="13" x14ac:dyDescent="0.15">
      <c r="AD118" s="144">
        <f t="shared" si="90"/>
        <v>73.666666666666657</v>
      </c>
      <c r="AE118" s="144">
        <f t="shared" si="91"/>
        <v>89.25339366515837</v>
      </c>
      <c r="AF118" s="149">
        <v>35</v>
      </c>
      <c r="AG118" s="150" t="s">
        <v>310</v>
      </c>
      <c r="AH118" s="149">
        <v>12</v>
      </c>
      <c r="AI118" s="151">
        <v>1</v>
      </c>
      <c r="AJ118" s="152">
        <v>884</v>
      </c>
      <c r="AK118" s="152">
        <v>789</v>
      </c>
      <c r="AL118" s="149">
        <v>0.89300000000000002</v>
      </c>
      <c r="AM118" s="152">
        <v>375</v>
      </c>
      <c r="AN118" s="152">
        <v>282</v>
      </c>
      <c r="AO118" s="152">
        <v>657</v>
      </c>
      <c r="AP118" s="153">
        <v>0.42899999999999999</v>
      </c>
      <c r="AQ118" s="153">
        <v>0.505</v>
      </c>
      <c r="AR118" s="154">
        <v>0.17199999999999999</v>
      </c>
      <c r="AS118" s="155">
        <v>0.1</v>
      </c>
      <c r="AT118" s="154">
        <v>6.9000000000000006E-2</v>
      </c>
      <c r="AU118" s="154">
        <v>0.39800000000000002</v>
      </c>
      <c r="AW118" s="196"/>
      <c r="AX118" s="144">
        <f t="shared" si="92"/>
        <v>71.797323135755249</v>
      </c>
      <c r="AY118" s="149">
        <v>35</v>
      </c>
      <c r="AZ118" s="150" t="s">
        <v>311</v>
      </c>
      <c r="BA118" s="149">
        <v>14</v>
      </c>
      <c r="BB118" s="151">
        <v>1</v>
      </c>
      <c r="BC118" s="152">
        <v>1046</v>
      </c>
      <c r="BD118" s="152">
        <v>751</v>
      </c>
      <c r="BE118" s="149">
        <v>0.71799999999999997</v>
      </c>
      <c r="BF118" s="152">
        <v>489</v>
      </c>
      <c r="BG118" s="152">
        <v>279</v>
      </c>
      <c r="BH118" s="152">
        <v>768</v>
      </c>
      <c r="BI118" s="153">
        <v>0.36299999999999999</v>
      </c>
      <c r="BJ118" s="153">
        <v>0.42399999999999999</v>
      </c>
      <c r="BK118" s="155">
        <v>0.2</v>
      </c>
      <c r="BL118" s="154">
        <v>7.4999999999999997E-2</v>
      </c>
      <c r="BM118" s="154">
        <v>6.2E-2</v>
      </c>
      <c r="BN118" s="154">
        <v>0.32500000000000001</v>
      </c>
      <c r="DU118" s="4"/>
      <c r="DZ118" s="196"/>
      <c r="EA118" s="196"/>
      <c r="EB118" s="196"/>
      <c r="EC118" s="196"/>
      <c r="ED118" s="196"/>
      <c r="EE118" s="196"/>
    </row>
    <row r="119" spans="1:135" ht="13" x14ac:dyDescent="0.15">
      <c r="AD119" s="144">
        <f t="shared" si="90"/>
        <v>84.6111111111111</v>
      </c>
      <c r="AE119" s="144">
        <f t="shared" si="91"/>
        <v>89.231779382797114</v>
      </c>
      <c r="AF119" s="149">
        <v>36</v>
      </c>
      <c r="AG119" s="150" t="s">
        <v>312</v>
      </c>
      <c r="AH119" s="149">
        <v>18</v>
      </c>
      <c r="AI119" s="151">
        <v>1</v>
      </c>
      <c r="AJ119" s="152">
        <v>1523</v>
      </c>
      <c r="AK119" s="152">
        <v>1359</v>
      </c>
      <c r="AL119" s="149">
        <v>0.89200000000000002</v>
      </c>
      <c r="AM119" s="152">
        <v>588</v>
      </c>
      <c r="AN119" s="152">
        <v>491</v>
      </c>
      <c r="AO119" s="152">
        <v>1079</v>
      </c>
      <c r="AP119" s="153">
        <v>0.45500000000000002</v>
      </c>
      <c r="AQ119" s="153">
        <v>0.499</v>
      </c>
      <c r="AR119" s="154">
        <v>0.182</v>
      </c>
      <c r="AS119" s="154">
        <v>0.13900000000000001</v>
      </c>
      <c r="AT119" s="155">
        <v>0.11</v>
      </c>
      <c r="AU119" s="154">
        <v>0.42399999999999999</v>
      </c>
      <c r="AW119" s="196"/>
      <c r="AX119" s="144">
        <f t="shared" si="92"/>
        <v>71.896955503512885</v>
      </c>
      <c r="AY119" s="149">
        <v>36</v>
      </c>
      <c r="AZ119" s="150" t="s">
        <v>313</v>
      </c>
      <c r="BA119" s="149">
        <v>20</v>
      </c>
      <c r="BB119" s="151">
        <v>1</v>
      </c>
      <c r="BC119" s="152">
        <v>1708</v>
      </c>
      <c r="BD119" s="152">
        <v>1228</v>
      </c>
      <c r="BE119" s="149">
        <v>0.71899999999999997</v>
      </c>
      <c r="BF119" s="152">
        <v>718</v>
      </c>
      <c r="BG119" s="152">
        <v>436</v>
      </c>
      <c r="BH119" s="152">
        <v>1154</v>
      </c>
      <c r="BI119" s="153">
        <v>0.378</v>
      </c>
      <c r="BJ119" s="151">
        <v>0.41</v>
      </c>
      <c r="BK119" s="154">
        <v>0.219</v>
      </c>
      <c r="BL119" s="154">
        <v>0.125</v>
      </c>
      <c r="BM119" s="154">
        <v>9.7000000000000003E-2</v>
      </c>
      <c r="BN119" s="154">
        <v>0.35199999999999998</v>
      </c>
      <c r="DU119" s="4"/>
      <c r="DZ119" s="196"/>
      <c r="EA119" s="196"/>
      <c r="EB119" s="196"/>
      <c r="EC119" s="196"/>
      <c r="ED119" s="196"/>
      <c r="EE119" s="196"/>
    </row>
    <row r="120" spans="1:135" ht="13" x14ac:dyDescent="0.15">
      <c r="AD120" s="144">
        <f t="shared" si="90"/>
        <v>85.9</v>
      </c>
      <c r="AE120" s="144">
        <f t="shared" si="91"/>
        <v>89.057043073341092</v>
      </c>
      <c r="AF120" s="149">
        <v>37</v>
      </c>
      <c r="AG120" s="150" t="s">
        <v>314</v>
      </c>
      <c r="AH120" s="149">
        <v>20</v>
      </c>
      <c r="AI120" s="151">
        <v>1</v>
      </c>
      <c r="AJ120" s="152">
        <v>1718</v>
      </c>
      <c r="AK120" s="152">
        <v>1530</v>
      </c>
      <c r="AL120" s="149">
        <v>0.89100000000000001</v>
      </c>
      <c r="AM120" s="152">
        <v>747</v>
      </c>
      <c r="AN120" s="152">
        <v>553</v>
      </c>
      <c r="AO120" s="152">
        <v>1300</v>
      </c>
      <c r="AP120" s="153">
        <v>0.42499999999999999</v>
      </c>
      <c r="AQ120" s="153">
        <v>0.48799999999999999</v>
      </c>
      <c r="AR120" s="154">
        <v>0.155</v>
      </c>
      <c r="AS120" s="154">
        <v>0.111</v>
      </c>
      <c r="AT120" s="154">
        <v>8.8999999999999996E-2</v>
      </c>
      <c r="AU120" s="154">
        <v>0.40400000000000003</v>
      </c>
      <c r="AW120" s="196"/>
      <c r="AX120" s="144">
        <f t="shared" si="92"/>
        <v>71.909090909090907</v>
      </c>
      <c r="AY120" s="149">
        <v>37</v>
      </c>
      <c r="AZ120" s="150" t="s">
        <v>315</v>
      </c>
      <c r="BA120" s="149">
        <v>15</v>
      </c>
      <c r="BB120" s="151">
        <v>1</v>
      </c>
      <c r="BC120" s="152">
        <v>1100</v>
      </c>
      <c r="BD120" s="152">
        <v>791</v>
      </c>
      <c r="BE120" s="149">
        <v>0.71899999999999997</v>
      </c>
      <c r="BF120" s="152">
        <v>547</v>
      </c>
      <c r="BG120" s="152">
        <v>305</v>
      </c>
      <c r="BH120" s="152">
        <v>852</v>
      </c>
      <c r="BI120" s="153">
        <v>0.35799999999999998</v>
      </c>
      <c r="BJ120" s="153">
        <v>0.39200000000000002</v>
      </c>
      <c r="BK120" s="154">
        <v>0.14499999999999999</v>
      </c>
      <c r="BL120" s="154">
        <v>9.4E-2</v>
      </c>
      <c r="BM120" s="154">
        <v>6.9000000000000006E-2</v>
      </c>
      <c r="BN120" s="154">
        <v>0.34499999999999997</v>
      </c>
      <c r="DU120" s="4"/>
      <c r="DZ120" s="196"/>
      <c r="EA120" s="196"/>
      <c r="EB120" s="196"/>
      <c r="EC120" s="196"/>
      <c r="ED120" s="196"/>
      <c r="EE120" s="196"/>
    </row>
    <row r="121" spans="1:135" ht="13" x14ac:dyDescent="0.15">
      <c r="AD121" s="144">
        <f t="shared" si="90"/>
        <v>79.5</v>
      </c>
      <c r="AE121" s="144">
        <f t="shared" si="91"/>
        <v>89.022298456260714</v>
      </c>
      <c r="AF121" s="149">
        <v>38</v>
      </c>
      <c r="AG121" s="150" t="s">
        <v>316</v>
      </c>
      <c r="AH121" s="149">
        <v>22</v>
      </c>
      <c r="AI121" s="151">
        <v>1</v>
      </c>
      <c r="AJ121" s="152">
        <v>1749</v>
      </c>
      <c r="AK121" s="152">
        <v>1557</v>
      </c>
      <c r="AL121" s="149">
        <v>0.89</v>
      </c>
      <c r="AM121" s="152">
        <v>746</v>
      </c>
      <c r="AN121" s="152">
        <v>581</v>
      </c>
      <c r="AO121" s="152">
        <v>1327</v>
      </c>
      <c r="AP121" s="153">
        <v>0.438</v>
      </c>
      <c r="AQ121" s="153">
        <v>0.51100000000000001</v>
      </c>
      <c r="AR121" s="154">
        <v>0.16900000000000001</v>
      </c>
      <c r="AS121" s="155">
        <v>0.09</v>
      </c>
      <c r="AT121" s="154">
        <v>7.2999999999999995E-2</v>
      </c>
      <c r="AU121" s="154">
        <v>0.39900000000000002</v>
      </c>
      <c r="AW121" s="196"/>
      <c r="AX121" s="144">
        <f t="shared" si="92"/>
        <v>72.063666300768375</v>
      </c>
      <c r="AY121" s="149">
        <v>38</v>
      </c>
      <c r="AZ121" s="150" t="s">
        <v>317</v>
      </c>
      <c r="BA121" s="149">
        <v>22</v>
      </c>
      <c r="BB121" s="151">
        <v>1</v>
      </c>
      <c r="BC121" s="152">
        <v>1822</v>
      </c>
      <c r="BD121" s="152">
        <v>1313</v>
      </c>
      <c r="BE121" s="149">
        <v>0.72099999999999997</v>
      </c>
      <c r="BF121" s="152">
        <v>834</v>
      </c>
      <c r="BG121" s="152">
        <v>454</v>
      </c>
      <c r="BH121" s="152">
        <v>1288</v>
      </c>
      <c r="BI121" s="153">
        <v>0.35199999999999998</v>
      </c>
      <c r="BJ121" s="153">
        <v>0.39900000000000002</v>
      </c>
      <c r="BK121" s="154">
        <v>0.19900000000000001</v>
      </c>
      <c r="BL121" s="154">
        <v>0.114</v>
      </c>
      <c r="BM121" s="155">
        <v>0.09</v>
      </c>
      <c r="BN121" s="154">
        <v>0.33500000000000002</v>
      </c>
      <c r="DU121" s="4"/>
      <c r="DZ121" s="196"/>
      <c r="EA121" s="196"/>
      <c r="EB121" s="196"/>
      <c r="EC121" s="196"/>
      <c r="ED121" s="196"/>
      <c r="EE121" s="196"/>
    </row>
    <row r="122" spans="1:135" ht="13" x14ac:dyDescent="0.15">
      <c r="AD122" s="144">
        <f t="shared" si="90"/>
        <v>86.181818181818187</v>
      </c>
      <c r="AE122" s="144">
        <f t="shared" si="91"/>
        <v>88.976793248945157</v>
      </c>
      <c r="AF122" s="149">
        <v>39</v>
      </c>
      <c r="AG122" s="150" t="s">
        <v>227</v>
      </c>
      <c r="AH122" s="149">
        <v>22</v>
      </c>
      <c r="AI122" s="151">
        <v>1</v>
      </c>
      <c r="AJ122" s="152">
        <v>1896</v>
      </c>
      <c r="AK122" s="152">
        <v>1687</v>
      </c>
      <c r="AL122" s="149">
        <v>0.89</v>
      </c>
      <c r="AM122" s="152">
        <v>794</v>
      </c>
      <c r="AN122" s="152">
        <v>621</v>
      </c>
      <c r="AO122" s="152">
        <v>1415</v>
      </c>
      <c r="AP122" s="153">
        <v>0.439</v>
      </c>
      <c r="AQ122" s="153">
        <v>0.50900000000000001</v>
      </c>
      <c r="AR122" s="154">
        <v>0.17199999999999999</v>
      </c>
      <c r="AS122" s="154">
        <v>0.10299999999999999</v>
      </c>
      <c r="AT122" s="154">
        <v>8.6999999999999994E-2</v>
      </c>
      <c r="AU122" s="155">
        <v>0.4</v>
      </c>
      <c r="AW122" s="196"/>
      <c r="AX122" s="144">
        <f t="shared" si="92"/>
        <v>72.070534698521044</v>
      </c>
      <c r="AY122" s="149">
        <v>39</v>
      </c>
      <c r="AZ122" s="150" t="s">
        <v>316</v>
      </c>
      <c r="BA122" s="149">
        <v>22</v>
      </c>
      <c r="BB122" s="151">
        <v>1</v>
      </c>
      <c r="BC122" s="152">
        <v>1758</v>
      </c>
      <c r="BD122" s="152">
        <v>1267</v>
      </c>
      <c r="BE122" s="149">
        <v>0.72099999999999997</v>
      </c>
      <c r="BF122" s="152">
        <v>731</v>
      </c>
      <c r="BG122" s="152">
        <v>453</v>
      </c>
      <c r="BH122" s="152">
        <v>1184</v>
      </c>
      <c r="BI122" s="153">
        <v>0.38300000000000001</v>
      </c>
      <c r="BJ122" s="153">
        <v>0.432</v>
      </c>
      <c r="BK122" s="154">
        <v>0.22700000000000001</v>
      </c>
      <c r="BL122" s="154">
        <v>0.115</v>
      </c>
      <c r="BM122" s="154">
        <v>8.6999999999999994E-2</v>
      </c>
      <c r="BN122" s="154">
        <v>0.34399999999999997</v>
      </c>
      <c r="DU122" s="4"/>
      <c r="DZ122" s="196"/>
      <c r="EA122" s="196"/>
      <c r="EB122" s="196"/>
      <c r="EC122" s="196"/>
      <c r="ED122" s="196"/>
      <c r="EE122" s="196"/>
    </row>
    <row r="123" spans="1:135" ht="13" x14ac:dyDescent="0.15">
      <c r="N123" s="158"/>
      <c r="O123" s="76"/>
      <c r="AD123" s="144">
        <f t="shared" si="90"/>
        <v>77.21052631578948</v>
      </c>
      <c r="AE123" s="144">
        <f t="shared" si="91"/>
        <v>88.957055214723923</v>
      </c>
      <c r="AF123" s="149">
        <v>40</v>
      </c>
      <c r="AG123" s="150" t="s">
        <v>302</v>
      </c>
      <c r="AH123" s="149">
        <v>19</v>
      </c>
      <c r="AI123" s="151">
        <v>1</v>
      </c>
      <c r="AJ123" s="152">
        <v>1467</v>
      </c>
      <c r="AK123" s="152">
        <v>1305</v>
      </c>
      <c r="AL123" s="149">
        <v>0.89</v>
      </c>
      <c r="AM123" s="152">
        <v>541</v>
      </c>
      <c r="AN123" s="152">
        <v>484</v>
      </c>
      <c r="AO123" s="152">
        <v>1025</v>
      </c>
      <c r="AP123" s="153">
        <v>0.47199999999999998</v>
      </c>
      <c r="AQ123" s="153">
        <v>0.53300000000000003</v>
      </c>
      <c r="AR123" s="154">
        <v>0.215</v>
      </c>
      <c r="AS123" s="154">
        <v>0.111</v>
      </c>
      <c r="AT123" s="154">
        <v>8.5000000000000006E-2</v>
      </c>
      <c r="AU123" s="154">
        <v>0.40799999999999997</v>
      </c>
      <c r="AW123" s="196"/>
      <c r="AX123" s="144">
        <f t="shared" si="92"/>
        <v>72.19402143260011</v>
      </c>
      <c r="AY123" s="149">
        <v>40</v>
      </c>
      <c r="AZ123" s="150" t="s">
        <v>318</v>
      </c>
      <c r="BA123" s="149">
        <v>23</v>
      </c>
      <c r="BB123" s="151">
        <v>1</v>
      </c>
      <c r="BC123" s="152">
        <v>1773</v>
      </c>
      <c r="BD123" s="152">
        <v>1280</v>
      </c>
      <c r="BE123" s="149">
        <v>0.72199999999999998</v>
      </c>
      <c r="BF123" s="152">
        <v>815</v>
      </c>
      <c r="BG123" s="152">
        <v>482</v>
      </c>
      <c r="BH123" s="152">
        <v>1297</v>
      </c>
      <c r="BI123" s="153">
        <v>0.372</v>
      </c>
      <c r="BJ123" s="153">
        <v>0.41199999999999998</v>
      </c>
      <c r="BK123" s="154">
        <v>0.188</v>
      </c>
      <c r="BL123" s="154">
        <v>9.0999999999999998E-2</v>
      </c>
      <c r="BM123" s="154">
        <v>6.7000000000000004E-2</v>
      </c>
      <c r="BN123" s="154">
        <v>0.34499999999999997</v>
      </c>
      <c r="DU123" s="4"/>
      <c r="DZ123" s="196"/>
      <c r="EA123" s="196"/>
      <c r="EB123" s="196"/>
      <c r="EC123" s="196"/>
      <c r="ED123" s="196"/>
      <c r="EE123" s="196"/>
    </row>
    <row r="124" spans="1:135" ht="13" x14ac:dyDescent="0.15">
      <c r="D124" s="158"/>
      <c r="N124" s="158"/>
      <c r="O124" s="158"/>
      <c r="AD124" s="144">
        <f t="shared" si="90"/>
        <v>82.782608695652172</v>
      </c>
      <c r="AE124" s="144">
        <f t="shared" si="91"/>
        <v>88.65546218487394</v>
      </c>
      <c r="AF124" s="149">
        <v>41</v>
      </c>
      <c r="AG124" s="150" t="s">
        <v>319</v>
      </c>
      <c r="AH124" s="149">
        <v>23</v>
      </c>
      <c r="AI124" s="151">
        <v>1</v>
      </c>
      <c r="AJ124" s="152">
        <v>1904</v>
      </c>
      <c r="AK124" s="152">
        <v>1688</v>
      </c>
      <c r="AL124" s="149">
        <v>0.88700000000000001</v>
      </c>
      <c r="AM124" s="152">
        <v>799</v>
      </c>
      <c r="AN124" s="152">
        <v>600</v>
      </c>
      <c r="AO124" s="152">
        <v>1399</v>
      </c>
      <c r="AP124" s="153">
        <v>0.42899999999999999</v>
      </c>
      <c r="AQ124" s="153">
        <v>0.495</v>
      </c>
      <c r="AR124" s="154">
        <v>0.16600000000000001</v>
      </c>
      <c r="AS124" s="154">
        <v>0.115</v>
      </c>
      <c r="AT124" s="154">
        <v>8.4000000000000005E-2</v>
      </c>
      <c r="AU124" s="154">
        <v>0.40699999999999997</v>
      </c>
      <c r="AW124" s="196"/>
      <c r="AX124" s="144">
        <f t="shared" si="92"/>
        <v>72.180916976456018</v>
      </c>
      <c r="AY124" s="149">
        <v>41</v>
      </c>
      <c r="AZ124" s="150" t="s">
        <v>320</v>
      </c>
      <c r="BA124" s="149">
        <v>21</v>
      </c>
      <c r="BB124" s="151">
        <v>1</v>
      </c>
      <c r="BC124" s="152">
        <v>1614</v>
      </c>
      <c r="BD124" s="152">
        <v>1165</v>
      </c>
      <c r="BE124" s="149">
        <v>0.72199999999999998</v>
      </c>
      <c r="BF124" s="152">
        <v>728</v>
      </c>
      <c r="BG124" s="152">
        <v>427</v>
      </c>
      <c r="BH124" s="152">
        <v>1155</v>
      </c>
      <c r="BI124" s="151">
        <v>0.37</v>
      </c>
      <c r="BJ124" s="153">
        <v>0.42599999999999999</v>
      </c>
      <c r="BK124" s="154">
        <v>0.20799999999999999</v>
      </c>
      <c r="BL124" s="154">
        <v>8.6999999999999994E-2</v>
      </c>
      <c r="BM124" s="154">
        <v>6.3E-2</v>
      </c>
      <c r="BN124" s="154">
        <v>0.33400000000000002</v>
      </c>
      <c r="DU124" s="4"/>
      <c r="DZ124" s="196"/>
      <c r="EA124" s="196"/>
      <c r="EB124" s="196"/>
      <c r="EC124" s="196"/>
      <c r="ED124" s="196"/>
      <c r="EE124" s="196"/>
    </row>
    <row r="125" spans="1:135" ht="13" x14ac:dyDescent="0.15">
      <c r="D125" s="159"/>
      <c r="N125" s="159"/>
      <c r="O125" s="159"/>
      <c r="AD125" s="144">
        <f t="shared" si="90"/>
        <v>82.434782608695656</v>
      </c>
      <c r="AE125" s="144">
        <f t="shared" si="91"/>
        <v>88.660337552742618</v>
      </c>
      <c r="AF125" s="149">
        <v>42</v>
      </c>
      <c r="AG125" s="150" t="s">
        <v>321</v>
      </c>
      <c r="AH125" s="149">
        <v>23</v>
      </c>
      <c r="AI125" s="151">
        <v>1</v>
      </c>
      <c r="AJ125" s="152">
        <v>1896</v>
      </c>
      <c r="AK125" s="152">
        <v>1681</v>
      </c>
      <c r="AL125" s="149">
        <v>0.88700000000000001</v>
      </c>
      <c r="AM125" s="152">
        <v>836</v>
      </c>
      <c r="AN125" s="152">
        <v>630</v>
      </c>
      <c r="AO125" s="152">
        <v>1466</v>
      </c>
      <c r="AP125" s="151">
        <v>0.43</v>
      </c>
      <c r="AQ125" s="153">
        <v>0.48699999999999999</v>
      </c>
      <c r="AR125" s="154">
        <v>0.14499999999999999</v>
      </c>
      <c r="AS125" s="154">
        <v>0.10100000000000001</v>
      </c>
      <c r="AT125" s="154">
        <v>8.3000000000000004E-2</v>
      </c>
      <c r="AU125" s="154">
        <v>0.40899999999999997</v>
      </c>
      <c r="AW125" s="196"/>
      <c r="AX125" s="144">
        <f t="shared" si="92"/>
        <v>72.176759410801964</v>
      </c>
      <c r="AY125" s="149">
        <v>42</v>
      </c>
      <c r="AZ125" s="150" t="s">
        <v>235</v>
      </c>
      <c r="BA125" s="149">
        <v>8</v>
      </c>
      <c r="BB125" s="151">
        <v>1</v>
      </c>
      <c r="BC125" s="152">
        <v>611</v>
      </c>
      <c r="BD125" s="152">
        <v>441</v>
      </c>
      <c r="BE125" s="149">
        <v>0.72199999999999998</v>
      </c>
      <c r="BF125" s="152">
        <v>305</v>
      </c>
      <c r="BG125" s="152">
        <v>157</v>
      </c>
      <c r="BH125" s="152">
        <v>462</v>
      </c>
      <c r="BI125" s="151">
        <v>0.34</v>
      </c>
      <c r="BJ125" s="153">
        <v>0.38700000000000001</v>
      </c>
      <c r="BK125" s="154">
        <v>0.16500000000000001</v>
      </c>
      <c r="BL125" s="154">
        <v>9.2999999999999999E-2</v>
      </c>
      <c r="BM125" s="154">
        <v>7.9000000000000001E-2</v>
      </c>
      <c r="BN125" s="154">
        <v>0.33400000000000002</v>
      </c>
      <c r="DU125" s="4"/>
      <c r="DZ125" s="196"/>
      <c r="EA125" s="196"/>
      <c r="EB125" s="196"/>
      <c r="EC125" s="196"/>
      <c r="ED125" s="196"/>
      <c r="EE125" s="196"/>
    </row>
    <row r="126" spans="1:135" ht="13" x14ac:dyDescent="0.15">
      <c r="AD126" s="144">
        <f t="shared" si="90"/>
        <v>85</v>
      </c>
      <c r="AE126" s="144">
        <f t="shared" si="91"/>
        <v>88.588235294117652</v>
      </c>
      <c r="AF126" s="149">
        <v>43</v>
      </c>
      <c r="AG126" s="150" t="s">
        <v>322</v>
      </c>
      <c r="AH126" s="149">
        <v>20</v>
      </c>
      <c r="AI126" s="151">
        <v>1</v>
      </c>
      <c r="AJ126" s="152">
        <v>1700</v>
      </c>
      <c r="AK126" s="152">
        <v>1506</v>
      </c>
      <c r="AL126" s="149">
        <v>0.88600000000000001</v>
      </c>
      <c r="AM126" s="152">
        <v>700</v>
      </c>
      <c r="AN126" s="152">
        <v>564</v>
      </c>
      <c r="AO126" s="152">
        <v>1264</v>
      </c>
      <c r="AP126" s="153">
        <v>0.44600000000000001</v>
      </c>
      <c r="AQ126" s="153">
        <v>0.496</v>
      </c>
      <c r="AR126" s="154">
        <v>0.16300000000000001</v>
      </c>
      <c r="AS126" s="154">
        <v>0.124</v>
      </c>
      <c r="AT126" s="154">
        <v>0.104</v>
      </c>
      <c r="AU126" s="154">
        <v>0.41599999999999998</v>
      </c>
      <c r="AW126" s="196"/>
      <c r="AX126" s="144">
        <f t="shared" si="92"/>
        <v>72.396212672978876</v>
      </c>
      <c r="AY126" s="149">
        <v>43</v>
      </c>
      <c r="AZ126" s="150" t="s">
        <v>323</v>
      </c>
      <c r="BA126" s="149">
        <v>16</v>
      </c>
      <c r="BB126" s="151">
        <v>1</v>
      </c>
      <c r="BC126" s="152">
        <v>1373</v>
      </c>
      <c r="BD126" s="152">
        <v>994</v>
      </c>
      <c r="BE126" s="149">
        <v>0.72399999999999998</v>
      </c>
      <c r="BF126" s="152">
        <v>663</v>
      </c>
      <c r="BG126" s="152">
        <v>355</v>
      </c>
      <c r="BH126" s="152">
        <v>1018</v>
      </c>
      <c r="BI126" s="153">
        <v>0.34899999999999998</v>
      </c>
      <c r="BJ126" s="153">
        <v>0.39500000000000002</v>
      </c>
      <c r="BK126" s="155">
        <v>0.16</v>
      </c>
      <c r="BL126" s="154">
        <v>0.11899999999999999</v>
      </c>
      <c r="BM126" s="154">
        <v>8.2000000000000003E-2</v>
      </c>
      <c r="BN126" s="154">
        <v>0.34799999999999998</v>
      </c>
      <c r="DU126" s="4"/>
      <c r="DZ126" s="196"/>
      <c r="EA126" s="196"/>
      <c r="EB126" s="196"/>
      <c r="EC126" s="196"/>
      <c r="ED126" s="196"/>
      <c r="EE126" s="196"/>
    </row>
    <row r="127" spans="1:135" ht="13" x14ac:dyDescent="0.15">
      <c r="AD127" s="144">
        <f t="shared" si="90"/>
        <v>81.347826086956516</v>
      </c>
      <c r="AE127" s="144">
        <f t="shared" si="91"/>
        <v>88.615713522180656</v>
      </c>
      <c r="AF127" s="149">
        <v>44</v>
      </c>
      <c r="AG127" s="150" t="s">
        <v>324</v>
      </c>
      <c r="AH127" s="149">
        <v>23</v>
      </c>
      <c r="AI127" s="151">
        <v>1</v>
      </c>
      <c r="AJ127" s="152">
        <v>1871</v>
      </c>
      <c r="AK127" s="152">
        <v>1658</v>
      </c>
      <c r="AL127" s="149">
        <v>0.88600000000000001</v>
      </c>
      <c r="AM127" s="152">
        <v>767</v>
      </c>
      <c r="AN127" s="152">
        <v>604</v>
      </c>
      <c r="AO127" s="152">
        <v>1371</v>
      </c>
      <c r="AP127" s="153">
        <v>0.441</v>
      </c>
      <c r="AQ127" s="153">
        <v>0.505</v>
      </c>
      <c r="AR127" s="154">
        <v>0.17699999999999999</v>
      </c>
      <c r="AS127" s="154">
        <v>0.109</v>
      </c>
      <c r="AT127" s="154">
        <v>7.9000000000000001E-2</v>
      </c>
      <c r="AU127" s="154">
        <v>0.40400000000000003</v>
      </c>
      <c r="AW127" s="196"/>
      <c r="AX127" s="144">
        <f t="shared" si="92"/>
        <v>72.385542168674704</v>
      </c>
      <c r="AY127" s="149">
        <v>44</v>
      </c>
      <c r="AZ127" s="150" t="s">
        <v>325</v>
      </c>
      <c r="BA127" s="149">
        <v>23</v>
      </c>
      <c r="BB127" s="151">
        <v>1</v>
      </c>
      <c r="BC127" s="152">
        <v>2075</v>
      </c>
      <c r="BD127" s="152">
        <v>1502</v>
      </c>
      <c r="BE127" s="149">
        <v>0.72399999999999998</v>
      </c>
      <c r="BF127" s="152">
        <v>915</v>
      </c>
      <c r="BG127" s="152">
        <v>534</v>
      </c>
      <c r="BH127" s="152">
        <v>1449</v>
      </c>
      <c r="BI127" s="153">
        <v>0.36899999999999999</v>
      </c>
      <c r="BJ127" s="153">
        <v>0.41099999999999998</v>
      </c>
      <c r="BK127" s="154">
        <v>0.19800000000000001</v>
      </c>
      <c r="BL127" s="154">
        <v>0.121</v>
      </c>
      <c r="BM127" s="154">
        <v>9.8000000000000004E-2</v>
      </c>
      <c r="BN127" s="154">
        <v>0.34799999999999998</v>
      </c>
      <c r="DU127" s="4"/>
      <c r="DZ127" s="196"/>
      <c r="EA127" s="196"/>
      <c r="EB127" s="196"/>
      <c r="EC127" s="196"/>
      <c r="ED127" s="196"/>
      <c r="EE127" s="196"/>
    </row>
    <row r="128" spans="1:135" ht="13" x14ac:dyDescent="0.15">
      <c r="AD128" s="144">
        <f t="shared" si="90"/>
        <v>83.791666666666657</v>
      </c>
      <c r="AE128" s="144">
        <f t="shared" si="91"/>
        <v>88.314271506713084</v>
      </c>
      <c r="AF128" s="149">
        <v>45</v>
      </c>
      <c r="AG128" s="150" t="s">
        <v>326</v>
      </c>
      <c r="AH128" s="149">
        <v>24</v>
      </c>
      <c r="AI128" s="151">
        <v>1</v>
      </c>
      <c r="AJ128" s="152">
        <v>2011</v>
      </c>
      <c r="AK128" s="152">
        <v>1776</v>
      </c>
      <c r="AL128" s="149">
        <v>0.88300000000000001</v>
      </c>
      <c r="AM128" s="152">
        <v>806</v>
      </c>
      <c r="AN128" s="152">
        <v>652</v>
      </c>
      <c r="AO128" s="152">
        <v>1458</v>
      </c>
      <c r="AP128" s="153">
        <v>0.44700000000000001</v>
      </c>
      <c r="AQ128" s="153">
        <v>0.496</v>
      </c>
      <c r="AR128" s="154">
        <v>0.17399999999999999</v>
      </c>
      <c r="AS128" s="154">
        <v>0.124</v>
      </c>
      <c r="AT128" s="154">
        <v>0.10100000000000001</v>
      </c>
      <c r="AU128" s="154">
        <v>0.41599999999999998</v>
      </c>
      <c r="AW128" s="196"/>
      <c r="AX128" s="144">
        <f t="shared" si="92"/>
        <v>72.534464475079531</v>
      </c>
      <c r="AY128" s="149">
        <v>45</v>
      </c>
      <c r="AZ128" s="150" t="s">
        <v>310</v>
      </c>
      <c r="BA128" s="149">
        <v>12</v>
      </c>
      <c r="BB128" s="151">
        <v>1</v>
      </c>
      <c r="BC128" s="152">
        <v>943</v>
      </c>
      <c r="BD128" s="152">
        <v>684</v>
      </c>
      <c r="BE128" s="149">
        <v>0.72499999999999998</v>
      </c>
      <c r="BF128" s="152">
        <v>492</v>
      </c>
      <c r="BG128" s="152">
        <v>250</v>
      </c>
      <c r="BH128" s="152">
        <v>742</v>
      </c>
      <c r="BI128" s="153">
        <v>0.33700000000000002</v>
      </c>
      <c r="BJ128" s="153">
        <v>0.379</v>
      </c>
      <c r="BK128" s="155">
        <v>0.14000000000000001</v>
      </c>
      <c r="BL128" s="155">
        <v>0.1</v>
      </c>
      <c r="BM128" s="154">
        <v>8.7999999999999995E-2</v>
      </c>
      <c r="BN128" s="154">
        <v>0.33200000000000002</v>
      </c>
      <c r="DU128" s="4"/>
      <c r="DZ128" s="196"/>
      <c r="EA128" s="196"/>
      <c r="EB128" s="196"/>
      <c r="EC128" s="196"/>
      <c r="ED128" s="196"/>
      <c r="EE128" s="196"/>
    </row>
    <row r="129" spans="2:135" ht="13" x14ac:dyDescent="0.15">
      <c r="B129" s="158"/>
      <c r="AD129" s="144">
        <f t="shared" si="90"/>
        <v>82.285714285714278</v>
      </c>
      <c r="AE129" s="144">
        <f t="shared" si="91"/>
        <v>87.847222222222214</v>
      </c>
      <c r="AF129" s="149">
        <v>46</v>
      </c>
      <c r="AG129" s="150" t="s">
        <v>327</v>
      </c>
      <c r="AH129" s="149">
        <v>21</v>
      </c>
      <c r="AI129" s="151">
        <v>1</v>
      </c>
      <c r="AJ129" s="152">
        <v>1728</v>
      </c>
      <c r="AK129" s="152">
        <v>1518</v>
      </c>
      <c r="AL129" s="149">
        <v>0.878</v>
      </c>
      <c r="AM129" s="152">
        <v>737</v>
      </c>
      <c r="AN129" s="152">
        <v>550</v>
      </c>
      <c r="AO129" s="152">
        <v>1287</v>
      </c>
      <c r="AP129" s="153">
        <v>0.42699999999999999</v>
      </c>
      <c r="AQ129" s="153">
        <v>0.497</v>
      </c>
      <c r="AR129" s="154">
        <v>0.17899999999999999</v>
      </c>
      <c r="AS129" s="154">
        <v>9.7000000000000003E-2</v>
      </c>
      <c r="AT129" s="154">
        <v>7.8E-2</v>
      </c>
      <c r="AU129" s="154">
        <v>0.39200000000000002</v>
      </c>
      <c r="AW129" s="196"/>
      <c r="AX129" s="144">
        <f t="shared" si="92"/>
        <v>72.597676874340024</v>
      </c>
      <c r="AY129" s="149">
        <v>46</v>
      </c>
      <c r="AZ129" s="150" t="s">
        <v>328</v>
      </c>
      <c r="BA129" s="149">
        <v>23</v>
      </c>
      <c r="BB129" s="151">
        <v>1</v>
      </c>
      <c r="BC129" s="152">
        <v>1894</v>
      </c>
      <c r="BD129" s="152">
        <v>1375</v>
      </c>
      <c r="BE129" s="149">
        <v>0.72599999999999998</v>
      </c>
      <c r="BF129" s="152">
        <v>891</v>
      </c>
      <c r="BG129" s="152">
        <v>508</v>
      </c>
      <c r="BH129" s="152">
        <v>1399</v>
      </c>
      <c r="BI129" s="153">
        <v>0.36299999999999999</v>
      </c>
      <c r="BJ129" s="153">
        <v>0.40899999999999997</v>
      </c>
      <c r="BK129" s="154">
        <v>0.183</v>
      </c>
      <c r="BL129" s="154">
        <v>9.6000000000000002E-2</v>
      </c>
      <c r="BM129" s="155">
        <v>0.08</v>
      </c>
      <c r="BN129" s="154">
        <v>0.33900000000000002</v>
      </c>
      <c r="DU129" s="4"/>
      <c r="DZ129" s="196"/>
      <c r="EA129" s="196"/>
      <c r="EB129" s="196"/>
      <c r="EC129" s="196"/>
      <c r="ED129" s="196"/>
      <c r="EE129" s="196"/>
    </row>
    <row r="130" spans="2:135" ht="13" x14ac:dyDescent="0.15">
      <c r="AD130" s="144">
        <f t="shared" si="90"/>
        <v>89.149999999999991</v>
      </c>
      <c r="AE130" s="144">
        <f t="shared" si="91"/>
        <v>87.829500841278744</v>
      </c>
      <c r="AF130" s="149">
        <v>47</v>
      </c>
      <c r="AG130" s="150" t="s">
        <v>329</v>
      </c>
      <c r="AH130" s="149">
        <v>20</v>
      </c>
      <c r="AI130" s="151">
        <v>1</v>
      </c>
      <c r="AJ130" s="152">
        <v>1783</v>
      </c>
      <c r="AK130" s="152">
        <v>1566</v>
      </c>
      <c r="AL130" s="149">
        <v>0.878</v>
      </c>
      <c r="AM130" s="152">
        <v>765</v>
      </c>
      <c r="AN130" s="152">
        <v>554</v>
      </c>
      <c r="AO130" s="152">
        <v>1319</v>
      </c>
      <c r="AP130" s="151">
        <v>0.42</v>
      </c>
      <c r="AQ130" s="153">
        <v>0.48499999999999999</v>
      </c>
      <c r="AR130" s="154">
        <v>0.161</v>
      </c>
      <c r="AS130" s="154">
        <v>0.123</v>
      </c>
      <c r="AT130" s="155">
        <v>0.1</v>
      </c>
      <c r="AU130" s="154">
        <v>0.40200000000000002</v>
      </c>
      <c r="AW130" s="196"/>
      <c r="AX130" s="144">
        <f t="shared" si="92"/>
        <v>72.605459057071968</v>
      </c>
      <c r="AY130" s="149">
        <v>47</v>
      </c>
      <c r="AZ130" s="150" t="s">
        <v>330</v>
      </c>
      <c r="BA130" s="149">
        <v>24</v>
      </c>
      <c r="BB130" s="151">
        <v>1</v>
      </c>
      <c r="BC130" s="152">
        <v>2015</v>
      </c>
      <c r="BD130" s="152">
        <v>1463</v>
      </c>
      <c r="BE130" s="149">
        <v>0.72599999999999998</v>
      </c>
      <c r="BF130" s="152">
        <v>947</v>
      </c>
      <c r="BG130" s="152">
        <v>538</v>
      </c>
      <c r="BH130" s="152">
        <v>1485</v>
      </c>
      <c r="BI130" s="153">
        <v>0.36199999999999999</v>
      </c>
      <c r="BJ130" s="153">
        <v>0.41399999999999998</v>
      </c>
      <c r="BK130" s="154">
        <v>0.193</v>
      </c>
      <c r="BL130" s="154">
        <v>8.4000000000000005E-2</v>
      </c>
      <c r="BM130" s="154">
        <v>7.0999999999999994E-2</v>
      </c>
      <c r="BN130" s="154">
        <v>0.33200000000000002</v>
      </c>
      <c r="DU130" s="4"/>
      <c r="DZ130" s="196"/>
      <c r="EA130" s="196"/>
      <c r="EB130" s="196"/>
      <c r="EC130" s="196"/>
      <c r="ED130" s="196"/>
      <c r="EE130" s="196"/>
    </row>
    <row r="131" spans="2:135" ht="13" x14ac:dyDescent="0.15">
      <c r="AD131" s="144">
        <f t="shared" si="90"/>
        <v>77.315789473684205</v>
      </c>
      <c r="AE131" s="144">
        <f t="shared" si="91"/>
        <v>87.6786929884275</v>
      </c>
      <c r="AF131" s="149">
        <v>48</v>
      </c>
      <c r="AG131" s="150" t="s">
        <v>331</v>
      </c>
      <c r="AH131" s="149">
        <v>19</v>
      </c>
      <c r="AI131" s="151">
        <v>1</v>
      </c>
      <c r="AJ131" s="152">
        <v>1469</v>
      </c>
      <c r="AK131" s="152">
        <v>1288</v>
      </c>
      <c r="AL131" s="149">
        <v>0.877</v>
      </c>
      <c r="AM131" s="152">
        <v>583</v>
      </c>
      <c r="AN131" s="152">
        <v>453</v>
      </c>
      <c r="AO131" s="152">
        <v>1036</v>
      </c>
      <c r="AP131" s="153">
        <v>0.437</v>
      </c>
      <c r="AQ131" s="153">
        <v>0.49399999999999999</v>
      </c>
      <c r="AR131" s="155">
        <v>0.18</v>
      </c>
      <c r="AS131" s="154">
        <v>0.13800000000000001</v>
      </c>
      <c r="AT131" s="154">
        <v>0.113</v>
      </c>
      <c r="AU131" s="154">
        <v>0.41099999999999998</v>
      </c>
      <c r="AW131" s="196"/>
      <c r="AX131" s="144">
        <f t="shared" si="92"/>
        <v>72.554204124801686</v>
      </c>
      <c r="AY131" s="149">
        <v>48</v>
      </c>
      <c r="AZ131" s="150" t="s">
        <v>332</v>
      </c>
      <c r="BA131" s="149">
        <v>22</v>
      </c>
      <c r="BB131" s="151">
        <v>1</v>
      </c>
      <c r="BC131" s="152">
        <v>1891</v>
      </c>
      <c r="BD131" s="152">
        <v>1372</v>
      </c>
      <c r="BE131" s="149">
        <v>0.72599999999999998</v>
      </c>
      <c r="BF131" s="152">
        <v>789</v>
      </c>
      <c r="BG131" s="152">
        <v>491</v>
      </c>
      <c r="BH131" s="152">
        <v>1280</v>
      </c>
      <c r="BI131" s="153">
        <v>0.38400000000000001</v>
      </c>
      <c r="BJ131" s="153">
        <v>0.42699999999999999</v>
      </c>
      <c r="BK131" s="154">
        <v>0.223</v>
      </c>
      <c r="BL131" s="154">
        <v>0.11799999999999999</v>
      </c>
      <c r="BM131" s="154">
        <v>8.7999999999999995E-2</v>
      </c>
      <c r="BN131" s="154">
        <v>0.34799999999999998</v>
      </c>
      <c r="DU131" s="4"/>
      <c r="DZ131" s="196"/>
      <c r="EA131" s="196"/>
      <c r="EB131" s="196"/>
      <c r="EC131" s="196"/>
      <c r="ED131" s="196"/>
      <c r="EE131" s="196"/>
    </row>
    <row r="132" spans="2:135" ht="13" x14ac:dyDescent="0.15">
      <c r="AD132" s="144">
        <f t="shared" si="90"/>
        <v>78.090909090909093</v>
      </c>
      <c r="AE132" s="144">
        <f t="shared" si="91"/>
        <v>87.601862630966238</v>
      </c>
      <c r="AF132" s="149">
        <v>49</v>
      </c>
      <c r="AG132" s="150" t="s">
        <v>333</v>
      </c>
      <c r="AH132" s="149">
        <v>22</v>
      </c>
      <c r="AI132" s="151">
        <v>1</v>
      </c>
      <c r="AJ132" s="152">
        <v>1718</v>
      </c>
      <c r="AK132" s="152">
        <v>1505</v>
      </c>
      <c r="AL132" s="149">
        <v>0.876</v>
      </c>
      <c r="AM132" s="152">
        <v>647</v>
      </c>
      <c r="AN132" s="152">
        <v>512</v>
      </c>
      <c r="AO132" s="152">
        <v>1159</v>
      </c>
      <c r="AP132" s="153">
        <v>0.442</v>
      </c>
      <c r="AQ132" s="153">
        <v>0.52100000000000002</v>
      </c>
      <c r="AR132" s="154">
        <v>0.223</v>
      </c>
      <c r="AS132" s="155">
        <v>0.12</v>
      </c>
      <c r="AT132" s="154">
        <v>8.5999999999999993E-2</v>
      </c>
      <c r="AU132" s="154">
        <v>0.39200000000000002</v>
      </c>
      <c r="AW132" s="196"/>
      <c r="AX132" s="144">
        <f t="shared" si="92"/>
        <v>72.578692493946733</v>
      </c>
      <c r="AY132" s="149">
        <v>49</v>
      </c>
      <c r="AZ132" s="150" t="s">
        <v>334</v>
      </c>
      <c r="BA132" s="149">
        <v>20</v>
      </c>
      <c r="BB132" s="151">
        <v>1</v>
      </c>
      <c r="BC132" s="152">
        <v>1652</v>
      </c>
      <c r="BD132" s="152">
        <v>1199</v>
      </c>
      <c r="BE132" s="149">
        <v>0.72599999999999998</v>
      </c>
      <c r="BF132" s="152">
        <v>783</v>
      </c>
      <c r="BG132" s="152">
        <v>441</v>
      </c>
      <c r="BH132" s="152">
        <v>1224</v>
      </c>
      <c r="BI132" s="151">
        <v>0.36</v>
      </c>
      <c r="BJ132" s="153">
        <v>0.40799999999999997</v>
      </c>
      <c r="BK132" s="154">
        <v>0.188</v>
      </c>
      <c r="BL132" s="154">
        <v>9.0999999999999998E-2</v>
      </c>
      <c r="BM132" s="155">
        <v>7.0000000000000007E-2</v>
      </c>
      <c r="BN132" s="154">
        <v>0.33200000000000002</v>
      </c>
      <c r="DU132" s="4"/>
      <c r="DZ132" s="196"/>
      <c r="EA132" s="196"/>
      <c r="EB132" s="196"/>
      <c r="EC132" s="196"/>
      <c r="ED132" s="196"/>
      <c r="EE132" s="196"/>
    </row>
    <row r="133" spans="2:135" ht="13" x14ac:dyDescent="0.15">
      <c r="AD133" s="144">
        <f t="shared" si="90"/>
        <v>84.5</v>
      </c>
      <c r="AE133" s="144">
        <f t="shared" si="91"/>
        <v>87.57396449704143</v>
      </c>
      <c r="AF133" s="149">
        <v>50</v>
      </c>
      <c r="AG133" s="150" t="s">
        <v>335</v>
      </c>
      <c r="AH133" s="149">
        <v>4</v>
      </c>
      <c r="AI133" s="151">
        <v>1</v>
      </c>
      <c r="AJ133" s="152">
        <v>338</v>
      </c>
      <c r="AK133" s="152">
        <v>296</v>
      </c>
      <c r="AL133" s="149">
        <v>0.876</v>
      </c>
      <c r="AM133" s="152">
        <v>132</v>
      </c>
      <c r="AN133" s="152">
        <v>115</v>
      </c>
      <c r="AO133" s="152">
        <v>247</v>
      </c>
      <c r="AP133" s="153">
        <v>0.46600000000000003</v>
      </c>
      <c r="AQ133" s="153">
        <v>0.52400000000000002</v>
      </c>
      <c r="AR133" s="154">
        <v>0.19500000000000001</v>
      </c>
      <c r="AS133" s="154">
        <v>8.8999999999999996E-2</v>
      </c>
      <c r="AT133" s="154">
        <v>7.3999999999999996E-2</v>
      </c>
      <c r="AU133" s="154">
        <v>0.39900000000000002</v>
      </c>
      <c r="AW133" s="196"/>
      <c r="AX133" s="144">
        <f t="shared" si="92"/>
        <v>72.74666666666667</v>
      </c>
      <c r="AY133" s="149">
        <v>50</v>
      </c>
      <c r="AZ133" s="150" t="s">
        <v>336</v>
      </c>
      <c r="BA133" s="149">
        <v>23</v>
      </c>
      <c r="BB133" s="151">
        <v>1</v>
      </c>
      <c r="BC133" s="152">
        <v>1875</v>
      </c>
      <c r="BD133" s="152">
        <v>1364</v>
      </c>
      <c r="BE133" s="149">
        <v>0.72699999999999998</v>
      </c>
      <c r="BF133" s="152">
        <v>860</v>
      </c>
      <c r="BG133" s="152">
        <v>497</v>
      </c>
      <c r="BH133" s="152">
        <v>1357</v>
      </c>
      <c r="BI133" s="153">
        <v>0.36599999999999999</v>
      </c>
      <c r="BJ133" s="153">
        <v>0.40600000000000003</v>
      </c>
      <c r="BK133" s="154">
        <v>0.17799999999999999</v>
      </c>
      <c r="BL133" s="154">
        <v>0.114</v>
      </c>
      <c r="BM133" s="154">
        <v>7.8E-2</v>
      </c>
      <c r="BN133" s="155">
        <v>0.35</v>
      </c>
      <c r="DU133" s="4"/>
      <c r="DZ133" s="196"/>
      <c r="EA133" s="196"/>
      <c r="EB133" s="196"/>
      <c r="EC133" s="196"/>
      <c r="ED133" s="196"/>
      <c r="EE133" s="196"/>
    </row>
    <row r="134" spans="2:135" ht="13" x14ac:dyDescent="0.15">
      <c r="AD134" s="144">
        <f t="shared" si="90"/>
        <v>81.444444444444443</v>
      </c>
      <c r="AE134" s="144">
        <f t="shared" si="91"/>
        <v>87.380627557980901</v>
      </c>
      <c r="AF134" s="149">
        <v>51</v>
      </c>
      <c r="AG134" s="150" t="s">
        <v>337</v>
      </c>
      <c r="AH134" s="149">
        <v>18</v>
      </c>
      <c r="AI134" s="151">
        <v>1</v>
      </c>
      <c r="AJ134" s="152">
        <v>1466</v>
      </c>
      <c r="AK134" s="152">
        <v>1281</v>
      </c>
      <c r="AL134" s="149">
        <v>0.874</v>
      </c>
      <c r="AM134" s="152">
        <v>631</v>
      </c>
      <c r="AN134" s="152">
        <v>479</v>
      </c>
      <c r="AO134" s="152">
        <v>1110</v>
      </c>
      <c r="AP134" s="153">
        <v>0.432</v>
      </c>
      <c r="AQ134" s="153">
        <v>0.49299999999999999</v>
      </c>
      <c r="AR134" s="155">
        <v>0.17</v>
      </c>
      <c r="AS134" s="154">
        <v>9.0999999999999998E-2</v>
      </c>
      <c r="AT134" s="154">
        <v>7.3999999999999996E-2</v>
      </c>
      <c r="AU134" s="154">
        <v>0.39600000000000002</v>
      </c>
      <c r="AW134" s="196"/>
      <c r="AX134" s="144">
        <f t="shared" si="92"/>
        <v>72.696476964769658</v>
      </c>
      <c r="AY134" s="149">
        <v>51</v>
      </c>
      <c r="AZ134" s="150" t="s">
        <v>338</v>
      </c>
      <c r="BA134" s="149">
        <v>19</v>
      </c>
      <c r="BB134" s="151">
        <v>1</v>
      </c>
      <c r="BC134" s="152">
        <v>1476</v>
      </c>
      <c r="BD134" s="152">
        <v>1073</v>
      </c>
      <c r="BE134" s="149">
        <v>0.72699999999999998</v>
      </c>
      <c r="BF134" s="152">
        <v>634</v>
      </c>
      <c r="BG134" s="152">
        <v>392</v>
      </c>
      <c r="BH134" s="152">
        <v>1026</v>
      </c>
      <c r="BI134" s="153">
        <v>0.38200000000000001</v>
      </c>
      <c r="BJ134" s="153">
        <v>0.432</v>
      </c>
      <c r="BK134" s="154">
        <v>0.221</v>
      </c>
      <c r="BL134" s="154">
        <v>9.8000000000000004E-2</v>
      </c>
      <c r="BM134" s="154">
        <v>7.4999999999999997E-2</v>
      </c>
      <c r="BN134" s="154">
        <v>0.33900000000000002</v>
      </c>
      <c r="DU134" s="4"/>
      <c r="DZ134" s="196"/>
      <c r="EA134" s="196"/>
      <c r="EB134" s="196"/>
      <c r="EC134" s="196"/>
      <c r="ED134" s="196"/>
      <c r="EE134" s="196"/>
    </row>
    <row r="135" spans="2:135" ht="13" x14ac:dyDescent="0.15">
      <c r="AD135" s="144">
        <f t="shared" si="90"/>
        <v>76.125</v>
      </c>
      <c r="AE135" s="144">
        <f t="shared" si="91"/>
        <v>87.438423645320199</v>
      </c>
      <c r="AF135" s="149">
        <v>52</v>
      </c>
      <c r="AG135" s="150" t="s">
        <v>339</v>
      </c>
      <c r="AH135" s="149">
        <v>16</v>
      </c>
      <c r="AI135" s="151">
        <v>1</v>
      </c>
      <c r="AJ135" s="152">
        <v>1218</v>
      </c>
      <c r="AK135" s="152">
        <v>1065</v>
      </c>
      <c r="AL135" s="149">
        <v>0.874</v>
      </c>
      <c r="AM135" s="152">
        <v>484</v>
      </c>
      <c r="AN135" s="152">
        <v>383</v>
      </c>
      <c r="AO135" s="152">
        <v>867</v>
      </c>
      <c r="AP135" s="153">
        <v>0.442</v>
      </c>
      <c r="AQ135" s="151">
        <v>0.51</v>
      </c>
      <c r="AR135" s="155">
        <v>0.2</v>
      </c>
      <c r="AS135" s="154">
        <v>0.115</v>
      </c>
      <c r="AT135" s="154">
        <v>7.9000000000000001E-2</v>
      </c>
      <c r="AU135" s="154">
        <v>0.39600000000000002</v>
      </c>
      <c r="AW135" s="196"/>
      <c r="AX135" s="144">
        <f t="shared" si="92"/>
        <v>72.699149265274556</v>
      </c>
      <c r="AY135" s="149">
        <v>52</v>
      </c>
      <c r="AZ135" s="150" t="s">
        <v>340</v>
      </c>
      <c r="BA135" s="149">
        <v>16</v>
      </c>
      <c r="BB135" s="151">
        <v>1</v>
      </c>
      <c r="BC135" s="152">
        <v>1293</v>
      </c>
      <c r="BD135" s="152">
        <v>940</v>
      </c>
      <c r="BE135" s="149">
        <v>0.72699999999999998</v>
      </c>
      <c r="BF135" s="152">
        <v>570</v>
      </c>
      <c r="BG135" s="152">
        <v>355</v>
      </c>
      <c r="BH135" s="152">
        <v>925</v>
      </c>
      <c r="BI135" s="153">
        <v>0.38400000000000001</v>
      </c>
      <c r="BJ135" s="153">
        <v>0.41399999999999998</v>
      </c>
      <c r="BK135" s="154">
        <v>0.19400000000000001</v>
      </c>
      <c r="BL135" s="154">
        <v>0.113</v>
      </c>
      <c r="BM135" s="154">
        <v>9.7000000000000003E-2</v>
      </c>
      <c r="BN135" s="154">
        <v>0.35599999999999998</v>
      </c>
      <c r="DU135" s="4"/>
      <c r="DZ135" s="196"/>
      <c r="EA135" s="196"/>
      <c r="EB135" s="196"/>
      <c r="EC135" s="196"/>
      <c r="ED135" s="196"/>
      <c r="EE135" s="196"/>
    </row>
    <row r="136" spans="2:135" ht="13" x14ac:dyDescent="0.15">
      <c r="AD136" s="144">
        <f t="shared" si="90"/>
        <v>80.047619047619051</v>
      </c>
      <c r="AE136" s="144">
        <f t="shared" si="91"/>
        <v>87.031528851873887</v>
      </c>
      <c r="AF136" s="160">
        <v>53</v>
      </c>
      <c r="AG136" s="161" t="s">
        <v>341</v>
      </c>
      <c r="AH136" s="160">
        <v>21</v>
      </c>
      <c r="AI136" s="162">
        <v>1</v>
      </c>
      <c r="AJ136" s="163">
        <v>1681</v>
      </c>
      <c r="AK136" s="163">
        <v>1463</v>
      </c>
      <c r="AL136" s="160">
        <v>0.87</v>
      </c>
      <c r="AM136" s="163">
        <v>715</v>
      </c>
      <c r="AN136" s="163">
        <v>567</v>
      </c>
      <c r="AO136" s="163">
        <v>1282</v>
      </c>
      <c r="AP136" s="164">
        <v>0.442</v>
      </c>
      <c r="AQ136" s="164">
        <v>0.499</v>
      </c>
      <c r="AR136" s="165">
        <v>0.17</v>
      </c>
      <c r="AS136" s="166">
        <v>8.1000000000000003E-2</v>
      </c>
      <c r="AT136" s="166">
        <v>6.6000000000000003E-2</v>
      </c>
      <c r="AU136" s="166">
        <v>0.40100000000000002</v>
      </c>
      <c r="AW136" s="196"/>
      <c r="AX136" s="144">
        <f t="shared" si="92"/>
        <v>72.927689594356266</v>
      </c>
      <c r="AY136" s="149">
        <v>53</v>
      </c>
      <c r="AZ136" s="150" t="s">
        <v>342</v>
      </c>
      <c r="BA136" s="149">
        <v>14</v>
      </c>
      <c r="BB136" s="151">
        <v>1</v>
      </c>
      <c r="BC136" s="152">
        <v>1134</v>
      </c>
      <c r="BD136" s="152">
        <v>827</v>
      </c>
      <c r="BE136" s="149">
        <v>0.72899999999999998</v>
      </c>
      <c r="BF136" s="152">
        <v>600</v>
      </c>
      <c r="BG136" s="152">
        <v>314</v>
      </c>
      <c r="BH136" s="152">
        <v>914</v>
      </c>
      <c r="BI136" s="153">
        <v>0.34399999999999997</v>
      </c>
      <c r="BJ136" s="153">
        <v>0.39500000000000002</v>
      </c>
      <c r="BK136" s="155">
        <v>0.13</v>
      </c>
      <c r="BL136" s="154">
        <v>7.3999999999999996E-2</v>
      </c>
      <c r="BM136" s="154">
        <v>5.8000000000000003E-2</v>
      </c>
      <c r="BN136" s="154">
        <v>0.33300000000000002</v>
      </c>
      <c r="DU136" s="4"/>
      <c r="DZ136" s="196"/>
      <c r="EA136" s="196"/>
      <c r="EB136" s="196"/>
      <c r="EC136" s="196"/>
      <c r="ED136" s="196"/>
      <c r="EE136" s="196"/>
    </row>
    <row r="137" spans="2:135" ht="13" x14ac:dyDescent="0.15">
      <c r="AD137" s="144">
        <f t="shared" si="90"/>
        <v>85.941176470588232</v>
      </c>
      <c r="AE137" s="144">
        <f t="shared" si="91"/>
        <v>86.995208761122527</v>
      </c>
      <c r="AF137" s="149">
        <v>54</v>
      </c>
      <c r="AG137" s="150" t="s">
        <v>343</v>
      </c>
      <c r="AH137" s="149">
        <v>17</v>
      </c>
      <c r="AI137" s="151">
        <v>1</v>
      </c>
      <c r="AJ137" s="152">
        <v>1461</v>
      </c>
      <c r="AK137" s="152">
        <v>1271</v>
      </c>
      <c r="AL137" s="149">
        <v>0.87</v>
      </c>
      <c r="AM137" s="152">
        <v>669</v>
      </c>
      <c r="AN137" s="152">
        <v>452</v>
      </c>
      <c r="AO137" s="152">
        <v>1121</v>
      </c>
      <c r="AP137" s="153">
        <v>0.40300000000000002</v>
      </c>
      <c r="AQ137" s="153">
        <v>0.46200000000000002</v>
      </c>
      <c r="AR137" s="154">
        <v>0.129</v>
      </c>
      <c r="AS137" s="155">
        <v>0.12</v>
      </c>
      <c r="AT137" s="154">
        <v>0.10100000000000001</v>
      </c>
      <c r="AU137" s="154">
        <v>0.40100000000000002</v>
      </c>
      <c r="AW137" s="196"/>
      <c r="AX137" s="144">
        <f t="shared" si="92"/>
        <v>73.030303030303031</v>
      </c>
      <c r="AY137" s="149">
        <v>54</v>
      </c>
      <c r="AZ137" s="150" t="s">
        <v>344</v>
      </c>
      <c r="BA137" s="149">
        <v>22</v>
      </c>
      <c r="BB137" s="151">
        <v>1</v>
      </c>
      <c r="BC137" s="152">
        <v>1650</v>
      </c>
      <c r="BD137" s="152">
        <v>1205</v>
      </c>
      <c r="BE137" s="149">
        <v>0.73</v>
      </c>
      <c r="BF137" s="152">
        <v>740</v>
      </c>
      <c r="BG137" s="152">
        <v>419</v>
      </c>
      <c r="BH137" s="152">
        <v>1159</v>
      </c>
      <c r="BI137" s="153">
        <v>0.36199999999999999</v>
      </c>
      <c r="BJ137" s="153">
        <v>0.41199999999999998</v>
      </c>
      <c r="BK137" s="154">
        <v>0.19800000000000001</v>
      </c>
      <c r="BL137" s="154">
        <v>0.125</v>
      </c>
      <c r="BM137" s="154">
        <v>9.9000000000000005E-2</v>
      </c>
      <c r="BN137" s="154">
        <v>0.34200000000000003</v>
      </c>
      <c r="DU137" s="4"/>
      <c r="DZ137" s="196"/>
      <c r="EA137" s="196"/>
      <c r="EB137" s="196"/>
      <c r="EC137" s="196"/>
      <c r="ED137" s="196"/>
      <c r="EE137" s="196"/>
    </row>
    <row r="138" spans="2:135" ht="13" x14ac:dyDescent="0.15">
      <c r="AD138" s="144">
        <f t="shared" si="90"/>
        <v>81.039999999999992</v>
      </c>
      <c r="AE138" s="144">
        <f t="shared" si="91"/>
        <v>86.870681145113522</v>
      </c>
      <c r="AF138" s="149">
        <v>55</v>
      </c>
      <c r="AG138" s="150" t="s">
        <v>345</v>
      </c>
      <c r="AH138" s="149">
        <v>25</v>
      </c>
      <c r="AI138" s="151">
        <v>1</v>
      </c>
      <c r="AJ138" s="152">
        <v>2026</v>
      </c>
      <c r="AK138" s="152">
        <v>1760</v>
      </c>
      <c r="AL138" s="149">
        <v>0.86899999999999999</v>
      </c>
      <c r="AM138" s="152">
        <v>894</v>
      </c>
      <c r="AN138" s="152">
        <v>642</v>
      </c>
      <c r="AO138" s="152">
        <v>1536</v>
      </c>
      <c r="AP138" s="153">
        <v>0.41799999999999998</v>
      </c>
      <c r="AQ138" s="153">
        <v>0.47799999999999998</v>
      </c>
      <c r="AR138" s="154">
        <v>0.157</v>
      </c>
      <c r="AS138" s="154">
        <v>0.113</v>
      </c>
      <c r="AT138" s="154">
        <v>8.7999999999999995E-2</v>
      </c>
      <c r="AU138" s="154">
        <v>0.39400000000000002</v>
      </c>
      <c r="AW138" s="196"/>
      <c r="AX138" s="144">
        <f t="shared" si="92"/>
        <v>73.117338003502624</v>
      </c>
      <c r="AY138" s="149">
        <v>55</v>
      </c>
      <c r="AZ138" s="150" t="s">
        <v>346</v>
      </c>
      <c r="BA138" s="149">
        <v>15</v>
      </c>
      <c r="BB138" s="151">
        <v>1</v>
      </c>
      <c r="BC138" s="152">
        <v>1142</v>
      </c>
      <c r="BD138" s="152">
        <v>835</v>
      </c>
      <c r="BE138" s="149">
        <v>0.73099999999999998</v>
      </c>
      <c r="BF138" s="152">
        <v>549</v>
      </c>
      <c r="BG138" s="152">
        <v>298</v>
      </c>
      <c r="BH138" s="152">
        <v>847</v>
      </c>
      <c r="BI138" s="153">
        <v>0.35199999999999998</v>
      </c>
      <c r="BJ138" s="153">
        <v>0.39900000000000002</v>
      </c>
      <c r="BK138" s="154">
        <v>0.16600000000000001</v>
      </c>
      <c r="BL138" s="154">
        <v>0.108</v>
      </c>
      <c r="BM138" s="154">
        <v>8.1000000000000003E-2</v>
      </c>
      <c r="BN138" s="154">
        <v>0.34200000000000003</v>
      </c>
      <c r="DU138" s="4"/>
      <c r="DZ138" s="196"/>
      <c r="EA138" s="196"/>
      <c r="EB138" s="196"/>
      <c r="EC138" s="196"/>
      <c r="ED138" s="196"/>
      <c r="EE138" s="196"/>
    </row>
    <row r="139" spans="2:135" ht="13" x14ac:dyDescent="0.15">
      <c r="AD139" s="144">
        <f t="shared" si="90"/>
        <v>83.27272727272728</v>
      </c>
      <c r="AE139" s="144">
        <f t="shared" si="91"/>
        <v>86.681222707423572</v>
      </c>
      <c r="AF139" s="149">
        <v>56</v>
      </c>
      <c r="AG139" s="150" t="s">
        <v>317</v>
      </c>
      <c r="AH139" s="149">
        <v>22</v>
      </c>
      <c r="AI139" s="151">
        <v>1</v>
      </c>
      <c r="AJ139" s="152">
        <v>1832</v>
      </c>
      <c r="AK139" s="152">
        <v>1588</v>
      </c>
      <c r="AL139" s="149">
        <v>0.86699999999999999</v>
      </c>
      <c r="AM139" s="152">
        <v>743</v>
      </c>
      <c r="AN139" s="152">
        <v>607</v>
      </c>
      <c r="AO139" s="152">
        <v>1350</v>
      </c>
      <c r="AP139" s="151">
        <v>0.45</v>
      </c>
      <c r="AQ139" s="153">
        <v>0.503</v>
      </c>
      <c r="AR139" s="154">
        <v>0.18099999999999999</v>
      </c>
      <c r="AS139" s="154">
        <v>9.6000000000000002E-2</v>
      </c>
      <c r="AT139" s="154">
        <v>6.7000000000000004E-2</v>
      </c>
      <c r="AU139" s="154">
        <v>0.40300000000000002</v>
      </c>
      <c r="AW139" s="196"/>
      <c r="AX139" s="144">
        <f t="shared" si="92"/>
        <v>73.166926677067082</v>
      </c>
      <c r="AY139" s="149">
        <v>56</v>
      </c>
      <c r="AZ139" s="150" t="s">
        <v>347</v>
      </c>
      <c r="BA139" s="149">
        <v>16</v>
      </c>
      <c r="BB139" s="151">
        <v>1</v>
      </c>
      <c r="BC139" s="152">
        <v>1282</v>
      </c>
      <c r="BD139" s="152">
        <v>938</v>
      </c>
      <c r="BE139" s="149">
        <v>0.73199999999999998</v>
      </c>
      <c r="BF139" s="152">
        <v>588</v>
      </c>
      <c r="BG139" s="152">
        <v>345</v>
      </c>
      <c r="BH139" s="152">
        <v>933</v>
      </c>
      <c r="BI139" s="151">
        <v>0.37</v>
      </c>
      <c r="BJ139" s="153">
        <v>0.40799999999999997</v>
      </c>
      <c r="BK139" s="154">
        <v>0.17599999999999999</v>
      </c>
      <c r="BL139" s="154">
        <v>0.111</v>
      </c>
      <c r="BM139" s="154">
        <v>8.7999999999999995E-2</v>
      </c>
      <c r="BN139" s="154">
        <v>0.35299999999999998</v>
      </c>
      <c r="DU139" s="4"/>
      <c r="DZ139" s="196"/>
      <c r="EA139" s="196"/>
      <c r="EB139" s="196"/>
      <c r="EC139" s="196"/>
      <c r="ED139" s="196"/>
      <c r="EE139" s="196"/>
    </row>
    <row r="140" spans="2:135" ht="13" x14ac:dyDescent="0.15">
      <c r="AD140" s="144">
        <f t="shared" si="90"/>
        <v>93.761904761904759</v>
      </c>
      <c r="AE140" s="144">
        <f t="shared" si="91"/>
        <v>86.43981716607415</v>
      </c>
      <c r="AF140" s="149">
        <v>57</v>
      </c>
      <c r="AG140" s="150" t="s">
        <v>348</v>
      </c>
      <c r="AH140" s="149">
        <v>21</v>
      </c>
      <c r="AI140" s="151">
        <v>1</v>
      </c>
      <c r="AJ140" s="152">
        <v>1969</v>
      </c>
      <c r="AK140" s="152">
        <v>1702</v>
      </c>
      <c r="AL140" s="149">
        <v>0.86399999999999999</v>
      </c>
      <c r="AM140" s="152">
        <v>884</v>
      </c>
      <c r="AN140" s="152">
        <v>633</v>
      </c>
      <c r="AO140" s="152">
        <v>1517</v>
      </c>
      <c r="AP140" s="153">
        <v>0.41699999999999998</v>
      </c>
      <c r="AQ140" s="153">
        <v>0.47799999999999998</v>
      </c>
      <c r="AR140" s="154">
        <v>0.153</v>
      </c>
      <c r="AS140" s="154">
        <v>9.1999999999999998E-2</v>
      </c>
      <c r="AT140" s="155">
        <v>7.0000000000000007E-2</v>
      </c>
      <c r="AU140" s="154">
        <v>0.39500000000000002</v>
      </c>
      <c r="AW140" s="196"/>
      <c r="AX140" s="144">
        <f t="shared" si="92"/>
        <v>73.298816568047343</v>
      </c>
      <c r="AY140" s="149">
        <v>57</v>
      </c>
      <c r="AZ140" s="150" t="s">
        <v>343</v>
      </c>
      <c r="BA140" s="149">
        <v>17</v>
      </c>
      <c r="BB140" s="151">
        <v>1</v>
      </c>
      <c r="BC140" s="152">
        <v>1352</v>
      </c>
      <c r="BD140" s="152">
        <v>991</v>
      </c>
      <c r="BE140" s="149">
        <v>0.73299999999999998</v>
      </c>
      <c r="BF140" s="152">
        <v>584</v>
      </c>
      <c r="BG140" s="152">
        <v>356</v>
      </c>
      <c r="BH140" s="152">
        <v>940</v>
      </c>
      <c r="BI140" s="153">
        <v>0.379</v>
      </c>
      <c r="BJ140" s="153">
        <v>0.42799999999999999</v>
      </c>
      <c r="BK140" s="154">
        <v>0.20899999999999999</v>
      </c>
      <c r="BL140" s="154">
        <v>0.106</v>
      </c>
      <c r="BM140" s="154">
        <v>7.4999999999999997E-2</v>
      </c>
      <c r="BN140" s="154">
        <v>0.35199999999999998</v>
      </c>
      <c r="DU140" s="4"/>
      <c r="DZ140" s="196"/>
      <c r="EA140" s="196"/>
      <c r="EB140" s="196"/>
      <c r="EC140" s="196"/>
      <c r="ED140" s="196"/>
      <c r="EE140" s="196"/>
    </row>
    <row r="141" spans="2:135" ht="13" x14ac:dyDescent="0.15">
      <c r="AD141" s="144">
        <f t="shared" si="90"/>
        <v>76.777777777777786</v>
      </c>
      <c r="AE141" s="144">
        <f t="shared" si="91"/>
        <v>86.396526772793052</v>
      </c>
      <c r="AF141" s="149">
        <v>58</v>
      </c>
      <c r="AG141" s="150" t="s">
        <v>247</v>
      </c>
      <c r="AH141" s="149">
        <v>18</v>
      </c>
      <c r="AI141" s="151">
        <v>1</v>
      </c>
      <c r="AJ141" s="152">
        <v>1382</v>
      </c>
      <c r="AK141" s="152">
        <v>1194</v>
      </c>
      <c r="AL141" s="149">
        <v>0.86399999999999999</v>
      </c>
      <c r="AM141" s="152">
        <v>614</v>
      </c>
      <c r="AN141" s="152">
        <v>450</v>
      </c>
      <c r="AO141" s="152">
        <v>1064</v>
      </c>
      <c r="AP141" s="153">
        <v>0.42299999999999999</v>
      </c>
      <c r="AQ141" s="153">
        <v>0.48599999999999999</v>
      </c>
      <c r="AR141" s="154">
        <v>0.16200000000000001</v>
      </c>
      <c r="AS141" s="155">
        <v>0.09</v>
      </c>
      <c r="AT141" s="154">
        <v>7.1999999999999995E-2</v>
      </c>
      <c r="AU141" s="154">
        <v>0.38900000000000001</v>
      </c>
      <c r="AW141" s="196"/>
      <c r="AX141" s="144">
        <f t="shared" si="92"/>
        <v>73.337902673063738</v>
      </c>
      <c r="AY141" s="149">
        <v>58</v>
      </c>
      <c r="AZ141" s="150" t="s">
        <v>349</v>
      </c>
      <c r="BA141" s="149">
        <v>18</v>
      </c>
      <c r="BB141" s="151">
        <v>1</v>
      </c>
      <c r="BC141" s="152">
        <v>1459</v>
      </c>
      <c r="BD141" s="152">
        <v>1070</v>
      </c>
      <c r="BE141" s="149">
        <v>0.73299999999999998</v>
      </c>
      <c r="BF141" s="152">
        <v>534</v>
      </c>
      <c r="BG141" s="152">
        <v>370</v>
      </c>
      <c r="BH141" s="152">
        <v>904</v>
      </c>
      <c r="BI141" s="153">
        <v>0.40899999999999997</v>
      </c>
      <c r="BJ141" s="153">
        <v>0.45800000000000002</v>
      </c>
      <c r="BK141" s="154">
        <v>0.27300000000000002</v>
      </c>
      <c r="BL141" s="154">
        <v>0.125</v>
      </c>
      <c r="BM141" s="154">
        <v>9.2999999999999999E-2</v>
      </c>
      <c r="BN141" s="154">
        <v>0.34899999999999998</v>
      </c>
      <c r="DU141" s="4"/>
      <c r="DZ141" s="196"/>
      <c r="EA141" s="196"/>
      <c r="EB141" s="196"/>
      <c r="EC141" s="196"/>
      <c r="ED141" s="196"/>
      <c r="EE141" s="196"/>
    </row>
    <row r="142" spans="2:135" ht="13" x14ac:dyDescent="0.15">
      <c r="AD142" s="144">
        <f t="shared" si="90"/>
        <v>83.695652173913047</v>
      </c>
      <c r="AE142" s="144">
        <f t="shared" si="91"/>
        <v>86.389610389610397</v>
      </c>
      <c r="AF142" s="149">
        <v>59</v>
      </c>
      <c r="AG142" s="150" t="s">
        <v>350</v>
      </c>
      <c r="AH142" s="149">
        <v>23</v>
      </c>
      <c r="AI142" s="151">
        <v>1</v>
      </c>
      <c r="AJ142" s="152">
        <v>1925</v>
      </c>
      <c r="AK142" s="152">
        <v>1663</v>
      </c>
      <c r="AL142" s="149">
        <v>0.86399999999999999</v>
      </c>
      <c r="AM142" s="152">
        <v>853</v>
      </c>
      <c r="AN142" s="152">
        <v>630</v>
      </c>
      <c r="AO142" s="152">
        <v>1483</v>
      </c>
      <c r="AP142" s="153">
        <v>0.42499999999999999</v>
      </c>
      <c r="AQ142" s="153">
        <v>0.48199999999999998</v>
      </c>
      <c r="AR142" s="154">
        <v>0.156</v>
      </c>
      <c r="AS142" s="154">
        <v>9.2999999999999999E-2</v>
      </c>
      <c r="AT142" s="154">
        <v>7.3999999999999996E-2</v>
      </c>
      <c r="AU142" s="154">
        <v>0.39600000000000002</v>
      </c>
      <c r="AW142" s="196"/>
      <c r="AX142" s="144">
        <f t="shared" si="92"/>
        <v>73.400852878464818</v>
      </c>
      <c r="AY142" s="149">
        <v>59</v>
      </c>
      <c r="AZ142" s="150" t="s">
        <v>280</v>
      </c>
      <c r="BA142" s="149">
        <v>23</v>
      </c>
      <c r="BB142" s="151">
        <v>1</v>
      </c>
      <c r="BC142" s="152">
        <v>1876</v>
      </c>
      <c r="BD142" s="152">
        <v>1377</v>
      </c>
      <c r="BE142" s="149">
        <v>0.73399999999999999</v>
      </c>
      <c r="BF142" s="152">
        <v>859</v>
      </c>
      <c r="BG142" s="152">
        <v>519</v>
      </c>
      <c r="BH142" s="152">
        <v>1378</v>
      </c>
      <c r="BI142" s="153">
        <v>0.377</v>
      </c>
      <c r="BJ142" s="153">
        <v>0.433</v>
      </c>
      <c r="BK142" s="154">
        <v>0.19900000000000001</v>
      </c>
      <c r="BL142" s="154">
        <v>7.9000000000000001E-2</v>
      </c>
      <c r="BM142" s="154">
        <v>6.7000000000000004E-2</v>
      </c>
      <c r="BN142" s="154">
        <v>0.33500000000000002</v>
      </c>
      <c r="DU142" s="4"/>
      <c r="DZ142" s="196"/>
      <c r="EA142" s="196"/>
      <c r="EB142" s="196"/>
      <c r="EC142" s="196"/>
      <c r="ED142" s="196"/>
      <c r="EE142" s="196"/>
    </row>
    <row r="143" spans="2:135" ht="13" x14ac:dyDescent="0.15">
      <c r="AD143" s="144">
        <f t="shared" si="90"/>
        <v>82</v>
      </c>
      <c r="AE143" s="144">
        <f t="shared" si="91"/>
        <v>86.30820399113081</v>
      </c>
      <c r="AF143" s="149">
        <v>60</v>
      </c>
      <c r="AG143" s="150" t="s">
        <v>351</v>
      </c>
      <c r="AH143" s="149">
        <v>22</v>
      </c>
      <c r="AI143" s="151">
        <v>1</v>
      </c>
      <c r="AJ143" s="152">
        <v>1804</v>
      </c>
      <c r="AK143" s="152">
        <v>1557</v>
      </c>
      <c r="AL143" s="149">
        <v>0.86299999999999999</v>
      </c>
      <c r="AM143" s="152">
        <v>749</v>
      </c>
      <c r="AN143" s="152">
        <v>559</v>
      </c>
      <c r="AO143" s="152">
        <v>1308</v>
      </c>
      <c r="AP143" s="153">
        <v>0.42699999999999999</v>
      </c>
      <c r="AQ143" s="153">
        <v>0.50600000000000001</v>
      </c>
      <c r="AR143" s="154">
        <v>0.189</v>
      </c>
      <c r="AS143" s="154">
        <v>0.10299999999999999</v>
      </c>
      <c r="AT143" s="154">
        <v>7.3999999999999996E-2</v>
      </c>
      <c r="AU143" s="154">
        <v>0.38600000000000001</v>
      </c>
      <c r="AW143" s="196"/>
      <c r="AX143" s="144">
        <f t="shared" si="92"/>
        <v>73.425605536332185</v>
      </c>
      <c r="AY143" s="149">
        <v>60</v>
      </c>
      <c r="AZ143" s="150" t="s">
        <v>352</v>
      </c>
      <c r="BA143" s="149">
        <v>17</v>
      </c>
      <c r="BB143" s="151">
        <v>1</v>
      </c>
      <c r="BC143" s="152">
        <v>1445</v>
      </c>
      <c r="BD143" s="152">
        <v>1061</v>
      </c>
      <c r="BE143" s="149">
        <v>0.73399999999999999</v>
      </c>
      <c r="BF143" s="152">
        <v>570</v>
      </c>
      <c r="BG143" s="152">
        <v>362</v>
      </c>
      <c r="BH143" s="152">
        <v>932</v>
      </c>
      <c r="BI143" s="153">
        <v>0.38800000000000001</v>
      </c>
      <c r="BJ143" s="153">
        <v>0.43099999999999999</v>
      </c>
      <c r="BK143" s="154">
        <v>0.222</v>
      </c>
      <c r="BL143" s="154">
        <v>0.151</v>
      </c>
      <c r="BM143" s="154">
        <v>0.11700000000000001</v>
      </c>
      <c r="BN143" s="154">
        <v>0.36199999999999999</v>
      </c>
      <c r="DU143" s="4"/>
      <c r="DZ143" s="196"/>
      <c r="EA143" s="196"/>
      <c r="EB143" s="196"/>
      <c r="EC143" s="196"/>
      <c r="ED143" s="196"/>
      <c r="EE143" s="196"/>
    </row>
    <row r="144" spans="2:135" ht="13" x14ac:dyDescent="0.15">
      <c r="AD144" s="144">
        <f t="shared" si="90"/>
        <v>77.565217391304344</v>
      </c>
      <c r="AE144" s="144">
        <f t="shared" si="91"/>
        <v>86.32286995515696</v>
      </c>
      <c r="AF144" s="149">
        <v>61</v>
      </c>
      <c r="AG144" s="150" t="s">
        <v>353</v>
      </c>
      <c r="AH144" s="149">
        <v>23</v>
      </c>
      <c r="AI144" s="151">
        <v>1</v>
      </c>
      <c r="AJ144" s="152">
        <v>1784</v>
      </c>
      <c r="AK144" s="152">
        <v>1540</v>
      </c>
      <c r="AL144" s="149">
        <v>0.86299999999999999</v>
      </c>
      <c r="AM144" s="152">
        <v>744</v>
      </c>
      <c r="AN144" s="152">
        <v>550</v>
      </c>
      <c r="AO144" s="152">
        <v>1294</v>
      </c>
      <c r="AP144" s="153">
        <v>0.42499999999999999</v>
      </c>
      <c r="AQ144" s="153">
        <v>0.49399999999999999</v>
      </c>
      <c r="AR144" s="154">
        <v>0.187</v>
      </c>
      <c r="AS144" s="154">
        <v>0.107</v>
      </c>
      <c r="AT144" s="154">
        <v>7.4999999999999997E-2</v>
      </c>
      <c r="AU144" s="155">
        <v>0.39</v>
      </c>
      <c r="AW144" s="196"/>
      <c r="AX144" s="144">
        <f t="shared" si="92"/>
        <v>73.492217898832692</v>
      </c>
      <c r="AY144" s="149">
        <v>61</v>
      </c>
      <c r="AZ144" s="150" t="s">
        <v>354</v>
      </c>
      <c r="BA144" s="149">
        <v>24</v>
      </c>
      <c r="BB144" s="151">
        <v>1</v>
      </c>
      <c r="BC144" s="152">
        <v>2056</v>
      </c>
      <c r="BD144" s="152">
        <v>1511</v>
      </c>
      <c r="BE144" s="149">
        <v>0.73499999999999999</v>
      </c>
      <c r="BF144" s="152">
        <v>927</v>
      </c>
      <c r="BG144" s="152">
        <v>549</v>
      </c>
      <c r="BH144" s="152">
        <v>1476</v>
      </c>
      <c r="BI144" s="153">
        <v>0.372</v>
      </c>
      <c r="BJ144" s="153">
        <v>0.41799999999999998</v>
      </c>
      <c r="BK144" s="154">
        <v>0.19400000000000001</v>
      </c>
      <c r="BL144" s="154">
        <v>0.106</v>
      </c>
      <c r="BM144" s="154">
        <v>8.7999999999999995E-2</v>
      </c>
      <c r="BN144" s="154">
        <v>0.34499999999999997</v>
      </c>
      <c r="DU144" s="4"/>
      <c r="DZ144" s="196"/>
      <c r="EA144" s="196"/>
      <c r="EB144" s="196"/>
      <c r="EC144" s="196"/>
      <c r="ED144" s="196"/>
      <c r="EE144" s="196"/>
    </row>
    <row r="145" spans="30:135" ht="13" x14ac:dyDescent="0.15">
      <c r="AD145" s="144">
        <f t="shared" si="90"/>
        <v>84.166666666666657</v>
      </c>
      <c r="AE145" s="144">
        <f t="shared" si="91"/>
        <v>86.089108910891085</v>
      </c>
      <c r="AF145" s="149">
        <v>62</v>
      </c>
      <c r="AG145" s="150" t="s">
        <v>355</v>
      </c>
      <c r="AH145" s="149">
        <v>24</v>
      </c>
      <c r="AI145" s="151">
        <v>1</v>
      </c>
      <c r="AJ145" s="152">
        <v>2020</v>
      </c>
      <c r="AK145" s="152">
        <v>1739</v>
      </c>
      <c r="AL145" s="149">
        <v>0.86099999999999999</v>
      </c>
      <c r="AM145" s="152">
        <v>835</v>
      </c>
      <c r="AN145" s="152">
        <v>662</v>
      </c>
      <c r="AO145" s="152">
        <v>1497</v>
      </c>
      <c r="AP145" s="153">
        <v>0.442</v>
      </c>
      <c r="AQ145" s="153">
        <v>0.499</v>
      </c>
      <c r="AR145" s="154">
        <v>0.17799999999999999</v>
      </c>
      <c r="AS145" s="154">
        <v>0.10100000000000001</v>
      </c>
      <c r="AT145" s="154">
        <v>7.5999999999999998E-2</v>
      </c>
      <c r="AU145" s="154">
        <v>0.39800000000000002</v>
      </c>
      <c r="AW145" s="196"/>
      <c r="AX145" s="144">
        <f t="shared" si="92"/>
        <v>73.452380952380963</v>
      </c>
      <c r="AY145" s="149">
        <v>62</v>
      </c>
      <c r="AZ145" s="150" t="s">
        <v>356</v>
      </c>
      <c r="BA145" s="149">
        <v>20</v>
      </c>
      <c r="BB145" s="151">
        <v>1</v>
      </c>
      <c r="BC145" s="152">
        <v>1680</v>
      </c>
      <c r="BD145" s="152">
        <v>1234</v>
      </c>
      <c r="BE145" s="149">
        <v>0.73499999999999999</v>
      </c>
      <c r="BF145" s="152">
        <v>815</v>
      </c>
      <c r="BG145" s="152">
        <v>452</v>
      </c>
      <c r="BH145" s="152">
        <v>1267</v>
      </c>
      <c r="BI145" s="153">
        <v>0.35699999999999998</v>
      </c>
      <c r="BJ145" s="153">
        <v>0.40500000000000003</v>
      </c>
      <c r="BK145" s="154">
        <v>0.16600000000000001</v>
      </c>
      <c r="BL145" s="154">
        <v>9.2999999999999999E-2</v>
      </c>
      <c r="BM145" s="154">
        <v>7.5999999999999998E-2</v>
      </c>
      <c r="BN145" s="154">
        <v>0.34300000000000003</v>
      </c>
      <c r="DU145" s="4"/>
      <c r="DZ145" s="196"/>
      <c r="EA145" s="196"/>
      <c r="EB145" s="196"/>
      <c r="EC145" s="196"/>
      <c r="ED145" s="196"/>
      <c r="EE145" s="196"/>
    </row>
    <row r="146" spans="30:135" ht="13" x14ac:dyDescent="0.15">
      <c r="AD146" s="144">
        <f t="shared" si="90"/>
        <v>85.761904761904759</v>
      </c>
      <c r="AE146" s="144">
        <f t="shared" si="91"/>
        <v>86.063298167684621</v>
      </c>
      <c r="AF146" s="149">
        <v>63</v>
      </c>
      <c r="AG146" s="150" t="s">
        <v>357</v>
      </c>
      <c r="AH146" s="149">
        <v>21</v>
      </c>
      <c r="AI146" s="151">
        <v>1</v>
      </c>
      <c r="AJ146" s="152">
        <v>1801</v>
      </c>
      <c r="AK146" s="152">
        <v>1550</v>
      </c>
      <c r="AL146" s="149">
        <v>0.86099999999999999</v>
      </c>
      <c r="AM146" s="152">
        <v>832</v>
      </c>
      <c r="AN146" s="152">
        <v>535</v>
      </c>
      <c r="AO146" s="152">
        <v>1367</v>
      </c>
      <c r="AP146" s="153">
        <v>0.39100000000000001</v>
      </c>
      <c r="AQ146" s="151">
        <v>0.46</v>
      </c>
      <c r="AR146" s="154">
        <v>0.128</v>
      </c>
      <c r="AS146" s="154">
        <v>0.13500000000000001</v>
      </c>
      <c r="AT146" s="154">
        <v>9.9000000000000005E-2</v>
      </c>
      <c r="AU146" s="154">
        <v>0.39900000000000002</v>
      </c>
      <c r="AW146" s="196"/>
      <c r="AX146" s="144">
        <f t="shared" si="92"/>
        <v>73.531269740998113</v>
      </c>
      <c r="AY146" s="149">
        <v>63</v>
      </c>
      <c r="AZ146" s="150" t="s">
        <v>358</v>
      </c>
      <c r="BA146" s="149">
        <v>20</v>
      </c>
      <c r="BB146" s="151">
        <v>1</v>
      </c>
      <c r="BC146" s="152">
        <v>1583</v>
      </c>
      <c r="BD146" s="152">
        <v>1164</v>
      </c>
      <c r="BE146" s="149">
        <v>0.73499999999999999</v>
      </c>
      <c r="BF146" s="152">
        <v>710</v>
      </c>
      <c r="BG146" s="152">
        <v>425</v>
      </c>
      <c r="BH146" s="152">
        <v>1135</v>
      </c>
      <c r="BI146" s="153">
        <v>0.374</v>
      </c>
      <c r="BJ146" s="153">
        <v>0.432</v>
      </c>
      <c r="BK146" s="154">
        <v>0.21099999999999999</v>
      </c>
      <c r="BL146" s="154">
        <v>8.7999999999999995E-2</v>
      </c>
      <c r="BM146" s="154">
        <v>7.0999999999999994E-2</v>
      </c>
      <c r="BN146" s="154">
        <v>0.33300000000000002</v>
      </c>
      <c r="DU146" s="4"/>
      <c r="DZ146" s="196"/>
      <c r="EA146" s="196"/>
      <c r="EB146" s="196"/>
      <c r="EC146" s="196"/>
      <c r="ED146" s="196"/>
      <c r="EE146" s="196"/>
    </row>
    <row r="147" spans="30:135" ht="13" x14ac:dyDescent="0.15">
      <c r="AD147" s="144">
        <f t="shared" si="90"/>
        <v>84.181818181818187</v>
      </c>
      <c r="AE147" s="144">
        <f t="shared" si="91"/>
        <v>86.069114470842337</v>
      </c>
      <c r="AF147" s="149">
        <v>64</v>
      </c>
      <c r="AG147" s="150" t="s">
        <v>359</v>
      </c>
      <c r="AH147" s="149">
        <v>22</v>
      </c>
      <c r="AI147" s="151">
        <v>1</v>
      </c>
      <c r="AJ147" s="152">
        <v>1852</v>
      </c>
      <c r="AK147" s="152">
        <v>1594</v>
      </c>
      <c r="AL147" s="149">
        <v>0.86099999999999999</v>
      </c>
      <c r="AM147" s="152">
        <v>846</v>
      </c>
      <c r="AN147" s="152">
        <v>549</v>
      </c>
      <c r="AO147" s="152">
        <v>1395</v>
      </c>
      <c r="AP147" s="153">
        <v>0.39400000000000002</v>
      </c>
      <c r="AQ147" s="153">
        <v>0.46300000000000002</v>
      </c>
      <c r="AR147" s="154">
        <v>0.14899999999999999</v>
      </c>
      <c r="AS147" s="154">
        <v>0.114</v>
      </c>
      <c r="AT147" s="154">
        <v>8.8999999999999996E-2</v>
      </c>
      <c r="AU147" s="154">
        <v>0.39100000000000001</v>
      </c>
      <c r="AW147" s="196"/>
      <c r="AX147" s="144">
        <f t="shared" si="92"/>
        <v>73.611111111111114</v>
      </c>
      <c r="AY147" s="149">
        <v>64</v>
      </c>
      <c r="AZ147" s="150" t="s">
        <v>266</v>
      </c>
      <c r="BA147" s="149">
        <v>22</v>
      </c>
      <c r="BB147" s="151">
        <v>1</v>
      </c>
      <c r="BC147" s="152">
        <v>1800</v>
      </c>
      <c r="BD147" s="152">
        <v>1325</v>
      </c>
      <c r="BE147" s="149">
        <v>0.73599999999999999</v>
      </c>
      <c r="BF147" s="152">
        <v>831</v>
      </c>
      <c r="BG147" s="152">
        <v>497</v>
      </c>
      <c r="BH147" s="152">
        <v>1328</v>
      </c>
      <c r="BI147" s="153">
        <v>0.374</v>
      </c>
      <c r="BJ147" s="153">
        <v>0.41499999999999998</v>
      </c>
      <c r="BK147" s="154">
        <v>0.185</v>
      </c>
      <c r="BL147" s="154">
        <v>9.1999999999999998E-2</v>
      </c>
      <c r="BM147" s="154">
        <v>7.5999999999999998E-2</v>
      </c>
      <c r="BN147" s="154">
        <v>0.34699999999999998</v>
      </c>
      <c r="DU147" s="4"/>
      <c r="DZ147" s="196"/>
      <c r="EA147" s="196"/>
      <c r="EB147" s="196"/>
      <c r="EC147" s="196"/>
      <c r="ED147" s="196"/>
      <c r="EE147" s="196"/>
    </row>
    <row r="148" spans="30:135" ht="13" x14ac:dyDescent="0.15">
      <c r="AD148" s="144">
        <f t="shared" si="90"/>
        <v>80.045454545454533</v>
      </c>
      <c r="AE148" s="144">
        <f t="shared" si="91"/>
        <v>86.087450312322545</v>
      </c>
      <c r="AF148" s="149">
        <v>65</v>
      </c>
      <c r="AG148" s="150" t="s">
        <v>360</v>
      </c>
      <c r="AH148" s="149">
        <v>22</v>
      </c>
      <c r="AI148" s="151">
        <v>1</v>
      </c>
      <c r="AJ148" s="152">
        <v>1761</v>
      </c>
      <c r="AK148" s="152">
        <v>1516</v>
      </c>
      <c r="AL148" s="149">
        <v>0.86099999999999999</v>
      </c>
      <c r="AM148" s="152">
        <v>714</v>
      </c>
      <c r="AN148" s="152">
        <v>515</v>
      </c>
      <c r="AO148" s="152">
        <v>1229</v>
      </c>
      <c r="AP148" s="153">
        <v>0.41899999999999998</v>
      </c>
      <c r="AQ148" s="153">
        <v>0.48599999999999999</v>
      </c>
      <c r="AR148" s="154">
        <v>0.191</v>
      </c>
      <c r="AS148" s="154">
        <v>0.125</v>
      </c>
      <c r="AT148" s="154">
        <v>8.5999999999999993E-2</v>
      </c>
      <c r="AU148" s="154">
        <v>0.39400000000000002</v>
      </c>
      <c r="AW148" s="196"/>
      <c r="AX148" s="144">
        <f t="shared" si="92"/>
        <v>73.767123287671239</v>
      </c>
      <c r="AY148" s="149">
        <v>65</v>
      </c>
      <c r="AZ148" s="150" t="s">
        <v>361</v>
      </c>
      <c r="BA148" s="149">
        <v>18</v>
      </c>
      <c r="BB148" s="151">
        <v>1</v>
      </c>
      <c r="BC148" s="152">
        <v>1460</v>
      </c>
      <c r="BD148" s="152">
        <v>1077</v>
      </c>
      <c r="BE148" s="149">
        <v>0.73799999999999999</v>
      </c>
      <c r="BF148" s="152">
        <v>602</v>
      </c>
      <c r="BG148" s="152">
        <v>387</v>
      </c>
      <c r="BH148" s="152">
        <v>989</v>
      </c>
      <c r="BI148" s="153">
        <v>0.39100000000000001</v>
      </c>
      <c r="BJ148" s="153">
        <v>0.42699999999999999</v>
      </c>
      <c r="BK148" s="154">
        <v>0.21199999999999999</v>
      </c>
      <c r="BL148" s="154">
        <v>0.128</v>
      </c>
      <c r="BM148" s="155">
        <v>0.1</v>
      </c>
      <c r="BN148" s="154">
        <v>0.36199999999999999</v>
      </c>
      <c r="DU148" s="4"/>
      <c r="DZ148" s="196"/>
      <c r="EA148" s="196"/>
      <c r="EB148" s="196"/>
      <c r="EC148" s="196"/>
      <c r="ED148" s="196"/>
      <c r="EE148" s="196"/>
    </row>
    <row r="149" spans="30:135" ht="15.75" customHeight="1" x14ac:dyDescent="0.15">
      <c r="AD149" s="144">
        <f t="shared" si="90"/>
        <v>79.571428571428569</v>
      </c>
      <c r="AE149" s="144">
        <f t="shared" si="91"/>
        <v>86.056253740275281</v>
      </c>
      <c r="AF149" s="149">
        <v>66</v>
      </c>
      <c r="AG149" s="150" t="s">
        <v>362</v>
      </c>
      <c r="AH149" s="149">
        <v>21</v>
      </c>
      <c r="AI149" s="151">
        <v>1</v>
      </c>
      <c r="AJ149" s="152">
        <v>1671</v>
      </c>
      <c r="AK149" s="152">
        <v>1438</v>
      </c>
      <c r="AL149" s="149">
        <v>0.86099999999999999</v>
      </c>
      <c r="AM149" s="152">
        <v>711</v>
      </c>
      <c r="AN149" s="152">
        <v>513</v>
      </c>
      <c r="AO149" s="152">
        <v>1224</v>
      </c>
      <c r="AP149" s="153">
        <v>0.41899999999999998</v>
      </c>
      <c r="AQ149" s="153">
        <v>0.496</v>
      </c>
      <c r="AR149" s="154">
        <v>0.185</v>
      </c>
      <c r="AS149" s="154">
        <v>0.10100000000000001</v>
      </c>
      <c r="AT149" s="154">
        <v>6.9000000000000006E-2</v>
      </c>
      <c r="AU149" s="154">
        <v>0.38500000000000001</v>
      </c>
      <c r="AW149" s="196"/>
      <c r="AX149" s="144">
        <f t="shared" si="92"/>
        <v>73.789649415692821</v>
      </c>
      <c r="AY149" s="149">
        <v>66</v>
      </c>
      <c r="AZ149" s="150" t="s">
        <v>363</v>
      </c>
      <c r="BA149" s="149">
        <v>23</v>
      </c>
      <c r="BB149" s="151">
        <v>1</v>
      </c>
      <c r="BC149" s="152">
        <v>1797</v>
      </c>
      <c r="BD149" s="152">
        <v>1326</v>
      </c>
      <c r="BE149" s="149">
        <v>0.73799999999999999</v>
      </c>
      <c r="BF149" s="152">
        <v>832</v>
      </c>
      <c r="BG149" s="152">
        <v>483</v>
      </c>
      <c r="BH149" s="152">
        <v>1315</v>
      </c>
      <c r="BI149" s="153">
        <v>0.36699999999999999</v>
      </c>
      <c r="BJ149" s="153">
        <v>0.40600000000000003</v>
      </c>
      <c r="BK149" s="154">
        <v>0.18099999999999999</v>
      </c>
      <c r="BL149" s="154">
        <v>0.109</v>
      </c>
      <c r="BM149" s="154">
        <v>9.0999999999999998E-2</v>
      </c>
      <c r="BN149" s="154">
        <v>0.34899999999999998</v>
      </c>
      <c r="DU149" s="4"/>
      <c r="DZ149" s="196"/>
      <c r="EA149" s="196"/>
      <c r="EB149" s="196"/>
      <c r="EC149" s="196"/>
      <c r="ED149" s="196"/>
      <c r="EE149" s="196"/>
    </row>
    <row r="150" spans="30:135" ht="13" x14ac:dyDescent="0.15">
      <c r="AD150" s="144">
        <f t="shared" si="90"/>
        <v>87.15789473684211</v>
      </c>
      <c r="AE150" s="144">
        <f t="shared" si="91"/>
        <v>85.869565217391312</v>
      </c>
      <c r="AF150" s="149">
        <v>67</v>
      </c>
      <c r="AG150" s="150" t="s">
        <v>364</v>
      </c>
      <c r="AH150" s="149">
        <v>19</v>
      </c>
      <c r="AI150" s="151">
        <v>1</v>
      </c>
      <c r="AJ150" s="152">
        <v>1656</v>
      </c>
      <c r="AK150" s="152">
        <v>1422</v>
      </c>
      <c r="AL150" s="149">
        <v>0.85899999999999999</v>
      </c>
      <c r="AM150" s="152">
        <v>700</v>
      </c>
      <c r="AN150" s="152">
        <v>494</v>
      </c>
      <c r="AO150" s="152">
        <v>1194</v>
      </c>
      <c r="AP150" s="153">
        <v>0.41399999999999998</v>
      </c>
      <c r="AQ150" s="153">
        <v>0.45300000000000001</v>
      </c>
      <c r="AR150" s="154">
        <v>0.155</v>
      </c>
      <c r="AS150" s="154">
        <v>0.14899999999999999</v>
      </c>
      <c r="AT150" s="154">
        <v>0.115</v>
      </c>
      <c r="AU150" s="154">
        <v>0.41599999999999998</v>
      </c>
      <c r="AW150" s="196"/>
      <c r="AX150" s="144">
        <f t="shared" si="92"/>
        <v>73.81703470031546</v>
      </c>
      <c r="AY150" s="149">
        <v>67</v>
      </c>
      <c r="AZ150" s="150" t="s">
        <v>365</v>
      </c>
      <c r="BA150" s="149">
        <v>22</v>
      </c>
      <c r="BB150" s="151">
        <v>1</v>
      </c>
      <c r="BC150" s="152">
        <v>1902</v>
      </c>
      <c r="BD150" s="152">
        <v>1404</v>
      </c>
      <c r="BE150" s="149">
        <v>0.73799999999999999</v>
      </c>
      <c r="BF150" s="152">
        <v>711</v>
      </c>
      <c r="BG150" s="152">
        <v>474</v>
      </c>
      <c r="BH150" s="152">
        <v>1185</v>
      </c>
      <c r="BI150" s="151">
        <v>0.4</v>
      </c>
      <c r="BJ150" s="153">
        <v>0.45600000000000002</v>
      </c>
      <c r="BK150" s="155">
        <v>0.26</v>
      </c>
      <c r="BL150" s="154">
        <v>0.13700000000000001</v>
      </c>
      <c r="BM150" s="154">
        <v>9.7000000000000003E-2</v>
      </c>
      <c r="BN150" s="154">
        <v>0.35099999999999998</v>
      </c>
      <c r="DU150" s="4"/>
      <c r="DZ150" s="196"/>
      <c r="EA150" s="196"/>
      <c r="EB150" s="196"/>
      <c r="EC150" s="196"/>
      <c r="ED150" s="196"/>
      <c r="EE150" s="196"/>
    </row>
    <row r="151" spans="30:135" ht="13" x14ac:dyDescent="0.15">
      <c r="AD151" s="144">
        <f t="shared" si="90"/>
        <v>83.13636363636364</v>
      </c>
      <c r="AE151" s="144">
        <f t="shared" si="91"/>
        <v>85.94860579551667</v>
      </c>
      <c r="AF151" s="149">
        <v>68</v>
      </c>
      <c r="AG151" s="150" t="s">
        <v>366</v>
      </c>
      <c r="AH151" s="149">
        <v>22</v>
      </c>
      <c r="AI151" s="151">
        <v>1</v>
      </c>
      <c r="AJ151" s="152">
        <v>1829</v>
      </c>
      <c r="AK151" s="152">
        <v>1572</v>
      </c>
      <c r="AL151" s="149">
        <v>0.85899999999999999</v>
      </c>
      <c r="AM151" s="152">
        <v>793</v>
      </c>
      <c r="AN151" s="152">
        <v>517</v>
      </c>
      <c r="AO151" s="152">
        <v>1310</v>
      </c>
      <c r="AP151" s="153">
        <v>0.39500000000000002</v>
      </c>
      <c r="AQ151" s="153">
        <v>0.47099999999999997</v>
      </c>
      <c r="AR151" s="154">
        <v>0.17699999999999999</v>
      </c>
      <c r="AS151" s="155">
        <v>0.13</v>
      </c>
      <c r="AT151" s="154">
        <v>0.106</v>
      </c>
      <c r="AU151" s="154">
        <v>0.38200000000000001</v>
      </c>
      <c r="AW151" s="196"/>
      <c r="AX151" s="144">
        <f t="shared" si="92"/>
        <v>73.796192609182526</v>
      </c>
      <c r="AY151" s="149">
        <v>68</v>
      </c>
      <c r="AZ151" s="150" t="s">
        <v>289</v>
      </c>
      <c r="BA151" s="149">
        <v>24</v>
      </c>
      <c r="BB151" s="151">
        <v>1</v>
      </c>
      <c r="BC151" s="152">
        <v>1786</v>
      </c>
      <c r="BD151" s="152">
        <v>1318</v>
      </c>
      <c r="BE151" s="149">
        <v>0.73799999999999999</v>
      </c>
      <c r="BF151" s="152">
        <v>790</v>
      </c>
      <c r="BG151" s="152">
        <v>464</v>
      </c>
      <c r="BH151" s="152">
        <v>1254</v>
      </c>
      <c r="BI151" s="151">
        <v>0.37</v>
      </c>
      <c r="BJ151" s="153">
        <v>0.41899999999999998</v>
      </c>
      <c r="BK151" s="154">
        <v>0.19900000000000001</v>
      </c>
      <c r="BL151" s="154">
        <v>0.115</v>
      </c>
      <c r="BM151" s="154">
        <v>9.2999999999999999E-2</v>
      </c>
      <c r="BN151" s="154">
        <v>0.34799999999999998</v>
      </c>
      <c r="DU151" s="4"/>
      <c r="DZ151" s="196"/>
      <c r="EA151" s="196"/>
      <c r="EB151" s="196"/>
      <c r="EC151" s="196"/>
      <c r="ED151" s="196"/>
      <c r="EE151" s="196"/>
    </row>
    <row r="152" spans="30:135" ht="13" x14ac:dyDescent="0.15">
      <c r="AD152" s="144">
        <f t="shared" si="90"/>
        <v>84.590909090909093</v>
      </c>
      <c r="AE152" s="144">
        <f t="shared" si="91"/>
        <v>85.867813003761412</v>
      </c>
      <c r="AF152" s="149">
        <v>69</v>
      </c>
      <c r="AG152" s="150" t="s">
        <v>367</v>
      </c>
      <c r="AH152" s="149">
        <v>22</v>
      </c>
      <c r="AI152" s="151">
        <v>1</v>
      </c>
      <c r="AJ152" s="152">
        <v>1861</v>
      </c>
      <c r="AK152" s="152">
        <v>1598</v>
      </c>
      <c r="AL152" s="149">
        <v>0.85899999999999999</v>
      </c>
      <c r="AM152" s="152">
        <v>748</v>
      </c>
      <c r="AN152" s="152">
        <v>637</v>
      </c>
      <c r="AO152" s="152">
        <v>1385</v>
      </c>
      <c r="AP152" s="151">
        <v>0.46</v>
      </c>
      <c r="AQ152" s="153">
        <v>0.49399999999999999</v>
      </c>
      <c r="AR152" s="154">
        <v>0.17899999999999999</v>
      </c>
      <c r="AS152" s="154">
        <v>9.7000000000000003E-2</v>
      </c>
      <c r="AT152" s="154">
        <v>8.1000000000000003E-2</v>
      </c>
      <c r="AU152" s="155">
        <v>0.41</v>
      </c>
      <c r="AW152" s="196"/>
      <c r="AX152" s="144">
        <f t="shared" si="92"/>
        <v>73.893521488133416</v>
      </c>
      <c r="AY152" s="149">
        <v>69</v>
      </c>
      <c r="AZ152" s="150" t="s">
        <v>368</v>
      </c>
      <c r="BA152" s="149">
        <v>20</v>
      </c>
      <c r="BB152" s="151">
        <v>1</v>
      </c>
      <c r="BC152" s="152">
        <v>1559</v>
      </c>
      <c r="BD152" s="152">
        <v>1152</v>
      </c>
      <c r="BE152" s="149">
        <v>0.73899999999999999</v>
      </c>
      <c r="BF152" s="152">
        <v>575</v>
      </c>
      <c r="BG152" s="152">
        <v>440</v>
      </c>
      <c r="BH152" s="152">
        <v>1015</v>
      </c>
      <c r="BI152" s="153">
        <v>0.433</v>
      </c>
      <c r="BJ152" s="153">
        <v>0.46400000000000002</v>
      </c>
      <c r="BK152" s="154">
        <v>0.25800000000000001</v>
      </c>
      <c r="BL152" s="154">
        <v>0.11899999999999999</v>
      </c>
      <c r="BM152" s="154">
        <v>9.4E-2</v>
      </c>
      <c r="BN152" s="154">
        <v>0.36099999999999999</v>
      </c>
      <c r="DU152" s="4"/>
      <c r="DZ152" s="196"/>
      <c r="EA152" s="196"/>
      <c r="EB152" s="196"/>
      <c r="EC152" s="196"/>
      <c r="ED152" s="196"/>
      <c r="EE152" s="196"/>
    </row>
    <row r="153" spans="30:135" ht="13" x14ac:dyDescent="0.15">
      <c r="AD153" s="144">
        <f t="shared" si="90"/>
        <v>81.199999999999989</v>
      </c>
      <c r="AE153" s="144">
        <f t="shared" si="91"/>
        <v>85.911330049261082</v>
      </c>
      <c r="AF153" s="149">
        <v>70</v>
      </c>
      <c r="AG153" s="150" t="s">
        <v>369</v>
      </c>
      <c r="AH153" s="149">
        <v>25</v>
      </c>
      <c r="AI153" s="151">
        <v>1</v>
      </c>
      <c r="AJ153" s="152">
        <v>2030</v>
      </c>
      <c r="AK153" s="152">
        <v>1744</v>
      </c>
      <c r="AL153" s="149">
        <v>0.85899999999999999</v>
      </c>
      <c r="AM153" s="152">
        <v>858</v>
      </c>
      <c r="AN153" s="152">
        <v>596</v>
      </c>
      <c r="AO153" s="152">
        <v>1454</v>
      </c>
      <c r="AP153" s="151">
        <v>0.41</v>
      </c>
      <c r="AQ153" s="153">
        <v>0.48399999999999999</v>
      </c>
      <c r="AR153" s="154">
        <v>0.18099999999999999</v>
      </c>
      <c r="AS153" s="154">
        <v>0.115</v>
      </c>
      <c r="AT153" s="154">
        <v>8.7999999999999995E-2</v>
      </c>
      <c r="AU153" s="154">
        <v>0.39200000000000002</v>
      </c>
      <c r="AW153" s="196"/>
      <c r="AX153" s="144">
        <f t="shared" si="92"/>
        <v>73.972602739726028</v>
      </c>
      <c r="AY153" s="149">
        <v>70</v>
      </c>
      <c r="AZ153" s="150" t="s">
        <v>370</v>
      </c>
      <c r="BA153" s="149">
        <v>4</v>
      </c>
      <c r="BB153" s="151">
        <v>1</v>
      </c>
      <c r="BC153" s="152">
        <v>365</v>
      </c>
      <c r="BD153" s="152">
        <v>270</v>
      </c>
      <c r="BE153" s="149">
        <v>0.74</v>
      </c>
      <c r="BF153" s="152">
        <v>163</v>
      </c>
      <c r="BG153" s="152">
        <v>100</v>
      </c>
      <c r="BH153" s="152">
        <v>263</v>
      </c>
      <c r="BI153" s="151">
        <v>0.38</v>
      </c>
      <c r="BJ153" s="153">
        <v>0.42199999999999999</v>
      </c>
      <c r="BK153" s="154">
        <v>0.192</v>
      </c>
      <c r="BL153" s="154">
        <v>0.10100000000000001</v>
      </c>
      <c r="BM153" s="154">
        <v>7.3999999999999996E-2</v>
      </c>
      <c r="BN153" s="154">
        <v>0.35099999999999998</v>
      </c>
      <c r="DU153" s="4"/>
      <c r="DZ153" s="196"/>
      <c r="EA153" s="196"/>
      <c r="EB153" s="196"/>
      <c r="EC153" s="196"/>
      <c r="ED153" s="196"/>
      <c r="EE153" s="196"/>
    </row>
    <row r="154" spans="30:135" ht="13" x14ac:dyDescent="0.15">
      <c r="AD154" s="144">
        <f t="shared" si="90"/>
        <v>85.708333333333329</v>
      </c>
      <c r="AE154" s="144">
        <f t="shared" si="91"/>
        <v>85.804569761789011</v>
      </c>
      <c r="AF154" s="149">
        <v>71</v>
      </c>
      <c r="AG154" s="150" t="s">
        <v>371</v>
      </c>
      <c r="AH154" s="149">
        <v>24</v>
      </c>
      <c r="AI154" s="151">
        <v>1</v>
      </c>
      <c r="AJ154" s="152">
        <v>2057</v>
      </c>
      <c r="AK154" s="152">
        <v>1765</v>
      </c>
      <c r="AL154" s="149">
        <v>0.85799999999999998</v>
      </c>
      <c r="AM154" s="152">
        <v>788</v>
      </c>
      <c r="AN154" s="152">
        <v>610</v>
      </c>
      <c r="AO154" s="152">
        <v>1398</v>
      </c>
      <c r="AP154" s="153">
        <v>0.436</v>
      </c>
      <c r="AQ154" s="153">
        <v>0.48399999999999999</v>
      </c>
      <c r="AR154" s="154">
        <v>0.193</v>
      </c>
      <c r="AS154" s="154">
        <v>0.156</v>
      </c>
      <c r="AT154" s="154">
        <v>0.11600000000000001</v>
      </c>
      <c r="AU154" s="154">
        <v>0.41099999999999998</v>
      </c>
      <c r="AW154" s="196"/>
      <c r="AX154" s="144">
        <f t="shared" si="92"/>
        <v>74.04148334380892</v>
      </c>
      <c r="AY154" s="149">
        <v>71</v>
      </c>
      <c r="AZ154" s="150" t="s">
        <v>244</v>
      </c>
      <c r="BA154" s="149">
        <v>19</v>
      </c>
      <c r="BB154" s="151">
        <v>1</v>
      </c>
      <c r="BC154" s="152">
        <v>1591</v>
      </c>
      <c r="BD154" s="152">
        <v>1178</v>
      </c>
      <c r="BE154" s="149">
        <v>0.74</v>
      </c>
      <c r="BF154" s="152">
        <v>801</v>
      </c>
      <c r="BG154" s="152">
        <v>438</v>
      </c>
      <c r="BH154" s="152">
        <v>1239</v>
      </c>
      <c r="BI154" s="153">
        <v>0.35399999999999998</v>
      </c>
      <c r="BJ154" s="153">
        <v>0.41199999999999998</v>
      </c>
      <c r="BK154" s="154">
        <v>0.157</v>
      </c>
      <c r="BL154" s="154">
        <v>8.3000000000000004E-2</v>
      </c>
      <c r="BM154" s="154">
        <v>6.9000000000000006E-2</v>
      </c>
      <c r="BN154" s="154">
        <v>0.33100000000000002</v>
      </c>
      <c r="DU154" s="4"/>
      <c r="DZ154" s="196"/>
      <c r="EA154" s="196"/>
      <c r="EB154" s="196"/>
      <c r="EC154" s="196"/>
      <c r="ED154" s="196"/>
      <c r="EE154" s="196"/>
    </row>
    <row r="155" spans="30:135" ht="13" x14ac:dyDescent="0.15">
      <c r="AD155" s="144">
        <f t="shared" si="90"/>
        <v>84.6111111111111</v>
      </c>
      <c r="AE155" s="144">
        <f t="shared" si="91"/>
        <v>85.75180564674983</v>
      </c>
      <c r="AF155" s="149">
        <v>72</v>
      </c>
      <c r="AG155" s="150" t="s">
        <v>372</v>
      </c>
      <c r="AH155" s="149">
        <v>18</v>
      </c>
      <c r="AI155" s="151">
        <v>1</v>
      </c>
      <c r="AJ155" s="152">
        <v>1523</v>
      </c>
      <c r="AK155" s="152">
        <v>1306</v>
      </c>
      <c r="AL155" s="149">
        <v>0.85799999999999998</v>
      </c>
      <c r="AM155" s="152">
        <v>648</v>
      </c>
      <c r="AN155" s="152">
        <v>505</v>
      </c>
      <c r="AO155" s="152">
        <v>1153</v>
      </c>
      <c r="AP155" s="153">
        <v>0.438</v>
      </c>
      <c r="AQ155" s="153">
        <v>0.48899999999999999</v>
      </c>
      <c r="AR155" s="154">
        <v>0.16400000000000001</v>
      </c>
      <c r="AS155" s="154">
        <v>0.109</v>
      </c>
      <c r="AT155" s="154">
        <v>9.1999999999999998E-2</v>
      </c>
      <c r="AU155" s="154">
        <v>0.39900000000000002</v>
      </c>
      <c r="AW155" s="196"/>
      <c r="AX155" s="144">
        <f t="shared" si="92"/>
        <v>73.954116059379217</v>
      </c>
      <c r="AY155" s="149">
        <v>72</v>
      </c>
      <c r="AZ155" s="150" t="s">
        <v>373</v>
      </c>
      <c r="BA155" s="149">
        <v>19</v>
      </c>
      <c r="BB155" s="151">
        <v>1</v>
      </c>
      <c r="BC155" s="152">
        <v>1482</v>
      </c>
      <c r="BD155" s="152">
        <v>1096</v>
      </c>
      <c r="BE155" s="149">
        <v>0.74</v>
      </c>
      <c r="BF155" s="152">
        <v>647</v>
      </c>
      <c r="BG155" s="152">
        <v>409</v>
      </c>
      <c r="BH155" s="152">
        <v>1056</v>
      </c>
      <c r="BI155" s="153">
        <v>0.38700000000000001</v>
      </c>
      <c r="BJ155" s="153">
        <v>0.432</v>
      </c>
      <c r="BK155" s="154">
        <v>0.20899999999999999</v>
      </c>
      <c r="BL155" s="154">
        <v>9.8000000000000004E-2</v>
      </c>
      <c r="BM155" s="155">
        <v>0.08</v>
      </c>
      <c r="BN155" s="154">
        <v>0.34799999999999998</v>
      </c>
      <c r="DU155" s="4"/>
      <c r="DZ155" s="196"/>
      <c r="EA155" s="196"/>
      <c r="EB155" s="196"/>
      <c r="EC155" s="196"/>
      <c r="ED155" s="196"/>
      <c r="EE155" s="196"/>
    </row>
    <row r="156" spans="30:135" ht="13" x14ac:dyDescent="0.15">
      <c r="AD156" s="144">
        <f t="shared" si="90"/>
        <v>84.952380952380949</v>
      </c>
      <c r="AE156" s="144">
        <f t="shared" si="91"/>
        <v>85.426008968609864</v>
      </c>
      <c r="AF156" s="149">
        <v>73</v>
      </c>
      <c r="AG156" s="150" t="s">
        <v>374</v>
      </c>
      <c r="AH156" s="149">
        <v>21</v>
      </c>
      <c r="AI156" s="151">
        <v>1</v>
      </c>
      <c r="AJ156" s="152">
        <v>1784</v>
      </c>
      <c r="AK156" s="152">
        <v>1524</v>
      </c>
      <c r="AL156" s="149">
        <v>0.85399999999999998</v>
      </c>
      <c r="AM156" s="152">
        <v>839</v>
      </c>
      <c r="AN156" s="152">
        <v>532</v>
      </c>
      <c r="AO156" s="152">
        <v>1371</v>
      </c>
      <c r="AP156" s="153">
        <v>0.38800000000000001</v>
      </c>
      <c r="AQ156" s="153">
        <v>0.45200000000000001</v>
      </c>
      <c r="AR156" s="154">
        <v>0.13600000000000001</v>
      </c>
      <c r="AS156" s="154">
        <v>0.11700000000000001</v>
      </c>
      <c r="AT156" s="154">
        <v>8.2000000000000003E-2</v>
      </c>
      <c r="AU156" s="154">
        <v>0.38900000000000001</v>
      </c>
      <c r="AW156" s="196"/>
      <c r="AX156" s="144">
        <f t="shared" si="92"/>
        <v>74.057891862370283</v>
      </c>
      <c r="AY156" s="149">
        <v>73</v>
      </c>
      <c r="AZ156" s="150" t="s">
        <v>375</v>
      </c>
      <c r="BA156" s="149">
        <v>21</v>
      </c>
      <c r="BB156" s="151">
        <v>1</v>
      </c>
      <c r="BC156" s="152">
        <v>1831</v>
      </c>
      <c r="BD156" s="152">
        <v>1356</v>
      </c>
      <c r="BE156" s="149">
        <v>0.74099999999999999</v>
      </c>
      <c r="BF156" s="152">
        <v>855</v>
      </c>
      <c r="BG156" s="152">
        <v>501</v>
      </c>
      <c r="BH156" s="152">
        <v>1356</v>
      </c>
      <c r="BI156" s="153">
        <v>0.36899999999999999</v>
      </c>
      <c r="BJ156" s="153">
        <v>0.41599999999999998</v>
      </c>
      <c r="BK156" s="155">
        <v>0.18</v>
      </c>
      <c r="BL156" s="154">
        <v>9.9000000000000005E-2</v>
      </c>
      <c r="BM156" s="154">
        <v>8.6999999999999994E-2</v>
      </c>
      <c r="BN156" s="154">
        <v>0.34799999999999998</v>
      </c>
      <c r="DU156" s="4"/>
      <c r="DZ156" s="196"/>
      <c r="EA156" s="196"/>
      <c r="EB156" s="196"/>
      <c r="EC156" s="196"/>
      <c r="ED156" s="196"/>
      <c r="EE156" s="196"/>
    </row>
    <row r="157" spans="30:135" ht="13" x14ac:dyDescent="0.15">
      <c r="AD157" s="144">
        <f t="shared" si="90"/>
        <v>80.545454545454547</v>
      </c>
      <c r="AE157" s="144">
        <f t="shared" si="91"/>
        <v>85.383747178329571</v>
      </c>
      <c r="AF157" s="149">
        <v>74</v>
      </c>
      <c r="AG157" s="150" t="s">
        <v>376</v>
      </c>
      <c r="AH157" s="149">
        <v>22</v>
      </c>
      <c r="AI157" s="151">
        <v>1</v>
      </c>
      <c r="AJ157" s="152">
        <v>1772</v>
      </c>
      <c r="AK157" s="152">
        <v>1513</v>
      </c>
      <c r="AL157" s="149">
        <v>0.85399999999999998</v>
      </c>
      <c r="AM157" s="152">
        <v>758</v>
      </c>
      <c r="AN157" s="152">
        <v>553</v>
      </c>
      <c r="AO157" s="152">
        <v>1311</v>
      </c>
      <c r="AP157" s="153">
        <v>0.42199999999999999</v>
      </c>
      <c r="AQ157" s="153">
        <v>0.47899999999999998</v>
      </c>
      <c r="AR157" s="155">
        <v>0.17</v>
      </c>
      <c r="AS157" s="154">
        <v>0.112</v>
      </c>
      <c r="AT157" s="154">
        <v>8.4000000000000005E-2</v>
      </c>
      <c r="AU157" s="154">
        <v>0.39700000000000002</v>
      </c>
      <c r="AW157" s="196"/>
      <c r="AX157" s="144">
        <f t="shared" si="92"/>
        <v>74.349635796045789</v>
      </c>
      <c r="AY157" s="149">
        <v>74</v>
      </c>
      <c r="AZ157" s="150" t="s">
        <v>230</v>
      </c>
      <c r="BA157" s="149">
        <v>23</v>
      </c>
      <c r="BB157" s="151">
        <v>1</v>
      </c>
      <c r="BC157" s="152">
        <v>1922</v>
      </c>
      <c r="BD157" s="152">
        <v>1429</v>
      </c>
      <c r="BE157" s="149">
        <v>0.74299999999999999</v>
      </c>
      <c r="BF157" s="152">
        <v>875</v>
      </c>
      <c r="BG157" s="152">
        <v>520</v>
      </c>
      <c r="BH157" s="152">
        <v>1395</v>
      </c>
      <c r="BI157" s="153">
        <v>0.373</v>
      </c>
      <c r="BJ157" s="153">
        <v>0.41299999999999998</v>
      </c>
      <c r="BK157" s="154">
        <v>0.183</v>
      </c>
      <c r="BL157" s="154">
        <v>0.11600000000000001</v>
      </c>
      <c r="BM157" s="154">
        <v>9.7000000000000003E-2</v>
      </c>
      <c r="BN157" s="154">
        <v>0.35299999999999998</v>
      </c>
      <c r="DU157" s="4"/>
      <c r="DZ157" s="196"/>
      <c r="EA157" s="196"/>
      <c r="EB157" s="196"/>
      <c r="EC157" s="196"/>
      <c r="ED157" s="196"/>
      <c r="EE157" s="196"/>
    </row>
    <row r="158" spans="30:135" ht="13" x14ac:dyDescent="0.15">
      <c r="AD158" s="144">
        <f t="shared" si="90"/>
        <v>87.5</v>
      </c>
      <c r="AE158" s="144">
        <f t="shared" si="91"/>
        <v>85.402597402597408</v>
      </c>
      <c r="AF158" s="149">
        <v>75</v>
      </c>
      <c r="AG158" s="150" t="s">
        <v>377</v>
      </c>
      <c r="AH158" s="149">
        <v>22</v>
      </c>
      <c r="AI158" s="151">
        <v>1</v>
      </c>
      <c r="AJ158" s="152">
        <v>1925</v>
      </c>
      <c r="AK158" s="152">
        <v>1644</v>
      </c>
      <c r="AL158" s="149">
        <v>0.85399999999999998</v>
      </c>
      <c r="AM158" s="152">
        <v>855</v>
      </c>
      <c r="AN158" s="152">
        <v>600</v>
      </c>
      <c r="AO158" s="152">
        <v>1455</v>
      </c>
      <c r="AP158" s="153">
        <v>0.41199999999999998</v>
      </c>
      <c r="AQ158" s="153">
        <v>0.46300000000000002</v>
      </c>
      <c r="AR158" s="154">
        <v>0.14799999999999999</v>
      </c>
      <c r="AS158" s="154">
        <v>0.11700000000000001</v>
      </c>
      <c r="AT158" s="154">
        <v>8.5999999999999993E-2</v>
      </c>
      <c r="AU158" s="154">
        <v>0.39900000000000002</v>
      </c>
      <c r="AW158" s="196"/>
      <c r="AX158" s="144">
        <f t="shared" si="92"/>
        <v>74.273072060682679</v>
      </c>
      <c r="AY158" s="149">
        <v>75</v>
      </c>
      <c r="AZ158" s="150" t="s">
        <v>378</v>
      </c>
      <c r="BA158" s="149">
        <v>19</v>
      </c>
      <c r="BB158" s="151">
        <v>1</v>
      </c>
      <c r="BC158" s="152">
        <v>1582</v>
      </c>
      <c r="BD158" s="152">
        <v>1175</v>
      </c>
      <c r="BE158" s="149">
        <v>0.74299999999999999</v>
      </c>
      <c r="BF158" s="152">
        <v>673</v>
      </c>
      <c r="BG158" s="152">
        <v>396</v>
      </c>
      <c r="BH158" s="152">
        <v>1069</v>
      </c>
      <c r="BI158" s="151">
        <v>0.37</v>
      </c>
      <c r="BJ158" s="153">
        <v>0.42299999999999999</v>
      </c>
      <c r="BK158" s="154">
        <v>0.20699999999999999</v>
      </c>
      <c r="BL158" s="154">
        <v>0.13400000000000001</v>
      </c>
      <c r="BM158" s="154">
        <v>9.7000000000000003E-2</v>
      </c>
      <c r="BN158" s="154">
        <v>0.35299999999999998</v>
      </c>
      <c r="DU158" s="4"/>
      <c r="DZ158" s="196"/>
      <c r="EA158" s="196"/>
      <c r="EB158" s="196"/>
      <c r="EC158" s="196"/>
      <c r="ED158" s="196"/>
      <c r="EE158" s="196"/>
    </row>
    <row r="159" spans="30:135" ht="13" x14ac:dyDescent="0.15">
      <c r="AD159" s="144">
        <f t="shared" si="90"/>
        <v>75.571428571428569</v>
      </c>
      <c r="AE159" s="144">
        <f t="shared" si="91"/>
        <v>85.444234404536871</v>
      </c>
      <c r="AF159" s="149">
        <v>76</v>
      </c>
      <c r="AG159" s="150" t="s">
        <v>379</v>
      </c>
      <c r="AH159" s="149">
        <v>21</v>
      </c>
      <c r="AI159" s="151">
        <v>1</v>
      </c>
      <c r="AJ159" s="152">
        <v>1587</v>
      </c>
      <c r="AK159" s="152">
        <v>1356</v>
      </c>
      <c r="AL159" s="149">
        <v>0.85399999999999998</v>
      </c>
      <c r="AM159" s="152">
        <v>667</v>
      </c>
      <c r="AN159" s="152">
        <v>501</v>
      </c>
      <c r="AO159" s="152">
        <v>1168</v>
      </c>
      <c r="AP159" s="153">
        <v>0.42899999999999999</v>
      </c>
      <c r="AQ159" s="153">
        <v>0.48299999999999998</v>
      </c>
      <c r="AR159" s="154">
        <v>0.17499999999999999</v>
      </c>
      <c r="AS159" s="154">
        <v>0.106</v>
      </c>
      <c r="AT159" s="154">
        <v>7.6999999999999999E-2</v>
      </c>
      <c r="AU159" s="154">
        <v>0.39900000000000002</v>
      </c>
      <c r="AW159" s="196"/>
      <c r="AX159" s="144">
        <f t="shared" si="92"/>
        <v>74.303405572755423</v>
      </c>
      <c r="AY159" s="149">
        <v>76</v>
      </c>
      <c r="AZ159" s="150" t="s">
        <v>335</v>
      </c>
      <c r="BA159" s="149">
        <v>4</v>
      </c>
      <c r="BB159" s="151">
        <v>1</v>
      </c>
      <c r="BC159" s="152">
        <v>323</v>
      </c>
      <c r="BD159" s="152">
        <v>240</v>
      </c>
      <c r="BE159" s="149">
        <v>0.74299999999999999</v>
      </c>
      <c r="BF159" s="152">
        <v>166</v>
      </c>
      <c r="BG159" s="152">
        <v>97</v>
      </c>
      <c r="BH159" s="152">
        <v>263</v>
      </c>
      <c r="BI159" s="153">
        <v>0.36899999999999999</v>
      </c>
      <c r="BJ159" s="153">
        <v>0.40300000000000002</v>
      </c>
      <c r="BK159" s="154">
        <v>0.127</v>
      </c>
      <c r="BL159" s="155">
        <v>0.08</v>
      </c>
      <c r="BM159" s="154">
        <v>7.3999999999999996E-2</v>
      </c>
      <c r="BN159" s="154">
        <v>0.35899999999999999</v>
      </c>
      <c r="DU159" s="4"/>
      <c r="DZ159" s="196"/>
      <c r="EA159" s="196"/>
      <c r="EB159" s="196"/>
      <c r="EC159" s="196"/>
      <c r="ED159" s="196"/>
      <c r="EE159" s="196"/>
    </row>
    <row r="160" spans="30:135" ht="13" x14ac:dyDescent="0.15">
      <c r="AD160" s="144">
        <f t="shared" si="90"/>
        <v>83.208333333333329</v>
      </c>
      <c r="AE160" s="144">
        <f t="shared" si="91"/>
        <v>85.227841762643962</v>
      </c>
      <c r="AF160" s="149">
        <v>77</v>
      </c>
      <c r="AG160" s="150" t="s">
        <v>380</v>
      </c>
      <c r="AH160" s="149">
        <v>24</v>
      </c>
      <c r="AI160" s="151">
        <v>1</v>
      </c>
      <c r="AJ160" s="152">
        <v>1997</v>
      </c>
      <c r="AK160" s="152">
        <v>1702</v>
      </c>
      <c r="AL160" s="149">
        <v>0.85199999999999998</v>
      </c>
      <c r="AM160" s="152">
        <v>855</v>
      </c>
      <c r="AN160" s="152">
        <v>614</v>
      </c>
      <c r="AO160" s="152">
        <v>1469</v>
      </c>
      <c r="AP160" s="153">
        <v>0.41799999999999998</v>
      </c>
      <c r="AQ160" s="153">
        <v>0.46500000000000002</v>
      </c>
      <c r="AR160" s="154">
        <v>0.16300000000000001</v>
      </c>
      <c r="AS160" s="154">
        <v>0.124</v>
      </c>
      <c r="AT160" s="154">
        <v>9.4E-2</v>
      </c>
      <c r="AU160" s="154">
        <v>0.39900000000000002</v>
      </c>
      <c r="AW160" s="196"/>
      <c r="AX160" s="144">
        <f t="shared" si="92"/>
        <v>74.307692307692307</v>
      </c>
      <c r="AY160" s="149">
        <v>77</v>
      </c>
      <c r="AZ160" s="150" t="s">
        <v>319</v>
      </c>
      <c r="BA160" s="149">
        <v>23</v>
      </c>
      <c r="BB160" s="151">
        <v>1</v>
      </c>
      <c r="BC160" s="152">
        <v>1950</v>
      </c>
      <c r="BD160" s="152">
        <v>1449</v>
      </c>
      <c r="BE160" s="149">
        <v>0.74299999999999999</v>
      </c>
      <c r="BF160" s="152">
        <v>816</v>
      </c>
      <c r="BG160" s="152">
        <v>523</v>
      </c>
      <c r="BH160" s="152">
        <v>1339</v>
      </c>
      <c r="BI160" s="153">
        <v>0.39100000000000001</v>
      </c>
      <c r="BJ160" s="153">
        <v>0.44500000000000001</v>
      </c>
      <c r="BK160" s="154">
        <v>0.22600000000000001</v>
      </c>
      <c r="BL160" s="154">
        <v>0.10100000000000001</v>
      </c>
      <c r="BM160" s="154">
        <v>7.8E-2</v>
      </c>
      <c r="BN160" s="154">
        <v>0.34499999999999997</v>
      </c>
      <c r="DU160" s="4"/>
      <c r="DZ160" s="196"/>
      <c r="EA160" s="196"/>
      <c r="EB160" s="196"/>
      <c r="EC160" s="196"/>
      <c r="ED160" s="196"/>
      <c r="EE160" s="196"/>
    </row>
    <row r="161" spans="30:135" ht="13" x14ac:dyDescent="0.15">
      <c r="AD161" s="144">
        <f t="shared" si="90"/>
        <v>81.045454545454561</v>
      </c>
      <c r="AE161" s="144">
        <f t="shared" si="91"/>
        <v>85.137408861469439</v>
      </c>
      <c r="AF161" s="149">
        <v>78</v>
      </c>
      <c r="AG161" s="150" t="s">
        <v>381</v>
      </c>
      <c r="AH161" s="149">
        <v>22</v>
      </c>
      <c r="AI161" s="151">
        <v>1</v>
      </c>
      <c r="AJ161" s="152">
        <v>1783</v>
      </c>
      <c r="AK161" s="152">
        <v>1518</v>
      </c>
      <c r="AL161" s="149">
        <v>0.85099999999999998</v>
      </c>
      <c r="AM161" s="152">
        <v>730</v>
      </c>
      <c r="AN161" s="152">
        <v>568</v>
      </c>
      <c r="AO161" s="152">
        <v>1298</v>
      </c>
      <c r="AP161" s="153">
        <v>0.438</v>
      </c>
      <c r="AQ161" s="153">
        <v>0.496</v>
      </c>
      <c r="AR161" s="154">
        <v>0.192</v>
      </c>
      <c r="AS161" s="154">
        <v>0.10100000000000001</v>
      </c>
      <c r="AT161" s="154">
        <v>7.5999999999999998E-2</v>
      </c>
      <c r="AU161" s="155">
        <v>0.39</v>
      </c>
      <c r="AW161" s="196"/>
      <c r="AX161" s="144">
        <f t="shared" si="92"/>
        <v>74.381625441696116</v>
      </c>
      <c r="AY161" s="149">
        <v>78</v>
      </c>
      <c r="AZ161" s="150" t="s">
        <v>327</v>
      </c>
      <c r="BA161" s="149">
        <v>21</v>
      </c>
      <c r="BB161" s="151">
        <v>1</v>
      </c>
      <c r="BC161" s="152">
        <v>1698</v>
      </c>
      <c r="BD161" s="152">
        <v>1263</v>
      </c>
      <c r="BE161" s="149">
        <v>0.74399999999999999</v>
      </c>
      <c r="BF161" s="152">
        <v>746</v>
      </c>
      <c r="BG161" s="152">
        <v>460</v>
      </c>
      <c r="BH161" s="152">
        <v>1206</v>
      </c>
      <c r="BI161" s="153">
        <v>0.38100000000000001</v>
      </c>
      <c r="BJ161" s="153">
        <v>0.42299999999999999</v>
      </c>
      <c r="BK161" s="154">
        <v>0.20399999999999999</v>
      </c>
      <c r="BL161" s="154">
        <v>0.10199999999999999</v>
      </c>
      <c r="BM161" s="154">
        <v>7.6999999999999999E-2</v>
      </c>
      <c r="BN161" s="154">
        <v>0.35199999999999998</v>
      </c>
      <c r="DU161" s="4"/>
      <c r="DZ161" s="196"/>
      <c r="EA161" s="196"/>
      <c r="EB161" s="196"/>
      <c r="EC161" s="196"/>
      <c r="ED161" s="196"/>
      <c r="EE161" s="196"/>
    </row>
    <row r="162" spans="30:135" ht="13" x14ac:dyDescent="0.15">
      <c r="AD162" s="144">
        <f t="shared" si="90"/>
        <v>82.368421052631575</v>
      </c>
      <c r="AE162" s="144">
        <f t="shared" si="91"/>
        <v>85.047923322683701</v>
      </c>
      <c r="AF162" s="149">
        <v>79</v>
      </c>
      <c r="AG162" s="150" t="s">
        <v>382</v>
      </c>
      <c r="AH162" s="149">
        <v>19</v>
      </c>
      <c r="AI162" s="151">
        <v>1</v>
      </c>
      <c r="AJ162" s="152">
        <v>1565</v>
      </c>
      <c r="AK162" s="152">
        <v>1331</v>
      </c>
      <c r="AL162" s="149">
        <v>0.85</v>
      </c>
      <c r="AM162" s="152">
        <v>625</v>
      </c>
      <c r="AN162" s="152">
        <v>506</v>
      </c>
      <c r="AO162" s="152">
        <v>1131</v>
      </c>
      <c r="AP162" s="153">
        <v>0.44700000000000001</v>
      </c>
      <c r="AQ162" s="153">
        <v>0.49299999999999999</v>
      </c>
      <c r="AR162" s="155">
        <v>0.19</v>
      </c>
      <c r="AS162" s="154">
        <v>0.104</v>
      </c>
      <c r="AT162" s="154">
        <v>7.8E-2</v>
      </c>
      <c r="AU162" s="154">
        <v>0.40300000000000002</v>
      </c>
      <c r="AW162" s="196"/>
      <c r="AX162" s="144">
        <f t="shared" si="92"/>
        <v>74.37759336099586</v>
      </c>
      <c r="AY162" s="149">
        <v>79</v>
      </c>
      <c r="AZ162" s="150" t="s">
        <v>383</v>
      </c>
      <c r="BA162" s="149">
        <v>23</v>
      </c>
      <c r="BB162" s="151">
        <v>1</v>
      </c>
      <c r="BC162" s="152">
        <v>1928</v>
      </c>
      <c r="BD162" s="152">
        <v>1434</v>
      </c>
      <c r="BE162" s="149">
        <v>0.74399999999999999</v>
      </c>
      <c r="BF162" s="152">
        <v>893</v>
      </c>
      <c r="BG162" s="152">
        <v>527</v>
      </c>
      <c r="BH162" s="152">
        <v>1420</v>
      </c>
      <c r="BI162" s="153">
        <v>0.371</v>
      </c>
      <c r="BJ162" s="153">
        <v>0.41399999999999998</v>
      </c>
      <c r="BK162" s="154">
        <v>0.18099999999999999</v>
      </c>
      <c r="BL162" s="154">
        <v>0.105</v>
      </c>
      <c r="BM162" s="154">
        <v>8.6999999999999994E-2</v>
      </c>
      <c r="BN162" s="154">
        <v>0.34799999999999998</v>
      </c>
      <c r="DU162" s="4"/>
      <c r="DZ162" s="196"/>
      <c r="EA162" s="196"/>
      <c r="EB162" s="196"/>
      <c r="EC162" s="196"/>
      <c r="ED162" s="196"/>
      <c r="EE162" s="196"/>
    </row>
    <row r="163" spans="30:135" ht="13" x14ac:dyDescent="0.15">
      <c r="AD163" s="144">
        <f t="shared" si="90"/>
        <v>91.086956521739125</v>
      </c>
      <c r="AE163" s="144">
        <f t="shared" si="91"/>
        <v>85.011933174224339</v>
      </c>
      <c r="AF163" s="149">
        <v>80</v>
      </c>
      <c r="AG163" s="150" t="s">
        <v>287</v>
      </c>
      <c r="AH163" s="149">
        <v>23</v>
      </c>
      <c r="AI163" s="151">
        <v>1</v>
      </c>
      <c r="AJ163" s="152">
        <v>2095</v>
      </c>
      <c r="AK163" s="152">
        <v>1781</v>
      </c>
      <c r="AL163" s="149">
        <v>0.85</v>
      </c>
      <c r="AM163" s="152">
        <v>875</v>
      </c>
      <c r="AN163" s="152">
        <v>674</v>
      </c>
      <c r="AO163" s="152">
        <v>1549</v>
      </c>
      <c r="AP163" s="153">
        <v>0.435</v>
      </c>
      <c r="AQ163" s="153">
        <v>0.46700000000000003</v>
      </c>
      <c r="AR163" s="155">
        <v>0.15</v>
      </c>
      <c r="AS163" s="154">
        <v>0.13100000000000001</v>
      </c>
      <c r="AT163" s="154">
        <v>0.108</v>
      </c>
      <c r="AU163" s="154">
        <v>0.41599999999999998</v>
      </c>
      <c r="AW163" s="196"/>
      <c r="AX163" s="144">
        <f t="shared" si="92"/>
        <v>74.411764705882348</v>
      </c>
      <c r="AY163" s="149">
        <v>80</v>
      </c>
      <c r="AZ163" s="150" t="s">
        <v>384</v>
      </c>
      <c r="BA163" s="149">
        <v>23</v>
      </c>
      <c r="BB163" s="151">
        <v>1</v>
      </c>
      <c r="BC163" s="152">
        <v>1700</v>
      </c>
      <c r="BD163" s="152">
        <v>1265</v>
      </c>
      <c r="BE163" s="149">
        <v>0.74399999999999999</v>
      </c>
      <c r="BF163" s="152">
        <v>704</v>
      </c>
      <c r="BG163" s="152">
        <v>459</v>
      </c>
      <c r="BH163" s="152">
        <v>1163</v>
      </c>
      <c r="BI163" s="153">
        <v>0.39500000000000002</v>
      </c>
      <c r="BJ163" s="153">
        <v>0.438</v>
      </c>
      <c r="BK163" s="154">
        <v>0.218</v>
      </c>
      <c r="BL163" s="154">
        <v>0.115</v>
      </c>
      <c r="BM163" s="154">
        <v>9.7000000000000003E-2</v>
      </c>
      <c r="BN163" s="154">
        <v>0.35799999999999998</v>
      </c>
      <c r="DU163" s="4"/>
      <c r="DZ163" s="196"/>
      <c r="EA163" s="196"/>
      <c r="EB163" s="196"/>
      <c r="EC163" s="196"/>
      <c r="ED163" s="196"/>
      <c r="EE163" s="196"/>
    </row>
    <row r="164" spans="30:135" ht="13" x14ac:dyDescent="0.15">
      <c r="AD164" s="144">
        <f t="shared" si="90"/>
        <v>85.434782608695642</v>
      </c>
      <c r="AE164" s="144">
        <f t="shared" si="91"/>
        <v>84.936386768447832</v>
      </c>
      <c r="AF164" s="149">
        <v>81</v>
      </c>
      <c r="AG164" s="150" t="s">
        <v>385</v>
      </c>
      <c r="AH164" s="149">
        <v>23</v>
      </c>
      <c r="AI164" s="151">
        <v>1</v>
      </c>
      <c r="AJ164" s="152">
        <v>1965</v>
      </c>
      <c r="AK164" s="152">
        <v>1669</v>
      </c>
      <c r="AL164" s="149">
        <v>0.84899999999999998</v>
      </c>
      <c r="AM164" s="152">
        <v>782</v>
      </c>
      <c r="AN164" s="152">
        <v>575</v>
      </c>
      <c r="AO164" s="152">
        <v>1357</v>
      </c>
      <c r="AP164" s="153">
        <v>0.42399999999999999</v>
      </c>
      <c r="AQ164" s="153">
        <v>0.501</v>
      </c>
      <c r="AR164" s="155">
        <v>0.21</v>
      </c>
      <c r="AS164" s="154">
        <v>0.11899999999999999</v>
      </c>
      <c r="AT164" s="154">
        <v>8.1000000000000003E-2</v>
      </c>
      <c r="AU164" s="154">
        <v>0.38500000000000001</v>
      </c>
      <c r="AW164" s="196"/>
      <c r="AX164" s="144">
        <f t="shared" si="92"/>
        <v>74.501573976914997</v>
      </c>
      <c r="AY164" s="149">
        <v>81</v>
      </c>
      <c r="AZ164" s="150" t="s">
        <v>386</v>
      </c>
      <c r="BA164" s="149">
        <v>12</v>
      </c>
      <c r="BB164" s="151">
        <v>1</v>
      </c>
      <c r="BC164" s="152">
        <v>953</v>
      </c>
      <c r="BD164" s="152">
        <v>710</v>
      </c>
      <c r="BE164" s="149">
        <v>0.745</v>
      </c>
      <c r="BF164" s="152">
        <v>446</v>
      </c>
      <c r="BG164" s="152">
        <v>256</v>
      </c>
      <c r="BH164" s="152">
        <v>702</v>
      </c>
      <c r="BI164" s="153">
        <v>0.36499999999999999</v>
      </c>
      <c r="BJ164" s="151">
        <v>0.42</v>
      </c>
      <c r="BK164" s="154">
        <v>0.186</v>
      </c>
      <c r="BL164" s="154">
        <v>9.9000000000000005E-2</v>
      </c>
      <c r="BM164" s="154">
        <v>7.2999999999999995E-2</v>
      </c>
      <c r="BN164" s="154">
        <v>0.33600000000000002</v>
      </c>
      <c r="DU164" s="4"/>
      <c r="DZ164" s="196"/>
      <c r="EA164" s="196"/>
      <c r="EB164" s="196"/>
      <c r="EC164" s="196"/>
      <c r="ED164" s="196"/>
      <c r="EE164" s="196"/>
    </row>
    <row r="165" spans="30:135" ht="13" x14ac:dyDescent="0.15">
      <c r="AD165" s="144">
        <f t="shared" si="90"/>
        <v>74.857142857142861</v>
      </c>
      <c r="AE165" s="144">
        <f t="shared" si="91"/>
        <v>84.860050890585242</v>
      </c>
      <c r="AF165" s="149">
        <v>82</v>
      </c>
      <c r="AG165" s="150" t="s">
        <v>387</v>
      </c>
      <c r="AH165" s="149">
        <v>21</v>
      </c>
      <c r="AI165" s="151">
        <v>1</v>
      </c>
      <c r="AJ165" s="152">
        <v>1572</v>
      </c>
      <c r="AK165" s="152">
        <v>1334</v>
      </c>
      <c r="AL165" s="149">
        <v>0.84899999999999998</v>
      </c>
      <c r="AM165" s="152">
        <v>685</v>
      </c>
      <c r="AN165" s="152">
        <v>488</v>
      </c>
      <c r="AO165" s="152">
        <v>1173</v>
      </c>
      <c r="AP165" s="153">
        <v>0.41599999999999998</v>
      </c>
      <c r="AQ165" s="153">
        <v>0.47499999999999998</v>
      </c>
      <c r="AR165" s="154">
        <v>0.16700000000000001</v>
      </c>
      <c r="AS165" s="155">
        <v>0.1</v>
      </c>
      <c r="AT165" s="154">
        <v>7.3999999999999996E-2</v>
      </c>
      <c r="AU165" s="155">
        <v>0.39</v>
      </c>
      <c r="AW165" s="196"/>
      <c r="AX165" s="144">
        <f t="shared" si="92"/>
        <v>74.473180076628353</v>
      </c>
      <c r="AY165" s="149">
        <v>82</v>
      </c>
      <c r="AZ165" s="150" t="s">
        <v>260</v>
      </c>
      <c r="BA165" s="149">
        <v>25</v>
      </c>
      <c r="BB165" s="151">
        <v>1</v>
      </c>
      <c r="BC165" s="152">
        <v>2088</v>
      </c>
      <c r="BD165" s="152">
        <v>1555</v>
      </c>
      <c r="BE165" s="149">
        <v>0.745</v>
      </c>
      <c r="BF165" s="152">
        <v>993</v>
      </c>
      <c r="BG165" s="152">
        <v>570</v>
      </c>
      <c r="BH165" s="152">
        <v>1563</v>
      </c>
      <c r="BI165" s="153">
        <v>0.36499999999999999</v>
      </c>
      <c r="BJ165" s="153">
        <v>0.39700000000000002</v>
      </c>
      <c r="BK165" s="154">
        <v>0.156</v>
      </c>
      <c r="BL165" s="154">
        <v>0.11799999999999999</v>
      </c>
      <c r="BM165" s="154">
        <v>9.2999999999999999E-2</v>
      </c>
      <c r="BN165" s="154">
        <v>0.35699999999999998</v>
      </c>
      <c r="DU165" s="4"/>
      <c r="DZ165" s="196"/>
      <c r="EA165" s="196"/>
      <c r="EB165" s="196"/>
      <c r="EC165" s="196"/>
      <c r="ED165" s="196"/>
      <c r="EE165" s="196"/>
    </row>
    <row r="166" spans="30:135" ht="13" x14ac:dyDescent="0.15">
      <c r="AD166" s="144">
        <f t="shared" si="90"/>
        <v>88.909090909090907</v>
      </c>
      <c r="AE166" s="144">
        <f t="shared" si="91"/>
        <v>84.509202453987726</v>
      </c>
      <c r="AF166" s="149">
        <v>83</v>
      </c>
      <c r="AG166" s="150" t="s">
        <v>365</v>
      </c>
      <c r="AH166" s="149">
        <v>22</v>
      </c>
      <c r="AI166" s="151">
        <v>1</v>
      </c>
      <c r="AJ166" s="152">
        <v>1956</v>
      </c>
      <c r="AK166" s="152">
        <v>1653</v>
      </c>
      <c r="AL166" s="149">
        <v>0.84499999999999997</v>
      </c>
      <c r="AM166" s="152">
        <v>827</v>
      </c>
      <c r="AN166" s="152">
        <v>634</v>
      </c>
      <c r="AO166" s="152">
        <v>1461</v>
      </c>
      <c r="AP166" s="153">
        <v>0.434</v>
      </c>
      <c r="AQ166" s="153">
        <v>0.48199999999999998</v>
      </c>
      <c r="AR166" s="154">
        <v>0.16900000000000001</v>
      </c>
      <c r="AS166" s="154">
        <v>0.104</v>
      </c>
      <c r="AT166" s="154">
        <v>8.2000000000000003E-2</v>
      </c>
      <c r="AU166" s="154">
        <v>0.39800000000000002</v>
      </c>
      <c r="AW166" s="196"/>
      <c r="AX166" s="144">
        <f t="shared" si="92"/>
        <v>74.574347332576622</v>
      </c>
      <c r="AY166" s="149">
        <v>83</v>
      </c>
      <c r="AZ166" s="150" t="s">
        <v>277</v>
      </c>
      <c r="BA166" s="149">
        <v>22</v>
      </c>
      <c r="BB166" s="151">
        <v>1</v>
      </c>
      <c r="BC166" s="152">
        <v>1762</v>
      </c>
      <c r="BD166" s="152">
        <v>1314</v>
      </c>
      <c r="BE166" s="149">
        <v>0.746</v>
      </c>
      <c r="BF166" s="152">
        <v>794</v>
      </c>
      <c r="BG166" s="152">
        <v>462</v>
      </c>
      <c r="BH166" s="152">
        <v>1256</v>
      </c>
      <c r="BI166" s="153">
        <v>0.36799999999999999</v>
      </c>
      <c r="BJ166" s="153">
        <v>0.42399999999999999</v>
      </c>
      <c r="BK166" s="154">
        <v>0.19600000000000001</v>
      </c>
      <c r="BL166" s="154">
        <v>0.108</v>
      </c>
      <c r="BM166" s="154">
        <v>9.4E-2</v>
      </c>
      <c r="BN166" s="154">
        <v>0.34399999999999997</v>
      </c>
      <c r="DU166" s="4"/>
      <c r="DZ166" s="196"/>
      <c r="EA166" s="196"/>
      <c r="EB166" s="196"/>
      <c r="EC166" s="196"/>
      <c r="ED166" s="196"/>
      <c r="EE166" s="196"/>
    </row>
    <row r="167" spans="30:135" ht="13" x14ac:dyDescent="0.15">
      <c r="AD167" s="144">
        <f t="shared" si="90"/>
        <v>83.52000000000001</v>
      </c>
      <c r="AE167" s="144">
        <f t="shared" si="91"/>
        <v>84.530651340996172</v>
      </c>
      <c r="AF167" s="149">
        <v>84</v>
      </c>
      <c r="AG167" s="150" t="s">
        <v>388</v>
      </c>
      <c r="AH167" s="149">
        <v>25</v>
      </c>
      <c r="AI167" s="151">
        <v>1</v>
      </c>
      <c r="AJ167" s="152">
        <v>2088</v>
      </c>
      <c r="AK167" s="152">
        <v>1765</v>
      </c>
      <c r="AL167" s="149">
        <v>0.84499999999999997</v>
      </c>
      <c r="AM167" s="152">
        <v>866</v>
      </c>
      <c r="AN167" s="152">
        <v>615</v>
      </c>
      <c r="AO167" s="152">
        <v>1481</v>
      </c>
      <c r="AP167" s="153">
        <v>0.41499999999999998</v>
      </c>
      <c r="AQ167" s="153">
        <v>0.46400000000000002</v>
      </c>
      <c r="AR167" s="155">
        <v>0.18</v>
      </c>
      <c r="AS167" s="154">
        <v>0.13400000000000001</v>
      </c>
      <c r="AT167" s="154">
        <v>0.109</v>
      </c>
      <c r="AU167" s="154">
        <v>0.39500000000000002</v>
      </c>
      <c r="AW167" s="196"/>
      <c r="AX167" s="144">
        <f t="shared" si="92"/>
        <v>74.647887323943664</v>
      </c>
      <c r="AY167" s="149">
        <v>84</v>
      </c>
      <c r="AZ167" s="150" t="s">
        <v>389</v>
      </c>
      <c r="BA167" s="149">
        <v>21</v>
      </c>
      <c r="BB167" s="151">
        <v>1</v>
      </c>
      <c r="BC167" s="152">
        <v>1704</v>
      </c>
      <c r="BD167" s="152">
        <v>1272</v>
      </c>
      <c r="BE167" s="149">
        <v>0.746</v>
      </c>
      <c r="BF167" s="152">
        <v>822</v>
      </c>
      <c r="BG167" s="152">
        <v>461</v>
      </c>
      <c r="BH167" s="152">
        <v>1283</v>
      </c>
      <c r="BI167" s="153">
        <v>0.35899999999999999</v>
      </c>
      <c r="BJ167" s="153">
        <v>0.41299999999999998</v>
      </c>
      <c r="BK167" s="154">
        <v>0.161</v>
      </c>
      <c r="BL167" s="154">
        <v>0.10299999999999999</v>
      </c>
      <c r="BM167" s="154">
        <v>8.7999999999999995E-2</v>
      </c>
      <c r="BN167" s="154">
        <v>0.34599999999999997</v>
      </c>
      <c r="DU167" s="4"/>
      <c r="DZ167" s="196"/>
      <c r="EA167" s="196"/>
      <c r="EB167" s="196"/>
      <c r="EC167" s="196"/>
      <c r="ED167" s="196"/>
      <c r="EE167" s="196"/>
    </row>
    <row r="168" spans="30:135" ht="13" x14ac:dyDescent="0.15">
      <c r="AD168" s="144">
        <f t="shared" si="90"/>
        <v>85.3125</v>
      </c>
      <c r="AE168" s="144">
        <f t="shared" si="91"/>
        <v>84.395604395604394</v>
      </c>
      <c r="AF168" s="149">
        <v>85</v>
      </c>
      <c r="AG168" s="150" t="s">
        <v>299</v>
      </c>
      <c r="AH168" s="149">
        <v>16</v>
      </c>
      <c r="AI168" s="151">
        <v>1</v>
      </c>
      <c r="AJ168" s="152">
        <v>1365</v>
      </c>
      <c r="AK168" s="152">
        <v>1152</v>
      </c>
      <c r="AL168" s="149">
        <v>0.84399999999999997</v>
      </c>
      <c r="AM168" s="152">
        <v>533</v>
      </c>
      <c r="AN168" s="152">
        <v>402</v>
      </c>
      <c r="AO168" s="152">
        <v>935</v>
      </c>
      <c r="AP168" s="151">
        <v>0.43</v>
      </c>
      <c r="AQ168" s="153">
        <v>0.48299999999999998</v>
      </c>
      <c r="AR168" s="154">
        <v>0.191</v>
      </c>
      <c r="AS168" s="154">
        <v>0.14799999999999999</v>
      </c>
      <c r="AT168" s="154">
        <v>0.109</v>
      </c>
      <c r="AU168" s="154">
        <v>0.40100000000000002</v>
      </c>
      <c r="AW168" s="196"/>
      <c r="AX168" s="144">
        <f t="shared" si="92"/>
        <v>74.585308056872037</v>
      </c>
      <c r="AY168" s="149">
        <v>85</v>
      </c>
      <c r="AZ168" s="150" t="s">
        <v>390</v>
      </c>
      <c r="BA168" s="149">
        <v>22</v>
      </c>
      <c r="BB168" s="151">
        <v>1</v>
      </c>
      <c r="BC168" s="152">
        <v>1688</v>
      </c>
      <c r="BD168" s="152">
        <v>1259</v>
      </c>
      <c r="BE168" s="149">
        <v>0.746</v>
      </c>
      <c r="BF168" s="152">
        <v>735</v>
      </c>
      <c r="BG168" s="152">
        <v>451</v>
      </c>
      <c r="BH168" s="152">
        <v>1186</v>
      </c>
      <c r="BI168" s="151">
        <v>0.38</v>
      </c>
      <c r="BJ168" s="153">
        <v>0.432</v>
      </c>
      <c r="BK168" s="155">
        <v>0.21</v>
      </c>
      <c r="BL168" s="154">
        <v>0.104</v>
      </c>
      <c r="BM168" s="154">
        <v>8.4000000000000005E-2</v>
      </c>
      <c r="BN168" s="154">
        <v>0.34899999999999998</v>
      </c>
      <c r="DU168" s="4"/>
      <c r="DZ168" s="196"/>
      <c r="EA168" s="196"/>
      <c r="EB168" s="196"/>
      <c r="EC168" s="196"/>
      <c r="ED168" s="196"/>
      <c r="EE168" s="196"/>
    </row>
    <row r="169" spans="30:135" ht="13" x14ac:dyDescent="0.15">
      <c r="AD169" s="144">
        <f t="shared" si="90"/>
        <v>83.863636363636374</v>
      </c>
      <c r="AE169" s="144">
        <f t="shared" si="91"/>
        <v>84.390243902439025</v>
      </c>
      <c r="AF169" s="149">
        <v>86</v>
      </c>
      <c r="AG169" s="150" t="s">
        <v>390</v>
      </c>
      <c r="AH169" s="149">
        <v>22</v>
      </c>
      <c r="AI169" s="151">
        <v>1</v>
      </c>
      <c r="AJ169" s="152">
        <v>1845</v>
      </c>
      <c r="AK169" s="152">
        <v>1557</v>
      </c>
      <c r="AL169" s="149">
        <v>0.84399999999999997</v>
      </c>
      <c r="AM169" s="152">
        <v>815</v>
      </c>
      <c r="AN169" s="152">
        <v>587</v>
      </c>
      <c r="AO169" s="152">
        <v>1402</v>
      </c>
      <c r="AP169" s="153">
        <v>0.41899999999999998</v>
      </c>
      <c r="AQ169" s="153">
        <v>0.46300000000000002</v>
      </c>
      <c r="AR169" s="155">
        <v>0.15</v>
      </c>
      <c r="AS169" s="154">
        <v>0.106</v>
      </c>
      <c r="AT169" s="154">
        <v>8.3000000000000004E-2</v>
      </c>
      <c r="AU169" s="154">
        <v>0.39900000000000002</v>
      </c>
      <c r="AW169" s="196"/>
      <c r="AX169" s="144">
        <f t="shared" si="92"/>
        <v>74.645390070921991</v>
      </c>
      <c r="AY169" s="149">
        <v>86</v>
      </c>
      <c r="AZ169" s="150" t="s">
        <v>391</v>
      </c>
      <c r="BA169" s="149">
        <v>22</v>
      </c>
      <c r="BB169" s="151">
        <v>1</v>
      </c>
      <c r="BC169" s="152">
        <v>1692</v>
      </c>
      <c r="BD169" s="152">
        <v>1263</v>
      </c>
      <c r="BE169" s="149">
        <v>0.746</v>
      </c>
      <c r="BF169" s="152">
        <v>756</v>
      </c>
      <c r="BG169" s="152">
        <v>479</v>
      </c>
      <c r="BH169" s="152">
        <v>1235</v>
      </c>
      <c r="BI169" s="153">
        <v>0.38800000000000001</v>
      </c>
      <c r="BJ169" s="153">
        <v>0.43099999999999999</v>
      </c>
      <c r="BK169" s="154">
        <v>0.191</v>
      </c>
      <c r="BL169" s="154">
        <v>9.2999999999999999E-2</v>
      </c>
      <c r="BM169" s="154">
        <v>6.7000000000000004E-2</v>
      </c>
      <c r="BN169" s="154">
        <v>0.35599999999999998</v>
      </c>
      <c r="DU169" s="4"/>
      <c r="DZ169" s="196"/>
      <c r="EA169" s="196"/>
      <c r="EB169" s="196"/>
      <c r="EC169" s="196"/>
      <c r="ED169" s="196"/>
      <c r="EE169" s="196"/>
    </row>
    <row r="170" spans="30:135" ht="13" x14ac:dyDescent="0.15">
      <c r="AD170" s="144">
        <f t="shared" si="90"/>
        <v>83.458333333333329</v>
      </c>
      <c r="AE170" s="144">
        <f t="shared" si="91"/>
        <v>84.373439840239641</v>
      </c>
      <c r="AF170" s="149">
        <v>87</v>
      </c>
      <c r="AG170" s="150" t="s">
        <v>330</v>
      </c>
      <c r="AH170" s="149">
        <v>24</v>
      </c>
      <c r="AI170" s="151">
        <v>1</v>
      </c>
      <c r="AJ170" s="152">
        <v>2003</v>
      </c>
      <c r="AK170" s="152">
        <v>1690</v>
      </c>
      <c r="AL170" s="149">
        <v>0.84399999999999997</v>
      </c>
      <c r="AM170" s="152">
        <v>885</v>
      </c>
      <c r="AN170" s="152">
        <v>657</v>
      </c>
      <c r="AO170" s="152">
        <v>1542</v>
      </c>
      <c r="AP170" s="153">
        <v>0.42599999999999999</v>
      </c>
      <c r="AQ170" s="153">
        <v>0.47099999999999997</v>
      </c>
      <c r="AR170" s="154">
        <v>0.155</v>
      </c>
      <c r="AS170" s="154">
        <v>9.8000000000000004E-2</v>
      </c>
      <c r="AT170" s="154">
        <v>8.1000000000000003E-2</v>
      </c>
      <c r="AU170" s="154">
        <v>0.39500000000000002</v>
      </c>
      <c r="AW170" s="196"/>
      <c r="AX170" s="144">
        <f t="shared" si="92"/>
        <v>74.666092201637227</v>
      </c>
      <c r="AY170" s="149">
        <v>87</v>
      </c>
      <c r="AZ170" s="150" t="s">
        <v>392</v>
      </c>
      <c r="BA170" s="149">
        <v>24</v>
      </c>
      <c r="BB170" s="151">
        <v>1</v>
      </c>
      <c r="BC170" s="152">
        <v>2321</v>
      </c>
      <c r="BD170" s="152">
        <v>1733</v>
      </c>
      <c r="BE170" s="149">
        <v>0.747</v>
      </c>
      <c r="BF170" s="152">
        <v>1016</v>
      </c>
      <c r="BG170" s="152">
        <v>628</v>
      </c>
      <c r="BH170" s="152">
        <v>1644</v>
      </c>
      <c r="BI170" s="153">
        <v>0.38200000000000001</v>
      </c>
      <c r="BJ170" s="153">
        <v>0.432</v>
      </c>
      <c r="BK170" s="154">
        <v>0.19900000000000001</v>
      </c>
      <c r="BL170" s="155">
        <v>0.11</v>
      </c>
      <c r="BM170" s="154">
        <v>7.6999999999999999E-2</v>
      </c>
      <c r="BN170" s="154">
        <v>0.34899999999999998</v>
      </c>
      <c r="DU170" s="4"/>
      <c r="DZ170" s="196"/>
      <c r="EA170" s="196"/>
      <c r="EB170" s="196"/>
      <c r="EC170" s="196"/>
      <c r="ED170" s="196"/>
      <c r="EE170" s="196"/>
    </row>
    <row r="171" spans="30:135" ht="13" x14ac:dyDescent="0.15">
      <c r="AD171" s="144">
        <f t="shared" si="90"/>
        <v>87.91304347826086</v>
      </c>
      <c r="AE171" s="144">
        <f t="shared" si="91"/>
        <v>84.272997032640944</v>
      </c>
      <c r="AF171" s="149">
        <v>88</v>
      </c>
      <c r="AG171" s="150" t="s">
        <v>393</v>
      </c>
      <c r="AH171" s="149">
        <v>23</v>
      </c>
      <c r="AI171" s="151">
        <v>1</v>
      </c>
      <c r="AJ171" s="152">
        <v>2022</v>
      </c>
      <c r="AK171" s="152">
        <v>1704</v>
      </c>
      <c r="AL171" s="149">
        <v>0.84299999999999997</v>
      </c>
      <c r="AM171" s="152">
        <v>849</v>
      </c>
      <c r="AN171" s="152">
        <v>616</v>
      </c>
      <c r="AO171" s="152">
        <v>1465</v>
      </c>
      <c r="AP171" s="151">
        <v>0.42</v>
      </c>
      <c r="AQ171" s="153">
        <v>0.48799999999999999</v>
      </c>
      <c r="AR171" s="154">
        <v>0.187</v>
      </c>
      <c r="AS171" s="154">
        <v>0.11600000000000001</v>
      </c>
      <c r="AT171" s="154">
        <v>9.7000000000000003E-2</v>
      </c>
      <c r="AU171" s="154">
        <v>0.38300000000000001</v>
      </c>
      <c r="AW171" s="196"/>
      <c r="AX171" s="144">
        <f t="shared" si="92"/>
        <v>74.677187948350081</v>
      </c>
      <c r="AY171" s="149">
        <v>88</v>
      </c>
      <c r="AZ171" s="150" t="s">
        <v>394</v>
      </c>
      <c r="BA171" s="149">
        <v>17</v>
      </c>
      <c r="BB171" s="151">
        <v>1</v>
      </c>
      <c r="BC171" s="152">
        <v>1394</v>
      </c>
      <c r="BD171" s="152">
        <v>1041</v>
      </c>
      <c r="BE171" s="149">
        <v>0.747</v>
      </c>
      <c r="BF171" s="152">
        <v>601</v>
      </c>
      <c r="BG171" s="152">
        <v>379</v>
      </c>
      <c r="BH171" s="152">
        <v>980</v>
      </c>
      <c r="BI171" s="153">
        <v>0.38700000000000001</v>
      </c>
      <c r="BJ171" s="153">
        <v>0.438</v>
      </c>
      <c r="BK171" s="154">
        <v>0.217</v>
      </c>
      <c r="BL171" s="154">
        <v>9.6000000000000002E-2</v>
      </c>
      <c r="BM171" s="154">
        <v>7.2999999999999995E-2</v>
      </c>
      <c r="BN171" s="154">
        <v>0.34799999999999998</v>
      </c>
      <c r="DU171" s="4"/>
      <c r="DZ171" s="196"/>
      <c r="EA171" s="196"/>
      <c r="EB171" s="196"/>
      <c r="EC171" s="196"/>
      <c r="ED171" s="196"/>
      <c r="EE171" s="196"/>
    </row>
    <row r="172" spans="30:135" ht="13" x14ac:dyDescent="0.15">
      <c r="AD172" s="144">
        <f t="shared" si="90"/>
        <v>93.952380952380963</v>
      </c>
      <c r="AE172" s="144">
        <f t="shared" si="91"/>
        <v>84.3385707045109</v>
      </c>
      <c r="AF172" s="149">
        <v>89</v>
      </c>
      <c r="AG172" s="150" t="s">
        <v>395</v>
      </c>
      <c r="AH172" s="149">
        <v>21</v>
      </c>
      <c r="AI172" s="151">
        <v>1</v>
      </c>
      <c r="AJ172" s="152">
        <v>1973</v>
      </c>
      <c r="AK172" s="152">
        <v>1664</v>
      </c>
      <c r="AL172" s="149">
        <v>0.84299999999999997</v>
      </c>
      <c r="AM172" s="152">
        <v>819</v>
      </c>
      <c r="AN172" s="152">
        <v>620</v>
      </c>
      <c r="AO172" s="152">
        <v>1439</v>
      </c>
      <c r="AP172" s="153">
        <v>0.43099999999999999</v>
      </c>
      <c r="AQ172" s="153">
        <v>0.47799999999999998</v>
      </c>
      <c r="AR172" s="154">
        <v>0.17299999999999999</v>
      </c>
      <c r="AS172" s="155">
        <v>0.12</v>
      </c>
      <c r="AT172" s="154">
        <v>9.0999999999999998E-2</v>
      </c>
      <c r="AU172" s="154">
        <v>0.39800000000000002</v>
      </c>
      <c r="AW172" s="196"/>
      <c r="AX172" s="144">
        <f t="shared" si="92"/>
        <v>74.838330393885954</v>
      </c>
      <c r="AY172" s="149">
        <v>89</v>
      </c>
      <c r="AZ172" s="150" t="s">
        <v>396</v>
      </c>
      <c r="BA172" s="149">
        <v>21</v>
      </c>
      <c r="BB172" s="151">
        <v>1</v>
      </c>
      <c r="BC172" s="152">
        <v>1701</v>
      </c>
      <c r="BD172" s="152">
        <v>1273</v>
      </c>
      <c r="BE172" s="149">
        <v>0.748</v>
      </c>
      <c r="BF172" s="152">
        <v>804</v>
      </c>
      <c r="BG172" s="152">
        <v>474</v>
      </c>
      <c r="BH172" s="152">
        <v>1278</v>
      </c>
      <c r="BI172" s="153">
        <v>0.371</v>
      </c>
      <c r="BJ172" s="153">
        <v>0.41599999999999998</v>
      </c>
      <c r="BK172" s="155">
        <v>0.17</v>
      </c>
      <c r="BL172" s="154">
        <v>9.8000000000000004E-2</v>
      </c>
      <c r="BM172" s="154">
        <v>7.6999999999999999E-2</v>
      </c>
      <c r="BN172" s="154">
        <v>0.34899999999999998</v>
      </c>
      <c r="DU172" s="4"/>
      <c r="DZ172" s="196"/>
      <c r="EA172" s="196"/>
      <c r="EB172" s="196"/>
      <c r="EC172" s="196"/>
      <c r="ED172" s="196"/>
      <c r="EE172" s="196"/>
    </row>
    <row r="173" spans="30:135" ht="13" x14ac:dyDescent="0.15">
      <c r="AD173" s="144">
        <f t="shared" si="90"/>
        <v>76</v>
      </c>
      <c r="AE173" s="144">
        <f t="shared" si="91"/>
        <v>83.771929824561411</v>
      </c>
      <c r="AF173" s="149">
        <v>90</v>
      </c>
      <c r="AG173" s="150" t="s">
        <v>397</v>
      </c>
      <c r="AH173" s="149">
        <v>9</v>
      </c>
      <c r="AI173" s="151">
        <v>1</v>
      </c>
      <c r="AJ173" s="152">
        <v>684</v>
      </c>
      <c r="AK173" s="152">
        <v>573</v>
      </c>
      <c r="AL173" s="149">
        <v>0.83799999999999997</v>
      </c>
      <c r="AM173" s="152">
        <v>259</v>
      </c>
      <c r="AN173" s="152">
        <v>210</v>
      </c>
      <c r="AO173" s="152">
        <v>469</v>
      </c>
      <c r="AP173" s="153">
        <v>0.44800000000000001</v>
      </c>
      <c r="AQ173" s="153">
        <v>0.48899999999999999</v>
      </c>
      <c r="AR173" s="154">
        <v>0.21099999999999999</v>
      </c>
      <c r="AS173" s="154">
        <v>0.13600000000000001</v>
      </c>
      <c r="AT173" s="154">
        <v>0.105</v>
      </c>
      <c r="AU173" s="154">
        <v>0.39200000000000002</v>
      </c>
      <c r="AW173" s="196"/>
      <c r="AX173" s="144">
        <f t="shared" si="92"/>
        <v>74.843126069594973</v>
      </c>
      <c r="AY173" s="149">
        <v>90</v>
      </c>
      <c r="AZ173" s="150" t="s">
        <v>398</v>
      </c>
      <c r="BA173" s="149">
        <v>22</v>
      </c>
      <c r="BB173" s="151">
        <v>1</v>
      </c>
      <c r="BC173" s="152">
        <v>1753</v>
      </c>
      <c r="BD173" s="152">
        <v>1312</v>
      </c>
      <c r="BE173" s="149">
        <v>0.748</v>
      </c>
      <c r="BF173" s="152">
        <v>756</v>
      </c>
      <c r="BG173" s="152">
        <v>489</v>
      </c>
      <c r="BH173" s="152">
        <v>1245</v>
      </c>
      <c r="BI173" s="153">
        <v>0.39300000000000002</v>
      </c>
      <c r="BJ173" s="153">
        <v>0.44600000000000001</v>
      </c>
      <c r="BK173" s="154">
        <v>0.214</v>
      </c>
      <c r="BL173" s="154">
        <v>8.8999999999999996E-2</v>
      </c>
      <c r="BM173" s="154">
        <v>6.8000000000000005E-2</v>
      </c>
      <c r="BN173" s="154">
        <v>0.34699999999999998</v>
      </c>
      <c r="DU173" s="4"/>
      <c r="DZ173" s="196"/>
      <c r="EA173" s="196"/>
      <c r="EB173" s="196"/>
      <c r="EC173" s="196"/>
      <c r="ED173" s="196"/>
      <c r="EE173" s="196"/>
    </row>
    <row r="174" spans="30:135" ht="13" x14ac:dyDescent="0.15">
      <c r="AD174" s="144">
        <f t="shared" si="90"/>
        <v>81.222222222222214</v>
      </c>
      <c r="AE174" s="144">
        <f t="shared" si="91"/>
        <v>83.789329685362517</v>
      </c>
      <c r="AF174" s="149">
        <v>91</v>
      </c>
      <c r="AG174" s="150" t="s">
        <v>361</v>
      </c>
      <c r="AH174" s="149">
        <v>18</v>
      </c>
      <c r="AI174" s="151">
        <v>1</v>
      </c>
      <c r="AJ174" s="152">
        <v>1462</v>
      </c>
      <c r="AK174" s="152">
        <v>1225</v>
      </c>
      <c r="AL174" s="149">
        <v>0.83799999999999997</v>
      </c>
      <c r="AM174" s="152">
        <v>569</v>
      </c>
      <c r="AN174" s="152">
        <v>450</v>
      </c>
      <c r="AO174" s="152">
        <v>1019</v>
      </c>
      <c r="AP174" s="153">
        <v>0.442</v>
      </c>
      <c r="AQ174" s="153">
        <v>0.498</v>
      </c>
      <c r="AR174" s="154">
        <v>0.19900000000000001</v>
      </c>
      <c r="AS174" s="154">
        <v>0.124</v>
      </c>
      <c r="AT174" s="154">
        <v>0.106</v>
      </c>
      <c r="AU174" s="154">
        <v>0.39700000000000002</v>
      </c>
      <c r="AW174" s="196"/>
      <c r="AX174" s="144">
        <f t="shared" si="92"/>
        <v>74.967658473479943</v>
      </c>
      <c r="AY174" s="149">
        <v>91</v>
      </c>
      <c r="AZ174" s="150" t="s">
        <v>399</v>
      </c>
      <c r="BA174" s="149">
        <v>20</v>
      </c>
      <c r="BB174" s="151">
        <v>1</v>
      </c>
      <c r="BC174" s="152">
        <v>1546</v>
      </c>
      <c r="BD174" s="152">
        <v>1159</v>
      </c>
      <c r="BE174" s="149">
        <v>0.75</v>
      </c>
      <c r="BF174" s="152">
        <v>616</v>
      </c>
      <c r="BG174" s="152">
        <v>427</v>
      </c>
      <c r="BH174" s="152">
        <v>1043</v>
      </c>
      <c r="BI174" s="153">
        <v>0.40899999999999997</v>
      </c>
      <c r="BJ174" s="153">
        <v>0.45500000000000002</v>
      </c>
      <c r="BK174" s="154">
        <v>0.23499999999999999</v>
      </c>
      <c r="BL174" s="154">
        <v>0.105</v>
      </c>
      <c r="BM174" s="154">
        <v>8.3000000000000004E-2</v>
      </c>
      <c r="BN174" s="154">
        <v>0.35599999999999998</v>
      </c>
      <c r="DU174" s="4"/>
      <c r="DZ174" s="196"/>
      <c r="EA174" s="196"/>
      <c r="EB174" s="196"/>
      <c r="EC174" s="196"/>
      <c r="ED174" s="196"/>
      <c r="EE174" s="196"/>
    </row>
    <row r="175" spans="30:135" ht="13" x14ac:dyDescent="0.15">
      <c r="AD175" s="144">
        <f t="shared" si="90"/>
        <v>82.34782608695653</v>
      </c>
      <c r="AE175" s="144">
        <f t="shared" si="91"/>
        <v>83.685322069693768</v>
      </c>
      <c r="AF175" s="149">
        <v>92</v>
      </c>
      <c r="AG175" s="150" t="s">
        <v>328</v>
      </c>
      <c r="AH175" s="149">
        <v>23</v>
      </c>
      <c r="AI175" s="151">
        <v>1</v>
      </c>
      <c r="AJ175" s="152">
        <v>1894</v>
      </c>
      <c r="AK175" s="152">
        <v>1585</v>
      </c>
      <c r="AL175" s="149">
        <v>0.83699999999999997</v>
      </c>
      <c r="AM175" s="152">
        <v>777</v>
      </c>
      <c r="AN175" s="152">
        <v>580</v>
      </c>
      <c r="AO175" s="152">
        <v>1357</v>
      </c>
      <c r="AP175" s="153">
        <v>0.42699999999999999</v>
      </c>
      <c r="AQ175" s="153">
        <v>0.47599999999999998</v>
      </c>
      <c r="AR175" s="155">
        <v>0.18</v>
      </c>
      <c r="AS175" s="154">
        <v>0.126</v>
      </c>
      <c r="AT175" s="154">
        <v>0.10199999999999999</v>
      </c>
      <c r="AU175" s="154">
        <v>0.39900000000000002</v>
      </c>
      <c r="AW175" s="196"/>
      <c r="AX175" s="144">
        <f t="shared" si="92"/>
        <v>75.04520795660035</v>
      </c>
      <c r="AY175" s="149">
        <v>92</v>
      </c>
      <c r="AZ175" s="150" t="s">
        <v>286</v>
      </c>
      <c r="BA175" s="149">
        <v>21</v>
      </c>
      <c r="BB175" s="151">
        <v>1</v>
      </c>
      <c r="BC175" s="152">
        <v>1659</v>
      </c>
      <c r="BD175" s="152">
        <v>1245</v>
      </c>
      <c r="BE175" s="149">
        <v>0.75</v>
      </c>
      <c r="BF175" s="152">
        <v>735</v>
      </c>
      <c r="BG175" s="152">
        <v>431</v>
      </c>
      <c r="BH175" s="152">
        <v>1166</v>
      </c>
      <c r="BI175" s="151">
        <v>0.37</v>
      </c>
      <c r="BJ175" s="153">
        <v>0.436</v>
      </c>
      <c r="BK175" s="154">
        <v>0.20399999999999999</v>
      </c>
      <c r="BL175" s="155">
        <v>0.11</v>
      </c>
      <c r="BM175" s="154">
        <v>7.8E-2</v>
      </c>
      <c r="BN175" s="154">
        <v>0.34100000000000003</v>
      </c>
      <c r="DU175" s="4"/>
      <c r="DZ175" s="196"/>
      <c r="EA175" s="196"/>
      <c r="EB175" s="196"/>
      <c r="EC175" s="196"/>
      <c r="ED175" s="196"/>
      <c r="EE175" s="196"/>
    </row>
    <row r="176" spans="30:135" ht="13" x14ac:dyDescent="0.15">
      <c r="AD176" s="144">
        <f t="shared" si="90"/>
        <v>79.77272727272728</v>
      </c>
      <c r="AE176" s="144">
        <f t="shared" si="91"/>
        <v>83.703703703703695</v>
      </c>
      <c r="AF176" s="149">
        <v>93</v>
      </c>
      <c r="AG176" s="150" t="s">
        <v>400</v>
      </c>
      <c r="AH176" s="149">
        <v>22</v>
      </c>
      <c r="AI176" s="151">
        <v>1</v>
      </c>
      <c r="AJ176" s="152">
        <v>1755</v>
      </c>
      <c r="AK176" s="152">
        <v>1469</v>
      </c>
      <c r="AL176" s="149">
        <v>0.83699999999999997</v>
      </c>
      <c r="AM176" s="152">
        <v>773</v>
      </c>
      <c r="AN176" s="152">
        <v>531</v>
      </c>
      <c r="AO176" s="152">
        <v>1304</v>
      </c>
      <c r="AP176" s="153">
        <v>0.40699999999999997</v>
      </c>
      <c r="AQ176" s="153">
        <v>0.45600000000000002</v>
      </c>
      <c r="AR176" s="155">
        <v>0.16</v>
      </c>
      <c r="AS176" s="154">
        <v>0.121</v>
      </c>
      <c r="AT176" s="154">
        <v>9.4E-2</v>
      </c>
      <c r="AU176" s="155">
        <v>0.39</v>
      </c>
      <c r="AW176" s="196"/>
      <c r="AX176" s="144">
        <f t="shared" si="92"/>
        <v>75.047378395451673</v>
      </c>
      <c r="AY176" s="149">
        <v>93</v>
      </c>
      <c r="AZ176" s="150" t="s">
        <v>292</v>
      </c>
      <c r="BA176" s="149">
        <v>20</v>
      </c>
      <c r="BB176" s="151">
        <v>1</v>
      </c>
      <c r="BC176" s="152">
        <v>1583</v>
      </c>
      <c r="BD176" s="152">
        <v>1188</v>
      </c>
      <c r="BE176" s="149">
        <v>0.75</v>
      </c>
      <c r="BF176" s="152">
        <v>737</v>
      </c>
      <c r="BG176" s="152">
        <v>434</v>
      </c>
      <c r="BH176" s="152">
        <v>1171</v>
      </c>
      <c r="BI176" s="153">
        <v>0.371</v>
      </c>
      <c r="BJ176" s="153">
        <v>0.42099999999999999</v>
      </c>
      <c r="BK176" s="154">
        <v>0.18099999999999999</v>
      </c>
      <c r="BL176" s="154">
        <v>9.7000000000000003E-2</v>
      </c>
      <c r="BM176" s="154">
        <v>8.4000000000000005E-2</v>
      </c>
      <c r="BN176" s="154">
        <v>0.34599999999999997</v>
      </c>
      <c r="DU176" s="4"/>
      <c r="DZ176" s="196"/>
      <c r="EA176" s="196"/>
      <c r="EB176" s="196"/>
      <c r="EC176" s="196"/>
      <c r="ED176" s="196"/>
      <c r="EE176" s="196"/>
    </row>
    <row r="177" spans="30:135" ht="13" x14ac:dyDescent="0.15">
      <c r="AD177" s="144">
        <f t="shared" si="90"/>
        <v>75.388888888888886</v>
      </c>
      <c r="AE177" s="144">
        <f t="shared" si="91"/>
        <v>83.64038319823139</v>
      </c>
      <c r="AF177" s="149">
        <v>94</v>
      </c>
      <c r="AG177" s="150" t="s">
        <v>401</v>
      </c>
      <c r="AH177" s="149">
        <v>18</v>
      </c>
      <c r="AI177" s="151">
        <v>1</v>
      </c>
      <c r="AJ177" s="152">
        <v>1357</v>
      </c>
      <c r="AK177" s="152">
        <v>1135</v>
      </c>
      <c r="AL177" s="149">
        <v>0.83599999999999997</v>
      </c>
      <c r="AM177" s="152">
        <v>572</v>
      </c>
      <c r="AN177" s="152">
        <v>444</v>
      </c>
      <c r="AO177" s="152">
        <v>1016</v>
      </c>
      <c r="AP177" s="153">
        <v>0.437</v>
      </c>
      <c r="AQ177" s="153">
        <v>0.497</v>
      </c>
      <c r="AR177" s="154">
        <v>0.187</v>
      </c>
      <c r="AS177" s="154">
        <v>8.3000000000000004E-2</v>
      </c>
      <c r="AT177" s="154">
        <v>6.4000000000000001E-2</v>
      </c>
      <c r="AU177" s="154">
        <v>0.38300000000000001</v>
      </c>
      <c r="AW177" s="196"/>
      <c r="AX177" s="144">
        <f t="shared" si="92"/>
        <v>75.115740740740748</v>
      </c>
      <c r="AY177" s="149">
        <v>94</v>
      </c>
      <c r="AZ177" s="150" t="s">
        <v>333</v>
      </c>
      <c r="BA177" s="149">
        <v>22</v>
      </c>
      <c r="BB177" s="151">
        <v>1</v>
      </c>
      <c r="BC177" s="152">
        <v>1728</v>
      </c>
      <c r="BD177" s="152">
        <v>1298</v>
      </c>
      <c r="BE177" s="149">
        <v>0.751</v>
      </c>
      <c r="BF177" s="152">
        <v>770</v>
      </c>
      <c r="BG177" s="152">
        <v>491</v>
      </c>
      <c r="BH177" s="152">
        <v>1261</v>
      </c>
      <c r="BI177" s="153">
        <v>0.38900000000000001</v>
      </c>
      <c r="BJ177" s="153">
        <v>0.433</v>
      </c>
      <c r="BK177" s="154">
        <v>0.189</v>
      </c>
      <c r="BL177" s="154">
        <v>0.10199999999999999</v>
      </c>
      <c r="BM177" s="154">
        <v>8.5999999999999993E-2</v>
      </c>
      <c r="BN177" s="154">
        <v>0.35399999999999998</v>
      </c>
      <c r="DU177" s="4"/>
      <c r="DZ177" s="196"/>
      <c r="EA177" s="196"/>
      <c r="EB177" s="196"/>
      <c r="EC177" s="196"/>
      <c r="ED177" s="196"/>
      <c r="EE177" s="196"/>
    </row>
    <row r="178" spans="30:135" ht="13" x14ac:dyDescent="0.15">
      <c r="AD178" s="144">
        <f t="shared" si="90"/>
        <v>80.94736842105263</v>
      </c>
      <c r="AE178" s="144">
        <f t="shared" si="91"/>
        <v>83.4850455136541</v>
      </c>
      <c r="AF178" s="149">
        <v>95</v>
      </c>
      <c r="AG178" s="150" t="s">
        <v>284</v>
      </c>
      <c r="AH178" s="149">
        <v>19</v>
      </c>
      <c r="AI178" s="151">
        <v>1</v>
      </c>
      <c r="AJ178" s="152">
        <v>1538</v>
      </c>
      <c r="AK178" s="152">
        <v>1284</v>
      </c>
      <c r="AL178" s="149">
        <v>0.83499999999999996</v>
      </c>
      <c r="AM178" s="152">
        <v>688</v>
      </c>
      <c r="AN178" s="152">
        <v>474</v>
      </c>
      <c r="AO178" s="152">
        <v>1162</v>
      </c>
      <c r="AP178" s="153">
        <v>0.40799999999999997</v>
      </c>
      <c r="AQ178" s="153">
        <v>0.45700000000000002</v>
      </c>
      <c r="AR178" s="154">
        <v>0.153</v>
      </c>
      <c r="AS178" s="154">
        <v>0.112</v>
      </c>
      <c r="AT178" s="154">
        <v>8.7999999999999995E-2</v>
      </c>
      <c r="AU178" s="154">
        <v>0.39400000000000002</v>
      </c>
      <c r="AW178" s="196"/>
      <c r="AX178" s="144">
        <f t="shared" si="92"/>
        <v>75.230769230769241</v>
      </c>
      <c r="AY178" s="149">
        <v>95</v>
      </c>
      <c r="AZ178" s="150" t="s">
        <v>306</v>
      </c>
      <c r="BA178" s="149">
        <v>17</v>
      </c>
      <c r="BB178" s="151">
        <v>1</v>
      </c>
      <c r="BC178" s="152">
        <v>1300</v>
      </c>
      <c r="BD178" s="152">
        <v>978</v>
      </c>
      <c r="BE178" s="149">
        <v>0.752</v>
      </c>
      <c r="BF178" s="152">
        <v>549</v>
      </c>
      <c r="BG178" s="152">
        <v>371</v>
      </c>
      <c r="BH178" s="152">
        <v>920</v>
      </c>
      <c r="BI178" s="153">
        <v>0.40300000000000002</v>
      </c>
      <c r="BJ178" s="153">
        <v>0.44900000000000001</v>
      </c>
      <c r="BK178" s="155">
        <v>0.22</v>
      </c>
      <c r="BL178" s="154">
        <v>9.0999999999999998E-2</v>
      </c>
      <c r="BM178" s="154">
        <v>7.5999999999999998E-2</v>
      </c>
      <c r="BN178" s="154">
        <v>0.35099999999999998</v>
      </c>
      <c r="DU178" s="4"/>
      <c r="DZ178" s="196"/>
      <c r="EA178" s="196"/>
      <c r="EB178" s="196"/>
      <c r="EC178" s="196"/>
      <c r="ED178" s="196"/>
      <c r="EE178" s="196"/>
    </row>
    <row r="179" spans="30:135" ht="13" x14ac:dyDescent="0.15">
      <c r="AD179" s="144">
        <f t="shared" si="90"/>
        <v>87.136363636363626</v>
      </c>
      <c r="AE179" s="144">
        <f t="shared" si="91"/>
        <v>83.515910276473662</v>
      </c>
      <c r="AF179" s="149">
        <v>96</v>
      </c>
      <c r="AG179" s="150" t="s">
        <v>402</v>
      </c>
      <c r="AH179" s="149">
        <v>22</v>
      </c>
      <c r="AI179" s="151">
        <v>1</v>
      </c>
      <c r="AJ179" s="152">
        <v>1917</v>
      </c>
      <c r="AK179" s="152">
        <v>1601</v>
      </c>
      <c r="AL179" s="149">
        <v>0.83499999999999996</v>
      </c>
      <c r="AM179" s="152">
        <v>850</v>
      </c>
      <c r="AN179" s="152">
        <v>592</v>
      </c>
      <c r="AO179" s="152">
        <v>1442</v>
      </c>
      <c r="AP179" s="153">
        <v>0.41099999999999998</v>
      </c>
      <c r="AQ179" s="153">
        <v>0.45900000000000002</v>
      </c>
      <c r="AR179" s="154">
        <v>0.155</v>
      </c>
      <c r="AS179" s="154">
        <v>0.11600000000000001</v>
      </c>
      <c r="AT179" s="154">
        <v>0.10100000000000001</v>
      </c>
      <c r="AU179" s="154">
        <v>0.39100000000000001</v>
      </c>
      <c r="AW179" s="196"/>
      <c r="AX179" s="144">
        <f t="shared" si="92"/>
        <v>75.177865612648219</v>
      </c>
      <c r="AY179" s="149">
        <v>96</v>
      </c>
      <c r="AZ179" s="150" t="s">
        <v>403</v>
      </c>
      <c r="BA179" s="149">
        <v>15</v>
      </c>
      <c r="BB179" s="151">
        <v>1</v>
      </c>
      <c r="BC179" s="152">
        <v>1265</v>
      </c>
      <c r="BD179" s="152">
        <v>951</v>
      </c>
      <c r="BE179" s="149">
        <v>0.752</v>
      </c>
      <c r="BF179" s="152">
        <v>518</v>
      </c>
      <c r="BG179" s="152">
        <v>337</v>
      </c>
      <c r="BH179" s="152">
        <v>855</v>
      </c>
      <c r="BI179" s="153">
        <v>0.39400000000000002</v>
      </c>
      <c r="BJ179" s="153">
        <v>0.443</v>
      </c>
      <c r="BK179" s="154">
        <v>0.219</v>
      </c>
      <c r="BL179" s="154">
        <v>0.13100000000000001</v>
      </c>
      <c r="BM179" s="154">
        <v>0.10100000000000001</v>
      </c>
      <c r="BN179" s="154">
        <v>0.35699999999999998</v>
      </c>
      <c r="DU179" s="4"/>
      <c r="DZ179" s="196"/>
      <c r="EA179" s="196"/>
      <c r="EB179" s="196"/>
      <c r="EC179" s="196"/>
      <c r="ED179" s="196"/>
      <c r="EE179" s="196"/>
    </row>
    <row r="180" spans="30:135" ht="13" x14ac:dyDescent="0.15">
      <c r="AD180" s="144">
        <f t="shared" si="90"/>
        <v>79.047619047619051</v>
      </c>
      <c r="AE180" s="144">
        <f t="shared" si="91"/>
        <v>83.493975903614455</v>
      </c>
      <c r="AF180" s="149">
        <v>97</v>
      </c>
      <c r="AG180" s="150" t="s">
        <v>404</v>
      </c>
      <c r="AH180" s="149">
        <v>21</v>
      </c>
      <c r="AI180" s="151">
        <v>1</v>
      </c>
      <c r="AJ180" s="152">
        <v>1660</v>
      </c>
      <c r="AK180" s="152">
        <v>1386</v>
      </c>
      <c r="AL180" s="149">
        <v>0.83499999999999996</v>
      </c>
      <c r="AM180" s="152">
        <v>737</v>
      </c>
      <c r="AN180" s="152">
        <v>524</v>
      </c>
      <c r="AO180" s="152">
        <v>1261</v>
      </c>
      <c r="AP180" s="153">
        <v>0.41599999999999998</v>
      </c>
      <c r="AQ180" s="153">
        <v>0.46500000000000002</v>
      </c>
      <c r="AR180" s="154">
        <v>0.155</v>
      </c>
      <c r="AS180" s="154">
        <v>0.104</v>
      </c>
      <c r="AT180" s="154">
        <v>8.3000000000000004E-2</v>
      </c>
      <c r="AU180" s="154">
        <v>0.39100000000000001</v>
      </c>
      <c r="AW180" s="196"/>
      <c r="AX180" s="144">
        <f t="shared" si="92"/>
        <v>75.223880597014926</v>
      </c>
      <c r="AY180" s="160">
        <v>97</v>
      </c>
      <c r="AZ180" s="161" t="s">
        <v>341</v>
      </c>
      <c r="BA180" s="160">
        <v>21</v>
      </c>
      <c r="BB180" s="162">
        <v>1</v>
      </c>
      <c r="BC180" s="163">
        <v>1675</v>
      </c>
      <c r="BD180" s="163">
        <v>1260</v>
      </c>
      <c r="BE180" s="160">
        <v>0.752</v>
      </c>
      <c r="BF180" s="163">
        <v>781</v>
      </c>
      <c r="BG180" s="163">
        <v>434</v>
      </c>
      <c r="BH180" s="163">
        <v>1215</v>
      </c>
      <c r="BI180" s="164">
        <v>0.35699999999999998</v>
      </c>
      <c r="BJ180" s="164">
        <v>0.41099999999999998</v>
      </c>
      <c r="BK180" s="166">
        <v>0.18099999999999999</v>
      </c>
      <c r="BL180" s="166">
        <v>0.108</v>
      </c>
      <c r="BM180" s="166">
        <v>8.7999999999999995E-2</v>
      </c>
      <c r="BN180" s="166">
        <v>0.34499999999999997</v>
      </c>
      <c r="DU180" s="4"/>
      <c r="DZ180" s="196"/>
      <c r="EA180" s="196"/>
      <c r="EB180" s="196"/>
      <c r="EC180" s="196"/>
      <c r="ED180" s="196"/>
      <c r="EE180" s="196"/>
    </row>
    <row r="181" spans="30:135" ht="13" x14ac:dyDescent="0.15">
      <c r="AD181" s="144">
        <f t="shared" si="90"/>
        <v>81.875</v>
      </c>
      <c r="AE181" s="144">
        <f t="shared" si="91"/>
        <v>83.460559796437664</v>
      </c>
      <c r="AF181" s="149">
        <v>98</v>
      </c>
      <c r="AG181" s="150" t="s">
        <v>405</v>
      </c>
      <c r="AH181" s="149">
        <v>24</v>
      </c>
      <c r="AI181" s="151">
        <v>1</v>
      </c>
      <c r="AJ181" s="152">
        <v>1965</v>
      </c>
      <c r="AK181" s="152">
        <v>1640</v>
      </c>
      <c r="AL181" s="149">
        <v>0.83499999999999996</v>
      </c>
      <c r="AM181" s="152">
        <v>871</v>
      </c>
      <c r="AN181" s="152">
        <v>577</v>
      </c>
      <c r="AO181" s="152">
        <v>1448</v>
      </c>
      <c r="AP181" s="153">
        <v>0.39800000000000002</v>
      </c>
      <c r="AQ181" s="151">
        <v>0.46</v>
      </c>
      <c r="AR181" s="154">
        <v>0.16300000000000001</v>
      </c>
      <c r="AS181" s="154">
        <v>0.121</v>
      </c>
      <c r="AT181" s="154">
        <v>9.7000000000000003E-2</v>
      </c>
      <c r="AU181" s="154">
        <v>0.38500000000000001</v>
      </c>
      <c r="AW181" s="196"/>
      <c r="AX181" s="144">
        <f t="shared" si="92"/>
        <v>75.323383084577117</v>
      </c>
      <c r="AY181" s="149">
        <v>98</v>
      </c>
      <c r="AZ181" s="150" t="s">
        <v>406</v>
      </c>
      <c r="BA181" s="149">
        <v>25</v>
      </c>
      <c r="BB181" s="151">
        <v>1</v>
      </c>
      <c r="BC181" s="152">
        <v>2010</v>
      </c>
      <c r="BD181" s="152">
        <v>1514</v>
      </c>
      <c r="BE181" s="149">
        <v>0.753</v>
      </c>
      <c r="BF181" s="152">
        <v>936</v>
      </c>
      <c r="BG181" s="152">
        <v>542</v>
      </c>
      <c r="BH181" s="152">
        <v>1478</v>
      </c>
      <c r="BI181" s="153">
        <v>0.36699999999999999</v>
      </c>
      <c r="BJ181" s="153">
        <v>0.41399999999999998</v>
      </c>
      <c r="BK181" s="154">
        <v>0.17699999999999999</v>
      </c>
      <c r="BL181" s="154">
        <v>0.107</v>
      </c>
      <c r="BM181" s="154">
        <v>9.1999999999999998E-2</v>
      </c>
      <c r="BN181" s="154">
        <v>0.35099999999999998</v>
      </c>
      <c r="DU181" s="4"/>
      <c r="DZ181" s="196"/>
      <c r="EA181" s="196"/>
      <c r="EB181" s="196"/>
      <c r="EC181" s="196"/>
      <c r="ED181" s="196"/>
      <c r="EE181" s="196"/>
    </row>
    <row r="182" spans="30:135" ht="13" x14ac:dyDescent="0.15">
      <c r="AD182" s="144">
        <f t="shared" si="90"/>
        <v>103.875</v>
      </c>
      <c r="AE182" s="144">
        <f t="shared" si="91"/>
        <v>83.433614119534695</v>
      </c>
      <c r="AF182" s="149">
        <v>99</v>
      </c>
      <c r="AG182" s="150" t="s">
        <v>392</v>
      </c>
      <c r="AH182" s="149">
        <v>24</v>
      </c>
      <c r="AI182" s="151">
        <v>1</v>
      </c>
      <c r="AJ182" s="152">
        <v>2493</v>
      </c>
      <c r="AK182" s="152">
        <v>2080</v>
      </c>
      <c r="AL182" s="149">
        <v>0.83399999999999996</v>
      </c>
      <c r="AM182" s="152">
        <v>1087</v>
      </c>
      <c r="AN182" s="152">
        <v>758</v>
      </c>
      <c r="AO182" s="152">
        <v>1845</v>
      </c>
      <c r="AP182" s="153">
        <v>0.41099999999999998</v>
      </c>
      <c r="AQ182" s="153">
        <v>0.44900000000000001</v>
      </c>
      <c r="AR182" s="154">
        <v>0.155</v>
      </c>
      <c r="AS182" s="154">
        <v>0.129</v>
      </c>
      <c r="AT182" s="154">
        <v>9.7000000000000003E-2</v>
      </c>
      <c r="AU182" s="155">
        <v>0.4</v>
      </c>
      <c r="AW182" s="196"/>
      <c r="AX182" s="144">
        <f t="shared" si="92"/>
        <v>75.534950071326676</v>
      </c>
      <c r="AY182" s="149">
        <v>99</v>
      </c>
      <c r="AZ182" s="150" t="s">
        <v>407</v>
      </c>
      <c r="BA182" s="149">
        <v>17</v>
      </c>
      <c r="BB182" s="151">
        <v>1</v>
      </c>
      <c r="BC182" s="152">
        <v>1402</v>
      </c>
      <c r="BD182" s="152">
        <v>1059</v>
      </c>
      <c r="BE182" s="149">
        <v>0.755</v>
      </c>
      <c r="BF182" s="152">
        <v>611</v>
      </c>
      <c r="BG182" s="152">
        <v>381</v>
      </c>
      <c r="BH182" s="152">
        <v>992</v>
      </c>
      <c r="BI182" s="153">
        <v>0.38400000000000001</v>
      </c>
      <c r="BJ182" s="153">
        <v>0.439</v>
      </c>
      <c r="BK182" s="155">
        <v>0.21</v>
      </c>
      <c r="BL182" s="154">
        <v>9.8000000000000004E-2</v>
      </c>
      <c r="BM182" s="154">
        <v>7.4999999999999997E-2</v>
      </c>
      <c r="BN182" s="155">
        <v>0.35</v>
      </c>
      <c r="DU182" s="4"/>
      <c r="DZ182" s="196"/>
      <c r="EA182" s="196"/>
      <c r="EB182" s="196"/>
      <c r="EC182" s="196"/>
      <c r="ED182" s="196"/>
      <c r="EE182" s="196"/>
    </row>
    <row r="183" spans="30:135" ht="13" x14ac:dyDescent="0.15">
      <c r="AD183" s="144">
        <f t="shared" si="90"/>
        <v>78</v>
      </c>
      <c r="AE183" s="144">
        <f t="shared" si="91"/>
        <v>83.333333333333343</v>
      </c>
      <c r="AF183" s="149">
        <v>100</v>
      </c>
      <c r="AG183" s="150" t="s">
        <v>261</v>
      </c>
      <c r="AH183" s="149">
        <v>12</v>
      </c>
      <c r="AI183" s="151">
        <v>1</v>
      </c>
      <c r="AJ183" s="152">
        <v>936</v>
      </c>
      <c r="AK183" s="152">
        <v>780</v>
      </c>
      <c r="AL183" s="149">
        <v>0.83299999999999996</v>
      </c>
      <c r="AM183" s="152">
        <v>380</v>
      </c>
      <c r="AN183" s="152">
        <v>315</v>
      </c>
      <c r="AO183" s="152">
        <v>695</v>
      </c>
      <c r="AP183" s="153">
        <v>0.45300000000000001</v>
      </c>
      <c r="AQ183" s="153">
        <v>0.502</v>
      </c>
      <c r="AR183" s="154">
        <v>0.19600000000000001</v>
      </c>
      <c r="AS183" s="154">
        <v>6.8000000000000005E-2</v>
      </c>
      <c r="AT183" s="154">
        <v>5.0999999999999997E-2</v>
      </c>
      <c r="AU183" s="154">
        <v>0.39100000000000001</v>
      </c>
      <c r="AW183" s="196"/>
      <c r="AX183" s="144">
        <f t="shared" si="92"/>
        <v>75.471698113207552</v>
      </c>
      <c r="AY183" s="149">
        <v>100</v>
      </c>
      <c r="AZ183" s="150" t="s">
        <v>408</v>
      </c>
      <c r="BA183" s="149">
        <v>14</v>
      </c>
      <c r="BB183" s="151">
        <v>1</v>
      </c>
      <c r="BC183" s="152">
        <v>1219</v>
      </c>
      <c r="BD183" s="152">
        <v>920</v>
      </c>
      <c r="BE183" s="149">
        <v>0.755</v>
      </c>
      <c r="BF183" s="152">
        <v>557</v>
      </c>
      <c r="BG183" s="152">
        <v>335</v>
      </c>
      <c r="BH183" s="152">
        <v>892</v>
      </c>
      <c r="BI183" s="153">
        <v>0.376</v>
      </c>
      <c r="BJ183" s="153">
        <v>0.41699999999999998</v>
      </c>
      <c r="BK183" s="154">
        <v>0.16700000000000001</v>
      </c>
      <c r="BL183" s="155">
        <v>0.12</v>
      </c>
      <c r="BM183" s="154">
        <v>0.10299999999999999</v>
      </c>
      <c r="BN183" s="154">
        <v>0.36199999999999999</v>
      </c>
      <c r="DU183" s="4"/>
      <c r="DZ183" s="196"/>
      <c r="EA183" s="196"/>
      <c r="EB183" s="196"/>
      <c r="EC183" s="196"/>
      <c r="ED183" s="196"/>
      <c r="EE183" s="196"/>
    </row>
    <row r="184" spans="30:135" ht="13" x14ac:dyDescent="0.15">
      <c r="AD184" s="144">
        <f t="shared" si="90"/>
        <v>82.705882352941188</v>
      </c>
      <c r="AE184" s="144">
        <f t="shared" si="91"/>
        <v>83.285917496443815</v>
      </c>
      <c r="AF184" s="149">
        <v>101</v>
      </c>
      <c r="AG184" s="150" t="s">
        <v>407</v>
      </c>
      <c r="AH184" s="149">
        <v>17</v>
      </c>
      <c r="AI184" s="151">
        <v>1</v>
      </c>
      <c r="AJ184" s="152">
        <v>1406</v>
      </c>
      <c r="AK184" s="152">
        <v>1171</v>
      </c>
      <c r="AL184" s="149">
        <v>0.83299999999999996</v>
      </c>
      <c r="AM184" s="152">
        <v>599</v>
      </c>
      <c r="AN184" s="152">
        <v>442</v>
      </c>
      <c r="AO184" s="152">
        <v>1041</v>
      </c>
      <c r="AP184" s="153">
        <v>0.42499999999999999</v>
      </c>
      <c r="AQ184" s="153">
        <v>0.47299999999999998</v>
      </c>
      <c r="AR184" s="154">
        <v>0.17100000000000001</v>
      </c>
      <c r="AS184" s="154">
        <v>0.109</v>
      </c>
      <c r="AT184" s="154">
        <v>8.1000000000000003E-2</v>
      </c>
      <c r="AU184" s="154">
        <v>0.39500000000000002</v>
      </c>
      <c r="AW184" s="196"/>
      <c r="AX184" s="144">
        <f t="shared" si="92"/>
        <v>75.645268034414286</v>
      </c>
      <c r="AY184" s="149">
        <v>101</v>
      </c>
      <c r="AZ184" s="150" t="s">
        <v>409</v>
      </c>
      <c r="BA184" s="149">
        <v>18</v>
      </c>
      <c r="BB184" s="151">
        <v>1</v>
      </c>
      <c r="BC184" s="152">
        <v>1511</v>
      </c>
      <c r="BD184" s="152">
        <v>1143</v>
      </c>
      <c r="BE184" s="149">
        <v>0.75600000000000001</v>
      </c>
      <c r="BF184" s="152">
        <v>594</v>
      </c>
      <c r="BG184" s="152">
        <v>391</v>
      </c>
      <c r="BH184" s="152">
        <v>985</v>
      </c>
      <c r="BI184" s="153">
        <v>0.39700000000000002</v>
      </c>
      <c r="BJ184" s="153">
        <v>0.44400000000000001</v>
      </c>
      <c r="BK184" s="154">
        <v>0.222</v>
      </c>
      <c r="BL184" s="154">
        <v>0.14499999999999999</v>
      </c>
      <c r="BM184" s="154">
        <v>0.105</v>
      </c>
      <c r="BN184" s="154">
        <v>0.36599999999999999</v>
      </c>
      <c r="DU184" s="4"/>
      <c r="DZ184" s="196"/>
      <c r="EA184" s="196"/>
      <c r="EB184" s="196"/>
      <c r="EC184" s="196"/>
      <c r="ED184" s="196"/>
      <c r="EE184" s="196"/>
    </row>
    <row r="185" spans="30:135" ht="13" x14ac:dyDescent="0.15">
      <c r="AD185" s="144">
        <f t="shared" si="90"/>
        <v>78.041666666666657</v>
      </c>
      <c r="AE185" s="144">
        <f t="shared" si="91"/>
        <v>83.182060864922576</v>
      </c>
      <c r="AF185" s="149">
        <v>102</v>
      </c>
      <c r="AG185" s="150" t="s">
        <v>410</v>
      </c>
      <c r="AH185" s="149">
        <v>24</v>
      </c>
      <c r="AI185" s="151">
        <v>1</v>
      </c>
      <c r="AJ185" s="152">
        <v>1873</v>
      </c>
      <c r="AK185" s="152">
        <v>1558</v>
      </c>
      <c r="AL185" s="149">
        <v>0.83199999999999996</v>
      </c>
      <c r="AM185" s="152">
        <v>780</v>
      </c>
      <c r="AN185" s="152">
        <v>564</v>
      </c>
      <c r="AO185" s="152">
        <v>1344</v>
      </c>
      <c r="AP185" s="151">
        <v>0.42</v>
      </c>
      <c r="AQ185" s="153">
        <v>0.47299999999999998</v>
      </c>
      <c r="AR185" s="154">
        <v>0.192</v>
      </c>
      <c r="AS185" s="154">
        <v>0.108</v>
      </c>
      <c r="AT185" s="154">
        <v>8.7999999999999995E-2</v>
      </c>
      <c r="AU185" s="154">
        <v>0.38500000000000001</v>
      </c>
      <c r="AW185" s="196"/>
      <c r="AX185" s="144">
        <f t="shared" si="92"/>
        <v>75.637583892617457</v>
      </c>
      <c r="AY185" s="149">
        <v>102</v>
      </c>
      <c r="AZ185" s="150" t="s">
        <v>331</v>
      </c>
      <c r="BA185" s="149">
        <v>19</v>
      </c>
      <c r="BB185" s="151">
        <v>1</v>
      </c>
      <c r="BC185" s="152">
        <v>1490</v>
      </c>
      <c r="BD185" s="152">
        <v>1127</v>
      </c>
      <c r="BE185" s="149">
        <v>0.75600000000000001</v>
      </c>
      <c r="BF185" s="152">
        <v>665</v>
      </c>
      <c r="BG185" s="152">
        <v>396</v>
      </c>
      <c r="BH185" s="152">
        <v>1061</v>
      </c>
      <c r="BI185" s="153">
        <v>0.373</v>
      </c>
      <c r="BJ185" s="153">
        <v>0.43099999999999999</v>
      </c>
      <c r="BK185" s="154">
        <v>0.19900000000000001</v>
      </c>
      <c r="BL185" s="154">
        <v>0.10299999999999999</v>
      </c>
      <c r="BM185" s="154">
        <v>8.1000000000000003E-2</v>
      </c>
      <c r="BN185" s="154">
        <v>0.34699999999999998</v>
      </c>
      <c r="DU185" s="4"/>
      <c r="DZ185" s="196"/>
      <c r="EA185" s="196"/>
      <c r="EB185" s="196"/>
      <c r="EC185" s="196"/>
      <c r="ED185" s="196"/>
      <c r="EE185" s="196"/>
    </row>
    <row r="186" spans="30:135" ht="13" x14ac:dyDescent="0.15">
      <c r="AD186" s="144">
        <f t="shared" si="90"/>
        <v>82.608695652173907</v>
      </c>
      <c r="AE186" s="144">
        <f t="shared" si="91"/>
        <v>82.89473684210526</v>
      </c>
      <c r="AF186" s="149">
        <v>103</v>
      </c>
      <c r="AG186" s="150" t="s">
        <v>411</v>
      </c>
      <c r="AH186" s="149">
        <v>23</v>
      </c>
      <c r="AI186" s="151">
        <v>1</v>
      </c>
      <c r="AJ186" s="152">
        <v>1900</v>
      </c>
      <c r="AK186" s="152">
        <v>1575</v>
      </c>
      <c r="AL186" s="149">
        <v>0.82899999999999996</v>
      </c>
      <c r="AM186" s="152">
        <v>761</v>
      </c>
      <c r="AN186" s="152">
        <v>578</v>
      </c>
      <c r="AO186" s="152">
        <v>1339</v>
      </c>
      <c r="AP186" s="153">
        <v>0.432</v>
      </c>
      <c r="AQ186" s="153">
        <v>0.48599999999999999</v>
      </c>
      <c r="AR186" s="154">
        <v>0.20399999999999999</v>
      </c>
      <c r="AS186" s="155">
        <v>0.11</v>
      </c>
      <c r="AT186" s="154">
        <v>8.1000000000000003E-2</v>
      </c>
      <c r="AU186" s="154">
        <v>0.38800000000000001</v>
      </c>
      <c r="AW186" s="196"/>
      <c r="AX186" s="144">
        <f t="shared" si="92"/>
        <v>75.707257072570727</v>
      </c>
      <c r="AY186" s="149">
        <v>103</v>
      </c>
      <c r="AZ186" s="150" t="s">
        <v>379</v>
      </c>
      <c r="BA186" s="149">
        <v>21</v>
      </c>
      <c r="BB186" s="151">
        <v>1</v>
      </c>
      <c r="BC186" s="152">
        <v>1626</v>
      </c>
      <c r="BD186" s="152">
        <v>1231</v>
      </c>
      <c r="BE186" s="149">
        <v>0.75700000000000001</v>
      </c>
      <c r="BF186" s="152">
        <v>755</v>
      </c>
      <c r="BG186" s="152">
        <v>423</v>
      </c>
      <c r="BH186" s="152">
        <v>1178</v>
      </c>
      <c r="BI186" s="153">
        <v>0.35899999999999999</v>
      </c>
      <c r="BJ186" s="153">
        <v>0.438</v>
      </c>
      <c r="BK186" s="154">
        <v>0.19900000000000001</v>
      </c>
      <c r="BL186" s="154">
        <v>9.1999999999999998E-2</v>
      </c>
      <c r="BM186" s="154">
        <v>6.9000000000000006E-2</v>
      </c>
      <c r="BN186" s="154">
        <v>0.33300000000000002</v>
      </c>
      <c r="DU186" s="4"/>
      <c r="DZ186" s="196"/>
      <c r="EA186" s="196"/>
      <c r="EB186" s="196"/>
      <c r="EC186" s="196"/>
      <c r="ED186" s="196"/>
      <c r="EE186" s="196"/>
    </row>
    <row r="187" spans="30:135" ht="13" x14ac:dyDescent="0.15">
      <c r="AD187" s="144">
        <f t="shared" si="90"/>
        <v>89.631578947368411</v>
      </c>
      <c r="AE187" s="144">
        <f t="shared" si="91"/>
        <v>82.853787433940113</v>
      </c>
      <c r="AF187" s="149">
        <v>104</v>
      </c>
      <c r="AG187" s="150" t="s">
        <v>412</v>
      </c>
      <c r="AH187" s="149">
        <v>19</v>
      </c>
      <c r="AI187" s="151">
        <v>1</v>
      </c>
      <c r="AJ187" s="152">
        <v>1703</v>
      </c>
      <c r="AK187" s="152">
        <v>1411</v>
      </c>
      <c r="AL187" s="149">
        <v>0.82899999999999996</v>
      </c>
      <c r="AM187" s="152">
        <v>718</v>
      </c>
      <c r="AN187" s="152">
        <v>516</v>
      </c>
      <c r="AO187" s="152">
        <v>1234</v>
      </c>
      <c r="AP187" s="153">
        <v>0.41799999999999998</v>
      </c>
      <c r="AQ187" s="153">
        <v>0.47699999999999998</v>
      </c>
      <c r="AR187" s="154">
        <v>0.184</v>
      </c>
      <c r="AS187" s="154">
        <v>0.11600000000000001</v>
      </c>
      <c r="AT187" s="154">
        <v>8.5000000000000006E-2</v>
      </c>
      <c r="AU187" s="154">
        <v>0.379</v>
      </c>
      <c r="AW187" s="196"/>
      <c r="AX187" s="144">
        <f t="shared" si="92"/>
        <v>75.69818716315531</v>
      </c>
      <c r="AY187" s="149">
        <v>104</v>
      </c>
      <c r="AZ187" s="150" t="s">
        <v>413</v>
      </c>
      <c r="BA187" s="149">
        <v>25</v>
      </c>
      <c r="BB187" s="151">
        <v>1</v>
      </c>
      <c r="BC187" s="152">
        <v>2041</v>
      </c>
      <c r="BD187" s="152">
        <v>1545</v>
      </c>
      <c r="BE187" s="149">
        <v>0.75700000000000001</v>
      </c>
      <c r="BF187" s="152">
        <v>902</v>
      </c>
      <c r="BG187" s="152">
        <v>576</v>
      </c>
      <c r="BH187" s="152">
        <v>1478</v>
      </c>
      <c r="BI187" s="151">
        <v>0.39</v>
      </c>
      <c r="BJ187" s="153">
        <v>0.438</v>
      </c>
      <c r="BK187" s="154">
        <v>0.19700000000000001</v>
      </c>
      <c r="BL187" s="154">
        <v>9.5000000000000001E-2</v>
      </c>
      <c r="BM187" s="154">
        <v>8.1000000000000003E-2</v>
      </c>
      <c r="BN187" s="154">
        <v>0.35199999999999998</v>
      </c>
      <c r="DU187" s="4"/>
      <c r="DZ187" s="196"/>
      <c r="EA187" s="196"/>
      <c r="EB187" s="196"/>
      <c r="EC187" s="196"/>
      <c r="ED187" s="196"/>
      <c r="EE187" s="196"/>
    </row>
    <row r="188" spans="30:135" ht="13" x14ac:dyDescent="0.15">
      <c r="AD188" s="144">
        <f t="shared" si="90"/>
        <v>87.34782608695653</v>
      </c>
      <c r="AE188" s="144">
        <f t="shared" si="91"/>
        <v>82.777501244400199</v>
      </c>
      <c r="AF188" s="149">
        <v>105</v>
      </c>
      <c r="AG188" s="150" t="s">
        <v>275</v>
      </c>
      <c r="AH188" s="149">
        <v>23</v>
      </c>
      <c r="AI188" s="151">
        <v>1</v>
      </c>
      <c r="AJ188" s="152">
        <v>2009</v>
      </c>
      <c r="AK188" s="152">
        <v>1663</v>
      </c>
      <c r="AL188" s="149">
        <v>0.82799999999999996</v>
      </c>
      <c r="AM188" s="152">
        <v>807</v>
      </c>
      <c r="AN188" s="152">
        <v>640</v>
      </c>
      <c r="AO188" s="152">
        <v>1447</v>
      </c>
      <c r="AP188" s="153">
        <v>0.442</v>
      </c>
      <c r="AQ188" s="151">
        <v>0.48</v>
      </c>
      <c r="AR188" s="154">
        <v>0.19800000000000001</v>
      </c>
      <c r="AS188" s="155">
        <v>0.1</v>
      </c>
      <c r="AT188" s="154">
        <v>8.2000000000000003E-2</v>
      </c>
      <c r="AU188" s="154">
        <v>0.39400000000000002</v>
      </c>
      <c r="AW188" s="196"/>
      <c r="AX188" s="144">
        <f t="shared" si="92"/>
        <v>75.747508305647841</v>
      </c>
      <c r="AY188" s="149">
        <v>105</v>
      </c>
      <c r="AZ188" s="150" t="s">
        <v>381</v>
      </c>
      <c r="BA188" s="149">
        <v>22</v>
      </c>
      <c r="BB188" s="151">
        <v>1</v>
      </c>
      <c r="BC188" s="152">
        <v>1806</v>
      </c>
      <c r="BD188" s="152">
        <v>1368</v>
      </c>
      <c r="BE188" s="149">
        <v>0.75700000000000001</v>
      </c>
      <c r="BF188" s="152">
        <v>845</v>
      </c>
      <c r="BG188" s="152">
        <v>516</v>
      </c>
      <c r="BH188" s="152">
        <v>1361</v>
      </c>
      <c r="BI188" s="153">
        <v>0.379</v>
      </c>
      <c r="BJ188" s="153">
        <v>0.433</v>
      </c>
      <c r="BK188" s="154">
        <v>0.17699999999999999</v>
      </c>
      <c r="BL188" s="154">
        <v>8.5999999999999993E-2</v>
      </c>
      <c r="BM188" s="154">
        <v>7.5999999999999998E-2</v>
      </c>
      <c r="BN188" s="154">
        <v>0.34799999999999998</v>
      </c>
      <c r="DU188" s="4"/>
      <c r="DZ188" s="196"/>
      <c r="EA188" s="196"/>
      <c r="EB188" s="196"/>
      <c r="EC188" s="196"/>
      <c r="ED188" s="196"/>
      <c r="EE188" s="196"/>
    </row>
    <row r="189" spans="30:135" ht="13" x14ac:dyDescent="0.15">
      <c r="AD189" s="144">
        <f t="shared" si="90"/>
        <v>84.578947368421055</v>
      </c>
      <c r="AE189" s="144">
        <f t="shared" si="91"/>
        <v>82.762912258867459</v>
      </c>
      <c r="AF189" s="149">
        <v>106</v>
      </c>
      <c r="AG189" s="150" t="s">
        <v>414</v>
      </c>
      <c r="AH189" s="149">
        <v>19</v>
      </c>
      <c r="AI189" s="151">
        <v>1</v>
      </c>
      <c r="AJ189" s="152">
        <v>1607</v>
      </c>
      <c r="AK189" s="152">
        <v>1330</v>
      </c>
      <c r="AL189" s="149">
        <v>0.82799999999999996</v>
      </c>
      <c r="AM189" s="152">
        <v>664</v>
      </c>
      <c r="AN189" s="152">
        <v>469</v>
      </c>
      <c r="AO189" s="152">
        <v>1133</v>
      </c>
      <c r="AP189" s="153">
        <v>0.41399999999999998</v>
      </c>
      <c r="AQ189" s="153">
        <v>0.45300000000000001</v>
      </c>
      <c r="AR189" s="154">
        <v>0.189</v>
      </c>
      <c r="AS189" s="155">
        <v>0.13</v>
      </c>
      <c r="AT189" s="154">
        <v>9.6000000000000002E-2</v>
      </c>
      <c r="AU189" s="154">
        <v>0.39300000000000002</v>
      </c>
      <c r="AW189" s="196"/>
      <c r="AX189" s="144">
        <f t="shared" si="92"/>
        <v>75.724937862468934</v>
      </c>
      <c r="AY189" s="149">
        <v>106</v>
      </c>
      <c r="AZ189" s="150" t="s">
        <v>415</v>
      </c>
      <c r="BA189" s="149">
        <v>14</v>
      </c>
      <c r="BB189" s="151">
        <v>1</v>
      </c>
      <c r="BC189" s="152">
        <v>1207</v>
      </c>
      <c r="BD189" s="152">
        <v>914</v>
      </c>
      <c r="BE189" s="149">
        <v>0.75700000000000001</v>
      </c>
      <c r="BF189" s="152">
        <v>504</v>
      </c>
      <c r="BG189" s="152">
        <v>331</v>
      </c>
      <c r="BH189" s="152">
        <v>835</v>
      </c>
      <c r="BI189" s="153">
        <v>0.39600000000000002</v>
      </c>
      <c r="BJ189" s="153">
        <v>0.438</v>
      </c>
      <c r="BK189" s="154">
        <v>0.19800000000000001</v>
      </c>
      <c r="BL189" s="154">
        <v>0.13300000000000001</v>
      </c>
      <c r="BM189" s="154">
        <v>0.107</v>
      </c>
      <c r="BN189" s="154">
        <v>0.36899999999999999</v>
      </c>
      <c r="DU189" s="4"/>
      <c r="DZ189" s="196"/>
      <c r="EA189" s="196"/>
      <c r="EB189" s="196"/>
      <c r="EC189" s="196"/>
      <c r="ED189" s="196"/>
      <c r="EE189" s="196"/>
    </row>
    <row r="190" spans="30:135" ht="13" x14ac:dyDescent="0.15">
      <c r="AD190" s="144">
        <f t="shared" si="90"/>
        <v>88.181818181818187</v>
      </c>
      <c r="AE190" s="144">
        <f t="shared" si="91"/>
        <v>82.680412371134011</v>
      </c>
      <c r="AF190" s="149">
        <v>107</v>
      </c>
      <c r="AG190" s="150" t="s">
        <v>416</v>
      </c>
      <c r="AH190" s="149">
        <v>22</v>
      </c>
      <c r="AI190" s="151">
        <v>1</v>
      </c>
      <c r="AJ190" s="152">
        <v>1940</v>
      </c>
      <c r="AK190" s="152">
        <v>1604</v>
      </c>
      <c r="AL190" s="149">
        <v>0.82699999999999996</v>
      </c>
      <c r="AM190" s="152">
        <v>871</v>
      </c>
      <c r="AN190" s="152">
        <v>588</v>
      </c>
      <c r="AO190" s="152">
        <v>1459</v>
      </c>
      <c r="AP190" s="153">
        <v>0.40300000000000002</v>
      </c>
      <c r="AQ190" s="153">
        <v>0.44900000000000001</v>
      </c>
      <c r="AR190" s="154">
        <v>0.152</v>
      </c>
      <c r="AS190" s="154">
        <v>0.112</v>
      </c>
      <c r="AT190" s="155">
        <v>0.08</v>
      </c>
      <c r="AU190" s="154">
        <v>0.39200000000000002</v>
      </c>
      <c r="AW190" s="196"/>
      <c r="AX190" s="144">
        <f t="shared" si="92"/>
        <v>75.897129186602868</v>
      </c>
      <c r="AY190" s="149">
        <v>107</v>
      </c>
      <c r="AZ190" s="150" t="s">
        <v>417</v>
      </c>
      <c r="BA190" s="149">
        <v>20</v>
      </c>
      <c r="BB190" s="151">
        <v>1</v>
      </c>
      <c r="BC190" s="152">
        <v>1672</v>
      </c>
      <c r="BD190" s="152">
        <v>1269</v>
      </c>
      <c r="BE190" s="149">
        <v>0.75900000000000001</v>
      </c>
      <c r="BF190" s="152">
        <v>707</v>
      </c>
      <c r="BG190" s="152">
        <v>436</v>
      </c>
      <c r="BH190" s="152">
        <v>1143</v>
      </c>
      <c r="BI190" s="153">
        <v>0.38100000000000001</v>
      </c>
      <c r="BJ190" s="151">
        <v>0.42</v>
      </c>
      <c r="BK190" s="154">
        <v>0.19700000000000001</v>
      </c>
      <c r="BL190" s="154">
        <v>0.13600000000000001</v>
      </c>
      <c r="BM190" s="154">
        <v>0.104</v>
      </c>
      <c r="BN190" s="154">
        <v>0.373</v>
      </c>
      <c r="DU190" s="4"/>
      <c r="DZ190" s="196"/>
      <c r="EA190" s="196"/>
      <c r="EB190" s="196"/>
      <c r="EC190" s="196"/>
      <c r="ED190" s="196"/>
      <c r="EE190" s="196"/>
    </row>
    <row r="191" spans="30:135" ht="13" x14ac:dyDescent="0.15">
      <c r="AD191" s="144">
        <f t="shared" si="90"/>
        <v>84.565217391304358</v>
      </c>
      <c r="AE191" s="144">
        <f t="shared" si="91"/>
        <v>82.673521850899746</v>
      </c>
      <c r="AF191" s="149">
        <v>108</v>
      </c>
      <c r="AG191" s="150" t="s">
        <v>418</v>
      </c>
      <c r="AH191" s="149">
        <v>23</v>
      </c>
      <c r="AI191" s="151">
        <v>1</v>
      </c>
      <c r="AJ191" s="152">
        <v>1945</v>
      </c>
      <c r="AK191" s="152">
        <v>1608</v>
      </c>
      <c r="AL191" s="149">
        <v>0.82699999999999996</v>
      </c>
      <c r="AM191" s="152">
        <v>817</v>
      </c>
      <c r="AN191" s="152">
        <v>607</v>
      </c>
      <c r="AO191" s="152">
        <v>1424</v>
      </c>
      <c r="AP191" s="153">
        <v>0.42599999999999999</v>
      </c>
      <c r="AQ191" s="153">
        <v>0.47599999999999998</v>
      </c>
      <c r="AR191" s="154">
        <v>0.17499999999999999</v>
      </c>
      <c r="AS191" s="155">
        <v>0.11</v>
      </c>
      <c r="AT191" s="154">
        <v>8.5000000000000006E-2</v>
      </c>
      <c r="AU191" s="154">
        <v>0.39300000000000002</v>
      </c>
      <c r="AW191" s="196"/>
      <c r="AX191" s="144">
        <f t="shared" si="92"/>
        <v>76.004464285714292</v>
      </c>
      <c r="AY191" s="149">
        <v>108</v>
      </c>
      <c r="AZ191" s="150" t="s">
        <v>419</v>
      </c>
      <c r="BA191" s="149">
        <v>20</v>
      </c>
      <c r="BB191" s="151">
        <v>1</v>
      </c>
      <c r="BC191" s="152">
        <v>1792</v>
      </c>
      <c r="BD191" s="152">
        <v>1362</v>
      </c>
      <c r="BE191" s="149">
        <v>0.76</v>
      </c>
      <c r="BF191" s="152">
        <v>750</v>
      </c>
      <c r="BG191" s="152">
        <v>478</v>
      </c>
      <c r="BH191" s="152">
        <v>1228</v>
      </c>
      <c r="BI191" s="153">
        <v>0.38900000000000001</v>
      </c>
      <c r="BJ191" s="153">
        <v>0.42399999999999999</v>
      </c>
      <c r="BK191" s="154">
        <v>0.192</v>
      </c>
      <c r="BL191" s="154">
        <v>0.14699999999999999</v>
      </c>
      <c r="BM191" s="154">
        <v>0.11700000000000001</v>
      </c>
      <c r="BN191" s="154">
        <v>0.372</v>
      </c>
      <c r="DU191" s="4"/>
      <c r="DZ191" s="196"/>
      <c r="EA191" s="196"/>
      <c r="EB191" s="196"/>
      <c r="EC191" s="196"/>
      <c r="ED191" s="196"/>
      <c r="EE191" s="196"/>
    </row>
    <row r="192" spans="30:135" ht="13" x14ac:dyDescent="0.15">
      <c r="AD192" s="144">
        <f t="shared" si="90"/>
        <v>83.2</v>
      </c>
      <c r="AE192" s="144">
        <f t="shared" si="91"/>
        <v>82.451923076923066</v>
      </c>
      <c r="AF192" s="149">
        <v>109</v>
      </c>
      <c r="AG192" s="150" t="s">
        <v>420</v>
      </c>
      <c r="AH192" s="149">
        <v>20</v>
      </c>
      <c r="AI192" s="151">
        <v>1</v>
      </c>
      <c r="AJ192" s="152">
        <v>1664</v>
      </c>
      <c r="AK192" s="152">
        <v>1372</v>
      </c>
      <c r="AL192" s="149">
        <v>0.82499999999999996</v>
      </c>
      <c r="AM192" s="152">
        <v>729</v>
      </c>
      <c r="AN192" s="152">
        <v>487</v>
      </c>
      <c r="AO192" s="152">
        <v>1216</v>
      </c>
      <c r="AP192" s="151">
        <v>0.4</v>
      </c>
      <c r="AQ192" s="153">
        <v>0.46100000000000002</v>
      </c>
      <c r="AR192" s="154">
        <v>0.17399999999999999</v>
      </c>
      <c r="AS192" s="155">
        <v>0.11</v>
      </c>
      <c r="AT192" s="154">
        <v>7.8E-2</v>
      </c>
      <c r="AU192" s="154">
        <v>0.38300000000000001</v>
      </c>
      <c r="AW192" s="196"/>
      <c r="AX192" s="144">
        <f t="shared" si="92"/>
        <v>76.016830294530152</v>
      </c>
      <c r="AY192" s="149">
        <v>109</v>
      </c>
      <c r="AZ192" s="150" t="s">
        <v>421</v>
      </c>
      <c r="BA192" s="149">
        <v>18</v>
      </c>
      <c r="BB192" s="151">
        <v>1</v>
      </c>
      <c r="BC192" s="152">
        <v>1426</v>
      </c>
      <c r="BD192" s="152">
        <v>1084</v>
      </c>
      <c r="BE192" s="149">
        <v>0.76</v>
      </c>
      <c r="BF192" s="152">
        <v>574</v>
      </c>
      <c r="BG192" s="152">
        <v>377</v>
      </c>
      <c r="BH192" s="152">
        <v>951</v>
      </c>
      <c r="BI192" s="153">
        <v>0.39600000000000002</v>
      </c>
      <c r="BJ192" s="151">
        <v>0.45</v>
      </c>
      <c r="BK192" s="154">
        <v>0.22900000000000001</v>
      </c>
      <c r="BL192" s="155">
        <v>0.12</v>
      </c>
      <c r="BM192" s="154">
        <v>7.5999999999999998E-2</v>
      </c>
      <c r="BN192" s="154">
        <v>0.35799999999999998</v>
      </c>
      <c r="DU192" s="4"/>
      <c r="DZ192" s="196"/>
      <c r="EA192" s="196"/>
      <c r="EB192" s="196"/>
      <c r="EC192" s="196"/>
      <c r="ED192" s="196"/>
      <c r="EE192" s="196"/>
    </row>
    <row r="193" spans="30:135" ht="13" x14ac:dyDescent="0.15">
      <c r="AD193" s="144">
        <f t="shared" si="90"/>
        <v>85.666666666666657</v>
      </c>
      <c r="AE193" s="144">
        <f t="shared" si="91"/>
        <v>82.545858810450241</v>
      </c>
      <c r="AF193" s="149">
        <v>110</v>
      </c>
      <c r="AG193" s="150" t="s">
        <v>389</v>
      </c>
      <c r="AH193" s="149">
        <v>21</v>
      </c>
      <c r="AI193" s="151">
        <v>1</v>
      </c>
      <c r="AJ193" s="152">
        <v>1799</v>
      </c>
      <c r="AK193" s="152">
        <v>1485</v>
      </c>
      <c r="AL193" s="149">
        <v>0.82499999999999996</v>
      </c>
      <c r="AM193" s="152">
        <v>744</v>
      </c>
      <c r="AN193" s="152">
        <v>584</v>
      </c>
      <c r="AO193" s="152">
        <v>1328</v>
      </c>
      <c r="AP193" s="151">
        <v>0.44</v>
      </c>
      <c r="AQ193" s="153">
        <v>0.47599999999999998</v>
      </c>
      <c r="AR193" s="154">
        <v>0.18099999999999999</v>
      </c>
      <c r="AS193" s="154">
        <v>9.7000000000000003E-2</v>
      </c>
      <c r="AT193" s="154">
        <v>8.2000000000000003E-2</v>
      </c>
      <c r="AU193" s="154">
        <v>0.39500000000000002</v>
      </c>
      <c r="AW193" s="196"/>
      <c r="AX193" s="144">
        <f t="shared" si="92"/>
        <v>76.024411508282469</v>
      </c>
      <c r="AY193" s="149">
        <v>110</v>
      </c>
      <c r="AZ193" s="150" t="s">
        <v>422</v>
      </c>
      <c r="BA193" s="149">
        <v>14</v>
      </c>
      <c r="BB193" s="151">
        <v>1</v>
      </c>
      <c r="BC193" s="152">
        <v>1147</v>
      </c>
      <c r="BD193" s="152">
        <v>872</v>
      </c>
      <c r="BE193" s="149">
        <v>0.76</v>
      </c>
      <c r="BF193" s="152">
        <v>476</v>
      </c>
      <c r="BG193" s="152">
        <v>314</v>
      </c>
      <c r="BH193" s="152">
        <v>790</v>
      </c>
      <c r="BI193" s="153">
        <v>0.39700000000000002</v>
      </c>
      <c r="BJ193" s="153">
        <v>0.45500000000000002</v>
      </c>
      <c r="BK193" s="154">
        <v>0.22700000000000001</v>
      </c>
      <c r="BL193" s="155">
        <v>0.1</v>
      </c>
      <c r="BM193" s="154">
        <v>8.6999999999999994E-2</v>
      </c>
      <c r="BN193" s="154">
        <v>0.34799999999999998</v>
      </c>
      <c r="DU193" s="4"/>
      <c r="DZ193" s="196"/>
      <c r="EA193" s="196"/>
      <c r="EB193" s="196"/>
      <c r="EC193" s="196"/>
      <c r="ED193" s="196"/>
      <c r="EE193" s="196"/>
    </row>
    <row r="194" spans="30:135" ht="13" x14ac:dyDescent="0.15">
      <c r="AD194" s="144">
        <f t="shared" si="90"/>
        <v>73.578947368421055</v>
      </c>
      <c r="AE194" s="144">
        <f t="shared" si="91"/>
        <v>82.546494992846917</v>
      </c>
      <c r="AF194" s="149">
        <v>111</v>
      </c>
      <c r="AG194" s="150" t="s">
        <v>423</v>
      </c>
      <c r="AH194" s="149">
        <v>19</v>
      </c>
      <c r="AI194" s="151">
        <v>1</v>
      </c>
      <c r="AJ194" s="152">
        <v>1398</v>
      </c>
      <c r="AK194" s="152">
        <v>1154</v>
      </c>
      <c r="AL194" s="149">
        <v>0.82499999999999996</v>
      </c>
      <c r="AM194" s="152">
        <v>666</v>
      </c>
      <c r="AN194" s="152">
        <v>434</v>
      </c>
      <c r="AO194" s="152">
        <v>1100</v>
      </c>
      <c r="AP194" s="153">
        <v>0.39500000000000002</v>
      </c>
      <c r="AQ194" s="153">
        <v>0.45600000000000002</v>
      </c>
      <c r="AR194" s="154">
        <v>0.14399999999999999</v>
      </c>
      <c r="AS194" s="154">
        <v>8.4000000000000005E-2</v>
      </c>
      <c r="AT194" s="154">
        <v>7.1999999999999995E-2</v>
      </c>
      <c r="AU194" s="154">
        <v>0.374</v>
      </c>
      <c r="AW194" s="196"/>
      <c r="AX194" s="144">
        <f t="shared" si="92"/>
        <v>76.081871345029242</v>
      </c>
      <c r="AY194" s="149">
        <v>111</v>
      </c>
      <c r="AZ194" s="150" t="s">
        <v>424</v>
      </c>
      <c r="BA194" s="149">
        <v>21</v>
      </c>
      <c r="BB194" s="151">
        <v>1</v>
      </c>
      <c r="BC194" s="152">
        <v>1710</v>
      </c>
      <c r="BD194" s="152">
        <v>1301</v>
      </c>
      <c r="BE194" s="149">
        <v>0.76100000000000001</v>
      </c>
      <c r="BF194" s="152">
        <v>795</v>
      </c>
      <c r="BG194" s="152">
        <v>478</v>
      </c>
      <c r="BH194" s="152">
        <v>1273</v>
      </c>
      <c r="BI194" s="153">
        <v>0.375</v>
      </c>
      <c r="BJ194" s="153">
        <v>0.43099999999999999</v>
      </c>
      <c r="BK194" s="154">
        <v>0.17499999999999999</v>
      </c>
      <c r="BL194" s="154">
        <v>9.4E-2</v>
      </c>
      <c r="BM194" s="154">
        <v>7.6999999999999999E-2</v>
      </c>
      <c r="BN194" s="154">
        <v>0.35099999999999998</v>
      </c>
      <c r="DU194" s="4"/>
      <c r="DZ194" s="196"/>
      <c r="EA194" s="196"/>
      <c r="EB194" s="196"/>
      <c r="EC194" s="196"/>
      <c r="ED194" s="196"/>
      <c r="EE194" s="196"/>
    </row>
    <row r="195" spans="30:135" ht="13" x14ac:dyDescent="0.15">
      <c r="AD195" s="144">
        <f t="shared" si="90"/>
        <v>78.600000000000009</v>
      </c>
      <c r="AE195" s="144">
        <f t="shared" si="91"/>
        <v>82.379134860050897</v>
      </c>
      <c r="AF195" s="149">
        <v>112</v>
      </c>
      <c r="AG195" s="150" t="s">
        <v>425</v>
      </c>
      <c r="AH195" s="149">
        <v>20</v>
      </c>
      <c r="AI195" s="151">
        <v>1</v>
      </c>
      <c r="AJ195" s="152">
        <v>1572</v>
      </c>
      <c r="AK195" s="152">
        <v>1295</v>
      </c>
      <c r="AL195" s="149">
        <v>0.82399999999999995</v>
      </c>
      <c r="AM195" s="152">
        <v>687</v>
      </c>
      <c r="AN195" s="152">
        <v>448</v>
      </c>
      <c r="AO195" s="152">
        <v>1135</v>
      </c>
      <c r="AP195" s="153">
        <v>0.39500000000000002</v>
      </c>
      <c r="AQ195" s="153">
        <v>0.46700000000000003</v>
      </c>
      <c r="AR195" s="154">
        <v>0.191</v>
      </c>
      <c r="AS195" s="154">
        <v>0.10299999999999999</v>
      </c>
      <c r="AT195" s="154">
        <v>8.4000000000000005E-2</v>
      </c>
      <c r="AU195" s="154">
        <v>0.36699999999999999</v>
      </c>
      <c r="AW195" s="196"/>
      <c r="AX195" s="144">
        <f t="shared" si="92"/>
        <v>76.068965517241381</v>
      </c>
      <c r="AY195" s="149">
        <v>112</v>
      </c>
      <c r="AZ195" s="150" t="s">
        <v>426</v>
      </c>
      <c r="BA195" s="149">
        <v>15</v>
      </c>
      <c r="BB195" s="151">
        <v>1</v>
      </c>
      <c r="BC195" s="152">
        <v>1450</v>
      </c>
      <c r="BD195" s="152">
        <v>1103</v>
      </c>
      <c r="BE195" s="149">
        <v>0.76100000000000001</v>
      </c>
      <c r="BF195" s="152">
        <v>600</v>
      </c>
      <c r="BG195" s="152">
        <v>390</v>
      </c>
      <c r="BH195" s="152">
        <v>990</v>
      </c>
      <c r="BI195" s="153">
        <v>0.39400000000000002</v>
      </c>
      <c r="BJ195" s="153">
        <v>0.443</v>
      </c>
      <c r="BK195" s="154">
        <v>0.20699999999999999</v>
      </c>
      <c r="BL195" s="154">
        <v>0.13100000000000001</v>
      </c>
      <c r="BM195" s="155">
        <v>0.09</v>
      </c>
      <c r="BN195" s="154">
        <v>0.36399999999999999</v>
      </c>
      <c r="DU195" s="4"/>
      <c r="DZ195" s="196"/>
      <c r="EA195" s="196"/>
      <c r="EB195" s="196"/>
      <c r="EC195" s="196"/>
      <c r="ED195" s="196"/>
      <c r="EE195" s="196"/>
    </row>
    <row r="196" spans="30:135" ht="13" x14ac:dyDescent="0.15">
      <c r="AD196" s="144">
        <f t="shared" si="90"/>
        <v>85.347826086956516</v>
      </c>
      <c r="AE196" s="144">
        <f t="shared" si="91"/>
        <v>82.32297503820682</v>
      </c>
      <c r="AF196" s="149">
        <v>113</v>
      </c>
      <c r="AG196" s="150" t="s">
        <v>427</v>
      </c>
      <c r="AH196" s="149">
        <v>23</v>
      </c>
      <c r="AI196" s="151">
        <v>1</v>
      </c>
      <c r="AJ196" s="152">
        <v>1963</v>
      </c>
      <c r="AK196" s="152">
        <v>1616</v>
      </c>
      <c r="AL196" s="149">
        <v>0.82299999999999995</v>
      </c>
      <c r="AM196" s="152">
        <v>854</v>
      </c>
      <c r="AN196" s="152">
        <v>542</v>
      </c>
      <c r="AO196" s="152">
        <v>1396</v>
      </c>
      <c r="AP196" s="153">
        <v>0.38800000000000001</v>
      </c>
      <c r="AQ196" s="153">
        <v>0.44800000000000001</v>
      </c>
      <c r="AR196" s="154">
        <v>0.16600000000000001</v>
      </c>
      <c r="AS196" s="154">
        <v>0.14299999999999999</v>
      </c>
      <c r="AT196" s="154">
        <v>0.104</v>
      </c>
      <c r="AU196" s="154">
        <v>0.38600000000000001</v>
      </c>
      <c r="AW196" s="196"/>
      <c r="AX196" s="144">
        <f t="shared" si="92"/>
        <v>76.171428571428564</v>
      </c>
      <c r="AY196" s="149">
        <v>113</v>
      </c>
      <c r="AZ196" s="150" t="s">
        <v>428</v>
      </c>
      <c r="BA196" s="149">
        <v>21</v>
      </c>
      <c r="BB196" s="151">
        <v>1</v>
      </c>
      <c r="BC196" s="152">
        <v>1750</v>
      </c>
      <c r="BD196" s="152">
        <v>1333</v>
      </c>
      <c r="BE196" s="149">
        <v>0.76200000000000001</v>
      </c>
      <c r="BF196" s="152">
        <v>634</v>
      </c>
      <c r="BG196" s="152">
        <v>471</v>
      </c>
      <c r="BH196" s="152">
        <v>1105</v>
      </c>
      <c r="BI196" s="153">
        <v>0.42599999999999999</v>
      </c>
      <c r="BJ196" s="151">
        <v>0.47</v>
      </c>
      <c r="BK196" s="154">
        <v>0.255</v>
      </c>
      <c r="BL196" s="154">
        <v>0.127</v>
      </c>
      <c r="BM196" s="154">
        <v>9.2999999999999999E-2</v>
      </c>
      <c r="BN196" s="155">
        <v>0.37</v>
      </c>
      <c r="DU196" s="4"/>
      <c r="DZ196" s="196"/>
      <c r="EA196" s="196"/>
      <c r="EB196" s="196"/>
      <c r="EC196" s="196"/>
      <c r="ED196" s="196"/>
      <c r="EE196" s="196"/>
    </row>
    <row r="197" spans="30:135" ht="13" x14ac:dyDescent="0.15">
      <c r="AD197" s="144">
        <f t="shared" si="90"/>
        <v>85.8</v>
      </c>
      <c r="AE197" s="144">
        <f t="shared" si="91"/>
        <v>82.226107226107231</v>
      </c>
      <c r="AF197" s="149">
        <v>114</v>
      </c>
      <c r="AG197" s="150" t="s">
        <v>417</v>
      </c>
      <c r="AH197" s="149">
        <v>20</v>
      </c>
      <c r="AI197" s="151">
        <v>1</v>
      </c>
      <c r="AJ197" s="152">
        <v>1716</v>
      </c>
      <c r="AK197" s="152">
        <v>1411</v>
      </c>
      <c r="AL197" s="149">
        <v>0.82199999999999995</v>
      </c>
      <c r="AM197" s="152">
        <v>699</v>
      </c>
      <c r="AN197" s="152">
        <v>523</v>
      </c>
      <c r="AO197" s="152">
        <v>1222</v>
      </c>
      <c r="AP197" s="153">
        <v>0.42799999999999999</v>
      </c>
      <c r="AQ197" s="153">
        <v>0.46400000000000002</v>
      </c>
      <c r="AR197" s="154">
        <v>0.185</v>
      </c>
      <c r="AS197" s="154">
        <v>0.129</v>
      </c>
      <c r="AT197" s="154">
        <v>0.104</v>
      </c>
      <c r="AU197" s="154">
        <v>0.39500000000000002</v>
      </c>
      <c r="AW197" s="196"/>
      <c r="AX197" s="144">
        <f t="shared" si="92"/>
        <v>76.301476301476299</v>
      </c>
      <c r="AY197" s="149">
        <v>114</v>
      </c>
      <c r="AZ197" s="150" t="s">
        <v>429</v>
      </c>
      <c r="BA197" s="149">
        <v>17</v>
      </c>
      <c r="BB197" s="151">
        <v>1</v>
      </c>
      <c r="BC197" s="152">
        <v>1287</v>
      </c>
      <c r="BD197" s="152">
        <v>982</v>
      </c>
      <c r="BE197" s="149">
        <v>0.76300000000000001</v>
      </c>
      <c r="BF197" s="152">
        <v>607</v>
      </c>
      <c r="BG197" s="152">
        <v>362</v>
      </c>
      <c r="BH197" s="152">
        <v>969</v>
      </c>
      <c r="BI197" s="153">
        <v>0.374</v>
      </c>
      <c r="BJ197" s="153">
        <v>0.42899999999999999</v>
      </c>
      <c r="BK197" s="154">
        <v>0.17100000000000001</v>
      </c>
      <c r="BL197" s="154">
        <v>8.7999999999999995E-2</v>
      </c>
      <c r="BM197" s="154">
        <v>6.9000000000000006E-2</v>
      </c>
      <c r="BN197" s="154">
        <v>0.35399999999999998</v>
      </c>
      <c r="DU197" s="4"/>
      <c r="DZ197" s="196"/>
      <c r="EA197" s="196"/>
      <c r="EB197" s="196"/>
      <c r="EC197" s="196"/>
      <c r="ED197" s="196"/>
      <c r="EE197" s="196"/>
    </row>
    <row r="198" spans="30:135" ht="13" x14ac:dyDescent="0.15">
      <c r="AD198" s="144">
        <f t="shared" si="90"/>
        <v>79.333333333333343</v>
      </c>
      <c r="AE198" s="144">
        <f t="shared" si="91"/>
        <v>82.195378151260499</v>
      </c>
      <c r="AF198" s="149">
        <v>115</v>
      </c>
      <c r="AG198" s="150" t="s">
        <v>430</v>
      </c>
      <c r="AH198" s="149">
        <v>24</v>
      </c>
      <c r="AI198" s="151">
        <v>1</v>
      </c>
      <c r="AJ198" s="152">
        <v>1904</v>
      </c>
      <c r="AK198" s="152">
        <v>1565</v>
      </c>
      <c r="AL198" s="149">
        <v>0.82199999999999995</v>
      </c>
      <c r="AM198" s="152">
        <v>785</v>
      </c>
      <c r="AN198" s="152">
        <v>556</v>
      </c>
      <c r="AO198" s="152">
        <v>1341</v>
      </c>
      <c r="AP198" s="153">
        <v>0.41499999999999998</v>
      </c>
      <c r="AQ198" s="153">
        <v>0.47499999999999998</v>
      </c>
      <c r="AR198" s="154">
        <v>0.19400000000000001</v>
      </c>
      <c r="AS198" s="154">
        <v>0.11700000000000001</v>
      </c>
      <c r="AT198" s="154">
        <v>9.2999999999999999E-2</v>
      </c>
      <c r="AU198" s="154">
        <v>0.38500000000000001</v>
      </c>
      <c r="AW198" s="196"/>
      <c r="AX198" s="144">
        <f t="shared" si="92"/>
        <v>76.321709786276713</v>
      </c>
      <c r="AY198" s="149">
        <v>115</v>
      </c>
      <c r="AZ198" s="150" t="s">
        <v>367</v>
      </c>
      <c r="BA198" s="149">
        <v>22</v>
      </c>
      <c r="BB198" s="151">
        <v>1</v>
      </c>
      <c r="BC198" s="152">
        <v>1778</v>
      </c>
      <c r="BD198" s="152">
        <v>1357</v>
      </c>
      <c r="BE198" s="149">
        <v>0.76300000000000001</v>
      </c>
      <c r="BF198" s="152">
        <v>804</v>
      </c>
      <c r="BG198" s="152">
        <v>507</v>
      </c>
      <c r="BH198" s="152">
        <v>1311</v>
      </c>
      <c r="BI198" s="153">
        <v>0.38700000000000001</v>
      </c>
      <c r="BJ198" s="153">
        <v>0.43099999999999999</v>
      </c>
      <c r="BK198" s="155">
        <v>0.19</v>
      </c>
      <c r="BL198" s="154">
        <v>9.0999999999999998E-2</v>
      </c>
      <c r="BM198" s="154">
        <v>7.4999999999999997E-2</v>
      </c>
      <c r="BN198" s="154">
        <v>0.35299999999999998</v>
      </c>
      <c r="DU198" s="4"/>
      <c r="DZ198" s="196"/>
      <c r="EA198" s="196"/>
      <c r="EB198" s="196"/>
      <c r="EC198" s="196"/>
      <c r="ED198" s="196"/>
      <c r="EE198" s="196"/>
    </row>
    <row r="199" spans="30:135" ht="13" x14ac:dyDescent="0.15">
      <c r="AD199" s="144">
        <f t="shared" si="90"/>
        <v>84.149999999999991</v>
      </c>
      <c r="AE199" s="144">
        <f t="shared" si="91"/>
        <v>82.234105763517533</v>
      </c>
      <c r="AF199" s="149">
        <v>116</v>
      </c>
      <c r="AG199" s="150" t="s">
        <v>431</v>
      </c>
      <c r="AH199" s="149">
        <v>20</v>
      </c>
      <c r="AI199" s="151">
        <v>1</v>
      </c>
      <c r="AJ199" s="152">
        <v>1683</v>
      </c>
      <c r="AK199" s="152">
        <v>1384</v>
      </c>
      <c r="AL199" s="149">
        <v>0.82199999999999995</v>
      </c>
      <c r="AM199" s="152">
        <v>757</v>
      </c>
      <c r="AN199" s="152">
        <v>510</v>
      </c>
      <c r="AO199" s="152">
        <v>1267</v>
      </c>
      <c r="AP199" s="153">
        <v>0.40300000000000002</v>
      </c>
      <c r="AQ199" s="153">
        <v>0.435</v>
      </c>
      <c r="AR199" s="154">
        <v>0.13200000000000001</v>
      </c>
      <c r="AS199" s="154">
        <v>0.13700000000000001</v>
      </c>
      <c r="AT199" s="154">
        <v>0.108</v>
      </c>
      <c r="AU199" s="154">
        <v>0.40300000000000002</v>
      </c>
      <c r="AW199" s="196"/>
      <c r="AX199" s="144">
        <f t="shared" si="92"/>
        <v>76.414189837008621</v>
      </c>
      <c r="AY199" s="149">
        <v>116</v>
      </c>
      <c r="AZ199" s="150" t="s">
        <v>432</v>
      </c>
      <c r="BA199" s="149">
        <v>13</v>
      </c>
      <c r="BB199" s="151">
        <v>1</v>
      </c>
      <c r="BC199" s="152">
        <v>1043</v>
      </c>
      <c r="BD199" s="152">
        <v>797</v>
      </c>
      <c r="BE199" s="149">
        <v>0.76400000000000001</v>
      </c>
      <c r="BF199" s="152">
        <v>456</v>
      </c>
      <c r="BG199" s="152">
        <v>292</v>
      </c>
      <c r="BH199" s="152">
        <v>748</v>
      </c>
      <c r="BI199" s="151">
        <v>0.39</v>
      </c>
      <c r="BJ199" s="153">
        <v>0.42199999999999999</v>
      </c>
      <c r="BK199" s="154">
        <v>0.17599999999999999</v>
      </c>
      <c r="BL199" s="155">
        <v>0.13</v>
      </c>
      <c r="BM199" s="154">
        <v>9.7000000000000003E-2</v>
      </c>
      <c r="BN199" s="154">
        <v>0.376</v>
      </c>
      <c r="DU199" s="4"/>
      <c r="DZ199" s="196"/>
      <c r="EA199" s="196"/>
      <c r="EB199" s="196"/>
      <c r="EC199" s="196"/>
      <c r="ED199" s="196"/>
      <c r="EE199" s="196"/>
    </row>
    <row r="200" spans="30:135" ht="13" x14ac:dyDescent="0.15">
      <c r="AD200" s="144">
        <f t="shared" si="90"/>
        <v>77.869565217391298</v>
      </c>
      <c r="AE200" s="144">
        <f t="shared" si="91"/>
        <v>82.244556113902846</v>
      </c>
      <c r="AF200" s="149">
        <v>117</v>
      </c>
      <c r="AG200" s="150" t="s">
        <v>433</v>
      </c>
      <c r="AH200" s="149">
        <v>23</v>
      </c>
      <c r="AI200" s="151">
        <v>1</v>
      </c>
      <c r="AJ200" s="152">
        <v>1791</v>
      </c>
      <c r="AK200" s="152">
        <v>1473</v>
      </c>
      <c r="AL200" s="149">
        <v>0.82199999999999995</v>
      </c>
      <c r="AM200" s="152">
        <v>789</v>
      </c>
      <c r="AN200" s="152">
        <v>495</v>
      </c>
      <c r="AO200" s="152">
        <v>1284</v>
      </c>
      <c r="AP200" s="153">
        <v>0.38600000000000001</v>
      </c>
      <c r="AQ200" s="153">
        <v>0.46700000000000003</v>
      </c>
      <c r="AR200" s="154">
        <v>0.183</v>
      </c>
      <c r="AS200" s="154">
        <v>0.11700000000000001</v>
      </c>
      <c r="AT200" s="155">
        <v>0.09</v>
      </c>
      <c r="AU200" s="154">
        <v>0.36699999999999999</v>
      </c>
      <c r="AW200" s="196"/>
      <c r="AX200" s="144">
        <f t="shared" si="92"/>
        <v>76.476476476476478</v>
      </c>
      <c r="AY200" s="149">
        <v>117</v>
      </c>
      <c r="AZ200" s="150" t="s">
        <v>434</v>
      </c>
      <c r="BA200" s="149">
        <v>25</v>
      </c>
      <c r="BB200" s="151">
        <v>1</v>
      </c>
      <c r="BC200" s="152">
        <v>1998</v>
      </c>
      <c r="BD200" s="152">
        <v>1528</v>
      </c>
      <c r="BE200" s="149">
        <v>0.76500000000000001</v>
      </c>
      <c r="BF200" s="152">
        <v>785</v>
      </c>
      <c r="BG200" s="152">
        <v>560</v>
      </c>
      <c r="BH200" s="152">
        <v>1345</v>
      </c>
      <c r="BI200" s="153">
        <v>0.41599999999999998</v>
      </c>
      <c r="BJ200" s="153">
        <v>0.45700000000000002</v>
      </c>
      <c r="BK200" s="154">
        <v>0.23200000000000001</v>
      </c>
      <c r="BL200" s="154">
        <v>0.11600000000000001</v>
      </c>
      <c r="BM200" s="154">
        <v>8.7999999999999995E-2</v>
      </c>
      <c r="BN200" s="154">
        <v>0.36699999999999999</v>
      </c>
      <c r="DU200" s="4"/>
      <c r="DZ200" s="196"/>
      <c r="EA200" s="196"/>
      <c r="EB200" s="196"/>
      <c r="EC200" s="196"/>
      <c r="ED200" s="196"/>
      <c r="EE200" s="196"/>
    </row>
    <row r="201" spans="30:135" ht="13" x14ac:dyDescent="0.15">
      <c r="AD201" s="144">
        <f t="shared" si="90"/>
        <v>74.933333333333337</v>
      </c>
      <c r="AE201" s="144">
        <f t="shared" si="91"/>
        <v>82.117437722419922</v>
      </c>
      <c r="AF201" s="149">
        <v>118</v>
      </c>
      <c r="AG201" s="150" t="s">
        <v>315</v>
      </c>
      <c r="AH201" s="149">
        <v>15</v>
      </c>
      <c r="AI201" s="151">
        <v>1</v>
      </c>
      <c r="AJ201" s="152">
        <v>1124</v>
      </c>
      <c r="AK201" s="152">
        <v>923</v>
      </c>
      <c r="AL201" s="149">
        <v>0.82099999999999995</v>
      </c>
      <c r="AM201" s="152">
        <v>497</v>
      </c>
      <c r="AN201" s="152">
        <v>329</v>
      </c>
      <c r="AO201" s="152">
        <v>826</v>
      </c>
      <c r="AP201" s="153">
        <v>0.39800000000000002</v>
      </c>
      <c r="AQ201" s="153">
        <v>0.47599999999999998</v>
      </c>
      <c r="AR201" s="154">
        <v>0.187</v>
      </c>
      <c r="AS201" s="155">
        <v>0.09</v>
      </c>
      <c r="AT201" s="155">
        <v>0.06</v>
      </c>
      <c r="AU201" s="154">
        <v>0.36399999999999999</v>
      </c>
      <c r="AW201" s="196"/>
      <c r="AX201" s="144">
        <f t="shared" si="92"/>
        <v>76.536312849162016</v>
      </c>
      <c r="AY201" s="149">
        <v>118</v>
      </c>
      <c r="AZ201" s="150" t="s">
        <v>431</v>
      </c>
      <c r="BA201" s="149">
        <v>20</v>
      </c>
      <c r="BB201" s="151">
        <v>1</v>
      </c>
      <c r="BC201" s="152">
        <v>1611</v>
      </c>
      <c r="BD201" s="152">
        <v>1233</v>
      </c>
      <c r="BE201" s="149">
        <v>0.76500000000000001</v>
      </c>
      <c r="BF201" s="152">
        <v>604</v>
      </c>
      <c r="BG201" s="152">
        <v>441</v>
      </c>
      <c r="BH201" s="152">
        <v>1045</v>
      </c>
      <c r="BI201" s="153">
        <v>0.42199999999999999</v>
      </c>
      <c r="BJ201" s="153">
        <v>0.47699999999999998</v>
      </c>
      <c r="BK201" s="154">
        <v>0.25900000000000001</v>
      </c>
      <c r="BL201" s="154">
        <v>0.115</v>
      </c>
      <c r="BM201" s="154">
        <v>9.4E-2</v>
      </c>
      <c r="BN201" s="154">
        <v>0.35799999999999998</v>
      </c>
      <c r="DU201" s="4"/>
      <c r="DZ201" s="196"/>
      <c r="EA201" s="196"/>
      <c r="EB201" s="196"/>
      <c r="EC201" s="196"/>
      <c r="ED201" s="196"/>
      <c r="EE201" s="196"/>
    </row>
    <row r="202" spans="30:135" ht="13" x14ac:dyDescent="0.15">
      <c r="AD202" s="144">
        <f t="shared" si="90"/>
        <v>87.434782608695656</v>
      </c>
      <c r="AE202" s="144">
        <f t="shared" si="91"/>
        <v>82.098458478368968</v>
      </c>
      <c r="AF202" s="149">
        <v>119</v>
      </c>
      <c r="AG202" s="150" t="s">
        <v>435</v>
      </c>
      <c r="AH202" s="149">
        <v>23</v>
      </c>
      <c r="AI202" s="151">
        <v>1</v>
      </c>
      <c r="AJ202" s="152">
        <v>2011</v>
      </c>
      <c r="AK202" s="152">
        <v>1651</v>
      </c>
      <c r="AL202" s="149">
        <v>0.82099999999999995</v>
      </c>
      <c r="AM202" s="152">
        <v>889</v>
      </c>
      <c r="AN202" s="152">
        <v>619</v>
      </c>
      <c r="AO202" s="152">
        <v>1508</v>
      </c>
      <c r="AP202" s="151">
        <v>0.41</v>
      </c>
      <c r="AQ202" s="151">
        <v>0.47</v>
      </c>
      <c r="AR202" s="154">
        <v>0.17299999999999999</v>
      </c>
      <c r="AS202" s="154">
        <v>9.1999999999999998E-2</v>
      </c>
      <c r="AT202" s="154">
        <v>7.9000000000000001E-2</v>
      </c>
      <c r="AU202" s="154">
        <v>0.372</v>
      </c>
      <c r="AW202" s="196"/>
      <c r="AX202" s="144">
        <f t="shared" si="92"/>
        <v>76.552106430155206</v>
      </c>
      <c r="AY202" s="149">
        <v>119</v>
      </c>
      <c r="AZ202" s="150" t="s">
        <v>436</v>
      </c>
      <c r="BA202" s="149">
        <v>21</v>
      </c>
      <c r="BB202" s="151">
        <v>1</v>
      </c>
      <c r="BC202" s="152">
        <v>1804</v>
      </c>
      <c r="BD202" s="152">
        <v>1381</v>
      </c>
      <c r="BE202" s="149">
        <v>0.76600000000000001</v>
      </c>
      <c r="BF202" s="152">
        <v>795</v>
      </c>
      <c r="BG202" s="152">
        <v>514</v>
      </c>
      <c r="BH202" s="152">
        <v>1309</v>
      </c>
      <c r="BI202" s="153">
        <v>0.39300000000000002</v>
      </c>
      <c r="BJ202" s="153">
        <v>0.437</v>
      </c>
      <c r="BK202" s="154">
        <v>0.183</v>
      </c>
      <c r="BL202" s="154">
        <v>0.111</v>
      </c>
      <c r="BM202" s="154">
        <v>9.0999999999999998E-2</v>
      </c>
      <c r="BN202" s="154">
        <v>0.36399999999999999</v>
      </c>
      <c r="DU202" s="4"/>
      <c r="DZ202" s="196"/>
      <c r="EA202" s="196"/>
      <c r="EB202" s="196"/>
      <c r="EC202" s="196"/>
      <c r="ED202" s="196"/>
      <c r="EE202" s="196"/>
    </row>
    <row r="203" spans="30:135" ht="13" x14ac:dyDescent="0.15">
      <c r="AD203" s="144">
        <f t="shared" si="90"/>
        <v>72.428571428571431</v>
      </c>
      <c r="AE203" s="144">
        <f t="shared" si="91"/>
        <v>81.952662721893489</v>
      </c>
      <c r="AF203" s="149">
        <v>120</v>
      </c>
      <c r="AG203" s="150" t="s">
        <v>311</v>
      </c>
      <c r="AH203" s="149">
        <v>14</v>
      </c>
      <c r="AI203" s="151">
        <v>1</v>
      </c>
      <c r="AJ203" s="152">
        <v>1014</v>
      </c>
      <c r="AK203" s="152">
        <v>831</v>
      </c>
      <c r="AL203" s="149">
        <v>0.82</v>
      </c>
      <c r="AM203" s="152">
        <v>455</v>
      </c>
      <c r="AN203" s="152">
        <v>315</v>
      </c>
      <c r="AO203" s="152">
        <v>770</v>
      </c>
      <c r="AP203" s="153">
        <v>0.40899999999999997</v>
      </c>
      <c r="AQ203" s="153">
        <v>0.47899999999999998</v>
      </c>
      <c r="AR203" s="154">
        <v>0.18099999999999999</v>
      </c>
      <c r="AS203" s="154">
        <v>7.5999999999999998E-2</v>
      </c>
      <c r="AT203" s="154">
        <v>6.2E-2</v>
      </c>
      <c r="AU203" s="154">
        <v>0.36499999999999999</v>
      </c>
      <c r="AW203" s="196"/>
      <c r="AX203" s="144">
        <f t="shared" si="92"/>
        <v>76.64637520752629</v>
      </c>
      <c r="AY203" s="149">
        <v>120</v>
      </c>
      <c r="AZ203" s="150" t="s">
        <v>359</v>
      </c>
      <c r="BA203" s="149">
        <v>22</v>
      </c>
      <c r="BB203" s="151">
        <v>1</v>
      </c>
      <c r="BC203" s="152">
        <v>1807</v>
      </c>
      <c r="BD203" s="152">
        <v>1385</v>
      </c>
      <c r="BE203" s="149">
        <v>0.76600000000000001</v>
      </c>
      <c r="BF203" s="152">
        <v>752</v>
      </c>
      <c r="BG203" s="152">
        <v>473</v>
      </c>
      <c r="BH203" s="152">
        <v>1225</v>
      </c>
      <c r="BI203" s="153">
        <v>0.38600000000000001</v>
      </c>
      <c r="BJ203" s="153">
        <v>0.442</v>
      </c>
      <c r="BK203" s="154">
        <v>0.21099999999999999</v>
      </c>
      <c r="BL203" s="154">
        <v>0.129</v>
      </c>
      <c r="BM203" s="154">
        <v>9.0999999999999998E-2</v>
      </c>
      <c r="BN203" s="154">
        <v>0.36099999999999999</v>
      </c>
      <c r="DU203" s="4"/>
      <c r="DZ203" s="196"/>
      <c r="EA203" s="196"/>
      <c r="EB203" s="196"/>
      <c r="EC203" s="196"/>
      <c r="ED203" s="196"/>
      <c r="EE203" s="196"/>
    </row>
    <row r="204" spans="30:135" ht="13" x14ac:dyDescent="0.15">
      <c r="AD204" s="144">
        <f t="shared" si="90"/>
        <v>78.150000000000006</v>
      </c>
      <c r="AE204" s="144">
        <f t="shared" si="91"/>
        <v>82.021753039027516</v>
      </c>
      <c r="AF204" s="149">
        <v>121</v>
      </c>
      <c r="AG204" s="150" t="s">
        <v>437</v>
      </c>
      <c r="AH204" s="149">
        <v>20</v>
      </c>
      <c r="AI204" s="151">
        <v>1</v>
      </c>
      <c r="AJ204" s="152">
        <v>1563</v>
      </c>
      <c r="AK204" s="152">
        <v>1282</v>
      </c>
      <c r="AL204" s="149">
        <v>0.82</v>
      </c>
      <c r="AM204" s="152">
        <v>683</v>
      </c>
      <c r="AN204" s="152">
        <v>455</v>
      </c>
      <c r="AO204" s="152">
        <v>1138</v>
      </c>
      <c r="AP204" s="151">
        <v>0.4</v>
      </c>
      <c r="AQ204" s="153">
        <v>0.46400000000000002</v>
      </c>
      <c r="AR204" s="154">
        <v>0.17899999999999999</v>
      </c>
      <c r="AS204" s="154">
        <v>0.108</v>
      </c>
      <c r="AT204" s="154">
        <v>8.1000000000000003E-2</v>
      </c>
      <c r="AU204" s="154">
        <v>0.376</v>
      </c>
      <c r="AW204" s="196"/>
      <c r="AX204" s="144">
        <f t="shared" si="92"/>
        <v>76.633785450061652</v>
      </c>
      <c r="AY204" s="149">
        <v>121</v>
      </c>
      <c r="AZ204" s="150" t="s">
        <v>438</v>
      </c>
      <c r="BA204" s="149">
        <v>20</v>
      </c>
      <c r="BB204" s="151">
        <v>1</v>
      </c>
      <c r="BC204" s="152">
        <v>1622</v>
      </c>
      <c r="BD204" s="152">
        <v>1243</v>
      </c>
      <c r="BE204" s="149">
        <v>0.76600000000000001</v>
      </c>
      <c r="BF204" s="152">
        <v>606</v>
      </c>
      <c r="BG204" s="152">
        <v>444</v>
      </c>
      <c r="BH204" s="152">
        <v>1050</v>
      </c>
      <c r="BI204" s="153">
        <v>0.42299999999999999</v>
      </c>
      <c r="BJ204" s="153">
        <v>0.46500000000000002</v>
      </c>
      <c r="BK204" s="155">
        <v>0.24</v>
      </c>
      <c r="BL204" s="154">
        <v>0.13100000000000001</v>
      </c>
      <c r="BM204" s="154">
        <v>9.4E-2</v>
      </c>
      <c r="BN204" s="154">
        <v>0.371</v>
      </c>
      <c r="DU204" s="4"/>
      <c r="DZ204" s="196"/>
      <c r="EA204" s="196"/>
      <c r="EB204" s="196"/>
      <c r="EC204" s="196"/>
      <c r="ED204" s="196"/>
      <c r="EE204" s="196"/>
    </row>
    <row r="205" spans="30:135" ht="13" x14ac:dyDescent="0.15">
      <c r="AD205" s="144">
        <f t="shared" si="90"/>
        <v>87.521739130434781</v>
      </c>
      <c r="AE205" s="144">
        <f t="shared" si="91"/>
        <v>81.867858917039243</v>
      </c>
      <c r="AF205" s="149">
        <v>122</v>
      </c>
      <c r="AG205" s="150" t="s">
        <v>439</v>
      </c>
      <c r="AH205" s="149">
        <v>23</v>
      </c>
      <c r="AI205" s="151">
        <v>1</v>
      </c>
      <c r="AJ205" s="152">
        <v>2013</v>
      </c>
      <c r="AK205" s="152">
        <v>1648</v>
      </c>
      <c r="AL205" s="149">
        <v>0.81899999999999995</v>
      </c>
      <c r="AM205" s="152">
        <v>909</v>
      </c>
      <c r="AN205" s="152">
        <v>596</v>
      </c>
      <c r="AO205" s="152">
        <v>1505</v>
      </c>
      <c r="AP205" s="153">
        <v>0.39600000000000002</v>
      </c>
      <c r="AQ205" s="153">
        <v>0.442</v>
      </c>
      <c r="AR205" s="154">
        <v>0.16200000000000001</v>
      </c>
      <c r="AS205" s="154">
        <v>0.106</v>
      </c>
      <c r="AT205" s="154">
        <v>8.5000000000000006E-2</v>
      </c>
      <c r="AU205" s="154">
        <v>0.38100000000000001</v>
      </c>
      <c r="AW205" s="196"/>
      <c r="AX205" s="144">
        <f t="shared" si="92"/>
        <v>76.687988628287144</v>
      </c>
      <c r="AY205" s="149">
        <v>122</v>
      </c>
      <c r="AZ205" s="150" t="s">
        <v>440</v>
      </c>
      <c r="BA205" s="149">
        <v>18</v>
      </c>
      <c r="BB205" s="151">
        <v>1</v>
      </c>
      <c r="BC205" s="152">
        <v>1407</v>
      </c>
      <c r="BD205" s="152">
        <v>1079</v>
      </c>
      <c r="BE205" s="149">
        <v>0.76700000000000002</v>
      </c>
      <c r="BF205" s="152">
        <v>587</v>
      </c>
      <c r="BG205" s="152">
        <v>401</v>
      </c>
      <c r="BH205" s="152">
        <v>988</v>
      </c>
      <c r="BI205" s="153">
        <v>0.40600000000000003</v>
      </c>
      <c r="BJ205" s="153">
        <v>0.44600000000000001</v>
      </c>
      <c r="BK205" s="154">
        <v>0.20799999999999999</v>
      </c>
      <c r="BL205" s="154">
        <v>0.106</v>
      </c>
      <c r="BM205" s="154">
        <v>8.6999999999999994E-2</v>
      </c>
      <c r="BN205" s="154">
        <v>0.36499999999999999</v>
      </c>
      <c r="DU205" s="4"/>
      <c r="DZ205" s="196"/>
      <c r="EA205" s="196"/>
      <c r="EB205" s="196"/>
      <c r="EC205" s="196"/>
      <c r="ED205" s="196"/>
      <c r="EE205" s="196"/>
    </row>
    <row r="206" spans="30:135" ht="13" x14ac:dyDescent="0.15">
      <c r="AD206" s="144">
        <f t="shared" si="90"/>
        <v>85.95</v>
      </c>
      <c r="AE206" s="144">
        <f t="shared" si="91"/>
        <v>81.791739383362412</v>
      </c>
      <c r="AF206" s="149">
        <v>123</v>
      </c>
      <c r="AG206" s="150" t="s">
        <v>441</v>
      </c>
      <c r="AH206" s="149">
        <v>20</v>
      </c>
      <c r="AI206" s="151">
        <v>1</v>
      </c>
      <c r="AJ206" s="152">
        <v>1719</v>
      </c>
      <c r="AK206" s="152">
        <v>1406</v>
      </c>
      <c r="AL206" s="149">
        <v>0.81799999999999995</v>
      </c>
      <c r="AM206" s="152">
        <v>778</v>
      </c>
      <c r="AN206" s="152">
        <v>535</v>
      </c>
      <c r="AO206" s="152">
        <v>1313</v>
      </c>
      <c r="AP206" s="153">
        <v>0.40699999999999997</v>
      </c>
      <c r="AQ206" s="153">
        <v>0.45200000000000001</v>
      </c>
      <c r="AR206" s="154">
        <v>0.14399999999999999</v>
      </c>
      <c r="AS206" s="154">
        <v>0.112</v>
      </c>
      <c r="AT206" s="154">
        <v>8.7999999999999995E-2</v>
      </c>
      <c r="AU206" s="154">
        <v>0.38700000000000001</v>
      </c>
      <c r="AW206" s="196"/>
      <c r="AX206" s="144">
        <f t="shared" si="92"/>
        <v>76.70753064798599</v>
      </c>
      <c r="AY206" s="149">
        <v>123</v>
      </c>
      <c r="AZ206" s="150" t="s">
        <v>314</v>
      </c>
      <c r="BA206" s="149">
        <v>20</v>
      </c>
      <c r="BB206" s="151">
        <v>1</v>
      </c>
      <c r="BC206" s="152">
        <v>1713</v>
      </c>
      <c r="BD206" s="152">
        <v>1314</v>
      </c>
      <c r="BE206" s="149">
        <v>0.76700000000000002</v>
      </c>
      <c r="BF206" s="152">
        <v>719</v>
      </c>
      <c r="BG206" s="152">
        <v>518</v>
      </c>
      <c r="BH206" s="152">
        <v>1237</v>
      </c>
      <c r="BI206" s="153">
        <v>0.41899999999999998</v>
      </c>
      <c r="BJ206" s="151">
        <v>0.46</v>
      </c>
      <c r="BK206" s="154">
        <v>0.217</v>
      </c>
      <c r="BL206" s="154">
        <v>7.8E-2</v>
      </c>
      <c r="BM206" s="154">
        <v>6.0999999999999999E-2</v>
      </c>
      <c r="BN206" s="155">
        <v>0.36</v>
      </c>
      <c r="DU206" s="4"/>
      <c r="DZ206" s="196"/>
      <c r="EA206" s="196"/>
      <c r="EB206" s="196"/>
      <c r="EC206" s="196"/>
      <c r="ED206" s="196"/>
      <c r="EE206" s="196"/>
    </row>
    <row r="207" spans="30:135" ht="13" x14ac:dyDescent="0.15">
      <c r="AD207" s="144">
        <f t="shared" si="90"/>
        <v>78.681818181818187</v>
      </c>
      <c r="AE207" s="144">
        <f t="shared" si="91"/>
        <v>81.744656268053149</v>
      </c>
      <c r="AF207" s="149">
        <v>124</v>
      </c>
      <c r="AG207" s="150" t="s">
        <v>442</v>
      </c>
      <c r="AH207" s="149">
        <v>22</v>
      </c>
      <c r="AI207" s="151">
        <v>1</v>
      </c>
      <c r="AJ207" s="152">
        <v>1731</v>
      </c>
      <c r="AK207" s="152">
        <v>1415</v>
      </c>
      <c r="AL207" s="149">
        <v>0.81699999999999995</v>
      </c>
      <c r="AM207" s="152">
        <v>740</v>
      </c>
      <c r="AN207" s="152">
        <v>506</v>
      </c>
      <c r="AO207" s="152">
        <v>1246</v>
      </c>
      <c r="AP207" s="153">
        <v>0.40600000000000003</v>
      </c>
      <c r="AQ207" s="153">
        <v>0.45600000000000002</v>
      </c>
      <c r="AR207" s="154">
        <v>0.188</v>
      </c>
      <c r="AS207" s="155">
        <v>0.11</v>
      </c>
      <c r="AT207" s="154">
        <v>6.9000000000000006E-2</v>
      </c>
      <c r="AU207" s="155">
        <v>0.38</v>
      </c>
      <c r="AW207" s="196"/>
      <c r="AX207" s="144">
        <f t="shared" si="92"/>
        <v>76.65260196905767</v>
      </c>
      <c r="AY207" s="149">
        <v>124</v>
      </c>
      <c r="AZ207" s="150" t="s">
        <v>443</v>
      </c>
      <c r="BA207" s="149">
        <v>19</v>
      </c>
      <c r="BB207" s="151">
        <v>1</v>
      </c>
      <c r="BC207" s="152">
        <v>1422</v>
      </c>
      <c r="BD207" s="152">
        <v>1090</v>
      </c>
      <c r="BE207" s="149">
        <v>0.76700000000000002</v>
      </c>
      <c r="BF207" s="152">
        <v>579</v>
      </c>
      <c r="BG207" s="152">
        <v>384</v>
      </c>
      <c r="BH207" s="152">
        <v>963</v>
      </c>
      <c r="BI207" s="153">
        <v>0.39900000000000002</v>
      </c>
      <c r="BJ207" s="151">
        <v>0.45</v>
      </c>
      <c r="BK207" s="154">
        <v>0.219</v>
      </c>
      <c r="BL207" s="155">
        <v>0.12</v>
      </c>
      <c r="BM207" s="154">
        <v>9.1999999999999998E-2</v>
      </c>
      <c r="BN207" s="154">
        <v>0.36299999999999999</v>
      </c>
      <c r="DU207" s="4"/>
      <c r="DZ207" s="196"/>
      <c r="EA207" s="196"/>
      <c r="EB207" s="196"/>
      <c r="EC207" s="196"/>
      <c r="ED207" s="196"/>
      <c r="EE207" s="196"/>
    </row>
    <row r="208" spans="30:135" ht="13" x14ac:dyDescent="0.15">
      <c r="AD208" s="144">
        <f t="shared" si="90"/>
        <v>80.357142857142861</v>
      </c>
      <c r="AE208" s="144">
        <f t="shared" si="91"/>
        <v>81.688888888888883</v>
      </c>
      <c r="AF208" s="149">
        <v>125</v>
      </c>
      <c r="AG208" s="150" t="s">
        <v>342</v>
      </c>
      <c r="AH208" s="149">
        <v>14</v>
      </c>
      <c r="AI208" s="151">
        <v>1</v>
      </c>
      <c r="AJ208" s="152">
        <v>1125</v>
      </c>
      <c r="AK208" s="152">
        <v>919</v>
      </c>
      <c r="AL208" s="149">
        <v>0.81699999999999995</v>
      </c>
      <c r="AM208" s="152">
        <v>500</v>
      </c>
      <c r="AN208" s="152">
        <v>321</v>
      </c>
      <c r="AO208" s="152">
        <v>821</v>
      </c>
      <c r="AP208" s="153">
        <v>0.39100000000000001</v>
      </c>
      <c r="AQ208" s="153">
        <v>0.437</v>
      </c>
      <c r="AR208" s="154">
        <v>0.151</v>
      </c>
      <c r="AS208" s="154">
        <v>0.13700000000000001</v>
      </c>
      <c r="AT208" s="154">
        <v>9.5000000000000001E-2</v>
      </c>
      <c r="AU208" s="154">
        <v>0.39400000000000002</v>
      </c>
      <c r="AW208" s="196"/>
      <c r="AX208" s="144">
        <f t="shared" si="92"/>
        <v>76.794258373205736</v>
      </c>
      <c r="AY208" s="149">
        <v>125</v>
      </c>
      <c r="AZ208" s="150" t="s">
        <v>444</v>
      </c>
      <c r="BA208" s="149">
        <v>5</v>
      </c>
      <c r="BB208" s="151">
        <v>1</v>
      </c>
      <c r="BC208" s="152">
        <v>418</v>
      </c>
      <c r="BD208" s="152">
        <v>321</v>
      </c>
      <c r="BE208" s="149">
        <v>0.76800000000000002</v>
      </c>
      <c r="BF208" s="152">
        <v>175</v>
      </c>
      <c r="BG208" s="152">
        <v>122</v>
      </c>
      <c r="BH208" s="152">
        <v>297</v>
      </c>
      <c r="BI208" s="153">
        <v>0.41099999999999998</v>
      </c>
      <c r="BJ208" s="153">
        <v>0.45600000000000002</v>
      </c>
      <c r="BK208" s="154">
        <v>0.21099999999999999</v>
      </c>
      <c r="BL208" s="154">
        <v>9.6000000000000002E-2</v>
      </c>
      <c r="BM208" s="154">
        <v>8.8999999999999996E-2</v>
      </c>
      <c r="BN208" s="154">
        <v>0.36399999999999999</v>
      </c>
      <c r="DU208" s="4"/>
      <c r="DZ208" s="196"/>
      <c r="EA208" s="196"/>
      <c r="EB208" s="196"/>
      <c r="EC208" s="196"/>
      <c r="ED208" s="196"/>
      <c r="EE208" s="196"/>
    </row>
    <row r="209" spans="30:135" ht="13" x14ac:dyDescent="0.15">
      <c r="AD209" s="144">
        <f t="shared" si="90"/>
        <v>80.166666666666671</v>
      </c>
      <c r="AE209" s="144">
        <f t="shared" si="91"/>
        <v>81.4968814968815</v>
      </c>
      <c r="AF209" s="149">
        <v>126</v>
      </c>
      <c r="AG209" s="150" t="s">
        <v>445</v>
      </c>
      <c r="AH209" s="149">
        <v>18</v>
      </c>
      <c r="AI209" s="151">
        <v>1</v>
      </c>
      <c r="AJ209" s="152">
        <v>1443</v>
      </c>
      <c r="AK209" s="152">
        <v>1176</v>
      </c>
      <c r="AL209" s="149">
        <v>0.81499999999999995</v>
      </c>
      <c r="AM209" s="152">
        <v>595</v>
      </c>
      <c r="AN209" s="152">
        <v>432</v>
      </c>
      <c r="AO209" s="152">
        <v>1027</v>
      </c>
      <c r="AP209" s="153">
        <v>0.42099999999999999</v>
      </c>
      <c r="AQ209" s="151">
        <v>0.47</v>
      </c>
      <c r="AR209" s="154">
        <v>0.185</v>
      </c>
      <c r="AS209" s="154">
        <v>0.126</v>
      </c>
      <c r="AT209" s="154">
        <v>0.10299999999999999</v>
      </c>
      <c r="AU209" s="154">
        <v>0.38900000000000001</v>
      </c>
      <c r="AW209" s="196"/>
      <c r="AX209" s="144">
        <f t="shared" si="92"/>
        <v>76.820307281229134</v>
      </c>
      <c r="AY209" s="149">
        <v>126</v>
      </c>
      <c r="AZ209" s="150" t="s">
        <v>252</v>
      </c>
      <c r="BA209" s="149">
        <v>18</v>
      </c>
      <c r="BB209" s="151">
        <v>1</v>
      </c>
      <c r="BC209" s="152">
        <v>1497</v>
      </c>
      <c r="BD209" s="152">
        <v>1150</v>
      </c>
      <c r="BE209" s="149">
        <v>0.76800000000000002</v>
      </c>
      <c r="BF209" s="152">
        <v>732</v>
      </c>
      <c r="BG209" s="152">
        <v>425</v>
      </c>
      <c r="BH209" s="152">
        <v>1157</v>
      </c>
      <c r="BI209" s="153">
        <v>0.36699999999999999</v>
      </c>
      <c r="BJ209" s="153">
        <v>0.41799999999999998</v>
      </c>
      <c r="BK209" s="155">
        <v>0.15</v>
      </c>
      <c r="BL209" s="154">
        <v>9.0999999999999998E-2</v>
      </c>
      <c r="BM209" s="154">
        <v>7.9000000000000001E-2</v>
      </c>
      <c r="BN209" s="154">
        <v>0.35499999999999998</v>
      </c>
      <c r="DU209" s="4"/>
      <c r="DZ209" s="196"/>
      <c r="EA209" s="196"/>
      <c r="EB209" s="196"/>
      <c r="EC209" s="196"/>
      <c r="ED209" s="196"/>
      <c r="EE209" s="196"/>
    </row>
    <row r="210" spans="30:135" ht="13" x14ac:dyDescent="0.15">
      <c r="AD210" s="144">
        <f t="shared" si="90"/>
        <v>83.458333333333329</v>
      </c>
      <c r="AE210" s="144">
        <f t="shared" si="91"/>
        <v>81.527708437343989</v>
      </c>
      <c r="AF210" s="149">
        <v>127</v>
      </c>
      <c r="AG210" s="150" t="s">
        <v>446</v>
      </c>
      <c r="AH210" s="149">
        <v>24</v>
      </c>
      <c r="AI210" s="151">
        <v>1</v>
      </c>
      <c r="AJ210" s="152">
        <v>2003</v>
      </c>
      <c r="AK210" s="152">
        <v>1633</v>
      </c>
      <c r="AL210" s="149">
        <v>0.81499999999999995</v>
      </c>
      <c r="AM210" s="152">
        <v>835</v>
      </c>
      <c r="AN210" s="152">
        <v>567</v>
      </c>
      <c r="AO210" s="152">
        <v>1402</v>
      </c>
      <c r="AP210" s="153">
        <v>0.40400000000000003</v>
      </c>
      <c r="AQ210" s="153">
        <v>0.47099999999999997</v>
      </c>
      <c r="AR210" s="154">
        <v>0.20200000000000001</v>
      </c>
      <c r="AS210" s="154">
        <v>0.11700000000000001</v>
      </c>
      <c r="AT210" s="154">
        <v>9.6000000000000002E-2</v>
      </c>
      <c r="AU210" s="154">
        <v>0.375</v>
      </c>
      <c r="AW210" s="196"/>
      <c r="AX210" s="144">
        <f t="shared" si="92"/>
        <v>76.781933662667612</v>
      </c>
      <c r="AY210" s="149">
        <v>127</v>
      </c>
      <c r="AZ210" s="150" t="s">
        <v>445</v>
      </c>
      <c r="BA210" s="149">
        <v>18</v>
      </c>
      <c r="BB210" s="151">
        <v>1</v>
      </c>
      <c r="BC210" s="152">
        <v>1417</v>
      </c>
      <c r="BD210" s="152">
        <v>1088</v>
      </c>
      <c r="BE210" s="149">
        <v>0.76800000000000002</v>
      </c>
      <c r="BF210" s="152">
        <v>621</v>
      </c>
      <c r="BG210" s="152">
        <v>396</v>
      </c>
      <c r="BH210" s="152">
        <v>1017</v>
      </c>
      <c r="BI210" s="153">
        <v>0.38900000000000001</v>
      </c>
      <c r="BJ210" s="151">
        <v>0.45</v>
      </c>
      <c r="BK210" s="154">
        <v>0.20399999999999999</v>
      </c>
      <c r="BL210" s="154">
        <v>9.5000000000000001E-2</v>
      </c>
      <c r="BM210" s="154">
        <v>7.0999999999999994E-2</v>
      </c>
      <c r="BN210" s="154">
        <v>0.34899999999999998</v>
      </c>
      <c r="DU210" s="4"/>
      <c r="DZ210" s="196"/>
      <c r="EA210" s="196"/>
      <c r="EB210" s="196"/>
      <c r="EC210" s="196"/>
      <c r="ED210" s="196"/>
      <c r="EE210" s="196"/>
    </row>
    <row r="211" spans="30:135" ht="13" x14ac:dyDescent="0.15">
      <c r="AD211" s="144">
        <f t="shared" si="90"/>
        <v>82.833333333333329</v>
      </c>
      <c r="AE211" s="144">
        <f t="shared" si="91"/>
        <v>81.354795439302478</v>
      </c>
      <c r="AF211" s="149">
        <v>128</v>
      </c>
      <c r="AG211" s="150" t="s">
        <v>270</v>
      </c>
      <c r="AH211" s="149">
        <v>18</v>
      </c>
      <c r="AI211" s="151">
        <v>1</v>
      </c>
      <c r="AJ211" s="152">
        <v>1491</v>
      </c>
      <c r="AK211" s="152">
        <v>1213</v>
      </c>
      <c r="AL211" s="149">
        <v>0.81399999999999995</v>
      </c>
      <c r="AM211" s="152">
        <v>679</v>
      </c>
      <c r="AN211" s="152">
        <v>411</v>
      </c>
      <c r="AO211" s="152">
        <v>1090</v>
      </c>
      <c r="AP211" s="153">
        <v>0.377</v>
      </c>
      <c r="AQ211" s="153">
        <v>0.439</v>
      </c>
      <c r="AR211" s="154">
        <v>0.157</v>
      </c>
      <c r="AS211" s="154">
        <v>0.125</v>
      </c>
      <c r="AT211" s="154">
        <v>9.6000000000000002E-2</v>
      </c>
      <c r="AU211" s="154">
        <v>0.377</v>
      </c>
      <c r="AW211" s="196"/>
      <c r="AX211" s="144">
        <f t="shared" si="92"/>
        <v>76.806083650190118</v>
      </c>
      <c r="AY211" s="149">
        <v>128</v>
      </c>
      <c r="AZ211" s="150" t="s">
        <v>447</v>
      </c>
      <c r="BA211" s="149">
        <v>17</v>
      </c>
      <c r="BB211" s="151">
        <v>1</v>
      </c>
      <c r="BC211" s="152">
        <v>1315</v>
      </c>
      <c r="BD211" s="152">
        <v>1010</v>
      </c>
      <c r="BE211" s="149">
        <v>0.76800000000000002</v>
      </c>
      <c r="BF211" s="152">
        <v>579</v>
      </c>
      <c r="BG211" s="152">
        <v>352</v>
      </c>
      <c r="BH211" s="152">
        <v>931</v>
      </c>
      <c r="BI211" s="153">
        <v>0.378</v>
      </c>
      <c r="BJ211" s="153">
        <v>0.439</v>
      </c>
      <c r="BK211" s="154">
        <v>0.192</v>
      </c>
      <c r="BL211" s="154">
        <v>0.11600000000000001</v>
      </c>
      <c r="BM211" s="154">
        <v>8.7999999999999995E-2</v>
      </c>
      <c r="BN211" s="154">
        <v>0.35399999999999998</v>
      </c>
      <c r="DU211" s="4"/>
      <c r="DZ211" s="196"/>
      <c r="EA211" s="196"/>
      <c r="EB211" s="196"/>
      <c r="EC211" s="196"/>
      <c r="ED211" s="196"/>
      <c r="EE211" s="196"/>
    </row>
    <row r="212" spans="30:135" ht="13" x14ac:dyDescent="0.15">
      <c r="AD212" s="144">
        <f t="shared" si="90"/>
        <v>82.523809523809533</v>
      </c>
      <c r="AE212" s="144">
        <f t="shared" si="91"/>
        <v>81.41950375072129</v>
      </c>
      <c r="AF212" s="149">
        <v>129</v>
      </c>
      <c r="AG212" s="150" t="s">
        <v>448</v>
      </c>
      <c r="AH212" s="149">
        <v>21</v>
      </c>
      <c r="AI212" s="151">
        <v>1</v>
      </c>
      <c r="AJ212" s="152">
        <v>1733</v>
      </c>
      <c r="AK212" s="152">
        <v>1411</v>
      </c>
      <c r="AL212" s="149">
        <v>0.81399999999999995</v>
      </c>
      <c r="AM212" s="152">
        <v>777</v>
      </c>
      <c r="AN212" s="152">
        <v>492</v>
      </c>
      <c r="AO212" s="152">
        <v>1269</v>
      </c>
      <c r="AP212" s="153">
        <v>0.38800000000000001</v>
      </c>
      <c r="AQ212" s="153">
        <v>0.44700000000000001</v>
      </c>
      <c r="AR212" s="154">
        <v>0.17399999999999999</v>
      </c>
      <c r="AS212" s="154">
        <v>0.114</v>
      </c>
      <c r="AT212" s="154">
        <v>8.7999999999999995E-2</v>
      </c>
      <c r="AU212" s="154">
        <v>0.371</v>
      </c>
      <c r="AW212" s="196"/>
      <c r="AX212" s="144">
        <f t="shared" si="92"/>
        <v>76.927312775330392</v>
      </c>
      <c r="AY212" s="149">
        <v>129</v>
      </c>
      <c r="AZ212" s="150" t="s">
        <v>301</v>
      </c>
      <c r="BA212" s="149">
        <v>23</v>
      </c>
      <c r="BB212" s="151">
        <v>1</v>
      </c>
      <c r="BC212" s="152">
        <v>1816</v>
      </c>
      <c r="BD212" s="152">
        <v>1397</v>
      </c>
      <c r="BE212" s="149">
        <v>0.76900000000000002</v>
      </c>
      <c r="BF212" s="152">
        <v>810</v>
      </c>
      <c r="BG212" s="152">
        <v>498</v>
      </c>
      <c r="BH212" s="152">
        <v>1308</v>
      </c>
      <c r="BI212" s="153">
        <v>0.38100000000000001</v>
      </c>
      <c r="BJ212" s="153">
        <v>0.433</v>
      </c>
      <c r="BK212" s="155">
        <v>0.19</v>
      </c>
      <c r="BL212" s="154">
        <v>0.106</v>
      </c>
      <c r="BM212" s="154">
        <v>9.2999999999999999E-2</v>
      </c>
      <c r="BN212" s="154">
        <v>0.35799999999999998</v>
      </c>
      <c r="DU212" s="4"/>
      <c r="DZ212" s="196"/>
      <c r="EA212" s="196"/>
      <c r="EB212" s="196"/>
      <c r="EC212" s="196"/>
      <c r="ED212" s="196"/>
      <c r="EE212" s="196"/>
    </row>
    <row r="213" spans="30:135" ht="13" x14ac:dyDescent="0.15">
      <c r="AD213" s="144">
        <f t="shared" si="90"/>
        <v>79.05</v>
      </c>
      <c r="AE213" s="144">
        <f t="shared" si="91"/>
        <v>81.340923466160646</v>
      </c>
      <c r="AF213" s="149">
        <v>130</v>
      </c>
      <c r="AG213" s="150" t="s">
        <v>449</v>
      </c>
      <c r="AH213" s="149">
        <v>20</v>
      </c>
      <c r="AI213" s="151">
        <v>1</v>
      </c>
      <c r="AJ213" s="152">
        <v>1581</v>
      </c>
      <c r="AK213" s="152">
        <v>1286</v>
      </c>
      <c r="AL213" s="149">
        <v>0.81299999999999994</v>
      </c>
      <c r="AM213" s="152">
        <v>707</v>
      </c>
      <c r="AN213" s="152">
        <v>467</v>
      </c>
      <c r="AO213" s="152">
        <v>1174</v>
      </c>
      <c r="AP213" s="153">
        <v>0.39800000000000002</v>
      </c>
      <c r="AQ213" s="153">
        <v>0.44500000000000001</v>
      </c>
      <c r="AR213" s="155">
        <v>0.16</v>
      </c>
      <c r="AS213" s="154">
        <v>0.122</v>
      </c>
      <c r="AT213" s="154">
        <v>0.105</v>
      </c>
      <c r="AU213" s="154">
        <v>0.38300000000000001</v>
      </c>
      <c r="AW213" s="196"/>
      <c r="AX213" s="144">
        <f t="shared" si="92"/>
        <v>76.854433909648634</v>
      </c>
      <c r="AY213" s="149">
        <v>130</v>
      </c>
      <c r="AZ213" s="150" t="s">
        <v>450</v>
      </c>
      <c r="BA213" s="149">
        <v>20</v>
      </c>
      <c r="BB213" s="151">
        <v>1</v>
      </c>
      <c r="BC213" s="152">
        <v>1793</v>
      </c>
      <c r="BD213" s="152">
        <v>1378</v>
      </c>
      <c r="BE213" s="149">
        <v>0.76900000000000002</v>
      </c>
      <c r="BF213" s="152">
        <v>640</v>
      </c>
      <c r="BG213" s="152">
        <v>480</v>
      </c>
      <c r="BH213" s="152">
        <v>1120</v>
      </c>
      <c r="BI213" s="153">
        <v>0.42899999999999999</v>
      </c>
      <c r="BJ213" s="153">
        <v>0.46100000000000002</v>
      </c>
      <c r="BK213" s="155">
        <v>0.25</v>
      </c>
      <c r="BL213" s="154">
        <v>0.14399999999999999</v>
      </c>
      <c r="BM213" s="154">
        <v>0.10299999999999999</v>
      </c>
      <c r="BN213" s="154">
        <v>0.38200000000000001</v>
      </c>
      <c r="DU213" s="4"/>
      <c r="DZ213" s="196"/>
      <c r="EA213" s="196"/>
      <c r="EB213" s="196"/>
      <c r="EC213" s="196"/>
      <c r="ED213" s="196"/>
      <c r="EE213" s="196"/>
    </row>
    <row r="214" spans="30:135" ht="13" x14ac:dyDescent="0.15">
      <c r="AD214" s="144">
        <f t="shared" si="90"/>
        <v>81.866666666666674</v>
      </c>
      <c r="AE214" s="144">
        <f t="shared" si="91"/>
        <v>81.188925081433226</v>
      </c>
      <c r="AF214" s="149">
        <v>131</v>
      </c>
      <c r="AG214" s="150" t="s">
        <v>346</v>
      </c>
      <c r="AH214" s="149">
        <v>15</v>
      </c>
      <c r="AI214" s="151">
        <v>1</v>
      </c>
      <c r="AJ214" s="152">
        <v>1228</v>
      </c>
      <c r="AK214" s="152">
        <v>997</v>
      </c>
      <c r="AL214" s="149">
        <v>0.81200000000000006</v>
      </c>
      <c r="AM214" s="152">
        <v>536</v>
      </c>
      <c r="AN214" s="152">
        <v>372</v>
      </c>
      <c r="AO214" s="152">
        <v>908</v>
      </c>
      <c r="AP214" s="151">
        <v>0.41</v>
      </c>
      <c r="AQ214" s="153">
        <v>0.45900000000000002</v>
      </c>
      <c r="AR214" s="154">
        <v>0.17299999999999999</v>
      </c>
      <c r="AS214" s="154">
        <v>0.104</v>
      </c>
      <c r="AT214" s="154">
        <v>7.9000000000000001E-2</v>
      </c>
      <c r="AU214" s="154">
        <v>0.379</v>
      </c>
      <c r="AW214" s="196"/>
      <c r="AX214" s="144">
        <f t="shared" si="92"/>
        <v>76.923076923076934</v>
      </c>
      <c r="AY214" s="149">
        <v>131</v>
      </c>
      <c r="AZ214" s="150" t="s">
        <v>451</v>
      </c>
      <c r="BA214" s="149">
        <v>24</v>
      </c>
      <c r="BB214" s="151">
        <v>1</v>
      </c>
      <c r="BC214" s="152">
        <v>2041</v>
      </c>
      <c r="BD214" s="152">
        <v>1570</v>
      </c>
      <c r="BE214" s="149">
        <v>0.76900000000000002</v>
      </c>
      <c r="BF214" s="152">
        <v>859</v>
      </c>
      <c r="BG214" s="152">
        <v>565</v>
      </c>
      <c r="BH214" s="152">
        <v>1424</v>
      </c>
      <c r="BI214" s="153">
        <v>0.39700000000000002</v>
      </c>
      <c r="BJ214" s="153">
        <v>0.44400000000000001</v>
      </c>
      <c r="BK214" s="154">
        <v>0.20499999999999999</v>
      </c>
      <c r="BL214" s="154">
        <v>0.115</v>
      </c>
      <c r="BM214" s="154">
        <v>8.2000000000000003E-2</v>
      </c>
      <c r="BN214" s="154">
        <v>0.36499999999999999</v>
      </c>
      <c r="DU214" s="4"/>
      <c r="DZ214" s="196"/>
      <c r="EA214" s="196"/>
      <c r="EB214" s="196"/>
      <c r="EC214" s="196"/>
      <c r="ED214" s="196"/>
      <c r="EE214" s="196"/>
    </row>
    <row r="215" spans="30:135" ht="13" x14ac:dyDescent="0.15">
      <c r="AD215" s="144">
        <f t="shared" si="90"/>
        <v>85.76</v>
      </c>
      <c r="AE215" s="144">
        <f t="shared" si="91"/>
        <v>81.25</v>
      </c>
      <c r="AF215" s="149">
        <v>132</v>
      </c>
      <c r="AG215" s="150" t="s">
        <v>434</v>
      </c>
      <c r="AH215" s="149">
        <v>25</v>
      </c>
      <c r="AI215" s="151">
        <v>1</v>
      </c>
      <c r="AJ215" s="152">
        <v>2144</v>
      </c>
      <c r="AK215" s="152">
        <v>1742</v>
      </c>
      <c r="AL215" s="149">
        <v>0.81200000000000006</v>
      </c>
      <c r="AM215" s="152">
        <v>940</v>
      </c>
      <c r="AN215" s="152">
        <v>647</v>
      </c>
      <c r="AO215" s="152">
        <v>1587</v>
      </c>
      <c r="AP215" s="153">
        <v>0.40799999999999997</v>
      </c>
      <c r="AQ215" s="153">
        <v>0.44700000000000001</v>
      </c>
      <c r="AR215" s="154">
        <v>0.16500000000000001</v>
      </c>
      <c r="AS215" s="154">
        <v>0.11899999999999999</v>
      </c>
      <c r="AT215" s="154">
        <v>9.9000000000000005E-2</v>
      </c>
      <c r="AU215" s="154">
        <v>0.38600000000000001</v>
      </c>
      <c r="AW215" s="196"/>
      <c r="AX215" s="144">
        <f t="shared" si="92"/>
        <v>76.945668135095445</v>
      </c>
      <c r="AY215" s="149">
        <v>132</v>
      </c>
      <c r="AZ215" s="150" t="s">
        <v>452</v>
      </c>
      <c r="BA215" s="149">
        <v>22</v>
      </c>
      <c r="BB215" s="151">
        <v>1</v>
      </c>
      <c r="BC215" s="152">
        <v>2043</v>
      </c>
      <c r="BD215" s="152">
        <v>1572</v>
      </c>
      <c r="BE215" s="149">
        <v>0.76900000000000002</v>
      </c>
      <c r="BF215" s="152">
        <v>869</v>
      </c>
      <c r="BG215" s="152">
        <v>547</v>
      </c>
      <c r="BH215" s="152">
        <v>1416</v>
      </c>
      <c r="BI215" s="153">
        <v>0.38600000000000001</v>
      </c>
      <c r="BJ215" s="153">
        <v>0.44700000000000001</v>
      </c>
      <c r="BK215" s="154">
        <v>0.20599999999999999</v>
      </c>
      <c r="BL215" s="154">
        <v>0.124</v>
      </c>
      <c r="BM215" s="155">
        <v>0.09</v>
      </c>
      <c r="BN215" s="154">
        <v>0.35599999999999998</v>
      </c>
      <c r="DU215" s="4"/>
      <c r="DZ215" s="196"/>
      <c r="EA215" s="196"/>
      <c r="EB215" s="196"/>
      <c r="EC215" s="196"/>
      <c r="ED215" s="196"/>
      <c r="EE215" s="196"/>
    </row>
    <row r="216" spans="30:135" ht="13" x14ac:dyDescent="0.15">
      <c r="AD216" s="144">
        <f t="shared" si="90"/>
        <v>83</v>
      </c>
      <c r="AE216" s="144">
        <f t="shared" si="91"/>
        <v>81.067125645438892</v>
      </c>
      <c r="AF216" s="149">
        <v>133</v>
      </c>
      <c r="AG216" s="150" t="s">
        <v>453</v>
      </c>
      <c r="AH216" s="149">
        <v>21</v>
      </c>
      <c r="AI216" s="151">
        <v>1</v>
      </c>
      <c r="AJ216" s="152">
        <v>1743</v>
      </c>
      <c r="AK216" s="152">
        <v>1413</v>
      </c>
      <c r="AL216" s="149">
        <v>0.81100000000000005</v>
      </c>
      <c r="AM216" s="152">
        <v>762</v>
      </c>
      <c r="AN216" s="152">
        <v>528</v>
      </c>
      <c r="AO216" s="152">
        <v>1290</v>
      </c>
      <c r="AP216" s="153">
        <v>0.40899999999999997</v>
      </c>
      <c r="AQ216" s="153">
        <v>0.46700000000000003</v>
      </c>
      <c r="AR216" s="154">
        <v>0.188</v>
      </c>
      <c r="AS216" s="154">
        <v>8.6999999999999994E-2</v>
      </c>
      <c r="AT216" s="154">
        <v>6.7000000000000004E-2</v>
      </c>
      <c r="AU216" s="154">
        <v>0.371</v>
      </c>
      <c r="AW216" s="196"/>
      <c r="AX216" s="144">
        <f t="shared" si="92"/>
        <v>76.940814757878556</v>
      </c>
      <c r="AY216" s="149">
        <v>133</v>
      </c>
      <c r="AZ216" s="150" t="s">
        <v>454</v>
      </c>
      <c r="BA216" s="149">
        <v>14</v>
      </c>
      <c r="BB216" s="151">
        <v>1</v>
      </c>
      <c r="BC216" s="152">
        <v>1301</v>
      </c>
      <c r="BD216" s="152">
        <v>1001</v>
      </c>
      <c r="BE216" s="149">
        <v>0.76900000000000002</v>
      </c>
      <c r="BF216" s="152">
        <v>521</v>
      </c>
      <c r="BG216" s="152">
        <v>356</v>
      </c>
      <c r="BH216" s="152">
        <v>877</v>
      </c>
      <c r="BI216" s="153">
        <v>0.40600000000000003</v>
      </c>
      <c r="BJ216" s="153">
        <v>0.44900000000000001</v>
      </c>
      <c r="BK216" s="154">
        <v>0.221</v>
      </c>
      <c r="BL216" s="154">
        <v>0.125</v>
      </c>
      <c r="BM216" s="154">
        <v>9.0999999999999998E-2</v>
      </c>
      <c r="BN216" s="154">
        <v>0.36899999999999999</v>
      </c>
      <c r="DU216" s="4"/>
      <c r="DZ216" s="196"/>
      <c r="EA216" s="196"/>
      <c r="EB216" s="196"/>
      <c r="EC216" s="196"/>
      <c r="ED216" s="196"/>
      <c r="EE216" s="196"/>
    </row>
    <row r="217" spans="30:135" ht="13" x14ac:dyDescent="0.15">
      <c r="AD217" s="144">
        <f t="shared" si="90"/>
        <v>84</v>
      </c>
      <c r="AE217" s="144">
        <f t="shared" si="91"/>
        <v>81.055900621118013</v>
      </c>
      <c r="AF217" s="149">
        <v>134</v>
      </c>
      <c r="AG217" s="150" t="s">
        <v>455</v>
      </c>
      <c r="AH217" s="149">
        <v>23</v>
      </c>
      <c r="AI217" s="151">
        <v>1</v>
      </c>
      <c r="AJ217" s="152">
        <v>1932</v>
      </c>
      <c r="AK217" s="152">
        <v>1566</v>
      </c>
      <c r="AL217" s="149">
        <v>0.81100000000000005</v>
      </c>
      <c r="AM217" s="152">
        <v>853</v>
      </c>
      <c r="AN217" s="152">
        <v>572</v>
      </c>
      <c r="AO217" s="152">
        <v>1425</v>
      </c>
      <c r="AP217" s="153">
        <v>0.40100000000000002</v>
      </c>
      <c r="AQ217" s="153">
        <v>0.45400000000000001</v>
      </c>
      <c r="AR217" s="154">
        <v>0.17499999999999999</v>
      </c>
      <c r="AS217" s="154">
        <v>0.109</v>
      </c>
      <c r="AT217" s="154">
        <v>9.0999999999999998E-2</v>
      </c>
      <c r="AU217" s="154">
        <v>0.375</v>
      </c>
      <c r="AW217" s="196"/>
      <c r="AX217" s="144">
        <f t="shared" si="92"/>
        <v>76.876513317191282</v>
      </c>
      <c r="AY217" s="149">
        <v>134</v>
      </c>
      <c r="AZ217" s="150" t="s">
        <v>456</v>
      </c>
      <c r="BA217" s="149">
        <v>21</v>
      </c>
      <c r="BB217" s="151">
        <v>1</v>
      </c>
      <c r="BC217" s="152">
        <v>1652</v>
      </c>
      <c r="BD217" s="152">
        <v>1270</v>
      </c>
      <c r="BE217" s="149">
        <v>0.76900000000000002</v>
      </c>
      <c r="BF217" s="152">
        <v>665</v>
      </c>
      <c r="BG217" s="152">
        <v>436</v>
      </c>
      <c r="BH217" s="152">
        <v>1101</v>
      </c>
      <c r="BI217" s="153">
        <v>0.39600000000000002</v>
      </c>
      <c r="BJ217" s="153">
        <v>0.439</v>
      </c>
      <c r="BK217" s="154">
        <v>0.215</v>
      </c>
      <c r="BL217" s="155">
        <v>0.14000000000000001</v>
      </c>
      <c r="BM217" s="154">
        <v>0.111</v>
      </c>
      <c r="BN217" s="154">
        <v>0.36899999999999999</v>
      </c>
      <c r="DU217" s="4"/>
      <c r="DZ217" s="196"/>
      <c r="EA217" s="196"/>
      <c r="EB217" s="196"/>
      <c r="EC217" s="196"/>
      <c r="ED217" s="196"/>
      <c r="EE217" s="196"/>
    </row>
    <row r="218" spans="30:135" ht="13" x14ac:dyDescent="0.15">
      <c r="AD218" s="144">
        <f t="shared" si="90"/>
        <v>77</v>
      </c>
      <c r="AE218" s="144">
        <f t="shared" si="91"/>
        <v>80.977845683728034</v>
      </c>
      <c r="AF218" s="149">
        <v>135</v>
      </c>
      <c r="AG218" s="150" t="s">
        <v>429</v>
      </c>
      <c r="AH218" s="149">
        <v>17</v>
      </c>
      <c r="AI218" s="151">
        <v>1</v>
      </c>
      <c r="AJ218" s="152">
        <v>1309</v>
      </c>
      <c r="AK218" s="152">
        <v>1060</v>
      </c>
      <c r="AL218" s="149">
        <v>0.81</v>
      </c>
      <c r="AM218" s="152">
        <v>550</v>
      </c>
      <c r="AN218" s="152">
        <v>377</v>
      </c>
      <c r="AO218" s="152">
        <v>927</v>
      </c>
      <c r="AP218" s="153">
        <v>0.40699999999999997</v>
      </c>
      <c r="AQ218" s="153">
        <v>0.46100000000000002</v>
      </c>
      <c r="AR218" s="154">
        <v>0.19500000000000001</v>
      </c>
      <c r="AS218" s="154">
        <v>0.123</v>
      </c>
      <c r="AT218" s="154">
        <v>9.6000000000000002E-2</v>
      </c>
      <c r="AU218" s="154">
        <v>0.377</v>
      </c>
      <c r="AW218" s="196"/>
      <c r="AX218" s="144">
        <f t="shared" si="92"/>
        <v>76.950354609929079</v>
      </c>
      <c r="AY218" s="149">
        <v>135</v>
      </c>
      <c r="AZ218" s="150" t="s">
        <v>457</v>
      </c>
      <c r="BA218" s="149">
        <v>23</v>
      </c>
      <c r="BB218" s="151">
        <v>1</v>
      </c>
      <c r="BC218" s="152">
        <v>1974</v>
      </c>
      <c r="BD218" s="152">
        <v>1519</v>
      </c>
      <c r="BE218" s="149">
        <v>0.77</v>
      </c>
      <c r="BF218" s="152">
        <v>800</v>
      </c>
      <c r="BG218" s="152">
        <v>548</v>
      </c>
      <c r="BH218" s="152">
        <v>1348</v>
      </c>
      <c r="BI218" s="153">
        <v>0.40699999999999997</v>
      </c>
      <c r="BJ218" s="153">
        <v>0.45200000000000001</v>
      </c>
      <c r="BK218" s="154">
        <v>0.221</v>
      </c>
      <c r="BL218" s="154">
        <v>0.11600000000000001</v>
      </c>
      <c r="BM218" s="154">
        <v>9.4E-2</v>
      </c>
      <c r="BN218" s="154">
        <v>0.36799999999999999</v>
      </c>
      <c r="DU218" s="4"/>
      <c r="DZ218" s="196"/>
      <c r="EA218" s="196"/>
      <c r="EB218" s="196"/>
      <c r="EC218" s="196"/>
      <c r="ED218" s="196"/>
      <c r="EE218" s="196"/>
    </row>
    <row r="219" spans="30:135" ht="13" x14ac:dyDescent="0.15">
      <c r="AD219" s="144">
        <f t="shared" si="90"/>
        <v>92.25</v>
      </c>
      <c r="AE219" s="144">
        <f t="shared" si="91"/>
        <v>81.029810298102973</v>
      </c>
      <c r="AF219" s="149">
        <v>136</v>
      </c>
      <c r="AG219" s="150" t="s">
        <v>458</v>
      </c>
      <c r="AH219" s="149">
        <v>8</v>
      </c>
      <c r="AI219" s="151">
        <v>1</v>
      </c>
      <c r="AJ219" s="152">
        <v>738</v>
      </c>
      <c r="AK219" s="152">
        <v>598</v>
      </c>
      <c r="AL219" s="149">
        <v>0.81</v>
      </c>
      <c r="AM219" s="152">
        <v>324</v>
      </c>
      <c r="AN219" s="152">
        <v>224</v>
      </c>
      <c r="AO219" s="152">
        <v>548</v>
      </c>
      <c r="AP219" s="153">
        <v>0.40899999999999997</v>
      </c>
      <c r="AQ219" s="153">
        <v>0.45800000000000002</v>
      </c>
      <c r="AR219" s="154">
        <v>0.17299999999999999</v>
      </c>
      <c r="AS219" s="154">
        <v>0.107</v>
      </c>
      <c r="AT219" s="154">
        <v>9.0999999999999998E-2</v>
      </c>
      <c r="AU219" s="154">
        <v>0.377</v>
      </c>
      <c r="AW219" s="196"/>
      <c r="AX219" s="144">
        <f t="shared" si="92"/>
        <v>77.094105480868663</v>
      </c>
      <c r="AY219" s="149">
        <v>136</v>
      </c>
      <c r="AZ219" s="150" t="s">
        <v>433</v>
      </c>
      <c r="BA219" s="149">
        <v>23</v>
      </c>
      <c r="BB219" s="151">
        <v>1</v>
      </c>
      <c r="BC219" s="152">
        <v>1934</v>
      </c>
      <c r="BD219" s="152">
        <v>1491</v>
      </c>
      <c r="BE219" s="149">
        <v>0.77100000000000002</v>
      </c>
      <c r="BF219" s="152">
        <v>789</v>
      </c>
      <c r="BG219" s="152">
        <v>528</v>
      </c>
      <c r="BH219" s="152">
        <v>1317</v>
      </c>
      <c r="BI219" s="153">
        <v>0.40100000000000002</v>
      </c>
      <c r="BJ219" s="153">
        <v>0.44700000000000001</v>
      </c>
      <c r="BK219" s="154">
        <v>0.20899999999999999</v>
      </c>
      <c r="BL219" s="154">
        <v>0.129</v>
      </c>
      <c r="BM219" s="155">
        <v>0.1</v>
      </c>
      <c r="BN219" s="154">
        <v>0.371</v>
      </c>
      <c r="DU219" s="4"/>
      <c r="DZ219" s="196"/>
      <c r="EA219" s="196"/>
      <c r="EB219" s="196"/>
      <c r="EC219" s="196"/>
      <c r="ED219" s="196"/>
      <c r="EE219" s="196"/>
    </row>
    <row r="220" spans="30:135" ht="13" x14ac:dyDescent="0.15">
      <c r="AD220" s="144">
        <f t="shared" si="90"/>
        <v>78.916666666666671</v>
      </c>
      <c r="AE220" s="144">
        <f t="shared" si="91"/>
        <v>80.992608236536441</v>
      </c>
      <c r="AF220" s="149">
        <v>137</v>
      </c>
      <c r="AG220" s="150" t="s">
        <v>293</v>
      </c>
      <c r="AH220" s="149">
        <v>24</v>
      </c>
      <c r="AI220" s="151">
        <v>1</v>
      </c>
      <c r="AJ220" s="152">
        <v>1894</v>
      </c>
      <c r="AK220" s="152">
        <v>1534</v>
      </c>
      <c r="AL220" s="149">
        <v>0.81</v>
      </c>
      <c r="AM220" s="152">
        <v>760</v>
      </c>
      <c r="AN220" s="152">
        <v>522</v>
      </c>
      <c r="AO220" s="152">
        <v>1282</v>
      </c>
      <c r="AP220" s="153">
        <v>0.40699999999999997</v>
      </c>
      <c r="AQ220" s="153">
        <v>0.46100000000000002</v>
      </c>
      <c r="AR220" s="155">
        <v>0.22</v>
      </c>
      <c r="AS220" s="154">
        <v>0.11899999999999999</v>
      </c>
      <c r="AT220" s="154">
        <v>8.1000000000000003E-2</v>
      </c>
      <c r="AU220" s="154">
        <v>0.373</v>
      </c>
      <c r="AW220" s="196"/>
      <c r="AX220" s="144">
        <f t="shared" si="92"/>
        <v>77.08693149107657</v>
      </c>
      <c r="AY220" s="149">
        <v>137</v>
      </c>
      <c r="AZ220" s="150" t="s">
        <v>459</v>
      </c>
      <c r="BA220" s="149">
        <v>21</v>
      </c>
      <c r="BB220" s="151">
        <v>1</v>
      </c>
      <c r="BC220" s="152">
        <v>1737</v>
      </c>
      <c r="BD220" s="152">
        <v>1339</v>
      </c>
      <c r="BE220" s="149">
        <v>0.77100000000000002</v>
      </c>
      <c r="BF220" s="152">
        <v>732</v>
      </c>
      <c r="BG220" s="152">
        <v>473</v>
      </c>
      <c r="BH220" s="152">
        <v>1205</v>
      </c>
      <c r="BI220" s="153">
        <v>0.39300000000000002</v>
      </c>
      <c r="BJ220" s="153">
        <v>0.45100000000000001</v>
      </c>
      <c r="BK220" s="154">
        <v>0.21299999999999999</v>
      </c>
      <c r="BL220" s="154">
        <v>0.111</v>
      </c>
      <c r="BM220" s="154">
        <v>9.1999999999999998E-2</v>
      </c>
      <c r="BN220" s="154">
        <v>0.35599999999999998</v>
      </c>
      <c r="DU220" s="4"/>
      <c r="DZ220" s="196"/>
      <c r="EA220" s="196"/>
      <c r="EB220" s="196"/>
      <c r="EC220" s="196"/>
      <c r="ED220" s="196"/>
      <c r="EE220" s="196"/>
    </row>
    <row r="221" spans="30:135" ht="13" x14ac:dyDescent="0.15">
      <c r="AD221" s="144">
        <f t="shared" si="90"/>
        <v>84.590909090909093</v>
      </c>
      <c r="AE221" s="144">
        <f t="shared" si="91"/>
        <v>80.816765180010748</v>
      </c>
      <c r="AF221" s="149">
        <v>138</v>
      </c>
      <c r="AG221" s="150" t="s">
        <v>296</v>
      </c>
      <c r="AH221" s="149">
        <v>22</v>
      </c>
      <c r="AI221" s="151">
        <v>1</v>
      </c>
      <c r="AJ221" s="152">
        <v>1861</v>
      </c>
      <c r="AK221" s="152">
        <v>1504</v>
      </c>
      <c r="AL221" s="149">
        <v>0.80800000000000005</v>
      </c>
      <c r="AM221" s="152">
        <v>889</v>
      </c>
      <c r="AN221" s="152">
        <v>587</v>
      </c>
      <c r="AO221" s="152">
        <v>1476</v>
      </c>
      <c r="AP221" s="153">
        <v>0.39800000000000002</v>
      </c>
      <c r="AQ221" s="153">
        <v>0.432</v>
      </c>
      <c r="AR221" s="154">
        <v>0.129</v>
      </c>
      <c r="AS221" s="154">
        <v>9.5000000000000001E-2</v>
      </c>
      <c r="AT221" s="154">
        <v>7.9000000000000001E-2</v>
      </c>
      <c r="AU221" s="154">
        <v>0.38600000000000001</v>
      </c>
      <c r="AW221" s="196"/>
      <c r="AX221" s="144">
        <f t="shared" si="92"/>
        <v>77.107061503416858</v>
      </c>
      <c r="AY221" s="149">
        <v>138</v>
      </c>
      <c r="AZ221" s="150" t="s">
        <v>460</v>
      </c>
      <c r="BA221" s="149">
        <v>10</v>
      </c>
      <c r="BB221" s="151">
        <v>1</v>
      </c>
      <c r="BC221" s="152">
        <v>878</v>
      </c>
      <c r="BD221" s="152">
        <v>677</v>
      </c>
      <c r="BE221" s="149">
        <v>0.77100000000000002</v>
      </c>
      <c r="BF221" s="152">
        <v>362</v>
      </c>
      <c r="BG221" s="152">
        <v>255</v>
      </c>
      <c r="BH221" s="152">
        <v>617</v>
      </c>
      <c r="BI221" s="153">
        <v>0.41299999999999998</v>
      </c>
      <c r="BJ221" s="151">
        <v>0.46</v>
      </c>
      <c r="BK221" s="154">
        <v>0.216</v>
      </c>
      <c r="BL221" s="154">
        <v>9.7000000000000003E-2</v>
      </c>
      <c r="BM221" s="154">
        <v>7.0999999999999994E-2</v>
      </c>
      <c r="BN221" s="155">
        <v>0.36</v>
      </c>
      <c r="DU221" s="4"/>
      <c r="DZ221" s="196"/>
      <c r="EA221" s="196"/>
      <c r="EB221" s="196"/>
      <c r="EC221" s="196"/>
      <c r="ED221" s="196"/>
      <c r="EE221" s="196"/>
    </row>
    <row r="222" spans="30:135" ht="13" x14ac:dyDescent="0.15">
      <c r="AD222" s="144">
        <f t="shared" si="90"/>
        <v>78</v>
      </c>
      <c r="AE222" s="144">
        <f t="shared" si="91"/>
        <v>80.693815987933633</v>
      </c>
      <c r="AF222" s="149">
        <v>139</v>
      </c>
      <c r="AG222" s="150" t="s">
        <v>461</v>
      </c>
      <c r="AH222" s="149">
        <v>17</v>
      </c>
      <c r="AI222" s="151">
        <v>1</v>
      </c>
      <c r="AJ222" s="152">
        <v>1326</v>
      </c>
      <c r="AK222" s="152">
        <v>1070</v>
      </c>
      <c r="AL222" s="149">
        <v>0.80700000000000005</v>
      </c>
      <c r="AM222" s="152">
        <v>575</v>
      </c>
      <c r="AN222" s="152">
        <v>384</v>
      </c>
      <c r="AO222" s="152">
        <v>959</v>
      </c>
      <c r="AP222" s="151">
        <v>0.4</v>
      </c>
      <c r="AQ222" s="153">
        <v>0.45300000000000001</v>
      </c>
      <c r="AR222" s="154">
        <v>0.183</v>
      </c>
      <c r="AS222" s="154">
        <v>0.11600000000000001</v>
      </c>
      <c r="AT222" s="154">
        <v>8.5000000000000006E-2</v>
      </c>
      <c r="AU222" s="154">
        <v>0.376</v>
      </c>
      <c r="AW222" s="196"/>
      <c r="AX222" s="144">
        <f t="shared" si="92"/>
        <v>77.190406265296133</v>
      </c>
      <c r="AY222" s="149">
        <v>139</v>
      </c>
      <c r="AZ222" s="150" t="s">
        <v>462</v>
      </c>
      <c r="BA222" s="149">
        <v>25</v>
      </c>
      <c r="BB222" s="151">
        <v>1</v>
      </c>
      <c r="BC222" s="152">
        <v>2043</v>
      </c>
      <c r="BD222" s="152">
        <v>1577</v>
      </c>
      <c r="BE222" s="149">
        <v>0.77200000000000002</v>
      </c>
      <c r="BF222" s="152">
        <v>808</v>
      </c>
      <c r="BG222" s="152">
        <v>571</v>
      </c>
      <c r="BH222" s="152">
        <v>1379</v>
      </c>
      <c r="BI222" s="153">
        <v>0.41399999999999998</v>
      </c>
      <c r="BJ222" s="151">
        <v>0.46</v>
      </c>
      <c r="BK222" s="154">
        <v>0.22700000000000001</v>
      </c>
      <c r="BL222" s="154">
        <v>0.124</v>
      </c>
      <c r="BM222" s="154">
        <v>9.1999999999999998E-2</v>
      </c>
      <c r="BN222" s="154">
        <v>0.36399999999999999</v>
      </c>
      <c r="DU222" s="4"/>
      <c r="DZ222" s="196"/>
      <c r="EA222" s="196"/>
      <c r="EB222" s="196"/>
      <c r="EC222" s="196"/>
      <c r="ED222" s="196"/>
      <c r="EE222" s="196"/>
    </row>
    <row r="223" spans="30:135" ht="13" x14ac:dyDescent="0.15">
      <c r="AD223" s="144">
        <f t="shared" si="90"/>
        <v>78.89473684210526</v>
      </c>
      <c r="AE223" s="144">
        <f t="shared" si="91"/>
        <v>80.587058038692462</v>
      </c>
      <c r="AF223" s="149">
        <v>140</v>
      </c>
      <c r="AG223" s="150" t="s">
        <v>373</v>
      </c>
      <c r="AH223" s="149">
        <v>19</v>
      </c>
      <c r="AI223" s="151">
        <v>1</v>
      </c>
      <c r="AJ223" s="152">
        <v>1499</v>
      </c>
      <c r="AK223" s="152">
        <v>1208</v>
      </c>
      <c r="AL223" s="149">
        <v>0.80600000000000005</v>
      </c>
      <c r="AM223" s="152">
        <v>658</v>
      </c>
      <c r="AN223" s="152">
        <v>428</v>
      </c>
      <c r="AO223" s="152">
        <v>1086</v>
      </c>
      <c r="AP223" s="153">
        <v>0.39400000000000002</v>
      </c>
      <c r="AQ223" s="153">
        <v>0.436</v>
      </c>
      <c r="AR223" s="154">
        <v>0.16900000000000001</v>
      </c>
      <c r="AS223" s="154">
        <v>0.128</v>
      </c>
      <c r="AT223" s="155">
        <v>0.1</v>
      </c>
      <c r="AU223" s="155">
        <v>0.38</v>
      </c>
      <c r="AW223" s="196"/>
      <c r="AX223" s="144">
        <f t="shared" si="92"/>
        <v>77.234042553191486</v>
      </c>
      <c r="AY223" s="149">
        <v>140</v>
      </c>
      <c r="AZ223" s="150" t="s">
        <v>463</v>
      </c>
      <c r="BA223" s="149">
        <v>17</v>
      </c>
      <c r="BB223" s="151">
        <v>1</v>
      </c>
      <c r="BC223" s="152">
        <v>1410</v>
      </c>
      <c r="BD223" s="152">
        <v>1089</v>
      </c>
      <c r="BE223" s="149">
        <v>0.77200000000000002</v>
      </c>
      <c r="BF223" s="152">
        <v>620</v>
      </c>
      <c r="BG223" s="152">
        <v>407</v>
      </c>
      <c r="BH223" s="152">
        <v>1027</v>
      </c>
      <c r="BI223" s="153">
        <v>0.39600000000000002</v>
      </c>
      <c r="BJ223" s="153">
        <v>0.44500000000000001</v>
      </c>
      <c r="BK223" s="154">
        <v>0.187</v>
      </c>
      <c r="BL223" s="154">
        <v>0.10100000000000001</v>
      </c>
      <c r="BM223" s="154">
        <v>7.4999999999999997E-2</v>
      </c>
      <c r="BN223" s="154">
        <v>0.36199999999999999</v>
      </c>
      <c r="DU223" s="4"/>
      <c r="DZ223" s="196"/>
      <c r="EA223" s="196"/>
      <c r="EB223" s="196"/>
      <c r="EC223" s="196"/>
      <c r="ED223" s="196"/>
      <c r="EE223" s="196"/>
    </row>
    <row r="224" spans="30:135" ht="13" x14ac:dyDescent="0.15">
      <c r="AD224" s="144">
        <f t="shared" si="90"/>
        <v>77.833333333333329</v>
      </c>
      <c r="AE224" s="144">
        <f t="shared" si="91"/>
        <v>80.585296216987871</v>
      </c>
      <c r="AF224" s="149">
        <v>141</v>
      </c>
      <c r="AG224" s="150" t="s">
        <v>241</v>
      </c>
      <c r="AH224" s="149">
        <v>18</v>
      </c>
      <c r="AI224" s="151">
        <v>1</v>
      </c>
      <c r="AJ224" s="152">
        <v>1401</v>
      </c>
      <c r="AK224" s="152">
        <v>1129</v>
      </c>
      <c r="AL224" s="149">
        <v>0.80600000000000005</v>
      </c>
      <c r="AM224" s="152">
        <v>617</v>
      </c>
      <c r="AN224" s="152">
        <v>428</v>
      </c>
      <c r="AO224" s="152">
        <v>1045</v>
      </c>
      <c r="AP224" s="151">
        <v>0.41</v>
      </c>
      <c r="AQ224" s="153">
        <v>0.45800000000000002</v>
      </c>
      <c r="AR224" s="154">
        <v>0.17599999999999999</v>
      </c>
      <c r="AS224" s="154">
        <v>9.9000000000000005E-2</v>
      </c>
      <c r="AT224" s="154">
        <v>7.9000000000000001E-2</v>
      </c>
      <c r="AU224" s="154">
        <v>0.373</v>
      </c>
      <c r="AW224" s="196"/>
      <c r="AX224" s="144">
        <f t="shared" si="92"/>
        <v>77.348777348777347</v>
      </c>
      <c r="AY224" s="149">
        <v>141</v>
      </c>
      <c r="AZ224" s="150" t="s">
        <v>449</v>
      </c>
      <c r="BA224" s="149">
        <v>20</v>
      </c>
      <c r="BB224" s="151">
        <v>1</v>
      </c>
      <c r="BC224" s="152">
        <v>1554</v>
      </c>
      <c r="BD224" s="152">
        <v>1202</v>
      </c>
      <c r="BE224" s="149">
        <v>0.77300000000000002</v>
      </c>
      <c r="BF224" s="152">
        <v>640</v>
      </c>
      <c r="BG224" s="152">
        <v>439</v>
      </c>
      <c r="BH224" s="152">
        <v>1079</v>
      </c>
      <c r="BI224" s="153">
        <v>0.40699999999999997</v>
      </c>
      <c r="BJ224" s="153">
        <v>0.47099999999999997</v>
      </c>
      <c r="BK224" s="154">
        <v>0.221</v>
      </c>
      <c r="BL224" s="154">
        <v>0.10299999999999999</v>
      </c>
      <c r="BM224" s="154">
        <v>8.2000000000000003E-2</v>
      </c>
      <c r="BN224" s="154">
        <v>0.35799999999999998</v>
      </c>
      <c r="DU224" s="4"/>
      <c r="DZ224" s="196"/>
      <c r="EA224" s="196"/>
      <c r="EB224" s="196"/>
      <c r="EC224" s="196"/>
      <c r="ED224" s="196"/>
      <c r="EE224" s="196"/>
    </row>
    <row r="225" spans="30:135" ht="13" x14ac:dyDescent="0.15">
      <c r="AD225" s="144">
        <f t="shared" si="90"/>
        <v>86</v>
      </c>
      <c r="AE225" s="144">
        <f t="shared" si="91"/>
        <v>80.391120507399577</v>
      </c>
      <c r="AF225" s="149">
        <v>142</v>
      </c>
      <c r="AG225" s="150" t="s">
        <v>464</v>
      </c>
      <c r="AH225" s="149">
        <v>22</v>
      </c>
      <c r="AI225" s="151">
        <v>1</v>
      </c>
      <c r="AJ225" s="152">
        <v>1892</v>
      </c>
      <c r="AK225" s="152">
        <v>1521</v>
      </c>
      <c r="AL225" s="149">
        <v>0.80400000000000005</v>
      </c>
      <c r="AM225" s="152">
        <v>807</v>
      </c>
      <c r="AN225" s="152">
        <v>553</v>
      </c>
      <c r="AO225" s="152">
        <v>1360</v>
      </c>
      <c r="AP225" s="153">
        <v>0.40699999999999997</v>
      </c>
      <c r="AQ225" s="153">
        <v>0.45800000000000002</v>
      </c>
      <c r="AR225" s="154">
        <v>0.19500000000000001</v>
      </c>
      <c r="AS225" s="155">
        <v>0.1</v>
      </c>
      <c r="AT225" s="154">
        <v>8.1000000000000003E-2</v>
      </c>
      <c r="AU225" s="154">
        <v>0.374</v>
      </c>
      <c r="AW225" s="196"/>
      <c r="AX225" s="144">
        <f t="shared" si="92"/>
        <v>77.251501000667105</v>
      </c>
      <c r="AY225" s="149">
        <v>142</v>
      </c>
      <c r="AZ225" s="150" t="s">
        <v>465</v>
      </c>
      <c r="BA225" s="149">
        <v>19</v>
      </c>
      <c r="BB225" s="151">
        <v>1</v>
      </c>
      <c r="BC225" s="152">
        <v>1499</v>
      </c>
      <c r="BD225" s="152">
        <v>1158</v>
      </c>
      <c r="BE225" s="149">
        <v>0.77300000000000002</v>
      </c>
      <c r="BF225" s="152">
        <v>724</v>
      </c>
      <c r="BG225" s="152">
        <v>463</v>
      </c>
      <c r="BH225" s="152">
        <v>1187</v>
      </c>
      <c r="BI225" s="151">
        <v>0.39</v>
      </c>
      <c r="BJ225" s="153">
        <v>0.437</v>
      </c>
      <c r="BK225" s="154">
        <v>0.157</v>
      </c>
      <c r="BL225" s="154">
        <v>6.6000000000000003E-2</v>
      </c>
      <c r="BM225" s="154">
        <v>5.2999999999999999E-2</v>
      </c>
      <c r="BN225" s="154">
        <v>0.35299999999999998</v>
      </c>
      <c r="DU225" s="4"/>
      <c r="DZ225" s="196"/>
      <c r="EA225" s="196"/>
      <c r="EB225" s="196"/>
      <c r="EC225" s="196"/>
      <c r="ED225" s="196"/>
      <c r="EE225" s="196"/>
    </row>
    <row r="226" spans="30:135" ht="13" x14ac:dyDescent="0.15">
      <c r="AD226" s="144">
        <f t="shared" si="90"/>
        <v>87.043478260869577</v>
      </c>
      <c r="AE226" s="144">
        <f t="shared" si="91"/>
        <v>80.369630369630372</v>
      </c>
      <c r="AF226" s="149">
        <v>143</v>
      </c>
      <c r="AG226" s="150" t="s">
        <v>466</v>
      </c>
      <c r="AH226" s="149">
        <v>23</v>
      </c>
      <c r="AI226" s="151">
        <v>1</v>
      </c>
      <c r="AJ226" s="152">
        <v>2002</v>
      </c>
      <c r="AK226" s="152">
        <v>1609</v>
      </c>
      <c r="AL226" s="149">
        <v>0.80400000000000005</v>
      </c>
      <c r="AM226" s="152">
        <v>876</v>
      </c>
      <c r="AN226" s="152">
        <v>567</v>
      </c>
      <c r="AO226" s="152">
        <v>1443</v>
      </c>
      <c r="AP226" s="153">
        <v>0.39300000000000002</v>
      </c>
      <c r="AQ226" s="153">
        <v>0.44400000000000001</v>
      </c>
      <c r="AR226" s="154">
        <v>0.17799999999999999</v>
      </c>
      <c r="AS226" s="154">
        <v>0.11899999999999999</v>
      </c>
      <c r="AT226" s="154">
        <v>9.9000000000000005E-2</v>
      </c>
      <c r="AU226" s="154">
        <v>0.375</v>
      </c>
      <c r="AW226" s="196"/>
      <c r="AX226" s="144">
        <f t="shared" si="92"/>
        <v>77.261200338123416</v>
      </c>
      <c r="AY226" s="149">
        <v>143</v>
      </c>
      <c r="AZ226" s="150" t="s">
        <v>467</v>
      </c>
      <c r="BA226" s="149">
        <v>16</v>
      </c>
      <c r="BB226" s="151">
        <v>1</v>
      </c>
      <c r="BC226" s="152">
        <v>1183</v>
      </c>
      <c r="BD226" s="152">
        <v>914</v>
      </c>
      <c r="BE226" s="149">
        <v>0.77300000000000002</v>
      </c>
      <c r="BF226" s="152">
        <v>526</v>
      </c>
      <c r="BG226" s="152">
        <v>342</v>
      </c>
      <c r="BH226" s="152">
        <v>868</v>
      </c>
      <c r="BI226" s="153">
        <v>0.39400000000000002</v>
      </c>
      <c r="BJ226" s="153">
        <v>0.435</v>
      </c>
      <c r="BK226" s="154">
        <v>0.185</v>
      </c>
      <c r="BL226" s="154">
        <v>0.10100000000000001</v>
      </c>
      <c r="BM226" s="154">
        <v>7.9000000000000001E-2</v>
      </c>
      <c r="BN226" s="154">
        <v>0.36299999999999999</v>
      </c>
      <c r="DU226" s="4"/>
      <c r="DZ226" s="196"/>
      <c r="EA226" s="196"/>
      <c r="EB226" s="196"/>
      <c r="EC226" s="196"/>
      <c r="ED226" s="196"/>
      <c r="EE226" s="196"/>
    </row>
    <row r="227" spans="30:135" ht="13" x14ac:dyDescent="0.15">
      <c r="AD227" s="144">
        <f t="shared" si="90"/>
        <v>86</v>
      </c>
      <c r="AE227" s="144">
        <f t="shared" si="91"/>
        <v>80.434782608695656</v>
      </c>
      <c r="AF227" s="149">
        <v>144</v>
      </c>
      <c r="AG227" s="150" t="s">
        <v>468</v>
      </c>
      <c r="AH227" s="149">
        <v>23</v>
      </c>
      <c r="AI227" s="151">
        <v>1</v>
      </c>
      <c r="AJ227" s="152">
        <v>1978</v>
      </c>
      <c r="AK227" s="152">
        <v>1591</v>
      </c>
      <c r="AL227" s="149">
        <v>0.80400000000000005</v>
      </c>
      <c r="AM227" s="152">
        <v>857</v>
      </c>
      <c r="AN227" s="152">
        <v>568</v>
      </c>
      <c r="AO227" s="152">
        <v>1425</v>
      </c>
      <c r="AP227" s="153">
        <v>0.39900000000000002</v>
      </c>
      <c r="AQ227" s="153">
        <v>0.44900000000000001</v>
      </c>
      <c r="AR227" s="154">
        <v>0.17100000000000001</v>
      </c>
      <c r="AS227" s="154">
        <v>0.128</v>
      </c>
      <c r="AT227" s="154">
        <v>9.5000000000000001E-2</v>
      </c>
      <c r="AU227" s="154">
        <v>0.38300000000000001</v>
      </c>
      <c r="AW227" s="196"/>
      <c r="AX227" s="144">
        <f t="shared" si="92"/>
        <v>77.427961579509073</v>
      </c>
      <c r="AY227" s="149">
        <v>144</v>
      </c>
      <c r="AZ227" s="150" t="s">
        <v>469</v>
      </c>
      <c r="BA227" s="149">
        <v>22</v>
      </c>
      <c r="BB227" s="151">
        <v>1</v>
      </c>
      <c r="BC227" s="152">
        <v>1874</v>
      </c>
      <c r="BD227" s="152">
        <v>1451</v>
      </c>
      <c r="BE227" s="149">
        <v>0.77400000000000002</v>
      </c>
      <c r="BF227" s="152">
        <v>816</v>
      </c>
      <c r="BG227" s="152">
        <v>544</v>
      </c>
      <c r="BH227" s="152">
        <v>1360</v>
      </c>
      <c r="BI227" s="151">
        <v>0.4</v>
      </c>
      <c r="BJ227" s="153">
        <v>0.45300000000000001</v>
      </c>
      <c r="BK227" s="154">
        <v>0.193</v>
      </c>
      <c r="BL227" s="154">
        <v>9.5000000000000001E-2</v>
      </c>
      <c r="BM227" s="154">
        <v>7.1999999999999995E-2</v>
      </c>
      <c r="BN227" s="155">
        <v>0.36</v>
      </c>
      <c r="DU227" s="4"/>
      <c r="DZ227" s="196"/>
      <c r="EA227" s="196"/>
      <c r="EB227" s="196"/>
      <c r="EC227" s="196"/>
      <c r="ED227" s="196"/>
      <c r="EE227" s="196"/>
    </row>
    <row r="228" spans="30:135" ht="13" x14ac:dyDescent="0.15">
      <c r="AD228" s="144">
        <f t="shared" si="90"/>
        <v>84.523809523809518</v>
      </c>
      <c r="AE228" s="144">
        <f t="shared" si="91"/>
        <v>80.394366197183103</v>
      </c>
      <c r="AF228" s="149">
        <v>145</v>
      </c>
      <c r="AG228" s="150" t="s">
        <v>470</v>
      </c>
      <c r="AH228" s="149">
        <v>21</v>
      </c>
      <c r="AI228" s="151">
        <v>1</v>
      </c>
      <c r="AJ228" s="152">
        <v>1775</v>
      </c>
      <c r="AK228" s="152">
        <v>1427</v>
      </c>
      <c r="AL228" s="149">
        <v>0.80400000000000005</v>
      </c>
      <c r="AM228" s="152">
        <v>771</v>
      </c>
      <c r="AN228" s="152">
        <v>490</v>
      </c>
      <c r="AO228" s="152">
        <v>1261</v>
      </c>
      <c r="AP228" s="153">
        <v>0.38900000000000001</v>
      </c>
      <c r="AQ228" s="153">
        <v>0.46100000000000002</v>
      </c>
      <c r="AR228" s="154">
        <v>0.192</v>
      </c>
      <c r="AS228" s="154">
        <v>0.11700000000000001</v>
      </c>
      <c r="AT228" s="155">
        <v>0.09</v>
      </c>
      <c r="AU228" s="154">
        <v>0.36599999999999999</v>
      </c>
      <c r="AW228" s="196"/>
      <c r="AX228" s="144">
        <f t="shared" si="92"/>
        <v>77.373134328358205</v>
      </c>
      <c r="AY228" s="149">
        <v>145</v>
      </c>
      <c r="AZ228" s="150" t="s">
        <v>412</v>
      </c>
      <c r="BA228" s="149">
        <v>19</v>
      </c>
      <c r="BB228" s="151">
        <v>1</v>
      </c>
      <c r="BC228" s="152">
        <v>1675</v>
      </c>
      <c r="BD228" s="152">
        <v>1296</v>
      </c>
      <c r="BE228" s="149">
        <v>0.77400000000000002</v>
      </c>
      <c r="BF228" s="152">
        <v>763</v>
      </c>
      <c r="BG228" s="152">
        <v>465</v>
      </c>
      <c r="BH228" s="152">
        <v>1228</v>
      </c>
      <c r="BI228" s="153">
        <v>0.379</v>
      </c>
      <c r="BJ228" s="151">
        <v>0.43</v>
      </c>
      <c r="BK228" s="154">
        <v>0.17899999999999999</v>
      </c>
      <c r="BL228" s="154">
        <v>0.104</v>
      </c>
      <c r="BM228" s="154">
        <v>8.2000000000000003E-2</v>
      </c>
      <c r="BN228" s="154">
        <v>0.35799999999999998</v>
      </c>
      <c r="DU228" s="4"/>
      <c r="DZ228" s="196"/>
      <c r="EA228" s="196"/>
      <c r="EB228" s="196"/>
      <c r="EC228" s="196"/>
      <c r="ED228" s="196"/>
      <c r="EE228" s="196"/>
    </row>
    <row r="229" spans="30:135" ht="13" x14ac:dyDescent="0.15">
      <c r="AD229" s="144">
        <f t="shared" si="90"/>
        <v>80.304347826086953</v>
      </c>
      <c r="AE229" s="144">
        <f t="shared" si="91"/>
        <v>80.3465078505685</v>
      </c>
      <c r="AF229" s="149">
        <v>146</v>
      </c>
      <c r="AG229" s="150" t="s">
        <v>471</v>
      </c>
      <c r="AH229" s="149">
        <v>23</v>
      </c>
      <c r="AI229" s="151">
        <v>1</v>
      </c>
      <c r="AJ229" s="152">
        <v>1847</v>
      </c>
      <c r="AK229" s="152">
        <v>1484</v>
      </c>
      <c r="AL229" s="149">
        <v>0.80300000000000005</v>
      </c>
      <c r="AM229" s="152">
        <v>772</v>
      </c>
      <c r="AN229" s="152">
        <v>525</v>
      </c>
      <c r="AO229" s="152">
        <v>1297</v>
      </c>
      <c r="AP229" s="153">
        <v>0.40500000000000003</v>
      </c>
      <c r="AQ229" s="153">
        <v>0.46300000000000002</v>
      </c>
      <c r="AR229" s="154">
        <v>0.20499999999999999</v>
      </c>
      <c r="AS229" s="154">
        <v>0.108</v>
      </c>
      <c r="AT229" s="154">
        <v>8.2000000000000003E-2</v>
      </c>
      <c r="AU229" s="154">
        <v>0.373</v>
      </c>
      <c r="AW229" s="196"/>
      <c r="AX229" s="144">
        <f t="shared" si="92"/>
        <v>77.522559474979488</v>
      </c>
      <c r="AY229" s="149">
        <v>146</v>
      </c>
      <c r="AZ229" s="150" t="s">
        <v>472</v>
      </c>
      <c r="BA229" s="149">
        <v>15</v>
      </c>
      <c r="BB229" s="151">
        <v>1</v>
      </c>
      <c r="BC229" s="152">
        <v>1219</v>
      </c>
      <c r="BD229" s="152">
        <v>945</v>
      </c>
      <c r="BE229" s="149">
        <v>0.77500000000000002</v>
      </c>
      <c r="BF229" s="152">
        <v>460</v>
      </c>
      <c r="BG229" s="152">
        <v>329</v>
      </c>
      <c r="BH229" s="152">
        <v>789</v>
      </c>
      <c r="BI229" s="153">
        <v>0.41699999999999998</v>
      </c>
      <c r="BJ229" s="153">
        <v>0.47499999999999998</v>
      </c>
      <c r="BK229" s="154">
        <v>0.24299999999999999</v>
      </c>
      <c r="BL229" s="154">
        <v>0.13200000000000001</v>
      </c>
      <c r="BM229" s="154">
        <v>9.2999999999999999E-2</v>
      </c>
      <c r="BN229" s="154">
        <v>0.36299999999999999</v>
      </c>
      <c r="DU229" s="4"/>
      <c r="DZ229" s="196"/>
      <c r="EA229" s="196"/>
      <c r="EB229" s="196"/>
      <c r="EC229" s="196"/>
      <c r="ED229" s="196"/>
      <c r="EE229" s="196"/>
    </row>
    <row r="230" spans="30:135" ht="13" x14ac:dyDescent="0.15">
      <c r="AD230" s="144">
        <f t="shared" si="90"/>
        <v>82.047619047619037</v>
      </c>
      <c r="AE230" s="144">
        <f t="shared" si="91"/>
        <v>80.20893789901335</v>
      </c>
      <c r="AF230" s="149">
        <v>147</v>
      </c>
      <c r="AG230" s="150" t="s">
        <v>473</v>
      </c>
      <c r="AH230" s="149">
        <v>21</v>
      </c>
      <c r="AI230" s="151">
        <v>1</v>
      </c>
      <c r="AJ230" s="152">
        <v>1723</v>
      </c>
      <c r="AK230" s="152">
        <v>1382</v>
      </c>
      <c r="AL230" s="149">
        <v>0.80200000000000005</v>
      </c>
      <c r="AM230" s="152">
        <v>776</v>
      </c>
      <c r="AN230" s="152">
        <v>504</v>
      </c>
      <c r="AO230" s="152">
        <v>1280</v>
      </c>
      <c r="AP230" s="153">
        <v>0.39400000000000002</v>
      </c>
      <c r="AQ230" s="153">
        <v>0.44900000000000001</v>
      </c>
      <c r="AR230" s="154">
        <v>0.16600000000000001</v>
      </c>
      <c r="AS230" s="155">
        <v>0.11</v>
      </c>
      <c r="AT230" s="154">
        <v>8.5000000000000006E-2</v>
      </c>
      <c r="AU230" s="155">
        <v>0.37</v>
      </c>
      <c r="AW230" s="196"/>
      <c r="AX230" s="144">
        <f t="shared" si="92"/>
        <v>77.643835616438366</v>
      </c>
      <c r="AY230" s="149">
        <v>147</v>
      </c>
      <c r="AZ230" s="150" t="s">
        <v>474</v>
      </c>
      <c r="BA230" s="149">
        <v>20</v>
      </c>
      <c r="BB230" s="151">
        <v>1</v>
      </c>
      <c r="BC230" s="152">
        <v>1825</v>
      </c>
      <c r="BD230" s="152">
        <v>1417</v>
      </c>
      <c r="BE230" s="149">
        <v>0.77600000000000002</v>
      </c>
      <c r="BF230" s="152">
        <v>780</v>
      </c>
      <c r="BG230" s="152">
        <v>490</v>
      </c>
      <c r="BH230" s="152">
        <v>1270</v>
      </c>
      <c r="BI230" s="153">
        <v>0.38600000000000001</v>
      </c>
      <c r="BJ230" s="153">
        <v>0.433</v>
      </c>
      <c r="BK230" s="154">
        <v>0.185</v>
      </c>
      <c r="BL230" s="155">
        <v>0.14000000000000001</v>
      </c>
      <c r="BM230" s="154">
        <v>0.104</v>
      </c>
      <c r="BN230" s="154">
        <v>0.375</v>
      </c>
      <c r="DU230" s="4"/>
      <c r="DZ230" s="196"/>
      <c r="EA230" s="196"/>
      <c r="EB230" s="196"/>
      <c r="EC230" s="196"/>
      <c r="ED230" s="196"/>
      <c r="EE230" s="196"/>
    </row>
    <row r="231" spans="30:135" ht="13" x14ac:dyDescent="0.15">
      <c r="AD231" s="144">
        <f t="shared" si="90"/>
        <v>80.952380952380949</v>
      </c>
      <c r="AE231" s="144">
        <f t="shared" si="91"/>
        <v>80.058823529411754</v>
      </c>
      <c r="AF231" s="149">
        <v>148</v>
      </c>
      <c r="AG231" s="150" t="s">
        <v>475</v>
      </c>
      <c r="AH231" s="149">
        <v>21</v>
      </c>
      <c r="AI231" s="151">
        <v>1</v>
      </c>
      <c r="AJ231" s="152">
        <v>1700</v>
      </c>
      <c r="AK231" s="152">
        <v>1361</v>
      </c>
      <c r="AL231" s="149">
        <v>0.80100000000000005</v>
      </c>
      <c r="AM231" s="152">
        <v>779</v>
      </c>
      <c r="AN231" s="152">
        <v>504</v>
      </c>
      <c r="AO231" s="152">
        <v>1283</v>
      </c>
      <c r="AP231" s="153">
        <v>0.39300000000000002</v>
      </c>
      <c r="AQ231" s="153">
        <v>0.45200000000000001</v>
      </c>
      <c r="AR231" s="154">
        <v>0.17299999999999999</v>
      </c>
      <c r="AS231" s="155">
        <v>0.09</v>
      </c>
      <c r="AT231" s="154">
        <v>7.5999999999999998E-2</v>
      </c>
      <c r="AU231" s="154">
        <v>0.36299999999999999</v>
      </c>
      <c r="AW231" s="196"/>
      <c r="AX231" s="144">
        <f t="shared" si="92"/>
        <v>77.741083223249674</v>
      </c>
      <c r="AY231" s="149">
        <v>148</v>
      </c>
      <c r="AZ231" s="150" t="s">
        <v>476</v>
      </c>
      <c r="BA231" s="149">
        <v>18</v>
      </c>
      <c r="BB231" s="151">
        <v>1</v>
      </c>
      <c r="BC231" s="152">
        <v>1514</v>
      </c>
      <c r="BD231" s="152">
        <v>1177</v>
      </c>
      <c r="BE231" s="149">
        <v>0.77700000000000002</v>
      </c>
      <c r="BF231" s="152">
        <v>633</v>
      </c>
      <c r="BG231" s="152">
        <v>406</v>
      </c>
      <c r="BH231" s="152">
        <v>1039</v>
      </c>
      <c r="BI231" s="153">
        <v>0.39100000000000001</v>
      </c>
      <c r="BJ231" s="153">
        <v>0.46200000000000002</v>
      </c>
      <c r="BK231" s="154">
        <v>0.216</v>
      </c>
      <c r="BL231" s="155">
        <v>0.11</v>
      </c>
      <c r="BM231" s="154">
        <v>8.1000000000000003E-2</v>
      </c>
      <c r="BN231" s="154">
        <v>0.35499999999999998</v>
      </c>
      <c r="DU231" s="4"/>
      <c r="DZ231" s="196"/>
      <c r="EA231" s="196"/>
      <c r="EB231" s="196"/>
      <c r="EC231" s="196"/>
      <c r="ED231" s="196"/>
      <c r="EE231" s="196"/>
    </row>
    <row r="232" spans="30:135" ht="13" x14ac:dyDescent="0.15">
      <c r="AD232" s="144">
        <f t="shared" si="90"/>
        <v>75.10526315789474</v>
      </c>
      <c r="AE232" s="144">
        <f t="shared" si="91"/>
        <v>79.95795374912403</v>
      </c>
      <c r="AF232" s="149">
        <v>149</v>
      </c>
      <c r="AG232" s="150" t="s">
        <v>338</v>
      </c>
      <c r="AH232" s="149">
        <v>19</v>
      </c>
      <c r="AI232" s="151">
        <v>1</v>
      </c>
      <c r="AJ232" s="152">
        <v>1427</v>
      </c>
      <c r="AK232" s="152">
        <v>1141</v>
      </c>
      <c r="AL232" s="149">
        <v>0.8</v>
      </c>
      <c r="AM232" s="152">
        <v>688</v>
      </c>
      <c r="AN232" s="152">
        <v>437</v>
      </c>
      <c r="AO232" s="152">
        <v>1125</v>
      </c>
      <c r="AP232" s="153">
        <v>0.38800000000000001</v>
      </c>
      <c r="AQ232" s="151">
        <v>0.44</v>
      </c>
      <c r="AR232" s="154">
        <v>0.14599999999999999</v>
      </c>
      <c r="AS232" s="154">
        <v>7.8E-2</v>
      </c>
      <c r="AT232" s="154">
        <v>5.7000000000000002E-2</v>
      </c>
      <c r="AU232" s="154">
        <v>0.36699999999999999</v>
      </c>
      <c r="AW232" s="196"/>
      <c r="AX232" s="144">
        <f t="shared" si="92"/>
        <v>77.655476059438627</v>
      </c>
      <c r="AY232" s="149">
        <v>149</v>
      </c>
      <c r="AZ232" s="150" t="s">
        <v>477</v>
      </c>
      <c r="BA232" s="149">
        <v>23</v>
      </c>
      <c r="BB232" s="151">
        <v>1</v>
      </c>
      <c r="BC232" s="152">
        <v>1817</v>
      </c>
      <c r="BD232" s="152">
        <v>1411</v>
      </c>
      <c r="BE232" s="149">
        <v>0.77700000000000002</v>
      </c>
      <c r="BF232" s="152">
        <v>807</v>
      </c>
      <c r="BG232" s="152">
        <v>522</v>
      </c>
      <c r="BH232" s="152">
        <v>1329</v>
      </c>
      <c r="BI232" s="153">
        <v>0.39300000000000002</v>
      </c>
      <c r="BJ232" s="153">
        <v>0.442</v>
      </c>
      <c r="BK232" s="154">
        <v>0.18099999999999999</v>
      </c>
      <c r="BL232" s="154">
        <v>0.105</v>
      </c>
      <c r="BM232" s="154">
        <v>7.9000000000000001E-2</v>
      </c>
      <c r="BN232" s="154">
        <v>0.36399999999999999</v>
      </c>
      <c r="DU232" s="4"/>
      <c r="DZ232" s="196"/>
      <c r="EA232" s="196"/>
      <c r="EB232" s="196"/>
      <c r="EC232" s="196"/>
      <c r="ED232" s="196"/>
      <c r="EE232" s="196"/>
    </row>
    <row r="233" spans="30:135" ht="13" x14ac:dyDescent="0.15">
      <c r="AD233" s="144">
        <f t="shared" si="90"/>
        <v>84.210526315789465</v>
      </c>
      <c r="AE233" s="144">
        <f t="shared" si="91"/>
        <v>79.875</v>
      </c>
      <c r="AF233" s="149">
        <v>150</v>
      </c>
      <c r="AG233" s="150" t="s">
        <v>478</v>
      </c>
      <c r="AH233" s="149">
        <v>19</v>
      </c>
      <c r="AI233" s="151">
        <v>1</v>
      </c>
      <c r="AJ233" s="152">
        <v>1600</v>
      </c>
      <c r="AK233" s="152">
        <v>1278</v>
      </c>
      <c r="AL233" s="149">
        <v>0.79900000000000004</v>
      </c>
      <c r="AM233" s="152">
        <v>697</v>
      </c>
      <c r="AN233" s="152">
        <v>440</v>
      </c>
      <c r="AO233" s="152">
        <v>1137</v>
      </c>
      <c r="AP233" s="153">
        <v>0.38700000000000001</v>
      </c>
      <c r="AQ233" s="153">
        <v>0.45200000000000001</v>
      </c>
      <c r="AR233" s="154">
        <v>0.18099999999999999</v>
      </c>
      <c r="AS233" s="154">
        <v>0.129</v>
      </c>
      <c r="AT233" s="154">
        <v>9.7000000000000003E-2</v>
      </c>
      <c r="AU233" s="154">
        <v>0.36899999999999999</v>
      </c>
      <c r="AW233" s="196"/>
      <c r="AX233" s="144">
        <f t="shared" si="92"/>
        <v>77.860696517412933</v>
      </c>
      <c r="AY233" s="149">
        <v>150</v>
      </c>
      <c r="AZ233" s="150" t="s">
        <v>479</v>
      </c>
      <c r="BA233" s="149">
        <v>19</v>
      </c>
      <c r="BB233" s="151">
        <v>1</v>
      </c>
      <c r="BC233" s="152">
        <v>1608</v>
      </c>
      <c r="BD233" s="152">
        <v>1252</v>
      </c>
      <c r="BE233" s="149">
        <v>0.77900000000000003</v>
      </c>
      <c r="BF233" s="152">
        <v>686</v>
      </c>
      <c r="BG233" s="152">
        <v>457</v>
      </c>
      <c r="BH233" s="152">
        <v>1143</v>
      </c>
      <c r="BI233" s="151">
        <v>0.4</v>
      </c>
      <c r="BJ233" s="153">
        <v>0.434</v>
      </c>
      <c r="BK233" s="154">
        <v>0.193</v>
      </c>
      <c r="BL233" s="154">
        <v>0.123</v>
      </c>
      <c r="BM233" s="154">
        <v>0.10100000000000001</v>
      </c>
      <c r="BN233" s="154">
        <v>0.374</v>
      </c>
      <c r="DU233" s="4"/>
      <c r="DZ233" s="196"/>
      <c r="EA233" s="196"/>
      <c r="EB233" s="196"/>
      <c r="EC233" s="196"/>
      <c r="ED233" s="196"/>
      <c r="EE233" s="196"/>
    </row>
    <row r="234" spans="30:135" ht="13" x14ac:dyDescent="0.15">
      <c r="AD234" s="144">
        <f t="shared" si="90"/>
        <v>81.599999999999994</v>
      </c>
      <c r="AE234" s="144">
        <f t="shared" si="91"/>
        <v>79.901960784313729</v>
      </c>
      <c r="AF234" s="149">
        <v>151</v>
      </c>
      <c r="AG234" s="150" t="s">
        <v>480</v>
      </c>
      <c r="AH234" s="149">
        <v>20</v>
      </c>
      <c r="AI234" s="151">
        <v>1</v>
      </c>
      <c r="AJ234" s="152">
        <v>1632</v>
      </c>
      <c r="AK234" s="152">
        <v>1304</v>
      </c>
      <c r="AL234" s="149">
        <v>0.79900000000000004</v>
      </c>
      <c r="AM234" s="152">
        <v>746</v>
      </c>
      <c r="AN234" s="152">
        <v>477</v>
      </c>
      <c r="AO234" s="152">
        <v>1223</v>
      </c>
      <c r="AP234" s="151">
        <v>0.39</v>
      </c>
      <c r="AQ234" s="151">
        <v>0.46</v>
      </c>
      <c r="AR234" s="154">
        <v>0.17599999999999999</v>
      </c>
      <c r="AS234" s="154">
        <v>8.6999999999999994E-2</v>
      </c>
      <c r="AT234" s="154">
        <v>6.8000000000000005E-2</v>
      </c>
      <c r="AU234" s="155">
        <v>0.36</v>
      </c>
      <c r="AW234" s="196"/>
      <c r="AX234" s="144">
        <f t="shared" si="92"/>
        <v>77.862595419847324</v>
      </c>
      <c r="AY234" s="149">
        <v>151</v>
      </c>
      <c r="AZ234" s="150" t="s">
        <v>481</v>
      </c>
      <c r="BA234" s="149">
        <v>24</v>
      </c>
      <c r="BB234" s="151">
        <v>1</v>
      </c>
      <c r="BC234" s="152">
        <v>1965</v>
      </c>
      <c r="BD234" s="152">
        <v>1530</v>
      </c>
      <c r="BE234" s="149">
        <v>0.77900000000000003</v>
      </c>
      <c r="BF234" s="152">
        <v>895</v>
      </c>
      <c r="BG234" s="152">
        <v>566</v>
      </c>
      <c r="BH234" s="152">
        <v>1461</v>
      </c>
      <c r="BI234" s="153">
        <v>0.38700000000000001</v>
      </c>
      <c r="BJ234" s="153">
        <v>0.43099999999999999</v>
      </c>
      <c r="BK234" s="154">
        <v>0.16900000000000001</v>
      </c>
      <c r="BL234" s="154">
        <v>0.107</v>
      </c>
      <c r="BM234" s="155">
        <v>0.08</v>
      </c>
      <c r="BN234" s="154">
        <v>0.36699999999999999</v>
      </c>
      <c r="DU234" s="4"/>
      <c r="DZ234" s="196"/>
      <c r="EA234" s="196"/>
      <c r="EB234" s="196"/>
      <c r="EC234" s="196"/>
      <c r="ED234" s="196"/>
      <c r="EE234" s="196"/>
    </row>
    <row r="235" spans="30:135" ht="13" x14ac:dyDescent="0.15">
      <c r="AD235" s="144">
        <f t="shared" si="90"/>
        <v>81</v>
      </c>
      <c r="AE235" s="144">
        <f t="shared" si="91"/>
        <v>79.901234567901241</v>
      </c>
      <c r="AF235" s="149">
        <v>152</v>
      </c>
      <c r="AG235" s="150" t="s">
        <v>406</v>
      </c>
      <c r="AH235" s="149">
        <v>25</v>
      </c>
      <c r="AI235" s="151">
        <v>1</v>
      </c>
      <c r="AJ235" s="152">
        <v>2025</v>
      </c>
      <c r="AK235" s="152">
        <v>1618</v>
      </c>
      <c r="AL235" s="149">
        <v>0.79900000000000004</v>
      </c>
      <c r="AM235" s="152">
        <v>874</v>
      </c>
      <c r="AN235" s="152">
        <v>601</v>
      </c>
      <c r="AO235" s="152">
        <v>1475</v>
      </c>
      <c r="AP235" s="153">
        <v>0.40699999999999997</v>
      </c>
      <c r="AQ235" s="153">
        <v>0.44800000000000001</v>
      </c>
      <c r="AR235" s="154">
        <v>0.18099999999999999</v>
      </c>
      <c r="AS235" s="154">
        <v>0.111</v>
      </c>
      <c r="AT235" s="154">
        <v>9.0999999999999998E-2</v>
      </c>
      <c r="AU235" s="154">
        <v>0.38100000000000001</v>
      </c>
      <c r="AW235" s="196"/>
      <c r="AX235" s="144">
        <f t="shared" si="92"/>
        <v>77.986906710310961</v>
      </c>
      <c r="AY235" s="149">
        <v>152</v>
      </c>
      <c r="AZ235" s="150" t="s">
        <v>482</v>
      </c>
      <c r="BA235" s="149">
        <v>14</v>
      </c>
      <c r="BB235" s="151">
        <v>1</v>
      </c>
      <c r="BC235" s="152">
        <v>1222</v>
      </c>
      <c r="BD235" s="152">
        <v>953</v>
      </c>
      <c r="BE235" s="149">
        <v>0.78</v>
      </c>
      <c r="BF235" s="152">
        <v>485</v>
      </c>
      <c r="BG235" s="152">
        <v>361</v>
      </c>
      <c r="BH235" s="152">
        <v>846</v>
      </c>
      <c r="BI235" s="153">
        <v>0.42699999999999999</v>
      </c>
      <c r="BJ235" s="151">
        <v>0.46</v>
      </c>
      <c r="BK235" s="154">
        <v>0.20599999999999999</v>
      </c>
      <c r="BL235" s="154">
        <v>0.121</v>
      </c>
      <c r="BM235" s="154">
        <v>9.7000000000000003E-2</v>
      </c>
      <c r="BN235" s="154">
        <v>0.38100000000000001</v>
      </c>
      <c r="DU235" s="4"/>
      <c r="DZ235" s="196"/>
      <c r="EA235" s="196"/>
      <c r="EB235" s="196"/>
      <c r="EC235" s="196"/>
      <c r="ED235" s="196"/>
      <c r="EE235" s="196"/>
    </row>
    <row r="236" spans="30:135" ht="13" x14ac:dyDescent="0.15">
      <c r="AD236" s="144">
        <f t="shared" si="90"/>
        <v>94.318181818181813</v>
      </c>
      <c r="AE236" s="144">
        <f t="shared" si="91"/>
        <v>79.807228915662648</v>
      </c>
      <c r="AF236" s="149">
        <v>153</v>
      </c>
      <c r="AG236" s="150" t="s">
        <v>332</v>
      </c>
      <c r="AH236" s="149">
        <v>22</v>
      </c>
      <c r="AI236" s="151">
        <v>1</v>
      </c>
      <c r="AJ236" s="152">
        <v>2075</v>
      </c>
      <c r="AK236" s="152">
        <v>1656</v>
      </c>
      <c r="AL236" s="149">
        <v>0.79800000000000004</v>
      </c>
      <c r="AM236" s="152">
        <v>935</v>
      </c>
      <c r="AN236" s="152">
        <v>586</v>
      </c>
      <c r="AO236" s="152">
        <v>1521</v>
      </c>
      <c r="AP236" s="153">
        <v>0.38500000000000001</v>
      </c>
      <c r="AQ236" s="153">
        <v>0.42799999999999999</v>
      </c>
      <c r="AR236" s="154">
        <v>0.159</v>
      </c>
      <c r="AS236" s="154">
        <v>0.125</v>
      </c>
      <c r="AT236" s="154">
        <v>9.5000000000000001E-2</v>
      </c>
      <c r="AU236" s="154">
        <v>0.38300000000000001</v>
      </c>
      <c r="AW236" s="196"/>
      <c r="AX236" s="144">
        <f t="shared" si="92"/>
        <v>77.982954545454547</v>
      </c>
      <c r="AY236" s="149">
        <v>153</v>
      </c>
      <c r="AZ236" s="150" t="s">
        <v>397</v>
      </c>
      <c r="BA236" s="149">
        <v>9</v>
      </c>
      <c r="BB236" s="151">
        <v>1</v>
      </c>
      <c r="BC236" s="152">
        <v>704</v>
      </c>
      <c r="BD236" s="152">
        <v>549</v>
      </c>
      <c r="BE236" s="149">
        <v>0.78</v>
      </c>
      <c r="BF236" s="152">
        <v>314</v>
      </c>
      <c r="BG236" s="152">
        <v>197</v>
      </c>
      <c r="BH236" s="152">
        <v>511</v>
      </c>
      <c r="BI236" s="153">
        <v>0.38600000000000001</v>
      </c>
      <c r="BJ236" s="153">
        <v>0.442</v>
      </c>
      <c r="BK236" s="154">
        <v>0.186</v>
      </c>
      <c r="BL236" s="154">
        <v>0.104</v>
      </c>
      <c r="BM236" s="154">
        <v>8.5000000000000006E-2</v>
      </c>
      <c r="BN236" s="154">
        <v>0.35899999999999999</v>
      </c>
      <c r="DU236" s="4"/>
      <c r="DZ236" s="196"/>
      <c r="EA236" s="196"/>
      <c r="EB236" s="196"/>
      <c r="EC236" s="196"/>
      <c r="ED236" s="196"/>
      <c r="EE236" s="196"/>
    </row>
    <row r="237" spans="30:135" ht="13" x14ac:dyDescent="0.15">
      <c r="AD237" s="144">
        <f t="shared" si="90"/>
        <v>78.319999999999993</v>
      </c>
      <c r="AE237" s="144">
        <f t="shared" si="91"/>
        <v>79.826353421859039</v>
      </c>
      <c r="AF237" s="149">
        <v>154</v>
      </c>
      <c r="AG237" s="150" t="s">
        <v>483</v>
      </c>
      <c r="AH237" s="149">
        <v>25</v>
      </c>
      <c r="AI237" s="151">
        <v>1</v>
      </c>
      <c r="AJ237" s="152">
        <v>1958</v>
      </c>
      <c r="AK237" s="152">
        <v>1563</v>
      </c>
      <c r="AL237" s="149">
        <v>0.79800000000000004</v>
      </c>
      <c r="AM237" s="152">
        <v>810</v>
      </c>
      <c r="AN237" s="152">
        <v>550</v>
      </c>
      <c r="AO237" s="152">
        <v>1360</v>
      </c>
      <c r="AP237" s="153">
        <v>0.40400000000000003</v>
      </c>
      <c r="AQ237" s="153">
        <v>0.46300000000000002</v>
      </c>
      <c r="AR237" s="154">
        <v>0.20699999999999999</v>
      </c>
      <c r="AS237" s="154">
        <v>0.11600000000000001</v>
      </c>
      <c r="AT237" s="154">
        <v>8.8999999999999996E-2</v>
      </c>
      <c r="AU237" s="154">
        <v>0.372</v>
      </c>
      <c r="AW237" s="196"/>
      <c r="AX237" s="144">
        <f t="shared" si="92"/>
        <v>78.077455048409405</v>
      </c>
      <c r="AY237" s="149">
        <v>154</v>
      </c>
      <c r="AZ237" s="150" t="s">
        <v>484</v>
      </c>
      <c r="BA237" s="149">
        <v>18</v>
      </c>
      <c r="BB237" s="151">
        <v>1</v>
      </c>
      <c r="BC237" s="152">
        <v>1446</v>
      </c>
      <c r="BD237" s="152">
        <v>1129</v>
      </c>
      <c r="BE237" s="149">
        <v>0.78100000000000003</v>
      </c>
      <c r="BF237" s="152">
        <v>651</v>
      </c>
      <c r="BG237" s="152">
        <v>393</v>
      </c>
      <c r="BH237" s="152">
        <v>1044</v>
      </c>
      <c r="BI237" s="153">
        <v>0.376</v>
      </c>
      <c r="BJ237" s="153">
        <v>0.432</v>
      </c>
      <c r="BK237" s="154">
        <v>0.17399999999999999</v>
      </c>
      <c r="BL237" s="155">
        <v>0.13</v>
      </c>
      <c r="BM237" s="155">
        <v>0.1</v>
      </c>
      <c r="BN237" s="154">
        <v>0.36199999999999999</v>
      </c>
      <c r="DU237" s="4"/>
      <c r="DZ237" s="196"/>
      <c r="EA237" s="196"/>
      <c r="EB237" s="196"/>
      <c r="EC237" s="196"/>
      <c r="ED237" s="196"/>
      <c r="EE237" s="196"/>
    </row>
    <row r="238" spans="30:135" ht="13" x14ac:dyDescent="0.15">
      <c r="AD238" s="144">
        <f t="shared" si="90"/>
        <v>80.909090909090921</v>
      </c>
      <c r="AE238" s="144">
        <f t="shared" si="91"/>
        <v>79.831460674157313</v>
      </c>
      <c r="AF238" s="149">
        <v>155</v>
      </c>
      <c r="AG238" s="150" t="s">
        <v>398</v>
      </c>
      <c r="AH238" s="149">
        <v>22</v>
      </c>
      <c r="AI238" s="151">
        <v>1</v>
      </c>
      <c r="AJ238" s="152">
        <v>1780</v>
      </c>
      <c r="AK238" s="152">
        <v>1421</v>
      </c>
      <c r="AL238" s="149">
        <v>0.79800000000000004</v>
      </c>
      <c r="AM238" s="152">
        <v>772</v>
      </c>
      <c r="AN238" s="152">
        <v>508</v>
      </c>
      <c r="AO238" s="152">
        <v>1280</v>
      </c>
      <c r="AP238" s="153">
        <v>0.39700000000000002</v>
      </c>
      <c r="AQ238" s="153">
        <v>0.435</v>
      </c>
      <c r="AR238" s="154">
        <v>0.17799999999999999</v>
      </c>
      <c r="AS238" s="155">
        <v>0.13</v>
      </c>
      <c r="AT238" s="154">
        <v>0.10199999999999999</v>
      </c>
      <c r="AU238" s="155">
        <v>0.38</v>
      </c>
      <c r="AW238" s="196"/>
      <c r="AX238" s="144">
        <f t="shared" si="92"/>
        <v>78.154681139755766</v>
      </c>
      <c r="AY238" s="149">
        <v>155</v>
      </c>
      <c r="AZ238" s="150" t="s">
        <v>485</v>
      </c>
      <c r="BA238" s="149">
        <v>18</v>
      </c>
      <c r="BB238" s="151">
        <v>1</v>
      </c>
      <c r="BC238" s="152">
        <v>1474</v>
      </c>
      <c r="BD238" s="152">
        <v>1152</v>
      </c>
      <c r="BE238" s="149">
        <v>0.78200000000000003</v>
      </c>
      <c r="BF238" s="152">
        <v>605</v>
      </c>
      <c r="BG238" s="152">
        <v>428</v>
      </c>
      <c r="BH238" s="152">
        <v>1033</v>
      </c>
      <c r="BI238" s="153">
        <v>0.41399999999999998</v>
      </c>
      <c r="BJ238" s="153">
        <v>0.46200000000000002</v>
      </c>
      <c r="BK238" s="155">
        <v>0.21</v>
      </c>
      <c r="BL238" s="154">
        <v>0.107</v>
      </c>
      <c r="BM238" s="154">
        <v>9.2999999999999999E-2</v>
      </c>
      <c r="BN238" s="155">
        <v>0.37</v>
      </c>
      <c r="DU238" s="4"/>
      <c r="DZ238" s="196"/>
      <c r="EA238" s="196"/>
      <c r="EB238" s="196"/>
      <c r="EC238" s="196"/>
      <c r="ED238" s="196"/>
      <c r="EE238" s="196"/>
    </row>
    <row r="239" spans="30:135" ht="13" x14ac:dyDescent="0.15">
      <c r="AD239" s="144">
        <f t="shared" si="90"/>
        <v>79.800000000000011</v>
      </c>
      <c r="AE239" s="144">
        <f t="shared" si="91"/>
        <v>79.761904761904773</v>
      </c>
      <c r="AF239" s="149">
        <v>156</v>
      </c>
      <c r="AG239" s="150" t="s">
        <v>486</v>
      </c>
      <c r="AH239" s="149">
        <v>20</v>
      </c>
      <c r="AI239" s="151">
        <v>1</v>
      </c>
      <c r="AJ239" s="152">
        <v>1596</v>
      </c>
      <c r="AK239" s="152">
        <v>1273</v>
      </c>
      <c r="AL239" s="149">
        <v>0.79800000000000004</v>
      </c>
      <c r="AM239" s="152">
        <v>671</v>
      </c>
      <c r="AN239" s="152">
        <v>499</v>
      </c>
      <c r="AO239" s="152">
        <v>1170</v>
      </c>
      <c r="AP239" s="153">
        <v>0.42599999999999999</v>
      </c>
      <c r="AQ239" s="153">
        <v>0.47099999999999997</v>
      </c>
      <c r="AR239" s="154">
        <v>0.20300000000000001</v>
      </c>
      <c r="AS239" s="154">
        <v>8.4000000000000005E-2</v>
      </c>
      <c r="AT239" s="154">
        <v>7.0999999999999994E-2</v>
      </c>
      <c r="AU239" s="155">
        <v>0.37</v>
      </c>
      <c r="AW239" s="196"/>
      <c r="AX239" s="144">
        <f t="shared" si="92"/>
        <v>78.211284513805523</v>
      </c>
      <c r="AY239" s="149">
        <v>156</v>
      </c>
      <c r="AZ239" s="150" t="s">
        <v>487</v>
      </c>
      <c r="BA239" s="149">
        <v>22</v>
      </c>
      <c r="BB239" s="151">
        <v>1</v>
      </c>
      <c r="BC239" s="152">
        <v>1666</v>
      </c>
      <c r="BD239" s="152">
        <v>1303</v>
      </c>
      <c r="BE239" s="149">
        <v>0.78200000000000003</v>
      </c>
      <c r="BF239" s="152">
        <v>743</v>
      </c>
      <c r="BG239" s="152">
        <v>483</v>
      </c>
      <c r="BH239" s="152">
        <v>1226</v>
      </c>
      <c r="BI239" s="153">
        <v>0.39400000000000002</v>
      </c>
      <c r="BJ239" s="153">
        <v>0.442</v>
      </c>
      <c r="BK239" s="154">
        <v>0.17799999999999999</v>
      </c>
      <c r="BL239" s="154">
        <v>0.106</v>
      </c>
      <c r="BM239" s="154">
        <v>8.5000000000000006E-2</v>
      </c>
      <c r="BN239" s="155">
        <v>0.37</v>
      </c>
      <c r="DU239" s="4"/>
      <c r="DZ239" s="196"/>
      <c r="EA239" s="196"/>
      <c r="EB239" s="196"/>
      <c r="EC239" s="196"/>
      <c r="ED239" s="196"/>
      <c r="EE239" s="196"/>
    </row>
    <row r="240" spans="30:135" ht="13" x14ac:dyDescent="0.15">
      <c r="AD240" s="144">
        <f t="shared" si="90"/>
        <v>80.125</v>
      </c>
      <c r="AE240" s="144">
        <f t="shared" si="91"/>
        <v>79.667186687467492</v>
      </c>
      <c r="AF240" s="149">
        <v>157</v>
      </c>
      <c r="AG240" s="150" t="s">
        <v>451</v>
      </c>
      <c r="AH240" s="149">
        <v>24</v>
      </c>
      <c r="AI240" s="151">
        <v>1</v>
      </c>
      <c r="AJ240" s="152">
        <v>1923</v>
      </c>
      <c r="AK240" s="152">
        <v>1532</v>
      </c>
      <c r="AL240" s="149">
        <v>0.79700000000000004</v>
      </c>
      <c r="AM240" s="152">
        <v>895</v>
      </c>
      <c r="AN240" s="152">
        <v>529</v>
      </c>
      <c r="AO240" s="152">
        <v>1424</v>
      </c>
      <c r="AP240" s="153">
        <v>0.371</v>
      </c>
      <c r="AQ240" s="151">
        <v>0.44</v>
      </c>
      <c r="AR240" s="154">
        <v>0.17100000000000001</v>
      </c>
      <c r="AS240" s="154">
        <v>0.10299999999999999</v>
      </c>
      <c r="AT240" s="154">
        <v>7.5999999999999998E-2</v>
      </c>
      <c r="AU240" s="154">
        <v>0.35499999999999998</v>
      </c>
      <c r="AW240" s="196"/>
      <c r="AX240" s="144">
        <f t="shared" si="92"/>
        <v>78.162106350025823</v>
      </c>
      <c r="AY240" s="149">
        <v>157</v>
      </c>
      <c r="AZ240" s="150" t="s">
        <v>355</v>
      </c>
      <c r="BA240" s="149">
        <v>24</v>
      </c>
      <c r="BB240" s="151">
        <v>1</v>
      </c>
      <c r="BC240" s="152">
        <v>1937</v>
      </c>
      <c r="BD240" s="152">
        <v>1514</v>
      </c>
      <c r="BE240" s="149">
        <v>0.78200000000000003</v>
      </c>
      <c r="BF240" s="152">
        <v>870</v>
      </c>
      <c r="BG240" s="152">
        <v>499</v>
      </c>
      <c r="BH240" s="152">
        <v>1369</v>
      </c>
      <c r="BI240" s="153">
        <v>0.36499999999999999</v>
      </c>
      <c r="BJ240" s="153">
        <v>0.432</v>
      </c>
      <c r="BK240" s="154">
        <v>0.186</v>
      </c>
      <c r="BL240" s="154">
        <v>0.126</v>
      </c>
      <c r="BM240" s="154">
        <v>9.9000000000000005E-2</v>
      </c>
      <c r="BN240" s="154">
        <v>0.35699999999999998</v>
      </c>
      <c r="DU240" s="4"/>
      <c r="DZ240" s="196"/>
      <c r="EA240" s="196"/>
      <c r="EB240" s="196"/>
      <c r="EC240" s="196"/>
      <c r="ED240" s="196"/>
      <c r="EE240" s="196"/>
    </row>
    <row r="241" spans="30:135" ht="13" x14ac:dyDescent="0.15">
      <c r="AD241" s="144">
        <f t="shared" si="90"/>
        <v>86.89473684210526</v>
      </c>
      <c r="AE241" s="144">
        <f t="shared" si="91"/>
        <v>79.648697758933977</v>
      </c>
      <c r="AF241" s="149">
        <v>158</v>
      </c>
      <c r="AG241" s="150" t="s">
        <v>479</v>
      </c>
      <c r="AH241" s="149">
        <v>19</v>
      </c>
      <c r="AI241" s="151">
        <v>1</v>
      </c>
      <c r="AJ241" s="152">
        <v>1651</v>
      </c>
      <c r="AK241" s="152">
        <v>1315</v>
      </c>
      <c r="AL241" s="149">
        <v>0.79600000000000004</v>
      </c>
      <c r="AM241" s="152">
        <v>747</v>
      </c>
      <c r="AN241" s="152">
        <v>485</v>
      </c>
      <c r="AO241" s="152">
        <v>1232</v>
      </c>
      <c r="AP241" s="153">
        <v>0.39400000000000002</v>
      </c>
      <c r="AQ241" s="153">
        <v>0.442</v>
      </c>
      <c r="AR241" s="154">
        <v>0.159</v>
      </c>
      <c r="AS241" s="154">
        <v>0.111</v>
      </c>
      <c r="AT241" s="154">
        <v>9.0999999999999998E-2</v>
      </c>
      <c r="AU241" s="154">
        <v>0.376</v>
      </c>
      <c r="AW241" s="196"/>
      <c r="AX241" s="144">
        <f t="shared" si="92"/>
        <v>78.193430656934311</v>
      </c>
      <c r="AY241" s="149">
        <v>158</v>
      </c>
      <c r="AZ241" s="150" t="s">
        <v>488</v>
      </c>
      <c r="BA241" s="149">
        <v>14</v>
      </c>
      <c r="BB241" s="151">
        <v>1</v>
      </c>
      <c r="BC241" s="152">
        <v>1096</v>
      </c>
      <c r="BD241" s="152">
        <v>857</v>
      </c>
      <c r="BE241" s="149">
        <v>0.78200000000000003</v>
      </c>
      <c r="BF241" s="152">
        <v>462</v>
      </c>
      <c r="BG241" s="152">
        <v>343</v>
      </c>
      <c r="BH241" s="152">
        <v>805</v>
      </c>
      <c r="BI241" s="153">
        <v>0.42599999999999999</v>
      </c>
      <c r="BJ241" s="153">
        <v>0.47499999999999998</v>
      </c>
      <c r="BK241" s="154">
        <v>0.21099999999999999</v>
      </c>
      <c r="BL241" s="154">
        <v>7.0999999999999994E-2</v>
      </c>
      <c r="BM241" s="154">
        <v>5.8000000000000003E-2</v>
      </c>
      <c r="BN241" s="154">
        <v>0.36099999999999999</v>
      </c>
      <c r="DU241" s="4"/>
      <c r="DZ241" s="196"/>
      <c r="EA241" s="196"/>
      <c r="EB241" s="196"/>
      <c r="EC241" s="196"/>
      <c r="ED241" s="196"/>
      <c r="EE241" s="196"/>
    </row>
    <row r="242" spans="30:135" ht="13" x14ac:dyDescent="0.15">
      <c r="AD242" s="144">
        <f t="shared" si="90"/>
        <v>86</v>
      </c>
      <c r="AE242" s="144">
        <f t="shared" si="91"/>
        <v>79.568106312292358</v>
      </c>
      <c r="AF242" s="149">
        <v>159</v>
      </c>
      <c r="AG242" s="150" t="s">
        <v>489</v>
      </c>
      <c r="AH242" s="149">
        <v>21</v>
      </c>
      <c r="AI242" s="151">
        <v>1</v>
      </c>
      <c r="AJ242" s="152">
        <v>1806</v>
      </c>
      <c r="AK242" s="152">
        <v>1437</v>
      </c>
      <c r="AL242" s="149">
        <v>0.79600000000000004</v>
      </c>
      <c r="AM242" s="152">
        <v>759</v>
      </c>
      <c r="AN242" s="152">
        <v>516</v>
      </c>
      <c r="AO242" s="152">
        <v>1275</v>
      </c>
      <c r="AP242" s="153">
        <v>0.40500000000000003</v>
      </c>
      <c r="AQ242" s="153">
        <v>0.45200000000000001</v>
      </c>
      <c r="AR242" s="154">
        <v>0.20100000000000001</v>
      </c>
      <c r="AS242" s="154">
        <v>0.114</v>
      </c>
      <c r="AT242" s="154">
        <v>9.2999999999999999E-2</v>
      </c>
      <c r="AU242" s="155">
        <v>0.37</v>
      </c>
      <c r="AW242" s="196"/>
      <c r="AX242" s="144">
        <f t="shared" si="92"/>
        <v>78.157349896480326</v>
      </c>
      <c r="AY242" s="149">
        <v>159</v>
      </c>
      <c r="AZ242" s="150" t="s">
        <v>490</v>
      </c>
      <c r="BA242" s="149">
        <v>12</v>
      </c>
      <c r="BB242" s="151">
        <v>1</v>
      </c>
      <c r="BC242" s="152">
        <v>966</v>
      </c>
      <c r="BD242" s="152">
        <v>755</v>
      </c>
      <c r="BE242" s="149">
        <v>0.78200000000000003</v>
      </c>
      <c r="BF242" s="152">
        <v>433</v>
      </c>
      <c r="BG242" s="152">
        <v>278</v>
      </c>
      <c r="BH242" s="152">
        <v>711</v>
      </c>
      <c r="BI242" s="153">
        <v>0.39100000000000001</v>
      </c>
      <c r="BJ242" s="153">
        <v>0.435</v>
      </c>
      <c r="BK242" s="154">
        <v>0.17599999999999999</v>
      </c>
      <c r="BL242" s="154">
        <v>0.109</v>
      </c>
      <c r="BM242" s="154">
        <v>8.4000000000000005E-2</v>
      </c>
      <c r="BN242" s="154">
        <v>0.36899999999999999</v>
      </c>
      <c r="DU242" s="4"/>
      <c r="DZ242" s="196"/>
      <c r="EA242" s="196"/>
      <c r="EB242" s="196"/>
      <c r="EC242" s="196"/>
      <c r="ED242" s="196"/>
      <c r="EE242" s="196"/>
    </row>
    <row r="243" spans="30:135" ht="13" x14ac:dyDescent="0.15">
      <c r="AD243" s="144">
        <f t="shared" si="90"/>
        <v>77.666666666666671</v>
      </c>
      <c r="AE243" s="144">
        <f t="shared" si="91"/>
        <v>79.613733905579394</v>
      </c>
      <c r="AF243" s="149">
        <v>160</v>
      </c>
      <c r="AG243" s="150" t="s">
        <v>304</v>
      </c>
      <c r="AH243" s="149">
        <v>6</v>
      </c>
      <c r="AI243" s="151">
        <v>1</v>
      </c>
      <c r="AJ243" s="152">
        <v>466</v>
      </c>
      <c r="AK243" s="152">
        <v>371</v>
      </c>
      <c r="AL243" s="149">
        <v>0.79600000000000004</v>
      </c>
      <c r="AM243" s="152">
        <v>206</v>
      </c>
      <c r="AN243" s="152">
        <v>151</v>
      </c>
      <c r="AO243" s="152">
        <v>357</v>
      </c>
      <c r="AP243" s="153">
        <v>0.42299999999999999</v>
      </c>
      <c r="AQ243" s="153">
        <v>0.46400000000000002</v>
      </c>
      <c r="AR243" s="154">
        <v>0.17799999999999999</v>
      </c>
      <c r="AS243" s="154">
        <v>7.4999999999999997E-2</v>
      </c>
      <c r="AT243" s="154">
        <v>5.1999999999999998E-2</v>
      </c>
      <c r="AU243" s="154">
        <v>0.371</v>
      </c>
      <c r="AW243" s="196"/>
      <c r="AX243" s="144">
        <f t="shared" si="92"/>
        <v>78.331527627302279</v>
      </c>
      <c r="AY243" s="149">
        <v>160</v>
      </c>
      <c r="AZ243" s="150" t="s">
        <v>377</v>
      </c>
      <c r="BA243" s="149">
        <v>22</v>
      </c>
      <c r="BB243" s="151">
        <v>1</v>
      </c>
      <c r="BC243" s="152">
        <v>1846</v>
      </c>
      <c r="BD243" s="152">
        <v>1446</v>
      </c>
      <c r="BE243" s="149">
        <v>0.78300000000000003</v>
      </c>
      <c r="BF243" s="152">
        <v>874</v>
      </c>
      <c r="BG243" s="152">
        <v>512</v>
      </c>
      <c r="BH243" s="152">
        <v>1386</v>
      </c>
      <c r="BI243" s="153">
        <v>0.36899999999999999</v>
      </c>
      <c r="BJ243" s="153">
        <v>0.433</v>
      </c>
      <c r="BK243" s="154">
        <v>0.16400000000000001</v>
      </c>
      <c r="BL243" s="154">
        <v>0.105</v>
      </c>
      <c r="BM243" s="155">
        <v>0.08</v>
      </c>
      <c r="BN243" s="154">
        <v>0.35299999999999998</v>
      </c>
      <c r="DU243" s="4"/>
      <c r="DZ243" s="196"/>
      <c r="EA243" s="196"/>
      <c r="EB243" s="196"/>
      <c r="EC243" s="196"/>
      <c r="ED243" s="196"/>
      <c r="EE243" s="196"/>
    </row>
    <row r="244" spans="30:135" ht="13" x14ac:dyDescent="0.15">
      <c r="AD244" s="144">
        <f t="shared" si="90"/>
        <v>81.6875</v>
      </c>
      <c r="AE244" s="144">
        <f t="shared" si="91"/>
        <v>79.495026778882931</v>
      </c>
      <c r="AF244" s="149">
        <v>161</v>
      </c>
      <c r="AG244" s="150" t="s">
        <v>347</v>
      </c>
      <c r="AH244" s="149">
        <v>16</v>
      </c>
      <c r="AI244" s="151">
        <v>1</v>
      </c>
      <c r="AJ244" s="152">
        <v>1307</v>
      </c>
      <c r="AK244" s="152">
        <v>1039</v>
      </c>
      <c r="AL244" s="149">
        <v>0.79500000000000004</v>
      </c>
      <c r="AM244" s="152">
        <v>553</v>
      </c>
      <c r="AN244" s="152">
        <v>395</v>
      </c>
      <c r="AO244" s="152">
        <v>948</v>
      </c>
      <c r="AP244" s="153">
        <v>0.41699999999999998</v>
      </c>
      <c r="AQ244" s="153">
        <v>0.45500000000000002</v>
      </c>
      <c r="AR244" s="154">
        <v>0.18099999999999999</v>
      </c>
      <c r="AS244" s="154">
        <v>0.11799999999999999</v>
      </c>
      <c r="AT244" s="154">
        <v>9.6000000000000002E-2</v>
      </c>
      <c r="AU244" s="154">
        <v>0.38300000000000001</v>
      </c>
      <c r="AW244" s="196"/>
      <c r="AX244" s="144">
        <f t="shared" si="92"/>
        <v>78.415138971023069</v>
      </c>
      <c r="AY244" s="149">
        <v>161</v>
      </c>
      <c r="AZ244" s="150" t="s">
        <v>491</v>
      </c>
      <c r="BA244" s="149">
        <v>20</v>
      </c>
      <c r="BB244" s="151">
        <v>1</v>
      </c>
      <c r="BC244" s="152">
        <v>1691</v>
      </c>
      <c r="BD244" s="152">
        <v>1326</v>
      </c>
      <c r="BE244" s="149">
        <v>0.78400000000000003</v>
      </c>
      <c r="BF244" s="152">
        <v>822</v>
      </c>
      <c r="BG244" s="152">
        <v>494</v>
      </c>
      <c r="BH244" s="152">
        <v>1316</v>
      </c>
      <c r="BI244" s="153">
        <v>0.375</v>
      </c>
      <c r="BJ244" s="151">
        <v>0.42</v>
      </c>
      <c r="BK244" s="154">
        <v>0.13500000000000001</v>
      </c>
      <c r="BL244" s="154">
        <v>0.10299999999999999</v>
      </c>
      <c r="BM244" s="154">
        <v>8.1000000000000003E-2</v>
      </c>
      <c r="BN244" s="154">
        <v>0.36699999999999999</v>
      </c>
      <c r="DU244" s="4"/>
      <c r="DZ244" s="196"/>
      <c r="EA244" s="196"/>
      <c r="EB244" s="196"/>
      <c r="EC244" s="196"/>
      <c r="ED244" s="196"/>
      <c r="EE244" s="196"/>
    </row>
    <row r="245" spans="30:135" ht="13" x14ac:dyDescent="0.15">
      <c r="AD245" s="144">
        <f t="shared" si="90"/>
        <v>81.705882352941174</v>
      </c>
      <c r="AE245" s="144">
        <f t="shared" si="91"/>
        <v>79.481641468682511</v>
      </c>
      <c r="AF245" s="149">
        <v>162</v>
      </c>
      <c r="AG245" s="150" t="s">
        <v>492</v>
      </c>
      <c r="AH245" s="149">
        <v>17</v>
      </c>
      <c r="AI245" s="151">
        <v>1</v>
      </c>
      <c r="AJ245" s="152">
        <v>1389</v>
      </c>
      <c r="AK245" s="152">
        <v>1104</v>
      </c>
      <c r="AL245" s="149">
        <v>0.79500000000000004</v>
      </c>
      <c r="AM245" s="152">
        <v>603</v>
      </c>
      <c r="AN245" s="152">
        <v>397</v>
      </c>
      <c r="AO245" s="152">
        <v>1000</v>
      </c>
      <c r="AP245" s="153">
        <v>0.39700000000000002</v>
      </c>
      <c r="AQ245" s="153">
        <v>0.45200000000000001</v>
      </c>
      <c r="AR245" s="154">
        <v>0.189</v>
      </c>
      <c r="AS245" s="154">
        <v>0.11700000000000001</v>
      </c>
      <c r="AT245" s="154">
        <v>9.6000000000000002E-2</v>
      </c>
      <c r="AU245" s="154">
        <v>0.36899999999999999</v>
      </c>
      <c r="AW245" s="196"/>
      <c r="AX245" s="144">
        <f t="shared" si="92"/>
        <v>78.398791540785496</v>
      </c>
      <c r="AY245" s="149">
        <v>162</v>
      </c>
      <c r="AZ245" s="150" t="s">
        <v>493</v>
      </c>
      <c r="BA245" s="149">
        <v>17</v>
      </c>
      <c r="BB245" s="151">
        <v>1</v>
      </c>
      <c r="BC245" s="152">
        <v>1324</v>
      </c>
      <c r="BD245" s="152">
        <v>1038</v>
      </c>
      <c r="BE245" s="149">
        <v>0.78400000000000003</v>
      </c>
      <c r="BF245" s="152">
        <v>654</v>
      </c>
      <c r="BG245" s="152">
        <v>385</v>
      </c>
      <c r="BH245" s="152">
        <v>1039</v>
      </c>
      <c r="BI245" s="153">
        <v>0.371</v>
      </c>
      <c r="BJ245" s="153">
        <v>0.42299999999999999</v>
      </c>
      <c r="BK245" s="154">
        <v>0.14299999999999999</v>
      </c>
      <c r="BL245" s="154">
        <v>8.5999999999999993E-2</v>
      </c>
      <c r="BM245" s="154">
        <v>6.9000000000000006E-2</v>
      </c>
      <c r="BN245" s="154">
        <v>0.35599999999999998</v>
      </c>
      <c r="DU245" s="4"/>
      <c r="DZ245" s="196"/>
      <c r="EA245" s="196"/>
      <c r="EB245" s="196"/>
      <c r="EC245" s="196"/>
      <c r="ED245" s="196"/>
      <c r="EE245" s="196"/>
    </row>
    <row r="246" spans="30:135" ht="13" x14ac:dyDescent="0.15">
      <c r="AD246" s="144">
        <f t="shared" si="90"/>
        <v>88.333333333333343</v>
      </c>
      <c r="AE246" s="144">
        <f t="shared" si="91"/>
        <v>79.353099730458226</v>
      </c>
      <c r="AF246" s="149">
        <v>163</v>
      </c>
      <c r="AG246" s="150" t="s">
        <v>375</v>
      </c>
      <c r="AH246" s="149">
        <v>21</v>
      </c>
      <c r="AI246" s="151">
        <v>1</v>
      </c>
      <c r="AJ246" s="152">
        <v>1855</v>
      </c>
      <c r="AK246" s="152">
        <v>1472</v>
      </c>
      <c r="AL246" s="149">
        <v>0.79400000000000004</v>
      </c>
      <c r="AM246" s="152">
        <v>824</v>
      </c>
      <c r="AN246" s="152">
        <v>597</v>
      </c>
      <c r="AO246" s="152">
        <v>1421</v>
      </c>
      <c r="AP246" s="151">
        <v>0.42</v>
      </c>
      <c r="AQ246" s="153">
        <v>0.45200000000000001</v>
      </c>
      <c r="AR246" s="154">
        <v>0.16600000000000001</v>
      </c>
      <c r="AS246" s="154">
        <v>8.1000000000000003E-2</v>
      </c>
      <c r="AT246" s="154">
        <v>6.5000000000000002E-2</v>
      </c>
      <c r="AU246" s="154">
        <v>0.38100000000000001</v>
      </c>
      <c r="AW246" s="196"/>
      <c r="AX246" s="144">
        <f t="shared" si="92"/>
        <v>78.502415458937207</v>
      </c>
      <c r="AY246" s="149">
        <v>163</v>
      </c>
      <c r="AZ246" s="150" t="s">
        <v>494</v>
      </c>
      <c r="BA246" s="149">
        <v>16</v>
      </c>
      <c r="BB246" s="151">
        <v>1</v>
      </c>
      <c r="BC246" s="152">
        <v>1242</v>
      </c>
      <c r="BD246" s="152">
        <v>975</v>
      </c>
      <c r="BE246" s="149">
        <v>0.78500000000000003</v>
      </c>
      <c r="BF246" s="152">
        <v>540</v>
      </c>
      <c r="BG246" s="152">
        <v>335</v>
      </c>
      <c r="BH246" s="152">
        <v>875</v>
      </c>
      <c r="BI246" s="153">
        <v>0.38300000000000001</v>
      </c>
      <c r="BJ246" s="153">
        <v>0.433</v>
      </c>
      <c r="BK246" s="154">
        <v>0.17199999999999999</v>
      </c>
      <c r="BL246" s="154">
        <v>0.14299999999999999</v>
      </c>
      <c r="BM246" s="154">
        <v>9.8000000000000004E-2</v>
      </c>
      <c r="BN246" s="154">
        <v>0.377</v>
      </c>
      <c r="DU246" s="4"/>
      <c r="DZ246" s="196"/>
      <c r="EA246" s="196"/>
      <c r="EB246" s="196"/>
      <c r="EC246" s="196"/>
      <c r="ED246" s="196"/>
      <c r="EE246" s="196"/>
    </row>
    <row r="247" spans="30:135" ht="13" x14ac:dyDescent="0.15">
      <c r="AD247" s="144">
        <f t="shared" si="90"/>
        <v>80.913043478260875</v>
      </c>
      <c r="AE247" s="144">
        <f t="shared" si="91"/>
        <v>79.312197743148843</v>
      </c>
      <c r="AF247" s="149">
        <v>164</v>
      </c>
      <c r="AG247" s="150" t="s">
        <v>383</v>
      </c>
      <c r="AH247" s="149">
        <v>23</v>
      </c>
      <c r="AI247" s="151">
        <v>1</v>
      </c>
      <c r="AJ247" s="152">
        <v>1861</v>
      </c>
      <c r="AK247" s="152">
        <v>1476</v>
      </c>
      <c r="AL247" s="149">
        <v>0.79300000000000004</v>
      </c>
      <c r="AM247" s="152">
        <v>741</v>
      </c>
      <c r="AN247" s="152">
        <v>531</v>
      </c>
      <c r="AO247" s="152">
        <v>1272</v>
      </c>
      <c r="AP247" s="153">
        <v>0.41699999999999998</v>
      </c>
      <c r="AQ247" s="153">
        <v>0.47199999999999998</v>
      </c>
      <c r="AR247" s="154">
        <v>0.221</v>
      </c>
      <c r="AS247" s="154">
        <v>0.114</v>
      </c>
      <c r="AT247" s="154">
        <v>7.9000000000000001E-2</v>
      </c>
      <c r="AU247" s="154">
        <v>0.371</v>
      </c>
      <c r="AW247" s="196"/>
      <c r="AX247" s="144">
        <f t="shared" si="92"/>
        <v>78.459687123947049</v>
      </c>
      <c r="AY247" s="149">
        <v>164</v>
      </c>
      <c r="AZ247" s="150" t="s">
        <v>495</v>
      </c>
      <c r="BA247" s="149">
        <v>21</v>
      </c>
      <c r="BB247" s="151">
        <v>1</v>
      </c>
      <c r="BC247" s="152">
        <v>1662</v>
      </c>
      <c r="BD247" s="152">
        <v>1304</v>
      </c>
      <c r="BE247" s="149">
        <v>0.78500000000000003</v>
      </c>
      <c r="BF247" s="152">
        <v>740</v>
      </c>
      <c r="BG247" s="152">
        <v>487</v>
      </c>
      <c r="BH247" s="152">
        <v>1227</v>
      </c>
      <c r="BI247" s="153">
        <v>0.39700000000000002</v>
      </c>
      <c r="BJ247" s="153">
        <v>0.441</v>
      </c>
      <c r="BK247" s="154">
        <v>0.17599999999999999</v>
      </c>
      <c r="BL247" s="154">
        <v>9.7000000000000003E-2</v>
      </c>
      <c r="BM247" s="154">
        <v>7.2999999999999995E-2</v>
      </c>
      <c r="BN247" s="154">
        <v>0.36899999999999999</v>
      </c>
      <c r="DU247" s="4"/>
      <c r="DZ247" s="196"/>
      <c r="EA247" s="196"/>
      <c r="EB247" s="196"/>
      <c r="EC247" s="196"/>
      <c r="ED247" s="196"/>
      <c r="EE247" s="196"/>
    </row>
    <row r="248" spans="30:135" ht="13" x14ac:dyDescent="0.15">
      <c r="AD248" s="144">
        <f t="shared" si="90"/>
        <v>80.150000000000006</v>
      </c>
      <c r="AE248" s="144">
        <f t="shared" si="91"/>
        <v>79.226450405489715</v>
      </c>
      <c r="AF248" s="149">
        <v>165</v>
      </c>
      <c r="AG248" s="150" t="s">
        <v>356</v>
      </c>
      <c r="AH248" s="149">
        <v>20</v>
      </c>
      <c r="AI248" s="151">
        <v>1</v>
      </c>
      <c r="AJ248" s="152">
        <v>1603</v>
      </c>
      <c r="AK248" s="152">
        <v>1270</v>
      </c>
      <c r="AL248" s="149">
        <v>0.79200000000000004</v>
      </c>
      <c r="AM248" s="152">
        <v>677</v>
      </c>
      <c r="AN248" s="152">
        <v>457</v>
      </c>
      <c r="AO248" s="152">
        <v>1134</v>
      </c>
      <c r="AP248" s="153">
        <v>0.40300000000000002</v>
      </c>
      <c r="AQ248" s="153">
        <v>0.46899999999999997</v>
      </c>
      <c r="AR248" s="154">
        <v>0.20799999999999999</v>
      </c>
      <c r="AS248" s="154">
        <v>9.9000000000000005E-2</v>
      </c>
      <c r="AT248" s="154">
        <v>7.1999999999999995E-2</v>
      </c>
      <c r="AU248" s="154">
        <v>0.36299999999999999</v>
      </c>
      <c r="AW248" s="196"/>
      <c r="AX248" s="144">
        <f t="shared" si="92"/>
        <v>78.473581213307241</v>
      </c>
      <c r="AY248" s="149">
        <v>165</v>
      </c>
      <c r="AZ248" s="150" t="s">
        <v>372</v>
      </c>
      <c r="BA248" s="149">
        <v>18</v>
      </c>
      <c r="BB248" s="151">
        <v>1</v>
      </c>
      <c r="BC248" s="152">
        <v>1533</v>
      </c>
      <c r="BD248" s="152">
        <v>1203</v>
      </c>
      <c r="BE248" s="149">
        <v>0.78500000000000003</v>
      </c>
      <c r="BF248" s="152">
        <v>696</v>
      </c>
      <c r="BG248" s="152">
        <v>427</v>
      </c>
      <c r="BH248" s="152">
        <v>1123</v>
      </c>
      <c r="BI248" s="151">
        <v>0.38</v>
      </c>
      <c r="BJ248" s="153">
        <v>0.42399999999999999</v>
      </c>
      <c r="BK248" s="155">
        <v>0.17</v>
      </c>
      <c r="BL248" s="154">
        <v>0.114</v>
      </c>
      <c r="BM248" s="154">
        <v>9.0999999999999998E-2</v>
      </c>
      <c r="BN248" s="154">
        <v>0.372</v>
      </c>
      <c r="DU248" s="4"/>
      <c r="DZ248" s="196"/>
      <c r="EA248" s="196"/>
      <c r="EB248" s="196"/>
      <c r="EC248" s="196"/>
      <c r="ED248" s="196"/>
      <c r="EE248" s="196"/>
    </row>
    <row r="249" spans="30:135" ht="13" x14ac:dyDescent="0.15">
      <c r="AD249" s="144">
        <f t="shared" si="90"/>
        <v>95.45</v>
      </c>
      <c r="AE249" s="144">
        <f t="shared" si="91"/>
        <v>79.20377160817182</v>
      </c>
      <c r="AF249" s="149">
        <v>166</v>
      </c>
      <c r="AG249" s="150" t="s">
        <v>450</v>
      </c>
      <c r="AH249" s="149">
        <v>20</v>
      </c>
      <c r="AI249" s="151">
        <v>1</v>
      </c>
      <c r="AJ249" s="152">
        <v>1909</v>
      </c>
      <c r="AK249" s="152">
        <v>1512</v>
      </c>
      <c r="AL249" s="149">
        <v>0.79200000000000004</v>
      </c>
      <c r="AM249" s="152">
        <v>736</v>
      </c>
      <c r="AN249" s="152">
        <v>534</v>
      </c>
      <c r="AO249" s="152">
        <v>1270</v>
      </c>
      <c r="AP249" s="151">
        <v>0.42</v>
      </c>
      <c r="AQ249" s="153">
        <v>0.45400000000000001</v>
      </c>
      <c r="AR249" s="154">
        <v>0.20399999999999999</v>
      </c>
      <c r="AS249" s="154">
        <v>0.157</v>
      </c>
      <c r="AT249" s="154">
        <v>0.11600000000000001</v>
      </c>
      <c r="AU249" s="154">
        <v>0.39400000000000002</v>
      </c>
      <c r="AW249" s="196"/>
      <c r="AX249" s="144">
        <f t="shared" si="92"/>
        <v>78.633468442385634</v>
      </c>
      <c r="AY249" s="149">
        <v>166</v>
      </c>
      <c r="AZ249" s="150" t="s">
        <v>305</v>
      </c>
      <c r="BA249" s="149">
        <v>21</v>
      </c>
      <c r="BB249" s="151">
        <v>1</v>
      </c>
      <c r="BC249" s="152">
        <v>1727</v>
      </c>
      <c r="BD249" s="152">
        <v>1358</v>
      </c>
      <c r="BE249" s="149">
        <v>0.78600000000000003</v>
      </c>
      <c r="BF249" s="152">
        <v>792</v>
      </c>
      <c r="BG249" s="152">
        <v>491</v>
      </c>
      <c r="BH249" s="152">
        <v>1283</v>
      </c>
      <c r="BI249" s="153">
        <v>0.38300000000000001</v>
      </c>
      <c r="BJ249" s="153">
        <v>0.435</v>
      </c>
      <c r="BK249" s="154">
        <v>0.16700000000000001</v>
      </c>
      <c r="BL249" s="154">
        <v>0.112</v>
      </c>
      <c r="BM249" s="154">
        <v>8.5999999999999993E-2</v>
      </c>
      <c r="BN249" s="154">
        <v>0.36199999999999999</v>
      </c>
      <c r="DU249" s="4"/>
      <c r="DZ249" s="196"/>
      <c r="EA249" s="196"/>
      <c r="EB249" s="196"/>
      <c r="EC249" s="196"/>
      <c r="ED249" s="196"/>
      <c r="EE249" s="196"/>
    </row>
    <row r="250" spans="30:135" ht="13" x14ac:dyDescent="0.15">
      <c r="AD250" s="144">
        <f t="shared" si="90"/>
        <v>75.818181818181813</v>
      </c>
      <c r="AE250" s="144">
        <f t="shared" si="91"/>
        <v>79.136690647482013</v>
      </c>
      <c r="AF250" s="149">
        <v>167</v>
      </c>
      <c r="AG250" s="150" t="s">
        <v>391</v>
      </c>
      <c r="AH250" s="149">
        <v>22</v>
      </c>
      <c r="AI250" s="151">
        <v>1</v>
      </c>
      <c r="AJ250" s="152">
        <v>1668</v>
      </c>
      <c r="AK250" s="152">
        <v>1320</v>
      </c>
      <c r="AL250" s="149">
        <v>0.79100000000000004</v>
      </c>
      <c r="AM250" s="152">
        <v>700</v>
      </c>
      <c r="AN250" s="152">
        <v>503</v>
      </c>
      <c r="AO250" s="152">
        <v>1203</v>
      </c>
      <c r="AP250" s="153">
        <v>0.41799999999999998</v>
      </c>
      <c r="AQ250" s="151">
        <v>0.47</v>
      </c>
      <c r="AR250" s="154">
        <v>0.20100000000000001</v>
      </c>
      <c r="AS250" s="154">
        <v>9.1999999999999998E-2</v>
      </c>
      <c r="AT250" s="154">
        <v>6.5000000000000002E-2</v>
      </c>
      <c r="AU250" s="154">
        <v>0.371</v>
      </c>
      <c r="AW250" s="196"/>
      <c r="AX250" s="144">
        <f t="shared" si="92"/>
        <v>78.621058257616255</v>
      </c>
      <c r="AY250" s="149">
        <v>167</v>
      </c>
      <c r="AZ250" s="150" t="s">
        <v>418</v>
      </c>
      <c r="BA250" s="149">
        <v>23</v>
      </c>
      <c r="BB250" s="151">
        <v>1</v>
      </c>
      <c r="BC250" s="152">
        <v>1871</v>
      </c>
      <c r="BD250" s="152">
        <v>1471</v>
      </c>
      <c r="BE250" s="149">
        <v>0.78600000000000003</v>
      </c>
      <c r="BF250" s="152">
        <v>746</v>
      </c>
      <c r="BG250" s="152">
        <v>537</v>
      </c>
      <c r="BH250" s="152">
        <v>1283</v>
      </c>
      <c r="BI250" s="153">
        <v>0.41899999999999998</v>
      </c>
      <c r="BJ250" s="153">
        <v>0.46700000000000003</v>
      </c>
      <c r="BK250" s="154">
        <v>0.218</v>
      </c>
      <c r="BL250" s="154">
        <v>0.11700000000000001</v>
      </c>
      <c r="BM250" s="155">
        <v>0.09</v>
      </c>
      <c r="BN250" s="154">
        <v>0.374</v>
      </c>
      <c r="DU250" s="4"/>
      <c r="DZ250" s="196"/>
      <c r="EA250" s="196"/>
      <c r="EB250" s="196"/>
      <c r="EC250" s="196"/>
      <c r="ED250" s="196"/>
      <c r="EE250" s="196"/>
    </row>
    <row r="251" spans="30:135" ht="13" x14ac:dyDescent="0.15">
      <c r="AD251" s="144">
        <f t="shared" si="90"/>
        <v>81</v>
      </c>
      <c r="AE251" s="144">
        <f t="shared" si="91"/>
        <v>79.066022544283413</v>
      </c>
      <c r="AF251" s="149">
        <v>168</v>
      </c>
      <c r="AG251" s="150" t="s">
        <v>363</v>
      </c>
      <c r="AH251" s="149">
        <v>23</v>
      </c>
      <c r="AI251" s="151">
        <v>1</v>
      </c>
      <c r="AJ251" s="152">
        <v>1863</v>
      </c>
      <c r="AK251" s="152">
        <v>1473</v>
      </c>
      <c r="AL251" s="149">
        <v>0.79100000000000004</v>
      </c>
      <c r="AM251" s="152">
        <v>867</v>
      </c>
      <c r="AN251" s="152">
        <v>541</v>
      </c>
      <c r="AO251" s="152">
        <v>1408</v>
      </c>
      <c r="AP251" s="153">
        <v>0.38400000000000001</v>
      </c>
      <c r="AQ251" s="153">
        <v>0.442</v>
      </c>
      <c r="AR251" s="154">
        <v>0.159</v>
      </c>
      <c r="AS251" s="154">
        <v>0.105</v>
      </c>
      <c r="AT251" s="154">
        <v>8.6999999999999994E-2</v>
      </c>
      <c r="AU251" s="154">
        <v>0.36299999999999999</v>
      </c>
      <c r="AW251" s="196"/>
      <c r="AX251" s="144">
        <f t="shared" si="92"/>
        <v>78.566899175649979</v>
      </c>
      <c r="AY251" s="149">
        <v>168</v>
      </c>
      <c r="AZ251" s="150" t="s">
        <v>414</v>
      </c>
      <c r="BA251" s="149">
        <v>19</v>
      </c>
      <c r="BB251" s="151">
        <v>1</v>
      </c>
      <c r="BC251" s="152">
        <v>1577</v>
      </c>
      <c r="BD251" s="152">
        <v>1239</v>
      </c>
      <c r="BE251" s="149">
        <v>0.78600000000000003</v>
      </c>
      <c r="BF251" s="152">
        <v>742</v>
      </c>
      <c r="BG251" s="152">
        <v>441</v>
      </c>
      <c r="BH251" s="152">
        <v>1183</v>
      </c>
      <c r="BI251" s="153">
        <v>0.373</v>
      </c>
      <c r="BJ251" s="153">
        <v>0.42499999999999999</v>
      </c>
      <c r="BK251" s="155">
        <v>0.16</v>
      </c>
      <c r="BL251" s="154">
        <v>0.112</v>
      </c>
      <c r="BM251" s="154">
        <v>9.0999999999999998E-2</v>
      </c>
      <c r="BN251" s="154">
        <v>0.36299999999999999</v>
      </c>
      <c r="DU251" s="4"/>
      <c r="DZ251" s="196"/>
      <c r="EA251" s="196"/>
      <c r="EB251" s="196"/>
      <c r="EC251" s="196"/>
      <c r="ED251" s="196"/>
      <c r="EE251" s="196"/>
    </row>
    <row r="252" spans="30:135" ht="13" x14ac:dyDescent="0.15">
      <c r="AD252" s="144">
        <f t="shared" si="90"/>
        <v>79.19047619047619</v>
      </c>
      <c r="AE252" s="144">
        <f t="shared" si="91"/>
        <v>79.013830426939265</v>
      </c>
      <c r="AF252" s="149">
        <v>169</v>
      </c>
      <c r="AG252" s="150" t="s">
        <v>496</v>
      </c>
      <c r="AH252" s="149">
        <v>21</v>
      </c>
      <c r="AI252" s="151">
        <v>1</v>
      </c>
      <c r="AJ252" s="152">
        <v>1663</v>
      </c>
      <c r="AK252" s="152">
        <v>1314</v>
      </c>
      <c r="AL252" s="149">
        <v>0.79</v>
      </c>
      <c r="AM252" s="152">
        <v>760</v>
      </c>
      <c r="AN252" s="152">
        <v>480</v>
      </c>
      <c r="AO252" s="152">
        <v>1240</v>
      </c>
      <c r="AP252" s="153">
        <v>0.38700000000000001</v>
      </c>
      <c r="AQ252" s="153">
        <v>0.44600000000000001</v>
      </c>
      <c r="AR252" s="154">
        <v>0.17299999999999999</v>
      </c>
      <c r="AS252" s="154">
        <v>0.10199999999999999</v>
      </c>
      <c r="AT252" s="154">
        <v>7.5999999999999998E-2</v>
      </c>
      <c r="AU252" s="154">
        <v>0.36199999999999999</v>
      </c>
      <c r="AW252" s="196"/>
      <c r="AX252" s="144">
        <f t="shared" si="92"/>
        <v>78.595317725752508</v>
      </c>
      <c r="AY252" s="149">
        <v>169</v>
      </c>
      <c r="AZ252" s="150" t="s">
        <v>497</v>
      </c>
      <c r="BA252" s="149">
        <v>22</v>
      </c>
      <c r="BB252" s="151">
        <v>1</v>
      </c>
      <c r="BC252" s="152">
        <v>1794</v>
      </c>
      <c r="BD252" s="152">
        <v>1410</v>
      </c>
      <c r="BE252" s="149">
        <v>0.78600000000000003</v>
      </c>
      <c r="BF252" s="152">
        <v>687</v>
      </c>
      <c r="BG252" s="152">
        <v>493</v>
      </c>
      <c r="BH252" s="152">
        <v>1180</v>
      </c>
      <c r="BI252" s="153">
        <v>0.41799999999999998</v>
      </c>
      <c r="BJ252" s="153">
        <v>0.46400000000000002</v>
      </c>
      <c r="BK252" s="154">
        <v>0.22900000000000001</v>
      </c>
      <c r="BL252" s="154">
        <v>0.13800000000000001</v>
      </c>
      <c r="BM252" s="154">
        <v>0.104</v>
      </c>
      <c r="BN252" s="154">
        <v>0.376</v>
      </c>
      <c r="DU252" s="4"/>
      <c r="DZ252" s="196"/>
      <c r="EA252" s="196"/>
      <c r="EB252" s="196"/>
      <c r="EC252" s="196"/>
      <c r="ED252" s="196"/>
      <c r="EE252" s="196"/>
    </row>
    <row r="253" spans="30:135" ht="13" x14ac:dyDescent="0.15">
      <c r="AD253" s="144">
        <f t="shared" si="90"/>
        <v>83.22727272727272</v>
      </c>
      <c r="AE253" s="144">
        <f t="shared" si="91"/>
        <v>78.918623702894592</v>
      </c>
      <c r="AF253" s="149">
        <v>170</v>
      </c>
      <c r="AG253" s="150" t="s">
        <v>498</v>
      </c>
      <c r="AH253" s="149">
        <v>22</v>
      </c>
      <c r="AI253" s="151">
        <v>1</v>
      </c>
      <c r="AJ253" s="152">
        <v>1831</v>
      </c>
      <c r="AK253" s="152">
        <v>1445</v>
      </c>
      <c r="AL253" s="149">
        <v>0.78900000000000003</v>
      </c>
      <c r="AM253" s="152">
        <v>766</v>
      </c>
      <c r="AN253" s="152">
        <v>535</v>
      </c>
      <c r="AO253" s="152">
        <v>1301</v>
      </c>
      <c r="AP253" s="153">
        <v>0.41099999999999998</v>
      </c>
      <c r="AQ253" s="153">
        <v>0.46200000000000002</v>
      </c>
      <c r="AR253" s="154">
        <v>0.20300000000000001</v>
      </c>
      <c r="AS253" s="154">
        <v>0.106</v>
      </c>
      <c r="AT253" s="154">
        <v>8.7999999999999995E-2</v>
      </c>
      <c r="AU253" s="154">
        <v>0.36799999999999999</v>
      </c>
      <c r="AW253" s="196"/>
      <c r="AX253" s="144">
        <f t="shared" si="92"/>
        <v>78.692493946731233</v>
      </c>
      <c r="AY253" s="149">
        <v>170</v>
      </c>
      <c r="AZ253" s="150" t="s">
        <v>369</v>
      </c>
      <c r="BA253" s="149">
        <v>25</v>
      </c>
      <c r="BB253" s="151">
        <v>1</v>
      </c>
      <c r="BC253" s="152">
        <v>2065</v>
      </c>
      <c r="BD253" s="152">
        <v>1625</v>
      </c>
      <c r="BE253" s="149">
        <v>0.78700000000000003</v>
      </c>
      <c r="BF253" s="152">
        <v>904</v>
      </c>
      <c r="BG253" s="152">
        <v>605</v>
      </c>
      <c r="BH253" s="152">
        <v>1509</v>
      </c>
      <c r="BI253" s="153">
        <v>0.40100000000000002</v>
      </c>
      <c r="BJ253" s="151">
        <v>0.44</v>
      </c>
      <c r="BK253" s="154">
        <v>0.184</v>
      </c>
      <c r="BL253" s="154">
        <v>0.108</v>
      </c>
      <c r="BM253" s="155">
        <v>0.09</v>
      </c>
      <c r="BN253" s="154">
        <v>0.36899999999999999</v>
      </c>
      <c r="DU253" s="4"/>
      <c r="DZ253" s="196"/>
      <c r="EA253" s="196"/>
      <c r="EB253" s="196"/>
      <c r="EC253" s="196"/>
      <c r="ED253" s="196"/>
      <c r="EE253" s="196"/>
    </row>
    <row r="254" spans="30:135" ht="13" x14ac:dyDescent="0.15">
      <c r="AD254" s="144">
        <f t="shared" si="90"/>
        <v>90.227272727272734</v>
      </c>
      <c r="AE254" s="144">
        <f t="shared" si="91"/>
        <v>78.790931989924431</v>
      </c>
      <c r="AF254" s="149">
        <v>171</v>
      </c>
      <c r="AG254" s="150" t="s">
        <v>499</v>
      </c>
      <c r="AH254" s="149">
        <v>22</v>
      </c>
      <c r="AI254" s="151">
        <v>1</v>
      </c>
      <c r="AJ254" s="152">
        <v>1985</v>
      </c>
      <c r="AK254" s="152">
        <v>1564</v>
      </c>
      <c r="AL254" s="149">
        <v>0.78800000000000003</v>
      </c>
      <c r="AM254" s="152">
        <v>832</v>
      </c>
      <c r="AN254" s="152">
        <v>593</v>
      </c>
      <c r="AO254" s="152">
        <v>1425</v>
      </c>
      <c r="AP254" s="153">
        <v>0.41599999999999998</v>
      </c>
      <c r="AQ254" s="151">
        <v>0.46</v>
      </c>
      <c r="AR254" s="154">
        <v>0.191</v>
      </c>
      <c r="AS254" s="154">
        <v>0.108</v>
      </c>
      <c r="AT254" s="154">
        <v>8.4000000000000005E-2</v>
      </c>
      <c r="AU254" s="154">
        <v>0.379</v>
      </c>
      <c r="AW254" s="196"/>
      <c r="AX254" s="144">
        <f t="shared" si="92"/>
        <v>78.733031674208149</v>
      </c>
      <c r="AY254" s="149">
        <v>171</v>
      </c>
      <c r="AZ254" s="150" t="s">
        <v>500</v>
      </c>
      <c r="BA254" s="149">
        <v>19</v>
      </c>
      <c r="BB254" s="151">
        <v>1</v>
      </c>
      <c r="BC254" s="152">
        <v>1547</v>
      </c>
      <c r="BD254" s="152">
        <v>1218</v>
      </c>
      <c r="BE254" s="149">
        <v>0.78700000000000003</v>
      </c>
      <c r="BF254" s="152">
        <v>654</v>
      </c>
      <c r="BG254" s="152">
        <v>428</v>
      </c>
      <c r="BH254" s="152">
        <v>1082</v>
      </c>
      <c r="BI254" s="153">
        <v>0.39600000000000002</v>
      </c>
      <c r="BJ254" s="153">
        <v>0.45100000000000001</v>
      </c>
      <c r="BK254" s="154">
        <v>0.19400000000000001</v>
      </c>
      <c r="BL254" s="154">
        <v>0.121</v>
      </c>
      <c r="BM254" s="154">
        <v>8.5000000000000006E-2</v>
      </c>
      <c r="BN254" s="154">
        <v>0.371</v>
      </c>
      <c r="DU254" s="4"/>
      <c r="DZ254" s="196"/>
      <c r="EA254" s="196"/>
      <c r="EB254" s="196"/>
      <c r="EC254" s="196"/>
      <c r="ED254" s="196"/>
      <c r="EE254" s="196"/>
    </row>
    <row r="255" spans="30:135" ht="13" x14ac:dyDescent="0.15">
      <c r="AD255" s="144">
        <f t="shared" si="90"/>
        <v>82.529411764705884</v>
      </c>
      <c r="AE255" s="144">
        <f t="shared" si="91"/>
        <v>78.759800427655023</v>
      </c>
      <c r="AF255" s="149">
        <v>172</v>
      </c>
      <c r="AG255" s="150" t="s">
        <v>463</v>
      </c>
      <c r="AH255" s="149">
        <v>17</v>
      </c>
      <c r="AI255" s="151">
        <v>1</v>
      </c>
      <c r="AJ255" s="152">
        <v>1403</v>
      </c>
      <c r="AK255" s="152">
        <v>1105</v>
      </c>
      <c r="AL255" s="149">
        <v>0.78800000000000003</v>
      </c>
      <c r="AM255" s="152">
        <v>613</v>
      </c>
      <c r="AN255" s="152">
        <v>405</v>
      </c>
      <c r="AO255" s="152">
        <v>1018</v>
      </c>
      <c r="AP255" s="153">
        <v>0.39800000000000002</v>
      </c>
      <c r="AQ255" s="153">
        <v>0.441</v>
      </c>
      <c r="AR255" s="154">
        <v>0.185</v>
      </c>
      <c r="AS255" s="155">
        <v>0.11</v>
      </c>
      <c r="AT255" s="154">
        <v>7.8E-2</v>
      </c>
      <c r="AU255" s="154">
        <v>0.374</v>
      </c>
      <c r="AW255" s="196"/>
      <c r="AX255" s="144">
        <f t="shared" si="92"/>
        <v>78.689609530112506</v>
      </c>
      <c r="AY255" s="149">
        <v>172</v>
      </c>
      <c r="AZ255" s="150" t="s">
        <v>501</v>
      </c>
      <c r="BA255" s="149">
        <v>18</v>
      </c>
      <c r="BB255" s="151">
        <v>1</v>
      </c>
      <c r="BC255" s="152">
        <v>1511</v>
      </c>
      <c r="BD255" s="152">
        <v>1189</v>
      </c>
      <c r="BE255" s="149">
        <v>0.78700000000000003</v>
      </c>
      <c r="BF255" s="152">
        <v>610</v>
      </c>
      <c r="BG255" s="152">
        <v>419</v>
      </c>
      <c r="BH255" s="152">
        <v>1029</v>
      </c>
      <c r="BI255" s="153">
        <v>0.40699999999999997</v>
      </c>
      <c r="BJ255" s="153">
        <v>0.46700000000000003</v>
      </c>
      <c r="BK255" s="154">
        <v>0.222</v>
      </c>
      <c r="BL255" s="154">
        <v>0.11899999999999999</v>
      </c>
      <c r="BM255" s="154">
        <v>9.5000000000000001E-2</v>
      </c>
      <c r="BN255" s="154">
        <v>0.36499999999999999</v>
      </c>
      <c r="DU255" s="4"/>
      <c r="DZ255" s="196"/>
      <c r="EA255" s="196"/>
      <c r="EB255" s="196"/>
      <c r="EC255" s="196"/>
      <c r="ED255" s="196"/>
      <c r="EE255" s="196"/>
    </row>
    <row r="256" spans="30:135" ht="13" x14ac:dyDescent="0.15">
      <c r="AD256" s="144">
        <f t="shared" si="90"/>
        <v>81.272727272727266</v>
      </c>
      <c r="AE256" s="144">
        <f t="shared" si="91"/>
        <v>78.74720357941834</v>
      </c>
      <c r="AF256" s="149">
        <v>173</v>
      </c>
      <c r="AG256" s="150" t="s">
        <v>502</v>
      </c>
      <c r="AH256" s="149">
        <v>22</v>
      </c>
      <c r="AI256" s="151">
        <v>1</v>
      </c>
      <c r="AJ256" s="152">
        <v>1788</v>
      </c>
      <c r="AK256" s="152">
        <v>1408</v>
      </c>
      <c r="AL256" s="149">
        <v>0.78700000000000003</v>
      </c>
      <c r="AM256" s="152">
        <v>818</v>
      </c>
      <c r="AN256" s="152">
        <v>510</v>
      </c>
      <c r="AO256" s="152">
        <v>1328</v>
      </c>
      <c r="AP256" s="153">
        <v>0.38400000000000001</v>
      </c>
      <c r="AQ256" s="153">
        <v>0.432</v>
      </c>
      <c r="AR256" s="154">
        <v>0.161</v>
      </c>
      <c r="AS256" s="154">
        <v>0.107</v>
      </c>
      <c r="AT256" s="154">
        <v>8.4000000000000005E-2</v>
      </c>
      <c r="AU256" s="154">
        <v>0.36699999999999999</v>
      </c>
      <c r="AW256" s="196"/>
      <c r="AX256" s="144">
        <f t="shared" si="92"/>
        <v>78.730330982094415</v>
      </c>
      <c r="AY256" s="149">
        <v>173</v>
      </c>
      <c r="AZ256" s="150" t="s">
        <v>503</v>
      </c>
      <c r="BA256" s="149">
        <v>24</v>
      </c>
      <c r="BB256" s="151">
        <v>1</v>
      </c>
      <c r="BC256" s="152">
        <v>1843</v>
      </c>
      <c r="BD256" s="152">
        <v>1451</v>
      </c>
      <c r="BE256" s="149">
        <v>0.78700000000000003</v>
      </c>
      <c r="BF256" s="152">
        <v>710</v>
      </c>
      <c r="BG256" s="152">
        <v>501</v>
      </c>
      <c r="BH256" s="152">
        <v>1211</v>
      </c>
      <c r="BI256" s="153">
        <v>0.41399999999999998</v>
      </c>
      <c r="BJ256" s="153">
        <v>0.45700000000000002</v>
      </c>
      <c r="BK256" s="154">
        <v>0.215</v>
      </c>
      <c r="BL256" s="154">
        <v>0.155</v>
      </c>
      <c r="BM256" s="154">
        <v>0.11700000000000001</v>
      </c>
      <c r="BN256" s="155">
        <v>0.38</v>
      </c>
      <c r="DU256" s="4"/>
      <c r="DZ256" s="196"/>
      <c r="EA256" s="196"/>
      <c r="EB256" s="196"/>
      <c r="EC256" s="196"/>
      <c r="ED256" s="196"/>
      <c r="EE256" s="196"/>
    </row>
    <row r="257" spans="30:135" ht="13" x14ac:dyDescent="0.15">
      <c r="AD257" s="144">
        <f t="shared" si="90"/>
        <v>88.466666666666654</v>
      </c>
      <c r="AE257" s="144">
        <f t="shared" si="91"/>
        <v>78.598342125094206</v>
      </c>
      <c r="AF257" s="149">
        <v>174</v>
      </c>
      <c r="AG257" s="150" t="s">
        <v>214</v>
      </c>
      <c r="AH257" s="149">
        <v>15</v>
      </c>
      <c r="AI257" s="151">
        <v>1</v>
      </c>
      <c r="AJ257" s="152">
        <v>1327</v>
      </c>
      <c r="AK257" s="152">
        <v>1043</v>
      </c>
      <c r="AL257" s="149">
        <v>0.78600000000000003</v>
      </c>
      <c r="AM257" s="152">
        <v>576</v>
      </c>
      <c r="AN257" s="152">
        <v>399</v>
      </c>
      <c r="AO257" s="152">
        <v>975</v>
      </c>
      <c r="AP257" s="153">
        <v>0.40899999999999997</v>
      </c>
      <c r="AQ257" s="151">
        <v>0.45</v>
      </c>
      <c r="AR257" s="154">
        <v>0.187</v>
      </c>
      <c r="AS257" s="154">
        <v>9.7000000000000003E-2</v>
      </c>
      <c r="AT257" s="154">
        <v>7.8E-2</v>
      </c>
      <c r="AU257" s="154">
        <v>0.375</v>
      </c>
      <c r="AW257" s="196"/>
      <c r="AX257" s="144">
        <f t="shared" si="92"/>
        <v>78.789592760180994</v>
      </c>
      <c r="AY257" s="149">
        <v>174</v>
      </c>
      <c r="AZ257" s="150" t="s">
        <v>298</v>
      </c>
      <c r="BA257" s="149">
        <v>20</v>
      </c>
      <c r="BB257" s="151">
        <v>1</v>
      </c>
      <c r="BC257" s="152">
        <v>1768</v>
      </c>
      <c r="BD257" s="152">
        <v>1393</v>
      </c>
      <c r="BE257" s="149">
        <v>0.78800000000000003</v>
      </c>
      <c r="BF257" s="152">
        <v>768</v>
      </c>
      <c r="BG257" s="152">
        <v>511</v>
      </c>
      <c r="BH257" s="152">
        <v>1279</v>
      </c>
      <c r="BI257" s="151">
        <v>0.4</v>
      </c>
      <c r="BJ257" s="153">
        <v>0.437</v>
      </c>
      <c r="BK257" s="154">
        <v>0.17899999999999999</v>
      </c>
      <c r="BL257" s="154">
        <v>0.11899999999999999</v>
      </c>
      <c r="BM257" s="154">
        <v>9.2999999999999999E-2</v>
      </c>
      <c r="BN257" s="154">
        <v>0.376</v>
      </c>
      <c r="DU257" s="4"/>
      <c r="DZ257" s="196"/>
      <c r="EA257" s="196"/>
      <c r="EB257" s="196"/>
      <c r="EC257" s="196"/>
      <c r="ED257" s="196"/>
      <c r="EE257" s="196"/>
    </row>
    <row r="258" spans="30:135" ht="13" x14ac:dyDescent="0.15">
      <c r="AD258" s="144">
        <f t="shared" si="90"/>
        <v>78.368421052631575</v>
      </c>
      <c r="AE258" s="144">
        <f t="shared" si="91"/>
        <v>78.64338482202821</v>
      </c>
      <c r="AF258" s="149">
        <v>175</v>
      </c>
      <c r="AG258" s="150" t="s">
        <v>500</v>
      </c>
      <c r="AH258" s="149">
        <v>19</v>
      </c>
      <c r="AI258" s="151">
        <v>1</v>
      </c>
      <c r="AJ258" s="152">
        <v>1489</v>
      </c>
      <c r="AK258" s="152">
        <v>1171</v>
      </c>
      <c r="AL258" s="149">
        <v>0.78600000000000003</v>
      </c>
      <c r="AM258" s="152">
        <v>626</v>
      </c>
      <c r="AN258" s="152">
        <v>429</v>
      </c>
      <c r="AO258" s="152">
        <v>1055</v>
      </c>
      <c r="AP258" s="153">
        <v>0.40699999999999997</v>
      </c>
      <c r="AQ258" s="153">
        <v>0.47299999999999998</v>
      </c>
      <c r="AR258" s="154">
        <v>0.221</v>
      </c>
      <c r="AS258" s="154">
        <v>8.7999999999999995E-2</v>
      </c>
      <c r="AT258" s="154">
        <v>6.6000000000000003E-2</v>
      </c>
      <c r="AU258" s="154">
        <v>0.35299999999999998</v>
      </c>
      <c r="AW258" s="196"/>
      <c r="AX258" s="144">
        <f t="shared" si="92"/>
        <v>78.841991341991346</v>
      </c>
      <c r="AY258" s="149">
        <v>175</v>
      </c>
      <c r="AZ258" s="150" t="s">
        <v>504</v>
      </c>
      <c r="BA258" s="149">
        <v>22</v>
      </c>
      <c r="BB258" s="151">
        <v>1</v>
      </c>
      <c r="BC258" s="152">
        <v>1848</v>
      </c>
      <c r="BD258" s="152">
        <v>1457</v>
      </c>
      <c r="BE258" s="149">
        <v>0.78800000000000003</v>
      </c>
      <c r="BF258" s="152">
        <v>876</v>
      </c>
      <c r="BG258" s="152">
        <v>519</v>
      </c>
      <c r="BH258" s="152">
        <v>1395</v>
      </c>
      <c r="BI258" s="153">
        <v>0.372</v>
      </c>
      <c r="BJ258" s="153">
        <v>0.432</v>
      </c>
      <c r="BK258" s="154">
        <v>0.157</v>
      </c>
      <c r="BL258" s="154">
        <v>0.10100000000000001</v>
      </c>
      <c r="BM258" s="154">
        <v>7.3999999999999996E-2</v>
      </c>
      <c r="BN258" s="154">
        <v>0.36299999999999999</v>
      </c>
      <c r="DU258" s="4"/>
      <c r="DZ258" s="196"/>
      <c r="EA258" s="196"/>
      <c r="EB258" s="196"/>
      <c r="EC258" s="196"/>
      <c r="ED258" s="196"/>
      <c r="EE258" s="196"/>
    </row>
    <row r="259" spans="30:135" ht="13" x14ac:dyDescent="0.15">
      <c r="AD259" s="144">
        <f t="shared" si="90"/>
        <v>83.38095238095238</v>
      </c>
      <c r="AE259" s="144">
        <f t="shared" si="91"/>
        <v>78.640776699029118</v>
      </c>
      <c r="AF259" s="149">
        <v>176</v>
      </c>
      <c r="AG259" s="150" t="s">
        <v>459</v>
      </c>
      <c r="AH259" s="149">
        <v>21</v>
      </c>
      <c r="AI259" s="151">
        <v>1</v>
      </c>
      <c r="AJ259" s="152">
        <v>1751</v>
      </c>
      <c r="AK259" s="152">
        <v>1377</v>
      </c>
      <c r="AL259" s="149">
        <v>0.78600000000000003</v>
      </c>
      <c r="AM259" s="152">
        <v>735</v>
      </c>
      <c r="AN259" s="152">
        <v>474</v>
      </c>
      <c r="AO259" s="152">
        <v>1209</v>
      </c>
      <c r="AP259" s="153">
        <v>0.39200000000000002</v>
      </c>
      <c r="AQ259" s="153">
        <v>0.442</v>
      </c>
      <c r="AR259" s="154">
        <v>0.191</v>
      </c>
      <c r="AS259" s="154">
        <v>0.13600000000000001</v>
      </c>
      <c r="AT259" s="154">
        <v>9.9000000000000005E-2</v>
      </c>
      <c r="AU259" s="154">
        <v>0.376</v>
      </c>
      <c r="AW259" s="196"/>
      <c r="AX259" s="144">
        <f t="shared" si="92"/>
        <v>78.784704033525415</v>
      </c>
      <c r="AY259" s="149">
        <v>176</v>
      </c>
      <c r="AZ259" s="150" t="s">
        <v>321</v>
      </c>
      <c r="BA259" s="149">
        <v>23</v>
      </c>
      <c r="BB259" s="151">
        <v>1</v>
      </c>
      <c r="BC259" s="152">
        <v>1909</v>
      </c>
      <c r="BD259" s="152">
        <v>1504</v>
      </c>
      <c r="BE259" s="149">
        <v>0.78800000000000003</v>
      </c>
      <c r="BF259" s="152">
        <v>804</v>
      </c>
      <c r="BG259" s="152">
        <v>561</v>
      </c>
      <c r="BH259" s="152">
        <v>1365</v>
      </c>
      <c r="BI259" s="153">
        <v>0.41099999999999998</v>
      </c>
      <c r="BJ259" s="151">
        <v>0.45</v>
      </c>
      <c r="BK259" s="154">
        <v>0.191</v>
      </c>
      <c r="BL259" s="154">
        <v>0.11700000000000001</v>
      </c>
      <c r="BM259" s="155">
        <v>0.1</v>
      </c>
      <c r="BN259" s="154">
        <v>0.376</v>
      </c>
      <c r="DU259" s="4"/>
      <c r="DZ259" s="196"/>
      <c r="EA259" s="196"/>
      <c r="EB259" s="196"/>
      <c r="EC259" s="196"/>
      <c r="ED259" s="196"/>
      <c r="EE259" s="196"/>
    </row>
    <row r="260" spans="30:135" ht="13" x14ac:dyDescent="0.15">
      <c r="AD260" s="144">
        <f t="shared" si="90"/>
        <v>83.636363636363626</v>
      </c>
      <c r="AE260" s="144">
        <f t="shared" si="91"/>
        <v>78.532608695652172</v>
      </c>
      <c r="AF260" s="149">
        <v>177</v>
      </c>
      <c r="AG260" s="150" t="s">
        <v>504</v>
      </c>
      <c r="AH260" s="149">
        <v>22</v>
      </c>
      <c r="AI260" s="151">
        <v>1</v>
      </c>
      <c r="AJ260" s="152">
        <v>1840</v>
      </c>
      <c r="AK260" s="152">
        <v>1445</v>
      </c>
      <c r="AL260" s="149">
        <v>0.78500000000000003</v>
      </c>
      <c r="AM260" s="152">
        <v>804</v>
      </c>
      <c r="AN260" s="152">
        <v>509</v>
      </c>
      <c r="AO260" s="152">
        <v>1313</v>
      </c>
      <c r="AP260" s="153">
        <v>0.38800000000000001</v>
      </c>
      <c r="AQ260" s="153">
        <v>0.433</v>
      </c>
      <c r="AR260" s="154">
        <v>0.189</v>
      </c>
      <c r="AS260" s="154">
        <v>0.11700000000000001</v>
      </c>
      <c r="AT260" s="154">
        <v>9.4E-2</v>
      </c>
      <c r="AU260" s="154">
        <v>0.36799999999999999</v>
      </c>
      <c r="AW260" s="196"/>
      <c r="AX260" s="144">
        <f t="shared" si="92"/>
        <v>78.767541183648575</v>
      </c>
      <c r="AY260" s="149">
        <v>177</v>
      </c>
      <c r="AZ260" s="150" t="s">
        <v>404</v>
      </c>
      <c r="BA260" s="149">
        <v>21</v>
      </c>
      <c r="BB260" s="151">
        <v>1</v>
      </c>
      <c r="BC260" s="152">
        <v>1639</v>
      </c>
      <c r="BD260" s="152">
        <v>1291</v>
      </c>
      <c r="BE260" s="149">
        <v>0.78800000000000003</v>
      </c>
      <c r="BF260" s="152">
        <v>737</v>
      </c>
      <c r="BG260" s="152">
        <v>496</v>
      </c>
      <c r="BH260" s="152">
        <v>1233</v>
      </c>
      <c r="BI260" s="153">
        <v>0.40200000000000002</v>
      </c>
      <c r="BJ260" s="153">
        <v>0.44500000000000001</v>
      </c>
      <c r="BK260" s="154">
        <v>0.16900000000000001</v>
      </c>
      <c r="BL260" s="154">
        <v>9.6000000000000002E-2</v>
      </c>
      <c r="BM260" s="154">
        <v>7.4999999999999997E-2</v>
      </c>
      <c r="BN260" s="155">
        <v>0.37</v>
      </c>
      <c r="DU260" s="4"/>
      <c r="DZ260" s="196"/>
      <c r="EA260" s="196"/>
      <c r="EB260" s="196"/>
      <c r="EC260" s="196"/>
      <c r="ED260" s="196"/>
      <c r="EE260" s="196"/>
    </row>
    <row r="261" spans="30:135" ht="13" x14ac:dyDescent="0.15">
      <c r="AD261" s="144">
        <f t="shared" si="90"/>
        <v>84.55</v>
      </c>
      <c r="AE261" s="144">
        <f t="shared" si="91"/>
        <v>78.415138971023069</v>
      </c>
      <c r="AF261" s="149">
        <v>178</v>
      </c>
      <c r="AG261" s="150" t="s">
        <v>334</v>
      </c>
      <c r="AH261" s="149">
        <v>20</v>
      </c>
      <c r="AI261" s="151">
        <v>1</v>
      </c>
      <c r="AJ261" s="152">
        <v>1691</v>
      </c>
      <c r="AK261" s="152">
        <v>1326</v>
      </c>
      <c r="AL261" s="149">
        <v>0.78400000000000003</v>
      </c>
      <c r="AM261" s="152">
        <v>721</v>
      </c>
      <c r="AN261" s="152">
        <v>485</v>
      </c>
      <c r="AO261" s="152">
        <v>1206</v>
      </c>
      <c r="AP261" s="153">
        <v>0.40200000000000002</v>
      </c>
      <c r="AQ261" s="153">
        <v>0.45100000000000001</v>
      </c>
      <c r="AR261" s="154">
        <v>0.19600000000000001</v>
      </c>
      <c r="AS261" s="154">
        <v>0.11700000000000001</v>
      </c>
      <c r="AT261" s="154">
        <v>0.10100000000000001</v>
      </c>
      <c r="AU261" s="154">
        <v>0.36699999999999999</v>
      </c>
      <c r="AW261" s="196"/>
      <c r="AX261" s="144">
        <f t="shared" si="92"/>
        <v>78.958479943701619</v>
      </c>
      <c r="AY261" s="149">
        <v>178</v>
      </c>
      <c r="AZ261" s="150" t="s">
        <v>423</v>
      </c>
      <c r="BA261" s="149">
        <v>19</v>
      </c>
      <c r="BB261" s="151">
        <v>1</v>
      </c>
      <c r="BC261" s="152">
        <v>1421</v>
      </c>
      <c r="BD261" s="152">
        <v>1122</v>
      </c>
      <c r="BE261" s="149">
        <v>0.79</v>
      </c>
      <c r="BF261" s="152">
        <v>637</v>
      </c>
      <c r="BG261" s="152">
        <v>419</v>
      </c>
      <c r="BH261" s="152">
        <v>1056</v>
      </c>
      <c r="BI261" s="153">
        <v>0.39700000000000002</v>
      </c>
      <c r="BJ261" s="153">
        <v>0.44600000000000001</v>
      </c>
      <c r="BK261" s="154">
        <v>0.17799999999999999</v>
      </c>
      <c r="BL261" s="154">
        <v>9.4E-2</v>
      </c>
      <c r="BM261" s="154">
        <v>7.0999999999999994E-2</v>
      </c>
      <c r="BN261" s="154">
        <v>0.36699999999999999</v>
      </c>
      <c r="DU261" s="4"/>
      <c r="DZ261" s="196"/>
      <c r="EA261" s="196"/>
      <c r="EB261" s="196"/>
      <c r="EC261" s="196"/>
      <c r="ED261" s="196"/>
      <c r="EE261" s="196"/>
    </row>
    <row r="262" spans="30:135" ht="13" x14ac:dyDescent="0.15">
      <c r="AD262" s="144">
        <f t="shared" si="90"/>
        <v>80.523809523809518</v>
      </c>
      <c r="AE262" s="144">
        <f t="shared" si="91"/>
        <v>78.415138971023069</v>
      </c>
      <c r="AF262" s="149">
        <v>179</v>
      </c>
      <c r="AG262" s="150" t="s">
        <v>505</v>
      </c>
      <c r="AH262" s="149">
        <v>21</v>
      </c>
      <c r="AI262" s="151">
        <v>1</v>
      </c>
      <c r="AJ262" s="152">
        <v>1691</v>
      </c>
      <c r="AK262" s="152">
        <v>1326</v>
      </c>
      <c r="AL262" s="149">
        <v>0.78400000000000003</v>
      </c>
      <c r="AM262" s="152">
        <v>706</v>
      </c>
      <c r="AN262" s="152">
        <v>469</v>
      </c>
      <c r="AO262" s="152">
        <v>1175</v>
      </c>
      <c r="AP262" s="153">
        <v>0.39900000000000002</v>
      </c>
      <c r="AQ262" s="153">
        <v>0.46400000000000002</v>
      </c>
      <c r="AR262" s="154">
        <v>0.221</v>
      </c>
      <c r="AS262" s="154">
        <v>9.6000000000000002E-2</v>
      </c>
      <c r="AT262" s="154">
        <v>7.3999999999999996E-2</v>
      </c>
      <c r="AU262" s="154">
        <v>0.35399999999999998</v>
      </c>
      <c r="AW262" s="196"/>
      <c r="AX262" s="144">
        <f t="shared" si="92"/>
        <v>78.986332574031891</v>
      </c>
      <c r="AY262" s="149">
        <v>179</v>
      </c>
      <c r="AZ262" s="150" t="s">
        <v>502</v>
      </c>
      <c r="BA262" s="149">
        <v>22</v>
      </c>
      <c r="BB262" s="151">
        <v>1</v>
      </c>
      <c r="BC262" s="152">
        <v>1756</v>
      </c>
      <c r="BD262" s="152">
        <v>1387</v>
      </c>
      <c r="BE262" s="149">
        <v>0.79</v>
      </c>
      <c r="BF262" s="152">
        <v>761</v>
      </c>
      <c r="BG262" s="152">
        <v>521</v>
      </c>
      <c r="BH262" s="152">
        <v>1282</v>
      </c>
      <c r="BI262" s="153">
        <v>0.40600000000000003</v>
      </c>
      <c r="BJ262" s="153">
        <v>0.46100000000000002</v>
      </c>
      <c r="BK262" s="154">
        <v>0.191</v>
      </c>
      <c r="BL262" s="154">
        <v>9.2999999999999999E-2</v>
      </c>
      <c r="BM262" s="154">
        <v>6.9000000000000006E-2</v>
      </c>
      <c r="BN262" s="154">
        <v>0.36399999999999999</v>
      </c>
      <c r="DU262" s="4"/>
      <c r="DZ262" s="196"/>
      <c r="EA262" s="196"/>
      <c r="EB262" s="196"/>
      <c r="EC262" s="196"/>
      <c r="ED262" s="196"/>
      <c r="EE262" s="196"/>
    </row>
    <row r="263" spans="30:135" ht="13" x14ac:dyDescent="0.15">
      <c r="AD263" s="144">
        <f t="shared" si="90"/>
        <v>92.4</v>
      </c>
      <c r="AE263" s="144">
        <f t="shared" si="91"/>
        <v>78.409090909090907</v>
      </c>
      <c r="AF263" s="149">
        <v>180</v>
      </c>
      <c r="AG263" s="150" t="s">
        <v>474</v>
      </c>
      <c r="AH263" s="149">
        <v>20</v>
      </c>
      <c r="AI263" s="151">
        <v>1</v>
      </c>
      <c r="AJ263" s="152">
        <v>1848</v>
      </c>
      <c r="AK263" s="152">
        <v>1449</v>
      </c>
      <c r="AL263" s="149">
        <v>0.78400000000000003</v>
      </c>
      <c r="AM263" s="152">
        <v>787</v>
      </c>
      <c r="AN263" s="152">
        <v>529</v>
      </c>
      <c r="AO263" s="152">
        <v>1316</v>
      </c>
      <c r="AP263" s="153">
        <v>0.40200000000000002</v>
      </c>
      <c r="AQ263" s="153">
        <v>0.46700000000000003</v>
      </c>
      <c r="AR263" s="154">
        <v>0.19800000000000001</v>
      </c>
      <c r="AS263" s="154">
        <v>0.10299999999999999</v>
      </c>
      <c r="AT263" s="154">
        <v>7.6999999999999999E-2</v>
      </c>
      <c r="AU263" s="155">
        <v>0.36</v>
      </c>
      <c r="AW263" s="196"/>
      <c r="AX263" s="144">
        <f t="shared" si="92"/>
        <v>79.020979020979027</v>
      </c>
      <c r="AY263" s="149">
        <v>180</v>
      </c>
      <c r="AZ263" s="150" t="s">
        <v>506</v>
      </c>
      <c r="BA263" s="149">
        <v>19</v>
      </c>
      <c r="BB263" s="151">
        <v>1</v>
      </c>
      <c r="BC263" s="152">
        <v>1573</v>
      </c>
      <c r="BD263" s="152">
        <v>1243</v>
      </c>
      <c r="BE263" s="149">
        <v>0.79</v>
      </c>
      <c r="BF263" s="152">
        <v>657</v>
      </c>
      <c r="BG263" s="152">
        <v>428</v>
      </c>
      <c r="BH263" s="152">
        <v>1085</v>
      </c>
      <c r="BI263" s="153">
        <v>0.39400000000000002</v>
      </c>
      <c r="BJ263" s="153">
        <v>0.45400000000000001</v>
      </c>
      <c r="BK263" s="154">
        <v>0.20699999999999999</v>
      </c>
      <c r="BL263" s="154">
        <v>0.124</v>
      </c>
      <c r="BM263" s="154">
        <v>9.6000000000000002E-2</v>
      </c>
      <c r="BN263" s="154">
        <v>0.36599999999999999</v>
      </c>
      <c r="DU263" s="4"/>
      <c r="DZ263" s="196"/>
      <c r="EA263" s="196"/>
      <c r="EB263" s="196"/>
      <c r="EC263" s="196"/>
      <c r="ED263" s="196"/>
      <c r="EE263" s="196"/>
    </row>
    <row r="264" spans="30:135" ht="13" x14ac:dyDescent="0.15">
      <c r="AD264" s="144">
        <f t="shared" si="90"/>
        <v>82.61904761904762</v>
      </c>
      <c r="AE264" s="144">
        <f t="shared" si="91"/>
        <v>78.38616714697406</v>
      </c>
      <c r="AF264" s="149">
        <v>181</v>
      </c>
      <c r="AG264" s="150" t="s">
        <v>507</v>
      </c>
      <c r="AH264" s="149">
        <v>21</v>
      </c>
      <c r="AI264" s="151">
        <v>1</v>
      </c>
      <c r="AJ264" s="152">
        <v>1735</v>
      </c>
      <c r="AK264" s="152">
        <v>1360</v>
      </c>
      <c r="AL264" s="149">
        <v>0.78400000000000003</v>
      </c>
      <c r="AM264" s="152">
        <v>718</v>
      </c>
      <c r="AN264" s="152">
        <v>485</v>
      </c>
      <c r="AO264" s="152">
        <v>1203</v>
      </c>
      <c r="AP264" s="153">
        <v>0.40300000000000002</v>
      </c>
      <c r="AQ264" s="153">
        <v>0.46700000000000003</v>
      </c>
      <c r="AR264" s="154">
        <v>0.20599999999999999</v>
      </c>
      <c r="AS264" s="154">
        <v>0.11700000000000001</v>
      </c>
      <c r="AT264" s="154">
        <v>9.2999999999999999E-2</v>
      </c>
      <c r="AU264" s="154">
        <v>0.36499999999999999</v>
      </c>
      <c r="AW264" s="196"/>
      <c r="AX264" s="144">
        <f t="shared" si="92"/>
        <v>78.957654723127035</v>
      </c>
      <c r="AY264" s="149">
        <v>181</v>
      </c>
      <c r="AZ264" s="150" t="s">
        <v>240</v>
      </c>
      <c r="BA264" s="149">
        <v>18</v>
      </c>
      <c r="BB264" s="151">
        <v>1</v>
      </c>
      <c r="BC264" s="152">
        <v>1535</v>
      </c>
      <c r="BD264" s="152">
        <v>1212</v>
      </c>
      <c r="BE264" s="149">
        <v>0.79</v>
      </c>
      <c r="BF264" s="152">
        <v>675</v>
      </c>
      <c r="BG264" s="152">
        <v>443</v>
      </c>
      <c r="BH264" s="152">
        <v>1118</v>
      </c>
      <c r="BI264" s="153">
        <v>0.39600000000000002</v>
      </c>
      <c r="BJ264" s="153">
        <v>0.44700000000000001</v>
      </c>
      <c r="BK264" s="154">
        <v>0.185</v>
      </c>
      <c r="BL264" s="154">
        <v>0.108</v>
      </c>
      <c r="BM264" s="154">
        <v>9.2999999999999999E-2</v>
      </c>
      <c r="BN264" s="154">
        <v>0.36699999999999999</v>
      </c>
      <c r="DU264" s="4"/>
      <c r="DZ264" s="196"/>
      <c r="EA264" s="196"/>
      <c r="EB264" s="196"/>
      <c r="EC264" s="196"/>
      <c r="ED264" s="196"/>
      <c r="EE264" s="196"/>
    </row>
    <row r="265" spans="30:135" ht="13" x14ac:dyDescent="0.15">
      <c r="AD265" s="144">
        <f t="shared" si="90"/>
        <v>78.10526315789474</v>
      </c>
      <c r="AE265" s="144">
        <f t="shared" si="91"/>
        <v>78.301886792452834</v>
      </c>
      <c r="AF265" s="149">
        <v>182</v>
      </c>
      <c r="AG265" s="150" t="s">
        <v>250</v>
      </c>
      <c r="AH265" s="149">
        <v>19</v>
      </c>
      <c r="AI265" s="151">
        <v>1</v>
      </c>
      <c r="AJ265" s="152">
        <v>1484</v>
      </c>
      <c r="AK265" s="152">
        <v>1162</v>
      </c>
      <c r="AL265" s="149">
        <v>0.78300000000000003</v>
      </c>
      <c r="AM265" s="152">
        <v>641</v>
      </c>
      <c r="AN265" s="152">
        <v>421</v>
      </c>
      <c r="AO265" s="152">
        <v>1062</v>
      </c>
      <c r="AP265" s="153">
        <v>0.39600000000000002</v>
      </c>
      <c r="AQ265" s="153">
        <v>0.44900000000000001</v>
      </c>
      <c r="AR265" s="154">
        <v>0.19500000000000001</v>
      </c>
      <c r="AS265" s="154">
        <v>0.106</v>
      </c>
      <c r="AT265" s="154">
        <v>7.9000000000000001E-2</v>
      </c>
      <c r="AU265" s="154">
        <v>0.36399999999999999</v>
      </c>
      <c r="AW265" s="196"/>
      <c r="AX265" s="144">
        <f t="shared" si="92"/>
        <v>79.071803852889673</v>
      </c>
      <c r="AY265" s="149">
        <v>182</v>
      </c>
      <c r="AZ265" s="150" t="s">
        <v>508</v>
      </c>
      <c r="BA265" s="149">
        <v>14</v>
      </c>
      <c r="BB265" s="151">
        <v>1</v>
      </c>
      <c r="BC265" s="152">
        <v>1142</v>
      </c>
      <c r="BD265" s="152">
        <v>903</v>
      </c>
      <c r="BE265" s="149">
        <v>0.79100000000000004</v>
      </c>
      <c r="BF265" s="152">
        <v>474</v>
      </c>
      <c r="BG265" s="152">
        <v>335</v>
      </c>
      <c r="BH265" s="152">
        <v>809</v>
      </c>
      <c r="BI265" s="153">
        <v>0.41399999999999998</v>
      </c>
      <c r="BJ265" s="153">
        <v>0.45100000000000001</v>
      </c>
      <c r="BK265" s="154">
        <v>0.19800000000000001</v>
      </c>
      <c r="BL265" s="154">
        <v>0.114</v>
      </c>
      <c r="BM265" s="154">
        <v>9.2999999999999999E-2</v>
      </c>
      <c r="BN265" s="154">
        <v>0.377</v>
      </c>
      <c r="DU265" s="4"/>
      <c r="DZ265" s="196"/>
      <c r="EA265" s="196"/>
      <c r="EB265" s="196"/>
      <c r="EC265" s="196"/>
      <c r="ED265" s="196"/>
      <c r="EE265" s="196"/>
    </row>
    <row r="266" spans="30:135" ht="13" x14ac:dyDescent="0.15">
      <c r="AD266" s="144">
        <f t="shared" si="90"/>
        <v>82.476190476190467</v>
      </c>
      <c r="AE266" s="144">
        <f t="shared" si="91"/>
        <v>78.233256351039259</v>
      </c>
      <c r="AF266" s="149">
        <v>183</v>
      </c>
      <c r="AG266" s="150" t="s">
        <v>456</v>
      </c>
      <c r="AH266" s="149">
        <v>21</v>
      </c>
      <c r="AI266" s="151">
        <v>1</v>
      </c>
      <c r="AJ266" s="152">
        <v>1732</v>
      </c>
      <c r="AK266" s="152">
        <v>1355</v>
      </c>
      <c r="AL266" s="149">
        <v>0.78200000000000003</v>
      </c>
      <c r="AM266" s="152">
        <v>771</v>
      </c>
      <c r="AN266" s="152">
        <v>470</v>
      </c>
      <c r="AO266" s="152">
        <v>1241</v>
      </c>
      <c r="AP266" s="153">
        <v>0.379</v>
      </c>
      <c r="AQ266" s="153">
        <v>0.45100000000000001</v>
      </c>
      <c r="AR266" s="155">
        <v>0.19</v>
      </c>
      <c r="AS266" s="154">
        <v>0.105</v>
      </c>
      <c r="AT266" s="154">
        <v>8.4000000000000005E-2</v>
      </c>
      <c r="AU266" s="154">
        <v>0.35599999999999998</v>
      </c>
      <c r="AW266" s="196"/>
      <c r="AX266" s="144">
        <f t="shared" si="92"/>
        <v>79.211697393515578</v>
      </c>
      <c r="AY266" s="149">
        <v>183</v>
      </c>
      <c r="AZ266" s="150" t="s">
        <v>509</v>
      </c>
      <c r="BA266" s="149">
        <v>18</v>
      </c>
      <c r="BB266" s="151">
        <v>1</v>
      </c>
      <c r="BC266" s="152">
        <v>1573</v>
      </c>
      <c r="BD266" s="152">
        <v>1246</v>
      </c>
      <c r="BE266" s="149">
        <v>0.79200000000000004</v>
      </c>
      <c r="BF266" s="152">
        <v>692</v>
      </c>
      <c r="BG266" s="152">
        <v>480</v>
      </c>
      <c r="BH266" s="152">
        <v>1172</v>
      </c>
      <c r="BI266" s="151">
        <v>0.41</v>
      </c>
      <c r="BJ266" s="153">
        <v>0.46200000000000002</v>
      </c>
      <c r="BK266" s="154">
        <v>0.188</v>
      </c>
      <c r="BL266" s="154">
        <v>8.3000000000000004E-2</v>
      </c>
      <c r="BM266" s="154">
        <v>6.6000000000000003E-2</v>
      </c>
      <c r="BN266" s="154">
        <v>0.36299999999999999</v>
      </c>
      <c r="DU266" s="4"/>
      <c r="DZ266" s="196"/>
      <c r="EA266" s="196"/>
      <c r="EB266" s="196"/>
      <c r="EC266" s="196"/>
      <c r="ED266" s="196"/>
      <c r="EE266" s="196"/>
    </row>
    <row r="267" spans="30:135" ht="13" x14ac:dyDescent="0.15">
      <c r="AD267" s="144">
        <f t="shared" si="90"/>
        <v>87.705882352941188</v>
      </c>
      <c r="AE267" s="144">
        <f t="shared" si="91"/>
        <v>78.202548625083836</v>
      </c>
      <c r="AF267" s="149">
        <v>184</v>
      </c>
      <c r="AG267" s="150" t="s">
        <v>510</v>
      </c>
      <c r="AH267" s="149">
        <v>17</v>
      </c>
      <c r="AI267" s="151">
        <v>1</v>
      </c>
      <c r="AJ267" s="152">
        <v>1491</v>
      </c>
      <c r="AK267" s="152">
        <v>1166</v>
      </c>
      <c r="AL267" s="149">
        <v>0.78200000000000003</v>
      </c>
      <c r="AM267" s="152">
        <v>687</v>
      </c>
      <c r="AN267" s="152">
        <v>434</v>
      </c>
      <c r="AO267" s="152">
        <v>1121</v>
      </c>
      <c r="AP267" s="153">
        <v>0.38700000000000001</v>
      </c>
      <c r="AQ267" s="151">
        <v>0.44</v>
      </c>
      <c r="AR267" s="154">
        <v>0.182</v>
      </c>
      <c r="AS267" s="154">
        <v>8.8999999999999996E-2</v>
      </c>
      <c r="AT267" s="154">
        <v>7.6999999999999999E-2</v>
      </c>
      <c r="AU267" s="154">
        <v>0.35199999999999998</v>
      </c>
      <c r="AW267" s="196"/>
      <c r="AX267" s="144">
        <f t="shared" si="92"/>
        <v>79.189944134078218</v>
      </c>
      <c r="AY267" s="149">
        <v>184</v>
      </c>
      <c r="AZ267" s="150" t="s">
        <v>511</v>
      </c>
      <c r="BA267" s="149">
        <v>17</v>
      </c>
      <c r="BB267" s="151">
        <v>1</v>
      </c>
      <c r="BC267" s="152">
        <v>1432</v>
      </c>
      <c r="BD267" s="152">
        <v>1134</v>
      </c>
      <c r="BE267" s="149">
        <v>0.79200000000000004</v>
      </c>
      <c r="BF267" s="152">
        <v>510</v>
      </c>
      <c r="BG267" s="152">
        <v>414</v>
      </c>
      <c r="BH267" s="152">
        <v>924</v>
      </c>
      <c r="BI267" s="153">
        <v>0.44800000000000001</v>
      </c>
      <c r="BJ267" s="153">
        <v>0.495</v>
      </c>
      <c r="BK267" s="154">
        <v>0.246</v>
      </c>
      <c r="BL267" s="154">
        <v>0.13100000000000001</v>
      </c>
      <c r="BM267" s="154">
        <v>0.10100000000000001</v>
      </c>
      <c r="BN267" s="155">
        <v>0.38</v>
      </c>
      <c r="DU267" s="4"/>
      <c r="DZ267" s="196"/>
      <c r="EA267" s="196"/>
      <c r="EB267" s="196"/>
      <c r="EC267" s="196"/>
      <c r="ED267" s="196"/>
      <c r="EE267" s="196"/>
    </row>
    <row r="268" spans="30:135" ht="13" x14ac:dyDescent="0.15">
      <c r="AD268" s="144">
        <f t="shared" si="90"/>
        <v>85.260869565217391</v>
      </c>
      <c r="AE268" s="144">
        <f t="shared" si="91"/>
        <v>78.072412034676191</v>
      </c>
      <c r="AF268" s="149">
        <v>185</v>
      </c>
      <c r="AG268" s="150" t="s">
        <v>325</v>
      </c>
      <c r="AH268" s="149">
        <v>23</v>
      </c>
      <c r="AI268" s="151">
        <v>1</v>
      </c>
      <c r="AJ268" s="152">
        <v>1961</v>
      </c>
      <c r="AK268" s="152">
        <v>1531</v>
      </c>
      <c r="AL268" s="149">
        <v>0.78100000000000003</v>
      </c>
      <c r="AM268" s="152">
        <v>854</v>
      </c>
      <c r="AN268" s="152">
        <v>553</v>
      </c>
      <c r="AO268" s="152">
        <v>1407</v>
      </c>
      <c r="AP268" s="153">
        <v>0.39300000000000002</v>
      </c>
      <c r="AQ268" s="153">
        <v>0.44500000000000001</v>
      </c>
      <c r="AR268" s="154">
        <v>0.187</v>
      </c>
      <c r="AS268" s="154">
        <v>0.122</v>
      </c>
      <c r="AT268" s="154">
        <v>9.6000000000000002E-2</v>
      </c>
      <c r="AU268" s="154">
        <v>0.36599999999999999</v>
      </c>
      <c r="AW268" s="196"/>
      <c r="AX268" s="144">
        <f t="shared" si="92"/>
        <v>79.314221472737486</v>
      </c>
      <c r="AY268" s="149">
        <v>185</v>
      </c>
      <c r="AZ268" s="150" t="s">
        <v>448</v>
      </c>
      <c r="BA268" s="149">
        <v>21</v>
      </c>
      <c r="BB268" s="151">
        <v>1</v>
      </c>
      <c r="BC268" s="152">
        <v>1779</v>
      </c>
      <c r="BD268" s="152">
        <v>1411</v>
      </c>
      <c r="BE268" s="149">
        <v>0.79300000000000004</v>
      </c>
      <c r="BF268" s="152">
        <v>896</v>
      </c>
      <c r="BG268" s="152">
        <v>517</v>
      </c>
      <c r="BH268" s="152">
        <v>1413</v>
      </c>
      <c r="BI268" s="153">
        <v>0.36599999999999999</v>
      </c>
      <c r="BJ268" s="153">
        <v>0.40500000000000003</v>
      </c>
      <c r="BK268" s="154">
        <v>0.108</v>
      </c>
      <c r="BL268" s="154">
        <v>0.11899999999999999</v>
      </c>
      <c r="BM268" s="154">
        <v>9.9000000000000005E-2</v>
      </c>
      <c r="BN268" s="154">
        <v>0.378</v>
      </c>
      <c r="DU268" s="4"/>
      <c r="DZ268" s="196"/>
      <c r="EA268" s="196"/>
      <c r="EB268" s="196"/>
      <c r="EC268" s="196"/>
      <c r="ED268" s="196"/>
      <c r="EE268" s="196"/>
    </row>
    <row r="269" spans="30:135" ht="13" x14ac:dyDescent="0.15">
      <c r="AD269" s="144">
        <f t="shared" si="90"/>
        <v>87</v>
      </c>
      <c r="AE269" s="144">
        <f t="shared" si="91"/>
        <v>77.873563218390814</v>
      </c>
      <c r="AF269" s="149">
        <v>186</v>
      </c>
      <c r="AG269" s="150" t="s">
        <v>267</v>
      </c>
      <c r="AH269" s="149">
        <v>20</v>
      </c>
      <c r="AI269" s="151">
        <v>1</v>
      </c>
      <c r="AJ269" s="152">
        <v>1740</v>
      </c>
      <c r="AK269" s="152">
        <v>1355</v>
      </c>
      <c r="AL269" s="149">
        <v>0.77900000000000003</v>
      </c>
      <c r="AM269" s="152">
        <v>680</v>
      </c>
      <c r="AN269" s="152">
        <v>484</v>
      </c>
      <c r="AO269" s="152">
        <v>1164</v>
      </c>
      <c r="AP269" s="153">
        <v>0.41599999999999998</v>
      </c>
      <c r="AQ269" s="153">
        <v>0.45400000000000001</v>
      </c>
      <c r="AR269" s="154">
        <v>0.21099999999999999</v>
      </c>
      <c r="AS269" s="154">
        <v>0.13500000000000001</v>
      </c>
      <c r="AT269" s="154">
        <v>0.10199999999999999</v>
      </c>
      <c r="AU269" s="154">
        <v>0.38400000000000001</v>
      </c>
      <c r="AW269" s="196"/>
      <c r="AX269" s="144">
        <f t="shared" si="92"/>
        <v>79.450343535290443</v>
      </c>
      <c r="AY269" s="149">
        <v>186</v>
      </c>
      <c r="AZ269" s="150" t="s">
        <v>512</v>
      </c>
      <c r="BA269" s="149">
        <v>19</v>
      </c>
      <c r="BB269" s="151">
        <v>1</v>
      </c>
      <c r="BC269" s="152">
        <v>1601</v>
      </c>
      <c r="BD269" s="152">
        <v>1272</v>
      </c>
      <c r="BE269" s="149">
        <v>0.79500000000000004</v>
      </c>
      <c r="BF269" s="152">
        <v>718</v>
      </c>
      <c r="BG269" s="152">
        <v>482</v>
      </c>
      <c r="BH269" s="152">
        <v>1200</v>
      </c>
      <c r="BI269" s="153">
        <v>0.40200000000000002</v>
      </c>
      <c r="BJ269" s="153">
        <v>0.45500000000000002</v>
      </c>
      <c r="BK269" s="154">
        <v>0.17699999999999999</v>
      </c>
      <c r="BL269" s="155">
        <v>0.09</v>
      </c>
      <c r="BM269" s="154">
        <v>7.1999999999999995E-2</v>
      </c>
      <c r="BN269" s="154">
        <v>0.36699999999999999</v>
      </c>
      <c r="DU269" s="4"/>
      <c r="DZ269" s="196"/>
      <c r="EA269" s="196"/>
      <c r="EB269" s="196"/>
      <c r="EC269" s="196"/>
      <c r="ED269" s="196"/>
      <c r="EE269" s="196"/>
    </row>
    <row r="270" spans="30:135" ht="13" x14ac:dyDescent="0.15">
      <c r="AD270" s="144">
        <f t="shared" si="90"/>
        <v>80.066666666666663</v>
      </c>
      <c r="AE270" s="144">
        <f t="shared" si="91"/>
        <v>77.935054121565358</v>
      </c>
      <c r="AF270" s="149">
        <v>187</v>
      </c>
      <c r="AG270" s="150" t="s">
        <v>513</v>
      </c>
      <c r="AH270" s="149">
        <v>15</v>
      </c>
      <c r="AI270" s="151">
        <v>1</v>
      </c>
      <c r="AJ270" s="152">
        <v>1201</v>
      </c>
      <c r="AK270" s="152">
        <v>936</v>
      </c>
      <c r="AL270" s="149">
        <v>0.77900000000000003</v>
      </c>
      <c r="AM270" s="152">
        <v>532</v>
      </c>
      <c r="AN270" s="152">
        <v>344</v>
      </c>
      <c r="AO270" s="152">
        <v>876</v>
      </c>
      <c r="AP270" s="153">
        <v>0.39300000000000002</v>
      </c>
      <c r="AQ270" s="153">
        <v>0.45800000000000002</v>
      </c>
      <c r="AR270" s="154">
        <v>0.20100000000000001</v>
      </c>
      <c r="AS270" s="154">
        <v>8.5999999999999993E-2</v>
      </c>
      <c r="AT270" s="154">
        <v>6.9000000000000006E-2</v>
      </c>
      <c r="AU270" s="154">
        <v>0.35099999999999998</v>
      </c>
      <c r="AW270" s="196"/>
      <c r="AX270" s="144">
        <f t="shared" si="92"/>
        <v>79.476584022038566</v>
      </c>
      <c r="AY270" s="149">
        <v>187</v>
      </c>
      <c r="AZ270" s="150" t="s">
        <v>312</v>
      </c>
      <c r="BA270" s="149">
        <v>18</v>
      </c>
      <c r="BB270" s="151">
        <v>1</v>
      </c>
      <c r="BC270" s="152">
        <v>1452</v>
      </c>
      <c r="BD270" s="152">
        <v>1154</v>
      </c>
      <c r="BE270" s="149">
        <v>0.79500000000000004</v>
      </c>
      <c r="BF270" s="152">
        <v>673</v>
      </c>
      <c r="BG270" s="152">
        <v>420</v>
      </c>
      <c r="BH270" s="152">
        <v>1093</v>
      </c>
      <c r="BI270" s="153">
        <v>0.38400000000000001</v>
      </c>
      <c r="BJ270" s="153">
        <v>0.433</v>
      </c>
      <c r="BK270" s="154">
        <v>0.154</v>
      </c>
      <c r="BL270" s="154">
        <v>0.114</v>
      </c>
      <c r="BM270" s="155">
        <v>0.1</v>
      </c>
      <c r="BN270" s="154">
        <v>0.373</v>
      </c>
      <c r="DU270" s="4"/>
      <c r="DZ270" s="196"/>
      <c r="EA270" s="196"/>
      <c r="EB270" s="196"/>
      <c r="EC270" s="196"/>
      <c r="ED270" s="196"/>
      <c r="EE270" s="196"/>
    </row>
    <row r="271" spans="30:135" ht="13" x14ac:dyDescent="0.15">
      <c r="AD271" s="144">
        <f t="shared" si="90"/>
        <v>80.600000000000009</v>
      </c>
      <c r="AE271" s="144">
        <f t="shared" si="91"/>
        <v>77.750206782464844</v>
      </c>
      <c r="AF271" s="149">
        <v>188</v>
      </c>
      <c r="AG271" s="150" t="s">
        <v>514</v>
      </c>
      <c r="AH271" s="149">
        <v>15</v>
      </c>
      <c r="AI271" s="151">
        <v>1</v>
      </c>
      <c r="AJ271" s="152">
        <v>1209</v>
      </c>
      <c r="AK271" s="152">
        <v>940</v>
      </c>
      <c r="AL271" s="149">
        <v>0.77800000000000002</v>
      </c>
      <c r="AM271" s="152">
        <v>520</v>
      </c>
      <c r="AN271" s="152">
        <v>321</v>
      </c>
      <c r="AO271" s="152">
        <v>841</v>
      </c>
      <c r="AP271" s="153">
        <v>0.38200000000000001</v>
      </c>
      <c r="AQ271" s="153">
        <v>0.442</v>
      </c>
      <c r="AR271" s="154">
        <v>0.19700000000000001</v>
      </c>
      <c r="AS271" s="155">
        <v>0.13</v>
      </c>
      <c r="AT271" s="154">
        <v>0.112</v>
      </c>
      <c r="AU271" s="154">
        <v>0.36099999999999999</v>
      </c>
      <c r="AW271" s="196"/>
      <c r="AX271" s="144">
        <f t="shared" si="92"/>
        <v>79.613095238095227</v>
      </c>
      <c r="AY271" s="149">
        <v>188</v>
      </c>
      <c r="AZ271" s="150" t="s">
        <v>515</v>
      </c>
      <c r="BA271" s="149">
        <v>16</v>
      </c>
      <c r="BB271" s="151">
        <v>1</v>
      </c>
      <c r="BC271" s="152">
        <v>1344</v>
      </c>
      <c r="BD271" s="152">
        <v>1070</v>
      </c>
      <c r="BE271" s="149">
        <v>0.79600000000000004</v>
      </c>
      <c r="BF271" s="152">
        <v>594</v>
      </c>
      <c r="BG271" s="152">
        <v>369</v>
      </c>
      <c r="BH271" s="152">
        <v>963</v>
      </c>
      <c r="BI271" s="153">
        <v>0.38300000000000001</v>
      </c>
      <c r="BJ271" s="151">
        <v>0.44</v>
      </c>
      <c r="BK271" s="154">
        <v>0.17199999999999999</v>
      </c>
      <c r="BL271" s="154">
        <v>0.129</v>
      </c>
      <c r="BM271" s="155">
        <v>0.1</v>
      </c>
      <c r="BN271" s="154">
        <v>0.374</v>
      </c>
      <c r="DU271" s="4"/>
      <c r="DZ271" s="196"/>
      <c r="EA271" s="196"/>
      <c r="EB271" s="196"/>
      <c r="EC271" s="196"/>
      <c r="ED271" s="196"/>
      <c r="EE271" s="196"/>
    </row>
    <row r="272" spans="30:135" ht="13" x14ac:dyDescent="0.15">
      <c r="AD272" s="144">
        <f t="shared" si="90"/>
        <v>75.199999999999989</v>
      </c>
      <c r="AE272" s="144">
        <f t="shared" si="91"/>
        <v>77.792553191489361</v>
      </c>
      <c r="AF272" s="149">
        <v>189</v>
      </c>
      <c r="AG272" s="150" t="s">
        <v>516</v>
      </c>
      <c r="AH272" s="149">
        <v>20</v>
      </c>
      <c r="AI272" s="151">
        <v>1</v>
      </c>
      <c r="AJ272" s="152">
        <v>1504</v>
      </c>
      <c r="AK272" s="152">
        <v>1170</v>
      </c>
      <c r="AL272" s="149">
        <v>0.77800000000000002</v>
      </c>
      <c r="AM272" s="152">
        <v>673</v>
      </c>
      <c r="AN272" s="152">
        <v>445</v>
      </c>
      <c r="AO272" s="152">
        <v>1118</v>
      </c>
      <c r="AP272" s="153">
        <v>0.39800000000000002</v>
      </c>
      <c r="AQ272" s="153">
        <v>0.44600000000000001</v>
      </c>
      <c r="AR272" s="154">
        <v>0.183</v>
      </c>
      <c r="AS272" s="154">
        <v>9.0999999999999998E-2</v>
      </c>
      <c r="AT272" s="154">
        <v>7.5999999999999998E-2</v>
      </c>
      <c r="AU272" s="154">
        <v>0.36599999999999999</v>
      </c>
      <c r="AW272" s="196"/>
      <c r="AX272" s="144">
        <f t="shared" si="92"/>
        <v>79.65517241379311</v>
      </c>
      <c r="AY272" s="149">
        <v>189</v>
      </c>
      <c r="AZ272" s="150" t="s">
        <v>517</v>
      </c>
      <c r="BA272" s="149">
        <v>23</v>
      </c>
      <c r="BB272" s="151">
        <v>1</v>
      </c>
      <c r="BC272" s="152">
        <v>2030</v>
      </c>
      <c r="BD272" s="152">
        <v>1617</v>
      </c>
      <c r="BE272" s="149">
        <v>0.79700000000000004</v>
      </c>
      <c r="BF272" s="152">
        <v>853</v>
      </c>
      <c r="BG272" s="152">
        <v>563</v>
      </c>
      <c r="BH272" s="152">
        <v>1416</v>
      </c>
      <c r="BI272" s="153">
        <v>0.39800000000000002</v>
      </c>
      <c r="BJ272" s="153">
        <v>0.46100000000000002</v>
      </c>
      <c r="BK272" s="155">
        <v>0.2</v>
      </c>
      <c r="BL272" s="154">
        <v>0.11700000000000001</v>
      </c>
      <c r="BM272" s="154">
        <v>8.3000000000000004E-2</v>
      </c>
      <c r="BN272" s="154">
        <v>0.36799999999999999</v>
      </c>
      <c r="DU272" s="4"/>
      <c r="DZ272" s="196"/>
      <c r="EA272" s="196"/>
      <c r="EB272" s="196"/>
      <c r="EC272" s="196"/>
      <c r="ED272" s="196"/>
      <c r="EE272" s="196"/>
    </row>
    <row r="273" spans="30:135" ht="13" x14ac:dyDescent="0.15">
      <c r="AD273" s="144">
        <f t="shared" si="90"/>
        <v>81.590909090909079</v>
      </c>
      <c r="AE273" s="144">
        <f t="shared" si="91"/>
        <v>77.715877437325915</v>
      </c>
      <c r="AF273" s="149">
        <v>190</v>
      </c>
      <c r="AG273" s="150" t="s">
        <v>518</v>
      </c>
      <c r="AH273" s="149">
        <v>22</v>
      </c>
      <c r="AI273" s="151">
        <v>1</v>
      </c>
      <c r="AJ273" s="152">
        <v>1795</v>
      </c>
      <c r="AK273" s="152">
        <v>1395</v>
      </c>
      <c r="AL273" s="149">
        <v>0.77700000000000002</v>
      </c>
      <c r="AM273" s="152">
        <v>829</v>
      </c>
      <c r="AN273" s="152">
        <v>493</v>
      </c>
      <c r="AO273" s="152">
        <v>1322</v>
      </c>
      <c r="AP273" s="153">
        <v>0.373</v>
      </c>
      <c r="AQ273" s="153">
        <v>0.42899999999999999</v>
      </c>
      <c r="AR273" s="154">
        <v>0.17399999999999999</v>
      </c>
      <c r="AS273" s="154">
        <v>0.105</v>
      </c>
      <c r="AT273" s="155">
        <v>0.08</v>
      </c>
      <c r="AU273" s="154">
        <v>0.35799999999999998</v>
      </c>
      <c r="AW273" s="196"/>
      <c r="AX273" s="144">
        <f t="shared" si="92"/>
        <v>79.695431472081211</v>
      </c>
      <c r="AY273" s="149">
        <v>190</v>
      </c>
      <c r="AZ273" s="150" t="s">
        <v>442</v>
      </c>
      <c r="BA273" s="149">
        <v>22</v>
      </c>
      <c r="BB273" s="151">
        <v>1</v>
      </c>
      <c r="BC273" s="152">
        <v>1773</v>
      </c>
      <c r="BD273" s="152">
        <v>1413</v>
      </c>
      <c r="BE273" s="149">
        <v>0.79700000000000004</v>
      </c>
      <c r="BF273" s="152">
        <v>827</v>
      </c>
      <c r="BG273" s="152">
        <v>535</v>
      </c>
      <c r="BH273" s="152">
        <v>1362</v>
      </c>
      <c r="BI273" s="153">
        <v>0.39300000000000002</v>
      </c>
      <c r="BJ273" s="153">
        <v>0.44700000000000001</v>
      </c>
      <c r="BK273" s="154">
        <v>0.16400000000000001</v>
      </c>
      <c r="BL273" s="154">
        <v>8.7999999999999995E-2</v>
      </c>
      <c r="BM273" s="154">
        <v>7.0999999999999994E-2</v>
      </c>
      <c r="BN273" s="154">
        <v>0.36099999999999999</v>
      </c>
      <c r="DU273" s="4"/>
      <c r="DZ273" s="196"/>
      <c r="EA273" s="196"/>
      <c r="EB273" s="196"/>
      <c r="EC273" s="196"/>
      <c r="ED273" s="196"/>
      <c r="EE273" s="196"/>
    </row>
    <row r="274" spans="30:135" ht="13" x14ac:dyDescent="0.15">
      <c r="AD274" s="144">
        <f t="shared" si="90"/>
        <v>76.26315789473685</v>
      </c>
      <c r="AE274" s="144">
        <f t="shared" si="91"/>
        <v>77.570738440303657</v>
      </c>
      <c r="AF274" s="149">
        <v>191</v>
      </c>
      <c r="AG274" s="150" t="s">
        <v>465</v>
      </c>
      <c r="AH274" s="149">
        <v>19</v>
      </c>
      <c r="AI274" s="151">
        <v>1</v>
      </c>
      <c r="AJ274" s="152">
        <v>1449</v>
      </c>
      <c r="AK274" s="152">
        <v>1124</v>
      </c>
      <c r="AL274" s="149">
        <v>0.77600000000000002</v>
      </c>
      <c r="AM274" s="152">
        <v>626</v>
      </c>
      <c r="AN274" s="152">
        <v>390</v>
      </c>
      <c r="AO274" s="152">
        <v>1016</v>
      </c>
      <c r="AP274" s="153">
        <v>0.38400000000000001</v>
      </c>
      <c r="AQ274" s="153">
        <v>0.44800000000000001</v>
      </c>
      <c r="AR274" s="154">
        <v>0.20200000000000001</v>
      </c>
      <c r="AS274" s="154">
        <v>0.11700000000000001</v>
      </c>
      <c r="AT274" s="154">
        <v>8.8999999999999996E-2</v>
      </c>
      <c r="AU274" s="154">
        <v>0.35299999999999998</v>
      </c>
      <c r="AW274" s="196"/>
      <c r="AX274" s="144">
        <f t="shared" si="92"/>
        <v>79.73664959765911</v>
      </c>
      <c r="AY274" s="149">
        <v>191</v>
      </c>
      <c r="AZ274" s="150" t="s">
        <v>492</v>
      </c>
      <c r="BA274" s="149">
        <v>17</v>
      </c>
      <c r="BB274" s="151">
        <v>1</v>
      </c>
      <c r="BC274" s="152">
        <v>1367</v>
      </c>
      <c r="BD274" s="152">
        <v>1090</v>
      </c>
      <c r="BE274" s="149">
        <v>0.79700000000000004</v>
      </c>
      <c r="BF274" s="152">
        <v>631</v>
      </c>
      <c r="BG274" s="152">
        <v>397</v>
      </c>
      <c r="BH274" s="152">
        <v>1028</v>
      </c>
      <c r="BI274" s="153">
        <v>0.38600000000000001</v>
      </c>
      <c r="BJ274" s="153">
        <v>0.434</v>
      </c>
      <c r="BK274" s="154">
        <v>0.161</v>
      </c>
      <c r="BL274" s="154">
        <v>0.105</v>
      </c>
      <c r="BM274" s="155">
        <v>0.08</v>
      </c>
      <c r="BN274" s="154">
        <v>0.372</v>
      </c>
      <c r="DU274" s="4"/>
      <c r="DZ274" s="196"/>
      <c r="EA274" s="196"/>
      <c r="EB274" s="196"/>
      <c r="EC274" s="196"/>
      <c r="ED274" s="196"/>
      <c r="EE274" s="196"/>
    </row>
    <row r="275" spans="30:135" ht="13" x14ac:dyDescent="0.15">
      <c r="AD275" s="144">
        <f t="shared" si="90"/>
        <v>76.529411764705884</v>
      </c>
      <c r="AE275" s="144">
        <f t="shared" si="91"/>
        <v>77.555726364335129</v>
      </c>
      <c r="AF275" s="149">
        <v>192</v>
      </c>
      <c r="AG275" s="150" t="s">
        <v>447</v>
      </c>
      <c r="AH275" s="149">
        <v>17</v>
      </c>
      <c r="AI275" s="151">
        <v>1</v>
      </c>
      <c r="AJ275" s="152">
        <v>1301</v>
      </c>
      <c r="AK275" s="152">
        <v>1009</v>
      </c>
      <c r="AL275" s="149">
        <v>0.77600000000000002</v>
      </c>
      <c r="AM275" s="152">
        <v>569</v>
      </c>
      <c r="AN275" s="152">
        <v>377</v>
      </c>
      <c r="AO275" s="152">
        <v>946</v>
      </c>
      <c r="AP275" s="153">
        <v>0.39900000000000002</v>
      </c>
      <c r="AQ275" s="153">
        <v>0.44600000000000001</v>
      </c>
      <c r="AR275" s="154">
        <v>0.193</v>
      </c>
      <c r="AS275" s="154">
        <v>0.10100000000000001</v>
      </c>
      <c r="AT275" s="154">
        <v>7.5999999999999998E-2</v>
      </c>
      <c r="AU275" s="154">
        <v>0.36299999999999999</v>
      </c>
      <c r="AW275" s="196"/>
      <c r="AX275" s="144">
        <f t="shared" si="92"/>
        <v>79.72027972027972</v>
      </c>
      <c r="AY275" s="149">
        <v>192</v>
      </c>
      <c r="AZ275" s="150" t="s">
        <v>519</v>
      </c>
      <c r="BA275" s="149">
        <v>22</v>
      </c>
      <c r="BB275" s="151">
        <v>1</v>
      </c>
      <c r="BC275" s="152">
        <v>1859</v>
      </c>
      <c r="BD275" s="152">
        <v>1482</v>
      </c>
      <c r="BE275" s="149">
        <v>0.79700000000000004</v>
      </c>
      <c r="BF275" s="152">
        <v>658</v>
      </c>
      <c r="BG275" s="152">
        <v>528</v>
      </c>
      <c r="BH275" s="152">
        <v>1186</v>
      </c>
      <c r="BI275" s="153">
        <v>0.44500000000000001</v>
      </c>
      <c r="BJ275" s="153">
        <v>0.497</v>
      </c>
      <c r="BK275" s="154">
        <v>0.254</v>
      </c>
      <c r="BL275" s="154">
        <v>0.128</v>
      </c>
      <c r="BM275" s="154">
        <v>8.6999999999999994E-2</v>
      </c>
      <c r="BN275" s="154">
        <v>0.38100000000000001</v>
      </c>
      <c r="DU275" s="4"/>
      <c r="DZ275" s="196"/>
      <c r="EA275" s="196"/>
      <c r="EB275" s="196"/>
      <c r="EC275" s="196"/>
      <c r="ED275" s="196"/>
      <c r="EE275" s="196"/>
    </row>
    <row r="276" spans="30:135" ht="13" x14ac:dyDescent="0.15">
      <c r="AD276" s="144">
        <f t="shared" si="90"/>
        <v>82.4375</v>
      </c>
      <c r="AE276" s="144">
        <f t="shared" si="91"/>
        <v>77.25549658832449</v>
      </c>
      <c r="AF276" s="149">
        <v>193</v>
      </c>
      <c r="AG276" s="150" t="s">
        <v>515</v>
      </c>
      <c r="AH276" s="149">
        <v>16</v>
      </c>
      <c r="AI276" s="151">
        <v>1</v>
      </c>
      <c r="AJ276" s="152">
        <v>1319</v>
      </c>
      <c r="AK276" s="152">
        <v>1019</v>
      </c>
      <c r="AL276" s="149">
        <v>0.77300000000000002</v>
      </c>
      <c r="AM276" s="152">
        <v>544</v>
      </c>
      <c r="AN276" s="152">
        <v>376</v>
      </c>
      <c r="AO276" s="152">
        <v>920</v>
      </c>
      <c r="AP276" s="153">
        <v>0.40899999999999997</v>
      </c>
      <c r="AQ276" s="153">
        <v>0.44900000000000001</v>
      </c>
      <c r="AR276" s="154">
        <v>0.20100000000000001</v>
      </c>
      <c r="AS276" s="154">
        <v>0.11799999999999999</v>
      </c>
      <c r="AT276" s="154">
        <v>8.8999999999999996E-2</v>
      </c>
      <c r="AU276" s="154">
        <v>0.376</v>
      </c>
      <c r="AW276" s="196"/>
      <c r="AX276" s="144">
        <f t="shared" si="92"/>
        <v>79.705573080967412</v>
      </c>
      <c r="AY276" s="149">
        <v>193</v>
      </c>
      <c r="AZ276" s="150" t="s">
        <v>499</v>
      </c>
      <c r="BA276" s="149">
        <v>22</v>
      </c>
      <c r="BB276" s="151">
        <v>1</v>
      </c>
      <c r="BC276" s="152">
        <v>1902</v>
      </c>
      <c r="BD276" s="152">
        <v>1516</v>
      </c>
      <c r="BE276" s="149">
        <v>0.79700000000000004</v>
      </c>
      <c r="BF276" s="152">
        <v>826</v>
      </c>
      <c r="BG276" s="152">
        <v>569</v>
      </c>
      <c r="BH276" s="152">
        <v>1395</v>
      </c>
      <c r="BI276" s="153">
        <v>0.40799999999999997</v>
      </c>
      <c r="BJ276" s="153">
        <v>0.45900000000000002</v>
      </c>
      <c r="BK276" s="154">
        <v>0.184</v>
      </c>
      <c r="BL276" s="154">
        <v>0.105</v>
      </c>
      <c r="BM276" s="154">
        <v>7.8E-2</v>
      </c>
      <c r="BN276" s="154">
        <v>0.36899999999999999</v>
      </c>
      <c r="DU276" s="4"/>
      <c r="DZ276" s="196"/>
      <c r="EA276" s="196"/>
      <c r="EB276" s="196"/>
      <c r="EC276" s="196"/>
      <c r="ED276" s="196"/>
      <c r="EE276" s="196"/>
    </row>
    <row r="277" spans="30:135" ht="13" x14ac:dyDescent="0.15">
      <c r="AD277" s="144">
        <f t="shared" si="90"/>
        <v>78.533333333333331</v>
      </c>
      <c r="AE277" s="144">
        <f t="shared" si="91"/>
        <v>77.249575551782684</v>
      </c>
      <c r="AF277" s="149">
        <v>194</v>
      </c>
      <c r="AG277" s="150" t="s">
        <v>520</v>
      </c>
      <c r="AH277" s="149">
        <v>15</v>
      </c>
      <c r="AI277" s="151">
        <v>1</v>
      </c>
      <c r="AJ277" s="152">
        <v>1178</v>
      </c>
      <c r="AK277" s="152">
        <v>910</v>
      </c>
      <c r="AL277" s="149">
        <v>0.77200000000000002</v>
      </c>
      <c r="AM277" s="152">
        <v>573</v>
      </c>
      <c r="AN277" s="152">
        <v>319</v>
      </c>
      <c r="AO277" s="152">
        <v>892</v>
      </c>
      <c r="AP277" s="153">
        <v>0.35799999999999998</v>
      </c>
      <c r="AQ277" s="153">
        <v>0.432</v>
      </c>
      <c r="AR277" s="154">
        <v>0.16800000000000001</v>
      </c>
      <c r="AS277" s="154">
        <v>8.6999999999999994E-2</v>
      </c>
      <c r="AT277" s="155">
        <v>7.0000000000000007E-2</v>
      </c>
      <c r="AU277" s="154">
        <v>0.34100000000000003</v>
      </c>
      <c r="AW277" s="196"/>
      <c r="AX277" s="144">
        <f t="shared" si="92"/>
        <v>79.841374752148056</v>
      </c>
      <c r="AY277" s="149">
        <v>194</v>
      </c>
      <c r="AZ277" s="150" t="s">
        <v>521</v>
      </c>
      <c r="BA277" s="149">
        <v>19</v>
      </c>
      <c r="BB277" s="151">
        <v>1</v>
      </c>
      <c r="BC277" s="152">
        <v>1513</v>
      </c>
      <c r="BD277" s="152">
        <v>1208</v>
      </c>
      <c r="BE277" s="149">
        <v>0.79800000000000004</v>
      </c>
      <c r="BF277" s="152">
        <v>683</v>
      </c>
      <c r="BG277" s="152">
        <v>447</v>
      </c>
      <c r="BH277" s="152">
        <v>1130</v>
      </c>
      <c r="BI277" s="153">
        <v>0.39600000000000002</v>
      </c>
      <c r="BJ277" s="153">
        <v>0.45200000000000001</v>
      </c>
      <c r="BK277" s="155">
        <v>0.18</v>
      </c>
      <c r="BL277" s="154">
        <v>8.6999999999999994E-2</v>
      </c>
      <c r="BM277" s="154">
        <v>7.0999999999999994E-2</v>
      </c>
      <c r="BN277" s="154">
        <v>0.36199999999999999</v>
      </c>
      <c r="DU277" s="4"/>
      <c r="DZ277" s="196"/>
      <c r="EA277" s="196"/>
      <c r="EB277" s="196"/>
      <c r="EC277" s="196"/>
      <c r="ED277" s="196"/>
      <c r="EE277" s="196"/>
    </row>
    <row r="278" spans="30:135" ht="13" x14ac:dyDescent="0.15">
      <c r="AD278" s="144">
        <f t="shared" si="90"/>
        <v>81.882352941176464</v>
      </c>
      <c r="AE278" s="144">
        <f t="shared" si="91"/>
        <v>77.083333333333343</v>
      </c>
      <c r="AF278" s="149">
        <v>195</v>
      </c>
      <c r="AG278" s="150" t="s">
        <v>394</v>
      </c>
      <c r="AH278" s="149">
        <v>17</v>
      </c>
      <c r="AI278" s="151">
        <v>1</v>
      </c>
      <c r="AJ278" s="152">
        <v>1392</v>
      </c>
      <c r="AK278" s="152">
        <v>1073</v>
      </c>
      <c r="AL278" s="149">
        <v>0.77100000000000002</v>
      </c>
      <c r="AM278" s="152">
        <v>600</v>
      </c>
      <c r="AN278" s="152">
        <v>384</v>
      </c>
      <c r="AO278" s="152">
        <v>984</v>
      </c>
      <c r="AP278" s="151">
        <v>0.39</v>
      </c>
      <c r="AQ278" s="153">
        <v>0.441</v>
      </c>
      <c r="AR278" s="154">
        <v>0.187</v>
      </c>
      <c r="AS278" s="154">
        <v>0.129</v>
      </c>
      <c r="AT278" s="154">
        <v>0.104</v>
      </c>
      <c r="AU278" s="154">
        <v>0.36599999999999999</v>
      </c>
      <c r="AW278" s="196"/>
      <c r="AX278" s="144">
        <f t="shared" si="92"/>
        <v>79.897435897435898</v>
      </c>
      <c r="AY278" s="149">
        <v>195</v>
      </c>
      <c r="AZ278" s="150" t="s">
        <v>395</v>
      </c>
      <c r="BA278" s="149">
        <v>21</v>
      </c>
      <c r="BB278" s="151">
        <v>1</v>
      </c>
      <c r="BC278" s="152">
        <v>1950</v>
      </c>
      <c r="BD278" s="152">
        <v>1558</v>
      </c>
      <c r="BE278" s="149">
        <v>0.79900000000000004</v>
      </c>
      <c r="BF278" s="152">
        <v>873</v>
      </c>
      <c r="BG278" s="152">
        <v>551</v>
      </c>
      <c r="BH278" s="152">
        <v>1424</v>
      </c>
      <c r="BI278" s="153">
        <v>0.38700000000000001</v>
      </c>
      <c r="BJ278" s="151">
        <v>0.44</v>
      </c>
      <c r="BK278" s="154">
        <v>0.17499999999999999</v>
      </c>
      <c r="BL278" s="154">
        <v>0.115</v>
      </c>
      <c r="BM278" s="154">
        <v>9.2999999999999999E-2</v>
      </c>
      <c r="BN278" s="154">
        <v>0.36799999999999999</v>
      </c>
      <c r="DU278" s="4"/>
      <c r="DZ278" s="196"/>
      <c r="EA278" s="196"/>
      <c r="EB278" s="196"/>
      <c r="EC278" s="196"/>
      <c r="ED278" s="196"/>
      <c r="EE278" s="196"/>
    </row>
    <row r="279" spans="30:135" ht="13" x14ac:dyDescent="0.15">
      <c r="AD279" s="144">
        <f t="shared" si="90"/>
        <v>82.521739130434781</v>
      </c>
      <c r="AE279" s="144">
        <f t="shared" si="91"/>
        <v>77.133825079030558</v>
      </c>
      <c r="AF279" s="149">
        <v>196</v>
      </c>
      <c r="AG279" s="150" t="s">
        <v>522</v>
      </c>
      <c r="AH279" s="149">
        <v>23</v>
      </c>
      <c r="AI279" s="151">
        <v>1</v>
      </c>
      <c r="AJ279" s="152">
        <v>1898</v>
      </c>
      <c r="AK279" s="152">
        <v>1464</v>
      </c>
      <c r="AL279" s="149">
        <v>0.77100000000000002</v>
      </c>
      <c r="AM279" s="152">
        <v>794</v>
      </c>
      <c r="AN279" s="152">
        <v>547</v>
      </c>
      <c r="AO279" s="152">
        <v>1341</v>
      </c>
      <c r="AP279" s="153">
        <v>0.40799999999999997</v>
      </c>
      <c r="AQ279" s="153">
        <v>0.44500000000000001</v>
      </c>
      <c r="AR279" s="154">
        <v>0.20499999999999999</v>
      </c>
      <c r="AS279" s="154">
        <v>0.112</v>
      </c>
      <c r="AT279" s="154">
        <v>9.1999999999999998E-2</v>
      </c>
      <c r="AU279" s="154">
        <v>0.36899999999999999</v>
      </c>
      <c r="AW279" s="196"/>
      <c r="AX279" s="144">
        <f t="shared" si="92"/>
        <v>79.930555555555557</v>
      </c>
      <c r="AY279" s="149">
        <v>196</v>
      </c>
      <c r="AZ279" s="150" t="s">
        <v>523</v>
      </c>
      <c r="BA279" s="149">
        <v>18</v>
      </c>
      <c r="BB279" s="151">
        <v>1</v>
      </c>
      <c r="BC279" s="152">
        <v>1440</v>
      </c>
      <c r="BD279" s="152">
        <v>1151</v>
      </c>
      <c r="BE279" s="149">
        <v>0.79900000000000004</v>
      </c>
      <c r="BF279" s="152">
        <v>601</v>
      </c>
      <c r="BG279" s="152">
        <v>412</v>
      </c>
      <c r="BH279" s="152">
        <v>1013</v>
      </c>
      <c r="BI279" s="153">
        <v>0.40699999999999997</v>
      </c>
      <c r="BJ279" s="153">
        <v>0.45400000000000001</v>
      </c>
      <c r="BK279" s="154">
        <v>0.19800000000000001</v>
      </c>
      <c r="BL279" s="154">
        <v>0.11799999999999999</v>
      </c>
      <c r="BM279" s="154">
        <v>9.1999999999999998E-2</v>
      </c>
      <c r="BN279" s="154">
        <v>0.378</v>
      </c>
      <c r="DU279" s="4"/>
      <c r="DZ279" s="196"/>
      <c r="EA279" s="196"/>
      <c r="EB279" s="196"/>
      <c r="EC279" s="196"/>
      <c r="ED279" s="196"/>
      <c r="EE279" s="196"/>
    </row>
    <row r="280" spans="30:135" ht="13" x14ac:dyDescent="0.15">
      <c r="AD280" s="144">
        <f t="shared" si="90"/>
        <v>77.75</v>
      </c>
      <c r="AE280" s="144">
        <f t="shared" si="91"/>
        <v>77.0096463022508</v>
      </c>
      <c r="AF280" s="149">
        <v>197</v>
      </c>
      <c r="AG280" s="150" t="s">
        <v>494</v>
      </c>
      <c r="AH280" s="149">
        <v>16</v>
      </c>
      <c r="AI280" s="151">
        <v>1</v>
      </c>
      <c r="AJ280" s="152">
        <v>1244</v>
      </c>
      <c r="AK280" s="152">
        <v>958</v>
      </c>
      <c r="AL280" s="149">
        <v>0.77</v>
      </c>
      <c r="AM280" s="152">
        <v>570</v>
      </c>
      <c r="AN280" s="152">
        <v>366</v>
      </c>
      <c r="AO280" s="152">
        <v>936</v>
      </c>
      <c r="AP280" s="153">
        <v>0.39100000000000001</v>
      </c>
      <c r="AQ280" s="153">
        <v>0.434</v>
      </c>
      <c r="AR280" s="154">
        <v>0.17499999999999999</v>
      </c>
      <c r="AS280" s="154">
        <v>8.6999999999999994E-2</v>
      </c>
      <c r="AT280" s="155">
        <v>7.0000000000000007E-2</v>
      </c>
      <c r="AU280" s="154">
        <v>0.36099999999999999</v>
      </c>
      <c r="AW280" s="196"/>
      <c r="AX280" s="144">
        <f t="shared" si="92"/>
        <v>79.955207166853299</v>
      </c>
      <c r="AY280" s="149">
        <v>197</v>
      </c>
      <c r="AZ280" s="150" t="s">
        <v>374</v>
      </c>
      <c r="BA280" s="149">
        <v>21</v>
      </c>
      <c r="BB280" s="151">
        <v>1</v>
      </c>
      <c r="BC280" s="152">
        <v>1786</v>
      </c>
      <c r="BD280" s="152">
        <v>1428</v>
      </c>
      <c r="BE280" s="149">
        <v>0.8</v>
      </c>
      <c r="BF280" s="152">
        <v>835</v>
      </c>
      <c r="BG280" s="152">
        <v>559</v>
      </c>
      <c r="BH280" s="152">
        <v>1394</v>
      </c>
      <c r="BI280" s="153">
        <v>0.40100000000000002</v>
      </c>
      <c r="BJ280" s="151">
        <v>0.45</v>
      </c>
      <c r="BK280" s="154">
        <v>0.156</v>
      </c>
      <c r="BL280" s="154">
        <v>8.4000000000000005E-2</v>
      </c>
      <c r="BM280" s="154">
        <v>7.4999999999999997E-2</v>
      </c>
      <c r="BN280" s="155">
        <v>0.37</v>
      </c>
      <c r="DU280" s="4"/>
      <c r="DZ280" s="196"/>
      <c r="EA280" s="196"/>
      <c r="EB280" s="196"/>
      <c r="EC280" s="196"/>
      <c r="ED280" s="196"/>
      <c r="EE280" s="196"/>
    </row>
    <row r="281" spans="30:135" ht="13" x14ac:dyDescent="0.15">
      <c r="AD281" s="144">
        <f t="shared" si="90"/>
        <v>80.666666666666657</v>
      </c>
      <c r="AE281" s="144">
        <f t="shared" si="91"/>
        <v>76.859504132231407</v>
      </c>
      <c r="AF281" s="149">
        <v>198</v>
      </c>
      <c r="AG281" s="150" t="s">
        <v>524</v>
      </c>
      <c r="AH281" s="149">
        <v>24</v>
      </c>
      <c r="AI281" s="151">
        <v>1</v>
      </c>
      <c r="AJ281" s="152">
        <v>1936</v>
      </c>
      <c r="AK281" s="152">
        <v>1488</v>
      </c>
      <c r="AL281" s="149">
        <v>0.76900000000000002</v>
      </c>
      <c r="AM281" s="152">
        <v>821</v>
      </c>
      <c r="AN281" s="152">
        <v>523</v>
      </c>
      <c r="AO281" s="152">
        <v>1344</v>
      </c>
      <c r="AP281" s="153">
        <v>0.38900000000000001</v>
      </c>
      <c r="AQ281" s="153">
        <v>0.442</v>
      </c>
      <c r="AR281" s="154">
        <v>0.215</v>
      </c>
      <c r="AS281" s="155">
        <v>0.11</v>
      </c>
      <c r="AT281" s="154">
        <v>8.7999999999999995E-2</v>
      </c>
      <c r="AU281" s="154">
        <v>0.35599999999999998</v>
      </c>
      <c r="AW281" s="196"/>
      <c r="AX281" s="144">
        <f t="shared" si="92"/>
        <v>80.012187690432668</v>
      </c>
      <c r="AY281" s="149">
        <v>198</v>
      </c>
      <c r="AZ281" s="150" t="s">
        <v>525</v>
      </c>
      <c r="BA281" s="149">
        <v>20</v>
      </c>
      <c r="BB281" s="151">
        <v>1</v>
      </c>
      <c r="BC281" s="152">
        <v>1641</v>
      </c>
      <c r="BD281" s="152">
        <v>1313</v>
      </c>
      <c r="BE281" s="149">
        <v>0.8</v>
      </c>
      <c r="BF281" s="152">
        <v>729</v>
      </c>
      <c r="BG281" s="152">
        <v>486</v>
      </c>
      <c r="BH281" s="152">
        <v>1215</v>
      </c>
      <c r="BI281" s="151">
        <v>0.4</v>
      </c>
      <c r="BJ281" s="153">
        <v>0.45900000000000002</v>
      </c>
      <c r="BK281" s="154">
        <v>0.185</v>
      </c>
      <c r="BL281" s="155">
        <v>0.09</v>
      </c>
      <c r="BM281" s="154">
        <v>5.8999999999999997E-2</v>
      </c>
      <c r="BN281" s="154">
        <v>0.36599999999999999</v>
      </c>
      <c r="DU281" s="4"/>
      <c r="DZ281" s="196"/>
      <c r="EA281" s="196"/>
      <c r="EB281" s="196"/>
      <c r="EC281" s="196"/>
      <c r="ED281" s="196"/>
      <c r="EE281" s="196"/>
    </row>
    <row r="282" spans="30:135" ht="13" x14ac:dyDescent="0.15">
      <c r="AD282" s="144">
        <f t="shared" si="90"/>
        <v>81.214285714285722</v>
      </c>
      <c r="AE282" s="144">
        <f t="shared" si="91"/>
        <v>76.868953386103783</v>
      </c>
      <c r="AF282" s="149">
        <v>199</v>
      </c>
      <c r="AG282" s="150" t="s">
        <v>422</v>
      </c>
      <c r="AH282" s="149">
        <v>14</v>
      </c>
      <c r="AI282" s="151">
        <v>1</v>
      </c>
      <c r="AJ282" s="152">
        <v>1137</v>
      </c>
      <c r="AK282" s="152">
        <v>874</v>
      </c>
      <c r="AL282" s="149">
        <v>0.76900000000000002</v>
      </c>
      <c r="AM282" s="152">
        <v>491</v>
      </c>
      <c r="AN282" s="152">
        <v>316</v>
      </c>
      <c r="AO282" s="152">
        <v>807</v>
      </c>
      <c r="AP282" s="153">
        <v>0.39200000000000002</v>
      </c>
      <c r="AQ282" s="153">
        <v>0.441</v>
      </c>
      <c r="AR282" s="154">
        <v>0.19400000000000001</v>
      </c>
      <c r="AS282" s="154">
        <v>0.113</v>
      </c>
      <c r="AT282" s="154">
        <v>8.5000000000000006E-2</v>
      </c>
      <c r="AU282" s="154">
        <v>0.36499999999999999</v>
      </c>
      <c r="AW282" s="196"/>
      <c r="AX282" s="144">
        <f t="shared" si="92"/>
        <v>80.098955470038476</v>
      </c>
      <c r="AY282" s="149">
        <v>199</v>
      </c>
      <c r="AZ282" s="150" t="s">
        <v>518</v>
      </c>
      <c r="BA282" s="149">
        <v>22</v>
      </c>
      <c r="BB282" s="151">
        <v>1</v>
      </c>
      <c r="BC282" s="152">
        <v>1819</v>
      </c>
      <c r="BD282" s="152">
        <v>1457</v>
      </c>
      <c r="BE282" s="149">
        <v>0.80100000000000005</v>
      </c>
      <c r="BF282" s="152">
        <v>796</v>
      </c>
      <c r="BG282" s="152">
        <v>545</v>
      </c>
      <c r="BH282" s="152">
        <v>1341</v>
      </c>
      <c r="BI282" s="153">
        <v>0.40600000000000003</v>
      </c>
      <c r="BJ282" s="153">
        <v>0.45700000000000002</v>
      </c>
      <c r="BK282" s="154">
        <v>0.184</v>
      </c>
      <c r="BL282" s="154">
        <v>9.2999999999999999E-2</v>
      </c>
      <c r="BM282" s="154">
        <v>7.8E-2</v>
      </c>
      <c r="BN282" s="155">
        <v>0.37</v>
      </c>
      <c r="DU282" s="4"/>
      <c r="DZ282" s="196"/>
      <c r="EA282" s="196"/>
      <c r="EB282" s="196"/>
      <c r="EC282" s="196"/>
      <c r="ED282" s="196"/>
      <c r="EE282" s="196"/>
    </row>
    <row r="283" spans="30:135" ht="13" x14ac:dyDescent="0.15">
      <c r="AD283" s="144">
        <f t="shared" si="90"/>
        <v>80.5</v>
      </c>
      <c r="AE283" s="144">
        <f t="shared" si="91"/>
        <v>76.83229813664596</v>
      </c>
      <c r="AF283" s="149">
        <v>200</v>
      </c>
      <c r="AG283" s="150" t="s">
        <v>358</v>
      </c>
      <c r="AH283" s="149">
        <v>20</v>
      </c>
      <c r="AI283" s="151">
        <v>1</v>
      </c>
      <c r="AJ283" s="152">
        <v>1610</v>
      </c>
      <c r="AK283" s="152">
        <v>1237</v>
      </c>
      <c r="AL283" s="149">
        <v>0.76800000000000002</v>
      </c>
      <c r="AM283" s="152">
        <v>681</v>
      </c>
      <c r="AN283" s="152">
        <v>427</v>
      </c>
      <c r="AO283" s="152">
        <v>1108</v>
      </c>
      <c r="AP283" s="153">
        <v>0.38500000000000001</v>
      </c>
      <c r="AQ283" s="153">
        <v>0.42599999999999999</v>
      </c>
      <c r="AR283" s="154">
        <v>0.19400000000000001</v>
      </c>
      <c r="AS283" s="154">
        <v>0.13400000000000001</v>
      </c>
      <c r="AT283" s="154">
        <v>9.7000000000000003E-2</v>
      </c>
      <c r="AU283" s="154">
        <v>0.371</v>
      </c>
      <c r="AW283" s="196"/>
      <c r="AX283" s="144">
        <f t="shared" si="92"/>
        <v>80.09563658099222</v>
      </c>
      <c r="AY283" s="149">
        <v>200</v>
      </c>
      <c r="AZ283" s="150" t="s">
        <v>441</v>
      </c>
      <c r="BA283" s="149">
        <v>20</v>
      </c>
      <c r="BB283" s="151">
        <v>1</v>
      </c>
      <c r="BC283" s="152">
        <v>1673</v>
      </c>
      <c r="BD283" s="152">
        <v>1340</v>
      </c>
      <c r="BE283" s="149">
        <v>0.80100000000000005</v>
      </c>
      <c r="BF283" s="152">
        <v>733</v>
      </c>
      <c r="BG283" s="152">
        <v>502</v>
      </c>
      <c r="BH283" s="152">
        <v>1235</v>
      </c>
      <c r="BI283" s="153">
        <v>0.40600000000000003</v>
      </c>
      <c r="BJ283" s="153">
        <v>0.44800000000000001</v>
      </c>
      <c r="BK283" s="154">
        <v>0.17899999999999999</v>
      </c>
      <c r="BL283" s="154">
        <v>0.104</v>
      </c>
      <c r="BM283" s="154">
        <v>7.8E-2</v>
      </c>
      <c r="BN283" s="154">
        <v>0.375</v>
      </c>
      <c r="DU283" s="4"/>
      <c r="DZ283" s="196"/>
      <c r="EA283" s="196"/>
      <c r="EB283" s="196"/>
      <c r="EC283" s="196"/>
      <c r="ED283" s="196"/>
      <c r="EE283" s="196"/>
    </row>
    <row r="284" spans="30:135" ht="13" x14ac:dyDescent="0.15">
      <c r="AD284" s="144">
        <f t="shared" si="90"/>
        <v>79.599999999999994</v>
      </c>
      <c r="AE284" s="144">
        <f t="shared" si="91"/>
        <v>76.695979899497488</v>
      </c>
      <c r="AF284" s="149">
        <v>201</v>
      </c>
      <c r="AG284" s="150" t="s">
        <v>253</v>
      </c>
      <c r="AH284" s="149">
        <v>20</v>
      </c>
      <c r="AI284" s="151">
        <v>1</v>
      </c>
      <c r="AJ284" s="152">
        <v>1592</v>
      </c>
      <c r="AK284" s="152">
        <v>1221</v>
      </c>
      <c r="AL284" s="149">
        <v>0.76700000000000002</v>
      </c>
      <c r="AM284" s="152">
        <v>733</v>
      </c>
      <c r="AN284" s="152">
        <v>462</v>
      </c>
      <c r="AO284" s="152">
        <v>1195</v>
      </c>
      <c r="AP284" s="153">
        <v>0.38700000000000001</v>
      </c>
      <c r="AQ284" s="153">
        <v>0.44400000000000001</v>
      </c>
      <c r="AR284" s="154">
        <v>0.17499999999999999</v>
      </c>
      <c r="AS284" s="154">
        <v>9.4E-2</v>
      </c>
      <c r="AT284" s="154">
        <v>7.1999999999999995E-2</v>
      </c>
      <c r="AU284" s="154">
        <v>0.35099999999999998</v>
      </c>
      <c r="AW284" s="196"/>
      <c r="AX284" s="144">
        <f t="shared" si="92"/>
        <v>80.090270812437311</v>
      </c>
      <c r="AY284" s="149">
        <v>201</v>
      </c>
      <c r="AZ284" s="150" t="s">
        <v>439</v>
      </c>
      <c r="BA284" s="149">
        <v>23</v>
      </c>
      <c r="BB284" s="151">
        <v>1</v>
      </c>
      <c r="BC284" s="152">
        <v>1994</v>
      </c>
      <c r="BD284" s="152">
        <v>1597</v>
      </c>
      <c r="BE284" s="149">
        <v>0.80100000000000005</v>
      </c>
      <c r="BF284" s="152">
        <v>869</v>
      </c>
      <c r="BG284" s="152">
        <v>573</v>
      </c>
      <c r="BH284" s="152">
        <v>1442</v>
      </c>
      <c r="BI284" s="153">
        <v>0.39700000000000002</v>
      </c>
      <c r="BJ284" s="153">
        <v>0.44800000000000001</v>
      </c>
      <c r="BK284" s="154">
        <v>0.17599999999999999</v>
      </c>
      <c r="BL284" s="154">
        <v>0.11799999999999999</v>
      </c>
      <c r="BM284" s="154">
        <v>8.5000000000000006E-2</v>
      </c>
      <c r="BN284" s="155">
        <v>0.38</v>
      </c>
      <c r="DU284" s="4"/>
      <c r="DZ284" s="196"/>
      <c r="EA284" s="196"/>
      <c r="EB284" s="196"/>
      <c r="EC284" s="196"/>
      <c r="ED284" s="196"/>
      <c r="EE284" s="196"/>
    </row>
    <row r="285" spans="30:135" ht="13" x14ac:dyDescent="0.15">
      <c r="AD285" s="144">
        <f t="shared" si="90"/>
        <v>87.764705882352956</v>
      </c>
      <c r="AE285" s="144">
        <f t="shared" si="91"/>
        <v>76.675603217158169</v>
      </c>
      <c r="AF285" s="149">
        <v>202</v>
      </c>
      <c r="AG285" s="150" t="s">
        <v>526</v>
      </c>
      <c r="AH285" s="149">
        <v>17</v>
      </c>
      <c r="AI285" s="151">
        <v>1</v>
      </c>
      <c r="AJ285" s="152">
        <v>1492</v>
      </c>
      <c r="AK285" s="152">
        <v>1144</v>
      </c>
      <c r="AL285" s="149">
        <v>0.76700000000000002</v>
      </c>
      <c r="AM285" s="152">
        <v>615</v>
      </c>
      <c r="AN285" s="152">
        <v>444</v>
      </c>
      <c r="AO285" s="152">
        <v>1059</v>
      </c>
      <c r="AP285" s="153">
        <v>0.41899999999999998</v>
      </c>
      <c r="AQ285" s="151">
        <v>0.45</v>
      </c>
      <c r="AR285" s="154">
        <v>0.20599999999999999</v>
      </c>
      <c r="AS285" s="154">
        <v>0.107</v>
      </c>
      <c r="AT285" s="154">
        <v>8.7999999999999995E-2</v>
      </c>
      <c r="AU285" s="154">
        <v>0.373</v>
      </c>
      <c r="AW285" s="196"/>
      <c r="AX285" s="144">
        <f t="shared" si="92"/>
        <v>80.075365049458313</v>
      </c>
      <c r="AY285" s="149">
        <v>202</v>
      </c>
      <c r="AZ285" s="150" t="s">
        <v>295</v>
      </c>
      <c r="BA285" s="149">
        <v>25</v>
      </c>
      <c r="BB285" s="151">
        <v>1</v>
      </c>
      <c r="BC285" s="152">
        <v>2123</v>
      </c>
      <c r="BD285" s="152">
        <v>1700</v>
      </c>
      <c r="BE285" s="149">
        <v>0.80100000000000005</v>
      </c>
      <c r="BF285" s="152">
        <v>963</v>
      </c>
      <c r="BG285" s="152">
        <v>617</v>
      </c>
      <c r="BH285" s="152">
        <v>1580</v>
      </c>
      <c r="BI285" s="153">
        <v>0.39100000000000001</v>
      </c>
      <c r="BJ285" s="153">
        <v>0.44800000000000001</v>
      </c>
      <c r="BK285" s="155">
        <v>0.17</v>
      </c>
      <c r="BL285" s="154">
        <v>0.10100000000000001</v>
      </c>
      <c r="BM285" s="154">
        <v>7.9000000000000001E-2</v>
      </c>
      <c r="BN285" s="155">
        <v>0.37</v>
      </c>
      <c r="DU285" s="4"/>
      <c r="DZ285" s="196"/>
      <c r="EA285" s="196"/>
      <c r="EB285" s="196"/>
      <c r="EC285" s="196"/>
      <c r="ED285" s="196"/>
      <c r="EE285" s="196"/>
    </row>
    <row r="286" spans="30:135" ht="13" x14ac:dyDescent="0.15">
      <c r="AD286" s="144">
        <f t="shared" si="90"/>
        <v>83.714285714285722</v>
      </c>
      <c r="AE286" s="144">
        <f t="shared" si="91"/>
        <v>76.706484641638227</v>
      </c>
      <c r="AF286" s="149">
        <v>203</v>
      </c>
      <c r="AG286" s="150" t="s">
        <v>527</v>
      </c>
      <c r="AH286" s="149">
        <v>14</v>
      </c>
      <c r="AI286" s="151">
        <v>1</v>
      </c>
      <c r="AJ286" s="152">
        <v>1172</v>
      </c>
      <c r="AK286" s="152">
        <v>899</v>
      </c>
      <c r="AL286" s="149">
        <v>0.76700000000000002</v>
      </c>
      <c r="AM286" s="152">
        <v>515</v>
      </c>
      <c r="AN286" s="152">
        <v>328</v>
      </c>
      <c r="AO286" s="152">
        <v>843</v>
      </c>
      <c r="AP286" s="153">
        <v>0.38900000000000001</v>
      </c>
      <c r="AQ286" s="153">
        <v>0.441</v>
      </c>
      <c r="AR286" s="154">
        <v>0.193</v>
      </c>
      <c r="AS286" s="154">
        <v>0.107</v>
      </c>
      <c r="AT286" s="154">
        <v>7.3999999999999996E-2</v>
      </c>
      <c r="AU286" s="154">
        <v>0.35799999999999998</v>
      </c>
      <c r="AW286" s="196"/>
      <c r="AX286" s="144">
        <f t="shared" si="92"/>
        <v>80.120481927710841</v>
      </c>
      <c r="AY286" s="149">
        <v>203</v>
      </c>
      <c r="AZ286" s="150" t="s">
        <v>528</v>
      </c>
      <c r="BA286" s="149">
        <v>22</v>
      </c>
      <c r="BB286" s="151">
        <v>1</v>
      </c>
      <c r="BC286" s="152">
        <v>1826</v>
      </c>
      <c r="BD286" s="152">
        <v>1463</v>
      </c>
      <c r="BE286" s="149">
        <v>0.80100000000000005</v>
      </c>
      <c r="BF286" s="152">
        <v>799</v>
      </c>
      <c r="BG286" s="152">
        <v>524</v>
      </c>
      <c r="BH286" s="152">
        <v>1323</v>
      </c>
      <c r="BI286" s="153">
        <v>0.39600000000000002</v>
      </c>
      <c r="BJ286" s="153">
        <v>0.443</v>
      </c>
      <c r="BK286" s="154">
        <v>0.16700000000000001</v>
      </c>
      <c r="BL286" s="154">
        <v>0.125</v>
      </c>
      <c r="BM286" s="154">
        <v>0.10299999999999999</v>
      </c>
      <c r="BN286" s="154">
        <v>0.38600000000000001</v>
      </c>
      <c r="DU286" s="4"/>
      <c r="DZ286" s="196"/>
      <c r="EA286" s="196"/>
      <c r="EB286" s="196"/>
      <c r="EC286" s="196"/>
      <c r="ED286" s="196"/>
      <c r="EE286" s="196"/>
    </row>
    <row r="287" spans="30:135" ht="13" x14ac:dyDescent="0.15">
      <c r="AD287" s="144">
        <f t="shared" si="90"/>
        <v>75.263157894736835</v>
      </c>
      <c r="AE287" s="144">
        <f t="shared" si="91"/>
        <v>76.64335664335664</v>
      </c>
      <c r="AF287" s="149">
        <v>204</v>
      </c>
      <c r="AG287" s="150" t="s">
        <v>521</v>
      </c>
      <c r="AH287" s="149">
        <v>19</v>
      </c>
      <c r="AI287" s="151">
        <v>1</v>
      </c>
      <c r="AJ287" s="152">
        <v>1430</v>
      </c>
      <c r="AK287" s="152">
        <v>1096</v>
      </c>
      <c r="AL287" s="149">
        <v>0.76600000000000001</v>
      </c>
      <c r="AM287" s="152">
        <v>609</v>
      </c>
      <c r="AN287" s="152">
        <v>433</v>
      </c>
      <c r="AO287" s="152">
        <v>1042</v>
      </c>
      <c r="AP287" s="153">
        <v>0.41599999999999998</v>
      </c>
      <c r="AQ287" s="153">
        <v>0.45700000000000002</v>
      </c>
      <c r="AR287" s="154">
        <v>0.20499999999999999</v>
      </c>
      <c r="AS287" s="154">
        <v>7.6999999999999999E-2</v>
      </c>
      <c r="AT287" s="154">
        <v>6.2E-2</v>
      </c>
      <c r="AU287" s="154">
        <v>0.36499999999999999</v>
      </c>
      <c r="AW287" s="196"/>
      <c r="AX287" s="144">
        <f t="shared" si="92"/>
        <v>80.190930787589494</v>
      </c>
      <c r="AY287" s="149">
        <v>204</v>
      </c>
      <c r="AZ287" s="150" t="s">
        <v>339</v>
      </c>
      <c r="BA287" s="149">
        <v>16</v>
      </c>
      <c r="BB287" s="151">
        <v>1</v>
      </c>
      <c r="BC287" s="152">
        <v>1257</v>
      </c>
      <c r="BD287" s="152">
        <v>1008</v>
      </c>
      <c r="BE287" s="149">
        <v>0.80200000000000005</v>
      </c>
      <c r="BF287" s="152">
        <v>574</v>
      </c>
      <c r="BG287" s="152">
        <v>379</v>
      </c>
      <c r="BH287" s="152">
        <v>953</v>
      </c>
      <c r="BI287" s="153">
        <v>0.39800000000000002</v>
      </c>
      <c r="BJ287" s="153">
        <v>0.45100000000000001</v>
      </c>
      <c r="BK287" s="154">
        <v>0.156</v>
      </c>
      <c r="BL287" s="154">
        <v>0.106</v>
      </c>
      <c r="BM287" s="154">
        <v>8.4000000000000005E-2</v>
      </c>
      <c r="BN287" s="154">
        <v>0.374</v>
      </c>
      <c r="DU287" s="4"/>
      <c r="DZ287" s="196"/>
      <c r="EA287" s="196"/>
      <c r="EB287" s="196"/>
      <c r="EC287" s="196"/>
      <c r="ED287" s="196"/>
      <c r="EE287" s="196"/>
    </row>
    <row r="288" spans="30:135" ht="13" x14ac:dyDescent="0.15">
      <c r="AD288" s="144">
        <f t="shared" si="90"/>
        <v>83.800000000000011</v>
      </c>
      <c r="AE288" s="144">
        <f t="shared" si="91"/>
        <v>76.551312649164686</v>
      </c>
      <c r="AF288" s="149">
        <v>205</v>
      </c>
      <c r="AG288" s="150" t="s">
        <v>278</v>
      </c>
      <c r="AH288" s="149">
        <v>20</v>
      </c>
      <c r="AI288" s="151">
        <v>1</v>
      </c>
      <c r="AJ288" s="152">
        <v>1676</v>
      </c>
      <c r="AK288" s="152">
        <v>1283</v>
      </c>
      <c r="AL288" s="149">
        <v>0.76600000000000001</v>
      </c>
      <c r="AM288" s="152">
        <v>775</v>
      </c>
      <c r="AN288" s="152">
        <v>468</v>
      </c>
      <c r="AO288" s="152">
        <v>1243</v>
      </c>
      <c r="AP288" s="153">
        <v>0.377</v>
      </c>
      <c r="AQ288" s="153">
        <v>0.41699999999999998</v>
      </c>
      <c r="AR288" s="154">
        <v>0.16400000000000001</v>
      </c>
      <c r="AS288" s="154">
        <v>0.112</v>
      </c>
      <c r="AT288" s="154">
        <v>8.4000000000000005E-2</v>
      </c>
      <c r="AU288" s="154">
        <v>0.36199999999999999</v>
      </c>
      <c r="AW288" s="196"/>
      <c r="AX288" s="144">
        <f t="shared" si="92"/>
        <v>80.187207488299521</v>
      </c>
      <c r="AY288" s="149">
        <v>205</v>
      </c>
      <c r="AZ288" s="150" t="s">
        <v>529</v>
      </c>
      <c r="BA288" s="149">
        <v>8</v>
      </c>
      <c r="BB288" s="151">
        <v>1</v>
      </c>
      <c r="BC288" s="152">
        <v>641</v>
      </c>
      <c r="BD288" s="152">
        <v>514</v>
      </c>
      <c r="BE288" s="149">
        <v>0.80200000000000005</v>
      </c>
      <c r="BF288" s="152">
        <v>254</v>
      </c>
      <c r="BG288" s="152">
        <v>195</v>
      </c>
      <c r="BH288" s="152">
        <v>449</v>
      </c>
      <c r="BI288" s="153">
        <v>0.434</v>
      </c>
      <c r="BJ288" s="153">
        <v>0.47599999999999998</v>
      </c>
      <c r="BK288" s="154">
        <v>0.20300000000000001</v>
      </c>
      <c r="BL288" s="154">
        <v>0.106</v>
      </c>
      <c r="BM288" s="154">
        <v>7.4999999999999997E-2</v>
      </c>
      <c r="BN288" s="154">
        <v>0.38700000000000001</v>
      </c>
      <c r="DU288" s="4"/>
      <c r="DZ288" s="196"/>
      <c r="EA288" s="196"/>
      <c r="EB288" s="196"/>
      <c r="EC288" s="196"/>
      <c r="ED288" s="196"/>
      <c r="EE288" s="196"/>
    </row>
    <row r="289" spans="30:135" ht="13" x14ac:dyDescent="0.15">
      <c r="AD289" s="144">
        <f t="shared" si="90"/>
        <v>81.125</v>
      </c>
      <c r="AE289" s="144">
        <f t="shared" si="91"/>
        <v>76.579352850539294</v>
      </c>
      <c r="AF289" s="149">
        <v>206</v>
      </c>
      <c r="AG289" s="150" t="s">
        <v>530</v>
      </c>
      <c r="AH289" s="149">
        <v>24</v>
      </c>
      <c r="AI289" s="151">
        <v>1</v>
      </c>
      <c r="AJ289" s="152">
        <v>1947</v>
      </c>
      <c r="AK289" s="152">
        <v>1491</v>
      </c>
      <c r="AL289" s="149">
        <v>0.76600000000000001</v>
      </c>
      <c r="AM289" s="152">
        <v>815</v>
      </c>
      <c r="AN289" s="152">
        <v>566</v>
      </c>
      <c r="AO289" s="152">
        <v>1381</v>
      </c>
      <c r="AP289" s="151">
        <v>0.41</v>
      </c>
      <c r="AQ289" s="153">
        <v>0.47099999999999997</v>
      </c>
      <c r="AR289" s="154">
        <v>0.22700000000000001</v>
      </c>
      <c r="AS289" s="154">
        <v>7.8E-2</v>
      </c>
      <c r="AT289" s="155">
        <v>0.06</v>
      </c>
      <c r="AU289" s="154">
        <v>0.34499999999999997</v>
      </c>
      <c r="AW289" s="196"/>
      <c r="AX289" s="144">
        <f t="shared" si="92"/>
        <v>80.345821325648416</v>
      </c>
      <c r="AY289" s="149">
        <v>206</v>
      </c>
      <c r="AZ289" s="150" t="s">
        <v>473</v>
      </c>
      <c r="BA289" s="149">
        <v>21</v>
      </c>
      <c r="BB289" s="151">
        <v>1</v>
      </c>
      <c r="BC289" s="152">
        <v>1735</v>
      </c>
      <c r="BD289" s="152">
        <v>1394</v>
      </c>
      <c r="BE289" s="149">
        <v>0.80300000000000005</v>
      </c>
      <c r="BF289" s="152">
        <v>767</v>
      </c>
      <c r="BG289" s="152">
        <v>528</v>
      </c>
      <c r="BH289" s="152">
        <v>1295</v>
      </c>
      <c r="BI289" s="153">
        <v>0.40799999999999997</v>
      </c>
      <c r="BJ289" s="153">
        <v>0.46400000000000002</v>
      </c>
      <c r="BK289" s="154">
        <v>0.183</v>
      </c>
      <c r="BL289" s="154">
        <v>8.8999999999999996E-2</v>
      </c>
      <c r="BM289" s="154">
        <v>6.9000000000000006E-2</v>
      </c>
      <c r="BN289" s="154">
        <v>0.36899999999999999</v>
      </c>
      <c r="DU289" s="4"/>
      <c r="DZ289" s="196"/>
      <c r="EA289" s="196"/>
      <c r="EB289" s="196"/>
      <c r="EC289" s="196"/>
      <c r="ED289" s="196"/>
      <c r="EE289" s="196"/>
    </row>
    <row r="290" spans="30:135" ht="13" x14ac:dyDescent="0.15">
      <c r="AD290" s="144">
        <f t="shared" si="90"/>
        <v>76.384615384615387</v>
      </c>
      <c r="AE290" s="144">
        <f t="shared" si="91"/>
        <v>76.636455186304133</v>
      </c>
      <c r="AF290" s="149">
        <v>207</v>
      </c>
      <c r="AG290" s="150" t="s">
        <v>432</v>
      </c>
      <c r="AH290" s="149">
        <v>13</v>
      </c>
      <c r="AI290" s="151">
        <v>1</v>
      </c>
      <c r="AJ290" s="152">
        <v>993</v>
      </c>
      <c r="AK290" s="152">
        <v>761</v>
      </c>
      <c r="AL290" s="149">
        <v>0.76600000000000001</v>
      </c>
      <c r="AM290" s="152">
        <v>446</v>
      </c>
      <c r="AN290" s="152">
        <v>269</v>
      </c>
      <c r="AO290" s="152">
        <v>715</v>
      </c>
      <c r="AP290" s="153">
        <v>0.376</v>
      </c>
      <c r="AQ290" s="153">
        <v>0.437</v>
      </c>
      <c r="AR290" s="154">
        <v>0.186</v>
      </c>
      <c r="AS290" s="154">
        <v>0.106</v>
      </c>
      <c r="AT290" s="154">
        <v>8.1000000000000003E-2</v>
      </c>
      <c r="AU290" s="154">
        <v>0.35299999999999998</v>
      </c>
      <c r="AW290" s="196"/>
      <c r="AX290" s="144">
        <f t="shared" si="92"/>
        <v>80.327868852459019</v>
      </c>
      <c r="AY290" s="149">
        <v>207</v>
      </c>
      <c r="AZ290" s="150" t="s">
        <v>531</v>
      </c>
      <c r="BA290" s="149">
        <v>3</v>
      </c>
      <c r="BB290" s="151">
        <v>1</v>
      </c>
      <c r="BC290" s="152">
        <v>244</v>
      </c>
      <c r="BD290" s="152">
        <v>196</v>
      </c>
      <c r="BE290" s="149">
        <v>0.80300000000000005</v>
      </c>
      <c r="BF290" s="152">
        <v>109</v>
      </c>
      <c r="BG290" s="152">
        <v>70</v>
      </c>
      <c r="BH290" s="152">
        <v>179</v>
      </c>
      <c r="BI290" s="153">
        <v>0.39100000000000001</v>
      </c>
      <c r="BJ290" s="153">
        <v>0.441</v>
      </c>
      <c r="BK290" s="154">
        <v>0.16800000000000001</v>
      </c>
      <c r="BL290" s="154">
        <v>0.123</v>
      </c>
      <c r="BM290" s="154">
        <v>0.10199999999999999</v>
      </c>
      <c r="BN290" s="154">
        <v>0.36899999999999999</v>
      </c>
      <c r="DU290" s="4"/>
      <c r="DZ290" s="196"/>
      <c r="EA290" s="196"/>
      <c r="EB290" s="196"/>
      <c r="EC290" s="196"/>
      <c r="ED290" s="196"/>
      <c r="EE290" s="196"/>
    </row>
    <row r="291" spans="30:135" ht="13" x14ac:dyDescent="0.15">
      <c r="AD291" s="144">
        <f t="shared" si="90"/>
        <v>78.5</v>
      </c>
      <c r="AE291" s="144">
        <f t="shared" si="91"/>
        <v>76.539278131634831</v>
      </c>
      <c r="AF291" s="149">
        <v>208</v>
      </c>
      <c r="AG291" s="150" t="s">
        <v>532</v>
      </c>
      <c r="AH291" s="149">
        <v>12</v>
      </c>
      <c r="AI291" s="151">
        <v>1</v>
      </c>
      <c r="AJ291" s="152">
        <v>942</v>
      </c>
      <c r="AK291" s="152">
        <v>721</v>
      </c>
      <c r="AL291" s="149">
        <v>0.76500000000000001</v>
      </c>
      <c r="AM291" s="152">
        <v>405</v>
      </c>
      <c r="AN291" s="152">
        <v>284</v>
      </c>
      <c r="AO291" s="152">
        <v>689</v>
      </c>
      <c r="AP291" s="153">
        <v>0.41199999999999998</v>
      </c>
      <c r="AQ291" s="153">
        <v>0.45900000000000002</v>
      </c>
      <c r="AR291" s="155">
        <v>0.21</v>
      </c>
      <c r="AS291" s="154">
        <v>7.3999999999999996E-2</v>
      </c>
      <c r="AT291" s="154">
        <v>6.3E-2</v>
      </c>
      <c r="AU291" s="154">
        <v>0.35499999999999998</v>
      </c>
      <c r="AW291" s="196"/>
      <c r="AX291" s="144">
        <f t="shared" si="92"/>
        <v>80.296735905044514</v>
      </c>
      <c r="AY291" s="149">
        <v>208</v>
      </c>
      <c r="AZ291" s="150" t="s">
        <v>364</v>
      </c>
      <c r="BA291" s="149">
        <v>19</v>
      </c>
      <c r="BB291" s="151">
        <v>1</v>
      </c>
      <c r="BC291" s="152">
        <v>1685</v>
      </c>
      <c r="BD291" s="152">
        <v>1353</v>
      </c>
      <c r="BE291" s="149">
        <v>0.80300000000000005</v>
      </c>
      <c r="BF291" s="152">
        <v>773</v>
      </c>
      <c r="BG291" s="152">
        <v>483</v>
      </c>
      <c r="BH291" s="152">
        <v>1256</v>
      </c>
      <c r="BI291" s="153">
        <v>0.38500000000000001</v>
      </c>
      <c r="BJ291" s="153">
        <v>0.42899999999999999</v>
      </c>
      <c r="BK291" s="154">
        <v>0.14899999999999999</v>
      </c>
      <c r="BL291" s="154">
        <v>0.13100000000000001</v>
      </c>
      <c r="BM291" s="154">
        <v>0.10299999999999999</v>
      </c>
      <c r="BN291" s="154">
        <v>0.38300000000000001</v>
      </c>
      <c r="DU291" s="4"/>
      <c r="DZ291" s="196"/>
      <c r="EA291" s="196"/>
      <c r="EB291" s="196"/>
      <c r="EC291" s="196"/>
      <c r="ED291" s="196"/>
      <c r="EE291" s="196"/>
    </row>
    <row r="292" spans="30:135" ht="13" x14ac:dyDescent="0.15">
      <c r="AD292" s="144">
        <f t="shared" si="90"/>
        <v>80.16</v>
      </c>
      <c r="AE292" s="144">
        <f t="shared" si="91"/>
        <v>76.447105788423158</v>
      </c>
      <c r="AF292" s="149">
        <v>209</v>
      </c>
      <c r="AG292" s="150" t="s">
        <v>413</v>
      </c>
      <c r="AH292" s="149">
        <v>25</v>
      </c>
      <c r="AI292" s="151">
        <v>1</v>
      </c>
      <c r="AJ292" s="152">
        <v>2004</v>
      </c>
      <c r="AK292" s="152">
        <v>1532</v>
      </c>
      <c r="AL292" s="149">
        <v>0.76400000000000001</v>
      </c>
      <c r="AM292" s="152">
        <v>908</v>
      </c>
      <c r="AN292" s="152">
        <v>499</v>
      </c>
      <c r="AO292" s="152">
        <v>1407</v>
      </c>
      <c r="AP292" s="153">
        <v>0.35499999999999998</v>
      </c>
      <c r="AQ292" s="153">
        <v>0.40500000000000003</v>
      </c>
      <c r="AR292" s="154">
        <v>0.17599999999999999</v>
      </c>
      <c r="AS292" s="154">
        <v>0.14499999999999999</v>
      </c>
      <c r="AT292" s="154">
        <v>0.108</v>
      </c>
      <c r="AU292" s="154">
        <v>0.36299999999999999</v>
      </c>
      <c r="AW292" s="196"/>
      <c r="AX292" s="144">
        <f t="shared" si="92"/>
        <v>80.394190871369304</v>
      </c>
      <c r="AY292" s="149">
        <v>209</v>
      </c>
      <c r="AZ292" s="150" t="s">
        <v>427</v>
      </c>
      <c r="BA292" s="149">
        <v>23</v>
      </c>
      <c r="BB292" s="151">
        <v>1</v>
      </c>
      <c r="BC292" s="152">
        <v>1928</v>
      </c>
      <c r="BD292" s="152">
        <v>1550</v>
      </c>
      <c r="BE292" s="149">
        <v>0.80400000000000005</v>
      </c>
      <c r="BF292" s="152">
        <v>904</v>
      </c>
      <c r="BG292" s="152">
        <v>589</v>
      </c>
      <c r="BH292" s="152">
        <v>1493</v>
      </c>
      <c r="BI292" s="153">
        <v>0.39500000000000002</v>
      </c>
      <c r="BJ292" s="153">
        <v>0.44900000000000001</v>
      </c>
      <c r="BK292" s="154">
        <v>0.157</v>
      </c>
      <c r="BL292" s="154">
        <v>8.4000000000000005E-2</v>
      </c>
      <c r="BM292" s="154">
        <v>6.6000000000000003E-2</v>
      </c>
      <c r="BN292" s="154">
        <v>0.36599999999999999</v>
      </c>
      <c r="DU292" s="4"/>
      <c r="DZ292" s="196"/>
      <c r="EA292" s="196"/>
      <c r="EB292" s="196"/>
      <c r="EC292" s="196"/>
      <c r="ED292" s="196"/>
      <c r="EE292" s="196"/>
    </row>
    <row r="293" spans="30:135" ht="13" x14ac:dyDescent="0.15">
      <c r="AD293" s="144">
        <f t="shared" si="90"/>
        <v>96.045454545454561</v>
      </c>
      <c r="AE293" s="144">
        <f t="shared" si="91"/>
        <v>76.289635589209652</v>
      </c>
      <c r="AF293" s="149">
        <v>210</v>
      </c>
      <c r="AG293" s="150" t="s">
        <v>452</v>
      </c>
      <c r="AH293" s="149">
        <v>22</v>
      </c>
      <c r="AI293" s="151">
        <v>1</v>
      </c>
      <c r="AJ293" s="152">
        <v>2113</v>
      </c>
      <c r="AK293" s="152">
        <v>1612</v>
      </c>
      <c r="AL293" s="149">
        <v>0.76300000000000001</v>
      </c>
      <c r="AM293" s="152">
        <v>878</v>
      </c>
      <c r="AN293" s="152">
        <v>578</v>
      </c>
      <c r="AO293" s="152">
        <v>1456</v>
      </c>
      <c r="AP293" s="153">
        <v>0.39700000000000002</v>
      </c>
      <c r="AQ293" s="153">
        <v>0.443</v>
      </c>
      <c r="AR293" s="154">
        <v>0.215</v>
      </c>
      <c r="AS293" s="154">
        <v>0.115</v>
      </c>
      <c r="AT293" s="154">
        <v>9.4E-2</v>
      </c>
      <c r="AU293" s="154">
        <v>0.36299999999999999</v>
      </c>
      <c r="AW293" s="196"/>
      <c r="AX293" s="144">
        <f t="shared" si="92"/>
        <v>80.350194552529189</v>
      </c>
      <c r="AY293" s="149">
        <v>210</v>
      </c>
      <c r="AZ293" s="150" t="s">
        <v>533</v>
      </c>
      <c r="BA293" s="149">
        <v>18</v>
      </c>
      <c r="BB293" s="151">
        <v>1</v>
      </c>
      <c r="BC293" s="152">
        <v>1542</v>
      </c>
      <c r="BD293" s="152">
        <v>1239</v>
      </c>
      <c r="BE293" s="149">
        <v>0.80400000000000005</v>
      </c>
      <c r="BF293" s="152">
        <v>701</v>
      </c>
      <c r="BG293" s="152">
        <v>463</v>
      </c>
      <c r="BH293" s="152">
        <v>1164</v>
      </c>
      <c r="BI293" s="153">
        <v>0.39800000000000002</v>
      </c>
      <c r="BJ293" s="153">
        <v>0.44800000000000001</v>
      </c>
      <c r="BK293" s="154">
        <v>0.16300000000000001</v>
      </c>
      <c r="BL293" s="154">
        <v>9.7000000000000003E-2</v>
      </c>
      <c r="BM293" s="154">
        <v>6.7000000000000004E-2</v>
      </c>
      <c r="BN293" s="154">
        <v>0.375</v>
      </c>
      <c r="DU293" s="4"/>
      <c r="DZ293" s="196"/>
      <c r="EA293" s="196"/>
      <c r="EB293" s="196"/>
      <c r="EC293" s="196"/>
      <c r="ED293" s="196"/>
      <c r="EE293" s="196"/>
    </row>
    <row r="294" spans="30:135" ht="13" x14ac:dyDescent="0.15">
      <c r="AD294" s="144">
        <f t="shared" si="90"/>
        <v>76.454545454545453</v>
      </c>
      <c r="AE294" s="144">
        <f t="shared" si="91"/>
        <v>76.337693222354346</v>
      </c>
      <c r="AF294" s="149">
        <v>211</v>
      </c>
      <c r="AG294" s="150" t="s">
        <v>487</v>
      </c>
      <c r="AH294" s="149">
        <v>22</v>
      </c>
      <c r="AI294" s="151">
        <v>1</v>
      </c>
      <c r="AJ294" s="152">
        <v>1682</v>
      </c>
      <c r="AK294" s="152">
        <v>1284</v>
      </c>
      <c r="AL294" s="149">
        <v>0.76300000000000001</v>
      </c>
      <c r="AM294" s="152">
        <v>737</v>
      </c>
      <c r="AN294" s="152">
        <v>473</v>
      </c>
      <c r="AO294" s="152">
        <v>1210</v>
      </c>
      <c r="AP294" s="153">
        <v>0.39100000000000001</v>
      </c>
      <c r="AQ294" s="153">
        <v>0.437</v>
      </c>
      <c r="AR294" s="154">
        <v>0.19400000000000001</v>
      </c>
      <c r="AS294" s="155">
        <v>0.1</v>
      </c>
      <c r="AT294" s="154">
        <v>7.8E-2</v>
      </c>
      <c r="AU294" s="154">
        <v>0.36099999999999999</v>
      </c>
      <c r="AW294" s="196"/>
      <c r="AX294" s="144">
        <f t="shared" si="92"/>
        <v>80.441810344827587</v>
      </c>
      <c r="AY294" s="149">
        <v>211</v>
      </c>
      <c r="AZ294" s="150" t="s">
        <v>464</v>
      </c>
      <c r="BA294" s="149">
        <v>22</v>
      </c>
      <c r="BB294" s="151">
        <v>1</v>
      </c>
      <c r="BC294" s="152">
        <v>1856</v>
      </c>
      <c r="BD294" s="152">
        <v>1493</v>
      </c>
      <c r="BE294" s="149">
        <v>0.80400000000000005</v>
      </c>
      <c r="BF294" s="152">
        <v>869</v>
      </c>
      <c r="BG294" s="152">
        <v>538</v>
      </c>
      <c r="BH294" s="152">
        <v>1407</v>
      </c>
      <c r="BI294" s="153">
        <v>0.38200000000000001</v>
      </c>
      <c r="BJ294" s="153">
        <v>0.432</v>
      </c>
      <c r="BK294" s="155">
        <v>0.15</v>
      </c>
      <c r="BL294" s="154">
        <v>0.108</v>
      </c>
      <c r="BM294" s="154">
        <v>8.8999999999999996E-2</v>
      </c>
      <c r="BN294" s="154">
        <v>0.376</v>
      </c>
      <c r="DU294" s="4"/>
      <c r="DZ294" s="196"/>
      <c r="EA294" s="196"/>
      <c r="EB294" s="196"/>
      <c r="EC294" s="196"/>
      <c r="ED294" s="196"/>
      <c r="EE294" s="196"/>
    </row>
    <row r="295" spans="30:135" ht="13" x14ac:dyDescent="0.15">
      <c r="AD295" s="144">
        <f t="shared" si="90"/>
        <v>76.739130434782609</v>
      </c>
      <c r="AE295" s="144">
        <f t="shared" si="91"/>
        <v>76.260623229461757</v>
      </c>
      <c r="AF295" s="149">
        <v>212</v>
      </c>
      <c r="AG295" s="150" t="s">
        <v>534</v>
      </c>
      <c r="AH295" s="149">
        <v>23</v>
      </c>
      <c r="AI295" s="151">
        <v>1</v>
      </c>
      <c r="AJ295" s="152">
        <v>1765</v>
      </c>
      <c r="AK295" s="152">
        <v>1346</v>
      </c>
      <c r="AL295" s="149">
        <v>0.76300000000000001</v>
      </c>
      <c r="AM295" s="152">
        <v>808</v>
      </c>
      <c r="AN295" s="152">
        <v>508</v>
      </c>
      <c r="AO295" s="152">
        <v>1316</v>
      </c>
      <c r="AP295" s="153">
        <v>0.38600000000000001</v>
      </c>
      <c r="AQ295" s="153">
        <v>0.438</v>
      </c>
      <c r="AR295" s="154">
        <v>0.17599999999999999</v>
      </c>
      <c r="AS295" s="154">
        <v>9.6000000000000002E-2</v>
      </c>
      <c r="AT295" s="154">
        <v>8.2000000000000003E-2</v>
      </c>
      <c r="AU295" s="154">
        <v>0.35199999999999998</v>
      </c>
      <c r="AW295" s="196"/>
      <c r="AX295" s="144">
        <f t="shared" si="92"/>
        <v>80.438268305718864</v>
      </c>
      <c r="AY295" s="149">
        <v>212</v>
      </c>
      <c r="AZ295" s="150" t="s">
        <v>416</v>
      </c>
      <c r="BA295" s="149">
        <v>22</v>
      </c>
      <c r="BB295" s="151">
        <v>1</v>
      </c>
      <c r="BC295" s="152">
        <v>1871</v>
      </c>
      <c r="BD295" s="152">
        <v>1505</v>
      </c>
      <c r="BE295" s="149">
        <v>0.80400000000000005</v>
      </c>
      <c r="BF295" s="152">
        <v>821</v>
      </c>
      <c r="BG295" s="152">
        <v>525</v>
      </c>
      <c r="BH295" s="152">
        <v>1346</v>
      </c>
      <c r="BI295" s="151">
        <v>0.39</v>
      </c>
      <c r="BJ295" s="153">
        <v>0.45400000000000001</v>
      </c>
      <c r="BK295" s="154">
        <v>0.17899999999999999</v>
      </c>
      <c r="BL295" s="154">
        <v>0.113</v>
      </c>
      <c r="BM295" s="155">
        <v>0.09</v>
      </c>
      <c r="BN295" s="154">
        <v>0.36799999999999999</v>
      </c>
      <c r="DU295" s="4"/>
      <c r="DZ295" s="196"/>
      <c r="EA295" s="196"/>
      <c r="EB295" s="196"/>
      <c r="EC295" s="196"/>
      <c r="ED295" s="196"/>
      <c r="EE295" s="196"/>
    </row>
    <row r="296" spans="30:135" ht="13" x14ac:dyDescent="0.15">
      <c r="AD296" s="144">
        <f t="shared" si="90"/>
        <v>81.400000000000006</v>
      </c>
      <c r="AE296" s="144">
        <f t="shared" si="91"/>
        <v>76.167076167076161</v>
      </c>
      <c r="AF296" s="149">
        <v>213</v>
      </c>
      <c r="AG296" s="150" t="s">
        <v>535</v>
      </c>
      <c r="AH296" s="149">
        <v>15</v>
      </c>
      <c r="AI296" s="151">
        <v>1</v>
      </c>
      <c r="AJ296" s="152">
        <v>1221</v>
      </c>
      <c r="AK296" s="152">
        <v>930</v>
      </c>
      <c r="AL296" s="149">
        <v>0.76200000000000001</v>
      </c>
      <c r="AM296" s="152">
        <v>552</v>
      </c>
      <c r="AN296" s="152">
        <v>323</v>
      </c>
      <c r="AO296" s="152">
        <v>875</v>
      </c>
      <c r="AP296" s="153">
        <v>0.36899999999999999</v>
      </c>
      <c r="AQ296" s="153">
        <v>0.42399999999999999</v>
      </c>
      <c r="AR296" s="155">
        <v>0.18</v>
      </c>
      <c r="AS296" s="154">
        <v>0.123</v>
      </c>
      <c r="AT296" s="155">
        <v>0.09</v>
      </c>
      <c r="AU296" s="155">
        <v>0.36</v>
      </c>
      <c r="AW296" s="196"/>
      <c r="AX296" s="144">
        <f t="shared" si="92"/>
        <v>80.502793296089379</v>
      </c>
      <c r="AY296" s="149">
        <v>213</v>
      </c>
      <c r="AZ296" s="150" t="s">
        <v>536</v>
      </c>
      <c r="BA296" s="149">
        <v>23</v>
      </c>
      <c r="BB296" s="151">
        <v>1</v>
      </c>
      <c r="BC296" s="152">
        <v>1790</v>
      </c>
      <c r="BD296" s="152">
        <v>1441</v>
      </c>
      <c r="BE296" s="149">
        <v>0.80500000000000005</v>
      </c>
      <c r="BF296" s="152">
        <v>784</v>
      </c>
      <c r="BG296" s="152">
        <v>535</v>
      </c>
      <c r="BH296" s="152">
        <v>1319</v>
      </c>
      <c r="BI296" s="153">
        <v>0.40600000000000003</v>
      </c>
      <c r="BJ296" s="153">
        <v>0.46200000000000002</v>
      </c>
      <c r="BK296" s="154">
        <v>0.17499999999999999</v>
      </c>
      <c r="BL296" s="154">
        <v>0.106</v>
      </c>
      <c r="BM296" s="154">
        <v>8.7999999999999995E-2</v>
      </c>
      <c r="BN296" s="154">
        <v>0.372</v>
      </c>
      <c r="DU296" s="4"/>
      <c r="DZ296" s="196"/>
      <c r="EA296" s="196"/>
      <c r="EB296" s="196"/>
      <c r="EC296" s="196"/>
      <c r="ED296" s="196"/>
      <c r="EE296" s="196"/>
    </row>
    <row r="297" spans="30:135" ht="13" x14ac:dyDescent="0.15">
      <c r="AD297" s="144">
        <f t="shared" si="90"/>
        <v>84.333333333333343</v>
      </c>
      <c r="AE297" s="144">
        <f t="shared" si="91"/>
        <v>76.171654432523994</v>
      </c>
      <c r="AF297" s="149">
        <v>214</v>
      </c>
      <c r="AG297" s="150" t="s">
        <v>495</v>
      </c>
      <c r="AH297" s="149">
        <v>21</v>
      </c>
      <c r="AI297" s="151">
        <v>1</v>
      </c>
      <c r="AJ297" s="152">
        <v>1771</v>
      </c>
      <c r="AK297" s="152">
        <v>1349</v>
      </c>
      <c r="AL297" s="149">
        <v>0.76200000000000001</v>
      </c>
      <c r="AM297" s="152">
        <v>816</v>
      </c>
      <c r="AN297" s="152">
        <v>507</v>
      </c>
      <c r="AO297" s="152">
        <v>1323</v>
      </c>
      <c r="AP297" s="153">
        <v>0.38300000000000001</v>
      </c>
      <c r="AQ297" s="153">
        <v>0.41599999999999998</v>
      </c>
      <c r="AR297" s="154">
        <v>0.17199999999999999</v>
      </c>
      <c r="AS297" s="154">
        <v>9.7000000000000003E-2</v>
      </c>
      <c r="AT297" s="154">
        <v>7.6999999999999999E-2</v>
      </c>
      <c r="AU297" s="154">
        <v>0.36499999999999999</v>
      </c>
      <c r="AW297" s="196"/>
      <c r="AX297" s="144">
        <f t="shared" si="92"/>
        <v>80.490349504434008</v>
      </c>
      <c r="AY297" s="149">
        <v>214</v>
      </c>
      <c r="AZ297" s="150" t="s">
        <v>537</v>
      </c>
      <c r="BA297" s="149">
        <v>23</v>
      </c>
      <c r="BB297" s="151">
        <v>1</v>
      </c>
      <c r="BC297" s="152">
        <v>1917</v>
      </c>
      <c r="BD297" s="152">
        <v>1543</v>
      </c>
      <c r="BE297" s="149">
        <v>0.80500000000000005</v>
      </c>
      <c r="BF297" s="152">
        <v>846</v>
      </c>
      <c r="BG297" s="152">
        <v>561</v>
      </c>
      <c r="BH297" s="152">
        <v>1407</v>
      </c>
      <c r="BI297" s="153">
        <v>0.39900000000000002</v>
      </c>
      <c r="BJ297" s="153">
        <v>0.45500000000000002</v>
      </c>
      <c r="BK297" s="155">
        <v>0.18</v>
      </c>
      <c r="BL297" s="154">
        <v>0.10100000000000001</v>
      </c>
      <c r="BM297" s="154">
        <v>8.3000000000000004E-2</v>
      </c>
      <c r="BN297" s="155">
        <v>0.37</v>
      </c>
      <c r="DU297" s="4"/>
      <c r="DZ297" s="196"/>
      <c r="EA297" s="196"/>
      <c r="EB297" s="196"/>
      <c r="EC297" s="196"/>
      <c r="ED297" s="196"/>
      <c r="EE297" s="196"/>
    </row>
    <row r="298" spans="30:135" ht="13" x14ac:dyDescent="0.15">
      <c r="AD298" s="144">
        <f t="shared" si="90"/>
        <v>81.045454545454561</v>
      </c>
      <c r="AE298" s="144">
        <f t="shared" si="91"/>
        <v>76.051598429613009</v>
      </c>
      <c r="AF298" s="149">
        <v>215</v>
      </c>
      <c r="AG298" s="150" t="s">
        <v>528</v>
      </c>
      <c r="AH298" s="149">
        <v>22</v>
      </c>
      <c r="AI298" s="151">
        <v>1</v>
      </c>
      <c r="AJ298" s="152">
        <v>1783</v>
      </c>
      <c r="AK298" s="152">
        <v>1356</v>
      </c>
      <c r="AL298" s="149">
        <v>0.76100000000000001</v>
      </c>
      <c r="AM298" s="152">
        <v>736</v>
      </c>
      <c r="AN298" s="152">
        <v>502</v>
      </c>
      <c r="AO298" s="152">
        <v>1238</v>
      </c>
      <c r="AP298" s="153">
        <v>0.40500000000000003</v>
      </c>
      <c r="AQ298" s="151">
        <v>0.44</v>
      </c>
      <c r="AR298" s="154">
        <v>0.21299999999999999</v>
      </c>
      <c r="AS298" s="154">
        <v>0.114</v>
      </c>
      <c r="AT298" s="154">
        <v>9.8000000000000004E-2</v>
      </c>
      <c r="AU298" s="154">
        <v>0.36499999999999999</v>
      </c>
      <c r="AW298" s="196"/>
      <c r="AX298" s="144">
        <f t="shared" si="92"/>
        <v>80.454928390901443</v>
      </c>
      <c r="AY298" s="149">
        <v>215</v>
      </c>
      <c r="AZ298" s="150" t="s">
        <v>514</v>
      </c>
      <c r="BA298" s="149">
        <v>15</v>
      </c>
      <c r="BB298" s="151">
        <v>1</v>
      </c>
      <c r="BC298" s="152">
        <v>1187</v>
      </c>
      <c r="BD298" s="152">
        <v>955</v>
      </c>
      <c r="BE298" s="149">
        <v>0.80500000000000005</v>
      </c>
      <c r="BF298" s="152">
        <v>572</v>
      </c>
      <c r="BG298" s="152">
        <v>351</v>
      </c>
      <c r="BH298" s="152">
        <v>923</v>
      </c>
      <c r="BI298" s="151">
        <v>0.38</v>
      </c>
      <c r="BJ298" s="153">
        <v>0.434</v>
      </c>
      <c r="BK298" s="154">
        <v>0.13700000000000001</v>
      </c>
      <c r="BL298" s="155">
        <v>0.1</v>
      </c>
      <c r="BM298" s="154">
        <v>7.2999999999999995E-2</v>
      </c>
      <c r="BN298" s="154">
        <v>0.373</v>
      </c>
      <c r="DU298" s="4"/>
      <c r="DZ298" s="196"/>
      <c r="EA298" s="196"/>
      <c r="EB298" s="196"/>
      <c r="EC298" s="196"/>
      <c r="ED298" s="196"/>
      <c r="EE298" s="196"/>
    </row>
    <row r="299" spans="30:135" ht="13" x14ac:dyDescent="0.15">
      <c r="AD299" s="144">
        <f t="shared" si="90"/>
        <v>77.25</v>
      </c>
      <c r="AE299" s="144">
        <f t="shared" si="91"/>
        <v>76.132686084142392</v>
      </c>
      <c r="AF299" s="149">
        <v>216</v>
      </c>
      <c r="AG299" s="150" t="s">
        <v>538</v>
      </c>
      <c r="AH299" s="149">
        <v>16</v>
      </c>
      <c r="AI299" s="151">
        <v>1</v>
      </c>
      <c r="AJ299" s="152">
        <v>1236</v>
      </c>
      <c r="AK299" s="152">
        <v>941</v>
      </c>
      <c r="AL299" s="149">
        <v>0.76100000000000001</v>
      </c>
      <c r="AM299" s="152">
        <v>602</v>
      </c>
      <c r="AN299" s="152">
        <v>348</v>
      </c>
      <c r="AO299" s="152">
        <v>950</v>
      </c>
      <c r="AP299" s="153">
        <v>0.36599999999999999</v>
      </c>
      <c r="AQ299" s="153">
        <v>0.433</v>
      </c>
      <c r="AR299" s="154">
        <v>0.17599999999999999</v>
      </c>
      <c r="AS299" s="154">
        <v>6.6000000000000003E-2</v>
      </c>
      <c r="AT299" s="154">
        <v>4.9000000000000002E-2</v>
      </c>
      <c r="AU299" s="154">
        <v>0.33200000000000002</v>
      </c>
      <c r="AW299" s="196"/>
      <c r="AX299" s="144">
        <f t="shared" si="92"/>
        <v>80.537580886012933</v>
      </c>
      <c r="AY299" s="149">
        <v>216</v>
      </c>
      <c r="AZ299" s="150" t="s">
        <v>345</v>
      </c>
      <c r="BA299" s="149">
        <v>25</v>
      </c>
      <c r="BB299" s="151">
        <v>1</v>
      </c>
      <c r="BC299" s="152">
        <v>2009</v>
      </c>
      <c r="BD299" s="152">
        <v>1618</v>
      </c>
      <c r="BE299" s="149">
        <v>0.80500000000000005</v>
      </c>
      <c r="BF299" s="152">
        <v>919</v>
      </c>
      <c r="BG299" s="152">
        <v>557</v>
      </c>
      <c r="BH299" s="152">
        <v>1476</v>
      </c>
      <c r="BI299" s="153">
        <v>0.377</v>
      </c>
      <c r="BJ299" s="153">
        <v>0.439</v>
      </c>
      <c r="BK299" s="155">
        <v>0.16</v>
      </c>
      <c r="BL299" s="154">
        <v>0.121</v>
      </c>
      <c r="BM299" s="154">
        <v>9.6000000000000002E-2</v>
      </c>
      <c r="BN299" s="154">
        <v>0.374</v>
      </c>
      <c r="DU299" s="4"/>
      <c r="DZ299" s="196"/>
      <c r="EA299" s="196"/>
      <c r="EB299" s="196"/>
      <c r="EC299" s="196"/>
      <c r="ED299" s="196"/>
      <c r="EE299" s="196"/>
    </row>
    <row r="300" spans="30:135" ht="13" x14ac:dyDescent="0.15">
      <c r="AD300" s="144">
        <f t="shared" si="90"/>
        <v>79.555555555555557</v>
      </c>
      <c r="AE300" s="144">
        <f t="shared" si="91"/>
        <v>76.117318435754186</v>
      </c>
      <c r="AF300" s="149">
        <v>217</v>
      </c>
      <c r="AG300" s="150" t="s">
        <v>484</v>
      </c>
      <c r="AH300" s="149">
        <v>18</v>
      </c>
      <c r="AI300" s="151">
        <v>1</v>
      </c>
      <c r="AJ300" s="152">
        <v>1432</v>
      </c>
      <c r="AK300" s="152">
        <v>1090</v>
      </c>
      <c r="AL300" s="149">
        <v>0.76100000000000001</v>
      </c>
      <c r="AM300" s="152">
        <v>642</v>
      </c>
      <c r="AN300" s="152">
        <v>386</v>
      </c>
      <c r="AO300" s="152">
        <v>1028</v>
      </c>
      <c r="AP300" s="153">
        <v>0.375</v>
      </c>
      <c r="AQ300" s="153">
        <v>0.42799999999999999</v>
      </c>
      <c r="AR300" s="154">
        <v>0.184</v>
      </c>
      <c r="AS300" s="154">
        <v>0.115</v>
      </c>
      <c r="AT300" s="154">
        <v>9.5000000000000001E-2</v>
      </c>
      <c r="AU300" s="154">
        <v>0.35499999999999998</v>
      </c>
      <c r="AW300" s="196"/>
      <c r="AX300" s="144">
        <f t="shared" si="92"/>
        <v>80.569105691056905</v>
      </c>
      <c r="AY300" s="149">
        <v>217</v>
      </c>
      <c r="AZ300" s="150" t="s">
        <v>513</v>
      </c>
      <c r="BA300" s="149">
        <v>15</v>
      </c>
      <c r="BB300" s="151">
        <v>1</v>
      </c>
      <c r="BC300" s="152">
        <v>1230</v>
      </c>
      <c r="BD300" s="152">
        <v>991</v>
      </c>
      <c r="BE300" s="149">
        <v>0.80600000000000005</v>
      </c>
      <c r="BF300" s="152">
        <v>527</v>
      </c>
      <c r="BG300" s="152">
        <v>358</v>
      </c>
      <c r="BH300" s="152">
        <v>885</v>
      </c>
      <c r="BI300" s="153">
        <v>0.40500000000000003</v>
      </c>
      <c r="BJ300" s="153">
        <v>0.46300000000000002</v>
      </c>
      <c r="BK300" s="154">
        <v>0.193</v>
      </c>
      <c r="BL300" s="154">
        <v>0.105</v>
      </c>
      <c r="BM300" s="154">
        <v>6.7000000000000004E-2</v>
      </c>
      <c r="BN300" s="154">
        <v>0.373</v>
      </c>
      <c r="DU300" s="4"/>
      <c r="DZ300" s="196"/>
      <c r="EA300" s="196"/>
      <c r="EB300" s="196"/>
      <c r="EC300" s="196"/>
      <c r="ED300" s="196"/>
      <c r="EE300" s="196"/>
    </row>
    <row r="301" spans="30:135" ht="13" x14ac:dyDescent="0.15">
      <c r="AD301" s="144">
        <f t="shared" si="90"/>
        <v>81.050000000000011</v>
      </c>
      <c r="AE301" s="144">
        <f t="shared" si="91"/>
        <v>76.125848241826034</v>
      </c>
      <c r="AF301" s="149">
        <v>218</v>
      </c>
      <c r="AG301" s="150" t="s">
        <v>491</v>
      </c>
      <c r="AH301" s="149">
        <v>20</v>
      </c>
      <c r="AI301" s="151">
        <v>1</v>
      </c>
      <c r="AJ301" s="152">
        <v>1621</v>
      </c>
      <c r="AK301" s="152">
        <v>1234</v>
      </c>
      <c r="AL301" s="149">
        <v>0.76100000000000001</v>
      </c>
      <c r="AM301" s="152">
        <v>697</v>
      </c>
      <c r="AN301" s="152">
        <v>441</v>
      </c>
      <c r="AO301" s="152">
        <v>1138</v>
      </c>
      <c r="AP301" s="153">
        <v>0.38800000000000001</v>
      </c>
      <c r="AQ301" s="153">
        <v>0.442</v>
      </c>
      <c r="AR301" s="154">
        <v>0.20699999999999999</v>
      </c>
      <c r="AS301" s="154">
        <v>0.112</v>
      </c>
      <c r="AT301" s="154">
        <v>9.0999999999999998E-2</v>
      </c>
      <c r="AU301" s="154">
        <v>0.35199999999999998</v>
      </c>
      <c r="AW301" s="196"/>
      <c r="AX301" s="144">
        <f t="shared" si="92"/>
        <v>80.6640625</v>
      </c>
      <c r="AY301" s="149">
        <v>218</v>
      </c>
      <c r="AZ301" s="150" t="s">
        <v>539</v>
      </c>
      <c r="BA301" s="149">
        <v>25</v>
      </c>
      <c r="BB301" s="151">
        <v>1</v>
      </c>
      <c r="BC301" s="152">
        <v>2048</v>
      </c>
      <c r="BD301" s="152">
        <v>1652</v>
      </c>
      <c r="BE301" s="149">
        <v>0.80700000000000005</v>
      </c>
      <c r="BF301" s="152">
        <v>861</v>
      </c>
      <c r="BG301" s="152">
        <v>608</v>
      </c>
      <c r="BH301" s="152">
        <v>1469</v>
      </c>
      <c r="BI301" s="153">
        <v>0.41399999999999998</v>
      </c>
      <c r="BJ301" s="153">
        <v>0.47099999999999997</v>
      </c>
      <c r="BK301" s="154">
        <v>0.19900000000000001</v>
      </c>
      <c r="BL301" s="154">
        <v>0.107</v>
      </c>
      <c r="BM301" s="154">
        <v>8.6999999999999994E-2</v>
      </c>
      <c r="BN301" s="154">
        <v>0.372</v>
      </c>
      <c r="DU301" s="4"/>
      <c r="DZ301" s="196"/>
      <c r="EA301" s="196"/>
      <c r="EB301" s="196"/>
      <c r="EC301" s="196"/>
      <c r="ED301" s="196"/>
      <c r="EE301" s="196"/>
    </row>
    <row r="302" spans="30:135" ht="13" x14ac:dyDescent="0.15">
      <c r="AD302" s="144">
        <f t="shared" si="90"/>
        <v>86.050000000000011</v>
      </c>
      <c r="AE302" s="144">
        <f t="shared" si="91"/>
        <v>75.886112725159791</v>
      </c>
      <c r="AF302" s="149">
        <v>219</v>
      </c>
      <c r="AG302" s="150" t="s">
        <v>313</v>
      </c>
      <c r="AH302" s="149">
        <v>20</v>
      </c>
      <c r="AI302" s="151">
        <v>1</v>
      </c>
      <c r="AJ302" s="152">
        <v>1721</v>
      </c>
      <c r="AK302" s="152">
        <v>1306</v>
      </c>
      <c r="AL302" s="149">
        <v>0.75900000000000001</v>
      </c>
      <c r="AM302" s="152">
        <v>764</v>
      </c>
      <c r="AN302" s="152">
        <v>460</v>
      </c>
      <c r="AO302" s="152">
        <v>1224</v>
      </c>
      <c r="AP302" s="153">
        <v>0.376</v>
      </c>
      <c r="AQ302" s="153">
        <v>0.41599999999999998</v>
      </c>
      <c r="AR302" s="155">
        <v>0.18</v>
      </c>
      <c r="AS302" s="154">
        <v>0.125</v>
      </c>
      <c r="AT302" s="154">
        <v>0.104</v>
      </c>
      <c r="AU302" s="154">
        <v>0.36599999999999999</v>
      </c>
      <c r="AW302" s="196"/>
      <c r="AX302" s="144">
        <f t="shared" si="92"/>
        <v>80.657969370391385</v>
      </c>
      <c r="AY302" s="149">
        <v>219</v>
      </c>
      <c r="AZ302" s="150" t="s">
        <v>360</v>
      </c>
      <c r="BA302" s="149">
        <v>22</v>
      </c>
      <c r="BB302" s="151">
        <v>1</v>
      </c>
      <c r="BC302" s="152">
        <v>1763</v>
      </c>
      <c r="BD302" s="152">
        <v>1422</v>
      </c>
      <c r="BE302" s="149">
        <v>0.80700000000000005</v>
      </c>
      <c r="BF302" s="152">
        <v>741</v>
      </c>
      <c r="BG302" s="152">
        <v>492</v>
      </c>
      <c r="BH302" s="152">
        <v>1233</v>
      </c>
      <c r="BI302" s="153">
        <v>0.39900000000000002</v>
      </c>
      <c r="BJ302" s="153">
        <v>0.44500000000000001</v>
      </c>
      <c r="BK302" s="154">
        <v>0.182</v>
      </c>
      <c r="BL302" s="154">
        <v>0.14399999999999999</v>
      </c>
      <c r="BM302" s="154">
        <v>0.108</v>
      </c>
      <c r="BN302" s="154">
        <v>0.38700000000000001</v>
      </c>
      <c r="DU302" s="4"/>
      <c r="DZ302" s="196"/>
      <c r="EA302" s="196"/>
      <c r="EB302" s="196"/>
      <c r="EC302" s="196"/>
      <c r="ED302" s="196"/>
      <c r="EE302" s="196"/>
    </row>
    <row r="303" spans="30:135" ht="13" x14ac:dyDescent="0.15">
      <c r="AD303" s="144">
        <f t="shared" si="90"/>
        <v>85.210526315789465</v>
      </c>
      <c r="AE303" s="144">
        <f t="shared" si="91"/>
        <v>75.849289684990737</v>
      </c>
      <c r="AF303" s="149">
        <v>220</v>
      </c>
      <c r="AG303" s="150" t="s">
        <v>378</v>
      </c>
      <c r="AH303" s="149">
        <v>19</v>
      </c>
      <c r="AI303" s="151">
        <v>1</v>
      </c>
      <c r="AJ303" s="152">
        <v>1619</v>
      </c>
      <c r="AK303" s="152">
        <v>1228</v>
      </c>
      <c r="AL303" s="149">
        <v>0.75800000000000001</v>
      </c>
      <c r="AM303" s="152">
        <v>749</v>
      </c>
      <c r="AN303" s="152">
        <v>444</v>
      </c>
      <c r="AO303" s="152">
        <v>1193</v>
      </c>
      <c r="AP303" s="153">
        <v>0.372</v>
      </c>
      <c r="AQ303" s="153">
        <v>0.41099999999999998</v>
      </c>
      <c r="AR303" s="154">
        <v>0.16700000000000001</v>
      </c>
      <c r="AS303" s="154">
        <v>0.11799999999999999</v>
      </c>
      <c r="AT303" s="154">
        <v>9.5000000000000001E-2</v>
      </c>
      <c r="AU303" s="154">
        <v>0.36199999999999999</v>
      </c>
      <c r="AW303" s="196"/>
      <c r="AX303" s="144">
        <f t="shared" si="92"/>
        <v>80.691358024691368</v>
      </c>
      <c r="AY303" s="149">
        <v>220</v>
      </c>
      <c r="AZ303" s="150" t="s">
        <v>540</v>
      </c>
      <c r="BA303" s="149">
        <v>24</v>
      </c>
      <c r="BB303" s="151">
        <v>1</v>
      </c>
      <c r="BC303" s="152">
        <v>2025</v>
      </c>
      <c r="BD303" s="152">
        <v>1634</v>
      </c>
      <c r="BE303" s="149">
        <v>0.80700000000000005</v>
      </c>
      <c r="BF303" s="152">
        <v>802</v>
      </c>
      <c r="BG303" s="152">
        <v>591</v>
      </c>
      <c r="BH303" s="152">
        <v>1393</v>
      </c>
      <c r="BI303" s="153">
        <v>0.42399999999999999</v>
      </c>
      <c r="BJ303" s="153">
        <v>0.47099999999999997</v>
      </c>
      <c r="BK303" s="154">
        <v>0.21099999999999999</v>
      </c>
      <c r="BL303" s="154">
        <v>0.125</v>
      </c>
      <c r="BM303" s="154">
        <v>9.0999999999999998E-2</v>
      </c>
      <c r="BN303" s="154">
        <v>0.38100000000000001</v>
      </c>
      <c r="DU303" s="4"/>
      <c r="DZ303" s="196"/>
      <c r="EA303" s="196"/>
      <c r="EB303" s="196"/>
      <c r="EC303" s="196"/>
      <c r="ED303" s="196"/>
      <c r="EE303" s="196"/>
    </row>
    <row r="304" spans="30:135" ht="13" x14ac:dyDescent="0.15">
      <c r="AD304" s="144">
        <f t="shared" si="90"/>
        <v>86</v>
      </c>
      <c r="AE304" s="144">
        <f t="shared" si="91"/>
        <v>75.834175935288172</v>
      </c>
      <c r="AF304" s="149">
        <v>221</v>
      </c>
      <c r="AG304" s="150" t="s">
        <v>541</v>
      </c>
      <c r="AH304" s="149">
        <v>23</v>
      </c>
      <c r="AI304" s="151">
        <v>1</v>
      </c>
      <c r="AJ304" s="152">
        <v>1978</v>
      </c>
      <c r="AK304" s="152">
        <v>1500</v>
      </c>
      <c r="AL304" s="149">
        <v>0.75800000000000001</v>
      </c>
      <c r="AM304" s="152">
        <v>961</v>
      </c>
      <c r="AN304" s="152">
        <v>530</v>
      </c>
      <c r="AO304" s="152">
        <v>1491</v>
      </c>
      <c r="AP304" s="153">
        <v>0.35499999999999998</v>
      </c>
      <c r="AQ304" s="151">
        <v>0.42</v>
      </c>
      <c r="AR304" s="154">
        <v>0.16400000000000001</v>
      </c>
      <c r="AS304" s="154">
        <v>9.7000000000000003E-2</v>
      </c>
      <c r="AT304" s="154">
        <v>8.2000000000000003E-2</v>
      </c>
      <c r="AU304" s="154">
        <v>0.34200000000000003</v>
      </c>
      <c r="AW304" s="196"/>
      <c r="AX304" s="144">
        <f t="shared" si="92"/>
        <v>80.69358178053831</v>
      </c>
      <c r="AY304" s="149">
        <v>221</v>
      </c>
      <c r="AZ304" s="150" t="s">
        <v>542</v>
      </c>
      <c r="BA304" s="149">
        <v>24</v>
      </c>
      <c r="BB304" s="151">
        <v>1</v>
      </c>
      <c r="BC304" s="152">
        <v>1932</v>
      </c>
      <c r="BD304" s="152">
        <v>1559</v>
      </c>
      <c r="BE304" s="149">
        <v>0.80700000000000005</v>
      </c>
      <c r="BF304" s="152">
        <v>746</v>
      </c>
      <c r="BG304" s="152">
        <v>582</v>
      </c>
      <c r="BH304" s="152">
        <v>1328</v>
      </c>
      <c r="BI304" s="153">
        <v>0.438</v>
      </c>
      <c r="BJ304" s="153">
        <v>0.48299999999999998</v>
      </c>
      <c r="BK304" s="154">
        <v>0.216</v>
      </c>
      <c r="BL304" s="154">
        <v>0.115</v>
      </c>
      <c r="BM304" s="155">
        <v>0.09</v>
      </c>
      <c r="BN304" s="154">
        <v>0.38500000000000001</v>
      </c>
      <c r="DU304" s="4"/>
      <c r="DZ304" s="196"/>
      <c r="EA304" s="196"/>
      <c r="EB304" s="196"/>
      <c r="EC304" s="196"/>
      <c r="ED304" s="196"/>
      <c r="EE304" s="196"/>
    </row>
    <row r="305" spans="30:135" ht="13" x14ac:dyDescent="0.15">
      <c r="AD305" s="144">
        <f t="shared" si="90"/>
        <v>77.722222222222229</v>
      </c>
      <c r="AE305" s="144">
        <f t="shared" si="91"/>
        <v>75.768406004288778</v>
      </c>
      <c r="AF305" s="149">
        <v>222</v>
      </c>
      <c r="AG305" s="150" t="s">
        <v>238</v>
      </c>
      <c r="AH305" s="149">
        <v>18</v>
      </c>
      <c r="AI305" s="151">
        <v>1</v>
      </c>
      <c r="AJ305" s="152">
        <v>1399</v>
      </c>
      <c r="AK305" s="152">
        <v>1060</v>
      </c>
      <c r="AL305" s="149">
        <v>0.75800000000000001</v>
      </c>
      <c r="AM305" s="152">
        <v>597</v>
      </c>
      <c r="AN305" s="152">
        <v>392</v>
      </c>
      <c r="AO305" s="152">
        <v>989</v>
      </c>
      <c r="AP305" s="153">
        <v>0.39600000000000002</v>
      </c>
      <c r="AQ305" s="153">
        <v>0.433</v>
      </c>
      <c r="AR305" s="154">
        <v>0.19500000000000001</v>
      </c>
      <c r="AS305" s="154">
        <v>0.115</v>
      </c>
      <c r="AT305" s="155">
        <v>0.09</v>
      </c>
      <c r="AU305" s="154">
        <v>0.36199999999999999</v>
      </c>
      <c r="AW305" s="196"/>
      <c r="AX305" s="144">
        <f t="shared" si="92"/>
        <v>80.800405268490366</v>
      </c>
      <c r="AY305" s="149">
        <v>222</v>
      </c>
      <c r="AZ305" s="150" t="s">
        <v>326</v>
      </c>
      <c r="BA305" s="149">
        <v>24</v>
      </c>
      <c r="BB305" s="151">
        <v>1</v>
      </c>
      <c r="BC305" s="152">
        <v>1974</v>
      </c>
      <c r="BD305" s="152">
        <v>1595</v>
      </c>
      <c r="BE305" s="149">
        <v>0.80800000000000005</v>
      </c>
      <c r="BF305" s="152">
        <v>860</v>
      </c>
      <c r="BG305" s="152">
        <v>591</v>
      </c>
      <c r="BH305" s="152">
        <v>1451</v>
      </c>
      <c r="BI305" s="153">
        <v>0.40699999999999997</v>
      </c>
      <c r="BJ305" s="153">
        <v>0.45900000000000002</v>
      </c>
      <c r="BK305" s="154">
        <v>0.184</v>
      </c>
      <c r="BL305" s="154">
        <v>0.105</v>
      </c>
      <c r="BM305" s="154">
        <v>9.0999999999999998E-2</v>
      </c>
      <c r="BN305" s="154">
        <v>0.373</v>
      </c>
      <c r="DU305" s="4"/>
      <c r="DZ305" s="196"/>
      <c r="EA305" s="196"/>
      <c r="EB305" s="196"/>
      <c r="EC305" s="196"/>
      <c r="ED305" s="196"/>
      <c r="EE305" s="196"/>
    </row>
    <row r="306" spans="30:135" ht="13" x14ac:dyDescent="0.15">
      <c r="AD306" s="144">
        <f t="shared" si="90"/>
        <v>80.357142857142861</v>
      </c>
      <c r="AE306" s="144">
        <f t="shared" si="91"/>
        <v>75.733333333333334</v>
      </c>
      <c r="AF306" s="149">
        <v>223</v>
      </c>
      <c r="AG306" s="150" t="s">
        <v>488</v>
      </c>
      <c r="AH306" s="149">
        <v>14</v>
      </c>
      <c r="AI306" s="151">
        <v>1</v>
      </c>
      <c r="AJ306" s="152">
        <v>1125</v>
      </c>
      <c r="AK306" s="152">
        <v>852</v>
      </c>
      <c r="AL306" s="149">
        <v>0.75700000000000001</v>
      </c>
      <c r="AM306" s="152">
        <v>522</v>
      </c>
      <c r="AN306" s="152">
        <v>318</v>
      </c>
      <c r="AO306" s="152">
        <v>840</v>
      </c>
      <c r="AP306" s="153">
        <v>0.379</v>
      </c>
      <c r="AQ306" s="153">
        <v>0.42899999999999999</v>
      </c>
      <c r="AR306" s="154">
        <v>0.182</v>
      </c>
      <c r="AS306" s="154">
        <v>8.5999999999999993E-2</v>
      </c>
      <c r="AT306" s="154">
        <v>6.5000000000000002E-2</v>
      </c>
      <c r="AU306" s="154">
        <v>0.34599999999999997</v>
      </c>
      <c r="AW306" s="196"/>
      <c r="AX306" s="144">
        <f t="shared" si="92"/>
        <v>80.792891319207101</v>
      </c>
      <c r="AY306" s="149">
        <v>223</v>
      </c>
      <c r="AZ306" s="150" t="s">
        <v>337</v>
      </c>
      <c r="BA306" s="149">
        <v>18</v>
      </c>
      <c r="BB306" s="151">
        <v>1</v>
      </c>
      <c r="BC306" s="152">
        <v>1463</v>
      </c>
      <c r="BD306" s="152">
        <v>1182</v>
      </c>
      <c r="BE306" s="149">
        <v>0.80800000000000005</v>
      </c>
      <c r="BF306" s="152">
        <v>658</v>
      </c>
      <c r="BG306" s="152">
        <v>436</v>
      </c>
      <c r="BH306" s="152">
        <v>1094</v>
      </c>
      <c r="BI306" s="153">
        <v>0.39900000000000002</v>
      </c>
      <c r="BJ306" s="153">
        <v>0.436</v>
      </c>
      <c r="BK306" s="154">
        <v>0.16300000000000001</v>
      </c>
      <c r="BL306" s="154">
        <v>0.11600000000000001</v>
      </c>
      <c r="BM306" s="154">
        <v>9.6000000000000002E-2</v>
      </c>
      <c r="BN306" s="154">
        <v>0.38300000000000001</v>
      </c>
      <c r="DU306" s="4"/>
      <c r="DZ306" s="196"/>
      <c r="EA306" s="196"/>
      <c r="EB306" s="196"/>
      <c r="EC306" s="196"/>
      <c r="ED306" s="196"/>
      <c r="EE306" s="196"/>
    </row>
    <row r="307" spans="30:135" ht="13" x14ac:dyDescent="0.15">
      <c r="AD307" s="144">
        <f t="shared" si="90"/>
        <v>89.666666666666671</v>
      </c>
      <c r="AE307" s="144">
        <f t="shared" si="91"/>
        <v>75.73021773765268</v>
      </c>
      <c r="AF307" s="149">
        <v>224</v>
      </c>
      <c r="AG307" s="150" t="s">
        <v>281</v>
      </c>
      <c r="AH307" s="149">
        <v>21</v>
      </c>
      <c r="AI307" s="151">
        <v>1</v>
      </c>
      <c r="AJ307" s="152">
        <v>1883</v>
      </c>
      <c r="AK307" s="152">
        <v>1426</v>
      </c>
      <c r="AL307" s="149">
        <v>0.75700000000000001</v>
      </c>
      <c r="AM307" s="152">
        <v>831</v>
      </c>
      <c r="AN307" s="152">
        <v>522</v>
      </c>
      <c r="AO307" s="152">
        <v>1353</v>
      </c>
      <c r="AP307" s="153">
        <v>0.38600000000000001</v>
      </c>
      <c r="AQ307" s="153">
        <v>0.439</v>
      </c>
      <c r="AR307" s="154">
        <v>0.193</v>
      </c>
      <c r="AS307" s="154">
        <v>0.105</v>
      </c>
      <c r="AT307" s="154">
        <v>8.3000000000000004E-2</v>
      </c>
      <c r="AU307" s="154">
        <v>0.35599999999999998</v>
      </c>
      <c r="AW307" s="196"/>
      <c r="AX307" s="144">
        <f t="shared" si="92"/>
        <v>80.83067092651757</v>
      </c>
      <c r="AY307" s="149">
        <v>224</v>
      </c>
      <c r="AZ307" s="150" t="s">
        <v>543</v>
      </c>
      <c r="BA307" s="149">
        <v>16</v>
      </c>
      <c r="BB307" s="151">
        <v>1</v>
      </c>
      <c r="BC307" s="152">
        <v>1252</v>
      </c>
      <c r="BD307" s="152">
        <v>1012</v>
      </c>
      <c r="BE307" s="149">
        <v>0.80800000000000005</v>
      </c>
      <c r="BF307" s="152">
        <v>567</v>
      </c>
      <c r="BG307" s="152">
        <v>361</v>
      </c>
      <c r="BH307" s="152">
        <v>928</v>
      </c>
      <c r="BI307" s="153">
        <v>0.38900000000000001</v>
      </c>
      <c r="BJ307" s="153">
        <v>0.44900000000000001</v>
      </c>
      <c r="BK307" s="154">
        <v>0.17100000000000001</v>
      </c>
      <c r="BL307" s="154">
        <v>0.10299999999999999</v>
      </c>
      <c r="BM307" s="154">
        <v>7.9000000000000001E-2</v>
      </c>
      <c r="BN307" s="154">
        <v>0.36899999999999999</v>
      </c>
      <c r="DU307" s="4"/>
      <c r="DZ307" s="196"/>
      <c r="EA307" s="196"/>
      <c r="EB307" s="196"/>
      <c r="EC307" s="196"/>
      <c r="ED307" s="196"/>
      <c r="EE307" s="196"/>
    </row>
    <row r="308" spans="30:135" ht="13" x14ac:dyDescent="0.15">
      <c r="AD308" s="144">
        <f t="shared" si="90"/>
        <v>78.055555555555557</v>
      </c>
      <c r="AE308" s="144">
        <f t="shared" si="91"/>
        <v>75.658362989323848</v>
      </c>
      <c r="AF308" s="149">
        <v>225</v>
      </c>
      <c r="AG308" s="150" t="s">
        <v>440</v>
      </c>
      <c r="AH308" s="149">
        <v>18</v>
      </c>
      <c r="AI308" s="151">
        <v>1</v>
      </c>
      <c r="AJ308" s="152">
        <v>1405</v>
      </c>
      <c r="AK308" s="152">
        <v>1063</v>
      </c>
      <c r="AL308" s="149">
        <v>0.75700000000000001</v>
      </c>
      <c r="AM308" s="152">
        <v>640</v>
      </c>
      <c r="AN308" s="152">
        <v>397</v>
      </c>
      <c r="AO308" s="152">
        <v>1037</v>
      </c>
      <c r="AP308" s="153">
        <v>0.38300000000000001</v>
      </c>
      <c r="AQ308" s="153">
        <v>0.42599999999999999</v>
      </c>
      <c r="AR308" s="154">
        <v>0.17799999999999999</v>
      </c>
      <c r="AS308" s="154">
        <v>9.7000000000000003E-2</v>
      </c>
      <c r="AT308" s="154">
        <v>8.3000000000000004E-2</v>
      </c>
      <c r="AU308" s="155">
        <v>0.36</v>
      </c>
      <c r="AW308" s="196"/>
      <c r="AX308" s="144">
        <f t="shared" si="92"/>
        <v>80.947136563876654</v>
      </c>
      <c r="AY308" s="149">
        <v>225</v>
      </c>
      <c r="AZ308" s="150" t="s">
        <v>489</v>
      </c>
      <c r="BA308" s="149">
        <v>21</v>
      </c>
      <c r="BB308" s="151">
        <v>1</v>
      </c>
      <c r="BC308" s="152">
        <v>1816</v>
      </c>
      <c r="BD308" s="152">
        <v>1470</v>
      </c>
      <c r="BE308" s="149">
        <v>0.80900000000000005</v>
      </c>
      <c r="BF308" s="152">
        <v>780</v>
      </c>
      <c r="BG308" s="152">
        <v>533</v>
      </c>
      <c r="BH308" s="152">
        <v>1313</v>
      </c>
      <c r="BI308" s="153">
        <v>0.40600000000000003</v>
      </c>
      <c r="BJ308" s="153">
        <v>0.45800000000000002</v>
      </c>
      <c r="BK308" s="154">
        <v>0.187</v>
      </c>
      <c r="BL308" s="154">
        <v>0.109</v>
      </c>
      <c r="BM308" s="154">
        <v>8.8999999999999996E-2</v>
      </c>
      <c r="BN308" s="154">
        <v>0.376</v>
      </c>
      <c r="DU308" s="4"/>
      <c r="DZ308" s="196"/>
      <c r="EA308" s="196"/>
      <c r="EB308" s="196"/>
      <c r="EC308" s="196"/>
      <c r="ED308" s="196"/>
      <c r="EE308" s="196"/>
    </row>
    <row r="309" spans="30:135" ht="13" x14ac:dyDescent="0.15">
      <c r="AD309" s="144">
        <f t="shared" si="90"/>
        <v>82.047619047619037</v>
      </c>
      <c r="AE309" s="144">
        <f t="shared" si="91"/>
        <v>75.623911781775973</v>
      </c>
      <c r="AF309" s="149">
        <v>226</v>
      </c>
      <c r="AG309" s="150" t="s">
        <v>544</v>
      </c>
      <c r="AH309" s="149">
        <v>21</v>
      </c>
      <c r="AI309" s="151">
        <v>1</v>
      </c>
      <c r="AJ309" s="152">
        <v>1723</v>
      </c>
      <c r="AK309" s="152">
        <v>1303</v>
      </c>
      <c r="AL309" s="149">
        <v>0.75600000000000001</v>
      </c>
      <c r="AM309" s="152">
        <v>791</v>
      </c>
      <c r="AN309" s="152">
        <v>516</v>
      </c>
      <c r="AO309" s="152">
        <v>1307</v>
      </c>
      <c r="AP309" s="153">
        <v>0.39500000000000002</v>
      </c>
      <c r="AQ309" s="153">
        <v>0.435</v>
      </c>
      <c r="AR309" s="154">
        <v>0.182</v>
      </c>
      <c r="AS309" s="154">
        <v>6.9000000000000006E-2</v>
      </c>
      <c r="AT309" s="154">
        <v>5.2999999999999999E-2</v>
      </c>
      <c r="AU309" s="154">
        <v>0.35499999999999998</v>
      </c>
      <c r="AW309" s="196"/>
      <c r="AX309" s="144">
        <f t="shared" si="92"/>
        <v>80.922098569157399</v>
      </c>
      <c r="AY309" s="149">
        <v>226</v>
      </c>
      <c r="AZ309" s="150" t="s">
        <v>430</v>
      </c>
      <c r="BA309" s="149">
        <v>24</v>
      </c>
      <c r="BB309" s="151">
        <v>1</v>
      </c>
      <c r="BC309" s="152">
        <v>1887</v>
      </c>
      <c r="BD309" s="152">
        <v>1527</v>
      </c>
      <c r="BE309" s="149">
        <v>0.80900000000000005</v>
      </c>
      <c r="BF309" s="152">
        <v>873</v>
      </c>
      <c r="BG309" s="152">
        <v>542</v>
      </c>
      <c r="BH309" s="152">
        <v>1415</v>
      </c>
      <c r="BI309" s="153">
        <v>0.38300000000000001</v>
      </c>
      <c r="BJ309" s="151">
        <v>0.44</v>
      </c>
      <c r="BK309" s="154">
        <v>0.16300000000000001</v>
      </c>
      <c r="BL309" s="154">
        <v>0.10100000000000001</v>
      </c>
      <c r="BM309" s="154">
        <v>7.9000000000000001E-2</v>
      </c>
      <c r="BN309" s="155">
        <v>0.37</v>
      </c>
      <c r="DU309" s="4"/>
      <c r="DZ309" s="196"/>
      <c r="EA309" s="196"/>
      <c r="EB309" s="196"/>
      <c r="EC309" s="196"/>
      <c r="ED309" s="196"/>
      <c r="EE309" s="196"/>
    </row>
    <row r="310" spans="30:135" ht="13" x14ac:dyDescent="0.15">
      <c r="AD310" s="144">
        <f t="shared" si="90"/>
        <v>85.833333333333343</v>
      </c>
      <c r="AE310" s="144">
        <f t="shared" si="91"/>
        <v>75.582524271844662</v>
      </c>
      <c r="AF310" s="149">
        <v>227</v>
      </c>
      <c r="AG310" s="150" t="s">
        <v>545</v>
      </c>
      <c r="AH310" s="149">
        <v>24</v>
      </c>
      <c r="AI310" s="151">
        <v>1</v>
      </c>
      <c r="AJ310" s="152">
        <v>2060</v>
      </c>
      <c r="AK310" s="152">
        <v>1557</v>
      </c>
      <c r="AL310" s="149">
        <v>0.75600000000000001</v>
      </c>
      <c r="AM310" s="152">
        <v>892</v>
      </c>
      <c r="AN310" s="152">
        <v>583</v>
      </c>
      <c r="AO310" s="152">
        <v>1475</v>
      </c>
      <c r="AP310" s="153">
        <v>0.39500000000000002</v>
      </c>
      <c r="AQ310" s="153">
        <v>0.44600000000000001</v>
      </c>
      <c r="AR310" s="154">
        <v>0.217</v>
      </c>
      <c r="AS310" s="155">
        <v>0.09</v>
      </c>
      <c r="AT310" s="154">
        <v>7.1999999999999995E-2</v>
      </c>
      <c r="AU310" s="154">
        <v>0.34599999999999997</v>
      </c>
      <c r="AW310" s="196"/>
      <c r="AX310" s="144">
        <f t="shared" si="92"/>
        <v>80.915609487038054</v>
      </c>
      <c r="AY310" s="149">
        <v>227</v>
      </c>
      <c r="AZ310" s="150" t="s">
        <v>357</v>
      </c>
      <c r="BA310" s="149">
        <v>21</v>
      </c>
      <c r="BB310" s="151">
        <v>1</v>
      </c>
      <c r="BC310" s="152">
        <v>1813</v>
      </c>
      <c r="BD310" s="152">
        <v>1467</v>
      </c>
      <c r="BE310" s="149">
        <v>0.80900000000000005</v>
      </c>
      <c r="BF310" s="152">
        <v>803</v>
      </c>
      <c r="BG310" s="152">
        <v>537</v>
      </c>
      <c r="BH310" s="152">
        <v>1340</v>
      </c>
      <c r="BI310" s="153">
        <v>0.40100000000000002</v>
      </c>
      <c r="BJ310" s="153">
        <v>0.45800000000000002</v>
      </c>
      <c r="BK310" s="155">
        <v>0.17</v>
      </c>
      <c r="BL310" s="154">
        <v>0.104</v>
      </c>
      <c r="BM310" s="154">
        <v>8.4000000000000005E-2</v>
      </c>
      <c r="BN310" s="154">
        <v>0.378</v>
      </c>
      <c r="DU310" s="4"/>
      <c r="DZ310" s="196"/>
      <c r="EA310" s="196"/>
      <c r="EB310" s="196"/>
      <c r="EC310" s="196"/>
      <c r="ED310" s="196"/>
      <c r="EE310" s="196"/>
    </row>
    <row r="311" spans="30:135" ht="13" x14ac:dyDescent="0.15">
      <c r="AD311" s="144">
        <f t="shared" si="90"/>
        <v>79.954545454545453</v>
      </c>
      <c r="AE311" s="144">
        <f t="shared" si="91"/>
        <v>75.554292211483798</v>
      </c>
      <c r="AF311" s="149">
        <v>228</v>
      </c>
      <c r="AG311" s="150" t="s">
        <v>546</v>
      </c>
      <c r="AH311" s="149">
        <v>22</v>
      </c>
      <c r="AI311" s="151">
        <v>1</v>
      </c>
      <c r="AJ311" s="152">
        <v>1759</v>
      </c>
      <c r="AK311" s="152">
        <v>1329</v>
      </c>
      <c r="AL311" s="149">
        <v>0.75600000000000001</v>
      </c>
      <c r="AM311" s="152">
        <v>806</v>
      </c>
      <c r="AN311" s="152">
        <v>490</v>
      </c>
      <c r="AO311" s="152">
        <v>1296</v>
      </c>
      <c r="AP311" s="153">
        <v>0.378</v>
      </c>
      <c r="AQ311" s="153">
        <v>0.42299999999999999</v>
      </c>
      <c r="AR311" s="154">
        <v>0.17599999999999999</v>
      </c>
      <c r="AS311" s="154">
        <v>0.107</v>
      </c>
      <c r="AT311" s="154">
        <v>8.7999999999999995E-2</v>
      </c>
      <c r="AU311" s="154">
        <v>0.35499999999999998</v>
      </c>
      <c r="AW311" s="196"/>
      <c r="AX311" s="144">
        <f t="shared" si="92"/>
        <v>80.873410724156997</v>
      </c>
      <c r="AY311" s="149">
        <v>228</v>
      </c>
      <c r="AZ311" s="150" t="s">
        <v>547</v>
      </c>
      <c r="BA311" s="149">
        <v>22</v>
      </c>
      <c r="BB311" s="151">
        <v>1</v>
      </c>
      <c r="BC311" s="152">
        <v>1809</v>
      </c>
      <c r="BD311" s="152">
        <v>1463</v>
      </c>
      <c r="BE311" s="149">
        <v>0.80900000000000005</v>
      </c>
      <c r="BF311" s="152">
        <v>849</v>
      </c>
      <c r="BG311" s="152">
        <v>536</v>
      </c>
      <c r="BH311" s="152">
        <v>1385</v>
      </c>
      <c r="BI311" s="153">
        <v>0.38700000000000001</v>
      </c>
      <c r="BJ311" s="153">
        <v>0.44800000000000001</v>
      </c>
      <c r="BK311" s="154">
        <v>0.157</v>
      </c>
      <c r="BL311" s="154">
        <v>9.2999999999999999E-2</v>
      </c>
      <c r="BM311" s="154">
        <v>7.6999999999999999E-2</v>
      </c>
      <c r="BN311" s="154">
        <v>0.36399999999999999</v>
      </c>
      <c r="DU311" s="4"/>
      <c r="DZ311" s="196"/>
      <c r="EA311" s="196"/>
      <c r="EB311" s="196"/>
      <c r="EC311" s="196"/>
      <c r="ED311" s="196"/>
      <c r="EE311" s="196"/>
    </row>
    <row r="312" spans="30:135" ht="13" x14ac:dyDescent="0.15">
      <c r="AD312" s="144">
        <f t="shared" si="90"/>
        <v>79.05</v>
      </c>
      <c r="AE312" s="144">
        <f t="shared" si="91"/>
        <v>75.585072738772936</v>
      </c>
      <c r="AF312" s="149">
        <v>229</v>
      </c>
      <c r="AG312" s="150" t="s">
        <v>399</v>
      </c>
      <c r="AH312" s="149">
        <v>20</v>
      </c>
      <c r="AI312" s="151">
        <v>1</v>
      </c>
      <c r="AJ312" s="152">
        <v>1581</v>
      </c>
      <c r="AK312" s="152">
        <v>1195</v>
      </c>
      <c r="AL312" s="149">
        <v>0.75600000000000001</v>
      </c>
      <c r="AM312" s="152">
        <v>672</v>
      </c>
      <c r="AN312" s="152">
        <v>415</v>
      </c>
      <c r="AO312" s="152">
        <v>1087</v>
      </c>
      <c r="AP312" s="153">
        <v>0.38200000000000001</v>
      </c>
      <c r="AQ312" s="153">
        <v>0.42399999999999999</v>
      </c>
      <c r="AR312" s="154">
        <v>0.20499999999999999</v>
      </c>
      <c r="AS312" s="154">
        <v>0.127</v>
      </c>
      <c r="AT312" s="154">
        <v>9.7000000000000003E-2</v>
      </c>
      <c r="AU312" s="154">
        <v>0.35899999999999999</v>
      </c>
      <c r="AW312" s="196"/>
      <c r="AX312" s="144">
        <f t="shared" si="92"/>
        <v>80.978809283551968</v>
      </c>
      <c r="AY312" s="149">
        <v>229</v>
      </c>
      <c r="AZ312" s="150" t="s">
        <v>217</v>
      </c>
      <c r="BA312" s="149">
        <v>23</v>
      </c>
      <c r="BB312" s="151">
        <v>1</v>
      </c>
      <c r="BC312" s="152">
        <v>1982</v>
      </c>
      <c r="BD312" s="152">
        <v>1605</v>
      </c>
      <c r="BE312" s="149">
        <v>0.81</v>
      </c>
      <c r="BF312" s="152">
        <v>864</v>
      </c>
      <c r="BG312" s="152">
        <v>599</v>
      </c>
      <c r="BH312" s="152">
        <v>1463</v>
      </c>
      <c r="BI312" s="153">
        <v>0.40899999999999997</v>
      </c>
      <c r="BJ312" s="153">
        <v>0.46300000000000002</v>
      </c>
      <c r="BK312" s="155">
        <v>0.18</v>
      </c>
      <c r="BL312" s="154">
        <v>0.10199999999999999</v>
      </c>
      <c r="BM312" s="154">
        <v>8.3000000000000004E-2</v>
      </c>
      <c r="BN312" s="154">
        <v>0.375</v>
      </c>
      <c r="DU312" s="4"/>
      <c r="DZ312" s="196"/>
      <c r="EA312" s="196"/>
      <c r="EB312" s="196"/>
      <c r="EC312" s="196"/>
      <c r="ED312" s="196"/>
      <c r="EE312" s="196"/>
    </row>
    <row r="313" spans="30:135" ht="13" x14ac:dyDescent="0.15">
      <c r="AD313" s="144">
        <f t="shared" si="90"/>
        <v>81.72727272727272</v>
      </c>
      <c r="AE313" s="144">
        <f t="shared" si="91"/>
        <v>75.472747497219132</v>
      </c>
      <c r="AF313" s="149">
        <v>230</v>
      </c>
      <c r="AG313" s="150" t="s">
        <v>497</v>
      </c>
      <c r="AH313" s="149">
        <v>22</v>
      </c>
      <c r="AI313" s="151">
        <v>1</v>
      </c>
      <c r="AJ313" s="152">
        <v>1798</v>
      </c>
      <c r="AK313" s="152">
        <v>1357</v>
      </c>
      <c r="AL313" s="149">
        <v>0.755</v>
      </c>
      <c r="AM313" s="152">
        <v>809</v>
      </c>
      <c r="AN313" s="152">
        <v>488</v>
      </c>
      <c r="AO313" s="152">
        <v>1297</v>
      </c>
      <c r="AP313" s="153">
        <v>0.376</v>
      </c>
      <c r="AQ313" s="153">
        <v>0.41699999999999998</v>
      </c>
      <c r="AR313" s="154">
        <v>0.18099999999999999</v>
      </c>
      <c r="AS313" s="154">
        <v>0.111</v>
      </c>
      <c r="AT313" s="154">
        <v>8.5000000000000006E-2</v>
      </c>
      <c r="AU313" s="154">
        <v>0.36199999999999999</v>
      </c>
      <c r="AW313" s="196"/>
      <c r="AX313" s="144">
        <f t="shared" si="92"/>
        <v>80.98290598290599</v>
      </c>
      <c r="AY313" s="149">
        <v>230</v>
      </c>
      <c r="AZ313" s="150" t="s">
        <v>532</v>
      </c>
      <c r="BA313" s="149">
        <v>12</v>
      </c>
      <c r="BB313" s="151">
        <v>1</v>
      </c>
      <c r="BC313" s="152">
        <v>936</v>
      </c>
      <c r="BD313" s="152">
        <v>758</v>
      </c>
      <c r="BE313" s="149">
        <v>0.81</v>
      </c>
      <c r="BF313" s="152">
        <v>462</v>
      </c>
      <c r="BG313" s="152">
        <v>266</v>
      </c>
      <c r="BH313" s="152">
        <v>728</v>
      </c>
      <c r="BI313" s="153">
        <v>0.36499999999999999</v>
      </c>
      <c r="BJ313" s="153">
        <v>0.432</v>
      </c>
      <c r="BK313" s="154">
        <v>0.14499999999999999</v>
      </c>
      <c r="BL313" s="154">
        <v>9.2999999999999999E-2</v>
      </c>
      <c r="BM313" s="154">
        <v>7.4999999999999997E-2</v>
      </c>
      <c r="BN313" s="154">
        <v>0.35499999999999998</v>
      </c>
      <c r="DU313" s="4"/>
      <c r="DZ313" s="196"/>
      <c r="EA313" s="196"/>
      <c r="EB313" s="196"/>
      <c r="EC313" s="196"/>
      <c r="ED313" s="196"/>
      <c r="EE313" s="196"/>
    </row>
    <row r="314" spans="30:135" ht="13" x14ac:dyDescent="0.15">
      <c r="AD314" s="144">
        <f t="shared" si="90"/>
        <v>82.84210526315789</v>
      </c>
      <c r="AE314" s="144">
        <f t="shared" si="91"/>
        <v>75.285895806861504</v>
      </c>
      <c r="AF314" s="149">
        <v>231</v>
      </c>
      <c r="AG314" s="150" t="s">
        <v>548</v>
      </c>
      <c r="AH314" s="149">
        <v>19</v>
      </c>
      <c r="AI314" s="151">
        <v>1</v>
      </c>
      <c r="AJ314" s="152">
        <v>1574</v>
      </c>
      <c r="AK314" s="152">
        <v>1185</v>
      </c>
      <c r="AL314" s="149">
        <v>0.753</v>
      </c>
      <c r="AM314" s="152">
        <v>705</v>
      </c>
      <c r="AN314" s="152">
        <v>422</v>
      </c>
      <c r="AO314" s="152">
        <v>1127</v>
      </c>
      <c r="AP314" s="153">
        <v>0.374</v>
      </c>
      <c r="AQ314" s="153">
        <v>0.432</v>
      </c>
      <c r="AR314" s="154">
        <v>0.193</v>
      </c>
      <c r="AS314" s="154">
        <v>0.109</v>
      </c>
      <c r="AT314" s="154">
        <v>8.7999999999999995E-2</v>
      </c>
      <c r="AU314" s="154">
        <v>0.34899999999999998</v>
      </c>
      <c r="AW314" s="196"/>
      <c r="AX314" s="144">
        <f t="shared" si="92"/>
        <v>81.099873577749676</v>
      </c>
      <c r="AY314" s="149">
        <v>231</v>
      </c>
      <c r="AZ314" s="150" t="s">
        <v>516</v>
      </c>
      <c r="BA314" s="149">
        <v>20</v>
      </c>
      <c r="BB314" s="151">
        <v>1</v>
      </c>
      <c r="BC314" s="152">
        <v>1582</v>
      </c>
      <c r="BD314" s="152">
        <v>1283</v>
      </c>
      <c r="BE314" s="149">
        <v>0.81100000000000005</v>
      </c>
      <c r="BF314" s="152">
        <v>710</v>
      </c>
      <c r="BG314" s="152">
        <v>470</v>
      </c>
      <c r="BH314" s="152">
        <v>1180</v>
      </c>
      <c r="BI314" s="153">
        <v>0.39800000000000002</v>
      </c>
      <c r="BJ314" s="151">
        <v>0.46</v>
      </c>
      <c r="BK314" s="155">
        <v>0.17</v>
      </c>
      <c r="BL314" s="154">
        <v>9.8000000000000004E-2</v>
      </c>
      <c r="BM314" s="155">
        <v>0.08</v>
      </c>
      <c r="BN314" s="154">
        <v>0.372</v>
      </c>
      <c r="DU314" s="4"/>
      <c r="DZ314" s="196"/>
      <c r="EA314" s="196"/>
      <c r="EB314" s="196"/>
      <c r="EC314" s="196"/>
      <c r="ED314" s="196"/>
      <c r="EE314" s="196"/>
    </row>
    <row r="315" spans="30:135" ht="13" x14ac:dyDescent="0.15">
      <c r="AD315" s="144">
        <f t="shared" si="90"/>
        <v>80.900000000000006</v>
      </c>
      <c r="AE315" s="144">
        <f t="shared" si="91"/>
        <v>75.154511742892467</v>
      </c>
      <c r="AF315" s="149">
        <v>232</v>
      </c>
      <c r="AG315" s="150" t="s">
        <v>549</v>
      </c>
      <c r="AH315" s="149">
        <v>20</v>
      </c>
      <c r="AI315" s="151">
        <v>1</v>
      </c>
      <c r="AJ315" s="152">
        <v>1618</v>
      </c>
      <c r="AK315" s="152">
        <v>1216</v>
      </c>
      <c r="AL315" s="149">
        <v>0.752</v>
      </c>
      <c r="AM315" s="152">
        <v>692</v>
      </c>
      <c r="AN315" s="152">
        <v>417</v>
      </c>
      <c r="AO315" s="152">
        <v>1109</v>
      </c>
      <c r="AP315" s="153">
        <v>0.376</v>
      </c>
      <c r="AQ315" s="153">
        <v>0.438</v>
      </c>
      <c r="AR315" s="154">
        <v>0.217</v>
      </c>
      <c r="AS315" s="154">
        <v>0.112</v>
      </c>
      <c r="AT315" s="154">
        <v>8.5000000000000006E-2</v>
      </c>
      <c r="AU315" s="154">
        <v>0.34300000000000003</v>
      </c>
      <c r="AW315" s="196"/>
      <c r="AX315" s="144">
        <f t="shared" si="92"/>
        <v>81.228668941979521</v>
      </c>
      <c r="AY315" s="149">
        <v>232</v>
      </c>
      <c r="AZ315" s="150" t="s">
        <v>550</v>
      </c>
      <c r="BA315" s="149">
        <v>21</v>
      </c>
      <c r="BB315" s="151">
        <v>1</v>
      </c>
      <c r="BC315" s="152">
        <v>1758</v>
      </c>
      <c r="BD315" s="152">
        <v>1428</v>
      </c>
      <c r="BE315" s="149">
        <v>0.81200000000000006</v>
      </c>
      <c r="BF315" s="152">
        <v>658</v>
      </c>
      <c r="BG315" s="152">
        <v>508</v>
      </c>
      <c r="BH315" s="152">
        <v>1166</v>
      </c>
      <c r="BI315" s="153">
        <v>0.436</v>
      </c>
      <c r="BJ315" s="151">
        <v>0.49</v>
      </c>
      <c r="BK315" s="154">
        <v>0.221</v>
      </c>
      <c r="BL315" s="154">
        <v>0.13700000000000001</v>
      </c>
      <c r="BM315" s="154">
        <v>0.105</v>
      </c>
      <c r="BN315" s="154">
        <v>0.39100000000000001</v>
      </c>
      <c r="DU315" s="4"/>
      <c r="DZ315" s="196"/>
      <c r="EA315" s="196"/>
      <c r="EB315" s="196"/>
      <c r="EC315" s="196"/>
      <c r="ED315" s="196"/>
      <c r="EE315" s="196"/>
    </row>
    <row r="316" spans="30:135" ht="13" x14ac:dyDescent="0.15">
      <c r="AD316" s="144">
        <f t="shared" si="90"/>
        <v>78.529411764705884</v>
      </c>
      <c r="AE316" s="144">
        <f t="shared" si="91"/>
        <v>75.205992509363298</v>
      </c>
      <c r="AF316" s="149">
        <v>233</v>
      </c>
      <c r="AG316" s="150" t="s">
        <v>551</v>
      </c>
      <c r="AH316" s="149">
        <v>17</v>
      </c>
      <c r="AI316" s="151">
        <v>1</v>
      </c>
      <c r="AJ316" s="152">
        <v>1335</v>
      </c>
      <c r="AK316" s="152">
        <v>1004</v>
      </c>
      <c r="AL316" s="149">
        <v>0.752</v>
      </c>
      <c r="AM316" s="152">
        <v>581</v>
      </c>
      <c r="AN316" s="152">
        <v>368</v>
      </c>
      <c r="AO316" s="152">
        <v>949</v>
      </c>
      <c r="AP316" s="153">
        <v>0.38800000000000001</v>
      </c>
      <c r="AQ316" s="153">
        <v>0.44500000000000001</v>
      </c>
      <c r="AR316" s="155">
        <v>0.21</v>
      </c>
      <c r="AS316" s="154">
        <v>9.7000000000000003E-2</v>
      </c>
      <c r="AT316" s="154">
        <v>8.5000000000000006E-2</v>
      </c>
      <c r="AU316" s="154">
        <v>0.34599999999999997</v>
      </c>
      <c r="AW316" s="196"/>
      <c r="AX316" s="144">
        <f t="shared" si="92"/>
        <v>81.163767246550691</v>
      </c>
      <c r="AY316" s="149">
        <v>233</v>
      </c>
      <c r="AZ316" s="150" t="s">
        <v>552</v>
      </c>
      <c r="BA316" s="149">
        <v>21</v>
      </c>
      <c r="BB316" s="151">
        <v>1</v>
      </c>
      <c r="BC316" s="152">
        <v>1667</v>
      </c>
      <c r="BD316" s="152">
        <v>1353</v>
      </c>
      <c r="BE316" s="149">
        <v>0.81200000000000006</v>
      </c>
      <c r="BF316" s="152">
        <v>809</v>
      </c>
      <c r="BG316" s="152">
        <v>510</v>
      </c>
      <c r="BH316" s="152">
        <v>1319</v>
      </c>
      <c r="BI316" s="153">
        <v>0.38700000000000001</v>
      </c>
      <c r="BJ316" s="153">
        <v>0.44700000000000001</v>
      </c>
      <c r="BK316" s="154">
        <v>0.14699999999999999</v>
      </c>
      <c r="BL316" s="154">
        <v>8.1000000000000003E-2</v>
      </c>
      <c r="BM316" s="154">
        <v>6.0999999999999999E-2</v>
      </c>
      <c r="BN316" s="154">
        <v>0.36399999999999999</v>
      </c>
      <c r="DU316" s="4"/>
      <c r="DZ316" s="196"/>
      <c r="EA316" s="196"/>
      <c r="EB316" s="196"/>
      <c r="EC316" s="196"/>
      <c r="ED316" s="196"/>
      <c r="EE316" s="196"/>
    </row>
    <row r="317" spans="30:135" ht="13" x14ac:dyDescent="0.15">
      <c r="AD317" s="144">
        <f t="shared" si="90"/>
        <v>88.913043478260875</v>
      </c>
      <c r="AE317" s="144">
        <f t="shared" si="91"/>
        <v>75.110024449877756</v>
      </c>
      <c r="AF317" s="149">
        <v>234</v>
      </c>
      <c r="AG317" s="150" t="s">
        <v>517</v>
      </c>
      <c r="AH317" s="149">
        <v>23</v>
      </c>
      <c r="AI317" s="151">
        <v>1</v>
      </c>
      <c r="AJ317" s="152">
        <v>2045</v>
      </c>
      <c r="AK317" s="152">
        <v>1536</v>
      </c>
      <c r="AL317" s="149">
        <v>0.751</v>
      </c>
      <c r="AM317" s="152">
        <v>925</v>
      </c>
      <c r="AN317" s="152">
        <v>561</v>
      </c>
      <c r="AO317" s="152">
        <v>1486</v>
      </c>
      <c r="AP317" s="153">
        <v>0.378</v>
      </c>
      <c r="AQ317" s="153">
        <v>0.42299999999999999</v>
      </c>
      <c r="AR317" s="154">
        <v>0.17799999999999999</v>
      </c>
      <c r="AS317" s="154">
        <v>0.109</v>
      </c>
      <c r="AT317" s="154">
        <v>8.4000000000000005E-2</v>
      </c>
      <c r="AU317" s="154">
        <v>0.35899999999999999</v>
      </c>
      <c r="AW317" s="196"/>
      <c r="AX317" s="144">
        <f t="shared" si="92"/>
        <v>81.339439038351458</v>
      </c>
      <c r="AY317" s="149">
        <v>234</v>
      </c>
      <c r="AZ317" s="150" t="s">
        <v>353</v>
      </c>
      <c r="BA317" s="149">
        <v>23</v>
      </c>
      <c r="BB317" s="151">
        <v>1</v>
      </c>
      <c r="BC317" s="152">
        <v>1747</v>
      </c>
      <c r="BD317" s="152">
        <v>1421</v>
      </c>
      <c r="BE317" s="149">
        <v>0.81299999999999994</v>
      </c>
      <c r="BF317" s="152">
        <v>723</v>
      </c>
      <c r="BG317" s="152">
        <v>538</v>
      </c>
      <c r="BH317" s="152">
        <v>1261</v>
      </c>
      <c r="BI317" s="153">
        <v>0.42699999999999999</v>
      </c>
      <c r="BJ317" s="153">
        <v>0.47399999999999998</v>
      </c>
      <c r="BK317" s="154">
        <v>0.193</v>
      </c>
      <c r="BL317" s="154">
        <v>0.10199999999999999</v>
      </c>
      <c r="BM317" s="154">
        <v>7.9000000000000001E-2</v>
      </c>
      <c r="BN317" s="154">
        <v>0.38500000000000001</v>
      </c>
      <c r="DU317" s="4"/>
      <c r="DZ317" s="196"/>
      <c r="EA317" s="196"/>
      <c r="EB317" s="196"/>
      <c r="EC317" s="196"/>
      <c r="ED317" s="196"/>
      <c r="EE317" s="196"/>
    </row>
    <row r="318" spans="30:135" ht="13" x14ac:dyDescent="0.15">
      <c r="AD318" s="144">
        <f t="shared" si="90"/>
        <v>85.111111111111114</v>
      </c>
      <c r="AE318" s="144">
        <f t="shared" si="91"/>
        <v>75</v>
      </c>
      <c r="AF318" s="149">
        <v>235</v>
      </c>
      <c r="AG318" s="150" t="s">
        <v>349</v>
      </c>
      <c r="AH318" s="149">
        <v>18</v>
      </c>
      <c r="AI318" s="151">
        <v>1</v>
      </c>
      <c r="AJ318" s="152">
        <v>1532</v>
      </c>
      <c r="AK318" s="152">
        <v>1149</v>
      </c>
      <c r="AL318" s="149">
        <v>0.75</v>
      </c>
      <c r="AM318" s="152">
        <v>684</v>
      </c>
      <c r="AN318" s="152">
        <v>432</v>
      </c>
      <c r="AO318" s="152">
        <v>1116</v>
      </c>
      <c r="AP318" s="153">
        <v>0.38700000000000001</v>
      </c>
      <c r="AQ318" s="153">
        <v>0.43099999999999999</v>
      </c>
      <c r="AR318" s="154">
        <v>0.183</v>
      </c>
      <c r="AS318" s="154">
        <v>0.107</v>
      </c>
      <c r="AT318" s="154">
        <v>9.0999999999999998E-2</v>
      </c>
      <c r="AU318" s="154">
        <v>0.35799999999999998</v>
      </c>
      <c r="AW318" s="196"/>
      <c r="AX318" s="144">
        <f t="shared" si="92"/>
        <v>81.32678132678133</v>
      </c>
      <c r="AY318" s="149">
        <v>235</v>
      </c>
      <c r="AZ318" s="150" t="s">
        <v>437</v>
      </c>
      <c r="BA318" s="149">
        <v>20</v>
      </c>
      <c r="BB318" s="151">
        <v>1</v>
      </c>
      <c r="BC318" s="152">
        <v>1628</v>
      </c>
      <c r="BD318" s="152">
        <v>1324</v>
      </c>
      <c r="BE318" s="149">
        <v>0.81299999999999994</v>
      </c>
      <c r="BF318" s="152">
        <v>708</v>
      </c>
      <c r="BG318" s="152">
        <v>467</v>
      </c>
      <c r="BH318" s="152">
        <v>1175</v>
      </c>
      <c r="BI318" s="153">
        <v>0.39700000000000002</v>
      </c>
      <c r="BJ318" s="153">
        <v>0.46800000000000003</v>
      </c>
      <c r="BK318" s="154">
        <v>0.187</v>
      </c>
      <c r="BL318" s="154">
        <v>0.104</v>
      </c>
      <c r="BM318" s="154">
        <v>7.6999999999999999E-2</v>
      </c>
      <c r="BN318" s="155">
        <v>0.37</v>
      </c>
      <c r="DU318" s="4"/>
      <c r="DZ318" s="196"/>
      <c r="EA318" s="196"/>
      <c r="EB318" s="196"/>
      <c r="EC318" s="196"/>
      <c r="ED318" s="196"/>
      <c r="EE318" s="196"/>
    </row>
    <row r="319" spans="30:135" ht="13" x14ac:dyDescent="0.15">
      <c r="AD319" s="144">
        <f t="shared" si="90"/>
        <v>86.25</v>
      </c>
      <c r="AE319" s="144">
        <f t="shared" si="91"/>
        <v>74.830917874396135</v>
      </c>
      <c r="AF319" s="149">
        <v>236</v>
      </c>
      <c r="AG319" s="150" t="s">
        <v>540</v>
      </c>
      <c r="AH319" s="149">
        <v>24</v>
      </c>
      <c r="AI319" s="151">
        <v>1</v>
      </c>
      <c r="AJ319" s="152">
        <v>2070</v>
      </c>
      <c r="AK319" s="152">
        <v>1549</v>
      </c>
      <c r="AL319" s="149">
        <v>0.748</v>
      </c>
      <c r="AM319" s="152">
        <v>941</v>
      </c>
      <c r="AN319" s="152">
        <v>535</v>
      </c>
      <c r="AO319" s="152">
        <v>1476</v>
      </c>
      <c r="AP319" s="153">
        <v>0.36199999999999999</v>
      </c>
      <c r="AQ319" s="153">
        <v>0.42299999999999999</v>
      </c>
      <c r="AR319" s="154">
        <v>0.187</v>
      </c>
      <c r="AS319" s="154">
        <v>0.11899999999999999</v>
      </c>
      <c r="AT319" s="154">
        <v>8.7999999999999995E-2</v>
      </c>
      <c r="AU319" s="154">
        <v>0.34499999999999997</v>
      </c>
      <c r="AW319" s="196"/>
      <c r="AX319" s="144">
        <f t="shared" si="92"/>
        <v>81.287970838396106</v>
      </c>
      <c r="AY319" s="149">
        <v>236</v>
      </c>
      <c r="AZ319" s="150" t="s">
        <v>486</v>
      </c>
      <c r="BA319" s="149">
        <v>20</v>
      </c>
      <c r="BB319" s="151">
        <v>1</v>
      </c>
      <c r="BC319" s="152">
        <v>1646</v>
      </c>
      <c r="BD319" s="152">
        <v>1338</v>
      </c>
      <c r="BE319" s="149">
        <v>0.81299999999999994</v>
      </c>
      <c r="BF319" s="152">
        <v>720</v>
      </c>
      <c r="BG319" s="152">
        <v>525</v>
      </c>
      <c r="BH319" s="152">
        <v>1245</v>
      </c>
      <c r="BI319" s="153">
        <v>0.42199999999999999</v>
      </c>
      <c r="BJ319" s="153">
        <v>0.46600000000000003</v>
      </c>
      <c r="BK319" s="154">
        <v>0.17299999999999999</v>
      </c>
      <c r="BL319" s="154">
        <v>8.8999999999999996E-2</v>
      </c>
      <c r="BM319" s="155">
        <v>0.08</v>
      </c>
      <c r="BN319" s="155">
        <v>0.38</v>
      </c>
      <c r="DU319" s="4"/>
      <c r="DZ319" s="196"/>
      <c r="EA319" s="196"/>
      <c r="EB319" s="196"/>
      <c r="EC319" s="196"/>
      <c r="ED319" s="196"/>
      <c r="EE319" s="196"/>
    </row>
    <row r="320" spans="30:135" ht="13" x14ac:dyDescent="0.15">
      <c r="AD320" s="144">
        <f t="shared" si="90"/>
        <v>86.478260869565219</v>
      </c>
      <c r="AE320" s="144">
        <f t="shared" si="91"/>
        <v>74.811463046757169</v>
      </c>
      <c r="AF320" s="149">
        <v>237</v>
      </c>
      <c r="AG320" s="150" t="s">
        <v>553</v>
      </c>
      <c r="AH320" s="149">
        <v>23</v>
      </c>
      <c r="AI320" s="151">
        <v>1</v>
      </c>
      <c r="AJ320" s="152">
        <v>1989</v>
      </c>
      <c r="AK320" s="152">
        <v>1488</v>
      </c>
      <c r="AL320" s="149">
        <v>0.748</v>
      </c>
      <c r="AM320" s="152">
        <v>919</v>
      </c>
      <c r="AN320" s="152">
        <v>551</v>
      </c>
      <c r="AO320" s="152">
        <v>1470</v>
      </c>
      <c r="AP320" s="153">
        <v>0.375</v>
      </c>
      <c r="AQ320" s="153">
        <v>0.41199999999999998</v>
      </c>
      <c r="AR320" s="154">
        <v>0.17699999999999999</v>
      </c>
      <c r="AS320" s="155">
        <v>0.11</v>
      </c>
      <c r="AT320" s="154">
        <v>9.5000000000000001E-2</v>
      </c>
      <c r="AU320" s="154">
        <v>0.35399999999999998</v>
      </c>
      <c r="AW320" s="196"/>
      <c r="AX320" s="144">
        <f t="shared" si="92"/>
        <v>81.272822117892545</v>
      </c>
      <c r="AY320" s="149">
        <v>237</v>
      </c>
      <c r="AZ320" s="150" t="s">
        <v>324</v>
      </c>
      <c r="BA320" s="149">
        <v>23</v>
      </c>
      <c r="BB320" s="151">
        <v>1</v>
      </c>
      <c r="BC320" s="152">
        <v>1917</v>
      </c>
      <c r="BD320" s="152">
        <v>1558</v>
      </c>
      <c r="BE320" s="149">
        <v>0.81299999999999994</v>
      </c>
      <c r="BF320" s="152">
        <v>813</v>
      </c>
      <c r="BG320" s="152">
        <v>573</v>
      </c>
      <c r="BH320" s="152">
        <v>1386</v>
      </c>
      <c r="BI320" s="153">
        <v>0.41299999999999998</v>
      </c>
      <c r="BJ320" s="153">
        <v>0.45900000000000002</v>
      </c>
      <c r="BK320" s="154">
        <v>0.184</v>
      </c>
      <c r="BL320" s="154">
        <v>0.109</v>
      </c>
      <c r="BM320" s="154">
        <v>7.9000000000000001E-2</v>
      </c>
      <c r="BN320" s="154">
        <v>0.38400000000000001</v>
      </c>
      <c r="DU320" s="4"/>
      <c r="DZ320" s="196"/>
      <c r="EA320" s="196"/>
      <c r="EB320" s="196"/>
      <c r="EC320" s="196"/>
      <c r="ED320" s="196"/>
      <c r="EE320" s="196"/>
    </row>
    <row r="321" spans="30:135" ht="13" x14ac:dyDescent="0.15">
      <c r="AD321" s="144">
        <f t="shared" si="90"/>
        <v>84.45</v>
      </c>
      <c r="AE321" s="144">
        <f t="shared" si="91"/>
        <v>74.837181764357609</v>
      </c>
      <c r="AF321" s="149">
        <v>238</v>
      </c>
      <c r="AG321" s="150" t="s">
        <v>554</v>
      </c>
      <c r="AH321" s="149">
        <v>20</v>
      </c>
      <c r="AI321" s="151">
        <v>1</v>
      </c>
      <c r="AJ321" s="152">
        <v>1689</v>
      </c>
      <c r="AK321" s="152">
        <v>1264</v>
      </c>
      <c r="AL321" s="149">
        <v>0.748</v>
      </c>
      <c r="AM321" s="152">
        <v>765</v>
      </c>
      <c r="AN321" s="152">
        <v>440</v>
      </c>
      <c r="AO321" s="152">
        <v>1205</v>
      </c>
      <c r="AP321" s="153">
        <v>0.36499999999999999</v>
      </c>
      <c r="AQ321" s="151">
        <v>0.41</v>
      </c>
      <c r="AR321" s="154">
        <v>0.185</v>
      </c>
      <c r="AS321" s="154">
        <v>0.115</v>
      </c>
      <c r="AT321" s="155">
        <v>0.08</v>
      </c>
      <c r="AU321" s="154">
        <v>0.35499999999999998</v>
      </c>
      <c r="AW321" s="196"/>
      <c r="AX321" s="144">
        <f t="shared" si="92"/>
        <v>81.312889314805943</v>
      </c>
      <c r="AY321" s="149">
        <v>238</v>
      </c>
      <c r="AZ321" s="150" t="s">
        <v>388</v>
      </c>
      <c r="BA321" s="149">
        <v>25</v>
      </c>
      <c r="BB321" s="151">
        <v>1</v>
      </c>
      <c r="BC321" s="152">
        <v>2087</v>
      </c>
      <c r="BD321" s="152">
        <v>1697</v>
      </c>
      <c r="BE321" s="149">
        <v>0.81299999999999994</v>
      </c>
      <c r="BF321" s="152">
        <v>938</v>
      </c>
      <c r="BG321" s="152">
        <v>649</v>
      </c>
      <c r="BH321" s="152">
        <v>1587</v>
      </c>
      <c r="BI321" s="153">
        <v>0.40899999999999997</v>
      </c>
      <c r="BJ321" s="153">
        <v>0.45400000000000001</v>
      </c>
      <c r="BK321" s="154">
        <v>0.16300000000000001</v>
      </c>
      <c r="BL321" s="154">
        <v>9.6000000000000002E-2</v>
      </c>
      <c r="BM321" s="154">
        <v>7.3999999999999996E-2</v>
      </c>
      <c r="BN321" s="154">
        <v>0.38100000000000001</v>
      </c>
      <c r="DU321" s="4"/>
      <c r="DZ321" s="196"/>
      <c r="EA321" s="196"/>
      <c r="EB321" s="196"/>
      <c r="EC321" s="196"/>
      <c r="ED321" s="196"/>
      <c r="EE321" s="196"/>
    </row>
    <row r="322" spans="30:135" ht="13" x14ac:dyDescent="0.15">
      <c r="AD322" s="144">
        <f t="shared" si="90"/>
        <v>83.5</v>
      </c>
      <c r="AE322" s="144">
        <f t="shared" si="91"/>
        <v>74.750499001996005</v>
      </c>
      <c r="AF322" s="149">
        <v>239</v>
      </c>
      <c r="AG322" s="150" t="s">
        <v>354</v>
      </c>
      <c r="AH322" s="149">
        <v>24</v>
      </c>
      <c r="AI322" s="151">
        <v>1</v>
      </c>
      <c r="AJ322" s="152">
        <v>2004</v>
      </c>
      <c r="AK322" s="152">
        <v>1498</v>
      </c>
      <c r="AL322" s="149">
        <v>0.748</v>
      </c>
      <c r="AM322" s="152">
        <v>850</v>
      </c>
      <c r="AN322" s="152">
        <v>530</v>
      </c>
      <c r="AO322" s="152">
        <v>1380</v>
      </c>
      <c r="AP322" s="153">
        <v>0.38400000000000001</v>
      </c>
      <c r="AQ322" s="153">
        <v>0.44800000000000001</v>
      </c>
      <c r="AR322" s="154">
        <v>0.21299999999999999</v>
      </c>
      <c r="AS322" s="154">
        <v>0.113</v>
      </c>
      <c r="AT322" s="155">
        <v>0.09</v>
      </c>
      <c r="AU322" s="154">
        <v>0.34799999999999998</v>
      </c>
      <c r="AW322" s="196"/>
      <c r="AX322" s="144">
        <f t="shared" si="92"/>
        <v>81.405405405405403</v>
      </c>
      <c r="AY322" s="149">
        <v>239</v>
      </c>
      <c r="AZ322" s="150" t="s">
        <v>555</v>
      </c>
      <c r="BA322" s="149">
        <v>23</v>
      </c>
      <c r="BB322" s="151">
        <v>1</v>
      </c>
      <c r="BC322" s="152">
        <v>1850</v>
      </c>
      <c r="BD322" s="152">
        <v>1506</v>
      </c>
      <c r="BE322" s="149">
        <v>0.81399999999999995</v>
      </c>
      <c r="BF322" s="152">
        <v>772</v>
      </c>
      <c r="BG322" s="152">
        <v>543</v>
      </c>
      <c r="BH322" s="152">
        <v>1315</v>
      </c>
      <c r="BI322" s="153">
        <v>0.41299999999999998</v>
      </c>
      <c r="BJ322" s="153">
        <v>0.46500000000000002</v>
      </c>
      <c r="BK322" s="154">
        <v>0.189</v>
      </c>
      <c r="BL322" s="154">
        <v>0.121</v>
      </c>
      <c r="BM322" s="155">
        <v>0.09</v>
      </c>
      <c r="BN322" s="155">
        <v>0.38</v>
      </c>
      <c r="DU322" s="4"/>
      <c r="DZ322" s="196"/>
      <c r="EA322" s="196"/>
      <c r="EB322" s="196"/>
      <c r="EC322" s="196"/>
      <c r="ED322" s="196"/>
      <c r="EE322" s="196"/>
    </row>
    <row r="323" spans="30:135" ht="13" x14ac:dyDescent="0.15">
      <c r="AD323" s="144">
        <f t="shared" si="90"/>
        <v>77.529411764705884</v>
      </c>
      <c r="AE323" s="144">
        <f t="shared" si="91"/>
        <v>74.81031866464339</v>
      </c>
      <c r="AF323" s="149">
        <v>240</v>
      </c>
      <c r="AG323" s="150" t="s">
        <v>222</v>
      </c>
      <c r="AH323" s="149">
        <v>17</v>
      </c>
      <c r="AI323" s="151">
        <v>1</v>
      </c>
      <c r="AJ323" s="152">
        <v>1318</v>
      </c>
      <c r="AK323" s="152">
        <v>986</v>
      </c>
      <c r="AL323" s="149">
        <v>0.748</v>
      </c>
      <c r="AM323" s="152">
        <v>524</v>
      </c>
      <c r="AN323" s="152">
        <v>360</v>
      </c>
      <c r="AO323" s="152">
        <v>884</v>
      </c>
      <c r="AP323" s="153">
        <v>0.40699999999999997</v>
      </c>
      <c r="AQ323" s="153">
        <v>0.442</v>
      </c>
      <c r="AR323" s="154">
        <v>0.222</v>
      </c>
      <c r="AS323" s="154">
        <v>0.125</v>
      </c>
      <c r="AT323" s="154">
        <v>9.7000000000000003E-2</v>
      </c>
      <c r="AU323" s="154">
        <v>0.36799999999999999</v>
      </c>
      <c r="AW323" s="196"/>
      <c r="AX323" s="144">
        <f t="shared" si="92"/>
        <v>81.728665207877455</v>
      </c>
      <c r="AY323" s="149">
        <v>240</v>
      </c>
      <c r="AZ323" s="150" t="s">
        <v>471</v>
      </c>
      <c r="BA323" s="149">
        <v>23</v>
      </c>
      <c r="BB323" s="151">
        <v>1</v>
      </c>
      <c r="BC323" s="152">
        <v>1828</v>
      </c>
      <c r="BD323" s="152">
        <v>1494</v>
      </c>
      <c r="BE323" s="149">
        <v>0.81699999999999995</v>
      </c>
      <c r="BF323" s="152">
        <v>759</v>
      </c>
      <c r="BG323" s="152">
        <v>555</v>
      </c>
      <c r="BH323" s="152">
        <v>1314</v>
      </c>
      <c r="BI323" s="153">
        <v>0.42199999999999999</v>
      </c>
      <c r="BJ323" s="153">
        <v>0.48199999999999998</v>
      </c>
      <c r="BK323" s="154">
        <v>0.20200000000000001</v>
      </c>
      <c r="BL323" s="154">
        <v>9.1999999999999998E-2</v>
      </c>
      <c r="BM323" s="154">
        <v>7.1999999999999995E-2</v>
      </c>
      <c r="BN323" s="154">
        <v>0.379</v>
      </c>
      <c r="DU323" s="4"/>
      <c r="DZ323" s="196"/>
      <c r="EA323" s="196"/>
      <c r="EB323" s="196"/>
      <c r="EC323" s="196"/>
      <c r="ED323" s="196"/>
      <c r="EE323" s="196"/>
    </row>
    <row r="324" spans="30:135" ht="13" x14ac:dyDescent="0.15">
      <c r="AD324" s="144">
        <f t="shared" si="90"/>
        <v>78.826086956521735</v>
      </c>
      <c r="AE324" s="144">
        <f t="shared" si="91"/>
        <v>74.738003309431875</v>
      </c>
      <c r="AF324" s="149">
        <v>241</v>
      </c>
      <c r="AG324" s="150" t="s">
        <v>537</v>
      </c>
      <c r="AH324" s="149">
        <v>23</v>
      </c>
      <c r="AI324" s="151">
        <v>1</v>
      </c>
      <c r="AJ324" s="152">
        <v>1813</v>
      </c>
      <c r="AK324" s="152">
        <v>1355</v>
      </c>
      <c r="AL324" s="149">
        <v>0.747</v>
      </c>
      <c r="AM324" s="152">
        <v>786</v>
      </c>
      <c r="AN324" s="152">
        <v>492</v>
      </c>
      <c r="AO324" s="152">
        <v>1278</v>
      </c>
      <c r="AP324" s="153">
        <v>0.38500000000000001</v>
      </c>
      <c r="AQ324" s="153">
        <v>0.42899999999999999</v>
      </c>
      <c r="AR324" s="154">
        <v>0.20499999999999999</v>
      </c>
      <c r="AS324" s="154">
        <v>0.10299999999999999</v>
      </c>
      <c r="AT324" s="154">
        <v>7.6999999999999999E-2</v>
      </c>
      <c r="AU324" s="154">
        <v>0.35399999999999998</v>
      </c>
      <c r="AW324" s="196"/>
      <c r="AX324" s="144">
        <f t="shared" si="92"/>
        <v>81.834640917320456</v>
      </c>
      <c r="AY324" s="149">
        <v>241</v>
      </c>
      <c r="AZ324" s="150" t="s">
        <v>475</v>
      </c>
      <c r="BA324" s="149">
        <v>21</v>
      </c>
      <c r="BB324" s="151">
        <v>1</v>
      </c>
      <c r="BC324" s="152">
        <v>1657</v>
      </c>
      <c r="BD324" s="152">
        <v>1356</v>
      </c>
      <c r="BE324" s="149">
        <v>0.81799999999999995</v>
      </c>
      <c r="BF324" s="152">
        <v>715</v>
      </c>
      <c r="BG324" s="152">
        <v>488</v>
      </c>
      <c r="BH324" s="152">
        <v>1203</v>
      </c>
      <c r="BI324" s="153">
        <v>0.40600000000000003</v>
      </c>
      <c r="BJ324" s="153">
        <v>0.45900000000000002</v>
      </c>
      <c r="BK324" s="154">
        <v>0.182</v>
      </c>
      <c r="BL324" s="154">
        <v>0.113</v>
      </c>
      <c r="BM324" s="154">
        <v>8.4000000000000005E-2</v>
      </c>
      <c r="BN324" s="155">
        <v>0.38</v>
      </c>
      <c r="DU324" s="4"/>
      <c r="DZ324" s="196"/>
      <c r="EA324" s="196"/>
      <c r="EB324" s="196"/>
      <c r="EC324" s="196"/>
      <c r="ED324" s="196"/>
      <c r="EE324" s="196"/>
    </row>
    <row r="325" spans="30:135" ht="13" x14ac:dyDescent="0.15">
      <c r="AD325" s="144">
        <f t="shared" si="90"/>
        <v>77.333333333333329</v>
      </c>
      <c r="AE325" s="144">
        <f t="shared" si="91"/>
        <v>74.640804597701148</v>
      </c>
      <c r="AF325" s="149">
        <v>242</v>
      </c>
      <c r="AG325" s="150" t="s">
        <v>556</v>
      </c>
      <c r="AH325" s="149">
        <v>18</v>
      </c>
      <c r="AI325" s="151">
        <v>1</v>
      </c>
      <c r="AJ325" s="152">
        <v>1392</v>
      </c>
      <c r="AK325" s="152">
        <v>1039</v>
      </c>
      <c r="AL325" s="149">
        <v>0.746</v>
      </c>
      <c r="AM325" s="152">
        <v>632</v>
      </c>
      <c r="AN325" s="152">
        <v>363</v>
      </c>
      <c r="AO325" s="152">
        <v>995</v>
      </c>
      <c r="AP325" s="153">
        <v>0.36499999999999999</v>
      </c>
      <c r="AQ325" s="153">
        <v>0.434</v>
      </c>
      <c r="AR325" s="155">
        <v>0.21</v>
      </c>
      <c r="AS325" s="154">
        <v>9.8000000000000004E-2</v>
      </c>
      <c r="AT325" s="154">
        <v>8.7999999999999995E-2</v>
      </c>
      <c r="AU325" s="154">
        <v>0.32800000000000001</v>
      </c>
      <c r="AW325" s="196"/>
      <c r="AX325" s="144">
        <f t="shared" si="92"/>
        <v>81.923714759535656</v>
      </c>
      <c r="AY325" s="149">
        <v>242</v>
      </c>
      <c r="AZ325" s="150" t="s">
        <v>272</v>
      </c>
      <c r="BA325" s="149">
        <v>21</v>
      </c>
      <c r="BB325" s="151">
        <v>1</v>
      </c>
      <c r="BC325" s="152">
        <v>1809</v>
      </c>
      <c r="BD325" s="152">
        <v>1482</v>
      </c>
      <c r="BE325" s="149">
        <v>0.81899999999999995</v>
      </c>
      <c r="BF325" s="152">
        <v>821</v>
      </c>
      <c r="BG325" s="152">
        <v>578</v>
      </c>
      <c r="BH325" s="152">
        <v>1399</v>
      </c>
      <c r="BI325" s="153">
        <v>0.41299999999999998</v>
      </c>
      <c r="BJ325" s="153">
        <v>0.46600000000000003</v>
      </c>
      <c r="BK325" s="154">
        <v>0.16300000000000001</v>
      </c>
      <c r="BL325" s="154">
        <v>7.5999999999999998E-2</v>
      </c>
      <c r="BM325" s="154">
        <v>6.2E-2</v>
      </c>
      <c r="BN325" s="154">
        <v>0.376</v>
      </c>
      <c r="DU325" s="4"/>
      <c r="DZ325" s="196"/>
      <c r="EA325" s="196"/>
      <c r="EB325" s="196"/>
      <c r="EC325" s="196"/>
      <c r="ED325" s="196"/>
      <c r="EE325" s="196"/>
    </row>
    <row r="326" spans="30:135" ht="13" x14ac:dyDescent="0.15">
      <c r="AD326" s="144">
        <f t="shared" si="90"/>
        <v>88.611111111111114</v>
      </c>
      <c r="AE326" s="144">
        <f t="shared" si="91"/>
        <v>74.608150470219442</v>
      </c>
      <c r="AF326" s="149">
        <v>243</v>
      </c>
      <c r="AG326" s="150" t="s">
        <v>557</v>
      </c>
      <c r="AH326" s="149">
        <v>18</v>
      </c>
      <c r="AI326" s="151">
        <v>1</v>
      </c>
      <c r="AJ326" s="152">
        <v>1595</v>
      </c>
      <c r="AK326" s="152">
        <v>1190</v>
      </c>
      <c r="AL326" s="149">
        <v>0.746</v>
      </c>
      <c r="AM326" s="152">
        <v>713</v>
      </c>
      <c r="AN326" s="152">
        <v>438</v>
      </c>
      <c r="AO326" s="152">
        <v>1151</v>
      </c>
      <c r="AP326" s="153">
        <v>0.38100000000000001</v>
      </c>
      <c r="AQ326" s="153">
        <v>0.43099999999999999</v>
      </c>
      <c r="AR326" s="154">
        <v>0.19400000000000001</v>
      </c>
      <c r="AS326" s="154">
        <v>0.104</v>
      </c>
      <c r="AT326" s="154">
        <v>8.6999999999999994E-2</v>
      </c>
      <c r="AU326" s="154">
        <v>0.34699999999999998</v>
      </c>
      <c r="AW326" s="196"/>
      <c r="AX326" s="144">
        <f t="shared" si="92"/>
        <v>82.073265783320352</v>
      </c>
      <c r="AY326" s="149">
        <v>243</v>
      </c>
      <c r="AZ326" s="150" t="s">
        <v>401</v>
      </c>
      <c r="BA326" s="149">
        <v>18</v>
      </c>
      <c r="BB326" s="151">
        <v>1</v>
      </c>
      <c r="BC326" s="152">
        <v>1283</v>
      </c>
      <c r="BD326" s="152">
        <v>1053</v>
      </c>
      <c r="BE326" s="149">
        <v>0.82099999999999995</v>
      </c>
      <c r="BF326" s="152">
        <v>554</v>
      </c>
      <c r="BG326" s="152">
        <v>391</v>
      </c>
      <c r="BH326" s="152">
        <v>945</v>
      </c>
      <c r="BI326" s="153">
        <v>0.41399999999999998</v>
      </c>
      <c r="BJ326" s="153">
        <v>0.47599999999999998</v>
      </c>
      <c r="BK326" s="154">
        <v>0.193</v>
      </c>
      <c r="BL326" s="154">
        <v>8.2000000000000003E-2</v>
      </c>
      <c r="BM326" s="154">
        <v>6.8000000000000005E-2</v>
      </c>
      <c r="BN326" s="155">
        <v>0.37</v>
      </c>
      <c r="DU326" s="4"/>
      <c r="DZ326" s="196"/>
      <c r="EA326" s="196"/>
      <c r="EB326" s="196"/>
      <c r="EC326" s="196"/>
      <c r="ED326" s="196"/>
      <c r="EE326" s="196"/>
    </row>
    <row r="327" spans="30:135" ht="13" x14ac:dyDescent="0.15">
      <c r="AD327" s="144">
        <f t="shared" si="90"/>
        <v>83.545454545454561</v>
      </c>
      <c r="AE327" s="144">
        <f t="shared" si="91"/>
        <v>74.646354733405872</v>
      </c>
      <c r="AF327" s="149">
        <v>244</v>
      </c>
      <c r="AG327" s="150" t="s">
        <v>344</v>
      </c>
      <c r="AH327" s="149">
        <v>22</v>
      </c>
      <c r="AI327" s="151">
        <v>1</v>
      </c>
      <c r="AJ327" s="152">
        <v>1838</v>
      </c>
      <c r="AK327" s="152">
        <v>1372</v>
      </c>
      <c r="AL327" s="149">
        <v>0.746</v>
      </c>
      <c r="AM327" s="152">
        <v>820</v>
      </c>
      <c r="AN327" s="152">
        <v>516</v>
      </c>
      <c r="AO327" s="152">
        <v>1336</v>
      </c>
      <c r="AP327" s="153">
        <v>0.38600000000000001</v>
      </c>
      <c r="AQ327" s="153">
        <v>0.41899999999999998</v>
      </c>
      <c r="AR327" s="154">
        <v>0.17199999999999999</v>
      </c>
      <c r="AS327" s="154">
        <v>0.124</v>
      </c>
      <c r="AT327" s="155">
        <v>0.1</v>
      </c>
      <c r="AU327" s="154">
        <v>0.371</v>
      </c>
      <c r="AW327" s="196"/>
      <c r="AX327" s="144">
        <f t="shared" si="92"/>
        <v>82.223701731025301</v>
      </c>
      <c r="AY327" s="149">
        <v>244</v>
      </c>
      <c r="AZ327" s="150" t="s">
        <v>558</v>
      </c>
      <c r="BA327" s="149">
        <v>18</v>
      </c>
      <c r="BB327" s="151">
        <v>1</v>
      </c>
      <c r="BC327" s="152">
        <v>1502</v>
      </c>
      <c r="BD327" s="152">
        <v>1235</v>
      </c>
      <c r="BE327" s="149">
        <v>0.82199999999999995</v>
      </c>
      <c r="BF327" s="152">
        <v>617</v>
      </c>
      <c r="BG327" s="152">
        <v>427</v>
      </c>
      <c r="BH327" s="152">
        <v>1044</v>
      </c>
      <c r="BI327" s="153">
        <v>0.40899999999999997</v>
      </c>
      <c r="BJ327" s="153">
        <v>0.47699999999999998</v>
      </c>
      <c r="BK327" s="154">
        <v>0.20100000000000001</v>
      </c>
      <c r="BL327" s="154">
        <v>0.126</v>
      </c>
      <c r="BM327" s="154">
        <v>0.10100000000000001</v>
      </c>
      <c r="BN327" s="154">
        <v>0.376</v>
      </c>
      <c r="DU327" s="4"/>
      <c r="DZ327" s="196"/>
      <c r="EA327" s="196"/>
      <c r="EB327" s="196"/>
      <c r="EC327" s="196"/>
      <c r="ED327" s="196"/>
      <c r="EE327" s="196"/>
    </row>
    <row r="328" spans="30:135" ht="13" x14ac:dyDescent="0.15">
      <c r="AD328" s="144">
        <f t="shared" si="90"/>
        <v>77.27272727272728</v>
      </c>
      <c r="AE328" s="144">
        <f t="shared" si="91"/>
        <v>74.470588235294116</v>
      </c>
      <c r="AF328" s="149">
        <v>245</v>
      </c>
      <c r="AG328" s="150" t="s">
        <v>547</v>
      </c>
      <c r="AH328" s="149">
        <v>22</v>
      </c>
      <c r="AI328" s="151">
        <v>1</v>
      </c>
      <c r="AJ328" s="152">
        <v>1700</v>
      </c>
      <c r="AK328" s="152">
        <v>1266</v>
      </c>
      <c r="AL328" s="149">
        <v>0.745</v>
      </c>
      <c r="AM328" s="152">
        <v>727</v>
      </c>
      <c r="AN328" s="152">
        <v>456</v>
      </c>
      <c r="AO328" s="152">
        <v>1183</v>
      </c>
      <c r="AP328" s="153">
        <v>0.38500000000000001</v>
      </c>
      <c r="AQ328" s="153">
        <v>0.433</v>
      </c>
      <c r="AR328" s="154">
        <v>0.21299999999999999</v>
      </c>
      <c r="AS328" s="154">
        <v>0.108</v>
      </c>
      <c r="AT328" s="154">
        <v>8.4000000000000005E-2</v>
      </c>
      <c r="AU328" s="154">
        <v>0.34899999999999998</v>
      </c>
      <c r="AW328" s="196"/>
      <c r="AX328" s="144">
        <f t="shared" si="92"/>
        <v>82.179341657207715</v>
      </c>
      <c r="AY328" s="149">
        <v>245</v>
      </c>
      <c r="AZ328" s="150" t="s">
        <v>559</v>
      </c>
      <c r="BA328" s="149">
        <v>11</v>
      </c>
      <c r="BB328" s="151">
        <v>1</v>
      </c>
      <c r="BC328" s="152">
        <v>881</v>
      </c>
      <c r="BD328" s="152">
        <v>724</v>
      </c>
      <c r="BE328" s="149">
        <v>0.82199999999999995</v>
      </c>
      <c r="BF328" s="152">
        <v>378</v>
      </c>
      <c r="BG328" s="152">
        <v>275</v>
      </c>
      <c r="BH328" s="152">
        <v>653</v>
      </c>
      <c r="BI328" s="153">
        <v>0.42099999999999999</v>
      </c>
      <c r="BJ328" s="153">
        <v>0.47199999999999998</v>
      </c>
      <c r="BK328" s="154">
        <v>0.183</v>
      </c>
      <c r="BL328" s="154">
        <v>9.6000000000000002E-2</v>
      </c>
      <c r="BM328" s="154">
        <v>7.5999999999999998E-2</v>
      </c>
      <c r="BN328" s="154">
        <v>0.378</v>
      </c>
      <c r="DU328" s="4"/>
      <c r="DZ328" s="196"/>
      <c r="EA328" s="196"/>
      <c r="EB328" s="196"/>
      <c r="EC328" s="196"/>
      <c r="ED328" s="196"/>
      <c r="EE328" s="196"/>
    </row>
    <row r="329" spans="30:135" ht="13" x14ac:dyDescent="0.15">
      <c r="AD329" s="144">
        <f t="shared" si="90"/>
        <v>79.521739130434781</v>
      </c>
      <c r="AE329" s="144">
        <f t="shared" si="91"/>
        <v>74.466921815199555</v>
      </c>
      <c r="AF329" s="149">
        <v>246</v>
      </c>
      <c r="AG329" s="150" t="s">
        <v>477</v>
      </c>
      <c r="AH329" s="149">
        <v>23</v>
      </c>
      <c r="AI329" s="151">
        <v>1</v>
      </c>
      <c r="AJ329" s="152">
        <v>1829</v>
      </c>
      <c r="AK329" s="152">
        <v>1362</v>
      </c>
      <c r="AL329" s="149">
        <v>0.745</v>
      </c>
      <c r="AM329" s="152">
        <v>770</v>
      </c>
      <c r="AN329" s="152">
        <v>503</v>
      </c>
      <c r="AO329" s="152">
        <v>1273</v>
      </c>
      <c r="AP329" s="153">
        <v>0.39500000000000002</v>
      </c>
      <c r="AQ329" s="151">
        <v>0.45</v>
      </c>
      <c r="AR329" s="154">
        <v>0.219</v>
      </c>
      <c r="AS329" s="155">
        <v>0.1</v>
      </c>
      <c r="AT329" s="154">
        <v>7.6999999999999999E-2</v>
      </c>
      <c r="AU329" s="154">
        <v>0.34899999999999998</v>
      </c>
      <c r="AW329" s="196"/>
      <c r="AX329" s="144">
        <f t="shared" si="92"/>
        <v>82.223579718998167</v>
      </c>
      <c r="AY329" s="149">
        <v>246</v>
      </c>
      <c r="AZ329" s="150" t="s">
        <v>322</v>
      </c>
      <c r="BA329" s="149">
        <v>20</v>
      </c>
      <c r="BB329" s="151">
        <v>1</v>
      </c>
      <c r="BC329" s="152">
        <v>1637</v>
      </c>
      <c r="BD329" s="152">
        <v>1346</v>
      </c>
      <c r="BE329" s="149">
        <v>0.82199999999999995</v>
      </c>
      <c r="BF329" s="152">
        <v>656</v>
      </c>
      <c r="BG329" s="152">
        <v>472</v>
      </c>
      <c r="BH329" s="152">
        <v>1128</v>
      </c>
      <c r="BI329" s="153">
        <v>0.41799999999999998</v>
      </c>
      <c r="BJ329" s="151">
        <v>0.47</v>
      </c>
      <c r="BK329" s="154">
        <v>0.20699999999999999</v>
      </c>
      <c r="BL329" s="154">
        <v>0.123</v>
      </c>
      <c r="BM329" s="154">
        <v>9.6000000000000002E-2</v>
      </c>
      <c r="BN329" s="154">
        <v>0.38600000000000001</v>
      </c>
      <c r="DU329" s="4"/>
      <c r="DZ329" s="196"/>
      <c r="EA329" s="196"/>
      <c r="EB329" s="196"/>
      <c r="EC329" s="196"/>
      <c r="ED329" s="196"/>
      <c r="EE329" s="196"/>
    </row>
    <row r="330" spans="30:135" ht="13" x14ac:dyDescent="0.15">
      <c r="AD330" s="144">
        <f t="shared" si="90"/>
        <v>92.64705882352942</v>
      </c>
      <c r="AE330" s="144">
        <f t="shared" si="91"/>
        <v>74.476190476190467</v>
      </c>
      <c r="AF330" s="149">
        <v>247</v>
      </c>
      <c r="AG330" s="150" t="s">
        <v>245</v>
      </c>
      <c r="AH330" s="149">
        <v>17</v>
      </c>
      <c r="AI330" s="151">
        <v>1</v>
      </c>
      <c r="AJ330" s="152">
        <v>1575</v>
      </c>
      <c r="AK330" s="152">
        <v>1173</v>
      </c>
      <c r="AL330" s="149">
        <v>0.745</v>
      </c>
      <c r="AM330" s="152">
        <v>652</v>
      </c>
      <c r="AN330" s="152">
        <v>390</v>
      </c>
      <c r="AO330" s="152">
        <v>1042</v>
      </c>
      <c r="AP330" s="153">
        <v>0.374</v>
      </c>
      <c r="AQ330" s="153">
        <v>0.41499999999999998</v>
      </c>
      <c r="AR330" s="154">
        <v>0.20300000000000001</v>
      </c>
      <c r="AS330" s="154">
        <v>0.159</v>
      </c>
      <c r="AT330" s="154">
        <v>0.11700000000000001</v>
      </c>
      <c r="AU330" s="154">
        <v>0.36299999999999999</v>
      </c>
      <c r="AW330" s="196"/>
      <c r="AX330" s="144">
        <f t="shared" si="92"/>
        <v>82.307147912243451</v>
      </c>
      <c r="AY330" s="149">
        <v>247</v>
      </c>
      <c r="AZ330" s="150" t="s">
        <v>526</v>
      </c>
      <c r="BA330" s="149">
        <v>17</v>
      </c>
      <c r="BB330" s="151">
        <v>1</v>
      </c>
      <c r="BC330" s="152">
        <v>1413</v>
      </c>
      <c r="BD330" s="152">
        <v>1163</v>
      </c>
      <c r="BE330" s="149">
        <v>0.82299999999999995</v>
      </c>
      <c r="BF330" s="152">
        <v>605</v>
      </c>
      <c r="BG330" s="152">
        <v>430</v>
      </c>
      <c r="BH330" s="152">
        <v>1035</v>
      </c>
      <c r="BI330" s="153">
        <v>0.41499999999999998</v>
      </c>
      <c r="BJ330" s="153">
        <v>0.47099999999999997</v>
      </c>
      <c r="BK330" s="155">
        <v>0.18</v>
      </c>
      <c r="BL330" s="154">
        <v>0.106</v>
      </c>
      <c r="BM330" s="155">
        <v>0.08</v>
      </c>
      <c r="BN330" s="154">
        <v>0.38400000000000001</v>
      </c>
      <c r="DU330" s="4"/>
      <c r="DZ330" s="196"/>
      <c r="EA330" s="196"/>
      <c r="EB330" s="196"/>
      <c r="EC330" s="196"/>
      <c r="ED330" s="196"/>
      <c r="EE330" s="196"/>
    </row>
    <row r="331" spans="30:135" ht="13" x14ac:dyDescent="0.15">
      <c r="AD331" s="144">
        <f t="shared" si="90"/>
        <v>86</v>
      </c>
      <c r="AE331" s="144">
        <f t="shared" si="91"/>
        <v>74.547803617571063</v>
      </c>
      <c r="AF331" s="149">
        <v>248</v>
      </c>
      <c r="AG331" s="150" t="s">
        <v>558</v>
      </c>
      <c r="AH331" s="149">
        <v>18</v>
      </c>
      <c r="AI331" s="151">
        <v>1</v>
      </c>
      <c r="AJ331" s="152">
        <v>1548</v>
      </c>
      <c r="AK331" s="152">
        <v>1154</v>
      </c>
      <c r="AL331" s="149">
        <v>0.745</v>
      </c>
      <c r="AM331" s="152">
        <v>639</v>
      </c>
      <c r="AN331" s="152">
        <v>458</v>
      </c>
      <c r="AO331" s="152">
        <v>1097</v>
      </c>
      <c r="AP331" s="153">
        <v>0.41799999999999998</v>
      </c>
      <c r="AQ331" s="153">
        <v>0.44600000000000001</v>
      </c>
      <c r="AR331" s="154">
        <v>0.20899999999999999</v>
      </c>
      <c r="AS331" s="154">
        <v>9.6000000000000002E-2</v>
      </c>
      <c r="AT331" s="154">
        <v>7.5999999999999998E-2</v>
      </c>
      <c r="AU331" s="154">
        <v>0.36399999999999999</v>
      </c>
      <c r="AW331" s="196"/>
      <c r="AX331" s="144">
        <f t="shared" si="92"/>
        <v>82.341891045710696</v>
      </c>
      <c r="AY331" s="149">
        <v>248</v>
      </c>
      <c r="AZ331" s="150" t="s">
        <v>560</v>
      </c>
      <c r="BA331" s="149">
        <v>20</v>
      </c>
      <c r="BB331" s="151">
        <v>1</v>
      </c>
      <c r="BC331" s="152">
        <v>1597</v>
      </c>
      <c r="BD331" s="152">
        <v>1315</v>
      </c>
      <c r="BE331" s="149">
        <v>0.82299999999999995</v>
      </c>
      <c r="BF331" s="152">
        <v>685</v>
      </c>
      <c r="BG331" s="152">
        <v>467</v>
      </c>
      <c r="BH331" s="152">
        <v>1152</v>
      </c>
      <c r="BI331" s="153">
        <v>0.40500000000000003</v>
      </c>
      <c r="BJ331" s="153">
        <v>0.46600000000000003</v>
      </c>
      <c r="BK331" s="154">
        <v>0.183</v>
      </c>
      <c r="BL331" s="154">
        <v>0.115</v>
      </c>
      <c r="BM331" s="154">
        <v>9.2999999999999999E-2</v>
      </c>
      <c r="BN331" s="154">
        <v>0.379</v>
      </c>
      <c r="DU331" s="4"/>
      <c r="DZ331" s="196"/>
      <c r="EA331" s="196"/>
      <c r="EB331" s="196"/>
      <c r="EC331" s="196"/>
      <c r="ED331" s="196"/>
      <c r="EE331" s="196"/>
    </row>
    <row r="332" spans="30:135" ht="13" x14ac:dyDescent="0.15">
      <c r="AD332" s="144">
        <f t="shared" si="90"/>
        <v>84.235294117647058</v>
      </c>
      <c r="AE332" s="144">
        <f t="shared" si="91"/>
        <v>74.162011173184368</v>
      </c>
      <c r="AF332" s="149">
        <v>249</v>
      </c>
      <c r="AG332" s="150" t="s">
        <v>352</v>
      </c>
      <c r="AH332" s="149">
        <v>17</v>
      </c>
      <c r="AI332" s="151">
        <v>1</v>
      </c>
      <c r="AJ332" s="152">
        <v>1432</v>
      </c>
      <c r="AK332" s="152">
        <v>1062</v>
      </c>
      <c r="AL332" s="149">
        <v>0.74199999999999999</v>
      </c>
      <c r="AM332" s="152">
        <v>594</v>
      </c>
      <c r="AN332" s="152">
        <v>378</v>
      </c>
      <c r="AO332" s="152">
        <v>972</v>
      </c>
      <c r="AP332" s="153">
        <v>0.38900000000000001</v>
      </c>
      <c r="AQ332" s="153">
        <v>0.432</v>
      </c>
      <c r="AR332" s="154">
        <v>0.214</v>
      </c>
      <c r="AS332" s="154">
        <v>0.13100000000000001</v>
      </c>
      <c r="AT332" s="154">
        <v>9.8000000000000004E-2</v>
      </c>
      <c r="AU332" s="154">
        <v>0.35599999999999998</v>
      </c>
      <c r="AW332" s="196"/>
      <c r="AX332" s="144">
        <f t="shared" si="92"/>
        <v>82.342121397915392</v>
      </c>
      <c r="AY332" s="149">
        <v>249</v>
      </c>
      <c r="AZ332" s="150" t="s">
        <v>544</v>
      </c>
      <c r="BA332" s="149">
        <v>21</v>
      </c>
      <c r="BB332" s="151">
        <v>1</v>
      </c>
      <c r="BC332" s="152">
        <v>1631</v>
      </c>
      <c r="BD332" s="152">
        <v>1343</v>
      </c>
      <c r="BE332" s="149">
        <v>0.82299999999999995</v>
      </c>
      <c r="BF332" s="152">
        <v>680</v>
      </c>
      <c r="BG332" s="152">
        <v>453</v>
      </c>
      <c r="BH332" s="152">
        <v>1133</v>
      </c>
      <c r="BI332" s="151">
        <v>0.4</v>
      </c>
      <c r="BJ332" s="153">
        <v>0.47499999999999998</v>
      </c>
      <c r="BK332" s="155">
        <v>0.2</v>
      </c>
      <c r="BL332" s="154">
        <v>0.124</v>
      </c>
      <c r="BM332" s="154">
        <v>8.7999999999999995E-2</v>
      </c>
      <c r="BN332" s="155">
        <v>0.37</v>
      </c>
      <c r="DU332" s="4"/>
      <c r="DZ332" s="196"/>
      <c r="EA332" s="196"/>
      <c r="EB332" s="196"/>
      <c r="EC332" s="196"/>
      <c r="ED332" s="196"/>
      <c r="EE332" s="196"/>
    </row>
    <row r="333" spans="30:135" ht="13" x14ac:dyDescent="0.15">
      <c r="AD333" s="144">
        <f t="shared" si="90"/>
        <v>89.095238095238102</v>
      </c>
      <c r="AE333" s="144">
        <f t="shared" si="91"/>
        <v>74.238375200427569</v>
      </c>
      <c r="AF333" s="149">
        <v>250</v>
      </c>
      <c r="AG333" s="150" t="s">
        <v>561</v>
      </c>
      <c r="AH333" s="149">
        <v>21</v>
      </c>
      <c r="AI333" s="151">
        <v>1</v>
      </c>
      <c r="AJ333" s="152">
        <v>1871</v>
      </c>
      <c r="AK333" s="152">
        <v>1389</v>
      </c>
      <c r="AL333" s="149">
        <v>0.74199999999999999</v>
      </c>
      <c r="AM333" s="152">
        <v>868</v>
      </c>
      <c r="AN333" s="152">
        <v>490</v>
      </c>
      <c r="AO333" s="152">
        <v>1358</v>
      </c>
      <c r="AP333" s="153">
        <v>0.36099999999999999</v>
      </c>
      <c r="AQ333" s="153">
        <v>0.40600000000000003</v>
      </c>
      <c r="AR333" s="154">
        <v>0.17199999999999999</v>
      </c>
      <c r="AS333" s="154">
        <v>0.122</v>
      </c>
      <c r="AT333" s="154">
        <v>9.6000000000000002E-2</v>
      </c>
      <c r="AU333" s="154">
        <v>0.35299999999999998</v>
      </c>
      <c r="AW333" s="196"/>
      <c r="AX333" s="144">
        <f t="shared" si="92"/>
        <v>82.349785407725321</v>
      </c>
      <c r="AY333" s="149">
        <v>250</v>
      </c>
      <c r="AZ333" s="150" t="s">
        <v>453</v>
      </c>
      <c r="BA333" s="149">
        <v>21</v>
      </c>
      <c r="BB333" s="151">
        <v>1</v>
      </c>
      <c r="BC333" s="152">
        <v>1864</v>
      </c>
      <c r="BD333" s="152">
        <v>1535</v>
      </c>
      <c r="BE333" s="149">
        <v>0.82299999999999995</v>
      </c>
      <c r="BF333" s="152">
        <v>803</v>
      </c>
      <c r="BG333" s="152">
        <v>558</v>
      </c>
      <c r="BH333" s="152">
        <v>1361</v>
      </c>
      <c r="BI333" s="151">
        <v>0.41</v>
      </c>
      <c r="BJ333" s="153">
        <v>0.46100000000000002</v>
      </c>
      <c r="BK333" s="154">
        <v>0.17299999999999999</v>
      </c>
      <c r="BL333" s="154">
        <v>0.121</v>
      </c>
      <c r="BM333" s="154">
        <v>9.0999999999999998E-2</v>
      </c>
      <c r="BN333" s="154">
        <v>0.38600000000000001</v>
      </c>
      <c r="DU333" s="4"/>
      <c r="DZ333" s="196"/>
      <c r="EA333" s="196"/>
      <c r="EB333" s="196"/>
      <c r="EC333" s="196"/>
      <c r="ED333" s="196"/>
      <c r="EE333" s="196"/>
    </row>
    <row r="334" spans="30:135" ht="13" x14ac:dyDescent="0.15">
      <c r="AD334" s="144">
        <f t="shared" si="90"/>
        <v>81.666666666666657</v>
      </c>
      <c r="AE334" s="144">
        <f t="shared" si="91"/>
        <v>74.217687074829925</v>
      </c>
      <c r="AF334" s="149">
        <v>251</v>
      </c>
      <c r="AG334" s="150" t="s">
        <v>523</v>
      </c>
      <c r="AH334" s="149">
        <v>18</v>
      </c>
      <c r="AI334" s="151">
        <v>1</v>
      </c>
      <c r="AJ334" s="152">
        <v>1470</v>
      </c>
      <c r="AK334" s="152">
        <v>1091</v>
      </c>
      <c r="AL334" s="149">
        <v>0.74199999999999999</v>
      </c>
      <c r="AM334" s="152">
        <v>654</v>
      </c>
      <c r="AN334" s="152">
        <v>384</v>
      </c>
      <c r="AO334" s="152">
        <v>1038</v>
      </c>
      <c r="AP334" s="151">
        <v>0.37</v>
      </c>
      <c r="AQ334" s="153">
        <v>0.41499999999999998</v>
      </c>
      <c r="AR334" s="154">
        <v>0.19700000000000001</v>
      </c>
      <c r="AS334" s="154">
        <v>0.114</v>
      </c>
      <c r="AT334" s="154">
        <v>7.8E-2</v>
      </c>
      <c r="AU334" s="154">
        <v>0.35199999999999998</v>
      </c>
      <c r="AW334" s="196"/>
      <c r="AX334" s="144">
        <f t="shared" si="92"/>
        <v>82.434782608695656</v>
      </c>
      <c r="AY334" s="149">
        <v>251</v>
      </c>
      <c r="AZ334" s="150" t="s">
        <v>527</v>
      </c>
      <c r="BA334" s="149">
        <v>14</v>
      </c>
      <c r="BB334" s="151">
        <v>1</v>
      </c>
      <c r="BC334" s="152">
        <v>1150</v>
      </c>
      <c r="BD334" s="152">
        <v>948</v>
      </c>
      <c r="BE334" s="149">
        <v>0.82399999999999995</v>
      </c>
      <c r="BF334" s="152">
        <v>472</v>
      </c>
      <c r="BG334" s="152">
        <v>361</v>
      </c>
      <c r="BH334" s="152">
        <v>833</v>
      </c>
      <c r="BI334" s="153">
        <v>0.433</v>
      </c>
      <c r="BJ334" s="153">
        <v>0.495</v>
      </c>
      <c r="BK334" s="154">
        <v>0.20799999999999999</v>
      </c>
      <c r="BL334" s="154">
        <v>8.6999999999999994E-2</v>
      </c>
      <c r="BM334" s="154">
        <v>6.5000000000000002E-2</v>
      </c>
      <c r="BN334" s="154">
        <v>0.374</v>
      </c>
      <c r="DU334" s="4"/>
      <c r="DZ334" s="196"/>
      <c r="EA334" s="196"/>
      <c r="EB334" s="196"/>
      <c r="EC334" s="196"/>
      <c r="ED334" s="196"/>
      <c r="EE334" s="196"/>
    </row>
    <row r="335" spans="30:135" ht="13" x14ac:dyDescent="0.15">
      <c r="AD335" s="144">
        <f t="shared" si="90"/>
        <v>79.882352941176464</v>
      </c>
      <c r="AE335" s="144">
        <f t="shared" si="91"/>
        <v>74.153166421207658</v>
      </c>
      <c r="AF335" s="149">
        <v>252</v>
      </c>
      <c r="AG335" s="150" t="s">
        <v>307</v>
      </c>
      <c r="AH335" s="149">
        <v>17</v>
      </c>
      <c r="AI335" s="151">
        <v>1</v>
      </c>
      <c r="AJ335" s="152">
        <v>1358</v>
      </c>
      <c r="AK335" s="152">
        <v>1007</v>
      </c>
      <c r="AL335" s="149">
        <v>0.74199999999999999</v>
      </c>
      <c r="AM335" s="152">
        <v>569</v>
      </c>
      <c r="AN335" s="152">
        <v>388</v>
      </c>
      <c r="AO335" s="152">
        <v>957</v>
      </c>
      <c r="AP335" s="153">
        <v>0.40500000000000003</v>
      </c>
      <c r="AQ335" s="153">
        <v>0.441</v>
      </c>
      <c r="AR335" s="154">
        <v>0.21299999999999999</v>
      </c>
      <c r="AS335" s="154">
        <v>9.5000000000000001E-2</v>
      </c>
      <c r="AT335" s="154">
        <v>6.6000000000000003E-2</v>
      </c>
      <c r="AU335" s="154">
        <v>0.35799999999999998</v>
      </c>
      <c r="AW335" s="196"/>
      <c r="AX335" s="144">
        <f t="shared" si="92"/>
        <v>82.403651115618658</v>
      </c>
      <c r="AY335" s="149">
        <v>252</v>
      </c>
      <c r="AZ335" s="150" t="s">
        <v>351</v>
      </c>
      <c r="BA335" s="149">
        <v>22</v>
      </c>
      <c r="BB335" s="151">
        <v>1</v>
      </c>
      <c r="BC335" s="152">
        <v>1972</v>
      </c>
      <c r="BD335" s="152">
        <v>1625</v>
      </c>
      <c r="BE335" s="149">
        <v>0.82399999999999995</v>
      </c>
      <c r="BF335" s="152">
        <v>929</v>
      </c>
      <c r="BG335" s="152">
        <v>603</v>
      </c>
      <c r="BH335" s="152">
        <v>1532</v>
      </c>
      <c r="BI335" s="153">
        <v>0.39400000000000002</v>
      </c>
      <c r="BJ335" s="153">
        <v>0.45800000000000002</v>
      </c>
      <c r="BK335" s="154">
        <v>0.152</v>
      </c>
      <c r="BL335" s="155">
        <v>0.09</v>
      </c>
      <c r="BM335" s="154">
        <v>7.4999999999999997E-2</v>
      </c>
      <c r="BN335" s="154">
        <v>0.36799999999999999</v>
      </c>
      <c r="DU335" s="4"/>
      <c r="DZ335" s="196"/>
      <c r="EA335" s="196"/>
      <c r="EB335" s="196"/>
      <c r="EC335" s="196"/>
      <c r="ED335" s="196"/>
      <c r="EE335" s="196"/>
    </row>
    <row r="336" spans="30:135" ht="13" x14ac:dyDescent="0.15">
      <c r="AD336" s="144">
        <f t="shared" si="90"/>
        <v>76.782608695652172</v>
      </c>
      <c r="AE336" s="144">
        <f t="shared" si="91"/>
        <v>74.009060022650047</v>
      </c>
      <c r="AF336" s="149">
        <v>253</v>
      </c>
      <c r="AG336" s="150" t="s">
        <v>384</v>
      </c>
      <c r="AH336" s="149">
        <v>23</v>
      </c>
      <c r="AI336" s="151">
        <v>1</v>
      </c>
      <c r="AJ336" s="152">
        <v>1766</v>
      </c>
      <c r="AK336" s="152">
        <v>1307</v>
      </c>
      <c r="AL336" s="149">
        <v>0.74</v>
      </c>
      <c r="AM336" s="152">
        <v>762</v>
      </c>
      <c r="AN336" s="152">
        <v>477</v>
      </c>
      <c r="AO336" s="152">
        <v>1239</v>
      </c>
      <c r="AP336" s="153">
        <v>0.38500000000000001</v>
      </c>
      <c r="AQ336" s="153">
        <v>0.41599999999999998</v>
      </c>
      <c r="AR336" s="154">
        <v>0.19800000000000001</v>
      </c>
      <c r="AS336" s="154">
        <v>0.115</v>
      </c>
      <c r="AT336" s="154">
        <v>9.6000000000000002E-2</v>
      </c>
      <c r="AU336" s="154">
        <v>0.36199999999999999</v>
      </c>
      <c r="AW336" s="196"/>
      <c r="AX336" s="144">
        <f t="shared" si="92"/>
        <v>82.362373062533408</v>
      </c>
      <c r="AY336" s="149">
        <v>253</v>
      </c>
      <c r="AZ336" s="150" t="s">
        <v>402</v>
      </c>
      <c r="BA336" s="149">
        <v>22</v>
      </c>
      <c r="BB336" s="151">
        <v>1</v>
      </c>
      <c r="BC336" s="152">
        <v>1871</v>
      </c>
      <c r="BD336" s="152">
        <v>1541</v>
      </c>
      <c r="BE336" s="149">
        <v>0.82399999999999995</v>
      </c>
      <c r="BF336" s="152">
        <v>821</v>
      </c>
      <c r="BG336" s="152">
        <v>596</v>
      </c>
      <c r="BH336" s="152">
        <v>1417</v>
      </c>
      <c r="BI336" s="153">
        <v>0.42099999999999999</v>
      </c>
      <c r="BJ336" s="153">
        <v>0.45800000000000002</v>
      </c>
      <c r="BK336" s="155">
        <v>0.16</v>
      </c>
      <c r="BL336" s="154">
        <v>0.10100000000000001</v>
      </c>
      <c r="BM336" s="154">
        <v>8.4000000000000005E-2</v>
      </c>
      <c r="BN336" s="154">
        <v>0.39300000000000002</v>
      </c>
      <c r="DU336" s="4"/>
      <c r="DZ336" s="196"/>
      <c r="EA336" s="196"/>
      <c r="EB336" s="196"/>
      <c r="EC336" s="196"/>
      <c r="ED336" s="196"/>
      <c r="EE336" s="196"/>
    </row>
    <row r="337" spans="30:135" ht="13" x14ac:dyDescent="0.15">
      <c r="AD337" s="144">
        <f t="shared" si="90"/>
        <v>83.913043478260875</v>
      </c>
      <c r="AE337" s="144">
        <f t="shared" si="91"/>
        <v>74.041450777202073</v>
      </c>
      <c r="AF337" s="149">
        <v>254</v>
      </c>
      <c r="AG337" s="150" t="s">
        <v>457</v>
      </c>
      <c r="AH337" s="149">
        <v>23</v>
      </c>
      <c r="AI337" s="151">
        <v>1</v>
      </c>
      <c r="AJ337" s="152">
        <v>1930</v>
      </c>
      <c r="AK337" s="152">
        <v>1429</v>
      </c>
      <c r="AL337" s="149">
        <v>0.74</v>
      </c>
      <c r="AM337" s="152">
        <v>764</v>
      </c>
      <c r="AN337" s="152">
        <v>501</v>
      </c>
      <c r="AO337" s="152">
        <v>1265</v>
      </c>
      <c r="AP337" s="153">
        <v>0.39600000000000002</v>
      </c>
      <c r="AQ337" s="153">
        <v>0.43099999999999999</v>
      </c>
      <c r="AR337" s="155">
        <v>0.23</v>
      </c>
      <c r="AS337" s="154">
        <v>0.13500000000000001</v>
      </c>
      <c r="AT337" s="154">
        <v>0.106</v>
      </c>
      <c r="AU337" s="154">
        <v>0.36399999999999999</v>
      </c>
      <c r="AW337" s="196"/>
      <c r="AX337" s="144">
        <f t="shared" si="92"/>
        <v>82.452193475815534</v>
      </c>
      <c r="AY337" s="149">
        <v>254</v>
      </c>
      <c r="AZ337" s="150" t="s">
        <v>562</v>
      </c>
      <c r="BA337" s="149">
        <v>22</v>
      </c>
      <c r="BB337" s="151">
        <v>1</v>
      </c>
      <c r="BC337" s="152">
        <v>1778</v>
      </c>
      <c r="BD337" s="152">
        <v>1466</v>
      </c>
      <c r="BE337" s="149">
        <v>0.82499999999999996</v>
      </c>
      <c r="BF337" s="152">
        <v>810</v>
      </c>
      <c r="BG337" s="152">
        <v>550</v>
      </c>
      <c r="BH337" s="152">
        <v>1360</v>
      </c>
      <c r="BI337" s="153">
        <v>0.40400000000000003</v>
      </c>
      <c r="BJ337" s="153">
        <v>0.45800000000000002</v>
      </c>
      <c r="BK337" s="154">
        <v>0.155</v>
      </c>
      <c r="BL337" s="154">
        <v>9.4E-2</v>
      </c>
      <c r="BM337" s="155">
        <v>7.0000000000000007E-2</v>
      </c>
      <c r="BN337" s="155">
        <v>0.38</v>
      </c>
      <c r="DU337" s="4"/>
      <c r="DZ337" s="196"/>
      <c r="EA337" s="196"/>
      <c r="EB337" s="196"/>
      <c r="EC337" s="196"/>
      <c r="ED337" s="196"/>
      <c r="EE337" s="196"/>
    </row>
    <row r="338" spans="30:135" ht="13" x14ac:dyDescent="0.15">
      <c r="AD338" s="144">
        <f t="shared" si="90"/>
        <v>79.5</v>
      </c>
      <c r="AE338" s="144">
        <f t="shared" si="91"/>
        <v>73.944294699011678</v>
      </c>
      <c r="AF338" s="149">
        <v>255</v>
      </c>
      <c r="AG338" s="150" t="s">
        <v>508</v>
      </c>
      <c r="AH338" s="149">
        <v>14</v>
      </c>
      <c r="AI338" s="151">
        <v>1</v>
      </c>
      <c r="AJ338" s="152">
        <v>1113</v>
      </c>
      <c r="AK338" s="152">
        <v>823</v>
      </c>
      <c r="AL338" s="149">
        <v>0.73899999999999999</v>
      </c>
      <c r="AM338" s="152">
        <v>494</v>
      </c>
      <c r="AN338" s="152">
        <v>290</v>
      </c>
      <c r="AO338" s="152">
        <v>784</v>
      </c>
      <c r="AP338" s="151">
        <v>0.37</v>
      </c>
      <c r="AQ338" s="151">
        <v>0.42</v>
      </c>
      <c r="AR338" s="154">
        <v>0.192</v>
      </c>
      <c r="AS338" s="154">
        <v>0.126</v>
      </c>
      <c r="AT338" s="154">
        <v>9.4E-2</v>
      </c>
      <c r="AU338" s="154">
        <v>0.35499999999999998</v>
      </c>
      <c r="AW338" s="196"/>
      <c r="AX338" s="144">
        <f t="shared" si="92"/>
        <v>82.511467889908246</v>
      </c>
      <c r="AY338" s="149">
        <v>255</v>
      </c>
      <c r="AZ338" s="150" t="s">
        <v>329</v>
      </c>
      <c r="BA338" s="149">
        <v>20</v>
      </c>
      <c r="BB338" s="151">
        <v>1</v>
      </c>
      <c r="BC338" s="152">
        <v>1744</v>
      </c>
      <c r="BD338" s="152">
        <v>1439</v>
      </c>
      <c r="BE338" s="149">
        <v>0.82499999999999996</v>
      </c>
      <c r="BF338" s="152">
        <v>682</v>
      </c>
      <c r="BG338" s="152">
        <v>520</v>
      </c>
      <c r="BH338" s="152">
        <v>1202</v>
      </c>
      <c r="BI338" s="153">
        <v>0.433</v>
      </c>
      <c r="BJ338" s="153">
        <v>0.499</v>
      </c>
      <c r="BK338" s="154">
        <v>0.22800000000000001</v>
      </c>
      <c r="BL338" s="155">
        <v>0.1</v>
      </c>
      <c r="BM338" s="154">
        <v>7.0999999999999994E-2</v>
      </c>
      <c r="BN338" s="154">
        <v>0.377</v>
      </c>
      <c r="DU338" s="4"/>
      <c r="DZ338" s="196"/>
      <c r="EA338" s="196"/>
      <c r="EB338" s="196"/>
      <c r="EC338" s="196"/>
      <c r="ED338" s="196"/>
      <c r="EE338" s="196"/>
    </row>
    <row r="339" spans="30:135" ht="13" x14ac:dyDescent="0.15">
      <c r="AD339" s="144">
        <f t="shared" ref="AD339:AD426" si="95">40*(AJ339/(AH339*40))</f>
        <v>83.055555555555557</v>
      </c>
      <c r="AE339" s="144">
        <f t="shared" ref="AE339:AE426" si="96">100*(AK339/AJ339)</f>
        <v>73.779264214046819</v>
      </c>
      <c r="AF339" s="149">
        <v>256</v>
      </c>
      <c r="AG339" s="150" t="s">
        <v>509</v>
      </c>
      <c r="AH339" s="149">
        <v>18</v>
      </c>
      <c r="AI339" s="151">
        <v>1</v>
      </c>
      <c r="AJ339" s="152">
        <v>1495</v>
      </c>
      <c r="AK339" s="152">
        <v>1103</v>
      </c>
      <c r="AL339" s="149">
        <v>0.73799999999999999</v>
      </c>
      <c r="AM339" s="152">
        <v>697</v>
      </c>
      <c r="AN339" s="152">
        <v>390</v>
      </c>
      <c r="AO339" s="152">
        <v>1087</v>
      </c>
      <c r="AP339" s="153">
        <v>0.35899999999999999</v>
      </c>
      <c r="AQ339" s="153">
        <v>0.41399999999999998</v>
      </c>
      <c r="AR339" s="154">
        <v>0.191</v>
      </c>
      <c r="AS339" s="154">
        <v>9.7000000000000003E-2</v>
      </c>
      <c r="AT339" s="154">
        <v>7.3999999999999996E-2</v>
      </c>
      <c r="AU339" s="154">
        <v>0.33900000000000002</v>
      </c>
      <c r="AW339" s="196"/>
      <c r="AX339" s="144">
        <f t="shared" ref="AX339:AX426" si="97">100*(BD339/BC339)</f>
        <v>82.643607164916617</v>
      </c>
      <c r="AY339" s="149">
        <v>256</v>
      </c>
      <c r="AZ339" s="150" t="s">
        <v>382</v>
      </c>
      <c r="BA339" s="149">
        <v>19</v>
      </c>
      <c r="BB339" s="151">
        <v>1</v>
      </c>
      <c r="BC339" s="152">
        <v>1619</v>
      </c>
      <c r="BD339" s="152">
        <v>1338</v>
      </c>
      <c r="BE339" s="149">
        <v>0.82599999999999996</v>
      </c>
      <c r="BF339" s="152">
        <v>716</v>
      </c>
      <c r="BG339" s="152">
        <v>500</v>
      </c>
      <c r="BH339" s="152">
        <v>1216</v>
      </c>
      <c r="BI339" s="153">
        <v>0.41099999999999998</v>
      </c>
      <c r="BJ339" s="153">
        <v>0.47699999999999998</v>
      </c>
      <c r="BK339" s="154">
        <v>0.18099999999999999</v>
      </c>
      <c r="BL339" s="154">
        <v>9.2999999999999999E-2</v>
      </c>
      <c r="BM339" s="154">
        <v>7.4999999999999997E-2</v>
      </c>
      <c r="BN339" s="154">
        <v>0.36699999999999999</v>
      </c>
      <c r="DU339" s="4"/>
      <c r="DZ339" s="196"/>
      <c r="EA339" s="196"/>
      <c r="EB339" s="196"/>
      <c r="EC339" s="196"/>
      <c r="ED339" s="196"/>
      <c r="EE339" s="196"/>
    </row>
    <row r="340" spans="30:135" ht="13" x14ac:dyDescent="0.15">
      <c r="AD340" s="144">
        <f t="shared" si="95"/>
        <v>80.916666666666671</v>
      </c>
      <c r="AE340" s="144">
        <f t="shared" si="96"/>
        <v>73.635427394438722</v>
      </c>
      <c r="AF340" s="149">
        <v>257</v>
      </c>
      <c r="AG340" s="150" t="s">
        <v>481</v>
      </c>
      <c r="AH340" s="149">
        <v>24</v>
      </c>
      <c r="AI340" s="151">
        <v>1</v>
      </c>
      <c r="AJ340" s="152">
        <v>1942</v>
      </c>
      <c r="AK340" s="152">
        <v>1430</v>
      </c>
      <c r="AL340" s="149">
        <v>0.73599999999999999</v>
      </c>
      <c r="AM340" s="152">
        <v>899</v>
      </c>
      <c r="AN340" s="152">
        <v>511</v>
      </c>
      <c r="AO340" s="152">
        <v>1410</v>
      </c>
      <c r="AP340" s="153">
        <v>0.36199999999999999</v>
      </c>
      <c r="AQ340" s="153">
        <v>0.41099999999999998</v>
      </c>
      <c r="AR340" s="155">
        <v>0.18</v>
      </c>
      <c r="AS340" s="154">
        <v>0.109</v>
      </c>
      <c r="AT340" s="154">
        <v>8.3000000000000004E-2</v>
      </c>
      <c r="AU340" s="154">
        <v>0.34699999999999998</v>
      </c>
      <c r="AW340" s="196"/>
      <c r="AX340" s="144">
        <f t="shared" si="97"/>
        <v>82.604055496264678</v>
      </c>
      <c r="AY340" s="149">
        <v>257</v>
      </c>
      <c r="AZ340" s="150" t="s">
        <v>376</v>
      </c>
      <c r="BA340" s="149">
        <v>22</v>
      </c>
      <c r="BB340" s="151">
        <v>1</v>
      </c>
      <c r="BC340" s="152">
        <v>1874</v>
      </c>
      <c r="BD340" s="152">
        <v>1548</v>
      </c>
      <c r="BE340" s="149">
        <v>0.82599999999999996</v>
      </c>
      <c r="BF340" s="152">
        <v>919</v>
      </c>
      <c r="BG340" s="152">
        <v>569</v>
      </c>
      <c r="BH340" s="152">
        <v>1488</v>
      </c>
      <c r="BI340" s="153">
        <v>0.38200000000000001</v>
      </c>
      <c r="BJ340" s="153">
        <v>0.436</v>
      </c>
      <c r="BK340" s="154">
        <v>0.115</v>
      </c>
      <c r="BL340" s="154">
        <v>0.107</v>
      </c>
      <c r="BM340" s="154">
        <v>8.2000000000000003E-2</v>
      </c>
      <c r="BN340" s="154">
        <v>0.38200000000000001</v>
      </c>
      <c r="DU340" s="4"/>
      <c r="DZ340" s="196"/>
      <c r="EA340" s="196"/>
      <c r="EB340" s="196"/>
      <c r="EC340" s="196"/>
      <c r="ED340" s="196"/>
      <c r="EE340" s="196"/>
    </row>
    <row r="341" spans="30:135" ht="13" x14ac:dyDescent="0.15">
      <c r="AD341" s="144">
        <f t="shared" si="95"/>
        <v>76.5</v>
      </c>
      <c r="AE341" s="144">
        <f t="shared" si="96"/>
        <v>73.611111111111114</v>
      </c>
      <c r="AF341" s="149">
        <v>258</v>
      </c>
      <c r="AG341" s="150" t="s">
        <v>563</v>
      </c>
      <c r="AH341" s="149">
        <v>16</v>
      </c>
      <c r="AI341" s="151">
        <v>1</v>
      </c>
      <c r="AJ341" s="152">
        <v>1224</v>
      </c>
      <c r="AK341" s="152">
        <v>901</v>
      </c>
      <c r="AL341" s="149">
        <v>0.73599999999999999</v>
      </c>
      <c r="AM341" s="152">
        <v>592</v>
      </c>
      <c r="AN341" s="152">
        <v>347</v>
      </c>
      <c r="AO341" s="152">
        <v>939</v>
      </c>
      <c r="AP341" s="151">
        <v>0.37</v>
      </c>
      <c r="AQ341" s="153">
        <v>0.41899999999999998</v>
      </c>
      <c r="AR341" s="154">
        <v>0.17199999999999999</v>
      </c>
      <c r="AS341" s="154">
        <v>7.3999999999999996E-2</v>
      </c>
      <c r="AT341" s="155">
        <v>0.06</v>
      </c>
      <c r="AU341" s="154">
        <v>0.33700000000000002</v>
      </c>
      <c r="AW341" s="196"/>
      <c r="AX341" s="144">
        <f t="shared" si="97"/>
        <v>82.628205128205124</v>
      </c>
      <c r="AY341" s="149">
        <v>258</v>
      </c>
      <c r="AZ341" s="150" t="s">
        <v>257</v>
      </c>
      <c r="BA341" s="149">
        <v>19</v>
      </c>
      <c r="BB341" s="151">
        <v>1</v>
      </c>
      <c r="BC341" s="152">
        <v>1560</v>
      </c>
      <c r="BD341" s="152">
        <v>1289</v>
      </c>
      <c r="BE341" s="149">
        <v>0.82599999999999996</v>
      </c>
      <c r="BF341" s="152">
        <v>707</v>
      </c>
      <c r="BG341" s="152">
        <v>458</v>
      </c>
      <c r="BH341" s="152">
        <v>1165</v>
      </c>
      <c r="BI341" s="153">
        <v>0.39300000000000002</v>
      </c>
      <c r="BJ341" s="153">
        <v>0.44600000000000001</v>
      </c>
      <c r="BK341" s="154">
        <v>0.151</v>
      </c>
      <c r="BL341" s="154">
        <v>0.125</v>
      </c>
      <c r="BM341" s="154">
        <v>9.6000000000000002E-2</v>
      </c>
      <c r="BN341" s="154">
        <v>0.38100000000000001</v>
      </c>
      <c r="DU341" s="4"/>
      <c r="DZ341" s="196"/>
      <c r="EA341" s="196"/>
      <c r="EB341" s="196"/>
      <c r="EC341" s="196"/>
      <c r="ED341" s="196"/>
      <c r="EE341" s="196"/>
    </row>
    <row r="342" spans="30:135" ht="13" x14ac:dyDescent="0.15">
      <c r="AD342" s="144">
        <f t="shared" si="95"/>
        <v>86.357142857142861</v>
      </c>
      <c r="AE342" s="144">
        <f t="shared" si="96"/>
        <v>73.531844499586427</v>
      </c>
      <c r="AF342" s="149">
        <v>259</v>
      </c>
      <c r="AG342" s="150" t="s">
        <v>258</v>
      </c>
      <c r="AH342" s="149">
        <v>14</v>
      </c>
      <c r="AI342" s="151">
        <v>1</v>
      </c>
      <c r="AJ342" s="152">
        <v>1209</v>
      </c>
      <c r="AK342" s="152">
        <v>889</v>
      </c>
      <c r="AL342" s="149">
        <v>0.73499999999999999</v>
      </c>
      <c r="AM342" s="152">
        <v>531</v>
      </c>
      <c r="AN342" s="152">
        <v>302</v>
      </c>
      <c r="AO342" s="152">
        <v>833</v>
      </c>
      <c r="AP342" s="153">
        <v>0.36299999999999999</v>
      </c>
      <c r="AQ342" s="153">
        <v>0.39700000000000002</v>
      </c>
      <c r="AR342" s="154">
        <v>0.19500000000000001</v>
      </c>
      <c r="AS342" s="154">
        <v>0.13400000000000001</v>
      </c>
      <c r="AT342" s="154">
        <v>0.112</v>
      </c>
      <c r="AU342" s="154">
        <v>0.35599999999999998</v>
      </c>
      <c r="AW342" s="196"/>
      <c r="AX342" s="144">
        <f t="shared" si="97"/>
        <v>82.784090909090907</v>
      </c>
      <c r="AY342" s="149">
        <v>259</v>
      </c>
      <c r="AZ342" s="150" t="s">
        <v>564</v>
      </c>
      <c r="BA342" s="149">
        <v>23</v>
      </c>
      <c r="BB342" s="151">
        <v>1</v>
      </c>
      <c r="BC342" s="152">
        <v>1760</v>
      </c>
      <c r="BD342" s="152">
        <v>1457</v>
      </c>
      <c r="BE342" s="149">
        <v>0.82799999999999996</v>
      </c>
      <c r="BF342" s="152">
        <v>725</v>
      </c>
      <c r="BG342" s="152">
        <v>512</v>
      </c>
      <c r="BH342" s="152">
        <v>1237</v>
      </c>
      <c r="BI342" s="153">
        <v>0.41399999999999998</v>
      </c>
      <c r="BJ342" s="153">
        <v>0.47199999999999998</v>
      </c>
      <c r="BK342" s="155">
        <v>0.19</v>
      </c>
      <c r="BL342" s="154">
        <v>0.13100000000000001</v>
      </c>
      <c r="BM342" s="154">
        <v>0.10100000000000001</v>
      </c>
      <c r="BN342" s="154">
        <v>0.38800000000000001</v>
      </c>
      <c r="DU342" s="4"/>
      <c r="DZ342" s="196"/>
      <c r="EA342" s="196"/>
      <c r="EB342" s="196"/>
      <c r="EC342" s="196"/>
      <c r="ED342" s="196"/>
      <c r="EE342" s="196"/>
    </row>
    <row r="343" spans="30:135" ht="13" x14ac:dyDescent="0.15">
      <c r="AD343" s="144">
        <f t="shared" si="95"/>
        <v>83.857142857142861</v>
      </c>
      <c r="AE343" s="144">
        <f t="shared" si="96"/>
        <v>73.537762634866553</v>
      </c>
      <c r="AF343" s="149">
        <v>260</v>
      </c>
      <c r="AG343" s="150" t="s">
        <v>396</v>
      </c>
      <c r="AH343" s="149">
        <v>21</v>
      </c>
      <c r="AI343" s="151">
        <v>1</v>
      </c>
      <c r="AJ343" s="152">
        <v>1761</v>
      </c>
      <c r="AK343" s="152">
        <v>1295</v>
      </c>
      <c r="AL343" s="149">
        <v>0.73499999999999999</v>
      </c>
      <c r="AM343" s="152">
        <v>799</v>
      </c>
      <c r="AN343" s="152">
        <v>475</v>
      </c>
      <c r="AO343" s="152">
        <v>1274</v>
      </c>
      <c r="AP343" s="153">
        <v>0.373</v>
      </c>
      <c r="AQ343" s="153">
        <v>0.41499999999999998</v>
      </c>
      <c r="AR343" s="154">
        <v>0.186</v>
      </c>
      <c r="AS343" s="154">
        <v>0.108</v>
      </c>
      <c r="AT343" s="154">
        <v>8.1000000000000003E-2</v>
      </c>
      <c r="AU343" s="154">
        <v>0.34799999999999998</v>
      </c>
      <c r="AW343" s="196"/>
      <c r="AX343" s="144">
        <f t="shared" si="97"/>
        <v>82.829808660624366</v>
      </c>
      <c r="AY343" s="149">
        <v>260</v>
      </c>
      <c r="AZ343" s="150" t="s">
        <v>405</v>
      </c>
      <c r="BA343" s="149">
        <v>24</v>
      </c>
      <c r="BB343" s="151">
        <v>1</v>
      </c>
      <c r="BC343" s="152">
        <v>1986</v>
      </c>
      <c r="BD343" s="152">
        <v>1645</v>
      </c>
      <c r="BE343" s="149">
        <v>0.82799999999999996</v>
      </c>
      <c r="BF343" s="152">
        <v>828</v>
      </c>
      <c r="BG343" s="152">
        <v>592</v>
      </c>
      <c r="BH343" s="152">
        <v>1420</v>
      </c>
      <c r="BI343" s="153">
        <v>0.41699999999999998</v>
      </c>
      <c r="BJ343" s="153">
        <v>0.47199999999999998</v>
      </c>
      <c r="BK343" s="154">
        <v>0.186</v>
      </c>
      <c r="BL343" s="154">
        <v>0.123</v>
      </c>
      <c r="BM343" s="154">
        <v>8.5999999999999993E-2</v>
      </c>
      <c r="BN343" s="154">
        <v>0.38700000000000001</v>
      </c>
      <c r="DU343" s="4"/>
      <c r="DZ343" s="196"/>
      <c r="EA343" s="196"/>
      <c r="EB343" s="196"/>
      <c r="EC343" s="196"/>
      <c r="ED343" s="196"/>
      <c r="EE343" s="196"/>
    </row>
    <row r="344" spans="30:135" ht="13" x14ac:dyDescent="0.15">
      <c r="AD344" s="144">
        <f t="shared" si="95"/>
        <v>81.791666666666671</v>
      </c>
      <c r="AE344" s="144">
        <f t="shared" si="96"/>
        <v>73.357106469689242</v>
      </c>
      <c r="AF344" s="149">
        <v>261</v>
      </c>
      <c r="AG344" s="150" t="s">
        <v>542</v>
      </c>
      <c r="AH344" s="149">
        <v>24</v>
      </c>
      <c r="AI344" s="151">
        <v>1</v>
      </c>
      <c r="AJ344" s="152">
        <v>1963</v>
      </c>
      <c r="AK344" s="152">
        <v>1440</v>
      </c>
      <c r="AL344" s="149">
        <v>0.73399999999999999</v>
      </c>
      <c r="AM344" s="152">
        <v>934</v>
      </c>
      <c r="AN344" s="152">
        <v>543</v>
      </c>
      <c r="AO344" s="152">
        <v>1477</v>
      </c>
      <c r="AP344" s="153">
        <v>0.36799999999999999</v>
      </c>
      <c r="AQ344" s="153">
        <v>0.41399999999999998</v>
      </c>
      <c r="AR344" s="154">
        <v>0.18099999999999999</v>
      </c>
      <c r="AS344" s="154">
        <v>7.8E-2</v>
      </c>
      <c r="AT344" s="154">
        <v>6.7000000000000004E-2</v>
      </c>
      <c r="AU344" s="154">
        <v>0.33900000000000002</v>
      </c>
      <c r="AW344" s="196"/>
      <c r="AX344" s="144">
        <f t="shared" si="97"/>
        <v>82.942603071948255</v>
      </c>
      <c r="AY344" s="149">
        <v>261</v>
      </c>
      <c r="AZ344" s="150" t="s">
        <v>563</v>
      </c>
      <c r="BA344" s="149">
        <v>16</v>
      </c>
      <c r="BB344" s="151">
        <v>1</v>
      </c>
      <c r="BC344" s="152">
        <v>1237</v>
      </c>
      <c r="BD344" s="152">
        <v>1026</v>
      </c>
      <c r="BE344" s="149">
        <v>0.82899999999999996</v>
      </c>
      <c r="BF344" s="152">
        <v>482</v>
      </c>
      <c r="BG344" s="152">
        <v>348</v>
      </c>
      <c r="BH344" s="152">
        <v>830</v>
      </c>
      <c r="BI344" s="153">
        <v>0.41899999999999998</v>
      </c>
      <c r="BJ344" s="153">
        <v>0.47499999999999998</v>
      </c>
      <c r="BK344" s="154">
        <v>0.20499999999999999</v>
      </c>
      <c r="BL344" s="154">
        <v>0.14599999999999999</v>
      </c>
      <c r="BM344" s="155">
        <v>0.1</v>
      </c>
      <c r="BN344" s="154">
        <v>0.39900000000000002</v>
      </c>
      <c r="DU344" s="4"/>
      <c r="DZ344" s="196"/>
      <c r="EA344" s="196"/>
      <c r="EB344" s="196"/>
      <c r="EC344" s="196"/>
      <c r="ED344" s="196"/>
      <c r="EE344" s="196"/>
    </row>
    <row r="345" spans="30:135" ht="13" x14ac:dyDescent="0.15">
      <c r="AD345" s="144">
        <f t="shared" si="95"/>
        <v>78.909090909090907</v>
      </c>
      <c r="AE345" s="144">
        <f t="shared" si="96"/>
        <v>73.444700460829495</v>
      </c>
      <c r="AF345" s="149">
        <v>262</v>
      </c>
      <c r="AG345" s="150" t="s">
        <v>562</v>
      </c>
      <c r="AH345" s="149">
        <v>22</v>
      </c>
      <c r="AI345" s="151">
        <v>1</v>
      </c>
      <c r="AJ345" s="152">
        <v>1736</v>
      </c>
      <c r="AK345" s="152">
        <v>1275</v>
      </c>
      <c r="AL345" s="149">
        <v>0.73399999999999999</v>
      </c>
      <c r="AM345" s="152">
        <v>734</v>
      </c>
      <c r="AN345" s="152">
        <v>459</v>
      </c>
      <c r="AO345" s="152">
        <v>1193</v>
      </c>
      <c r="AP345" s="153">
        <v>0.38500000000000001</v>
      </c>
      <c r="AQ345" s="153">
        <v>0.42199999999999999</v>
      </c>
      <c r="AR345" s="155">
        <v>0.21</v>
      </c>
      <c r="AS345" s="154">
        <v>0.11799999999999999</v>
      </c>
      <c r="AT345" s="154">
        <v>9.5000000000000001E-2</v>
      </c>
      <c r="AU345" s="154">
        <v>0.35499999999999998</v>
      </c>
      <c r="AW345" s="196"/>
      <c r="AX345" s="144">
        <f t="shared" si="97"/>
        <v>82.995495495495504</v>
      </c>
      <c r="AY345" s="149">
        <v>262</v>
      </c>
      <c r="AZ345" s="150" t="s">
        <v>507</v>
      </c>
      <c r="BA345" s="149">
        <v>21</v>
      </c>
      <c r="BB345" s="151">
        <v>1</v>
      </c>
      <c r="BC345" s="152">
        <v>1776</v>
      </c>
      <c r="BD345" s="152">
        <v>1474</v>
      </c>
      <c r="BE345" s="149">
        <v>0.83</v>
      </c>
      <c r="BF345" s="152">
        <v>755</v>
      </c>
      <c r="BG345" s="152">
        <v>538</v>
      </c>
      <c r="BH345" s="152">
        <v>1293</v>
      </c>
      <c r="BI345" s="153">
        <v>0.41599999999999998</v>
      </c>
      <c r="BJ345" s="153">
        <v>0.47599999999999998</v>
      </c>
      <c r="BK345" s="154">
        <v>0.186</v>
      </c>
      <c r="BL345" s="154">
        <v>0.109</v>
      </c>
      <c r="BM345" s="154">
        <v>8.6999999999999994E-2</v>
      </c>
      <c r="BN345" s="154">
        <v>0.38200000000000001</v>
      </c>
      <c r="DU345" s="4"/>
      <c r="DZ345" s="196"/>
      <c r="EA345" s="196"/>
      <c r="EB345" s="196"/>
      <c r="EC345" s="196"/>
      <c r="ED345" s="196"/>
      <c r="EE345" s="196"/>
    </row>
    <row r="346" spans="30:135" ht="13" x14ac:dyDescent="0.15">
      <c r="AD346" s="144">
        <f t="shared" si="95"/>
        <v>84.590909090909093</v>
      </c>
      <c r="AE346" s="144">
        <f t="shared" si="96"/>
        <v>73.240193444384744</v>
      </c>
      <c r="AF346" s="149">
        <v>263</v>
      </c>
      <c r="AG346" s="150" t="s">
        <v>469</v>
      </c>
      <c r="AH346" s="149">
        <v>22</v>
      </c>
      <c r="AI346" s="151">
        <v>1</v>
      </c>
      <c r="AJ346" s="152">
        <v>1861</v>
      </c>
      <c r="AK346" s="152">
        <v>1363</v>
      </c>
      <c r="AL346" s="149">
        <v>0.73199999999999998</v>
      </c>
      <c r="AM346" s="152">
        <v>808</v>
      </c>
      <c r="AN346" s="152">
        <v>500</v>
      </c>
      <c r="AO346" s="152">
        <v>1308</v>
      </c>
      <c r="AP346" s="153">
        <v>0.38200000000000001</v>
      </c>
      <c r="AQ346" s="153">
        <v>0.42499999999999999</v>
      </c>
      <c r="AR346" s="154">
        <v>0.20200000000000001</v>
      </c>
      <c r="AS346" s="154">
        <v>0.11700000000000001</v>
      </c>
      <c r="AT346" s="154">
        <v>9.5000000000000001E-2</v>
      </c>
      <c r="AU346" s="154">
        <v>0.35199999999999998</v>
      </c>
      <c r="AW346" s="196"/>
      <c r="AX346" s="144">
        <f t="shared" si="97"/>
        <v>83.002207505518768</v>
      </c>
      <c r="AY346" s="149">
        <v>263</v>
      </c>
      <c r="AZ346" s="150" t="s">
        <v>565</v>
      </c>
      <c r="BA346" s="149">
        <v>10</v>
      </c>
      <c r="BB346" s="151">
        <v>1</v>
      </c>
      <c r="BC346" s="152">
        <v>906</v>
      </c>
      <c r="BD346" s="152">
        <v>752</v>
      </c>
      <c r="BE346" s="149">
        <v>0.83</v>
      </c>
      <c r="BF346" s="152">
        <v>399</v>
      </c>
      <c r="BG346" s="152">
        <v>285</v>
      </c>
      <c r="BH346" s="152">
        <v>684</v>
      </c>
      <c r="BI346" s="153">
        <v>0.41699999999999998</v>
      </c>
      <c r="BJ346" s="153">
        <v>0.46800000000000003</v>
      </c>
      <c r="BK346" s="154">
        <v>0.16200000000000001</v>
      </c>
      <c r="BL346" s="154">
        <v>0.104</v>
      </c>
      <c r="BM346" s="154">
        <v>9.4E-2</v>
      </c>
      <c r="BN346" s="154">
        <v>0.38400000000000001</v>
      </c>
      <c r="DU346" s="4"/>
      <c r="DZ346" s="196"/>
      <c r="EA346" s="196"/>
      <c r="EB346" s="196"/>
      <c r="EC346" s="196"/>
      <c r="ED346" s="196"/>
      <c r="EE346" s="196"/>
    </row>
    <row r="347" spans="30:135" ht="13" x14ac:dyDescent="0.15">
      <c r="AD347" s="144">
        <f t="shared" si="95"/>
        <v>83.666666666666671</v>
      </c>
      <c r="AE347" s="144">
        <f t="shared" si="96"/>
        <v>73.079112122936834</v>
      </c>
      <c r="AF347" s="149">
        <v>264</v>
      </c>
      <c r="AG347" s="150" t="s">
        <v>436</v>
      </c>
      <c r="AH347" s="149">
        <v>21</v>
      </c>
      <c r="AI347" s="151">
        <v>1</v>
      </c>
      <c r="AJ347" s="152">
        <v>1757</v>
      </c>
      <c r="AK347" s="152">
        <v>1284</v>
      </c>
      <c r="AL347" s="149">
        <v>0.73099999999999998</v>
      </c>
      <c r="AM347" s="152">
        <v>753</v>
      </c>
      <c r="AN347" s="152">
        <v>468</v>
      </c>
      <c r="AO347" s="152">
        <v>1221</v>
      </c>
      <c r="AP347" s="153">
        <v>0.38300000000000001</v>
      </c>
      <c r="AQ347" s="153">
        <v>0.41799999999999998</v>
      </c>
      <c r="AR347" s="154">
        <v>0.20200000000000001</v>
      </c>
      <c r="AS347" s="154">
        <v>0.125</v>
      </c>
      <c r="AT347" s="154">
        <v>0.104</v>
      </c>
      <c r="AU347" s="154">
        <v>0.35599999999999998</v>
      </c>
      <c r="AW347" s="196"/>
      <c r="AX347" s="144">
        <f t="shared" si="97"/>
        <v>82.952182952182952</v>
      </c>
      <c r="AY347" s="149">
        <v>264</v>
      </c>
      <c r="AZ347" s="150" t="s">
        <v>566</v>
      </c>
      <c r="BA347" s="149">
        <v>18</v>
      </c>
      <c r="BB347" s="151">
        <v>1</v>
      </c>
      <c r="BC347" s="152">
        <v>1443</v>
      </c>
      <c r="BD347" s="152">
        <v>1197</v>
      </c>
      <c r="BE347" s="149">
        <v>0.83</v>
      </c>
      <c r="BF347" s="152">
        <v>588</v>
      </c>
      <c r="BG347" s="152">
        <v>435</v>
      </c>
      <c r="BH347" s="152">
        <v>1023</v>
      </c>
      <c r="BI347" s="153">
        <v>0.42499999999999999</v>
      </c>
      <c r="BJ347" s="153">
        <v>0.48099999999999998</v>
      </c>
      <c r="BK347" s="154">
        <v>0.19500000000000001</v>
      </c>
      <c r="BL347" s="154">
        <v>0.11899999999999999</v>
      </c>
      <c r="BM347" s="154">
        <v>9.2999999999999999E-2</v>
      </c>
      <c r="BN347" s="154">
        <v>0.38500000000000001</v>
      </c>
      <c r="DU347" s="4"/>
      <c r="DZ347" s="196"/>
      <c r="EA347" s="196"/>
      <c r="EB347" s="196"/>
      <c r="EC347" s="196"/>
      <c r="ED347" s="196"/>
      <c r="EE347" s="196"/>
    </row>
    <row r="348" spans="30:135" ht="13" x14ac:dyDescent="0.15">
      <c r="AD348" s="144">
        <f t="shared" si="95"/>
        <v>87.391304347826093</v>
      </c>
      <c r="AE348" s="144">
        <f t="shared" si="96"/>
        <v>73.084577114427859</v>
      </c>
      <c r="AF348" s="149">
        <v>265</v>
      </c>
      <c r="AG348" s="150" t="s">
        <v>567</v>
      </c>
      <c r="AH348" s="149">
        <v>23</v>
      </c>
      <c r="AI348" s="151">
        <v>1</v>
      </c>
      <c r="AJ348" s="152">
        <v>2010</v>
      </c>
      <c r="AK348" s="152">
        <v>1469</v>
      </c>
      <c r="AL348" s="149">
        <v>0.73099999999999998</v>
      </c>
      <c r="AM348" s="152">
        <v>952</v>
      </c>
      <c r="AN348" s="152">
        <v>546</v>
      </c>
      <c r="AO348" s="152">
        <v>1498</v>
      </c>
      <c r="AP348" s="153">
        <v>0.36399999999999999</v>
      </c>
      <c r="AQ348" s="153">
        <v>0.41399999999999998</v>
      </c>
      <c r="AR348" s="154">
        <v>0.17899999999999999</v>
      </c>
      <c r="AS348" s="154">
        <v>9.4E-2</v>
      </c>
      <c r="AT348" s="154">
        <v>7.6999999999999999E-2</v>
      </c>
      <c r="AU348" s="154">
        <v>0.33900000000000002</v>
      </c>
      <c r="AW348" s="196"/>
      <c r="AX348" s="144">
        <f t="shared" si="97"/>
        <v>83.033932135728534</v>
      </c>
      <c r="AY348" s="149">
        <v>265</v>
      </c>
      <c r="AZ348" s="150" t="s">
        <v>308</v>
      </c>
      <c r="BA348" s="149">
        <v>12</v>
      </c>
      <c r="BB348" s="151">
        <v>1</v>
      </c>
      <c r="BC348" s="152">
        <v>1002</v>
      </c>
      <c r="BD348" s="152">
        <v>832</v>
      </c>
      <c r="BE348" s="149">
        <v>0.83</v>
      </c>
      <c r="BF348" s="152">
        <v>442</v>
      </c>
      <c r="BG348" s="152">
        <v>323</v>
      </c>
      <c r="BH348" s="152">
        <v>765</v>
      </c>
      <c r="BI348" s="153">
        <v>0.42199999999999999</v>
      </c>
      <c r="BJ348" s="151">
        <v>0.46</v>
      </c>
      <c r="BK348" s="154">
        <v>0.16500000000000001</v>
      </c>
      <c r="BL348" s="154">
        <v>9.9000000000000005E-2</v>
      </c>
      <c r="BM348" s="154">
        <v>8.2000000000000003E-2</v>
      </c>
      <c r="BN348" s="154">
        <v>0.38800000000000001</v>
      </c>
      <c r="DU348" s="4"/>
      <c r="DZ348" s="196"/>
      <c r="EA348" s="196"/>
      <c r="EB348" s="196"/>
      <c r="EC348" s="196"/>
      <c r="ED348" s="196"/>
      <c r="EE348" s="196"/>
    </row>
    <row r="349" spans="30:135" ht="13" x14ac:dyDescent="0.15">
      <c r="AD349" s="144">
        <f t="shared" si="95"/>
        <v>82.684210526315795</v>
      </c>
      <c r="AE349" s="144">
        <f t="shared" si="96"/>
        <v>72.883513685550611</v>
      </c>
      <c r="AF349" s="149">
        <v>266</v>
      </c>
      <c r="AG349" s="150" t="s">
        <v>568</v>
      </c>
      <c r="AH349" s="149">
        <v>19</v>
      </c>
      <c r="AI349" s="151">
        <v>1</v>
      </c>
      <c r="AJ349" s="152">
        <v>1571</v>
      </c>
      <c r="AK349" s="152">
        <v>1145</v>
      </c>
      <c r="AL349" s="149">
        <v>0.72899999999999998</v>
      </c>
      <c r="AM349" s="152">
        <v>735</v>
      </c>
      <c r="AN349" s="152">
        <v>419</v>
      </c>
      <c r="AO349" s="152">
        <v>1154</v>
      </c>
      <c r="AP349" s="153">
        <v>0.36299999999999999</v>
      </c>
      <c r="AQ349" s="153">
        <v>0.40500000000000003</v>
      </c>
      <c r="AR349" s="154">
        <v>0.17299999999999999</v>
      </c>
      <c r="AS349" s="154">
        <v>0.108</v>
      </c>
      <c r="AT349" s="154">
        <v>9.0999999999999998E-2</v>
      </c>
      <c r="AU349" s="154">
        <v>0.34899999999999998</v>
      </c>
      <c r="AW349" s="196"/>
      <c r="AX349" s="144">
        <f t="shared" si="97"/>
        <v>83.195798949737437</v>
      </c>
      <c r="AY349" s="149">
        <v>266</v>
      </c>
      <c r="AZ349" s="150" t="s">
        <v>551</v>
      </c>
      <c r="BA349" s="149">
        <v>17</v>
      </c>
      <c r="BB349" s="151">
        <v>1</v>
      </c>
      <c r="BC349" s="152">
        <v>1333</v>
      </c>
      <c r="BD349" s="152">
        <v>1109</v>
      </c>
      <c r="BE349" s="149">
        <v>0.83199999999999996</v>
      </c>
      <c r="BF349" s="152">
        <v>534</v>
      </c>
      <c r="BG349" s="152">
        <v>393</v>
      </c>
      <c r="BH349" s="152">
        <v>927</v>
      </c>
      <c r="BI349" s="153">
        <v>0.42399999999999999</v>
      </c>
      <c r="BJ349" s="153">
        <v>0.49199999999999999</v>
      </c>
      <c r="BK349" s="154">
        <v>0.215</v>
      </c>
      <c r="BL349" s="154">
        <v>0.109</v>
      </c>
      <c r="BM349" s="154">
        <v>7.6999999999999999E-2</v>
      </c>
      <c r="BN349" s="154">
        <v>0.377</v>
      </c>
      <c r="DU349" s="4"/>
      <c r="DZ349" s="196"/>
      <c r="EA349" s="196"/>
      <c r="EB349" s="196"/>
      <c r="EC349" s="196"/>
      <c r="ED349" s="196"/>
      <c r="EE349" s="196"/>
    </row>
    <row r="350" spans="30:135" ht="13" x14ac:dyDescent="0.15">
      <c r="AD350" s="144">
        <f t="shared" si="95"/>
        <v>80</v>
      </c>
      <c r="AE350" s="144">
        <f t="shared" si="96"/>
        <v>72.8125</v>
      </c>
      <c r="AF350" s="149">
        <v>267</v>
      </c>
      <c r="AG350" s="150" t="s">
        <v>386</v>
      </c>
      <c r="AH350" s="149">
        <v>12</v>
      </c>
      <c r="AI350" s="151">
        <v>1</v>
      </c>
      <c r="AJ350" s="152">
        <v>960</v>
      </c>
      <c r="AK350" s="152">
        <v>699</v>
      </c>
      <c r="AL350" s="149">
        <v>0.72799999999999998</v>
      </c>
      <c r="AM350" s="152">
        <v>420</v>
      </c>
      <c r="AN350" s="152">
        <v>263</v>
      </c>
      <c r="AO350" s="152">
        <v>683</v>
      </c>
      <c r="AP350" s="153">
        <v>0.38500000000000001</v>
      </c>
      <c r="AQ350" s="153">
        <v>0.42199999999999999</v>
      </c>
      <c r="AR350" s="154">
        <v>0.20799999999999999</v>
      </c>
      <c r="AS350" s="154">
        <v>9.8000000000000004E-2</v>
      </c>
      <c r="AT350" s="154">
        <v>7.8E-2</v>
      </c>
      <c r="AU350" s="154">
        <v>0.34899999999999998</v>
      </c>
      <c r="AW350" s="196"/>
      <c r="AX350" s="144">
        <f t="shared" si="97"/>
        <v>83.248081841432224</v>
      </c>
      <c r="AY350" s="149">
        <v>267</v>
      </c>
      <c r="AZ350" s="150" t="s">
        <v>557</v>
      </c>
      <c r="BA350" s="149">
        <v>18</v>
      </c>
      <c r="BB350" s="151">
        <v>1</v>
      </c>
      <c r="BC350" s="152">
        <v>1564</v>
      </c>
      <c r="BD350" s="152">
        <v>1302</v>
      </c>
      <c r="BE350" s="149">
        <v>0.83199999999999996</v>
      </c>
      <c r="BF350" s="152">
        <v>689</v>
      </c>
      <c r="BG350" s="152">
        <v>447</v>
      </c>
      <c r="BH350" s="152">
        <v>1136</v>
      </c>
      <c r="BI350" s="153">
        <v>0.39300000000000002</v>
      </c>
      <c r="BJ350" s="153">
        <v>0.45300000000000001</v>
      </c>
      <c r="BK350" s="154">
        <v>0.16200000000000001</v>
      </c>
      <c r="BL350" s="154">
        <v>0.127</v>
      </c>
      <c r="BM350" s="154">
        <v>9.9000000000000005E-2</v>
      </c>
      <c r="BN350" s="154">
        <v>0.38600000000000001</v>
      </c>
      <c r="DU350" s="4"/>
      <c r="DZ350" s="196"/>
      <c r="EA350" s="196"/>
      <c r="EB350" s="196"/>
      <c r="EC350" s="196"/>
      <c r="ED350" s="196"/>
      <c r="EE350" s="196"/>
    </row>
    <row r="351" spans="30:135" ht="13" x14ac:dyDescent="0.15">
      <c r="AD351" s="144">
        <f t="shared" si="95"/>
        <v>88.235294117647072</v>
      </c>
      <c r="AE351" s="144">
        <f t="shared" si="96"/>
        <v>72.733333333333334</v>
      </c>
      <c r="AF351" s="149">
        <v>268</v>
      </c>
      <c r="AG351" s="150" t="s">
        <v>569</v>
      </c>
      <c r="AH351" s="149">
        <v>17</v>
      </c>
      <c r="AI351" s="151">
        <v>1</v>
      </c>
      <c r="AJ351" s="152">
        <v>1500</v>
      </c>
      <c r="AK351" s="152">
        <v>1091</v>
      </c>
      <c r="AL351" s="149">
        <v>0.72699999999999998</v>
      </c>
      <c r="AM351" s="152">
        <v>613</v>
      </c>
      <c r="AN351" s="152">
        <v>406</v>
      </c>
      <c r="AO351" s="152">
        <v>1019</v>
      </c>
      <c r="AP351" s="153">
        <v>0.39800000000000002</v>
      </c>
      <c r="AQ351" s="153">
        <v>0.437</v>
      </c>
      <c r="AR351" s="154">
        <v>0.22600000000000001</v>
      </c>
      <c r="AS351" s="154">
        <v>0.107</v>
      </c>
      <c r="AT351" s="154">
        <v>8.8999999999999996E-2</v>
      </c>
      <c r="AU351" s="154">
        <v>0.35099999999999998</v>
      </c>
      <c r="AW351" s="196"/>
      <c r="AX351" s="144">
        <f t="shared" si="97"/>
        <v>83.235451147891084</v>
      </c>
      <c r="AY351" s="149">
        <v>268</v>
      </c>
      <c r="AZ351" s="150" t="s">
        <v>570</v>
      </c>
      <c r="BA351" s="149">
        <v>22</v>
      </c>
      <c r="BB351" s="151">
        <v>1</v>
      </c>
      <c r="BC351" s="152">
        <v>1873</v>
      </c>
      <c r="BD351" s="152">
        <v>1559</v>
      </c>
      <c r="BE351" s="149">
        <v>0.83199999999999996</v>
      </c>
      <c r="BF351" s="152">
        <v>876</v>
      </c>
      <c r="BG351" s="152">
        <v>560</v>
      </c>
      <c r="BH351" s="152">
        <v>1436</v>
      </c>
      <c r="BI351" s="151">
        <v>0.39</v>
      </c>
      <c r="BJ351" s="153">
        <v>0.46500000000000002</v>
      </c>
      <c r="BK351" s="154">
        <v>0.154</v>
      </c>
      <c r="BL351" s="154">
        <v>9.0999999999999998E-2</v>
      </c>
      <c r="BM351" s="154">
        <v>8.1000000000000003E-2</v>
      </c>
      <c r="BN351" s="154">
        <v>0.36899999999999999</v>
      </c>
      <c r="DU351" s="4"/>
      <c r="DZ351" s="196"/>
      <c r="EA351" s="196"/>
      <c r="EB351" s="196"/>
      <c r="EC351" s="196"/>
      <c r="ED351" s="196"/>
      <c r="EE351" s="196"/>
    </row>
    <row r="352" spans="30:135" ht="13" x14ac:dyDescent="0.15">
      <c r="AD352" s="144">
        <f t="shared" si="95"/>
        <v>88.05</v>
      </c>
      <c r="AE352" s="144">
        <f t="shared" si="96"/>
        <v>72.742759795570706</v>
      </c>
      <c r="AF352" s="149">
        <v>269</v>
      </c>
      <c r="AG352" s="150" t="s">
        <v>571</v>
      </c>
      <c r="AH352" s="149">
        <v>20</v>
      </c>
      <c r="AI352" s="151">
        <v>1</v>
      </c>
      <c r="AJ352" s="152">
        <v>1761</v>
      </c>
      <c r="AK352" s="152">
        <v>1281</v>
      </c>
      <c r="AL352" s="149">
        <v>0.72699999999999998</v>
      </c>
      <c r="AM352" s="152">
        <v>809</v>
      </c>
      <c r="AN352" s="152">
        <v>439</v>
      </c>
      <c r="AO352" s="152">
        <v>1248</v>
      </c>
      <c r="AP352" s="153">
        <v>0.35199999999999998</v>
      </c>
      <c r="AQ352" s="153">
        <v>0.40699999999999997</v>
      </c>
      <c r="AR352" s="154">
        <v>0.187</v>
      </c>
      <c r="AS352" s="155">
        <v>0.12</v>
      </c>
      <c r="AT352" s="154">
        <v>9.9000000000000005E-2</v>
      </c>
      <c r="AU352" s="154">
        <v>0.34200000000000003</v>
      </c>
      <c r="AW352" s="196"/>
      <c r="AX352" s="144">
        <f t="shared" si="97"/>
        <v>83.498023715415016</v>
      </c>
      <c r="AY352" s="149">
        <v>269</v>
      </c>
      <c r="AZ352" s="150" t="s">
        <v>466</v>
      </c>
      <c r="BA352" s="149">
        <v>23</v>
      </c>
      <c r="BB352" s="151">
        <v>1</v>
      </c>
      <c r="BC352" s="152">
        <v>2024</v>
      </c>
      <c r="BD352" s="152">
        <v>1690</v>
      </c>
      <c r="BE352" s="149">
        <v>0.83499999999999996</v>
      </c>
      <c r="BF352" s="152">
        <v>888</v>
      </c>
      <c r="BG352" s="152">
        <v>618</v>
      </c>
      <c r="BH352" s="152">
        <v>1506</v>
      </c>
      <c r="BI352" s="151">
        <v>0.41</v>
      </c>
      <c r="BJ352" s="153">
        <v>0.46100000000000002</v>
      </c>
      <c r="BK352" s="154">
        <v>0.16300000000000001</v>
      </c>
      <c r="BL352" s="154">
        <v>0.11799999999999999</v>
      </c>
      <c r="BM352" s="154">
        <v>8.7999999999999995E-2</v>
      </c>
      <c r="BN352" s="154">
        <v>0.38800000000000001</v>
      </c>
      <c r="DU352" s="4"/>
      <c r="DZ352" s="196"/>
      <c r="EA352" s="196"/>
      <c r="EB352" s="196"/>
      <c r="EC352" s="196"/>
      <c r="ED352" s="196"/>
      <c r="EE352" s="196"/>
    </row>
    <row r="353" spans="30:135" ht="13" x14ac:dyDescent="0.15">
      <c r="AD353" s="144">
        <f t="shared" si="95"/>
        <v>75.333333333333329</v>
      </c>
      <c r="AE353" s="144">
        <f t="shared" si="96"/>
        <v>72.56637168141593</v>
      </c>
      <c r="AF353" s="149">
        <v>270</v>
      </c>
      <c r="AG353" s="150" t="s">
        <v>572</v>
      </c>
      <c r="AH353" s="149">
        <v>9</v>
      </c>
      <c r="AI353" s="151">
        <v>1</v>
      </c>
      <c r="AJ353" s="152">
        <v>678</v>
      </c>
      <c r="AK353" s="152">
        <v>492</v>
      </c>
      <c r="AL353" s="149">
        <v>0.72599999999999998</v>
      </c>
      <c r="AM353" s="152">
        <v>326</v>
      </c>
      <c r="AN353" s="152">
        <v>188</v>
      </c>
      <c r="AO353" s="152">
        <v>514</v>
      </c>
      <c r="AP353" s="153">
        <v>0.36599999999999999</v>
      </c>
      <c r="AQ353" s="153">
        <v>0.41599999999999998</v>
      </c>
      <c r="AR353" s="154">
        <v>0.187</v>
      </c>
      <c r="AS353" s="154">
        <v>7.6999999999999999E-2</v>
      </c>
      <c r="AT353" s="154">
        <v>5.8000000000000003E-2</v>
      </c>
      <c r="AU353" s="154">
        <v>0.32900000000000001</v>
      </c>
      <c r="AW353" s="196"/>
      <c r="AX353" s="144">
        <f t="shared" si="97"/>
        <v>83.623693379790936</v>
      </c>
      <c r="AY353" s="149">
        <v>270</v>
      </c>
      <c r="AZ353" s="150" t="s">
        <v>573</v>
      </c>
      <c r="BA353" s="149">
        <v>22</v>
      </c>
      <c r="BB353" s="151">
        <v>1</v>
      </c>
      <c r="BC353" s="152">
        <v>1722</v>
      </c>
      <c r="BD353" s="152">
        <v>1440</v>
      </c>
      <c r="BE353" s="149">
        <v>0.83599999999999997</v>
      </c>
      <c r="BF353" s="152">
        <v>744</v>
      </c>
      <c r="BG353" s="152">
        <v>504</v>
      </c>
      <c r="BH353" s="152">
        <v>1248</v>
      </c>
      <c r="BI353" s="153">
        <v>0.40400000000000003</v>
      </c>
      <c r="BJ353" s="153">
        <v>0.45400000000000001</v>
      </c>
      <c r="BK353" s="154">
        <v>0.156</v>
      </c>
      <c r="BL353" s="154">
        <v>0.14399999999999999</v>
      </c>
      <c r="BM353" s="154">
        <v>0.113</v>
      </c>
      <c r="BN353" s="154">
        <v>0.39700000000000002</v>
      </c>
      <c r="DU353" s="4"/>
      <c r="DZ353" s="196"/>
      <c r="EA353" s="196"/>
      <c r="EB353" s="196"/>
      <c r="EC353" s="196"/>
      <c r="ED353" s="196"/>
      <c r="EE353" s="196"/>
    </row>
    <row r="354" spans="30:135" ht="13" x14ac:dyDescent="0.15">
      <c r="AD354" s="144">
        <f t="shared" si="95"/>
        <v>83.529411764705884</v>
      </c>
      <c r="AE354" s="144">
        <f t="shared" si="96"/>
        <v>72.464788732394368</v>
      </c>
      <c r="AF354" s="149">
        <v>271</v>
      </c>
      <c r="AG354" s="150" t="s">
        <v>574</v>
      </c>
      <c r="AH354" s="149">
        <v>17</v>
      </c>
      <c r="AI354" s="151">
        <v>1</v>
      </c>
      <c r="AJ354" s="152">
        <v>1420</v>
      </c>
      <c r="AK354" s="152">
        <v>1029</v>
      </c>
      <c r="AL354" s="149">
        <v>0.72499999999999998</v>
      </c>
      <c r="AM354" s="152">
        <v>580</v>
      </c>
      <c r="AN354" s="152">
        <v>370</v>
      </c>
      <c r="AO354" s="152">
        <v>950</v>
      </c>
      <c r="AP354" s="153">
        <v>0.38900000000000001</v>
      </c>
      <c r="AQ354" s="153">
        <v>0.438</v>
      </c>
      <c r="AR354" s="154">
        <v>0.22600000000000001</v>
      </c>
      <c r="AS354" s="154">
        <v>0.13300000000000001</v>
      </c>
      <c r="AT354" s="154">
        <v>0.104</v>
      </c>
      <c r="AU354" s="154">
        <v>0.34699999999999998</v>
      </c>
      <c r="AW354" s="196"/>
      <c r="AX354" s="144">
        <f t="shared" si="97"/>
        <v>83.562462641960551</v>
      </c>
      <c r="AY354" s="149">
        <v>271</v>
      </c>
      <c r="AZ354" s="150" t="s">
        <v>480</v>
      </c>
      <c r="BA354" s="149">
        <v>20</v>
      </c>
      <c r="BB354" s="151">
        <v>1</v>
      </c>
      <c r="BC354" s="152">
        <v>1673</v>
      </c>
      <c r="BD354" s="152">
        <v>1398</v>
      </c>
      <c r="BE354" s="149">
        <v>0.83599999999999997</v>
      </c>
      <c r="BF354" s="152">
        <v>745</v>
      </c>
      <c r="BG354" s="152">
        <v>480</v>
      </c>
      <c r="BH354" s="152">
        <v>1225</v>
      </c>
      <c r="BI354" s="153">
        <v>0.39200000000000002</v>
      </c>
      <c r="BJ354" s="153">
        <v>0.46800000000000003</v>
      </c>
      <c r="BK354" s="154">
        <v>0.17199999999999999</v>
      </c>
      <c r="BL354" s="155">
        <v>0.12</v>
      </c>
      <c r="BM354" s="155">
        <v>0.09</v>
      </c>
      <c r="BN354" s="154">
        <v>0.371</v>
      </c>
      <c r="DU354" s="4"/>
      <c r="DZ354" s="196"/>
      <c r="EA354" s="196"/>
      <c r="EB354" s="196"/>
      <c r="EC354" s="196"/>
      <c r="ED354" s="196"/>
      <c r="EE354" s="196"/>
    </row>
    <row r="355" spans="30:135" ht="13" x14ac:dyDescent="0.15">
      <c r="AD355" s="144">
        <f t="shared" si="95"/>
        <v>78.45</v>
      </c>
      <c r="AE355" s="144">
        <f t="shared" si="96"/>
        <v>72.27533460803059</v>
      </c>
      <c r="AF355" s="149">
        <v>272</v>
      </c>
      <c r="AG355" s="150" t="s">
        <v>560</v>
      </c>
      <c r="AH355" s="149">
        <v>20</v>
      </c>
      <c r="AI355" s="151">
        <v>1</v>
      </c>
      <c r="AJ355" s="152">
        <v>1569</v>
      </c>
      <c r="AK355" s="152">
        <v>1134</v>
      </c>
      <c r="AL355" s="149">
        <v>0.72299999999999998</v>
      </c>
      <c r="AM355" s="152">
        <v>653</v>
      </c>
      <c r="AN355" s="152">
        <v>421</v>
      </c>
      <c r="AO355" s="152">
        <v>1074</v>
      </c>
      <c r="AP355" s="153">
        <v>0.39200000000000002</v>
      </c>
      <c r="AQ355" s="153">
        <v>0.443</v>
      </c>
      <c r="AR355" s="154">
        <v>0.23300000000000001</v>
      </c>
      <c r="AS355" s="154">
        <v>9.9000000000000005E-2</v>
      </c>
      <c r="AT355" s="154">
        <v>7.1999999999999995E-2</v>
      </c>
      <c r="AU355" s="154">
        <v>0.34200000000000003</v>
      </c>
      <c r="AW355" s="196"/>
      <c r="AX355" s="144">
        <f t="shared" si="97"/>
        <v>83.718104495747269</v>
      </c>
      <c r="AY355" s="149">
        <v>272</v>
      </c>
      <c r="AZ355" s="150" t="s">
        <v>575</v>
      </c>
      <c r="BA355" s="149">
        <v>19</v>
      </c>
      <c r="BB355" s="151">
        <v>1</v>
      </c>
      <c r="BC355" s="152">
        <v>1646</v>
      </c>
      <c r="BD355" s="152">
        <v>1378</v>
      </c>
      <c r="BE355" s="149">
        <v>0.83699999999999997</v>
      </c>
      <c r="BF355" s="152">
        <v>651</v>
      </c>
      <c r="BG355" s="152">
        <v>529</v>
      </c>
      <c r="BH355" s="152">
        <v>1180</v>
      </c>
      <c r="BI355" s="153">
        <v>0.44800000000000001</v>
      </c>
      <c r="BJ355" s="153">
        <v>0.499</v>
      </c>
      <c r="BK355" s="154">
        <v>0.191</v>
      </c>
      <c r="BL355" s="155">
        <v>0.12</v>
      </c>
      <c r="BM355" s="154">
        <v>9.5000000000000001E-2</v>
      </c>
      <c r="BN355" s="154">
        <v>0.39600000000000002</v>
      </c>
      <c r="DU355" s="4"/>
      <c r="DZ355" s="196"/>
      <c r="EA355" s="196"/>
      <c r="EB355" s="196"/>
      <c r="EC355" s="196"/>
      <c r="ED355" s="196"/>
      <c r="EE355" s="196"/>
    </row>
    <row r="356" spans="30:135" ht="13" x14ac:dyDescent="0.15">
      <c r="AD356" s="144">
        <f t="shared" si="95"/>
        <v>85.888888888888886</v>
      </c>
      <c r="AE356" s="144">
        <f t="shared" si="96"/>
        <v>72.2509702457956</v>
      </c>
      <c r="AF356" s="149">
        <v>273</v>
      </c>
      <c r="AG356" s="150" t="s">
        <v>409</v>
      </c>
      <c r="AH356" s="149">
        <v>18</v>
      </c>
      <c r="AI356" s="151">
        <v>1</v>
      </c>
      <c r="AJ356" s="152">
        <v>1546</v>
      </c>
      <c r="AK356" s="152">
        <v>1117</v>
      </c>
      <c r="AL356" s="149">
        <v>0.72299999999999998</v>
      </c>
      <c r="AM356" s="152">
        <v>660</v>
      </c>
      <c r="AN356" s="152">
        <v>430</v>
      </c>
      <c r="AO356" s="152">
        <v>1090</v>
      </c>
      <c r="AP356" s="153">
        <v>0.39400000000000002</v>
      </c>
      <c r="AQ356" s="153">
        <v>0.42799999999999999</v>
      </c>
      <c r="AR356" s="154">
        <v>0.20399999999999999</v>
      </c>
      <c r="AS356" s="154">
        <v>0.106</v>
      </c>
      <c r="AT356" s="155">
        <v>0.09</v>
      </c>
      <c r="AU356" s="154">
        <v>0.35299999999999998</v>
      </c>
      <c r="AW356" s="196"/>
      <c r="AX356" s="144">
        <f t="shared" si="97"/>
        <v>83.746792130025653</v>
      </c>
      <c r="AY356" s="149">
        <v>273</v>
      </c>
      <c r="AZ356" s="150" t="s">
        <v>249</v>
      </c>
      <c r="BA356" s="149">
        <v>14</v>
      </c>
      <c r="BB356" s="151">
        <v>1</v>
      </c>
      <c r="BC356" s="152">
        <v>1169</v>
      </c>
      <c r="BD356" s="152">
        <v>979</v>
      </c>
      <c r="BE356" s="149">
        <v>0.83699999999999997</v>
      </c>
      <c r="BF356" s="152">
        <v>598</v>
      </c>
      <c r="BG356" s="152">
        <v>345</v>
      </c>
      <c r="BH356" s="152">
        <v>943</v>
      </c>
      <c r="BI356" s="153">
        <v>0.36599999999999999</v>
      </c>
      <c r="BJ356" s="153">
        <v>0.435</v>
      </c>
      <c r="BK356" s="154">
        <v>0.113</v>
      </c>
      <c r="BL356" s="154">
        <v>9.4E-2</v>
      </c>
      <c r="BM356" s="154">
        <v>8.4000000000000005E-2</v>
      </c>
      <c r="BN356" s="154">
        <v>0.36699999999999999</v>
      </c>
      <c r="DU356" s="4"/>
      <c r="DZ356" s="196"/>
      <c r="EA356" s="196"/>
      <c r="EB356" s="196"/>
      <c r="EC356" s="196"/>
      <c r="ED356" s="196"/>
      <c r="EE356" s="196"/>
    </row>
    <row r="357" spans="30:135" ht="13" x14ac:dyDescent="0.15">
      <c r="AD357" s="144">
        <f t="shared" si="95"/>
        <v>79.27272727272728</v>
      </c>
      <c r="AE357" s="144">
        <f t="shared" si="96"/>
        <v>72.018348623853214</v>
      </c>
      <c r="AF357" s="149">
        <v>274</v>
      </c>
      <c r="AG357" s="150" t="s">
        <v>559</v>
      </c>
      <c r="AH357" s="149">
        <v>11</v>
      </c>
      <c r="AI357" s="151">
        <v>1</v>
      </c>
      <c r="AJ357" s="152">
        <v>872</v>
      </c>
      <c r="AK357" s="152">
        <v>628</v>
      </c>
      <c r="AL357" s="149">
        <v>0.72</v>
      </c>
      <c r="AM357" s="152">
        <v>399</v>
      </c>
      <c r="AN357" s="152">
        <v>232</v>
      </c>
      <c r="AO357" s="152">
        <v>631</v>
      </c>
      <c r="AP357" s="153">
        <v>0.36799999999999999</v>
      </c>
      <c r="AQ357" s="153">
        <v>0.41899999999999998</v>
      </c>
      <c r="AR357" s="154">
        <v>0.19500000000000001</v>
      </c>
      <c r="AS357" s="154">
        <v>9.4E-2</v>
      </c>
      <c r="AT357" s="154">
        <v>7.8E-2</v>
      </c>
      <c r="AU357" s="155">
        <v>0.33</v>
      </c>
      <c r="AW357" s="196"/>
      <c r="AX357" s="144">
        <f t="shared" si="97"/>
        <v>83.687150837988824</v>
      </c>
      <c r="AY357" s="149">
        <v>274</v>
      </c>
      <c r="AZ357" s="150" t="s">
        <v>576</v>
      </c>
      <c r="BA357" s="149">
        <v>21</v>
      </c>
      <c r="BB357" s="151">
        <v>1</v>
      </c>
      <c r="BC357" s="152">
        <v>1790</v>
      </c>
      <c r="BD357" s="152">
        <v>1498</v>
      </c>
      <c r="BE357" s="149">
        <v>0.83699999999999997</v>
      </c>
      <c r="BF357" s="152">
        <v>768</v>
      </c>
      <c r="BG357" s="152">
        <v>535</v>
      </c>
      <c r="BH357" s="152">
        <v>1303</v>
      </c>
      <c r="BI357" s="153">
        <v>0.41099999999999998</v>
      </c>
      <c r="BJ357" s="153">
        <v>0.46700000000000003</v>
      </c>
      <c r="BK357" s="154">
        <v>0.17399999999999999</v>
      </c>
      <c r="BL357" s="154">
        <v>0.113</v>
      </c>
      <c r="BM357" s="154">
        <v>8.3000000000000004E-2</v>
      </c>
      <c r="BN357" s="155">
        <v>0.39</v>
      </c>
      <c r="DU357" s="4"/>
      <c r="DZ357" s="196"/>
      <c r="EA357" s="196"/>
      <c r="EB357" s="196"/>
      <c r="EC357" s="196"/>
      <c r="ED357" s="196"/>
      <c r="EE357" s="196"/>
    </row>
    <row r="358" spans="30:135" ht="13" x14ac:dyDescent="0.15">
      <c r="AD358" s="144">
        <f t="shared" si="95"/>
        <v>83.666666666666671</v>
      </c>
      <c r="AE358" s="144">
        <f t="shared" si="96"/>
        <v>71.713147410358573</v>
      </c>
      <c r="AF358" s="149">
        <v>275</v>
      </c>
      <c r="AG358" s="150" t="s">
        <v>531</v>
      </c>
      <c r="AH358" s="149">
        <v>3</v>
      </c>
      <c r="AI358" s="151">
        <v>1</v>
      </c>
      <c r="AJ358" s="152">
        <v>251</v>
      </c>
      <c r="AK358" s="152">
        <v>180</v>
      </c>
      <c r="AL358" s="149">
        <v>0.71699999999999997</v>
      </c>
      <c r="AM358" s="152">
        <v>120</v>
      </c>
      <c r="AN358" s="152">
        <v>69</v>
      </c>
      <c r="AO358" s="152">
        <v>189</v>
      </c>
      <c r="AP358" s="153">
        <v>0.36499999999999999</v>
      </c>
      <c r="AQ358" s="151">
        <v>0.41</v>
      </c>
      <c r="AR358" s="154">
        <v>0.17899999999999999</v>
      </c>
      <c r="AS358" s="154">
        <v>9.6000000000000002E-2</v>
      </c>
      <c r="AT358" s="155">
        <v>0.08</v>
      </c>
      <c r="AU358" s="154">
        <v>0.32300000000000001</v>
      </c>
      <c r="AW358" s="196"/>
      <c r="AX358" s="144">
        <f t="shared" si="97"/>
        <v>83.772652388797368</v>
      </c>
      <c r="AY358" s="149">
        <v>275</v>
      </c>
      <c r="AZ358" s="150" t="s">
        <v>535</v>
      </c>
      <c r="BA358" s="149">
        <v>15</v>
      </c>
      <c r="BB358" s="151">
        <v>1</v>
      </c>
      <c r="BC358" s="152">
        <v>1214</v>
      </c>
      <c r="BD358" s="152">
        <v>1017</v>
      </c>
      <c r="BE358" s="149">
        <v>0.83799999999999997</v>
      </c>
      <c r="BF358" s="152">
        <v>503</v>
      </c>
      <c r="BG358" s="152">
        <v>371</v>
      </c>
      <c r="BH358" s="152">
        <v>874</v>
      </c>
      <c r="BI358" s="153">
        <v>0.42399999999999999</v>
      </c>
      <c r="BJ358" s="153">
        <v>0.48699999999999999</v>
      </c>
      <c r="BK358" s="154">
        <v>0.185</v>
      </c>
      <c r="BL358" s="154">
        <v>0.108</v>
      </c>
      <c r="BM358" s="154">
        <v>7.5999999999999998E-2</v>
      </c>
      <c r="BN358" s="155">
        <v>0.39</v>
      </c>
      <c r="DU358" s="4"/>
      <c r="DZ358" s="196"/>
      <c r="EA358" s="196"/>
      <c r="EB358" s="196"/>
      <c r="EC358" s="196"/>
      <c r="ED358" s="196"/>
      <c r="EE358" s="196"/>
    </row>
    <row r="359" spans="30:135" ht="13" x14ac:dyDescent="0.15">
      <c r="AD359" s="144">
        <f t="shared" si="95"/>
        <v>88.142857142857153</v>
      </c>
      <c r="AE359" s="144">
        <f t="shared" si="96"/>
        <v>71.636952998379257</v>
      </c>
      <c r="AF359" s="149">
        <v>276</v>
      </c>
      <c r="AG359" s="150" t="s">
        <v>577</v>
      </c>
      <c r="AH359" s="149">
        <v>14</v>
      </c>
      <c r="AI359" s="151">
        <v>1</v>
      </c>
      <c r="AJ359" s="152">
        <v>1234</v>
      </c>
      <c r="AK359" s="152">
        <v>884</v>
      </c>
      <c r="AL359" s="149">
        <v>0.71599999999999997</v>
      </c>
      <c r="AM359" s="152">
        <v>536</v>
      </c>
      <c r="AN359" s="152">
        <v>325</v>
      </c>
      <c r="AO359" s="152">
        <v>861</v>
      </c>
      <c r="AP359" s="153">
        <v>0.377</v>
      </c>
      <c r="AQ359" s="153">
        <v>0.41099999999999998</v>
      </c>
      <c r="AR359" s="154">
        <v>0.21099999999999999</v>
      </c>
      <c r="AS359" s="154">
        <v>0.106</v>
      </c>
      <c r="AT359" s="154">
        <v>8.4000000000000005E-2</v>
      </c>
      <c r="AU359" s="154">
        <v>0.34699999999999998</v>
      </c>
      <c r="AW359" s="196"/>
      <c r="AX359" s="144">
        <f t="shared" si="97"/>
        <v>83.819051761635492</v>
      </c>
      <c r="AY359" s="149">
        <v>276</v>
      </c>
      <c r="AZ359" s="150" t="s">
        <v>221</v>
      </c>
      <c r="BA359" s="149">
        <v>26</v>
      </c>
      <c r="BB359" s="151">
        <v>1</v>
      </c>
      <c r="BC359" s="152">
        <v>2299</v>
      </c>
      <c r="BD359" s="152">
        <v>1927</v>
      </c>
      <c r="BE359" s="149">
        <v>0.83799999999999997</v>
      </c>
      <c r="BF359" s="152">
        <v>949</v>
      </c>
      <c r="BG359" s="152">
        <v>721</v>
      </c>
      <c r="BH359" s="152">
        <v>1670</v>
      </c>
      <c r="BI359" s="153">
        <v>0.432</v>
      </c>
      <c r="BJ359" s="153">
        <v>0.48099999999999998</v>
      </c>
      <c r="BK359" s="154">
        <v>0.189</v>
      </c>
      <c r="BL359" s="155">
        <v>0.11</v>
      </c>
      <c r="BM359" s="155">
        <v>0.1</v>
      </c>
      <c r="BN359" s="154">
        <v>0.39200000000000002</v>
      </c>
      <c r="DU359" s="4"/>
      <c r="DZ359" s="196"/>
      <c r="EA359" s="196"/>
      <c r="EB359" s="196"/>
      <c r="EC359" s="196"/>
      <c r="ED359" s="196"/>
      <c r="EE359" s="196"/>
    </row>
    <row r="360" spans="30:135" ht="13" x14ac:dyDescent="0.15">
      <c r="AD360" s="144">
        <f t="shared" si="95"/>
        <v>83.05</v>
      </c>
      <c r="AE360" s="144">
        <f t="shared" si="96"/>
        <v>71.523178807947019</v>
      </c>
      <c r="AF360" s="149">
        <v>277</v>
      </c>
      <c r="AG360" s="150" t="s">
        <v>438</v>
      </c>
      <c r="AH360" s="149">
        <v>20</v>
      </c>
      <c r="AI360" s="151">
        <v>1</v>
      </c>
      <c r="AJ360" s="152">
        <v>1661</v>
      </c>
      <c r="AK360" s="152">
        <v>1188</v>
      </c>
      <c r="AL360" s="149">
        <v>0.71499999999999997</v>
      </c>
      <c r="AM360" s="152">
        <v>720</v>
      </c>
      <c r="AN360" s="152">
        <v>454</v>
      </c>
      <c r="AO360" s="152">
        <v>1174</v>
      </c>
      <c r="AP360" s="153">
        <v>0.38700000000000001</v>
      </c>
      <c r="AQ360" s="153">
        <v>0.40899999999999997</v>
      </c>
      <c r="AR360" s="154">
        <v>0.19700000000000001</v>
      </c>
      <c r="AS360" s="154">
        <v>0.113</v>
      </c>
      <c r="AT360" s="154">
        <v>8.6999999999999994E-2</v>
      </c>
      <c r="AU360" s="154">
        <v>0.35599999999999998</v>
      </c>
      <c r="AW360" s="196"/>
      <c r="AX360" s="144">
        <f t="shared" si="97"/>
        <v>83.87715930902111</v>
      </c>
      <c r="AY360" s="149">
        <v>277</v>
      </c>
      <c r="AZ360" s="150" t="s">
        <v>578</v>
      </c>
      <c r="BA360" s="149">
        <v>6</v>
      </c>
      <c r="BB360" s="151">
        <v>1</v>
      </c>
      <c r="BC360" s="152">
        <v>521</v>
      </c>
      <c r="BD360" s="152">
        <v>437</v>
      </c>
      <c r="BE360" s="149">
        <v>0.83899999999999997</v>
      </c>
      <c r="BF360" s="152">
        <v>201</v>
      </c>
      <c r="BG360" s="152">
        <v>155</v>
      </c>
      <c r="BH360" s="152">
        <v>356</v>
      </c>
      <c r="BI360" s="153">
        <v>0.435</v>
      </c>
      <c r="BJ360" s="153">
        <v>0.47799999999999998</v>
      </c>
      <c r="BK360" s="154">
        <v>0.192</v>
      </c>
      <c r="BL360" s="154">
        <v>0.154</v>
      </c>
      <c r="BM360" s="154">
        <v>0.11899999999999999</v>
      </c>
      <c r="BN360" s="154">
        <v>0.40300000000000002</v>
      </c>
      <c r="DU360" s="4"/>
      <c r="DZ360" s="196"/>
      <c r="EA360" s="196"/>
      <c r="EB360" s="196"/>
      <c r="EC360" s="196"/>
      <c r="ED360" s="196"/>
      <c r="EE360" s="196"/>
    </row>
    <row r="361" spans="30:135" ht="13" x14ac:dyDescent="0.15">
      <c r="AD361" s="144">
        <f t="shared" si="95"/>
        <v>79.4375</v>
      </c>
      <c r="AE361" s="144">
        <f t="shared" si="96"/>
        <v>71.518489378442169</v>
      </c>
      <c r="AF361" s="149">
        <v>278</v>
      </c>
      <c r="AG361" s="150" t="s">
        <v>323</v>
      </c>
      <c r="AH361" s="149">
        <v>16</v>
      </c>
      <c r="AI361" s="151">
        <v>1</v>
      </c>
      <c r="AJ361" s="152">
        <v>1271</v>
      </c>
      <c r="AK361" s="152">
        <v>909</v>
      </c>
      <c r="AL361" s="149">
        <v>0.71499999999999997</v>
      </c>
      <c r="AM361" s="152">
        <v>554</v>
      </c>
      <c r="AN361" s="152">
        <v>305</v>
      </c>
      <c r="AO361" s="152">
        <v>859</v>
      </c>
      <c r="AP361" s="153">
        <v>0.35499999999999998</v>
      </c>
      <c r="AQ361" s="153">
        <v>0.41299999999999998</v>
      </c>
      <c r="AR361" s="154">
        <v>0.221</v>
      </c>
      <c r="AS361" s="154">
        <v>0.115</v>
      </c>
      <c r="AT361" s="154">
        <v>9.4E-2</v>
      </c>
      <c r="AU361" s="154">
        <v>0.33400000000000002</v>
      </c>
      <c r="AW361" s="196"/>
      <c r="AX361" s="144">
        <f t="shared" si="97"/>
        <v>83.925888833249871</v>
      </c>
      <c r="AY361" s="149">
        <v>278</v>
      </c>
      <c r="AZ361" s="150" t="s">
        <v>393</v>
      </c>
      <c r="BA361" s="149">
        <v>23</v>
      </c>
      <c r="BB361" s="151">
        <v>1</v>
      </c>
      <c r="BC361" s="152">
        <v>1997</v>
      </c>
      <c r="BD361" s="152">
        <v>1676</v>
      </c>
      <c r="BE361" s="149">
        <v>0.83899999999999997</v>
      </c>
      <c r="BF361" s="152">
        <v>805</v>
      </c>
      <c r="BG361" s="152">
        <v>624</v>
      </c>
      <c r="BH361" s="152">
        <v>1429</v>
      </c>
      <c r="BI361" s="153">
        <v>0.437</v>
      </c>
      <c r="BJ361" s="153">
        <v>0.49199999999999999</v>
      </c>
      <c r="BK361" s="154">
        <v>0.188</v>
      </c>
      <c r="BL361" s="154">
        <v>0.11600000000000001</v>
      </c>
      <c r="BM361" s="154">
        <v>8.2000000000000003E-2</v>
      </c>
      <c r="BN361" s="154">
        <v>0.39200000000000002</v>
      </c>
      <c r="DU361" s="4"/>
      <c r="DZ361" s="196"/>
      <c r="EA361" s="196"/>
      <c r="EB361" s="196"/>
      <c r="EC361" s="196"/>
      <c r="ED361" s="196"/>
      <c r="EE361" s="196"/>
    </row>
    <row r="362" spans="30:135" ht="13" x14ac:dyDescent="0.15">
      <c r="AD362" s="144">
        <f t="shared" si="95"/>
        <v>79.900000000000006</v>
      </c>
      <c r="AE362" s="144">
        <f t="shared" si="96"/>
        <v>71.52690863579474</v>
      </c>
      <c r="AF362" s="149">
        <v>279</v>
      </c>
      <c r="AG362" s="150" t="s">
        <v>368</v>
      </c>
      <c r="AH362" s="149">
        <v>20</v>
      </c>
      <c r="AI362" s="151">
        <v>1</v>
      </c>
      <c r="AJ362" s="152">
        <v>1598</v>
      </c>
      <c r="AK362" s="152">
        <v>1143</v>
      </c>
      <c r="AL362" s="149">
        <v>0.71499999999999997</v>
      </c>
      <c r="AM362" s="152">
        <v>744</v>
      </c>
      <c r="AN362" s="152">
        <v>403</v>
      </c>
      <c r="AO362" s="152">
        <v>1147</v>
      </c>
      <c r="AP362" s="153">
        <v>0.35099999999999998</v>
      </c>
      <c r="AQ362" s="153">
        <v>0.38700000000000001</v>
      </c>
      <c r="AR362" s="154">
        <v>0.16500000000000001</v>
      </c>
      <c r="AS362" s="154">
        <v>0.13100000000000001</v>
      </c>
      <c r="AT362" s="154">
        <v>0.108</v>
      </c>
      <c r="AU362" s="154">
        <v>0.35599999999999998</v>
      </c>
      <c r="AW362" s="196"/>
      <c r="AX362" s="144">
        <f t="shared" si="97"/>
        <v>83.86831275720165</v>
      </c>
      <c r="AY362" s="149">
        <v>279</v>
      </c>
      <c r="AZ362" s="150" t="s">
        <v>579</v>
      </c>
      <c r="BA362" s="149">
        <v>14</v>
      </c>
      <c r="BB362" s="151">
        <v>1</v>
      </c>
      <c r="BC362" s="152">
        <v>1215</v>
      </c>
      <c r="BD362" s="152">
        <v>1019</v>
      </c>
      <c r="BE362" s="149">
        <v>0.83899999999999997</v>
      </c>
      <c r="BF362" s="152">
        <v>463</v>
      </c>
      <c r="BG362" s="152">
        <v>367</v>
      </c>
      <c r="BH362" s="152">
        <v>830</v>
      </c>
      <c r="BI362" s="153">
        <v>0.442</v>
      </c>
      <c r="BJ362" s="153">
        <v>0.496</v>
      </c>
      <c r="BK362" s="154">
        <v>0.19900000000000001</v>
      </c>
      <c r="BL362" s="154">
        <v>0.14199999999999999</v>
      </c>
      <c r="BM362" s="154">
        <v>0.106</v>
      </c>
      <c r="BN362" s="154">
        <v>0.40200000000000002</v>
      </c>
      <c r="DU362" s="4"/>
      <c r="DZ362" s="196"/>
      <c r="EA362" s="196"/>
      <c r="EB362" s="196"/>
      <c r="EC362" s="196"/>
      <c r="ED362" s="196"/>
      <c r="EE362" s="196"/>
    </row>
    <row r="363" spans="30:135" ht="13" x14ac:dyDescent="0.15">
      <c r="AD363" s="144">
        <f t="shared" si="95"/>
        <v>93.714285714285722</v>
      </c>
      <c r="AE363" s="144">
        <f t="shared" si="96"/>
        <v>71.265243902439025</v>
      </c>
      <c r="AF363" s="149">
        <v>280</v>
      </c>
      <c r="AG363" s="150" t="s">
        <v>454</v>
      </c>
      <c r="AH363" s="149">
        <v>14</v>
      </c>
      <c r="AI363" s="151">
        <v>1</v>
      </c>
      <c r="AJ363" s="152">
        <v>1312</v>
      </c>
      <c r="AK363" s="152">
        <v>935</v>
      </c>
      <c r="AL363" s="149">
        <v>0.71299999999999997</v>
      </c>
      <c r="AM363" s="152">
        <v>632</v>
      </c>
      <c r="AN363" s="152">
        <v>329</v>
      </c>
      <c r="AO363" s="152">
        <v>961</v>
      </c>
      <c r="AP363" s="153">
        <v>0.34200000000000003</v>
      </c>
      <c r="AQ363" s="153">
        <v>0.39100000000000001</v>
      </c>
      <c r="AR363" s="154">
        <v>0.16900000000000001</v>
      </c>
      <c r="AS363" s="154">
        <v>0.114</v>
      </c>
      <c r="AT363" s="154">
        <v>9.5000000000000001E-2</v>
      </c>
      <c r="AU363" s="154">
        <v>0.33400000000000002</v>
      </c>
      <c r="AW363" s="196"/>
      <c r="AX363" s="144">
        <f t="shared" si="97"/>
        <v>83.983451536643031</v>
      </c>
      <c r="AY363" s="149">
        <v>280</v>
      </c>
      <c r="AZ363" s="150" t="s">
        <v>387</v>
      </c>
      <c r="BA363" s="149">
        <v>21</v>
      </c>
      <c r="BB363" s="151">
        <v>1</v>
      </c>
      <c r="BC363" s="152">
        <v>1692</v>
      </c>
      <c r="BD363" s="152">
        <v>1421</v>
      </c>
      <c r="BE363" s="149">
        <v>0.84</v>
      </c>
      <c r="BF363" s="152">
        <v>757</v>
      </c>
      <c r="BG363" s="152">
        <v>507</v>
      </c>
      <c r="BH363" s="152">
        <v>1264</v>
      </c>
      <c r="BI363" s="153">
        <v>0.40100000000000002</v>
      </c>
      <c r="BJ363" s="153">
        <v>0.46800000000000003</v>
      </c>
      <c r="BK363" s="154">
        <v>0.16500000000000001</v>
      </c>
      <c r="BL363" s="154">
        <v>0.111</v>
      </c>
      <c r="BM363" s="154">
        <v>9.6000000000000002E-2</v>
      </c>
      <c r="BN363" s="154">
        <v>0.38100000000000001</v>
      </c>
      <c r="DU363" s="4"/>
      <c r="DZ363" s="196"/>
      <c r="EA363" s="196"/>
      <c r="EB363" s="196"/>
      <c r="EC363" s="196"/>
      <c r="ED363" s="196"/>
      <c r="EE363" s="196"/>
    </row>
    <row r="364" spans="30:135" ht="13" x14ac:dyDescent="0.15">
      <c r="AD364" s="144">
        <f t="shared" si="95"/>
        <v>77</v>
      </c>
      <c r="AE364" s="144">
        <f t="shared" si="96"/>
        <v>71.335807050092768</v>
      </c>
      <c r="AF364" s="149">
        <v>281</v>
      </c>
      <c r="AG364" s="150" t="s">
        <v>290</v>
      </c>
      <c r="AH364" s="149">
        <v>14</v>
      </c>
      <c r="AI364" s="151">
        <v>1</v>
      </c>
      <c r="AJ364" s="152">
        <v>1078</v>
      </c>
      <c r="AK364" s="152">
        <v>769</v>
      </c>
      <c r="AL364" s="149">
        <v>0.71299999999999997</v>
      </c>
      <c r="AM364" s="152">
        <v>453</v>
      </c>
      <c r="AN364" s="152">
        <v>286</v>
      </c>
      <c r="AO364" s="152">
        <v>739</v>
      </c>
      <c r="AP364" s="153">
        <v>0.38700000000000001</v>
      </c>
      <c r="AQ364" s="153">
        <v>0.442</v>
      </c>
      <c r="AR364" s="154">
        <v>0.23899999999999999</v>
      </c>
      <c r="AS364" s="154">
        <v>8.3000000000000004E-2</v>
      </c>
      <c r="AT364" s="154">
        <v>5.2999999999999999E-2</v>
      </c>
      <c r="AU364" s="154">
        <v>0.32900000000000001</v>
      </c>
      <c r="AW364" s="196"/>
      <c r="AX364" s="144">
        <f t="shared" si="97"/>
        <v>84.029038112522699</v>
      </c>
      <c r="AY364" s="149">
        <v>281</v>
      </c>
      <c r="AZ364" s="150" t="s">
        <v>425</v>
      </c>
      <c r="BA364" s="149">
        <v>20</v>
      </c>
      <c r="BB364" s="151">
        <v>1</v>
      </c>
      <c r="BC364" s="152">
        <v>1653</v>
      </c>
      <c r="BD364" s="152">
        <v>1389</v>
      </c>
      <c r="BE364" s="149">
        <v>0.84</v>
      </c>
      <c r="BF364" s="152">
        <v>754</v>
      </c>
      <c r="BG364" s="152">
        <v>530</v>
      </c>
      <c r="BH364" s="152">
        <v>1284</v>
      </c>
      <c r="BI364" s="153">
        <v>0.41299999999999998</v>
      </c>
      <c r="BJ364" s="153">
        <v>0.45700000000000002</v>
      </c>
      <c r="BK364" s="154">
        <v>0.14499999999999999</v>
      </c>
      <c r="BL364" s="154">
        <v>9.8000000000000004E-2</v>
      </c>
      <c r="BM364" s="154">
        <v>7.9000000000000001E-2</v>
      </c>
      <c r="BN364" s="154">
        <v>0.39200000000000002</v>
      </c>
      <c r="DU364" s="4"/>
      <c r="DZ364" s="196"/>
      <c r="EA364" s="196"/>
      <c r="EB364" s="196"/>
      <c r="EC364" s="196"/>
      <c r="ED364" s="196"/>
      <c r="EE364" s="196"/>
    </row>
    <row r="365" spans="30:135" ht="13" x14ac:dyDescent="0.15">
      <c r="AD365" s="144">
        <f t="shared" si="95"/>
        <v>85.952380952380949</v>
      </c>
      <c r="AE365" s="144">
        <f t="shared" si="96"/>
        <v>71.19113573407202</v>
      </c>
      <c r="AF365" s="149">
        <v>282</v>
      </c>
      <c r="AG365" s="150" t="s">
        <v>580</v>
      </c>
      <c r="AH365" s="149">
        <v>21</v>
      </c>
      <c r="AI365" s="151">
        <v>1</v>
      </c>
      <c r="AJ365" s="152">
        <v>1805</v>
      </c>
      <c r="AK365" s="152">
        <v>1285</v>
      </c>
      <c r="AL365" s="149">
        <v>0.71199999999999997</v>
      </c>
      <c r="AM365" s="152">
        <v>784</v>
      </c>
      <c r="AN365" s="152">
        <v>443</v>
      </c>
      <c r="AO365" s="152">
        <v>1227</v>
      </c>
      <c r="AP365" s="153">
        <v>0.36099999999999999</v>
      </c>
      <c r="AQ365" s="153">
        <v>0.39500000000000002</v>
      </c>
      <c r="AR365" s="154">
        <v>0.218</v>
      </c>
      <c r="AS365" s="154">
        <v>0.126</v>
      </c>
      <c r="AT365" s="154">
        <v>0.107</v>
      </c>
      <c r="AU365" s="155">
        <v>0.34</v>
      </c>
      <c r="AW365" s="196"/>
      <c r="AX365" s="144">
        <f t="shared" si="97"/>
        <v>83.979848866498742</v>
      </c>
      <c r="AY365" s="149">
        <v>282</v>
      </c>
      <c r="AZ365" s="150" t="s">
        <v>468</v>
      </c>
      <c r="BA365" s="149">
        <v>23</v>
      </c>
      <c r="BB365" s="151">
        <v>1</v>
      </c>
      <c r="BC365" s="152">
        <v>1985</v>
      </c>
      <c r="BD365" s="152">
        <v>1667</v>
      </c>
      <c r="BE365" s="149">
        <v>0.84</v>
      </c>
      <c r="BF365" s="152">
        <v>786</v>
      </c>
      <c r="BG365" s="152">
        <v>610</v>
      </c>
      <c r="BH365" s="152">
        <v>1396</v>
      </c>
      <c r="BI365" s="153">
        <v>0.437</v>
      </c>
      <c r="BJ365" s="153">
        <v>0.48399999999999999</v>
      </c>
      <c r="BK365" s="154">
        <v>0.19400000000000001</v>
      </c>
      <c r="BL365" s="154">
        <v>0.126</v>
      </c>
      <c r="BM365" s="154">
        <v>9.8000000000000004E-2</v>
      </c>
      <c r="BN365" s="154">
        <v>0.39800000000000002</v>
      </c>
      <c r="DU365" s="4"/>
      <c r="DZ365" s="196"/>
      <c r="EA365" s="196"/>
      <c r="EB365" s="196"/>
      <c r="EC365" s="196"/>
      <c r="ED365" s="196"/>
      <c r="EE365" s="196"/>
    </row>
    <row r="366" spans="30:135" ht="13" x14ac:dyDescent="0.15">
      <c r="AD366" s="144">
        <f t="shared" si="95"/>
        <v>78.476190476190467</v>
      </c>
      <c r="AE366" s="144">
        <f t="shared" si="96"/>
        <v>71.116504854368941</v>
      </c>
      <c r="AF366" s="149">
        <v>283</v>
      </c>
      <c r="AG366" s="150" t="s">
        <v>320</v>
      </c>
      <c r="AH366" s="149">
        <v>21</v>
      </c>
      <c r="AI366" s="151">
        <v>1</v>
      </c>
      <c r="AJ366" s="152">
        <v>1648</v>
      </c>
      <c r="AK366" s="152">
        <v>1172</v>
      </c>
      <c r="AL366" s="149">
        <v>0.71099999999999997</v>
      </c>
      <c r="AM366" s="152">
        <v>775</v>
      </c>
      <c r="AN366" s="152">
        <v>459</v>
      </c>
      <c r="AO366" s="152">
        <v>1234</v>
      </c>
      <c r="AP366" s="153">
        <v>0.372</v>
      </c>
      <c r="AQ366" s="153">
        <v>0.40200000000000002</v>
      </c>
      <c r="AR366" s="154">
        <v>0.17699999999999999</v>
      </c>
      <c r="AS366" s="154">
        <v>8.8999999999999996E-2</v>
      </c>
      <c r="AT366" s="154">
        <v>6.9000000000000006E-2</v>
      </c>
      <c r="AU366" s="155">
        <v>0.34</v>
      </c>
      <c r="AW366" s="196"/>
      <c r="AX366" s="144">
        <f t="shared" si="97"/>
        <v>84.119106699751853</v>
      </c>
      <c r="AY366" s="149">
        <v>283</v>
      </c>
      <c r="AZ366" s="150" t="s">
        <v>524</v>
      </c>
      <c r="BA366" s="149">
        <v>24</v>
      </c>
      <c r="BB366" s="151">
        <v>1</v>
      </c>
      <c r="BC366" s="152">
        <v>2015</v>
      </c>
      <c r="BD366" s="152">
        <v>1695</v>
      </c>
      <c r="BE366" s="149">
        <v>0.84099999999999997</v>
      </c>
      <c r="BF366" s="152">
        <v>896</v>
      </c>
      <c r="BG366" s="152">
        <v>616</v>
      </c>
      <c r="BH366" s="152">
        <v>1512</v>
      </c>
      <c r="BI366" s="153">
        <v>0.40699999999999997</v>
      </c>
      <c r="BJ366" s="151">
        <v>0.46</v>
      </c>
      <c r="BK366" s="154">
        <v>0.158</v>
      </c>
      <c r="BL366" s="154">
        <v>0.109</v>
      </c>
      <c r="BM366" s="155">
        <v>0.09</v>
      </c>
      <c r="BN366" s="154">
        <v>0.39300000000000002</v>
      </c>
      <c r="DU366" s="4"/>
      <c r="DZ366" s="196"/>
      <c r="EA366" s="196"/>
      <c r="EB366" s="196"/>
      <c r="EC366" s="196"/>
      <c r="ED366" s="196"/>
      <c r="EE366" s="196"/>
    </row>
    <row r="367" spans="30:135" ht="13" x14ac:dyDescent="0.15">
      <c r="AD367" s="144">
        <f t="shared" si="95"/>
        <v>84.571428571428569</v>
      </c>
      <c r="AE367" s="144">
        <f t="shared" si="96"/>
        <v>71.058558558558559</v>
      </c>
      <c r="AF367" s="149">
        <v>284</v>
      </c>
      <c r="AG367" s="150" t="s">
        <v>576</v>
      </c>
      <c r="AH367" s="149">
        <v>21</v>
      </c>
      <c r="AI367" s="151">
        <v>1</v>
      </c>
      <c r="AJ367" s="152">
        <v>1776</v>
      </c>
      <c r="AK367" s="152">
        <v>1262</v>
      </c>
      <c r="AL367" s="149">
        <v>0.71099999999999997</v>
      </c>
      <c r="AM367" s="152">
        <v>801</v>
      </c>
      <c r="AN367" s="152">
        <v>466</v>
      </c>
      <c r="AO367" s="152">
        <v>1267</v>
      </c>
      <c r="AP367" s="153">
        <v>0.36799999999999999</v>
      </c>
      <c r="AQ367" s="153">
        <v>0.40899999999999997</v>
      </c>
      <c r="AR367" s="154">
        <v>0.20399999999999999</v>
      </c>
      <c r="AS367" s="155">
        <v>0.1</v>
      </c>
      <c r="AT367" s="154">
        <v>8.8999999999999996E-2</v>
      </c>
      <c r="AU367" s="154">
        <v>0.33700000000000002</v>
      </c>
      <c r="AW367" s="196"/>
      <c r="AX367" s="144">
        <f t="shared" si="97"/>
        <v>84.151156232374504</v>
      </c>
      <c r="AY367" s="149">
        <v>284</v>
      </c>
      <c r="AZ367" s="150" t="s">
        <v>400</v>
      </c>
      <c r="BA367" s="149">
        <v>22</v>
      </c>
      <c r="BB367" s="151">
        <v>1</v>
      </c>
      <c r="BC367" s="152">
        <v>1773</v>
      </c>
      <c r="BD367" s="152">
        <v>1492</v>
      </c>
      <c r="BE367" s="149">
        <v>0.84199999999999997</v>
      </c>
      <c r="BF367" s="152">
        <v>798</v>
      </c>
      <c r="BG367" s="152">
        <v>581</v>
      </c>
      <c r="BH367" s="152">
        <v>1379</v>
      </c>
      <c r="BI367" s="153">
        <v>0.42099999999999999</v>
      </c>
      <c r="BJ367" s="153">
        <v>0.46700000000000003</v>
      </c>
      <c r="BK367" s="154">
        <v>0.14799999999999999</v>
      </c>
      <c r="BL367" s="155">
        <v>0.09</v>
      </c>
      <c r="BM367" s="154">
        <v>6.7000000000000004E-2</v>
      </c>
      <c r="BN367" s="154">
        <v>0.39500000000000002</v>
      </c>
      <c r="DU367" s="4"/>
      <c r="DZ367" s="196"/>
      <c r="EA367" s="196"/>
      <c r="EB367" s="196"/>
      <c r="EC367" s="196"/>
      <c r="ED367" s="196"/>
      <c r="EE367" s="196"/>
    </row>
    <row r="368" spans="30:135" ht="13" x14ac:dyDescent="0.15">
      <c r="AD368" s="144">
        <f t="shared" si="95"/>
        <v>80.473684210526315</v>
      </c>
      <c r="AE368" s="144">
        <f t="shared" si="96"/>
        <v>70.765206017004573</v>
      </c>
      <c r="AF368" s="149">
        <v>285</v>
      </c>
      <c r="AG368" s="150" t="s">
        <v>264</v>
      </c>
      <c r="AH368" s="149">
        <v>19</v>
      </c>
      <c r="AI368" s="151">
        <v>1</v>
      </c>
      <c r="AJ368" s="152">
        <v>1529</v>
      </c>
      <c r="AK368" s="152">
        <v>1082</v>
      </c>
      <c r="AL368" s="149">
        <v>0.70799999999999996</v>
      </c>
      <c r="AM368" s="152">
        <v>656</v>
      </c>
      <c r="AN368" s="152">
        <v>389</v>
      </c>
      <c r="AO368" s="152">
        <v>1045</v>
      </c>
      <c r="AP368" s="153">
        <v>0.372</v>
      </c>
      <c r="AQ368" s="151">
        <v>0.41</v>
      </c>
      <c r="AR368" s="154">
        <v>0.216</v>
      </c>
      <c r="AS368" s="154">
        <v>0.11799999999999999</v>
      </c>
      <c r="AT368" s="155">
        <v>0.09</v>
      </c>
      <c r="AU368" s="154">
        <v>0.34599999999999997</v>
      </c>
      <c r="AW368" s="196"/>
      <c r="AX368" s="144">
        <f t="shared" si="97"/>
        <v>84.17462482946793</v>
      </c>
      <c r="AY368" s="149">
        <v>285</v>
      </c>
      <c r="AZ368" s="150" t="s">
        <v>458</v>
      </c>
      <c r="BA368" s="149">
        <v>8</v>
      </c>
      <c r="BB368" s="151">
        <v>1</v>
      </c>
      <c r="BC368" s="152">
        <v>733</v>
      </c>
      <c r="BD368" s="152">
        <v>617</v>
      </c>
      <c r="BE368" s="149">
        <v>0.84199999999999997</v>
      </c>
      <c r="BF368" s="152">
        <v>298</v>
      </c>
      <c r="BG368" s="152">
        <v>221</v>
      </c>
      <c r="BH368" s="152">
        <v>519</v>
      </c>
      <c r="BI368" s="153">
        <v>0.42599999999999999</v>
      </c>
      <c r="BJ368" s="151">
        <v>0.48</v>
      </c>
      <c r="BK368" s="155">
        <v>0.18</v>
      </c>
      <c r="BL368" s="154">
        <v>0.127</v>
      </c>
      <c r="BM368" s="154">
        <v>8.8999999999999996E-2</v>
      </c>
      <c r="BN368" s="154">
        <v>0.40200000000000002</v>
      </c>
      <c r="DU368" s="4"/>
      <c r="DZ368" s="196"/>
      <c r="EA368" s="196"/>
      <c r="EB368" s="196"/>
      <c r="EC368" s="196"/>
      <c r="ED368" s="196"/>
      <c r="EE368" s="196"/>
    </row>
    <row r="369" spans="30:135" ht="13" x14ac:dyDescent="0.15">
      <c r="AD369" s="144">
        <f t="shared" si="95"/>
        <v>82</v>
      </c>
      <c r="AE369" s="144">
        <f t="shared" si="96"/>
        <v>70.83775185577943</v>
      </c>
      <c r="AF369" s="149">
        <v>286</v>
      </c>
      <c r="AG369" s="150" t="s">
        <v>555</v>
      </c>
      <c r="AH369" s="149">
        <v>23</v>
      </c>
      <c r="AI369" s="151">
        <v>1</v>
      </c>
      <c r="AJ369" s="152">
        <v>1886</v>
      </c>
      <c r="AK369" s="152">
        <v>1336</v>
      </c>
      <c r="AL369" s="149">
        <v>0.70799999999999996</v>
      </c>
      <c r="AM369" s="152">
        <v>843</v>
      </c>
      <c r="AN369" s="152">
        <v>463</v>
      </c>
      <c r="AO369" s="152">
        <v>1306</v>
      </c>
      <c r="AP369" s="153">
        <v>0.35499999999999998</v>
      </c>
      <c r="AQ369" s="153">
        <v>0.39100000000000001</v>
      </c>
      <c r="AR369" s="154">
        <v>0.20300000000000001</v>
      </c>
      <c r="AS369" s="154">
        <v>0.11799999999999999</v>
      </c>
      <c r="AT369" s="154">
        <v>8.8999999999999996E-2</v>
      </c>
      <c r="AU369" s="154">
        <v>0.34300000000000003</v>
      </c>
      <c r="AW369" s="196"/>
      <c r="AX369" s="144">
        <f t="shared" si="97"/>
        <v>84.163402350307777</v>
      </c>
      <c r="AY369" s="149">
        <v>286</v>
      </c>
      <c r="AZ369" s="150" t="s">
        <v>546</v>
      </c>
      <c r="BA369" s="149">
        <v>22</v>
      </c>
      <c r="BB369" s="151">
        <v>1</v>
      </c>
      <c r="BC369" s="152">
        <v>1787</v>
      </c>
      <c r="BD369" s="152">
        <v>1504</v>
      </c>
      <c r="BE369" s="149">
        <v>0.84199999999999997</v>
      </c>
      <c r="BF369" s="152">
        <v>833</v>
      </c>
      <c r="BG369" s="152">
        <v>553</v>
      </c>
      <c r="BH369" s="152">
        <v>1386</v>
      </c>
      <c r="BI369" s="153">
        <v>0.39900000000000002</v>
      </c>
      <c r="BJ369" s="153">
        <v>0.45900000000000002</v>
      </c>
      <c r="BK369" s="154">
        <v>0.14699999999999999</v>
      </c>
      <c r="BL369" s="154">
        <v>9.5000000000000001E-2</v>
      </c>
      <c r="BM369" s="154">
        <v>7.4999999999999997E-2</v>
      </c>
      <c r="BN369" s="154">
        <v>0.38300000000000001</v>
      </c>
      <c r="DU369" s="4"/>
      <c r="DZ369" s="196"/>
      <c r="EA369" s="196"/>
      <c r="EB369" s="196"/>
      <c r="EC369" s="196"/>
      <c r="ED369" s="196"/>
      <c r="EE369" s="196"/>
    </row>
    <row r="370" spans="30:135" ht="13" x14ac:dyDescent="0.15">
      <c r="AD370" s="144">
        <f t="shared" si="95"/>
        <v>87.476190476190467</v>
      </c>
      <c r="AE370" s="144">
        <f t="shared" si="96"/>
        <v>70.549809471965162</v>
      </c>
      <c r="AF370" s="149">
        <v>287</v>
      </c>
      <c r="AG370" s="150" t="s">
        <v>581</v>
      </c>
      <c r="AH370" s="149">
        <v>21</v>
      </c>
      <c r="AI370" s="151">
        <v>1</v>
      </c>
      <c r="AJ370" s="152">
        <v>1837</v>
      </c>
      <c r="AK370" s="152">
        <v>1296</v>
      </c>
      <c r="AL370" s="149">
        <v>0.70499999999999996</v>
      </c>
      <c r="AM370" s="152">
        <v>784</v>
      </c>
      <c r="AN370" s="152">
        <v>453</v>
      </c>
      <c r="AO370" s="152">
        <v>1237</v>
      </c>
      <c r="AP370" s="153">
        <v>0.36599999999999999</v>
      </c>
      <c r="AQ370" s="153">
        <v>0.40899999999999997</v>
      </c>
      <c r="AR370" s="154">
        <v>0.219</v>
      </c>
      <c r="AS370" s="154">
        <v>0.126</v>
      </c>
      <c r="AT370" s="154">
        <v>0.107</v>
      </c>
      <c r="AU370" s="154">
        <v>0.34300000000000003</v>
      </c>
      <c r="AW370" s="196"/>
      <c r="AX370" s="144">
        <f t="shared" si="97"/>
        <v>84.18952618453865</v>
      </c>
      <c r="AY370" s="149">
        <v>287</v>
      </c>
      <c r="AZ370" s="150" t="s">
        <v>483</v>
      </c>
      <c r="BA370" s="149">
        <v>25</v>
      </c>
      <c r="BB370" s="151">
        <v>1</v>
      </c>
      <c r="BC370" s="152">
        <v>2005</v>
      </c>
      <c r="BD370" s="152">
        <v>1688</v>
      </c>
      <c r="BE370" s="149">
        <v>0.84199999999999997</v>
      </c>
      <c r="BF370" s="152">
        <v>926</v>
      </c>
      <c r="BG370" s="152">
        <v>608</v>
      </c>
      <c r="BH370" s="152">
        <v>1534</v>
      </c>
      <c r="BI370" s="153">
        <v>0.39600000000000002</v>
      </c>
      <c r="BJ370" s="153">
        <v>0.45500000000000002</v>
      </c>
      <c r="BK370" s="154">
        <v>0.14499999999999999</v>
      </c>
      <c r="BL370" s="154">
        <v>0.108</v>
      </c>
      <c r="BM370" s="154">
        <v>8.5999999999999993E-2</v>
      </c>
      <c r="BN370" s="154">
        <v>0.38600000000000001</v>
      </c>
      <c r="DU370" s="4"/>
      <c r="DZ370" s="196"/>
      <c r="EA370" s="196"/>
      <c r="EB370" s="196"/>
      <c r="EC370" s="196"/>
      <c r="ED370" s="196"/>
      <c r="EE370" s="196"/>
    </row>
    <row r="371" spans="30:135" ht="13" x14ac:dyDescent="0.15">
      <c r="AD371" s="144">
        <f t="shared" si="95"/>
        <v>85.111111111111114</v>
      </c>
      <c r="AE371" s="144">
        <f t="shared" si="96"/>
        <v>70.36553524804178</v>
      </c>
      <c r="AF371" s="149">
        <v>288</v>
      </c>
      <c r="AG371" s="150" t="s">
        <v>476</v>
      </c>
      <c r="AH371" s="149">
        <v>18</v>
      </c>
      <c r="AI371" s="151">
        <v>1</v>
      </c>
      <c r="AJ371" s="152">
        <v>1532</v>
      </c>
      <c r="AK371" s="152">
        <v>1078</v>
      </c>
      <c r="AL371" s="149">
        <v>0.70399999999999996</v>
      </c>
      <c r="AM371" s="152">
        <v>640</v>
      </c>
      <c r="AN371" s="152">
        <v>400</v>
      </c>
      <c r="AO371" s="152">
        <v>1040</v>
      </c>
      <c r="AP371" s="153">
        <v>0.38500000000000001</v>
      </c>
      <c r="AQ371" s="151">
        <v>0.41</v>
      </c>
      <c r="AR371" s="154">
        <v>0.214</v>
      </c>
      <c r="AS371" s="154">
        <v>0.129</v>
      </c>
      <c r="AT371" s="154">
        <v>9.2999999999999999E-2</v>
      </c>
      <c r="AU371" s="154">
        <v>0.34799999999999998</v>
      </c>
      <c r="AW371" s="196"/>
      <c r="AX371" s="144">
        <f t="shared" si="97"/>
        <v>84.322508398656211</v>
      </c>
      <c r="AY371" s="149">
        <v>288</v>
      </c>
      <c r="AZ371" s="150" t="s">
        <v>582</v>
      </c>
      <c r="BA371" s="149">
        <v>12</v>
      </c>
      <c r="BB371" s="151">
        <v>1</v>
      </c>
      <c r="BC371" s="152">
        <v>893</v>
      </c>
      <c r="BD371" s="152">
        <v>753</v>
      </c>
      <c r="BE371" s="149">
        <v>0.84299999999999997</v>
      </c>
      <c r="BF371" s="152">
        <v>351</v>
      </c>
      <c r="BG371" s="152">
        <v>282</v>
      </c>
      <c r="BH371" s="152">
        <v>633</v>
      </c>
      <c r="BI371" s="153">
        <v>0.44500000000000001</v>
      </c>
      <c r="BJ371" s="153">
        <v>0.49399999999999999</v>
      </c>
      <c r="BK371" s="154">
        <v>0.20300000000000001</v>
      </c>
      <c r="BL371" s="154">
        <v>0.113</v>
      </c>
      <c r="BM371" s="155">
        <v>0.09</v>
      </c>
      <c r="BN371" s="154">
        <v>0.39300000000000002</v>
      </c>
      <c r="DU371" s="4"/>
      <c r="DZ371" s="196"/>
      <c r="EA371" s="196"/>
      <c r="EB371" s="196"/>
      <c r="EC371" s="196"/>
      <c r="ED371" s="196"/>
      <c r="EE371" s="196"/>
    </row>
    <row r="372" spans="30:135" ht="13" x14ac:dyDescent="0.15">
      <c r="AD372" s="144">
        <f t="shared" si="95"/>
        <v>87.899999999999991</v>
      </c>
      <c r="AE372" s="144">
        <f t="shared" si="96"/>
        <v>70.420932878270762</v>
      </c>
      <c r="AF372" s="149">
        <v>289</v>
      </c>
      <c r="AG372" s="150" t="s">
        <v>460</v>
      </c>
      <c r="AH372" s="149">
        <v>10</v>
      </c>
      <c r="AI372" s="151">
        <v>1</v>
      </c>
      <c r="AJ372" s="152">
        <v>879</v>
      </c>
      <c r="AK372" s="152">
        <v>619</v>
      </c>
      <c r="AL372" s="149">
        <v>0.70399999999999996</v>
      </c>
      <c r="AM372" s="152">
        <v>368</v>
      </c>
      <c r="AN372" s="152">
        <v>228</v>
      </c>
      <c r="AO372" s="152">
        <v>596</v>
      </c>
      <c r="AP372" s="153">
        <v>0.38300000000000001</v>
      </c>
      <c r="AQ372" s="153">
        <v>0.41799999999999998</v>
      </c>
      <c r="AR372" s="154">
        <v>0.23799999999999999</v>
      </c>
      <c r="AS372" s="154">
        <v>0.10100000000000001</v>
      </c>
      <c r="AT372" s="154">
        <v>7.6999999999999999E-2</v>
      </c>
      <c r="AU372" s="154">
        <v>0.33600000000000002</v>
      </c>
      <c r="AW372" s="196"/>
      <c r="AX372" s="144">
        <f t="shared" si="97"/>
        <v>84.273182957393487</v>
      </c>
      <c r="AY372" s="149">
        <v>289</v>
      </c>
      <c r="AZ372" s="150" t="s">
        <v>583</v>
      </c>
      <c r="BA372" s="149">
        <v>19</v>
      </c>
      <c r="BB372" s="151">
        <v>1</v>
      </c>
      <c r="BC372" s="152">
        <v>1596</v>
      </c>
      <c r="BD372" s="152">
        <v>1345</v>
      </c>
      <c r="BE372" s="149">
        <v>0.84299999999999997</v>
      </c>
      <c r="BF372" s="152">
        <v>685</v>
      </c>
      <c r="BG372" s="152">
        <v>480</v>
      </c>
      <c r="BH372" s="152">
        <v>1165</v>
      </c>
      <c r="BI372" s="153">
        <v>0.41199999999999998</v>
      </c>
      <c r="BJ372" s="151">
        <v>0.47</v>
      </c>
      <c r="BK372" s="154">
        <v>0.17199999999999999</v>
      </c>
      <c r="BL372" s="154">
        <v>0.11700000000000001</v>
      </c>
      <c r="BM372" s="155">
        <v>0.08</v>
      </c>
      <c r="BN372" s="154">
        <v>0.39100000000000001</v>
      </c>
      <c r="DU372" s="4"/>
      <c r="DZ372" s="196"/>
      <c r="EA372" s="196"/>
      <c r="EB372" s="196"/>
      <c r="EC372" s="196"/>
      <c r="ED372" s="196"/>
      <c r="EE372" s="196"/>
    </row>
    <row r="373" spans="30:135" ht="13" x14ac:dyDescent="0.15">
      <c r="AD373" s="144">
        <f t="shared" si="95"/>
        <v>92.75</v>
      </c>
      <c r="AE373" s="144">
        <f t="shared" si="96"/>
        <v>70.350404312668473</v>
      </c>
      <c r="AF373" s="149">
        <v>290</v>
      </c>
      <c r="AG373" s="150" t="s">
        <v>370</v>
      </c>
      <c r="AH373" s="149">
        <v>4</v>
      </c>
      <c r="AI373" s="151">
        <v>1</v>
      </c>
      <c r="AJ373" s="152">
        <v>371</v>
      </c>
      <c r="AK373" s="152">
        <v>261</v>
      </c>
      <c r="AL373" s="149">
        <v>0.70399999999999996</v>
      </c>
      <c r="AM373" s="152">
        <v>193</v>
      </c>
      <c r="AN373" s="152">
        <v>96</v>
      </c>
      <c r="AO373" s="152">
        <v>289</v>
      </c>
      <c r="AP373" s="153">
        <v>0.33200000000000002</v>
      </c>
      <c r="AQ373" s="153">
        <v>0.375</v>
      </c>
      <c r="AR373" s="154">
        <v>0.13500000000000001</v>
      </c>
      <c r="AS373" s="154">
        <v>9.7000000000000003E-2</v>
      </c>
      <c r="AT373" s="154">
        <v>7.2999999999999995E-2</v>
      </c>
      <c r="AU373" s="154">
        <v>0.33700000000000002</v>
      </c>
      <c r="AW373" s="196"/>
      <c r="AX373" s="144">
        <f t="shared" si="97"/>
        <v>84.338624338624328</v>
      </c>
      <c r="AY373" s="149">
        <v>290</v>
      </c>
      <c r="AZ373" s="150" t="s">
        <v>581</v>
      </c>
      <c r="BA373" s="149">
        <v>21</v>
      </c>
      <c r="BB373" s="151">
        <v>1</v>
      </c>
      <c r="BC373" s="152">
        <v>1890</v>
      </c>
      <c r="BD373" s="152">
        <v>1594</v>
      </c>
      <c r="BE373" s="149">
        <v>0.84299999999999997</v>
      </c>
      <c r="BF373" s="152">
        <v>793</v>
      </c>
      <c r="BG373" s="152">
        <v>578</v>
      </c>
      <c r="BH373" s="152">
        <v>1371</v>
      </c>
      <c r="BI373" s="153">
        <v>0.42199999999999999</v>
      </c>
      <c r="BJ373" s="153">
        <v>0.47099999999999997</v>
      </c>
      <c r="BK373" s="154">
        <v>0.16700000000000001</v>
      </c>
      <c r="BL373" s="154">
        <v>0.126</v>
      </c>
      <c r="BM373" s="154">
        <v>8.8999999999999996E-2</v>
      </c>
      <c r="BN373" s="154">
        <v>0.40500000000000003</v>
      </c>
      <c r="DU373" s="4"/>
      <c r="DZ373" s="196"/>
      <c r="EA373" s="196"/>
      <c r="EB373" s="196"/>
      <c r="EC373" s="196"/>
      <c r="ED373" s="196"/>
      <c r="EE373" s="196"/>
    </row>
    <row r="374" spans="30:135" ht="13" x14ac:dyDescent="0.15">
      <c r="AD374" s="144">
        <f t="shared" si="95"/>
        <v>77.478260869565219</v>
      </c>
      <c r="AE374" s="144">
        <f t="shared" si="96"/>
        <v>70.370370370370367</v>
      </c>
      <c r="AF374" s="149">
        <v>291</v>
      </c>
      <c r="AG374" s="150" t="s">
        <v>564</v>
      </c>
      <c r="AH374" s="149">
        <v>23</v>
      </c>
      <c r="AI374" s="151">
        <v>1</v>
      </c>
      <c r="AJ374" s="152">
        <v>1782</v>
      </c>
      <c r="AK374" s="152">
        <v>1254</v>
      </c>
      <c r="AL374" s="149">
        <v>0.70399999999999996</v>
      </c>
      <c r="AM374" s="152">
        <v>797</v>
      </c>
      <c r="AN374" s="152">
        <v>481</v>
      </c>
      <c r="AO374" s="152">
        <v>1278</v>
      </c>
      <c r="AP374" s="153">
        <v>0.376</v>
      </c>
      <c r="AQ374" s="153">
        <v>0.41099999999999998</v>
      </c>
      <c r="AR374" s="154">
        <v>0.21199999999999999</v>
      </c>
      <c r="AS374" s="154">
        <v>8.7999999999999995E-2</v>
      </c>
      <c r="AT374" s="154">
        <v>7.3999999999999996E-2</v>
      </c>
      <c r="AU374" s="154">
        <v>0.33400000000000002</v>
      </c>
      <c r="AW374" s="196"/>
      <c r="AX374" s="144">
        <f t="shared" si="97"/>
        <v>84.387966804979257</v>
      </c>
      <c r="AY374" s="149">
        <v>291</v>
      </c>
      <c r="AZ374" s="150" t="s">
        <v>348</v>
      </c>
      <c r="BA374" s="149">
        <v>21</v>
      </c>
      <c r="BB374" s="151">
        <v>1</v>
      </c>
      <c r="BC374" s="152">
        <v>1928</v>
      </c>
      <c r="BD374" s="152">
        <v>1627</v>
      </c>
      <c r="BE374" s="149">
        <v>0.84399999999999997</v>
      </c>
      <c r="BF374" s="152">
        <v>694</v>
      </c>
      <c r="BG374" s="152">
        <v>637</v>
      </c>
      <c r="BH374" s="152">
        <v>1331</v>
      </c>
      <c r="BI374" s="153">
        <v>0.47899999999999998</v>
      </c>
      <c r="BJ374" s="153">
        <v>0.52300000000000002</v>
      </c>
      <c r="BK374" s="154">
        <v>0.23100000000000001</v>
      </c>
      <c r="BL374" s="154">
        <v>9.6000000000000002E-2</v>
      </c>
      <c r="BM374" s="154">
        <v>7.8E-2</v>
      </c>
      <c r="BN374" s="155">
        <v>0.4</v>
      </c>
      <c r="DU374" s="4"/>
      <c r="DZ374" s="196"/>
      <c r="EA374" s="196"/>
      <c r="EB374" s="196"/>
      <c r="EC374" s="196"/>
      <c r="ED374" s="196"/>
      <c r="EE374" s="196"/>
    </row>
    <row r="375" spans="30:135" ht="13" x14ac:dyDescent="0.15">
      <c r="AD375" s="144">
        <f t="shared" si="95"/>
        <v>89.454545454545453</v>
      </c>
      <c r="AE375" s="144">
        <f t="shared" si="96"/>
        <v>70.325203252032523</v>
      </c>
      <c r="AF375" s="149">
        <v>292</v>
      </c>
      <c r="AG375" s="150" t="s">
        <v>519</v>
      </c>
      <c r="AH375" s="149">
        <v>22</v>
      </c>
      <c r="AI375" s="151">
        <v>1</v>
      </c>
      <c r="AJ375" s="152">
        <v>1968</v>
      </c>
      <c r="AK375" s="152">
        <v>1384</v>
      </c>
      <c r="AL375" s="149">
        <v>0.70299999999999996</v>
      </c>
      <c r="AM375" s="152">
        <v>959</v>
      </c>
      <c r="AN375" s="152">
        <v>512</v>
      </c>
      <c r="AO375" s="152">
        <v>1471</v>
      </c>
      <c r="AP375" s="153">
        <v>0.34799999999999998</v>
      </c>
      <c r="AQ375" s="153">
        <v>0.39600000000000002</v>
      </c>
      <c r="AR375" s="154">
        <v>0.17899999999999999</v>
      </c>
      <c r="AS375" s="154">
        <v>8.8999999999999996E-2</v>
      </c>
      <c r="AT375" s="155">
        <v>0.08</v>
      </c>
      <c r="AU375" s="154">
        <v>0.32600000000000001</v>
      </c>
      <c r="AW375" s="196"/>
      <c r="AX375" s="144">
        <f t="shared" si="97"/>
        <v>84.399788471708092</v>
      </c>
      <c r="AY375" s="149">
        <v>292</v>
      </c>
      <c r="AZ375" s="150" t="s">
        <v>283</v>
      </c>
      <c r="BA375" s="149">
        <v>23</v>
      </c>
      <c r="BB375" s="151">
        <v>1</v>
      </c>
      <c r="BC375" s="152">
        <v>1891</v>
      </c>
      <c r="BD375" s="152">
        <v>1596</v>
      </c>
      <c r="BE375" s="149">
        <v>0.84399999999999997</v>
      </c>
      <c r="BF375" s="152">
        <v>852</v>
      </c>
      <c r="BG375" s="152">
        <v>623</v>
      </c>
      <c r="BH375" s="152">
        <v>1475</v>
      </c>
      <c r="BI375" s="153">
        <v>0.42199999999999999</v>
      </c>
      <c r="BJ375" s="151">
        <v>0.47</v>
      </c>
      <c r="BK375" s="154">
        <v>0.152</v>
      </c>
      <c r="BL375" s="154">
        <v>9.5000000000000001E-2</v>
      </c>
      <c r="BM375" s="154">
        <v>8.5000000000000006E-2</v>
      </c>
      <c r="BN375" s="154">
        <v>0.38900000000000001</v>
      </c>
      <c r="DU375" s="4"/>
      <c r="DZ375" s="196"/>
      <c r="EA375" s="196"/>
      <c r="EB375" s="196"/>
      <c r="EC375" s="196"/>
      <c r="ED375" s="196"/>
      <c r="EE375" s="196"/>
    </row>
    <row r="376" spans="30:135" ht="13" x14ac:dyDescent="0.15">
      <c r="AD376" s="144">
        <f t="shared" si="95"/>
        <v>84.263157894736835</v>
      </c>
      <c r="AE376" s="144">
        <f t="shared" si="96"/>
        <v>70.081199250468458</v>
      </c>
      <c r="AF376" s="149">
        <v>293</v>
      </c>
      <c r="AG376" s="150" t="s">
        <v>512</v>
      </c>
      <c r="AH376" s="149">
        <v>19</v>
      </c>
      <c r="AI376" s="151">
        <v>1</v>
      </c>
      <c r="AJ376" s="152">
        <v>1601</v>
      </c>
      <c r="AK376" s="152">
        <v>1122</v>
      </c>
      <c r="AL376" s="149">
        <v>0.70099999999999996</v>
      </c>
      <c r="AM376" s="152">
        <v>716</v>
      </c>
      <c r="AN376" s="152">
        <v>388</v>
      </c>
      <c r="AO376" s="152">
        <v>1104</v>
      </c>
      <c r="AP376" s="153">
        <v>0.35099999999999998</v>
      </c>
      <c r="AQ376" s="153">
        <v>0.39300000000000002</v>
      </c>
      <c r="AR376" s="154">
        <v>0.19900000000000001</v>
      </c>
      <c r="AS376" s="154">
        <v>0.13200000000000001</v>
      </c>
      <c r="AT376" s="154">
        <v>0.10100000000000001</v>
      </c>
      <c r="AU376" s="155">
        <v>0.34</v>
      </c>
      <c r="AW376" s="196"/>
      <c r="AX376" s="144">
        <f t="shared" si="97"/>
        <v>84.74834773767158</v>
      </c>
      <c r="AY376" s="149">
        <v>293</v>
      </c>
      <c r="AZ376" s="150" t="s">
        <v>385</v>
      </c>
      <c r="BA376" s="149">
        <v>23</v>
      </c>
      <c r="BB376" s="151">
        <v>1</v>
      </c>
      <c r="BC376" s="152">
        <v>1967</v>
      </c>
      <c r="BD376" s="152">
        <v>1667</v>
      </c>
      <c r="BE376" s="149">
        <v>0.84699999999999998</v>
      </c>
      <c r="BF376" s="152">
        <v>901</v>
      </c>
      <c r="BG376" s="152">
        <v>619</v>
      </c>
      <c r="BH376" s="152">
        <v>1520</v>
      </c>
      <c r="BI376" s="153">
        <v>0.40699999999999997</v>
      </c>
      <c r="BJ376" s="153">
        <v>0.47099999999999997</v>
      </c>
      <c r="BK376" s="154">
        <v>0.154</v>
      </c>
      <c r="BL376" s="154">
        <v>9.5000000000000001E-2</v>
      </c>
      <c r="BM376" s="154">
        <v>7.2999999999999995E-2</v>
      </c>
      <c r="BN376" s="154">
        <v>0.38200000000000001</v>
      </c>
      <c r="DU376" s="4"/>
      <c r="DZ376" s="196"/>
      <c r="EA376" s="196"/>
      <c r="EB376" s="196"/>
      <c r="EC376" s="196"/>
      <c r="ED376" s="196"/>
      <c r="EE376" s="196"/>
    </row>
    <row r="377" spans="30:135" ht="13" x14ac:dyDescent="0.15">
      <c r="AD377" s="144">
        <f t="shared" si="95"/>
        <v>84.357142857142847</v>
      </c>
      <c r="AE377" s="144">
        <f t="shared" si="96"/>
        <v>69.771380186282812</v>
      </c>
      <c r="AF377" s="149">
        <v>294</v>
      </c>
      <c r="AG377" s="150" t="s">
        <v>482</v>
      </c>
      <c r="AH377" s="149">
        <v>14</v>
      </c>
      <c r="AI377" s="151">
        <v>1</v>
      </c>
      <c r="AJ377" s="152">
        <v>1181</v>
      </c>
      <c r="AK377" s="152">
        <v>824</v>
      </c>
      <c r="AL377" s="149">
        <v>0.69799999999999995</v>
      </c>
      <c r="AM377" s="152">
        <v>536</v>
      </c>
      <c r="AN377" s="152">
        <v>314</v>
      </c>
      <c r="AO377" s="152">
        <v>850</v>
      </c>
      <c r="AP377" s="153">
        <v>0.36899999999999999</v>
      </c>
      <c r="AQ377" s="153">
        <v>0.40799999999999997</v>
      </c>
      <c r="AR377" s="155">
        <v>0.2</v>
      </c>
      <c r="AS377" s="155">
        <v>0.1</v>
      </c>
      <c r="AT377" s="154">
        <v>8.2000000000000003E-2</v>
      </c>
      <c r="AU377" s="154">
        <v>0.33400000000000002</v>
      </c>
      <c r="AW377" s="196"/>
      <c r="AX377" s="144">
        <f t="shared" si="97"/>
        <v>84.694494857834243</v>
      </c>
      <c r="AY377" s="149">
        <v>294</v>
      </c>
      <c r="AZ377" s="150" t="s">
        <v>496</v>
      </c>
      <c r="BA377" s="149">
        <v>21</v>
      </c>
      <c r="BB377" s="151">
        <v>1</v>
      </c>
      <c r="BC377" s="152">
        <v>1653</v>
      </c>
      <c r="BD377" s="152">
        <v>1400</v>
      </c>
      <c r="BE377" s="149">
        <v>0.84699999999999998</v>
      </c>
      <c r="BF377" s="152">
        <v>687</v>
      </c>
      <c r="BG377" s="152">
        <v>515</v>
      </c>
      <c r="BH377" s="152">
        <v>1202</v>
      </c>
      <c r="BI377" s="153">
        <v>0.42799999999999999</v>
      </c>
      <c r="BJ377" s="153">
        <v>0.47699999999999998</v>
      </c>
      <c r="BK377" s="154">
        <v>0.17699999999999999</v>
      </c>
      <c r="BL377" s="154">
        <v>0.11600000000000001</v>
      </c>
      <c r="BM377" s="154">
        <v>8.8999999999999996E-2</v>
      </c>
      <c r="BN377" s="154">
        <v>0.39900000000000002</v>
      </c>
      <c r="DU377" s="4"/>
      <c r="DZ377" s="196"/>
      <c r="EA377" s="196"/>
      <c r="EB377" s="196"/>
      <c r="EC377" s="196"/>
      <c r="ED377" s="196"/>
      <c r="EE377" s="196"/>
    </row>
    <row r="378" spans="30:135" ht="13" x14ac:dyDescent="0.15">
      <c r="AD378" s="144">
        <f t="shared" si="95"/>
        <v>81.642857142857139</v>
      </c>
      <c r="AE378" s="144">
        <f t="shared" si="96"/>
        <v>69.728783902012253</v>
      </c>
      <c r="AF378" s="149">
        <v>295</v>
      </c>
      <c r="AG378" s="150" t="s">
        <v>579</v>
      </c>
      <c r="AH378" s="149">
        <v>14</v>
      </c>
      <c r="AI378" s="151">
        <v>1</v>
      </c>
      <c r="AJ378" s="152">
        <v>1143</v>
      </c>
      <c r="AK378" s="152">
        <v>797</v>
      </c>
      <c r="AL378" s="149">
        <v>0.69699999999999995</v>
      </c>
      <c r="AM378" s="152">
        <v>503</v>
      </c>
      <c r="AN378" s="152">
        <v>271</v>
      </c>
      <c r="AO378" s="152">
        <v>774</v>
      </c>
      <c r="AP378" s="151">
        <v>0.35</v>
      </c>
      <c r="AQ378" s="153">
        <v>0.40200000000000002</v>
      </c>
      <c r="AR378" s="154">
        <v>0.224</v>
      </c>
      <c r="AS378" s="154">
        <v>0.114</v>
      </c>
      <c r="AT378" s="154">
        <v>8.5000000000000006E-2</v>
      </c>
      <c r="AU378" s="154">
        <v>0.32600000000000001</v>
      </c>
      <c r="AW378" s="196"/>
      <c r="AX378" s="144">
        <f t="shared" si="97"/>
        <v>84.722222222222214</v>
      </c>
      <c r="AY378" s="149">
        <v>295</v>
      </c>
      <c r="AZ378" s="150" t="s">
        <v>510</v>
      </c>
      <c r="BA378" s="149">
        <v>17</v>
      </c>
      <c r="BB378" s="151">
        <v>1</v>
      </c>
      <c r="BC378" s="152">
        <v>1440</v>
      </c>
      <c r="BD378" s="152">
        <v>1220</v>
      </c>
      <c r="BE378" s="149">
        <v>0.84699999999999998</v>
      </c>
      <c r="BF378" s="152">
        <v>552</v>
      </c>
      <c r="BG378" s="152">
        <v>459</v>
      </c>
      <c r="BH378" s="152">
        <v>1011</v>
      </c>
      <c r="BI378" s="153">
        <v>0.45400000000000001</v>
      </c>
      <c r="BJ378" s="153">
        <v>0.499</v>
      </c>
      <c r="BK378" s="154">
        <v>0.21299999999999999</v>
      </c>
      <c r="BL378" s="154">
        <v>0.108</v>
      </c>
      <c r="BM378" s="154">
        <v>8.4000000000000005E-2</v>
      </c>
      <c r="BN378" s="154">
        <v>0.40100000000000002</v>
      </c>
      <c r="DU378" s="4"/>
      <c r="DZ378" s="196"/>
      <c r="EA378" s="196"/>
      <c r="EB378" s="196"/>
      <c r="EC378" s="196"/>
      <c r="ED378" s="196"/>
      <c r="EE378" s="196"/>
    </row>
    <row r="379" spans="30:135" ht="13" x14ac:dyDescent="0.15">
      <c r="AD379" s="144">
        <f t="shared" si="95"/>
        <v>85.476190476190482</v>
      </c>
      <c r="AE379" s="144">
        <f t="shared" si="96"/>
        <v>69.749303621169915</v>
      </c>
      <c r="AF379" s="149">
        <v>296</v>
      </c>
      <c r="AG379" s="150" t="s">
        <v>428</v>
      </c>
      <c r="AH379" s="149">
        <v>21</v>
      </c>
      <c r="AI379" s="151">
        <v>1</v>
      </c>
      <c r="AJ379" s="152">
        <v>1795</v>
      </c>
      <c r="AK379" s="152">
        <v>1252</v>
      </c>
      <c r="AL379" s="149">
        <v>0.69699999999999995</v>
      </c>
      <c r="AM379" s="152">
        <v>861</v>
      </c>
      <c r="AN379" s="152">
        <v>467</v>
      </c>
      <c r="AO379" s="152">
        <v>1328</v>
      </c>
      <c r="AP379" s="153">
        <v>0.35199999999999998</v>
      </c>
      <c r="AQ379" s="153">
        <v>0.39200000000000002</v>
      </c>
      <c r="AR379" s="154">
        <v>0.17599999999999999</v>
      </c>
      <c r="AS379" s="154">
        <v>0.10100000000000001</v>
      </c>
      <c r="AT379" s="154">
        <v>8.4000000000000005E-2</v>
      </c>
      <c r="AU379" s="154">
        <v>0.33400000000000002</v>
      </c>
      <c r="AW379" s="196"/>
      <c r="AX379" s="144">
        <f t="shared" si="97"/>
        <v>84.78676002546149</v>
      </c>
      <c r="AY379" s="149">
        <v>296</v>
      </c>
      <c r="AZ379" s="150" t="s">
        <v>584</v>
      </c>
      <c r="BA379" s="149">
        <v>19</v>
      </c>
      <c r="BB379" s="151">
        <v>1</v>
      </c>
      <c r="BC379" s="152">
        <v>1571</v>
      </c>
      <c r="BD379" s="152">
        <v>1332</v>
      </c>
      <c r="BE379" s="149">
        <v>0.84799999999999998</v>
      </c>
      <c r="BF379" s="152">
        <v>676</v>
      </c>
      <c r="BG379" s="152">
        <v>519</v>
      </c>
      <c r="BH379" s="152">
        <v>1195</v>
      </c>
      <c r="BI379" s="153">
        <v>0.434</v>
      </c>
      <c r="BJ379" s="153">
        <v>0.49199999999999999</v>
      </c>
      <c r="BK379" s="154">
        <v>0.16400000000000001</v>
      </c>
      <c r="BL379" s="154">
        <v>9.4E-2</v>
      </c>
      <c r="BM379" s="154">
        <v>7.8E-2</v>
      </c>
      <c r="BN379" s="154">
        <v>0.39300000000000002</v>
      </c>
      <c r="DU379" s="4"/>
      <c r="DZ379" s="196"/>
      <c r="EA379" s="196"/>
      <c r="EB379" s="196"/>
      <c r="EC379" s="196"/>
      <c r="ED379" s="196"/>
      <c r="EE379" s="196"/>
    </row>
    <row r="380" spans="30:135" ht="13" x14ac:dyDescent="0.15">
      <c r="AD380" s="144">
        <f t="shared" si="95"/>
        <v>78.727272727272734</v>
      </c>
      <c r="AE380" s="144">
        <f t="shared" si="96"/>
        <v>69.688221709006925</v>
      </c>
      <c r="AF380" s="149">
        <v>297</v>
      </c>
      <c r="AG380" s="150" t="s">
        <v>570</v>
      </c>
      <c r="AH380" s="149">
        <v>22</v>
      </c>
      <c r="AI380" s="151">
        <v>1</v>
      </c>
      <c r="AJ380" s="152">
        <v>1732</v>
      </c>
      <c r="AK380" s="152">
        <v>1207</v>
      </c>
      <c r="AL380" s="149">
        <v>0.69699999999999995</v>
      </c>
      <c r="AM380" s="152">
        <v>720</v>
      </c>
      <c r="AN380" s="152">
        <v>421</v>
      </c>
      <c r="AO380" s="152">
        <v>1141</v>
      </c>
      <c r="AP380" s="153">
        <v>0.36899999999999999</v>
      </c>
      <c r="AQ380" s="153">
        <v>0.41099999999999998</v>
      </c>
      <c r="AR380" s="154">
        <v>0.23300000000000001</v>
      </c>
      <c r="AS380" s="154">
        <v>0.127</v>
      </c>
      <c r="AT380" s="154">
        <v>9.5000000000000001E-2</v>
      </c>
      <c r="AU380" s="154">
        <v>0.33900000000000002</v>
      </c>
      <c r="AW380" s="196"/>
      <c r="AX380" s="144">
        <f t="shared" si="97"/>
        <v>84.918549658434046</v>
      </c>
      <c r="AY380" s="149">
        <v>297</v>
      </c>
      <c r="AZ380" s="150" t="s">
        <v>411</v>
      </c>
      <c r="BA380" s="149">
        <v>23</v>
      </c>
      <c r="BB380" s="151">
        <v>1</v>
      </c>
      <c r="BC380" s="152">
        <v>1903</v>
      </c>
      <c r="BD380" s="152">
        <v>1616</v>
      </c>
      <c r="BE380" s="149">
        <v>0.84899999999999998</v>
      </c>
      <c r="BF380" s="152">
        <v>711</v>
      </c>
      <c r="BG380" s="152">
        <v>625</v>
      </c>
      <c r="BH380" s="152">
        <v>1336</v>
      </c>
      <c r="BI380" s="153">
        <v>0.46800000000000003</v>
      </c>
      <c r="BJ380" s="153">
        <v>0.51100000000000001</v>
      </c>
      <c r="BK380" s="154">
        <v>0.21099999999999999</v>
      </c>
      <c r="BL380" s="154">
        <v>0.105</v>
      </c>
      <c r="BM380" s="154">
        <v>7.2999999999999995E-2</v>
      </c>
      <c r="BN380" s="154">
        <v>0.40699999999999997</v>
      </c>
      <c r="DU380" s="4"/>
      <c r="DZ380" s="196"/>
      <c r="EA380" s="196"/>
      <c r="EB380" s="196"/>
      <c r="EC380" s="196"/>
      <c r="ED380" s="196"/>
      <c r="EE380" s="196"/>
    </row>
    <row r="381" spans="30:135" ht="13" x14ac:dyDescent="0.15">
      <c r="AD381" s="144">
        <f t="shared" si="95"/>
        <v>86.777777777777771</v>
      </c>
      <c r="AE381" s="144">
        <f t="shared" si="96"/>
        <v>69.462227912932136</v>
      </c>
      <c r="AF381" s="149">
        <v>298</v>
      </c>
      <c r="AG381" s="150" t="s">
        <v>533</v>
      </c>
      <c r="AH381" s="149">
        <v>18</v>
      </c>
      <c r="AI381" s="151">
        <v>1</v>
      </c>
      <c r="AJ381" s="152">
        <v>1562</v>
      </c>
      <c r="AK381" s="152">
        <v>1085</v>
      </c>
      <c r="AL381" s="149">
        <v>0.69499999999999995</v>
      </c>
      <c r="AM381" s="152">
        <v>656</v>
      </c>
      <c r="AN381" s="152">
        <v>409</v>
      </c>
      <c r="AO381" s="152">
        <v>1065</v>
      </c>
      <c r="AP381" s="153">
        <v>0.38400000000000001</v>
      </c>
      <c r="AQ381" s="153">
        <v>0.41799999999999998</v>
      </c>
      <c r="AR381" s="154">
        <v>0.23699999999999999</v>
      </c>
      <c r="AS381" s="154">
        <v>0.10100000000000001</v>
      </c>
      <c r="AT381" s="154">
        <v>8.5999999999999993E-2</v>
      </c>
      <c r="AU381" s="154">
        <v>0.33700000000000002</v>
      </c>
      <c r="AW381" s="196"/>
      <c r="AX381" s="144">
        <f t="shared" si="97"/>
        <v>84.850078905839027</v>
      </c>
      <c r="AY381" s="149">
        <v>298</v>
      </c>
      <c r="AZ381" s="150" t="s">
        <v>410</v>
      </c>
      <c r="BA381" s="149">
        <v>24</v>
      </c>
      <c r="BB381" s="151">
        <v>1</v>
      </c>
      <c r="BC381" s="152">
        <v>1901</v>
      </c>
      <c r="BD381" s="152">
        <v>1613</v>
      </c>
      <c r="BE381" s="149">
        <v>0.84899999999999998</v>
      </c>
      <c r="BF381" s="152">
        <v>754</v>
      </c>
      <c r="BG381" s="152">
        <v>571</v>
      </c>
      <c r="BH381" s="152">
        <v>1325</v>
      </c>
      <c r="BI381" s="153">
        <v>0.43099999999999999</v>
      </c>
      <c r="BJ381" s="153">
        <v>0.499</v>
      </c>
      <c r="BK381" s="154">
        <v>0.20699999999999999</v>
      </c>
      <c r="BL381" s="155">
        <v>0.12</v>
      </c>
      <c r="BM381" s="154">
        <v>8.5000000000000006E-2</v>
      </c>
      <c r="BN381" s="154">
        <v>0.38700000000000001</v>
      </c>
      <c r="DU381" s="4"/>
      <c r="DZ381" s="196"/>
      <c r="EA381" s="196"/>
      <c r="EB381" s="196"/>
      <c r="EC381" s="196"/>
      <c r="ED381" s="196"/>
      <c r="EE381" s="196"/>
    </row>
    <row r="382" spans="30:135" ht="13" x14ac:dyDescent="0.15">
      <c r="AD382" s="144">
        <f t="shared" si="95"/>
        <v>87.578947368421055</v>
      </c>
      <c r="AE382" s="144">
        <f t="shared" si="96"/>
        <v>69.47115384615384</v>
      </c>
      <c r="AF382" s="149">
        <v>299</v>
      </c>
      <c r="AG382" s="150" t="s">
        <v>575</v>
      </c>
      <c r="AH382" s="149">
        <v>19</v>
      </c>
      <c r="AI382" s="151">
        <v>1</v>
      </c>
      <c r="AJ382" s="152">
        <v>1664</v>
      </c>
      <c r="AK382" s="152">
        <v>1156</v>
      </c>
      <c r="AL382" s="149">
        <v>0.69499999999999995</v>
      </c>
      <c r="AM382" s="152">
        <v>785</v>
      </c>
      <c r="AN382" s="152">
        <v>432</v>
      </c>
      <c r="AO382" s="152">
        <v>1217</v>
      </c>
      <c r="AP382" s="153">
        <v>0.35499999999999998</v>
      </c>
      <c r="AQ382" s="153">
        <v>0.38500000000000001</v>
      </c>
      <c r="AR382" s="154">
        <v>0.17399999999999999</v>
      </c>
      <c r="AS382" s="154">
        <v>0.114</v>
      </c>
      <c r="AT382" s="154">
        <v>9.8000000000000004E-2</v>
      </c>
      <c r="AU382" s="154">
        <v>0.33900000000000002</v>
      </c>
      <c r="AW382" s="196"/>
      <c r="AX382" s="144">
        <f t="shared" si="97"/>
        <v>85.025641025641036</v>
      </c>
      <c r="AY382" s="149">
        <v>299</v>
      </c>
      <c r="AZ382" s="150" t="s">
        <v>455</v>
      </c>
      <c r="BA382" s="149">
        <v>23</v>
      </c>
      <c r="BB382" s="151">
        <v>1</v>
      </c>
      <c r="BC382" s="152">
        <v>1950</v>
      </c>
      <c r="BD382" s="152">
        <v>1658</v>
      </c>
      <c r="BE382" s="149">
        <v>0.85</v>
      </c>
      <c r="BF382" s="152">
        <v>830</v>
      </c>
      <c r="BG382" s="152">
        <v>593</v>
      </c>
      <c r="BH382" s="152">
        <v>1423</v>
      </c>
      <c r="BI382" s="153">
        <v>0.41699999999999998</v>
      </c>
      <c r="BJ382" s="151">
        <v>0.47</v>
      </c>
      <c r="BK382" s="154">
        <v>0.17499999999999999</v>
      </c>
      <c r="BL382" s="154">
        <v>0.11700000000000001</v>
      </c>
      <c r="BM382" s="154">
        <v>8.3000000000000004E-2</v>
      </c>
      <c r="BN382" s="154">
        <v>0.39200000000000002</v>
      </c>
      <c r="DU382" s="4"/>
      <c r="DZ382" s="196"/>
      <c r="EA382" s="196"/>
      <c r="EB382" s="196"/>
      <c r="EC382" s="196"/>
      <c r="ED382" s="196"/>
      <c r="EE382" s="196"/>
    </row>
    <row r="383" spans="30:135" ht="13" x14ac:dyDescent="0.15">
      <c r="AD383" s="144">
        <f t="shared" si="95"/>
        <v>80.333333333333329</v>
      </c>
      <c r="AE383" s="144">
        <f t="shared" si="96"/>
        <v>69.353882631890926</v>
      </c>
      <c r="AF383" s="149">
        <v>300</v>
      </c>
      <c r="AG383" s="150" t="s">
        <v>424</v>
      </c>
      <c r="AH383" s="149">
        <v>21</v>
      </c>
      <c r="AI383" s="151">
        <v>1</v>
      </c>
      <c r="AJ383" s="152">
        <v>1687</v>
      </c>
      <c r="AK383" s="152">
        <v>1170</v>
      </c>
      <c r="AL383" s="149">
        <v>0.69399999999999995</v>
      </c>
      <c r="AM383" s="152">
        <v>729</v>
      </c>
      <c r="AN383" s="152">
        <v>435</v>
      </c>
      <c r="AO383" s="152">
        <v>1164</v>
      </c>
      <c r="AP383" s="153">
        <v>0.374</v>
      </c>
      <c r="AQ383" s="153">
        <v>0.40799999999999997</v>
      </c>
      <c r="AR383" s="154">
        <v>0.219</v>
      </c>
      <c r="AS383" s="154">
        <v>0.111</v>
      </c>
      <c r="AT383" s="154">
        <v>8.2000000000000003E-2</v>
      </c>
      <c r="AU383" s="154">
        <v>0.33700000000000002</v>
      </c>
      <c r="AW383" s="196"/>
      <c r="AX383" s="144">
        <f t="shared" si="97"/>
        <v>85.03898635477583</v>
      </c>
      <c r="AY383" s="149">
        <v>300</v>
      </c>
      <c r="AZ383" s="150" t="s">
        <v>269</v>
      </c>
      <c r="BA383" s="149">
        <v>25</v>
      </c>
      <c r="BB383" s="151">
        <v>1</v>
      </c>
      <c r="BC383" s="152">
        <v>2052</v>
      </c>
      <c r="BD383" s="152">
        <v>1745</v>
      </c>
      <c r="BE383" s="149">
        <v>0.85</v>
      </c>
      <c r="BF383" s="152">
        <v>922</v>
      </c>
      <c r="BG383" s="152">
        <v>642</v>
      </c>
      <c r="BH383" s="152">
        <v>1564</v>
      </c>
      <c r="BI383" s="151">
        <v>0.41</v>
      </c>
      <c r="BJ383" s="153">
        <v>0.46500000000000002</v>
      </c>
      <c r="BK383" s="154">
        <v>0.14799999999999999</v>
      </c>
      <c r="BL383" s="154">
        <v>0.106</v>
      </c>
      <c r="BM383" s="155">
        <v>0.09</v>
      </c>
      <c r="BN383" s="154">
        <v>0.39600000000000002</v>
      </c>
      <c r="DU383" s="4"/>
      <c r="DZ383" s="196"/>
      <c r="EA383" s="196"/>
      <c r="EB383" s="196"/>
      <c r="EC383" s="196"/>
      <c r="ED383" s="196"/>
      <c r="EE383" s="196"/>
    </row>
    <row r="384" spans="30:135" ht="13" x14ac:dyDescent="0.15">
      <c r="AD384" s="144">
        <f t="shared" si="95"/>
        <v>83.15789473684211</v>
      </c>
      <c r="AE384" s="144">
        <f t="shared" si="96"/>
        <v>69.303797468354432</v>
      </c>
      <c r="AF384" s="149">
        <v>301</v>
      </c>
      <c r="AG384" s="150" t="s">
        <v>506</v>
      </c>
      <c r="AH384" s="149">
        <v>19</v>
      </c>
      <c r="AI384" s="151">
        <v>1</v>
      </c>
      <c r="AJ384" s="152">
        <v>1580</v>
      </c>
      <c r="AK384" s="152">
        <v>1095</v>
      </c>
      <c r="AL384" s="149">
        <v>0.69299999999999995</v>
      </c>
      <c r="AM384" s="152">
        <v>635</v>
      </c>
      <c r="AN384" s="152">
        <v>405</v>
      </c>
      <c r="AO384" s="152">
        <v>1040</v>
      </c>
      <c r="AP384" s="153">
        <v>0.38900000000000001</v>
      </c>
      <c r="AQ384" s="153">
        <v>0.41299999999999998</v>
      </c>
      <c r="AR384" s="155">
        <v>0.24</v>
      </c>
      <c r="AS384" s="154">
        <v>0.129</v>
      </c>
      <c r="AT384" s="154">
        <v>0.10299999999999999</v>
      </c>
      <c r="AU384" s="154">
        <v>0.34599999999999997</v>
      </c>
      <c r="AW384" s="196"/>
      <c r="AX384" s="144">
        <f t="shared" si="97"/>
        <v>85.236593059936908</v>
      </c>
      <c r="AY384" s="149">
        <v>301</v>
      </c>
      <c r="AZ384" s="150" t="s">
        <v>548</v>
      </c>
      <c r="BA384" s="149">
        <v>19</v>
      </c>
      <c r="BB384" s="151">
        <v>1</v>
      </c>
      <c r="BC384" s="152">
        <v>1585</v>
      </c>
      <c r="BD384" s="152">
        <v>1351</v>
      </c>
      <c r="BE384" s="149">
        <v>0.85199999999999998</v>
      </c>
      <c r="BF384" s="152">
        <v>705</v>
      </c>
      <c r="BG384" s="152">
        <v>495</v>
      </c>
      <c r="BH384" s="152">
        <v>1200</v>
      </c>
      <c r="BI384" s="153">
        <v>0.41299999999999998</v>
      </c>
      <c r="BJ384" s="153">
        <v>0.46100000000000002</v>
      </c>
      <c r="BK384" s="154">
        <v>0.14199999999999999</v>
      </c>
      <c r="BL384" s="154">
        <v>0.125</v>
      </c>
      <c r="BM384" s="154">
        <v>0.104</v>
      </c>
      <c r="BN384" s="154">
        <v>0.40200000000000002</v>
      </c>
      <c r="DU384" s="4"/>
      <c r="DZ384" s="196"/>
      <c r="EA384" s="196"/>
      <c r="EB384" s="196"/>
      <c r="EC384" s="196"/>
      <c r="ED384" s="196"/>
      <c r="EE384" s="196"/>
    </row>
    <row r="385" spans="30:135" ht="13" x14ac:dyDescent="0.15">
      <c r="AD385" s="144">
        <f t="shared" si="95"/>
        <v>84.444444444444443</v>
      </c>
      <c r="AE385" s="144">
        <f t="shared" si="96"/>
        <v>68.881578947368411</v>
      </c>
      <c r="AF385" s="149">
        <v>302</v>
      </c>
      <c r="AG385" s="150" t="s">
        <v>421</v>
      </c>
      <c r="AH385" s="149">
        <v>18</v>
      </c>
      <c r="AI385" s="151">
        <v>1</v>
      </c>
      <c r="AJ385" s="152">
        <v>1520</v>
      </c>
      <c r="AK385" s="152">
        <v>1047</v>
      </c>
      <c r="AL385" s="149">
        <v>0.68899999999999995</v>
      </c>
      <c r="AM385" s="152">
        <v>715</v>
      </c>
      <c r="AN385" s="152">
        <v>378</v>
      </c>
      <c r="AO385" s="152">
        <v>1093</v>
      </c>
      <c r="AP385" s="153">
        <v>0.34599999999999997</v>
      </c>
      <c r="AQ385" s="153">
        <v>0.39500000000000002</v>
      </c>
      <c r="AR385" s="154">
        <v>0.192</v>
      </c>
      <c r="AS385" s="154">
        <v>0.105</v>
      </c>
      <c r="AT385" s="154">
        <v>7.4999999999999997E-2</v>
      </c>
      <c r="AU385" s="154">
        <v>0.32600000000000001</v>
      </c>
      <c r="AW385" s="196"/>
      <c r="AX385" s="144">
        <f t="shared" si="97"/>
        <v>85.180995475113122</v>
      </c>
      <c r="AY385" s="149">
        <v>302</v>
      </c>
      <c r="AZ385" s="150" t="s">
        <v>505</v>
      </c>
      <c r="BA385" s="149">
        <v>21</v>
      </c>
      <c r="BB385" s="151">
        <v>1</v>
      </c>
      <c r="BC385" s="152">
        <v>1768</v>
      </c>
      <c r="BD385" s="152">
        <v>1506</v>
      </c>
      <c r="BE385" s="149">
        <v>0.85199999999999998</v>
      </c>
      <c r="BF385" s="152">
        <v>758</v>
      </c>
      <c r="BG385" s="152">
        <v>542</v>
      </c>
      <c r="BH385" s="152">
        <v>1300</v>
      </c>
      <c r="BI385" s="153">
        <v>0.41699999999999998</v>
      </c>
      <c r="BJ385" s="153">
        <v>0.47799999999999998</v>
      </c>
      <c r="BK385" s="155">
        <v>0.18</v>
      </c>
      <c r="BL385" s="154">
        <v>0.104</v>
      </c>
      <c r="BM385" s="154">
        <v>8.3000000000000004E-2</v>
      </c>
      <c r="BN385" s="154">
        <v>0.38700000000000001</v>
      </c>
      <c r="DU385" s="4"/>
      <c r="DZ385" s="196"/>
      <c r="EA385" s="196"/>
      <c r="EB385" s="196"/>
      <c r="EC385" s="196"/>
      <c r="ED385" s="196"/>
      <c r="EE385" s="196"/>
    </row>
    <row r="386" spans="30:135" ht="13" x14ac:dyDescent="0.15">
      <c r="AD386" s="144">
        <f t="shared" si="95"/>
        <v>80.277777777777786</v>
      </c>
      <c r="AE386" s="144">
        <f t="shared" si="96"/>
        <v>68.927335640138409</v>
      </c>
      <c r="AF386" s="149">
        <v>303</v>
      </c>
      <c r="AG386" s="150" t="s">
        <v>485</v>
      </c>
      <c r="AH386" s="149">
        <v>18</v>
      </c>
      <c r="AI386" s="151">
        <v>1</v>
      </c>
      <c r="AJ386" s="152">
        <v>1445</v>
      </c>
      <c r="AK386" s="152">
        <v>996</v>
      </c>
      <c r="AL386" s="149">
        <v>0.68899999999999995</v>
      </c>
      <c r="AM386" s="152">
        <v>734</v>
      </c>
      <c r="AN386" s="152">
        <v>364</v>
      </c>
      <c r="AO386" s="152">
        <v>1098</v>
      </c>
      <c r="AP386" s="153">
        <v>0.33200000000000002</v>
      </c>
      <c r="AQ386" s="153">
        <v>0.38100000000000001</v>
      </c>
      <c r="AR386" s="155">
        <v>0.16</v>
      </c>
      <c r="AS386" s="154">
        <v>9.2999999999999999E-2</v>
      </c>
      <c r="AT386" s="154">
        <v>7.4999999999999997E-2</v>
      </c>
      <c r="AU386" s="154">
        <v>0.31900000000000001</v>
      </c>
      <c r="AW386" s="196"/>
      <c r="AX386" s="144">
        <f t="shared" si="97"/>
        <v>85.174418604651152</v>
      </c>
      <c r="AY386" s="149">
        <v>303</v>
      </c>
      <c r="AZ386" s="150" t="s">
        <v>371</v>
      </c>
      <c r="BA386" s="149">
        <v>24</v>
      </c>
      <c r="BB386" s="151">
        <v>1</v>
      </c>
      <c r="BC386" s="152">
        <v>2064</v>
      </c>
      <c r="BD386" s="152">
        <v>1758</v>
      </c>
      <c r="BE386" s="149">
        <v>0.85199999999999998</v>
      </c>
      <c r="BF386" s="152">
        <v>910</v>
      </c>
      <c r="BG386" s="152">
        <v>632</v>
      </c>
      <c r="BH386" s="152">
        <v>1542</v>
      </c>
      <c r="BI386" s="151">
        <v>0.41</v>
      </c>
      <c r="BJ386" s="153">
        <v>0.47399999999999998</v>
      </c>
      <c r="BK386" s="154">
        <v>0.16900000000000001</v>
      </c>
      <c r="BL386" s="154">
        <v>0.108</v>
      </c>
      <c r="BM386" s="154">
        <v>8.5999999999999993E-2</v>
      </c>
      <c r="BN386" s="154">
        <v>0.38300000000000001</v>
      </c>
      <c r="DU386" s="4"/>
      <c r="DZ386" s="196"/>
      <c r="EA386" s="196"/>
      <c r="EB386" s="196"/>
      <c r="EC386" s="196"/>
      <c r="ED386" s="196"/>
      <c r="EE386" s="196"/>
    </row>
    <row r="387" spans="30:135" ht="13" x14ac:dyDescent="0.15">
      <c r="AD387" s="144">
        <f t="shared" si="95"/>
        <v>78.94736842105263</v>
      </c>
      <c r="AE387" s="144">
        <f t="shared" si="96"/>
        <v>68.733333333333334</v>
      </c>
      <c r="AF387" s="149">
        <v>304</v>
      </c>
      <c r="AG387" s="150" t="s">
        <v>443</v>
      </c>
      <c r="AH387" s="149">
        <v>19</v>
      </c>
      <c r="AI387" s="151">
        <v>1</v>
      </c>
      <c r="AJ387" s="152">
        <v>1500</v>
      </c>
      <c r="AK387" s="152">
        <v>1031</v>
      </c>
      <c r="AL387" s="149">
        <v>0.68700000000000006</v>
      </c>
      <c r="AM387" s="152">
        <v>728</v>
      </c>
      <c r="AN387" s="152">
        <v>353</v>
      </c>
      <c r="AO387" s="152">
        <v>1081</v>
      </c>
      <c r="AP387" s="153">
        <v>0.32700000000000001</v>
      </c>
      <c r="AQ387" s="153">
        <v>0.372</v>
      </c>
      <c r="AR387" s="155">
        <v>0.18</v>
      </c>
      <c r="AS387" s="154">
        <v>0.113</v>
      </c>
      <c r="AT387" s="155">
        <v>0.08</v>
      </c>
      <c r="AU387" s="154">
        <v>0.32400000000000001</v>
      </c>
      <c r="AW387" s="196"/>
      <c r="AX387" s="144">
        <f t="shared" si="97"/>
        <v>85.482493595217761</v>
      </c>
      <c r="AY387" s="149">
        <v>304</v>
      </c>
      <c r="AZ387" s="150" t="s">
        <v>520</v>
      </c>
      <c r="BA387" s="149">
        <v>15</v>
      </c>
      <c r="BB387" s="151">
        <v>1</v>
      </c>
      <c r="BC387" s="152">
        <v>1171</v>
      </c>
      <c r="BD387" s="152">
        <v>1001</v>
      </c>
      <c r="BE387" s="149">
        <v>0.85499999999999998</v>
      </c>
      <c r="BF387" s="152">
        <v>521</v>
      </c>
      <c r="BG387" s="152">
        <v>371</v>
      </c>
      <c r="BH387" s="152">
        <v>892</v>
      </c>
      <c r="BI387" s="153">
        <v>0.41599999999999998</v>
      </c>
      <c r="BJ387" s="153">
        <v>0.47299999999999998</v>
      </c>
      <c r="BK387" s="155">
        <v>0.16</v>
      </c>
      <c r="BL387" s="154">
        <v>9.6000000000000002E-2</v>
      </c>
      <c r="BM387" s="154">
        <v>7.8E-2</v>
      </c>
      <c r="BN387" s="154">
        <v>0.38900000000000001</v>
      </c>
      <c r="DU387" s="4"/>
      <c r="DZ387" s="196"/>
      <c r="EA387" s="196"/>
      <c r="EB387" s="196"/>
      <c r="EC387" s="196"/>
      <c r="ED387" s="196"/>
      <c r="EE387" s="196"/>
    </row>
    <row r="388" spans="30:135" ht="13" x14ac:dyDescent="0.15">
      <c r="AD388" s="144">
        <f t="shared" si="95"/>
        <v>78.1875</v>
      </c>
      <c r="AE388" s="144">
        <f t="shared" si="96"/>
        <v>68.585131894484405</v>
      </c>
      <c r="AF388" s="149">
        <v>305</v>
      </c>
      <c r="AG388" s="150" t="s">
        <v>340</v>
      </c>
      <c r="AH388" s="149">
        <v>16</v>
      </c>
      <c r="AI388" s="151">
        <v>1</v>
      </c>
      <c r="AJ388" s="152">
        <v>1251</v>
      </c>
      <c r="AK388" s="152">
        <v>858</v>
      </c>
      <c r="AL388" s="149">
        <v>0.68600000000000005</v>
      </c>
      <c r="AM388" s="152">
        <v>559</v>
      </c>
      <c r="AN388" s="152">
        <v>346</v>
      </c>
      <c r="AO388" s="152">
        <v>905</v>
      </c>
      <c r="AP388" s="153">
        <v>0.38200000000000001</v>
      </c>
      <c r="AQ388" s="153">
        <v>0.41599999999999998</v>
      </c>
      <c r="AR388" s="155">
        <v>0.21</v>
      </c>
      <c r="AS388" s="154">
        <v>7.5999999999999998E-2</v>
      </c>
      <c r="AT388" s="154">
        <v>4.9000000000000002E-2</v>
      </c>
      <c r="AU388" s="154">
        <v>0.32900000000000001</v>
      </c>
      <c r="AW388" s="196"/>
      <c r="AX388" s="144">
        <f t="shared" si="97"/>
        <v>85.547785547785551</v>
      </c>
      <c r="AY388" s="149">
        <v>305</v>
      </c>
      <c r="AZ388" s="150" t="s">
        <v>585</v>
      </c>
      <c r="BA388" s="149">
        <v>5</v>
      </c>
      <c r="BB388" s="151">
        <v>1</v>
      </c>
      <c r="BC388" s="152">
        <v>429</v>
      </c>
      <c r="BD388" s="152">
        <v>367</v>
      </c>
      <c r="BE388" s="149">
        <v>0.85499999999999998</v>
      </c>
      <c r="BF388" s="152">
        <v>180</v>
      </c>
      <c r="BG388" s="152">
        <v>142</v>
      </c>
      <c r="BH388" s="152">
        <v>322</v>
      </c>
      <c r="BI388" s="153">
        <v>0.441</v>
      </c>
      <c r="BJ388" s="153">
        <v>0.48899999999999999</v>
      </c>
      <c r="BK388" s="155">
        <v>0.17</v>
      </c>
      <c r="BL388" s="154">
        <v>9.8000000000000004E-2</v>
      </c>
      <c r="BM388" s="154">
        <v>8.2000000000000003E-2</v>
      </c>
      <c r="BN388" s="154">
        <v>0.40100000000000002</v>
      </c>
      <c r="DU388" s="4"/>
      <c r="DZ388" s="196"/>
      <c r="EA388" s="196"/>
      <c r="EB388" s="196"/>
      <c r="EC388" s="196"/>
      <c r="ED388" s="196"/>
      <c r="EE388" s="196"/>
    </row>
    <row r="389" spans="30:135" ht="13" x14ac:dyDescent="0.15">
      <c r="AD389" s="144">
        <f t="shared" si="95"/>
        <v>81.4375</v>
      </c>
      <c r="AE389" s="144">
        <f t="shared" si="96"/>
        <v>68.610897927858787</v>
      </c>
      <c r="AF389" s="149">
        <v>306</v>
      </c>
      <c r="AG389" s="150" t="s">
        <v>309</v>
      </c>
      <c r="AH389" s="149">
        <v>16</v>
      </c>
      <c r="AI389" s="151">
        <v>1</v>
      </c>
      <c r="AJ389" s="152">
        <v>1303</v>
      </c>
      <c r="AK389" s="152">
        <v>894</v>
      </c>
      <c r="AL389" s="149">
        <v>0.68600000000000005</v>
      </c>
      <c r="AM389" s="152">
        <v>623</v>
      </c>
      <c r="AN389" s="152">
        <v>322</v>
      </c>
      <c r="AO389" s="152">
        <v>945</v>
      </c>
      <c r="AP389" s="153">
        <v>0.34100000000000003</v>
      </c>
      <c r="AQ389" s="153">
        <v>0.38500000000000001</v>
      </c>
      <c r="AR389" s="154">
        <v>0.193</v>
      </c>
      <c r="AS389" s="154">
        <v>9.7000000000000003E-2</v>
      </c>
      <c r="AT389" s="155">
        <v>7.0000000000000007E-2</v>
      </c>
      <c r="AU389" s="154">
        <v>0.32300000000000001</v>
      </c>
      <c r="AW389" s="196"/>
      <c r="AX389" s="144">
        <f t="shared" si="97"/>
        <v>85.721676151060535</v>
      </c>
      <c r="AY389" s="149">
        <v>306</v>
      </c>
      <c r="AZ389" s="150" t="s">
        <v>553</v>
      </c>
      <c r="BA389" s="149">
        <v>23</v>
      </c>
      <c r="BB389" s="151">
        <v>1</v>
      </c>
      <c r="BC389" s="152">
        <v>1933</v>
      </c>
      <c r="BD389" s="152">
        <v>1657</v>
      </c>
      <c r="BE389" s="149">
        <v>0.85699999999999998</v>
      </c>
      <c r="BF389" s="152">
        <v>766</v>
      </c>
      <c r="BG389" s="152">
        <v>610</v>
      </c>
      <c r="BH389" s="152">
        <v>1376</v>
      </c>
      <c r="BI389" s="153">
        <v>0.443</v>
      </c>
      <c r="BJ389" s="151">
        <v>0.51</v>
      </c>
      <c r="BK389" s="154">
        <v>0.21099999999999999</v>
      </c>
      <c r="BL389" s="154">
        <v>0.10199999999999999</v>
      </c>
      <c r="BM389" s="154">
        <v>8.5000000000000006E-2</v>
      </c>
      <c r="BN389" s="154">
        <v>0.38700000000000001</v>
      </c>
      <c r="DU389" s="4"/>
      <c r="DZ389" s="196"/>
      <c r="EA389" s="196"/>
      <c r="EB389" s="196"/>
      <c r="EC389" s="196"/>
      <c r="ED389" s="196"/>
      <c r="EE389" s="196"/>
    </row>
    <row r="390" spans="30:135" ht="13" x14ac:dyDescent="0.15">
      <c r="AD390" s="144">
        <f t="shared" si="95"/>
        <v>82.25</v>
      </c>
      <c r="AE390" s="144">
        <f t="shared" si="96"/>
        <v>68.510638297872333</v>
      </c>
      <c r="AF390" s="149">
        <v>307</v>
      </c>
      <c r="AG390" s="150" t="s">
        <v>525</v>
      </c>
      <c r="AH390" s="149">
        <v>20</v>
      </c>
      <c r="AI390" s="151">
        <v>1</v>
      </c>
      <c r="AJ390" s="152">
        <v>1645</v>
      </c>
      <c r="AK390" s="152">
        <v>1127</v>
      </c>
      <c r="AL390" s="149">
        <v>0.68500000000000005</v>
      </c>
      <c r="AM390" s="152">
        <v>692</v>
      </c>
      <c r="AN390" s="152">
        <v>427</v>
      </c>
      <c r="AO390" s="152">
        <v>1119</v>
      </c>
      <c r="AP390" s="153">
        <v>0.38200000000000001</v>
      </c>
      <c r="AQ390" s="153">
        <v>0.42099999999999999</v>
      </c>
      <c r="AR390" s="154">
        <v>0.24399999999999999</v>
      </c>
      <c r="AS390" s="155">
        <v>0.09</v>
      </c>
      <c r="AT390" s="154">
        <v>6.8000000000000005E-2</v>
      </c>
      <c r="AU390" s="154">
        <v>0.32500000000000001</v>
      </c>
      <c r="AW390" s="196"/>
      <c r="AX390" s="144">
        <f t="shared" si="97"/>
        <v>85.829959514170042</v>
      </c>
      <c r="AY390" s="149">
        <v>307</v>
      </c>
      <c r="AZ390" s="150" t="s">
        <v>538</v>
      </c>
      <c r="BA390" s="149">
        <v>16</v>
      </c>
      <c r="BB390" s="151">
        <v>1</v>
      </c>
      <c r="BC390" s="152">
        <v>1235</v>
      </c>
      <c r="BD390" s="152">
        <v>1060</v>
      </c>
      <c r="BE390" s="149">
        <v>0.85799999999999998</v>
      </c>
      <c r="BF390" s="152">
        <v>536</v>
      </c>
      <c r="BG390" s="152">
        <v>402</v>
      </c>
      <c r="BH390" s="152">
        <v>938</v>
      </c>
      <c r="BI390" s="153">
        <v>0.42899999999999999</v>
      </c>
      <c r="BJ390" s="153">
        <v>0.47299999999999998</v>
      </c>
      <c r="BK390" s="154">
        <v>0.16300000000000001</v>
      </c>
      <c r="BL390" s="154">
        <v>0.104</v>
      </c>
      <c r="BM390" s="154">
        <v>9.5000000000000001E-2</v>
      </c>
      <c r="BN390" s="155">
        <v>0.4</v>
      </c>
      <c r="DU390" s="4"/>
      <c r="DZ390" s="196"/>
      <c r="EA390" s="196"/>
      <c r="EB390" s="196"/>
      <c r="EC390" s="196"/>
      <c r="ED390" s="196"/>
      <c r="EE390" s="196"/>
    </row>
    <row r="391" spans="30:135" ht="13" x14ac:dyDescent="0.15">
      <c r="AD391" s="144">
        <f t="shared" si="95"/>
        <v>83.5</v>
      </c>
      <c r="AE391" s="144">
        <f t="shared" si="96"/>
        <v>68.263473053892227</v>
      </c>
      <c r="AF391" s="149">
        <v>308</v>
      </c>
      <c r="AG391" s="150" t="s">
        <v>415</v>
      </c>
      <c r="AH391" s="149">
        <v>14</v>
      </c>
      <c r="AI391" s="151">
        <v>1</v>
      </c>
      <c r="AJ391" s="152">
        <v>1169</v>
      </c>
      <c r="AK391" s="152">
        <v>798</v>
      </c>
      <c r="AL391" s="149">
        <v>0.68300000000000005</v>
      </c>
      <c r="AM391" s="152">
        <v>492</v>
      </c>
      <c r="AN391" s="152">
        <v>303</v>
      </c>
      <c r="AO391" s="152">
        <v>795</v>
      </c>
      <c r="AP391" s="153">
        <v>0.38100000000000001</v>
      </c>
      <c r="AQ391" s="151">
        <v>0.42</v>
      </c>
      <c r="AR391" s="154">
        <v>0.23699999999999999</v>
      </c>
      <c r="AS391" s="154">
        <v>9.9000000000000005E-2</v>
      </c>
      <c r="AT391" s="154">
        <v>7.8E-2</v>
      </c>
      <c r="AU391" s="154">
        <v>0.32900000000000001</v>
      </c>
      <c r="AW391" s="196"/>
      <c r="AX391" s="144">
        <f t="shared" si="97"/>
        <v>85.911602209944746</v>
      </c>
      <c r="AY391" s="149">
        <v>308</v>
      </c>
      <c r="AZ391" s="150" t="s">
        <v>574</v>
      </c>
      <c r="BA391" s="149">
        <v>17</v>
      </c>
      <c r="BB391" s="151">
        <v>1</v>
      </c>
      <c r="BC391" s="152">
        <v>1448</v>
      </c>
      <c r="BD391" s="152">
        <v>1244</v>
      </c>
      <c r="BE391" s="149">
        <v>0.85899999999999999</v>
      </c>
      <c r="BF391" s="152">
        <v>544</v>
      </c>
      <c r="BG391" s="152">
        <v>449</v>
      </c>
      <c r="BH391" s="152">
        <v>993</v>
      </c>
      <c r="BI391" s="153">
        <v>0.45200000000000001</v>
      </c>
      <c r="BJ391" s="153">
        <v>0.51100000000000001</v>
      </c>
      <c r="BK391" s="154">
        <v>0.21299999999999999</v>
      </c>
      <c r="BL391" s="155">
        <v>0.12</v>
      </c>
      <c r="BM391" s="154">
        <v>8.4000000000000005E-2</v>
      </c>
      <c r="BN391" s="154">
        <v>0.39900000000000002</v>
      </c>
      <c r="DU391" s="4"/>
      <c r="DZ391" s="196"/>
      <c r="EA391" s="196"/>
      <c r="EB391" s="196"/>
      <c r="EC391" s="196"/>
      <c r="ED391" s="196"/>
      <c r="EE391" s="196"/>
    </row>
    <row r="392" spans="30:135" ht="13" x14ac:dyDescent="0.15">
      <c r="AD392" s="144">
        <f t="shared" si="95"/>
        <v>73.375</v>
      </c>
      <c r="AE392" s="144">
        <f t="shared" si="96"/>
        <v>68.057921635434411</v>
      </c>
      <c r="AF392" s="149">
        <v>309</v>
      </c>
      <c r="AG392" s="150" t="s">
        <v>467</v>
      </c>
      <c r="AH392" s="149">
        <v>16</v>
      </c>
      <c r="AI392" s="151">
        <v>1</v>
      </c>
      <c r="AJ392" s="152">
        <v>1174</v>
      </c>
      <c r="AK392" s="152">
        <v>799</v>
      </c>
      <c r="AL392" s="149">
        <v>0.68100000000000005</v>
      </c>
      <c r="AM392" s="152">
        <v>510</v>
      </c>
      <c r="AN392" s="152">
        <v>301</v>
      </c>
      <c r="AO392" s="152">
        <v>811</v>
      </c>
      <c r="AP392" s="153">
        <v>0.371</v>
      </c>
      <c r="AQ392" s="153">
        <v>0.41399999999999998</v>
      </c>
      <c r="AR392" s="154">
        <v>0.23300000000000001</v>
      </c>
      <c r="AS392" s="154">
        <v>8.5999999999999993E-2</v>
      </c>
      <c r="AT392" s="154">
        <v>6.0999999999999999E-2</v>
      </c>
      <c r="AU392" s="154">
        <v>0.32300000000000001</v>
      </c>
      <c r="AW392" s="196"/>
      <c r="AX392" s="144">
        <f t="shared" si="97"/>
        <v>85.892388451443566</v>
      </c>
      <c r="AY392" s="149">
        <v>309</v>
      </c>
      <c r="AZ392" s="150" t="s">
        <v>569</v>
      </c>
      <c r="BA392" s="149">
        <v>17</v>
      </c>
      <c r="BB392" s="151">
        <v>1</v>
      </c>
      <c r="BC392" s="152">
        <v>1524</v>
      </c>
      <c r="BD392" s="152">
        <v>1309</v>
      </c>
      <c r="BE392" s="149">
        <v>0.85899999999999999</v>
      </c>
      <c r="BF392" s="152">
        <v>653</v>
      </c>
      <c r="BG392" s="152">
        <v>479</v>
      </c>
      <c r="BH392" s="152">
        <v>1132</v>
      </c>
      <c r="BI392" s="153">
        <v>0.42299999999999999</v>
      </c>
      <c r="BJ392" s="153">
        <v>0.49299999999999999</v>
      </c>
      <c r="BK392" s="154">
        <v>0.17699999999999999</v>
      </c>
      <c r="BL392" s="154">
        <v>9.6000000000000002E-2</v>
      </c>
      <c r="BM392" s="154">
        <v>6.2E-2</v>
      </c>
      <c r="BN392" s="154">
        <v>0.38900000000000001</v>
      </c>
      <c r="DU392" s="4"/>
      <c r="DZ392" s="196"/>
      <c r="EA392" s="196"/>
      <c r="EB392" s="196"/>
      <c r="EC392" s="196"/>
      <c r="ED392" s="196"/>
      <c r="EE392" s="196"/>
    </row>
    <row r="393" spans="30:135" ht="13" x14ac:dyDescent="0.15">
      <c r="AD393" s="144">
        <f t="shared" si="95"/>
        <v>78.090909090909093</v>
      </c>
      <c r="AE393" s="144">
        <f t="shared" si="96"/>
        <v>67.986030267753208</v>
      </c>
      <c r="AF393" s="149">
        <v>310</v>
      </c>
      <c r="AG393" s="150" t="s">
        <v>586</v>
      </c>
      <c r="AH393" s="149">
        <v>22</v>
      </c>
      <c r="AI393" s="151">
        <v>1</v>
      </c>
      <c r="AJ393" s="152">
        <v>1718</v>
      </c>
      <c r="AK393" s="152">
        <v>1168</v>
      </c>
      <c r="AL393" s="149">
        <v>0.68</v>
      </c>
      <c r="AM393" s="152">
        <v>817</v>
      </c>
      <c r="AN393" s="152">
        <v>414</v>
      </c>
      <c r="AO393" s="152">
        <v>1231</v>
      </c>
      <c r="AP393" s="153">
        <v>0.33600000000000002</v>
      </c>
      <c r="AQ393" s="153">
        <v>0.39100000000000001</v>
      </c>
      <c r="AR393" s="154">
        <v>0.20499999999999999</v>
      </c>
      <c r="AS393" s="155">
        <v>0.09</v>
      </c>
      <c r="AT393" s="154">
        <v>6.8000000000000005E-2</v>
      </c>
      <c r="AU393" s="154">
        <v>0.317</v>
      </c>
      <c r="AW393" s="196"/>
      <c r="AX393" s="144">
        <f t="shared" si="97"/>
        <v>86.118386589837613</v>
      </c>
      <c r="AY393" s="149">
        <v>310</v>
      </c>
      <c r="AZ393" s="150" t="s">
        <v>350</v>
      </c>
      <c r="BA393" s="149">
        <v>23</v>
      </c>
      <c r="BB393" s="151">
        <v>1</v>
      </c>
      <c r="BC393" s="152">
        <v>1909</v>
      </c>
      <c r="BD393" s="152">
        <v>1644</v>
      </c>
      <c r="BE393" s="149">
        <v>0.86099999999999999</v>
      </c>
      <c r="BF393" s="152">
        <v>782</v>
      </c>
      <c r="BG393" s="152">
        <v>618</v>
      </c>
      <c r="BH393" s="152">
        <v>1400</v>
      </c>
      <c r="BI393" s="153">
        <v>0.441</v>
      </c>
      <c r="BJ393" s="153">
        <v>0.49299999999999999</v>
      </c>
      <c r="BK393" s="154">
        <v>0.17899999999999999</v>
      </c>
      <c r="BL393" s="154">
        <v>0.105</v>
      </c>
      <c r="BM393" s="154">
        <v>7.9000000000000001E-2</v>
      </c>
      <c r="BN393" s="154">
        <v>0.40500000000000003</v>
      </c>
      <c r="DU393" s="4"/>
      <c r="DZ393" s="196"/>
      <c r="EA393" s="196"/>
      <c r="EB393" s="196"/>
      <c r="EC393" s="196"/>
      <c r="ED393" s="196"/>
      <c r="EE393" s="196"/>
    </row>
    <row r="394" spans="30:135" ht="13" x14ac:dyDescent="0.15">
      <c r="AD394" s="144">
        <f t="shared" si="95"/>
        <v>88.04</v>
      </c>
      <c r="AE394" s="144">
        <f t="shared" si="96"/>
        <v>67.969104952294416</v>
      </c>
      <c r="AF394" s="149">
        <v>311</v>
      </c>
      <c r="AG394" s="150" t="s">
        <v>462</v>
      </c>
      <c r="AH394" s="149">
        <v>25</v>
      </c>
      <c r="AI394" s="151">
        <v>1</v>
      </c>
      <c r="AJ394" s="152">
        <v>2201</v>
      </c>
      <c r="AK394" s="152">
        <v>1496</v>
      </c>
      <c r="AL394" s="149">
        <v>0.68</v>
      </c>
      <c r="AM394" s="152">
        <v>1081</v>
      </c>
      <c r="AN394" s="152">
        <v>554</v>
      </c>
      <c r="AO394" s="152">
        <v>1635</v>
      </c>
      <c r="AP394" s="153">
        <v>0.33900000000000002</v>
      </c>
      <c r="AQ394" s="153">
        <v>0.379</v>
      </c>
      <c r="AR394" s="154">
        <v>0.17100000000000001</v>
      </c>
      <c r="AS394" s="154">
        <v>9.6000000000000002E-2</v>
      </c>
      <c r="AT394" s="154">
        <v>7.0999999999999994E-2</v>
      </c>
      <c r="AU394" s="154">
        <v>0.32600000000000001</v>
      </c>
      <c r="AW394" s="196"/>
      <c r="AX394" s="144">
        <f t="shared" si="97"/>
        <v>86.282151208106001</v>
      </c>
      <c r="AY394" s="149">
        <v>311</v>
      </c>
      <c r="AZ394" s="150" t="s">
        <v>587</v>
      </c>
      <c r="BA394" s="149">
        <v>16</v>
      </c>
      <c r="BB394" s="151">
        <v>1</v>
      </c>
      <c r="BC394" s="152">
        <v>1283</v>
      </c>
      <c r="BD394" s="152">
        <v>1107</v>
      </c>
      <c r="BE394" s="149">
        <v>0.86299999999999999</v>
      </c>
      <c r="BF394" s="152">
        <v>599</v>
      </c>
      <c r="BG394" s="152">
        <v>436</v>
      </c>
      <c r="BH394" s="152">
        <v>1035</v>
      </c>
      <c r="BI394" s="153">
        <v>0.42099999999999999</v>
      </c>
      <c r="BJ394" s="153">
        <v>0.47899999999999998</v>
      </c>
      <c r="BK394" s="154">
        <v>0.13400000000000001</v>
      </c>
      <c r="BL394" s="154">
        <v>7.2999999999999995E-2</v>
      </c>
      <c r="BM394" s="154">
        <v>6.3E-2</v>
      </c>
      <c r="BN394" s="154">
        <v>0.39200000000000002</v>
      </c>
      <c r="DU394" s="4"/>
      <c r="DZ394" s="196"/>
      <c r="EA394" s="196"/>
      <c r="EB394" s="196"/>
      <c r="EC394" s="196"/>
      <c r="ED394" s="196"/>
      <c r="EE394" s="196"/>
    </row>
    <row r="395" spans="30:135" ht="13" x14ac:dyDescent="0.15">
      <c r="AD395" s="144">
        <f t="shared" si="95"/>
        <v>77.826086956521735</v>
      </c>
      <c r="AE395" s="144">
        <f t="shared" si="96"/>
        <v>67.932960893854741</v>
      </c>
      <c r="AF395" s="149">
        <v>312</v>
      </c>
      <c r="AG395" s="150" t="s">
        <v>336</v>
      </c>
      <c r="AH395" s="149">
        <v>23</v>
      </c>
      <c r="AI395" s="151">
        <v>1</v>
      </c>
      <c r="AJ395" s="152">
        <v>1790</v>
      </c>
      <c r="AK395" s="152">
        <v>1216</v>
      </c>
      <c r="AL395" s="149">
        <v>0.67900000000000005</v>
      </c>
      <c r="AM395" s="152">
        <v>797</v>
      </c>
      <c r="AN395" s="152">
        <v>436</v>
      </c>
      <c r="AO395" s="152">
        <v>1233</v>
      </c>
      <c r="AP395" s="153">
        <v>0.35399999999999998</v>
      </c>
      <c r="AQ395" s="153">
        <v>0.40300000000000002</v>
      </c>
      <c r="AR395" s="154">
        <v>0.23200000000000001</v>
      </c>
      <c r="AS395" s="154">
        <v>9.2999999999999999E-2</v>
      </c>
      <c r="AT395" s="154">
        <v>7.3999999999999996E-2</v>
      </c>
      <c r="AU395" s="154">
        <v>0.317</v>
      </c>
      <c r="AW395" s="196"/>
      <c r="AX395" s="144">
        <f t="shared" si="97"/>
        <v>86.551724137931032</v>
      </c>
      <c r="AY395" s="149">
        <v>312</v>
      </c>
      <c r="AZ395" s="150" t="s">
        <v>380</v>
      </c>
      <c r="BA395" s="149">
        <v>24</v>
      </c>
      <c r="BB395" s="151">
        <v>1</v>
      </c>
      <c r="BC395" s="152">
        <v>2030</v>
      </c>
      <c r="BD395" s="152">
        <v>1757</v>
      </c>
      <c r="BE395" s="149">
        <v>0.86599999999999999</v>
      </c>
      <c r="BF395" s="152">
        <v>918</v>
      </c>
      <c r="BG395" s="152">
        <v>640</v>
      </c>
      <c r="BH395" s="152">
        <v>1558</v>
      </c>
      <c r="BI395" s="153">
        <v>0.41099999999999998</v>
      </c>
      <c r="BJ395" s="153">
        <v>0.46800000000000003</v>
      </c>
      <c r="BK395" s="154">
        <v>0.14499999999999999</v>
      </c>
      <c r="BL395" s="154">
        <v>0.105</v>
      </c>
      <c r="BM395" s="155">
        <v>0.09</v>
      </c>
      <c r="BN395" s="154">
        <v>0.39500000000000002</v>
      </c>
      <c r="DU395" s="4"/>
      <c r="DZ395" s="196"/>
      <c r="EA395" s="196"/>
      <c r="EB395" s="196"/>
      <c r="EC395" s="196"/>
      <c r="ED395" s="196"/>
      <c r="EE395" s="196"/>
    </row>
    <row r="396" spans="30:135" ht="13" x14ac:dyDescent="0.15">
      <c r="AD396" s="144">
        <f t="shared" si="95"/>
        <v>83.235294117647072</v>
      </c>
      <c r="AE396" s="144">
        <f t="shared" si="96"/>
        <v>67.773851590106005</v>
      </c>
      <c r="AF396" s="149">
        <v>313</v>
      </c>
      <c r="AG396" s="150" t="s">
        <v>511</v>
      </c>
      <c r="AH396" s="149">
        <v>17</v>
      </c>
      <c r="AI396" s="151">
        <v>1</v>
      </c>
      <c r="AJ396" s="152">
        <v>1415</v>
      </c>
      <c r="AK396" s="152">
        <v>959</v>
      </c>
      <c r="AL396" s="149">
        <v>0.67800000000000005</v>
      </c>
      <c r="AM396" s="152">
        <v>646</v>
      </c>
      <c r="AN396" s="152">
        <v>372</v>
      </c>
      <c r="AO396" s="152">
        <v>1018</v>
      </c>
      <c r="AP396" s="153">
        <v>0.36499999999999999</v>
      </c>
      <c r="AQ396" s="153">
        <v>0.39900000000000002</v>
      </c>
      <c r="AR396" s="154">
        <v>0.20200000000000001</v>
      </c>
      <c r="AS396" s="154">
        <v>9.1999999999999998E-2</v>
      </c>
      <c r="AT396" s="154">
        <v>7.2999999999999995E-2</v>
      </c>
      <c r="AU396" s="154">
        <v>0.33100000000000002</v>
      </c>
      <c r="AW396" s="196"/>
      <c r="AX396" s="144">
        <f t="shared" si="97"/>
        <v>86.60022148394242</v>
      </c>
      <c r="AY396" s="149">
        <v>313</v>
      </c>
      <c r="AZ396" s="150" t="s">
        <v>588</v>
      </c>
      <c r="BA396" s="149">
        <v>22</v>
      </c>
      <c r="BB396" s="151">
        <v>1</v>
      </c>
      <c r="BC396" s="152">
        <v>1806</v>
      </c>
      <c r="BD396" s="152">
        <v>1564</v>
      </c>
      <c r="BE396" s="149">
        <v>0.86599999999999999</v>
      </c>
      <c r="BF396" s="152">
        <v>727</v>
      </c>
      <c r="BG396" s="152">
        <v>556</v>
      </c>
      <c r="BH396" s="152">
        <v>1283</v>
      </c>
      <c r="BI396" s="153">
        <v>0.433</v>
      </c>
      <c r="BJ396" s="153">
        <v>0.50800000000000001</v>
      </c>
      <c r="BK396" s="154">
        <v>0.20100000000000001</v>
      </c>
      <c r="BL396" s="154">
        <v>0.104</v>
      </c>
      <c r="BM396" s="154">
        <v>8.8999999999999996E-2</v>
      </c>
      <c r="BN396" s="154">
        <v>0.39100000000000001</v>
      </c>
      <c r="DU396" s="4"/>
      <c r="DZ396" s="196"/>
      <c r="EA396" s="196"/>
      <c r="EB396" s="196"/>
      <c r="EC396" s="196"/>
      <c r="ED396" s="196"/>
      <c r="EE396" s="196"/>
    </row>
    <row r="397" spans="30:135" ht="13" x14ac:dyDescent="0.15">
      <c r="AD397" s="144">
        <f t="shared" si="95"/>
        <v>84.5</v>
      </c>
      <c r="AE397" s="144">
        <f t="shared" si="96"/>
        <v>67.751479289940832</v>
      </c>
      <c r="AF397" s="149">
        <v>314</v>
      </c>
      <c r="AG397" s="150" t="s">
        <v>529</v>
      </c>
      <c r="AH397" s="149">
        <v>8</v>
      </c>
      <c r="AI397" s="151">
        <v>1</v>
      </c>
      <c r="AJ397" s="152">
        <v>676</v>
      </c>
      <c r="AK397" s="152">
        <v>458</v>
      </c>
      <c r="AL397" s="149">
        <v>0.67800000000000005</v>
      </c>
      <c r="AM397" s="152">
        <v>309</v>
      </c>
      <c r="AN397" s="152">
        <v>164</v>
      </c>
      <c r="AO397" s="152">
        <v>473</v>
      </c>
      <c r="AP397" s="153">
        <v>0.34699999999999998</v>
      </c>
      <c r="AQ397" s="151">
        <v>0.37</v>
      </c>
      <c r="AR397" s="154">
        <v>0.191</v>
      </c>
      <c r="AS397" s="154">
        <v>0.127</v>
      </c>
      <c r="AT397" s="154">
        <v>0.104</v>
      </c>
      <c r="AU397" s="155">
        <v>0.34</v>
      </c>
      <c r="AW397" s="196"/>
      <c r="AX397" s="144">
        <f t="shared" si="97"/>
        <v>86.596218020022235</v>
      </c>
      <c r="AY397" s="149">
        <v>314</v>
      </c>
      <c r="AZ397" s="150" t="s">
        <v>571</v>
      </c>
      <c r="BA397" s="149">
        <v>20</v>
      </c>
      <c r="BB397" s="151">
        <v>1</v>
      </c>
      <c r="BC397" s="152">
        <v>1798</v>
      </c>
      <c r="BD397" s="152">
        <v>1557</v>
      </c>
      <c r="BE397" s="149">
        <v>0.86599999999999999</v>
      </c>
      <c r="BF397" s="152">
        <v>738</v>
      </c>
      <c r="BG397" s="152">
        <v>554</v>
      </c>
      <c r="BH397" s="152">
        <v>1292</v>
      </c>
      <c r="BI397" s="153">
        <v>0.42899999999999999</v>
      </c>
      <c r="BJ397" s="153">
        <v>0.49099999999999999</v>
      </c>
      <c r="BK397" s="154">
        <v>0.17399999999999999</v>
      </c>
      <c r="BL397" s="155">
        <v>0.13</v>
      </c>
      <c r="BM397" s="154">
        <v>9.9000000000000005E-2</v>
      </c>
      <c r="BN397" s="154">
        <v>0.40400000000000003</v>
      </c>
      <c r="DU397" s="4"/>
      <c r="DZ397" s="196"/>
      <c r="EA397" s="196"/>
      <c r="EB397" s="196"/>
      <c r="EC397" s="196"/>
      <c r="ED397" s="196"/>
      <c r="EE397" s="196"/>
    </row>
    <row r="398" spans="30:135" ht="13" x14ac:dyDescent="0.15">
      <c r="AD398" s="144">
        <f t="shared" si="95"/>
        <v>81.31578947368422</v>
      </c>
      <c r="AE398" s="144">
        <f t="shared" si="96"/>
        <v>67.702265372168284</v>
      </c>
      <c r="AF398" s="149">
        <v>315</v>
      </c>
      <c r="AG398" s="150" t="s">
        <v>584</v>
      </c>
      <c r="AH398" s="149">
        <v>19</v>
      </c>
      <c r="AI398" s="151">
        <v>1</v>
      </c>
      <c r="AJ398" s="152">
        <v>1545</v>
      </c>
      <c r="AK398" s="152">
        <v>1046</v>
      </c>
      <c r="AL398" s="149">
        <v>0.67700000000000005</v>
      </c>
      <c r="AM398" s="152">
        <v>677</v>
      </c>
      <c r="AN398" s="152">
        <v>377</v>
      </c>
      <c r="AO398" s="152">
        <v>1054</v>
      </c>
      <c r="AP398" s="153">
        <v>0.35799999999999998</v>
      </c>
      <c r="AQ398" s="153">
        <v>0.38500000000000001</v>
      </c>
      <c r="AR398" s="154">
        <v>0.20499999999999999</v>
      </c>
      <c r="AS398" s="154">
        <v>0.13300000000000001</v>
      </c>
      <c r="AT398" s="154">
        <v>9.8000000000000004E-2</v>
      </c>
      <c r="AU398" s="154">
        <v>0.33900000000000002</v>
      </c>
      <c r="AW398" s="196"/>
      <c r="AX398" s="144">
        <f t="shared" si="97"/>
        <v>86.612161471640263</v>
      </c>
      <c r="AY398" s="149">
        <v>315</v>
      </c>
      <c r="AZ398" s="150" t="s">
        <v>274</v>
      </c>
      <c r="BA398" s="149">
        <v>23</v>
      </c>
      <c r="BB398" s="151">
        <v>1</v>
      </c>
      <c r="BC398" s="152">
        <v>1957</v>
      </c>
      <c r="BD398" s="152">
        <v>1695</v>
      </c>
      <c r="BE398" s="149">
        <v>0.86599999999999999</v>
      </c>
      <c r="BF398" s="152">
        <v>804</v>
      </c>
      <c r="BG398" s="152">
        <v>646</v>
      </c>
      <c r="BH398" s="152">
        <v>1450</v>
      </c>
      <c r="BI398" s="153">
        <v>0.44600000000000001</v>
      </c>
      <c r="BJ398" s="153">
        <v>0.495</v>
      </c>
      <c r="BK398" s="154">
        <v>0.17399999999999999</v>
      </c>
      <c r="BL398" s="154">
        <v>0.109</v>
      </c>
      <c r="BM398" s="154">
        <v>8.6999999999999994E-2</v>
      </c>
      <c r="BN398" s="154">
        <v>0.40500000000000003</v>
      </c>
      <c r="DU398" s="4"/>
      <c r="DZ398" s="196"/>
      <c r="EA398" s="196"/>
      <c r="EB398" s="196"/>
      <c r="EC398" s="196"/>
      <c r="ED398" s="196"/>
      <c r="EE398" s="196"/>
    </row>
    <row r="399" spans="30:135" ht="13" x14ac:dyDescent="0.15">
      <c r="AD399" s="144">
        <f t="shared" si="95"/>
        <v>85.733333333333348</v>
      </c>
      <c r="AE399" s="144">
        <f t="shared" si="96"/>
        <v>66.951788491446337</v>
      </c>
      <c r="AF399" s="149">
        <v>316</v>
      </c>
      <c r="AG399" s="150" t="s">
        <v>403</v>
      </c>
      <c r="AH399" s="149">
        <v>15</v>
      </c>
      <c r="AI399" s="151">
        <v>1</v>
      </c>
      <c r="AJ399" s="152">
        <v>1286</v>
      </c>
      <c r="AK399" s="152">
        <v>861</v>
      </c>
      <c r="AL399" s="149">
        <v>0.67</v>
      </c>
      <c r="AM399" s="152">
        <v>611</v>
      </c>
      <c r="AN399" s="152">
        <v>326</v>
      </c>
      <c r="AO399" s="152">
        <v>937</v>
      </c>
      <c r="AP399" s="153">
        <v>0.34799999999999998</v>
      </c>
      <c r="AQ399" s="153">
        <v>0.38600000000000001</v>
      </c>
      <c r="AR399" s="154">
        <v>0.20100000000000001</v>
      </c>
      <c r="AS399" s="154">
        <v>8.5999999999999993E-2</v>
      </c>
      <c r="AT399" s="154">
        <v>7.4999999999999997E-2</v>
      </c>
      <c r="AU399" s="154">
        <v>0.316</v>
      </c>
      <c r="AW399" s="196"/>
      <c r="AX399" s="144">
        <f t="shared" si="97"/>
        <v>86.727879799666113</v>
      </c>
      <c r="AY399" s="149">
        <v>316</v>
      </c>
      <c r="AZ399" s="150" t="s">
        <v>577</v>
      </c>
      <c r="BA399" s="149">
        <v>14</v>
      </c>
      <c r="BB399" s="151">
        <v>1</v>
      </c>
      <c r="BC399" s="152">
        <v>1198</v>
      </c>
      <c r="BD399" s="152">
        <v>1039</v>
      </c>
      <c r="BE399" s="149">
        <v>0.86699999999999999</v>
      </c>
      <c r="BF399" s="152">
        <v>448</v>
      </c>
      <c r="BG399" s="152">
        <v>372</v>
      </c>
      <c r="BH399" s="152">
        <v>820</v>
      </c>
      <c r="BI399" s="153">
        <v>0.45400000000000001</v>
      </c>
      <c r="BJ399" s="151">
        <v>0.51</v>
      </c>
      <c r="BK399" s="154">
        <v>0.20899999999999999</v>
      </c>
      <c r="BL399" s="154">
        <v>0.128</v>
      </c>
      <c r="BM399" s="154">
        <v>9.8000000000000004E-2</v>
      </c>
      <c r="BN399" s="154">
        <v>0.41199999999999998</v>
      </c>
      <c r="DU399" s="4"/>
      <c r="DZ399" s="196"/>
      <c r="EA399" s="196"/>
      <c r="EB399" s="196"/>
      <c r="EC399" s="196"/>
      <c r="ED399" s="196"/>
      <c r="EE399" s="196"/>
    </row>
    <row r="400" spans="30:135" ht="13" x14ac:dyDescent="0.15">
      <c r="AD400" s="144">
        <f t="shared" si="95"/>
        <v>81.904761904761898</v>
      </c>
      <c r="AE400" s="144">
        <f t="shared" si="96"/>
        <v>66.976744186046517</v>
      </c>
      <c r="AF400" s="149">
        <v>317</v>
      </c>
      <c r="AG400" s="150" t="s">
        <v>550</v>
      </c>
      <c r="AH400" s="149">
        <v>21</v>
      </c>
      <c r="AI400" s="151">
        <v>1</v>
      </c>
      <c r="AJ400" s="152">
        <v>1720</v>
      </c>
      <c r="AK400" s="152">
        <v>1152</v>
      </c>
      <c r="AL400" s="149">
        <v>0.67</v>
      </c>
      <c r="AM400" s="152">
        <v>751</v>
      </c>
      <c r="AN400" s="152">
        <v>400</v>
      </c>
      <c r="AO400" s="152">
        <v>1151</v>
      </c>
      <c r="AP400" s="153">
        <v>0.34799999999999998</v>
      </c>
      <c r="AQ400" s="153">
        <v>0.39400000000000002</v>
      </c>
      <c r="AR400" s="154">
        <v>0.23699999999999999</v>
      </c>
      <c r="AS400" s="155">
        <v>0.11</v>
      </c>
      <c r="AT400" s="154">
        <v>8.1000000000000003E-2</v>
      </c>
      <c r="AU400" s="154">
        <v>0.317</v>
      </c>
      <c r="AW400" s="196"/>
      <c r="AX400" s="144">
        <f t="shared" si="97"/>
        <v>86.666666666666671</v>
      </c>
      <c r="AY400" s="149">
        <v>317</v>
      </c>
      <c r="AZ400" s="150" t="s">
        <v>534</v>
      </c>
      <c r="BA400" s="149">
        <v>23</v>
      </c>
      <c r="BB400" s="151">
        <v>1</v>
      </c>
      <c r="BC400" s="152">
        <v>1665</v>
      </c>
      <c r="BD400" s="152">
        <v>1443</v>
      </c>
      <c r="BE400" s="149">
        <v>0.86699999999999999</v>
      </c>
      <c r="BF400" s="152">
        <v>653</v>
      </c>
      <c r="BG400" s="152">
        <v>530</v>
      </c>
      <c r="BH400" s="152">
        <v>1183</v>
      </c>
      <c r="BI400" s="153">
        <v>0.44800000000000001</v>
      </c>
      <c r="BJ400" s="153">
        <v>0.502</v>
      </c>
      <c r="BK400" s="154">
        <v>0.19400000000000001</v>
      </c>
      <c r="BL400" s="154">
        <v>0.11799999999999999</v>
      </c>
      <c r="BM400" s="154">
        <v>9.4E-2</v>
      </c>
      <c r="BN400" s="154">
        <v>0.40500000000000003</v>
      </c>
      <c r="DU400" s="4"/>
      <c r="DZ400" s="196"/>
      <c r="EA400" s="196"/>
      <c r="EB400" s="196"/>
      <c r="EC400" s="196"/>
      <c r="ED400" s="196"/>
      <c r="EE400" s="196"/>
    </row>
    <row r="401" spans="30:135" ht="13" x14ac:dyDescent="0.15">
      <c r="AD401" s="144">
        <f t="shared" si="95"/>
        <v>83.266666666666666</v>
      </c>
      <c r="AE401" s="144">
        <f t="shared" si="96"/>
        <v>66.85348278622898</v>
      </c>
      <c r="AF401" s="149">
        <v>318</v>
      </c>
      <c r="AG401" s="150" t="s">
        <v>472</v>
      </c>
      <c r="AH401" s="149">
        <v>15</v>
      </c>
      <c r="AI401" s="151">
        <v>1</v>
      </c>
      <c r="AJ401" s="152">
        <v>1249</v>
      </c>
      <c r="AK401" s="152">
        <v>835</v>
      </c>
      <c r="AL401" s="149">
        <v>0.66900000000000004</v>
      </c>
      <c r="AM401" s="152">
        <v>619</v>
      </c>
      <c r="AN401" s="152">
        <v>299</v>
      </c>
      <c r="AO401" s="152">
        <v>918</v>
      </c>
      <c r="AP401" s="153">
        <v>0.32600000000000001</v>
      </c>
      <c r="AQ401" s="153">
        <v>0.36399999999999999</v>
      </c>
      <c r="AR401" s="154">
        <v>0.16700000000000001</v>
      </c>
      <c r="AS401" s="154">
        <v>0.11799999999999999</v>
      </c>
      <c r="AT401" s="155">
        <v>0.09</v>
      </c>
      <c r="AU401" s="154">
        <v>0.32300000000000001</v>
      </c>
      <c r="AW401" s="196"/>
      <c r="AX401" s="144">
        <f t="shared" si="97"/>
        <v>87.033639143730895</v>
      </c>
      <c r="AY401" s="149">
        <v>318</v>
      </c>
      <c r="AZ401" s="150" t="s">
        <v>549</v>
      </c>
      <c r="BA401" s="149">
        <v>20</v>
      </c>
      <c r="BB401" s="151">
        <v>1</v>
      </c>
      <c r="BC401" s="152">
        <v>1635</v>
      </c>
      <c r="BD401" s="152">
        <v>1423</v>
      </c>
      <c r="BE401" s="149">
        <v>0.87</v>
      </c>
      <c r="BF401" s="152">
        <v>699</v>
      </c>
      <c r="BG401" s="152">
        <v>514</v>
      </c>
      <c r="BH401" s="152">
        <v>1213</v>
      </c>
      <c r="BI401" s="153">
        <v>0.42399999999999999</v>
      </c>
      <c r="BJ401" s="153">
        <v>0.48499999999999999</v>
      </c>
      <c r="BK401" s="154">
        <v>0.16500000000000001</v>
      </c>
      <c r="BL401" s="154">
        <v>0.111</v>
      </c>
      <c r="BM401" s="154">
        <v>8.3000000000000004E-2</v>
      </c>
      <c r="BN401" s="154">
        <v>0.39800000000000002</v>
      </c>
      <c r="DU401" s="4"/>
      <c r="DZ401" s="196"/>
      <c r="EA401" s="196"/>
      <c r="EB401" s="196"/>
      <c r="EC401" s="196"/>
      <c r="ED401" s="196"/>
      <c r="EE401" s="196"/>
    </row>
    <row r="402" spans="30:135" ht="13" x14ac:dyDescent="0.15">
      <c r="AD402" s="144">
        <f t="shared" si="95"/>
        <v>85.277777777777786</v>
      </c>
      <c r="AE402" s="144">
        <f t="shared" si="96"/>
        <v>66.840390879478832</v>
      </c>
      <c r="AF402" s="149">
        <v>319</v>
      </c>
      <c r="AG402" s="150" t="s">
        <v>501</v>
      </c>
      <c r="AH402" s="149">
        <v>18</v>
      </c>
      <c r="AI402" s="151">
        <v>1</v>
      </c>
      <c r="AJ402" s="152">
        <v>1535</v>
      </c>
      <c r="AK402" s="152">
        <v>1026</v>
      </c>
      <c r="AL402" s="149">
        <v>0.66800000000000004</v>
      </c>
      <c r="AM402" s="152">
        <v>705</v>
      </c>
      <c r="AN402" s="152">
        <v>368</v>
      </c>
      <c r="AO402" s="152">
        <v>1073</v>
      </c>
      <c r="AP402" s="153">
        <v>0.34300000000000003</v>
      </c>
      <c r="AQ402" s="153">
        <v>0.38700000000000001</v>
      </c>
      <c r="AR402" s="154">
        <v>0.214</v>
      </c>
      <c r="AS402" s="154">
        <v>0.108</v>
      </c>
      <c r="AT402" s="154">
        <v>7.9000000000000001E-2</v>
      </c>
      <c r="AU402" s="154">
        <v>0.317</v>
      </c>
      <c r="AW402" s="196"/>
      <c r="AX402" s="144">
        <f t="shared" si="97"/>
        <v>87.022900763358777</v>
      </c>
      <c r="AY402" s="149">
        <v>319</v>
      </c>
      <c r="AZ402" s="150" t="s">
        <v>362</v>
      </c>
      <c r="BA402" s="149">
        <v>21</v>
      </c>
      <c r="BB402" s="151">
        <v>1</v>
      </c>
      <c r="BC402" s="152">
        <v>1703</v>
      </c>
      <c r="BD402" s="152">
        <v>1482</v>
      </c>
      <c r="BE402" s="149">
        <v>0.87</v>
      </c>
      <c r="BF402" s="152">
        <v>695</v>
      </c>
      <c r="BG402" s="152">
        <v>507</v>
      </c>
      <c r="BH402" s="152">
        <v>1202</v>
      </c>
      <c r="BI402" s="153">
        <v>0.42199999999999999</v>
      </c>
      <c r="BJ402" s="153">
        <v>0.47699999999999998</v>
      </c>
      <c r="BK402" s="154">
        <v>0.16700000000000001</v>
      </c>
      <c r="BL402" s="155">
        <v>0.15</v>
      </c>
      <c r="BM402" s="154">
        <v>0.111</v>
      </c>
      <c r="BN402" s="154">
        <v>0.41199999999999998</v>
      </c>
      <c r="DU402" s="4"/>
      <c r="DZ402" s="196"/>
      <c r="EA402" s="196"/>
      <c r="EB402" s="196"/>
      <c r="EC402" s="196"/>
      <c r="ED402" s="196"/>
      <c r="EE402" s="196"/>
    </row>
    <row r="403" spans="30:135" ht="13" x14ac:dyDescent="0.15">
      <c r="AD403" s="144">
        <f t="shared" si="95"/>
        <v>81.111111111111114</v>
      </c>
      <c r="AE403" s="144">
        <f t="shared" si="96"/>
        <v>66.575342465753423</v>
      </c>
      <c r="AF403" s="149">
        <v>320</v>
      </c>
      <c r="AG403" s="150" t="s">
        <v>566</v>
      </c>
      <c r="AH403" s="149">
        <v>18</v>
      </c>
      <c r="AI403" s="151">
        <v>1</v>
      </c>
      <c r="AJ403" s="152">
        <v>1460</v>
      </c>
      <c r="AK403" s="152">
        <v>972</v>
      </c>
      <c r="AL403" s="149">
        <v>0.66600000000000004</v>
      </c>
      <c r="AM403" s="152">
        <v>683</v>
      </c>
      <c r="AN403" s="152">
        <v>341</v>
      </c>
      <c r="AO403" s="152">
        <v>1024</v>
      </c>
      <c r="AP403" s="153">
        <v>0.33300000000000002</v>
      </c>
      <c r="AQ403" s="153">
        <v>0.371</v>
      </c>
      <c r="AR403" s="154">
        <v>0.20799999999999999</v>
      </c>
      <c r="AS403" s="154">
        <v>0.109</v>
      </c>
      <c r="AT403" s="154">
        <v>8.7999999999999995E-2</v>
      </c>
      <c r="AU403" s="154">
        <v>0.317</v>
      </c>
      <c r="AW403" s="196"/>
      <c r="AX403" s="144">
        <f t="shared" si="97"/>
        <v>86.956521739130437</v>
      </c>
      <c r="AY403" s="149">
        <v>320</v>
      </c>
      <c r="AZ403" s="150" t="s">
        <v>589</v>
      </c>
      <c r="BA403" s="149">
        <v>13</v>
      </c>
      <c r="BB403" s="151">
        <v>1</v>
      </c>
      <c r="BC403" s="152">
        <v>1081</v>
      </c>
      <c r="BD403" s="152">
        <v>940</v>
      </c>
      <c r="BE403" s="149">
        <v>0.87</v>
      </c>
      <c r="BF403" s="152">
        <v>434</v>
      </c>
      <c r="BG403" s="152">
        <v>341</v>
      </c>
      <c r="BH403" s="152">
        <v>775</v>
      </c>
      <c r="BI403" s="151">
        <v>0.44</v>
      </c>
      <c r="BJ403" s="153">
        <v>0.49099999999999999</v>
      </c>
      <c r="BK403" s="154">
        <v>0.17599999999999999</v>
      </c>
      <c r="BL403" s="155">
        <v>0.13</v>
      </c>
      <c r="BM403" s="154">
        <v>0.104</v>
      </c>
      <c r="BN403" s="154">
        <v>0.41099999999999998</v>
      </c>
      <c r="DU403" s="4"/>
      <c r="DZ403" s="196"/>
      <c r="EA403" s="196"/>
      <c r="EB403" s="196"/>
      <c r="EC403" s="196"/>
      <c r="ED403" s="196"/>
      <c r="EE403" s="196"/>
    </row>
    <row r="404" spans="30:135" ht="13" x14ac:dyDescent="0.15">
      <c r="AD404" s="144">
        <f t="shared" si="95"/>
        <v>82.076923076923066</v>
      </c>
      <c r="AE404" s="144">
        <f t="shared" si="96"/>
        <v>66.541705716963449</v>
      </c>
      <c r="AF404" s="149">
        <v>321</v>
      </c>
      <c r="AG404" s="150" t="s">
        <v>255</v>
      </c>
      <c r="AH404" s="149">
        <v>13</v>
      </c>
      <c r="AI404" s="151">
        <v>1</v>
      </c>
      <c r="AJ404" s="152">
        <v>1067</v>
      </c>
      <c r="AK404" s="152">
        <v>710</v>
      </c>
      <c r="AL404" s="149">
        <v>0.66500000000000004</v>
      </c>
      <c r="AM404" s="152">
        <v>478</v>
      </c>
      <c r="AN404" s="152">
        <v>248</v>
      </c>
      <c r="AO404" s="152">
        <v>726</v>
      </c>
      <c r="AP404" s="153">
        <v>0.34200000000000003</v>
      </c>
      <c r="AQ404" s="153">
        <v>0.38800000000000001</v>
      </c>
      <c r="AR404" s="154">
        <v>0.222</v>
      </c>
      <c r="AS404" s="154">
        <v>0.121</v>
      </c>
      <c r="AT404" s="154">
        <v>0.10100000000000001</v>
      </c>
      <c r="AU404" s="154">
        <v>0.311</v>
      </c>
      <c r="AW404" s="196"/>
      <c r="AX404" s="144">
        <f t="shared" si="97"/>
        <v>87.112561174551388</v>
      </c>
      <c r="AY404" s="149">
        <v>321</v>
      </c>
      <c r="AZ404" s="150" t="s">
        <v>580</v>
      </c>
      <c r="BA404" s="149">
        <v>21</v>
      </c>
      <c r="BB404" s="151">
        <v>1</v>
      </c>
      <c r="BC404" s="152">
        <v>1839</v>
      </c>
      <c r="BD404" s="152">
        <v>1602</v>
      </c>
      <c r="BE404" s="149">
        <v>0.871</v>
      </c>
      <c r="BF404" s="152">
        <v>801</v>
      </c>
      <c r="BG404" s="152">
        <v>568</v>
      </c>
      <c r="BH404" s="152">
        <v>1369</v>
      </c>
      <c r="BI404" s="153">
        <v>0.41499999999999998</v>
      </c>
      <c r="BJ404" s="153">
        <v>0.47899999999999998</v>
      </c>
      <c r="BK404" s="154">
        <v>0.16200000000000001</v>
      </c>
      <c r="BL404" s="155">
        <v>0.11</v>
      </c>
      <c r="BM404" s="154">
        <v>7.6999999999999999E-2</v>
      </c>
      <c r="BN404" s="154">
        <v>0.39900000000000002</v>
      </c>
      <c r="DU404" s="4"/>
      <c r="DZ404" s="196"/>
      <c r="EA404" s="196"/>
      <c r="EB404" s="196"/>
      <c r="EC404" s="196"/>
      <c r="ED404" s="196"/>
      <c r="EE404" s="196"/>
    </row>
    <row r="405" spans="30:135" ht="13" x14ac:dyDescent="0.15">
      <c r="AD405" s="144">
        <f t="shared" si="95"/>
        <v>84.76</v>
      </c>
      <c r="AE405" s="144">
        <f t="shared" si="96"/>
        <v>66.39924492685229</v>
      </c>
      <c r="AF405" s="149">
        <v>322</v>
      </c>
      <c r="AG405" s="150" t="s">
        <v>539</v>
      </c>
      <c r="AH405" s="149">
        <v>25</v>
      </c>
      <c r="AI405" s="151">
        <v>1</v>
      </c>
      <c r="AJ405" s="152">
        <v>2119</v>
      </c>
      <c r="AK405" s="152">
        <v>1407</v>
      </c>
      <c r="AL405" s="149">
        <v>0.66400000000000003</v>
      </c>
      <c r="AM405" s="152">
        <v>927</v>
      </c>
      <c r="AN405" s="152">
        <v>530</v>
      </c>
      <c r="AO405" s="152">
        <v>1457</v>
      </c>
      <c r="AP405" s="153">
        <v>0.36399999999999999</v>
      </c>
      <c r="AQ405" s="153">
        <v>0.39800000000000002</v>
      </c>
      <c r="AR405" s="154">
        <v>0.222</v>
      </c>
      <c r="AS405" s="154">
        <v>0.112</v>
      </c>
      <c r="AT405" s="154">
        <v>9.7000000000000003E-2</v>
      </c>
      <c r="AU405" s="154">
        <v>0.32200000000000001</v>
      </c>
      <c r="AW405" s="196"/>
      <c r="AX405" s="144">
        <f t="shared" si="97"/>
        <v>87.223823246878013</v>
      </c>
      <c r="AY405" s="149">
        <v>322</v>
      </c>
      <c r="AZ405" s="150" t="s">
        <v>446</v>
      </c>
      <c r="BA405" s="149">
        <v>24</v>
      </c>
      <c r="BB405" s="151">
        <v>1</v>
      </c>
      <c r="BC405" s="152">
        <v>2082</v>
      </c>
      <c r="BD405" s="152">
        <v>1816</v>
      </c>
      <c r="BE405" s="149">
        <v>0.872</v>
      </c>
      <c r="BF405" s="152">
        <v>849</v>
      </c>
      <c r="BG405" s="152">
        <v>675</v>
      </c>
      <c r="BH405" s="152">
        <v>1524</v>
      </c>
      <c r="BI405" s="153">
        <v>0.443</v>
      </c>
      <c r="BJ405" s="153">
        <v>0.49199999999999999</v>
      </c>
      <c r="BK405" s="154">
        <v>0.17100000000000001</v>
      </c>
      <c r="BL405" s="154">
        <v>0.121</v>
      </c>
      <c r="BM405" s="155">
        <v>0.1</v>
      </c>
      <c r="BN405" s="154">
        <v>0.41199999999999998</v>
      </c>
      <c r="DU405" s="4"/>
      <c r="DZ405" s="196"/>
      <c r="EA405" s="196"/>
      <c r="EB405" s="196"/>
      <c r="EC405" s="196"/>
      <c r="ED405" s="196"/>
      <c r="EE405" s="196"/>
    </row>
    <row r="406" spans="30:135" ht="13" x14ac:dyDescent="0.15">
      <c r="AD406" s="144">
        <f t="shared" si="95"/>
        <v>81.625</v>
      </c>
      <c r="AE406" s="144">
        <f t="shared" si="96"/>
        <v>66.054109239407865</v>
      </c>
      <c r="AF406" s="149">
        <v>323</v>
      </c>
      <c r="AG406" s="150" t="s">
        <v>503</v>
      </c>
      <c r="AH406" s="149">
        <v>24</v>
      </c>
      <c r="AI406" s="151">
        <v>1</v>
      </c>
      <c r="AJ406" s="152">
        <v>1959</v>
      </c>
      <c r="AK406" s="152">
        <v>1294</v>
      </c>
      <c r="AL406" s="149">
        <v>0.66100000000000003</v>
      </c>
      <c r="AM406" s="152">
        <v>831</v>
      </c>
      <c r="AN406" s="152">
        <v>461</v>
      </c>
      <c r="AO406" s="152">
        <v>1292</v>
      </c>
      <c r="AP406" s="153">
        <v>0.35699999999999998</v>
      </c>
      <c r="AQ406" s="153">
        <v>0.38200000000000001</v>
      </c>
      <c r="AR406" s="155">
        <v>0.23</v>
      </c>
      <c r="AS406" s="154">
        <v>0.13500000000000001</v>
      </c>
      <c r="AT406" s="154">
        <v>0.105</v>
      </c>
      <c r="AU406" s="155">
        <v>0.33</v>
      </c>
      <c r="AW406" s="196"/>
      <c r="AX406" s="144">
        <f t="shared" si="97"/>
        <v>87.315472936030616</v>
      </c>
      <c r="AY406" s="149">
        <v>323</v>
      </c>
      <c r="AZ406" s="150" t="s">
        <v>498</v>
      </c>
      <c r="BA406" s="149">
        <v>22</v>
      </c>
      <c r="BB406" s="151">
        <v>1</v>
      </c>
      <c r="BC406" s="152">
        <v>1829</v>
      </c>
      <c r="BD406" s="152">
        <v>1597</v>
      </c>
      <c r="BE406" s="149">
        <v>0.873</v>
      </c>
      <c r="BF406" s="152">
        <v>765</v>
      </c>
      <c r="BG406" s="152">
        <v>601</v>
      </c>
      <c r="BH406" s="152">
        <v>1366</v>
      </c>
      <c r="BI406" s="151">
        <v>0.44</v>
      </c>
      <c r="BJ406" s="153">
        <v>0.48599999999999999</v>
      </c>
      <c r="BK406" s="154">
        <v>0.16300000000000001</v>
      </c>
      <c r="BL406" s="154">
        <v>0.111</v>
      </c>
      <c r="BM406" s="154">
        <v>9.6000000000000002E-2</v>
      </c>
      <c r="BN406" s="154">
        <v>0.41299999999999998</v>
      </c>
      <c r="DU406" s="4"/>
      <c r="DZ406" s="196"/>
      <c r="EA406" s="196"/>
      <c r="EB406" s="196"/>
      <c r="EC406" s="196"/>
      <c r="ED406" s="196"/>
      <c r="EE406" s="196"/>
    </row>
    <row r="407" spans="30:135" ht="13" x14ac:dyDescent="0.15">
      <c r="AD407" s="144">
        <f t="shared" si="95"/>
        <v>86.578947368421041</v>
      </c>
      <c r="AE407" s="144">
        <f t="shared" si="96"/>
        <v>66.139817629179333</v>
      </c>
      <c r="AF407" s="149">
        <v>324</v>
      </c>
      <c r="AG407" s="150" t="s">
        <v>583</v>
      </c>
      <c r="AH407" s="149">
        <v>19</v>
      </c>
      <c r="AI407" s="151">
        <v>1</v>
      </c>
      <c r="AJ407" s="152">
        <v>1645</v>
      </c>
      <c r="AK407" s="152">
        <v>1088</v>
      </c>
      <c r="AL407" s="149">
        <v>0.66100000000000003</v>
      </c>
      <c r="AM407" s="152">
        <v>815</v>
      </c>
      <c r="AN407" s="152">
        <v>401</v>
      </c>
      <c r="AO407" s="152">
        <v>1216</v>
      </c>
      <c r="AP407" s="151">
        <v>0.33</v>
      </c>
      <c r="AQ407" s="153">
        <v>0.373</v>
      </c>
      <c r="AR407" s="154">
        <v>0.17199999999999999</v>
      </c>
      <c r="AS407" s="154">
        <v>0.109</v>
      </c>
      <c r="AT407" s="154">
        <v>8.8999999999999996E-2</v>
      </c>
      <c r="AU407" s="154">
        <v>0.313</v>
      </c>
      <c r="AW407" s="196"/>
      <c r="AX407" s="144">
        <f t="shared" si="97"/>
        <v>87.584541062801932</v>
      </c>
      <c r="AY407" s="149">
        <v>324</v>
      </c>
      <c r="AZ407" s="150" t="s">
        <v>567</v>
      </c>
      <c r="BA407" s="149">
        <v>23</v>
      </c>
      <c r="BB407" s="151">
        <v>1</v>
      </c>
      <c r="BC407" s="152">
        <v>2070</v>
      </c>
      <c r="BD407" s="152">
        <v>1813</v>
      </c>
      <c r="BE407" s="149">
        <v>0.876</v>
      </c>
      <c r="BF407" s="152">
        <v>943</v>
      </c>
      <c r="BG407" s="152">
        <v>657</v>
      </c>
      <c r="BH407" s="152">
        <v>1600</v>
      </c>
      <c r="BI407" s="153">
        <v>0.41099999999999998</v>
      </c>
      <c r="BJ407" s="153">
        <v>0.47099999999999997</v>
      </c>
      <c r="BK407" s="154">
        <v>0.13400000000000001</v>
      </c>
      <c r="BL407" s="154">
        <v>0.113</v>
      </c>
      <c r="BM407" s="155">
        <v>0.09</v>
      </c>
      <c r="BN407" s="154">
        <v>0.40400000000000003</v>
      </c>
      <c r="DU407" s="4"/>
      <c r="DZ407" s="196"/>
      <c r="EA407" s="196"/>
      <c r="EB407" s="196"/>
      <c r="EC407" s="196"/>
      <c r="ED407" s="196"/>
      <c r="EE407" s="196"/>
    </row>
    <row r="408" spans="30:135" ht="13" x14ac:dyDescent="0.15">
      <c r="AD408" s="144">
        <f t="shared" si="95"/>
        <v>74.75</v>
      </c>
      <c r="AE408" s="144">
        <f t="shared" si="96"/>
        <v>65.997770345596436</v>
      </c>
      <c r="AF408" s="149">
        <v>325</v>
      </c>
      <c r="AG408" s="150" t="s">
        <v>582</v>
      </c>
      <c r="AH408" s="149">
        <v>12</v>
      </c>
      <c r="AI408" s="151">
        <v>1</v>
      </c>
      <c r="AJ408" s="152">
        <v>897</v>
      </c>
      <c r="AK408" s="152">
        <v>592</v>
      </c>
      <c r="AL408" s="149">
        <v>0.66</v>
      </c>
      <c r="AM408" s="152">
        <v>448</v>
      </c>
      <c r="AN408" s="152">
        <v>214</v>
      </c>
      <c r="AO408" s="152">
        <v>662</v>
      </c>
      <c r="AP408" s="153">
        <v>0.32300000000000001</v>
      </c>
      <c r="AQ408" s="153">
        <v>0.36899999999999999</v>
      </c>
      <c r="AR408" s="154">
        <v>0.186</v>
      </c>
      <c r="AS408" s="154">
        <v>8.4000000000000005E-2</v>
      </c>
      <c r="AT408" s="155">
        <v>7.0000000000000007E-2</v>
      </c>
      <c r="AU408" s="155">
        <v>0.31</v>
      </c>
      <c r="AW408" s="196"/>
      <c r="AX408" s="144">
        <f t="shared" si="97"/>
        <v>87.61904761904762</v>
      </c>
      <c r="AY408" s="149">
        <v>325</v>
      </c>
      <c r="AZ408" s="150" t="s">
        <v>435</v>
      </c>
      <c r="BA408" s="149">
        <v>23</v>
      </c>
      <c r="BB408" s="151">
        <v>1</v>
      </c>
      <c r="BC408" s="152">
        <v>1995</v>
      </c>
      <c r="BD408" s="152">
        <v>1748</v>
      </c>
      <c r="BE408" s="149">
        <v>0.876</v>
      </c>
      <c r="BF408" s="152">
        <v>827</v>
      </c>
      <c r="BG408" s="152">
        <v>665</v>
      </c>
      <c r="BH408" s="152">
        <v>1492</v>
      </c>
      <c r="BI408" s="153">
        <v>0.44600000000000001</v>
      </c>
      <c r="BJ408" s="153">
        <v>0.499</v>
      </c>
      <c r="BK408" s="154">
        <v>0.16700000000000001</v>
      </c>
      <c r="BL408" s="154">
        <v>0.10299999999999999</v>
      </c>
      <c r="BM408" s="154">
        <v>8.5000000000000006E-2</v>
      </c>
      <c r="BN408" s="155">
        <v>0.41</v>
      </c>
      <c r="DU408" s="4"/>
      <c r="DZ408" s="196"/>
      <c r="EA408" s="196"/>
      <c r="EB408" s="196"/>
      <c r="EC408" s="196"/>
      <c r="ED408" s="196"/>
      <c r="EE408" s="196"/>
    </row>
    <row r="409" spans="30:135" ht="13" x14ac:dyDescent="0.15">
      <c r="AD409" s="144">
        <f t="shared" si="95"/>
        <v>95.533333333333331</v>
      </c>
      <c r="AE409" s="144">
        <f t="shared" si="96"/>
        <v>66.015352407536625</v>
      </c>
      <c r="AF409" s="149">
        <v>326</v>
      </c>
      <c r="AG409" s="150" t="s">
        <v>426</v>
      </c>
      <c r="AH409" s="149">
        <v>15</v>
      </c>
      <c r="AI409" s="151">
        <v>1</v>
      </c>
      <c r="AJ409" s="152">
        <v>1433</v>
      </c>
      <c r="AK409" s="152">
        <v>946</v>
      </c>
      <c r="AL409" s="149">
        <v>0.66</v>
      </c>
      <c r="AM409" s="152">
        <v>600</v>
      </c>
      <c r="AN409" s="152">
        <v>329</v>
      </c>
      <c r="AO409" s="152">
        <v>929</v>
      </c>
      <c r="AP409" s="153">
        <v>0.35399999999999998</v>
      </c>
      <c r="AQ409" s="153">
        <v>0.39800000000000002</v>
      </c>
      <c r="AR409" s="154">
        <v>0.245</v>
      </c>
      <c r="AS409" s="155">
        <v>0.12</v>
      </c>
      <c r="AT409" s="154">
        <v>8.6999999999999994E-2</v>
      </c>
      <c r="AU409" s="154">
        <v>0.31900000000000001</v>
      </c>
      <c r="AW409" s="196"/>
      <c r="AX409" s="144">
        <f t="shared" si="97"/>
        <v>87.683923705722066</v>
      </c>
      <c r="AY409" s="149">
        <v>326</v>
      </c>
      <c r="AZ409" s="150" t="s">
        <v>470</v>
      </c>
      <c r="BA409" s="149">
        <v>21</v>
      </c>
      <c r="BB409" s="151">
        <v>1</v>
      </c>
      <c r="BC409" s="152">
        <v>1835</v>
      </c>
      <c r="BD409" s="152">
        <v>1609</v>
      </c>
      <c r="BE409" s="149">
        <v>0.877</v>
      </c>
      <c r="BF409" s="152">
        <v>756</v>
      </c>
      <c r="BG409" s="152">
        <v>572</v>
      </c>
      <c r="BH409" s="152">
        <v>1328</v>
      </c>
      <c r="BI409" s="153">
        <v>0.43099999999999999</v>
      </c>
      <c r="BJ409" s="153">
        <v>0.49299999999999999</v>
      </c>
      <c r="BK409" s="154">
        <v>0.182</v>
      </c>
      <c r="BL409" s="154">
        <v>0.114</v>
      </c>
      <c r="BM409" s="154">
        <v>9.1999999999999998E-2</v>
      </c>
      <c r="BN409" s="155">
        <v>0.4</v>
      </c>
      <c r="DU409" s="4"/>
      <c r="DZ409" s="196"/>
      <c r="EA409" s="196"/>
      <c r="EB409" s="196"/>
      <c r="EC409" s="196"/>
      <c r="ED409" s="196"/>
      <c r="EE409" s="196"/>
    </row>
    <row r="410" spans="30:135" ht="13" x14ac:dyDescent="0.15">
      <c r="AD410" s="144">
        <f t="shared" si="95"/>
        <v>73.8</v>
      </c>
      <c r="AE410" s="144">
        <f t="shared" si="96"/>
        <v>65.853658536585371</v>
      </c>
      <c r="AF410" s="149">
        <v>327</v>
      </c>
      <c r="AG410" s="150" t="s">
        <v>585</v>
      </c>
      <c r="AH410" s="149">
        <v>5</v>
      </c>
      <c r="AI410" s="151">
        <v>1</v>
      </c>
      <c r="AJ410" s="152">
        <v>369</v>
      </c>
      <c r="AK410" s="152">
        <v>243</v>
      </c>
      <c r="AL410" s="149">
        <v>0.65900000000000003</v>
      </c>
      <c r="AM410" s="152">
        <v>185</v>
      </c>
      <c r="AN410" s="152">
        <v>86</v>
      </c>
      <c r="AO410" s="152">
        <v>271</v>
      </c>
      <c r="AP410" s="153">
        <v>0.317</v>
      </c>
      <c r="AQ410" s="153">
        <v>0.378</v>
      </c>
      <c r="AR410" s="154">
        <v>0.187</v>
      </c>
      <c r="AS410" s="154">
        <v>8.8999999999999996E-2</v>
      </c>
      <c r="AT410" s="154">
        <v>7.2999999999999995E-2</v>
      </c>
      <c r="AU410" s="154">
        <v>0.29499999999999998</v>
      </c>
      <c r="AW410" s="196"/>
      <c r="AX410" s="144">
        <f t="shared" si="97"/>
        <v>87.7</v>
      </c>
      <c r="AY410" s="149">
        <v>327</v>
      </c>
      <c r="AZ410" s="150" t="s">
        <v>541</v>
      </c>
      <c r="BA410" s="149">
        <v>23</v>
      </c>
      <c r="BB410" s="151">
        <v>1</v>
      </c>
      <c r="BC410" s="152">
        <v>2000</v>
      </c>
      <c r="BD410" s="152">
        <v>1754</v>
      </c>
      <c r="BE410" s="149">
        <v>0.877</v>
      </c>
      <c r="BF410" s="152">
        <v>837</v>
      </c>
      <c r="BG410" s="152">
        <v>649</v>
      </c>
      <c r="BH410" s="152">
        <v>1486</v>
      </c>
      <c r="BI410" s="153">
        <v>0.437</v>
      </c>
      <c r="BJ410" s="153">
        <v>0.49199999999999999</v>
      </c>
      <c r="BK410" s="154">
        <v>0.17399999999999999</v>
      </c>
      <c r="BL410" s="154">
        <v>0.10100000000000001</v>
      </c>
      <c r="BM410" s="154">
        <v>8.3000000000000004E-2</v>
      </c>
      <c r="BN410" s="154">
        <v>0.40600000000000003</v>
      </c>
      <c r="DU410" s="4"/>
      <c r="DZ410" s="196"/>
      <c r="EA410" s="196"/>
      <c r="EB410" s="196"/>
      <c r="EC410" s="196"/>
      <c r="ED410" s="196"/>
      <c r="EE410" s="196"/>
    </row>
    <row r="411" spans="30:135" ht="13" x14ac:dyDescent="0.15">
      <c r="AD411" s="144">
        <f t="shared" si="95"/>
        <v>75.304347826086953</v>
      </c>
      <c r="AE411" s="144">
        <f t="shared" si="96"/>
        <v>65.819861431870677</v>
      </c>
      <c r="AF411" s="149">
        <v>328</v>
      </c>
      <c r="AG411" s="150" t="s">
        <v>318</v>
      </c>
      <c r="AH411" s="149">
        <v>23</v>
      </c>
      <c r="AI411" s="151">
        <v>1</v>
      </c>
      <c r="AJ411" s="152">
        <v>1732</v>
      </c>
      <c r="AK411" s="152">
        <v>1140</v>
      </c>
      <c r="AL411" s="149">
        <v>0.65800000000000003</v>
      </c>
      <c r="AM411" s="152">
        <v>851</v>
      </c>
      <c r="AN411" s="152">
        <v>411</v>
      </c>
      <c r="AO411" s="152">
        <v>1262</v>
      </c>
      <c r="AP411" s="153">
        <v>0.32600000000000001</v>
      </c>
      <c r="AQ411" s="153">
        <v>0.36699999999999999</v>
      </c>
      <c r="AR411" s="154">
        <v>0.186</v>
      </c>
      <c r="AS411" s="154">
        <v>0.10299999999999999</v>
      </c>
      <c r="AT411" s="154">
        <v>8.5000000000000006E-2</v>
      </c>
      <c r="AU411" s="154">
        <v>0.312</v>
      </c>
      <c r="AW411" s="196"/>
      <c r="AX411" s="144">
        <f t="shared" si="97"/>
        <v>87.837150127226465</v>
      </c>
      <c r="AY411" s="149">
        <v>328</v>
      </c>
      <c r="AZ411" s="150" t="s">
        <v>530</v>
      </c>
      <c r="BA411" s="149">
        <v>24</v>
      </c>
      <c r="BB411" s="151">
        <v>1</v>
      </c>
      <c r="BC411" s="152">
        <v>1965</v>
      </c>
      <c r="BD411" s="152">
        <v>1726</v>
      </c>
      <c r="BE411" s="149">
        <v>0.878</v>
      </c>
      <c r="BF411" s="152">
        <v>832</v>
      </c>
      <c r="BG411" s="152">
        <v>672</v>
      </c>
      <c r="BH411" s="152">
        <v>1504</v>
      </c>
      <c r="BI411" s="153">
        <v>0.44700000000000001</v>
      </c>
      <c r="BJ411" s="153">
        <v>0.495</v>
      </c>
      <c r="BK411" s="154">
        <v>0.158</v>
      </c>
      <c r="BL411" s="154">
        <v>9.5000000000000001E-2</v>
      </c>
      <c r="BM411" s="154">
        <v>8.1000000000000003E-2</v>
      </c>
      <c r="BN411" s="155">
        <v>0.41</v>
      </c>
      <c r="DU411" s="4"/>
      <c r="DZ411" s="196"/>
      <c r="EA411" s="196"/>
      <c r="EB411" s="196"/>
      <c r="EC411" s="196"/>
      <c r="ED411" s="196"/>
      <c r="EE411" s="196"/>
    </row>
    <row r="412" spans="30:135" ht="13" x14ac:dyDescent="0.15">
      <c r="AD412" s="144">
        <f t="shared" si="95"/>
        <v>77.454545454545453</v>
      </c>
      <c r="AE412" s="144">
        <f t="shared" si="96"/>
        <v>65.66901408450704</v>
      </c>
      <c r="AF412" s="149">
        <v>329</v>
      </c>
      <c r="AG412" s="150" t="s">
        <v>573</v>
      </c>
      <c r="AH412" s="149">
        <v>22</v>
      </c>
      <c r="AI412" s="151">
        <v>1</v>
      </c>
      <c r="AJ412" s="152">
        <v>1704</v>
      </c>
      <c r="AK412" s="152">
        <v>1119</v>
      </c>
      <c r="AL412" s="149">
        <v>0.65700000000000003</v>
      </c>
      <c r="AM412" s="152">
        <v>727</v>
      </c>
      <c r="AN412" s="152">
        <v>417</v>
      </c>
      <c r="AO412" s="152">
        <v>1144</v>
      </c>
      <c r="AP412" s="153">
        <v>0.36499999999999999</v>
      </c>
      <c r="AQ412" s="153">
        <v>0.40300000000000002</v>
      </c>
      <c r="AR412" s="154">
        <v>0.24399999999999999</v>
      </c>
      <c r="AS412" s="154">
        <v>0.10199999999999999</v>
      </c>
      <c r="AT412" s="154">
        <v>8.5999999999999993E-2</v>
      </c>
      <c r="AU412" s="154">
        <v>0.315</v>
      </c>
      <c r="AW412" s="196"/>
      <c r="AX412" s="144">
        <f t="shared" si="97"/>
        <v>87.928759894459105</v>
      </c>
      <c r="AY412" s="149">
        <v>329</v>
      </c>
      <c r="AZ412" s="150" t="s">
        <v>478</v>
      </c>
      <c r="BA412" s="149">
        <v>19</v>
      </c>
      <c r="BB412" s="151">
        <v>1</v>
      </c>
      <c r="BC412" s="152">
        <v>1516</v>
      </c>
      <c r="BD412" s="152">
        <v>1333</v>
      </c>
      <c r="BE412" s="149">
        <v>0.879</v>
      </c>
      <c r="BF412" s="152">
        <v>644</v>
      </c>
      <c r="BG412" s="152">
        <v>478</v>
      </c>
      <c r="BH412" s="152">
        <v>1122</v>
      </c>
      <c r="BI412" s="153">
        <v>0.42599999999999999</v>
      </c>
      <c r="BJ412" s="153">
        <v>0.47799999999999998</v>
      </c>
      <c r="BK412" s="154">
        <v>0.156</v>
      </c>
      <c r="BL412" s="154">
        <v>0.128</v>
      </c>
      <c r="BM412" s="155">
        <v>0.11</v>
      </c>
      <c r="BN412" s="154">
        <v>0.41199999999999998</v>
      </c>
      <c r="DU412" s="4"/>
      <c r="DZ412" s="196"/>
      <c r="EA412" s="196"/>
      <c r="EB412" s="196"/>
      <c r="EC412" s="196"/>
      <c r="ED412" s="196"/>
      <c r="EE412" s="196"/>
    </row>
    <row r="413" spans="30:135" ht="13" x14ac:dyDescent="0.15">
      <c r="AD413" s="144">
        <f t="shared" si="95"/>
        <v>79.043478260869563</v>
      </c>
      <c r="AE413" s="144">
        <f t="shared" si="96"/>
        <v>65.45654565456546</v>
      </c>
      <c r="AF413" s="149">
        <v>330</v>
      </c>
      <c r="AG413" s="150" t="s">
        <v>536</v>
      </c>
      <c r="AH413" s="149">
        <v>23</v>
      </c>
      <c r="AI413" s="151">
        <v>1</v>
      </c>
      <c r="AJ413" s="152">
        <v>1818</v>
      </c>
      <c r="AK413" s="152">
        <v>1190</v>
      </c>
      <c r="AL413" s="149">
        <v>0.65500000000000003</v>
      </c>
      <c r="AM413" s="152">
        <v>822</v>
      </c>
      <c r="AN413" s="152">
        <v>449</v>
      </c>
      <c r="AO413" s="152">
        <v>1271</v>
      </c>
      <c r="AP413" s="153">
        <v>0.35299999999999998</v>
      </c>
      <c r="AQ413" s="153">
        <v>0.38600000000000001</v>
      </c>
      <c r="AR413" s="154">
        <v>0.219</v>
      </c>
      <c r="AS413" s="154">
        <v>9.7000000000000003E-2</v>
      </c>
      <c r="AT413" s="154">
        <v>7.9000000000000001E-2</v>
      </c>
      <c r="AU413" s="154">
        <v>0.317</v>
      </c>
      <c r="AW413" s="196"/>
      <c r="AX413" s="144">
        <f t="shared" si="97"/>
        <v>87.869198312236279</v>
      </c>
      <c r="AY413" s="149">
        <v>330</v>
      </c>
      <c r="AZ413" s="150" t="s">
        <v>263</v>
      </c>
      <c r="BA413" s="149">
        <v>23</v>
      </c>
      <c r="BB413" s="151">
        <v>1</v>
      </c>
      <c r="BC413" s="152">
        <v>1896</v>
      </c>
      <c r="BD413" s="152">
        <v>1666</v>
      </c>
      <c r="BE413" s="149">
        <v>0.879</v>
      </c>
      <c r="BF413" s="152">
        <v>816</v>
      </c>
      <c r="BG413" s="152">
        <v>596</v>
      </c>
      <c r="BH413" s="152">
        <v>1412</v>
      </c>
      <c r="BI413" s="153">
        <v>0.42199999999999999</v>
      </c>
      <c r="BJ413" s="153">
        <v>0.48199999999999998</v>
      </c>
      <c r="BK413" s="154">
        <v>0.161</v>
      </c>
      <c r="BL413" s="154">
        <v>0.11700000000000001</v>
      </c>
      <c r="BM413" s="154">
        <v>9.1999999999999998E-2</v>
      </c>
      <c r="BN413" s="154">
        <v>0.40400000000000003</v>
      </c>
      <c r="DU413" s="4"/>
      <c r="DZ413" s="196"/>
      <c r="EA413" s="196"/>
      <c r="EB413" s="196"/>
      <c r="EC413" s="196"/>
      <c r="ED413" s="196"/>
      <c r="EE413" s="196"/>
    </row>
    <row r="414" spans="30:135" ht="13" x14ac:dyDescent="0.15">
      <c r="AD414" s="144">
        <f t="shared" si="95"/>
        <v>78.600000000000009</v>
      </c>
      <c r="AE414" s="144">
        <f t="shared" si="96"/>
        <v>65.394402035623415</v>
      </c>
      <c r="AF414" s="149">
        <v>331</v>
      </c>
      <c r="AG414" s="150" t="s">
        <v>444</v>
      </c>
      <c r="AH414" s="149">
        <v>5</v>
      </c>
      <c r="AI414" s="151">
        <v>1</v>
      </c>
      <c r="AJ414" s="152">
        <v>393</v>
      </c>
      <c r="AK414" s="152">
        <v>257</v>
      </c>
      <c r="AL414" s="149">
        <v>0.65400000000000003</v>
      </c>
      <c r="AM414" s="152">
        <v>166</v>
      </c>
      <c r="AN414" s="152">
        <v>95</v>
      </c>
      <c r="AO414" s="152">
        <v>261</v>
      </c>
      <c r="AP414" s="153">
        <v>0.36399999999999999</v>
      </c>
      <c r="AQ414" s="153">
        <v>0.40600000000000003</v>
      </c>
      <c r="AR414" s="154">
        <v>0.254</v>
      </c>
      <c r="AS414" s="154">
        <v>9.4E-2</v>
      </c>
      <c r="AT414" s="154">
        <v>7.9000000000000001E-2</v>
      </c>
      <c r="AU414" s="154">
        <v>0.313</v>
      </c>
      <c r="AW414" s="196"/>
      <c r="AX414" s="144">
        <f t="shared" si="97"/>
        <v>88.634046890927621</v>
      </c>
      <c r="AY414" s="149">
        <v>331</v>
      </c>
      <c r="AZ414" s="150" t="s">
        <v>522</v>
      </c>
      <c r="BA414" s="149">
        <v>23</v>
      </c>
      <c r="BB414" s="151">
        <v>1</v>
      </c>
      <c r="BC414" s="152">
        <v>1962</v>
      </c>
      <c r="BD414" s="152">
        <v>1739</v>
      </c>
      <c r="BE414" s="149">
        <v>0.88600000000000001</v>
      </c>
      <c r="BF414" s="152">
        <v>874</v>
      </c>
      <c r="BG414" s="152">
        <v>639</v>
      </c>
      <c r="BH414" s="152">
        <v>1513</v>
      </c>
      <c r="BI414" s="153">
        <v>0.42199999999999999</v>
      </c>
      <c r="BJ414" s="153">
        <v>0.47699999999999998</v>
      </c>
      <c r="BK414" s="154">
        <v>0.13400000000000001</v>
      </c>
      <c r="BL414" s="154">
        <v>0.11700000000000001</v>
      </c>
      <c r="BM414" s="154">
        <v>9.6000000000000002E-2</v>
      </c>
      <c r="BN414" s="155">
        <v>0.41</v>
      </c>
      <c r="DU414" s="4"/>
      <c r="DZ414" s="196"/>
      <c r="EA414" s="196"/>
      <c r="EB414" s="196"/>
      <c r="EC414" s="196"/>
      <c r="ED414" s="196"/>
      <c r="EE414" s="196"/>
    </row>
    <row r="415" spans="30:135" ht="13" x14ac:dyDescent="0.15">
      <c r="AD415" s="144">
        <f t="shared" si="95"/>
        <v>85.1</v>
      </c>
      <c r="AE415" s="144">
        <f t="shared" si="96"/>
        <v>64.394829612220917</v>
      </c>
      <c r="AF415" s="149">
        <v>332</v>
      </c>
      <c r="AG415" s="150" t="s">
        <v>419</v>
      </c>
      <c r="AH415" s="149">
        <v>20</v>
      </c>
      <c r="AI415" s="151">
        <v>1</v>
      </c>
      <c r="AJ415" s="152">
        <v>1702</v>
      </c>
      <c r="AK415" s="152">
        <v>1096</v>
      </c>
      <c r="AL415" s="149">
        <v>0.64400000000000002</v>
      </c>
      <c r="AM415" s="152">
        <v>770</v>
      </c>
      <c r="AN415" s="152">
        <v>365</v>
      </c>
      <c r="AO415" s="152">
        <v>1135</v>
      </c>
      <c r="AP415" s="153">
        <v>0.32200000000000001</v>
      </c>
      <c r="AQ415" s="153">
        <v>0.36099999999999999</v>
      </c>
      <c r="AR415" s="154">
        <v>0.224</v>
      </c>
      <c r="AS415" s="154">
        <v>0.121</v>
      </c>
      <c r="AT415" s="154">
        <v>8.2000000000000003E-2</v>
      </c>
      <c r="AU415" s="154">
        <v>0.313</v>
      </c>
      <c r="AW415" s="196"/>
      <c r="AX415" s="144">
        <f t="shared" si="97"/>
        <v>88.60830527497194</v>
      </c>
      <c r="AY415" s="149">
        <v>332</v>
      </c>
      <c r="AZ415" s="150" t="s">
        <v>561</v>
      </c>
      <c r="BA415" s="149">
        <v>21</v>
      </c>
      <c r="BB415" s="151">
        <v>1</v>
      </c>
      <c r="BC415" s="152">
        <v>1782</v>
      </c>
      <c r="BD415" s="152">
        <v>1579</v>
      </c>
      <c r="BE415" s="149">
        <v>0.88600000000000001</v>
      </c>
      <c r="BF415" s="152">
        <v>782</v>
      </c>
      <c r="BG415" s="152">
        <v>522</v>
      </c>
      <c r="BH415" s="152">
        <v>1304</v>
      </c>
      <c r="BI415" s="151">
        <v>0.4</v>
      </c>
      <c r="BJ415" s="153">
        <v>0.47099999999999997</v>
      </c>
      <c r="BK415" s="154">
        <v>0.14599999999999999</v>
      </c>
      <c r="BL415" s="154">
        <v>0.14399999999999999</v>
      </c>
      <c r="BM415" s="154">
        <v>0.10199999999999999</v>
      </c>
      <c r="BN415" s="154">
        <v>0.40699999999999997</v>
      </c>
      <c r="DU415" s="4"/>
      <c r="DZ415" s="196"/>
      <c r="EA415" s="196"/>
      <c r="EB415" s="196"/>
      <c r="EC415" s="196"/>
      <c r="ED415" s="196"/>
      <c r="EE415" s="196"/>
    </row>
    <row r="416" spans="30:135" ht="13" x14ac:dyDescent="0.15">
      <c r="AD416" s="144">
        <f t="shared" si="95"/>
        <v>78.181818181818187</v>
      </c>
      <c r="AE416" s="144">
        <f t="shared" si="96"/>
        <v>63.837209302325583</v>
      </c>
      <c r="AF416" s="149">
        <v>333</v>
      </c>
      <c r="AG416" s="150" t="s">
        <v>588</v>
      </c>
      <c r="AH416" s="149">
        <v>22</v>
      </c>
      <c r="AI416" s="151">
        <v>1</v>
      </c>
      <c r="AJ416" s="152">
        <v>1720</v>
      </c>
      <c r="AK416" s="152">
        <v>1098</v>
      </c>
      <c r="AL416" s="149">
        <v>0.63800000000000001</v>
      </c>
      <c r="AM416" s="152">
        <v>814</v>
      </c>
      <c r="AN416" s="152">
        <v>419</v>
      </c>
      <c r="AO416" s="152">
        <v>1233</v>
      </c>
      <c r="AP416" s="151">
        <v>0.34</v>
      </c>
      <c r="AQ416" s="153">
        <v>0.377</v>
      </c>
      <c r="AR416" s="154">
        <v>0.219</v>
      </c>
      <c r="AS416" s="154">
        <v>8.1000000000000003E-2</v>
      </c>
      <c r="AT416" s="154">
        <v>7.1999999999999995E-2</v>
      </c>
      <c r="AU416" s="154">
        <v>0.29899999999999999</v>
      </c>
      <c r="AW416" s="196"/>
      <c r="AX416" s="144">
        <f t="shared" si="97"/>
        <v>88.870246085011189</v>
      </c>
      <c r="AY416" s="149">
        <v>333</v>
      </c>
      <c r="AZ416" s="150" t="s">
        <v>586</v>
      </c>
      <c r="BA416" s="149">
        <v>22</v>
      </c>
      <c r="BB416" s="151">
        <v>1</v>
      </c>
      <c r="BC416" s="152">
        <v>1788</v>
      </c>
      <c r="BD416" s="152">
        <v>1589</v>
      </c>
      <c r="BE416" s="149">
        <v>0.88900000000000001</v>
      </c>
      <c r="BF416" s="152">
        <v>675</v>
      </c>
      <c r="BG416" s="152">
        <v>591</v>
      </c>
      <c r="BH416" s="152">
        <v>1266</v>
      </c>
      <c r="BI416" s="153">
        <v>0.46700000000000003</v>
      </c>
      <c r="BJ416" s="153">
        <v>0.51700000000000002</v>
      </c>
      <c r="BK416" s="154">
        <v>0.192</v>
      </c>
      <c r="BL416" s="154">
        <v>0.126</v>
      </c>
      <c r="BM416" s="154">
        <v>9.4E-2</v>
      </c>
      <c r="BN416" s="154">
        <v>0.42099999999999999</v>
      </c>
      <c r="DU416" s="4"/>
      <c r="DZ416" s="196"/>
      <c r="EA416" s="196"/>
      <c r="EB416" s="196"/>
      <c r="EC416" s="196"/>
      <c r="ED416" s="196"/>
      <c r="EE416" s="196"/>
    </row>
    <row r="417" spans="30:135" ht="13" x14ac:dyDescent="0.15">
      <c r="AD417" s="144">
        <f t="shared" si="95"/>
        <v>79.8125</v>
      </c>
      <c r="AE417" s="144">
        <f t="shared" si="96"/>
        <v>63.508222396241187</v>
      </c>
      <c r="AF417" s="149">
        <v>334</v>
      </c>
      <c r="AG417" s="150" t="s">
        <v>543</v>
      </c>
      <c r="AH417" s="149">
        <v>16</v>
      </c>
      <c r="AI417" s="151">
        <v>1</v>
      </c>
      <c r="AJ417" s="152">
        <v>1277</v>
      </c>
      <c r="AK417" s="152">
        <v>811</v>
      </c>
      <c r="AL417" s="149">
        <v>0.63500000000000001</v>
      </c>
      <c r="AM417" s="152">
        <v>587</v>
      </c>
      <c r="AN417" s="152">
        <v>321</v>
      </c>
      <c r="AO417" s="152">
        <v>908</v>
      </c>
      <c r="AP417" s="153">
        <v>0.35399999999999998</v>
      </c>
      <c r="AQ417" s="153">
        <v>0.38600000000000001</v>
      </c>
      <c r="AR417" s="154">
        <v>0.22700000000000001</v>
      </c>
      <c r="AS417" s="154">
        <v>7.9000000000000001E-2</v>
      </c>
      <c r="AT417" s="154">
        <v>6.6000000000000003E-2</v>
      </c>
      <c r="AU417" s="154">
        <v>0.30499999999999999</v>
      </c>
      <c r="AW417" s="196"/>
      <c r="AX417" s="144">
        <f t="shared" si="97"/>
        <v>89.515279241306629</v>
      </c>
      <c r="AY417" s="149">
        <v>334</v>
      </c>
      <c r="AZ417" s="150" t="s">
        <v>366</v>
      </c>
      <c r="BA417" s="149">
        <v>22</v>
      </c>
      <c r="BB417" s="151">
        <v>1</v>
      </c>
      <c r="BC417" s="152">
        <v>1898</v>
      </c>
      <c r="BD417" s="152">
        <v>1699</v>
      </c>
      <c r="BE417" s="149">
        <v>0.89500000000000002</v>
      </c>
      <c r="BF417" s="152">
        <v>842</v>
      </c>
      <c r="BG417" s="152">
        <v>637</v>
      </c>
      <c r="BH417" s="152">
        <v>1479</v>
      </c>
      <c r="BI417" s="153">
        <v>0.43099999999999999</v>
      </c>
      <c r="BJ417" s="153">
        <v>0.49299999999999999</v>
      </c>
      <c r="BK417" s="154">
        <v>0.13800000000000001</v>
      </c>
      <c r="BL417" s="154">
        <v>0.105</v>
      </c>
      <c r="BM417" s="154">
        <v>8.5000000000000006E-2</v>
      </c>
      <c r="BN417" s="154">
        <v>0.40799999999999997</v>
      </c>
      <c r="DU417" s="4"/>
      <c r="DZ417" s="196"/>
      <c r="EA417" s="196"/>
      <c r="EB417" s="196"/>
      <c r="EC417" s="196"/>
      <c r="ED417" s="196"/>
      <c r="EE417" s="196"/>
    </row>
    <row r="418" spans="30:135" ht="13" x14ac:dyDescent="0.15">
      <c r="AD418" s="144">
        <f t="shared" si="95"/>
        <v>81.666666666666657</v>
      </c>
      <c r="AE418" s="144">
        <f t="shared" si="96"/>
        <v>62.65306122448979</v>
      </c>
      <c r="AF418" s="149">
        <v>335</v>
      </c>
      <c r="AG418" s="150" t="s">
        <v>490</v>
      </c>
      <c r="AH418" s="149">
        <v>12</v>
      </c>
      <c r="AI418" s="151">
        <v>1</v>
      </c>
      <c r="AJ418" s="152">
        <v>980</v>
      </c>
      <c r="AK418" s="152">
        <v>614</v>
      </c>
      <c r="AL418" s="149">
        <v>0.627</v>
      </c>
      <c r="AM418" s="152">
        <v>449</v>
      </c>
      <c r="AN418" s="152">
        <v>227</v>
      </c>
      <c r="AO418" s="152">
        <v>676</v>
      </c>
      <c r="AP418" s="153">
        <v>0.33600000000000002</v>
      </c>
      <c r="AQ418" s="153">
        <v>0.378</v>
      </c>
      <c r="AR418" s="154">
        <v>0.23599999999999999</v>
      </c>
      <c r="AS418" s="155">
        <v>0.09</v>
      </c>
      <c r="AT418" s="154">
        <v>6.8000000000000005E-2</v>
      </c>
      <c r="AU418" s="154">
        <v>0.29599999999999999</v>
      </c>
      <c r="AW418" s="196"/>
      <c r="AX418" s="144">
        <f t="shared" si="97"/>
        <v>89.598811292719176</v>
      </c>
      <c r="AY418" s="149">
        <v>335</v>
      </c>
      <c r="AZ418" s="150" t="s">
        <v>461</v>
      </c>
      <c r="BA418" s="149">
        <v>17</v>
      </c>
      <c r="BB418" s="151">
        <v>1</v>
      </c>
      <c r="BC418" s="152">
        <v>1346</v>
      </c>
      <c r="BD418" s="152">
        <v>1206</v>
      </c>
      <c r="BE418" s="149">
        <v>0.89600000000000002</v>
      </c>
      <c r="BF418" s="152">
        <v>569</v>
      </c>
      <c r="BG418" s="152">
        <v>415</v>
      </c>
      <c r="BH418" s="152">
        <v>984</v>
      </c>
      <c r="BI418" s="153">
        <v>0.42199999999999999</v>
      </c>
      <c r="BJ418" s="153">
        <v>0.505</v>
      </c>
      <c r="BK418" s="154">
        <v>0.16900000000000001</v>
      </c>
      <c r="BL418" s="154">
        <v>0.121</v>
      </c>
      <c r="BM418" s="154">
        <v>8.6999999999999994E-2</v>
      </c>
      <c r="BN418" s="154">
        <v>0.39600000000000002</v>
      </c>
      <c r="DU418" s="4"/>
      <c r="DZ418" s="196"/>
      <c r="EA418" s="196"/>
      <c r="EB418" s="196"/>
      <c r="EC418" s="196"/>
      <c r="ED418" s="196"/>
      <c r="EE418" s="196"/>
    </row>
    <row r="419" spans="30:135" ht="13" x14ac:dyDescent="0.15">
      <c r="AD419" s="144">
        <f t="shared" si="95"/>
        <v>81.095238095238088</v>
      </c>
      <c r="AE419" s="144">
        <f t="shared" si="96"/>
        <v>61.714621256605994</v>
      </c>
      <c r="AF419" s="149">
        <v>336</v>
      </c>
      <c r="AG419" s="150" t="s">
        <v>552</v>
      </c>
      <c r="AH419" s="149">
        <v>21</v>
      </c>
      <c r="AI419" s="151">
        <v>1</v>
      </c>
      <c r="AJ419" s="152">
        <v>1703</v>
      </c>
      <c r="AK419" s="152">
        <v>1051</v>
      </c>
      <c r="AL419" s="149">
        <v>0.61699999999999999</v>
      </c>
      <c r="AM419" s="152">
        <v>852</v>
      </c>
      <c r="AN419" s="152">
        <v>360</v>
      </c>
      <c r="AO419" s="152">
        <v>1212</v>
      </c>
      <c r="AP419" s="153">
        <v>0.29699999999999999</v>
      </c>
      <c r="AQ419" s="153">
        <v>0.34699999999999998</v>
      </c>
      <c r="AR419" s="154">
        <v>0.20799999999999999</v>
      </c>
      <c r="AS419" s="154">
        <v>9.1999999999999998E-2</v>
      </c>
      <c r="AT419" s="154">
        <v>7.4999999999999997E-2</v>
      </c>
      <c r="AU419" s="154">
        <v>0.28699999999999998</v>
      </c>
      <c r="AW419" s="196"/>
      <c r="AX419" s="144">
        <f t="shared" si="97"/>
        <v>89.728096676737152</v>
      </c>
      <c r="AY419" s="149">
        <v>336</v>
      </c>
      <c r="AZ419" s="150" t="s">
        <v>545</v>
      </c>
      <c r="BA419" s="149">
        <v>24</v>
      </c>
      <c r="BB419" s="151">
        <v>1</v>
      </c>
      <c r="BC419" s="152">
        <v>1986</v>
      </c>
      <c r="BD419" s="152">
        <v>1782</v>
      </c>
      <c r="BE419" s="149">
        <v>0.89700000000000002</v>
      </c>
      <c r="BF419" s="152">
        <v>733</v>
      </c>
      <c r="BG419" s="152">
        <v>641</v>
      </c>
      <c r="BH419" s="152">
        <v>1374</v>
      </c>
      <c r="BI419" s="153">
        <v>0.46700000000000003</v>
      </c>
      <c r="BJ419" s="153">
        <v>0.51700000000000002</v>
      </c>
      <c r="BK419" s="154">
        <v>0.185</v>
      </c>
      <c r="BL419" s="154">
        <v>0.14699999999999999</v>
      </c>
      <c r="BM419" s="154">
        <v>0.10299999999999999</v>
      </c>
      <c r="BN419" s="154">
        <v>0.43099999999999999</v>
      </c>
      <c r="DU419" s="4"/>
      <c r="DZ419" s="196"/>
      <c r="EA419" s="196"/>
      <c r="EB419" s="196"/>
      <c r="EC419" s="196"/>
      <c r="ED419" s="196"/>
      <c r="EE419" s="196"/>
    </row>
    <row r="420" spans="30:135" ht="13" x14ac:dyDescent="0.15">
      <c r="AD420" s="144">
        <f t="shared" si="95"/>
        <v>89.5</v>
      </c>
      <c r="AE420" s="144">
        <f t="shared" si="96"/>
        <v>61.638733705772808</v>
      </c>
      <c r="AF420" s="149">
        <v>337</v>
      </c>
      <c r="AG420" s="150" t="s">
        <v>578</v>
      </c>
      <c r="AH420" s="149">
        <v>6</v>
      </c>
      <c r="AI420" s="151">
        <v>1</v>
      </c>
      <c r="AJ420" s="152">
        <v>537</v>
      </c>
      <c r="AK420" s="152">
        <v>331</v>
      </c>
      <c r="AL420" s="149">
        <v>0.61599999999999999</v>
      </c>
      <c r="AM420" s="152">
        <v>254</v>
      </c>
      <c r="AN420" s="152">
        <v>126</v>
      </c>
      <c r="AO420" s="152">
        <v>380</v>
      </c>
      <c r="AP420" s="153">
        <v>0.33200000000000002</v>
      </c>
      <c r="AQ420" s="153">
        <v>0.374</v>
      </c>
      <c r="AR420" s="154">
        <v>0.22500000000000001</v>
      </c>
      <c r="AS420" s="154">
        <v>7.5999999999999998E-2</v>
      </c>
      <c r="AT420" s="154">
        <v>7.0999999999999994E-2</v>
      </c>
      <c r="AU420" s="154">
        <v>0.29199999999999998</v>
      </c>
      <c r="AW420" s="196"/>
      <c r="AX420" s="144">
        <f t="shared" si="97"/>
        <v>89.912536443148682</v>
      </c>
      <c r="AY420" s="149">
        <v>337</v>
      </c>
      <c r="AZ420" s="150" t="s">
        <v>590</v>
      </c>
      <c r="BA420" s="149">
        <v>20</v>
      </c>
      <c r="BB420" s="151">
        <v>1</v>
      </c>
      <c r="BC420" s="152">
        <v>1715</v>
      </c>
      <c r="BD420" s="152">
        <v>1542</v>
      </c>
      <c r="BE420" s="149">
        <v>0.89900000000000002</v>
      </c>
      <c r="BF420" s="152">
        <v>663</v>
      </c>
      <c r="BG420" s="152">
        <v>570</v>
      </c>
      <c r="BH420" s="152">
        <v>1233</v>
      </c>
      <c r="BI420" s="153">
        <v>0.46200000000000002</v>
      </c>
      <c r="BJ420" s="153">
        <v>0.51600000000000001</v>
      </c>
      <c r="BK420" s="154">
        <v>0.17699999999999999</v>
      </c>
      <c r="BL420" s="154">
        <v>0.129</v>
      </c>
      <c r="BM420" s="154">
        <v>0.104</v>
      </c>
      <c r="BN420" s="154">
        <v>0.42399999999999999</v>
      </c>
      <c r="DU420" s="4"/>
      <c r="DZ420" s="196"/>
      <c r="EA420" s="196"/>
      <c r="EB420" s="196"/>
      <c r="EC420" s="196"/>
      <c r="ED420" s="196"/>
      <c r="EE420" s="196"/>
    </row>
    <row r="421" spans="30:135" ht="13" x14ac:dyDescent="0.15">
      <c r="AD421" s="144">
        <f t="shared" si="95"/>
        <v>79.3125</v>
      </c>
      <c r="AE421" s="144">
        <f t="shared" si="96"/>
        <v>61.386918833727343</v>
      </c>
      <c r="AF421" s="149">
        <v>338</v>
      </c>
      <c r="AG421" s="150" t="s">
        <v>587</v>
      </c>
      <c r="AH421" s="149">
        <v>16</v>
      </c>
      <c r="AI421" s="151">
        <v>1</v>
      </c>
      <c r="AJ421" s="152">
        <v>1269</v>
      </c>
      <c r="AK421" s="152">
        <v>779</v>
      </c>
      <c r="AL421" s="149">
        <v>0.61399999999999999</v>
      </c>
      <c r="AM421" s="152">
        <v>552</v>
      </c>
      <c r="AN421" s="152">
        <v>280</v>
      </c>
      <c r="AO421" s="152">
        <v>832</v>
      </c>
      <c r="AP421" s="153">
        <v>0.33700000000000002</v>
      </c>
      <c r="AQ421" s="153">
        <v>0.36499999999999999</v>
      </c>
      <c r="AR421" s="154">
        <v>0.255</v>
      </c>
      <c r="AS421" s="154">
        <v>0.113</v>
      </c>
      <c r="AT421" s="155">
        <v>0.09</v>
      </c>
      <c r="AU421" s="154">
        <v>0.30099999999999999</v>
      </c>
      <c r="AW421" s="196"/>
      <c r="AX421" s="144">
        <f t="shared" si="97"/>
        <v>90.476190476190482</v>
      </c>
      <c r="AY421" s="149">
        <v>338</v>
      </c>
      <c r="AZ421" s="150" t="s">
        <v>568</v>
      </c>
      <c r="BA421" s="149">
        <v>19</v>
      </c>
      <c r="BB421" s="151">
        <v>1</v>
      </c>
      <c r="BC421" s="152">
        <v>1554</v>
      </c>
      <c r="BD421" s="152">
        <v>1406</v>
      </c>
      <c r="BE421" s="149">
        <v>0.90500000000000003</v>
      </c>
      <c r="BF421" s="152">
        <v>614</v>
      </c>
      <c r="BG421" s="152">
        <v>506</v>
      </c>
      <c r="BH421" s="152">
        <v>1120</v>
      </c>
      <c r="BI421" s="153">
        <v>0.45200000000000001</v>
      </c>
      <c r="BJ421" s="153">
        <v>0.51400000000000001</v>
      </c>
      <c r="BK421" s="154">
        <v>0.17499999999999999</v>
      </c>
      <c r="BL421" s="154">
        <v>0.13100000000000001</v>
      </c>
      <c r="BM421" s="154">
        <v>0.107</v>
      </c>
      <c r="BN421" s="154">
        <v>0.41799999999999998</v>
      </c>
      <c r="DU421" s="4"/>
      <c r="DZ421" s="196"/>
      <c r="EA421" s="196"/>
      <c r="EB421" s="196"/>
      <c r="EC421" s="196"/>
      <c r="ED421" s="196"/>
      <c r="EE421" s="196"/>
    </row>
    <row r="422" spans="30:135" ht="13" x14ac:dyDescent="0.15">
      <c r="AD422" s="144">
        <f t="shared" si="95"/>
        <v>83.214285714285708</v>
      </c>
      <c r="AE422" s="144">
        <f t="shared" si="96"/>
        <v>61.201716738197419</v>
      </c>
      <c r="AF422" s="149">
        <v>339</v>
      </c>
      <c r="AG422" s="150" t="s">
        <v>408</v>
      </c>
      <c r="AH422" s="149">
        <v>14</v>
      </c>
      <c r="AI422" s="151">
        <v>1</v>
      </c>
      <c r="AJ422" s="152">
        <v>1165</v>
      </c>
      <c r="AK422" s="152">
        <v>713</v>
      </c>
      <c r="AL422" s="149">
        <v>0.61199999999999999</v>
      </c>
      <c r="AM422" s="152">
        <v>513</v>
      </c>
      <c r="AN422" s="152">
        <v>250</v>
      </c>
      <c r="AO422" s="152">
        <v>763</v>
      </c>
      <c r="AP422" s="153">
        <v>0.32800000000000001</v>
      </c>
      <c r="AQ422" s="153">
        <v>0.38700000000000001</v>
      </c>
      <c r="AR422" s="154">
        <v>0.25900000000000001</v>
      </c>
      <c r="AS422" s="154">
        <v>0.10100000000000001</v>
      </c>
      <c r="AT422" s="154">
        <v>7.9000000000000001E-2</v>
      </c>
      <c r="AU422" s="154">
        <v>0.28199999999999997</v>
      </c>
      <c r="AW422" s="196"/>
      <c r="AX422" s="144">
        <f t="shared" si="97"/>
        <v>91.457286432160799</v>
      </c>
      <c r="AY422" s="149">
        <v>339</v>
      </c>
      <c r="AZ422" s="150" t="s">
        <v>213</v>
      </c>
      <c r="BA422" s="149">
        <v>23</v>
      </c>
      <c r="BB422" s="151">
        <v>1</v>
      </c>
      <c r="BC422" s="152">
        <v>1990</v>
      </c>
      <c r="BD422" s="152">
        <v>1820</v>
      </c>
      <c r="BE422" s="149">
        <v>0.91500000000000004</v>
      </c>
      <c r="BF422" s="152">
        <v>838</v>
      </c>
      <c r="BG422" s="152">
        <v>675</v>
      </c>
      <c r="BH422" s="152">
        <v>1513</v>
      </c>
      <c r="BI422" s="153">
        <v>0.44600000000000001</v>
      </c>
      <c r="BJ422" s="153">
        <v>0.50700000000000001</v>
      </c>
      <c r="BK422" s="155">
        <v>0.15</v>
      </c>
      <c r="BL422" s="154">
        <v>0.11700000000000001</v>
      </c>
      <c r="BM422" s="154">
        <v>9.0999999999999998E-2</v>
      </c>
      <c r="BN422" s="154">
        <v>0.42099999999999999</v>
      </c>
      <c r="DU422" s="4"/>
      <c r="DZ422" s="196"/>
      <c r="EA422" s="196"/>
      <c r="EB422" s="196"/>
      <c r="EC422" s="196"/>
      <c r="ED422" s="196"/>
      <c r="EE422" s="196"/>
    </row>
    <row r="423" spans="30:135" ht="13" x14ac:dyDescent="0.15">
      <c r="AD423" s="144">
        <f t="shared" si="95"/>
        <v>75.705882352941174</v>
      </c>
      <c r="AE423" s="144">
        <f t="shared" si="96"/>
        <v>61.072261072261071</v>
      </c>
      <c r="AF423" s="149">
        <v>340</v>
      </c>
      <c r="AG423" s="150" t="s">
        <v>493</v>
      </c>
      <c r="AH423" s="149">
        <v>17</v>
      </c>
      <c r="AI423" s="151">
        <v>1</v>
      </c>
      <c r="AJ423" s="152">
        <v>1287</v>
      </c>
      <c r="AK423" s="152">
        <v>786</v>
      </c>
      <c r="AL423" s="149">
        <v>0.61099999999999999</v>
      </c>
      <c r="AM423" s="152">
        <v>570</v>
      </c>
      <c r="AN423" s="152">
        <v>286</v>
      </c>
      <c r="AO423" s="152">
        <v>856</v>
      </c>
      <c r="AP423" s="153">
        <v>0.33400000000000002</v>
      </c>
      <c r="AQ423" s="153">
        <v>0.373</v>
      </c>
      <c r="AR423" s="154">
        <v>0.247</v>
      </c>
      <c r="AS423" s="154">
        <v>0.10299999999999999</v>
      </c>
      <c r="AT423" s="154">
        <v>7.5999999999999998E-2</v>
      </c>
      <c r="AU423" s="154">
        <v>0.29099999999999998</v>
      </c>
      <c r="AW423" s="196"/>
      <c r="AX423" s="144">
        <f t="shared" si="97"/>
        <v>91.595441595441599</v>
      </c>
      <c r="AY423" s="149">
        <v>340</v>
      </c>
      <c r="AZ423" s="150" t="s">
        <v>572</v>
      </c>
      <c r="BA423" s="149">
        <v>9</v>
      </c>
      <c r="BB423" s="151">
        <v>1</v>
      </c>
      <c r="BC423" s="152">
        <v>702</v>
      </c>
      <c r="BD423" s="152">
        <v>643</v>
      </c>
      <c r="BE423" s="149">
        <v>0.91600000000000004</v>
      </c>
      <c r="BF423" s="152">
        <v>278</v>
      </c>
      <c r="BG423" s="152">
        <v>225</v>
      </c>
      <c r="BH423" s="152">
        <v>503</v>
      </c>
      <c r="BI423" s="153">
        <v>0.44700000000000001</v>
      </c>
      <c r="BJ423" s="153">
        <v>0.52400000000000002</v>
      </c>
      <c r="BK423" s="155">
        <v>0.17</v>
      </c>
      <c r="BL423" s="154">
        <v>0.13200000000000001</v>
      </c>
      <c r="BM423" s="154">
        <v>0.10100000000000001</v>
      </c>
      <c r="BN423" s="154">
        <v>0.41899999999999998</v>
      </c>
      <c r="DU423" s="4"/>
      <c r="DZ423" s="196"/>
      <c r="EA423" s="196"/>
      <c r="EB423" s="196"/>
      <c r="EC423" s="196"/>
      <c r="ED423" s="196"/>
      <c r="EE423" s="196"/>
    </row>
    <row r="424" spans="30:135" ht="13" x14ac:dyDescent="0.15">
      <c r="AD424" s="144">
        <f t="shared" si="95"/>
        <v>82</v>
      </c>
      <c r="AE424" s="144">
        <f t="shared" si="96"/>
        <v>60.31894934333959</v>
      </c>
      <c r="AF424" s="149">
        <v>341</v>
      </c>
      <c r="AG424" s="150" t="s">
        <v>589</v>
      </c>
      <c r="AH424" s="149">
        <v>13</v>
      </c>
      <c r="AI424" s="151">
        <v>1</v>
      </c>
      <c r="AJ424" s="152">
        <v>1066</v>
      </c>
      <c r="AK424" s="152">
        <v>643</v>
      </c>
      <c r="AL424" s="149">
        <v>0.60299999999999998</v>
      </c>
      <c r="AM424" s="152">
        <v>455</v>
      </c>
      <c r="AN424" s="152">
        <v>235</v>
      </c>
      <c r="AO424" s="152">
        <v>690</v>
      </c>
      <c r="AP424" s="153">
        <v>0.34100000000000003</v>
      </c>
      <c r="AQ424" s="153">
        <v>0.36699999999999999</v>
      </c>
      <c r="AR424" s="154">
        <v>0.255</v>
      </c>
      <c r="AS424" s="155">
        <v>0.12</v>
      </c>
      <c r="AT424" s="154">
        <v>9.8000000000000004E-2</v>
      </c>
      <c r="AU424" s="154">
        <v>0.30199999999999999</v>
      </c>
      <c r="AW424" s="196"/>
      <c r="AX424" s="144">
        <f t="shared" si="97"/>
        <v>91.786570743405278</v>
      </c>
      <c r="AY424" s="149">
        <v>341</v>
      </c>
      <c r="AZ424" s="150" t="s">
        <v>554</v>
      </c>
      <c r="BA424" s="149">
        <v>20</v>
      </c>
      <c r="BB424" s="151">
        <v>1</v>
      </c>
      <c r="BC424" s="152">
        <v>1668</v>
      </c>
      <c r="BD424" s="152">
        <v>1531</v>
      </c>
      <c r="BE424" s="149">
        <v>0.91800000000000004</v>
      </c>
      <c r="BF424" s="152">
        <v>638</v>
      </c>
      <c r="BG424" s="152">
        <v>568</v>
      </c>
      <c r="BH424" s="152">
        <v>1206</v>
      </c>
      <c r="BI424" s="153">
        <v>0.47099999999999997</v>
      </c>
      <c r="BJ424" s="153">
        <v>0.53500000000000003</v>
      </c>
      <c r="BK424" s="154">
        <v>0.186</v>
      </c>
      <c r="BL424" s="154">
        <v>0.11600000000000001</v>
      </c>
      <c r="BM424" s="155">
        <v>0.09</v>
      </c>
      <c r="BN424" s="154">
        <v>0.42399999999999999</v>
      </c>
      <c r="DU424" s="4"/>
      <c r="DZ424" s="196"/>
      <c r="EA424" s="196"/>
      <c r="EB424" s="196"/>
      <c r="EC424" s="196"/>
      <c r="ED424" s="196"/>
      <c r="EE424" s="196"/>
    </row>
    <row r="425" spans="30:135" ht="13" x14ac:dyDescent="0.15">
      <c r="AD425" s="144">
        <f t="shared" si="95"/>
        <v>80.75</v>
      </c>
      <c r="AE425" s="144">
        <f t="shared" si="96"/>
        <v>57.275541795665632</v>
      </c>
      <c r="AF425" s="149">
        <v>342</v>
      </c>
      <c r="AG425" s="150" t="s">
        <v>590</v>
      </c>
      <c r="AH425" s="149">
        <v>20</v>
      </c>
      <c r="AI425" s="151">
        <v>1</v>
      </c>
      <c r="AJ425" s="152">
        <v>1615</v>
      </c>
      <c r="AK425" s="152">
        <v>925</v>
      </c>
      <c r="AL425" s="149">
        <v>0.57299999999999995</v>
      </c>
      <c r="AM425" s="152">
        <v>751</v>
      </c>
      <c r="AN425" s="152">
        <v>328</v>
      </c>
      <c r="AO425" s="152">
        <v>1079</v>
      </c>
      <c r="AP425" s="153">
        <v>0.30399999999999999</v>
      </c>
      <c r="AQ425" s="153">
        <v>0.34899999999999998</v>
      </c>
      <c r="AR425" s="155">
        <v>0.25</v>
      </c>
      <c r="AS425" s="154">
        <v>9.7000000000000003E-2</v>
      </c>
      <c r="AT425" s="154">
        <v>8.1000000000000003E-2</v>
      </c>
      <c r="AU425" s="154">
        <v>0.27100000000000002</v>
      </c>
      <c r="AW425" s="196"/>
      <c r="AX425" s="144">
        <f t="shared" si="97"/>
        <v>92.722371967654979</v>
      </c>
      <c r="AY425" s="149">
        <v>342</v>
      </c>
      <c r="AZ425" s="150" t="s">
        <v>556</v>
      </c>
      <c r="BA425" s="149">
        <v>18</v>
      </c>
      <c r="BB425" s="151">
        <v>1</v>
      </c>
      <c r="BC425" s="152">
        <v>1484</v>
      </c>
      <c r="BD425" s="152">
        <v>1376</v>
      </c>
      <c r="BE425" s="149">
        <v>0.92700000000000005</v>
      </c>
      <c r="BF425" s="152">
        <v>632</v>
      </c>
      <c r="BG425" s="152">
        <v>521</v>
      </c>
      <c r="BH425" s="152">
        <v>1153</v>
      </c>
      <c r="BI425" s="153">
        <v>0.45200000000000001</v>
      </c>
      <c r="BJ425" s="153">
        <v>0.52300000000000002</v>
      </c>
      <c r="BK425" s="154">
        <v>0.159</v>
      </c>
      <c r="BL425" s="154">
        <v>8.7999999999999995E-2</v>
      </c>
      <c r="BM425" s="154">
        <v>7.3999999999999996E-2</v>
      </c>
      <c r="BN425" s="155">
        <v>0.41</v>
      </c>
      <c r="DU425" s="4"/>
      <c r="DZ425" s="196"/>
      <c r="EA425" s="196"/>
      <c r="EB425" s="196"/>
      <c r="EC425" s="196"/>
      <c r="ED425" s="196"/>
      <c r="EE425" s="196"/>
    </row>
    <row r="426" spans="30:135" ht="13" x14ac:dyDescent="0.15">
      <c r="AD426" s="144">
        <f t="shared" si="95"/>
        <v>82.4</v>
      </c>
      <c r="AE426" s="144">
        <f t="shared" si="96"/>
        <v>55.582524271844655</v>
      </c>
      <c r="AF426" s="167">
        <v>343</v>
      </c>
      <c r="AG426" s="168" t="s">
        <v>565</v>
      </c>
      <c r="AH426" s="167">
        <v>10</v>
      </c>
      <c r="AI426" s="169">
        <v>1</v>
      </c>
      <c r="AJ426" s="170">
        <v>824</v>
      </c>
      <c r="AK426" s="170">
        <v>458</v>
      </c>
      <c r="AL426" s="167">
        <v>0.55600000000000005</v>
      </c>
      <c r="AM426" s="170">
        <v>374</v>
      </c>
      <c r="AN426" s="170">
        <v>164</v>
      </c>
      <c r="AO426" s="170">
        <v>538</v>
      </c>
      <c r="AP426" s="171">
        <v>0.30499999999999999</v>
      </c>
      <c r="AQ426" s="171">
        <v>0.34899999999999998</v>
      </c>
      <c r="AR426" s="172">
        <v>0.27200000000000002</v>
      </c>
      <c r="AS426" s="172">
        <v>8.4000000000000005E-2</v>
      </c>
      <c r="AT426" s="172">
        <v>6.8000000000000005E-2</v>
      </c>
      <c r="AU426" s="172">
        <v>0.26100000000000001</v>
      </c>
      <c r="AW426" s="196"/>
      <c r="AX426" s="144">
        <f t="shared" si="97"/>
        <v>94.638554216867462</v>
      </c>
      <c r="AY426" s="167">
        <v>343</v>
      </c>
      <c r="AZ426" s="168" t="s">
        <v>420</v>
      </c>
      <c r="BA426" s="167">
        <v>20</v>
      </c>
      <c r="BB426" s="169">
        <v>1</v>
      </c>
      <c r="BC426" s="170">
        <v>1660</v>
      </c>
      <c r="BD426" s="170">
        <v>1571</v>
      </c>
      <c r="BE426" s="167">
        <v>0.94599999999999995</v>
      </c>
      <c r="BF426" s="170">
        <v>682</v>
      </c>
      <c r="BG426" s="170">
        <v>584</v>
      </c>
      <c r="BH426" s="170">
        <v>1266</v>
      </c>
      <c r="BI426" s="171">
        <v>0.46100000000000002</v>
      </c>
      <c r="BJ426" s="171">
        <v>0.52100000000000002</v>
      </c>
      <c r="BK426" s="172">
        <v>0.154</v>
      </c>
      <c r="BL426" s="172">
        <v>0.108</v>
      </c>
      <c r="BM426" s="172">
        <v>9.5000000000000001E-2</v>
      </c>
      <c r="BN426" s="172">
        <v>0.432</v>
      </c>
      <c r="DU426" s="4"/>
      <c r="DZ426" s="196"/>
      <c r="EA426" s="196"/>
      <c r="EB426" s="196"/>
      <c r="EC426" s="196"/>
      <c r="ED426" s="196"/>
      <c r="EE426" s="196"/>
    </row>
    <row r="427" spans="30:135" ht="13" x14ac:dyDescent="0.15">
      <c r="AW427" s="196"/>
      <c r="DU427" s="4"/>
      <c r="DZ427" s="196"/>
      <c r="EA427" s="196"/>
      <c r="EB427" s="196"/>
      <c r="EC427" s="196"/>
      <c r="ED427" s="196"/>
      <c r="EE427" s="196"/>
    </row>
    <row r="428" spans="30:135" ht="13" x14ac:dyDescent="0.15">
      <c r="AW428" s="196"/>
      <c r="DU428" s="4"/>
      <c r="DZ428" s="196"/>
      <c r="EA428" s="196"/>
      <c r="EB428" s="196"/>
      <c r="EC428" s="196"/>
      <c r="ED428" s="196"/>
      <c r="EE428" s="196"/>
    </row>
    <row r="429" spans="30:135" ht="13" x14ac:dyDescent="0.15">
      <c r="AW429" s="196"/>
      <c r="DU429" s="4"/>
      <c r="DZ429" s="196"/>
      <c r="EA429" s="196"/>
      <c r="EB429" s="196"/>
      <c r="EC429" s="196"/>
      <c r="ED429" s="196"/>
      <c r="EE429" s="196"/>
    </row>
    <row r="430" spans="30:135" ht="13" x14ac:dyDescent="0.15">
      <c r="AW430" s="196"/>
      <c r="DU430" s="4"/>
      <c r="DZ430" s="196"/>
      <c r="EA430" s="196"/>
      <c r="EB430" s="196"/>
      <c r="EC430" s="196"/>
      <c r="ED430" s="196"/>
      <c r="EE430" s="196"/>
    </row>
    <row r="431" spans="30:135" ht="13" x14ac:dyDescent="0.15">
      <c r="AW431" s="196"/>
      <c r="DU431" s="4"/>
      <c r="DZ431" s="196"/>
      <c r="EA431" s="196"/>
      <c r="EB431" s="196"/>
      <c r="EC431" s="196"/>
      <c r="ED431" s="196"/>
      <c r="EE431" s="196"/>
    </row>
    <row r="432" spans="30:135" ht="13" x14ac:dyDescent="0.15">
      <c r="AW432" s="196"/>
      <c r="DU432" s="4"/>
      <c r="DZ432" s="196"/>
      <c r="EA432" s="196"/>
      <c r="EB432" s="196"/>
      <c r="EC432" s="196"/>
      <c r="ED432" s="196"/>
      <c r="EE432" s="196"/>
    </row>
    <row r="433" spans="49:135" ht="13" x14ac:dyDescent="0.15">
      <c r="AW433" s="196"/>
      <c r="DU433" s="4"/>
      <c r="DZ433" s="196"/>
      <c r="EA433" s="196"/>
      <c r="EB433" s="196"/>
      <c r="EC433" s="196"/>
      <c r="ED433" s="196"/>
      <c r="EE433" s="196"/>
    </row>
    <row r="434" spans="49:135" ht="13" x14ac:dyDescent="0.15">
      <c r="AW434" s="196"/>
      <c r="DU434" s="4"/>
      <c r="DZ434" s="196"/>
      <c r="EA434" s="196"/>
      <c r="EB434" s="196"/>
      <c r="EC434" s="196"/>
      <c r="ED434" s="196"/>
      <c r="EE434" s="196"/>
    </row>
    <row r="435" spans="49:135" ht="13" x14ac:dyDescent="0.15">
      <c r="AW435" s="196"/>
      <c r="DU435" s="4"/>
      <c r="DZ435" s="196"/>
      <c r="EA435" s="196"/>
      <c r="EB435" s="196"/>
      <c r="EC435" s="196"/>
      <c r="ED435" s="196"/>
      <c r="EE435" s="196"/>
    </row>
    <row r="436" spans="49:135" ht="13" x14ac:dyDescent="0.15">
      <c r="AW436" s="196"/>
      <c r="DU436" s="4"/>
      <c r="DZ436" s="196"/>
      <c r="EA436" s="196"/>
      <c r="EB436" s="196"/>
      <c r="EC436" s="196"/>
      <c r="ED436" s="196"/>
      <c r="EE436" s="196"/>
    </row>
    <row r="437" spans="49:135" ht="13" x14ac:dyDescent="0.15">
      <c r="AW437" s="196"/>
      <c r="DU437" s="4"/>
      <c r="DZ437" s="196"/>
      <c r="EA437" s="196"/>
      <c r="EB437" s="196"/>
      <c r="EC437" s="196"/>
      <c r="ED437" s="196"/>
      <c r="EE437" s="196"/>
    </row>
    <row r="438" spans="49:135" ht="13" x14ac:dyDescent="0.15">
      <c r="AW438" s="196"/>
      <c r="DU438" s="4"/>
      <c r="DZ438" s="196"/>
      <c r="EA438" s="196"/>
      <c r="EB438" s="196"/>
      <c r="EC438" s="196"/>
      <c r="ED438" s="196"/>
      <c r="EE438" s="196"/>
    </row>
    <row r="439" spans="49:135" ht="13" x14ac:dyDescent="0.15">
      <c r="AW439" s="196"/>
      <c r="DU439" s="4"/>
      <c r="DZ439" s="196"/>
      <c r="EA439" s="196"/>
      <c r="EB439" s="196"/>
      <c r="EC439" s="196"/>
      <c r="ED439" s="196"/>
      <c r="EE439" s="196"/>
    </row>
    <row r="440" spans="49:135" ht="13" x14ac:dyDescent="0.15">
      <c r="AW440" s="196"/>
      <c r="DU440" s="4"/>
      <c r="DZ440" s="196"/>
      <c r="EA440" s="196"/>
      <c r="EB440" s="196"/>
      <c r="EC440" s="196"/>
      <c r="ED440" s="196"/>
      <c r="EE440" s="196"/>
    </row>
    <row r="441" spans="49:135" ht="13" x14ac:dyDescent="0.15">
      <c r="AW441" s="196"/>
      <c r="DU441" s="4"/>
      <c r="DZ441" s="196"/>
      <c r="EA441" s="196"/>
      <c r="EB441" s="196"/>
      <c r="EC441" s="196"/>
      <c r="ED441" s="196"/>
      <c r="EE441" s="196"/>
    </row>
    <row r="442" spans="49:135" ht="13" x14ac:dyDescent="0.15">
      <c r="AW442" s="196"/>
      <c r="DU442" s="4"/>
      <c r="DZ442" s="196"/>
      <c r="EA442" s="196"/>
      <c r="EB442" s="196"/>
      <c r="EC442" s="196"/>
      <c r="ED442" s="196"/>
      <c r="EE442" s="196"/>
    </row>
    <row r="443" spans="49:135" ht="13" x14ac:dyDescent="0.15">
      <c r="AW443" s="196"/>
      <c r="DU443" s="4"/>
      <c r="DZ443" s="196"/>
      <c r="EA443" s="196"/>
      <c r="EB443" s="196"/>
      <c r="EC443" s="196"/>
      <c r="ED443" s="196"/>
      <c r="EE443" s="196"/>
    </row>
    <row r="444" spans="49:135" ht="13" x14ac:dyDescent="0.15">
      <c r="AW444" s="196"/>
      <c r="DU444" s="4"/>
      <c r="DZ444" s="196"/>
      <c r="EA444" s="196"/>
      <c r="EB444" s="196"/>
      <c r="EC444" s="196"/>
      <c r="ED444" s="196"/>
      <c r="EE444" s="196"/>
    </row>
    <row r="445" spans="49:135" ht="13" x14ac:dyDescent="0.15">
      <c r="AW445" s="196"/>
      <c r="DU445" s="4"/>
      <c r="DZ445" s="196"/>
      <c r="EA445" s="196"/>
      <c r="EB445" s="196"/>
      <c r="EC445" s="196"/>
      <c r="ED445" s="196"/>
      <c r="EE445" s="196"/>
    </row>
    <row r="446" spans="49:135" ht="13" x14ac:dyDescent="0.15">
      <c r="AW446" s="196"/>
      <c r="DU446" s="4"/>
      <c r="DZ446" s="196"/>
      <c r="EA446" s="196"/>
      <c r="EB446" s="196"/>
      <c r="EC446" s="196"/>
      <c r="ED446" s="196"/>
      <c r="EE446" s="196"/>
    </row>
    <row r="447" spans="49:135" ht="13" x14ac:dyDescent="0.15">
      <c r="AW447" s="196"/>
      <c r="DU447" s="4"/>
      <c r="DZ447" s="196"/>
      <c r="EA447" s="196"/>
      <c r="EB447" s="196"/>
      <c r="EC447" s="196"/>
      <c r="ED447" s="196"/>
      <c r="EE447" s="196"/>
    </row>
    <row r="448" spans="49:135" ht="13" x14ac:dyDescent="0.15">
      <c r="AW448" s="196"/>
      <c r="DU448" s="4"/>
      <c r="DZ448" s="196"/>
      <c r="EA448" s="196"/>
      <c r="EB448" s="196"/>
      <c r="EC448" s="196"/>
      <c r="ED448" s="196"/>
      <c r="EE448" s="196"/>
    </row>
    <row r="449" spans="49:135" ht="13" x14ac:dyDescent="0.15">
      <c r="AW449" s="196"/>
      <c r="DU449" s="4"/>
      <c r="DZ449" s="196"/>
      <c r="EA449" s="196"/>
      <c r="EB449" s="196"/>
      <c r="EC449" s="196"/>
      <c r="ED449" s="196"/>
      <c r="EE449" s="196"/>
    </row>
    <row r="450" spans="49:135" ht="13" x14ac:dyDescent="0.15">
      <c r="AW450" s="196"/>
      <c r="DU450" s="4"/>
      <c r="DZ450" s="196"/>
      <c r="EA450" s="196"/>
      <c r="EB450" s="196"/>
      <c r="EC450" s="196"/>
      <c r="ED450" s="196"/>
      <c r="EE450" s="196"/>
    </row>
    <row r="451" spans="49:135" ht="13" x14ac:dyDescent="0.15">
      <c r="AW451" s="196"/>
      <c r="DU451" s="4"/>
      <c r="DZ451" s="196"/>
      <c r="EA451" s="196"/>
      <c r="EB451" s="196"/>
      <c r="EC451" s="196"/>
      <c r="ED451" s="196"/>
      <c r="EE451" s="196"/>
    </row>
    <row r="452" spans="49:135" ht="13" x14ac:dyDescent="0.15">
      <c r="AW452" s="196"/>
      <c r="DU452" s="4"/>
      <c r="DZ452" s="196"/>
      <c r="EA452" s="196"/>
      <c r="EB452" s="196"/>
      <c r="EC452" s="196"/>
      <c r="ED452" s="196"/>
      <c r="EE452" s="196"/>
    </row>
    <row r="453" spans="49:135" ht="13" x14ac:dyDescent="0.15">
      <c r="AW453" s="196"/>
      <c r="DU453" s="4"/>
      <c r="DZ453" s="196"/>
      <c r="EA453" s="196"/>
      <c r="EB453" s="196"/>
      <c r="EC453" s="196"/>
      <c r="ED453" s="196"/>
      <c r="EE453" s="196"/>
    </row>
    <row r="454" spans="49:135" ht="13" x14ac:dyDescent="0.15">
      <c r="AW454" s="196"/>
      <c r="DU454" s="4"/>
      <c r="DZ454" s="196"/>
      <c r="EA454" s="196"/>
      <c r="EB454" s="196"/>
      <c r="EC454" s="196"/>
      <c r="ED454" s="196"/>
      <c r="EE454" s="196"/>
    </row>
    <row r="455" spans="49:135" ht="13" x14ac:dyDescent="0.15">
      <c r="AW455" s="196"/>
      <c r="DU455" s="4"/>
      <c r="DZ455" s="196"/>
      <c r="EA455" s="196"/>
      <c r="EB455" s="196"/>
      <c r="EC455" s="196"/>
      <c r="ED455" s="196"/>
      <c r="EE455" s="196"/>
    </row>
    <row r="456" spans="49:135" ht="13" x14ac:dyDescent="0.15">
      <c r="AW456" s="196"/>
      <c r="DU456" s="4"/>
      <c r="DZ456" s="196"/>
      <c r="EA456" s="196"/>
      <c r="EB456" s="196"/>
      <c r="EC456" s="196"/>
      <c r="ED456" s="196"/>
      <c r="EE456" s="196"/>
    </row>
    <row r="457" spans="49:135" ht="13" x14ac:dyDescent="0.15">
      <c r="AW457" s="196"/>
      <c r="DU457" s="4"/>
      <c r="DZ457" s="196"/>
      <c r="EA457" s="196"/>
      <c r="EB457" s="196"/>
      <c r="EC457" s="196"/>
      <c r="ED457" s="196"/>
      <c r="EE457" s="196"/>
    </row>
    <row r="458" spans="49:135" ht="13" x14ac:dyDescent="0.15">
      <c r="AW458" s="196"/>
      <c r="DU458" s="4"/>
      <c r="DZ458" s="196"/>
      <c r="EA458" s="196"/>
      <c r="EB458" s="196"/>
      <c r="EC458" s="196"/>
      <c r="ED458" s="196"/>
      <c r="EE458" s="196"/>
    </row>
    <row r="459" spans="49:135" ht="13" x14ac:dyDescent="0.15">
      <c r="AW459" s="196"/>
      <c r="DU459" s="4"/>
      <c r="DZ459" s="196"/>
      <c r="EA459" s="196"/>
      <c r="EB459" s="196"/>
      <c r="EC459" s="196"/>
      <c r="ED459" s="196"/>
      <c r="EE459" s="196"/>
    </row>
    <row r="460" spans="49:135" ht="13" x14ac:dyDescent="0.15">
      <c r="AW460" s="196"/>
      <c r="DU460" s="4"/>
      <c r="DZ460" s="196"/>
      <c r="EA460" s="196"/>
      <c r="EB460" s="196"/>
      <c r="EC460" s="196"/>
      <c r="ED460" s="196"/>
      <c r="EE460" s="196"/>
    </row>
    <row r="461" spans="49:135" ht="13" x14ac:dyDescent="0.15">
      <c r="AW461" s="196"/>
      <c r="DU461" s="4"/>
      <c r="DZ461" s="196"/>
      <c r="EA461" s="196"/>
      <c r="EB461" s="196"/>
      <c r="EC461" s="196"/>
      <c r="ED461" s="196"/>
      <c r="EE461" s="196"/>
    </row>
    <row r="462" spans="49:135" ht="13" x14ac:dyDescent="0.15">
      <c r="AW462" s="196"/>
      <c r="DU462" s="4"/>
      <c r="DZ462" s="196"/>
      <c r="EA462" s="196"/>
      <c r="EB462" s="196"/>
      <c r="EC462" s="196"/>
      <c r="ED462" s="196"/>
      <c r="EE462" s="196"/>
    </row>
    <row r="463" spans="49:135" ht="13" x14ac:dyDescent="0.15">
      <c r="AW463" s="196"/>
      <c r="DU463" s="4"/>
      <c r="DZ463" s="196"/>
      <c r="EA463" s="196"/>
      <c r="EB463" s="196"/>
      <c r="EC463" s="196"/>
      <c r="ED463" s="196"/>
      <c r="EE463" s="196"/>
    </row>
    <row r="464" spans="49:135" ht="13" x14ac:dyDescent="0.15">
      <c r="AW464" s="196"/>
      <c r="DU464" s="4"/>
      <c r="DZ464" s="196"/>
      <c r="EA464" s="196"/>
      <c r="EB464" s="196"/>
      <c r="EC464" s="196"/>
      <c r="ED464" s="196"/>
      <c r="EE464" s="196"/>
    </row>
    <row r="465" spans="49:135" ht="13" x14ac:dyDescent="0.15">
      <c r="AW465" s="196"/>
      <c r="DU465" s="4"/>
      <c r="DZ465" s="196"/>
      <c r="EA465" s="196"/>
      <c r="EB465" s="196"/>
      <c r="EC465" s="196"/>
      <c r="ED465" s="196"/>
      <c r="EE465" s="196"/>
    </row>
    <row r="466" spans="49:135" ht="13" x14ac:dyDescent="0.15">
      <c r="AW466" s="196"/>
      <c r="DU466" s="4"/>
      <c r="DZ466" s="196"/>
      <c r="EA466" s="196"/>
      <c r="EB466" s="196"/>
      <c r="EC466" s="196"/>
      <c r="ED466" s="196"/>
      <c r="EE466" s="196"/>
    </row>
    <row r="467" spans="49:135" ht="13" x14ac:dyDescent="0.15">
      <c r="AW467" s="196"/>
      <c r="DU467" s="4"/>
      <c r="DZ467" s="196"/>
      <c r="EA467" s="196"/>
      <c r="EB467" s="196"/>
      <c r="EC467" s="196"/>
      <c r="ED467" s="196"/>
      <c r="EE467" s="196"/>
    </row>
    <row r="468" spans="49:135" ht="13" x14ac:dyDescent="0.15">
      <c r="AW468" s="196"/>
      <c r="DU468" s="4"/>
      <c r="DZ468" s="196"/>
      <c r="EA468" s="196"/>
      <c r="EB468" s="196"/>
      <c r="EC468" s="196"/>
      <c r="ED468" s="196"/>
      <c r="EE468" s="196"/>
    </row>
    <row r="469" spans="49:135" ht="13" x14ac:dyDescent="0.15">
      <c r="AW469" s="196"/>
      <c r="DU469" s="4"/>
      <c r="DZ469" s="196"/>
      <c r="EA469" s="196"/>
      <c r="EB469" s="196"/>
      <c r="EC469" s="196"/>
      <c r="ED469" s="196"/>
      <c r="EE469" s="196"/>
    </row>
    <row r="470" spans="49:135" ht="13" x14ac:dyDescent="0.15">
      <c r="AW470" s="196"/>
      <c r="DU470" s="4"/>
      <c r="DZ470" s="196"/>
      <c r="EA470" s="196"/>
      <c r="EB470" s="196"/>
      <c r="EC470" s="196"/>
      <c r="ED470" s="196"/>
      <c r="EE470" s="196"/>
    </row>
    <row r="471" spans="49:135" ht="13" x14ac:dyDescent="0.15">
      <c r="AW471" s="196"/>
      <c r="DU471" s="4"/>
      <c r="DZ471" s="196"/>
      <c r="EA471" s="196"/>
      <c r="EB471" s="196"/>
      <c r="EC471" s="196"/>
      <c r="ED471" s="196"/>
      <c r="EE471" s="196"/>
    </row>
    <row r="472" spans="49:135" ht="13" x14ac:dyDescent="0.15">
      <c r="AW472" s="196"/>
      <c r="DU472" s="4"/>
      <c r="DZ472" s="196"/>
      <c r="EA472" s="196"/>
      <c r="EB472" s="196"/>
      <c r="EC472" s="196"/>
      <c r="ED472" s="196"/>
      <c r="EE472" s="196"/>
    </row>
    <row r="473" spans="49:135" ht="13" x14ac:dyDescent="0.15">
      <c r="AW473" s="196"/>
      <c r="DU473" s="4"/>
      <c r="DZ473" s="196"/>
      <c r="EA473" s="196"/>
      <c r="EB473" s="196"/>
      <c r="EC473" s="196"/>
      <c r="ED473" s="196"/>
      <c r="EE473" s="196"/>
    </row>
    <row r="474" spans="49:135" ht="13" x14ac:dyDescent="0.15">
      <c r="AW474" s="196"/>
      <c r="DU474" s="4"/>
      <c r="DZ474" s="196"/>
      <c r="EA474" s="196"/>
      <c r="EB474" s="196"/>
      <c r="EC474" s="196"/>
      <c r="ED474" s="196"/>
      <c r="EE474" s="196"/>
    </row>
    <row r="475" spans="49:135" ht="13" x14ac:dyDescent="0.15">
      <c r="AW475" s="196"/>
      <c r="DU475" s="4"/>
      <c r="DZ475" s="196"/>
      <c r="EA475" s="196"/>
      <c r="EB475" s="196"/>
      <c r="EC475" s="196"/>
      <c r="ED475" s="196"/>
      <c r="EE475" s="196"/>
    </row>
    <row r="476" spans="49:135" ht="13" x14ac:dyDescent="0.15">
      <c r="AW476" s="196"/>
      <c r="DU476" s="4"/>
      <c r="DZ476" s="196"/>
      <c r="EA476" s="196"/>
      <c r="EB476" s="196"/>
      <c r="EC476" s="196"/>
      <c r="ED476" s="196"/>
      <c r="EE476" s="196"/>
    </row>
    <row r="477" spans="49:135" ht="13" x14ac:dyDescent="0.15">
      <c r="AW477" s="196"/>
      <c r="DU477" s="4"/>
      <c r="DZ477" s="196"/>
      <c r="EA477" s="196"/>
      <c r="EB477" s="196"/>
      <c r="EC477" s="196"/>
      <c r="ED477" s="196"/>
      <c r="EE477" s="196"/>
    </row>
    <row r="478" spans="49:135" ht="13" x14ac:dyDescent="0.15">
      <c r="AW478" s="196"/>
      <c r="DU478" s="4"/>
      <c r="DZ478" s="196"/>
      <c r="EA478" s="196"/>
      <c r="EB478" s="196"/>
      <c r="EC478" s="196"/>
      <c r="ED478" s="196"/>
      <c r="EE478" s="196"/>
    </row>
    <row r="479" spans="49:135" ht="13" x14ac:dyDescent="0.15">
      <c r="AW479" s="196"/>
      <c r="DU479" s="4"/>
      <c r="DZ479" s="196"/>
      <c r="EA479" s="196"/>
      <c r="EB479" s="196"/>
      <c r="EC479" s="196"/>
      <c r="ED479" s="196"/>
      <c r="EE479" s="196"/>
    </row>
    <row r="480" spans="49:135" ht="13" x14ac:dyDescent="0.15">
      <c r="AW480" s="196"/>
      <c r="DU480" s="4"/>
      <c r="DZ480" s="196"/>
      <c r="EA480" s="196"/>
      <c r="EB480" s="196"/>
      <c r="EC480" s="196"/>
      <c r="ED480" s="196"/>
      <c r="EE480" s="196"/>
    </row>
    <row r="481" spans="49:135" ht="13" x14ac:dyDescent="0.15">
      <c r="AW481" s="196"/>
      <c r="DU481" s="4"/>
      <c r="DZ481" s="196"/>
      <c r="EA481" s="196"/>
      <c r="EB481" s="196"/>
      <c r="EC481" s="196"/>
      <c r="ED481" s="196"/>
      <c r="EE481" s="196"/>
    </row>
    <row r="482" spans="49:135" ht="13" x14ac:dyDescent="0.15">
      <c r="AW482" s="196"/>
      <c r="DU482" s="4"/>
      <c r="DZ482" s="196"/>
      <c r="EA482" s="196"/>
      <c r="EB482" s="196"/>
      <c r="EC482" s="196"/>
      <c r="ED482" s="196"/>
      <c r="EE482" s="196"/>
    </row>
    <row r="483" spans="49:135" ht="13" x14ac:dyDescent="0.15">
      <c r="AW483" s="196"/>
      <c r="DU483" s="4"/>
      <c r="DZ483" s="196"/>
      <c r="EA483" s="196"/>
      <c r="EB483" s="196"/>
      <c r="EC483" s="196"/>
      <c r="ED483" s="196"/>
      <c r="EE483" s="196"/>
    </row>
    <row r="484" spans="49:135" ht="13" x14ac:dyDescent="0.15">
      <c r="AW484" s="196"/>
      <c r="DU484" s="4"/>
      <c r="DZ484" s="196"/>
      <c r="EA484" s="196"/>
      <c r="EB484" s="196"/>
      <c r="EC484" s="196"/>
      <c r="ED484" s="196"/>
      <c r="EE484" s="196"/>
    </row>
    <row r="485" spans="49:135" ht="13" x14ac:dyDescent="0.15">
      <c r="AW485" s="196"/>
      <c r="DU485" s="4"/>
      <c r="DZ485" s="196"/>
      <c r="EA485" s="196"/>
      <c r="EB485" s="196"/>
      <c r="EC485" s="196"/>
      <c r="ED485" s="196"/>
      <c r="EE485" s="196"/>
    </row>
    <row r="486" spans="49:135" ht="13" x14ac:dyDescent="0.15">
      <c r="AW486" s="196"/>
      <c r="DU486" s="4"/>
      <c r="DZ486" s="196"/>
      <c r="EA486" s="196"/>
      <c r="EB486" s="196"/>
      <c r="EC486" s="196"/>
      <c r="ED486" s="196"/>
      <c r="EE486" s="196"/>
    </row>
    <row r="487" spans="49:135" ht="13" x14ac:dyDescent="0.15">
      <c r="AW487" s="196"/>
      <c r="DU487" s="4"/>
      <c r="DZ487" s="196"/>
      <c r="EA487" s="196"/>
      <c r="EB487" s="196"/>
      <c r="EC487" s="196"/>
      <c r="ED487" s="196"/>
      <c r="EE487" s="196"/>
    </row>
    <row r="488" spans="49:135" ht="13" x14ac:dyDescent="0.15">
      <c r="AW488" s="196"/>
      <c r="DU488" s="4"/>
      <c r="DZ488" s="196"/>
      <c r="EA488" s="196"/>
      <c r="EB488" s="196"/>
      <c r="EC488" s="196"/>
      <c r="ED488" s="196"/>
      <c r="EE488" s="196"/>
    </row>
    <row r="489" spans="49:135" ht="13" x14ac:dyDescent="0.15">
      <c r="AW489" s="196"/>
      <c r="DU489" s="4"/>
      <c r="DZ489" s="196"/>
      <c r="EA489" s="196"/>
      <c r="EB489" s="196"/>
      <c r="EC489" s="196"/>
      <c r="ED489" s="196"/>
      <c r="EE489" s="196"/>
    </row>
    <row r="490" spans="49:135" ht="13" x14ac:dyDescent="0.15">
      <c r="AW490" s="196"/>
      <c r="DU490" s="4"/>
      <c r="DZ490" s="196"/>
      <c r="EA490" s="196"/>
      <c r="EB490" s="196"/>
      <c r="EC490" s="196"/>
      <c r="ED490" s="196"/>
      <c r="EE490" s="196"/>
    </row>
    <row r="491" spans="49:135" ht="13" x14ac:dyDescent="0.15">
      <c r="AW491" s="196"/>
      <c r="DU491" s="4"/>
      <c r="DZ491" s="196"/>
      <c r="EA491" s="196"/>
      <c r="EB491" s="196"/>
      <c r="EC491" s="196"/>
      <c r="ED491" s="196"/>
      <c r="EE491" s="196"/>
    </row>
    <row r="492" spans="49:135" ht="13" x14ac:dyDescent="0.15">
      <c r="AW492" s="196"/>
      <c r="DU492" s="4"/>
      <c r="DZ492" s="196"/>
      <c r="EA492" s="196"/>
      <c r="EB492" s="196"/>
      <c r="EC492" s="196"/>
      <c r="ED492" s="196"/>
      <c r="EE492" s="196"/>
    </row>
    <row r="493" spans="49:135" ht="13" x14ac:dyDescent="0.15">
      <c r="AW493" s="196"/>
      <c r="DU493" s="4"/>
      <c r="DZ493" s="196"/>
      <c r="EA493" s="196"/>
      <c r="EB493" s="196"/>
      <c r="EC493" s="196"/>
      <c r="ED493" s="196"/>
      <c r="EE493" s="196"/>
    </row>
    <row r="494" spans="49:135" ht="13" x14ac:dyDescent="0.15">
      <c r="AW494" s="196"/>
      <c r="DU494" s="4"/>
      <c r="DZ494" s="196"/>
      <c r="EA494" s="196"/>
      <c r="EB494" s="196"/>
      <c r="EC494" s="196"/>
      <c r="ED494" s="196"/>
      <c r="EE494" s="196"/>
    </row>
    <row r="495" spans="49:135" ht="13" x14ac:dyDescent="0.15">
      <c r="AW495" s="196"/>
      <c r="DU495" s="4"/>
      <c r="DZ495" s="196"/>
      <c r="EA495" s="196"/>
      <c r="EB495" s="196"/>
      <c r="EC495" s="196"/>
      <c r="ED495" s="196"/>
      <c r="EE495" s="196"/>
    </row>
    <row r="496" spans="49:135" ht="13" x14ac:dyDescent="0.15">
      <c r="AW496" s="196"/>
      <c r="DU496" s="4"/>
      <c r="DZ496" s="196"/>
      <c r="EA496" s="196"/>
      <c r="EB496" s="196"/>
      <c r="EC496" s="196"/>
      <c r="ED496" s="196"/>
      <c r="EE496" s="196"/>
    </row>
    <row r="497" spans="49:135" ht="13" x14ac:dyDescent="0.15">
      <c r="AW497" s="196"/>
      <c r="DU497" s="4"/>
      <c r="DZ497" s="196"/>
      <c r="EA497" s="196"/>
      <c r="EB497" s="196"/>
      <c r="EC497" s="196"/>
      <c r="ED497" s="196"/>
      <c r="EE497" s="196"/>
    </row>
    <row r="498" spans="49:135" ht="13" x14ac:dyDescent="0.15">
      <c r="AW498" s="196"/>
      <c r="DU498" s="4"/>
      <c r="DZ498" s="196"/>
      <c r="EA498" s="196"/>
      <c r="EB498" s="196"/>
      <c r="EC498" s="196"/>
      <c r="ED498" s="196"/>
      <c r="EE498" s="196"/>
    </row>
    <row r="499" spans="49:135" ht="13" x14ac:dyDescent="0.15">
      <c r="AW499" s="196"/>
      <c r="DU499" s="4"/>
      <c r="DZ499" s="196"/>
      <c r="EA499" s="196"/>
      <c r="EB499" s="196"/>
      <c r="EC499" s="196"/>
      <c r="ED499" s="196"/>
      <c r="EE499" s="196"/>
    </row>
    <row r="500" spans="49:135" ht="13" x14ac:dyDescent="0.15">
      <c r="AW500" s="196"/>
      <c r="DU500" s="4"/>
      <c r="DZ500" s="196"/>
      <c r="EA500" s="196"/>
      <c r="EB500" s="196"/>
      <c r="EC500" s="196"/>
      <c r="ED500" s="196"/>
      <c r="EE500" s="196"/>
    </row>
    <row r="501" spans="49:135" ht="13" x14ac:dyDescent="0.15">
      <c r="AW501" s="196"/>
      <c r="DU501" s="4"/>
      <c r="DZ501" s="196"/>
      <c r="EA501" s="196"/>
      <c r="EB501" s="196"/>
      <c r="EC501" s="196"/>
      <c r="ED501" s="196"/>
      <c r="EE501" s="196"/>
    </row>
    <row r="502" spans="49:135" ht="13" x14ac:dyDescent="0.15">
      <c r="AW502" s="196"/>
      <c r="DU502" s="4"/>
      <c r="DZ502" s="196"/>
      <c r="EA502" s="196"/>
      <c r="EB502" s="196"/>
      <c r="EC502" s="196"/>
      <c r="ED502" s="196"/>
      <c r="EE502" s="196"/>
    </row>
    <row r="503" spans="49:135" ht="13" x14ac:dyDescent="0.15">
      <c r="AW503" s="196"/>
      <c r="DU503" s="4"/>
      <c r="DZ503" s="196"/>
      <c r="EA503" s="196"/>
      <c r="EB503" s="196"/>
      <c r="EC503" s="196"/>
      <c r="ED503" s="196"/>
      <c r="EE503" s="196"/>
    </row>
    <row r="504" spans="49:135" ht="13" x14ac:dyDescent="0.15">
      <c r="AW504" s="196"/>
      <c r="DU504" s="4"/>
      <c r="DZ504" s="196"/>
      <c r="EA504" s="196"/>
      <c r="EB504" s="196"/>
      <c r="EC504" s="196"/>
      <c r="ED504" s="196"/>
      <c r="EE504" s="196"/>
    </row>
    <row r="505" spans="49:135" ht="13" x14ac:dyDescent="0.15">
      <c r="AW505" s="196"/>
      <c r="DU505" s="4"/>
      <c r="DZ505" s="196"/>
      <c r="EA505" s="196"/>
      <c r="EB505" s="196"/>
      <c r="EC505" s="196"/>
      <c r="ED505" s="196"/>
      <c r="EE505" s="196"/>
    </row>
    <row r="506" spans="49:135" ht="13" x14ac:dyDescent="0.15">
      <c r="AW506" s="196"/>
      <c r="DU506" s="4"/>
      <c r="DZ506" s="196"/>
      <c r="EA506" s="196"/>
      <c r="EB506" s="196"/>
      <c r="EC506" s="196"/>
      <c r="ED506" s="196"/>
      <c r="EE506" s="196"/>
    </row>
    <row r="507" spans="49:135" ht="13" x14ac:dyDescent="0.15">
      <c r="AW507" s="196"/>
      <c r="DU507" s="4"/>
      <c r="DZ507" s="196"/>
      <c r="EA507" s="196"/>
      <c r="EB507" s="196"/>
      <c r="EC507" s="196"/>
      <c r="ED507" s="196"/>
      <c r="EE507" s="196"/>
    </row>
    <row r="508" spans="49:135" ht="13" x14ac:dyDescent="0.15">
      <c r="AW508" s="196"/>
      <c r="DU508" s="4"/>
      <c r="DZ508" s="196"/>
      <c r="EA508" s="196"/>
      <c r="EB508" s="196"/>
      <c r="EC508" s="196"/>
      <c r="ED508" s="196"/>
      <c r="EE508" s="196"/>
    </row>
    <row r="509" spans="49:135" ht="13" x14ac:dyDescent="0.15">
      <c r="AW509" s="196"/>
      <c r="DU509" s="4"/>
      <c r="DZ509" s="196"/>
      <c r="EA509" s="196"/>
      <c r="EB509" s="196"/>
      <c r="EC509" s="196"/>
      <c r="ED509" s="196"/>
      <c r="EE509" s="196"/>
    </row>
    <row r="510" spans="49:135" ht="13" x14ac:dyDescent="0.15">
      <c r="AW510" s="196"/>
      <c r="DU510" s="4"/>
      <c r="DZ510" s="196"/>
      <c r="EA510" s="196"/>
      <c r="EB510" s="196"/>
      <c r="EC510" s="196"/>
      <c r="ED510" s="196"/>
      <c r="EE510" s="196"/>
    </row>
    <row r="511" spans="49:135" ht="13" x14ac:dyDescent="0.15">
      <c r="AW511" s="196"/>
      <c r="DU511" s="4"/>
      <c r="DZ511" s="196"/>
      <c r="EA511" s="196"/>
      <c r="EB511" s="196"/>
      <c r="EC511" s="196"/>
      <c r="ED511" s="196"/>
      <c r="EE511" s="196"/>
    </row>
    <row r="512" spans="49:135" ht="13" x14ac:dyDescent="0.15">
      <c r="AW512" s="196"/>
      <c r="DU512" s="4"/>
      <c r="DZ512" s="196"/>
      <c r="EA512" s="196"/>
      <c r="EB512" s="196"/>
      <c r="EC512" s="196"/>
      <c r="ED512" s="196"/>
      <c r="EE512" s="196"/>
    </row>
    <row r="513" spans="49:135" ht="13" x14ac:dyDescent="0.15">
      <c r="AW513" s="196"/>
      <c r="DU513" s="4"/>
      <c r="DZ513" s="196"/>
      <c r="EA513" s="196"/>
      <c r="EB513" s="196"/>
      <c r="EC513" s="196"/>
      <c r="ED513" s="196"/>
      <c r="EE513" s="196"/>
    </row>
    <row r="514" spans="49:135" ht="13" x14ac:dyDescent="0.15">
      <c r="AW514" s="196"/>
      <c r="DU514" s="4"/>
      <c r="DZ514" s="196"/>
      <c r="EA514" s="196"/>
      <c r="EB514" s="196"/>
      <c r="EC514" s="196"/>
      <c r="ED514" s="196"/>
      <c r="EE514" s="196"/>
    </row>
    <row r="515" spans="49:135" ht="13" x14ac:dyDescent="0.15">
      <c r="AW515" s="196"/>
      <c r="DU515" s="4"/>
      <c r="DZ515" s="196"/>
      <c r="EA515" s="196"/>
      <c r="EB515" s="196"/>
      <c r="EC515" s="196"/>
      <c r="ED515" s="196"/>
      <c r="EE515" s="196"/>
    </row>
    <row r="516" spans="49:135" ht="13" x14ac:dyDescent="0.15">
      <c r="AW516" s="196"/>
      <c r="DU516" s="4"/>
      <c r="DZ516" s="196"/>
      <c r="EA516" s="196"/>
      <c r="EB516" s="196"/>
      <c r="EC516" s="196"/>
      <c r="ED516" s="196"/>
      <c r="EE516" s="196"/>
    </row>
    <row r="517" spans="49:135" ht="13" x14ac:dyDescent="0.15">
      <c r="AW517" s="196"/>
      <c r="DU517" s="4"/>
      <c r="DZ517" s="196"/>
      <c r="EA517" s="196"/>
      <c r="EB517" s="196"/>
      <c r="EC517" s="196"/>
      <c r="ED517" s="196"/>
      <c r="EE517" s="196"/>
    </row>
    <row r="518" spans="49:135" ht="13" x14ac:dyDescent="0.15">
      <c r="AW518" s="196"/>
      <c r="DU518" s="4"/>
      <c r="DZ518" s="196"/>
      <c r="EA518" s="196"/>
      <c r="EB518" s="196"/>
      <c r="EC518" s="196"/>
      <c r="ED518" s="196"/>
      <c r="EE518" s="196"/>
    </row>
    <row r="519" spans="49:135" ht="13" x14ac:dyDescent="0.15">
      <c r="AW519" s="196"/>
      <c r="DU519" s="4"/>
      <c r="DZ519" s="196"/>
      <c r="EA519" s="196"/>
      <c r="EB519" s="196"/>
      <c r="EC519" s="196"/>
      <c r="ED519" s="196"/>
      <c r="EE519" s="196"/>
    </row>
    <row r="520" spans="49:135" ht="13" x14ac:dyDescent="0.15">
      <c r="AW520" s="196"/>
      <c r="DU520" s="4"/>
      <c r="DZ520" s="196"/>
      <c r="EA520" s="196"/>
      <c r="EB520" s="196"/>
      <c r="EC520" s="196"/>
      <c r="ED520" s="196"/>
      <c r="EE520" s="196"/>
    </row>
    <row r="521" spans="49:135" ht="13" x14ac:dyDescent="0.15">
      <c r="AW521" s="196"/>
      <c r="DU521" s="4"/>
      <c r="DZ521" s="196"/>
      <c r="EA521" s="196"/>
      <c r="EB521" s="196"/>
      <c r="EC521" s="196"/>
      <c r="ED521" s="196"/>
      <c r="EE521" s="196"/>
    </row>
    <row r="522" spans="49:135" ht="13" x14ac:dyDescent="0.15">
      <c r="AW522" s="196"/>
      <c r="DU522" s="4"/>
      <c r="DZ522" s="196"/>
      <c r="EA522" s="196"/>
      <c r="EB522" s="196"/>
      <c r="EC522" s="196"/>
      <c r="ED522" s="196"/>
      <c r="EE522" s="196"/>
    </row>
    <row r="523" spans="49:135" ht="13" x14ac:dyDescent="0.15">
      <c r="AW523" s="196"/>
      <c r="DU523" s="4"/>
      <c r="DZ523" s="196"/>
      <c r="EA523" s="196"/>
      <c r="EB523" s="196"/>
      <c r="EC523" s="196"/>
      <c r="ED523" s="196"/>
      <c r="EE523" s="196"/>
    </row>
    <row r="524" spans="49:135" ht="13" x14ac:dyDescent="0.15">
      <c r="AW524" s="196"/>
      <c r="DU524" s="4"/>
      <c r="DZ524" s="196"/>
      <c r="EA524" s="196"/>
      <c r="EB524" s="196"/>
      <c r="EC524" s="196"/>
      <c r="ED524" s="196"/>
      <c r="EE524" s="196"/>
    </row>
    <row r="525" spans="49:135" ht="13" x14ac:dyDescent="0.15">
      <c r="AW525" s="196"/>
      <c r="DU525" s="4"/>
      <c r="DZ525" s="196"/>
      <c r="EA525" s="196"/>
      <c r="EB525" s="196"/>
      <c r="EC525" s="196"/>
      <c r="ED525" s="196"/>
      <c r="EE525" s="196"/>
    </row>
    <row r="526" spans="49:135" ht="13" x14ac:dyDescent="0.15">
      <c r="AW526" s="196"/>
      <c r="DU526" s="4"/>
      <c r="DZ526" s="196"/>
      <c r="EA526" s="196"/>
      <c r="EB526" s="196"/>
      <c r="EC526" s="196"/>
      <c r="ED526" s="196"/>
      <c r="EE526" s="196"/>
    </row>
    <row r="527" spans="49:135" ht="13" x14ac:dyDescent="0.15">
      <c r="AW527" s="196"/>
      <c r="DU527" s="4"/>
      <c r="DZ527" s="196"/>
      <c r="EA527" s="196"/>
      <c r="EB527" s="196"/>
      <c r="EC527" s="196"/>
      <c r="ED527" s="196"/>
      <c r="EE527" s="196"/>
    </row>
    <row r="528" spans="49:135" ht="13" x14ac:dyDescent="0.15">
      <c r="AW528" s="196"/>
      <c r="DU528" s="4"/>
      <c r="DZ528" s="196"/>
      <c r="EA528" s="196"/>
      <c r="EB528" s="196"/>
      <c r="EC528" s="196"/>
      <c r="ED528" s="196"/>
      <c r="EE528" s="196"/>
    </row>
    <row r="529" spans="49:135" ht="13" x14ac:dyDescent="0.15">
      <c r="AW529" s="196"/>
      <c r="DU529" s="4"/>
      <c r="DZ529" s="196"/>
      <c r="EA529" s="196"/>
      <c r="EB529" s="196"/>
      <c r="EC529" s="196"/>
      <c r="ED529" s="196"/>
      <c r="EE529" s="196"/>
    </row>
    <row r="530" spans="49:135" ht="13" x14ac:dyDescent="0.15">
      <c r="AW530" s="196"/>
      <c r="DU530" s="4"/>
      <c r="DZ530" s="196"/>
      <c r="EA530" s="196"/>
      <c r="EB530" s="196"/>
      <c r="EC530" s="196"/>
      <c r="ED530" s="196"/>
      <c r="EE530" s="196"/>
    </row>
    <row r="531" spans="49:135" ht="13" x14ac:dyDescent="0.15">
      <c r="AW531" s="196"/>
      <c r="DU531" s="4"/>
      <c r="DZ531" s="196"/>
      <c r="EA531" s="196"/>
      <c r="EB531" s="196"/>
      <c r="EC531" s="196"/>
      <c r="ED531" s="196"/>
      <c r="EE531" s="196"/>
    </row>
    <row r="532" spans="49:135" ht="13" x14ac:dyDescent="0.15">
      <c r="AW532" s="196"/>
      <c r="DU532" s="4"/>
      <c r="DZ532" s="196"/>
      <c r="EA532" s="196"/>
      <c r="EB532" s="196"/>
      <c r="EC532" s="196"/>
      <c r="ED532" s="196"/>
      <c r="EE532" s="196"/>
    </row>
    <row r="533" spans="49:135" ht="13" x14ac:dyDescent="0.15">
      <c r="AW533" s="196"/>
      <c r="DU533" s="4"/>
      <c r="DZ533" s="196"/>
      <c r="EA533" s="196"/>
      <c r="EB533" s="196"/>
      <c r="EC533" s="196"/>
      <c r="ED533" s="196"/>
      <c r="EE533" s="196"/>
    </row>
    <row r="534" spans="49:135" ht="13" x14ac:dyDescent="0.15">
      <c r="AW534" s="196"/>
      <c r="DU534" s="4"/>
      <c r="DZ534" s="196"/>
      <c r="EA534" s="196"/>
      <c r="EB534" s="196"/>
      <c r="EC534" s="196"/>
      <c r="ED534" s="196"/>
      <c r="EE534" s="196"/>
    </row>
    <row r="535" spans="49:135" ht="13" x14ac:dyDescent="0.15">
      <c r="AW535" s="196"/>
      <c r="DU535" s="4"/>
      <c r="DZ535" s="196"/>
      <c r="EA535" s="196"/>
      <c r="EB535" s="196"/>
      <c r="EC535" s="196"/>
      <c r="ED535" s="196"/>
      <c r="EE535" s="196"/>
    </row>
    <row r="536" spans="49:135" ht="13" x14ac:dyDescent="0.15">
      <c r="AW536" s="196"/>
      <c r="DU536" s="4"/>
      <c r="DZ536" s="196"/>
      <c r="EA536" s="196"/>
      <c r="EB536" s="196"/>
      <c r="EC536" s="196"/>
      <c r="ED536" s="196"/>
      <c r="EE536" s="196"/>
    </row>
    <row r="537" spans="49:135" ht="13" x14ac:dyDescent="0.15">
      <c r="AW537" s="196"/>
      <c r="DU537" s="4"/>
      <c r="DZ537" s="196"/>
      <c r="EA537" s="196"/>
      <c r="EB537" s="196"/>
      <c r="EC537" s="196"/>
      <c r="ED537" s="196"/>
      <c r="EE537" s="196"/>
    </row>
    <row r="538" spans="49:135" ht="13" x14ac:dyDescent="0.15">
      <c r="AW538" s="196"/>
      <c r="DU538" s="4"/>
      <c r="DZ538" s="196"/>
      <c r="EA538" s="196"/>
      <c r="EB538" s="196"/>
      <c r="EC538" s="196"/>
      <c r="ED538" s="196"/>
      <c r="EE538" s="196"/>
    </row>
    <row r="539" spans="49:135" ht="13" x14ac:dyDescent="0.15">
      <c r="AW539" s="196"/>
      <c r="DU539" s="4"/>
      <c r="DZ539" s="196"/>
      <c r="EA539" s="196"/>
      <c r="EB539" s="196"/>
      <c r="EC539" s="196"/>
      <c r="ED539" s="196"/>
      <c r="EE539" s="196"/>
    </row>
    <row r="540" spans="49:135" ht="13" x14ac:dyDescent="0.15">
      <c r="AW540" s="196"/>
      <c r="DU540" s="4"/>
      <c r="DZ540" s="196"/>
      <c r="EA540" s="196"/>
      <c r="EB540" s="196"/>
      <c r="EC540" s="196"/>
      <c r="ED540" s="196"/>
      <c r="EE540" s="196"/>
    </row>
    <row r="541" spans="49:135" ht="13" x14ac:dyDescent="0.15">
      <c r="AW541" s="196"/>
      <c r="DU541" s="4"/>
      <c r="DZ541" s="196"/>
      <c r="EA541" s="196"/>
      <c r="EB541" s="196"/>
      <c r="EC541" s="196"/>
      <c r="ED541" s="196"/>
      <c r="EE541" s="196"/>
    </row>
    <row r="542" spans="49:135" ht="13" x14ac:dyDescent="0.15">
      <c r="AW542" s="196"/>
      <c r="DU542" s="4"/>
      <c r="DZ542" s="196"/>
      <c r="EA542" s="196"/>
      <c r="EB542" s="196"/>
      <c r="EC542" s="196"/>
      <c r="ED542" s="196"/>
      <c r="EE542" s="196"/>
    </row>
    <row r="543" spans="49:135" ht="13" x14ac:dyDescent="0.15">
      <c r="AW543" s="196"/>
      <c r="DU543" s="4"/>
      <c r="DZ543" s="196"/>
      <c r="EA543" s="196"/>
      <c r="EB543" s="196"/>
      <c r="EC543" s="196"/>
      <c r="ED543" s="196"/>
      <c r="EE543" s="196"/>
    </row>
    <row r="544" spans="49:135" ht="13" x14ac:dyDescent="0.15">
      <c r="AW544" s="196"/>
      <c r="DU544" s="4"/>
      <c r="DZ544" s="196"/>
      <c r="EA544" s="196"/>
      <c r="EB544" s="196"/>
      <c r="EC544" s="196"/>
      <c r="ED544" s="196"/>
      <c r="EE544" s="196"/>
    </row>
    <row r="545" spans="49:135" ht="13" x14ac:dyDescent="0.15">
      <c r="AW545" s="196"/>
      <c r="DU545" s="4"/>
      <c r="DZ545" s="196"/>
      <c r="EA545" s="196"/>
      <c r="EB545" s="196"/>
      <c r="EC545" s="196"/>
      <c r="ED545" s="196"/>
      <c r="EE545" s="196"/>
    </row>
    <row r="546" spans="49:135" ht="13" x14ac:dyDescent="0.15">
      <c r="AW546" s="196"/>
      <c r="DU546" s="4"/>
      <c r="DZ546" s="196"/>
      <c r="EA546" s="196"/>
      <c r="EB546" s="196"/>
      <c r="EC546" s="196"/>
      <c r="ED546" s="196"/>
      <c r="EE546" s="196"/>
    </row>
    <row r="547" spans="49:135" ht="13" x14ac:dyDescent="0.15">
      <c r="AW547" s="196"/>
      <c r="DU547" s="4"/>
      <c r="DZ547" s="196"/>
      <c r="EA547" s="196"/>
      <c r="EB547" s="196"/>
      <c r="EC547" s="196"/>
      <c r="ED547" s="196"/>
      <c r="EE547" s="196"/>
    </row>
    <row r="548" spans="49:135" ht="13" x14ac:dyDescent="0.15">
      <c r="AW548" s="196"/>
      <c r="DU548" s="4"/>
      <c r="DZ548" s="196"/>
      <c r="EA548" s="196"/>
      <c r="EB548" s="196"/>
      <c r="EC548" s="196"/>
      <c r="ED548" s="196"/>
      <c r="EE548" s="196"/>
    </row>
    <row r="549" spans="49:135" ht="13" x14ac:dyDescent="0.15">
      <c r="AW549" s="196"/>
      <c r="DU549" s="4"/>
      <c r="DZ549" s="196"/>
      <c r="EA549" s="196"/>
      <c r="EB549" s="196"/>
      <c r="EC549" s="196"/>
      <c r="ED549" s="196"/>
      <c r="EE549" s="196"/>
    </row>
    <row r="550" spans="49:135" ht="13" x14ac:dyDescent="0.15">
      <c r="AW550" s="196"/>
      <c r="DU550" s="4"/>
      <c r="DZ550" s="196"/>
      <c r="EA550" s="196"/>
      <c r="EB550" s="196"/>
      <c r="EC550" s="196"/>
      <c r="ED550" s="196"/>
      <c r="EE550" s="196"/>
    </row>
    <row r="551" spans="49:135" ht="13" x14ac:dyDescent="0.15">
      <c r="AW551" s="196"/>
      <c r="DU551" s="4"/>
      <c r="DZ551" s="196"/>
      <c r="EA551" s="196"/>
      <c r="EB551" s="196"/>
      <c r="EC551" s="196"/>
      <c r="ED551" s="196"/>
      <c r="EE551" s="196"/>
    </row>
    <row r="552" spans="49:135" ht="13" x14ac:dyDescent="0.15">
      <c r="AW552" s="196"/>
      <c r="DU552" s="4"/>
      <c r="DZ552" s="196"/>
      <c r="EA552" s="196"/>
      <c r="EB552" s="196"/>
      <c r="EC552" s="196"/>
      <c r="ED552" s="196"/>
      <c r="EE552" s="196"/>
    </row>
    <row r="553" spans="49:135" ht="13" x14ac:dyDescent="0.15">
      <c r="AW553" s="196"/>
      <c r="DU553" s="4"/>
      <c r="DZ553" s="196"/>
      <c r="EA553" s="196"/>
      <c r="EB553" s="196"/>
      <c r="EC553" s="196"/>
      <c r="ED553" s="196"/>
      <c r="EE553" s="196"/>
    </row>
    <row r="554" spans="49:135" ht="13" x14ac:dyDescent="0.15">
      <c r="AW554" s="196"/>
      <c r="DU554" s="4"/>
      <c r="DZ554" s="196"/>
      <c r="EA554" s="196"/>
      <c r="EB554" s="196"/>
      <c r="EC554" s="196"/>
      <c r="ED554" s="196"/>
      <c r="EE554" s="196"/>
    </row>
    <row r="555" spans="49:135" ht="13" x14ac:dyDescent="0.15">
      <c r="AW555" s="196"/>
      <c r="DU555" s="4"/>
      <c r="DZ555" s="196"/>
      <c r="EA555" s="196"/>
      <c r="EB555" s="196"/>
      <c r="EC555" s="196"/>
      <c r="ED555" s="196"/>
      <c r="EE555" s="196"/>
    </row>
    <row r="556" spans="49:135" ht="13" x14ac:dyDescent="0.15">
      <c r="AW556" s="196"/>
      <c r="DU556" s="4"/>
      <c r="DZ556" s="196"/>
      <c r="EA556" s="196"/>
      <c r="EB556" s="196"/>
      <c r="EC556" s="196"/>
      <c r="ED556" s="196"/>
      <c r="EE556" s="196"/>
    </row>
    <row r="557" spans="49:135" ht="13" x14ac:dyDescent="0.15">
      <c r="AW557" s="196"/>
      <c r="DU557" s="4"/>
      <c r="DZ557" s="196"/>
      <c r="EA557" s="196"/>
      <c r="EB557" s="196"/>
      <c r="EC557" s="196"/>
      <c r="ED557" s="196"/>
      <c r="EE557" s="196"/>
    </row>
    <row r="558" spans="49:135" ht="13" x14ac:dyDescent="0.15">
      <c r="AW558" s="196"/>
      <c r="DU558" s="4"/>
      <c r="DZ558" s="196"/>
      <c r="EA558" s="196"/>
      <c r="EB558" s="196"/>
      <c r="EC558" s="196"/>
      <c r="ED558" s="196"/>
      <c r="EE558" s="196"/>
    </row>
    <row r="559" spans="49:135" ht="13" x14ac:dyDescent="0.15">
      <c r="AW559" s="196"/>
      <c r="DU559" s="4"/>
      <c r="DZ559" s="196"/>
      <c r="EA559" s="196"/>
      <c r="EB559" s="196"/>
      <c r="EC559" s="196"/>
      <c r="ED559" s="196"/>
      <c r="EE559" s="196"/>
    </row>
    <row r="560" spans="49:135" ht="13" x14ac:dyDescent="0.15">
      <c r="AW560" s="196"/>
      <c r="DU560" s="4"/>
      <c r="DZ560" s="196"/>
      <c r="EA560" s="196"/>
      <c r="EB560" s="196"/>
      <c r="EC560" s="196"/>
      <c r="ED560" s="196"/>
      <c r="EE560" s="196"/>
    </row>
    <row r="561" spans="49:135" ht="13" x14ac:dyDescent="0.15">
      <c r="AW561" s="196"/>
      <c r="DU561" s="4"/>
      <c r="DZ561" s="196"/>
      <c r="EA561" s="196"/>
      <c r="EB561" s="196"/>
      <c r="EC561" s="196"/>
      <c r="ED561" s="196"/>
      <c r="EE561" s="196"/>
    </row>
    <row r="562" spans="49:135" ht="13" x14ac:dyDescent="0.15">
      <c r="AW562" s="196"/>
      <c r="DU562" s="4"/>
      <c r="DZ562" s="196"/>
      <c r="EA562" s="196"/>
      <c r="EB562" s="196"/>
      <c r="EC562" s="196"/>
      <c r="ED562" s="196"/>
      <c r="EE562" s="196"/>
    </row>
    <row r="563" spans="49:135" ht="13" x14ac:dyDescent="0.15">
      <c r="AW563" s="196"/>
      <c r="DU563" s="4"/>
      <c r="DZ563" s="196"/>
      <c r="EA563" s="196"/>
      <c r="EB563" s="196"/>
      <c r="EC563" s="196"/>
      <c r="ED563" s="196"/>
      <c r="EE563" s="196"/>
    </row>
    <row r="564" spans="49:135" ht="13" x14ac:dyDescent="0.15">
      <c r="AW564" s="196"/>
      <c r="DU564" s="4"/>
      <c r="DZ564" s="196"/>
      <c r="EA564" s="196"/>
      <c r="EB564" s="196"/>
      <c r="EC564" s="196"/>
      <c r="ED564" s="196"/>
      <c r="EE564" s="196"/>
    </row>
    <row r="565" spans="49:135" ht="13" x14ac:dyDescent="0.15">
      <c r="AW565" s="196"/>
      <c r="DU565" s="4"/>
      <c r="DZ565" s="196"/>
      <c r="EA565" s="196"/>
      <c r="EB565" s="196"/>
      <c r="EC565" s="196"/>
      <c r="ED565" s="196"/>
      <c r="EE565" s="196"/>
    </row>
    <row r="566" spans="49:135" ht="13" x14ac:dyDescent="0.15">
      <c r="AW566" s="196"/>
      <c r="DU566" s="4"/>
      <c r="DZ566" s="196"/>
      <c r="EA566" s="196"/>
      <c r="EB566" s="196"/>
      <c r="EC566" s="196"/>
      <c r="ED566" s="196"/>
      <c r="EE566" s="196"/>
    </row>
    <row r="567" spans="49:135" ht="13" x14ac:dyDescent="0.15">
      <c r="AW567" s="196"/>
      <c r="DU567" s="4"/>
      <c r="DZ567" s="196"/>
      <c r="EA567" s="196"/>
      <c r="EB567" s="196"/>
      <c r="EC567" s="196"/>
      <c r="ED567" s="196"/>
      <c r="EE567" s="196"/>
    </row>
    <row r="568" spans="49:135" ht="13" x14ac:dyDescent="0.15">
      <c r="AW568" s="196"/>
      <c r="DU568" s="4"/>
      <c r="DZ568" s="196"/>
      <c r="EA568" s="196"/>
      <c r="EB568" s="196"/>
      <c r="EC568" s="196"/>
      <c r="ED568" s="196"/>
      <c r="EE568" s="196"/>
    </row>
    <row r="569" spans="49:135" ht="13" x14ac:dyDescent="0.15">
      <c r="AW569" s="196"/>
      <c r="DU569" s="4"/>
      <c r="DZ569" s="196"/>
      <c r="EA569" s="196"/>
      <c r="EB569" s="196"/>
      <c r="EC569" s="196"/>
      <c r="ED569" s="196"/>
      <c r="EE569" s="196"/>
    </row>
    <row r="570" spans="49:135" ht="13" x14ac:dyDescent="0.15">
      <c r="AW570" s="196"/>
      <c r="DU570" s="4"/>
      <c r="DZ570" s="196"/>
      <c r="EA570" s="196"/>
      <c r="EB570" s="196"/>
      <c r="EC570" s="196"/>
      <c r="ED570" s="196"/>
      <c r="EE570" s="196"/>
    </row>
    <row r="571" spans="49:135" ht="13" x14ac:dyDescent="0.15">
      <c r="AW571" s="196"/>
      <c r="DU571" s="4"/>
      <c r="DZ571" s="196"/>
      <c r="EA571" s="196"/>
      <c r="EB571" s="196"/>
      <c r="EC571" s="196"/>
      <c r="ED571" s="196"/>
      <c r="EE571" s="196"/>
    </row>
    <row r="572" spans="49:135" ht="13" x14ac:dyDescent="0.15">
      <c r="AW572" s="196"/>
      <c r="DU572" s="4"/>
      <c r="DZ572" s="196"/>
      <c r="EA572" s="196"/>
      <c r="EB572" s="196"/>
      <c r="EC572" s="196"/>
      <c r="ED572" s="196"/>
      <c r="EE572" s="196"/>
    </row>
    <row r="573" spans="49:135" ht="13" x14ac:dyDescent="0.15">
      <c r="AW573" s="196"/>
      <c r="DU573" s="4"/>
      <c r="DZ573" s="196"/>
      <c r="EA573" s="196"/>
      <c r="EB573" s="196"/>
      <c r="EC573" s="196"/>
      <c r="ED573" s="196"/>
      <c r="EE573" s="196"/>
    </row>
    <row r="574" spans="49:135" ht="13" x14ac:dyDescent="0.15">
      <c r="AW574" s="196"/>
      <c r="DU574" s="4"/>
      <c r="DZ574" s="196"/>
      <c r="EA574" s="196"/>
      <c r="EB574" s="196"/>
      <c r="EC574" s="196"/>
      <c r="ED574" s="196"/>
      <c r="EE574" s="196"/>
    </row>
    <row r="575" spans="49:135" ht="13" x14ac:dyDescent="0.15">
      <c r="AW575" s="196"/>
      <c r="DU575" s="4"/>
      <c r="DZ575" s="196"/>
      <c r="EA575" s="196"/>
      <c r="EB575" s="196"/>
      <c r="EC575" s="196"/>
      <c r="ED575" s="196"/>
      <c r="EE575" s="196"/>
    </row>
    <row r="576" spans="49:135" ht="13" x14ac:dyDescent="0.15">
      <c r="AW576" s="196"/>
      <c r="DU576" s="4"/>
      <c r="DZ576" s="196"/>
      <c r="EA576" s="196"/>
      <c r="EB576" s="196"/>
      <c r="EC576" s="196"/>
      <c r="ED576" s="196"/>
      <c r="EE576" s="196"/>
    </row>
    <row r="577" spans="49:135" ht="13" x14ac:dyDescent="0.15">
      <c r="AW577" s="196"/>
      <c r="DU577" s="4"/>
      <c r="DZ577" s="196"/>
      <c r="EA577" s="196"/>
      <c r="EB577" s="196"/>
      <c r="EC577" s="196"/>
      <c r="ED577" s="196"/>
      <c r="EE577" s="196"/>
    </row>
    <row r="578" spans="49:135" ht="13" x14ac:dyDescent="0.15">
      <c r="AW578" s="196"/>
      <c r="DU578" s="4"/>
      <c r="DZ578" s="196"/>
      <c r="EA578" s="196"/>
      <c r="EB578" s="196"/>
      <c r="EC578" s="196"/>
      <c r="ED578" s="196"/>
      <c r="EE578" s="196"/>
    </row>
    <row r="579" spans="49:135" ht="13" x14ac:dyDescent="0.15">
      <c r="AW579" s="196"/>
      <c r="DU579" s="4"/>
      <c r="DZ579" s="196"/>
      <c r="EA579" s="196"/>
      <c r="EB579" s="196"/>
      <c r="EC579" s="196"/>
      <c r="ED579" s="196"/>
      <c r="EE579" s="196"/>
    </row>
    <row r="580" spans="49:135" ht="13" x14ac:dyDescent="0.15">
      <c r="AW580" s="196"/>
      <c r="DU580" s="4"/>
      <c r="DZ580" s="196"/>
      <c r="EA580" s="196"/>
      <c r="EB580" s="196"/>
      <c r="EC580" s="196"/>
      <c r="ED580" s="196"/>
      <c r="EE580" s="196"/>
    </row>
    <row r="581" spans="49:135" ht="13" x14ac:dyDescent="0.15">
      <c r="AW581" s="196"/>
      <c r="DU581" s="4"/>
      <c r="DZ581" s="196"/>
      <c r="EA581" s="196"/>
      <c r="EB581" s="196"/>
      <c r="EC581" s="196"/>
      <c r="ED581" s="196"/>
      <c r="EE581" s="196"/>
    </row>
    <row r="582" spans="49:135" ht="13" x14ac:dyDescent="0.15">
      <c r="AW582" s="196"/>
      <c r="DU582" s="4"/>
      <c r="DZ582" s="196"/>
      <c r="EA582" s="196"/>
      <c r="EB582" s="196"/>
      <c r="EC582" s="196"/>
      <c r="ED582" s="196"/>
      <c r="EE582" s="196"/>
    </row>
    <row r="583" spans="49:135" ht="13" x14ac:dyDescent="0.15">
      <c r="AW583" s="196"/>
      <c r="DU583" s="4"/>
      <c r="DZ583" s="196"/>
      <c r="EA583" s="196"/>
      <c r="EB583" s="196"/>
      <c r="EC583" s="196"/>
      <c r="ED583" s="196"/>
      <c r="EE583" s="196"/>
    </row>
    <row r="584" spans="49:135" ht="13" x14ac:dyDescent="0.15">
      <c r="AW584" s="196"/>
      <c r="DU584" s="4"/>
      <c r="DZ584" s="196"/>
      <c r="EA584" s="196"/>
      <c r="EB584" s="196"/>
      <c r="EC584" s="196"/>
      <c r="ED584" s="196"/>
      <c r="EE584" s="196"/>
    </row>
    <row r="585" spans="49:135" ht="13" x14ac:dyDescent="0.15">
      <c r="AW585" s="196"/>
      <c r="DU585" s="4"/>
      <c r="DZ585" s="196"/>
      <c r="EA585" s="196"/>
      <c r="EB585" s="196"/>
      <c r="EC585" s="196"/>
      <c r="ED585" s="196"/>
      <c r="EE585" s="196"/>
    </row>
    <row r="586" spans="49:135" ht="13" x14ac:dyDescent="0.15">
      <c r="AW586" s="196"/>
      <c r="DU586" s="4"/>
      <c r="DZ586" s="196"/>
      <c r="EA586" s="196"/>
      <c r="EB586" s="196"/>
      <c r="EC586" s="196"/>
      <c r="ED586" s="196"/>
      <c r="EE586" s="196"/>
    </row>
    <row r="587" spans="49:135" ht="13" x14ac:dyDescent="0.15">
      <c r="AW587" s="196"/>
      <c r="DU587" s="4"/>
      <c r="DZ587" s="196"/>
      <c r="EA587" s="196"/>
      <c r="EB587" s="196"/>
      <c r="EC587" s="196"/>
      <c r="ED587" s="196"/>
      <c r="EE587" s="196"/>
    </row>
    <row r="588" spans="49:135" ht="13" x14ac:dyDescent="0.15">
      <c r="AW588" s="196"/>
      <c r="DU588" s="4"/>
      <c r="DZ588" s="196"/>
      <c r="EA588" s="196"/>
      <c r="EB588" s="196"/>
      <c r="EC588" s="196"/>
      <c r="ED588" s="196"/>
      <c r="EE588" s="196"/>
    </row>
    <row r="589" spans="49:135" ht="13" x14ac:dyDescent="0.15">
      <c r="AW589" s="196"/>
      <c r="DU589" s="4"/>
      <c r="DZ589" s="196"/>
      <c r="EA589" s="196"/>
      <c r="EB589" s="196"/>
      <c r="EC589" s="196"/>
      <c r="ED589" s="196"/>
      <c r="EE589" s="196"/>
    </row>
    <row r="590" spans="49:135" ht="13" x14ac:dyDescent="0.15">
      <c r="AW590" s="196"/>
      <c r="DU590" s="4"/>
      <c r="DZ590" s="196"/>
      <c r="EA590" s="196"/>
      <c r="EB590" s="196"/>
      <c r="EC590" s="196"/>
      <c r="ED590" s="196"/>
      <c r="EE590" s="196"/>
    </row>
    <row r="591" spans="49:135" ht="13" x14ac:dyDescent="0.15">
      <c r="AW591" s="196"/>
      <c r="DU591" s="4"/>
      <c r="DZ591" s="196"/>
      <c r="EA591" s="196"/>
      <c r="EB591" s="196"/>
      <c r="EC591" s="196"/>
      <c r="ED591" s="196"/>
      <c r="EE591" s="196"/>
    </row>
    <row r="592" spans="49:135" ht="13" x14ac:dyDescent="0.15">
      <c r="AW592" s="196"/>
      <c r="DU592" s="4"/>
      <c r="DZ592" s="196"/>
      <c r="EA592" s="196"/>
      <c r="EB592" s="196"/>
      <c r="EC592" s="196"/>
      <c r="ED592" s="196"/>
      <c r="EE592" s="196"/>
    </row>
    <row r="593" spans="49:135" ht="13" x14ac:dyDescent="0.15">
      <c r="AW593" s="196"/>
      <c r="DU593" s="4"/>
      <c r="DZ593" s="196"/>
      <c r="EA593" s="196"/>
      <c r="EB593" s="196"/>
      <c r="EC593" s="196"/>
      <c r="ED593" s="196"/>
      <c r="EE593" s="196"/>
    </row>
    <row r="594" spans="49:135" ht="13" x14ac:dyDescent="0.15">
      <c r="AW594" s="196"/>
      <c r="DU594" s="4"/>
      <c r="DZ594" s="196"/>
      <c r="EA594" s="196"/>
      <c r="EB594" s="196"/>
      <c r="EC594" s="196"/>
      <c r="ED594" s="196"/>
      <c r="EE594" s="196"/>
    </row>
    <row r="595" spans="49:135" ht="13" x14ac:dyDescent="0.15">
      <c r="AW595" s="196"/>
      <c r="DU595" s="4"/>
      <c r="DZ595" s="196"/>
      <c r="EA595" s="196"/>
      <c r="EB595" s="196"/>
      <c r="EC595" s="196"/>
      <c r="ED595" s="196"/>
      <c r="EE595" s="196"/>
    </row>
    <row r="596" spans="49:135" ht="13" x14ac:dyDescent="0.15">
      <c r="AW596" s="196"/>
      <c r="DU596" s="4"/>
      <c r="DZ596" s="196"/>
      <c r="EA596" s="196"/>
      <c r="EB596" s="196"/>
      <c r="EC596" s="196"/>
      <c r="ED596" s="196"/>
      <c r="EE596" s="196"/>
    </row>
    <row r="597" spans="49:135" ht="13" x14ac:dyDescent="0.15">
      <c r="AW597" s="196"/>
      <c r="DU597" s="4"/>
      <c r="DZ597" s="196"/>
      <c r="EA597" s="196"/>
      <c r="EB597" s="196"/>
      <c r="EC597" s="196"/>
      <c r="ED597" s="196"/>
      <c r="EE597" s="196"/>
    </row>
    <row r="598" spans="49:135" ht="13" x14ac:dyDescent="0.15">
      <c r="AW598" s="196"/>
      <c r="DU598" s="4"/>
      <c r="DZ598" s="196"/>
      <c r="EA598" s="196"/>
      <c r="EB598" s="196"/>
      <c r="EC598" s="196"/>
      <c r="ED598" s="196"/>
      <c r="EE598" s="196"/>
    </row>
    <row r="599" spans="49:135" ht="13" x14ac:dyDescent="0.15">
      <c r="AW599" s="196"/>
      <c r="DU599" s="4"/>
      <c r="DZ599" s="196"/>
      <c r="EA599" s="196"/>
      <c r="EB599" s="196"/>
      <c r="EC599" s="196"/>
      <c r="ED599" s="196"/>
      <c r="EE599" s="196"/>
    </row>
    <row r="600" spans="49:135" ht="13" x14ac:dyDescent="0.15">
      <c r="AW600" s="196"/>
      <c r="DU600" s="4"/>
      <c r="DZ600" s="196"/>
      <c r="EA600" s="196"/>
      <c r="EB600" s="196"/>
      <c r="EC600" s="196"/>
      <c r="ED600" s="196"/>
      <c r="EE600" s="196"/>
    </row>
    <row r="601" spans="49:135" ht="13" x14ac:dyDescent="0.15">
      <c r="AW601" s="196"/>
      <c r="DU601" s="4"/>
      <c r="DZ601" s="196"/>
      <c r="EA601" s="196"/>
      <c r="EB601" s="196"/>
      <c r="EC601" s="196"/>
      <c r="ED601" s="196"/>
      <c r="EE601" s="196"/>
    </row>
    <row r="602" spans="49:135" ht="13" x14ac:dyDescent="0.15">
      <c r="AW602" s="196"/>
      <c r="DU602" s="4"/>
      <c r="DZ602" s="196"/>
      <c r="EA602" s="196"/>
      <c r="EB602" s="196"/>
      <c r="EC602" s="196"/>
      <c r="ED602" s="196"/>
      <c r="EE602" s="196"/>
    </row>
    <row r="603" spans="49:135" ht="13" x14ac:dyDescent="0.15">
      <c r="AW603" s="196"/>
      <c r="DU603" s="4"/>
      <c r="DZ603" s="196"/>
      <c r="EA603" s="196"/>
      <c r="EB603" s="196"/>
      <c r="EC603" s="196"/>
      <c r="ED603" s="196"/>
      <c r="EE603" s="196"/>
    </row>
    <row r="604" spans="49:135" ht="13" x14ac:dyDescent="0.15">
      <c r="AW604" s="196"/>
      <c r="DU604" s="4"/>
      <c r="DZ604" s="196"/>
      <c r="EA604" s="196"/>
      <c r="EB604" s="196"/>
      <c r="EC604" s="196"/>
      <c r="ED604" s="196"/>
      <c r="EE604" s="196"/>
    </row>
    <row r="605" spans="49:135" ht="13" x14ac:dyDescent="0.15">
      <c r="AW605" s="196"/>
      <c r="DU605" s="4"/>
      <c r="DZ605" s="196"/>
      <c r="EA605" s="196"/>
      <c r="EB605" s="196"/>
      <c r="EC605" s="196"/>
      <c r="ED605" s="196"/>
      <c r="EE605" s="196"/>
    </row>
    <row r="606" spans="49:135" ht="13" x14ac:dyDescent="0.15">
      <c r="AW606" s="196"/>
      <c r="DU606" s="4"/>
      <c r="DZ606" s="196"/>
      <c r="EA606" s="196"/>
      <c r="EB606" s="196"/>
      <c r="EC606" s="196"/>
      <c r="ED606" s="196"/>
      <c r="EE606" s="196"/>
    </row>
    <row r="607" spans="49:135" ht="13" x14ac:dyDescent="0.15">
      <c r="AW607" s="196"/>
      <c r="DU607" s="4"/>
      <c r="DZ607" s="196"/>
      <c r="EA607" s="196"/>
      <c r="EB607" s="196"/>
      <c r="EC607" s="196"/>
      <c r="ED607" s="196"/>
      <c r="EE607" s="196"/>
    </row>
    <row r="608" spans="49:135" ht="13" x14ac:dyDescent="0.15">
      <c r="AW608" s="196"/>
      <c r="DU608" s="4"/>
      <c r="DZ608" s="196"/>
      <c r="EA608" s="196"/>
      <c r="EB608" s="196"/>
      <c r="EC608" s="196"/>
      <c r="ED608" s="196"/>
      <c r="EE608" s="196"/>
    </row>
    <row r="609" spans="49:135" ht="13" x14ac:dyDescent="0.15">
      <c r="AW609" s="196"/>
      <c r="DU609" s="4"/>
      <c r="DZ609" s="196"/>
      <c r="EA609" s="196"/>
      <c r="EB609" s="196"/>
      <c r="EC609" s="196"/>
      <c r="ED609" s="196"/>
      <c r="EE609" s="196"/>
    </row>
    <row r="610" spans="49:135" ht="13" x14ac:dyDescent="0.15">
      <c r="AW610" s="196"/>
      <c r="DU610" s="4"/>
      <c r="DZ610" s="196"/>
      <c r="EA610" s="196"/>
      <c r="EB610" s="196"/>
      <c r="EC610" s="196"/>
      <c r="ED610" s="196"/>
      <c r="EE610" s="196"/>
    </row>
    <row r="611" spans="49:135" ht="13" x14ac:dyDescent="0.15">
      <c r="AW611" s="196"/>
      <c r="DU611" s="4"/>
      <c r="DZ611" s="196"/>
      <c r="EA611" s="196"/>
      <c r="EB611" s="196"/>
      <c r="EC611" s="196"/>
      <c r="ED611" s="196"/>
      <c r="EE611" s="196"/>
    </row>
    <row r="612" spans="49:135" ht="13" x14ac:dyDescent="0.15">
      <c r="AW612" s="196"/>
      <c r="DU612" s="4"/>
      <c r="DZ612" s="196"/>
      <c r="EA612" s="196"/>
      <c r="EB612" s="196"/>
      <c r="EC612" s="196"/>
      <c r="ED612" s="196"/>
      <c r="EE612" s="196"/>
    </row>
    <row r="613" spans="49:135" ht="13" x14ac:dyDescent="0.15">
      <c r="AW613" s="196"/>
      <c r="DU613" s="4"/>
      <c r="DZ613" s="196"/>
      <c r="EA613" s="196"/>
      <c r="EB613" s="196"/>
      <c r="EC613" s="196"/>
      <c r="ED613" s="196"/>
      <c r="EE613" s="196"/>
    </row>
    <row r="614" spans="49:135" ht="13" x14ac:dyDescent="0.15">
      <c r="AW614" s="196"/>
      <c r="DU614" s="4"/>
      <c r="DZ614" s="196"/>
      <c r="EA614" s="196"/>
      <c r="EB614" s="196"/>
      <c r="EC614" s="196"/>
      <c r="ED614" s="196"/>
      <c r="EE614" s="196"/>
    </row>
    <row r="615" spans="49:135" ht="13" x14ac:dyDescent="0.15">
      <c r="AW615" s="196"/>
      <c r="DU615" s="4"/>
      <c r="DZ615" s="196"/>
      <c r="EA615" s="196"/>
      <c r="EB615" s="196"/>
      <c r="EC615" s="196"/>
      <c r="ED615" s="196"/>
      <c r="EE615" s="196"/>
    </row>
    <row r="616" spans="49:135" ht="13" x14ac:dyDescent="0.15">
      <c r="AW616" s="196"/>
      <c r="DU616" s="4"/>
      <c r="DZ616" s="196"/>
      <c r="EA616" s="196"/>
      <c r="EB616" s="196"/>
      <c r="EC616" s="196"/>
      <c r="ED616" s="196"/>
      <c r="EE616" s="196"/>
    </row>
    <row r="617" spans="49:135" ht="13" x14ac:dyDescent="0.15">
      <c r="AW617" s="196"/>
      <c r="DU617" s="4"/>
      <c r="DZ617" s="196"/>
      <c r="EA617" s="196"/>
      <c r="EB617" s="196"/>
      <c r="EC617" s="196"/>
      <c r="ED617" s="196"/>
      <c r="EE617" s="196"/>
    </row>
    <row r="618" spans="49:135" ht="13" x14ac:dyDescent="0.15">
      <c r="AW618" s="196"/>
      <c r="DU618" s="4"/>
      <c r="DZ618" s="196"/>
      <c r="EA618" s="196"/>
      <c r="EB618" s="196"/>
      <c r="EC618" s="196"/>
      <c r="ED618" s="196"/>
      <c r="EE618" s="196"/>
    </row>
    <row r="619" spans="49:135" ht="13" x14ac:dyDescent="0.15">
      <c r="AW619" s="196"/>
      <c r="DU619" s="4"/>
      <c r="DZ619" s="196"/>
      <c r="EA619" s="196"/>
      <c r="EB619" s="196"/>
      <c r="EC619" s="196"/>
      <c r="ED619" s="196"/>
      <c r="EE619" s="196"/>
    </row>
    <row r="620" spans="49:135" ht="13" x14ac:dyDescent="0.15">
      <c r="AW620" s="196"/>
      <c r="DU620" s="4"/>
      <c r="DZ620" s="196"/>
      <c r="EA620" s="196"/>
      <c r="EB620" s="196"/>
      <c r="EC620" s="196"/>
      <c r="ED620" s="196"/>
      <c r="EE620" s="196"/>
    </row>
    <row r="621" spans="49:135" ht="13" x14ac:dyDescent="0.15">
      <c r="AW621" s="196"/>
      <c r="DU621" s="4"/>
      <c r="DZ621" s="196"/>
      <c r="EA621" s="196"/>
      <c r="EB621" s="196"/>
      <c r="EC621" s="196"/>
      <c r="ED621" s="196"/>
      <c r="EE621" s="196"/>
    </row>
    <row r="622" spans="49:135" ht="13" x14ac:dyDescent="0.15">
      <c r="AW622" s="196"/>
      <c r="DU622" s="4"/>
      <c r="DZ622" s="196"/>
      <c r="EA622" s="196"/>
      <c r="EB622" s="196"/>
      <c r="EC622" s="196"/>
      <c r="ED622" s="196"/>
      <c r="EE622" s="196"/>
    </row>
    <row r="623" spans="49:135" ht="13" x14ac:dyDescent="0.15">
      <c r="AW623" s="196"/>
      <c r="DU623" s="4"/>
      <c r="DZ623" s="196"/>
      <c r="EA623" s="196"/>
      <c r="EB623" s="196"/>
      <c r="EC623" s="196"/>
      <c r="ED623" s="196"/>
      <c r="EE623" s="196"/>
    </row>
    <row r="624" spans="49:135" ht="13" x14ac:dyDescent="0.15">
      <c r="AW624" s="196"/>
      <c r="DU624" s="4"/>
      <c r="DZ624" s="196"/>
      <c r="EA624" s="196"/>
      <c r="EB624" s="196"/>
      <c r="EC624" s="196"/>
      <c r="ED624" s="196"/>
      <c r="EE624" s="196"/>
    </row>
    <row r="625" spans="49:135" ht="13" x14ac:dyDescent="0.15">
      <c r="AW625" s="196"/>
      <c r="DU625" s="4"/>
      <c r="DZ625" s="196"/>
      <c r="EA625" s="196"/>
      <c r="EB625" s="196"/>
      <c r="EC625" s="196"/>
      <c r="ED625" s="196"/>
      <c r="EE625" s="196"/>
    </row>
    <row r="626" spans="49:135" ht="13" x14ac:dyDescent="0.15">
      <c r="AW626" s="196"/>
      <c r="DU626" s="4"/>
      <c r="DZ626" s="196"/>
      <c r="EA626" s="196"/>
      <c r="EB626" s="196"/>
      <c r="EC626" s="196"/>
      <c r="ED626" s="196"/>
      <c r="EE626" s="196"/>
    </row>
    <row r="627" spans="49:135" ht="13" x14ac:dyDescent="0.15">
      <c r="AW627" s="196"/>
      <c r="DU627" s="4"/>
      <c r="DZ627" s="196"/>
      <c r="EA627" s="196"/>
      <c r="EB627" s="196"/>
      <c r="EC627" s="196"/>
      <c r="ED627" s="196"/>
      <c r="EE627" s="196"/>
    </row>
    <row r="628" spans="49:135" ht="13" x14ac:dyDescent="0.15">
      <c r="AW628" s="196"/>
      <c r="DU628" s="4"/>
      <c r="DZ628" s="196"/>
      <c r="EA628" s="196"/>
      <c r="EB628" s="196"/>
      <c r="EC628" s="196"/>
      <c r="ED628" s="196"/>
      <c r="EE628" s="196"/>
    </row>
    <row r="629" spans="49:135" ht="13" x14ac:dyDescent="0.15">
      <c r="AW629" s="196"/>
      <c r="DU629" s="4"/>
      <c r="DZ629" s="196"/>
      <c r="EA629" s="196"/>
      <c r="EB629" s="196"/>
      <c r="EC629" s="196"/>
      <c r="ED629" s="196"/>
      <c r="EE629" s="196"/>
    </row>
    <row r="630" spans="49:135" ht="13" x14ac:dyDescent="0.15">
      <c r="AW630" s="196"/>
      <c r="DU630" s="4"/>
      <c r="DZ630" s="196"/>
      <c r="EA630" s="196"/>
      <c r="EB630" s="196"/>
      <c r="EC630" s="196"/>
      <c r="ED630" s="196"/>
      <c r="EE630" s="196"/>
    </row>
    <row r="631" spans="49:135" ht="13" x14ac:dyDescent="0.15">
      <c r="AW631" s="196"/>
      <c r="DU631" s="4"/>
      <c r="DZ631" s="196"/>
      <c r="EA631" s="196"/>
      <c r="EB631" s="196"/>
      <c r="EC631" s="196"/>
      <c r="ED631" s="196"/>
      <c r="EE631" s="196"/>
    </row>
    <row r="632" spans="49:135" ht="13" x14ac:dyDescent="0.15">
      <c r="AW632" s="196"/>
      <c r="DU632" s="4"/>
      <c r="DZ632" s="196"/>
      <c r="EA632" s="196"/>
      <c r="EB632" s="196"/>
      <c r="EC632" s="196"/>
      <c r="ED632" s="196"/>
      <c r="EE632" s="196"/>
    </row>
    <row r="633" spans="49:135" ht="13" x14ac:dyDescent="0.15">
      <c r="AW633" s="196"/>
      <c r="DU633" s="4"/>
      <c r="DZ633" s="196"/>
      <c r="EA633" s="196"/>
      <c r="EB633" s="196"/>
      <c r="EC633" s="196"/>
      <c r="ED633" s="196"/>
      <c r="EE633" s="196"/>
    </row>
    <row r="634" spans="49:135" ht="13" x14ac:dyDescent="0.15">
      <c r="AW634" s="196"/>
      <c r="DU634" s="4"/>
      <c r="DZ634" s="196"/>
      <c r="EA634" s="196"/>
      <c r="EB634" s="196"/>
      <c r="EC634" s="196"/>
      <c r="ED634" s="196"/>
      <c r="EE634" s="196"/>
    </row>
    <row r="635" spans="49:135" ht="13" x14ac:dyDescent="0.15">
      <c r="AW635" s="196"/>
      <c r="DU635" s="4"/>
      <c r="DZ635" s="196"/>
      <c r="EA635" s="196"/>
      <c r="EB635" s="196"/>
      <c r="EC635" s="196"/>
      <c r="ED635" s="196"/>
      <c r="EE635" s="196"/>
    </row>
    <row r="636" spans="49:135" ht="13" x14ac:dyDescent="0.15">
      <c r="AW636" s="196"/>
      <c r="DU636" s="4"/>
      <c r="DZ636" s="196"/>
      <c r="EA636" s="196"/>
      <c r="EB636" s="196"/>
      <c r="EC636" s="196"/>
      <c r="ED636" s="196"/>
      <c r="EE636" s="196"/>
    </row>
    <row r="637" spans="49:135" ht="13" x14ac:dyDescent="0.15">
      <c r="AW637" s="196"/>
      <c r="DU637" s="4"/>
      <c r="DZ637" s="196"/>
      <c r="EA637" s="196"/>
      <c r="EB637" s="196"/>
      <c r="EC637" s="196"/>
      <c r="ED637" s="196"/>
      <c r="EE637" s="196"/>
    </row>
    <row r="638" spans="49:135" ht="13" x14ac:dyDescent="0.15">
      <c r="AW638" s="196"/>
      <c r="DU638" s="4"/>
      <c r="DZ638" s="196"/>
      <c r="EA638" s="196"/>
      <c r="EB638" s="196"/>
      <c r="EC638" s="196"/>
      <c r="ED638" s="196"/>
      <c r="EE638" s="196"/>
    </row>
    <row r="639" spans="49:135" ht="13" x14ac:dyDescent="0.15">
      <c r="AW639" s="196"/>
      <c r="DU639" s="4"/>
      <c r="DZ639" s="196"/>
      <c r="EA639" s="196"/>
      <c r="EB639" s="196"/>
      <c r="EC639" s="196"/>
      <c r="ED639" s="196"/>
      <c r="EE639" s="196"/>
    </row>
    <row r="640" spans="49:135" ht="13" x14ac:dyDescent="0.15">
      <c r="AW640" s="196"/>
      <c r="DU640" s="4"/>
      <c r="DZ640" s="196"/>
      <c r="EA640" s="196"/>
      <c r="EB640" s="196"/>
      <c r="EC640" s="196"/>
      <c r="ED640" s="196"/>
      <c r="EE640" s="196"/>
    </row>
    <row r="641" spans="49:135" ht="13" x14ac:dyDescent="0.15">
      <c r="AW641" s="196"/>
      <c r="DU641" s="4"/>
      <c r="DZ641" s="196"/>
      <c r="EA641" s="196"/>
      <c r="EB641" s="196"/>
      <c r="EC641" s="196"/>
      <c r="ED641" s="196"/>
      <c r="EE641" s="196"/>
    </row>
    <row r="642" spans="49:135" ht="13" x14ac:dyDescent="0.15">
      <c r="AW642" s="196"/>
      <c r="DU642" s="4"/>
      <c r="DZ642" s="196"/>
      <c r="EA642" s="196"/>
      <c r="EB642" s="196"/>
      <c r="EC642" s="196"/>
      <c r="ED642" s="196"/>
      <c r="EE642" s="196"/>
    </row>
    <row r="643" spans="49:135" ht="13" x14ac:dyDescent="0.15">
      <c r="AW643" s="196"/>
      <c r="DU643" s="4"/>
      <c r="DZ643" s="196"/>
      <c r="EA643" s="196"/>
      <c r="EB643" s="196"/>
      <c r="EC643" s="196"/>
      <c r="ED643" s="196"/>
      <c r="EE643" s="196"/>
    </row>
    <row r="644" spans="49:135" ht="13" x14ac:dyDescent="0.15">
      <c r="AW644" s="196"/>
      <c r="DU644" s="4"/>
      <c r="DZ644" s="196"/>
      <c r="EA644" s="196"/>
      <c r="EB644" s="196"/>
      <c r="EC644" s="196"/>
      <c r="ED644" s="196"/>
      <c r="EE644" s="196"/>
    </row>
    <row r="645" spans="49:135" ht="13" x14ac:dyDescent="0.15">
      <c r="AW645" s="196"/>
      <c r="DU645" s="4"/>
      <c r="DZ645" s="196"/>
      <c r="EA645" s="196"/>
      <c r="EB645" s="196"/>
      <c r="EC645" s="196"/>
      <c r="ED645" s="196"/>
      <c r="EE645" s="196"/>
    </row>
    <row r="646" spans="49:135" ht="13" x14ac:dyDescent="0.15">
      <c r="AW646" s="196"/>
      <c r="DU646" s="4"/>
      <c r="DZ646" s="196"/>
      <c r="EA646" s="196"/>
      <c r="EB646" s="196"/>
      <c r="EC646" s="196"/>
      <c r="ED646" s="196"/>
      <c r="EE646" s="196"/>
    </row>
    <row r="647" spans="49:135" ht="13" x14ac:dyDescent="0.15">
      <c r="AW647" s="196"/>
      <c r="DU647" s="4"/>
      <c r="DZ647" s="196"/>
      <c r="EA647" s="196"/>
      <c r="EB647" s="196"/>
      <c r="EC647" s="196"/>
      <c r="ED647" s="196"/>
      <c r="EE647" s="196"/>
    </row>
    <row r="648" spans="49:135" ht="13" x14ac:dyDescent="0.15">
      <c r="AW648" s="196"/>
      <c r="DU648" s="4"/>
      <c r="DZ648" s="196"/>
      <c r="EA648" s="196"/>
      <c r="EB648" s="196"/>
      <c r="EC648" s="196"/>
      <c r="ED648" s="196"/>
      <c r="EE648" s="196"/>
    </row>
    <row r="649" spans="49:135" ht="13" x14ac:dyDescent="0.15">
      <c r="AW649" s="196"/>
      <c r="DU649" s="4"/>
      <c r="DZ649" s="196"/>
      <c r="EA649" s="196"/>
      <c r="EB649" s="196"/>
      <c r="EC649" s="196"/>
      <c r="ED649" s="196"/>
      <c r="EE649" s="196"/>
    </row>
    <row r="650" spans="49:135" ht="13" x14ac:dyDescent="0.15">
      <c r="AW650" s="196"/>
      <c r="DU650" s="4"/>
      <c r="DZ650" s="196"/>
      <c r="EA650" s="196"/>
      <c r="EB650" s="196"/>
      <c r="EC650" s="196"/>
      <c r="ED650" s="196"/>
      <c r="EE650" s="196"/>
    </row>
    <row r="651" spans="49:135" ht="13" x14ac:dyDescent="0.15">
      <c r="AW651" s="196"/>
      <c r="DU651" s="4"/>
      <c r="DZ651" s="196"/>
      <c r="EA651" s="196"/>
      <c r="EB651" s="196"/>
      <c r="EC651" s="196"/>
      <c r="ED651" s="196"/>
      <c r="EE651" s="196"/>
    </row>
    <row r="652" spans="49:135" ht="13" x14ac:dyDescent="0.15">
      <c r="AW652" s="196"/>
      <c r="DU652" s="4"/>
      <c r="DZ652" s="196"/>
      <c r="EA652" s="196"/>
      <c r="EB652" s="196"/>
      <c r="EC652" s="196"/>
      <c r="ED652" s="196"/>
      <c r="EE652" s="196"/>
    </row>
    <row r="653" spans="49:135" ht="13" x14ac:dyDescent="0.15">
      <c r="AW653" s="196"/>
      <c r="DU653" s="4"/>
      <c r="DZ653" s="196"/>
      <c r="EA653" s="196"/>
      <c r="EB653" s="196"/>
      <c r="EC653" s="196"/>
      <c r="ED653" s="196"/>
      <c r="EE653" s="196"/>
    </row>
    <row r="654" spans="49:135" ht="13" x14ac:dyDescent="0.15">
      <c r="AW654" s="196"/>
      <c r="DU654" s="4"/>
      <c r="DZ654" s="196"/>
      <c r="EA654" s="196"/>
      <c r="EB654" s="196"/>
      <c r="EC654" s="196"/>
      <c r="ED654" s="196"/>
      <c r="EE654" s="196"/>
    </row>
    <row r="655" spans="49:135" ht="13" x14ac:dyDescent="0.15">
      <c r="AW655" s="196"/>
      <c r="DU655" s="4"/>
      <c r="DZ655" s="196"/>
      <c r="EA655" s="196"/>
      <c r="EB655" s="196"/>
      <c r="EC655" s="196"/>
      <c r="ED655" s="196"/>
      <c r="EE655" s="196"/>
    </row>
    <row r="656" spans="49:135" ht="13" x14ac:dyDescent="0.15">
      <c r="AW656" s="196"/>
      <c r="DU656" s="4"/>
      <c r="DZ656" s="196"/>
      <c r="EA656" s="196"/>
      <c r="EB656" s="196"/>
      <c r="EC656" s="196"/>
      <c r="ED656" s="196"/>
      <c r="EE656" s="196"/>
    </row>
    <row r="657" spans="49:135" ht="13" x14ac:dyDescent="0.15">
      <c r="AW657" s="196"/>
      <c r="DU657" s="4"/>
      <c r="DZ657" s="196"/>
      <c r="EA657" s="196"/>
      <c r="EB657" s="196"/>
      <c r="EC657" s="196"/>
      <c r="ED657" s="196"/>
      <c r="EE657" s="196"/>
    </row>
    <row r="658" spans="49:135" ht="13" x14ac:dyDescent="0.15">
      <c r="AW658" s="196"/>
      <c r="DU658" s="4"/>
      <c r="DZ658" s="196"/>
      <c r="EA658" s="196"/>
      <c r="EB658" s="196"/>
      <c r="EC658" s="196"/>
      <c r="ED658" s="196"/>
      <c r="EE658" s="196"/>
    </row>
    <row r="659" spans="49:135" ht="13" x14ac:dyDescent="0.15">
      <c r="AW659" s="196"/>
      <c r="DU659" s="4"/>
      <c r="DZ659" s="196"/>
      <c r="EA659" s="196"/>
      <c r="EB659" s="196"/>
      <c r="EC659" s="196"/>
      <c r="ED659" s="196"/>
      <c r="EE659" s="196"/>
    </row>
    <row r="660" spans="49:135" ht="13" x14ac:dyDescent="0.15">
      <c r="AW660" s="196"/>
      <c r="DU660" s="4"/>
      <c r="DZ660" s="196"/>
      <c r="EA660" s="196"/>
      <c r="EB660" s="196"/>
      <c r="EC660" s="196"/>
      <c r="ED660" s="196"/>
      <c r="EE660" s="196"/>
    </row>
    <row r="661" spans="49:135" ht="13" x14ac:dyDescent="0.15">
      <c r="AW661" s="196"/>
      <c r="DU661" s="4"/>
      <c r="DZ661" s="196"/>
      <c r="EA661" s="196"/>
      <c r="EB661" s="196"/>
      <c r="EC661" s="196"/>
      <c r="ED661" s="196"/>
      <c r="EE661" s="196"/>
    </row>
    <row r="662" spans="49:135" ht="13" x14ac:dyDescent="0.15">
      <c r="AW662" s="196"/>
      <c r="DU662" s="4"/>
      <c r="DZ662" s="196"/>
      <c r="EA662" s="196"/>
      <c r="EB662" s="196"/>
      <c r="EC662" s="196"/>
      <c r="ED662" s="196"/>
      <c r="EE662" s="196"/>
    </row>
    <row r="663" spans="49:135" ht="13" x14ac:dyDescent="0.15">
      <c r="AW663" s="196"/>
      <c r="DU663" s="4"/>
      <c r="DZ663" s="196"/>
      <c r="EA663" s="196"/>
      <c r="EB663" s="196"/>
      <c r="EC663" s="196"/>
      <c r="ED663" s="196"/>
      <c r="EE663" s="196"/>
    </row>
    <row r="664" spans="49:135" ht="13" x14ac:dyDescent="0.15">
      <c r="AW664" s="196"/>
      <c r="DU664" s="4"/>
      <c r="DZ664" s="196"/>
      <c r="EA664" s="196"/>
      <c r="EB664" s="196"/>
      <c r="EC664" s="196"/>
      <c r="ED664" s="196"/>
      <c r="EE664" s="196"/>
    </row>
    <row r="665" spans="49:135" ht="13" x14ac:dyDescent="0.15">
      <c r="AW665" s="196"/>
      <c r="DU665" s="4"/>
      <c r="DZ665" s="196"/>
      <c r="EA665" s="196"/>
      <c r="EB665" s="196"/>
      <c r="EC665" s="196"/>
      <c r="ED665" s="196"/>
      <c r="EE665" s="196"/>
    </row>
    <row r="666" spans="49:135" ht="13" x14ac:dyDescent="0.15">
      <c r="AW666" s="196"/>
      <c r="DU666" s="4"/>
      <c r="DZ666" s="196"/>
      <c r="EA666" s="196"/>
      <c r="EB666" s="196"/>
      <c r="EC666" s="196"/>
      <c r="ED666" s="196"/>
      <c r="EE666" s="196"/>
    </row>
    <row r="667" spans="49:135" ht="13" x14ac:dyDescent="0.15">
      <c r="AW667" s="196"/>
      <c r="DU667" s="4"/>
      <c r="DZ667" s="196"/>
      <c r="EA667" s="196"/>
      <c r="EB667" s="196"/>
      <c r="EC667" s="196"/>
      <c r="ED667" s="196"/>
      <c r="EE667" s="196"/>
    </row>
    <row r="668" spans="49:135" ht="13" x14ac:dyDescent="0.15">
      <c r="AW668" s="196"/>
      <c r="DU668" s="4"/>
      <c r="DZ668" s="196"/>
      <c r="EA668" s="196"/>
      <c r="EB668" s="196"/>
      <c r="EC668" s="196"/>
      <c r="ED668" s="196"/>
      <c r="EE668" s="196"/>
    </row>
    <row r="669" spans="49:135" ht="13" x14ac:dyDescent="0.15">
      <c r="AW669" s="196"/>
      <c r="DU669" s="4"/>
      <c r="DZ669" s="196"/>
      <c r="EA669" s="196"/>
      <c r="EB669" s="196"/>
      <c r="EC669" s="196"/>
      <c r="ED669" s="196"/>
      <c r="EE669" s="196"/>
    </row>
    <row r="670" spans="49:135" ht="13" x14ac:dyDescent="0.15">
      <c r="AW670" s="196"/>
      <c r="DU670" s="4"/>
      <c r="DZ670" s="196"/>
      <c r="EA670" s="196"/>
      <c r="EB670" s="196"/>
      <c r="EC670" s="196"/>
      <c r="ED670" s="196"/>
      <c r="EE670" s="196"/>
    </row>
    <row r="671" spans="49:135" ht="13" x14ac:dyDescent="0.15">
      <c r="AW671" s="196"/>
      <c r="DU671" s="4"/>
      <c r="DZ671" s="196"/>
      <c r="EA671" s="196"/>
      <c r="EB671" s="196"/>
      <c r="EC671" s="196"/>
      <c r="ED671" s="196"/>
      <c r="EE671" s="196"/>
    </row>
    <row r="672" spans="49:135" ht="13" x14ac:dyDescent="0.15">
      <c r="AW672" s="196"/>
      <c r="DU672" s="4"/>
      <c r="DZ672" s="196"/>
      <c r="EA672" s="196"/>
      <c r="EB672" s="196"/>
      <c r="EC672" s="196"/>
      <c r="ED672" s="196"/>
      <c r="EE672" s="196"/>
    </row>
    <row r="673" spans="49:135" ht="13" x14ac:dyDescent="0.15">
      <c r="AW673" s="196"/>
      <c r="DU673" s="4"/>
      <c r="DZ673" s="196"/>
      <c r="EA673" s="196"/>
      <c r="EB673" s="196"/>
      <c r="EC673" s="196"/>
      <c r="ED673" s="196"/>
      <c r="EE673" s="196"/>
    </row>
    <row r="674" spans="49:135" ht="13" x14ac:dyDescent="0.15">
      <c r="AW674" s="196"/>
      <c r="DU674" s="4"/>
      <c r="DZ674" s="196"/>
      <c r="EA674" s="196"/>
      <c r="EB674" s="196"/>
      <c r="EC674" s="196"/>
      <c r="ED674" s="196"/>
      <c r="EE674" s="196"/>
    </row>
    <row r="675" spans="49:135" ht="13" x14ac:dyDescent="0.15">
      <c r="AW675" s="196"/>
      <c r="DU675" s="4"/>
      <c r="DZ675" s="196"/>
      <c r="EA675" s="196"/>
      <c r="EB675" s="196"/>
      <c r="EC675" s="196"/>
      <c r="ED675" s="196"/>
      <c r="EE675" s="196"/>
    </row>
    <row r="676" spans="49:135" ht="13" x14ac:dyDescent="0.15">
      <c r="AW676" s="196"/>
      <c r="DU676" s="4"/>
      <c r="DZ676" s="196"/>
      <c r="EA676" s="196"/>
      <c r="EB676" s="196"/>
      <c r="EC676" s="196"/>
      <c r="ED676" s="196"/>
      <c r="EE676" s="196"/>
    </row>
    <row r="677" spans="49:135" ht="13" x14ac:dyDescent="0.15">
      <c r="AW677" s="196"/>
      <c r="DU677" s="4"/>
      <c r="DZ677" s="196"/>
      <c r="EA677" s="196"/>
      <c r="EB677" s="196"/>
      <c r="EC677" s="196"/>
      <c r="ED677" s="196"/>
      <c r="EE677" s="196"/>
    </row>
    <row r="678" spans="49:135" ht="13" x14ac:dyDescent="0.15">
      <c r="AW678" s="196"/>
      <c r="DU678" s="4"/>
      <c r="DZ678" s="196"/>
      <c r="EA678" s="196"/>
      <c r="EB678" s="196"/>
      <c r="EC678" s="196"/>
      <c r="ED678" s="196"/>
      <c r="EE678" s="196"/>
    </row>
    <row r="679" spans="49:135" ht="13" x14ac:dyDescent="0.15">
      <c r="AW679" s="196"/>
      <c r="DU679" s="4"/>
      <c r="DZ679" s="196"/>
      <c r="EA679" s="196"/>
      <c r="EB679" s="196"/>
      <c r="EC679" s="196"/>
      <c r="ED679" s="196"/>
      <c r="EE679" s="196"/>
    </row>
    <row r="680" spans="49:135" ht="13" x14ac:dyDescent="0.15">
      <c r="AW680" s="196"/>
      <c r="DU680" s="4"/>
      <c r="DZ680" s="196"/>
      <c r="EA680" s="196"/>
      <c r="EB680" s="196"/>
      <c r="EC680" s="196"/>
      <c r="ED680" s="196"/>
      <c r="EE680" s="196"/>
    </row>
    <row r="681" spans="49:135" ht="13" x14ac:dyDescent="0.15">
      <c r="AW681" s="196"/>
      <c r="DU681" s="4"/>
      <c r="DZ681" s="196"/>
      <c r="EA681" s="196"/>
      <c r="EB681" s="196"/>
      <c r="EC681" s="196"/>
      <c r="ED681" s="196"/>
      <c r="EE681" s="196"/>
    </row>
    <row r="682" spans="49:135" ht="13" x14ac:dyDescent="0.15">
      <c r="AW682" s="196"/>
      <c r="DU682" s="4"/>
      <c r="DZ682" s="196"/>
      <c r="EA682" s="196"/>
      <c r="EB682" s="196"/>
      <c r="EC682" s="196"/>
      <c r="ED682" s="196"/>
      <c r="EE682" s="196"/>
    </row>
    <row r="683" spans="49:135" ht="13" x14ac:dyDescent="0.15">
      <c r="AW683" s="196"/>
      <c r="DU683" s="4"/>
      <c r="DZ683" s="196"/>
      <c r="EA683" s="196"/>
      <c r="EB683" s="196"/>
      <c r="EC683" s="196"/>
      <c r="ED683" s="196"/>
      <c r="EE683" s="196"/>
    </row>
    <row r="684" spans="49:135" ht="13" x14ac:dyDescent="0.15">
      <c r="AW684" s="196"/>
      <c r="DU684" s="4"/>
      <c r="DZ684" s="196"/>
      <c r="EA684" s="196"/>
      <c r="EB684" s="196"/>
      <c r="EC684" s="196"/>
      <c r="ED684" s="196"/>
      <c r="EE684" s="196"/>
    </row>
    <row r="685" spans="49:135" ht="13" x14ac:dyDescent="0.15">
      <c r="AW685" s="196"/>
      <c r="DU685" s="4"/>
      <c r="DZ685" s="196"/>
      <c r="EA685" s="196"/>
      <c r="EB685" s="196"/>
      <c r="EC685" s="196"/>
      <c r="ED685" s="196"/>
      <c r="EE685" s="196"/>
    </row>
    <row r="686" spans="49:135" ht="13" x14ac:dyDescent="0.15">
      <c r="AW686" s="196"/>
      <c r="DU686" s="4"/>
      <c r="DZ686" s="196"/>
      <c r="EA686" s="196"/>
      <c r="EB686" s="196"/>
      <c r="EC686" s="196"/>
      <c r="ED686" s="196"/>
      <c r="EE686" s="196"/>
    </row>
    <row r="687" spans="49:135" ht="13" x14ac:dyDescent="0.15">
      <c r="AW687" s="196"/>
      <c r="DU687" s="4"/>
      <c r="DZ687" s="196"/>
      <c r="EA687" s="196"/>
      <c r="EB687" s="196"/>
      <c r="EC687" s="196"/>
      <c r="ED687" s="196"/>
      <c r="EE687" s="196"/>
    </row>
    <row r="688" spans="49:135" ht="13" x14ac:dyDescent="0.15">
      <c r="AW688" s="196"/>
      <c r="DU688" s="4"/>
      <c r="DZ688" s="196"/>
      <c r="EA688" s="196"/>
      <c r="EB688" s="196"/>
      <c r="EC688" s="196"/>
      <c r="ED688" s="196"/>
      <c r="EE688" s="196"/>
    </row>
    <row r="689" spans="49:135" ht="13" x14ac:dyDescent="0.15">
      <c r="AW689" s="196"/>
      <c r="DU689" s="4"/>
      <c r="DZ689" s="196"/>
      <c r="EA689" s="196"/>
      <c r="EB689" s="196"/>
      <c r="EC689" s="196"/>
      <c r="ED689" s="196"/>
      <c r="EE689" s="196"/>
    </row>
    <row r="690" spans="49:135" ht="13" x14ac:dyDescent="0.15">
      <c r="AW690" s="196"/>
      <c r="DU690" s="4"/>
      <c r="DZ690" s="196"/>
      <c r="EA690" s="196"/>
      <c r="EB690" s="196"/>
      <c r="EC690" s="196"/>
      <c r="ED690" s="196"/>
      <c r="EE690" s="196"/>
    </row>
    <row r="691" spans="49:135" ht="13" x14ac:dyDescent="0.15">
      <c r="AW691" s="196"/>
      <c r="DU691" s="4"/>
      <c r="DZ691" s="196"/>
      <c r="EA691" s="196"/>
      <c r="EB691" s="196"/>
      <c r="EC691" s="196"/>
      <c r="ED691" s="196"/>
      <c r="EE691" s="196"/>
    </row>
    <row r="692" spans="49:135" ht="13" x14ac:dyDescent="0.15">
      <c r="AW692" s="196"/>
      <c r="DU692" s="4"/>
      <c r="DZ692" s="196"/>
      <c r="EA692" s="196"/>
      <c r="EB692" s="196"/>
      <c r="EC692" s="196"/>
      <c r="ED692" s="196"/>
      <c r="EE692" s="196"/>
    </row>
    <row r="693" spans="49:135" ht="13" x14ac:dyDescent="0.15">
      <c r="AW693" s="196"/>
      <c r="DU693" s="4"/>
      <c r="DZ693" s="196"/>
      <c r="EA693" s="196"/>
      <c r="EB693" s="196"/>
      <c r="EC693" s="196"/>
      <c r="ED693" s="196"/>
      <c r="EE693" s="196"/>
    </row>
    <row r="694" spans="49:135" ht="13" x14ac:dyDescent="0.15">
      <c r="AW694" s="196"/>
      <c r="DU694" s="4"/>
      <c r="DZ694" s="196"/>
      <c r="EA694" s="196"/>
      <c r="EB694" s="196"/>
      <c r="EC694" s="196"/>
      <c r="ED694" s="196"/>
      <c r="EE694" s="196"/>
    </row>
    <row r="695" spans="49:135" ht="13" x14ac:dyDescent="0.15">
      <c r="AW695" s="196"/>
      <c r="DU695" s="4"/>
      <c r="DZ695" s="196"/>
      <c r="EA695" s="196"/>
      <c r="EB695" s="196"/>
      <c r="EC695" s="196"/>
      <c r="ED695" s="196"/>
      <c r="EE695" s="196"/>
    </row>
    <row r="696" spans="49:135" ht="13" x14ac:dyDescent="0.15">
      <c r="AW696" s="196"/>
      <c r="DU696" s="4"/>
      <c r="DZ696" s="196"/>
      <c r="EA696" s="196"/>
      <c r="EB696" s="196"/>
      <c r="EC696" s="196"/>
      <c r="ED696" s="196"/>
      <c r="EE696" s="196"/>
    </row>
    <row r="697" spans="49:135" ht="13" x14ac:dyDescent="0.15">
      <c r="AW697" s="196"/>
      <c r="DU697" s="4"/>
      <c r="DZ697" s="196"/>
      <c r="EA697" s="196"/>
      <c r="EB697" s="196"/>
      <c r="EC697" s="196"/>
      <c r="ED697" s="196"/>
      <c r="EE697" s="196"/>
    </row>
    <row r="698" spans="49:135" ht="13" x14ac:dyDescent="0.15">
      <c r="AW698" s="196"/>
      <c r="DU698" s="4"/>
      <c r="DZ698" s="196"/>
      <c r="EA698" s="196"/>
      <c r="EB698" s="196"/>
      <c r="EC698" s="196"/>
      <c r="ED698" s="196"/>
      <c r="EE698" s="196"/>
    </row>
    <row r="699" spans="49:135" ht="13" x14ac:dyDescent="0.15">
      <c r="AW699" s="196"/>
      <c r="DU699" s="4"/>
      <c r="DZ699" s="196"/>
      <c r="EA699" s="196"/>
      <c r="EB699" s="196"/>
      <c r="EC699" s="196"/>
      <c r="ED699" s="196"/>
      <c r="EE699" s="196"/>
    </row>
    <row r="700" spans="49:135" ht="13" x14ac:dyDescent="0.15">
      <c r="AW700" s="196"/>
      <c r="DU700" s="4"/>
      <c r="DZ700" s="196"/>
      <c r="EA700" s="196"/>
      <c r="EB700" s="196"/>
      <c r="EC700" s="196"/>
      <c r="ED700" s="196"/>
      <c r="EE700" s="196"/>
    </row>
    <row r="701" spans="49:135" ht="13" x14ac:dyDescent="0.15">
      <c r="AW701" s="196"/>
      <c r="DU701" s="4"/>
      <c r="DZ701" s="196"/>
      <c r="EA701" s="196"/>
      <c r="EB701" s="196"/>
      <c r="EC701" s="196"/>
      <c r="ED701" s="196"/>
      <c r="EE701" s="196"/>
    </row>
    <row r="702" spans="49:135" ht="13" x14ac:dyDescent="0.15">
      <c r="AW702" s="196"/>
      <c r="DU702" s="4"/>
      <c r="DZ702" s="196"/>
      <c r="EA702" s="196"/>
      <c r="EB702" s="196"/>
      <c r="EC702" s="196"/>
      <c r="ED702" s="196"/>
      <c r="EE702" s="196"/>
    </row>
    <row r="703" spans="49:135" ht="13" x14ac:dyDescent="0.15">
      <c r="AW703" s="196"/>
      <c r="DU703" s="4"/>
      <c r="DZ703" s="196"/>
      <c r="EA703" s="196"/>
      <c r="EB703" s="196"/>
      <c r="EC703" s="196"/>
      <c r="ED703" s="196"/>
      <c r="EE703" s="196"/>
    </row>
    <row r="704" spans="49:135" ht="13" x14ac:dyDescent="0.15">
      <c r="AW704" s="196"/>
      <c r="DU704" s="4"/>
      <c r="DZ704" s="196"/>
      <c r="EA704" s="196"/>
      <c r="EB704" s="196"/>
      <c r="EC704" s="196"/>
      <c r="ED704" s="196"/>
      <c r="EE704" s="196"/>
    </row>
    <row r="705" spans="49:135" ht="13" x14ac:dyDescent="0.15">
      <c r="AW705" s="196"/>
      <c r="DU705" s="4"/>
      <c r="DZ705" s="196"/>
      <c r="EA705" s="196"/>
      <c r="EB705" s="196"/>
      <c r="EC705" s="196"/>
      <c r="ED705" s="196"/>
      <c r="EE705" s="196"/>
    </row>
    <row r="706" spans="49:135" ht="13" x14ac:dyDescent="0.15">
      <c r="AW706" s="196"/>
      <c r="DU706" s="4"/>
      <c r="DZ706" s="196"/>
      <c r="EA706" s="196"/>
      <c r="EB706" s="196"/>
      <c r="EC706" s="196"/>
      <c r="ED706" s="196"/>
      <c r="EE706" s="196"/>
    </row>
    <row r="707" spans="49:135" ht="13" x14ac:dyDescent="0.15">
      <c r="AW707" s="196"/>
      <c r="DU707" s="4"/>
      <c r="DZ707" s="196"/>
      <c r="EA707" s="196"/>
      <c r="EB707" s="196"/>
      <c r="EC707" s="196"/>
      <c r="ED707" s="196"/>
      <c r="EE707" s="196"/>
    </row>
    <row r="708" spans="49:135" ht="13" x14ac:dyDescent="0.15">
      <c r="AW708" s="196"/>
      <c r="DU708" s="4"/>
      <c r="DZ708" s="196"/>
      <c r="EA708" s="196"/>
      <c r="EB708" s="196"/>
      <c r="EC708" s="196"/>
      <c r="ED708" s="196"/>
      <c r="EE708" s="196"/>
    </row>
    <row r="709" spans="49:135" ht="13" x14ac:dyDescent="0.15">
      <c r="AW709" s="196"/>
      <c r="DU709" s="4"/>
      <c r="DZ709" s="196"/>
      <c r="EA709" s="196"/>
      <c r="EB709" s="196"/>
      <c r="EC709" s="196"/>
      <c r="ED709" s="196"/>
      <c r="EE709" s="196"/>
    </row>
    <row r="710" spans="49:135" ht="13" x14ac:dyDescent="0.15">
      <c r="AW710" s="196"/>
      <c r="DU710" s="4"/>
      <c r="DZ710" s="196"/>
      <c r="EA710" s="196"/>
      <c r="EB710" s="196"/>
      <c r="EC710" s="196"/>
      <c r="ED710" s="196"/>
      <c r="EE710" s="196"/>
    </row>
    <row r="711" spans="49:135" ht="13" x14ac:dyDescent="0.15">
      <c r="AW711" s="196"/>
      <c r="DU711" s="4"/>
      <c r="DZ711" s="196"/>
      <c r="EA711" s="196"/>
      <c r="EB711" s="196"/>
      <c r="EC711" s="196"/>
      <c r="ED711" s="196"/>
      <c r="EE711" s="196"/>
    </row>
    <row r="712" spans="49:135" ht="13" x14ac:dyDescent="0.15">
      <c r="AW712" s="196"/>
      <c r="DU712" s="4"/>
      <c r="DZ712" s="196"/>
      <c r="EA712" s="196"/>
      <c r="EB712" s="196"/>
      <c r="EC712" s="196"/>
      <c r="ED712" s="196"/>
      <c r="EE712" s="196"/>
    </row>
    <row r="713" spans="49:135" ht="13" x14ac:dyDescent="0.15">
      <c r="AW713" s="196"/>
      <c r="DU713" s="4"/>
      <c r="DZ713" s="196"/>
      <c r="EA713" s="196"/>
      <c r="EB713" s="196"/>
      <c r="EC713" s="196"/>
      <c r="ED713" s="196"/>
      <c r="EE713" s="196"/>
    </row>
    <row r="714" spans="49:135" ht="13" x14ac:dyDescent="0.15">
      <c r="AW714" s="196"/>
      <c r="DU714" s="4"/>
      <c r="DZ714" s="196"/>
      <c r="EA714" s="196"/>
      <c r="EB714" s="196"/>
      <c r="EC714" s="196"/>
      <c r="ED714" s="196"/>
      <c r="EE714" s="196"/>
    </row>
    <row r="715" spans="49:135" ht="13" x14ac:dyDescent="0.15">
      <c r="AW715" s="196"/>
      <c r="DU715" s="4"/>
      <c r="DZ715" s="196"/>
      <c r="EA715" s="196"/>
      <c r="EB715" s="196"/>
      <c r="EC715" s="196"/>
      <c r="ED715" s="196"/>
      <c r="EE715" s="196"/>
    </row>
    <row r="716" spans="49:135" ht="13" x14ac:dyDescent="0.15">
      <c r="AW716" s="196"/>
      <c r="DU716" s="4"/>
      <c r="DZ716" s="196"/>
      <c r="EA716" s="196"/>
      <c r="EB716" s="196"/>
      <c r="EC716" s="196"/>
      <c r="ED716" s="196"/>
      <c r="EE716" s="196"/>
    </row>
    <row r="717" spans="49:135" ht="13" x14ac:dyDescent="0.15">
      <c r="AW717" s="196"/>
      <c r="DU717" s="4"/>
      <c r="DZ717" s="196"/>
      <c r="EA717" s="196"/>
      <c r="EB717" s="196"/>
      <c r="EC717" s="196"/>
      <c r="ED717" s="196"/>
      <c r="EE717" s="196"/>
    </row>
    <row r="718" spans="49:135" ht="13" x14ac:dyDescent="0.15">
      <c r="AW718" s="196"/>
      <c r="DU718" s="4"/>
      <c r="DZ718" s="196"/>
      <c r="EA718" s="196"/>
      <c r="EB718" s="196"/>
      <c r="EC718" s="196"/>
      <c r="ED718" s="196"/>
      <c r="EE718" s="196"/>
    </row>
    <row r="719" spans="49:135" ht="13" x14ac:dyDescent="0.15">
      <c r="AW719" s="196"/>
      <c r="DU719" s="4"/>
      <c r="DZ719" s="196"/>
      <c r="EA719" s="196"/>
      <c r="EB719" s="196"/>
      <c r="EC719" s="196"/>
      <c r="ED719" s="196"/>
      <c r="EE719" s="196"/>
    </row>
    <row r="720" spans="49:135" ht="13" x14ac:dyDescent="0.15">
      <c r="AW720" s="196"/>
      <c r="DU720" s="4"/>
      <c r="DZ720" s="196"/>
      <c r="EA720" s="196"/>
      <c r="EB720" s="196"/>
      <c r="EC720" s="196"/>
      <c r="ED720" s="196"/>
      <c r="EE720" s="196"/>
    </row>
    <row r="721" spans="49:135" ht="13" x14ac:dyDescent="0.15">
      <c r="AW721" s="196"/>
      <c r="DU721" s="4"/>
      <c r="DZ721" s="196"/>
      <c r="EA721" s="196"/>
      <c r="EB721" s="196"/>
      <c r="EC721" s="196"/>
      <c r="ED721" s="196"/>
      <c r="EE721" s="196"/>
    </row>
    <row r="722" spans="49:135" ht="13" x14ac:dyDescent="0.15">
      <c r="AW722" s="196"/>
      <c r="DU722" s="4"/>
      <c r="DZ722" s="196"/>
      <c r="EA722" s="196"/>
      <c r="EB722" s="196"/>
      <c r="EC722" s="196"/>
      <c r="ED722" s="196"/>
      <c r="EE722" s="196"/>
    </row>
    <row r="723" spans="49:135" ht="13" x14ac:dyDescent="0.15">
      <c r="AW723" s="196"/>
      <c r="DU723" s="4"/>
      <c r="DZ723" s="196"/>
      <c r="EA723" s="196"/>
      <c r="EB723" s="196"/>
      <c r="EC723" s="196"/>
      <c r="ED723" s="196"/>
      <c r="EE723" s="196"/>
    </row>
    <row r="724" spans="49:135" ht="13" x14ac:dyDescent="0.15">
      <c r="AW724" s="196"/>
      <c r="DU724" s="4"/>
      <c r="DZ724" s="196"/>
      <c r="EA724" s="196"/>
      <c r="EB724" s="196"/>
      <c r="EC724" s="196"/>
      <c r="ED724" s="196"/>
      <c r="EE724" s="196"/>
    </row>
    <row r="725" spans="49:135" ht="13" x14ac:dyDescent="0.15">
      <c r="AW725" s="196"/>
      <c r="DU725" s="4"/>
      <c r="DZ725" s="196"/>
      <c r="EA725" s="196"/>
      <c r="EB725" s="196"/>
      <c r="EC725" s="196"/>
      <c r="ED725" s="196"/>
      <c r="EE725" s="196"/>
    </row>
    <row r="726" spans="49:135" ht="13" x14ac:dyDescent="0.15">
      <c r="AW726" s="196"/>
      <c r="DU726" s="4"/>
      <c r="DZ726" s="196"/>
      <c r="EA726" s="196"/>
      <c r="EB726" s="196"/>
      <c r="EC726" s="196"/>
      <c r="ED726" s="196"/>
      <c r="EE726" s="196"/>
    </row>
    <row r="727" spans="49:135" ht="13" x14ac:dyDescent="0.15">
      <c r="AW727" s="196"/>
      <c r="DU727" s="4"/>
      <c r="DZ727" s="196"/>
      <c r="EA727" s="196"/>
      <c r="EB727" s="196"/>
      <c r="EC727" s="196"/>
      <c r="ED727" s="196"/>
      <c r="EE727" s="196"/>
    </row>
    <row r="728" spans="49:135" ht="13" x14ac:dyDescent="0.15">
      <c r="AW728" s="196"/>
      <c r="DU728" s="4"/>
      <c r="DZ728" s="196"/>
      <c r="EA728" s="196"/>
      <c r="EB728" s="196"/>
      <c r="EC728" s="196"/>
      <c r="ED728" s="196"/>
      <c r="EE728" s="196"/>
    </row>
    <row r="729" spans="49:135" ht="13" x14ac:dyDescent="0.15">
      <c r="AW729" s="196"/>
      <c r="DU729" s="4"/>
      <c r="DZ729" s="196"/>
      <c r="EA729" s="196"/>
      <c r="EB729" s="196"/>
      <c r="EC729" s="196"/>
      <c r="ED729" s="196"/>
      <c r="EE729" s="196"/>
    </row>
    <row r="730" spans="49:135" ht="13" x14ac:dyDescent="0.15">
      <c r="AW730" s="196"/>
      <c r="DU730" s="4"/>
      <c r="DZ730" s="196"/>
      <c r="EA730" s="196"/>
      <c r="EB730" s="196"/>
      <c r="EC730" s="196"/>
      <c r="ED730" s="196"/>
      <c r="EE730" s="196"/>
    </row>
    <row r="731" spans="49:135" ht="13" x14ac:dyDescent="0.15">
      <c r="AW731" s="196"/>
      <c r="DU731" s="4"/>
      <c r="DZ731" s="196"/>
      <c r="EA731" s="196"/>
      <c r="EB731" s="196"/>
      <c r="EC731" s="196"/>
      <c r="ED731" s="196"/>
      <c r="EE731" s="196"/>
    </row>
    <row r="732" spans="49:135" ht="13" x14ac:dyDescent="0.15">
      <c r="AW732" s="196"/>
      <c r="DU732" s="4"/>
      <c r="DZ732" s="196"/>
      <c r="EA732" s="196"/>
      <c r="EB732" s="196"/>
      <c r="EC732" s="196"/>
      <c r="ED732" s="196"/>
      <c r="EE732" s="196"/>
    </row>
    <row r="733" spans="49:135" ht="13" x14ac:dyDescent="0.15">
      <c r="AW733" s="196"/>
      <c r="DU733" s="4"/>
      <c r="DZ733" s="196"/>
      <c r="EA733" s="196"/>
      <c r="EB733" s="196"/>
      <c r="EC733" s="196"/>
      <c r="ED733" s="196"/>
      <c r="EE733" s="196"/>
    </row>
    <row r="734" spans="49:135" ht="13" x14ac:dyDescent="0.15">
      <c r="AW734" s="196"/>
      <c r="DU734" s="4"/>
      <c r="DZ734" s="196"/>
      <c r="EA734" s="196"/>
      <c r="EB734" s="196"/>
      <c r="EC734" s="196"/>
      <c r="ED734" s="196"/>
      <c r="EE734" s="196"/>
    </row>
    <row r="735" spans="49:135" ht="13" x14ac:dyDescent="0.15">
      <c r="AW735" s="196"/>
      <c r="DU735" s="4"/>
      <c r="DZ735" s="196"/>
      <c r="EA735" s="196"/>
      <c r="EB735" s="196"/>
      <c r="EC735" s="196"/>
      <c r="ED735" s="196"/>
      <c r="EE735" s="196"/>
    </row>
    <row r="736" spans="49:135" ht="13" x14ac:dyDescent="0.15">
      <c r="AW736" s="196"/>
      <c r="DU736" s="4"/>
      <c r="DZ736" s="196"/>
      <c r="EA736" s="196"/>
      <c r="EB736" s="196"/>
      <c r="EC736" s="196"/>
      <c r="ED736" s="196"/>
      <c r="EE736" s="196"/>
    </row>
    <row r="737" spans="49:135" ht="13" x14ac:dyDescent="0.15">
      <c r="AW737" s="196"/>
      <c r="DU737" s="4"/>
      <c r="DZ737" s="196"/>
      <c r="EA737" s="196"/>
      <c r="EB737" s="196"/>
      <c r="EC737" s="196"/>
      <c r="ED737" s="196"/>
      <c r="EE737" s="196"/>
    </row>
    <row r="738" spans="49:135" ht="13" x14ac:dyDescent="0.15">
      <c r="AW738" s="196"/>
      <c r="DU738" s="4"/>
      <c r="DZ738" s="196"/>
      <c r="EA738" s="196"/>
      <c r="EB738" s="196"/>
      <c r="EC738" s="196"/>
      <c r="ED738" s="196"/>
      <c r="EE738" s="196"/>
    </row>
    <row r="739" spans="49:135" ht="13" x14ac:dyDescent="0.15">
      <c r="AW739" s="196"/>
      <c r="DU739" s="4"/>
      <c r="DZ739" s="196"/>
      <c r="EA739" s="196"/>
      <c r="EB739" s="196"/>
      <c r="EC739" s="196"/>
      <c r="ED739" s="196"/>
      <c r="EE739" s="196"/>
    </row>
    <row r="740" spans="49:135" ht="13" x14ac:dyDescent="0.15">
      <c r="AW740" s="196"/>
      <c r="DU740" s="4"/>
      <c r="DZ740" s="196"/>
      <c r="EA740" s="196"/>
      <c r="EB740" s="196"/>
      <c r="EC740" s="196"/>
      <c r="ED740" s="196"/>
      <c r="EE740" s="196"/>
    </row>
    <row r="741" spans="49:135" ht="13" x14ac:dyDescent="0.15">
      <c r="AW741" s="196"/>
      <c r="DU741" s="4"/>
      <c r="DZ741" s="196"/>
      <c r="EA741" s="196"/>
      <c r="EB741" s="196"/>
      <c r="EC741" s="196"/>
      <c r="ED741" s="196"/>
      <c r="EE741" s="196"/>
    </row>
    <row r="742" spans="49:135" ht="13" x14ac:dyDescent="0.15">
      <c r="AW742" s="196"/>
      <c r="DU742" s="4"/>
      <c r="DZ742" s="196"/>
      <c r="EA742" s="196"/>
      <c r="EB742" s="196"/>
      <c r="EC742" s="196"/>
      <c r="ED742" s="196"/>
      <c r="EE742" s="196"/>
    </row>
    <row r="743" spans="49:135" ht="13" x14ac:dyDescent="0.15">
      <c r="AW743" s="196"/>
      <c r="DU743" s="4"/>
      <c r="DZ743" s="196"/>
      <c r="EA743" s="196"/>
      <c r="EB743" s="196"/>
      <c r="EC743" s="196"/>
      <c r="ED743" s="196"/>
      <c r="EE743" s="196"/>
    </row>
    <row r="744" spans="49:135" ht="13" x14ac:dyDescent="0.15">
      <c r="AW744" s="196"/>
      <c r="DU744" s="4"/>
      <c r="DZ744" s="196"/>
      <c r="EA744" s="196"/>
      <c r="EB744" s="196"/>
      <c r="EC744" s="196"/>
      <c r="ED744" s="196"/>
      <c r="EE744" s="196"/>
    </row>
    <row r="745" spans="49:135" ht="13" x14ac:dyDescent="0.15">
      <c r="AW745" s="196"/>
      <c r="DU745" s="4"/>
      <c r="DZ745" s="196"/>
      <c r="EA745" s="196"/>
      <c r="EB745" s="196"/>
      <c r="EC745" s="196"/>
      <c r="ED745" s="196"/>
      <c r="EE745" s="196"/>
    </row>
    <row r="746" spans="49:135" ht="13" x14ac:dyDescent="0.15">
      <c r="AW746" s="196"/>
      <c r="DU746" s="4"/>
      <c r="DZ746" s="196"/>
      <c r="EA746" s="196"/>
      <c r="EB746" s="196"/>
      <c r="EC746" s="196"/>
      <c r="ED746" s="196"/>
      <c r="EE746" s="196"/>
    </row>
    <row r="747" spans="49:135" ht="13" x14ac:dyDescent="0.15">
      <c r="AW747" s="196"/>
      <c r="DU747" s="4"/>
      <c r="DZ747" s="196"/>
      <c r="EA747" s="196"/>
      <c r="EB747" s="196"/>
      <c r="EC747" s="196"/>
      <c r="ED747" s="196"/>
      <c r="EE747" s="196"/>
    </row>
    <row r="748" spans="49:135" ht="13" x14ac:dyDescent="0.15">
      <c r="AW748" s="196"/>
      <c r="DU748" s="4"/>
      <c r="DZ748" s="196"/>
      <c r="EA748" s="196"/>
      <c r="EB748" s="196"/>
      <c r="EC748" s="196"/>
      <c r="ED748" s="196"/>
      <c r="EE748" s="196"/>
    </row>
    <row r="749" spans="49:135" ht="13" x14ac:dyDescent="0.15">
      <c r="AW749" s="196"/>
      <c r="DU749" s="4"/>
      <c r="DZ749" s="196"/>
      <c r="EA749" s="196"/>
      <c r="EB749" s="196"/>
      <c r="EC749" s="196"/>
      <c r="ED749" s="196"/>
      <c r="EE749" s="196"/>
    </row>
    <row r="750" spans="49:135" ht="13" x14ac:dyDescent="0.15">
      <c r="AW750" s="196"/>
      <c r="DU750" s="4"/>
      <c r="DZ750" s="196"/>
      <c r="EA750" s="196"/>
      <c r="EB750" s="196"/>
      <c r="EC750" s="196"/>
      <c r="ED750" s="196"/>
      <c r="EE750" s="196"/>
    </row>
    <row r="751" spans="49:135" ht="13" x14ac:dyDescent="0.15">
      <c r="AW751" s="196"/>
      <c r="DU751" s="4"/>
      <c r="DZ751" s="196"/>
      <c r="EA751" s="196"/>
      <c r="EB751" s="196"/>
      <c r="EC751" s="196"/>
      <c r="ED751" s="196"/>
      <c r="EE751" s="196"/>
    </row>
    <row r="752" spans="49:135" ht="13" x14ac:dyDescent="0.15">
      <c r="AW752" s="196"/>
      <c r="DU752" s="4"/>
      <c r="DZ752" s="196"/>
      <c r="EA752" s="196"/>
      <c r="EB752" s="196"/>
      <c r="EC752" s="196"/>
      <c r="ED752" s="196"/>
      <c r="EE752" s="196"/>
    </row>
    <row r="753" spans="49:135" ht="13" x14ac:dyDescent="0.15">
      <c r="AW753" s="196"/>
      <c r="DU753" s="4"/>
      <c r="DZ753" s="196"/>
      <c r="EA753" s="196"/>
      <c r="EB753" s="196"/>
      <c r="EC753" s="196"/>
      <c r="ED753" s="196"/>
      <c r="EE753" s="196"/>
    </row>
    <row r="754" spans="49:135" ht="13" x14ac:dyDescent="0.15">
      <c r="AW754" s="196"/>
      <c r="DU754" s="4"/>
      <c r="DZ754" s="196"/>
      <c r="EA754" s="196"/>
      <c r="EB754" s="196"/>
      <c r="EC754" s="196"/>
      <c r="ED754" s="196"/>
      <c r="EE754" s="196"/>
    </row>
    <row r="755" spans="49:135" ht="13" x14ac:dyDescent="0.15">
      <c r="AW755" s="196"/>
      <c r="DU755" s="4"/>
      <c r="DZ755" s="196"/>
      <c r="EA755" s="196"/>
      <c r="EB755" s="196"/>
      <c r="EC755" s="196"/>
      <c r="ED755" s="196"/>
      <c r="EE755" s="196"/>
    </row>
    <row r="756" spans="49:135" ht="13" x14ac:dyDescent="0.15">
      <c r="AW756" s="196"/>
      <c r="DU756" s="4"/>
      <c r="DZ756" s="196"/>
      <c r="EA756" s="196"/>
      <c r="EB756" s="196"/>
      <c r="EC756" s="196"/>
      <c r="ED756" s="196"/>
      <c r="EE756" s="196"/>
    </row>
    <row r="757" spans="49:135" ht="13" x14ac:dyDescent="0.15">
      <c r="AW757" s="196"/>
      <c r="DU757" s="4"/>
      <c r="DZ757" s="196"/>
      <c r="EA757" s="196"/>
      <c r="EB757" s="196"/>
      <c r="EC757" s="196"/>
      <c r="ED757" s="196"/>
      <c r="EE757" s="196"/>
    </row>
    <row r="758" spans="49:135" ht="13" x14ac:dyDescent="0.15">
      <c r="AW758" s="196"/>
      <c r="DU758" s="4"/>
      <c r="DZ758" s="196"/>
      <c r="EA758" s="196"/>
      <c r="EB758" s="196"/>
      <c r="EC758" s="196"/>
      <c r="ED758" s="196"/>
      <c r="EE758" s="196"/>
    </row>
    <row r="759" spans="49:135" ht="13" x14ac:dyDescent="0.15">
      <c r="AW759" s="196"/>
      <c r="DU759" s="4"/>
      <c r="DZ759" s="196"/>
      <c r="EA759" s="196"/>
      <c r="EB759" s="196"/>
      <c r="EC759" s="196"/>
      <c r="ED759" s="196"/>
      <c r="EE759" s="196"/>
    </row>
    <row r="760" spans="49:135" ht="13" x14ac:dyDescent="0.15">
      <c r="AW760" s="196"/>
      <c r="DU760" s="4"/>
      <c r="DZ760" s="196"/>
      <c r="EA760" s="196"/>
      <c r="EB760" s="196"/>
      <c r="EC760" s="196"/>
      <c r="ED760" s="196"/>
      <c r="EE760" s="196"/>
    </row>
    <row r="761" spans="49:135" ht="13" x14ac:dyDescent="0.15">
      <c r="AW761" s="196"/>
      <c r="DU761" s="4"/>
      <c r="DZ761" s="196"/>
      <c r="EA761" s="196"/>
      <c r="EB761" s="196"/>
      <c r="EC761" s="196"/>
      <c r="ED761" s="196"/>
      <c r="EE761" s="196"/>
    </row>
    <row r="762" spans="49:135" ht="13" x14ac:dyDescent="0.15">
      <c r="AW762" s="196"/>
      <c r="DU762" s="4"/>
      <c r="DZ762" s="196"/>
      <c r="EA762" s="196"/>
      <c r="EB762" s="196"/>
      <c r="EC762" s="196"/>
      <c r="ED762" s="196"/>
      <c r="EE762" s="196"/>
    </row>
    <row r="763" spans="49:135" ht="13" x14ac:dyDescent="0.15">
      <c r="AW763" s="196"/>
      <c r="DU763" s="4"/>
      <c r="DZ763" s="196"/>
      <c r="EA763" s="196"/>
      <c r="EB763" s="196"/>
      <c r="EC763" s="196"/>
      <c r="ED763" s="196"/>
      <c r="EE763" s="196"/>
    </row>
    <row r="764" spans="49:135" ht="13" x14ac:dyDescent="0.15">
      <c r="AW764" s="196"/>
      <c r="DU764" s="4"/>
      <c r="DZ764" s="196"/>
      <c r="EA764" s="196"/>
      <c r="EB764" s="196"/>
      <c r="EC764" s="196"/>
      <c r="ED764" s="196"/>
      <c r="EE764" s="196"/>
    </row>
    <row r="765" spans="49:135" ht="13" x14ac:dyDescent="0.15">
      <c r="AW765" s="196"/>
      <c r="DU765" s="4"/>
      <c r="DZ765" s="196"/>
      <c r="EA765" s="196"/>
      <c r="EB765" s="196"/>
      <c r="EC765" s="196"/>
      <c r="ED765" s="196"/>
      <c r="EE765" s="196"/>
    </row>
    <row r="766" spans="49:135" ht="13" x14ac:dyDescent="0.15">
      <c r="AW766" s="196"/>
      <c r="DU766" s="4"/>
      <c r="DZ766" s="196"/>
      <c r="EA766" s="196"/>
      <c r="EB766" s="196"/>
      <c r="EC766" s="196"/>
      <c r="ED766" s="196"/>
      <c r="EE766" s="196"/>
    </row>
    <row r="767" spans="49:135" ht="13" x14ac:dyDescent="0.15">
      <c r="AW767" s="196"/>
      <c r="DU767" s="4"/>
      <c r="DZ767" s="196"/>
      <c r="EA767" s="196"/>
      <c r="EB767" s="196"/>
      <c r="EC767" s="196"/>
      <c r="ED767" s="196"/>
      <c r="EE767" s="196"/>
    </row>
    <row r="768" spans="49:135" ht="13" x14ac:dyDescent="0.15">
      <c r="AW768" s="196"/>
      <c r="DU768" s="4"/>
      <c r="DZ768" s="196"/>
      <c r="EA768" s="196"/>
      <c r="EB768" s="196"/>
      <c r="EC768" s="196"/>
      <c r="ED768" s="196"/>
      <c r="EE768" s="196"/>
    </row>
    <row r="769" spans="49:135" ht="13" x14ac:dyDescent="0.15">
      <c r="AW769" s="196"/>
      <c r="DU769" s="4"/>
      <c r="DZ769" s="196"/>
      <c r="EA769" s="196"/>
      <c r="EB769" s="196"/>
      <c r="EC769" s="196"/>
      <c r="ED769" s="196"/>
      <c r="EE769" s="196"/>
    </row>
    <row r="770" spans="49:135" ht="13" x14ac:dyDescent="0.15">
      <c r="AW770" s="196"/>
      <c r="DU770" s="4"/>
      <c r="DZ770" s="196"/>
      <c r="EA770" s="196"/>
      <c r="EB770" s="196"/>
      <c r="EC770" s="196"/>
      <c r="ED770" s="196"/>
      <c r="EE770" s="196"/>
    </row>
    <row r="771" spans="49:135" ht="13" x14ac:dyDescent="0.15">
      <c r="AW771" s="196"/>
      <c r="DU771" s="4"/>
      <c r="DZ771" s="196"/>
      <c r="EA771" s="196"/>
      <c r="EB771" s="196"/>
      <c r="EC771" s="196"/>
      <c r="ED771" s="196"/>
      <c r="EE771" s="196"/>
    </row>
    <row r="772" spans="49:135" ht="13" x14ac:dyDescent="0.15">
      <c r="AW772" s="196"/>
      <c r="DU772" s="4"/>
      <c r="DZ772" s="196"/>
      <c r="EA772" s="196"/>
      <c r="EB772" s="196"/>
      <c r="EC772" s="196"/>
      <c r="ED772" s="196"/>
      <c r="EE772" s="196"/>
    </row>
    <row r="773" spans="49:135" ht="13" x14ac:dyDescent="0.15">
      <c r="AW773" s="196"/>
      <c r="DU773" s="4"/>
      <c r="DZ773" s="196"/>
      <c r="EA773" s="196"/>
      <c r="EB773" s="196"/>
      <c r="EC773" s="196"/>
      <c r="ED773" s="196"/>
      <c r="EE773" s="196"/>
    </row>
    <row r="774" spans="49:135" ht="13" x14ac:dyDescent="0.15">
      <c r="AW774" s="196"/>
      <c r="DU774" s="4"/>
      <c r="DZ774" s="196"/>
      <c r="EA774" s="196"/>
      <c r="EB774" s="196"/>
      <c r="EC774" s="196"/>
      <c r="ED774" s="196"/>
      <c r="EE774" s="196"/>
    </row>
    <row r="775" spans="49:135" ht="13" x14ac:dyDescent="0.15">
      <c r="AW775" s="196"/>
      <c r="DU775" s="4"/>
      <c r="DZ775" s="196"/>
      <c r="EA775" s="196"/>
      <c r="EB775" s="196"/>
      <c r="EC775" s="196"/>
      <c r="ED775" s="196"/>
      <c r="EE775" s="196"/>
    </row>
    <row r="776" spans="49:135" ht="13" x14ac:dyDescent="0.15">
      <c r="AW776" s="196"/>
      <c r="DU776" s="4"/>
      <c r="DZ776" s="196"/>
      <c r="EA776" s="196"/>
      <c r="EB776" s="196"/>
      <c r="EC776" s="196"/>
      <c r="ED776" s="196"/>
      <c r="EE776" s="196"/>
    </row>
    <row r="777" spans="49:135" ht="13" x14ac:dyDescent="0.15">
      <c r="AW777" s="196"/>
      <c r="DU777" s="4"/>
      <c r="DZ777" s="196"/>
      <c r="EA777" s="196"/>
      <c r="EB777" s="196"/>
      <c r="EC777" s="196"/>
      <c r="ED777" s="196"/>
      <c r="EE777" s="196"/>
    </row>
    <row r="778" spans="49:135" ht="13" x14ac:dyDescent="0.15">
      <c r="AW778" s="196"/>
      <c r="DU778" s="4"/>
      <c r="DZ778" s="196"/>
      <c r="EA778" s="196"/>
      <c r="EB778" s="196"/>
      <c r="EC778" s="196"/>
      <c r="ED778" s="196"/>
      <c r="EE778" s="196"/>
    </row>
    <row r="779" spans="49:135" ht="13" x14ac:dyDescent="0.15">
      <c r="AW779" s="196"/>
      <c r="DU779" s="4"/>
      <c r="DZ779" s="196"/>
      <c r="EA779" s="196"/>
      <c r="EB779" s="196"/>
      <c r="EC779" s="196"/>
      <c r="ED779" s="196"/>
      <c r="EE779" s="196"/>
    </row>
    <row r="780" spans="49:135" ht="13" x14ac:dyDescent="0.15">
      <c r="AW780" s="196"/>
      <c r="DU780" s="4"/>
      <c r="DZ780" s="196"/>
      <c r="EA780" s="196"/>
      <c r="EB780" s="196"/>
      <c r="EC780" s="196"/>
      <c r="ED780" s="196"/>
      <c r="EE780" s="196"/>
    </row>
    <row r="781" spans="49:135" ht="13" x14ac:dyDescent="0.15">
      <c r="AW781" s="196"/>
      <c r="DU781" s="4"/>
      <c r="DZ781" s="196"/>
      <c r="EA781" s="196"/>
      <c r="EB781" s="196"/>
      <c r="EC781" s="196"/>
      <c r="ED781" s="196"/>
      <c r="EE781" s="196"/>
    </row>
    <row r="782" spans="49:135" ht="13" x14ac:dyDescent="0.15">
      <c r="AW782" s="196"/>
      <c r="DU782" s="4"/>
      <c r="DZ782" s="196"/>
      <c r="EA782" s="196"/>
      <c r="EB782" s="196"/>
      <c r="EC782" s="196"/>
      <c r="ED782" s="196"/>
      <c r="EE782" s="196"/>
    </row>
    <row r="783" spans="49:135" ht="13" x14ac:dyDescent="0.15">
      <c r="AW783" s="196"/>
      <c r="DU783" s="4"/>
      <c r="DZ783" s="196"/>
      <c r="EA783" s="196"/>
      <c r="EB783" s="196"/>
      <c r="EC783" s="196"/>
      <c r="ED783" s="196"/>
      <c r="EE783" s="196"/>
    </row>
    <row r="784" spans="49:135" ht="13" x14ac:dyDescent="0.15">
      <c r="AW784" s="196"/>
      <c r="DU784" s="4"/>
      <c r="DZ784" s="196"/>
      <c r="EA784" s="196"/>
      <c r="EB784" s="196"/>
      <c r="EC784" s="196"/>
      <c r="ED784" s="196"/>
      <c r="EE784" s="196"/>
    </row>
    <row r="785" spans="49:135" ht="13" x14ac:dyDescent="0.15">
      <c r="AW785" s="196"/>
      <c r="DU785" s="4"/>
      <c r="DZ785" s="196"/>
      <c r="EA785" s="196"/>
      <c r="EB785" s="196"/>
      <c r="EC785" s="196"/>
      <c r="ED785" s="196"/>
      <c r="EE785" s="196"/>
    </row>
    <row r="786" spans="49:135" ht="13" x14ac:dyDescent="0.15">
      <c r="AW786" s="196"/>
      <c r="DU786" s="4"/>
      <c r="DZ786" s="196"/>
      <c r="EA786" s="196"/>
      <c r="EB786" s="196"/>
      <c r="EC786" s="196"/>
      <c r="ED786" s="196"/>
      <c r="EE786" s="196"/>
    </row>
    <row r="787" spans="49:135" ht="13" x14ac:dyDescent="0.15">
      <c r="AW787" s="196"/>
      <c r="DU787" s="4"/>
      <c r="DZ787" s="196"/>
      <c r="EA787" s="196"/>
      <c r="EB787" s="196"/>
      <c r="EC787" s="196"/>
      <c r="ED787" s="196"/>
      <c r="EE787" s="196"/>
    </row>
    <row r="788" spans="49:135" ht="13" x14ac:dyDescent="0.15">
      <c r="AW788" s="196"/>
      <c r="DU788" s="4"/>
      <c r="DZ788" s="196"/>
      <c r="EA788" s="196"/>
      <c r="EB788" s="196"/>
      <c r="EC788" s="196"/>
      <c r="ED788" s="196"/>
      <c r="EE788" s="196"/>
    </row>
    <row r="789" spans="49:135" ht="13" x14ac:dyDescent="0.15">
      <c r="AW789" s="196"/>
      <c r="DU789" s="4"/>
      <c r="DZ789" s="196"/>
      <c r="EA789" s="196"/>
      <c r="EB789" s="196"/>
      <c r="EC789" s="196"/>
      <c r="ED789" s="196"/>
      <c r="EE789" s="196"/>
    </row>
    <row r="790" spans="49:135" ht="13" x14ac:dyDescent="0.15">
      <c r="AW790" s="196"/>
      <c r="DU790" s="4"/>
      <c r="DZ790" s="196"/>
      <c r="EA790" s="196"/>
      <c r="EB790" s="196"/>
      <c r="EC790" s="196"/>
      <c r="ED790" s="196"/>
      <c r="EE790" s="196"/>
    </row>
    <row r="791" spans="49:135" ht="13" x14ac:dyDescent="0.15">
      <c r="AW791" s="196"/>
      <c r="DU791" s="4"/>
      <c r="DZ791" s="196"/>
      <c r="EA791" s="196"/>
      <c r="EB791" s="196"/>
      <c r="EC791" s="196"/>
      <c r="ED791" s="196"/>
      <c r="EE791" s="196"/>
    </row>
    <row r="792" spans="49:135" ht="13" x14ac:dyDescent="0.15">
      <c r="AW792" s="196"/>
      <c r="DU792" s="4"/>
      <c r="DZ792" s="196"/>
      <c r="EA792" s="196"/>
      <c r="EB792" s="196"/>
      <c r="EC792" s="196"/>
      <c r="ED792" s="196"/>
      <c r="EE792" s="196"/>
    </row>
    <row r="793" spans="49:135" ht="13" x14ac:dyDescent="0.15">
      <c r="AW793" s="196"/>
      <c r="DU793" s="4"/>
      <c r="DZ793" s="196"/>
      <c r="EA793" s="196"/>
      <c r="EB793" s="196"/>
      <c r="EC793" s="196"/>
      <c r="ED793" s="196"/>
      <c r="EE793" s="196"/>
    </row>
    <row r="794" spans="49:135" ht="13" x14ac:dyDescent="0.15">
      <c r="AW794" s="196"/>
      <c r="DU794" s="4"/>
      <c r="DZ794" s="196"/>
      <c r="EA794" s="196"/>
      <c r="EB794" s="196"/>
      <c r="EC794" s="196"/>
      <c r="ED794" s="196"/>
      <c r="EE794" s="196"/>
    </row>
    <row r="795" spans="49:135" ht="13" x14ac:dyDescent="0.15">
      <c r="AW795" s="196"/>
      <c r="DU795" s="4"/>
      <c r="DZ795" s="196"/>
      <c r="EA795" s="196"/>
      <c r="EB795" s="196"/>
      <c r="EC795" s="196"/>
      <c r="ED795" s="196"/>
      <c r="EE795" s="196"/>
    </row>
    <row r="796" spans="49:135" ht="13" x14ac:dyDescent="0.15">
      <c r="AW796" s="196"/>
      <c r="DU796" s="4"/>
      <c r="DZ796" s="196"/>
      <c r="EA796" s="196"/>
      <c r="EB796" s="196"/>
      <c r="EC796" s="196"/>
      <c r="ED796" s="196"/>
      <c r="EE796" s="196"/>
    </row>
    <row r="797" spans="49:135" ht="13" x14ac:dyDescent="0.15">
      <c r="AW797" s="196"/>
      <c r="DU797" s="4"/>
      <c r="DZ797" s="196"/>
      <c r="EA797" s="196"/>
      <c r="EB797" s="196"/>
      <c r="EC797" s="196"/>
      <c r="ED797" s="196"/>
      <c r="EE797" s="196"/>
    </row>
    <row r="798" spans="49:135" ht="13" x14ac:dyDescent="0.15">
      <c r="AW798" s="196"/>
      <c r="DU798" s="4"/>
      <c r="DZ798" s="196"/>
      <c r="EA798" s="196"/>
      <c r="EB798" s="196"/>
      <c r="EC798" s="196"/>
      <c r="ED798" s="196"/>
      <c r="EE798" s="196"/>
    </row>
    <row r="799" spans="49:135" ht="13" x14ac:dyDescent="0.15">
      <c r="AW799" s="196"/>
      <c r="DU799" s="4"/>
      <c r="DZ799" s="196"/>
      <c r="EA799" s="196"/>
      <c r="EB799" s="196"/>
      <c r="EC799" s="196"/>
      <c r="ED799" s="196"/>
      <c r="EE799" s="196"/>
    </row>
    <row r="800" spans="49:135" ht="13" x14ac:dyDescent="0.15">
      <c r="AW800" s="196"/>
      <c r="DU800" s="4"/>
      <c r="DZ800" s="196"/>
      <c r="EA800" s="196"/>
      <c r="EB800" s="196"/>
      <c r="EC800" s="196"/>
      <c r="ED800" s="196"/>
      <c r="EE800" s="196"/>
    </row>
    <row r="801" spans="49:135" ht="13" x14ac:dyDescent="0.15">
      <c r="AW801" s="196"/>
      <c r="DU801" s="4"/>
      <c r="DZ801" s="196"/>
      <c r="EA801" s="196"/>
      <c r="EB801" s="196"/>
      <c r="EC801" s="196"/>
      <c r="ED801" s="196"/>
      <c r="EE801" s="196"/>
    </row>
    <row r="802" spans="49:135" ht="13" x14ac:dyDescent="0.15">
      <c r="AW802" s="196"/>
      <c r="DU802" s="4"/>
      <c r="DZ802" s="196"/>
      <c r="EA802" s="196"/>
      <c r="EB802" s="196"/>
      <c r="EC802" s="196"/>
      <c r="ED802" s="196"/>
      <c r="EE802" s="196"/>
    </row>
    <row r="803" spans="49:135" ht="13" x14ac:dyDescent="0.15">
      <c r="AW803" s="196"/>
      <c r="DU803" s="4"/>
      <c r="DZ803" s="196"/>
      <c r="EA803" s="196"/>
      <c r="EB803" s="196"/>
      <c r="EC803" s="196"/>
      <c r="ED803" s="196"/>
      <c r="EE803" s="196"/>
    </row>
    <row r="804" spans="49:135" ht="13" x14ac:dyDescent="0.15">
      <c r="AW804" s="196"/>
      <c r="DU804" s="4"/>
      <c r="DZ804" s="196"/>
      <c r="EA804" s="196"/>
      <c r="EB804" s="196"/>
      <c r="EC804" s="196"/>
      <c r="ED804" s="196"/>
      <c r="EE804" s="196"/>
    </row>
    <row r="805" spans="49:135" ht="13" x14ac:dyDescent="0.15">
      <c r="AW805" s="196"/>
      <c r="DU805" s="4"/>
      <c r="DZ805" s="196"/>
      <c r="EA805" s="196"/>
      <c r="EB805" s="196"/>
      <c r="EC805" s="196"/>
      <c r="ED805" s="196"/>
      <c r="EE805" s="196"/>
    </row>
    <row r="806" spans="49:135" ht="13" x14ac:dyDescent="0.15">
      <c r="AW806" s="196"/>
      <c r="DU806" s="4"/>
      <c r="DZ806" s="196"/>
      <c r="EA806" s="196"/>
      <c r="EB806" s="196"/>
      <c r="EC806" s="196"/>
      <c r="ED806" s="196"/>
      <c r="EE806" s="196"/>
    </row>
    <row r="807" spans="49:135" ht="13" x14ac:dyDescent="0.15">
      <c r="AW807" s="196"/>
      <c r="DU807" s="4"/>
      <c r="DZ807" s="196"/>
      <c r="EA807" s="196"/>
      <c r="EB807" s="196"/>
      <c r="EC807" s="196"/>
      <c r="ED807" s="196"/>
      <c r="EE807" s="196"/>
    </row>
    <row r="808" spans="49:135" ht="13" x14ac:dyDescent="0.15">
      <c r="AW808" s="196"/>
      <c r="DU808" s="4"/>
      <c r="DZ808" s="196"/>
      <c r="EA808" s="196"/>
      <c r="EB808" s="196"/>
      <c r="EC808" s="196"/>
      <c r="ED808" s="196"/>
      <c r="EE808" s="196"/>
    </row>
    <row r="809" spans="49:135" ht="13" x14ac:dyDescent="0.15">
      <c r="AW809" s="196"/>
      <c r="DU809" s="4"/>
      <c r="DZ809" s="196"/>
      <c r="EA809" s="196"/>
      <c r="EB809" s="196"/>
      <c r="EC809" s="196"/>
      <c r="ED809" s="196"/>
      <c r="EE809" s="196"/>
    </row>
    <row r="810" spans="49:135" ht="13" x14ac:dyDescent="0.15">
      <c r="AW810" s="196"/>
      <c r="DU810" s="4"/>
      <c r="DZ810" s="196"/>
      <c r="EA810" s="196"/>
      <c r="EB810" s="196"/>
      <c r="EC810" s="196"/>
      <c r="ED810" s="196"/>
      <c r="EE810" s="196"/>
    </row>
    <row r="811" spans="49:135" ht="13" x14ac:dyDescent="0.15">
      <c r="AW811" s="196"/>
      <c r="DU811" s="4"/>
      <c r="DZ811" s="196"/>
      <c r="EA811" s="196"/>
      <c r="EB811" s="196"/>
      <c r="EC811" s="196"/>
      <c r="ED811" s="196"/>
      <c r="EE811" s="196"/>
    </row>
    <row r="812" spans="49:135" ht="13" x14ac:dyDescent="0.15">
      <c r="AW812" s="196"/>
      <c r="DU812" s="4"/>
      <c r="DZ812" s="196"/>
      <c r="EA812" s="196"/>
      <c r="EB812" s="196"/>
      <c r="EC812" s="196"/>
      <c r="ED812" s="196"/>
      <c r="EE812" s="196"/>
    </row>
    <row r="813" spans="49:135" ht="13" x14ac:dyDescent="0.15">
      <c r="AW813" s="196"/>
      <c r="DU813" s="4"/>
      <c r="DZ813" s="196"/>
      <c r="EA813" s="196"/>
      <c r="EB813" s="196"/>
      <c r="EC813" s="196"/>
      <c r="ED813" s="196"/>
      <c r="EE813" s="196"/>
    </row>
    <row r="814" spans="49:135" ht="13" x14ac:dyDescent="0.15">
      <c r="AW814" s="196"/>
      <c r="DU814" s="4"/>
      <c r="DZ814" s="196"/>
      <c r="EA814" s="196"/>
      <c r="EB814" s="196"/>
      <c r="EC814" s="196"/>
      <c r="ED814" s="196"/>
      <c r="EE814" s="196"/>
    </row>
    <row r="815" spans="49:135" ht="13" x14ac:dyDescent="0.15">
      <c r="AW815" s="196"/>
      <c r="DU815" s="4"/>
      <c r="DZ815" s="196"/>
      <c r="EA815" s="196"/>
      <c r="EB815" s="196"/>
      <c r="EC815" s="196"/>
      <c r="ED815" s="196"/>
      <c r="EE815" s="196"/>
    </row>
    <row r="816" spans="49:135" ht="13" x14ac:dyDescent="0.15">
      <c r="AW816" s="196"/>
      <c r="DU816" s="4"/>
      <c r="DZ816" s="196"/>
      <c r="EA816" s="196"/>
      <c r="EB816" s="196"/>
      <c r="EC816" s="196"/>
      <c r="ED816" s="196"/>
      <c r="EE816" s="196"/>
    </row>
    <row r="817" spans="49:135" ht="13" x14ac:dyDescent="0.15">
      <c r="AW817" s="196"/>
      <c r="DU817" s="4"/>
      <c r="DZ817" s="196"/>
      <c r="EA817" s="196"/>
      <c r="EB817" s="196"/>
      <c r="EC817" s="196"/>
      <c r="ED817" s="196"/>
      <c r="EE817" s="196"/>
    </row>
    <row r="818" spans="49:135" ht="13" x14ac:dyDescent="0.15">
      <c r="AW818" s="196"/>
      <c r="DU818" s="4"/>
      <c r="DZ818" s="196"/>
      <c r="EA818" s="196"/>
      <c r="EB818" s="196"/>
      <c r="EC818" s="196"/>
      <c r="ED818" s="196"/>
      <c r="EE818" s="196"/>
    </row>
    <row r="819" spans="49:135" ht="13" x14ac:dyDescent="0.15">
      <c r="AW819" s="196"/>
      <c r="DU819" s="4"/>
      <c r="DZ819" s="196"/>
      <c r="EA819" s="196"/>
      <c r="EB819" s="196"/>
      <c r="EC819" s="196"/>
      <c r="ED819" s="196"/>
      <c r="EE819" s="196"/>
    </row>
    <row r="820" spans="49:135" ht="13" x14ac:dyDescent="0.15">
      <c r="AW820" s="196"/>
      <c r="DU820" s="4"/>
      <c r="DZ820" s="196"/>
      <c r="EA820" s="196"/>
      <c r="EB820" s="196"/>
      <c r="EC820" s="196"/>
      <c r="ED820" s="196"/>
      <c r="EE820" s="196"/>
    </row>
    <row r="821" spans="49:135" ht="13" x14ac:dyDescent="0.15">
      <c r="AW821" s="196"/>
      <c r="DU821" s="4"/>
      <c r="DZ821" s="196"/>
      <c r="EA821" s="196"/>
      <c r="EB821" s="196"/>
      <c r="EC821" s="196"/>
      <c r="ED821" s="196"/>
      <c r="EE821" s="196"/>
    </row>
    <row r="822" spans="49:135" ht="13" x14ac:dyDescent="0.15">
      <c r="AW822" s="196"/>
      <c r="DU822" s="4"/>
      <c r="DZ822" s="196"/>
      <c r="EA822" s="196"/>
      <c r="EB822" s="196"/>
      <c r="EC822" s="196"/>
      <c r="ED822" s="196"/>
      <c r="EE822" s="196"/>
    </row>
    <row r="823" spans="49:135" ht="13" x14ac:dyDescent="0.15">
      <c r="AW823" s="196"/>
      <c r="DU823" s="4"/>
      <c r="DZ823" s="196"/>
      <c r="EA823" s="196"/>
      <c r="EB823" s="196"/>
      <c r="EC823" s="196"/>
      <c r="ED823" s="196"/>
      <c r="EE823" s="196"/>
    </row>
    <row r="824" spans="49:135" ht="13" x14ac:dyDescent="0.15">
      <c r="AW824" s="196"/>
      <c r="DU824" s="4"/>
      <c r="DZ824" s="196"/>
      <c r="EA824" s="196"/>
      <c r="EB824" s="196"/>
      <c r="EC824" s="196"/>
      <c r="ED824" s="196"/>
      <c r="EE824" s="196"/>
    </row>
    <row r="825" spans="49:135" ht="13" x14ac:dyDescent="0.15">
      <c r="AW825" s="196"/>
      <c r="DU825" s="4"/>
      <c r="DZ825" s="196"/>
      <c r="EA825" s="196"/>
      <c r="EB825" s="196"/>
      <c r="EC825" s="196"/>
      <c r="ED825" s="196"/>
      <c r="EE825" s="196"/>
    </row>
    <row r="826" spans="49:135" ht="13" x14ac:dyDescent="0.15">
      <c r="AW826" s="196"/>
      <c r="DU826" s="4"/>
      <c r="DZ826" s="196"/>
      <c r="EA826" s="196"/>
      <c r="EB826" s="196"/>
      <c r="EC826" s="196"/>
      <c r="ED826" s="196"/>
      <c r="EE826" s="196"/>
    </row>
    <row r="827" spans="49:135" ht="13" x14ac:dyDescent="0.15">
      <c r="AW827" s="196"/>
      <c r="DU827" s="4"/>
      <c r="DZ827" s="196"/>
      <c r="EA827" s="196"/>
      <c r="EB827" s="196"/>
      <c r="EC827" s="196"/>
      <c r="ED827" s="196"/>
      <c r="EE827" s="196"/>
    </row>
    <row r="828" spans="49:135" ht="13" x14ac:dyDescent="0.15">
      <c r="AW828" s="196"/>
      <c r="DU828" s="4"/>
      <c r="DZ828" s="196"/>
      <c r="EA828" s="196"/>
      <c r="EB828" s="196"/>
      <c r="EC828" s="196"/>
      <c r="ED828" s="196"/>
      <c r="EE828" s="196"/>
    </row>
    <row r="829" spans="49:135" ht="13" x14ac:dyDescent="0.15">
      <c r="AW829" s="196"/>
      <c r="DU829" s="4"/>
      <c r="DZ829" s="196"/>
      <c r="EA829" s="196"/>
      <c r="EB829" s="196"/>
      <c r="EC829" s="196"/>
      <c r="ED829" s="196"/>
      <c r="EE829" s="196"/>
    </row>
    <row r="830" spans="49:135" ht="13" x14ac:dyDescent="0.15">
      <c r="AW830" s="196"/>
      <c r="DU830" s="4"/>
      <c r="DZ830" s="196"/>
      <c r="EA830" s="196"/>
      <c r="EB830" s="196"/>
      <c r="EC830" s="196"/>
      <c r="ED830" s="196"/>
      <c r="EE830" s="196"/>
    </row>
    <row r="831" spans="49:135" ht="13" x14ac:dyDescent="0.15">
      <c r="AW831" s="196"/>
      <c r="DU831" s="4"/>
      <c r="DZ831" s="196"/>
      <c r="EA831" s="196"/>
      <c r="EB831" s="196"/>
      <c r="EC831" s="196"/>
      <c r="ED831" s="196"/>
      <c r="EE831" s="196"/>
    </row>
    <row r="832" spans="49:135" ht="13" x14ac:dyDescent="0.15">
      <c r="AW832" s="196"/>
      <c r="DU832" s="4"/>
      <c r="DZ832" s="196"/>
      <c r="EA832" s="196"/>
      <c r="EB832" s="196"/>
      <c r="EC832" s="196"/>
      <c r="ED832" s="196"/>
      <c r="EE832" s="196"/>
    </row>
    <row r="833" spans="49:135" ht="13" x14ac:dyDescent="0.15">
      <c r="AW833" s="196"/>
      <c r="DU833" s="4"/>
      <c r="DZ833" s="196"/>
      <c r="EA833" s="196"/>
      <c r="EB833" s="196"/>
      <c r="EC833" s="196"/>
      <c r="ED833" s="196"/>
      <c r="EE833" s="196"/>
    </row>
    <row r="834" spans="49:135" ht="13" x14ac:dyDescent="0.15">
      <c r="AW834" s="196"/>
      <c r="DU834" s="4"/>
      <c r="DZ834" s="196"/>
      <c r="EA834" s="196"/>
      <c r="EB834" s="196"/>
      <c r="EC834" s="196"/>
      <c r="ED834" s="196"/>
      <c r="EE834" s="196"/>
    </row>
    <row r="835" spans="49:135" ht="13" x14ac:dyDescent="0.15">
      <c r="AW835" s="196"/>
      <c r="DU835" s="4"/>
      <c r="DZ835" s="196"/>
      <c r="EA835" s="196"/>
      <c r="EB835" s="196"/>
      <c r="EC835" s="196"/>
      <c r="ED835" s="196"/>
      <c r="EE835" s="196"/>
    </row>
    <row r="836" spans="49:135" ht="13" x14ac:dyDescent="0.15">
      <c r="AW836" s="196"/>
      <c r="DU836" s="4"/>
      <c r="DZ836" s="196"/>
      <c r="EA836" s="196"/>
      <c r="EB836" s="196"/>
      <c r="EC836" s="196"/>
      <c r="ED836" s="196"/>
      <c r="EE836" s="196"/>
    </row>
    <row r="837" spans="49:135" ht="13" x14ac:dyDescent="0.15">
      <c r="AW837" s="196"/>
      <c r="DU837" s="4"/>
      <c r="DZ837" s="196"/>
      <c r="EA837" s="196"/>
      <c r="EB837" s="196"/>
      <c r="EC837" s="196"/>
      <c r="ED837" s="196"/>
      <c r="EE837" s="196"/>
    </row>
    <row r="838" spans="49:135" ht="13" x14ac:dyDescent="0.15">
      <c r="AW838" s="196"/>
      <c r="DU838" s="4"/>
      <c r="DZ838" s="196"/>
      <c r="EA838" s="196"/>
      <c r="EB838" s="196"/>
      <c r="EC838" s="196"/>
      <c r="ED838" s="196"/>
      <c r="EE838" s="196"/>
    </row>
    <row r="839" spans="49:135" ht="13" x14ac:dyDescent="0.15">
      <c r="AW839" s="196"/>
      <c r="DU839" s="4"/>
      <c r="DZ839" s="196"/>
      <c r="EA839" s="196"/>
      <c r="EB839" s="196"/>
      <c r="EC839" s="196"/>
      <c r="ED839" s="196"/>
      <c r="EE839" s="196"/>
    </row>
    <row r="840" spans="49:135" ht="13" x14ac:dyDescent="0.15">
      <c r="AW840" s="196"/>
      <c r="DU840" s="4"/>
      <c r="DZ840" s="196"/>
      <c r="EA840" s="196"/>
      <c r="EB840" s="196"/>
      <c r="EC840" s="196"/>
      <c r="ED840" s="196"/>
      <c r="EE840" s="196"/>
    </row>
    <row r="841" spans="49:135" ht="13" x14ac:dyDescent="0.15">
      <c r="AW841" s="196"/>
      <c r="DU841" s="4"/>
      <c r="DZ841" s="196"/>
      <c r="EA841" s="196"/>
      <c r="EB841" s="196"/>
      <c r="EC841" s="196"/>
      <c r="ED841" s="196"/>
      <c r="EE841" s="196"/>
    </row>
    <row r="842" spans="49:135" ht="13" x14ac:dyDescent="0.15">
      <c r="AW842" s="196"/>
      <c r="DU842" s="4"/>
      <c r="DZ842" s="196"/>
      <c r="EA842" s="196"/>
      <c r="EB842" s="196"/>
      <c r="EC842" s="196"/>
      <c r="ED842" s="196"/>
      <c r="EE842" s="196"/>
    </row>
    <row r="843" spans="49:135" ht="13" x14ac:dyDescent="0.15">
      <c r="AW843" s="196"/>
      <c r="DU843" s="4"/>
      <c r="DZ843" s="196"/>
      <c r="EA843" s="196"/>
      <c r="EB843" s="196"/>
      <c r="EC843" s="196"/>
      <c r="ED843" s="196"/>
      <c r="EE843" s="196"/>
    </row>
    <row r="844" spans="49:135" ht="13" x14ac:dyDescent="0.15">
      <c r="AW844" s="196"/>
      <c r="DU844" s="4"/>
      <c r="DZ844" s="196"/>
      <c r="EA844" s="196"/>
      <c r="EB844" s="196"/>
      <c r="EC844" s="196"/>
      <c r="ED844" s="196"/>
      <c r="EE844" s="196"/>
    </row>
    <row r="845" spans="49:135" ht="13" x14ac:dyDescent="0.15">
      <c r="AW845" s="196"/>
      <c r="DU845" s="4"/>
      <c r="DZ845" s="196"/>
      <c r="EA845" s="196"/>
      <c r="EB845" s="196"/>
      <c r="EC845" s="196"/>
      <c r="ED845" s="196"/>
      <c r="EE845" s="196"/>
    </row>
    <row r="846" spans="49:135" ht="13" x14ac:dyDescent="0.15">
      <c r="AW846" s="196"/>
      <c r="DU846" s="4"/>
      <c r="DZ846" s="196"/>
      <c r="EA846" s="196"/>
      <c r="EB846" s="196"/>
      <c r="EC846" s="196"/>
      <c r="ED846" s="196"/>
      <c r="EE846" s="196"/>
    </row>
    <row r="847" spans="49:135" ht="13" x14ac:dyDescent="0.15">
      <c r="AW847" s="196"/>
      <c r="DU847" s="4"/>
      <c r="DZ847" s="196"/>
      <c r="EA847" s="196"/>
      <c r="EB847" s="196"/>
      <c r="EC847" s="196"/>
      <c r="ED847" s="196"/>
      <c r="EE847" s="196"/>
    </row>
    <row r="848" spans="49:135" ht="13" x14ac:dyDescent="0.15">
      <c r="AW848" s="196"/>
      <c r="DU848" s="4"/>
      <c r="DZ848" s="196"/>
      <c r="EA848" s="196"/>
      <c r="EB848" s="196"/>
      <c r="EC848" s="196"/>
      <c r="ED848" s="196"/>
      <c r="EE848" s="196"/>
    </row>
    <row r="849" spans="49:135" ht="13" x14ac:dyDescent="0.15">
      <c r="AW849" s="196"/>
      <c r="DU849" s="4"/>
      <c r="DZ849" s="196"/>
      <c r="EA849" s="196"/>
      <c r="EB849" s="196"/>
      <c r="EC849" s="196"/>
      <c r="ED849" s="196"/>
      <c r="EE849" s="196"/>
    </row>
    <row r="850" spans="49:135" ht="13" x14ac:dyDescent="0.15">
      <c r="AW850" s="196"/>
      <c r="DU850" s="4"/>
      <c r="DZ850" s="196"/>
      <c r="EA850" s="196"/>
      <c r="EB850" s="196"/>
      <c r="EC850" s="196"/>
      <c r="ED850" s="196"/>
      <c r="EE850" s="196"/>
    </row>
    <row r="851" spans="49:135" ht="13" x14ac:dyDescent="0.15">
      <c r="AW851" s="196"/>
      <c r="DU851" s="4"/>
      <c r="DZ851" s="196"/>
      <c r="EA851" s="196"/>
      <c r="EB851" s="196"/>
      <c r="EC851" s="196"/>
      <c r="ED851" s="196"/>
      <c r="EE851" s="196"/>
    </row>
    <row r="852" spans="49:135" ht="13" x14ac:dyDescent="0.15">
      <c r="AW852" s="196"/>
      <c r="DU852" s="4"/>
      <c r="DZ852" s="196"/>
      <c r="EA852" s="196"/>
      <c r="EB852" s="196"/>
      <c r="EC852" s="196"/>
      <c r="ED852" s="196"/>
      <c r="EE852" s="196"/>
    </row>
    <row r="853" spans="49:135" ht="13" x14ac:dyDescent="0.15">
      <c r="AW853" s="196"/>
      <c r="DU853" s="4"/>
      <c r="DZ853" s="196"/>
      <c r="EA853" s="196"/>
      <c r="EB853" s="196"/>
      <c r="EC853" s="196"/>
      <c r="ED853" s="196"/>
      <c r="EE853" s="196"/>
    </row>
    <row r="854" spans="49:135" ht="13" x14ac:dyDescent="0.15">
      <c r="AW854" s="196"/>
      <c r="DU854" s="4"/>
      <c r="DZ854" s="196"/>
      <c r="EA854" s="196"/>
      <c r="EB854" s="196"/>
      <c r="EC854" s="196"/>
      <c r="ED854" s="196"/>
      <c r="EE854" s="196"/>
    </row>
    <row r="855" spans="49:135" ht="13" x14ac:dyDescent="0.15">
      <c r="AW855" s="196"/>
      <c r="DU855" s="4"/>
      <c r="DZ855" s="196"/>
      <c r="EA855" s="196"/>
      <c r="EB855" s="196"/>
      <c r="EC855" s="196"/>
      <c r="ED855" s="196"/>
      <c r="EE855" s="196"/>
    </row>
    <row r="856" spans="49:135" ht="13" x14ac:dyDescent="0.15">
      <c r="AW856" s="196"/>
      <c r="DU856" s="4"/>
      <c r="DZ856" s="196"/>
      <c r="EA856" s="196"/>
      <c r="EB856" s="196"/>
      <c r="EC856" s="196"/>
      <c r="ED856" s="196"/>
      <c r="EE856" s="196"/>
    </row>
    <row r="857" spans="49:135" ht="13" x14ac:dyDescent="0.15">
      <c r="AW857" s="196"/>
      <c r="DU857" s="4"/>
      <c r="DZ857" s="196"/>
      <c r="EA857" s="196"/>
      <c r="EB857" s="196"/>
      <c r="EC857" s="196"/>
      <c r="ED857" s="196"/>
      <c r="EE857" s="196"/>
    </row>
    <row r="858" spans="49:135" ht="13" x14ac:dyDescent="0.15">
      <c r="AW858" s="196"/>
      <c r="DU858" s="4"/>
      <c r="DZ858" s="196"/>
      <c r="EA858" s="196"/>
      <c r="EB858" s="196"/>
      <c r="EC858" s="196"/>
      <c r="ED858" s="196"/>
      <c r="EE858" s="196"/>
    </row>
    <row r="859" spans="49:135" ht="13" x14ac:dyDescent="0.15">
      <c r="AW859" s="196"/>
      <c r="DU859" s="4"/>
      <c r="DZ859" s="196"/>
      <c r="EA859" s="196"/>
      <c r="EB859" s="196"/>
      <c r="EC859" s="196"/>
      <c r="ED859" s="196"/>
      <c r="EE859" s="196"/>
    </row>
    <row r="860" spans="49:135" ht="13" x14ac:dyDescent="0.15">
      <c r="AW860" s="196"/>
      <c r="DU860" s="4"/>
      <c r="DZ860" s="196"/>
      <c r="EA860" s="196"/>
      <c r="EB860" s="196"/>
      <c r="EC860" s="196"/>
      <c r="ED860" s="196"/>
      <c r="EE860" s="196"/>
    </row>
    <row r="861" spans="49:135" ht="13" x14ac:dyDescent="0.15">
      <c r="AW861" s="196"/>
      <c r="DU861" s="4"/>
      <c r="DZ861" s="196"/>
      <c r="EA861" s="196"/>
      <c r="EB861" s="196"/>
      <c r="EC861" s="196"/>
      <c r="ED861" s="196"/>
      <c r="EE861" s="196"/>
    </row>
    <row r="862" spans="49:135" ht="13" x14ac:dyDescent="0.15">
      <c r="AW862" s="196"/>
      <c r="DU862" s="4"/>
      <c r="DZ862" s="196"/>
      <c r="EA862" s="196"/>
      <c r="EB862" s="196"/>
      <c r="EC862" s="196"/>
      <c r="ED862" s="196"/>
      <c r="EE862" s="196"/>
    </row>
    <row r="863" spans="49:135" ht="13" x14ac:dyDescent="0.15">
      <c r="AW863" s="196"/>
      <c r="DU863" s="4"/>
      <c r="DZ863" s="196"/>
      <c r="EA863" s="196"/>
      <c r="EB863" s="196"/>
      <c r="EC863" s="196"/>
      <c r="ED863" s="196"/>
      <c r="EE863" s="196"/>
    </row>
    <row r="864" spans="49:135" ht="13" x14ac:dyDescent="0.15">
      <c r="AW864" s="196"/>
      <c r="DU864" s="4"/>
      <c r="DZ864" s="196"/>
      <c r="EA864" s="196"/>
      <c r="EB864" s="196"/>
      <c r="EC864" s="196"/>
      <c r="ED864" s="196"/>
      <c r="EE864" s="196"/>
    </row>
    <row r="865" spans="49:135" ht="13" x14ac:dyDescent="0.15">
      <c r="AW865" s="196"/>
      <c r="DU865" s="4"/>
      <c r="DZ865" s="196"/>
      <c r="EA865" s="196"/>
      <c r="EB865" s="196"/>
      <c r="EC865" s="196"/>
      <c r="ED865" s="196"/>
      <c r="EE865" s="196"/>
    </row>
    <row r="866" spans="49:135" ht="13" x14ac:dyDescent="0.15">
      <c r="AW866" s="196"/>
      <c r="DU866" s="4"/>
      <c r="DZ866" s="196"/>
      <c r="EA866" s="196"/>
      <c r="EB866" s="196"/>
      <c r="EC866" s="196"/>
      <c r="ED866" s="196"/>
      <c r="EE866" s="196"/>
    </row>
    <row r="867" spans="49:135" ht="13" x14ac:dyDescent="0.15">
      <c r="AW867" s="196"/>
      <c r="DU867" s="4"/>
      <c r="DZ867" s="196"/>
      <c r="EA867" s="196"/>
      <c r="EB867" s="196"/>
      <c r="EC867" s="196"/>
      <c r="ED867" s="196"/>
      <c r="EE867" s="196"/>
    </row>
    <row r="868" spans="49:135" ht="13" x14ac:dyDescent="0.15">
      <c r="AW868" s="196"/>
      <c r="DU868" s="4"/>
      <c r="DZ868" s="196"/>
      <c r="EA868" s="196"/>
      <c r="EB868" s="196"/>
      <c r="EC868" s="196"/>
      <c r="ED868" s="196"/>
      <c r="EE868" s="196"/>
    </row>
    <row r="869" spans="49:135" ht="13" x14ac:dyDescent="0.15">
      <c r="AW869" s="196"/>
      <c r="DU869" s="4"/>
      <c r="DZ869" s="196"/>
      <c r="EA869" s="196"/>
      <c r="EB869" s="196"/>
      <c r="EC869" s="196"/>
      <c r="ED869" s="196"/>
      <c r="EE869" s="196"/>
    </row>
    <row r="870" spans="49:135" ht="13" x14ac:dyDescent="0.15">
      <c r="AW870" s="196"/>
      <c r="DU870" s="4"/>
      <c r="DZ870" s="196"/>
      <c r="EA870" s="196"/>
      <c r="EB870" s="196"/>
      <c r="EC870" s="196"/>
      <c r="ED870" s="196"/>
      <c r="EE870" s="196"/>
    </row>
    <row r="871" spans="49:135" ht="13" x14ac:dyDescent="0.15">
      <c r="AW871" s="196"/>
      <c r="DU871" s="4"/>
      <c r="DZ871" s="196"/>
      <c r="EA871" s="196"/>
      <c r="EB871" s="196"/>
      <c r="EC871" s="196"/>
      <c r="ED871" s="196"/>
      <c r="EE871" s="196"/>
    </row>
    <row r="872" spans="49:135" ht="13" x14ac:dyDescent="0.15">
      <c r="AW872" s="196"/>
      <c r="DU872" s="4"/>
      <c r="DZ872" s="196"/>
      <c r="EA872" s="196"/>
      <c r="EB872" s="196"/>
      <c r="EC872" s="196"/>
      <c r="ED872" s="196"/>
      <c r="EE872" s="196"/>
    </row>
    <row r="873" spans="49:135" ht="13" x14ac:dyDescent="0.15">
      <c r="AW873" s="196"/>
      <c r="DU873" s="4"/>
      <c r="DZ873" s="196"/>
      <c r="EA873" s="196"/>
      <c r="EB873" s="196"/>
      <c r="EC873" s="196"/>
      <c r="ED873" s="196"/>
      <c r="EE873" s="196"/>
    </row>
    <row r="874" spans="49:135" ht="13" x14ac:dyDescent="0.15">
      <c r="AW874" s="196"/>
      <c r="DU874" s="4"/>
      <c r="DZ874" s="196"/>
      <c r="EA874" s="196"/>
      <c r="EB874" s="196"/>
      <c r="EC874" s="196"/>
      <c r="ED874" s="196"/>
      <c r="EE874" s="196"/>
    </row>
    <row r="875" spans="49:135" ht="13" x14ac:dyDescent="0.15">
      <c r="AW875" s="196"/>
      <c r="DU875" s="4"/>
      <c r="DZ875" s="196"/>
      <c r="EA875" s="196"/>
      <c r="EB875" s="196"/>
      <c r="EC875" s="196"/>
      <c r="ED875" s="196"/>
      <c r="EE875" s="196"/>
    </row>
    <row r="876" spans="49:135" ht="13" x14ac:dyDescent="0.15">
      <c r="AW876" s="196"/>
      <c r="DU876" s="4"/>
      <c r="DZ876" s="196"/>
      <c r="EA876" s="196"/>
      <c r="EB876" s="196"/>
      <c r="EC876" s="196"/>
      <c r="ED876" s="196"/>
      <c r="EE876" s="196"/>
    </row>
    <row r="877" spans="49:135" ht="13" x14ac:dyDescent="0.15">
      <c r="AW877" s="196"/>
      <c r="DU877" s="4"/>
      <c r="DZ877" s="196"/>
      <c r="EA877" s="196"/>
      <c r="EB877" s="196"/>
      <c r="EC877" s="196"/>
      <c r="ED877" s="196"/>
      <c r="EE877" s="196"/>
    </row>
    <row r="878" spans="49:135" ht="13" x14ac:dyDescent="0.15">
      <c r="AW878" s="196"/>
      <c r="DU878" s="4"/>
      <c r="DZ878" s="196"/>
      <c r="EA878" s="196"/>
      <c r="EB878" s="196"/>
      <c r="EC878" s="196"/>
      <c r="ED878" s="196"/>
      <c r="EE878" s="196"/>
    </row>
    <row r="879" spans="49:135" ht="13" x14ac:dyDescent="0.15">
      <c r="AW879" s="196"/>
      <c r="DU879" s="4"/>
      <c r="DZ879" s="196"/>
      <c r="EA879" s="196"/>
      <c r="EB879" s="196"/>
      <c r="EC879" s="196"/>
      <c r="ED879" s="196"/>
      <c r="EE879" s="196"/>
    </row>
    <row r="880" spans="49:135" ht="13" x14ac:dyDescent="0.15">
      <c r="AW880" s="196"/>
      <c r="DU880" s="4"/>
      <c r="DZ880" s="196"/>
      <c r="EA880" s="196"/>
      <c r="EB880" s="196"/>
      <c r="EC880" s="196"/>
      <c r="ED880" s="196"/>
      <c r="EE880" s="196"/>
    </row>
    <row r="881" spans="49:135" ht="13" x14ac:dyDescent="0.15">
      <c r="AW881" s="196"/>
      <c r="DU881" s="4"/>
      <c r="DZ881" s="196"/>
      <c r="EA881" s="196"/>
      <c r="EB881" s="196"/>
      <c r="EC881" s="196"/>
      <c r="ED881" s="196"/>
      <c r="EE881" s="196"/>
    </row>
    <row r="882" spans="49:135" ht="13" x14ac:dyDescent="0.15">
      <c r="AW882" s="196"/>
      <c r="DU882" s="4"/>
      <c r="DZ882" s="196"/>
      <c r="EA882" s="196"/>
      <c r="EB882" s="196"/>
      <c r="EC882" s="196"/>
      <c r="ED882" s="196"/>
      <c r="EE882" s="196"/>
    </row>
    <row r="883" spans="49:135" ht="13" x14ac:dyDescent="0.15">
      <c r="AW883" s="196"/>
      <c r="DU883" s="4"/>
      <c r="DZ883" s="196"/>
      <c r="EA883" s="196"/>
      <c r="EB883" s="196"/>
      <c r="EC883" s="196"/>
      <c r="ED883" s="196"/>
      <c r="EE883" s="196"/>
    </row>
    <row r="884" spans="49:135" ht="13" x14ac:dyDescent="0.15">
      <c r="AW884" s="196"/>
      <c r="DU884" s="4"/>
      <c r="DZ884" s="196"/>
      <c r="EA884" s="196"/>
      <c r="EB884" s="196"/>
      <c r="EC884" s="196"/>
      <c r="ED884" s="196"/>
      <c r="EE884" s="196"/>
    </row>
    <row r="885" spans="49:135" ht="13" x14ac:dyDescent="0.15">
      <c r="AW885" s="196"/>
      <c r="DU885" s="4"/>
      <c r="DZ885" s="196"/>
      <c r="EA885" s="196"/>
      <c r="EB885" s="196"/>
      <c r="EC885" s="196"/>
      <c r="ED885" s="196"/>
      <c r="EE885" s="196"/>
    </row>
    <row r="886" spans="49:135" ht="13" x14ac:dyDescent="0.15">
      <c r="AW886" s="196"/>
      <c r="DU886" s="4"/>
      <c r="DZ886" s="196"/>
      <c r="EA886" s="196"/>
      <c r="EB886" s="196"/>
      <c r="EC886" s="196"/>
      <c r="ED886" s="196"/>
      <c r="EE886" s="196"/>
    </row>
    <row r="887" spans="49:135" ht="13" x14ac:dyDescent="0.15">
      <c r="AW887" s="196"/>
      <c r="DU887" s="4"/>
      <c r="DZ887" s="196"/>
      <c r="EA887" s="196"/>
      <c r="EB887" s="196"/>
      <c r="EC887" s="196"/>
      <c r="ED887" s="196"/>
      <c r="EE887" s="196"/>
    </row>
    <row r="888" spans="49:135" ht="13" x14ac:dyDescent="0.15">
      <c r="AW888" s="196"/>
      <c r="DU888" s="4"/>
      <c r="DZ888" s="196"/>
      <c r="EA888" s="196"/>
      <c r="EB888" s="196"/>
      <c r="EC888" s="196"/>
      <c r="ED888" s="196"/>
      <c r="EE888" s="196"/>
    </row>
    <row r="889" spans="49:135" ht="13" x14ac:dyDescent="0.15">
      <c r="AW889" s="196"/>
      <c r="DU889" s="4"/>
      <c r="DZ889" s="196"/>
      <c r="EA889" s="196"/>
      <c r="EB889" s="196"/>
      <c r="EC889" s="196"/>
      <c r="ED889" s="196"/>
      <c r="EE889" s="196"/>
    </row>
    <row r="890" spans="49:135" ht="13" x14ac:dyDescent="0.15">
      <c r="AW890" s="196"/>
      <c r="DU890" s="4"/>
      <c r="DZ890" s="196"/>
      <c r="EA890" s="196"/>
      <c r="EB890" s="196"/>
      <c r="EC890" s="196"/>
      <c r="ED890" s="196"/>
      <c r="EE890" s="196"/>
    </row>
    <row r="891" spans="49:135" ht="13" x14ac:dyDescent="0.15">
      <c r="AW891" s="196"/>
      <c r="DU891" s="4"/>
      <c r="DZ891" s="196"/>
      <c r="EA891" s="196"/>
      <c r="EB891" s="196"/>
      <c r="EC891" s="196"/>
      <c r="ED891" s="196"/>
      <c r="EE891" s="196"/>
    </row>
    <row r="892" spans="49:135" ht="13" x14ac:dyDescent="0.15">
      <c r="AW892" s="196"/>
      <c r="DU892" s="4"/>
      <c r="DZ892" s="196"/>
      <c r="EA892" s="196"/>
      <c r="EB892" s="196"/>
      <c r="EC892" s="196"/>
      <c r="ED892" s="196"/>
      <c r="EE892" s="196"/>
    </row>
    <row r="893" spans="49:135" ht="13" x14ac:dyDescent="0.15">
      <c r="AW893" s="196"/>
      <c r="DU893" s="4"/>
      <c r="DZ893" s="196"/>
      <c r="EA893" s="196"/>
      <c r="EB893" s="196"/>
      <c r="EC893" s="196"/>
      <c r="ED893" s="196"/>
      <c r="EE893" s="196"/>
    </row>
    <row r="894" spans="49:135" ht="13" x14ac:dyDescent="0.15">
      <c r="AW894" s="196"/>
      <c r="DU894" s="4"/>
      <c r="DZ894" s="196"/>
      <c r="EA894" s="196"/>
      <c r="EB894" s="196"/>
      <c r="EC894" s="196"/>
      <c r="ED894" s="196"/>
      <c r="EE894" s="196"/>
    </row>
    <row r="895" spans="49:135" ht="13" x14ac:dyDescent="0.15">
      <c r="AW895" s="196"/>
      <c r="DU895" s="4"/>
      <c r="DZ895" s="196"/>
      <c r="EA895" s="196"/>
      <c r="EB895" s="196"/>
      <c r="EC895" s="196"/>
      <c r="ED895" s="196"/>
      <c r="EE895" s="196"/>
    </row>
    <row r="896" spans="49:135" ht="13" x14ac:dyDescent="0.15">
      <c r="AW896" s="196"/>
      <c r="DU896" s="4"/>
      <c r="DZ896" s="196"/>
      <c r="EA896" s="196"/>
      <c r="EB896" s="196"/>
      <c r="EC896" s="196"/>
      <c r="ED896" s="196"/>
      <c r="EE896" s="196"/>
    </row>
    <row r="897" spans="49:135" ht="13" x14ac:dyDescent="0.15">
      <c r="AW897" s="196"/>
      <c r="DU897" s="4"/>
      <c r="DZ897" s="196"/>
      <c r="EA897" s="196"/>
      <c r="EB897" s="196"/>
      <c r="EC897" s="196"/>
      <c r="ED897" s="196"/>
      <c r="EE897" s="196"/>
    </row>
    <row r="898" spans="49:135" ht="13" x14ac:dyDescent="0.15">
      <c r="AW898" s="196"/>
      <c r="DU898" s="4"/>
      <c r="DZ898" s="196"/>
      <c r="EA898" s="196"/>
      <c r="EB898" s="196"/>
      <c r="EC898" s="196"/>
      <c r="ED898" s="196"/>
      <c r="EE898" s="196"/>
    </row>
    <row r="899" spans="49:135" ht="13" x14ac:dyDescent="0.15">
      <c r="AW899" s="196"/>
      <c r="DU899" s="4"/>
      <c r="DZ899" s="196"/>
      <c r="EA899" s="196"/>
      <c r="EB899" s="196"/>
      <c r="EC899" s="196"/>
      <c r="ED899" s="196"/>
      <c r="EE899" s="196"/>
    </row>
    <row r="900" spans="49:135" ht="13" x14ac:dyDescent="0.15">
      <c r="AW900" s="196"/>
      <c r="DU900" s="4"/>
      <c r="DZ900" s="196"/>
      <c r="EA900" s="196"/>
      <c r="EB900" s="196"/>
      <c r="EC900" s="196"/>
      <c r="ED900" s="196"/>
      <c r="EE900" s="196"/>
    </row>
    <row r="901" spans="49:135" ht="13" x14ac:dyDescent="0.15">
      <c r="AW901" s="196"/>
      <c r="DU901" s="4"/>
      <c r="DZ901" s="196"/>
      <c r="EA901" s="196"/>
      <c r="EB901" s="196"/>
      <c r="EC901" s="196"/>
      <c r="ED901" s="196"/>
      <c r="EE901" s="196"/>
    </row>
    <row r="902" spans="49:135" ht="13" x14ac:dyDescent="0.15">
      <c r="AW902" s="196"/>
      <c r="DU902" s="4"/>
      <c r="DZ902" s="196"/>
      <c r="EA902" s="196"/>
      <c r="EB902" s="196"/>
      <c r="EC902" s="196"/>
      <c r="ED902" s="196"/>
      <c r="EE902" s="196"/>
    </row>
    <row r="903" spans="49:135" ht="13" x14ac:dyDescent="0.15">
      <c r="AW903" s="196"/>
      <c r="DU903" s="4"/>
      <c r="DZ903" s="196"/>
      <c r="EA903" s="196"/>
      <c r="EB903" s="196"/>
      <c r="EC903" s="196"/>
      <c r="ED903" s="196"/>
      <c r="EE903" s="196"/>
    </row>
    <row r="904" spans="49:135" ht="13" x14ac:dyDescent="0.15">
      <c r="AW904" s="196"/>
      <c r="DU904" s="4"/>
      <c r="DZ904" s="196"/>
      <c r="EA904" s="196"/>
      <c r="EB904" s="196"/>
      <c r="EC904" s="196"/>
      <c r="ED904" s="196"/>
      <c r="EE904" s="196"/>
    </row>
    <row r="905" spans="49:135" ht="13" x14ac:dyDescent="0.15">
      <c r="AW905" s="196"/>
      <c r="DU905" s="4"/>
      <c r="DZ905" s="196"/>
      <c r="EA905" s="196"/>
      <c r="EB905" s="196"/>
      <c r="EC905" s="196"/>
      <c r="ED905" s="196"/>
      <c r="EE905" s="196"/>
    </row>
    <row r="906" spans="49:135" ht="13" x14ac:dyDescent="0.15">
      <c r="AW906" s="196"/>
      <c r="DU906" s="4"/>
      <c r="DZ906" s="196"/>
      <c r="EA906" s="196"/>
      <c r="EB906" s="196"/>
      <c r="EC906" s="196"/>
      <c r="ED906" s="196"/>
      <c r="EE906" s="196"/>
    </row>
    <row r="907" spans="49:135" ht="13" x14ac:dyDescent="0.15">
      <c r="AW907" s="196"/>
      <c r="DU907" s="4"/>
      <c r="DZ907" s="196"/>
      <c r="EA907" s="196"/>
      <c r="EB907" s="196"/>
      <c r="EC907" s="196"/>
      <c r="ED907" s="196"/>
      <c r="EE907" s="196"/>
    </row>
    <row r="908" spans="49:135" ht="13" x14ac:dyDescent="0.15">
      <c r="AW908" s="196"/>
      <c r="DU908" s="4"/>
      <c r="DZ908" s="196"/>
      <c r="EA908" s="196"/>
      <c r="EB908" s="196"/>
      <c r="EC908" s="196"/>
      <c r="ED908" s="196"/>
      <c r="EE908" s="196"/>
    </row>
    <row r="909" spans="49:135" ht="13" x14ac:dyDescent="0.15">
      <c r="AW909" s="196"/>
      <c r="DU909" s="4"/>
      <c r="DZ909" s="196"/>
      <c r="EA909" s="196"/>
      <c r="EB909" s="196"/>
      <c r="EC909" s="196"/>
      <c r="ED909" s="196"/>
      <c r="EE909" s="196"/>
    </row>
    <row r="910" spans="49:135" ht="13" x14ac:dyDescent="0.15">
      <c r="AW910" s="196"/>
      <c r="DU910" s="4"/>
      <c r="DZ910" s="196"/>
      <c r="EA910" s="196"/>
      <c r="EB910" s="196"/>
      <c r="EC910" s="196"/>
      <c r="ED910" s="196"/>
      <c r="EE910" s="196"/>
    </row>
    <row r="911" spans="49:135" ht="13" x14ac:dyDescent="0.15">
      <c r="AW911" s="196"/>
      <c r="DU911" s="4"/>
      <c r="DZ911" s="196"/>
      <c r="EA911" s="196"/>
      <c r="EB911" s="196"/>
      <c r="EC911" s="196"/>
      <c r="ED911" s="196"/>
      <c r="EE911" s="196"/>
    </row>
    <row r="912" spans="49:135" ht="13" x14ac:dyDescent="0.15">
      <c r="AW912" s="196"/>
      <c r="DU912" s="4"/>
      <c r="DZ912" s="196"/>
      <c r="EA912" s="196"/>
      <c r="EB912" s="196"/>
      <c r="EC912" s="196"/>
      <c r="ED912" s="196"/>
      <c r="EE912" s="196"/>
    </row>
    <row r="913" spans="49:135" ht="13" x14ac:dyDescent="0.15">
      <c r="AW913" s="196"/>
      <c r="DU913" s="4"/>
      <c r="DZ913" s="196"/>
      <c r="EA913" s="196"/>
      <c r="EB913" s="196"/>
      <c r="EC913" s="196"/>
      <c r="ED913" s="196"/>
      <c r="EE913" s="196"/>
    </row>
    <row r="914" spans="49:135" ht="13" x14ac:dyDescent="0.15">
      <c r="AW914" s="196"/>
      <c r="DU914" s="4"/>
      <c r="DZ914" s="196"/>
      <c r="EA914" s="196"/>
      <c r="EB914" s="196"/>
      <c r="EC914" s="196"/>
      <c r="ED914" s="196"/>
      <c r="EE914" s="196"/>
    </row>
    <row r="915" spans="49:135" ht="13" x14ac:dyDescent="0.15">
      <c r="AW915" s="196"/>
      <c r="DU915" s="4"/>
      <c r="DZ915" s="196"/>
      <c r="EA915" s="196"/>
      <c r="EB915" s="196"/>
      <c r="EC915" s="196"/>
      <c r="ED915" s="196"/>
      <c r="EE915" s="196"/>
    </row>
    <row r="916" spans="49:135" ht="13" x14ac:dyDescent="0.15">
      <c r="AW916" s="196"/>
      <c r="DU916" s="4"/>
      <c r="DZ916" s="196"/>
      <c r="EA916" s="196"/>
      <c r="EB916" s="196"/>
      <c r="EC916" s="196"/>
      <c r="ED916" s="196"/>
      <c r="EE916" s="196"/>
    </row>
    <row r="917" spans="49:135" ht="13" x14ac:dyDescent="0.15">
      <c r="AW917" s="196"/>
      <c r="DU917" s="4"/>
      <c r="DZ917" s="196"/>
      <c r="EA917" s="196"/>
      <c r="EB917" s="196"/>
      <c r="EC917" s="196"/>
      <c r="ED917" s="196"/>
      <c r="EE917" s="196"/>
    </row>
    <row r="918" spans="49:135" ht="13" x14ac:dyDescent="0.15">
      <c r="AW918" s="196"/>
      <c r="DU918" s="4"/>
      <c r="DZ918" s="196"/>
      <c r="EA918" s="196"/>
      <c r="EB918" s="196"/>
      <c r="EC918" s="196"/>
      <c r="ED918" s="196"/>
      <c r="EE918" s="196"/>
    </row>
    <row r="919" spans="49:135" ht="13" x14ac:dyDescent="0.15">
      <c r="AW919" s="196"/>
      <c r="DU919" s="4"/>
      <c r="DZ919" s="196"/>
      <c r="EA919" s="196"/>
      <c r="EB919" s="196"/>
      <c r="EC919" s="196"/>
      <c r="ED919" s="196"/>
      <c r="EE919" s="196"/>
    </row>
    <row r="920" spans="49:135" ht="13" x14ac:dyDescent="0.15">
      <c r="AW920" s="196"/>
      <c r="DU920" s="4"/>
      <c r="DZ920" s="196"/>
      <c r="EA920" s="196"/>
      <c r="EB920" s="196"/>
      <c r="EC920" s="196"/>
      <c r="ED920" s="196"/>
      <c r="EE920" s="196"/>
    </row>
    <row r="921" spans="49:135" ht="13" x14ac:dyDescent="0.15">
      <c r="AW921" s="196"/>
      <c r="DU921" s="4"/>
      <c r="DZ921" s="196"/>
      <c r="EA921" s="196"/>
      <c r="EB921" s="196"/>
      <c r="EC921" s="196"/>
      <c r="ED921" s="196"/>
      <c r="EE921" s="196"/>
    </row>
    <row r="922" spans="49:135" ht="13" x14ac:dyDescent="0.15">
      <c r="AW922" s="196"/>
      <c r="DU922" s="4"/>
      <c r="DZ922" s="196"/>
      <c r="EA922" s="196"/>
      <c r="EB922" s="196"/>
      <c r="EC922" s="196"/>
      <c r="ED922" s="196"/>
      <c r="EE922" s="196"/>
    </row>
    <row r="923" spans="49:135" ht="13" x14ac:dyDescent="0.15">
      <c r="AW923" s="196"/>
      <c r="DU923" s="4"/>
      <c r="DZ923" s="196"/>
      <c r="EA923" s="196"/>
      <c r="EB923" s="196"/>
      <c r="EC923" s="196"/>
      <c r="ED923" s="196"/>
      <c r="EE923" s="196"/>
    </row>
    <row r="924" spans="49:135" ht="13" x14ac:dyDescent="0.15">
      <c r="AW924" s="196"/>
      <c r="DU924" s="4"/>
      <c r="DZ924" s="196"/>
      <c r="EA924" s="196"/>
      <c r="EB924" s="196"/>
      <c r="EC924" s="196"/>
      <c r="ED924" s="196"/>
      <c r="EE924" s="196"/>
    </row>
    <row r="925" spans="49:135" ht="13" x14ac:dyDescent="0.15">
      <c r="AW925" s="196"/>
      <c r="DU925" s="4"/>
      <c r="DZ925" s="196"/>
      <c r="EA925" s="196"/>
      <c r="EB925" s="196"/>
      <c r="EC925" s="196"/>
      <c r="ED925" s="196"/>
      <c r="EE925" s="196"/>
    </row>
    <row r="926" spans="49:135" ht="13" x14ac:dyDescent="0.15">
      <c r="AW926" s="196"/>
      <c r="DU926" s="4"/>
      <c r="DZ926" s="196"/>
      <c r="EA926" s="196"/>
      <c r="EB926" s="196"/>
      <c r="EC926" s="196"/>
      <c r="ED926" s="196"/>
      <c r="EE926" s="196"/>
    </row>
    <row r="927" spans="49:135" ht="13" x14ac:dyDescent="0.15">
      <c r="AW927" s="196"/>
      <c r="DU927" s="4"/>
      <c r="DZ927" s="196"/>
      <c r="EA927" s="196"/>
      <c r="EB927" s="196"/>
      <c r="EC927" s="196"/>
      <c r="ED927" s="196"/>
      <c r="EE927" s="196"/>
    </row>
    <row r="928" spans="49:135" ht="13" x14ac:dyDescent="0.15">
      <c r="AW928" s="196"/>
      <c r="DU928" s="4"/>
      <c r="DZ928" s="196"/>
      <c r="EA928" s="196"/>
      <c r="EB928" s="196"/>
      <c r="EC928" s="196"/>
      <c r="ED928" s="196"/>
      <c r="EE928" s="196"/>
    </row>
    <row r="929" spans="49:135" ht="13" x14ac:dyDescent="0.15">
      <c r="AW929" s="196"/>
      <c r="DU929" s="4"/>
      <c r="DZ929" s="196"/>
      <c r="EA929" s="196"/>
      <c r="EB929" s="196"/>
      <c r="EC929" s="196"/>
      <c r="ED929" s="196"/>
      <c r="EE929" s="196"/>
    </row>
    <row r="930" spans="49:135" ht="13" x14ac:dyDescent="0.15">
      <c r="AW930" s="196"/>
      <c r="DU930" s="4"/>
      <c r="DZ930" s="196"/>
      <c r="EA930" s="196"/>
      <c r="EB930" s="196"/>
      <c r="EC930" s="196"/>
      <c r="ED930" s="196"/>
      <c r="EE930" s="196"/>
    </row>
    <row r="931" spans="49:135" ht="13" x14ac:dyDescent="0.15">
      <c r="AW931" s="196"/>
      <c r="DU931" s="4"/>
      <c r="DZ931" s="196"/>
      <c r="EA931" s="196"/>
      <c r="EB931" s="196"/>
      <c r="EC931" s="196"/>
      <c r="ED931" s="196"/>
      <c r="EE931" s="196"/>
    </row>
    <row r="932" spans="49:135" ht="13" x14ac:dyDescent="0.15">
      <c r="AW932" s="196"/>
      <c r="DU932" s="4"/>
      <c r="DZ932" s="196"/>
      <c r="EA932" s="196"/>
      <c r="EB932" s="196"/>
      <c r="EC932" s="196"/>
      <c r="ED932" s="196"/>
      <c r="EE932" s="196"/>
    </row>
    <row r="933" spans="49:135" ht="13" x14ac:dyDescent="0.15">
      <c r="AW933" s="196"/>
      <c r="DU933" s="4"/>
      <c r="DZ933" s="196"/>
      <c r="EA933" s="196"/>
      <c r="EB933" s="196"/>
      <c r="EC933" s="196"/>
      <c r="ED933" s="196"/>
      <c r="EE933" s="196"/>
    </row>
    <row r="934" spans="49:135" ht="13" x14ac:dyDescent="0.15">
      <c r="AW934" s="196"/>
      <c r="DU934" s="4"/>
      <c r="DZ934" s="196"/>
      <c r="EA934" s="196"/>
      <c r="EB934" s="196"/>
      <c r="EC934" s="196"/>
      <c r="ED934" s="196"/>
      <c r="EE934" s="196"/>
    </row>
    <row r="935" spans="49:135" ht="13" x14ac:dyDescent="0.15">
      <c r="AW935" s="196"/>
      <c r="DU935" s="4"/>
      <c r="DZ935" s="196"/>
      <c r="EA935" s="196"/>
      <c r="EB935" s="196"/>
      <c r="EC935" s="196"/>
      <c r="ED935" s="196"/>
      <c r="EE935" s="196"/>
    </row>
    <row r="936" spans="49:135" ht="13" x14ac:dyDescent="0.15">
      <c r="AW936" s="196"/>
      <c r="DU936" s="4"/>
      <c r="DZ936" s="196"/>
      <c r="EA936" s="196"/>
      <c r="EB936" s="196"/>
      <c r="EC936" s="196"/>
      <c r="ED936" s="196"/>
      <c r="EE936" s="196"/>
    </row>
    <row r="937" spans="49:135" ht="13" x14ac:dyDescent="0.15">
      <c r="AW937" s="196"/>
      <c r="DU937" s="4"/>
      <c r="DZ937" s="196"/>
      <c r="EA937" s="196"/>
      <c r="EB937" s="196"/>
      <c r="EC937" s="196"/>
      <c r="ED937" s="196"/>
      <c r="EE937" s="196"/>
    </row>
    <row r="938" spans="49:135" ht="13" x14ac:dyDescent="0.15">
      <c r="AW938" s="196"/>
      <c r="DU938" s="4"/>
      <c r="DZ938" s="196"/>
      <c r="EA938" s="196"/>
      <c r="EB938" s="196"/>
      <c r="EC938" s="196"/>
      <c r="ED938" s="196"/>
      <c r="EE938" s="196"/>
    </row>
    <row r="939" spans="49:135" ht="13" x14ac:dyDescent="0.15">
      <c r="AW939" s="196"/>
      <c r="DU939" s="4"/>
      <c r="DZ939" s="196"/>
      <c r="EA939" s="196"/>
      <c r="EB939" s="196"/>
      <c r="EC939" s="196"/>
      <c r="ED939" s="196"/>
      <c r="EE939" s="196"/>
    </row>
    <row r="940" spans="49:135" ht="13" x14ac:dyDescent="0.15">
      <c r="AW940" s="196"/>
      <c r="DU940" s="4"/>
      <c r="DZ940" s="196"/>
      <c r="EA940" s="196"/>
      <c r="EB940" s="196"/>
      <c r="EC940" s="196"/>
      <c r="ED940" s="196"/>
      <c r="EE940" s="196"/>
    </row>
    <row r="941" spans="49:135" ht="13" x14ac:dyDescent="0.15">
      <c r="AW941" s="196"/>
      <c r="DU941" s="4"/>
      <c r="DZ941" s="196"/>
      <c r="EA941" s="196"/>
      <c r="EB941" s="196"/>
      <c r="EC941" s="196"/>
      <c r="ED941" s="196"/>
      <c r="EE941" s="196"/>
    </row>
    <row r="942" spans="49:135" ht="13" x14ac:dyDescent="0.15">
      <c r="AW942" s="196"/>
      <c r="DU942" s="4"/>
      <c r="DZ942" s="196"/>
      <c r="EA942" s="196"/>
      <c r="EB942" s="196"/>
      <c r="EC942" s="196"/>
      <c r="ED942" s="196"/>
      <c r="EE942" s="196"/>
    </row>
    <row r="943" spans="49:135" ht="13" x14ac:dyDescent="0.15">
      <c r="AW943" s="196"/>
      <c r="DU943" s="4"/>
      <c r="DZ943" s="196"/>
      <c r="EA943" s="196"/>
      <c r="EB943" s="196"/>
      <c r="EC943" s="196"/>
      <c r="ED943" s="196"/>
      <c r="EE943" s="196"/>
    </row>
    <row r="944" spans="49:135" ht="13" x14ac:dyDescent="0.15">
      <c r="AW944" s="196"/>
      <c r="DU944" s="4"/>
      <c r="DZ944" s="196"/>
      <c r="EA944" s="196"/>
      <c r="EB944" s="196"/>
      <c r="EC944" s="196"/>
      <c r="ED944" s="196"/>
      <c r="EE944" s="196"/>
    </row>
    <row r="945" spans="49:135" ht="13" x14ac:dyDescent="0.15">
      <c r="AW945" s="196"/>
      <c r="DU945" s="4"/>
      <c r="DZ945" s="196"/>
      <c r="EA945" s="196"/>
      <c r="EB945" s="196"/>
      <c r="EC945" s="196"/>
      <c r="ED945" s="196"/>
      <c r="EE945" s="196"/>
    </row>
    <row r="946" spans="49:135" ht="13" x14ac:dyDescent="0.15">
      <c r="AW946" s="196"/>
      <c r="DU946" s="4"/>
      <c r="DZ946" s="196"/>
      <c r="EA946" s="196"/>
      <c r="EB946" s="196"/>
      <c r="EC946" s="196"/>
      <c r="ED946" s="196"/>
      <c r="EE946" s="196"/>
    </row>
    <row r="947" spans="49:135" ht="13" x14ac:dyDescent="0.15">
      <c r="AW947" s="196"/>
      <c r="DU947" s="4"/>
      <c r="DZ947" s="196"/>
      <c r="EA947" s="196"/>
      <c r="EB947" s="196"/>
      <c r="EC947" s="196"/>
      <c r="ED947" s="196"/>
      <c r="EE947" s="196"/>
    </row>
    <row r="948" spans="49:135" ht="13" x14ac:dyDescent="0.15">
      <c r="AW948" s="196"/>
      <c r="DU948" s="4"/>
      <c r="DZ948" s="196"/>
      <c r="EA948" s="196"/>
      <c r="EB948" s="196"/>
      <c r="EC948" s="196"/>
      <c r="ED948" s="196"/>
      <c r="EE948" s="196"/>
    </row>
    <row r="949" spans="49:135" ht="13" x14ac:dyDescent="0.15">
      <c r="AW949" s="196"/>
      <c r="DU949" s="4"/>
      <c r="DZ949" s="196"/>
      <c r="EA949" s="196"/>
      <c r="EB949" s="196"/>
      <c r="EC949" s="196"/>
      <c r="ED949" s="196"/>
      <c r="EE949" s="196"/>
    </row>
    <row r="950" spans="49:135" ht="13" x14ac:dyDescent="0.15">
      <c r="AW950" s="196"/>
      <c r="DU950" s="4"/>
      <c r="DZ950" s="196"/>
      <c r="EA950" s="196"/>
      <c r="EB950" s="196"/>
      <c r="EC950" s="196"/>
      <c r="ED950" s="196"/>
      <c r="EE950" s="196"/>
    </row>
    <row r="951" spans="49:135" ht="13" x14ac:dyDescent="0.15">
      <c r="AW951" s="196"/>
      <c r="DU951" s="4"/>
      <c r="DZ951" s="196"/>
      <c r="EA951" s="196"/>
      <c r="EB951" s="196"/>
      <c r="EC951" s="196"/>
      <c r="ED951" s="196"/>
      <c r="EE951" s="196"/>
    </row>
    <row r="952" spans="49:135" ht="13" x14ac:dyDescent="0.15">
      <c r="AW952" s="196"/>
      <c r="DU952" s="4"/>
      <c r="DZ952" s="196"/>
      <c r="EA952" s="196"/>
      <c r="EB952" s="196"/>
      <c r="EC952" s="196"/>
      <c r="ED952" s="196"/>
      <c r="EE952" s="196"/>
    </row>
    <row r="953" spans="49:135" ht="13" x14ac:dyDescent="0.15">
      <c r="AW953" s="196"/>
      <c r="DU953" s="4"/>
      <c r="DZ953" s="196"/>
      <c r="EA953" s="196"/>
      <c r="EB953" s="196"/>
      <c r="EC953" s="196"/>
      <c r="ED953" s="196"/>
      <c r="EE953" s="196"/>
    </row>
    <row r="954" spans="49:135" ht="13" x14ac:dyDescent="0.15">
      <c r="AW954" s="196"/>
      <c r="DU954" s="4"/>
      <c r="DZ954" s="196"/>
      <c r="EA954" s="196"/>
      <c r="EB954" s="196"/>
      <c r="EC954" s="196"/>
      <c r="ED954" s="196"/>
      <c r="EE954" s="196"/>
    </row>
    <row r="955" spans="49:135" ht="13" x14ac:dyDescent="0.15">
      <c r="AW955" s="196"/>
      <c r="DU955" s="4"/>
      <c r="DZ955" s="196"/>
      <c r="EA955" s="196"/>
      <c r="EB955" s="196"/>
      <c r="EC955" s="196"/>
      <c r="ED955" s="196"/>
      <c r="EE955" s="196"/>
    </row>
    <row r="956" spans="49:135" ht="13" x14ac:dyDescent="0.15">
      <c r="AW956" s="196"/>
      <c r="DU956" s="4"/>
      <c r="DZ956" s="196"/>
      <c r="EA956" s="196"/>
      <c r="EB956" s="196"/>
      <c r="EC956" s="196"/>
      <c r="ED956" s="196"/>
      <c r="EE956" s="196"/>
    </row>
    <row r="957" spans="49:135" ht="13" x14ac:dyDescent="0.15">
      <c r="AW957" s="196"/>
      <c r="DU957" s="4"/>
      <c r="DZ957" s="196"/>
      <c r="EA957" s="196"/>
      <c r="EB957" s="196"/>
      <c r="EC957" s="196"/>
      <c r="ED957" s="196"/>
      <c r="EE957" s="196"/>
    </row>
    <row r="958" spans="49:135" ht="13" x14ac:dyDescent="0.15">
      <c r="AW958" s="196"/>
      <c r="DU958" s="4"/>
      <c r="DZ958" s="196"/>
      <c r="EA958" s="196"/>
      <c r="EB958" s="196"/>
      <c r="EC958" s="196"/>
      <c r="ED958" s="196"/>
      <c r="EE958" s="196"/>
    </row>
    <row r="959" spans="49:135" ht="13" x14ac:dyDescent="0.15">
      <c r="AW959" s="196"/>
      <c r="DU959" s="4"/>
      <c r="DZ959" s="196"/>
      <c r="EA959" s="196"/>
      <c r="EB959" s="196"/>
      <c r="EC959" s="196"/>
      <c r="ED959" s="196"/>
      <c r="EE959" s="196"/>
    </row>
    <row r="960" spans="49:135" ht="13" x14ac:dyDescent="0.15">
      <c r="AW960" s="196"/>
      <c r="DU960" s="4"/>
      <c r="DZ960" s="196"/>
      <c r="EA960" s="196"/>
      <c r="EB960" s="196"/>
      <c r="EC960" s="196"/>
      <c r="ED960" s="196"/>
      <c r="EE960" s="196"/>
    </row>
    <row r="961" spans="49:135" ht="13" x14ac:dyDescent="0.15">
      <c r="AW961" s="196"/>
      <c r="DU961" s="4"/>
      <c r="DZ961" s="196"/>
      <c r="EA961" s="196"/>
      <c r="EB961" s="196"/>
      <c r="EC961" s="196"/>
      <c r="ED961" s="196"/>
      <c r="EE961" s="196"/>
    </row>
    <row r="962" spans="49:135" ht="13" x14ac:dyDescent="0.15">
      <c r="AW962" s="196"/>
      <c r="DU962" s="4"/>
      <c r="DZ962" s="196"/>
      <c r="EA962" s="196"/>
      <c r="EB962" s="196"/>
      <c r="EC962" s="196"/>
      <c r="ED962" s="196"/>
      <c r="EE962" s="196"/>
    </row>
    <row r="963" spans="49:135" ht="13" x14ac:dyDescent="0.15">
      <c r="AW963" s="196"/>
      <c r="DU963" s="4"/>
      <c r="DZ963" s="196"/>
      <c r="EA963" s="196"/>
      <c r="EB963" s="196"/>
      <c r="EC963" s="196"/>
      <c r="ED963" s="196"/>
      <c r="EE963" s="196"/>
    </row>
    <row r="964" spans="49:135" ht="13" x14ac:dyDescent="0.15">
      <c r="AW964" s="196"/>
      <c r="DU964" s="4"/>
      <c r="DZ964" s="196"/>
      <c r="EA964" s="196"/>
      <c r="EB964" s="196"/>
      <c r="EC964" s="196"/>
      <c r="ED964" s="196"/>
      <c r="EE964" s="196"/>
    </row>
    <row r="965" spans="49:135" ht="13" x14ac:dyDescent="0.15">
      <c r="AW965" s="196"/>
      <c r="DU965" s="4"/>
      <c r="DZ965" s="196"/>
      <c r="EA965" s="196"/>
      <c r="EB965" s="196"/>
      <c r="EC965" s="196"/>
      <c r="ED965" s="196"/>
      <c r="EE965" s="196"/>
    </row>
    <row r="966" spans="49:135" ht="13" x14ac:dyDescent="0.15">
      <c r="AW966" s="196"/>
      <c r="DU966" s="4"/>
      <c r="DZ966" s="196"/>
      <c r="EA966" s="196"/>
      <c r="EB966" s="196"/>
      <c r="EC966" s="196"/>
      <c r="ED966" s="196"/>
      <c r="EE966" s="196"/>
    </row>
    <row r="967" spans="49:135" ht="13" x14ac:dyDescent="0.15">
      <c r="AW967" s="196"/>
      <c r="DU967" s="4"/>
      <c r="DZ967" s="196"/>
      <c r="EA967" s="196"/>
      <c r="EB967" s="196"/>
      <c r="EC967" s="196"/>
      <c r="ED967" s="196"/>
      <c r="EE967" s="196"/>
    </row>
    <row r="968" spans="49:135" ht="13" x14ac:dyDescent="0.15">
      <c r="AW968" s="196"/>
      <c r="DU968" s="4"/>
      <c r="DZ968" s="196"/>
      <c r="EA968" s="196"/>
      <c r="EB968" s="196"/>
      <c r="EC968" s="196"/>
      <c r="ED968" s="196"/>
      <c r="EE968" s="196"/>
    </row>
    <row r="969" spans="49:135" ht="13" x14ac:dyDescent="0.15">
      <c r="AW969" s="196"/>
      <c r="DU969" s="4"/>
      <c r="DZ969" s="196"/>
      <c r="EA969" s="196"/>
      <c r="EB969" s="196"/>
      <c r="EC969" s="196"/>
      <c r="ED969" s="196"/>
      <c r="EE969" s="196"/>
    </row>
    <row r="970" spans="49:135" ht="13" x14ac:dyDescent="0.15">
      <c r="AW970" s="196"/>
      <c r="DU970" s="4"/>
      <c r="DZ970" s="196"/>
      <c r="EA970" s="196"/>
      <c r="EB970" s="196"/>
      <c r="EC970" s="196"/>
      <c r="ED970" s="196"/>
      <c r="EE970" s="196"/>
    </row>
    <row r="971" spans="49:135" ht="13" x14ac:dyDescent="0.15">
      <c r="AW971" s="196"/>
      <c r="DU971" s="4"/>
      <c r="DZ971" s="196"/>
      <c r="EA971" s="196"/>
      <c r="EB971" s="196"/>
      <c r="EC971" s="196"/>
      <c r="ED971" s="196"/>
      <c r="EE971" s="196"/>
    </row>
    <row r="972" spans="49:135" ht="13" x14ac:dyDescent="0.15">
      <c r="AW972" s="196"/>
      <c r="DU972" s="4"/>
      <c r="DZ972" s="196"/>
      <c r="EA972" s="196"/>
      <c r="EB972" s="196"/>
      <c r="EC972" s="196"/>
      <c r="ED972" s="196"/>
      <c r="EE972" s="196"/>
    </row>
    <row r="973" spans="49:135" ht="13" x14ac:dyDescent="0.15">
      <c r="AW973" s="196"/>
      <c r="DU973" s="4"/>
      <c r="DZ973" s="196"/>
      <c r="EA973" s="196"/>
      <c r="EB973" s="196"/>
      <c r="EC973" s="196"/>
      <c r="ED973" s="196"/>
      <c r="EE973" s="196"/>
    </row>
    <row r="974" spans="49:135" ht="13" x14ac:dyDescent="0.15">
      <c r="AW974" s="196"/>
      <c r="DU974" s="4"/>
      <c r="DZ974" s="196"/>
      <c r="EA974" s="196"/>
      <c r="EB974" s="196"/>
      <c r="EC974" s="196"/>
      <c r="ED974" s="196"/>
      <c r="EE974" s="196"/>
    </row>
    <row r="975" spans="49:135" ht="13" x14ac:dyDescent="0.15">
      <c r="AW975" s="196"/>
      <c r="DU975" s="4"/>
      <c r="DZ975" s="196"/>
      <c r="EA975" s="196"/>
      <c r="EB975" s="196"/>
      <c r="EC975" s="196"/>
      <c r="ED975" s="196"/>
      <c r="EE975" s="196"/>
    </row>
    <row r="976" spans="49:135" ht="13" x14ac:dyDescent="0.15">
      <c r="AW976" s="196"/>
      <c r="DU976" s="4"/>
      <c r="DZ976" s="196"/>
      <c r="EA976" s="196"/>
      <c r="EB976" s="196"/>
      <c r="EC976" s="196"/>
      <c r="ED976" s="196"/>
      <c r="EE976" s="196"/>
    </row>
    <row r="977" spans="49:135" ht="13" x14ac:dyDescent="0.15">
      <c r="AW977" s="196"/>
      <c r="DU977" s="4"/>
      <c r="DZ977" s="196"/>
      <c r="EA977" s="196"/>
      <c r="EB977" s="196"/>
      <c r="EC977" s="196"/>
      <c r="ED977" s="196"/>
      <c r="EE977" s="196"/>
    </row>
    <row r="978" spans="49:135" ht="13" x14ac:dyDescent="0.15">
      <c r="AW978" s="196"/>
      <c r="DU978" s="4"/>
      <c r="DZ978" s="196"/>
      <c r="EA978" s="196"/>
      <c r="EB978" s="196"/>
      <c r="EC978" s="196"/>
      <c r="ED978" s="196"/>
      <c r="EE978" s="196"/>
    </row>
    <row r="979" spans="49:135" ht="13" x14ac:dyDescent="0.15">
      <c r="AW979" s="196"/>
      <c r="DU979" s="4"/>
      <c r="DZ979" s="196"/>
      <c r="EA979" s="196"/>
      <c r="EB979" s="196"/>
      <c r="EC979" s="196"/>
      <c r="ED979" s="196"/>
      <c r="EE979" s="196"/>
    </row>
    <row r="980" spans="49:135" ht="13" x14ac:dyDescent="0.15">
      <c r="AW980" s="196"/>
      <c r="DU980" s="4"/>
      <c r="DZ980" s="196"/>
      <c r="EA980" s="196"/>
      <c r="EB980" s="196"/>
      <c r="EC980" s="196"/>
      <c r="ED980" s="196"/>
      <c r="EE980" s="196"/>
    </row>
    <row r="981" spans="49:135" ht="13" x14ac:dyDescent="0.15">
      <c r="AW981" s="196"/>
      <c r="DU981" s="4"/>
      <c r="DZ981" s="196"/>
      <c r="EA981" s="196"/>
      <c r="EB981" s="196"/>
      <c r="EC981" s="196"/>
      <c r="ED981" s="196"/>
      <c r="EE981" s="196"/>
    </row>
    <row r="982" spans="49:135" ht="13" x14ac:dyDescent="0.15">
      <c r="AW982" s="196"/>
      <c r="DU982" s="4"/>
      <c r="DZ982" s="196"/>
      <c r="EA982" s="196"/>
      <c r="EB982" s="196"/>
      <c r="EC982" s="196"/>
      <c r="ED982" s="196"/>
      <c r="EE982" s="196"/>
    </row>
    <row r="983" spans="49:135" ht="13" x14ac:dyDescent="0.15">
      <c r="AW983" s="196"/>
      <c r="DU983" s="4"/>
      <c r="DZ983" s="196"/>
      <c r="EA983" s="196"/>
      <c r="EB983" s="196"/>
      <c r="EC983" s="196"/>
      <c r="ED983" s="196"/>
      <c r="EE983" s="196"/>
    </row>
    <row r="984" spans="49:135" ht="13" x14ac:dyDescent="0.15">
      <c r="AW984" s="196"/>
      <c r="DU984" s="4"/>
      <c r="DZ984" s="196"/>
      <c r="EA984" s="196"/>
      <c r="EB984" s="196"/>
      <c r="EC984" s="196"/>
      <c r="ED984" s="196"/>
      <c r="EE984" s="196"/>
    </row>
    <row r="985" spans="49:135" ht="13" x14ac:dyDescent="0.15">
      <c r="AW985" s="196"/>
      <c r="DU985" s="4"/>
      <c r="DZ985" s="196"/>
      <c r="EA985" s="196"/>
      <c r="EB985" s="196"/>
      <c r="EC985" s="196"/>
      <c r="ED985" s="196"/>
      <c r="EE985" s="196"/>
    </row>
    <row r="986" spans="49:135" ht="13" x14ac:dyDescent="0.15">
      <c r="AW986" s="196"/>
      <c r="DU986" s="4"/>
      <c r="DZ986" s="196"/>
      <c r="EA986" s="196"/>
      <c r="EB986" s="196"/>
      <c r="EC986" s="196"/>
      <c r="ED986" s="196"/>
      <c r="EE986" s="196"/>
    </row>
    <row r="987" spans="49:135" ht="13" x14ac:dyDescent="0.15">
      <c r="AW987" s="196"/>
      <c r="DU987" s="4"/>
      <c r="DZ987" s="196"/>
      <c r="EA987" s="196"/>
      <c r="EB987" s="196"/>
      <c r="EC987" s="196"/>
      <c r="ED987" s="196"/>
      <c r="EE987" s="196"/>
    </row>
    <row r="988" spans="49:135" ht="13" x14ac:dyDescent="0.15">
      <c r="AW988" s="196"/>
      <c r="DU988" s="4"/>
      <c r="DZ988" s="196"/>
      <c r="EA988" s="196"/>
      <c r="EB988" s="196"/>
      <c r="EC988" s="196"/>
      <c r="ED988" s="196"/>
      <c r="EE988" s="196"/>
    </row>
    <row r="989" spans="49:135" ht="13" x14ac:dyDescent="0.15">
      <c r="AW989" s="196"/>
      <c r="DU989" s="4"/>
      <c r="DZ989" s="196"/>
      <c r="EA989" s="196"/>
      <c r="EB989" s="196"/>
      <c r="EC989" s="196"/>
      <c r="ED989" s="196"/>
      <c r="EE989" s="196"/>
    </row>
    <row r="990" spans="49:135" ht="13" x14ac:dyDescent="0.15">
      <c r="AW990" s="196"/>
      <c r="DU990" s="4"/>
      <c r="DZ990" s="196"/>
      <c r="EA990" s="196"/>
      <c r="EB990" s="196"/>
      <c r="EC990" s="196"/>
      <c r="ED990" s="196"/>
      <c r="EE990" s="196"/>
    </row>
    <row r="991" spans="49:135" ht="13" x14ac:dyDescent="0.15">
      <c r="AW991" s="196"/>
      <c r="DU991" s="4"/>
      <c r="DZ991" s="196"/>
      <c r="EA991" s="196"/>
      <c r="EB991" s="196"/>
      <c r="EC991" s="196"/>
      <c r="ED991" s="196"/>
      <c r="EE991" s="196"/>
    </row>
    <row r="992" spans="49:135" ht="13" x14ac:dyDescent="0.15">
      <c r="AW992" s="196"/>
      <c r="DU992" s="4"/>
      <c r="DZ992" s="196"/>
      <c r="EA992" s="196"/>
      <c r="EB992" s="196"/>
      <c r="EC992" s="196"/>
      <c r="ED992" s="196"/>
      <c r="EE992" s="196"/>
    </row>
    <row r="993" spans="49:135" ht="13" x14ac:dyDescent="0.15">
      <c r="AW993" s="196"/>
      <c r="DU993" s="4"/>
      <c r="DZ993" s="196"/>
      <c r="EA993" s="196"/>
      <c r="EB993" s="196"/>
      <c r="EC993" s="196"/>
      <c r="ED993" s="196"/>
      <c r="EE993" s="196"/>
    </row>
    <row r="994" spans="49:135" ht="13" x14ac:dyDescent="0.15">
      <c r="AW994" s="196"/>
      <c r="DU994" s="4"/>
      <c r="DZ994" s="196"/>
      <c r="EA994" s="196"/>
      <c r="EB994" s="196"/>
      <c r="EC994" s="196"/>
      <c r="ED994" s="196"/>
      <c r="EE994" s="196"/>
    </row>
    <row r="995" spans="49:135" ht="13" x14ac:dyDescent="0.15">
      <c r="AW995" s="196"/>
      <c r="DU995" s="4"/>
      <c r="DZ995" s="196"/>
      <c r="EA995" s="196"/>
      <c r="EB995" s="196"/>
      <c r="EC995" s="196"/>
      <c r="ED995" s="196"/>
      <c r="EE995" s="196"/>
    </row>
    <row r="996" spans="49:135" ht="13" x14ac:dyDescent="0.15">
      <c r="AW996" s="196"/>
      <c r="DU996" s="4"/>
      <c r="DZ996" s="196"/>
      <c r="EA996" s="196"/>
      <c r="EB996" s="196"/>
      <c r="EC996" s="196"/>
      <c r="ED996" s="196"/>
      <c r="EE996" s="196"/>
    </row>
    <row r="997" spans="49:135" ht="13" x14ac:dyDescent="0.15">
      <c r="AW997" s="196"/>
      <c r="DU997" s="4"/>
      <c r="DZ997" s="196"/>
      <c r="EA997" s="196"/>
      <c r="EB997" s="196"/>
      <c r="EC997" s="196"/>
      <c r="ED997" s="196"/>
      <c r="EE997" s="196"/>
    </row>
    <row r="998" spans="49:135" ht="13" x14ac:dyDescent="0.15">
      <c r="AW998" s="196"/>
      <c r="DU998" s="4"/>
      <c r="DZ998" s="196"/>
      <c r="EA998" s="196"/>
      <c r="EB998" s="196"/>
      <c r="EC998" s="196"/>
      <c r="ED998" s="196"/>
      <c r="EE998" s="196"/>
    </row>
    <row r="999" spans="49:135" ht="13" x14ac:dyDescent="0.15">
      <c r="AW999" s="196"/>
      <c r="DU999" s="4"/>
      <c r="DZ999" s="196"/>
      <c r="EA999" s="196"/>
      <c r="EB999" s="196"/>
      <c r="EC999" s="196"/>
      <c r="ED999" s="196"/>
      <c r="EE999" s="196"/>
    </row>
    <row r="1000" spans="49:135" ht="13" x14ac:dyDescent="0.15">
      <c r="AW1000" s="196"/>
      <c r="DU1000" s="4"/>
      <c r="DZ1000" s="196"/>
      <c r="EA1000" s="196"/>
      <c r="EB1000" s="196"/>
      <c r="EC1000" s="196"/>
      <c r="ED1000" s="196"/>
      <c r="EE1000" s="196"/>
    </row>
    <row r="1001" spans="49:135" ht="13" x14ac:dyDescent="0.15">
      <c r="AW1001" s="196"/>
      <c r="DU1001" s="4"/>
      <c r="DZ1001" s="196"/>
      <c r="EA1001" s="196"/>
      <c r="EB1001" s="196"/>
      <c r="EC1001" s="196"/>
      <c r="ED1001" s="196"/>
      <c r="EE1001" s="196"/>
    </row>
    <row r="1002" spans="49:135" ht="13" x14ac:dyDescent="0.15">
      <c r="AW1002" s="196"/>
      <c r="DU1002" s="4"/>
      <c r="DZ1002" s="196"/>
      <c r="EA1002" s="196"/>
      <c r="EB1002" s="196"/>
      <c r="EC1002" s="196"/>
      <c r="ED1002" s="196"/>
      <c r="EE1002" s="196"/>
    </row>
  </sheetData>
  <mergeCells count="26">
    <mergeCell ref="AS71:AS72"/>
    <mergeCell ref="AV71:AV72"/>
    <mergeCell ref="AZ71:AZ72"/>
    <mergeCell ref="BC71:BC72"/>
    <mergeCell ref="AX64:AX65"/>
    <mergeCell ref="AN66:AN67"/>
    <mergeCell ref="AQ66:AQ67"/>
    <mergeCell ref="AT66:AT67"/>
    <mergeCell ref="AW66:AW67"/>
    <mergeCell ref="BA66:BA67"/>
    <mergeCell ref="AT63:AT64"/>
    <mergeCell ref="AW63:AW64"/>
    <mergeCell ref="AL64:AL65"/>
    <mergeCell ref="AO64:AO65"/>
    <mergeCell ref="AR64:AR65"/>
    <mergeCell ref="AU64:AU65"/>
    <mergeCell ref="CO2:CQ2"/>
    <mergeCell ref="CO6:CQ6"/>
    <mergeCell ref="AJ62:AJ63"/>
    <mergeCell ref="AM62:AM63"/>
    <mergeCell ref="AP62:AP63"/>
    <mergeCell ref="AS62:AS63"/>
    <mergeCell ref="AV62:AV63"/>
    <mergeCell ref="AK63:AK64"/>
    <mergeCell ref="AN63:AN64"/>
    <mergeCell ref="AQ63:AQ64"/>
  </mergeCells>
  <conditionalFormatting sqref="DU14:DU37">
    <cfRule type="expression" dxfId="2" priority="1">
      <formula>DS14&lt;50</formula>
    </cfRule>
  </conditionalFormatting>
  <conditionalFormatting sqref="DV14:DV37">
    <cfRule type="expression" dxfId="1" priority="2">
      <formula>DS14&lt;50</formula>
    </cfRule>
  </conditionalFormatting>
  <conditionalFormatting sqref="DW14:DW37">
    <cfRule type="expression" dxfId="0" priority="3">
      <formula>DS14&lt;50</formula>
    </cfRule>
  </conditionalFormatting>
  <conditionalFormatting sqref="DU14:DW37">
    <cfRule type="colorScale" priority="4">
      <colorScale>
        <cfvo type="formula" val="-5"/>
        <cfvo type="formula" val="0"/>
        <cfvo type="formula" val="10"/>
        <color rgb="FFF8962E"/>
        <color rgb="FFEFEFEF"/>
        <color rgb="FF4E9DFF"/>
      </colorScale>
    </cfRule>
  </conditionalFormatting>
  <conditionalFormatting sqref="O85:Q114">
    <cfRule type="colorScale" priority="5">
      <colorScale>
        <cfvo type="min"/>
        <cfvo type="percentile" val="50"/>
        <cfvo type="max"/>
        <color rgb="FFE67C73"/>
        <color rgb="FFFFFFFF"/>
        <color rgb="FF57BB8A"/>
      </colorScale>
    </cfRule>
  </conditionalFormatting>
  <conditionalFormatting sqref="DX14:DX37">
    <cfRule type="colorScale" priority="6">
      <colorScale>
        <cfvo type="formula" val="-4"/>
        <cfvo type="formula" val="0"/>
        <cfvo type="formula" val="8"/>
        <color rgb="FFCC0000"/>
        <color rgb="FFFFFFFF"/>
        <color rgb="FF57BB8A"/>
      </colorScale>
    </cfRule>
  </conditionalFormatting>
  <conditionalFormatting sqref="DQ14:DQ37 DR14:DR27">
    <cfRule type="colorScale" priority="7">
      <colorScale>
        <cfvo type="formula" val="1"/>
        <cfvo type="formula" val="5"/>
        <color rgb="FFFFFFFF"/>
        <color rgb="FF57BB8A"/>
      </colorScale>
    </cfRule>
  </conditionalFormatting>
  <conditionalFormatting sqref="BM14:BM37 BY14:BY31">
    <cfRule type="colorScale" priority="106">
      <colorScale>
        <cfvo type="min"/>
        <cfvo type="percentile" val="50"/>
        <cfvo type="max"/>
        <color rgb="FF57BB8A"/>
        <color rgb="FFFFD666"/>
        <color rgb="FFE67C73"/>
      </colorScale>
    </cfRule>
  </conditionalFormatting>
  <conditionalFormatting sqref="DY14:DY37">
    <cfRule type="colorScale" priority="110">
      <colorScale>
        <cfvo type="formula" val="-0.5"/>
        <cfvo type="formula" val="0"/>
        <cfvo type="max"/>
        <color rgb="FF999999"/>
        <color rgb="FFFFFFFF"/>
        <color rgb="FF57BB8A"/>
      </colorScale>
    </cfRule>
  </conditionalFormatting>
  <conditionalFormatting sqref="EC14:EE31">
    <cfRule type="colorScale" priority="112">
      <colorScale>
        <cfvo type="min"/>
        <cfvo type="formula" val="0"/>
        <cfvo type="max"/>
        <color rgb="FFF8962E"/>
        <color rgb="FFEFEFEF"/>
        <color rgb="FF4E9DFF"/>
      </colorScale>
    </cfRule>
  </conditionalFormatting>
  <hyperlinks>
    <hyperlink ref="AG84" r:id="rId1" location="1" xr:uid="{81D8FFD8-411C-3640-9F1C-6DCE60E0BD43}"/>
    <hyperlink ref="AZ84" r:id="rId2" location="1" xr:uid="{B85BC62B-4DB3-8040-AA6B-92D60B1D4B83}"/>
    <hyperlink ref="AG85" r:id="rId3" location="1" xr:uid="{A3BFE987-B11F-B547-9EFD-2A1CF2B45254}"/>
    <hyperlink ref="AZ85" r:id="rId4" location="1" xr:uid="{18F29F50-0908-6F42-AB1F-0591AB8E98EC}"/>
    <hyperlink ref="AG86" r:id="rId5" location="1" xr:uid="{E47A81C7-4F40-0447-B65B-0528A54DDA40}"/>
    <hyperlink ref="AZ86" r:id="rId6" location="1" xr:uid="{28784BA5-BFD1-DC45-BCEE-FF0214130531}"/>
    <hyperlink ref="AG87" r:id="rId7" location="1" xr:uid="{59335B3F-CF38-5E44-A5B6-D9B8664A5B3E}"/>
    <hyperlink ref="AZ87" r:id="rId8" location="1" xr:uid="{DD502415-5511-854B-BC5B-8A7D75E7DC85}"/>
    <hyperlink ref="AG88" r:id="rId9" location="1" xr:uid="{74D734BB-09E5-214B-A26A-31D105F75F7A}"/>
    <hyperlink ref="AZ88" r:id="rId10" location="1" xr:uid="{55A0959E-D806-BA49-95F6-DD630E16AE9B}"/>
    <hyperlink ref="AG89" r:id="rId11" location="1" xr:uid="{B01FF301-C3AF-0242-8951-86016A160D5B}"/>
    <hyperlink ref="AZ89" r:id="rId12" location="1" xr:uid="{F1585C64-F12A-5540-A00C-CB09D45D2681}"/>
    <hyperlink ref="AG90" r:id="rId13" location="1" xr:uid="{066F67A0-B294-4D42-9C3A-50D31EA45B74}"/>
    <hyperlink ref="AZ90" r:id="rId14" location="1" xr:uid="{ED992FD3-FF0C-8C4A-A856-3181CA0987FA}"/>
    <hyperlink ref="AG91" r:id="rId15" location="1" xr:uid="{8FBAADEB-6AB0-E54D-8827-565EB279942D}"/>
    <hyperlink ref="AZ91" r:id="rId16" location="1" xr:uid="{30A6BF10-2B0F-1644-B370-A8628029D1D1}"/>
    <hyperlink ref="AG92" r:id="rId17" location="1" xr:uid="{F0AC828E-1EAB-8841-A085-551D2F98643F}"/>
    <hyperlink ref="AZ92" r:id="rId18" location="1" xr:uid="{383BF4EF-E19A-A840-8873-917B3A87FD48}"/>
    <hyperlink ref="AG93" r:id="rId19" location="1" xr:uid="{E987B8F1-F1FD-A249-9956-BDB849F4FD27}"/>
    <hyperlink ref="AZ93" r:id="rId20" location="1" xr:uid="{D915152B-8D57-864D-AA4A-C927E3EF5E9D}"/>
    <hyperlink ref="AG94" r:id="rId21" location="1" xr:uid="{48B0BD47-313F-714E-AEFD-917638FF11B7}"/>
    <hyperlink ref="AZ94" r:id="rId22" location="1" xr:uid="{08AE8960-271D-ED42-AE94-B05A83E44610}"/>
    <hyperlink ref="AG95" r:id="rId23" location="1" xr:uid="{35E54040-A368-2B46-B34B-EB5FDF772320}"/>
    <hyperlink ref="AZ95" r:id="rId24" location="1" xr:uid="{46B8C3EA-C887-C14A-8053-004AFA70734C}"/>
    <hyperlink ref="AG96" r:id="rId25" location="1" xr:uid="{261B6364-35CB-2843-B1FA-11AB5F6B5F49}"/>
    <hyperlink ref="AZ96" r:id="rId26" location="1" xr:uid="{8E6AC41E-40DA-2846-B745-0644F18E1948}"/>
    <hyperlink ref="AG97" r:id="rId27" location="1" xr:uid="{230FF424-C40D-3641-AB28-94C2F2BFEA73}"/>
    <hyperlink ref="AZ97" r:id="rId28" location="1" xr:uid="{66EEF58D-5A93-034B-A464-AD64239EFEB7}"/>
    <hyperlink ref="AG98" r:id="rId29" location="1" xr:uid="{D3D55B03-9837-B243-83DC-6481A4142E43}"/>
    <hyperlink ref="AZ98" r:id="rId30" location="1" xr:uid="{8947361F-B43B-E94C-AF61-57146880CC55}"/>
    <hyperlink ref="AG99" r:id="rId31" location="1" xr:uid="{CC613652-002E-184B-B709-8B92E5E4ACC1}"/>
    <hyperlink ref="AZ99" r:id="rId32" location="1" xr:uid="{0F26915A-1BED-F04A-95E0-54FDA5F3D8BA}"/>
    <hyperlink ref="AG100" r:id="rId33" location="1" xr:uid="{392CAE62-B156-6147-B36A-AB71EC5F0644}"/>
    <hyperlink ref="AZ100" r:id="rId34" location="1" xr:uid="{D33B39A7-5B72-D747-BB16-FCD07CF66A37}"/>
    <hyperlink ref="AG101" r:id="rId35" location="1" xr:uid="{3F367C07-6B99-E546-9697-6F43727B8F48}"/>
    <hyperlink ref="AZ101" r:id="rId36" location="1" xr:uid="{E68A22D4-0171-914D-ADC6-DC5F922B42D0}"/>
    <hyperlink ref="AG102" r:id="rId37" location="1" xr:uid="{ACA8E762-5BDC-A044-9298-C137F5C54504}"/>
    <hyperlink ref="AZ102" r:id="rId38" location="1" xr:uid="{5200FBE0-0C5F-084A-8B84-4E30CA1B0AFE}"/>
    <hyperlink ref="AG103" r:id="rId39" location="1" xr:uid="{439916F8-ECC5-8A44-8EAB-9E32CCD19EAE}"/>
    <hyperlink ref="AZ103" r:id="rId40" location="1" xr:uid="{BC8426CA-3393-AB44-9A44-369B2654FDA0}"/>
    <hyperlink ref="AG104" r:id="rId41" location="1" xr:uid="{6A169327-34D4-854D-AC88-5791E600DF00}"/>
    <hyperlink ref="AZ104" r:id="rId42" location="1" xr:uid="{AB0A38E3-F3D0-AE44-A1CD-DECA6C4372B9}"/>
    <hyperlink ref="AG105" r:id="rId43" location="1" xr:uid="{361D6631-5C92-1E4D-8235-42CDCCBFC5D0}"/>
    <hyperlink ref="AZ105" r:id="rId44" location="1" xr:uid="{05942046-0383-BE47-89B9-66E62F1A1A38}"/>
    <hyperlink ref="AG106" r:id="rId45" location="1" xr:uid="{AC988792-DEB9-714B-B23E-58897B6E3521}"/>
    <hyperlink ref="AZ106" r:id="rId46" location="1" xr:uid="{25D69799-E635-0E45-B317-66F9E6F490EF}"/>
    <hyperlink ref="AG107" r:id="rId47" location="1" xr:uid="{5A5C4E0D-EC00-2944-BCD6-00F2EFC8E78A}"/>
    <hyperlink ref="AZ107" r:id="rId48" location="1" xr:uid="{67796396-2AC9-334B-8D57-88CB92283344}"/>
    <hyperlink ref="AG108" r:id="rId49" location="1" xr:uid="{EF086237-00F0-5E40-8B6E-69F697A296AE}"/>
    <hyperlink ref="AZ108" r:id="rId50" location="1" xr:uid="{A67C144E-EA99-8C48-831B-585E4DAE9276}"/>
    <hyperlink ref="AG109" r:id="rId51" location="1" xr:uid="{428FB0A2-B1FD-E449-820B-3F82CA97805D}"/>
    <hyperlink ref="AZ109" r:id="rId52" location="1" xr:uid="{3C3EFEDB-FEE9-174E-8609-9345928D8151}"/>
    <hyperlink ref="AG110" r:id="rId53" location="1" xr:uid="{87FBF4D1-7953-5446-A47F-BFC8214699AC}"/>
    <hyperlink ref="AZ110" r:id="rId54" location="1" xr:uid="{86BA8297-91B4-ED46-B2B7-9D97B1CF03D4}"/>
    <hyperlink ref="AG111" r:id="rId55" location="1" xr:uid="{D8FC51D2-AE29-B941-B4EB-833F71264F0D}"/>
    <hyperlink ref="AZ111" r:id="rId56" location="1" xr:uid="{0B1B73DA-175A-6946-850E-C19A68C75812}"/>
    <hyperlink ref="AG112" r:id="rId57" location="1" xr:uid="{FDD645E7-59BC-6C49-ABF2-C74A2E384C16}"/>
    <hyperlink ref="AZ112" r:id="rId58" location="1" xr:uid="{787BA2A3-D1EC-704F-BDCF-4A8CBA23250D}"/>
    <hyperlink ref="AG113" r:id="rId59" location="1" xr:uid="{022B9A8B-9997-F949-ABC5-87EA1EE2D18D}"/>
    <hyperlink ref="AZ113" r:id="rId60" location="1" xr:uid="{AEAA044C-CF69-7246-91CA-F93A32A70290}"/>
    <hyperlink ref="AG114" r:id="rId61" location="1" xr:uid="{96EB756B-130C-0445-9DF0-FA3B2D8B016A}"/>
    <hyperlink ref="AZ114" r:id="rId62" location="1" xr:uid="{B1E8BE8E-E78C-4C4A-81C6-792D4F1D1E4F}"/>
    <hyperlink ref="AG115" r:id="rId63" location="1" xr:uid="{65B360A2-406F-0646-810A-9A19E83AB25B}"/>
    <hyperlink ref="AZ115" r:id="rId64" location="1" xr:uid="{FDA2A02E-9CC2-9F4B-BE7A-B9D57D427A4A}"/>
    <hyperlink ref="AG116" r:id="rId65" location="1" xr:uid="{D0914C13-9D9B-2949-BDFD-C46C625212F6}"/>
    <hyperlink ref="AZ116" r:id="rId66" location="1" xr:uid="{D2D0A431-5332-144C-84B5-B2CA83DA7312}"/>
    <hyperlink ref="AG117" r:id="rId67" location="1" xr:uid="{B1807B5A-606B-0B45-B5FC-4FCEA308852E}"/>
    <hyperlink ref="AZ117" r:id="rId68" location="1" xr:uid="{FFC391AE-B32A-6B4B-ADC1-C9DF661C4463}"/>
    <hyperlink ref="AG118" r:id="rId69" location="1" xr:uid="{2BB02A04-18F5-EC46-9346-21F2BBE77C78}"/>
    <hyperlink ref="AZ118" r:id="rId70" location="1" xr:uid="{ABDA140F-242C-8643-844A-A63293A6958F}"/>
    <hyperlink ref="AG119" r:id="rId71" location="1" xr:uid="{295A750A-8F0C-2248-9B0A-8FFDBA41E713}"/>
    <hyperlink ref="AZ119" r:id="rId72" location="1" xr:uid="{3BA14C11-2E57-664D-BC72-0B8FA9BECA0D}"/>
    <hyperlink ref="AG120" r:id="rId73" location="1" xr:uid="{90CD8C20-617C-6942-B9C6-2ECEA05C52AC}"/>
    <hyperlink ref="AZ120" r:id="rId74" location="1" xr:uid="{C8F682F1-95CC-CA46-B928-D813EDB21040}"/>
    <hyperlink ref="AG121" r:id="rId75" location="1" xr:uid="{DDF94C85-E3B7-CB48-8ACE-6CC2238A4D4A}"/>
    <hyperlink ref="AZ121" r:id="rId76" location="1" xr:uid="{4204A61D-AB31-E047-A2B7-ED237723614E}"/>
    <hyperlink ref="AG122" r:id="rId77" location="1" xr:uid="{A34BC491-0E0E-EB40-BAE7-653E8FDD3FA3}"/>
    <hyperlink ref="AZ122" r:id="rId78" location="1" xr:uid="{3D574260-076C-F448-83AF-61644618FFC0}"/>
    <hyperlink ref="AG123" r:id="rId79" location="1" xr:uid="{39C04215-10B2-FC44-B1A0-24DED1AEE8BD}"/>
    <hyperlink ref="AZ123" r:id="rId80" location="1" xr:uid="{FB9425B5-B43D-144B-8C87-B2184B12F104}"/>
    <hyperlink ref="AG124" r:id="rId81" location="1" xr:uid="{5E439752-F237-594B-8346-C9BE2601B0E3}"/>
    <hyperlink ref="AZ124" r:id="rId82" location="1" xr:uid="{BF3A6FBB-5EC4-094F-9DD9-AF14797A90FB}"/>
    <hyperlink ref="AG125" r:id="rId83" location="1" xr:uid="{55544B44-8BF3-C74D-B2E7-4F7DB542A971}"/>
    <hyperlink ref="AZ125" r:id="rId84" location="1" xr:uid="{E327741F-6AC7-654D-9B59-D03466C19221}"/>
    <hyperlink ref="AG126" r:id="rId85" location="1" xr:uid="{3AE2A3C3-EE63-8946-9050-534891E6FBB0}"/>
    <hyperlink ref="AZ126" r:id="rId86" location="1" xr:uid="{169F59A7-0D3B-0144-ADD5-A60D29098CD3}"/>
    <hyperlink ref="AG127" r:id="rId87" location="1" xr:uid="{7C09739C-0C90-4248-9E32-90C63F7EDC23}"/>
    <hyperlink ref="AZ127" r:id="rId88" location="1" xr:uid="{078E1C46-13C0-3C42-9F06-86BB1F113E40}"/>
    <hyperlink ref="AG128" r:id="rId89" location="1" xr:uid="{071E7172-BB4A-6B46-A1EB-2587693E5CE0}"/>
    <hyperlink ref="AZ128" r:id="rId90" location="1" xr:uid="{BC31EDDB-8AF0-4542-9763-83966EB7DCFA}"/>
    <hyperlink ref="AG129" r:id="rId91" location="1" xr:uid="{D6977403-4C64-7146-AF92-66BFC2E9B903}"/>
    <hyperlink ref="AZ129" r:id="rId92" location="1" xr:uid="{5E29E811-0E5F-1F43-9740-169F8525B0C1}"/>
    <hyperlink ref="AG130" r:id="rId93" location="1" xr:uid="{97ECF6A6-EFC4-0847-AD11-FCAA47A6802C}"/>
    <hyperlink ref="AZ130" r:id="rId94" location="1" xr:uid="{BA01CD19-9575-B149-98A6-C81B7523DF57}"/>
    <hyperlink ref="AG131" r:id="rId95" location="1" xr:uid="{15B9B497-9B90-5C4E-9319-FEEABBE6E4AC}"/>
    <hyperlink ref="AZ131" r:id="rId96" location="1" xr:uid="{FD37EDEE-9947-AE46-98FD-E9CF05D197A3}"/>
    <hyperlink ref="AG132" r:id="rId97" location="1" xr:uid="{B1554B47-E5F1-2A45-84CE-BB6FF2A9358E}"/>
    <hyperlink ref="AZ132" r:id="rId98" location="1" xr:uid="{0ED44DB0-EB0F-1F41-BE5B-402011470343}"/>
    <hyperlink ref="AG133" r:id="rId99" location="1" xr:uid="{7874636C-EAAD-AD4D-9EA8-A983862CD6D2}"/>
    <hyperlink ref="AZ133" r:id="rId100" location="1" xr:uid="{EA0DEA4D-9A28-204A-AEC8-354D9AB77484}"/>
    <hyperlink ref="AG134" r:id="rId101" location="1" xr:uid="{9C3D1C81-B0B4-774F-8944-15834FF2D794}"/>
    <hyperlink ref="AZ134" r:id="rId102" location="1" xr:uid="{7EA9922E-8CCD-604B-B134-7C7163EBAC37}"/>
    <hyperlink ref="AG135" r:id="rId103" location="1" xr:uid="{828CE716-65C8-2B4B-A65E-1ABA8DE425FA}"/>
    <hyperlink ref="AZ135" r:id="rId104" location="1" xr:uid="{21B66ECF-0BF2-5449-989D-550048A25D66}"/>
    <hyperlink ref="AG136" r:id="rId105" location="1" xr:uid="{E5BCA478-397B-FA4E-9876-85F7AFD458F7}"/>
    <hyperlink ref="AZ136" r:id="rId106" location="1" xr:uid="{E083D76A-AC0F-2640-A7F9-5E794875245E}"/>
    <hyperlink ref="AG137" r:id="rId107" location="1" xr:uid="{9A56AD25-9EFD-8D4C-BB6A-ACBC7CCB68E2}"/>
    <hyperlink ref="AZ137" r:id="rId108" location="1" xr:uid="{11656825-2E53-F74F-B372-AC46334694E3}"/>
    <hyperlink ref="AG138" r:id="rId109" location="1" xr:uid="{54009DD2-24B6-204D-8B1C-A4F3B0B0DE3F}"/>
    <hyperlink ref="AZ138" r:id="rId110" location="1" xr:uid="{2C7FB930-659E-344C-B9F1-5F595053CA59}"/>
    <hyperlink ref="AG139" r:id="rId111" location="1" xr:uid="{2C5993BA-A562-5B46-B5C4-9BEB3A900814}"/>
    <hyperlink ref="AZ139" r:id="rId112" location="1" xr:uid="{F40553C1-B4BF-6E4C-B53C-08607262CA0D}"/>
    <hyperlink ref="AG140" r:id="rId113" location="1" xr:uid="{168C2323-A47B-D64E-8D92-329C90D31978}"/>
    <hyperlink ref="AZ140" r:id="rId114" location="1" xr:uid="{825DCFCF-37DD-3D4D-B93C-AA82E2ECD823}"/>
    <hyperlink ref="AG141" r:id="rId115" location="1" xr:uid="{515ED6D7-8E46-8B4D-8403-5AE20E7BF593}"/>
    <hyperlink ref="AZ141" r:id="rId116" location="1" xr:uid="{F4509B8B-F22F-2A4C-9026-AD06D348C575}"/>
    <hyperlink ref="AG142" r:id="rId117" location="1" xr:uid="{204F1D5B-542F-3E40-A0F9-2ABCE79E913C}"/>
    <hyperlink ref="AZ142" r:id="rId118" location="1" xr:uid="{6C6759B6-E311-384D-A65F-4B6CA87163C5}"/>
    <hyperlink ref="AG143" r:id="rId119" location="1" xr:uid="{F72E3206-0860-9542-ABCB-AC0145EC64C0}"/>
    <hyperlink ref="AZ143" r:id="rId120" location="1" xr:uid="{C0B2814E-1774-BF49-96B9-6A6F926768E0}"/>
    <hyperlink ref="AG144" r:id="rId121" location="1" xr:uid="{69C71430-0148-8941-B6D6-8053D449703A}"/>
    <hyperlink ref="AZ144" r:id="rId122" location="1" xr:uid="{455A95B6-A2A4-9845-8203-4926BE6539FB}"/>
    <hyperlink ref="AG145" r:id="rId123" location="1" xr:uid="{1F52BCCE-9080-FB43-9119-FF84D9C7DBD7}"/>
    <hyperlink ref="AZ145" r:id="rId124" location="1" xr:uid="{10DF2D50-10E4-DB49-8643-B6D3014988DE}"/>
    <hyperlink ref="AG146" r:id="rId125" location="1" xr:uid="{780EF39E-B498-CD43-BE7D-D81123A2FE21}"/>
    <hyperlink ref="AZ146" r:id="rId126" location="1" xr:uid="{F6BF0044-2689-0E49-A3AF-54FDE45E2806}"/>
    <hyperlink ref="AG147" r:id="rId127" location="1" xr:uid="{C5172134-539B-DC4C-8287-2041D2AF9DAF}"/>
    <hyperlink ref="AZ147" r:id="rId128" location="1" xr:uid="{83981B26-4AB3-7945-A65B-1609F4AA5743}"/>
    <hyperlink ref="AG148" r:id="rId129" location="1" xr:uid="{AA1CFFCF-CCA0-104C-A841-CCB07D199BB0}"/>
    <hyperlink ref="AZ148" r:id="rId130" location="1" xr:uid="{F8B562D6-F2D4-B64B-9E22-8D2BA57CE1B6}"/>
    <hyperlink ref="AG149" r:id="rId131" location="1" xr:uid="{F87C7BF9-4120-1B4E-94D1-114BAB6DCED4}"/>
    <hyperlink ref="AZ149" r:id="rId132" location="1" xr:uid="{398F8274-25BC-A44E-8D51-A79C208A4394}"/>
    <hyperlink ref="AG150" r:id="rId133" location="1" xr:uid="{5A7EFDCA-2D37-C540-BB36-9F9BCF616323}"/>
    <hyperlink ref="AZ150" r:id="rId134" location="1" xr:uid="{FCC419E4-F4E3-6B43-907B-CC1235954737}"/>
    <hyperlink ref="AG151" r:id="rId135" location="1" xr:uid="{35128AD6-455E-2B43-A23D-DAB1F9B91C8B}"/>
    <hyperlink ref="AZ151" r:id="rId136" location="1" xr:uid="{3EAB3DE6-F07D-A44D-AB34-5D69ADBBB2F6}"/>
    <hyperlink ref="AG152" r:id="rId137" location="1" xr:uid="{A8B31795-8626-8341-AB34-40DE84D4F349}"/>
    <hyperlink ref="AZ152" r:id="rId138" location="1" xr:uid="{78329F0B-B3FE-D549-8D61-7459F3975E99}"/>
    <hyperlink ref="AG153" r:id="rId139" location="1" xr:uid="{8D67C0FE-21CC-3B4A-B6A4-4C2F35C2DC1F}"/>
    <hyperlink ref="AZ153" r:id="rId140" location="1" xr:uid="{7D521DA6-243A-8E42-BFC6-66628BD88C0A}"/>
    <hyperlink ref="AG154" r:id="rId141" location="1" xr:uid="{61913DAF-C951-0546-A3FB-55357DC2FA4C}"/>
    <hyperlink ref="AZ154" r:id="rId142" location="1" xr:uid="{2E2EB147-811B-1E4B-A803-A6638102DCA2}"/>
    <hyperlink ref="AG155" r:id="rId143" location="1" xr:uid="{9AE8850A-67BA-914A-B3C1-C6B12B052C24}"/>
    <hyperlink ref="AZ155" r:id="rId144" location="1" xr:uid="{C89B8E69-6F55-034C-A600-B13DE1C4C0A0}"/>
    <hyperlink ref="AG156" r:id="rId145" location="1" xr:uid="{0B333135-CB96-A345-B6BF-3A7F7F014ABC}"/>
    <hyperlink ref="AZ156" r:id="rId146" location="1" xr:uid="{BA45364D-AF06-7A49-B6F3-5A84B50200CB}"/>
    <hyperlink ref="AG157" r:id="rId147" location="1" xr:uid="{91D01FA2-F1EA-654C-AB86-53F82157EDAE}"/>
    <hyperlink ref="AZ157" r:id="rId148" location="1" xr:uid="{B29D37A9-79A4-794B-9A72-C3B8D4E37407}"/>
    <hyperlink ref="AG158" r:id="rId149" location="1" xr:uid="{797D2C8F-7C13-604C-B0C8-5D753C02B23A}"/>
    <hyperlink ref="AZ158" r:id="rId150" location="1" xr:uid="{FAAFB8E5-8751-704F-9CE5-2319F0600F3A}"/>
    <hyperlink ref="AG159" r:id="rId151" location="1" xr:uid="{1FF1F008-9F8B-374A-B7FC-83AA6B97B75C}"/>
    <hyperlink ref="AZ159" r:id="rId152" location="1" xr:uid="{7BD758C8-F16C-E140-9EBA-3EA547F21531}"/>
    <hyperlink ref="AG160" r:id="rId153" location="1" xr:uid="{B48BED12-7EDB-FA4C-8D7C-F2BD33907BC9}"/>
    <hyperlink ref="AZ160" r:id="rId154" location="1" xr:uid="{3C9356DB-AB0B-B54B-B0DF-3D07797DF3EA}"/>
    <hyperlink ref="AG161" r:id="rId155" location="1" xr:uid="{3C004D8F-8067-FC44-945D-145D3B62DA56}"/>
    <hyperlink ref="AZ161" r:id="rId156" location="1" xr:uid="{AECBF392-072E-C141-B4C1-6E20BCE9255D}"/>
    <hyperlink ref="AG162" r:id="rId157" location="1" xr:uid="{46391847-0532-9D4D-B2A5-A5084F623F86}"/>
    <hyperlink ref="AZ162" r:id="rId158" location="1" xr:uid="{7BBB7695-496F-DB4A-AA4D-FB1BC0117E88}"/>
    <hyperlink ref="AG163" r:id="rId159" location="1" xr:uid="{AB355052-D2F6-594D-B5DF-0E1B5882F8C3}"/>
    <hyperlink ref="AZ163" r:id="rId160" location="1" xr:uid="{EF081A77-314F-DC4C-B3F9-56043C1B8FBF}"/>
    <hyperlink ref="AG164" r:id="rId161" location="1" xr:uid="{FE3289BB-8B9B-5444-B70C-DEC108EE8978}"/>
    <hyperlink ref="AZ164" r:id="rId162" location="1" xr:uid="{A36D9877-C1AF-8F46-BDF1-47D8DF58A38F}"/>
    <hyperlink ref="AG165" r:id="rId163" location="1" xr:uid="{0DEB5DE1-750E-F04E-8059-9EA2ED4DB4CE}"/>
    <hyperlink ref="AZ165" r:id="rId164" location="1" xr:uid="{D1051816-FCB2-C04B-9C58-1A8821DB905D}"/>
    <hyperlink ref="AG166" r:id="rId165" location="1" xr:uid="{140061B2-F373-454E-B168-CDA1EDC3E40D}"/>
    <hyperlink ref="AZ166" r:id="rId166" location="1" xr:uid="{E2377E7F-BA84-FF42-9103-5E6541B05EEA}"/>
    <hyperlink ref="AG167" r:id="rId167" location="1" xr:uid="{ACED9CBD-D48B-6640-9A28-A68730542DC2}"/>
    <hyperlink ref="AZ167" r:id="rId168" location="1" xr:uid="{30820401-2405-FD40-A885-C1A7086E3607}"/>
    <hyperlink ref="AG168" r:id="rId169" location="1" xr:uid="{5EA26F0C-D5AB-1A40-B81F-5ACF1BE8ECC7}"/>
    <hyperlink ref="AZ168" r:id="rId170" location="1" xr:uid="{71C5BF5C-5EB3-D24D-9D40-C04584A3B6EA}"/>
    <hyperlink ref="AG169" r:id="rId171" location="1" xr:uid="{2A6C5201-4626-E947-BE8D-C8471F9AAE2D}"/>
    <hyperlink ref="AZ169" r:id="rId172" location="1" xr:uid="{E4D5D15F-AD5D-8243-A980-B608CF16F54F}"/>
    <hyperlink ref="AG170" r:id="rId173" location="1" xr:uid="{325091B2-9E82-5E42-8BD5-1548F2AE3BE2}"/>
    <hyperlink ref="AZ170" r:id="rId174" location="1" xr:uid="{C8C205F2-0C94-C242-A9B4-BF563093C418}"/>
    <hyperlink ref="AG171" r:id="rId175" location="1" xr:uid="{EFF5D0D6-EE47-E64B-AC48-17162ABB7E55}"/>
    <hyperlink ref="AZ171" r:id="rId176" location="1" xr:uid="{D166B4C3-F533-D544-A3A8-3631FFB8627B}"/>
    <hyperlink ref="AG172" r:id="rId177" location="1" xr:uid="{F07F8BA3-0DF9-0042-B181-4009990DB130}"/>
    <hyperlink ref="AZ172" r:id="rId178" location="1" xr:uid="{B5E6F904-D1B6-0A42-BA86-1212182EE0AC}"/>
    <hyperlink ref="AG173" r:id="rId179" location="1" xr:uid="{A65DEE32-F23A-7E40-BB12-663FEB6FF220}"/>
    <hyperlink ref="AZ173" r:id="rId180" location="1" xr:uid="{87330F09-E61E-4345-BC47-C48118B9ABAC}"/>
    <hyperlink ref="AG174" r:id="rId181" location="1" xr:uid="{129E4FA8-92F0-834C-9F33-457791CA2E82}"/>
    <hyperlink ref="AZ174" r:id="rId182" location="1" xr:uid="{27CBCC3D-4247-1141-B4EC-F6996B4DEAF8}"/>
    <hyperlink ref="AG175" r:id="rId183" location="1" xr:uid="{A3BE1639-523C-EA49-9BD8-F10981D2A03A}"/>
    <hyperlink ref="AZ175" r:id="rId184" location="1" xr:uid="{18FB9812-CBE8-E740-8A78-510D88AB1417}"/>
    <hyperlink ref="AG176" r:id="rId185" location="1" xr:uid="{FDF756CF-BF17-9C47-B18E-C14991801583}"/>
    <hyperlink ref="AZ176" r:id="rId186" location="1" xr:uid="{68CF6F96-41BF-D441-B61E-150949BDC08B}"/>
    <hyperlink ref="AG177" r:id="rId187" location="1" xr:uid="{69FE790C-DE1F-A348-B881-45AEA343C498}"/>
    <hyperlink ref="AZ177" r:id="rId188" location="1" xr:uid="{B70558CC-CAFC-6945-83D2-48663026FD03}"/>
    <hyperlink ref="AG178" r:id="rId189" location="1" xr:uid="{B23A0726-1147-E64F-A622-7F2314368BBF}"/>
    <hyperlink ref="AZ178" r:id="rId190" location="1" xr:uid="{99F2CB3D-E089-FD40-90BC-439966DFF42D}"/>
    <hyperlink ref="AG179" r:id="rId191" location="1" xr:uid="{D743FE33-7143-F548-98B5-B8848A57D226}"/>
    <hyperlink ref="AZ179" r:id="rId192" location="1" xr:uid="{20C24F4A-C5B7-564E-8EAE-D4A7C6DB289F}"/>
    <hyperlink ref="AG180" r:id="rId193" location="1" xr:uid="{BB86A97D-0C06-3D4F-8B73-CDA54E7862FF}"/>
    <hyperlink ref="AZ180" r:id="rId194" location="1" xr:uid="{28FAC59A-5D9F-A846-933F-7AC58E9EB0EB}"/>
    <hyperlink ref="AG181" r:id="rId195" location="1" xr:uid="{0D5BC803-B763-4941-B71F-28294CD209EA}"/>
    <hyperlink ref="AZ181" r:id="rId196" location="1" xr:uid="{A0DA8DE3-6544-0840-B48C-F914CF75B6D7}"/>
    <hyperlink ref="AG182" r:id="rId197" location="1" xr:uid="{688FA0AE-1D51-D142-AFF5-287DF779A390}"/>
    <hyperlink ref="AZ182" r:id="rId198" location="1" xr:uid="{0D4F39F7-B52B-3E48-B3E9-A2EC759B2E68}"/>
    <hyperlink ref="AG183" r:id="rId199" location="1" xr:uid="{307C113A-E383-4841-A732-CB9757B6F96E}"/>
    <hyperlink ref="AZ183" r:id="rId200" location="1" xr:uid="{B2DB23A7-9091-9B4E-9F3D-884144525BD7}"/>
    <hyperlink ref="AG184" r:id="rId201" location="1" xr:uid="{8D74CACD-9802-D548-B265-6117D65988DC}"/>
    <hyperlink ref="AZ184" r:id="rId202" location="1" xr:uid="{4DF0F380-1544-6D40-BBFA-8EBF289BE3B9}"/>
    <hyperlink ref="AG185" r:id="rId203" location="1" xr:uid="{F6A09DB1-CCF2-DC47-80F8-5D0DA6AC12A3}"/>
    <hyperlink ref="AZ185" r:id="rId204" location="1" xr:uid="{09F2003C-B593-EC4D-864E-11FAA296617F}"/>
    <hyperlink ref="AG186" r:id="rId205" location="1" xr:uid="{054D8A4E-8DED-6245-8053-C9ECB658A936}"/>
    <hyperlink ref="AZ186" r:id="rId206" location="1" xr:uid="{097479C0-5A9A-054E-AD8A-B59DCE929976}"/>
    <hyperlink ref="AG187" r:id="rId207" location="1" xr:uid="{641157C1-897D-0549-95BB-4CF3D9FE3193}"/>
    <hyperlink ref="AZ187" r:id="rId208" location="1" xr:uid="{9B5BE85E-A64D-3848-A823-3B848C7E6B27}"/>
    <hyperlink ref="AG188" r:id="rId209" location="1" xr:uid="{13E86567-9A8F-E24A-8811-6C30B06EAD0E}"/>
    <hyperlink ref="AZ188" r:id="rId210" location="1" xr:uid="{C86A64B3-1344-484B-AC64-FD3C685FD033}"/>
    <hyperlink ref="AG189" r:id="rId211" location="1" xr:uid="{538A8E94-7FDE-3141-9BD8-389C42ECE9A3}"/>
    <hyperlink ref="AZ189" r:id="rId212" location="1" xr:uid="{6ED75BB2-FA7F-2348-ACFE-BD981FA51980}"/>
    <hyperlink ref="AG190" r:id="rId213" location="1" xr:uid="{70BE828F-174E-EB4C-96A3-EB042101CAB1}"/>
    <hyperlink ref="AZ190" r:id="rId214" location="1" xr:uid="{462CC466-FF47-0642-8CEA-0D5A080ECFEA}"/>
    <hyperlink ref="AG191" r:id="rId215" location="1" xr:uid="{3DD7A625-BC83-CE4E-B7F6-AA423AD317BC}"/>
    <hyperlink ref="AZ191" r:id="rId216" location="1" xr:uid="{EF9572A3-1C33-4948-8D8A-69FD448407AC}"/>
    <hyperlink ref="AG192" r:id="rId217" location="1" xr:uid="{B23A0F49-DCF0-3F45-A608-EE8F4B37C8AE}"/>
    <hyperlink ref="AZ192" r:id="rId218" location="1" xr:uid="{EB13A641-2B36-0845-972C-073D219E6DAF}"/>
    <hyperlink ref="AG193" r:id="rId219" location="1" xr:uid="{D92B0C7D-3675-6D40-ADF1-EFB569EEA0CF}"/>
    <hyperlink ref="AZ193" r:id="rId220" location="1" xr:uid="{AFB70D58-A783-7D4C-AEBC-C50362DA0CDD}"/>
    <hyperlink ref="AG194" r:id="rId221" location="1" xr:uid="{66B284EE-EE27-464B-8AC7-A69F87266B3F}"/>
    <hyperlink ref="AZ194" r:id="rId222" location="1" xr:uid="{109E559A-E758-C049-ACA5-55158F5D1AE5}"/>
    <hyperlink ref="AG195" r:id="rId223" location="1" xr:uid="{51920E4D-24BA-CA4D-BCBD-C12558936A5E}"/>
    <hyperlink ref="AZ195" r:id="rId224" location="1" xr:uid="{7040CB4D-D5C7-C64A-B544-52BC31260E7D}"/>
    <hyperlink ref="AG196" r:id="rId225" location="1" xr:uid="{68688AF1-4635-4C48-AA2E-0639C955BDBE}"/>
    <hyperlink ref="AZ196" r:id="rId226" location="1" xr:uid="{0B45432A-73FF-7C43-8AE2-F7373BED84A6}"/>
    <hyperlink ref="AG197" r:id="rId227" location="1" xr:uid="{778ED2AB-4E66-2549-AC47-248514B14824}"/>
    <hyperlink ref="AZ197" r:id="rId228" location="1" xr:uid="{0B639BB2-0056-494F-AC1A-8230277EC860}"/>
    <hyperlink ref="AG198" r:id="rId229" location="1" xr:uid="{F72FE155-0023-B540-8D42-4D6A2272EA0B}"/>
    <hyperlink ref="AZ198" r:id="rId230" location="1" xr:uid="{AB4F347D-C63A-F642-9B91-9744BE5A3CCB}"/>
    <hyperlink ref="AG199" r:id="rId231" location="1" xr:uid="{D79F565D-FFC1-8048-8039-B1F17F921ED5}"/>
    <hyperlink ref="AZ199" r:id="rId232" location="1" xr:uid="{59A47A84-0B3A-AF45-BBCA-8E3E8B23E67F}"/>
    <hyperlink ref="AG200" r:id="rId233" location="1" xr:uid="{121CCC32-240C-8B45-B792-889833F070BD}"/>
    <hyperlink ref="AZ200" r:id="rId234" location="1" xr:uid="{83464275-898E-874C-8EB5-BD5426F19D60}"/>
    <hyperlink ref="AG201" r:id="rId235" location="1" xr:uid="{2B0CEE63-7270-D14A-8C21-029A2D83E34E}"/>
    <hyperlink ref="AZ201" r:id="rId236" location="1" xr:uid="{0E4C85C7-D7EB-7A40-9B13-443FCFD6D7D0}"/>
    <hyperlink ref="AG202" r:id="rId237" location="1" xr:uid="{BD619857-174A-344E-927A-D84317835A62}"/>
    <hyperlink ref="AZ202" r:id="rId238" location="1" xr:uid="{20889CD5-AFB0-6E43-A17E-6BB6E2950DB2}"/>
    <hyperlink ref="AG203" r:id="rId239" location="1" xr:uid="{B48E4ACC-041B-B849-8C16-56FDFDDABE3B}"/>
    <hyperlink ref="AZ203" r:id="rId240" location="1" xr:uid="{F80D11BF-1908-5F43-AA69-E46478A22327}"/>
    <hyperlink ref="AG204" r:id="rId241" location="1" xr:uid="{F6F88E4B-491A-224B-A5B3-4677C5EF2DE7}"/>
    <hyperlink ref="AZ204" r:id="rId242" location="1" xr:uid="{B30005E9-C310-254A-B7FC-11C730D28B03}"/>
    <hyperlink ref="AG205" r:id="rId243" location="1" xr:uid="{04DB1077-AE5A-F448-9668-C4C3B89FD41B}"/>
    <hyperlink ref="AZ205" r:id="rId244" location="1" xr:uid="{0BAA69C0-21CE-4742-8EAD-45223BE7D27C}"/>
    <hyperlink ref="AG206" r:id="rId245" location="1" xr:uid="{D6B719E5-A20B-3B49-8C5F-1704E410782A}"/>
    <hyperlink ref="AZ206" r:id="rId246" location="1" xr:uid="{C4243DAB-A1C1-184A-82FE-06F04151A2DA}"/>
    <hyperlink ref="AG207" r:id="rId247" location="1" xr:uid="{5AC79E15-A430-B04C-902B-C263DF373347}"/>
    <hyperlink ref="AZ207" r:id="rId248" location="1" xr:uid="{7FC5D062-8D35-D646-9063-296D2CC13780}"/>
    <hyperlink ref="AG208" r:id="rId249" location="1" xr:uid="{3DBD2FD1-FE9A-4944-9F43-21C79C35248E}"/>
    <hyperlink ref="AZ208" r:id="rId250" location="1" xr:uid="{F44BFEE5-38B5-C745-AD2C-0F2C43A37414}"/>
    <hyperlink ref="AG209" r:id="rId251" location="1" xr:uid="{DC58F376-36B6-CA4D-980E-7756E1F96B8C}"/>
    <hyperlink ref="AZ209" r:id="rId252" location="1" xr:uid="{5B14835F-A1E4-A742-8CFD-589FF985BBB9}"/>
    <hyperlink ref="AG210" r:id="rId253" location="1" xr:uid="{82AAEA7C-560C-0B44-A252-E3E65015DB04}"/>
    <hyperlink ref="AZ210" r:id="rId254" location="1" xr:uid="{C6F9AD2A-7E15-A04C-A93D-65EDC9051BAE}"/>
    <hyperlink ref="AG211" r:id="rId255" location="1" xr:uid="{E188FEE2-9EE1-AE46-95B1-A6D98310FA46}"/>
    <hyperlink ref="AZ211" r:id="rId256" location="1" xr:uid="{B05F21A5-43C1-FA4F-A2B1-C4F02D3C11B5}"/>
    <hyperlink ref="AG212" r:id="rId257" location="1" xr:uid="{00FAB5BD-08A2-F34C-BB47-40EC5F107041}"/>
    <hyperlink ref="AZ212" r:id="rId258" location="1" xr:uid="{2136CC07-F77C-D34F-84B7-41997C1C25E4}"/>
    <hyperlink ref="AG213" r:id="rId259" location="1" xr:uid="{23993679-2004-4941-B568-73B1A4AF104F}"/>
    <hyperlink ref="AZ213" r:id="rId260" location="1" xr:uid="{154017CC-7DB2-4E48-930F-2D38FF38B226}"/>
    <hyperlink ref="AG214" r:id="rId261" location="1" xr:uid="{FED822DF-A4BC-EA49-AA8B-99E3BC1779EC}"/>
    <hyperlink ref="AZ214" r:id="rId262" location="1" xr:uid="{19F3B868-C746-3346-903D-9F872B6F8E46}"/>
    <hyperlink ref="AG215" r:id="rId263" location="1" xr:uid="{FF2AFBEE-A919-7043-9456-8F68472F3CBD}"/>
    <hyperlink ref="AZ215" r:id="rId264" location="1" xr:uid="{0740F1CB-BC74-E742-85C8-EE893AF6C759}"/>
    <hyperlink ref="AG216" r:id="rId265" location="1" xr:uid="{60178E65-0F32-5849-94E3-8DC2B795D18A}"/>
    <hyperlink ref="AZ216" r:id="rId266" location="1" xr:uid="{EF9A942E-0361-3548-A9AE-9A33DD1D44D5}"/>
    <hyperlink ref="AG217" r:id="rId267" location="1" xr:uid="{4AA593EC-A306-A346-A540-941CF5AB5C35}"/>
    <hyperlink ref="AZ217" r:id="rId268" location="1" xr:uid="{44A8D968-2D63-F049-9E99-B686C1DCC3A5}"/>
    <hyperlink ref="AG218" r:id="rId269" location="1" xr:uid="{0868124A-C434-C943-8565-BFDD66CB94E4}"/>
    <hyperlink ref="AZ218" r:id="rId270" location="1" xr:uid="{5A9452EE-1334-604D-AA94-707E3BF59959}"/>
    <hyperlink ref="AG219" r:id="rId271" location="1" xr:uid="{9293D0CF-189C-EC49-A3BD-D90C50FF88EF}"/>
    <hyperlink ref="AZ219" r:id="rId272" location="1" xr:uid="{D60807FE-7E6F-9848-AEEB-1AA3C7BF0E60}"/>
    <hyperlink ref="AG220" r:id="rId273" location="1" xr:uid="{AF702CF8-E0FD-9D4B-98D5-8CFE73F8994B}"/>
    <hyperlink ref="AZ220" r:id="rId274" location="1" xr:uid="{44362CEC-D685-194C-BC2D-1F45F23FE598}"/>
    <hyperlink ref="AG221" r:id="rId275" location="1" xr:uid="{A014AF22-84F5-3140-834F-E68633E79D0A}"/>
    <hyperlink ref="AZ221" r:id="rId276" location="1" xr:uid="{B5288F32-2305-1744-B382-5BE737D9728B}"/>
    <hyperlink ref="AG222" r:id="rId277" location="1" xr:uid="{220CF786-394B-B044-A5F2-539570FEF036}"/>
    <hyperlink ref="AZ222" r:id="rId278" location="1" xr:uid="{07B182E9-3414-3243-B880-2706E7A5BC3B}"/>
    <hyperlink ref="AG223" r:id="rId279" location="1" xr:uid="{498BFBF1-CE28-364C-81A7-B09924F91544}"/>
    <hyperlink ref="AZ223" r:id="rId280" location="1" xr:uid="{A91B9221-BEA7-034C-9DFC-149832717A64}"/>
    <hyperlink ref="AG224" r:id="rId281" location="1" xr:uid="{99D3B507-7ADA-244C-8CA8-40EF6A06BAB3}"/>
    <hyperlink ref="AZ224" r:id="rId282" location="1" xr:uid="{A5B81A6C-CD59-1D4A-A440-65F614A4EA7E}"/>
    <hyperlink ref="AG225" r:id="rId283" location="1" xr:uid="{72481A52-3520-CF41-B837-BD8B8425E8C0}"/>
    <hyperlink ref="AZ225" r:id="rId284" location="1" xr:uid="{D80086AC-0851-544C-925C-B446BC11FEF3}"/>
    <hyperlink ref="AG226" r:id="rId285" location="1" xr:uid="{98248506-DACA-EC44-919A-03B8E044D254}"/>
    <hyperlink ref="AZ226" r:id="rId286" location="1" xr:uid="{0FBAED1B-CC69-5C4E-AC80-7E9AC4D697B6}"/>
    <hyperlink ref="AG227" r:id="rId287" location="1" xr:uid="{75DD55FB-8013-6948-83B4-384314B4E66B}"/>
    <hyperlink ref="AZ227" r:id="rId288" location="1" xr:uid="{8DA9A294-200D-A147-84B2-212ED4025C3E}"/>
    <hyperlink ref="AG228" r:id="rId289" location="1" xr:uid="{425D00BD-E7FB-C64F-8D82-B38D7D7CF1CB}"/>
    <hyperlink ref="AZ228" r:id="rId290" location="1" xr:uid="{072A0A5B-288A-B146-B8BE-3B9ADD52EE6C}"/>
    <hyperlink ref="AG229" r:id="rId291" location="1" xr:uid="{1C0FC840-75F6-004C-B4A1-2682D7CFAAAC}"/>
    <hyperlink ref="AZ229" r:id="rId292" location="1" xr:uid="{0C447E43-BDC4-7846-8DFA-C6E9C013601E}"/>
    <hyperlink ref="AG230" r:id="rId293" location="1" xr:uid="{BF5091F9-FA34-A94D-A48F-7B20C10E7439}"/>
    <hyperlink ref="AZ230" r:id="rId294" location="1" xr:uid="{63C57DB8-1ED9-6348-9F2B-72D96CE3677E}"/>
    <hyperlink ref="AG231" r:id="rId295" location="1" xr:uid="{AF048D74-3627-D444-8128-0C81B2DE35A4}"/>
    <hyperlink ref="AZ231" r:id="rId296" location="1" xr:uid="{5FC532B1-022C-3348-AE37-F55F09301E15}"/>
    <hyperlink ref="AG232" r:id="rId297" location="1" xr:uid="{36439A05-B273-A647-BEAB-3B673C420EB9}"/>
    <hyperlink ref="AZ232" r:id="rId298" location="1" xr:uid="{823E079E-4929-1847-A1D7-AC2BBEB03205}"/>
    <hyperlink ref="AG233" r:id="rId299" location="1" xr:uid="{58D09850-A2AD-B74C-A451-F1BB0B03F350}"/>
    <hyperlink ref="AZ233" r:id="rId300" location="1" xr:uid="{88FCB4BB-7EEA-6D47-96C4-D19F59DA4EE1}"/>
    <hyperlink ref="AG234" r:id="rId301" location="1" xr:uid="{D3AF576A-EF24-F244-9944-4A7359FE1787}"/>
    <hyperlink ref="AZ234" r:id="rId302" location="1" xr:uid="{10E9C598-4C36-9042-8BD0-8C4354176231}"/>
    <hyperlink ref="AG235" r:id="rId303" location="1" xr:uid="{6C424297-3B5C-B341-93EF-B7B47267D419}"/>
    <hyperlink ref="AZ235" r:id="rId304" location="1" xr:uid="{DA5A7A2B-899F-C549-833F-6CD46A857F0D}"/>
    <hyperlink ref="AG236" r:id="rId305" location="1" xr:uid="{4C58B99E-90F7-3241-8750-D3AC1DF3DE04}"/>
    <hyperlink ref="AZ236" r:id="rId306" location="1" xr:uid="{3B86558F-521A-BD49-9F61-88EC497AD223}"/>
    <hyperlink ref="AG237" r:id="rId307" location="1" xr:uid="{20AB481C-CE00-AC48-9D1F-D0B32C08D2F6}"/>
    <hyperlink ref="AZ237" r:id="rId308" location="1" xr:uid="{1AD7F8BF-504A-354F-AC6F-71EFEC1A4FB6}"/>
    <hyperlink ref="AG238" r:id="rId309" location="1" xr:uid="{E9D0A7AB-19F8-164F-AAD6-9FB92B9DEC7D}"/>
    <hyperlink ref="AZ238" r:id="rId310" location="1" xr:uid="{D3F5B5BF-97EF-D246-8D0D-5ED7F6516EF7}"/>
    <hyperlink ref="AG239" r:id="rId311" location="1" xr:uid="{E1FEE8CB-14E2-E24D-BC62-975D5E28F38C}"/>
    <hyperlink ref="AZ239" r:id="rId312" location="1" xr:uid="{E71BB6EC-4825-4B4B-8EE9-0774B2913F41}"/>
    <hyperlink ref="AG240" r:id="rId313" location="1" xr:uid="{5989B1F1-17D6-9947-A29D-277A0110C629}"/>
    <hyperlink ref="AZ240" r:id="rId314" location="1" xr:uid="{F9074F42-46CE-C64E-B773-915CC5615CE4}"/>
    <hyperlink ref="AG241" r:id="rId315" location="1" xr:uid="{5A4F06BD-9E27-D946-90D3-8BC7EAEF5D6A}"/>
    <hyperlink ref="AZ241" r:id="rId316" location="1" xr:uid="{26C16D8C-C998-1747-A056-EDBD9C5CBB73}"/>
    <hyperlink ref="AG242" r:id="rId317" location="1" xr:uid="{0263BE56-EEBA-544B-B01B-6BBD69479A72}"/>
    <hyperlink ref="AZ242" r:id="rId318" location="1" xr:uid="{E78E7E5E-4FBE-934B-AAB0-4A78222165A7}"/>
    <hyperlink ref="AG243" r:id="rId319" location="1" xr:uid="{677FA314-2ABE-A943-BF5B-8C0ED3233135}"/>
    <hyperlink ref="AZ243" r:id="rId320" location="1" xr:uid="{9A7E0296-E7EB-E847-8C63-0C7AA4D14A62}"/>
    <hyperlink ref="AG244" r:id="rId321" location="1" xr:uid="{59DFCBE2-33A1-3648-871B-D9865D223BE4}"/>
    <hyperlink ref="AZ244" r:id="rId322" location="1" xr:uid="{89453194-EF4C-0945-AA6D-B527ED2F5418}"/>
    <hyperlink ref="AG245" r:id="rId323" location="1" xr:uid="{0BD5E1BE-EAB1-A846-905F-40B99169C359}"/>
    <hyperlink ref="AZ245" r:id="rId324" location="1" xr:uid="{44C6ADF0-FCE6-A64E-AC5E-7286F6E5D4EE}"/>
    <hyperlink ref="AG246" r:id="rId325" location="1" xr:uid="{E8ECFA43-6C8E-0547-B0C2-D04E98909EB7}"/>
    <hyperlink ref="AZ246" r:id="rId326" location="1" xr:uid="{C5BAEF1A-96B0-4843-9737-56BB0DF3E4A8}"/>
    <hyperlink ref="AG247" r:id="rId327" location="1" xr:uid="{0E729AB3-C264-1B4E-8287-E6B6D3C74094}"/>
    <hyperlink ref="AZ247" r:id="rId328" location="1" xr:uid="{DD175F06-88FF-9347-83F0-C696B22BFDFF}"/>
    <hyperlink ref="AG248" r:id="rId329" location="1" xr:uid="{DE3FD507-1357-1A40-BE65-191F9EEF074D}"/>
    <hyperlink ref="AZ248" r:id="rId330" location="1" xr:uid="{FB78F080-9679-BF42-8BC9-579E70C3C4E6}"/>
    <hyperlink ref="AG249" r:id="rId331" location="1" xr:uid="{269B49DF-5B0C-E44D-8A54-9153BC668E0E}"/>
    <hyperlink ref="AZ249" r:id="rId332" location="1" xr:uid="{3E472BE9-CA0B-394B-87BD-5F74524E52A9}"/>
    <hyperlink ref="AG250" r:id="rId333" location="1" xr:uid="{3D33D097-DBB8-2B46-BA14-2091D858BDD6}"/>
    <hyperlink ref="AZ250" r:id="rId334" location="1" xr:uid="{F9A91936-EC92-6549-98B8-617E9CA779AE}"/>
    <hyperlink ref="AG251" r:id="rId335" location="1" xr:uid="{F00C0BD0-CDDE-DF4D-8C11-99EABB4C75B6}"/>
    <hyperlink ref="AZ251" r:id="rId336" location="1" xr:uid="{27699870-D006-A145-8A06-6D1F4D146A14}"/>
    <hyperlink ref="AG252" r:id="rId337" location="1" xr:uid="{7B9C9AB9-6375-F743-A5BE-90B71D98343A}"/>
    <hyperlink ref="AZ252" r:id="rId338" location="1" xr:uid="{9EC88925-1256-BB43-BB74-A93682684399}"/>
    <hyperlink ref="AG253" r:id="rId339" location="1" xr:uid="{996579B7-64C7-7844-B614-773F38718B24}"/>
    <hyperlink ref="AZ253" r:id="rId340" location="1" xr:uid="{BF857618-6B6E-F745-8168-78B015ADD673}"/>
    <hyperlink ref="AG254" r:id="rId341" location="1" xr:uid="{1A9643F4-5A1D-E54A-9DBC-C681935D9548}"/>
    <hyperlink ref="AZ254" r:id="rId342" location="1" xr:uid="{E632E6C5-80E5-4E4E-8AA9-2B77E2BAB75D}"/>
    <hyperlink ref="AG255" r:id="rId343" location="1" xr:uid="{60691C1B-48B3-E54F-A4E6-E91B2C406AB7}"/>
    <hyperlink ref="AZ255" r:id="rId344" location="1" xr:uid="{754AA3C9-BF3F-5D40-8007-C5B88A170345}"/>
    <hyperlink ref="AG256" r:id="rId345" location="1" xr:uid="{2B7CAE33-EFAC-4E41-BED8-89D7C717B9F2}"/>
    <hyperlink ref="AZ256" r:id="rId346" location="1" xr:uid="{371C55EF-7C5B-3748-ADC1-7A830B2CD58F}"/>
    <hyperlink ref="AG257" r:id="rId347" location="1" xr:uid="{CC3ABCB5-52CE-3544-AACD-02BE7B67E445}"/>
    <hyperlink ref="AZ257" r:id="rId348" location="1" xr:uid="{E48020AD-938F-4342-BAD9-6247508297A4}"/>
    <hyperlink ref="AG258" r:id="rId349" location="1" xr:uid="{5B04F704-5B67-D940-B860-61D7FE9634FE}"/>
    <hyperlink ref="AZ258" r:id="rId350" location="1" xr:uid="{E9B5AF40-E250-B847-8736-1748E1527D09}"/>
    <hyperlink ref="AG259" r:id="rId351" location="1" xr:uid="{FC20A915-0B85-A245-9776-AF323BDE8CC3}"/>
    <hyperlink ref="AZ259" r:id="rId352" location="1" xr:uid="{E65C8793-09E4-FD41-8638-901E05714865}"/>
    <hyperlink ref="AG260" r:id="rId353" location="1" xr:uid="{374A0CF0-92EC-3C49-BC4A-9FF0C7029CE3}"/>
    <hyperlink ref="AZ260" r:id="rId354" location="1" xr:uid="{9D43C771-9028-4745-A6BF-23FF1AF3C321}"/>
    <hyperlink ref="AG261" r:id="rId355" location="1" xr:uid="{FD5AA43B-A9A5-9949-AA74-608517B051C1}"/>
    <hyperlink ref="AZ261" r:id="rId356" location="1" xr:uid="{BE575F86-1F21-A349-A661-90AFC4715089}"/>
    <hyperlink ref="AG262" r:id="rId357" location="1" xr:uid="{7C5CC962-7D8E-C34E-8BC0-4C4428FA0D03}"/>
    <hyperlink ref="AZ262" r:id="rId358" location="1" xr:uid="{5EFC4753-571B-3F48-A664-831D29A52639}"/>
    <hyperlink ref="AG263" r:id="rId359" location="1" xr:uid="{7A68DB74-20E6-9946-9EC5-57F3EF42B240}"/>
    <hyperlink ref="AZ263" r:id="rId360" location="1" xr:uid="{DEA3CA38-A509-C44B-A4CB-4B4A6D819FAB}"/>
    <hyperlink ref="AG264" r:id="rId361" location="1" xr:uid="{3E7AE8DF-DCEB-F145-90A6-7D0C16C0DDA2}"/>
    <hyperlink ref="AZ264" r:id="rId362" location="1" xr:uid="{2987A2C9-ADC5-C246-875E-69FCB5DB4094}"/>
    <hyperlink ref="AG265" r:id="rId363" location="1" xr:uid="{DEBA43E9-D64C-5048-895A-1482391B6E95}"/>
    <hyperlink ref="AZ265" r:id="rId364" location="1" xr:uid="{5FC4D874-AC51-684B-8FBB-1277DB0ED8DB}"/>
    <hyperlink ref="AG266" r:id="rId365" location="1" xr:uid="{433EFA63-15A8-944F-A23A-119743F2FEEE}"/>
    <hyperlink ref="AZ266" r:id="rId366" location="1" xr:uid="{866E451C-BE09-954B-B47B-3882A2CAE61B}"/>
    <hyperlink ref="AG267" r:id="rId367" location="1" xr:uid="{37E9DD39-D692-9D42-BE19-8623F10C4934}"/>
    <hyperlink ref="AZ267" r:id="rId368" location="1" xr:uid="{7C198E11-A5C3-CC40-A8D0-80ABEF71A279}"/>
    <hyperlink ref="AG268" r:id="rId369" location="1" xr:uid="{D548D6F8-2D51-7E4A-8DD2-EB9D0E26C951}"/>
    <hyperlink ref="AZ268" r:id="rId370" location="1" xr:uid="{2354523B-F6FE-A440-BA6F-DBD42239EA10}"/>
    <hyperlink ref="AG269" r:id="rId371" location="1" xr:uid="{CB47E0AD-6EF2-C945-B56E-4DA8CBAB2BC2}"/>
    <hyperlink ref="AZ269" r:id="rId372" location="1" xr:uid="{F3B28577-3590-B44E-8218-F75C30435C3A}"/>
    <hyperlink ref="AG270" r:id="rId373" location="1" xr:uid="{F6072EEF-3B5E-0643-BE82-397C239B1CC9}"/>
    <hyperlink ref="AZ270" r:id="rId374" location="1" xr:uid="{977FE586-BA4E-8848-B5E1-0E1E7896901C}"/>
    <hyperlink ref="AG271" r:id="rId375" location="1" xr:uid="{A0041DB3-F26C-FE47-990E-8257B97F74C8}"/>
    <hyperlink ref="AZ271" r:id="rId376" location="1" xr:uid="{0F127307-4849-8B40-91FE-339154527F18}"/>
    <hyperlink ref="AG272" r:id="rId377" location="1" xr:uid="{62A6346E-0A91-9448-BDA9-90768C6BC925}"/>
    <hyperlink ref="AZ272" r:id="rId378" location="1" xr:uid="{C3C5A84D-3A7C-654D-80FE-1E2006A21CC6}"/>
    <hyperlink ref="AG273" r:id="rId379" location="1" xr:uid="{3C5676DB-C07F-A943-A77C-52E30076513E}"/>
    <hyperlink ref="AZ273" r:id="rId380" location="1" xr:uid="{6102424A-8EC3-CE45-8CCA-D650A737F1D4}"/>
    <hyperlink ref="AG274" r:id="rId381" location="1" xr:uid="{1DA28DCE-53A1-C040-B79C-271DC58C6D88}"/>
    <hyperlink ref="AZ274" r:id="rId382" location="1" xr:uid="{FDE091D6-2DB0-374C-B45D-451228AC7012}"/>
    <hyperlink ref="AG275" r:id="rId383" location="1" xr:uid="{EA5352CC-682E-5245-A4DA-B6D5E2F7395F}"/>
    <hyperlink ref="AZ275" r:id="rId384" location="1" xr:uid="{541D68BF-12D5-C14B-B806-E22C75159D2D}"/>
    <hyperlink ref="AG276" r:id="rId385" location="1" xr:uid="{0F46CA61-5FF0-6B4E-BA77-210DF763B3E0}"/>
    <hyperlink ref="AZ276" r:id="rId386" location="1" xr:uid="{1A979C32-CE44-1748-BC0A-9287B922DB75}"/>
    <hyperlink ref="AG277" r:id="rId387" location="1" xr:uid="{AC25B3F3-4DBA-CC48-B41F-8DE1E126AED2}"/>
    <hyperlink ref="AZ277" r:id="rId388" location="1" xr:uid="{5B45E927-E9E2-FE40-BF70-CC5AB7CA63BA}"/>
    <hyperlink ref="AG278" r:id="rId389" location="1" xr:uid="{FA9ABF66-598A-1049-9476-CFAA9AA9215A}"/>
    <hyperlink ref="AZ278" r:id="rId390" location="1" xr:uid="{C8D93515-83FE-7F43-8001-8731426020E5}"/>
    <hyperlink ref="AG279" r:id="rId391" location="1" xr:uid="{334C5F19-971D-2F4E-8A65-ECAC82314E45}"/>
    <hyperlink ref="AZ279" r:id="rId392" location="1" xr:uid="{9571118B-2862-224F-BF91-4B49766D38FF}"/>
    <hyperlink ref="AG280" r:id="rId393" location="1" xr:uid="{F1B462E9-EF63-2349-A786-4CCE8B92CFCE}"/>
    <hyperlink ref="AZ280" r:id="rId394" location="1" xr:uid="{79C78053-AA01-7B45-BC3E-3E1AB4F787DB}"/>
    <hyperlink ref="AG281" r:id="rId395" location="1" xr:uid="{35DED1F0-11D3-3640-8729-639D5732329F}"/>
    <hyperlink ref="AZ281" r:id="rId396" location="1" xr:uid="{1A4545F9-FAF5-C549-ABC7-0AF2807BB69F}"/>
    <hyperlink ref="AG282" r:id="rId397" location="1" xr:uid="{09303278-58F1-874A-8C0A-3475477752DC}"/>
    <hyperlink ref="AZ282" r:id="rId398" location="1" xr:uid="{2D729DF8-278A-F542-BBCC-78256634A0DB}"/>
    <hyperlink ref="AG283" r:id="rId399" location="1" xr:uid="{710B6FDE-6B89-D448-863D-2688F6DCDA95}"/>
    <hyperlink ref="AZ283" r:id="rId400" location="1" xr:uid="{B605198E-0F24-0A4E-85B7-7A06D5739FEC}"/>
    <hyperlink ref="AG284" r:id="rId401" location="1" xr:uid="{DC42773C-BF27-854A-9C2C-B485F647AD7F}"/>
    <hyperlink ref="AZ284" r:id="rId402" location="1" xr:uid="{DDB47994-481E-3E4D-8205-2C3AE003B60E}"/>
    <hyperlink ref="AG285" r:id="rId403" location="1" xr:uid="{8478F5A2-3459-4F4A-98DC-D8C1FBEF8C00}"/>
    <hyperlink ref="AZ285" r:id="rId404" location="1" xr:uid="{4B8BECD8-4AF8-1E48-A2D2-82A0283E05E1}"/>
    <hyperlink ref="AG286" r:id="rId405" location="1" xr:uid="{C84B9F58-D5C2-0041-BAAE-E4B9880AB8F1}"/>
    <hyperlink ref="AZ286" r:id="rId406" location="1" xr:uid="{CDC7CEF1-2CBC-0D4A-BB24-4FF903C5C7EB}"/>
    <hyperlink ref="AG287" r:id="rId407" location="1" xr:uid="{285DEA74-F54D-FB41-8CD5-02A786B135CD}"/>
    <hyperlink ref="AZ287" r:id="rId408" location="1" xr:uid="{11D9FDD3-00D9-C147-9BBB-89397F3DC36A}"/>
    <hyperlink ref="AG288" r:id="rId409" location="1" xr:uid="{8B464CC6-4623-FD4B-84C7-135F31B1D967}"/>
    <hyperlink ref="AZ288" r:id="rId410" location="1" xr:uid="{5AB2F00C-12CB-2B41-8B09-13668251B591}"/>
    <hyperlink ref="AG289" r:id="rId411" location="1" xr:uid="{B042243D-2C56-5847-A02D-7F32E0018585}"/>
    <hyperlink ref="AZ289" r:id="rId412" location="1" xr:uid="{801AD16C-ABF4-AD45-9880-D93C283059FB}"/>
    <hyperlink ref="AG290" r:id="rId413" location="1" xr:uid="{FBF357B1-B595-B049-A592-EC78A9BC17FD}"/>
    <hyperlink ref="AZ290" r:id="rId414" location="1" xr:uid="{D76A5742-6D07-2A42-8438-2A47F6076B55}"/>
    <hyperlink ref="AG291" r:id="rId415" location="1" xr:uid="{40A4CD25-6987-5F47-B5DC-D45D4C9E73F8}"/>
    <hyperlink ref="AZ291" r:id="rId416" location="1" xr:uid="{B52B892C-5EE9-024C-BB9A-76A9E3E689A9}"/>
    <hyperlink ref="AG292" r:id="rId417" location="1" xr:uid="{99EB3CF2-DA55-DB48-B91D-B80082B7A8D4}"/>
    <hyperlink ref="AZ292" r:id="rId418" location="1" xr:uid="{BE852D9C-724D-CF4D-A170-DDADA4BF04D2}"/>
    <hyperlink ref="AG293" r:id="rId419" location="1" xr:uid="{86FE2497-67A7-3845-BB3D-16D3EB14AF46}"/>
    <hyperlink ref="AZ293" r:id="rId420" location="1" xr:uid="{4019621A-873D-734A-9F0C-A2824CF57E10}"/>
    <hyperlink ref="AG294" r:id="rId421" location="1" xr:uid="{0A320FC0-9DA3-0849-8883-68B75AC677D2}"/>
    <hyperlink ref="AZ294" r:id="rId422" location="1" xr:uid="{9CFE80A2-03C0-FB45-A0F7-AA102A3FB752}"/>
    <hyperlink ref="AG295" r:id="rId423" location="1" xr:uid="{0921A1C8-BBB4-C344-AC49-659FB3795342}"/>
    <hyperlink ref="AZ295" r:id="rId424" location="1" xr:uid="{9365B8DF-D717-A24A-AAA4-BF98B9A65A9A}"/>
    <hyperlink ref="AG296" r:id="rId425" location="1" xr:uid="{DC0B636A-BE14-554B-82EB-444C569F5966}"/>
    <hyperlink ref="AZ296" r:id="rId426" location="1" xr:uid="{2B4420A7-BCEF-3341-8756-E9935BC1C7AD}"/>
    <hyperlink ref="AG297" r:id="rId427" location="1" xr:uid="{096941C1-0CBF-7340-9C46-AD74193D29B8}"/>
    <hyperlink ref="AZ297" r:id="rId428" location="1" xr:uid="{E9E04C15-FB2A-084B-BDBB-EC3DCFBE937A}"/>
    <hyperlink ref="AG298" r:id="rId429" location="1" xr:uid="{2D643FA2-9EDD-5449-B6EC-9BA17B8C249F}"/>
    <hyperlink ref="AZ298" r:id="rId430" location="1" xr:uid="{2710219B-F249-5844-B056-828492C9F44E}"/>
    <hyperlink ref="AG299" r:id="rId431" location="1" xr:uid="{7776CD5E-1509-2944-A289-23D22AA1CCE0}"/>
    <hyperlink ref="AZ299" r:id="rId432" location="1" xr:uid="{CF9DD4B8-BE44-0140-A3A4-0CAD16CF0F12}"/>
    <hyperlink ref="AG300" r:id="rId433" location="1" xr:uid="{BEC60131-B8DE-7A4B-8677-448E3D14B231}"/>
    <hyperlink ref="AZ300" r:id="rId434" location="1" xr:uid="{C1D2AABE-F333-A045-A838-5F22BA0E81F5}"/>
    <hyperlink ref="AG301" r:id="rId435" location="1" xr:uid="{29446499-1500-B64A-99CB-79EC2D960429}"/>
    <hyperlink ref="AZ301" r:id="rId436" location="1" xr:uid="{4920B5D2-177D-7945-B4B1-A279651C0178}"/>
    <hyperlink ref="AG302" r:id="rId437" location="1" xr:uid="{4AE21922-194D-E649-8B05-AA4A965DDA6C}"/>
    <hyperlink ref="AZ302" r:id="rId438" location="1" xr:uid="{9FC938C0-E1A5-D44B-A9E5-F73BE23A66AE}"/>
    <hyperlink ref="AG303" r:id="rId439" location="1" xr:uid="{ABB48A65-9B81-E74A-AF85-6CDC1AC79D82}"/>
    <hyperlink ref="AZ303" r:id="rId440" location="1" xr:uid="{2FB09B9E-15A9-9741-9860-16666EB09D9B}"/>
    <hyperlink ref="AG304" r:id="rId441" location="1" xr:uid="{D6426A31-1423-6243-8D3E-FBE3D0D61357}"/>
    <hyperlink ref="AZ304" r:id="rId442" location="1" xr:uid="{7C09A84E-F2BC-9748-AB50-AB9C97EBB331}"/>
    <hyperlink ref="AG305" r:id="rId443" location="1" xr:uid="{2EA1E86C-9E26-4B42-ADFE-ABDD5EE26C48}"/>
    <hyperlink ref="AZ305" r:id="rId444" location="1" xr:uid="{04A37FC4-7A0A-214F-BFE1-B161B8E6FBD8}"/>
    <hyperlink ref="AG306" r:id="rId445" location="1" xr:uid="{1AD5D9E5-5D88-FB45-976E-65068B74F760}"/>
    <hyperlink ref="AZ306" r:id="rId446" location="1" xr:uid="{BAB6F54F-8039-2C48-901A-AC3E82DD1637}"/>
    <hyperlink ref="AG307" r:id="rId447" location="1" xr:uid="{FC2CCD4E-B130-AD4F-A82F-9C85C0DB05E5}"/>
    <hyperlink ref="AZ307" r:id="rId448" location="1" xr:uid="{304DD95D-EAB4-0243-B3FB-DA5C6E7CBBC3}"/>
    <hyperlink ref="AG308" r:id="rId449" location="1" xr:uid="{726C15F4-36D1-2046-8C62-C42C5FB507C2}"/>
    <hyperlink ref="AZ308" r:id="rId450" location="1" xr:uid="{F68F6F65-4C0B-0E40-BAA2-3BA365B3D788}"/>
    <hyperlink ref="AG309" r:id="rId451" location="1" xr:uid="{069E8E4F-0ECB-8D40-8E88-369E228FD575}"/>
    <hyperlink ref="AZ309" r:id="rId452" location="1" xr:uid="{1CDD155E-1B30-E747-BA95-D1D0D9ADA584}"/>
    <hyperlink ref="AG310" r:id="rId453" location="1" xr:uid="{B395D952-CFBF-A74B-88B0-CE56637F8511}"/>
    <hyperlink ref="AZ310" r:id="rId454" location="1" xr:uid="{17352B50-25DA-7C41-8E5E-4704F20C184B}"/>
    <hyperlink ref="AG311" r:id="rId455" location="1" xr:uid="{4B7E4D71-0C7B-8E4A-8BFB-9DDF15664022}"/>
    <hyperlink ref="AZ311" r:id="rId456" location="1" xr:uid="{0679ABB9-3633-CA48-B0C4-2D72BD8B20B4}"/>
    <hyperlink ref="AG312" r:id="rId457" location="1" xr:uid="{264BEFC7-031A-3446-8CBC-B971017A7048}"/>
    <hyperlink ref="AZ312" r:id="rId458" location="1" xr:uid="{ACAE42D7-207B-FC4B-A808-7469199E6EC0}"/>
    <hyperlink ref="AG313" r:id="rId459" location="1" xr:uid="{FC642587-4637-F343-BC13-4FB9E785DC8E}"/>
    <hyperlink ref="AZ313" r:id="rId460" location="1" xr:uid="{93160D55-C136-D645-BBC0-016E31937C43}"/>
    <hyperlink ref="AG314" r:id="rId461" location="1" xr:uid="{33C566C6-3171-1E41-BD42-8E9E6B8E3F65}"/>
    <hyperlink ref="AZ314" r:id="rId462" location="1" xr:uid="{BF8BAAE5-5163-2B42-9E02-CA3A5586D3C1}"/>
    <hyperlink ref="AG315" r:id="rId463" location="1" xr:uid="{9ADEFBC9-2463-B14B-97CC-DF675248255F}"/>
    <hyperlink ref="AZ315" r:id="rId464" location="1" xr:uid="{61CEC1E5-011B-5E42-B3C9-A3204B66310A}"/>
    <hyperlink ref="AG316" r:id="rId465" location="1" xr:uid="{9A819076-2E1E-7E4C-874A-D51DE972E84F}"/>
    <hyperlink ref="AZ316" r:id="rId466" location="1" xr:uid="{C4F3DAB1-1F20-4B4D-8241-63EF28F2E76B}"/>
    <hyperlink ref="AG317" r:id="rId467" location="1" xr:uid="{36640DFB-3E5B-7549-A397-6913214C05F4}"/>
    <hyperlink ref="AZ317" r:id="rId468" location="1" xr:uid="{0E599A22-99F0-EA40-A694-99466B69652B}"/>
    <hyperlink ref="AG318" r:id="rId469" location="1" xr:uid="{AE310032-25BB-2B49-BDEC-7B22A937E1FA}"/>
    <hyperlink ref="AZ318" r:id="rId470" location="1" xr:uid="{E44DE554-C66B-9346-89BD-06D7E96737B9}"/>
    <hyperlink ref="AG319" r:id="rId471" location="1" xr:uid="{E914C6F1-87E5-D242-BBB9-A1B36115D67B}"/>
    <hyperlink ref="AZ319" r:id="rId472" location="1" xr:uid="{0720AE8B-42EF-7749-A43B-E45229D522E4}"/>
    <hyperlink ref="AG320" r:id="rId473" location="1" xr:uid="{B074DAA9-4039-D049-BD1F-EF047E1F4503}"/>
    <hyperlink ref="AZ320" r:id="rId474" location="1" xr:uid="{350A61F0-3285-104E-89F7-68200B898153}"/>
    <hyperlink ref="AG321" r:id="rId475" location="1" xr:uid="{3AAF18A0-7898-CC49-B213-E1D10F1490FF}"/>
    <hyperlink ref="AZ321" r:id="rId476" location="1" xr:uid="{AB068518-C5AD-274D-8666-BBB4967E95F1}"/>
    <hyperlink ref="AG322" r:id="rId477" location="1" xr:uid="{885AC056-E906-5840-9029-F5CCD9858456}"/>
    <hyperlink ref="AZ322" r:id="rId478" location="1" xr:uid="{8E83E6C2-3379-6D4F-B0AF-276561E470D2}"/>
    <hyperlink ref="AG323" r:id="rId479" location="1" xr:uid="{E82071EE-1217-5645-9C70-47F9FD8AD7D1}"/>
    <hyperlink ref="AZ323" r:id="rId480" location="1" xr:uid="{19AB7B79-EC9A-B946-8801-CA5ED19D9ADA}"/>
    <hyperlink ref="AG324" r:id="rId481" location="1" xr:uid="{312EE975-3C7F-4243-9624-C874C2AF2D44}"/>
    <hyperlink ref="AZ324" r:id="rId482" location="1" xr:uid="{E1CD060C-38C5-2F4C-B5B5-1786AE4DD070}"/>
    <hyperlink ref="AG325" r:id="rId483" location="1" xr:uid="{AE0DFD96-C894-9C49-A2E6-913DA41FD998}"/>
    <hyperlink ref="AZ325" r:id="rId484" location="1" xr:uid="{7EFDA40B-573B-5B45-9BAE-1DA362E0D023}"/>
    <hyperlink ref="AG326" r:id="rId485" location="1" xr:uid="{3970ADBE-0DD0-3344-992D-535C812B31E5}"/>
    <hyperlink ref="AZ326" r:id="rId486" location="1" xr:uid="{564FEB4D-1C4A-074A-A6A1-C0EA06519807}"/>
    <hyperlink ref="AG327" r:id="rId487" location="1" xr:uid="{9DBDE9B1-0BD0-9241-9AED-A211FE12D10E}"/>
    <hyperlink ref="AZ327" r:id="rId488" location="1" xr:uid="{415CA6C4-C614-5A46-96CD-ED88BA42125C}"/>
    <hyperlink ref="AG328" r:id="rId489" location="1" xr:uid="{10DF7D0D-3B08-1841-B170-5B524259E6D8}"/>
    <hyperlink ref="AZ328" r:id="rId490" location="1" xr:uid="{166E90B6-C0D7-3745-BEAB-1BACEC9EB473}"/>
    <hyperlink ref="AG329" r:id="rId491" location="1" xr:uid="{41E891CF-866A-A043-939D-FA7BD8F324F6}"/>
    <hyperlink ref="AZ329" r:id="rId492" location="1" xr:uid="{E91F304C-2C7E-4B45-A14E-ACCE43353238}"/>
    <hyperlink ref="AG330" r:id="rId493" location="1" xr:uid="{09A06E57-24FE-2147-9AF0-92807F6725E7}"/>
    <hyperlink ref="AZ330" r:id="rId494" location="1" xr:uid="{45E84367-7EC0-C14E-A63F-B6D6EBE5D835}"/>
    <hyperlink ref="AG331" r:id="rId495" location="1" xr:uid="{306522F1-F88F-5E42-AF95-B602670B5EBF}"/>
    <hyperlink ref="AZ331" r:id="rId496" location="1" xr:uid="{D0EBA14D-5B68-7F4A-B076-A7BC2543AF32}"/>
    <hyperlink ref="AG332" r:id="rId497" location="1" xr:uid="{539D0119-7970-7548-8564-2224F3AD0EA4}"/>
    <hyperlink ref="AZ332" r:id="rId498" location="1" xr:uid="{A1E299BD-4036-4542-BF5D-2D14F790D67E}"/>
    <hyperlink ref="AG333" r:id="rId499" location="1" xr:uid="{7185A1A6-CF21-804B-830A-73BB162EC968}"/>
    <hyperlink ref="AZ333" r:id="rId500" location="1" xr:uid="{F4CC7229-E776-CD46-92EA-046AB4759F31}"/>
    <hyperlink ref="AG334" r:id="rId501" location="1" xr:uid="{69D777F6-0F15-E34C-A5C0-20E10BB2D2E4}"/>
    <hyperlink ref="AZ334" r:id="rId502" location="1" xr:uid="{35B6C7E0-2F96-504D-A93E-82C49D674CAA}"/>
    <hyperlink ref="AG335" r:id="rId503" location="1" xr:uid="{7B5E2F60-781D-3F43-8C9F-F65EBB6CD251}"/>
    <hyperlink ref="AZ335" r:id="rId504" location="1" xr:uid="{7BADA730-3CBC-024F-9E1B-1B1A5FEDE260}"/>
    <hyperlink ref="AG336" r:id="rId505" location="1" xr:uid="{EAF77C0E-4B1C-9449-9966-2E92AC9E0811}"/>
    <hyperlink ref="AZ336" r:id="rId506" location="1" xr:uid="{E0C0250A-5CB5-1942-81A3-0488E08AF849}"/>
    <hyperlink ref="AG337" r:id="rId507" location="1" xr:uid="{EE0EBE20-FDC0-514B-9FBD-DAABA40C550C}"/>
    <hyperlink ref="AZ337" r:id="rId508" location="1" xr:uid="{5AF09F30-AD35-144E-96B8-DE76676C9717}"/>
    <hyperlink ref="AG338" r:id="rId509" location="1" xr:uid="{16C4188E-4E50-FD40-BC58-DA7BE0F87281}"/>
    <hyperlink ref="AZ338" r:id="rId510" location="1" xr:uid="{A3D044C4-4244-0B44-B6A6-37234EE30D24}"/>
    <hyperlink ref="AG339" r:id="rId511" location="1" xr:uid="{BC192FF2-06B9-5843-A742-898DBB859F8F}"/>
    <hyperlink ref="AZ339" r:id="rId512" location="1" xr:uid="{B90119A4-30A6-144E-930B-475B57BE7C80}"/>
    <hyperlink ref="AG340" r:id="rId513" location="1" xr:uid="{7E70327E-9310-3540-B6C4-77B3F782E6F8}"/>
    <hyperlink ref="AZ340" r:id="rId514" location="1" xr:uid="{4C4E01E6-3477-294A-BF8C-A64C2BFEFFA1}"/>
    <hyperlink ref="AG341" r:id="rId515" location="1" xr:uid="{9E25A560-42A3-DF4A-A1EE-85DF081B3FEB}"/>
    <hyperlink ref="AZ341" r:id="rId516" location="1" xr:uid="{44FDD4EF-A719-2043-8C45-377AB0183DDC}"/>
    <hyperlink ref="AG342" r:id="rId517" location="1" xr:uid="{9CCA9BA0-CA78-454B-88EC-E0B14AD4813C}"/>
    <hyperlink ref="AZ342" r:id="rId518" location="1" xr:uid="{CA2FE4FF-1336-B44F-AA0D-D33DE381FCB3}"/>
    <hyperlink ref="AG343" r:id="rId519" location="1" xr:uid="{811A87C3-E4B5-5848-9BAE-184CBFD20096}"/>
    <hyperlink ref="AZ343" r:id="rId520" location="1" xr:uid="{45863831-E584-8C43-8928-BD8018DD8A3C}"/>
    <hyperlink ref="AG344" r:id="rId521" location="1" xr:uid="{484D014F-D4B1-B841-B43D-8AA46855CF8D}"/>
    <hyperlink ref="AZ344" r:id="rId522" location="1" xr:uid="{68456093-E648-5943-BE25-C46BF7486B85}"/>
    <hyperlink ref="AG345" r:id="rId523" location="1" xr:uid="{8817CB72-095E-6746-BD39-56346221BCE9}"/>
    <hyperlink ref="AZ345" r:id="rId524" location="1" xr:uid="{5C6C68E6-264F-4A4C-AB40-C66E37ED1B19}"/>
    <hyperlink ref="AG346" r:id="rId525" location="1" xr:uid="{73C9873A-4E08-9F43-BE04-CF36FAA8B50D}"/>
    <hyperlink ref="AZ346" r:id="rId526" location="1" xr:uid="{5D069A78-49E4-DD48-8128-18525F9281EF}"/>
    <hyperlink ref="AG347" r:id="rId527" location="1" xr:uid="{CCBD735E-997B-1B49-9AA0-8FF535900CC6}"/>
    <hyperlink ref="AZ347" r:id="rId528" location="1" xr:uid="{CDA5E874-7022-1844-97B4-3F7165554753}"/>
    <hyperlink ref="AG348" r:id="rId529" location="1" xr:uid="{AF29C969-9819-7448-94E0-58654389C854}"/>
    <hyperlink ref="AZ348" r:id="rId530" location="1" xr:uid="{FCB6952C-E500-B744-BABA-5C7A50FA31E4}"/>
    <hyperlink ref="AG349" r:id="rId531" location="1" xr:uid="{B9801D0D-E768-FB4C-9D47-D8BD180D3EFD}"/>
    <hyperlink ref="AZ349" r:id="rId532" location="1" xr:uid="{D5F2DE4D-4275-CB4C-B83D-15458722A484}"/>
    <hyperlink ref="AG350" r:id="rId533" location="1" xr:uid="{876D0215-E2DC-1B46-8DB7-F2A04EAB095D}"/>
    <hyperlink ref="AZ350" r:id="rId534" location="1" xr:uid="{94DA126E-720F-854C-A680-DB1E8C45CF4E}"/>
    <hyperlink ref="AG351" r:id="rId535" location="1" xr:uid="{7C5C07B3-9FF7-BC45-B174-A435B9CEEE8C}"/>
    <hyperlink ref="AZ351" r:id="rId536" location="1" xr:uid="{65F43F5B-8396-A74D-82DB-9B8BDDC72878}"/>
    <hyperlink ref="AG352" r:id="rId537" location="1" xr:uid="{0BD461A6-A46C-F343-89DD-61B35E9229F1}"/>
    <hyperlink ref="AZ352" r:id="rId538" location="1" xr:uid="{9AAD648D-E3BB-2249-BB88-3BD27BEC0C82}"/>
    <hyperlink ref="AG353" r:id="rId539" location="1" xr:uid="{BB309F50-BF22-4343-8D57-BFB0BDFFF5EF}"/>
    <hyperlink ref="AZ353" r:id="rId540" location="1" xr:uid="{6F3DC4D9-7727-C444-A68C-36413CB04E5E}"/>
    <hyperlink ref="AG354" r:id="rId541" location="1" xr:uid="{CCB6C97F-AC92-6941-A2B5-F10AAE016EBE}"/>
    <hyperlink ref="AZ354" r:id="rId542" location="1" xr:uid="{FF353471-0F39-C64B-84F3-23674418CA20}"/>
    <hyperlink ref="AG355" r:id="rId543" location="1" xr:uid="{2C431DE8-7717-D84D-B78F-2305F2BB84DF}"/>
    <hyperlink ref="AZ355" r:id="rId544" location="1" xr:uid="{7057C948-668D-8147-9D24-EE7488C3DE82}"/>
    <hyperlink ref="AG356" r:id="rId545" location="1" xr:uid="{2F9B0998-9538-A444-B710-C82D8B21FB75}"/>
    <hyperlink ref="AZ356" r:id="rId546" location="1" xr:uid="{DE030B04-E883-1343-B16B-509F33F0C4EB}"/>
    <hyperlink ref="AG357" r:id="rId547" location="1" xr:uid="{FEFFBBB0-8C4E-CA47-8DAF-E5B2EE6A9126}"/>
    <hyperlink ref="AZ357" r:id="rId548" location="1" xr:uid="{485D12F3-B261-824E-8690-43BDA9BB786A}"/>
    <hyperlink ref="AG358" r:id="rId549" location="1" xr:uid="{1F26AC28-30ED-A44C-AE4D-C2A769A7D783}"/>
    <hyperlink ref="AZ358" r:id="rId550" location="1" xr:uid="{BCD8D0AE-612C-114F-B1BC-D38E76A43681}"/>
    <hyperlink ref="AG359" r:id="rId551" location="1" xr:uid="{BD6DFC1D-13CE-2C41-8406-8B413AB634CC}"/>
    <hyperlink ref="AZ359" r:id="rId552" location="1" xr:uid="{0CBA12BF-3852-7744-AB2C-28DA399428B3}"/>
    <hyperlink ref="AG360" r:id="rId553" location="1" xr:uid="{7ABAB1BB-6964-A449-BF11-F9876F44DFC0}"/>
    <hyperlink ref="AZ360" r:id="rId554" location="1" xr:uid="{88ED3E38-8125-B14F-8555-A2638B4697A4}"/>
    <hyperlink ref="AG361" r:id="rId555" location="1" xr:uid="{FA30688C-7772-1440-8855-AD2E3345E7E8}"/>
    <hyperlink ref="AZ361" r:id="rId556" location="1" xr:uid="{ACFD1310-8D5B-4548-9699-9FCA245414E2}"/>
    <hyperlink ref="AG362" r:id="rId557" location="1" xr:uid="{4D85DDA3-6535-814A-B058-6D80FEDB15FD}"/>
    <hyperlink ref="AZ362" r:id="rId558" location="1" xr:uid="{E7B08008-423E-A94D-945F-D7682E339C83}"/>
    <hyperlink ref="AG363" r:id="rId559" location="1" xr:uid="{B8758C17-6DEC-2C47-92D3-F09F48DBD815}"/>
    <hyperlink ref="AZ363" r:id="rId560" location="1" xr:uid="{4D873253-5EFE-884C-A7F5-152B65D53823}"/>
    <hyperlink ref="AG364" r:id="rId561" location="1" xr:uid="{473D9A49-347E-DA49-9379-F0E89E8DDA3C}"/>
    <hyperlink ref="AZ364" r:id="rId562" location="1" xr:uid="{7AF610D6-E9DD-284F-BC06-624456254A90}"/>
    <hyperlink ref="AG365" r:id="rId563" location="1" xr:uid="{03D0BAAE-0040-C140-A408-C2EA2F94A3BB}"/>
    <hyperlink ref="AZ365" r:id="rId564" location="1" xr:uid="{CB25B015-B305-554D-9567-83A9A9AAB803}"/>
    <hyperlink ref="AG366" r:id="rId565" location="1" xr:uid="{B03192EA-EF1D-4E44-AB20-E5351E65518B}"/>
    <hyperlink ref="AZ366" r:id="rId566" location="1" xr:uid="{098F15CD-729F-5B45-8597-2C911AB0FC83}"/>
    <hyperlink ref="AG367" r:id="rId567" location="1" xr:uid="{09B6221B-B34E-9242-BD50-D868FBAD6EA1}"/>
    <hyperlink ref="AZ367" r:id="rId568" location="1" xr:uid="{17D8B694-B729-4940-855F-AD7D1418F5ED}"/>
    <hyperlink ref="AG368" r:id="rId569" location="1" xr:uid="{4FB25556-E284-9649-A06E-72A34857F963}"/>
    <hyperlink ref="AZ368" r:id="rId570" location="1" xr:uid="{909C37DB-0108-4440-8F20-D6365144108B}"/>
    <hyperlink ref="AG369" r:id="rId571" location="1" xr:uid="{D61083E5-FEE0-ED45-BE23-80C645253A3D}"/>
    <hyperlink ref="AZ369" r:id="rId572" location="1" xr:uid="{99B9928C-59A2-564E-9897-406B0A72A985}"/>
    <hyperlink ref="AG370" r:id="rId573" location="1" xr:uid="{46DAB396-319C-6342-9DFC-40D60B76441C}"/>
    <hyperlink ref="AZ370" r:id="rId574" location="1" xr:uid="{82305F0A-5792-1747-8DDB-E4346072CE50}"/>
    <hyperlink ref="AG371" r:id="rId575" location="1" xr:uid="{077DAA46-9DCB-9842-9129-CA529C846D21}"/>
    <hyperlink ref="AZ371" r:id="rId576" location="1" xr:uid="{14323300-8610-2A4E-A894-1966ECA705D0}"/>
    <hyperlink ref="AG372" r:id="rId577" location="1" xr:uid="{124B5F5B-C6BD-FE41-9C64-B0982DFA1611}"/>
    <hyperlink ref="AZ372" r:id="rId578" location="1" xr:uid="{4002980E-ADE3-554B-BBC0-DE095514640A}"/>
    <hyperlink ref="AG373" r:id="rId579" location="1" xr:uid="{3590A982-C116-F846-AD4C-3C7CC5F505E8}"/>
    <hyperlink ref="AZ373" r:id="rId580" location="1" xr:uid="{5883759F-3435-AA4C-8CDF-7D1D4B9833D1}"/>
    <hyperlink ref="AG374" r:id="rId581" location="1" xr:uid="{518BCA4F-FE08-1648-B647-F15CB28368F7}"/>
    <hyperlink ref="AZ374" r:id="rId582" location="1" xr:uid="{9B210E5A-F215-A249-9A9C-1738ADD9527E}"/>
    <hyperlink ref="AG375" r:id="rId583" location="1" xr:uid="{EEAA3FE9-7A67-424D-BA2B-72736B0F4951}"/>
    <hyperlink ref="AZ375" r:id="rId584" location="1" xr:uid="{13CB2943-8622-D041-9FD0-86CF18B03BB5}"/>
    <hyperlink ref="AG376" r:id="rId585" location="1" xr:uid="{BA36E33B-9F69-BA4E-AB4E-F0E48C2852A5}"/>
    <hyperlink ref="AZ376" r:id="rId586" location="1" xr:uid="{747ABC5F-1D4F-B94A-B50B-979BB3414F5D}"/>
    <hyperlink ref="AG377" r:id="rId587" location="1" xr:uid="{5085041C-5BC1-EF44-A7D9-22526D16CFD2}"/>
    <hyperlink ref="AZ377" r:id="rId588" location="1" xr:uid="{6E38A2E8-B26D-5944-97A1-1D0EEE491295}"/>
    <hyperlink ref="AG378" r:id="rId589" location="1" xr:uid="{42768959-5C3C-C641-9A80-0A8E45BA2C48}"/>
    <hyperlink ref="AZ378" r:id="rId590" location="1" xr:uid="{BC1E77B7-D172-5244-8D27-66BFBEAE1430}"/>
    <hyperlink ref="AG379" r:id="rId591" location="1" xr:uid="{2ACC854E-1185-A148-9575-37ECCC701204}"/>
    <hyperlink ref="AZ379" r:id="rId592" location="1" xr:uid="{C4C475C7-1A56-E245-813D-37DFC554F8B2}"/>
    <hyperlink ref="AG380" r:id="rId593" location="1" xr:uid="{1C3E1185-E9F5-5B41-89F4-0FB0C7F7E450}"/>
    <hyperlink ref="AZ380" r:id="rId594" location="1" xr:uid="{4D0F46F1-C167-7A49-95EE-6FE5DD436ADC}"/>
    <hyperlink ref="AG381" r:id="rId595" location="1" xr:uid="{B4CBDC4B-7B15-0D47-964E-865F69FC9E8F}"/>
    <hyperlink ref="AZ381" r:id="rId596" location="1" xr:uid="{E1212C7B-A044-8D4C-8800-4F42F65E4B8B}"/>
    <hyperlink ref="AG382" r:id="rId597" location="1" xr:uid="{3F59E06A-8C26-9544-A316-B40203B4917E}"/>
    <hyperlink ref="AZ382" r:id="rId598" location="1" xr:uid="{243F7A01-C773-6547-903F-301BF513A2CB}"/>
    <hyperlink ref="AG383" r:id="rId599" location="1" xr:uid="{67C95828-BCAD-074C-A1D4-A7CFD91E6E28}"/>
    <hyperlink ref="AZ383" r:id="rId600" location="1" xr:uid="{D8A89FF7-C5A2-4941-A17E-75D564EFACAB}"/>
    <hyperlink ref="AG384" r:id="rId601" location="1" xr:uid="{5E9634D9-FA25-C647-8CFF-6AB1BEE78F8F}"/>
    <hyperlink ref="AZ384" r:id="rId602" location="1" xr:uid="{33C5FE29-077E-7A45-A3A3-EC22AE7C5BF6}"/>
    <hyperlink ref="AG385" r:id="rId603" location="1" xr:uid="{F1C95FCB-9F25-D645-97B2-04803BACAC0E}"/>
    <hyperlink ref="AZ385" r:id="rId604" location="1" xr:uid="{E54D7370-B660-B442-8C8F-B4E213DE7A12}"/>
    <hyperlink ref="AG386" r:id="rId605" location="1" xr:uid="{8E5F654B-89A2-3340-B619-73F17846B48D}"/>
    <hyperlink ref="AZ386" r:id="rId606" location="1" xr:uid="{72FDC84F-60E2-8642-AD5D-AEB562BD19BD}"/>
    <hyperlink ref="AG387" r:id="rId607" location="1" xr:uid="{C0D93337-7D42-004A-AD4C-EB44B4907B64}"/>
    <hyperlink ref="AZ387" r:id="rId608" location="1" xr:uid="{DFC26BE8-27AF-D849-ADFE-512F02E60742}"/>
    <hyperlink ref="AG388" r:id="rId609" location="1" xr:uid="{EF606AEB-DE0C-6041-94FB-9B3E4D279E3D}"/>
    <hyperlink ref="AZ388" r:id="rId610" location="1" xr:uid="{8A1598B6-492A-E64F-BD9F-339E672C84B3}"/>
    <hyperlink ref="AG389" r:id="rId611" location="1" xr:uid="{D186B757-E395-1243-9D16-3ED81BA19AC3}"/>
    <hyperlink ref="AZ389" r:id="rId612" location="1" xr:uid="{63FE71F2-2595-4542-8156-C04342F54D67}"/>
    <hyperlink ref="AG390" r:id="rId613" location="1" xr:uid="{0892C1CD-1F1B-3A47-8941-76BABB264A5B}"/>
    <hyperlink ref="AZ390" r:id="rId614" location="1" xr:uid="{806A9347-39D3-B145-99A5-216F094A1C85}"/>
    <hyperlink ref="AG391" r:id="rId615" location="1" xr:uid="{77A9B871-329E-D242-AEBD-510EBC16EE02}"/>
    <hyperlink ref="AZ391" r:id="rId616" location="1" xr:uid="{32C85297-B17E-AE44-A8B5-0FA59D8F7490}"/>
    <hyperlink ref="AG392" r:id="rId617" location="1" xr:uid="{1AA678E1-D2BB-8740-B74A-F8D4A3BD1D42}"/>
    <hyperlink ref="AZ392" r:id="rId618" location="1" xr:uid="{28FD86A1-3DF8-BC4D-9E0F-AD8A54E38143}"/>
    <hyperlink ref="AG393" r:id="rId619" location="1" xr:uid="{F86CC598-4192-B24D-AF03-26E59C541E3A}"/>
    <hyperlink ref="AZ393" r:id="rId620" location="1" xr:uid="{546346CB-7E71-AA46-8604-B46DE9AA7D2C}"/>
    <hyperlink ref="AG394" r:id="rId621" location="1" xr:uid="{5DB8CE81-2D65-D544-9CC9-7CF486425668}"/>
    <hyperlink ref="AZ394" r:id="rId622" location="1" xr:uid="{C3D32299-074A-1645-80A4-413D4C03C3AA}"/>
    <hyperlink ref="AG395" r:id="rId623" location="1" xr:uid="{968A06C7-DFB1-7244-8CC3-95570D94E6AC}"/>
    <hyperlink ref="AZ395" r:id="rId624" location="1" xr:uid="{C31CDE40-4971-E64A-97B1-ACD64585BF47}"/>
    <hyperlink ref="AG396" r:id="rId625" location="1" xr:uid="{D68803FF-DFFD-E249-A2FB-82A9666EB430}"/>
    <hyperlink ref="AZ396" r:id="rId626" location="1" xr:uid="{A948459D-CEC7-5D45-85DA-8043D59804BA}"/>
    <hyperlink ref="AG397" r:id="rId627" location="1" xr:uid="{7DE8658D-55B3-0F43-A0C3-729524029B88}"/>
    <hyperlink ref="AZ397" r:id="rId628" location="1" xr:uid="{3B31E130-7BF9-AD47-A1AA-3B3D7E4DB5D2}"/>
    <hyperlink ref="AG398" r:id="rId629" location="1" xr:uid="{769A3B1A-877A-6A45-BC15-02776D5360E2}"/>
    <hyperlink ref="AZ398" r:id="rId630" location="1" xr:uid="{BF1A028A-A634-5745-B34A-BE0C120D4D0E}"/>
    <hyperlink ref="AG399" r:id="rId631" location="1" xr:uid="{2D32F779-03D8-2045-BB54-26DBEB5CDF9E}"/>
    <hyperlink ref="AZ399" r:id="rId632" location="1" xr:uid="{407E590A-D227-5B44-8D9F-61F97CED8BB5}"/>
    <hyperlink ref="AG400" r:id="rId633" location="1" xr:uid="{61D80CAB-F111-8546-BD58-7C5C9DADD176}"/>
    <hyperlink ref="AZ400" r:id="rId634" location="1" xr:uid="{073DFCC2-7D07-0B4D-9338-5725E77DFF0B}"/>
    <hyperlink ref="AG401" r:id="rId635" location="1" xr:uid="{E200DCF4-8CC5-0147-9CDF-1FE502F000E5}"/>
    <hyperlink ref="AZ401" r:id="rId636" location="1" xr:uid="{F4CDB660-A73D-E247-9F7D-8ABD33F9CED3}"/>
    <hyperlink ref="AG402" r:id="rId637" location="1" xr:uid="{42360AC8-C884-9140-9BD2-690AE98D7E31}"/>
    <hyperlink ref="AZ402" r:id="rId638" location="1" xr:uid="{AAA38D36-D038-EE43-BD27-55805869B102}"/>
    <hyperlink ref="AG403" r:id="rId639" location="1" xr:uid="{1E87E898-0B96-C947-8CE2-BBCCC4251288}"/>
    <hyperlink ref="AZ403" r:id="rId640" location="1" xr:uid="{79F5BA34-1C92-EC46-A337-F81EB1B1BF24}"/>
    <hyperlink ref="AG404" r:id="rId641" location="1" xr:uid="{621FCD78-0B9A-7143-9D7B-4FECDC5A47F1}"/>
    <hyperlink ref="AZ404" r:id="rId642" location="1" xr:uid="{3EEB8CF8-985D-FA41-AE07-82C28C5A20F2}"/>
    <hyperlink ref="AG405" r:id="rId643" location="1" xr:uid="{8E8E3581-D594-0945-B46F-FEAC0CB96E7D}"/>
    <hyperlink ref="AZ405" r:id="rId644" location="1" xr:uid="{A3EC0264-955E-BB49-9D5D-E1D484A3764B}"/>
    <hyperlink ref="AG406" r:id="rId645" location="1" xr:uid="{5CD4A3F5-C81F-D642-BE48-28CD606B3E97}"/>
    <hyperlink ref="AZ406" r:id="rId646" location="1" xr:uid="{31554630-214A-6248-A9DA-99E5BB1B78F7}"/>
    <hyperlink ref="AG407" r:id="rId647" location="1" xr:uid="{C27DA489-E102-5142-A627-5FBEEAEB41C6}"/>
    <hyperlink ref="AZ407" r:id="rId648" location="1" xr:uid="{7A4BF995-F78C-734C-A869-F90FD072D18B}"/>
    <hyperlink ref="AG408" r:id="rId649" location="1" xr:uid="{782DCB75-2398-CD45-8778-5B4915A41A5B}"/>
    <hyperlink ref="AZ408" r:id="rId650" location="1" xr:uid="{259D38DB-A034-654D-9F78-AB5E1F8C954D}"/>
    <hyperlink ref="AG409" r:id="rId651" location="1" xr:uid="{1309CC37-B68C-084D-9C6C-F7ECD869D113}"/>
    <hyperlink ref="AZ409" r:id="rId652" location="1" xr:uid="{A1A751F0-4C6C-F94A-87F0-77C2B48BD3E8}"/>
    <hyperlink ref="AG410" r:id="rId653" location="1" xr:uid="{62298011-B936-EA44-94DB-559B6A716A00}"/>
    <hyperlink ref="AZ410" r:id="rId654" location="1" xr:uid="{C354D38B-628C-FA43-9EF7-276C6EF9D188}"/>
    <hyperlink ref="AG411" r:id="rId655" location="1" xr:uid="{E484F919-B9D9-B34A-B141-21139E745DB9}"/>
    <hyperlink ref="AZ411" r:id="rId656" location="1" xr:uid="{FFAA5AD2-3CE6-0F42-BAE4-2E88A429CF75}"/>
    <hyperlink ref="AG412" r:id="rId657" location="1" xr:uid="{F8F66FC0-EC36-684D-B466-9910D9970575}"/>
    <hyperlink ref="AZ412" r:id="rId658" location="1" xr:uid="{21204B37-9D14-1F44-B29A-B124136F32F0}"/>
    <hyperlink ref="AG413" r:id="rId659" location="1" xr:uid="{5A18116A-EFA5-0843-9962-507F92609FAB}"/>
    <hyperlink ref="AZ413" r:id="rId660" location="1" xr:uid="{81683F60-F2A7-C84D-8C33-E9C8409ECB15}"/>
    <hyperlink ref="AG414" r:id="rId661" location="1" xr:uid="{4CF0717D-3914-C940-984B-1D8D01074BDA}"/>
    <hyperlink ref="AZ414" r:id="rId662" location="1" xr:uid="{191336F9-F818-2A46-955E-17B7E990CEDF}"/>
    <hyperlink ref="AG415" r:id="rId663" location="1" xr:uid="{DC62BA03-6042-E14D-9E89-DE75326433EE}"/>
    <hyperlink ref="AZ415" r:id="rId664" location="1" xr:uid="{4B9BE6AE-6080-AD41-B5A8-F4ECD3787394}"/>
    <hyperlink ref="AG416" r:id="rId665" location="1" xr:uid="{7CACE6AF-E01C-D042-B5F6-DA9D87A3F701}"/>
    <hyperlink ref="AZ416" r:id="rId666" location="1" xr:uid="{435E491A-462D-2D46-B6E4-170AEBE28347}"/>
    <hyperlink ref="AG417" r:id="rId667" location="1" xr:uid="{12ED565D-4DD1-EE42-B56B-4E4B4543616A}"/>
    <hyperlink ref="AZ417" r:id="rId668" location="1" xr:uid="{CD5C2F1A-8D02-E44D-A66B-4DF44CAA6AFD}"/>
    <hyperlink ref="AG418" r:id="rId669" location="1" xr:uid="{64F10373-36FC-E44A-9610-6F4A613535AD}"/>
    <hyperlink ref="AZ418" r:id="rId670" location="1" xr:uid="{8E504F2F-D0E9-5A46-B0CD-8E6CC3222DDA}"/>
    <hyperlink ref="AG419" r:id="rId671" location="1" xr:uid="{90578297-D84C-5B4F-83E8-8ED0FE7B7AFE}"/>
    <hyperlink ref="AZ419" r:id="rId672" location="1" xr:uid="{298E69DE-CE39-EC45-B62D-920D89AE09F7}"/>
    <hyperlink ref="AG420" r:id="rId673" location="1" xr:uid="{A9963A5A-89BF-0042-BF8E-52B6C26F09C2}"/>
    <hyperlink ref="AZ420" r:id="rId674" location="1" xr:uid="{943C1024-429E-A74B-934F-9BBA03D07904}"/>
    <hyperlink ref="AG421" r:id="rId675" location="1" xr:uid="{B4426F38-B44A-294D-BB05-EFF171168C4C}"/>
    <hyperlink ref="AZ421" r:id="rId676" location="1" xr:uid="{471B9A41-68BD-E840-9DF7-2D538EE70FF5}"/>
    <hyperlink ref="AG422" r:id="rId677" location="1" xr:uid="{9E2F6FC8-670C-8E4F-A0A8-2DEE095C5CA8}"/>
    <hyperlink ref="AZ422" r:id="rId678" location="1" xr:uid="{ADD3F85A-E269-AB43-B8C4-9F16C1B0E259}"/>
    <hyperlink ref="AG423" r:id="rId679" location="1" xr:uid="{0E5123E8-3AF7-454B-9571-0AD832116E94}"/>
    <hyperlink ref="AZ423" r:id="rId680" location="1" xr:uid="{87252E7F-C61A-9948-9CA1-53DF1FB0B535}"/>
    <hyperlink ref="AG424" r:id="rId681" location="1" xr:uid="{A27818D1-507A-6E4A-9D2D-63FC68DF4990}"/>
    <hyperlink ref="AZ424" r:id="rId682" location="1" xr:uid="{685C2809-7E60-C542-BB84-A60136BDF493}"/>
    <hyperlink ref="AG425" r:id="rId683" location="1" xr:uid="{F764D6DF-BA4B-CB4A-8E5A-496547ADE438}"/>
    <hyperlink ref="AZ425" r:id="rId684" location="1" xr:uid="{1FB6034B-7E0B-C640-8786-DA86FA6FA105}"/>
    <hyperlink ref="AG426" r:id="rId685" location="1" xr:uid="{23DB318D-F758-4A40-99A1-8FD2823C09EF}"/>
    <hyperlink ref="AZ426" r:id="rId686" location="1" xr:uid="{ADF4EA7E-A383-564F-AC3E-CB4522EE740F}"/>
  </hyperlinks>
  <pageMargins left="0.7" right="0.7" top="0.75" bottom="0.75" header="0.3" footer="0.3"/>
  <drawing r:id="rId68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8541E-7221-2C40-AFB4-E5F27108C98F}">
  <dimension ref="A1:AK14"/>
  <sheetViews>
    <sheetView workbookViewId="0">
      <selection activeCell="F2" sqref="F2:F14"/>
    </sheetView>
  </sheetViews>
  <sheetFormatPr baseColWidth="10" defaultRowHeight="13" x14ac:dyDescent="0.15"/>
  <sheetData>
    <row r="1" spans="1:37" s="182" customFormat="1" x14ac:dyDescent="0.15">
      <c r="B1" s="180" t="s">
        <v>666</v>
      </c>
      <c r="C1" s="180" t="s">
        <v>667</v>
      </c>
      <c r="D1" s="180" t="s">
        <v>693</v>
      </c>
      <c r="E1" s="180" t="s">
        <v>693</v>
      </c>
      <c r="F1" s="180" t="s">
        <v>668</v>
      </c>
      <c r="G1" s="180" t="s">
        <v>669</v>
      </c>
      <c r="H1" s="180" t="s">
        <v>694</v>
      </c>
      <c r="I1" s="180" t="s">
        <v>670</v>
      </c>
      <c r="J1" s="180" t="s">
        <v>671</v>
      </c>
      <c r="K1" s="180" t="s">
        <v>672</v>
      </c>
      <c r="L1" s="180" t="s">
        <v>673</v>
      </c>
      <c r="M1" s="180" t="s">
        <v>674</v>
      </c>
      <c r="N1" s="180" t="s">
        <v>695</v>
      </c>
      <c r="O1" s="180" t="s">
        <v>675</v>
      </c>
      <c r="R1" s="182" t="s">
        <v>677</v>
      </c>
      <c r="S1" s="182" t="s">
        <v>696</v>
      </c>
      <c r="T1" s="182" t="s">
        <v>678</v>
      </c>
      <c r="U1" s="182" t="s">
        <v>679</v>
      </c>
      <c r="V1" s="182" t="s">
        <v>693</v>
      </c>
      <c r="W1" s="182" t="s">
        <v>697</v>
      </c>
      <c r="X1" s="182" t="s">
        <v>680</v>
      </c>
      <c r="Y1" s="182" t="s">
        <v>680</v>
      </c>
      <c r="Z1" s="182" t="s">
        <v>698</v>
      </c>
      <c r="AA1" s="182" t="s">
        <v>681</v>
      </c>
      <c r="AB1" s="182" t="s">
        <v>682</v>
      </c>
      <c r="AC1" s="182" t="s">
        <v>682</v>
      </c>
      <c r="AD1" s="182" t="s">
        <v>683</v>
      </c>
      <c r="AE1" s="182" t="s">
        <v>684</v>
      </c>
      <c r="AF1" s="182" t="s">
        <v>685</v>
      </c>
      <c r="AG1" s="182" t="s">
        <v>685</v>
      </c>
      <c r="AH1" s="182" t="s">
        <v>686</v>
      </c>
      <c r="AI1" s="182" t="s">
        <v>693</v>
      </c>
      <c r="AJ1" s="180" t="s">
        <v>729</v>
      </c>
      <c r="AK1" s="180" t="s">
        <v>730</v>
      </c>
    </row>
    <row r="2" spans="1:37" x14ac:dyDescent="0.15">
      <c r="A2" s="186" t="s">
        <v>802</v>
      </c>
      <c r="B2" s="186">
        <v>23</v>
      </c>
      <c r="C2" s="186">
        <v>610</v>
      </c>
      <c r="D2" s="186">
        <v>0.54</v>
      </c>
      <c r="E2" s="186">
        <v>0.2</v>
      </c>
      <c r="F2" s="187">
        <v>144</v>
      </c>
      <c r="G2" s="187">
        <v>45</v>
      </c>
      <c r="H2" s="187">
        <v>48</v>
      </c>
      <c r="I2" s="187">
        <v>0.94</v>
      </c>
      <c r="J2" s="187">
        <v>28</v>
      </c>
      <c r="K2" s="187">
        <v>31</v>
      </c>
      <c r="L2" s="187">
        <v>2</v>
      </c>
      <c r="M2" s="187">
        <v>54</v>
      </c>
      <c r="N2" s="187">
        <v>15</v>
      </c>
      <c r="O2" s="187">
        <v>39</v>
      </c>
      <c r="P2" s="186">
        <v>23</v>
      </c>
      <c r="Q2" s="186" t="s">
        <v>802</v>
      </c>
      <c r="R2" s="187">
        <v>157</v>
      </c>
      <c r="S2" s="187">
        <v>56</v>
      </c>
      <c r="T2" s="187">
        <v>101</v>
      </c>
      <c r="U2" s="188">
        <v>0.35699999999999998</v>
      </c>
      <c r="V2" s="188">
        <v>0.379</v>
      </c>
      <c r="W2" s="187">
        <v>120</v>
      </c>
      <c r="X2" s="187">
        <v>49</v>
      </c>
      <c r="Y2" s="187">
        <v>71</v>
      </c>
      <c r="Z2" s="188">
        <v>0.40799999999999997</v>
      </c>
      <c r="AA2" s="187">
        <v>37</v>
      </c>
      <c r="AB2" s="187">
        <v>7</v>
      </c>
      <c r="AC2" s="187">
        <v>30</v>
      </c>
      <c r="AD2" s="188">
        <v>0.189</v>
      </c>
      <c r="AE2" s="187">
        <v>36</v>
      </c>
      <c r="AF2" s="187">
        <v>25</v>
      </c>
      <c r="AG2" s="187">
        <v>11</v>
      </c>
      <c r="AH2" s="188">
        <v>0.69399999999999995</v>
      </c>
      <c r="AI2" s="187">
        <v>4</v>
      </c>
      <c r="AJ2" s="187">
        <v>37</v>
      </c>
      <c r="AK2" s="187">
        <v>35</v>
      </c>
    </row>
    <row r="3" spans="1:37" x14ac:dyDescent="0.15">
      <c r="A3" s="186" t="s">
        <v>803</v>
      </c>
      <c r="B3" s="186">
        <v>8</v>
      </c>
      <c r="C3" s="186">
        <v>25</v>
      </c>
      <c r="D3" s="186">
        <v>0.1</v>
      </c>
      <c r="E3" s="186">
        <v>0.12</v>
      </c>
      <c r="F3" s="187">
        <v>3</v>
      </c>
      <c r="G3" s="186">
        <v>0</v>
      </c>
      <c r="H3" s="187">
        <v>2</v>
      </c>
      <c r="I3" s="186">
        <v>0</v>
      </c>
      <c r="J3" s="187">
        <v>2</v>
      </c>
      <c r="K3" s="186">
        <v>0</v>
      </c>
      <c r="L3" s="186">
        <v>0</v>
      </c>
      <c r="M3" s="187">
        <v>2</v>
      </c>
      <c r="N3" s="187">
        <v>1</v>
      </c>
      <c r="O3" s="187">
        <v>1</v>
      </c>
      <c r="P3" s="186">
        <v>8</v>
      </c>
      <c r="Q3" s="186" t="s">
        <v>803</v>
      </c>
      <c r="R3" s="187">
        <v>7</v>
      </c>
      <c r="S3" s="187">
        <v>1</v>
      </c>
      <c r="T3" s="187">
        <v>6</v>
      </c>
      <c r="U3" s="188">
        <v>0.14299999999999999</v>
      </c>
      <c r="V3" s="188">
        <v>0.214</v>
      </c>
      <c r="W3" s="187">
        <v>3</v>
      </c>
      <c r="X3" s="186">
        <v>0</v>
      </c>
      <c r="Y3" s="187">
        <v>3</v>
      </c>
      <c r="Z3" s="189">
        <v>0</v>
      </c>
      <c r="AA3" s="187">
        <v>4</v>
      </c>
      <c r="AB3" s="187">
        <v>1</v>
      </c>
      <c r="AC3" s="187">
        <v>3</v>
      </c>
      <c r="AD3" s="189">
        <v>0.25</v>
      </c>
      <c r="AE3" s="186">
        <v>0</v>
      </c>
      <c r="AF3" s="186">
        <v>0</v>
      </c>
      <c r="AG3" s="186">
        <v>0</v>
      </c>
      <c r="AH3" s="186" t="s">
        <v>676</v>
      </c>
      <c r="AI3" s="186">
        <v>0</v>
      </c>
      <c r="AJ3" s="187">
        <v>1</v>
      </c>
      <c r="AK3" s="187">
        <v>2</v>
      </c>
    </row>
    <row r="4" spans="1:37" x14ac:dyDescent="0.15">
      <c r="A4" s="186" t="s">
        <v>804</v>
      </c>
      <c r="B4" s="186">
        <v>23</v>
      </c>
      <c r="C4" s="186">
        <v>565</v>
      </c>
      <c r="D4" s="186">
        <v>0.91</v>
      </c>
      <c r="E4" s="186">
        <v>0.31</v>
      </c>
      <c r="F4" s="187">
        <v>247</v>
      </c>
      <c r="G4" s="187">
        <v>27</v>
      </c>
      <c r="H4" s="187">
        <v>48</v>
      </c>
      <c r="I4" s="187">
        <v>0.56000000000000005</v>
      </c>
      <c r="J4" s="187">
        <v>29</v>
      </c>
      <c r="K4" s="187">
        <v>21</v>
      </c>
      <c r="L4" s="187">
        <v>3</v>
      </c>
      <c r="M4" s="187">
        <v>119</v>
      </c>
      <c r="N4" s="187">
        <v>36</v>
      </c>
      <c r="O4" s="187">
        <v>83</v>
      </c>
      <c r="P4" s="186">
        <v>23</v>
      </c>
      <c r="Q4" s="186" t="s">
        <v>804</v>
      </c>
      <c r="R4" s="187">
        <v>190</v>
      </c>
      <c r="S4" s="187">
        <v>99</v>
      </c>
      <c r="T4" s="187">
        <v>91</v>
      </c>
      <c r="U4" s="188">
        <v>0.52100000000000002</v>
      </c>
      <c r="V4" s="188">
        <v>0.61799999999999999</v>
      </c>
      <c r="W4" s="187">
        <v>105</v>
      </c>
      <c r="X4" s="187">
        <v>62</v>
      </c>
      <c r="Y4" s="187">
        <v>43</v>
      </c>
      <c r="Z4" s="189">
        <v>0.59</v>
      </c>
      <c r="AA4" s="187">
        <v>85</v>
      </c>
      <c r="AB4" s="187">
        <v>37</v>
      </c>
      <c r="AC4" s="187">
        <v>48</v>
      </c>
      <c r="AD4" s="188">
        <v>0.435</v>
      </c>
      <c r="AE4" s="187">
        <v>19</v>
      </c>
      <c r="AF4" s="187">
        <v>12</v>
      </c>
      <c r="AG4" s="187">
        <v>7</v>
      </c>
      <c r="AH4" s="188">
        <v>0.63200000000000001</v>
      </c>
      <c r="AI4" s="187">
        <v>1</v>
      </c>
      <c r="AJ4" s="187">
        <v>19</v>
      </c>
      <c r="AK4" s="187">
        <v>34</v>
      </c>
    </row>
    <row r="5" spans="1:37" x14ac:dyDescent="0.15">
      <c r="A5" s="186" t="s">
        <v>805</v>
      </c>
      <c r="B5" s="186">
        <v>23</v>
      </c>
      <c r="C5" s="186">
        <v>263</v>
      </c>
      <c r="D5" s="186">
        <v>0.43</v>
      </c>
      <c r="E5" s="186">
        <v>7.0000000000000007E-2</v>
      </c>
      <c r="F5" s="187">
        <v>80</v>
      </c>
      <c r="G5" s="187">
        <v>12</v>
      </c>
      <c r="H5" s="187">
        <v>22</v>
      </c>
      <c r="I5" s="187">
        <v>0.55000000000000004</v>
      </c>
      <c r="J5" s="187">
        <v>13</v>
      </c>
      <c r="K5" s="187">
        <v>15</v>
      </c>
      <c r="L5" s="187">
        <v>1</v>
      </c>
      <c r="M5" s="187">
        <v>10</v>
      </c>
      <c r="N5" s="187">
        <v>1</v>
      </c>
      <c r="O5" s="187">
        <v>9</v>
      </c>
      <c r="P5" s="186">
        <v>23</v>
      </c>
      <c r="Q5" s="186" t="s">
        <v>805</v>
      </c>
      <c r="R5" s="187">
        <v>75</v>
      </c>
      <c r="S5" s="187">
        <v>30</v>
      </c>
      <c r="T5" s="187">
        <v>45</v>
      </c>
      <c r="U5" s="189">
        <v>0.4</v>
      </c>
      <c r="V5" s="188">
        <v>0.51300000000000001</v>
      </c>
      <c r="W5" s="187">
        <v>30</v>
      </c>
      <c r="X5" s="187">
        <v>13</v>
      </c>
      <c r="Y5" s="187">
        <v>17</v>
      </c>
      <c r="Z5" s="188">
        <v>0.433</v>
      </c>
      <c r="AA5" s="187">
        <v>45</v>
      </c>
      <c r="AB5" s="187">
        <v>17</v>
      </c>
      <c r="AC5" s="187">
        <v>28</v>
      </c>
      <c r="AD5" s="188">
        <v>0.378</v>
      </c>
      <c r="AE5" s="187">
        <v>5</v>
      </c>
      <c r="AF5" s="187">
        <v>3</v>
      </c>
      <c r="AG5" s="187">
        <v>2</v>
      </c>
      <c r="AH5" s="189">
        <v>0.6</v>
      </c>
      <c r="AI5" s="187">
        <v>2</v>
      </c>
      <c r="AJ5" s="187">
        <v>7</v>
      </c>
      <c r="AK5" s="187">
        <v>10</v>
      </c>
    </row>
    <row r="6" spans="1:37" x14ac:dyDescent="0.15">
      <c r="A6" s="186" t="s">
        <v>806</v>
      </c>
      <c r="B6" s="186">
        <v>23</v>
      </c>
      <c r="C6" s="186">
        <v>492</v>
      </c>
      <c r="D6" s="186">
        <v>0.79</v>
      </c>
      <c r="E6" s="186">
        <v>0.36</v>
      </c>
      <c r="F6" s="187">
        <v>132</v>
      </c>
      <c r="G6" s="187">
        <v>78</v>
      </c>
      <c r="H6" s="187">
        <v>36</v>
      </c>
      <c r="I6" s="187">
        <v>2.17</v>
      </c>
      <c r="J6" s="187">
        <v>20</v>
      </c>
      <c r="K6" s="187">
        <v>27</v>
      </c>
      <c r="L6" s="186">
        <v>0</v>
      </c>
      <c r="M6" s="187">
        <v>46</v>
      </c>
      <c r="N6" s="187">
        <v>9</v>
      </c>
      <c r="O6" s="187">
        <v>37</v>
      </c>
      <c r="P6" s="186">
        <v>23</v>
      </c>
      <c r="Q6" s="186" t="s">
        <v>806</v>
      </c>
      <c r="R6" s="187">
        <v>126</v>
      </c>
      <c r="S6" s="187">
        <v>46</v>
      </c>
      <c r="T6" s="187">
        <v>80</v>
      </c>
      <c r="U6" s="188">
        <v>0.36499999999999999</v>
      </c>
      <c r="V6" s="188">
        <v>0.42099999999999999</v>
      </c>
      <c r="W6" s="187">
        <v>72</v>
      </c>
      <c r="X6" s="187">
        <v>32</v>
      </c>
      <c r="Y6" s="187">
        <v>40</v>
      </c>
      <c r="Z6" s="188">
        <v>0.44400000000000001</v>
      </c>
      <c r="AA6" s="187">
        <v>54</v>
      </c>
      <c r="AB6" s="187">
        <v>14</v>
      </c>
      <c r="AC6" s="187">
        <v>40</v>
      </c>
      <c r="AD6" s="188">
        <v>0.25900000000000001</v>
      </c>
      <c r="AE6" s="187">
        <v>33</v>
      </c>
      <c r="AF6" s="187">
        <v>26</v>
      </c>
      <c r="AG6" s="187">
        <v>7</v>
      </c>
      <c r="AH6" s="188">
        <v>0.78800000000000003</v>
      </c>
      <c r="AI6" s="187">
        <v>1</v>
      </c>
      <c r="AJ6" s="187">
        <v>34</v>
      </c>
      <c r="AK6" s="187">
        <v>27</v>
      </c>
    </row>
    <row r="7" spans="1:37" x14ac:dyDescent="0.15">
      <c r="A7" s="186" t="s">
        <v>807</v>
      </c>
      <c r="B7" s="186">
        <v>5</v>
      </c>
      <c r="C7" s="186">
        <v>7</v>
      </c>
      <c r="D7" s="186">
        <v>1.61</v>
      </c>
      <c r="E7" s="186">
        <v>0.28999999999999998</v>
      </c>
      <c r="F7" s="187">
        <v>2</v>
      </c>
      <c r="G7" s="186">
        <v>0</v>
      </c>
      <c r="H7" s="187">
        <v>1</v>
      </c>
      <c r="I7" s="186">
        <v>0</v>
      </c>
      <c r="J7" s="186">
        <v>0</v>
      </c>
      <c r="K7" s="187">
        <v>1</v>
      </c>
      <c r="L7" s="187">
        <v>1</v>
      </c>
      <c r="M7" s="187">
        <v>1</v>
      </c>
      <c r="N7" s="187">
        <v>1</v>
      </c>
      <c r="O7" s="186">
        <v>0</v>
      </c>
      <c r="P7" s="186">
        <v>5</v>
      </c>
      <c r="Q7" s="186" t="s">
        <v>807</v>
      </c>
      <c r="R7" s="186">
        <v>0</v>
      </c>
      <c r="S7" s="186">
        <v>0</v>
      </c>
      <c r="T7" s="186">
        <v>0</v>
      </c>
      <c r="U7" s="186" t="s">
        <v>676</v>
      </c>
      <c r="V7" s="186" t="s">
        <v>676</v>
      </c>
      <c r="W7" s="186">
        <v>0</v>
      </c>
      <c r="X7" s="186">
        <v>0</v>
      </c>
      <c r="Y7" s="186">
        <v>0</v>
      </c>
      <c r="Z7" s="186" t="s">
        <v>676</v>
      </c>
      <c r="AA7" s="186">
        <v>0</v>
      </c>
      <c r="AB7" s="186">
        <v>0</v>
      </c>
      <c r="AC7" s="186">
        <v>0</v>
      </c>
      <c r="AD7" s="186" t="s">
        <v>676</v>
      </c>
      <c r="AE7" s="187">
        <v>2</v>
      </c>
      <c r="AF7" s="187">
        <v>2</v>
      </c>
      <c r="AG7" s="186">
        <v>0</v>
      </c>
      <c r="AH7" s="189">
        <v>1</v>
      </c>
      <c r="AI7" s="186">
        <v>0</v>
      </c>
      <c r="AJ7" s="187">
        <v>1</v>
      </c>
      <c r="AK7" s="186">
        <v>0</v>
      </c>
    </row>
    <row r="8" spans="1:37" x14ac:dyDescent="0.15">
      <c r="A8" s="186" t="s">
        <v>808</v>
      </c>
      <c r="B8" s="186">
        <v>23</v>
      </c>
      <c r="C8" s="186">
        <v>710</v>
      </c>
      <c r="D8" s="186">
        <v>0.92</v>
      </c>
      <c r="E8" s="186">
        <v>0.28000000000000003</v>
      </c>
      <c r="F8" s="187">
        <v>266</v>
      </c>
      <c r="G8" s="187">
        <v>29</v>
      </c>
      <c r="H8" s="187">
        <v>57</v>
      </c>
      <c r="I8" s="187">
        <v>0.51</v>
      </c>
      <c r="J8" s="187">
        <v>20</v>
      </c>
      <c r="K8" s="187">
        <v>24</v>
      </c>
      <c r="L8" s="187">
        <v>10</v>
      </c>
      <c r="M8" s="187">
        <v>152</v>
      </c>
      <c r="N8" s="187">
        <v>40</v>
      </c>
      <c r="O8" s="187">
        <v>112</v>
      </c>
      <c r="P8" s="186">
        <v>23</v>
      </c>
      <c r="Q8" s="186" t="s">
        <v>808</v>
      </c>
      <c r="R8" s="187">
        <v>203</v>
      </c>
      <c r="S8" s="187">
        <v>98</v>
      </c>
      <c r="T8" s="187">
        <v>105</v>
      </c>
      <c r="U8" s="188">
        <v>0.48299999999999998</v>
      </c>
      <c r="V8" s="188">
        <v>0.54200000000000004</v>
      </c>
      <c r="W8" s="187">
        <v>147</v>
      </c>
      <c r="X8" s="187">
        <v>74</v>
      </c>
      <c r="Y8" s="187">
        <v>73</v>
      </c>
      <c r="Z8" s="188">
        <v>0.503</v>
      </c>
      <c r="AA8" s="187">
        <v>56</v>
      </c>
      <c r="AB8" s="187">
        <v>24</v>
      </c>
      <c r="AC8" s="187">
        <v>32</v>
      </c>
      <c r="AD8" s="188">
        <v>0.42899999999999999</v>
      </c>
      <c r="AE8" s="187">
        <v>58</v>
      </c>
      <c r="AF8" s="187">
        <v>46</v>
      </c>
      <c r="AG8" s="187">
        <v>12</v>
      </c>
      <c r="AH8" s="188">
        <v>0.79300000000000004</v>
      </c>
      <c r="AI8" s="187">
        <v>4</v>
      </c>
      <c r="AJ8" s="187">
        <v>48</v>
      </c>
      <c r="AK8" s="187">
        <v>60</v>
      </c>
    </row>
    <row r="9" spans="1:37" x14ac:dyDescent="0.15">
      <c r="A9" s="186" t="s">
        <v>809</v>
      </c>
      <c r="B9" s="186">
        <v>22</v>
      </c>
      <c r="C9" s="186">
        <v>618</v>
      </c>
      <c r="D9" s="186">
        <v>1.1000000000000001</v>
      </c>
      <c r="E9" s="186">
        <v>0.21</v>
      </c>
      <c r="F9" s="187">
        <v>272</v>
      </c>
      <c r="G9" s="187">
        <v>25</v>
      </c>
      <c r="H9" s="187">
        <v>45</v>
      </c>
      <c r="I9" s="187">
        <v>0.56000000000000005</v>
      </c>
      <c r="J9" s="187">
        <v>29</v>
      </c>
      <c r="K9" s="187">
        <v>18</v>
      </c>
      <c r="L9" s="187">
        <v>4</v>
      </c>
      <c r="M9" s="187">
        <v>89</v>
      </c>
      <c r="N9" s="187">
        <v>15</v>
      </c>
      <c r="O9" s="187">
        <v>74</v>
      </c>
      <c r="P9" s="186">
        <v>22</v>
      </c>
      <c r="Q9" s="186" t="s">
        <v>809</v>
      </c>
      <c r="R9" s="187">
        <v>204</v>
      </c>
      <c r="S9" s="187">
        <v>81</v>
      </c>
      <c r="T9" s="187">
        <v>123</v>
      </c>
      <c r="U9" s="188">
        <v>0.39700000000000002</v>
      </c>
      <c r="V9" s="188">
        <v>0.46600000000000003</v>
      </c>
      <c r="W9" s="187">
        <v>120</v>
      </c>
      <c r="X9" s="187">
        <v>53</v>
      </c>
      <c r="Y9" s="187">
        <v>67</v>
      </c>
      <c r="Z9" s="188">
        <v>0.442</v>
      </c>
      <c r="AA9" s="187">
        <v>84</v>
      </c>
      <c r="AB9" s="187">
        <v>28</v>
      </c>
      <c r="AC9" s="187">
        <v>56</v>
      </c>
      <c r="AD9" s="188">
        <v>0.33300000000000002</v>
      </c>
      <c r="AE9" s="187">
        <v>105</v>
      </c>
      <c r="AF9" s="187">
        <v>82</v>
      </c>
      <c r="AG9" s="187">
        <v>23</v>
      </c>
      <c r="AH9" s="188">
        <v>0.78100000000000003</v>
      </c>
      <c r="AI9" s="187">
        <v>8</v>
      </c>
      <c r="AJ9" s="187">
        <v>72</v>
      </c>
      <c r="AK9" s="187">
        <v>43</v>
      </c>
    </row>
    <row r="10" spans="1:37" x14ac:dyDescent="0.15">
      <c r="A10" s="186" t="s">
        <v>810</v>
      </c>
      <c r="B10" s="186">
        <v>17</v>
      </c>
      <c r="C10" s="186">
        <v>136</v>
      </c>
      <c r="D10" s="186">
        <v>0.47</v>
      </c>
      <c r="E10" s="186">
        <v>0.31</v>
      </c>
      <c r="F10" s="187">
        <v>20</v>
      </c>
      <c r="G10" s="187">
        <v>1</v>
      </c>
      <c r="H10" s="187">
        <v>14</v>
      </c>
      <c r="I10" s="187">
        <v>7.0000000000000007E-2</v>
      </c>
      <c r="J10" s="187">
        <v>6</v>
      </c>
      <c r="K10" s="187">
        <v>7</v>
      </c>
      <c r="L10" s="187">
        <v>4</v>
      </c>
      <c r="M10" s="187">
        <v>32</v>
      </c>
      <c r="N10" s="187">
        <v>16</v>
      </c>
      <c r="O10" s="187">
        <v>16</v>
      </c>
      <c r="P10" s="186">
        <v>17</v>
      </c>
      <c r="Q10" s="186" t="s">
        <v>810</v>
      </c>
      <c r="R10" s="187">
        <v>24</v>
      </c>
      <c r="S10" s="187">
        <v>9</v>
      </c>
      <c r="T10" s="187">
        <v>15</v>
      </c>
      <c r="U10" s="188">
        <v>0.375</v>
      </c>
      <c r="V10" s="188">
        <v>0.375</v>
      </c>
      <c r="W10" s="187">
        <v>24</v>
      </c>
      <c r="X10" s="187">
        <v>9</v>
      </c>
      <c r="Y10" s="187">
        <v>15</v>
      </c>
      <c r="Z10" s="188">
        <v>0.375</v>
      </c>
      <c r="AA10" s="186">
        <v>0</v>
      </c>
      <c r="AB10" s="186">
        <v>0</v>
      </c>
      <c r="AC10" s="186">
        <v>0</v>
      </c>
      <c r="AD10" s="186" t="s">
        <v>676</v>
      </c>
      <c r="AE10" s="187">
        <v>4</v>
      </c>
      <c r="AF10" s="187">
        <v>2</v>
      </c>
      <c r="AG10" s="187">
        <v>2</v>
      </c>
      <c r="AH10" s="189">
        <v>0.5</v>
      </c>
      <c r="AI10" s="186">
        <v>0</v>
      </c>
      <c r="AJ10" s="187">
        <v>5</v>
      </c>
      <c r="AK10" s="187">
        <v>15</v>
      </c>
    </row>
    <row r="11" spans="1:37" x14ac:dyDescent="0.15">
      <c r="A11" s="186" t="s">
        <v>811</v>
      </c>
      <c r="B11" s="186">
        <v>20</v>
      </c>
      <c r="C11" s="186">
        <v>194</v>
      </c>
      <c r="D11" s="186">
        <v>0.8</v>
      </c>
      <c r="E11" s="186">
        <v>0.36</v>
      </c>
      <c r="F11" s="187">
        <v>52</v>
      </c>
      <c r="G11" s="186">
        <v>0</v>
      </c>
      <c r="H11" s="187">
        <v>13</v>
      </c>
      <c r="I11" s="186">
        <v>0</v>
      </c>
      <c r="J11" s="187">
        <v>7</v>
      </c>
      <c r="K11" s="187">
        <v>3</v>
      </c>
      <c r="L11" s="187">
        <v>7</v>
      </c>
      <c r="M11" s="187">
        <v>53</v>
      </c>
      <c r="N11" s="187">
        <v>14</v>
      </c>
      <c r="O11" s="187">
        <v>39</v>
      </c>
      <c r="P11" s="186">
        <v>20</v>
      </c>
      <c r="Q11" s="186" t="s">
        <v>811</v>
      </c>
      <c r="R11" s="187">
        <v>47</v>
      </c>
      <c r="S11" s="187">
        <v>19</v>
      </c>
      <c r="T11" s="187">
        <v>28</v>
      </c>
      <c r="U11" s="188">
        <v>0.40400000000000003</v>
      </c>
      <c r="V11" s="188">
        <v>0.436</v>
      </c>
      <c r="W11" s="187">
        <v>36</v>
      </c>
      <c r="X11" s="187">
        <v>16</v>
      </c>
      <c r="Y11" s="187">
        <v>20</v>
      </c>
      <c r="Z11" s="188">
        <v>0.44400000000000001</v>
      </c>
      <c r="AA11" s="187">
        <v>11</v>
      </c>
      <c r="AB11" s="187">
        <v>3</v>
      </c>
      <c r="AC11" s="187">
        <v>8</v>
      </c>
      <c r="AD11" s="188">
        <v>0.27300000000000002</v>
      </c>
      <c r="AE11" s="187">
        <v>17</v>
      </c>
      <c r="AF11" s="187">
        <v>11</v>
      </c>
      <c r="AG11" s="187">
        <v>6</v>
      </c>
      <c r="AH11" s="188">
        <v>0.64700000000000002</v>
      </c>
      <c r="AI11" s="187">
        <v>1</v>
      </c>
      <c r="AJ11" s="187">
        <v>15</v>
      </c>
      <c r="AK11" s="187">
        <v>34</v>
      </c>
    </row>
    <row r="12" spans="1:37" x14ac:dyDescent="0.15">
      <c r="A12" s="186" t="s">
        <v>812</v>
      </c>
      <c r="B12" s="186">
        <v>23</v>
      </c>
      <c r="C12" s="186">
        <v>400</v>
      </c>
      <c r="D12" s="186">
        <v>0.85</v>
      </c>
      <c r="E12" s="186">
        <v>0.25</v>
      </c>
      <c r="F12" s="187">
        <v>118</v>
      </c>
      <c r="G12" s="187">
        <v>37</v>
      </c>
      <c r="H12" s="187">
        <v>42</v>
      </c>
      <c r="I12" s="187">
        <v>0.88</v>
      </c>
      <c r="J12" s="187">
        <v>24</v>
      </c>
      <c r="K12" s="187">
        <v>27</v>
      </c>
      <c r="L12" s="187">
        <v>2</v>
      </c>
      <c r="M12" s="187">
        <v>43</v>
      </c>
      <c r="N12" s="187">
        <v>13</v>
      </c>
      <c r="O12" s="187">
        <v>30</v>
      </c>
      <c r="P12" s="186">
        <v>23</v>
      </c>
      <c r="Q12" s="186" t="s">
        <v>812</v>
      </c>
      <c r="R12" s="187">
        <v>107</v>
      </c>
      <c r="S12" s="187">
        <v>31</v>
      </c>
      <c r="T12" s="187">
        <v>76</v>
      </c>
      <c r="U12" s="189">
        <v>0.28999999999999998</v>
      </c>
      <c r="V12" s="188">
        <v>0.34599999999999997</v>
      </c>
      <c r="W12" s="187">
        <v>63</v>
      </c>
      <c r="X12" s="187">
        <v>19</v>
      </c>
      <c r="Y12" s="187">
        <v>44</v>
      </c>
      <c r="Z12" s="188">
        <v>0.30199999999999999</v>
      </c>
      <c r="AA12" s="187">
        <v>44</v>
      </c>
      <c r="AB12" s="187">
        <v>12</v>
      </c>
      <c r="AC12" s="187">
        <v>32</v>
      </c>
      <c r="AD12" s="188">
        <v>0.27300000000000002</v>
      </c>
      <c r="AE12" s="187">
        <v>58</v>
      </c>
      <c r="AF12" s="187">
        <v>44</v>
      </c>
      <c r="AG12" s="187">
        <v>14</v>
      </c>
      <c r="AH12" s="188">
        <v>0.75900000000000001</v>
      </c>
      <c r="AI12" s="187">
        <v>2</v>
      </c>
      <c r="AJ12" s="187">
        <v>52</v>
      </c>
      <c r="AK12" s="187">
        <v>48</v>
      </c>
    </row>
    <row r="13" spans="1:37" x14ac:dyDescent="0.15">
      <c r="A13" s="186" t="s">
        <v>813</v>
      </c>
      <c r="B13" s="186">
        <v>21</v>
      </c>
      <c r="C13" s="186">
        <v>242</v>
      </c>
      <c r="D13" s="186">
        <v>0.81</v>
      </c>
      <c r="E13" s="186">
        <v>0.37</v>
      </c>
      <c r="F13" s="187">
        <v>49</v>
      </c>
      <c r="G13" s="187">
        <v>7</v>
      </c>
      <c r="H13" s="187">
        <v>21</v>
      </c>
      <c r="I13" s="187">
        <v>0.33</v>
      </c>
      <c r="J13" s="187">
        <v>11</v>
      </c>
      <c r="K13" s="187">
        <v>8</v>
      </c>
      <c r="L13" s="187">
        <v>9</v>
      </c>
      <c r="M13" s="187">
        <v>54</v>
      </c>
      <c r="N13" s="187">
        <v>24</v>
      </c>
      <c r="O13" s="187">
        <v>30</v>
      </c>
      <c r="P13" s="186">
        <v>21</v>
      </c>
      <c r="Q13" s="186" t="s">
        <v>813</v>
      </c>
      <c r="R13" s="187">
        <v>42</v>
      </c>
      <c r="S13" s="187">
        <v>15</v>
      </c>
      <c r="T13" s="187">
        <v>27</v>
      </c>
      <c r="U13" s="188">
        <v>0.35699999999999998</v>
      </c>
      <c r="V13" s="188">
        <v>0.35699999999999998</v>
      </c>
      <c r="W13" s="187">
        <v>42</v>
      </c>
      <c r="X13" s="187">
        <v>15</v>
      </c>
      <c r="Y13" s="187">
        <v>27</v>
      </c>
      <c r="Z13" s="188">
        <v>0.35699999999999998</v>
      </c>
      <c r="AA13" s="186">
        <v>0</v>
      </c>
      <c r="AB13" s="186">
        <v>0</v>
      </c>
      <c r="AC13" s="186">
        <v>0</v>
      </c>
      <c r="AD13" s="186" t="s">
        <v>676</v>
      </c>
      <c r="AE13" s="187">
        <v>24</v>
      </c>
      <c r="AF13" s="187">
        <v>19</v>
      </c>
      <c r="AG13" s="187">
        <v>5</v>
      </c>
      <c r="AH13" s="188">
        <v>0.79200000000000004</v>
      </c>
      <c r="AI13" s="187">
        <v>2</v>
      </c>
      <c r="AJ13" s="187">
        <v>22</v>
      </c>
      <c r="AK13" s="187">
        <v>39</v>
      </c>
    </row>
    <row r="14" spans="1:37" x14ac:dyDescent="0.15">
      <c r="A14" s="186" t="s">
        <v>814</v>
      </c>
      <c r="B14" s="186">
        <v>23</v>
      </c>
      <c r="C14" s="186">
        <v>336</v>
      </c>
      <c r="D14" s="186">
        <v>0.81</v>
      </c>
      <c r="E14" s="186">
        <v>0.35</v>
      </c>
      <c r="F14" s="187">
        <v>104</v>
      </c>
      <c r="G14" s="187">
        <v>16</v>
      </c>
      <c r="H14" s="187">
        <v>22</v>
      </c>
      <c r="I14" s="187">
        <v>0.73</v>
      </c>
      <c r="J14" s="187">
        <v>12</v>
      </c>
      <c r="K14" s="187">
        <v>12</v>
      </c>
      <c r="L14" s="187">
        <v>5</v>
      </c>
      <c r="M14" s="187">
        <v>61</v>
      </c>
      <c r="N14" s="187">
        <v>33</v>
      </c>
      <c r="O14" s="187">
        <v>28</v>
      </c>
      <c r="P14" s="186">
        <v>23</v>
      </c>
      <c r="Q14" s="186" t="s">
        <v>814</v>
      </c>
      <c r="R14" s="187">
        <v>100</v>
      </c>
      <c r="S14" s="187">
        <v>39</v>
      </c>
      <c r="T14" s="187">
        <v>61</v>
      </c>
      <c r="U14" s="189">
        <v>0.39</v>
      </c>
      <c r="V14" s="188">
        <v>0.435</v>
      </c>
      <c r="W14" s="187">
        <v>70</v>
      </c>
      <c r="X14" s="187">
        <v>30</v>
      </c>
      <c r="Y14" s="187">
        <v>40</v>
      </c>
      <c r="Z14" s="188">
        <v>0.42899999999999999</v>
      </c>
      <c r="AA14" s="187">
        <v>30</v>
      </c>
      <c r="AB14" s="187">
        <v>9</v>
      </c>
      <c r="AC14" s="187">
        <v>21</v>
      </c>
      <c r="AD14" s="189">
        <v>0.3</v>
      </c>
      <c r="AE14" s="187">
        <v>23</v>
      </c>
      <c r="AF14" s="187">
        <v>17</v>
      </c>
      <c r="AG14" s="187">
        <v>6</v>
      </c>
      <c r="AH14" s="188">
        <v>0.73899999999999999</v>
      </c>
      <c r="AI14" s="187">
        <v>3</v>
      </c>
      <c r="AJ14" s="187">
        <v>20</v>
      </c>
      <c r="AK14" s="187">
        <v>34</v>
      </c>
    </row>
  </sheetData>
  <hyperlinks>
    <hyperlink ref="F2" r:id="rId1"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xr:uid="{03CD1A6A-77D0-414D-A097-7DC8A024AD1B}"/>
    <hyperlink ref="G2" r:id="rId2"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xr:uid="{5661A752-1B99-DA43-BE2D-D084F2B8A067}"/>
    <hyperlink ref="H2" r:id="rId3"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TO')" xr:uid="{8D79780B-D77C-1142-A632-6615E74B222A}"/>
    <hyperlink ref="I2" r:id="rId4"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xr:uid="{79F184EE-AA60-6143-BD0C-FDE87E5B37DA}"/>
    <hyperlink ref="J2" r:id="rId5"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xr:uid="{FADC9A8D-E73C-8643-AC5C-49FE346536CF}"/>
    <hyperlink ref="K2" r:id="rId6"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xr:uid="{3EEF4C55-632D-624F-BF68-FFB56F1AB770}"/>
    <hyperlink ref="L2" r:id="rId7"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xr:uid="{AD07DC6E-0B34-4340-9C88-80D485610D55}"/>
    <hyperlink ref="M2" r:id="rId8"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xr:uid="{F1C6D877-8A1A-3A4A-8D92-909E98A3A0D8}"/>
    <hyperlink ref="N2" r:id="rId9"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xr:uid="{796C0B61-089C-ED46-84B1-2D0B99084A02}"/>
    <hyperlink ref="O2" r:id="rId10"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xr:uid="{D73A351C-F80B-A248-AF51-5D7633D6FB1F}"/>
    <hyperlink ref="F3" r:id="rId11" display="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xr:uid="{82D5BFF2-3487-874A-9F62-34E44B6F5211}"/>
    <hyperlink ref="H3" r:id="rId12" display="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TO')" xr:uid="{75AA7527-4A20-8D43-AC03-BE40379275ED}"/>
    <hyperlink ref="J3" r:id="rId13" display="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xr:uid="{5EEAA78C-1F6B-D147-BADF-55F3D37BC5EB}"/>
    <hyperlink ref="M3" r:id="rId14" display="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xr:uid="{3D5FAC7E-F2C3-3E45-B8EA-318D5B3E283D}"/>
    <hyperlink ref="N3" r:id="rId15" display="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xr:uid="{A4235C91-E879-A249-9A6F-C55FB78920BD}"/>
    <hyperlink ref="O3" r:id="rId16" display="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xr:uid="{75D7504F-B020-7F46-B9D9-53F039AC0BDA}"/>
    <hyperlink ref="F4" r:id="rId17"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xr:uid="{A2D5766A-0311-1247-BEF8-10DD241D12F3}"/>
    <hyperlink ref="G4" r:id="rId18"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xr:uid="{C5A7AF8B-4247-DB4E-B904-67F516A91497}"/>
    <hyperlink ref="H4" r:id="rId19"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TO')" xr:uid="{F97FEF68-3749-3F40-9402-EBD616744B24}"/>
    <hyperlink ref="I4" r:id="rId20"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xr:uid="{E6CAACC3-2424-F047-8760-C878D7F853E5}"/>
    <hyperlink ref="J4" r:id="rId21"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xr:uid="{85D49715-9B68-E640-B2CB-A495F51926B9}"/>
    <hyperlink ref="K4" r:id="rId22"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xr:uid="{17BCC571-CC9E-1346-B3A3-5590B6B50B6F}"/>
    <hyperlink ref="L4" r:id="rId23"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xr:uid="{33959C0D-0BE9-A74D-8690-1B7F6261BFAB}"/>
    <hyperlink ref="M4" r:id="rId24"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xr:uid="{FD35B129-43DC-9341-B2A0-F67E7BF757B6}"/>
    <hyperlink ref="N4" r:id="rId25"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xr:uid="{B2BD3894-2C04-3A4C-A56B-A30243E982FD}"/>
    <hyperlink ref="O4" r:id="rId26"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xr:uid="{ED8F6946-173B-1144-85F5-882724A2B69E}"/>
    <hyperlink ref="F5" r:id="rId27"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xr:uid="{C658DC6B-1023-EB47-B845-99F39D73BE81}"/>
    <hyperlink ref="G5" r:id="rId28"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xr:uid="{101D6CEE-744C-F547-ADBA-77125C5394F7}"/>
    <hyperlink ref="H5" r:id="rId29"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TO')" xr:uid="{4F54AE1F-7F9C-E747-AD84-865DF6333CCC}"/>
    <hyperlink ref="I5" r:id="rId30"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xr:uid="{A80D0190-7B95-0E48-9F7D-F13E3E4BBE2D}"/>
    <hyperlink ref="J5" r:id="rId31"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xr:uid="{B6FA96AB-06D1-F64A-8970-ACC481D5C544}"/>
    <hyperlink ref="K5" r:id="rId32"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xr:uid="{3F75B8F9-2C8E-934E-B84F-5CB78F5ADE5E}"/>
    <hyperlink ref="L5" r:id="rId33"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xr:uid="{3C477A8C-B398-384A-B4A2-80086DB1C18A}"/>
    <hyperlink ref="M5" r:id="rId34"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xr:uid="{3DF50DEE-1B2B-0441-B964-CAB6F4B397CC}"/>
    <hyperlink ref="N5" r:id="rId35"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xr:uid="{16A5B8B8-2D04-0449-A3A6-AF40BE9B14C5}"/>
    <hyperlink ref="O5" r:id="rId36"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xr:uid="{C9A2EDF2-3600-7544-B75A-B2F2468C091D}"/>
    <hyperlink ref="F6" r:id="rId37"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xr:uid="{51F75368-9973-8D45-8C85-E38A10E7B9B8}"/>
    <hyperlink ref="G6" r:id="rId38"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xr:uid="{C8AE81BD-43E7-CE42-A655-8102CBA12F72}"/>
    <hyperlink ref="H6" r:id="rId39"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TO')" xr:uid="{9716E318-5DFB-D94A-BC95-A4B350655B2E}"/>
    <hyperlink ref="I6" r:id="rId40"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xr:uid="{614A7D31-7657-4340-B718-E9D0FD0A8828}"/>
    <hyperlink ref="J6" r:id="rId41"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xr:uid="{DDE71558-52E5-A442-A36E-B71306F25361}"/>
    <hyperlink ref="K6" r:id="rId42"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xr:uid="{3C3FB607-6940-4B4F-8025-42E162506E01}"/>
    <hyperlink ref="M6" r:id="rId43"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xr:uid="{B96DC2CB-8DD5-2D46-9836-72E684E022A8}"/>
    <hyperlink ref="N6" r:id="rId44"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xr:uid="{6071B84C-BA02-2A4A-BEE5-15D6EA56BACF}"/>
    <hyperlink ref="O6" r:id="rId45"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xr:uid="{9F8DEA53-FD64-6749-A72A-7CF389B2C2E9}"/>
    <hyperlink ref="F7" r:id="rId46" display="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xr:uid="{BE0B525B-ADA5-B64F-9C13-B3EBE1E55D0E}"/>
    <hyperlink ref="H7" r:id="rId47" display="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TO')" xr:uid="{B94A07AB-77CA-6D4C-9E75-CAA0BD7FA693}"/>
    <hyperlink ref="K7" r:id="rId48" display="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xr:uid="{8424496C-918D-3A4E-ACB0-102F115EA1D7}"/>
    <hyperlink ref="L7" r:id="rId49" display="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xr:uid="{E8CF45E2-D0C6-C949-B8F5-11AFD4BF06A7}"/>
    <hyperlink ref="M7" r:id="rId50" display="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xr:uid="{3F903BF3-30FF-3148-B1AC-0F86B1598959}"/>
    <hyperlink ref="N7" r:id="rId51" display="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xr:uid="{C04A16C5-C859-DF46-84F0-71DC25D60E53}"/>
    <hyperlink ref="F8" r:id="rId52"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xr:uid="{974C6892-05A6-ED42-9413-F9BD8D7A8ABC}"/>
    <hyperlink ref="G8" r:id="rId53"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xr:uid="{D1C5173C-F563-5945-9C99-3F004185CF6E}"/>
    <hyperlink ref="H8" r:id="rId54"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TO')" xr:uid="{3021AFEF-5C59-9546-A475-E754561A4980}"/>
    <hyperlink ref="I8" r:id="rId55"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xr:uid="{448B8C79-4DF4-A649-9673-4741FEB9ABD4}"/>
    <hyperlink ref="J8" r:id="rId56"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xr:uid="{7CFC0D44-ADF7-F540-B673-0DF3E7F14BDD}"/>
    <hyperlink ref="K8" r:id="rId57"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xr:uid="{966AF579-23E8-5147-ABDA-3DE815502CFD}"/>
    <hyperlink ref="L8" r:id="rId58"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xr:uid="{C797EB29-9BF8-B640-BB17-8699E652DB40}"/>
    <hyperlink ref="M8" r:id="rId59"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xr:uid="{32826D3E-E337-144F-B75D-415F8488ED00}"/>
    <hyperlink ref="N8" r:id="rId60"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xr:uid="{28D02399-9B2A-454F-AA0D-6538E1516F48}"/>
    <hyperlink ref="O8" r:id="rId61"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xr:uid="{76B90C83-2FA2-6948-BB51-C4B3B332DAD6}"/>
    <hyperlink ref="F9" r:id="rId62"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xr:uid="{5D1A0331-4FF4-6144-8C81-88A7ABEC6802}"/>
    <hyperlink ref="G9" r:id="rId63"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xr:uid="{64FC7D83-44DA-8F49-9DC1-9CEDDFFA5555}"/>
    <hyperlink ref="H9" r:id="rId64"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TO')" xr:uid="{0590478A-96CA-CB4E-A038-554A4BE53D9C}"/>
    <hyperlink ref="I9" r:id="rId65"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xr:uid="{89E13A97-A420-D445-8722-51F6628C006D}"/>
    <hyperlink ref="J9" r:id="rId66"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xr:uid="{668AA033-94E3-6D4C-BCFE-B7CB2C375956}"/>
    <hyperlink ref="K9" r:id="rId67"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xr:uid="{956A7818-F101-0144-BED1-CCAFF56A4AD9}"/>
    <hyperlink ref="L9" r:id="rId68"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xr:uid="{2B8ACE83-CBA0-D440-9E3B-512E253EA211}"/>
    <hyperlink ref="M9" r:id="rId69"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xr:uid="{02C8B5E8-E93B-0947-A672-93F1FDAC9B67}"/>
    <hyperlink ref="N9" r:id="rId70"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xr:uid="{EF2F5970-21F4-7246-AA97-755F9A579003}"/>
    <hyperlink ref="O9" r:id="rId71"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xr:uid="{57EECE72-F8B3-C54D-A74B-CF2A115D5B01}"/>
    <hyperlink ref="F10" r:id="rId72"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xr:uid="{ACC25899-DFA6-6C43-AFF2-65E167F86BFD}"/>
    <hyperlink ref="G10" r:id="rId73"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xr:uid="{6EF803CA-DFEF-4641-B248-4DC4D545CACD}"/>
    <hyperlink ref="H10" r:id="rId74"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TO')" xr:uid="{E02EF75D-E65F-3846-B911-D457FC2DA710}"/>
    <hyperlink ref="I10" r:id="rId75"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xr:uid="{9FDF6A6E-0C8C-D84E-84EB-46189F30175F}"/>
    <hyperlink ref="J10" r:id="rId76"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xr:uid="{D9DF9842-0719-9B42-852A-7199B0FA3A69}"/>
    <hyperlink ref="K10" r:id="rId77"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xr:uid="{A983F1FD-DC88-ED4D-9502-9713EA2EF35A}"/>
    <hyperlink ref="L10" r:id="rId78"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xr:uid="{8E5E6C38-9AC0-E94D-8F59-436BE633B3B1}"/>
    <hyperlink ref="M10" r:id="rId79"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xr:uid="{667AA7CB-ECCA-714A-B4E3-EA74E1F9AF88}"/>
    <hyperlink ref="N10" r:id="rId80"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xr:uid="{D55E2DB3-B35C-D543-8F5E-F85FDBC1D15D}"/>
    <hyperlink ref="O10" r:id="rId81"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xr:uid="{C4B1F3E0-D73C-6D47-BB11-3E7B7B6F6B82}"/>
    <hyperlink ref="F11" r:id="rId82"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xr:uid="{7CCC6884-ED9E-A449-AE69-78E83420889B}"/>
    <hyperlink ref="H11" r:id="rId83"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TO')" xr:uid="{7407412D-2FE2-754B-88C0-597C03A56FB4}"/>
    <hyperlink ref="J11" r:id="rId84"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xr:uid="{427FA817-2D05-3443-A378-83F4544A9792}"/>
    <hyperlink ref="K11" r:id="rId85"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xr:uid="{7F3D5BB8-2DDD-4D42-8EAA-732F916CAC0B}"/>
    <hyperlink ref="L11" r:id="rId86"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xr:uid="{65CB37D0-6E73-E245-90B3-4E57D7D3C254}"/>
    <hyperlink ref="M11" r:id="rId87"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xr:uid="{B527EBB0-9909-5B44-959E-BCCF8C3BEA8C}"/>
    <hyperlink ref="N11" r:id="rId88"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xr:uid="{EB13E17A-444F-FE43-9E7D-B3FC34B73DEB}"/>
    <hyperlink ref="O11" r:id="rId89"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xr:uid="{334CEBF5-FB91-6E48-93A2-373045981579}"/>
    <hyperlink ref="F12" r:id="rId90"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xr:uid="{3175445A-C9C8-3545-B4AD-BC4D9D153C89}"/>
    <hyperlink ref="G12" r:id="rId91"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xr:uid="{448B1BD9-5017-904D-B4E7-1DC2B2B1DAE6}"/>
    <hyperlink ref="H12" r:id="rId92"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TO')" xr:uid="{063150BA-DCE7-E041-BDAC-F34202F5E0E1}"/>
    <hyperlink ref="I12" r:id="rId93"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xr:uid="{E7D4953A-C754-CC48-A09A-3D4CF7BEAA91}"/>
    <hyperlink ref="J12" r:id="rId94"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xr:uid="{DACC0520-0CF8-6E41-A478-1FC1E4D0952A}"/>
    <hyperlink ref="K12" r:id="rId95"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xr:uid="{4AEE15D6-32FB-0B40-9AC7-1C2020653FC1}"/>
    <hyperlink ref="L12" r:id="rId96"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xr:uid="{DE38E2C7-BC0F-B742-AB22-02864FFEFB6C}"/>
    <hyperlink ref="M12" r:id="rId97"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xr:uid="{A1540B85-E3D1-8A41-8BF9-DF3590272B7A}"/>
    <hyperlink ref="N12" r:id="rId98"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xr:uid="{7F81C830-CBBD-B546-9597-A9C2D96AD7F4}"/>
    <hyperlink ref="O12" r:id="rId99"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xr:uid="{DCC6794E-07FC-3845-A1ED-3C533DA2AEC1}"/>
    <hyperlink ref="F13" r:id="rId100"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xr:uid="{CCC820C9-0217-924C-A685-D8D1D10B8162}"/>
    <hyperlink ref="G13" r:id="rId101"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xr:uid="{557823E5-D797-744A-B835-C820D5E3EA7B}"/>
    <hyperlink ref="H13" r:id="rId102"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TO')" xr:uid="{6200BB67-17EE-0649-B825-B6D11ACF2115}"/>
    <hyperlink ref="I13" r:id="rId103"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xr:uid="{C21561F9-E1CA-224B-94A0-28AEDB530052}"/>
    <hyperlink ref="J13" r:id="rId104"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xr:uid="{1127ED78-33A1-4646-ACAE-26E6B68F0B26}"/>
    <hyperlink ref="K13" r:id="rId105"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xr:uid="{B852420B-F8F2-9A44-967B-4DA0E2D231EA}"/>
    <hyperlink ref="L13" r:id="rId106"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xr:uid="{A1CBDDF6-4730-E74E-8EA9-0EC237BDB870}"/>
    <hyperlink ref="M13" r:id="rId107"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xr:uid="{C07AFD65-0CC2-7640-A3E4-250BFDAF2E51}"/>
    <hyperlink ref="N13" r:id="rId108"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xr:uid="{67786D7C-1B4E-9D41-B9AA-E6A60ECD4B6F}"/>
    <hyperlink ref="O13" r:id="rId109"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xr:uid="{FFB55D74-F139-324F-8393-2619EEB3A501}"/>
    <hyperlink ref="F14" r:id="rId110"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Pts')" xr:uid="{3D5CC7CF-2A58-6B4B-96C2-E90570B7E55B}"/>
    <hyperlink ref="G14" r:id="rId111"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Ast')" xr:uid="{FD0799AC-F81F-4146-B2CA-CF1097E35328}"/>
    <hyperlink ref="H14" r:id="rId112"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TO')" xr:uid="{D5504311-8DD9-6F4C-8C7F-C915744DF6B8}"/>
    <hyperlink ref="I14" r:id="rId113"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AstTO')" xr:uid="{D031D5BF-E748-AA41-A5B9-25D8591F4380}"/>
    <hyperlink ref="J14" r:id="rId114"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Stl')" xr:uid="{662BB990-3331-6642-B572-8FA592AEA544}"/>
    <hyperlink ref="K14" r:id="rId115"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StlPos')" xr:uid="{0F52E5FE-FEA0-5649-8C0F-36C3E05D4C2C}"/>
    <hyperlink ref="L14" r:id="rId116"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Blk')" xr:uid="{334CDCCD-AA36-0045-A0B2-A234181EB986}"/>
    <hyperlink ref="M14" r:id="rId117"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TtlReb')" xr:uid="{E5C8CD0B-B3A1-0046-BC9E-48E3F88A681A}"/>
    <hyperlink ref="N14" r:id="rId118"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OffReb')" xr:uid="{AB888792-D571-2146-8E5A-490F55AF2F8C}"/>
    <hyperlink ref="O14" r:id="rId119"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DefReb')" xr:uid="{83AF6704-2F2B-CE46-AE4C-104971776BED}"/>
    <hyperlink ref="R2" r:id="rId120"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xr:uid="{0DC575EF-BEB1-E048-B995-45B28D88B08B}"/>
    <hyperlink ref="S2" r:id="rId121"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xr:uid="{9827B0B0-C51F-F846-8C95-F263DF09BFA2}"/>
    <hyperlink ref="T2" r:id="rId122"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xr:uid="{26DA83F7-89C7-7246-BE4E-93B5BC022CD4}"/>
    <hyperlink ref="W2" r:id="rId123"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xr:uid="{75841806-714C-234C-990B-BF794DE307CA}"/>
    <hyperlink ref="X2" r:id="rId124"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xr:uid="{E515EC66-ADD0-8148-9C10-A084AD06E638}"/>
    <hyperlink ref="Y2" r:id="rId125"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xr:uid="{35DAC884-F353-BF42-B80B-D56DBA998F3C}"/>
    <hyperlink ref="AA2" r:id="rId126"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xr:uid="{C26E1B22-43CB-1649-A37F-7E0CBB25F3FD}"/>
    <hyperlink ref="AB2" r:id="rId127"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xr:uid="{6E6FD4C9-337E-6248-AD7A-136CC6C1DADB}"/>
    <hyperlink ref="AC2" r:id="rId128"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xr:uid="{DC8CAE25-1778-BC4F-B6A9-AEA0BC22D36D}"/>
    <hyperlink ref="AE2" r:id="rId129"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xr:uid="{65C66F9C-2D72-8243-8781-8B43CFC5700A}"/>
    <hyperlink ref="AF2" r:id="rId130"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xr:uid="{D56F2C90-0E73-0646-BE06-FA649E2F286C}"/>
    <hyperlink ref="AG2" r:id="rId131"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xr:uid="{0C664BEF-CFAB-0748-BFA1-EB1C1C363F88}"/>
    <hyperlink ref="AI2" r:id="rId132"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xr:uid="{93F7246F-A71D-BD43-A756-DDDACA719D39}"/>
    <hyperlink ref="AJ2" r:id="rId133"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xr:uid="{B09B6BFD-099D-2341-A4C0-89CDDFC7EE4A}"/>
    <hyperlink ref="AK2" r:id="rId134" display="javascript:playViewVideo('70','KGguaVBsYXllcklEIGluICgzODk0OTcpIGFuZCBoLmlUZWFtSUQgaW4gKDIzMTIpIGFuZCBlLmlHYW1lSUQgaW4gKDc5NjM0Niw3OTY0NTMsODAxNzU1LDgwMjQzOCw4MTMyMjksODE2Njg0LDgyODczOSw3ODcwMjEsNzg3NDYxLDc4NzQ2Miw3ODg0MDMsNzg4NDkzLDc4OTc5NSw3OTMyODgsNzk1OTg0LDc5NzMyOSw3OTk4NDMsODEwMTExLDgxMDg0Miw4MTU0NzgsODE1NzY2LDgxNTg5NCw4MjQyNzApKQ==','iPF')" xr:uid="{66500104-77DC-B541-91F8-234F1E00B794}"/>
    <hyperlink ref="R3" r:id="rId135" display="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xr:uid="{7477EE0E-B245-6847-AFEC-F7124FBB841B}"/>
    <hyperlink ref="S3" r:id="rId136" display="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xr:uid="{95277357-D82E-E141-8815-75A81CDC428E}"/>
    <hyperlink ref="T3" r:id="rId137" display="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xr:uid="{C4230357-232D-054A-9BDD-32F69FEB278B}"/>
    <hyperlink ref="W3" r:id="rId138" display="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xr:uid="{393BE14F-1B1C-8E4F-81D9-50B134358FAB}"/>
    <hyperlink ref="Y3" r:id="rId139" display="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xr:uid="{98B2A495-F3BE-5642-B2DA-ACB9365FE442}"/>
    <hyperlink ref="AA3" r:id="rId140" display="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xr:uid="{9F07248A-C38D-B94B-9892-FF7C1CFABF87}"/>
    <hyperlink ref="AB3" r:id="rId141" display="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xr:uid="{B4C8C526-0FB3-2F4F-8F9A-2657C14B54F0}"/>
    <hyperlink ref="AC3" r:id="rId142" display="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xr:uid="{4453C7E6-DC9E-DB4A-8F4A-89C0081CECCE}"/>
    <hyperlink ref="AJ3" r:id="rId143" display="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xr:uid="{E84784C8-F3DB-1440-912B-08CCDCEC7131}"/>
    <hyperlink ref="AK3" r:id="rId144" display="javascript:playViewVideo('70','KGguaVBsYXllcklEIGluICg1NTk4OTApIGFuZCBoLmlUZWFtSUQgaW4gKDIzMTIpIGFuZCBlLmlHYW1lSUQgaW4gKDc5NjM0Niw3OTY0NTMsODAxNzU1LDgwMjQzOCw4MTMyMjksODE2Njg0LDgyODczOSw3ODcwMjEsNzg3NDYxLDc4NzQ2Miw3ODg0MDMsNzg4NDkzLDc4OTc5NSw3OTMyODgsNzk1OTg0LDc5NzMyOSw3OTk4NDMsODEwMTExLDgxMDg0Miw4MTU0NzgsODE1NzY2LDgxNTg5NCw4MjQyNzApKQ==','iPF')" xr:uid="{BB87C33D-2563-A34B-BC08-E977A76374E3}"/>
    <hyperlink ref="R4" r:id="rId145"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xr:uid="{81093E93-D94D-C543-A98B-B73768332CF6}"/>
    <hyperlink ref="S4" r:id="rId146"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xr:uid="{429E14FF-9C77-0B41-B4E5-D11BA65B4A99}"/>
    <hyperlink ref="T4" r:id="rId147"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xr:uid="{A594B4C0-C9EF-EA45-B31A-06533D21AC03}"/>
    <hyperlink ref="W4" r:id="rId148"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xr:uid="{2D4D3ADB-32B2-DA4D-B583-B093DA75F2B2}"/>
    <hyperlink ref="X4" r:id="rId149"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xr:uid="{557CDAD8-71FA-854D-8788-14012C443E02}"/>
    <hyperlink ref="Y4" r:id="rId150"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xr:uid="{F5818D3E-A840-2E48-87A8-C0420583DEE2}"/>
    <hyperlink ref="AA4" r:id="rId151"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xr:uid="{479FE416-5D39-F946-A12B-403D31ABBF1D}"/>
    <hyperlink ref="AB4" r:id="rId152"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xr:uid="{C3108F41-2FA2-504A-949D-7D70C93CE8E9}"/>
    <hyperlink ref="AC4" r:id="rId153"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xr:uid="{03E5C520-28B1-284E-B00A-70FA5EB27678}"/>
    <hyperlink ref="AE4" r:id="rId154"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xr:uid="{12893A27-EFB2-F647-B89C-335D505BAD7D}"/>
    <hyperlink ref="AF4" r:id="rId155"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xr:uid="{1D562595-EFE6-9647-97DA-113A14F6DC42}"/>
    <hyperlink ref="AG4" r:id="rId156"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xr:uid="{59FA81E6-7491-1442-BB92-D825C36F562C}"/>
    <hyperlink ref="AI4" r:id="rId157"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xr:uid="{A3D7521B-FC0E-D14B-BD5A-017D9BF2A082}"/>
    <hyperlink ref="AJ4" r:id="rId158"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xr:uid="{77FAF9D9-3AF0-AB40-9E8A-CE4365AEF687}"/>
    <hyperlink ref="AK4" r:id="rId159" display="javascript:playViewVideo('70','KGguaVBsYXllcklEIGluICg0NTU3NjIpIGFuZCBoLmlUZWFtSUQgaW4gKDIzMTIpIGFuZCBlLmlHYW1lSUQgaW4gKDc5NjM0Niw3OTY0NTMsODAxNzU1LDgwMjQzOCw4MTMyMjksODE2Njg0LDgyODczOSw3ODcwMjEsNzg3NDYxLDc4NzQ2Miw3ODg0MDMsNzg4NDkzLDc4OTc5NSw3OTMyODgsNzk1OTg0LDc5NzMyOSw3OTk4NDMsODEwMTExLDgxMDg0Miw4MTU0NzgsODE1NzY2LDgxNTg5NCw4MjQyNzApKQ==','iPF')" xr:uid="{D2626D7B-1FBC-4B4C-8D9E-21389C1B6E28}"/>
    <hyperlink ref="R5" r:id="rId160"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xr:uid="{79472E0F-6B8F-914D-A209-9D11CAB91B4E}"/>
    <hyperlink ref="S5" r:id="rId161"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xr:uid="{2B78F2BC-72D9-6644-92A4-9D20008C8BBA}"/>
    <hyperlink ref="T5" r:id="rId162"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xr:uid="{341EADCA-D6C1-8F43-88E8-7C96F2CB3DDC}"/>
    <hyperlink ref="W5" r:id="rId163"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xr:uid="{5889513E-652A-7C46-AB6F-6C03EB507D0E}"/>
    <hyperlink ref="X5" r:id="rId164"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xr:uid="{F5B07F31-66F3-994B-87F2-AAEC91089F9C}"/>
    <hyperlink ref="Y5" r:id="rId165"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xr:uid="{7467650B-7989-C74E-BDC9-52A66452C2C5}"/>
    <hyperlink ref="AA5" r:id="rId166"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xr:uid="{13B51D59-595C-1C4E-A715-F16391FA5946}"/>
    <hyperlink ref="AB5" r:id="rId167"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xr:uid="{5ECF88C0-C9DA-0A4D-8D32-4920F08526FF}"/>
    <hyperlink ref="AC5" r:id="rId168"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xr:uid="{5D84230C-827A-634A-A1EF-0E025AE6C011}"/>
    <hyperlink ref="AE5" r:id="rId169"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xr:uid="{766A116F-C09F-8543-99C4-DEFFEAD2D71B}"/>
    <hyperlink ref="AF5" r:id="rId170"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xr:uid="{70A00CE3-14CB-0441-BE31-CDEF3137ADF0}"/>
    <hyperlink ref="AG5" r:id="rId171"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xr:uid="{AA4E5E51-4632-574E-8E2E-C6FDB993CAC3}"/>
    <hyperlink ref="AI5" r:id="rId172"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xr:uid="{25E848CF-60C5-1C40-BF37-CA113B62D3E6}"/>
    <hyperlink ref="AJ5" r:id="rId173"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xr:uid="{2A7B26B5-C5CD-584E-9B17-C1A986B975B8}"/>
    <hyperlink ref="AK5" r:id="rId174" display="javascript:playViewVideo('70','KGguaVBsYXllcklEIGluICg1NTk4ODgpIGFuZCBoLmlUZWFtSUQgaW4gKDIzMTIpIGFuZCBlLmlHYW1lSUQgaW4gKDc5NjM0Niw3OTY0NTMsODAxNzU1LDgwMjQzOCw4MTMyMjksODE2Njg0LDgyODczOSw3ODcwMjEsNzg3NDYxLDc4NzQ2Miw3ODg0MDMsNzg4NDkzLDc4OTc5NSw3OTMyODgsNzk1OTg0LDc5NzMyOSw3OTk4NDMsODEwMTExLDgxMDg0Miw4MTU0NzgsODE1NzY2LDgxNTg5NCw4MjQyNzApKQ==','iPF')" xr:uid="{C5D48213-4214-4944-936B-9751B31B157E}"/>
    <hyperlink ref="R6" r:id="rId175"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xr:uid="{FEA9B825-F05F-954D-98BB-AF27E1630EFA}"/>
    <hyperlink ref="S6" r:id="rId176"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xr:uid="{1489076D-82C0-1D44-99D6-E5E1D8EE36F2}"/>
    <hyperlink ref="T6" r:id="rId177"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xr:uid="{71E79001-CE23-3E45-A278-EF69701D86E1}"/>
    <hyperlink ref="W6" r:id="rId178"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xr:uid="{6F224481-4CCA-9849-B247-DDA1700CA1BC}"/>
    <hyperlink ref="X6" r:id="rId179"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xr:uid="{D165E782-637E-B846-9002-842308B0536D}"/>
    <hyperlink ref="Y6" r:id="rId180"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xr:uid="{88162672-96E5-4E4C-BE08-12BCFC8912EF}"/>
    <hyperlink ref="AA6" r:id="rId181"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xr:uid="{EFD15B29-5F3B-6F45-9210-95D3BCCF89E1}"/>
    <hyperlink ref="AB6" r:id="rId182"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xr:uid="{4F2D55DD-0EBF-CC4C-AF21-9FE6E0900021}"/>
    <hyperlink ref="AC6" r:id="rId183"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xr:uid="{6B4A6F76-62B6-624B-A03C-C1AE3CA5502D}"/>
    <hyperlink ref="AE6" r:id="rId184"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xr:uid="{11483661-7EB6-0D46-B74D-E0E70C58C081}"/>
    <hyperlink ref="AF6" r:id="rId185"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xr:uid="{58BAF694-D4DF-554C-BFF7-323DD4467BF2}"/>
    <hyperlink ref="AG6" r:id="rId186"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xr:uid="{720735C8-70CC-A14C-9064-6E46AC72076B}"/>
    <hyperlink ref="AI6" r:id="rId187"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xr:uid="{65C03A36-7B40-8D44-9FF3-3301F8BCCB51}"/>
    <hyperlink ref="AJ6" r:id="rId188"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xr:uid="{2B8E5F31-E65B-364E-B9D7-E157FA8127D3}"/>
    <hyperlink ref="AK6" r:id="rId189" display="javascript:playViewVideo('70','KGguaVBsYXllcklEIGluICg0NTU3NjApIGFuZCBoLmlUZWFtSUQgaW4gKDIzMTIpIGFuZCBlLmlHYW1lSUQgaW4gKDc5NjM0Niw3OTY0NTMsODAxNzU1LDgwMjQzOCw4MTMyMjksODE2Njg0LDgyODczOSw3ODcwMjEsNzg3NDYxLDc4NzQ2Miw3ODg0MDMsNzg4NDkzLDc4OTc5NSw3OTMyODgsNzk1OTg0LDc5NzMyOSw3OTk4NDMsODEwMTExLDgxMDg0Miw4MTU0NzgsODE1NzY2LDgxNTg5NCw4MjQyNzApKQ==','iPF')" xr:uid="{54C8D561-1DBC-0848-B39F-8AAAF5A65F68}"/>
    <hyperlink ref="AE7" r:id="rId190" display="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xr:uid="{82AD5C74-F446-7240-846B-02A3D30AEA40}"/>
    <hyperlink ref="AF7" r:id="rId191" display="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xr:uid="{05D41370-59C5-104F-955A-A4441B0CFF00}"/>
    <hyperlink ref="AJ7" r:id="rId192" display="javascript:playViewVideo('70','KGguaVBsYXllcklEIGluICg1NjE4NjQ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xr:uid="{9107EA33-4786-E843-BD29-560AB85F0922}"/>
    <hyperlink ref="R8" r:id="rId193"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xr:uid="{805FC67A-BCE9-8246-B270-08B5B583DF1A}"/>
    <hyperlink ref="S8" r:id="rId194"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xr:uid="{2F0912CE-7638-344B-96B1-6402201B1F6A}"/>
    <hyperlink ref="T8" r:id="rId195"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xr:uid="{B34B3946-F12A-E342-8E45-ED56FE2F1544}"/>
    <hyperlink ref="W8" r:id="rId196"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xr:uid="{F765D01F-A8B5-A648-9F9F-F986EE01B83F}"/>
    <hyperlink ref="X8" r:id="rId197"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xr:uid="{53629BD1-7735-4F43-834D-9C4FB231A3B0}"/>
    <hyperlink ref="Y8" r:id="rId198"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xr:uid="{A96D943C-8BCB-8C4C-ADDA-F765E358E9B8}"/>
    <hyperlink ref="AA8" r:id="rId199"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xr:uid="{186499F6-D2C7-A04B-ACFA-26C4D9663A61}"/>
    <hyperlink ref="AB8" r:id="rId200"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xr:uid="{6EB2A7FF-7701-3842-B04D-3551FE129432}"/>
    <hyperlink ref="AC8" r:id="rId201"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xr:uid="{2B648961-1CEC-D444-A39E-969F84DBE5AA}"/>
    <hyperlink ref="AE8" r:id="rId202"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xr:uid="{247FF800-0A74-DD4D-82B2-1D589C9589A6}"/>
    <hyperlink ref="AF8" r:id="rId203"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xr:uid="{017A0A44-E2FA-5D4B-9278-A3F172B89824}"/>
    <hyperlink ref="AG8" r:id="rId204"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xr:uid="{A911814F-09DE-3249-80FA-90B410E1898A}"/>
    <hyperlink ref="AI8" r:id="rId205"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xr:uid="{C0032358-049D-AD45-8CEB-ADEDB50E3314}"/>
    <hyperlink ref="AJ8" r:id="rId206"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xr:uid="{8853BE60-EC6E-C641-9A02-5E928EF3264D}"/>
    <hyperlink ref="AK8" r:id="rId207" display="javascript:playViewVideo('70','KGguaVBsYXllcklEIGluICgyMjU3NjYpIGFuZCBoLmlUZWFtSUQgaW4gKDIzMTIpIGFuZCBlLmlHYW1lSUQgaW4gKDc5NjM0Niw3OTY0NTMsODAxNzU1LDgwMjQzOCw4MTMyMjksODE2Njg0LDgyODczOSw3ODcwMjEsNzg3NDYxLDc4NzQ2Miw3ODg0MDMsNzg4NDkzLDc4OTc5NSw3OTMyODgsNzk1OTg0LDc5NzMyOSw3OTk4NDMsODEwMTExLDgxMDg0Miw4MTU0NzgsODE1NzY2LDgxNTg5NCw4MjQyNzApKQ==','iPF')" xr:uid="{0FD37093-86F7-DE49-A3E4-AEFBDAD1D08F}"/>
    <hyperlink ref="R9" r:id="rId208"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xr:uid="{6F9D5855-933A-9544-AF23-4E39BDA21C71}"/>
    <hyperlink ref="S9" r:id="rId209"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xr:uid="{ED347B81-8B4C-0847-AA9A-2AD618D226EA}"/>
    <hyperlink ref="T9" r:id="rId210"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xr:uid="{ED10D215-3719-9A42-9C47-A3726B5DD3DE}"/>
    <hyperlink ref="W9" r:id="rId211"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xr:uid="{91ECDFCF-76B0-3D46-AA6A-DBB0D9DEE23D}"/>
    <hyperlink ref="X9" r:id="rId212"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xr:uid="{CD7DB520-380E-6345-B556-66E7D650F172}"/>
    <hyperlink ref="Y9" r:id="rId213"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xr:uid="{C7AED538-90D8-7043-8D85-A5312355FB4C}"/>
    <hyperlink ref="AA9" r:id="rId214"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xr:uid="{41D3162E-141A-E340-B1F2-9FC31E7413FC}"/>
    <hyperlink ref="AB9" r:id="rId215"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xr:uid="{40BBFD9C-95B8-4B40-AB95-A66CE240A244}"/>
    <hyperlink ref="AC9" r:id="rId216"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xr:uid="{1E046064-BDE5-394D-A301-9C13EFE17255}"/>
    <hyperlink ref="AE9" r:id="rId217"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xr:uid="{A9481D09-9801-DC4B-AEAE-A7FBDA3CB0B1}"/>
    <hyperlink ref="AF9" r:id="rId218"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xr:uid="{CF7C1C88-6699-7D46-8321-B7F4D5D4965E}"/>
    <hyperlink ref="AG9" r:id="rId219"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xr:uid="{448347FD-9AC7-604E-9971-ED684976B856}"/>
    <hyperlink ref="AI9" r:id="rId220"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xr:uid="{9DD73E98-5EA5-F349-B157-3AEA1665DC57}"/>
    <hyperlink ref="AJ9" r:id="rId221"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xr:uid="{E5977958-31D2-B34E-A8AB-9672404A869E}"/>
    <hyperlink ref="AK9" r:id="rId222" display="javascript:playViewVideo('70','KGguaVBsYXllcklEIGluICgzODk0OTgpIGFuZCBoLmlUZWFtSUQgaW4gKDIzMTIpIGFuZCBlLmlHYW1lSUQgaW4gKDc5NjM0Niw3OTY0NTMsODAxNzU1LDgwMjQzOCw4MTMyMjksODE2Njg0LDgyODczOSw3ODcwMjEsNzg3NDYxLDc4NzQ2Miw3ODg0MDMsNzg4NDkzLDc4OTc5NSw3OTMyODgsNzk1OTg0LDc5NzMyOSw3OTk4NDMsODEwMTExLDgxMDg0Miw4MTU0NzgsODE1NzY2LDgxNTg5NCw4MjQyNzApKQ==','iPF')" xr:uid="{40F04CAE-A045-704C-8094-D78376F845FA}"/>
    <hyperlink ref="R10" r:id="rId223"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xr:uid="{DB81B0AB-6C08-F049-A0B8-9B3672D88A07}"/>
    <hyperlink ref="S10" r:id="rId224"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xr:uid="{12DAFA26-917D-BD48-A0A9-3FE92C554695}"/>
    <hyperlink ref="T10" r:id="rId225"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xr:uid="{3F69CFAC-446F-AC41-AC09-EC6BDD4990AB}"/>
    <hyperlink ref="W10" r:id="rId226"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xr:uid="{D0BC0406-BE1A-024F-A3FF-C2417B33674D}"/>
    <hyperlink ref="X10" r:id="rId227"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xr:uid="{DB5D9841-3693-4545-94E7-4372D14E648B}"/>
    <hyperlink ref="Y10" r:id="rId228"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xr:uid="{BAA2F207-898F-FF42-BB89-FD33E044888E}"/>
    <hyperlink ref="AE10" r:id="rId229"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xr:uid="{2986C4EF-DD39-9D48-8727-A23C0D682929}"/>
    <hyperlink ref="AF10" r:id="rId230"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xr:uid="{B5E8B20C-10E0-8746-88F2-1F4DFD619551}"/>
    <hyperlink ref="AG10" r:id="rId231"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xr:uid="{8CE3CB7E-0665-4048-A6CA-3E0EBCB07597}"/>
    <hyperlink ref="AJ10" r:id="rId232"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xr:uid="{8D8A6C3B-D7A9-C14A-9BF1-340038F63BB3}"/>
    <hyperlink ref="AK10" r:id="rId233" display="javascript:playViewVideo('70','KGguaVBsYXllcklEIGluICg0NTU3NTgpIGFuZCBoLmlUZWFtSUQgaW4gKDIzMTIpIGFuZCBlLmlHYW1lSUQgaW4gKDc5NjM0Niw3OTY0NTMsODAxNzU1LDgwMjQzOCw4MTMyMjksODE2Njg0LDgyODczOSw3ODcwMjEsNzg3NDYxLDc4NzQ2Miw3ODg0MDMsNzg4NDkzLDc4OTc5NSw3OTMyODgsNzk1OTg0LDc5NzMyOSw3OTk4NDMsODEwMTExLDgxMDg0Miw4MTU0NzgsODE1NzY2LDgxNTg5NCw4MjQyNzApKQ==','iPF')" xr:uid="{6FEE1B60-75C0-5949-A6F3-F98D886948AA}"/>
    <hyperlink ref="R11" r:id="rId234"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xr:uid="{7CA75C0B-D53D-DA41-A4AE-BD0F9645FBCC}"/>
    <hyperlink ref="S11" r:id="rId235"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xr:uid="{CC0741FD-4C06-D345-895B-BAC9AEBC768F}"/>
    <hyperlink ref="T11" r:id="rId236"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xr:uid="{22E241C5-BD9F-E34E-9C6C-497E65FC2C47}"/>
    <hyperlink ref="W11" r:id="rId237"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xr:uid="{3915B782-C15A-0C43-BC27-055BF48F9BCF}"/>
    <hyperlink ref="X11" r:id="rId238"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xr:uid="{451ED1A0-2827-DA45-950F-8EF1BD7C3C0C}"/>
    <hyperlink ref="Y11" r:id="rId239"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xr:uid="{8035A9DC-BC82-D047-A5C2-28A985C1EF71}"/>
    <hyperlink ref="AA11" r:id="rId240"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xr:uid="{39226F87-1A20-7241-8006-570339E4AB98}"/>
    <hyperlink ref="AB11" r:id="rId241"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xr:uid="{514211E5-BAC1-574C-9B95-151AFBE3A013}"/>
    <hyperlink ref="AC11" r:id="rId242"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xr:uid="{E17A5512-0682-CD49-A16B-58A9F65B6797}"/>
    <hyperlink ref="AE11" r:id="rId243"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xr:uid="{50223E68-80D5-2947-BDAF-298CDDBEB75B}"/>
    <hyperlink ref="AF11" r:id="rId244"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xr:uid="{3B632D72-F3CF-3349-A389-D6A1C99610D4}"/>
    <hyperlink ref="AG11" r:id="rId245"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xr:uid="{01C0DEED-DE35-DE4B-A1E3-2F3FC6859AB6}"/>
    <hyperlink ref="AI11" r:id="rId246"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xr:uid="{7A83CC6C-B662-C24C-80EB-ED0B063A3564}"/>
    <hyperlink ref="AJ11" r:id="rId247"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xr:uid="{1B6D8F0A-3F59-6746-A774-F3665454E247}"/>
    <hyperlink ref="AK11" r:id="rId248" display="javascript:playViewVideo('70','KGguaVBsYXllcklEIGluICg1NjE4NjMpIGFuZCBoLmlUZWFtSUQgaW4gKDIzMTIpIGFuZCBlLmlHYW1lSUQgaW4gKDc5NjM0Niw3OTY0NTMsODAxNzU1LDgwMjQzOCw4MTMyMjksODE2Njg0LDgyODczOSw3ODcwMjEsNzg3NDYxLDc4NzQ2Miw3ODg0MDMsNzg4NDkzLDc4OTc5NSw3OTMyODgsNzk1OTg0LDc5NzMyOSw3OTk4NDMsODEwMTExLDgxMDg0Miw4MTU0NzgsODE1NzY2LDgxNTg5NCw4MjQyNzApKQ==','iPF')" xr:uid="{D08361A9-F69E-964E-B618-94D9C46D6BC2}"/>
    <hyperlink ref="R12" r:id="rId249"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xr:uid="{792E8E4A-C94C-BA43-8575-6FC645B6B97F}"/>
    <hyperlink ref="S12" r:id="rId250"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xr:uid="{8FE96742-4BD1-AB49-9941-B8DC72075565}"/>
    <hyperlink ref="T12" r:id="rId251"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xr:uid="{138E4327-F32D-034C-A96C-D740683181E1}"/>
    <hyperlink ref="W12" r:id="rId252"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xr:uid="{3907033D-CB11-1341-943A-6D2F7A75749A}"/>
    <hyperlink ref="X12" r:id="rId253"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xr:uid="{6C2E62BC-41A5-8A45-AB0E-E672E0FAB8A7}"/>
    <hyperlink ref="Y12" r:id="rId254"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xr:uid="{AC63F966-D9FE-C343-8F07-49573095265D}"/>
    <hyperlink ref="AA12" r:id="rId255"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xr:uid="{81C336D2-0D7B-0049-9CA9-ACB463451985}"/>
    <hyperlink ref="AB12" r:id="rId256"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xr:uid="{2A08F80B-8C70-5F46-9184-FC068B87C9AA}"/>
    <hyperlink ref="AC12" r:id="rId257"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xr:uid="{9367E970-4A2A-2545-9BDB-0DBF81E9B38F}"/>
    <hyperlink ref="AE12" r:id="rId258"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xr:uid="{81455A27-6747-0441-A089-A5586DFC98E4}"/>
    <hyperlink ref="AF12" r:id="rId259"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xr:uid="{893B41C4-897D-D34C-8A00-4E3E0BE3CFE3}"/>
    <hyperlink ref="AG12" r:id="rId260"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xr:uid="{DD7A794D-D984-114E-BB52-36995372EC52}"/>
    <hyperlink ref="AI12" r:id="rId261"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xr:uid="{1C1BC43D-4FBB-124B-AB44-C3506A39ABC1}"/>
    <hyperlink ref="AJ12" r:id="rId262"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xr:uid="{6E14DBA9-0138-254C-B138-51EC251FCC3E}"/>
    <hyperlink ref="AK12" r:id="rId263" display="javascript:playViewVideo('70','KGguaVBsYXllcklEIGluICg1NTk4ODcpIGFuZCBoLmlUZWFtSUQgaW4gKDIzMTIpIGFuZCBlLmlHYW1lSUQgaW4gKDc5NjM0Niw3OTY0NTMsODAxNzU1LDgwMjQzOCw4MTMyMjksODE2Njg0LDgyODczOSw3ODcwMjEsNzg3NDYxLDc4NzQ2Miw3ODg0MDMsNzg4NDkzLDc4OTc5NSw3OTMyODgsNzk1OTg0LDc5NzMyOSw3OTk4NDMsODEwMTExLDgxMDg0Miw4MTU0NzgsODE1NzY2LDgxNTg5NCw4MjQyNzApKQ==','iPF')" xr:uid="{2C86B561-9237-7943-BA4B-CA89AAF1FCBE}"/>
    <hyperlink ref="R13" r:id="rId264"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xr:uid="{61E4467F-5397-C444-9ADE-E7EC79AC8639}"/>
    <hyperlink ref="S13" r:id="rId265"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xr:uid="{658D5FFC-B5E5-0F4C-8B8C-4855EC4E1706}"/>
    <hyperlink ref="T13" r:id="rId266"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xr:uid="{35E1DB2B-D00E-574B-A70B-9EFC424B7108}"/>
    <hyperlink ref="W13" r:id="rId267"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xr:uid="{E2B9D4F3-59E9-7541-9E82-FC7961E35375}"/>
    <hyperlink ref="X13" r:id="rId268"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xr:uid="{C2639B1E-417A-9844-BB4E-4832415A8D4E}"/>
    <hyperlink ref="Y13" r:id="rId269"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xr:uid="{1DA6A932-4881-304D-90D4-3D561DAF13E8}"/>
    <hyperlink ref="AE13" r:id="rId270"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xr:uid="{F29091A5-5D97-2B44-83B3-765AEA2957CC}"/>
    <hyperlink ref="AF13" r:id="rId271"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xr:uid="{FCDFC0A4-36C6-DC48-8E96-7D429444B3D4}"/>
    <hyperlink ref="AG13" r:id="rId272"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xr:uid="{E8063640-654F-EC4B-90CA-CB3B5C3C9C6D}"/>
    <hyperlink ref="AI13" r:id="rId273"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xr:uid="{53584A1F-7E1D-2344-B17F-EE9F08D738D3}"/>
    <hyperlink ref="AJ13" r:id="rId274"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xr:uid="{59EB2F38-3385-764D-92B6-B29F4A65B8E7}"/>
    <hyperlink ref="AK13" r:id="rId275" display="javascript:playViewVideo('70','KGguaVBsYXllcklEIGluICg1NTk4ODkpIGFuZCBoLmlUZWFtSUQgaW4gKDIzMTIpIGFuZCBlLmlHYW1lSUQgaW4gKDc5NjM0Niw3OTY0NTMsODAxNzU1LDgwMjQzOCw4MTMyMjksODE2Njg0LDgyODczOSw3ODcwMjEsNzg3NDYxLDc4NzQ2Miw3ODg0MDMsNzg4NDkzLDc4OTc5NSw3OTMyODgsNzk1OTg0LDc5NzMyOSw3OTk4NDMsODEwMTExLDgxMDg0Miw4MTU0NzgsODE1NzY2LDgxNTg5NCw4MjQyNzApKQ==','iPF')" xr:uid="{78DDD1D8-D5E1-1849-83F3-172B576CF358}"/>
    <hyperlink ref="R14" r:id="rId276"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FGA')" xr:uid="{BF6FF1AD-E17C-4F4C-B9AC-2D67F3733CFD}"/>
    <hyperlink ref="S14" r:id="rId277"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FGMade')" xr:uid="{EF38D009-08AB-F641-8939-5E2276B82723}"/>
    <hyperlink ref="T14" r:id="rId278"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FGMiss')" xr:uid="{E6418DF4-9D8C-1B4A-85A4-7373ADA72A34}"/>
    <hyperlink ref="W14" r:id="rId279"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2FGA')" xr:uid="{F6A26BFB-D9E4-3840-9B82-4550C97FE2EA}"/>
    <hyperlink ref="X14" r:id="rId280"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ade')" xr:uid="{FD6BAC03-15C9-6C45-A70F-F9093A1FE827}"/>
    <hyperlink ref="Y14" r:id="rId281"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2FGMiss')" xr:uid="{D0B41B43-9568-0341-9DAC-BBB5AB6D450F}"/>
    <hyperlink ref="AA14" r:id="rId282"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3FGA')" xr:uid="{82210913-6247-4243-9A8F-58E2E9E5F982}"/>
    <hyperlink ref="AB14" r:id="rId283"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ade')" xr:uid="{E0D57468-CE9B-E741-B294-8D3CE9DE3E1B}"/>
    <hyperlink ref="AC14" r:id="rId284"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3FGMiss')" xr:uid="{8430F2BA-0BD7-8D4F-8852-D9347F3F3DC5}"/>
    <hyperlink ref="AE14" r:id="rId285"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FTA')" xr:uid="{A266AB21-F7C9-5B4D-8D49-CAB1F3EB8700}"/>
    <hyperlink ref="AF14" r:id="rId286"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FTMade')" xr:uid="{6E359CCC-6751-714A-8F63-87C6467C2E39}"/>
    <hyperlink ref="AG14" r:id="rId287"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FTMiss')" xr:uid="{513B4EDA-D553-3749-9F4C-7A62209893E4}"/>
    <hyperlink ref="AI14" r:id="rId288"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PlusOne')" xr:uid="{08C737D3-D893-124B-8902-AAA1112E906F}"/>
    <hyperlink ref="AJ14" r:id="rId289"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PFTkn')" xr:uid="{0CE19EF8-0F8A-4B43-ABDC-D2B42D95418D}"/>
    <hyperlink ref="AK14" r:id="rId290" display="javascript:playViewVideo('70','KGguaVBsYXllcklEIGluICg0NTU3NTkpIGFuZCBoLmlUZWFtSUQgaW4gKDIzMTIpIGFuZCBlLmlHYW1lSUQgaW4gKDc5NjM0Niw3OTY0NTMsODAxNzU1LDgwMjQzOCw4MTMyMjksODE2Njg0LDgyODczOSw3ODcwMjEsNzg3NDYxLDc4NzQ2Miw3ODg0MDMsNzg4NDkzLDc4OTc5NSw3OTMyODgsNzk1OTg0LDc5NzMyOSw3OTk4NDMsODEwMTExLDgxMDg0Miw4MTU0NzgsODE1NzY2LDgxNTg5NCw4MjQyNzApKQ==','iPF')" xr:uid="{F963157F-FA50-5743-9069-7F818CB955A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233"/>
  <sheetViews>
    <sheetView workbookViewId="0"/>
  </sheetViews>
  <sheetFormatPr baseColWidth="10" defaultColWidth="14.5" defaultRowHeight="15.75" customHeight="1" x14ac:dyDescent="0.15"/>
  <sheetData>
    <row r="1" spans="1:5" ht="15.75" customHeight="1" x14ac:dyDescent="0.15">
      <c r="A1" s="57" t="s">
        <v>593</v>
      </c>
    </row>
    <row r="2" spans="1:5" ht="15" x14ac:dyDescent="0.2">
      <c r="A2" s="173" t="s">
        <v>167</v>
      </c>
      <c r="B2" s="173" t="s">
        <v>594</v>
      </c>
      <c r="C2" s="173" t="s">
        <v>185</v>
      </c>
      <c r="D2" s="173" t="s">
        <v>595</v>
      </c>
      <c r="E2" s="173" t="s">
        <v>50</v>
      </c>
    </row>
    <row r="3" spans="1:5" ht="15" x14ac:dyDescent="0.2">
      <c r="A3" s="173" t="s">
        <v>596</v>
      </c>
      <c r="B3" s="173" t="e">
        <f t="shared" ref="B3:B233" ca="1" si="0">VALUE(_xludf.concat("19",RIGHT(A3,2)))</f>
        <v>#NAME?</v>
      </c>
      <c r="C3" s="173" t="s">
        <v>597</v>
      </c>
      <c r="D3" s="174" t="e">
        <f t="shared" ref="D3:D233" ca="1" si="1">_xludf.concat(B3,C3)</f>
        <v>#NAME?</v>
      </c>
      <c r="E3" s="174">
        <v>94.765289999999993</v>
      </c>
    </row>
    <row r="4" spans="1:5" ht="15" x14ac:dyDescent="0.2">
      <c r="A4" s="173" t="s">
        <v>596</v>
      </c>
      <c r="B4" s="173" t="e">
        <f t="shared" ca="1" si="0"/>
        <v>#NAME?</v>
      </c>
      <c r="C4" s="173" t="s">
        <v>598</v>
      </c>
      <c r="D4" s="174" t="e">
        <f t="shared" ca="1" si="1"/>
        <v>#NAME?</v>
      </c>
      <c r="E4" s="174">
        <v>95.75761</v>
      </c>
    </row>
    <row r="5" spans="1:5" ht="15" x14ac:dyDescent="0.2">
      <c r="A5" s="173" t="s">
        <v>596</v>
      </c>
      <c r="B5" s="173" t="e">
        <f t="shared" ca="1" si="0"/>
        <v>#NAME?</v>
      </c>
      <c r="C5" s="173" t="s">
        <v>599</v>
      </c>
      <c r="D5" s="174" t="e">
        <f t="shared" ca="1" si="1"/>
        <v>#NAME?</v>
      </c>
      <c r="E5" s="174">
        <v>89.105270000000004</v>
      </c>
    </row>
    <row r="6" spans="1:5" ht="15" x14ac:dyDescent="0.2">
      <c r="A6" s="173" t="s">
        <v>596</v>
      </c>
      <c r="B6" s="173" t="e">
        <f t="shared" ca="1" si="0"/>
        <v>#NAME?</v>
      </c>
      <c r="C6" s="173" t="s">
        <v>600</v>
      </c>
      <c r="D6" s="174" t="e">
        <f t="shared" ca="1" si="1"/>
        <v>#NAME?</v>
      </c>
      <c r="E6" s="174">
        <v>92.006979999999999</v>
      </c>
    </row>
    <row r="7" spans="1:5" ht="15" x14ac:dyDescent="0.2">
      <c r="A7" s="173" t="s">
        <v>596</v>
      </c>
      <c r="B7" s="173" t="e">
        <f t="shared" ca="1" si="0"/>
        <v>#NAME?</v>
      </c>
      <c r="C7" s="173" t="s">
        <v>601</v>
      </c>
      <c r="D7" s="174" t="e">
        <f t="shared" ca="1" si="1"/>
        <v>#NAME?</v>
      </c>
      <c r="E7" s="174">
        <v>90.87</v>
      </c>
    </row>
    <row r="8" spans="1:5" ht="15" x14ac:dyDescent="0.2">
      <c r="A8" s="173" t="s">
        <v>596</v>
      </c>
      <c r="B8" s="173" t="e">
        <f t="shared" ca="1" si="0"/>
        <v>#NAME?</v>
      </c>
      <c r="C8" s="173" t="s">
        <v>602</v>
      </c>
      <c r="D8" s="174" t="e">
        <f t="shared" ca="1" si="1"/>
        <v>#NAME?</v>
      </c>
      <c r="E8" s="174">
        <v>94.3</v>
      </c>
    </row>
    <row r="9" spans="1:5" ht="15" x14ac:dyDescent="0.2">
      <c r="A9" s="173" t="s">
        <v>596</v>
      </c>
      <c r="B9" s="173" t="e">
        <f t="shared" ca="1" si="0"/>
        <v>#NAME?</v>
      </c>
      <c r="C9" s="173" t="s">
        <v>603</v>
      </c>
      <c r="D9" s="174" t="e">
        <f t="shared" ca="1" si="1"/>
        <v>#NAME?</v>
      </c>
      <c r="E9" s="174">
        <v>92.490710000000007</v>
      </c>
    </row>
    <row r="10" spans="1:5" ht="15" x14ac:dyDescent="0.2">
      <c r="A10" s="173" t="s">
        <v>596</v>
      </c>
      <c r="B10" s="173" t="e">
        <f t="shared" ca="1" si="0"/>
        <v>#NAME?</v>
      </c>
      <c r="C10" s="173" t="s">
        <v>604</v>
      </c>
      <c r="D10" s="174" t="e">
        <f t="shared" ca="1" si="1"/>
        <v>#NAME?</v>
      </c>
      <c r="E10" s="174">
        <v>93.242590000000007</v>
      </c>
    </row>
    <row r="11" spans="1:5" ht="15" x14ac:dyDescent="0.2">
      <c r="A11" s="173" t="s">
        <v>596</v>
      </c>
      <c r="B11" s="173" t="e">
        <f t="shared" ca="1" si="0"/>
        <v>#NAME?</v>
      </c>
      <c r="C11" s="173" t="s">
        <v>605</v>
      </c>
      <c r="D11" s="174" t="e">
        <f t="shared" ca="1" si="1"/>
        <v>#NAME?</v>
      </c>
      <c r="E11" s="174">
        <v>90.918530000000004</v>
      </c>
    </row>
    <row r="12" spans="1:5" ht="15" x14ac:dyDescent="0.2">
      <c r="A12" s="173" t="s">
        <v>596</v>
      </c>
      <c r="B12" s="173" t="e">
        <f t="shared" ca="1" si="0"/>
        <v>#NAME?</v>
      </c>
      <c r="C12" s="173" t="s">
        <v>606</v>
      </c>
      <c r="D12" s="174" t="e">
        <f t="shared" ca="1" si="1"/>
        <v>#NAME?</v>
      </c>
      <c r="E12" s="174">
        <v>93.259810000000002</v>
      </c>
    </row>
    <row r="13" spans="1:5" ht="15" x14ac:dyDescent="0.2">
      <c r="A13" s="173" t="s">
        <v>607</v>
      </c>
      <c r="B13" s="173" t="e">
        <f t="shared" ca="1" si="0"/>
        <v>#NAME?</v>
      </c>
      <c r="C13" s="173" t="s">
        <v>597</v>
      </c>
      <c r="D13" s="174" t="e">
        <f t="shared" ca="1" si="1"/>
        <v>#NAME?</v>
      </c>
      <c r="E13" s="174">
        <v>96.230440000000002</v>
      </c>
    </row>
    <row r="14" spans="1:5" ht="15" x14ac:dyDescent="0.2">
      <c r="A14" s="173" t="s">
        <v>607</v>
      </c>
      <c r="B14" s="173" t="e">
        <f t="shared" ca="1" si="0"/>
        <v>#NAME?</v>
      </c>
      <c r="C14" s="173" t="s">
        <v>598</v>
      </c>
      <c r="D14" s="174" t="e">
        <f t="shared" ca="1" si="1"/>
        <v>#NAME?</v>
      </c>
      <c r="E14" s="174">
        <v>94.125699999999995</v>
      </c>
    </row>
    <row r="15" spans="1:5" ht="15" x14ac:dyDescent="0.2">
      <c r="A15" s="173" t="s">
        <v>607</v>
      </c>
      <c r="B15" s="173" t="e">
        <f t="shared" ca="1" si="0"/>
        <v>#NAME?</v>
      </c>
      <c r="C15" s="173" t="s">
        <v>599</v>
      </c>
      <c r="D15" s="174" t="e">
        <f t="shared" ca="1" si="1"/>
        <v>#NAME?</v>
      </c>
      <c r="E15" s="174">
        <v>90.003479999999996</v>
      </c>
    </row>
    <row r="16" spans="1:5" ht="15" x14ac:dyDescent="0.2">
      <c r="A16" s="173" t="s">
        <v>607</v>
      </c>
      <c r="B16" s="173" t="e">
        <f t="shared" ca="1" si="0"/>
        <v>#NAME?</v>
      </c>
      <c r="C16" s="173" t="s">
        <v>600</v>
      </c>
      <c r="D16" s="174" t="e">
        <f t="shared" ca="1" si="1"/>
        <v>#NAME?</v>
      </c>
      <c r="E16" s="174">
        <v>87.969110000000001</v>
      </c>
    </row>
    <row r="17" spans="1:5" ht="15" x14ac:dyDescent="0.2">
      <c r="A17" s="173" t="s">
        <v>607</v>
      </c>
      <c r="B17" s="173" t="e">
        <f t="shared" ca="1" si="0"/>
        <v>#NAME?</v>
      </c>
      <c r="C17" s="173" t="s">
        <v>601</v>
      </c>
      <c r="D17" s="174" t="e">
        <f t="shared" ca="1" si="1"/>
        <v>#NAME?</v>
      </c>
      <c r="E17" s="174">
        <v>90.176439999999999</v>
      </c>
    </row>
    <row r="18" spans="1:5" ht="15" x14ac:dyDescent="0.2">
      <c r="A18" s="173" t="s">
        <v>607</v>
      </c>
      <c r="B18" s="173" t="e">
        <f t="shared" ca="1" si="0"/>
        <v>#NAME?</v>
      </c>
      <c r="C18" s="173" t="s">
        <v>602</v>
      </c>
      <c r="D18" s="174" t="e">
        <f t="shared" ca="1" si="1"/>
        <v>#NAME?</v>
      </c>
      <c r="E18" s="174">
        <v>91.105540000000005</v>
      </c>
    </row>
    <row r="19" spans="1:5" ht="15" x14ac:dyDescent="0.2">
      <c r="A19" s="173" t="s">
        <v>607</v>
      </c>
      <c r="B19" s="173" t="e">
        <f t="shared" ca="1" si="0"/>
        <v>#NAME?</v>
      </c>
      <c r="C19" s="173" t="s">
        <v>603</v>
      </c>
      <c r="D19" s="174" t="e">
        <f t="shared" ca="1" si="1"/>
        <v>#NAME?</v>
      </c>
      <c r="E19" s="174">
        <v>92.677099999999996</v>
      </c>
    </row>
    <row r="20" spans="1:5" ht="15" x14ac:dyDescent="0.2">
      <c r="A20" s="173" t="s">
        <v>607</v>
      </c>
      <c r="B20" s="173" t="e">
        <f t="shared" ca="1" si="0"/>
        <v>#NAME?</v>
      </c>
      <c r="C20" s="173" t="s">
        <v>604</v>
      </c>
      <c r="D20" s="174" t="e">
        <f t="shared" ca="1" si="1"/>
        <v>#NAME?</v>
      </c>
      <c r="E20" s="174">
        <v>94.111630000000005</v>
      </c>
    </row>
    <row r="21" spans="1:5" ht="15" x14ac:dyDescent="0.2">
      <c r="A21" s="173" t="s">
        <v>607</v>
      </c>
      <c r="B21" s="173" t="e">
        <f t="shared" ca="1" si="0"/>
        <v>#NAME?</v>
      </c>
      <c r="C21" s="173" t="s">
        <v>605</v>
      </c>
      <c r="D21" s="174" t="e">
        <f t="shared" ca="1" si="1"/>
        <v>#NAME?</v>
      </c>
      <c r="E21" s="174">
        <v>93.538920000000005</v>
      </c>
    </row>
    <row r="22" spans="1:5" ht="15" x14ac:dyDescent="0.2">
      <c r="A22" s="173" t="s">
        <v>607</v>
      </c>
      <c r="B22" s="173" t="e">
        <f t="shared" ca="1" si="0"/>
        <v>#NAME?</v>
      </c>
      <c r="C22" s="173" t="s">
        <v>606</v>
      </c>
      <c r="D22" s="174" t="e">
        <f t="shared" ca="1" si="1"/>
        <v>#NAME?</v>
      </c>
      <c r="E22" s="174">
        <v>93.109710000000007</v>
      </c>
    </row>
    <row r="23" spans="1:5" ht="15" x14ac:dyDescent="0.2">
      <c r="A23" s="173" t="s">
        <v>608</v>
      </c>
      <c r="B23" s="173" t="e">
        <f t="shared" ca="1" si="0"/>
        <v>#NAME?</v>
      </c>
      <c r="C23" s="173" t="s">
        <v>597</v>
      </c>
      <c r="D23" s="174" t="e">
        <f t="shared" ca="1" si="1"/>
        <v>#NAME?</v>
      </c>
      <c r="E23" s="174">
        <v>91.095020000000005</v>
      </c>
    </row>
    <row r="24" spans="1:5" ht="15" x14ac:dyDescent="0.2">
      <c r="A24" s="173" t="s">
        <v>608</v>
      </c>
      <c r="B24" s="173" t="e">
        <f t="shared" ca="1" si="0"/>
        <v>#NAME?</v>
      </c>
      <c r="C24" s="173" t="s">
        <v>598</v>
      </c>
      <c r="D24" s="174" t="e">
        <f t="shared" ca="1" si="1"/>
        <v>#NAME?</v>
      </c>
      <c r="E24" s="174">
        <v>94.0685</v>
      </c>
    </row>
    <row r="25" spans="1:5" ht="15" x14ac:dyDescent="0.2">
      <c r="A25" s="173" t="s">
        <v>608</v>
      </c>
      <c r="B25" s="173" t="e">
        <f t="shared" ca="1" si="0"/>
        <v>#NAME?</v>
      </c>
      <c r="C25" s="173" t="s">
        <v>599</v>
      </c>
      <c r="D25" s="174" t="e">
        <f t="shared" ca="1" si="1"/>
        <v>#NAME?</v>
      </c>
      <c r="E25" s="174">
        <v>86.905760000000001</v>
      </c>
    </row>
    <row r="26" spans="1:5" ht="15" x14ac:dyDescent="0.2">
      <c r="A26" s="173" t="s">
        <v>608</v>
      </c>
      <c r="B26" s="173" t="e">
        <f t="shared" ca="1" si="0"/>
        <v>#NAME?</v>
      </c>
      <c r="C26" s="173" t="s">
        <v>601</v>
      </c>
      <c r="D26" s="174" t="e">
        <f t="shared" ca="1" si="1"/>
        <v>#NAME?</v>
      </c>
      <c r="E26" s="174">
        <v>86.981489999999994</v>
      </c>
    </row>
    <row r="27" spans="1:5" ht="15" x14ac:dyDescent="0.2">
      <c r="A27" s="173" t="s">
        <v>608</v>
      </c>
      <c r="B27" s="173" t="e">
        <f t="shared" ca="1" si="0"/>
        <v>#NAME?</v>
      </c>
      <c r="C27" s="173" t="s">
        <v>602</v>
      </c>
      <c r="D27" s="174" t="e">
        <f t="shared" ca="1" si="1"/>
        <v>#NAME?</v>
      </c>
      <c r="E27" s="174">
        <v>90.411720000000003</v>
      </c>
    </row>
    <row r="28" spans="1:5" ht="15" x14ac:dyDescent="0.2">
      <c r="A28" s="173" t="s">
        <v>608</v>
      </c>
      <c r="B28" s="173" t="e">
        <f t="shared" ca="1" si="0"/>
        <v>#NAME?</v>
      </c>
      <c r="C28" s="173" t="s">
        <v>603</v>
      </c>
      <c r="D28" s="174" t="e">
        <f t="shared" ca="1" si="1"/>
        <v>#NAME?</v>
      </c>
      <c r="E28" s="174">
        <v>88.856399999999994</v>
      </c>
    </row>
    <row r="29" spans="1:5" ht="15" x14ac:dyDescent="0.2">
      <c r="A29" s="173" t="s">
        <v>608</v>
      </c>
      <c r="B29" s="173" t="e">
        <f t="shared" ca="1" si="0"/>
        <v>#NAME?</v>
      </c>
      <c r="C29" s="173" t="s">
        <v>604</v>
      </c>
      <c r="D29" s="174" t="e">
        <f t="shared" ca="1" si="1"/>
        <v>#NAME?</v>
      </c>
      <c r="E29" s="174">
        <v>90.104169999999996</v>
      </c>
    </row>
    <row r="30" spans="1:5" ht="15" x14ac:dyDescent="0.2">
      <c r="A30" s="173" t="s">
        <v>608</v>
      </c>
      <c r="B30" s="173" t="e">
        <f t="shared" ca="1" si="0"/>
        <v>#NAME?</v>
      </c>
      <c r="C30" s="173" t="s">
        <v>605</v>
      </c>
      <c r="D30" s="174" t="e">
        <f t="shared" ca="1" si="1"/>
        <v>#NAME?</v>
      </c>
      <c r="E30" s="174">
        <v>90.63176</v>
      </c>
    </row>
    <row r="31" spans="1:5" ht="15" x14ac:dyDescent="0.2">
      <c r="A31" s="173" t="s">
        <v>608</v>
      </c>
      <c r="B31" s="173" t="e">
        <f t="shared" ca="1" si="0"/>
        <v>#NAME?</v>
      </c>
      <c r="C31" s="173" t="s">
        <v>606</v>
      </c>
      <c r="D31" s="174" t="e">
        <f t="shared" ca="1" si="1"/>
        <v>#NAME?</v>
      </c>
      <c r="E31" s="174">
        <v>91.94126</v>
      </c>
    </row>
    <row r="32" spans="1:5" ht="15" x14ac:dyDescent="0.2">
      <c r="A32" s="173" t="s">
        <v>609</v>
      </c>
      <c r="B32" s="173" t="e">
        <f t="shared" ca="1" si="0"/>
        <v>#NAME?</v>
      </c>
      <c r="C32" s="173" t="s">
        <v>598</v>
      </c>
      <c r="D32" s="174" t="e">
        <f t="shared" ca="1" si="1"/>
        <v>#NAME?</v>
      </c>
      <c r="E32" s="174">
        <v>107.42959999999999</v>
      </c>
    </row>
    <row r="33" spans="1:5" ht="15" x14ac:dyDescent="0.2">
      <c r="A33" s="173" t="s">
        <v>609</v>
      </c>
      <c r="B33" s="173" t="e">
        <f t="shared" ca="1" si="0"/>
        <v>#NAME?</v>
      </c>
      <c r="C33" s="173" t="s">
        <v>599</v>
      </c>
      <c r="D33" s="174" t="e">
        <f t="shared" ca="1" si="1"/>
        <v>#NAME?</v>
      </c>
      <c r="E33" s="174">
        <v>101.82940000000001</v>
      </c>
    </row>
    <row r="34" spans="1:5" ht="15" x14ac:dyDescent="0.2">
      <c r="A34" s="173" t="s">
        <v>609</v>
      </c>
      <c r="B34" s="173" t="e">
        <f t="shared" ca="1" si="0"/>
        <v>#NAME?</v>
      </c>
      <c r="C34" s="173" t="s">
        <v>601</v>
      </c>
      <c r="D34" s="174" t="e">
        <f t="shared" ca="1" si="1"/>
        <v>#NAME?</v>
      </c>
      <c r="E34" s="174">
        <v>101.9072</v>
      </c>
    </row>
    <row r="35" spans="1:5" ht="15" x14ac:dyDescent="0.2">
      <c r="A35" s="173" t="s">
        <v>609</v>
      </c>
      <c r="B35" s="173" t="e">
        <f t="shared" ca="1" si="0"/>
        <v>#NAME?</v>
      </c>
      <c r="C35" s="173" t="s">
        <v>602</v>
      </c>
      <c r="D35" s="174" t="e">
        <f t="shared" ca="1" si="1"/>
        <v>#NAME?</v>
      </c>
      <c r="E35" s="174">
        <v>103.9909</v>
      </c>
    </row>
    <row r="36" spans="1:5" ht="15" x14ac:dyDescent="0.2">
      <c r="A36" s="173" t="s">
        <v>609</v>
      </c>
      <c r="B36" s="173" t="e">
        <f t="shared" ca="1" si="0"/>
        <v>#NAME?</v>
      </c>
      <c r="C36" s="173" t="s">
        <v>603</v>
      </c>
      <c r="D36" s="174" t="e">
        <f t="shared" ca="1" si="1"/>
        <v>#NAME?</v>
      </c>
      <c r="E36" s="174">
        <v>102.1807</v>
      </c>
    </row>
    <row r="37" spans="1:5" ht="15" x14ac:dyDescent="0.2">
      <c r="A37" s="173" t="s">
        <v>609</v>
      </c>
      <c r="B37" s="173" t="e">
        <f t="shared" ca="1" si="0"/>
        <v>#NAME?</v>
      </c>
      <c r="C37" s="173" t="s">
        <v>604</v>
      </c>
      <c r="D37" s="174" t="e">
        <f t="shared" ca="1" si="1"/>
        <v>#NAME?</v>
      </c>
      <c r="E37" s="174">
        <v>102.67659999999999</v>
      </c>
    </row>
    <row r="38" spans="1:5" ht="15" x14ac:dyDescent="0.2">
      <c r="A38" s="173" t="s">
        <v>609</v>
      </c>
      <c r="B38" s="173" t="e">
        <f t="shared" ca="1" si="0"/>
        <v>#NAME?</v>
      </c>
      <c r="C38" s="173" t="s">
        <v>605</v>
      </c>
      <c r="D38" s="174" t="e">
        <f t="shared" ca="1" si="1"/>
        <v>#NAME?</v>
      </c>
      <c r="E38" s="174">
        <v>101.4526</v>
      </c>
    </row>
    <row r="39" spans="1:5" ht="15" x14ac:dyDescent="0.2">
      <c r="A39" s="173" t="s">
        <v>609</v>
      </c>
      <c r="B39" s="173" t="e">
        <f t="shared" ca="1" si="0"/>
        <v>#NAME?</v>
      </c>
      <c r="C39" s="173" t="s">
        <v>606</v>
      </c>
      <c r="D39" s="174" t="e">
        <f t="shared" ca="1" si="1"/>
        <v>#NAME?</v>
      </c>
      <c r="E39" s="174">
        <v>102.6075</v>
      </c>
    </row>
    <row r="40" spans="1:5" ht="15" x14ac:dyDescent="0.2">
      <c r="A40" s="173" t="s">
        <v>610</v>
      </c>
      <c r="B40" s="173" t="e">
        <f t="shared" ca="1" si="0"/>
        <v>#NAME?</v>
      </c>
      <c r="C40" s="173" t="s">
        <v>598</v>
      </c>
      <c r="D40" s="174" t="e">
        <f t="shared" ca="1" si="1"/>
        <v>#NAME?</v>
      </c>
      <c r="E40" s="174">
        <v>112.583</v>
      </c>
    </row>
    <row r="41" spans="1:5" ht="15" x14ac:dyDescent="0.2">
      <c r="A41" s="173" t="s">
        <v>610</v>
      </c>
      <c r="B41" s="173" t="e">
        <f t="shared" ca="1" si="0"/>
        <v>#NAME?</v>
      </c>
      <c r="C41" s="173" t="s">
        <v>599</v>
      </c>
      <c r="D41" s="174" t="e">
        <f t="shared" ca="1" si="1"/>
        <v>#NAME?</v>
      </c>
      <c r="E41" s="174">
        <v>105.28270000000001</v>
      </c>
    </row>
    <row r="42" spans="1:5" ht="15" x14ac:dyDescent="0.2">
      <c r="A42" s="173" t="s">
        <v>610</v>
      </c>
      <c r="B42" s="173" t="e">
        <f t="shared" ca="1" si="0"/>
        <v>#NAME?</v>
      </c>
      <c r="C42" s="173" t="s">
        <v>602</v>
      </c>
      <c r="D42" s="174" t="e">
        <f t="shared" ca="1" si="1"/>
        <v>#NAME?</v>
      </c>
      <c r="E42" s="174">
        <v>108.62220000000001</v>
      </c>
    </row>
    <row r="43" spans="1:5" ht="15" x14ac:dyDescent="0.2">
      <c r="A43" s="173" t="s">
        <v>610</v>
      </c>
      <c r="B43" s="173" t="e">
        <f t="shared" ca="1" si="0"/>
        <v>#NAME?</v>
      </c>
      <c r="C43" s="173" t="s">
        <v>603</v>
      </c>
      <c r="D43" s="174" t="e">
        <f t="shared" ca="1" si="1"/>
        <v>#NAME?</v>
      </c>
      <c r="E43" s="174">
        <v>108.4273</v>
      </c>
    </row>
    <row r="44" spans="1:5" ht="15" x14ac:dyDescent="0.2">
      <c r="A44" s="173" t="s">
        <v>610</v>
      </c>
      <c r="B44" s="173" t="e">
        <f t="shared" ca="1" si="0"/>
        <v>#NAME?</v>
      </c>
      <c r="C44" s="173" t="s">
        <v>604</v>
      </c>
      <c r="D44" s="174" t="e">
        <f t="shared" ca="1" si="1"/>
        <v>#NAME?</v>
      </c>
      <c r="E44" s="174">
        <v>109.2556</v>
      </c>
    </row>
    <row r="45" spans="1:5" ht="15" x14ac:dyDescent="0.2">
      <c r="A45" s="173" t="s">
        <v>610</v>
      </c>
      <c r="B45" s="173" t="e">
        <f t="shared" ca="1" si="0"/>
        <v>#NAME?</v>
      </c>
      <c r="C45" s="173" t="s">
        <v>605</v>
      </c>
      <c r="D45" s="174" t="e">
        <f t="shared" ca="1" si="1"/>
        <v>#NAME?</v>
      </c>
      <c r="E45" s="174">
        <v>110.5956</v>
      </c>
    </row>
    <row r="46" spans="1:5" ht="15" x14ac:dyDescent="0.2">
      <c r="A46" s="173" t="s">
        <v>610</v>
      </c>
      <c r="B46" s="173" t="e">
        <f t="shared" ca="1" si="0"/>
        <v>#NAME?</v>
      </c>
      <c r="C46" s="173" t="s">
        <v>21</v>
      </c>
      <c r="D46" s="174" t="e">
        <f t="shared" ca="1" si="1"/>
        <v>#NAME?</v>
      </c>
      <c r="E46" s="174">
        <v>110.0467</v>
      </c>
    </row>
    <row r="47" spans="1:5" ht="15" x14ac:dyDescent="0.2">
      <c r="A47" s="173" t="s">
        <v>610</v>
      </c>
      <c r="B47" s="173" t="e">
        <f t="shared" ca="1" si="0"/>
        <v>#NAME?</v>
      </c>
      <c r="C47" s="173" t="s">
        <v>606</v>
      </c>
      <c r="D47" s="174" t="e">
        <f t="shared" ca="1" si="1"/>
        <v>#NAME?</v>
      </c>
      <c r="E47" s="174">
        <v>108.85599999999999</v>
      </c>
    </row>
    <row r="48" spans="1:5" ht="15" x14ac:dyDescent="0.2">
      <c r="A48" s="173" t="s">
        <v>611</v>
      </c>
      <c r="B48" s="173" t="e">
        <f t="shared" ca="1" si="0"/>
        <v>#NAME?</v>
      </c>
      <c r="C48" s="173" t="s">
        <v>598</v>
      </c>
      <c r="D48" s="174" t="e">
        <f t="shared" ca="1" si="1"/>
        <v>#NAME?</v>
      </c>
      <c r="E48" s="174">
        <v>114.9303</v>
      </c>
    </row>
    <row r="49" spans="1:5" ht="15" x14ac:dyDescent="0.2">
      <c r="A49" s="173" t="s">
        <v>611</v>
      </c>
      <c r="B49" s="173" t="e">
        <f t="shared" ca="1" si="0"/>
        <v>#NAME?</v>
      </c>
      <c r="C49" s="173" t="s">
        <v>599</v>
      </c>
      <c r="D49" s="174" t="e">
        <f t="shared" ca="1" si="1"/>
        <v>#NAME?</v>
      </c>
      <c r="E49" s="174">
        <v>108.6748</v>
      </c>
    </row>
    <row r="50" spans="1:5" ht="15" x14ac:dyDescent="0.2">
      <c r="A50" s="173" t="s">
        <v>611</v>
      </c>
      <c r="B50" s="173" t="e">
        <f t="shared" ca="1" si="0"/>
        <v>#NAME?</v>
      </c>
      <c r="C50" s="173" t="s">
        <v>602</v>
      </c>
      <c r="D50" s="174" t="e">
        <f t="shared" ca="1" si="1"/>
        <v>#NAME?</v>
      </c>
      <c r="E50" s="174">
        <v>113.3321</v>
      </c>
    </row>
    <row r="51" spans="1:5" ht="15" x14ac:dyDescent="0.2">
      <c r="A51" s="173" t="s">
        <v>611</v>
      </c>
      <c r="B51" s="173" t="e">
        <f t="shared" ca="1" si="0"/>
        <v>#NAME?</v>
      </c>
      <c r="C51" s="173" t="s">
        <v>603</v>
      </c>
      <c r="D51" s="174" t="e">
        <f t="shared" ca="1" si="1"/>
        <v>#NAME?</v>
      </c>
      <c r="E51" s="174">
        <v>110.6451</v>
      </c>
    </row>
    <row r="52" spans="1:5" ht="15" x14ac:dyDescent="0.2">
      <c r="A52" s="173" t="s">
        <v>611</v>
      </c>
      <c r="B52" s="173" t="e">
        <f t="shared" ca="1" si="0"/>
        <v>#NAME?</v>
      </c>
      <c r="C52" s="173" t="s">
        <v>604</v>
      </c>
      <c r="D52" s="174" t="e">
        <f t="shared" ca="1" si="1"/>
        <v>#NAME?</v>
      </c>
      <c r="E52" s="174">
        <v>109.01009999999999</v>
      </c>
    </row>
    <row r="53" spans="1:5" ht="15" x14ac:dyDescent="0.2">
      <c r="A53" s="173" t="s">
        <v>611</v>
      </c>
      <c r="B53" s="173" t="e">
        <f t="shared" ca="1" si="0"/>
        <v>#NAME?</v>
      </c>
      <c r="C53" s="173" t="s">
        <v>605</v>
      </c>
      <c r="D53" s="174" t="e">
        <f t="shared" ca="1" si="1"/>
        <v>#NAME?</v>
      </c>
      <c r="E53" s="174">
        <v>109.6581</v>
      </c>
    </row>
    <row r="54" spans="1:5" ht="15" x14ac:dyDescent="0.2">
      <c r="A54" s="173" t="s">
        <v>611</v>
      </c>
      <c r="B54" s="173" t="e">
        <f t="shared" ca="1" si="0"/>
        <v>#NAME?</v>
      </c>
      <c r="C54" s="173" t="s">
        <v>21</v>
      </c>
      <c r="D54" s="174" t="e">
        <f t="shared" ca="1" si="1"/>
        <v>#NAME?</v>
      </c>
      <c r="E54" s="174">
        <v>109.88200000000001</v>
      </c>
    </row>
    <row r="55" spans="1:5" ht="15" x14ac:dyDescent="0.2">
      <c r="A55" s="173" t="s">
        <v>611</v>
      </c>
      <c r="B55" s="173" t="e">
        <f t="shared" ca="1" si="0"/>
        <v>#NAME?</v>
      </c>
      <c r="C55" s="173" t="s">
        <v>606</v>
      </c>
      <c r="D55" s="174" t="e">
        <f t="shared" ca="1" si="1"/>
        <v>#NAME?</v>
      </c>
      <c r="E55" s="174">
        <v>110.3982</v>
      </c>
    </row>
    <row r="56" spans="1:5" ht="15" x14ac:dyDescent="0.2">
      <c r="A56" s="173" t="s">
        <v>612</v>
      </c>
      <c r="B56" s="173" t="e">
        <f t="shared" ca="1" si="0"/>
        <v>#NAME?</v>
      </c>
      <c r="C56" s="173" t="s">
        <v>598</v>
      </c>
      <c r="D56" s="174" t="e">
        <f t="shared" ca="1" si="1"/>
        <v>#NAME?</v>
      </c>
      <c r="E56" s="174">
        <v>121.81610000000001</v>
      </c>
    </row>
    <row r="57" spans="1:5" ht="15" x14ac:dyDescent="0.2">
      <c r="A57" s="173" t="s">
        <v>612</v>
      </c>
      <c r="B57" s="173" t="e">
        <f t="shared" ca="1" si="0"/>
        <v>#NAME?</v>
      </c>
      <c r="C57" s="173" t="s">
        <v>613</v>
      </c>
      <c r="D57" s="174" t="e">
        <f t="shared" ca="1" si="1"/>
        <v>#NAME?</v>
      </c>
      <c r="E57" s="174">
        <v>118.23309999999999</v>
      </c>
    </row>
    <row r="58" spans="1:5" ht="15" x14ac:dyDescent="0.2">
      <c r="A58" s="173" t="s">
        <v>612</v>
      </c>
      <c r="B58" s="173" t="e">
        <f t="shared" ca="1" si="0"/>
        <v>#NAME?</v>
      </c>
      <c r="C58" s="173" t="s">
        <v>614</v>
      </c>
      <c r="D58" s="174" t="e">
        <f t="shared" ca="1" si="1"/>
        <v>#NAME?</v>
      </c>
      <c r="E58" s="174">
        <v>119.2719</v>
      </c>
    </row>
    <row r="59" spans="1:5" ht="15" x14ac:dyDescent="0.2">
      <c r="A59" s="173" t="s">
        <v>612</v>
      </c>
      <c r="B59" s="173" t="e">
        <f t="shared" ca="1" si="0"/>
        <v>#NAME?</v>
      </c>
      <c r="C59" s="173" t="s">
        <v>602</v>
      </c>
      <c r="D59" s="174" t="e">
        <f t="shared" ca="1" si="1"/>
        <v>#NAME?</v>
      </c>
      <c r="E59" s="174">
        <v>121.3006</v>
      </c>
    </row>
    <row r="60" spans="1:5" ht="15" x14ac:dyDescent="0.2">
      <c r="A60" s="173" t="s">
        <v>612</v>
      </c>
      <c r="B60" s="173" t="e">
        <f t="shared" ca="1" si="0"/>
        <v>#NAME?</v>
      </c>
      <c r="C60" s="173" t="s">
        <v>603</v>
      </c>
      <c r="D60" s="174" t="e">
        <f t="shared" ca="1" si="1"/>
        <v>#NAME?</v>
      </c>
      <c r="E60" s="174">
        <v>121.0082</v>
      </c>
    </row>
    <row r="61" spans="1:5" ht="15" x14ac:dyDescent="0.2">
      <c r="A61" s="173" t="s">
        <v>612</v>
      </c>
      <c r="B61" s="173" t="e">
        <f t="shared" ca="1" si="0"/>
        <v>#NAME?</v>
      </c>
      <c r="C61" s="173" t="s">
        <v>604</v>
      </c>
      <c r="D61" s="174" t="e">
        <f t="shared" ca="1" si="1"/>
        <v>#NAME?</v>
      </c>
      <c r="E61" s="174">
        <v>118.0902</v>
      </c>
    </row>
    <row r="62" spans="1:5" ht="15" x14ac:dyDescent="0.2">
      <c r="A62" s="173" t="s">
        <v>612</v>
      </c>
      <c r="B62" s="173" t="e">
        <f t="shared" ca="1" si="0"/>
        <v>#NAME?</v>
      </c>
      <c r="C62" s="173" t="s">
        <v>21</v>
      </c>
      <c r="D62" s="174" t="e">
        <f t="shared" ca="1" si="1"/>
        <v>#NAME?</v>
      </c>
      <c r="E62" s="174">
        <v>120.4349</v>
      </c>
    </row>
    <row r="63" spans="1:5" ht="15" x14ac:dyDescent="0.2">
      <c r="A63" s="173" t="s">
        <v>612</v>
      </c>
      <c r="B63" s="173" t="e">
        <f t="shared" ca="1" si="0"/>
        <v>#NAME?</v>
      </c>
      <c r="C63" s="173" t="s">
        <v>606</v>
      </c>
      <c r="D63" s="174" t="e">
        <f t="shared" ca="1" si="1"/>
        <v>#NAME?</v>
      </c>
      <c r="E63" s="174">
        <v>118.2111</v>
      </c>
    </row>
    <row r="64" spans="1:5" ht="15" x14ac:dyDescent="0.2">
      <c r="A64" s="173" t="s">
        <v>615</v>
      </c>
      <c r="B64" s="173" t="e">
        <f t="shared" ca="1" si="0"/>
        <v>#NAME?</v>
      </c>
      <c r="C64" s="173" t="s">
        <v>598</v>
      </c>
      <c r="D64" s="174" t="e">
        <f t="shared" ca="1" si="1"/>
        <v>#NAME?</v>
      </c>
      <c r="E64" s="174">
        <v>124</v>
      </c>
    </row>
    <row r="65" spans="1:5" ht="15" x14ac:dyDescent="0.2">
      <c r="A65" s="173" t="s">
        <v>615</v>
      </c>
      <c r="B65" s="173" t="e">
        <f t="shared" ca="1" si="0"/>
        <v>#NAME?</v>
      </c>
      <c r="C65" s="173" t="s">
        <v>613</v>
      </c>
      <c r="D65" s="174" t="e">
        <f t="shared" ca="1" si="1"/>
        <v>#NAME?</v>
      </c>
      <c r="E65" s="174">
        <v>119.1508</v>
      </c>
    </row>
    <row r="66" spans="1:5" ht="15" x14ac:dyDescent="0.2">
      <c r="A66" s="173" t="s">
        <v>615</v>
      </c>
      <c r="B66" s="173" t="e">
        <f t="shared" ca="1" si="0"/>
        <v>#NAME?</v>
      </c>
      <c r="C66" s="173" t="s">
        <v>614</v>
      </c>
      <c r="D66" s="174" t="e">
        <f t="shared" ca="1" si="1"/>
        <v>#NAME?</v>
      </c>
      <c r="E66" s="174">
        <v>117.03019999999999</v>
      </c>
    </row>
    <row r="67" spans="1:5" ht="15" x14ac:dyDescent="0.2">
      <c r="A67" s="173" t="s">
        <v>615</v>
      </c>
      <c r="B67" s="173" t="e">
        <f t="shared" ca="1" si="0"/>
        <v>#NAME?</v>
      </c>
      <c r="C67" s="173" t="s">
        <v>602</v>
      </c>
      <c r="D67" s="174" t="e">
        <f t="shared" ca="1" si="1"/>
        <v>#NAME?</v>
      </c>
      <c r="E67" s="174">
        <v>115.6934</v>
      </c>
    </row>
    <row r="68" spans="1:5" ht="15" x14ac:dyDescent="0.2">
      <c r="A68" s="173" t="s">
        <v>615</v>
      </c>
      <c r="B68" s="173" t="e">
        <f t="shared" ca="1" si="0"/>
        <v>#NAME?</v>
      </c>
      <c r="C68" s="173" t="s">
        <v>603</v>
      </c>
      <c r="D68" s="174" t="e">
        <f t="shared" ca="1" si="1"/>
        <v>#NAME?</v>
      </c>
      <c r="E68" s="174">
        <v>117.0047</v>
      </c>
    </row>
    <row r="69" spans="1:5" ht="15" x14ac:dyDescent="0.2">
      <c r="A69" s="173" t="s">
        <v>615</v>
      </c>
      <c r="B69" s="173" t="e">
        <f t="shared" ca="1" si="0"/>
        <v>#NAME?</v>
      </c>
      <c r="C69" s="173" t="s">
        <v>604</v>
      </c>
      <c r="D69" s="174" t="e">
        <f t="shared" ca="1" si="1"/>
        <v>#NAME?</v>
      </c>
      <c r="E69" s="174">
        <v>117.1061</v>
      </c>
    </row>
    <row r="70" spans="1:5" ht="15" x14ac:dyDescent="0.2">
      <c r="A70" s="173" t="s">
        <v>615</v>
      </c>
      <c r="B70" s="173" t="e">
        <f t="shared" ca="1" si="0"/>
        <v>#NAME?</v>
      </c>
      <c r="C70" s="173" t="s">
        <v>21</v>
      </c>
      <c r="D70" s="174" t="e">
        <f t="shared" ca="1" si="1"/>
        <v>#NAME?</v>
      </c>
      <c r="E70" s="174">
        <v>115.74469999999999</v>
      </c>
    </row>
    <row r="71" spans="1:5" ht="15" x14ac:dyDescent="0.2">
      <c r="A71" s="173" t="s">
        <v>615</v>
      </c>
      <c r="B71" s="173" t="e">
        <f t="shared" ca="1" si="0"/>
        <v>#NAME?</v>
      </c>
      <c r="C71" s="173" t="s">
        <v>606</v>
      </c>
      <c r="D71" s="174" t="e">
        <f t="shared" ca="1" si="1"/>
        <v>#NAME?</v>
      </c>
      <c r="E71" s="174">
        <v>118.54519999999999</v>
      </c>
    </row>
    <row r="72" spans="1:5" ht="15" x14ac:dyDescent="0.2">
      <c r="A72" s="173" t="s">
        <v>616</v>
      </c>
      <c r="B72" s="173" t="e">
        <f t="shared" ca="1" si="0"/>
        <v>#NAME?</v>
      </c>
      <c r="C72" s="173" t="s">
        <v>598</v>
      </c>
      <c r="D72" s="174" t="e">
        <f t="shared" ca="1" si="1"/>
        <v>#NAME?</v>
      </c>
      <c r="E72" s="174">
        <v>133.9</v>
      </c>
    </row>
    <row r="73" spans="1:5" ht="15" x14ac:dyDescent="0.2">
      <c r="A73" s="173" t="s">
        <v>616</v>
      </c>
      <c r="B73" s="173" t="e">
        <f t="shared" ca="1" si="0"/>
        <v>#NAME?</v>
      </c>
      <c r="C73" s="173" t="s">
        <v>613</v>
      </c>
      <c r="D73" s="174" t="e">
        <f t="shared" ca="1" si="1"/>
        <v>#NAME?</v>
      </c>
      <c r="E73" s="174">
        <v>125.1</v>
      </c>
    </row>
    <row r="74" spans="1:5" ht="15" x14ac:dyDescent="0.2">
      <c r="A74" s="173" t="s">
        <v>616</v>
      </c>
      <c r="B74" s="173" t="e">
        <f t="shared" ca="1" si="0"/>
        <v>#NAME?</v>
      </c>
      <c r="C74" s="173" t="s">
        <v>614</v>
      </c>
      <c r="D74" s="174" t="e">
        <f t="shared" ca="1" si="1"/>
        <v>#NAME?</v>
      </c>
      <c r="E74" s="174">
        <v>125.964</v>
      </c>
    </row>
    <row r="75" spans="1:5" ht="15" x14ac:dyDescent="0.2">
      <c r="A75" s="173" t="s">
        <v>616</v>
      </c>
      <c r="B75" s="173" t="e">
        <f t="shared" ca="1" si="0"/>
        <v>#NAME?</v>
      </c>
      <c r="C75" s="173" t="s">
        <v>602</v>
      </c>
      <c r="D75" s="174" t="e">
        <f t="shared" ca="1" si="1"/>
        <v>#NAME?</v>
      </c>
      <c r="E75" s="174">
        <v>123.917</v>
      </c>
    </row>
    <row r="76" spans="1:5" ht="15" x14ac:dyDescent="0.2">
      <c r="A76" s="173" t="s">
        <v>616</v>
      </c>
      <c r="B76" s="173" t="e">
        <f t="shared" ca="1" si="0"/>
        <v>#NAME?</v>
      </c>
      <c r="C76" s="173" t="s">
        <v>603</v>
      </c>
      <c r="D76" s="174" t="e">
        <f t="shared" ca="1" si="1"/>
        <v>#NAME?</v>
      </c>
      <c r="E76" s="174">
        <v>126.7317</v>
      </c>
    </row>
    <row r="77" spans="1:5" ht="15" x14ac:dyDescent="0.2">
      <c r="A77" s="173" t="s">
        <v>616</v>
      </c>
      <c r="B77" s="173" t="e">
        <f t="shared" ca="1" si="0"/>
        <v>#NAME?</v>
      </c>
      <c r="C77" s="173" t="s">
        <v>604</v>
      </c>
      <c r="D77" s="174" t="e">
        <f t="shared" ca="1" si="1"/>
        <v>#NAME?</v>
      </c>
      <c r="E77" s="174">
        <v>131.14599999999999</v>
      </c>
    </row>
    <row r="78" spans="1:5" ht="15" x14ac:dyDescent="0.2">
      <c r="A78" s="173" t="s">
        <v>616</v>
      </c>
      <c r="B78" s="173" t="e">
        <f t="shared" ca="1" si="0"/>
        <v>#NAME?</v>
      </c>
      <c r="C78" s="173" t="s">
        <v>21</v>
      </c>
      <c r="D78" s="174" t="e">
        <f t="shared" ca="1" si="1"/>
        <v>#NAME?</v>
      </c>
      <c r="E78" s="174">
        <v>123.6429</v>
      </c>
    </row>
    <row r="79" spans="1:5" ht="15" x14ac:dyDescent="0.2">
      <c r="A79" s="173" t="s">
        <v>616</v>
      </c>
      <c r="B79" s="173" t="e">
        <f t="shared" ca="1" si="0"/>
        <v>#NAME?</v>
      </c>
      <c r="C79" s="173" t="s">
        <v>606</v>
      </c>
      <c r="D79" s="174" t="e">
        <f t="shared" ca="1" si="1"/>
        <v>#NAME?</v>
      </c>
      <c r="E79" s="174">
        <v>126.9731</v>
      </c>
    </row>
    <row r="80" spans="1:5" ht="15" x14ac:dyDescent="0.2">
      <c r="A80" s="173" t="s">
        <v>617</v>
      </c>
      <c r="B80" s="173" t="e">
        <f t="shared" ca="1" si="0"/>
        <v>#NAME?</v>
      </c>
      <c r="C80" s="173" t="s">
        <v>598</v>
      </c>
      <c r="D80" s="174" t="e">
        <f t="shared" ca="1" si="1"/>
        <v>#NAME?</v>
      </c>
      <c r="E80" s="174">
        <v>135.9</v>
      </c>
    </row>
    <row r="81" spans="1:5" ht="15" x14ac:dyDescent="0.2">
      <c r="A81" s="173" t="s">
        <v>617</v>
      </c>
      <c r="B81" s="173" t="e">
        <f t="shared" ca="1" si="0"/>
        <v>#NAME?</v>
      </c>
      <c r="C81" s="173" t="s">
        <v>613</v>
      </c>
      <c r="D81" s="174" t="e">
        <f t="shared" ca="1" si="1"/>
        <v>#NAME?</v>
      </c>
      <c r="E81" s="174">
        <v>128.6</v>
      </c>
    </row>
    <row r="82" spans="1:5" ht="15" x14ac:dyDescent="0.2">
      <c r="A82" s="173" t="s">
        <v>617</v>
      </c>
      <c r="B82" s="173" t="e">
        <f t="shared" ca="1" si="0"/>
        <v>#NAME?</v>
      </c>
      <c r="C82" s="173" t="s">
        <v>614</v>
      </c>
      <c r="D82" s="174" t="e">
        <f t="shared" ca="1" si="1"/>
        <v>#NAME?</v>
      </c>
      <c r="E82" s="174">
        <v>132.23240000000001</v>
      </c>
    </row>
    <row r="83" spans="1:5" ht="15" x14ac:dyDescent="0.2">
      <c r="A83" s="173" t="s">
        <v>617</v>
      </c>
      <c r="B83" s="173" t="e">
        <f t="shared" ca="1" si="0"/>
        <v>#NAME?</v>
      </c>
      <c r="C83" s="173" t="s">
        <v>618</v>
      </c>
      <c r="D83" s="174" t="e">
        <f t="shared" ca="1" si="1"/>
        <v>#NAME?</v>
      </c>
      <c r="E83" s="174">
        <v>129.399</v>
      </c>
    </row>
    <row r="84" spans="1:5" ht="15" x14ac:dyDescent="0.2">
      <c r="A84" s="173" t="s">
        <v>617</v>
      </c>
      <c r="B84" s="173" t="e">
        <f t="shared" ca="1" si="0"/>
        <v>#NAME?</v>
      </c>
      <c r="C84" s="173" t="s">
        <v>603</v>
      </c>
      <c r="D84" s="174" t="e">
        <f t="shared" ca="1" si="1"/>
        <v>#NAME?</v>
      </c>
      <c r="E84" s="174">
        <v>130.39400000000001</v>
      </c>
    </row>
    <row r="85" spans="1:5" ht="15" x14ac:dyDescent="0.2">
      <c r="A85" s="173" t="s">
        <v>617</v>
      </c>
      <c r="B85" s="173" t="e">
        <f t="shared" ca="1" si="0"/>
        <v>#NAME?</v>
      </c>
      <c r="C85" s="173" t="s">
        <v>604</v>
      </c>
      <c r="D85" s="174" t="e">
        <f t="shared" ca="1" si="1"/>
        <v>#NAME?</v>
      </c>
      <c r="E85" s="174">
        <v>135.1473</v>
      </c>
    </row>
    <row r="86" spans="1:5" ht="15" x14ac:dyDescent="0.2">
      <c r="A86" s="173" t="s">
        <v>617</v>
      </c>
      <c r="B86" s="173" t="e">
        <f t="shared" ca="1" si="0"/>
        <v>#NAME?</v>
      </c>
      <c r="C86" s="173" t="s">
        <v>21</v>
      </c>
      <c r="D86" s="174" t="e">
        <f t="shared" ca="1" si="1"/>
        <v>#NAME?</v>
      </c>
      <c r="E86" s="174">
        <v>132.60069999999999</v>
      </c>
    </row>
    <row r="87" spans="1:5" ht="15" x14ac:dyDescent="0.2">
      <c r="A87" s="173" t="s">
        <v>617</v>
      </c>
      <c r="B87" s="173" t="e">
        <f t="shared" ca="1" si="0"/>
        <v>#NAME?</v>
      </c>
      <c r="C87" s="173" t="s">
        <v>606</v>
      </c>
      <c r="D87" s="174" t="e">
        <f t="shared" ca="1" si="1"/>
        <v>#NAME?</v>
      </c>
      <c r="E87" s="174">
        <v>132.4785</v>
      </c>
    </row>
    <row r="88" spans="1:5" ht="15" x14ac:dyDescent="0.2">
      <c r="A88" s="173" t="s">
        <v>619</v>
      </c>
      <c r="B88" s="173" t="e">
        <f t="shared" ca="1" si="0"/>
        <v>#NAME?</v>
      </c>
      <c r="C88" s="173" t="s">
        <v>598</v>
      </c>
      <c r="D88" s="174" t="e">
        <f t="shared" ca="1" si="1"/>
        <v>#NAME?</v>
      </c>
      <c r="E88" s="174">
        <v>131.1</v>
      </c>
    </row>
    <row r="89" spans="1:5" ht="15" x14ac:dyDescent="0.2">
      <c r="A89" s="173" t="s">
        <v>619</v>
      </c>
      <c r="B89" s="173" t="e">
        <f t="shared" ca="1" si="0"/>
        <v>#NAME?</v>
      </c>
      <c r="C89" s="173" t="s">
        <v>620</v>
      </c>
      <c r="D89" s="174" t="e">
        <f t="shared" ca="1" si="1"/>
        <v>#NAME?</v>
      </c>
      <c r="E89" s="174">
        <v>129.7989</v>
      </c>
    </row>
    <row r="90" spans="1:5" ht="15" x14ac:dyDescent="0.2">
      <c r="A90" s="173" t="s">
        <v>619</v>
      </c>
      <c r="B90" s="173" t="e">
        <f t="shared" ca="1" si="0"/>
        <v>#NAME?</v>
      </c>
      <c r="C90" s="173" t="s">
        <v>613</v>
      </c>
      <c r="D90" s="174" t="e">
        <f t="shared" ca="1" si="1"/>
        <v>#NAME?</v>
      </c>
      <c r="E90" s="174">
        <v>129.1208</v>
      </c>
    </row>
    <row r="91" spans="1:5" ht="15" x14ac:dyDescent="0.2">
      <c r="A91" s="173" t="s">
        <v>619</v>
      </c>
      <c r="B91" s="173" t="e">
        <f t="shared" ca="1" si="0"/>
        <v>#NAME?</v>
      </c>
      <c r="C91" s="173" t="s">
        <v>614</v>
      </c>
      <c r="D91" s="174" t="e">
        <f t="shared" ca="1" si="1"/>
        <v>#NAME?</v>
      </c>
      <c r="E91" s="174">
        <v>127.72029999999999</v>
      </c>
    </row>
    <row r="92" spans="1:5" ht="15" x14ac:dyDescent="0.2">
      <c r="A92" s="173" t="s">
        <v>619</v>
      </c>
      <c r="B92" s="173" t="e">
        <f t="shared" ca="1" si="0"/>
        <v>#NAME?</v>
      </c>
      <c r="C92" s="173" t="s">
        <v>618</v>
      </c>
      <c r="D92" s="174" t="e">
        <f t="shared" ca="1" si="1"/>
        <v>#NAME?</v>
      </c>
      <c r="E92" s="174">
        <v>127.587</v>
      </c>
    </row>
    <row r="93" spans="1:5" ht="15" x14ac:dyDescent="0.2">
      <c r="A93" s="173" t="s">
        <v>619</v>
      </c>
      <c r="B93" s="173" t="e">
        <f t="shared" ca="1" si="0"/>
        <v>#NAME?</v>
      </c>
      <c r="C93" s="173" t="s">
        <v>603</v>
      </c>
      <c r="D93" s="174" t="e">
        <f t="shared" ca="1" si="1"/>
        <v>#NAME?</v>
      </c>
      <c r="E93" s="174">
        <v>130.36490000000001</v>
      </c>
    </row>
    <row r="94" spans="1:5" ht="15" x14ac:dyDescent="0.2">
      <c r="A94" s="173" t="s">
        <v>619</v>
      </c>
      <c r="B94" s="173" t="e">
        <f t="shared" ca="1" si="0"/>
        <v>#NAME?</v>
      </c>
      <c r="C94" s="173" t="s">
        <v>604</v>
      </c>
      <c r="D94" s="174" t="e">
        <f t="shared" ca="1" si="1"/>
        <v>#NAME?</v>
      </c>
      <c r="E94" s="174">
        <v>133.72120000000001</v>
      </c>
    </row>
    <row r="95" spans="1:5" ht="15" x14ac:dyDescent="0.2">
      <c r="A95" s="173" t="s">
        <v>619</v>
      </c>
      <c r="B95" s="173" t="e">
        <f t="shared" ca="1" si="0"/>
        <v>#NAME?</v>
      </c>
      <c r="C95" s="173" t="s">
        <v>21</v>
      </c>
      <c r="D95" s="174" t="e">
        <f t="shared" ca="1" si="1"/>
        <v>#NAME?</v>
      </c>
      <c r="E95" s="174">
        <v>128.95570000000001</v>
      </c>
    </row>
    <row r="96" spans="1:5" ht="15" x14ac:dyDescent="0.2">
      <c r="A96" s="173" t="s">
        <v>619</v>
      </c>
      <c r="B96" s="173" t="e">
        <f t="shared" ca="1" si="0"/>
        <v>#NAME?</v>
      </c>
      <c r="C96" s="173" t="s">
        <v>606</v>
      </c>
      <c r="D96" s="174" t="e">
        <f t="shared" ca="1" si="1"/>
        <v>#NAME?</v>
      </c>
      <c r="E96" s="174">
        <v>130.01570000000001</v>
      </c>
    </row>
    <row r="97" spans="1:5" ht="15" x14ac:dyDescent="0.2">
      <c r="A97" s="173" t="s">
        <v>621</v>
      </c>
      <c r="B97" s="173" t="e">
        <f t="shared" ca="1" si="0"/>
        <v>#NAME?</v>
      </c>
      <c r="C97" s="173" t="s">
        <v>598</v>
      </c>
      <c r="D97" s="174" t="e">
        <f t="shared" ca="1" si="1"/>
        <v>#NAME?</v>
      </c>
      <c r="E97" s="174">
        <v>125.9</v>
      </c>
    </row>
    <row r="98" spans="1:5" ht="15" x14ac:dyDescent="0.2">
      <c r="A98" s="173" t="s">
        <v>621</v>
      </c>
      <c r="B98" s="173" t="e">
        <f t="shared" ca="1" si="0"/>
        <v>#NAME?</v>
      </c>
      <c r="C98" s="173" t="s">
        <v>622</v>
      </c>
      <c r="D98" s="174" t="e">
        <f t="shared" ca="1" si="1"/>
        <v>#NAME?</v>
      </c>
      <c r="E98" s="174">
        <v>117.3</v>
      </c>
    </row>
    <row r="99" spans="1:5" ht="15" x14ac:dyDescent="0.2">
      <c r="A99" s="173" t="s">
        <v>621</v>
      </c>
      <c r="B99" s="173" t="e">
        <f t="shared" ca="1" si="0"/>
        <v>#NAME?</v>
      </c>
      <c r="C99" s="173" t="s">
        <v>613</v>
      </c>
      <c r="D99" s="174" t="e">
        <f t="shared" ca="1" si="1"/>
        <v>#NAME?</v>
      </c>
      <c r="E99" s="174">
        <v>120.9436</v>
      </c>
    </row>
    <row r="100" spans="1:5" ht="15" x14ac:dyDescent="0.2">
      <c r="A100" s="173" t="s">
        <v>621</v>
      </c>
      <c r="B100" s="173" t="e">
        <f t="shared" ca="1" si="0"/>
        <v>#NAME?</v>
      </c>
      <c r="C100" s="173" t="s">
        <v>614</v>
      </c>
      <c r="D100" s="174" t="e">
        <f t="shared" ca="1" si="1"/>
        <v>#NAME?</v>
      </c>
      <c r="E100" s="174">
        <v>122.37609999999999</v>
      </c>
    </row>
    <row r="101" spans="1:5" ht="15" x14ac:dyDescent="0.2">
      <c r="A101" s="173" t="s">
        <v>621</v>
      </c>
      <c r="B101" s="173" t="e">
        <f t="shared" ca="1" si="0"/>
        <v>#NAME?</v>
      </c>
      <c r="C101" s="173" t="s">
        <v>618</v>
      </c>
      <c r="D101" s="174" t="e">
        <f t="shared" ca="1" si="1"/>
        <v>#NAME?</v>
      </c>
      <c r="E101" s="174">
        <v>118.8233</v>
      </c>
    </row>
    <row r="102" spans="1:5" ht="15" x14ac:dyDescent="0.2">
      <c r="A102" s="173" t="s">
        <v>621</v>
      </c>
      <c r="B102" s="173" t="e">
        <f t="shared" ca="1" si="0"/>
        <v>#NAME?</v>
      </c>
      <c r="C102" s="173" t="s">
        <v>603</v>
      </c>
      <c r="D102" s="174" t="e">
        <f t="shared" ca="1" si="1"/>
        <v>#NAME?</v>
      </c>
      <c r="E102" s="174">
        <v>122.2085</v>
      </c>
    </row>
    <row r="103" spans="1:5" ht="15" x14ac:dyDescent="0.2">
      <c r="A103" s="173" t="s">
        <v>621</v>
      </c>
      <c r="B103" s="173" t="e">
        <f t="shared" ca="1" si="0"/>
        <v>#NAME?</v>
      </c>
      <c r="C103" s="173" t="s">
        <v>623</v>
      </c>
      <c r="D103" s="174" t="e">
        <f t="shared" ca="1" si="1"/>
        <v>#NAME?</v>
      </c>
      <c r="E103" s="174">
        <v>123.85039999999999</v>
      </c>
    </row>
    <row r="104" spans="1:5" ht="15" x14ac:dyDescent="0.2">
      <c r="A104" s="173" t="s">
        <v>621</v>
      </c>
      <c r="B104" s="173" t="e">
        <f t="shared" ca="1" si="0"/>
        <v>#NAME?</v>
      </c>
      <c r="C104" s="173" t="s">
        <v>21</v>
      </c>
      <c r="D104" s="174" t="e">
        <f t="shared" ca="1" si="1"/>
        <v>#NAME?</v>
      </c>
      <c r="E104" s="174">
        <v>117.75790000000001</v>
      </c>
    </row>
    <row r="105" spans="1:5" ht="15" x14ac:dyDescent="0.2">
      <c r="A105" s="173" t="s">
        <v>621</v>
      </c>
      <c r="B105" s="173" t="e">
        <f t="shared" ca="1" si="0"/>
        <v>#NAME?</v>
      </c>
      <c r="C105" s="173" t="s">
        <v>606</v>
      </c>
      <c r="D105" s="174" t="e">
        <f t="shared" ca="1" si="1"/>
        <v>#NAME?</v>
      </c>
      <c r="E105" s="174">
        <v>123.1514</v>
      </c>
    </row>
    <row r="106" spans="1:5" ht="15" x14ac:dyDescent="0.2">
      <c r="A106" s="173" t="s">
        <v>624</v>
      </c>
      <c r="B106" s="173" t="e">
        <f t="shared" ca="1" si="0"/>
        <v>#NAME?</v>
      </c>
      <c r="C106" s="173" t="s">
        <v>625</v>
      </c>
      <c r="D106" s="174" t="e">
        <f t="shared" ca="1" si="1"/>
        <v>#NAME?</v>
      </c>
      <c r="E106" s="174">
        <v>119.425</v>
      </c>
    </row>
    <row r="107" spans="1:5" ht="15" x14ac:dyDescent="0.2">
      <c r="A107" s="173" t="s">
        <v>624</v>
      </c>
      <c r="B107" s="173" t="e">
        <f t="shared" ca="1" si="0"/>
        <v>#NAME?</v>
      </c>
      <c r="C107" s="173" t="s">
        <v>598</v>
      </c>
      <c r="D107" s="174" t="e">
        <f t="shared" ca="1" si="1"/>
        <v>#NAME?</v>
      </c>
      <c r="E107" s="174">
        <v>124.9</v>
      </c>
    </row>
    <row r="108" spans="1:5" ht="15" x14ac:dyDescent="0.2">
      <c r="A108" s="173" t="s">
        <v>624</v>
      </c>
      <c r="B108" s="173" t="e">
        <f t="shared" ca="1" si="0"/>
        <v>#NAME?</v>
      </c>
      <c r="C108" s="173" t="s">
        <v>613</v>
      </c>
      <c r="D108" s="174" t="e">
        <f t="shared" ca="1" si="1"/>
        <v>#NAME?</v>
      </c>
      <c r="E108" s="174">
        <v>118.14149999999999</v>
      </c>
    </row>
    <row r="109" spans="1:5" ht="15" x14ac:dyDescent="0.2">
      <c r="A109" s="173" t="s">
        <v>624</v>
      </c>
      <c r="B109" s="173" t="e">
        <f t="shared" ca="1" si="0"/>
        <v>#NAME?</v>
      </c>
      <c r="C109" s="173" t="s">
        <v>614</v>
      </c>
      <c r="D109" s="174" t="e">
        <f t="shared" ca="1" si="1"/>
        <v>#NAME?</v>
      </c>
      <c r="E109" s="174">
        <v>120.4682</v>
      </c>
    </row>
    <row r="110" spans="1:5" ht="15" x14ac:dyDescent="0.2">
      <c r="A110" s="173" t="s">
        <v>624</v>
      </c>
      <c r="B110" s="173" t="e">
        <f t="shared" ca="1" si="0"/>
        <v>#NAME?</v>
      </c>
      <c r="C110" s="173" t="s">
        <v>618</v>
      </c>
      <c r="D110" s="174" t="e">
        <f t="shared" ca="1" si="1"/>
        <v>#NAME?</v>
      </c>
      <c r="E110" s="174">
        <v>115.29600000000001</v>
      </c>
    </row>
    <row r="111" spans="1:5" ht="15" x14ac:dyDescent="0.2">
      <c r="A111" s="173" t="s">
        <v>624</v>
      </c>
      <c r="B111" s="173" t="e">
        <f t="shared" ca="1" si="0"/>
        <v>#NAME?</v>
      </c>
      <c r="C111" s="173" t="s">
        <v>603</v>
      </c>
      <c r="D111" s="174" t="e">
        <f t="shared" ca="1" si="1"/>
        <v>#NAME?</v>
      </c>
      <c r="E111" s="174">
        <v>121.92489999999999</v>
      </c>
    </row>
    <row r="112" spans="1:5" ht="15" x14ac:dyDescent="0.2">
      <c r="A112" s="173" t="s">
        <v>624</v>
      </c>
      <c r="B112" s="173" t="e">
        <f t="shared" ca="1" si="0"/>
        <v>#NAME?</v>
      </c>
      <c r="C112" s="173" t="s">
        <v>626</v>
      </c>
      <c r="D112" s="174" t="e">
        <f t="shared" ca="1" si="1"/>
        <v>#NAME?</v>
      </c>
      <c r="E112" s="174">
        <v>121.23990000000001</v>
      </c>
    </row>
    <row r="113" spans="1:5" ht="15" x14ac:dyDescent="0.2">
      <c r="A113" s="173" t="s">
        <v>624</v>
      </c>
      <c r="B113" s="173" t="e">
        <f t="shared" ca="1" si="0"/>
        <v>#NAME?</v>
      </c>
      <c r="C113" s="173" t="s">
        <v>623</v>
      </c>
      <c r="D113" s="174" t="e">
        <f t="shared" ca="1" si="1"/>
        <v>#NAME?</v>
      </c>
      <c r="E113" s="174">
        <v>117.1662</v>
      </c>
    </row>
    <row r="114" spans="1:5" ht="15" x14ac:dyDescent="0.2">
      <c r="A114" s="173" t="s">
        <v>624</v>
      </c>
      <c r="B114" s="173" t="e">
        <f t="shared" ca="1" si="0"/>
        <v>#NAME?</v>
      </c>
      <c r="C114" s="173" t="s">
        <v>21</v>
      </c>
      <c r="D114" s="174" t="e">
        <f t="shared" ca="1" si="1"/>
        <v>#NAME?</v>
      </c>
      <c r="E114" s="174">
        <v>117.5945</v>
      </c>
    </row>
    <row r="115" spans="1:5" ht="15" x14ac:dyDescent="0.2">
      <c r="A115" s="173" t="s">
        <v>627</v>
      </c>
      <c r="B115" s="173" t="e">
        <f t="shared" ca="1" si="0"/>
        <v>#NAME?</v>
      </c>
      <c r="C115" s="173" t="s">
        <v>625</v>
      </c>
      <c r="D115" s="174" t="e">
        <f t="shared" ca="1" si="1"/>
        <v>#NAME?</v>
      </c>
      <c r="E115" s="174">
        <v>120.6348</v>
      </c>
    </row>
    <row r="116" spans="1:5" ht="15" x14ac:dyDescent="0.2">
      <c r="A116" s="173" t="s">
        <v>627</v>
      </c>
      <c r="B116" s="173" t="e">
        <f t="shared" ca="1" si="0"/>
        <v>#NAME?</v>
      </c>
      <c r="C116" s="173" t="s">
        <v>598</v>
      </c>
      <c r="D116" s="174" t="e">
        <f t="shared" ca="1" si="1"/>
        <v>#NAME?</v>
      </c>
      <c r="E116" s="174">
        <v>122.8</v>
      </c>
    </row>
    <row r="117" spans="1:5" ht="15" x14ac:dyDescent="0.2">
      <c r="A117" s="173" t="s">
        <v>627</v>
      </c>
      <c r="B117" s="173" t="e">
        <f t="shared" ca="1" si="0"/>
        <v>#NAME?</v>
      </c>
      <c r="C117" s="173" t="s">
        <v>613</v>
      </c>
      <c r="D117" s="174" t="e">
        <f t="shared" ca="1" si="1"/>
        <v>#NAME?</v>
      </c>
      <c r="E117" s="174">
        <v>118.3403</v>
      </c>
    </row>
    <row r="118" spans="1:5" ht="15" x14ac:dyDescent="0.2">
      <c r="A118" s="173" t="s">
        <v>627</v>
      </c>
      <c r="B118" s="173" t="e">
        <f t="shared" ca="1" si="0"/>
        <v>#NAME?</v>
      </c>
      <c r="C118" s="173" t="s">
        <v>614</v>
      </c>
      <c r="D118" s="174" t="e">
        <f t="shared" ca="1" si="1"/>
        <v>#NAME?</v>
      </c>
      <c r="E118" s="174">
        <v>120.53570000000001</v>
      </c>
    </row>
    <row r="119" spans="1:5" ht="15" x14ac:dyDescent="0.2">
      <c r="A119" s="173" t="s">
        <v>627</v>
      </c>
      <c r="B119" s="173" t="e">
        <f t="shared" ca="1" si="0"/>
        <v>#NAME?</v>
      </c>
      <c r="C119" s="173" t="s">
        <v>618</v>
      </c>
      <c r="D119" s="174" t="e">
        <f t="shared" ca="1" si="1"/>
        <v>#NAME?</v>
      </c>
      <c r="E119" s="174">
        <v>117.0976</v>
      </c>
    </row>
    <row r="120" spans="1:5" ht="15" x14ac:dyDescent="0.2">
      <c r="A120" s="173" t="s">
        <v>627</v>
      </c>
      <c r="B120" s="173" t="e">
        <f t="shared" ca="1" si="0"/>
        <v>#NAME?</v>
      </c>
      <c r="C120" s="173" t="s">
        <v>603</v>
      </c>
      <c r="D120" s="174" t="e">
        <f t="shared" ca="1" si="1"/>
        <v>#NAME?</v>
      </c>
      <c r="E120" s="174">
        <v>117.5912</v>
      </c>
    </row>
    <row r="121" spans="1:5" ht="15" x14ac:dyDescent="0.2">
      <c r="A121" s="173" t="s">
        <v>627</v>
      </c>
      <c r="B121" s="173" t="e">
        <f t="shared" ca="1" si="0"/>
        <v>#NAME?</v>
      </c>
      <c r="C121" s="173" t="s">
        <v>626</v>
      </c>
      <c r="D121" s="174" t="e">
        <f t="shared" ca="1" si="1"/>
        <v>#NAME?</v>
      </c>
      <c r="E121" s="174">
        <v>120.6005</v>
      </c>
    </row>
    <row r="122" spans="1:5" ht="15" x14ac:dyDescent="0.2">
      <c r="A122" s="173" t="s">
        <v>627</v>
      </c>
      <c r="B122" s="173" t="e">
        <f t="shared" ca="1" si="0"/>
        <v>#NAME?</v>
      </c>
      <c r="C122" s="173" t="s">
        <v>623</v>
      </c>
      <c r="D122" s="174" t="e">
        <f t="shared" ca="1" si="1"/>
        <v>#NAME?</v>
      </c>
      <c r="E122" s="174">
        <v>121.10339999999999</v>
      </c>
    </row>
    <row r="123" spans="1:5" ht="15" x14ac:dyDescent="0.2">
      <c r="A123" s="173" t="s">
        <v>627</v>
      </c>
      <c r="B123" s="173" t="e">
        <f t="shared" ca="1" si="0"/>
        <v>#NAME?</v>
      </c>
      <c r="C123" s="173" t="s">
        <v>21</v>
      </c>
      <c r="D123" s="174" t="e">
        <f t="shared" ca="1" si="1"/>
        <v>#NAME?</v>
      </c>
      <c r="E123" s="174">
        <v>117.3592</v>
      </c>
    </row>
    <row r="124" spans="1:5" ht="15" x14ac:dyDescent="0.2">
      <c r="A124" s="173" t="s">
        <v>628</v>
      </c>
      <c r="B124" s="173" t="e">
        <f t="shared" ca="1" si="0"/>
        <v>#NAME?</v>
      </c>
      <c r="C124" s="173" t="s">
        <v>625</v>
      </c>
      <c r="D124" s="174" t="e">
        <f t="shared" ca="1" si="1"/>
        <v>#NAME?</v>
      </c>
      <c r="E124" s="174">
        <v>126.59439999999999</v>
      </c>
    </row>
    <row r="125" spans="1:5" ht="15" x14ac:dyDescent="0.2">
      <c r="A125" s="173" t="s">
        <v>628</v>
      </c>
      <c r="B125" s="173" t="e">
        <f t="shared" ca="1" si="0"/>
        <v>#NAME?</v>
      </c>
      <c r="C125" s="173" t="s">
        <v>598</v>
      </c>
      <c r="D125" s="174" t="e">
        <f t="shared" ca="1" si="1"/>
        <v>#NAME?</v>
      </c>
      <c r="E125" s="174">
        <v>122</v>
      </c>
    </row>
    <row r="126" spans="1:5" ht="15" x14ac:dyDescent="0.2">
      <c r="A126" s="173" t="s">
        <v>628</v>
      </c>
      <c r="B126" s="173" t="e">
        <f t="shared" ca="1" si="0"/>
        <v>#NAME?</v>
      </c>
      <c r="C126" s="173" t="s">
        <v>613</v>
      </c>
      <c r="D126" s="174" t="e">
        <f t="shared" ca="1" si="1"/>
        <v>#NAME?</v>
      </c>
      <c r="E126" s="174">
        <v>123.13979999999999</v>
      </c>
    </row>
    <row r="127" spans="1:5" ht="15" x14ac:dyDescent="0.2">
      <c r="A127" s="173" t="s">
        <v>628</v>
      </c>
      <c r="B127" s="173" t="e">
        <f t="shared" ca="1" si="0"/>
        <v>#NAME?</v>
      </c>
      <c r="C127" s="173" t="s">
        <v>614</v>
      </c>
      <c r="D127" s="174" t="e">
        <f t="shared" ca="1" si="1"/>
        <v>#NAME?</v>
      </c>
      <c r="E127" s="174">
        <v>126.0087</v>
      </c>
    </row>
    <row r="128" spans="1:5" ht="15" x14ac:dyDescent="0.2">
      <c r="A128" s="173" t="s">
        <v>628</v>
      </c>
      <c r="B128" s="173" t="e">
        <f t="shared" ca="1" si="0"/>
        <v>#NAME?</v>
      </c>
      <c r="C128" s="173" t="s">
        <v>618</v>
      </c>
      <c r="D128" s="174" t="e">
        <f t="shared" ca="1" si="1"/>
        <v>#NAME?</v>
      </c>
      <c r="E128" s="174">
        <v>124.30629999999999</v>
      </c>
    </row>
    <row r="129" spans="1:5" ht="15" x14ac:dyDescent="0.2">
      <c r="A129" s="173" t="s">
        <v>628</v>
      </c>
      <c r="B129" s="173" t="e">
        <f t="shared" ca="1" si="0"/>
        <v>#NAME?</v>
      </c>
      <c r="C129" s="173" t="s">
        <v>603</v>
      </c>
      <c r="D129" s="174" t="e">
        <f t="shared" ca="1" si="1"/>
        <v>#NAME?</v>
      </c>
      <c r="E129" s="174">
        <v>124.7</v>
      </c>
    </row>
    <row r="130" spans="1:5" ht="15" x14ac:dyDescent="0.2">
      <c r="A130" s="173" t="s">
        <v>628</v>
      </c>
      <c r="B130" s="173" t="e">
        <f t="shared" ca="1" si="0"/>
        <v>#NAME?</v>
      </c>
      <c r="C130" s="173" t="s">
        <v>626</v>
      </c>
      <c r="D130" s="174" t="e">
        <f t="shared" ca="1" si="1"/>
        <v>#NAME?</v>
      </c>
      <c r="E130" s="174">
        <v>125.3922</v>
      </c>
    </row>
    <row r="131" spans="1:5" ht="15" x14ac:dyDescent="0.2">
      <c r="A131" s="173" t="s">
        <v>628</v>
      </c>
      <c r="B131" s="173" t="e">
        <f t="shared" ca="1" si="0"/>
        <v>#NAME?</v>
      </c>
      <c r="C131" s="173" t="s">
        <v>623</v>
      </c>
      <c r="D131" s="174" t="e">
        <f t="shared" ca="1" si="1"/>
        <v>#NAME?</v>
      </c>
      <c r="E131" s="174">
        <v>125.625</v>
      </c>
    </row>
    <row r="132" spans="1:5" ht="15" x14ac:dyDescent="0.2">
      <c r="A132" s="173" t="s">
        <v>628</v>
      </c>
      <c r="B132" s="173" t="e">
        <f t="shared" ca="1" si="0"/>
        <v>#NAME?</v>
      </c>
      <c r="C132" s="173" t="s">
        <v>21</v>
      </c>
      <c r="D132" s="174" t="e">
        <f t="shared" ca="1" si="1"/>
        <v>#NAME?</v>
      </c>
      <c r="E132" s="174">
        <v>121.1786</v>
      </c>
    </row>
    <row r="133" spans="1:5" ht="15" x14ac:dyDescent="0.2">
      <c r="A133" s="173" t="s">
        <v>629</v>
      </c>
      <c r="B133" s="173" t="e">
        <f t="shared" ca="1" si="0"/>
        <v>#NAME?</v>
      </c>
      <c r="C133" s="173" t="s">
        <v>625</v>
      </c>
      <c r="D133" s="174" t="e">
        <f t="shared" ca="1" si="1"/>
        <v>#NAME?</v>
      </c>
      <c r="E133" s="174">
        <v>124.9034</v>
      </c>
    </row>
    <row r="134" spans="1:5" ht="15" x14ac:dyDescent="0.2">
      <c r="A134" s="173" t="s">
        <v>629</v>
      </c>
      <c r="B134" s="173" t="e">
        <f t="shared" ca="1" si="0"/>
        <v>#NAME?</v>
      </c>
      <c r="C134" s="173" t="s">
        <v>598</v>
      </c>
      <c r="D134" s="174" t="e">
        <f t="shared" ca="1" si="1"/>
        <v>#NAME?</v>
      </c>
      <c r="E134" s="174">
        <v>121.9772</v>
      </c>
    </row>
    <row r="135" spans="1:5" ht="15" x14ac:dyDescent="0.2">
      <c r="A135" s="173" t="s">
        <v>629</v>
      </c>
      <c r="B135" s="173" t="e">
        <f t="shared" ca="1" si="0"/>
        <v>#NAME?</v>
      </c>
      <c r="C135" s="173" t="s">
        <v>630</v>
      </c>
      <c r="D135" s="174" t="e">
        <f t="shared" ca="1" si="1"/>
        <v>#NAME?</v>
      </c>
      <c r="E135" s="174">
        <v>123.6164</v>
      </c>
    </row>
    <row r="136" spans="1:5" ht="15" x14ac:dyDescent="0.2">
      <c r="A136" s="173" t="s">
        <v>629</v>
      </c>
      <c r="B136" s="173" t="e">
        <f t="shared" ca="1" si="0"/>
        <v>#NAME?</v>
      </c>
      <c r="C136" s="173" t="s">
        <v>613</v>
      </c>
      <c r="D136" s="174" t="e">
        <f t="shared" ca="1" si="1"/>
        <v>#NAME?</v>
      </c>
      <c r="E136" s="174">
        <v>120.8417</v>
      </c>
    </row>
    <row r="137" spans="1:5" ht="15" x14ac:dyDescent="0.2">
      <c r="A137" s="173" t="s">
        <v>629</v>
      </c>
      <c r="B137" s="173" t="e">
        <f t="shared" ca="1" si="0"/>
        <v>#NAME?</v>
      </c>
      <c r="C137" s="173" t="s">
        <v>614</v>
      </c>
      <c r="D137" s="174" t="e">
        <f t="shared" ca="1" si="1"/>
        <v>#NAME?</v>
      </c>
      <c r="E137" s="174">
        <v>122.4816</v>
      </c>
    </row>
    <row r="138" spans="1:5" ht="15" x14ac:dyDescent="0.2">
      <c r="A138" s="173" t="s">
        <v>629</v>
      </c>
      <c r="B138" s="173" t="e">
        <f t="shared" ca="1" si="0"/>
        <v>#NAME?</v>
      </c>
      <c r="C138" s="173" t="s">
        <v>618</v>
      </c>
      <c r="D138" s="174" t="e">
        <f t="shared" ca="1" si="1"/>
        <v>#NAME?</v>
      </c>
      <c r="E138" s="174">
        <v>124.5026</v>
      </c>
    </row>
    <row r="139" spans="1:5" ht="15" x14ac:dyDescent="0.2">
      <c r="A139" s="173" t="s">
        <v>629</v>
      </c>
      <c r="B139" s="173" t="e">
        <f t="shared" ca="1" si="0"/>
        <v>#NAME?</v>
      </c>
      <c r="C139" s="173" t="s">
        <v>603</v>
      </c>
      <c r="D139" s="174" t="e">
        <f t="shared" ca="1" si="1"/>
        <v>#NAME?</v>
      </c>
      <c r="E139" s="174">
        <v>122.7152</v>
      </c>
    </row>
    <row r="140" spans="1:5" ht="15" x14ac:dyDescent="0.2">
      <c r="A140" s="173" t="s">
        <v>629</v>
      </c>
      <c r="B140" s="173" t="e">
        <f t="shared" ca="1" si="0"/>
        <v>#NAME?</v>
      </c>
      <c r="C140" s="173" t="s">
        <v>626</v>
      </c>
      <c r="D140" s="174" t="e">
        <f t="shared" ca="1" si="1"/>
        <v>#NAME?</v>
      </c>
      <c r="E140" s="174">
        <v>125.5549</v>
      </c>
    </row>
    <row r="141" spans="1:5" ht="15" x14ac:dyDescent="0.2">
      <c r="A141" s="173" t="s">
        <v>629</v>
      </c>
      <c r="B141" s="173" t="e">
        <f t="shared" ca="1" si="0"/>
        <v>#NAME?</v>
      </c>
      <c r="C141" s="173" t="s">
        <v>623</v>
      </c>
      <c r="D141" s="174" t="e">
        <f t="shared" ca="1" si="1"/>
        <v>#NAME?</v>
      </c>
      <c r="E141" s="174">
        <v>126.1189</v>
      </c>
    </row>
    <row r="142" spans="1:5" ht="15" x14ac:dyDescent="0.2">
      <c r="A142" s="173" t="s">
        <v>629</v>
      </c>
      <c r="B142" s="173" t="e">
        <f t="shared" ca="1" si="0"/>
        <v>#NAME?</v>
      </c>
      <c r="C142" s="173" t="s">
        <v>21</v>
      </c>
      <c r="D142" s="174" t="e">
        <f t="shared" ca="1" si="1"/>
        <v>#NAME?</v>
      </c>
      <c r="E142" s="174">
        <v>121.31570000000001</v>
      </c>
    </row>
    <row r="143" spans="1:5" ht="15" x14ac:dyDescent="0.2">
      <c r="A143" s="173" t="s">
        <v>631</v>
      </c>
      <c r="B143" s="173" t="e">
        <f t="shared" ca="1" si="0"/>
        <v>#NAME?</v>
      </c>
      <c r="C143" s="173" t="s">
        <v>625</v>
      </c>
      <c r="D143" s="174" t="e">
        <f t="shared" ca="1" si="1"/>
        <v>#NAME?</v>
      </c>
      <c r="E143" s="174">
        <v>122.04259999999999</v>
      </c>
    </row>
    <row r="144" spans="1:5" ht="15" x14ac:dyDescent="0.2">
      <c r="A144" s="173" t="s">
        <v>631</v>
      </c>
      <c r="B144" s="173" t="e">
        <f t="shared" ca="1" si="0"/>
        <v>#NAME?</v>
      </c>
      <c r="C144" s="173" t="s">
        <v>598</v>
      </c>
      <c r="D144" s="174" t="e">
        <f t="shared" ca="1" si="1"/>
        <v>#NAME?</v>
      </c>
      <c r="E144" s="174">
        <v>121.6272</v>
      </c>
    </row>
    <row r="145" spans="1:5" ht="15" x14ac:dyDescent="0.2">
      <c r="A145" s="173" t="s">
        <v>631</v>
      </c>
      <c r="B145" s="173" t="e">
        <f t="shared" ca="1" si="0"/>
        <v>#NAME?</v>
      </c>
      <c r="C145" s="173" t="s">
        <v>630</v>
      </c>
      <c r="D145" s="174" t="e">
        <f t="shared" ca="1" si="1"/>
        <v>#NAME?</v>
      </c>
      <c r="E145" s="174">
        <v>118.6652</v>
      </c>
    </row>
    <row r="146" spans="1:5" ht="15" x14ac:dyDescent="0.2">
      <c r="A146" s="173" t="s">
        <v>631</v>
      </c>
      <c r="B146" s="173" t="e">
        <f t="shared" ca="1" si="0"/>
        <v>#NAME?</v>
      </c>
      <c r="C146" s="173" t="s">
        <v>613</v>
      </c>
      <c r="D146" s="174" t="e">
        <f t="shared" ca="1" si="1"/>
        <v>#NAME?</v>
      </c>
      <c r="E146" s="174">
        <v>119.08</v>
      </c>
    </row>
    <row r="147" spans="1:5" ht="15" x14ac:dyDescent="0.2">
      <c r="A147" s="173" t="s">
        <v>631</v>
      </c>
      <c r="B147" s="173" t="e">
        <f t="shared" ca="1" si="0"/>
        <v>#NAME?</v>
      </c>
      <c r="C147" s="173" t="s">
        <v>614</v>
      </c>
      <c r="D147" s="174" t="e">
        <f t="shared" ca="1" si="1"/>
        <v>#NAME?</v>
      </c>
      <c r="E147" s="174">
        <v>124.4286</v>
      </c>
    </row>
    <row r="148" spans="1:5" ht="15" x14ac:dyDescent="0.2">
      <c r="A148" s="173" t="s">
        <v>631</v>
      </c>
      <c r="B148" s="173" t="e">
        <f t="shared" ca="1" si="0"/>
        <v>#NAME?</v>
      </c>
      <c r="C148" s="173" t="s">
        <v>618</v>
      </c>
      <c r="D148" s="174" t="e">
        <f t="shared" ca="1" si="1"/>
        <v>#NAME?</v>
      </c>
      <c r="E148" s="174">
        <v>121.46510000000001</v>
      </c>
    </row>
    <row r="149" spans="1:5" ht="15" x14ac:dyDescent="0.2">
      <c r="A149" s="173" t="s">
        <v>631</v>
      </c>
      <c r="B149" s="173" t="e">
        <f t="shared" ca="1" si="0"/>
        <v>#NAME?</v>
      </c>
      <c r="C149" s="173" t="s">
        <v>603</v>
      </c>
      <c r="D149" s="174" t="e">
        <f t="shared" ca="1" si="1"/>
        <v>#NAME?</v>
      </c>
      <c r="E149" s="174">
        <v>120.9586</v>
      </c>
    </row>
    <row r="150" spans="1:5" ht="15" x14ac:dyDescent="0.2">
      <c r="A150" s="173" t="s">
        <v>631</v>
      </c>
      <c r="B150" s="173" t="e">
        <f t="shared" ca="1" si="0"/>
        <v>#NAME?</v>
      </c>
      <c r="C150" s="173" t="s">
        <v>626</v>
      </c>
      <c r="D150" s="174" t="e">
        <f t="shared" ca="1" si="1"/>
        <v>#NAME?</v>
      </c>
      <c r="E150" s="174">
        <v>125.72069999999999</v>
      </c>
    </row>
    <row r="151" spans="1:5" ht="15" x14ac:dyDescent="0.2">
      <c r="A151" s="173" t="s">
        <v>631</v>
      </c>
      <c r="B151" s="173" t="e">
        <f t="shared" ca="1" si="0"/>
        <v>#NAME?</v>
      </c>
      <c r="C151" s="173" t="s">
        <v>632</v>
      </c>
      <c r="D151" s="174" t="e">
        <f t="shared" ca="1" si="1"/>
        <v>#NAME?</v>
      </c>
      <c r="E151" s="174">
        <v>125.1404</v>
      </c>
    </row>
    <row r="152" spans="1:5" ht="15" x14ac:dyDescent="0.2">
      <c r="A152" s="173" t="s">
        <v>631</v>
      </c>
      <c r="B152" s="173" t="e">
        <f t="shared" ca="1" si="0"/>
        <v>#NAME?</v>
      </c>
      <c r="C152" s="173" t="s">
        <v>633</v>
      </c>
      <c r="D152" s="174" t="e">
        <f t="shared" ca="1" si="1"/>
        <v>#NAME?</v>
      </c>
      <c r="E152" s="174">
        <v>127.0249</v>
      </c>
    </row>
    <row r="153" spans="1:5" ht="15" x14ac:dyDescent="0.2">
      <c r="A153" s="173" t="s">
        <v>631</v>
      </c>
      <c r="B153" s="173" t="e">
        <f t="shared" ca="1" si="0"/>
        <v>#NAME?</v>
      </c>
      <c r="C153" s="173" t="s">
        <v>623</v>
      </c>
      <c r="D153" s="174" t="e">
        <f t="shared" ca="1" si="1"/>
        <v>#NAME?</v>
      </c>
      <c r="E153" s="174">
        <v>123.4969</v>
      </c>
    </row>
    <row r="154" spans="1:5" ht="15" x14ac:dyDescent="0.2">
      <c r="A154" s="173" t="s">
        <v>631</v>
      </c>
      <c r="B154" s="173" t="e">
        <f t="shared" ca="1" si="0"/>
        <v>#NAME?</v>
      </c>
      <c r="C154" s="173" t="s">
        <v>21</v>
      </c>
      <c r="D154" s="174" t="e">
        <f t="shared" ca="1" si="1"/>
        <v>#NAME?</v>
      </c>
      <c r="E154" s="174">
        <v>117.6472</v>
      </c>
    </row>
    <row r="155" spans="1:5" ht="15" x14ac:dyDescent="0.2">
      <c r="A155" s="173" t="s">
        <v>634</v>
      </c>
      <c r="B155" s="173" t="e">
        <f t="shared" ca="1" si="0"/>
        <v>#NAME?</v>
      </c>
      <c r="C155" s="173" t="s">
        <v>635</v>
      </c>
      <c r="D155" s="174" t="e">
        <f t="shared" ca="1" si="1"/>
        <v>#NAME?</v>
      </c>
      <c r="E155" s="174">
        <v>117.8888</v>
      </c>
    </row>
    <row r="156" spans="1:5" ht="15" x14ac:dyDescent="0.2">
      <c r="A156" s="173" t="s">
        <v>634</v>
      </c>
      <c r="B156" s="173" t="e">
        <f t="shared" ca="1" si="0"/>
        <v>#NAME?</v>
      </c>
      <c r="C156" s="173" t="s">
        <v>625</v>
      </c>
      <c r="D156" s="174" t="e">
        <f t="shared" ca="1" si="1"/>
        <v>#NAME?</v>
      </c>
      <c r="E156" s="174">
        <v>121.08240000000001</v>
      </c>
    </row>
    <row r="157" spans="1:5" ht="15" x14ac:dyDescent="0.2">
      <c r="A157" s="173" t="s">
        <v>634</v>
      </c>
      <c r="B157" s="173" t="e">
        <f t="shared" ca="1" si="0"/>
        <v>#NAME?</v>
      </c>
      <c r="C157" s="173" t="s">
        <v>598</v>
      </c>
      <c r="D157" s="174" t="e">
        <f t="shared" ca="1" si="1"/>
        <v>#NAME?</v>
      </c>
      <c r="E157" s="174">
        <v>117.91759999999999</v>
      </c>
    </row>
    <row r="158" spans="1:5" ht="15" x14ac:dyDescent="0.2">
      <c r="A158" s="173" t="s">
        <v>634</v>
      </c>
      <c r="B158" s="173" t="e">
        <f t="shared" ca="1" si="0"/>
        <v>#NAME?</v>
      </c>
      <c r="C158" s="173" t="s">
        <v>630</v>
      </c>
      <c r="D158" s="174" t="e">
        <f t="shared" ca="1" si="1"/>
        <v>#NAME?</v>
      </c>
      <c r="E158" s="174">
        <v>115.83329999999999</v>
      </c>
    </row>
    <row r="159" spans="1:5" ht="15" x14ac:dyDescent="0.2">
      <c r="A159" s="173" t="s">
        <v>634</v>
      </c>
      <c r="B159" s="173" t="e">
        <f t="shared" ca="1" si="0"/>
        <v>#NAME?</v>
      </c>
      <c r="C159" s="173" t="s">
        <v>613</v>
      </c>
      <c r="D159" s="174" t="e">
        <f t="shared" ca="1" si="1"/>
        <v>#NAME?</v>
      </c>
      <c r="E159" s="174">
        <v>118.407</v>
      </c>
    </row>
    <row r="160" spans="1:5" ht="15" x14ac:dyDescent="0.2">
      <c r="A160" s="173" t="s">
        <v>634</v>
      </c>
      <c r="B160" s="173" t="e">
        <f t="shared" ca="1" si="0"/>
        <v>#NAME?</v>
      </c>
      <c r="C160" s="173" t="s">
        <v>614</v>
      </c>
      <c r="D160" s="174" t="e">
        <f t="shared" ca="1" si="1"/>
        <v>#NAME?</v>
      </c>
      <c r="E160" s="174">
        <v>121.221</v>
      </c>
    </row>
    <row r="161" spans="1:5" ht="15" x14ac:dyDescent="0.2">
      <c r="A161" s="173" t="s">
        <v>634</v>
      </c>
      <c r="B161" s="173" t="e">
        <f t="shared" ca="1" si="0"/>
        <v>#NAME?</v>
      </c>
      <c r="C161" s="173" t="s">
        <v>618</v>
      </c>
      <c r="D161" s="174" t="e">
        <f t="shared" ca="1" si="1"/>
        <v>#NAME?</v>
      </c>
      <c r="E161" s="174">
        <v>117.50530000000001</v>
      </c>
    </row>
    <row r="162" spans="1:5" ht="15" x14ac:dyDescent="0.2">
      <c r="A162" s="173" t="s">
        <v>634</v>
      </c>
      <c r="B162" s="173" t="e">
        <f t="shared" ca="1" si="0"/>
        <v>#NAME?</v>
      </c>
      <c r="C162" s="173" t="s">
        <v>636</v>
      </c>
      <c r="D162" s="174" t="e">
        <f t="shared" ca="1" si="1"/>
        <v>#NAME?</v>
      </c>
      <c r="E162" s="174">
        <v>120.1075</v>
      </c>
    </row>
    <row r="163" spans="1:5" ht="15" x14ac:dyDescent="0.2">
      <c r="A163" s="173" t="s">
        <v>634</v>
      </c>
      <c r="B163" s="173" t="e">
        <f t="shared" ca="1" si="0"/>
        <v>#NAME?</v>
      </c>
      <c r="C163" s="173" t="s">
        <v>603</v>
      </c>
      <c r="D163" s="174" t="e">
        <f t="shared" ca="1" si="1"/>
        <v>#NAME?</v>
      </c>
      <c r="E163" s="174">
        <v>115.408</v>
      </c>
    </row>
    <row r="164" spans="1:5" ht="15" x14ac:dyDescent="0.2">
      <c r="A164" s="173" t="s">
        <v>634</v>
      </c>
      <c r="B164" s="173" t="e">
        <f t="shared" ca="1" si="0"/>
        <v>#NAME?</v>
      </c>
      <c r="C164" s="173" t="s">
        <v>626</v>
      </c>
      <c r="D164" s="174" t="e">
        <f t="shared" ca="1" si="1"/>
        <v>#NAME?</v>
      </c>
      <c r="E164" s="174">
        <v>121.9807</v>
      </c>
    </row>
    <row r="165" spans="1:5" ht="15" x14ac:dyDescent="0.2">
      <c r="A165" s="173" t="s">
        <v>634</v>
      </c>
      <c r="B165" s="173" t="e">
        <f t="shared" ca="1" si="0"/>
        <v>#NAME?</v>
      </c>
      <c r="C165" s="173" t="s">
        <v>637</v>
      </c>
      <c r="D165" s="174" t="e">
        <f t="shared" ca="1" si="1"/>
        <v>#NAME?</v>
      </c>
      <c r="E165" s="174">
        <v>123.7236</v>
      </c>
    </row>
    <row r="166" spans="1:5" ht="15" x14ac:dyDescent="0.2">
      <c r="A166" s="173" t="s">
        <v>634</v>
      </c>
      <c r="B166" s="173" t="e">
        <f t="shared" ca="1" si="0"/>
        <v>#NAME?</v>
      </c>
      <c r="C166" s="173" t="s">
        <v>632</v>
      </c>
      <c r="D166" s="174" t="e">
        <f t="shared" ca="1" si="1"/>
        <v>#NAME?</v>
      </c>
      <c r="E166" s="174">
        <v>123.9914</v>
      </c>
    </row>
    <row r="167" spans="1:5" ht="15" x14ac:dyDescent="0.2">
      <c r="A167" s="173" t="s">
        <v>634</v>
      </c>
      <c r="B167" s="173" t="e">
        <f t="shared" ca="1" si="0"/>
        <v>#NAME?</v>
      </c>
      <c r="C167" s="173" t="s">
        <v>633</v>
      </c>
      <c r="D167" s="174" t="e">
        <f t="shared" ca="1" si="1"/>
        <v>#NAME?</v>
      </c>
      <c r="E167" s="174">
        <v>121.8657</v>
      </c>
    </row>
    <row r="168" spans="1:5" ht="15" x14ac:dyDescent="0.2">
      <c r="A168" s="173" t="s">
        <v>634</v>
      </c>
      <c r="B168" s="173" t="e">
        <f t="shared" ca="1" si="0"/>
        <v>#NAME?</v>
      </c>
      <c r="C168" s="173" t="s">
        <v>623</v>
      </c>
      <c r="D168" s="174" t="e">
        <f t="shared" ca="1" si="1"/>
        <v>#NAME?</v>
      </c>
      <c r="E168" s="174">
        <v>118.3188</v>
      </c>
    </row>
    <row r="169" spans="1:5" ht="15" x14ac:dyDescent="0.2">
      <c r="A169" s="173" t="s">
        <v>638</v>
      </c>
      <c r="B169" s="173" t="e">
        <f t="shared" ca="1" si="0"/>
        <v>#NAME?</v>
      </c>
      <c r="C169" s="173" t="s">
        <v>635</v>
      </c>
      <c r="D169" s="174" t="e">
        <f t="shared" ca="1" si="1"/>
        <v>#NAME?</v>
      </c>
      <c r="E169" s="174">
        <v>116.30929999999999</v>
      </c>
    </row>
    <row r="170" spans="1:5" ht="15" x14ac:dyDescent="0.2">
      <c r="A170" s="173" t="s">
        <v>638</v>
      </c>
      <c r="B170" s="173" t="e">
        <f t="shared" ca="1" si="0"/>
        <v>#NAME?</v>
      </c>
      <c r="C170" s="173" t="s">
        <v>625</v>
      </c>
      <c r="D170" s="174" t="e">
        <f t="shared" ca="1" si="1"/>
        <v>#NAME?</v>
      </c>
      <c r="E170" s="174">
        <v>118.6516</v>
      </c>
    </row>
    <row r="171" spans="1:5" ht="15" x14ac:dyDescent="0.2">
      <c r="A171" s="173" t="s">
        <v>638</v>
      </c>
      <c r="B171" s="173" t="e">
        <f t="shared" ca="1" si="0"/>
        <v>#NAME?</v>
      </c>
      <c r="C171" s="173" t="s">
        <v>598</v>
      </c>
      <c r="D171" s="174" t="e">
        <f t="shared" ca="1" si="1"/>
        <v>#NAME?</v>
      </c>
      <c r="E171" s="174">
        <v>117.4987</v>
      </c>
    </row>
    <row r="172" spans="1:5" ht="15" x14ac:dyDescent="0.2">
      <c r="A172" s="173" t="s">
        <v>638</v>
      </c>
      <c r="B172" s="173" t="e">
        <f t="shared" ca="1" si="0"/>
        <v>#NAME?</v>
      </c>
      <c r="C172" s="173" t="s">
        <v>630</v>
      </c>
      <c r="D172" s="174" t="e">
        <f t="shared" ca="1" si="1"/>
        <v>#NAME?</v>
      </c>
      <c r="E172" s="174">
        <v>116.89960000000001</v>
      </c>
    </row>
    <row r="173" spans="1:5" ht="15" x14ac:dyDescent="0.2">
      <c r="A173" s="173" t="s">
        <v>638</v>
      </c>
      <c r="B173" s="173" t="e">
        <f t="shared" ca="1" si="0"/>
        <v>#NAME?</v>
      </c>
      <c r="C173" s="173" t="s">
        <v>613</v>
      </c>
      <c r="D173" s="174" t="e">
        <f t="shared" ca="1" si="1"/>
        <v>#NAME?</v>
      </c>
      <c r="E173" s="174">
        <v>119.9002</v>
      </c>
    </row>
    <row r="174" spans="1:5" ht="15" x14ac:dyDescent="0.2">
      <c r="A174" s="173" t="s">
        <v>638</v>
      </c>
      <c r="B174" s="173" t="e">
        <f t="shared" ca="1" si="0"/>
        <v>#NAME?</v>
      </c>
      <c r="C174" s="173" t="s">
        <v>614</v>
      </c>
      <c r="D174" s="174" t="e">
        <f t="shared" ca="1" si="1"/>
        <v>#NAME?</v>
      </c>
      <c r="E174" s="174">
        <v>115.29049999999999</v>
      </c>
    </row>
    <row r="175" spans="1:5" ht="15" x14ac:dyDescent="0.2">
      <c r="A175" s="173" t="s">
        <v>638</v>
      </c>
      <c r="B175" s="173" t="e">
        <f t="shared" ca="1" si="0"/>
        <v>#NAME?</v>
      </c>
      <c r="C175" s="173" t="s">
        <v>618</v>
      </c>
      <c r="D175" s="174" t="e">
        <f t="shared" ca="1" si="1"/>
        <v>#NAME?</v>
      </c>
      <c r="E175" s="174">
        <v>114.498</v>
      </c>
    </row>
    <row r="176" spans="1:5" ht="15" x14ac:dyDescent="0.2">
      <c r="A176" s="173" t="s">
        <v>638</v>
      </c>
      <c r="B176" s="173" t="e">
        <f t="shared" ca="1" si="0"/>
        <v>#NAME?</v>
      </c>
      <c r="C176" s="173" t="s">
        <v>636</v>
      </c>
      <c r="D176" s="174" t="e">
        <f t="shared" ca="1" si="1"/>
        <v>#NAME?</v>
      </c>
      <c r="E176" s="174">
        <v>116.559</v>
      </c>
    </row>
    <row r="177" spans="1:5" ht="15" x14ac:dyDescent="0.2">
      <c r="A177" s="173" t="s">
        <v>638</v>
      </c>
      <c r="B177" s="173" t="e">
        <f t="shared" ca="1" si="0"/>
        <v>#NAME?</v>
      </c>
      <c r="C177" s="173" t="s">
        <v>603</v>
      </c>
      <c r="D177" s="174" t="e">
        <f t="shared" ca="1" si="1"/>
        <v>#NAME?</v>
      </c>
      <c r="E177" s="174">
        <v>114.14700000000001</v>
      </c>
    </row>
    <row r="178" spans="1:5" ht="15" x14ac:dyDescent="0.2">
      <c r="A178" s="173" t="s">
        <v>638</v>
      </c>
      <c r="B178" s="173" t="e">
        <f t="shared" ca="1" si="0"/>
        <v>#NAME?</v>
      </c>
      <c r="C178" s="173" t="s">
        <v>626</v>
      </c>
      <c r="D178" s="174" t="e">
        <f t="shared" ca="1" si="1"/>
        <v>#NAME?</v>
      </c>
      <c r="E178" s="174">
        <v>120.4958</v>
      </c>
    </row>
    <row r="179" spans="1:5" ht="15" x14ac:dyDescent="0.2">
      <c r="A179" s="173" t="s">
        <v>638</v>
      </c>
      <c r="B179" s="173" t="e">
        <f t="shared" ca="1" si="0"/>
        <v>#NAME?</v>
      </c>
      <c r="C179" s="173" t="s">
        <v>637</v>
      </c>
      <c r="D179" s="174" t="e">
        <f t="shared" ca="1" si="1"/>
        <v>#NAME?</v>
      </c>
      <c r="E179" s="174">
        <v>119.8533</v>
      </c>
    </row>
    <row r="180" spans="1:5" ht="15" x14ac:dyDescent="0.2">
      <c r="A180" s="173" t="s">
        <v>638</v>
      </c>
      <c r="B180" s="173" t="e">
        <f t="shared" ca="1" si="0"/>
        <v>#NAME?</v>
      </c>
      <c r="C180" s="173" t="s">
        <v>632</v>
      </c>
      <c r="D180" s="174" t="e">
        <f t="shared" ca="1" si="1"/>
        <v>#NAME?</v>
      </c>
      <c r="E180" s="174">
        <v>122.9</v>
      </c>
    </row>
    <row r="181" spans="1:5" ht="15" x14ac:dyDescent="0.2">
      <c r="A181" s="173" t="s">
        <v>638</v>
      </c>
      <c r="B181" s="173" t="e">
        <f t="shared" ca="1" si="0"/>
        <v>#NAME?</v>
      </c>
      <c r="C181" s="173" t="s">
        <v>633</v>
      </c>
      <c r="D181" s="174" t="e">
        <f t="shared" ca="1" si="1"/>
        <v>#NAME?</v>
      </c>
      <c r="E181" s="174">
        <v>118.29770000000001</v>
      </c>
    </row>
    <row r="182" spans="1:5" ht="15" x14ac:dyDescent="0.2">
      <c r="A182" s="173" t="s">
        <v>638</v>
      </c>
      <c r="B182" s="173" t="e">
        <f t="shared" ca="1" si="0"/>
        <v>#NAME?</v>
      </c>
      <c r="C182" s="173" t="s">
        <v>623</v>
      </c>
      <c r="D182" s="174" t="e">
        <f t="shared" ca="1" si="1"/>
        <v>#NAME?</v>
      </c>
      <c r="E182" s="174">
        <v>115.8492</v>
      </c>
    </row>
    <row r="183" spans="1:5" ht="15" x14ac:dyDescent="0.2">
      <c r="A183" s="173" t="s">
        <v>639</v>
      </c>
      <c r="B183" s="173" t="e">
        <f t="shared" ca="1" si="0"/>
        <v>#NAME?</v>
      </c>
      <c r="C183" s="173" t="s">
        <v>635</v>
      </c>
      <c r="D183" s="174" t="e">
        <f t="shared" ca="1" si="1"/>
        <v>#NAME?</v>
      </c>
      <c r="E183" s="174">
        <v>116.8006</v>
      </c>
    </row>
    <row r="184" spans="1:5" ht="15" x14ac:dyDescent="0.2">
      <c r="A184" s="173" t="s">
        <v>639</v>
      </c>
      <c r="B184" s="173" t="e">
        <f t="shared" ca="1" si="0"/>
        <v>#NAME?</v>
      </c>
      <c r="C184" s="173" t="s">
        <v>625</v>
      </c>
      <c r="D184" s="174" t="e">
        <f t="shared" ca="1" si="1"/>
        <v>#NAME?</v>
      </c>
      <c r="E184" s="174">
        <v>116.0347</v>
      </c>
    </row>
    <row r="185" spans="1:5" ht="15" x14ac:dyDescent="0.2">
      <c r="A185" s="173" t="s">
        <v>639</v>
      </c>
      <c r="B185" s="173" t="e">
        <f t="shared" ca="1" si="0"/>
        <v>#NAME?</v>
      </c>
      <c r="C185" s="173" t="s">
        <v>598</v>
      </c>
      <c r="D185" s="174" t="e">
        <f t="shared" ca="1" si="1"/>
        <v>#NAME?</v>
      </c>
      <c r="E185" s="174">
        <v>119.6949</v>
      </c>
    </row>
    <row r="186" spans="1:5" ht="15" x14ac:dyDescent="0.2">
      <c r="A186" s="173" t="s">
        <v>639</v>
      </c>
      <c r="B186" s="173" t="e">
        <f t="shared" ca="1" si="0"/>
        <v>#NAME?</v>
      </c>
      <c r="C186" s="173" t="s">
        <v>640</v>
      </c>
      <c r="D186" s="174" t="e">
        <f t="shared" ca="1" si="1"/>
        <v>#NAME?</v>
      </c>
      <c r="E186" s="174">
        <v>115.0393</v>
      </c>
    </row>
    <row r="187" spans="1:5" ht="15" x14ac:dyDescent="0.2">
      <c r="A187" s="173" t="s">
        <v>639</v>
      </c>
      <c r="B187" s="173" t="e">
        <f t="shared" ca="1" si="0"/>
        <v>#NAME?</v>
      </c>
      <c r="C187" s="173" t="s">
        <v>630</v>
      </c>
      <c r="D187" s="174" t="e">
        <f t="shared" ca="1" si="1"/>
        <v>#NAME?</v>
      </c>
      <c r="E187" s="174">
        <v>111.8308</v>
      </c>
    </row>
    <row r="188" spans="1:5" ht="15" x14ac:dyDescent="0.2">
      <c r="A188" s="173" t="s">
        <v>639</v>
      </c>
      <c r="B188" s="173" t="e">
        <f t="shared" ca="1" si="0"/>
        <v>#NAME?</v>
      </c>
      <c r="C188" s="173" t="s">
        <v>613</v>
      </c>
      <c r="D188" s="174" t="e">
        <f t="shared" ca="1" si="1"/>
        <v>#NAME?</v>
      </c>
      <c r="E188" s="174">
        <v>120.11060000000001</v>
      </c>
    </row>
    <row r="189" spans="1:5" ht="15" x14ac:dyDescent="0.2">
      <c r="A189" s="173" t="s">
        <v>639</v>
      </c>
      <c r="B189" s="173" t="e">
        <f t="shared" ca="1" si="0"/>
        <v>#NAME?</v>
      </c>
      <c r="C189" s="173" t="s">
        <v>592</v>
      </c>
      <c r="D189" s="174" t="e">
        <f t="shared" ca="1" si="1"/>
        <v>#NAME?</v>
      </c>
      <c r="E189" s="174">
        <v>115.5</v>
      </c>
    </row>
    <row r="190" spans="1:5" ht="15" x14ac:dyDescent="0.2">
      <c r="A190" s="173" t="s">
        <v>639</v>
      </c>
      <c r="B190" s="173" t="e">
        <f t="shared" ca="1" si="0"/>
        <v>#NAME?</v>
      </c>
      <c r="C190" s="173" t="s">
        <v>614</v>
      </c>
      <c r="D190" s="174" t="e">
        <f t="shared" ca="1" si="1"/>
        <v>#NAME?</v>
      </c>
      <c r="E190" s="174">
        <v>114.1207</v>
      </c>
    </row>
    <row r="191" spans="1:5" ht="15" x14ac:dyDescent="0.2">
      <c r="A191" s="173" t="s">
        <v>639</v>
      </c>
      <c r="B191" s="173" t="e">
        <f t="shared" ca="1" si="0"/>
        <v>#NAME?</v>
      </c>
      <c r="C191" s="173" t="s">
        <v>618</v>
      </c>
      <c r="D191" s="174" t="e">
        <f t="shared" ca="1" si="1"/>
        <v>#NAME?</v>
      </c>
      <c r="E191" s="174">
        <v>115.76430000000001</v>
      </c>
    </row>
    <row r="192" spans="1:5" ht="15" x14ac:dyDescent="0.2">
      <c r="A192" s="173" t="s">
        <v>639</v>
      </c>
      <c r="B192" s="173" t="e">
        <f t="shared" ca="1" si="0"/>
        <v>#NAME?</v>
      </c>
      <c r="C192" s="173" t="s">
        <v>636</v>
      </c>
      <c r="D192" s="174" t="e">
        <f t="shared" ca="1" si="1"/>
        <v>#NAME?</v>
      </c>
      <c r="E192" s="174">
        <v>113.96210000000001</v>
      </c>
    </row>
    <row r="193" spans="1:5" ht="15" x14ac:dyDescent="0.2">
      <c r="A193" s="173" t="s">
        <v>639</v>
      </c>
      <c r="B193" s="173" t="e">
        <f t="shared" ca="1" si="0"/>
        <v>#NAME?</v>
      </c>
      <c r="C193" s="173" t="s">
        <v>603</v>
      </c>
      <c r="D193" s="174" t="e">
        <f t="shared" ca="1" si="1"/>
        <v>#NAME?</v>
      </c>
      <c r="E193" s="174">
        <v>112.92010000000001</v>
      </c>
    </row>
    <row r="194" spans="1:5" ht="15" x14ac:dyDescent="0.2">
      <c r="A194" s="173" t="s">
        <v>639</v>
      </c>
      <c r="B194" s="173" t="e">
        <f t="shared" ca="1" si="0"/>
        <v>#NAME?</v>
      </c>
      <c r="C194" s="173" t="s">
        <v>626</v>
      </c>
      <c r="D194" s="174" t="e">
        <f t="shared" ca="1" si="1"/>
        <v>#NAME?</v>
      </c>
      <c r="E194" s="174">
        <v>117.7435</v>
      </c>
    </row>
    <row r="195" spans="1:5" ht="15" x14ac:dyDescent="0.2">
      <c r="A195" s="173" t="s">
        <v>639</v>
      </c>
      <c r="B195" s="173" t="e">
        <f t="shared" ca="1" si="0"/>
        <v>#NAME?</v>
      </c>
      <c r="C195" s="173" t="s">
        <v>637</v>
      </c>
      <c r="D195" s="174" t="e">
        <f t="shared" ca="1" si="1"/>
        <v>#NAME?</v>
      </c>
      <c r="E195" s="174">
        <v>117.41719999999999</v>
      </c>
    </row>
    <row r="196" spans="1:5" ht="15" x14ac:dyDescent="0.2">
      <c r="A196" s="173" t="s">
        <v>639</v>
      </c>
      <c r="B196" s="173" t="e">
        <f t="shared" ca="1" si="0"/>
        <v>#NAME?</v>
      </c>
      <c r="C196" s="173" t="s">
        <v>641</v>
      </c>
      <c r="D196" s="174" t="e">
        <f t="shared" ca="1" si="1"/>
        <v>#NAME?</v>
      </c>
      <c r="E196" s="174">
        <v>121.7056</v>
      </c>
    </row>
    <row r="197" spans="1:5" ht="15" x14ac:dyDescent="0.2">
      <c r="A197" s="173" t="s">
        <v>639</v>
      </c>
      <c r="B197" s="173" t="e">
        <f t="shared" ca="1" si="0"/>
        <v>#NAME?</v>
      </c>
      <c r="C197" s="173" t="s">
        <v>632</v>
      </c>
      <c r="D197" s="174" t="e">
        <f t="shared" ca="1" si="1"/>
        <v>#NAME?</v>
      </c>
      <c r="E197" s="174">
        <v>119.2782</v>
      </c>
    </row>
    <row r="198" spans="1:5" ht="15" x14ac:dyDescent="0.2">
      <c r="A198" s="173" t="s">
        <v>639</v>
      </c>
      <c r="B198" s="173" t="e">
        <f t="shared" ca="1" si="0"/>
        <v>#NAME?</v>
      </c>
      <c r="C198" s="173" t="s">
        <v>633</v>
      </c>
      <c r="D198" s="174" t="e">
        <f t="shared" ca="1" si="1"/>
        <v>#NAME?</v>
      </c>
      <c r="E198" s="174">
        <v>117.53740000000001</v>
      </c>
    </row>
    <row r="199" spans="1:5" ht="15" x14ac:dyDescent="0.2">
      <c r="A199" s="173" t="s">
        <v>639</v>
      </c>
      <c r="B199" s="173" t="e">
        <f t="shared" ca="1" si="0"/>
        <v>#NAME?</v>
      </c>
      <c r="C199" s="173" t="s">
        <v>623</v>
      </c>
      <c r="D199" s="174" t="e">
        <f t="shared" ca="1" si="1"/>
        <v>#NAME?</v>
      </c>
      <c r="E199" s="174">
        <v>111.22499999999999</v>
      </c>
    </row>
    <row r="200" spans="1:5" ht="15" x14ac:dyDescent="0.2">
      <c r="A200" s="173" t="s">
        <v>642</v>
      </c>
      <c r="B200" s="173" t="e">
        <f t="shared" ca="1" si="0"/>
        <v>#NAME?</v>
      </c>
      <c r="C200" s="173" t="s">
        <v>635</v>
      </c>
      <c r="D200" s="174" t="e">
        <f t="shared" ca="1" si="1"/>
        <v>#NAME?</v>
      </c>
      <c r="E200" s="174">
        <v>111.47069999999999</v>
      </c>
    </row>
    <row r="201" spans="1:5" ht="15" x14ac:dyDescent="0.2">
      <c r="A201" s="173" t="s">
        <v>642</v>
      </c>
      <c r="B201" s="173" t="e">
        <f t="shared" ca="1" si="0"/>
        <v>#NAME?</v>
      </c>
      <c r="C201" s="173" t="s">
        <v>625</v>
      </c>
      <c r="D201" s="174" t="e">
        <f t="shared" ca="1" si="1"/>
        <v>#NAME?</v>
      </c>
      <c r="E201" s="174">
        <v>109.75449999999999</v>
      </c>
    </row>
    <row r="202" spans="1:5" ht="15" x14ac:dyDescent="0.2">
      <c r="A202" s="173" t="s">
        <v>642</v>
      </c>
      <c r="B202" s="173" t="e">
        <f t="shared" ca="1" si="0"/>
        <v>#NAME?</v>
      </c>
      <c r="C202" s="173" t="s">
        <v>598</v>
      </c>
      <c r="D202" s="174" t="e">
        <f t="shared" ca="1" si="1"/>
        <v>#NAME?</v>
      </c>
      <c r="E202" s="174">
        <v>115.6</v>
      </c>
    </row>
    <row r="203" spans="1:5" ht="15" x14ac:dyDescent="0.2">
      <c r="A203" s="173" t="s">
        <v>642</v>
      </c>
      <c r="B203" s="173" t="e">
        <f t="shared" ca="1" si="0"/>
        <v>#NAME?</v>
      </c>
      <c r="C203" s="173" t="s">
        <v>640</v>
      </c>
      <c r="D203" s="174" t="e">
        <f t="shared" ca="1" si="1"/>
        <v>#NAME?</v>
      </c>
      <c r="E203" s="174">
        <v>111.2403</v>
      </c>
    </row>
    <row r="204" spans="1:5" ht="15" x14ac:dyDescent="0.2">
      <c r="A204" s="173" t="s">
        <v>642</v>
      </c>
      <c r="B204" s="173" t="e">
        <f t="shared" ca="1" si="0"/>
        <v>#NAME?</v>
      </c>
      <c r="C204" s="173" t="s">
        <v>630</v>
      </c>
      <c r="D204" s="174" t="e">
        <f t="shared" ca="1" si="1"/>
        <v>#NAME?</v>
      </c>
      <c r="E204" s="174">
        <v>111.64319999999999</v>
      </c>
    </row>
    <row r="205" spans="1:5" ht="15" x14ac:dyDescent="0.2">
      <c r="A205" s="173" t="s">
        <v>642</v>
      </c>
      <c r="B205" s="173" t="e">
        <f t="shared" ca="1" si="0"/>
        <v>#NAME?</v>
      </c>
      <c r="C205" s="173" t="s">
        <v>613</v>
      </c>
      <c r="D205" s="174" t="e">
        <f t="shared" ca="1" si="1"/>
        <v>#NAME?</v>
      </c>
      <c r="E205" s="174">
        <v>111.57299999999999</v>
      </c>
    </row>
    <row r="206" spans="1:5" ht="15" x14ac:dyDescent="0.2">
      <c r="A206" s="173" t="s">
        <v>642</v>
      </c>
      <c r="B206" s="173" t="e">
        <f t="shared" ca="1" si="0"/>
        <v>#NAME?</v>
      </c>
      <c r="C206" s="173" t="s">
        <v>592</v>
      </c>
      <c r="D206" s="174" t="e">
        <f t="shared" ca="1" si="1"/>
        <v>#NAME?</v>
      </c>
      <c r="E206" s="174">
        <v>114.3079</v>
      </c>
    </row>
    <row r="207" spans="1:5" ht="15" x14ac:dyDescent="0.2">
      <c r="A207" s="173" t="s">
        <v>642</v>
      </c>
      <c r="B207" s="173" t="e">
        <f t="shared" ca="1" si="0"/>
        <v>#NAME?</v>
      </c>
      <c r="C207" s="173" t="s">
        <v>614</v>
      </c>
      <c r="D207" s="174" t="e">
        <f t="shared" ca="1" si="1"/>
        <v>#NAME?</v>
      </c>
      <c r="E207" s="174">
        <v>113.31489999999999</v>
      </c>
    </row>
    <row r="208" spans="1:5" ht="15" x14ac:dyDescent="0.2">
      <c r="A208" s="173" t="s">
        <v>642</v>
      </c>
      <c r="B208" s="173" t="e">
        <f t="shared" ca="1" si="0"/>
        <v>#NAME?</v>
      </c>
      <c r="C208" s="173" t="s">
        <v>591</v>
      </c>
      <c r="D208" s="174" t="e">
        <f t="shared" ca="1" si="1"/>
        <v>#NAME?</v>
      </c>
      <c r="E208" s="174">
        <v>111.0175</v>
      </c>
    </row>
    <row r="209" spans="1:5" ht="15" x14ac:dyDescent="0.2">
      <c r="A209" s="173" t="s">
        <v>642</v>
      </c>
      <c r="B209" s="173" t="e">
        <f t="shared" ca="1" si="0"/>
        <v>#NAME?</v>
      </c>
      <c r="C209" s="173" t="s">
        <v>643</v>
      </c>
      <c r="D209" s="174" t="e">
        <f t="shared" ca="1" si="1"/>
        <v>#NAME?</v>
      </c>
      <c r="E209" s="174">
        <v>113.7302</v>
      </c>
    </row>
    <row r="210" spans="1:5" ht="15" x14ac:dyDescent="0.2">
      <c r="A210" s="173" t="s">
        <v>642</v>
      </c>
      <c r="B210" s="173" t="e">
        <f t="shared" ca="1" si="0"/>
        <v>#NAME?</v>
      </c>
      <c r="C210" s="173" t="s">
        <v>618</v>
      </c>
      <c r="D210" s="174" t="e">
        <f t="shared" ca="1" si="1"/>
        <v>#NAME?</v>
      </c>
      <c r="E210" s="174">
        <v>116.3883</v>
      </c>
    </row>
    <row r="211" spans="1:5" ht="15" x14ac:dyDescent="0.2">
      <c r="A211" s="173" t="s">
        <v>642</v>
      </c>
      <c r="B211" s="173" t="e">
        <f t="shared" ca="1" si="0"/>
        <v>#NAME?</v>
      </c>
      <c r="C211" s="173" t="s">
        <v>636</v>
      </c>
      <c r="D211" s="174" t="e">
        <f t="shared" ca="1" si="1"/>
        <v>#NAME?</v>
      </c>
      <c r="E211" s="174">
        <v>110.4328</v>
      </c>
    </row>
    <row r="212" spans="1:5" ht="15" x14ac:dyDescent="0.2">
      <c r="A212" s="173" t="s">
        <v>642</v>
      </c>
      <c r="B212" s="173" t="e">
        <f t="shared" ca="1" si="0"/>
        <v>#NAME?</v>
      </c>
      <c r="C212" s="173" t="s">
        <v>603</v>
      </c>
      <c r="D212" s="174" t="e">
        <f t="shared" ca="1" si="1"/>
        <v>#NAME?</v>
      </c>
      <c r="E212" s="174">
        <v>108.49720000000001</v>
      </c>
    </row>
    <row r="213" spans="1:5" ht="15" x14ac:dyDescent="0.2">
      <c r="A213" s="173" t="s">
        <v>642</v>
      </c>
      <c r="B213" s="173" t="e">
        <f t="shared" ca="1" si="0"/>
        <v>#NAME?</v>
      </c>
      <c r="C213" s="173" t="s">
        <v>626</v>
      </c>
      <c r="D213" s="174" t="e">
        <f t="shared" ca="1" si="1"/>
        <v>#NAME?</v>
      </c>
      <c r="E213" s="174">
        <v>116.47150000000001</v>
      </c>
    </row>
    <row r="214" spans="1:5" ht="15" x14ac:dyDescent="0.2">
      <c r="A214" s="173" t="s">
        <v>642</v>
      </c>
      <c r="B214" s="173" t="e">
        <f t="shared" ca="1" si="0"/>
        <v>#NAME?</v>
      </c>
      <c r="C214" s="173" t="s">
        <v>637</v>
      </c>
      <c r="D214" s="174" t="e">
        <f t="shared" ca="1" si="1"/>
        <v>#NAME?</v>
      </c>
      <c r="E214" s="174">
        <v>113.898</v>
      </c>
    </row>
    <row r="215" spans="1:5" ht="15" x14ac:dyDescent="0.2">
      <c r="A215" s="173" t="s">
        <v>642</v>
      </c>
      <c r="B215" s="173" t="e">
        <f t="shared" ca="1" si="0"/>
        <v>#NAME?</v>
      </c>
      <c r="C215" s="173" t="s">
        <v>641</v>
      </c>
      <c r="D215" s="174" t="e">
        <f t="shared" ca="1" si="1"/>
        <v>#NAME?</v>
      </c>
      <c r="E215" s="174">
        <v>114.6143</v>
      </c>
    </row>
    <row r="216" spans="1:5" ht="15" x14ac:dyDescent="0.2">
      <c r="A216" s="173" t="s">
        <v>642</v>
      </c>
      <c r="B216" s="173" t="e">
        <f t="shared" ca="1" si="0"/>
        <v>#NAME?</v>
      </c>
      <c r="C216" s="173" t="s">
        <v>633</v>
      </c>
      <c r="D216" s="174" t="e">
        <f t="shared" ca="1" si="1"/>
        <v>#NAME?</v>
      </c>
      <c r="E216" s="174">
        <v>109.52800000000001</v>
      </c>
    </row>
    <row r="217" spans="1:5" ht="15" x14ac:dyDescent="0.2">
      <c r="A217" s="173" t="s">
        <v>644</v>
      </c>
      <c r="B217" s="173" t="e">
        <f t="shared" ca="1" si="0"/>
        <v>#NAME?</v>
      </c>
      <c r="C217" s="173" t="s">
        <v>635</v>
      </c>
      <c r="D217" s="174" t="e">
        <f t="shared" ca="1" si="1"/>
        <v>#NAME?</v>
      </c>
      <c r="E217" s="174">
        <v>113.4431</v>
      </c>
    </row>
    <row r="218" spans="1:5" ht="15" x14ac:dyDescent="0.2">
      <c r="A218" s="173" t="s">
        <v>644</v>
      </c>
      <c r="B218" s="173" t="e">
        <f t="shared" ca="1" si="0"/>
        <v>#NAME?</v>
      </c>
      <c r="C218" s="173" t="s">
        <v>625</v>
      </c>
      <c r="D218" s="174" t="e">
        <f t="shared" ca="1" si="1"/>
        <v>#NAME?</v>
      </c>
      <c r="E218" s="174">
        <v>106.7638</v>
      </c>
    </row>
    <row r="219" spans="1:5" ht="15" x14ac:dyDescent="0.2">
      <c r="A219" s="173" t="s">
        <v>644</v>
      </c>
      <c r="B219" s="173" t="e">
        <f t="shared" ca="1" si="0"/>
        <v>#NAME?</v>
      </c>
      <c r="C219" s="173" t="s">
        <v>598</v>
      </c>
      <c r="D219" s="174" t="e">
        <f t="shared" ca="1" si="1"/>
        <v>#NAME?</v>
      </c>
      <c r="E219" s="174">
        <v>114.4427</v>
      </c>
    </row>
    <row r="220" spans="1:5" ht="15" x14ac:dyDescent="0.2">
      <c r="A220" s="173" t="s">
        <v>644</v>
      </c>
      <c r="B220" s="173" t="e">
        <f t="shared" ca="1" si="0"/>
        <v>#NAME?</v>
      </c>
      <c r="C220" s="173" t="s">
        <v>640</v>
      </c>
      <c r="D220" s="174" t="e">
        <f t="shared" ca="1" si="1"/>
        <v>#NAME?</v>
      </c>
      <c r="E220" s="174">
        <v>111</v>
      </c>
    </row>
    <row r="221" spans="1:5" ht="15" x14ac:dyDescent="0.2">
      <c r="A221" s="173" t="s">
        <v>644</v>
      </c>
      <c r="B221" s="173" t="e">
        <f t="shared" ca="1" si="0"/>
        <v>#NAME?</v>
      </c>
      <c r="C221" s="173" t="s">
        <v>630</v>
      </c>
      <c r="D221" s="174" t="e">
        <f t="shared" ca="1" si="1"/>
        <v>#NAME?</v>
      </c>
      <c r="E221" s="174">
        <v>107.29349999999999</v>
      </c>
    </row>
    <row r="222" spans="1:5" ht="15" x14ac:dyDescent="0.2">
      <c r="A222" s="173" t="s">
        <v>644</v>
      </c>
      <c r="B222" s="173" t="e">
        <f t="shared" ca="1" si="0"/>
        <v>#NAME?</v>
      </c>
      <c r="C222" s="173" t="s">
        <v>592</v>
      </c>
      <c r="D222" s="174" t="e">
        <f t="shared" ca="1" si="1"/>
        <v>#NAME?</v>
      </c>
      <c r="E222" s="174">
        <v>109.1153</v>
      </c>
    </row>
    <row r="223" spans="1:5" ht="15" x14ac:dyDescent="0.2">
      <c r="A223" s="173" t="s">
        <v>644</v>
      </c>
      <c r="B223" s="173" t="e">
        <f t="shared" ca="1" si="0"/>
        <v>#NAME?</v>
      </c>
      <c r="C223" s="173" t="s">
        <v>614</v>
      </c>
      <c r="D223" s="174" t="e">
        <f t="shared" ca="1" si="1"/>
        <v>#NAME?</v>
      </c>
      <c r="E223" s="174">
        <v>111.1649</v>
      </c>
    </row>
    <row r="224" spans="1:5" ht="15" x14ac:dyDescent="0.2">
      <c r="A224" s="173" t="s">
        <v>644</v>
      </c>
      <c r="B224" s="173" t="e">
        <f t="shared" ca="1" si="0"/>
        <v>#NAME?</v>
      </c>
      <c r="C224" s="173" t="s">
        <v>591</v>
      </c>
      <c r="D224" s="174" t="e">
        <f t="shared" ca="1" si="1"/>
        <v>#NAME?</v>
      </c>
      <c r="E224" s="174">
        <v>109.23399999999999</v>
      </c>
    </row>
    <row r="225" spans="1:5" ht="15" x14ac:dyDescent="0.2">
      <c r="A225" s="173" t="s">
        <v>644</v>
      </c>
      <c r="B225" s="173" t="e">
        <f t="shared" ca="1" si="0"/>
        <v>#NAME?</v>
      </c>
      <c r="C225" s="173" t="s">
        <v>643</v>
      </c>
      <c r="D225" s="174" t="e">
        <f t="shared" ca="1" si="1"/>
        <v>#NAME?</v>
      </c>
      <c r="E225" s="174">
        <v>113.75409999999999</v>
      </c>
    </row>
    <row r="226" spans="1:5" ht="15" x14ac:dyDescent="0.2">
      <c r="A226" s="173" t="s">
        <v>644</v>
      </c>
      <c r="B226" s="173" t="e">
        <f t="shared" ca="1" si="0"/>
        <v>#NAME?</v>
      </c>
      <c r="C226" s="173" t="s">
        <v>645</v>
      </c>
      <c r="D226" s="174" t="e">
        <f t="shared" ca="1" si="1"/>
        <v>#NAME?</v>
      </c>
      <c r="E226" s="174">
        <v>109.1</v>
      </c>
    </row>
    <row r="227" spans="1:5" ht="15" x14ac:dyDescent="0.2">
      <c r="A227" s="173" t="s">
        <v>644</v>
      </c>
      <c r="B227" s="173" t="e">
        <f t="shared" ca="1" si="0"/>
        <v>#NAME?</v>
      </c>
      <c r="C227" s="173" t="s">
        <v>618</v>
      </c>
      <c r="D227" s="174" t="e">
        <f t="shared" ca="1" si="1"/>
        <v>#NAME?</v>
      </c>
      <c r="E227" s="174">
        <v>110.3969</v>
      </c>
    </row>
    <row r="228" spans="1:5" ht="15" x14ac:dyDescent="0.2">
      <c r="A228" s="173" t="s">
        <v>644</v>
      </c>
      <c r="B228" s="173" t="e">
        <f t="shared" ca="1" si="0"/>
        <v>#NAME?</v>
      </c>
      <c r="C228" s="173" t="s">
        <v>636</v>
      </c>
      <c r="D228" s="174" t="e">
        <f t="shared" ca="1" si="1"/>
        <v>#NAME?</v>
      </c>
      <c r="E228" s="174">
        <v>106.4311</v>
      </c>
    </row>
    <row r="229" spans="1:5" ht="15" x14ac:dyDescent="0.2">
      <c r="A229" s="173" t="s">
        <v>644</v>
      </c>
      <c r="B229" s="173" t="e">
        <f t="shared" ca="1" si="0"/>
        <v>#NAME?</v>
      </c>
      <c r="C229" s="173" t="s">
        <v>603</v>
      </c>
      <c r="D229" s="174" t="e">
        <f t="shared" ca="1" si="1"/>
        <v>#NAME?</v>
      </c>
      <c r="E229" s="174">
        <v>105.4425</v>
      </c>
    </row>
    <row r="230" spans="1:5" ht="15" x14ac:dyDescent="0.2">
      <c r="A230" s="173" t="s">
        <v>644</v>
      </c>
      <c r="B230" s="173" t="e">
        <f t="shared" ca="1" si="0"/>
        <v>#NAME?</v>
      </c>
      <c r="C230" s="173" t="s">
        <v>626</v>
      </c>
      <c r="D230" s="174" t="e">
        <f t="shared" ca="1" si="1"/>
        <v>#NAME?</v>
      </c>
      <c r="E230" s="174">
        <v>115.03619999999999</v>
      </c>
    </row>
    <row r="231" spans="1:5" ht="15" x14ac:dyDescent="0.2">
      <c r="A231" s="173" t="s">
        <v>644</v>
      </c>
      <c r="B231" s="173" t="e">
        <f t="shared" ca="1" si="0"/>
        <v>#NAME?</v>
      </c>
      <c r="C231" s="173" t="s">
        <v>637</v>
      </c>
      <c r="D231" s="174" t="e">
        <f t="shared" ca="1" si="1"/>
        <v>#NAME?</v>
      </c>
      <c r="E231" s="174">
        <v>112.5616</v>
      </c>
    </row>
    <row r="232" spans="1:5" ht="15" x14ac:dyDescent="0.2">
      <c r="A232" s="173" t="s">
        <v>644</v>
      </c>
      <c r="B232" s="173" t="e">
        <f t="shared" ca="1" si="0"/>
        <v>#NAME?</v>
      </c>
      <c r="C232" s="173" t="s">
        <v>641</v>
      </c>
      <c r="D232" s="174" t="e">
        <f t="shared" ca="1" si="1"/>
        <v>#NAME?</v>
      </c>
      <c r="E232" s="174">
        <v>112.35129999999999</v>
      </c>
    </row>
    <row r="233" spans="1:5" ht="15" x14ac:dyDescent="0.2">
      <c r="A233" s="173" t="s">
        <v>644</v>
      </c>
      <c r="B233" s="173" t="e">
        <f t="shared" ca="1" si="0"/>
        <v>#NAME?</v>
      </c>
      <c r="C233" s="173" t="s">
        <v>633</v>
      </c>
      <c r="D233" s="174" t="e">
        <f t="shared" ca="1" si="1"/>
        <v>#NAME?</v>
      </c>
      <c r="E233" s="174">
        <v>108.5035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BPM 2.0 Season BYU 2020</vt:lpstr>
      <vt:lpstr>BYU</vt:lpstr>
      <vt:lpstr>Gonzaga</vt:lpstr>
      <vt:lpstr>Loyola Marymount</vt:lpstr>
      <vt:lpstr>Pacific</vt:lpstr>
      <vt:lpstr>Pepperdine</vt:lpstr>
      <vt:lpstr>Portland</vt:lpstr>
      <vt:lpstr>Saint Mary's</vt:lpstr>
      <vt:lpstr>San Diego</vt:lpstr>
      <vt:lpstr>San Francisco</vt:lpstr>
      <vt:lpstr>Santa Clara</vt:lpstr>
      <vt:lpstr>Paste</vt:lpstr>
      <vt:lpstr>Pre 1974 Pace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2021-10-08T05:55:04Z</dcterms:modified>
</cp:coreProperties>
</file>